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877" documentId="13_ncr:1_{DD7BF29C-79E5-4167-A37A-03A29B490B6B}" xr6:coauthVersionLast="47" xr6:coauthVersionMax="47" xr10:uidLastSave="{218EC090-14D7-4F7E-913A-00546D03D016}"/>
  <bookViews>
    <workbookView xWindow="0" yWindow="0" windowWidth="22800" windowHeight="12360" xr2:uid="{C8D39ADC-73A2-B74E-B694-CAFED05ED5D8}"/>
  </bookViews>
  <sheets>
    <sheet name="raw_sheet" sheetId="1" r:id="rId1"/>
    <sheet name="list" sheetId="2" r:id="rId2"/>
    <sheet name="Cancelled South Contract" sheetId="4" r:id="rId3"/>
    <sheet name="Changed South Contract#" sheetId="5" r:id="rId4"/>
    <sheet name="Stock list data" sheetId="6" r:id="rId5"/>
    <sheet name="data validation" sheetId="3" r:id="rId6"/>
  </sheets>
  <externalReferences>
    <externalReference r:id="rId7"/>
    <externalReference r:id="rId8"/>
  </externalReferences>
  <definedNames>
    <definedName name="_xlnm._FilterDatabase" localSheetId="2" hidden="1">'Cancelled South Contract'!$A$1:$J$361</definedName>
    <definedName name="_xlnm._FilterDatabase" localSheetId="5" hidden="1">'data validation'!$A$2:$D$2</definedName>
    <definedName name="_xlnm._FilterDatabase" localSheetId="1" hidden="1">list!#REF!</definedName>
    <definedName name="_xlnm._FilterDatabase" localSheetId="4" hidden="1">'Stock list data'!$B$4:$F$4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513" i="1" l="1"/>
  <c r="AP3513" i="1"/>
  <c r="AQ3512" i="1"/>
  <c r="AP3512" i="1"/>
  <c r="AQ3511" i="1"/>
  <c r="AP3511" i="1"/>
  <c r="AQ3510" i="1"/>
  <c r="AP3510" i="1"/>
  <c r="AQ3509" i="1"/>
  <c r="AP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AJ3508" i="1" s="1"/>
  <c r="AK3508" i="1" s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J3506" i="1" s="1"/>
  <c r="AK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AI3505" i="1" s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I3504" i="1"/>
  <c r="D3504" i="1"/>
  <c r="AQ3503" i="1"/>
  <c r="AP3503" i="1"/>
  <c r="AH3503" i="1"/>
  <c r="AG3503" i="1"/>
  <c r="AF3503" i="1"/>
  <c r="AE3503" i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I3502" i="1"/>
  <c r="AH3502" i="1"/>
  <c r="AG3502" i="1"/>
  <c r="AE3502" i="1"/>
  <c r="AF3502" i="1" s="1"/>
  <c r="AC3502" i="1"/>
  <c r="AB3502" i="1"/>
  <c r="Z3502" i="1"/>
  <c r="Y3502" i="1"/>
  <c r="P3502" i="1"/>
  <c r="AJ3502" i="1" s="1"/>
  <c r="AK3502" i="1" s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J3500" i="1" s="1"/>
  <c r="AK3500" i="1" s="1"/>
  <c r="I3500" i="1"/>
  <c r="D3500" i="1"/>
  <c r="AQ3499" i="1"/>
  <c r="AP3499" i="1"/>
  <c r="AJ3499" i="1"/>
  <c r="AK3499" i="1" s="1"/>
  <c r="AH3499" i="1"/>
  <c r="AG3499" i="1"/>
  <c r="AE3499" i="1"/>
  <c r="AF3499" i="1" s="1"/>
  <c r="AC3499" i="1"/>
  <c r="AB3499" i="1"/>
  <c r="Z3499" i="1"/>
  <c r="Y3499" i="1"/>
  <c r="P3499" i="1"/>
  <c r="AI3499" i="1" s="1"/>
  <c r="I3499" i="1"/>
  <c r="D3499" i="1"/>
  <c r="AQ3498" i="1"/>
  <c r="AP3498" i="1"/>
  <c r="AH3498" i="1"/>
  <c r="AG3498" i="1"/>
  <c r="AF3498" i="1"/>
  <c r="AE3498" i="1"/>
  <c r="AC3498" i="1"/>
  <c r="AB3498" i="1"/>
  <c r="Z3498" i="1"/>
  <c r="Y3498" i="1"/>
  <c r="P3498" i="1"/>
  <c r="I3498" i="1"/>
  <c r="D3498" i="1"/>
  <c r="AQ3497" i="1"/>
  <c r="AP3497" i="1"/>
  <c r="AI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AJ3496" i="1" s="1"/>
  <c r="AK3496" i="1" s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AJ3493" i="1" s="1"/>
  <c r="AK3493" i="1" s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AJ3490" i="1" s="1"/>
  <c r="AK3490" i="1" s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AI3487" i="1" s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AJ3484" i="1" s="1"/>
  <c r="AK3484" i="1" s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J3482" i="1" s="1"/>
  <c r="AK3482" i="1" s="1"/>
  <c r="I3482" i="1"/>
  <c r="D3482" i="1"/>
  <c r="AQ3481" i="1"/>
  <c r="AP3481" i="1"/>
  <c r="AH3481" i="1"/>
  <c r="AG3481" i="1"/>
  <c r="AE3481" i="1"/>
  <c r="AF3481" i="1" s="1"/>
  <c r="AC3481" i="1"/>
  <c r="AB3481" i="1"/>
  <c r="Z3481" i="1"/>
  <c r="Y3481" i="1"/>
  <c r="P3481" i="1"/>
  <c r="AI3481" i="1" s="1"/>
  <c r="I3481" i="1"/>
  <c r="D3481" i="1"/>
  <c r="AQ3480" i="1"/>
  <c r="AP3480" i="1"/>
  <c r="AH3480" i="1"/>
  <c r="AG3480" i="1"/>
  <c r="AF3480" i="1"/>
  <c r="AE3480" i="1"/>
  <c r="AC3480" i="1"/>
  <c r="AB3480" i="1"/>
  <c r="Z3480" i="1"/>
  <c r="Y3480" i="1"/>
  <c r="P3480" i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J3479" i="1" s="1"/>
  <c r="AK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AI3478" i="1" s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AJ3475" i="1" s="1"/>
  <c r="AK3475" i="1" s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J3473" i="1" s="1"/>
  <c r="AK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AI3472" i="1" s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AJ3469" i="1" s="1"/>
  <c r="AK3469" i="1" s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I3468" i="1"/>
  <c r="D3468" i="1"/>
  <c r="AQ3467" i="1"/>
  <c r="AP3467" i="1"/>
  <c r="AH3467" i="1"/>
  <c r="AG3467" i="1"/>
  <c r="AF3467" i="1"/>
  <c r="AE3467" i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I3466" i="1"/>
  <c r="AH3466" i="1"/>
  <c r="AG3466" i="1"/>
  <c r="AE3466" i="1"/>
  <c r="AF3466" i="1" s="1"/>
  <c r="AC3466" i="1"/>
  <c r="AB3466" i="1"/>
  <c r="Z3466" i="1"/>
  <c r="Y3466" i="1"/>
  <c r="P3466" i="1"/>
  <c r="AJ3466" i="1" s="1"/>
  <c r="AK3466" i="1" s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I3465" i="1"/>
  <c r="D3465" i="1"/>
  <c r="AQ3464" i="1"/>
  <c r="AP3464" i="1"/>
  <c r="AI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AJ3463" i="1" s="1"/>
  <c r="AK3463" i="1" s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AJ3460" i="1" s="1"/>
  <c r="AK3460" i="1" s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AJ3457" i="1" s="1"/>
  <c r="AK3457" i="1" s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AJ3454" i="1" s="1"/>
  <c r="AK3454" i="1" s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I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AJ3451" i="1" s="1"/>
  <c r="AK3451" i="1" s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AJ3448" i="1" s="1"/>
  <c r="AK3448" i="1" s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J3446" i="1" s="1"/>
  <c r="AK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AI3445" i="1" s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AJ3442" i="1" s="1"/>
  <c r="AK3442" i="1" s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J3440" i="1" s="1"/>
  <c r="AK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AI3439" i="1" s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AJ3436" i="1" s="1"/>
  <c r="AK3436" i="1" s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AJ3433" i="1" s="1"/>
  <c r="AK3433" i="1" s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AJ3430" i="1" s="1"/>
  <c r="AK3430" i="1" s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J3428" i="1" s="1"/>
  <c r="AK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AI3427" i="1" s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AJ3424" i="1" s="1"/>
  <c r="AK3424" i="1" s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AJ3421" i="1" s="1"/>
  <c r="AK3421" i="1" s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J3419" i="1" s="1"/>
  <c r="AK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AI3418" i="1" s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AJ3415" i="1" s="1"/>
  <c r="AK3415" i="1" s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J3413" i="1" s="1"/>
  <c r="AK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AI3412" i="1" s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AJ3409" i="1" s="1"/>
  <c r="AK3409" i="1" s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AJ3406" i="1" s="1"/>
  <c r="AK3406" i="1" s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J3401" i="1" s="1"/>
  <c r="AK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I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J3395" i="1" s="1"/>
  <c r="AK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I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J3393" i="1" s="1"/>
  <c r="AK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I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J3382" i="1" s="1"/>
  <c r="AK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I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J3380" i="1" s="1"/>
  <c r="AK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I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J3376" i="1" s="1"/>
  <c r="AK3376" i="1" s="1"/>
  <c r="I3376" i="1"/>
  <c r="D3376" i="1"/>
  <c r="AQ3375" i="1"/>
  <c r="AP3375" i="1"/>
  <c r="AH3375" i="1"/>
  <c r="AG3375" i="1"/>
  <c r="AE3375" i="1"/>
  <c r="AF3375" i="1" s="1"/>
  <c r="AC3375" i="1"/>
  <c r="AB3375" i="1"/>
  <c r="Z3375" i="1"/>
  <c r="Y3375" i="1"/>
  <c r="P3375" i="1"/>
  <c r="AI3375" i="1" s="1"/>
  <c r="I3375" i="1"/>
  <c r="D3375" i="1"/>
  <c r="AQ3374" i="1"/>
  <c r="AP3374" i="1"/>
  <c r="AH3374" i="1"/>
  <c r="AG3374" i="1"/>
  <c r="AF3374" i="1"/>
  <c r="AE3374" i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J3373" i="1" s="1"/>
  <c r="AK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J3371" i="1"/>
  <c r="AK3371" i="1" s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AI3369" i="1" s="1"/>
  <c r="I3369" i="1"/>
  <c r="D3369" i="1"/>
  <c r="AQ3368" i="1"/>
  <c r="AP3368" i="1"/>
  <c r="AH3368" i="1"/>
  <c r="AG3368" i="1"/>
  <c r="AF3368" i="1"/>
  <c r="AE3368" i="1"/>
  <c r="AC3368" i="1"/>
  <c r="AB3368" i="1"/>
  <c r="Z3368" i="1"/>
  <c r="Y3368" i="1"/>
  <c r="P3368" i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J3367" i="1" s="1"/>
  <c r="AK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I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J3365" i="1" s="1"/>
  <c r="AK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F3361" i="1"/>
  <c r="AE3361" i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I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J3359" i="1" s="1"/>
  <c r="AK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AI3358" i="1" s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J3355" i="1"/>
  <c r="AK3355" i="1" s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I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J3353" i="1" s="1"/>
  <c r="AK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I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J3349" i="1" s="1"/>
  <c r="AK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I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J3346" i="1" s="1"/>
  <c r="AK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I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J3344" i="1" s="1"/>
  <c r="AK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I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J3341" i="1" s="1"/>
  <c r="AK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I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I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AI3338" i="1" s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AI3337" i="1" s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I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I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I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J3331" i="1" s="1"/>
  <c r="AK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I3330" i="1" s="1"/>
  <c r="I3330" i="1"/>
  <c r="D3330" i="1"/>
  <c r="AQ3329" i="1"/>
  <c r="AP3329" i="1"/>
  <c r="AH3329" i="1"/>
  <c r="AG3329" i="1"/>
  <c r="AE3329" i="1"/>
  <c r="AF3329" i="1" s="1"/>
  <c r="AC3329" i="1"/>
  <c r="AB3329" i="1"/>
  <c r="Z3329" i="1"/>
  <c r="Y3329" i="1"/>
  <c r="P3329" i="1"/>
  <c r="AJ3329" i="1" s="1"/>
  <c r="AK3329" i="1" s="1"/>
  <c r="I3329" i="1"/>
  <c r="D3329" i="1"/>
  <c r="AQ3328" i="1"/>
  <c r="AP3328" i="1"/>
  <c r="AH3328" i="1"/>
  <c r="AG3328" i="1"/>
  <c r="AE3328" i="1"/>
  <c r="AF3328" i="1" s="1"/>
  <c r="AC3328" i="1"/>
  <c r="AB3328" i="1"/>
  <c r="Z3328" i="1"/>
  <c r="Y3328" i="1"/>
  <c r="P3328" i="1"/>
  <c r="AI3328" i="1" s="1"/>
  <c r="I3328" i="1"/>
  <c r="D3328" i="1"/>
  <c r="AQ3327" i="1"/>
  <c r="AP3327" i="1"/>
  <c r="AH3327" i="1"/>
  <c r="AG3327" i="1"/>
  <c r="AE3327" i="1"/>
  <c r="AF3327" i="1" s="1"/>
  <c r="AC3327" i="1"/>
  <c r="AB3327" i="1"/>
  <c r="Z3327" i="1"/>
  <c r="Y3327" i="1"/>
  <c r="P3327" i="1"/>
  <c r="AI3327" i="1" s="1"/>
  <c r="I3327" i="1"/>
  <c r="D3327" i="1"/>
  <c r="AQ3326" i="1"/>
  <c r="AP3326" i="1"/>
  <c r="AH3326" i="1"/>
  <c r="AG3326" i="1"/>
  <c r="AE3326" i="1"/>
  <c r="AF3326" i="1" s="1"/>
  <c r="AC3326" i="1"/>
  <c r="AB3326" i="1"/>
  <c r="Z3326" i="1"/>
  <c r="Y3326" i="1"/>
  <c r="P3326" i="1"/>
  <c r="AJ3326" i="1" s="1"/>
  <c r="AK3326" i="1" s="1"/>
  <c r="I3326" i="1"/>
  <c r="D3326" i="1"/>
  <c r="AQ3325" i="1"/>
  <c r="AP3325" i="1"/>
  <c r="AH3325" i="1"/>
  <c r="AG3325" i="1"/>
  <c r="AE3325" i="1"/>
  <c r="AF3325" i="1" s="1"/>
  <c r="AC3325" i="1"/>
  <c r="AB3325" i="1"/>
  <c r="Z3325" i="1"/>
  <c r="Y3325" i="1"/>
  <c r="P3325" i="1"/>
  <c r="AJ3325" i="1" s="1"/>
  <c r="AK3325" i="1" s="1"/>
  <c r="I3325" i="1"/>
  <c r="D3325" i="1"/>
  <c r="AQ3324" i="1"/>
  <c r="AP3324" i="1"/>
  <c r="AH3324" i="1"/>
  <c r="AG3324" i="1"/>
  <c r="AE3324" i="1"/>
  <c r="AF3324" i="1" s="1"/>
  <c r="AC3324" i="1"/>
  <c r="AB3324" i="1"/>
  <c r="Z3324" i="1"/>
  <c r="Y3324" i="1"/>
  <c r="P3324" i="1"/>
  <c r="AJ3324" i="1" s="1"/>
  <c r="AK3324" i="1" s="1"/>
  <c r="I3324" i="1"/>
  <c r="D3324" i="1"/>
  <c r="AQ3323" i="1"/>
  <c r="AP3323" i="1"/>
  <c r="AH3323" i="1"/>
  <c r="AG3323" i="1"/>
  <c r="AE3323" i="1"/>
  <c r="AF3323" i="1" s="1"/>
  <c r="AC3323" i="1"/>
  <c r="AB3323" i="1"/>
  <c r="Z3323" i="1"/>
  <c r="Y3323" i="1"/>
  <c r="P3323" i="1"/>
  <c r="AJ3323" i="1" s="1"/>
  <c r="AK3323" i="1" s="1"/>
  <c r="I3323" i="1"/>
  <c r="D3323" i="1"/>
  <c r="AQ3322" i="1"/>
  <c r="AP3322" i="1"/>
  <c r="AH3322" i="1"/>
  <c r="AG3322" i="1"/>
  <c r="AE3322" i="1"/>
  <c r="AF3322" i="1" s="1"/>
  <c r="AC3322" i="1"/>
  <c r="AB3322" i="1"/>
  <c r="Z3322" i="1"/>
  <c r="Y3322" i="1"/>
  <c r="P3322" i="1"/>
  <c r="AJ3322" i="1" s="1"/>
  <c r="AK3322" i="1" s="1"/>
  <c r="I3322" i="1"/>
  <c r="D3322" i="1"/>
  <c r="AQ3321" i="1"/>
  <c r="AP3321" i="1"/>
  <c r="AH3321" i="1"/>
  <c r="AG3321" i="1"/>
  <c r="AE3321" i="1"/>
  <c r="AF3321" i="1" s="1"/>
  <c r="AC3321" i="1"/>
  <c r="AB3321" i="1"/>
  <c r="Z3321" i="1"/>
  <c r="Y3321" i="1"/>
  <c r="P3321" i="1"/>
  <c r="AJ3321" i="1" s="1"/>
  <c r="AK3321" i="1" s="1"/>
  <c r="I3321" i="1"/>
  <c r="D3321" i="1"/>
  <c r="AQ3320" i="1"/>
  <c r="AP3320" i="1"/>
  <c r="AH3320" i="1"/>
  <c r="AG3320" i="1"/>
  <c r="AE3320" i="1"/>
  <c r="AF3320" i="1" s="1"/>
  <c r="AC3320" i="1"/>
  <c r="AB3320" i="1"/>
  <c r="Z3320" i="1"/>
  <c r="Y3320" i="1"/>
  <c r="P3320" i="1"/>
  <c r="AJ3320" i="1" s="1"/>
  <c r="AK3320" i="1" s="1"/>
  <c r="I3320" i="1"/>
  <c r="D3320" i="1"/>
  <c r="AQ3319" i="1"/>
  <c r="AP3319" i="1"/>
  <c r="AH3319" i="1"/>
  <c r="AG3319" i="1"/>
  <c r="AE3319" i="1"/>
  <c r="AF3319" i="1" s="1"/>
  <c r="AC3319" i="1"/>
  <c r="AB3319" i="1"/>
  <c r="Z3319" i="1"/>
  <c r="Y3319" i="1"/>
  <c r="P3319" i="1"/>
  <c r="AJ3319" i="1" s="1"/>
  <c r="AK3319" i="1" s="1"/>
  <c r="I3319" i="1"/>
  <c r="D3319" i="1"/>
  <c r="AQ3318" i="1"/>
  <c r="AP3318" i="1"/>
  <c r="AH3318" i="1"/>
  <c r="AG3318" i="1"/>
  <c r="AE3318" i="1"/>
  <c r="AF3318" i="1" s="1"/>
  <c r="AC3318" i="1"/>
  <c r="AB3318" i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AC3317" i="1"/>
  <c r="AB3317" i="1"/>
  <c r="Z3317" i="1"/>
  <c r="Y3317" i="1"/>
  <c r="P3317" i="1"/>
  <c r="AJ3317" i="1" s="1"/>
  <c r="AK3317" i="1" s="1"/>
  <c r="I3317" i="1"/>
  <c r="D3317" i="1"/>
  <c r="AQ3316" i="1"/>
  <c r="AP3316" i="1"/>
  <c r="AH3316" i="1"/>
  <c r="AG3316" i="1"/>
  <c r="AE3316" i="1"/>
  <c r="AF3316" i="1" s="1"/>
  <c r="AC3316" i="1"/>
  <c r="AB3316" i="1"/>
  <c r="Z3316" i="1"/>
  <c r="Y3316" i="1"/>
  <c r="P3316" i="1"/>
  <c r="AJ3316" i="1" s="1"/>
  <c r="AK3316" i="1" s="1"/>
  <c r="I3316" i="1"/>
  <c r="D3316" i="1"/>
  <c r="AQ3315" i="1"/>
  <c r="AP3315" i="1"/>
  <c r="AH3315" i="1"/>
  <c r="AG3315" i="1"/>
  <c r="AE3315" i="1"/>
  <c r="AF3315" i="1" s="1"/>
  <c r="AC3315" i="1"/>
  <c r="AB3315" i="1"/>
  <c r="Z3315" i="1"/>
  <c r="Y3315" i="1"/>
  <c r="P3315" i="1"/>
  <c r="AJ3315" i="1" s="1"/>
  <c r="AK3315" i="1" s="1"/>
  <c r="I3315" i="1"/>
  <c r="D3315" i="1"/>
  <c r="AQ3314" i="1"/>
  <c r="AP3314" i="1"/>
  <c r="AH3314" i="1"/>
  <c r="AG3314" i="1"/>
  <c r="AE3314" i="1"/>
  <c r="AF3314" i="1" s="1"/>
  <c r="AC3314" i="1"/>
  <c r="AB3314" i="1"/>
  <c r="Z3314" i="1"/>
  <c r="Y3314" i="1"/>
  <c r="P3314" i="1"/>
  <c r="AJ3314" i="1" s="1"/>
  <c r="AK3314" i="1" s="1"/>
  <c r="I3314" i="1"/>
  <c r="D3314" i="1"/>
  <c r="AQ3313" i="1"/>
  <c r="AP3313" i="1"/>
  <c r="AH3313" i="1"/>
  <c r="AG3313" i="1"/>
  <c r="AE3313" i="1"/>
  <c r="AF3313" i="1" s="1"/>
  <c r="AC3313" i="1"/>
  <c r="AB3313" i="1"/>
  <c r="Z3313" i="1"/>
  <c r="Y3313" i="1"/>
  <c r="P3313" i="1"/>
  <c r="AJ3313" i="1" s="1"/>
  <c r="AK3313" i="1" s="1"/>
  <c r="I3313" i="1"/>
  <c r="D3313" i="1"/>
  <c r="AQ3312" i="1"/>
  <c r="AP3312" i="1"/>
  <c r="AH3312" i="1"/>
  <c r="AG3312" i="1"/>
  <c r="AE3312" i="1"/>
  <c r="AF3312" i="1" s="1"/>
  <c r="AC3312" i="1"/>
  <c r="AB3312" i="1"/>
  <c r="Z3312" i="1"/>
  <c r="Y3312" i="1"/>
  <c r="P3312" i="1"/>
  <c r="AI3312" i="1" s="1"/>
  <c r="I3312" i="1"/>
  <c r="D3312" i="1"/>
  <c r="AQ3311" i="1"/>
  <c r="AP3311" i="1"/>
  <c r="AH3311" i="1"/>
  <c r="AG3311" i="1"/>
  <c r="AE3311" i="1"/>
  <c r="AF3311" i="1" s="1"/>
  <c r="AC3311" i="1"/>
  <c r="AB3311" i="1"/>
  <c r="Z3311" i="1"/>
  <c r="Y3311" i="1"/>
  <c r="P3311" i="1"/>
  <c r="AJ3311" i="1" s="1"/>
  <c r="AK3311" i="1" s="1"/>
  <c r="I3311" i="1"/>
  <c r="D3311" i="1"/>
  <c r="AQ3310" i="1"/>
  <c r="AP3310" i="1"/>
  <c r="AH3310" i="1"/>
  <c r="AG3310" i="1"/>
  <c r="AE3310" i="1"/>
  <c r="AF3310" i="1" s="1"/>
  <c r="AC3310" i="1"/>
  <c r="AB3310" i="1"/>
  <c r="Z3310" i="1"/>
  <c r="Y3310" i="1"/>
  <c r="P3310" i="1"/>
  <c r="AJ3310" i="1" s="1"/>
  <c r="AK3310" i="1" s="1"/>
  <c r="I3310" i="1"/>
  <c r="D3310" i="1"/>
  <c r="AQ3309" i="1"/>
  <c r="AP3309" i="1"/>
  <c r="AH3309" i="1"/>
  <c r="AG3309" i="1"/>
  <c r="AE3309" i="1"/>
  <c r="AF3309" i="1" s="1"/>
  <c r="AC3309" i="1"/>
  <c r="AB3309" i="1"/>
  <c r="Z3309" i="1"/>
  <c r="Y3309" i="1"/>
  <c r="P3309" i="1"/>
  <c r="AJ3309" i="1" s="1"/>
  <c r="AK3309" i="1" s="1"/>
  <c r="I3309" i="1"/>
  <c r="D3309" i="1"/>
  <c r="AQ3308" i="1"/>
  <c r="AP3308" i="1"/>
  <c r="AH3308" i="1"/>
  <c r="AG3308" i="1"/>
  <c r="AE3308" i="1"/>
  <c r="AF3308" i="1" s="1"/>
  <c r="AC3308" i="1"/>
  <c r="AB3308" i="1"/>
  <c r="Z3308" i="1"/>
  <c r="Y3308" i="1"/>
  <c r="P3308" i="1"/>
  <c r="AI3308" i="1" s="1"/>
  <c r="I3308" i="1"/>
  <c r="D3308" i="1"/>
  <c r="AQ3307" i="1"/>
  <c r="AP3307" i="1"/>
  <c r="AH3307" i="1"/>
  <c r="AG3307" i="1"/>
  <c r="AE3307" i="1"/>
  <c r="AF3307" i="1" s="1"/>
  <c r="AC3307" i="1"/>
  <c r="AB3307" i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AC3306" i="1"/>
  <c r="AB3306" i="1"/>
  <c r="Z3306" i="1"/>
  <c r="Y3306" i="1"/>
  <c r="P3306" i="1"/>
  <c r="AJ3306" i="1" s="1"/>
  <c r="AK3306" i="1" s="1"/>
  <c r="I3306" i="1"/>
  <c r="D3306" i="1"/>
  <c r="AQ3305" i="1"/>
  <c r="AP3305" i="1"/>
  <c r="AH3305" i="1"/>
  <c r="AG3305" i="1"/>
  <c r="AE3305" i="1"/>
  <c r="AF3305" i="1" s="1"/>
  <c r="AC3305" i="1"/>
  <c r="AB3305" i="1"/>
  <c r="Z3305" i="1"/>
  <c r="Y3305" i="1"/>
  <c r="P3305" i="1"/>
  <c r="AJ3305" i="1" s="1"/>
  <c r="AK3305" i="1" s="1"/>
  <c r="I3305" i="1"/>
  <c r="D3305" i="1"/>
  <c r="AQ3304" i="1"/>
  <c r="AP3304" i="1"/>
  <c r="AH3304" i="1"/>
  <c r="AG3304" i="1"/>
  <c r="AE3304" i="1"/>
  <c r="AF3304" i="1" s="1"/>
  <c r="AC3304" i="1"/>
  <c r="AB3304" i="1"/>
  <c r="Z3304" i="1"/>
  <c r="Y3304" i="1"/>
  <c r="P3304" i="1"/>
  <c r="I3304" i="1"/>
  <c r="D3304" i="1"/>
  <c r="AQ3303" i="1"/>
  <c r="AP3303" i="1"/>
  <c r="AH3303" i="1"/>
  <c r="AG3303" i="1"/>
  <c r="AE3303" i="1"/>
  <c r="AF3303" i="1" s="1"/>
  <c r="AC3303" i="1"/>
  <c r="AB3303" i="1"/>
  <c r="Z3303" i="1"/>
  <c r="Y3303" i="1"/>
  <c r="P3303" i="1"/>
  <c r="AJ3303" i="1" s="1"/>
  <c r="AK3303" i="1" s="1"/>
  <c r="I3303" i="1"/>
  <c r="D3303" i="1"/>
  <c r="AQ3302" i="1"/>
  <c r="AP3302" i="1"/>
  <c r="AH3302" i="1"/>
  <c r="AG3302" i="1"/>
  <c r="AE3302" i="1"/>
  <c r="AF3302" i="1" s="1"/>
  <c r="AC3302" i="1"/>
  <c r="AB3302" i="1"/>
  <c r="Z3302" i="1"/>
  <c r="Y3302" i="1"/>
  <c r="P3302" i="1"/>
  <c r="AJ3302" i="1" s="1"/>
  <c r="AK3302" i="1" s="1"/>
  <c r="I3302" i="1"/>
  <c r="D3302" i="1"/>
  <c r="AQ3301" i="1"/>
  <c r="AP3301" i="1"/>
  <c r="AH3301" i="1"/>
  <c r="AG3301" i="1"/>
  <c r="AE3301" i="1"/>
  <c r="AF3301" i="1" s="1"/>
  <c r="AC3301" i="1"/>
  <c r="AB3301" i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AC3300" i="1"/>
  <c r="AB3300" i="1"/>
  <c r="Z3300" i="1"/>
  <c r="Y3300" i="1"/>
  <c r="P3300" i="1"/>
  <c r="AJ3300" i="1" s="1"/>
  <c r="AK3300" i="1" s="1"/>
  <c r="I3300" i="1"/>
  <c r="D3300" i="1"/>
  <c r="AQ3299" i="1"/>
  <c r="AP3299" i="1"/>
  <c r="AH3299" i="1"/>
  <c r="AG3299" i="1"/>
  <c r="AE3299" i="1"/>
  <c r="AF3299" i="1" s="1"/>
  <c r="AC3299" i="1"/>
  <c r="AB3299" i="1"/>
  <c r="Z3299" i="1"/>
  <c r="Y3299" i="1"/>
  <c r="P3299" i="1"/>
  <c r="I3299" i="1"/>
  <c r="D3299" i="1"/>
  <c r="AQ3298" i="1"/>
  <c r="AP3298" i="1"/>
  <c r="AH3298" i="1"/>
  <c r="AG3298" i="1"/>
  <c r="AE3298" i="1"/>
  <c r="AF3298" i="1" s="1"/>
  <c r="AC3298" i="1"/>
  <c r="AB3298" i="1"/>
  <c r="Z3298" i="1"/>
  <c r="Y3298" i="1"/>
  <c r="P3298" i="1"/>
  <c r="AJ3298" i="1" s="1"/>
  <c r="AK3298" i="1" s="1"/>
  <c r="I3298" i="1"/>
  <c r="D3298" i="1"/>
  <c r="AQ3297" i="1"/>
  <c r="AP3297" i="1"/>
  <c r="AH3297" i="1"/>
  <c r="AG3297" i="1"/>
  <c r="AE3297" i="1"/>
  <c r="AF3297" i="1" s="1"/>
  <c r="AC3297" i="1"/>
  <c r="AB3297" i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AC3296" i="1"/>
  <c r="AB3296" i="1"/>
  <c r="Z3296" i="1"/>
  <c r="Y3296" i="1"/>
  <c r="P3296" i="1"/>
  <c r="AJ3296" i="1" s="1"/>
  <c r="AK3296" i="1" s="1"/>
  <c r="I3296" i="1"/>
  <c r="D3296" i="1"/>
  <c r="AQ3295" i="1"/>
  <c r="AP3295" i="1"/>
  <c r="AH3295" i="1"/>
  <c r="AG3295" i="1"/>
  <c r="AE3295" i="1"/>
  <c r="AF3295" i="1" s="1"/>
  <c r="AC3295" i="1"/>
  <c r="AB3295" i="1"/>
  <c r="Z3295" i="1"/>
  <c r="Y3295" i="1"/>
  <c r="P3295" i="1"/>
  <c r="I3295" i="1"/>
  <c r="D3295" i="1"/>
  <c r="AQ3294" i="1"/>
  <c r="AP3294" i="1"/>
  <c r="AH3294" i="1"/>
  <c r="AG3294" i="1"/>
  <c r="AE3294" i="1"/>
  <c r="AF3294" i="1" s="1"/>
  <c r="AC3294" i="1"/>
  <c r="AB3294" i="1"/>
  <c r="Z3294" i="1"/>
  <c r="Y3294" i="1"/>
  <c r="P3294" i="1"/>
  <c r="AJ3294" i="1" s="1"/>
  <c r="AK3294" i="1" s="1"/>
  <c r="I3294" i="1"/>
  <c r="D3294" i="1"/>
  <c r="AQ3293" i="1"/>
  <c r="AP3293" i="1"/>
  <c r="AH3293" i="1"/>
  <c r="AG3293" i="1"/>
  <c r="AE3293" i="1"/>
  <c r="AF3293" i="1" s="1"/>
  <c r="AC3293" i="1"/>
  <c r="AB3293" i="1"/>
  <c r="Z3293" i="1"/>
  <c r="Y3293" i="1"/>
  <c r="P3293" i="1"/>
  <c r="AJ3293" i="1" s="1"/>
  <c r="AK3293" i="1" s="1"/>
  <c r="I3293" i="1"/>
  <c r="D3293" i="1"/>
  <c r="AQ3292" i="1"/>
  <c r="AP3292" i="1"/>
  <c r="AH3292" i="1"/>
  <c r="AG3292" i="1"/>
  <c r="AE3292" i="1"/>
  <c r="AF3292" i="1" s="1"/>
  <c r="AC3292" i="1"/>
  <c r="AB3292" i="1"/>
  <c r="Z3292" i="1"/>
  <c r="Y3292" i="1"/>
  <c r="P3292" i="1"/>
  <c r="AJ3292" i="1" s="1"/>
  <c r="AK3292" i="1" s="1"/>
  <c r="I3292" i="1"/>
  <c r="D3292" i="1"/>
  <c r="AQ3291" i="1"/>
  <c r="AP3291" i="1"/>
  <c r="AH3291" i="1"/>
  <c r="AG3291" i="1"/>
  <c r="AE3291" i="1"/>
  <c r="AF3291" i="1" s="1"/>
  <c r="AC3291" i="1"/>
  <c r="AB3291" i="1"/>
  <c r="Z3291" i="1"/>
  <c r="Y3291" i="1"/>
  <c r="P3291" i="1"/>
  <c r="AJ3291" i="1" s="1"/>
  <c r="AK3291" i="1" s="1"/>
  <c r="I3291" i="1"/>
  <c r="D3291" i="1"/>
  <c r="AQ3290" i="1"/>
  <c r="AP3290" i="1"/>
  <c r="AH3290" i="1"/>
  <c r="AG3290" i="1"/>
  <c r="AE3290" i="1"/>
  <c r="AF3290" i="1" s="1"/>
  <c r="AC3290" i="1"/>
  <c r="AB3290" i="1"/>
  <c r="Z3290" i="1"/>
  <c r="Y3290" i="1"/>
  <c r="P3290" i="1"/>
  <c r="AJ3290" i="1" s="1"/>
  <c r="AK3290" i="1" s="1"/>
  <c r="I3290" i="1"/>
  <c r="D3290" i="1"/>
  <c r="AQ3289" i="1"/>
  <c r="AP3289" i="1"/>
  <c r="AH3289" i="1"/>
  <c r="AG3289" i="1"/>
  <c r="AE3289" i="1"/>
  <c r="AF3289" i="1" s="1"/>
  <c r="AC3289" i="1"/>
  <c r="AB3289" i="1"/>
  <c r="Z3289" i="1"/>
  <c r="Y3289" i="1"/>
  <c r="P3289" i="1"/>
  <c r="I3289" i="1"/>
  <c r="D3289" i="1"/>
  <c r="AQ3288" i="1"/>
  <c r="AP3288" i="1"/>
  <c r="AH3288" i="1"/>
  <c r="AG3288" i="1"/>
  <c r="AE3288" i="1"/>
  <c r="AF3288" i="1" s="1"/>
  <c r="AC3288" i="1"/>
  <c r="AB3288" i="1"/>
  <c r="Z3288" i="1"/>
  <c r="Y3288" i="1"/>
  <c r="P3288" i="1"/>
  <c r="I3288" i="1"/>
  <c r="D3288" i="1"/>
  <c r="AQ3287" i="1"/>
  <c r="AP3287" i="1"/>
  <c r="AH3287" i="1"/>
  <c r="AG3287" i="1"/>
  <c r="AE3287" i="1"/>
  <c r="AF3287" i="1" s="1"/>
  <c r="AC3287" i="1"/>
  <c r="AB3287" i="1"/>
  <c r="Z3287" i="1"/>
  <c r="Y3287" i="1"/>
  <c r="P3287" i="1"/>
  <c r="AI3287" i="1" s="1"/>
  <c r="I3287" i="1"/>
  <c r="D3287" i="1"/>
  <c r="AQ3286" i="1"/>
  <c r="AP3286" i="1"/>
  <c r="AH3286" i="1"/>
  <c r="AG3286" i="1"/>
  <c r="AE3286" i="1"/>
  <c r="AF3286" i="1" s="1"/>
  <c r="AC3286" i="1"/>
  <c r="AB3286" i="1"/>
  <c r="Z3286" i="1"/>
  <c r="Y3286" i="1"/>
  <c r="P3286" i="1"/>
  <c r="I3286" i="1"/>
  <c r="D3286" i="1"/>
  <c r="AQ3285" i="1"/>
  <c r="AP3285" i="1"/>
  <c r="AH3285" i="1"/>
  <c r="AG3285" i="1"/>
  <c r="AE3285" i="1"/>
  <c r="AF3285" i="1" s="1"/>
  <c r="AC3285" i="1"/>
  <c r="AB3285" i="1"/>
  <c r="Z3285" i="1"/>
  <c r="Y3285" i="1"/>
  <c r="P3285" i="1"/>
  <c r="AJ3285" i="1" s="1"/>
  <c r="AK3285" i="1" s="1"/>
  <c r="I3285" i="1"/>
  <c r="D3285" i="1"/>
  <c r="AQ3284" i="1"/>
  <c r="AP3284" i="1"/>
  <c r="AH3284" i="1"/>
  <c r="AG3284" i="1"/>
  <c r="AE3284" i="1"/>
  <c r="AF3284" i="1" s="1"/>
  <c r="AC3284" i="1"/>
  <c r="AB3284" i="1"/>
  <c r="Z3284" i="1"/>
  <c r="Y3284" i="1"/>
  <c r="P3284" i="1"/>
  <c r="I3284" i="1"/>
  <c r="D3284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72" i="1"/>
  <c r="AP3272" i="1"/>
  <c r="AH3272" i="1"/>
  <c r="AG3272" i="1"/>
  <c r="AE3272" i="1"/>
  <c r="AF3272" i="1" s="1"/>
  <c r="Z3272" i="1"/>
  <c r="Y3272" i="1"/>
  <c r="AB3272" i="1" s="1"/>
  <c r="AC3272" i="1" s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69" i="1"/>
  <c r="AP3269" i="1"/>
  <c r="AH3269" i="1"/>
  <c r="AG3269" i="1"/>
  <c r="AE3269" i="1"/>
  <c r="AF3269" i="1" s="1"/>
  <c r="Z3269" i="1"/>
  <c r="Y3269" i="1"/>
  <c r="AB3269" i="1" s="1"/>
  <c r="AC3269" i="1" s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F3170" i="1"/>
  <c r="AE3170" i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AB3163" i="1" s="1"/>
  <c r="AC3163" i="1" s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AB3160" i="1" s="1"/>
  <c r="AC3160" i="1" s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AB1641" i="1" s="1"/>
  <c r="AC1641" i="1" s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AB958" i="1"/>
  <c r="AC958" i="1" s="1"/>
  <c r="Z958" i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AB573" i="1"/>
  <c r="AC573" i="1" s="1"/>
  <c r="Z573" i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F553" i="1"/>
  <c r="AE553" i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2899" i="1" l="1"/>
  <c r="AC2899" i="1" s="1"/>
  <c r="AB2665" i="1"/>
  <c r="AC2665" i="1" s="1"/>
  <c r="AJ3335" i="1"/>
  <c r="AK333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7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6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89" i="1"/>
  <c r="AB1823" i="1"/>
  <c r="AC1823" i="1" s="1"/>
  <c r="AB1926" i="1"/>
  <c r="AC1926" i="1" s="1"/>
  <c r="AB2581" i="1"/>
  <c r="AC2581" i="1" s="1"/>
  <c r="AB3253" i="1"/>
  <c r="AC3253" i="1" s="1"/>
  <c r="AB3277" i="1"/>
  <c r="AC3277" i="1" s="1"/>
  <c r="AJ3505" i="1"/>
  <c r="AK3505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2" i="1"/>
  <c r="AK3412" i="1" s="1"/>
  <c r="AI3506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293" i="1"/>
  <c r="AI3415" i="1"/>
  <c r="AB1189" i="1"/>
  <c r="AC1189" i="1" s="1"/>
  <c r="AI3479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2689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J3312" i="1"/>
  <c r="AK3312" i="1" s="1"/>
  <c r="AI3390" i="1"/>
  <c r="AJ3445" i="1"/>
  <c r="AK3445" i="1" s="1"/>
  <c r="AB1801" i="1"/>
  <c r="AC1801" i="1" s="1"/>
  <c r="AB1804" i="1"/>
  <c r="AC1804" i="1" s="1"/>
  <c r="AB1980" i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4" i="1"/>
  <c r="AK3394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30" i="1"/>
  <c r="AC3230" i="1" s="1"/>
  <c r="AB3242" i="1"/>
  <c r="AC3242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2717" i="1"/>
  <c r="AC2717" i="1" s="1"/>
  <c r="AB2867" i="1"/>
  <c r="AC2867" i="1" s="1"/>
  <c r="AB3039" i="1"/>
  <c r="AC3039" i="1" s="1"/>
  <c r="AB3091" i="1"/>
  <c r="AC3091" i="1" s="1"/>
  <c r="AB3097" i="1"/>
  <c r="AC3097" i="1" s="1"/>
  <c r="AB3131" i="1"/>
  <c r="AC3131" i="1" s="1"/>
  <c r="AB3229" i="1"/>
  <c r="AC3229" i="1" s="1"/>
  <c r="AB3241" i="1"/>
  <c r="AC3241" i="1" s="1"/>
  <c r="AB3244" i="1"/>
  <c r="AC3244" i="1" s="1"/>
  <c r="AB3247" i="1"/>
  <c r="AC3247" i="1" s="1"/>
  <c r="AI3294" i="1"/>
  <c r="AI3401" i="1"/>
  <c r="AI3421" i="1"/>
  <c r="AJ3308" i="1"/>
  <c r="AK3308" i="1" s="1"/>
  <c r="AJ3427" i="1"/>
  <c r="AK3427" i="1" s="1"/>
  <c r="AI3461" i="1"/>
  <c r="AJ3488" i="1"/>
  <c r="AK3488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1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188" i="1"/>
  <c r="AC3188" i="1" s="1"/>
  <c r="AB3203" i="1"/>
  <c r="AC3203" i="1" s="1"/>
  <c r="AB3215" i="1"/>
  <c r="AC3215" i="1" s="1"/>
  <c r="AB3243" i="1"/>
  <c r="AC3243" i="1" s="1"/>
  <c r="AB3246" i="1"/>
  <c r="AC3246" i="1" s="1"/>
  <c r="AB3249" i="1"/>
  <c r="AC3249" i="1" s="1"/>
  <c r="AB3264" i="1"/>
  <c r="AC3264" i="1" s="1"/>
  <c r="AI3285" i="1"/>
  <c r="AI3440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73" i="1"/>
  <c r="AC3273" i="1" s="1"/>
  <c r="AJ3472" i="1"/>
  <c r="AK3472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290" i="1"/>
  <c r="AI3300" i="1"/>
  <c r="AI3473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2923" i="1"/>
  <c r="AC2923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3221" i="1"/>
  <c r="AC3221" i="1" s="1"/>
  <c r="AB3259" i="1"/>
  <c r="AC3259" i="1" s="1"/>
  <c r="AI3305" i="1"/>
  <c r="AI3317" i="1"/>
  <c r="AJ3362" i="1"/>
  <c r="AK3362" i="1" s="1"/>
  <c r="AI3377" i="1"/>
  <c r="AI3493" i="1"/>
  <c r="AB2077" i="1"/>
  <c r="AC2077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2409" i="1"/>
  <c r="AC2409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291" i="1"/>
  <c r="AJ3328" i="1"/>
  <c r="AK3328" i="1" s="1"/>
  <c r="AI3384" i="1"/>
  <c r="AJ3392" i="1"/>
  <c r="AK3392" i="1" s="1"/>
  <c r="AI3433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223" i="1"/>
  <c r="AC3223" i="1" s="1"/>
  <c r="AB3245" i="1"/>
  <c r="AC3245" i="1" s="1"/>
  <c r="AI3331" i="1"/>
  <c r="AJ3342" i="1"/>
  <c r="AK3342" i="1" s="1"/>
  <c r="AI3387" i="1"/>
  <c r="AI3404" i="1"/>
  <c r="AJ3418" i="1"/>
  <c r="AK3418" i="1" s="1"/>
  <c r="AI3457" i="1"/>
  <c r="AI3470" i="1"/>
  <c r="AJ3481" i="1"/>
  <c r="AK3481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3212" i="1"/>
  <c r="AC3212" i="1" s="1"/>
  <c r="AB3216" i="1"/>
  <c r="AC3216" i="1" s="1"/>
  <c r="AB3220" i="1"/>
  <c r="AC3220" i="1" s="1"/>
  <c r="AB3228" i="1"/>
  <c r="AC3228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187" i="1"/>
  <c r="AC3187" i="1" s="1"/>
  <c r="AB3192" i="1"/>
  <c r="AC3192" i="1" s="1"/>
  <c r="AB3202" i="1"/>
  <c r="AC3202" i="1" s="1"/>
  <c r="AB3211" i="1"/>
  <c r="AC3211" i="1" s="1"/>
  <c r="AB3222" i="1"/>
  <c r="AC3222" i="1" s="1"/>
  <c r="AB3227" i="1"/>
  <c r="AC3227" i="1" s="1"/>
  <c r="AB3231" i="1"/>
  <c r="AC3231" i="1" s="1"/>
  <c r="AB3248" i="1"/>
  <c r="AC3248" i="1" s="1"/>
  <c r="AB3256" i="1"/>
  <c r="AC3256" i="1" s="1"/>
  <c r="AB3278" i="1"/>
  <c r="AC3278" i="1" s="1"/>
  <c r="AI3296" i="1"/>
  <c r="AI3302" i="1"/>
  <c r="AI3311" i="1"/>
  <c r="AI3316" i="1"/>
  <c r="AI3321" i="1"/>
  <c r="AI3326" i="1"/>
  <c r="AI3365" i="1"/>
  <c r="AJ3378" i="1"/>
  <c r="AK3378" i="1" s="1"/>
  <c r="AI3385" i="1"/>
  <c r="AI3416" i="1"/>
  <c r="AI3428" i="1"/>
  <c r="AI3437" i="1"/>
  <c r="AI3448" i="1"/>
  <c r="AI3482" i="1"/>
  <c r="AB3161" i="1"/>
  <c r="AC3161" i="1" s="1"/>
  <c r="AJ3327" i="1"/>
  <c r="AK3327" i="1" s="1"/>
  <c r="AJ3348" i="1"/>
  <c r="AK3348" i="1" s="1"/>
  <c r="AI3380" i="1"/>
  <c r="AI3403" i="1"/>
  <c r="AI3410" i="1"/>
  <c r="AI3424" i="1"/>
  <c r="AJ3439" i="1"/>
  <c r="AK3439" i="1" s="1"/>
  <c r="AI3458" i="1"/>
  <c r="AI3469" i="1"/>
  <c r="AI3475" i="1"/>
  <c r="AJ3487" i="1"/>
  <c r="AK3487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3214" i="1"/>
  <c r="AC3214" i="1" s="1"/>
  <c r="AB3233" i="1"/>
  <c r="AC3233" i="1" s="1"/>
  <c r="AB3250" i="1"/>
  <c r="AC325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10" i="1"/>
  <c r="AC3210" i="1" s="1"/>
  <c r="AB3217" i="1"/>
  <c r="AC3217" i="1" s="1"/>
  <c r="AB3225" i="1"/>
  <c r="AC3225" i="1" s="1"/>
  <c r="AB3232" i="1"/>
  <c r="AC3232" i="1" s="1"/>
  <c r="AB3236" i="1"/>
  <c r="AC3236" i="1" s="1"/>
  <c r="AB3239" i="1"/>
  <c r="AC3239" i="1" s="1"/>
  <c r="AB3254" i="1"/>
  <c r="AC3254" i="1" s="1"/>
  <c r="AB3260" i="1"/>
  <c r="AC3260" i="1" s="1"/>
  <c r="AB3270" i="1"/>
  <c r="AC3270" i="1" s="1"/>
  <c r="AB3276" i="1"/>
  <c r="AC3276" i="1" s="1"/>
  <c r="AI3298" i="1"/>
  <c r="AI3303" i="1"/>
  <c r="AI3329" i="1"/>
  <c r="AI3341" i="1"/>
  <c r="AJ3351" i="1"/>
  <c r="AK3351" i="1" s="1"/>
  <c r="AJ3358" i="1"/>
  <c r="AK3358" i="1" s="1"/>
  <c r="AI3398" i="1"/>
  <c r="AI3419" i="1"/>
  <c r="AI3425" i="1"/>
  <c r="AI3442" i="1"/>
  <c r="AI3454" i="1"/>
  <c r="AB2992" i="1"/>
  <c r="AC2992" i="1" s="1"/>
  <c r="AB3016" i="1"/>
  <c r="AC3016" i="1" s="1"/>
  <c r="AB3019" i="1"/>
  <c r="AI51" i="1" s="1"/>
  <c r="AI3310" i="1"/>
  <c r="AI3314" i="1"/>
  <c r="AI3319" i="1"/>
  <c r="AI3325" i="1"/>
  <c r="AJ3330" i="1"/>
  <c r="AK3330" i="1" s="1"/>
  <c r="AI3359" i="1"/>
  <c r="AJ3363" i="1"/>
  <c r="AK3363" i="1" s="1"/>
  <c r="AJ3369" i="1"/>
  <c r="AK3369" i="1" s="1"/>
  <c r="AJ3381" i="1"/>
  <c r="AK3381" i="1" s="1"/>
  <c r="AI3388" i="1"/>
  <c r="AI3490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2075" i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B2328" i="1"/>
  <c r="AC2328" i="1" s="1"/>
  <c r="AB2336" i="1"/>
  <c r="AC2336" i="1" s="1"/>
  <c r="AB2337" i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2686" i="1"/>
  <c r="AC2686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J18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2921" i="1"/>
  <c r="AC292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71" i="1"/>
  <c r="AC3271" i="1" s="1"/>
  <c r="AJ3289" i="1"/>
  <c r="AK3289" i="1" s="1"/>
  <c r="AI3289" i="1"/>
  <c r="AJ3307" i="1"/>
  <c r="AK3307" i="1" s="1"/>
  <c r="AI3307" i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2924" i="1"/>
  <c r="AC2924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3213" i="1"/>
  <c r="AC3213" i="1" s="1"/>
  <c r="AB3218" i="1"/>
  <c r="AC3218" i="1" s="1"/>
  <c r="AB3240" i="1"/>
  <c r="AC3240" i="1" s="1"/>
  <c r="AB3266" i="1"/>
  <c r="AC3266" i="1" s="1"/>
  <c r="AB3267" i="1"/>
  <c r="AC3267" i="1" s="1"/>
  <c r="AJ3284" i="1"/>
  <c r="AK3284" i="1" s="1"/>
  <c r="AI3284" i="1"/>
  <c r="AJ3287" i="1"/>
  <c r="AK3287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J3299" i="1"/>
  <c r="AK3299" i="1" s="1"/>
  <c r="AI3299" i="1"/>
  <c r="AJ3318" i="1"/>
  <c r="AK3318" i="1" s="1"/>
  <c r="AI3318" i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01" i="1"/>
  <c r="AK3301" i="1" s="1"/>
  <c r="AI3301" i="1"/>
  <c r="AJ3337" i="1"/>
  <c r="AK3337" i="1" s="1"/>
  <c r="AI3346" i="1"/>
  <c r="AJ3400" i="1"/>
  <c r="AK3400" i="1" s="1"/>
  <c r="AI3431" i="1"/>
  <c r="AJ3452" i="1"/>
  <c r="AK3452" i="1" s="1"/>
  <c r="AJ3478" i="1"/>
  <c r="AK3478" i="1" s="1"/>
  <c r="AI3484" i="1"/>
  <c r="AI3449" i="1"/>
  <c r="AI3292" i="1"/>
  <c r="AI3309" i="1"/>
  <c r="AI3320" i="1"/>
  <c r="AI3323" i="1"/>
  <c r="AJ3339" i="1"/>
  <c r="AK3339" i="1" s="1"/>
  <c r="AI3344" i="1"/>
  <c r="AJ3352" i="1"/>
  <c r="AK3352" i="1" s="1"/>
  <c r="AJ3356" i="1"/>
  <c r="AK3356" i="1" s="1"/>
  <c r="AJ3360" i="1"/>
  <c r="AK3360" i="1" s="1"/>
  <c r="AI3373" i="1"/>
  <c r="AI3382" i="1"/>
  <c r="AI3396" i="1"/>
  <c r="AI3399" i="1"/>
  <c r="AI3409" i="1"/>
  <c r="AI3430" i="1"/>
  <c r="AI3434" i="1"/>
  <c r="AI3446" i="1"/>
  <c r="AI3451" i="1"/>
  <c r="AI3463" i="1"/>
  <c r="AI3496" i="1"/>
  <c r="AB3183" i="1"/>
  <c r="AC3183" i="1" s="1"/>
  <c r="AB3219" i="1"/>
  <c r="AC3219" i="1" s="1"/>
  <c r="AB3255" i="1"/>
  <c r="AC3255" i="1" s="1"/>
  <c r="AB3263" i="1"/>
  <c r="AC3263" i="1" s="1"/>
  <c r="AB3275" i="1"/>
  <c r="AC3275" i="1" s="1"/>
  <c r="AJ3333" i="1"/>
  <c r="AK3333" i="1" s="1"/>
  <c r="AI3349" i="1"/>
  <c r="AI3353" i="1"/>
  <c r="AI3367" i="1"/>
  <c r="AJ3370" i="1"/>
  <c r="AK3370" i="1" s="1"/>
  <c r="AI3383" i="1"/>
  <c r="AI3391" i="1"/>
  <c r="AI3393" i="1"/>
  <c r="AI3397" i="1"/>
  <c r="AI3406" i="1"/>
  <c r="AI3413" i="1"/>
  <c r="AI3443" i="1"/>
  <c r="AI3455" i="1"/>
  <c r="AI3460" i="1"/>
  <c r="AI3467" i="1"/>
  <c r="AI3476" i="1"/>
  <c r="AI3500" i="1"/>
  <c r="AJ3364" i="1"/>
  <c r="AK3364" i="1" s="1"/>
  <c r="AI3402" i="1"/>
  <c r="AI3422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I655" i="1"/>
  <c r="AI650" i="1"/>
  <c r="AI643" i="1"/>
  <c r="AI652" i="1"/>
  <c r="AI645" i="1"/>
  <c r="AI640" i="1"/>
  <c r="AI638" i="1"/>
  <c r="AI636" i="1"/>
  <c r="AI634" i="1"/>
  <c r="AI632" i="1"/>
  <c r="AI630" i="1"/>
  <c r="AI628" i="1"/>
  <c r="AI626" i="1"/>
  <c r="AI624" i="1"/>
  <c r="AI622" i="1"/>
  <c r="AC445" i="1"/>
  <c r="AJ655" i="1" s="1"/>
  <c r="AI796" i="1"/>
  <c r="AI651" i="1"/>
  <c r="AI646" i="1"/>
  <c r="AI639" i="1"/>
  <c r="AI637" i="1"/>
  <c r="AI635" i="1"/>
  <c r="AI633" i="1"/>
  <c r="AI631" i="1"/>
  <c r="AI629" i="1"/>
  <c r="AI627" i="1"/>
  <c r="AI625" i="1"/>
  <c r="AI623" i="1"/>
  <c r="AI446" i="1"/>
  <c r="AI500" i="1"/>
  <c r="AI519" i="1"/>
  <c r="AJ557" i="1"/>
  <c r="AJ569" i="1"/>
  <c r="AJ595" i="1"/>
  <c r="AJ607" i="1"/>
  <c r="AJ619" i="1"/>
  <c r="AI660" i="1"/>
  <c r="AI668" i="1"/>
  <c r="AI673" i="1"/>
  <c r="AI689" i="1"/>
  <c r="AI732" i="1"/>
  <c r="AI740" i="1"/>
  <c r="AI745" i="1"/>
  <c r="AJ653" i="1"/>
  <c r="AI22" i="1"/>
  <c r="AI40" i="1"/>
  <c r="AI58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29" i="1"/>
  <c r="AJ541" i="1"/>
  <c r="AJ555" i="1"/>
  <c r="AJ567" i="1"/>
  <c r="AJ593" i="1"/>
  <c r="AJ605" i="1"/>
  <c r="AJ617" i="1"/>
  <c r="AJ629" i="1"/>
  <c r="AI641" i="1"/>
  <c r="AI653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27" i="1"/>
  <c r="AJ539" i="1"/>
  <c r="AJ553" i="1"/>
  <c r="AJ565" i="1"/>
  <c r="AJ591" i="1"/>
  <c r="AJ603" i="1"/>
  <c r="AJ615" i="1"/>
  <c r="AJ627" i="1"/>
  <c r="AJ639" i="1"/>
  <c r="AJ646" i="1"/>
  <c r="AJ651" i="1"/>
  <c r="AI665" i="1"/>
  <c r="AI672" i="1"/>
  <c r="AI680" i="1"/>
  <c r="AI685" i="1"/>
  <c r="AJ2955" i="1"/>
  <c r="AJ2953" i="1"/>
  <c r="AJ2" i="1"/>
  <c r="AK2" i="1" s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I46" i="1"/>
  <c r="AJ187" i="1"/>
  <c r="AI187" i="1"/>
  <c r="AJ202" i="1"/>
  <c r="AK202" i="1" s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K252" i="1" s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K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25" i="1"/>
  <c r="AJ537" i="1"/>
  <c r="AK537" i="1" s="1"/>
  <c r="AJ551" i="1"/>
  <c r="AJ563" i="1"/>
  <c r="AJ589" i="1"/>
  <c r="AJ601" i="1"/>
  <c r="AJ613" i="1"/>
  <c r="AJ625" i="1"/>
  <c r="AK625" i="1" s="1"/>
  <c r="AJ637" i="1"/>
  <c r="AI649" i="1"/>
  <c r="AJ650" i="1"/>
  <c r="AI49" i="1"/>
  <c r="AI10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J307" i="1"/>
  <c r="AI312" i="1"/>
  <c r="AJ313" i="1"/>
  <c r="AJ319" i="1"/>
  <c r="AI330" i="1"/>
  <c r="AJ331" i="1"/>
  <c r="AI336" i="1"/>
  <c r="AJ337" i="1"/>
  <c r="AI342" i="1"/>
  <c r="AJ343" i="1"/>
  <c r="AI354" i="1"/>
  <c r="AI360" i="1"/>
  <c r="AJ367" i="1"/>
  <c r="AJ385" i="1"/>
  <c r="AI390" i="1"/>
  <c r="AJ391" i="1"/>
  <c r="AJ397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J409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J415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J445" i="1"/>
  <c r="AI450" i="1"/>
  <c r="AI498" i="1"/>
  <c r="AI504" i="1"/>
  <c r="AI505" i="1"/>
  <c r="AI506" i="1"/>
  <c r="AI507" i="1"/>
  <c r="AI508" i="1"/>
  <c r="AI509" i="1"/>
  <c r="AI510" i="1"/>
  <c r="AI511" i="1"/>
  <c r="AJ523" i="1"/>
  <c r="AJ535" i="1"/>
  <c r="AK535" i="1" s="1"/>
  <c r="AJ549" i="1"/>
  <c r="AJ561" i="1"/>
  <c r="AJ587" i="1"/>
  <c r="AJ599" i="1"/>
  <c r="AJ611" i="1"/>
  <c r="AJ623" i="1"/>
  <c r="AJ635" i="1"/>
  <c r="AI644" i="1"/>
  <c r="AI656" i="1"/>
  <c r="AI661" i="1"/>
  <c r="AI677" i="1"/>
  <c r="AI684" i="1"/>
  <c r="AI749" i="1"/>
  <c r="AI756" i="1"/>
  <c r="AJ2937" i="1"/>
  <c r="AJ2941" i="1"/>
  <c r="AJ2939" i="1"/>
  <c r="AJ2957" i="1"/>
  <c r="AJ6" i="1"/>
  <c r="AJ7" i="1"/>
  <c r="AJ15" i="1"/>
  <c r="AJ16" i="1"/>
  <c r="AK16" i="1" s="1"/>
  <c r="AI52" i="1"/>
  <c r="AI106" i="1"/>
  <c r="AJ2308" i="1"/>
  <c r="AJ2305" i="1"/>
  <c r="AJ2302" i="1"/>
  <c r="AJ2299" i="1"/>
  <c r="AJ2287" i="1"/>
  <c r="AJ2284" i="1"/>
  <c r="AJ1976" i="1"/>
  <c r="AJ1979" i="1"/>
  <c r="AJ188" i="1"/>
  <c r="AJ189" i="1"/>
  <c r="AC203" i="1"/>
  <c r="AJ303" i="1" s="1"/>
  <c r="AI207" i="1"/>
  <c r="AI208" i="1"/>
  <c r="AC215" i="1"/>
  <c r="AJ375" i="1" s="1"/>
  <c r="AJ217" i="1"/>
  <c r="AJ218" i="1"/>
  <c r="AK218" i="1" s="1"/>
  <c r="AI219" i="1"/>
  <c r="AI220" i="1"/>
  <c r="AJ230" i="1"/>
  <c r="AK230" i="1" s="1"/>
  <c r="AI231" i="1"/>
  <c r="AI232" i="1"/>
  <c r="AJ241" i="1"/>
  <c r="AJ242" i="1"/>
  <c r="AI244" i="1"/>
  <c r="AJ253" i="1"/>
  <c r="AJ254" i="1"/>
  <c r="AI255" i="1"/>
  <c r="AI256" i="1"/>
  <c r="AJ265" i="1"/>
  <c r="AJ266" i="1"/>
  <c r="AI267" i="1"/>
  <c r="AI268" i="1"/>
  <c r="AJ277" i="1"/>
  <c r="AJ278" i="1"/>
  <c r="AI279" i="1"/>
  <c r="AI280" i="1"/>
  <c r="AI289" i="1"/>
  <c r="AJ294" i="1"/>
  <c r="AK294" i="1" s="1"/>
  <c r="AI295" i="1"/>
  <c r="AI301" i="1"/>
  <c r="AJ306" i="1"/>
  <c r="AI307" i="1"/>
  <c r="AJ312" i="1"/>
  <c r="AK312" i="1" s="1"/>
  <c r="AI313" i="1"/>
  <c r="AI319" i="1"/>
  <c r="AJ330" i="1"/>
  <c r="AK330" i="1" s="1"/>
  <c r="AI331" i="1"/>
  <c r="AJ336" i="1"/>
  <c r="AI337" i="1"/>
  <c r="AJ342" i="1"/>
  <c r="AK342" i="1" s="1"/>
  <c r="AI343" i="1"/>
  <c r="AJ354" i="1"/>
  <c r="AK354" i="1" s="1"/>
  <c r="AI355" i="1"/>
  <c r="AI361" i="1"/>
  <c r="AJ366" i="1"/>
  <c r="AI367" i="1"/>
  <c r="AJ372" i="1"/>
  <c r="AI373" i="1"/>
  <c r="AJ378" i="1"/>
  <c r="AI379" i="1"/>
  <c r="AI385" i="1"/>
  <c r="AJ390" i="1"/>
  <c r="AI391" i="1"/>
  <c r="AJ396" i="1"/>
  <c r="AI397" i="1"/>
  <c r="AJ402" i="1"/>
  <c r="AI403" i="1"/>
  <c r="AJ408" i="1"/>
  <c r="AI409" i="1"/>
  <c r="AJ414" i="1"/>
  <c r="AI415" i="1"/>
  <c r="AC420" i="1"/>
  <c r="AJ517" i="1" s="1"/>
  <c r="AI421" i="1"/>
  <c r="AI427" i="1"/>
  <c r="AJ432" i="1"/>
  <c r="AI433" i="1"/>
  <c r="AI439" i="1"/>
  <c r="AI445" i="1"/>
  <c r="AI499" i="1"/>
  <c r="AJ533" i="1"/>
  <c r="AK533" i="1" s="1"/>
  <c r="AJ545" i="1"/>
  <c r="AK545" i="1" s="1"/>
  <c r="AJ547" i="1"/>
  <c r="AJ559" i="1"/>
  <c r="AJ571" i="1"/>
  <c r="AJ583" i="1"/>
  <c r="AJ585" i="1"/>
  <c r="AJ597" i="1"/>
  <c r="AJ609" i="1"/>
  <c r="AJ621" i="1"/>
  <c r="AJ633" i="1"/>
  <c r="AI648" i="1"/>
  <c r="AJ675" i="1"/>
  <c r="AJ683" i="1"/>
  <c r="AC692" i="1"/>
  <c r="AI706" i="1"/>
  <c r="AI699" i="1"/>
  <c r="AI694" i="1"/>
  <c r="AI761" i="1"/>
  <c r="AC691" i="1"/>
  <c r="AC722" i="1"/>
  <c r="AJ723" i="1" s="1"/>
  <c r="AI764" i="1"/>
  <c r="AI804" i="1"/>
  <c r="AI800" i="1"/>
  <c r="AC798" i="1"/>
  <c r="AI801" i="1"/>
  <c r="AI811" i="1"/>
  <c r="AI814" i="1"/>
  <c r="AI825" i="1"/>
  <c r="AI835" i="1"/>
  <c r="AI2987" i="1"/>
  <c r="AI840" i="1"/>
  <c r="AI836" i="1"/>
  <c r="AC836" i="1"/>
  <c r="AJ1011" i="1" s="1"/>
  <c r="AI838" i="1"/>
  <c r="AI857" i="1"/>
  <c r="AI860" i="1"/>
  <c r="AI871" i="1"/>
  <c r="AI883" i="1"/>
  <c r="AI900" i="1"/>
  <c r="AI994" i="1"/>
  <c r="AI1002" i="1"/>
  <c r="AI1010" i="1"/>
  <c r="AI1018" i="1"/>
  <c r="AI1026" i="1"/>
  <c r="AI1034" i="1"/>
  <c r="AI1078" i="1"/>
  <c r="AI1103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2978" i="1"/>
  <c r="AI794" i="1"/>
  <c r="AI788" i="1"/>
  <c r="AI782" i="1"/>
  <c r="AI754" i="1"/>
  <c r="AI759" i="1"/>
  <c r="AI765" i="1"/>
  <c r="AI771" i="1"/>
  <c r="AI772" i="1"/>
  <c r="AI773" i="1"/>
  <c r="AI774" i="1"/>
  <c r="AI775" i="1"/>
  <c r="AI776" i="1"/>
  <c r="AI777" i="1"/>
  <c r="AI778" i="1"/>
  <c r="AI779" i="1"/>
  <c r="AI786" i="1"/>
  <c r="AI787" i="1"/>
  <c r="AI795" i="1"/>
  <c r="AI79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856" i="1"/>
  <c r="AI867" i="1"/>
  <c r="AI876" i="1"/>
  <c r="AI888" i="1"/>
  <c r="AI547" i="1"/>
  <c r="AI551" i="1"/>
  <c r="AI555" i="1"/>
  <c r="AI559" i="1"/>
  <c r="AI563" i="1"/>
  <c r="AI567" i="1"/>
  <c r="AI571" i="1"/>
  <c r="AI587" i="1"/>
  <c r="AI593" i="1"/>
  <c r="AC754" i="1"/>
  <c r="AJ774" i="1" s="1"/>
  <c r="AI766" i="1"/>
  <c r="AI803" i="1"/>
  <c r="AI806" i="1"/>
  <c r="AI926" i="1"/>
  <c r="AI817" i="1"/>
  <c r="AI827" i="1"/>
  <c r="AI830" i="1"/>
  <c r="AI841" i="1"/>
  <c r="AI863" i="1"/>
  <c r="AI879" i="1"/>
  <c r="AI891" i="1"/>
  <c r="AJ1004" i="1"/>
  <c r="AJ1012" i="1"/>
  <c r="AI1108" i="1"/>
  <c r="AJ2962" i="1"/>
  <c r="AJ2960" i="1"/>
  <c r="AI2937" i="1"/>
  <c r="AI2939" i="1"/>
  <c r="AI2941" i="1"/>
  <c r="AI2951" i="1"/>
  <c r="AI2929" i="1"/>
  <c r="AI2931" i="1"/>
  <c r="AI2933" i="1"/>
  <c r="AI2958" i="1"/>
  <c r="AI2957" i="1"/>
  <c r="AI642" i="1"/>
  <c r="AI647" i="1"/>
  <c r="AI654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755" i="1"/>
  <c r="AI762" i="1"/>
  <c r="AI767" i="1"/>
  <c r="AI783" i="1"/>
  <c r="AI784" i="1"/>
  <c r="AI785" i="1"/>
  <c r="AI792" i="1"/>
  <c r="AI793" i="1"/>
  <c r="AI799" i="1"/>
  <c r="AI802" i="1"/>
  <c r="AI813" i="1"/>
  <c r="AI823" i="1"/>
  <c r="AI832" i="1"/>
  <c r="AI828" i="1"/>
  <c r="AI824" i="1"/>
  <c r="AC824" i="1"/>
  <c r="AJ827" i="1" s="1"/>
  <c r="AI826" i="1"/>
  <c r="AI837" i="1"/>
  <c r="AJ837" i="1"/>
  <c r="AI859" i="1"/>
  <c r="AI872" i="1"/>
  <c r="AI884" i="1"/>
  <c r="AI896" i="1"/>
  <c r="AI998" i="1"/>
  <c r="AI1006" i="1"/>
  <c r="AI1014" i="1"/>
  <c r="AI1022" i="1"/>
  <c r="AI1030" i="1"/>
  <c r="AI1038" i="1"/>
  <c r="AI1091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760" i="1"/>
  <c r="AI768" i="1"/>
  <c r="AI798" i="1"/>
  <c r="AI809" i="1"/>
  <c r="AI819" i="1"/>
  <c r="AJ819" i="1"/>
  <c r="AI822" i="1"/>
  <c r="AI930" i="1"/>
  <c r="AI833" i="1"/>
  <c r="AI843" i="1"/>
  <c r="AJ843" i="1"/>
  <c r="AC844" i="1"/>
  <c r="AI855" i="1"/>
  <c r="AI865" i="1"/>
  <c r="AI868" i="1"/>
  <c r="AI875" i="1"/>
  <c r="AI887" i="1"/>
  <c r="AJ580" i="1"/>
  <c r="AI691" i="1"/>
  <c r="AI698" i="1"/>
  <c r="AI703" i="1"/>
  <c r="AI710" i="1"/>
  <c r="AI722" i="1"/>
  <c r="AI727" i="1"/>
  <c r="AI734" i="1"/>
  <c r="AI739" i="1"/>
  <c r="AI746" i="1"/>
  <c r="AI758" i="1"/>
  <c r="AI763" i="1"/>
  <c r="AI769" i="1"/>
  <c r="AI780" i="1"/>
  <c r="AI781" i="1"/>
  <c r="AI789" i="1"/>
  <c r="AI790" i="1"/>
  <c r="AI791" i="1"/>
  <c r="AI805" i="1"/>
  <c r="AI815" i="1"/>
  <c r="AI818" i="1"/>
  <c r="AI829" i="1"/>
  <c r="AI839" i="1"/>
  <c r="AJ839" i="1"/>
  <c r="AI842" i="1"/>
  <c r="AI861" i="1"/>
  <c r="AI864" i="1"/>
  <c r="AI880" i="1"/>
  <c r="AI892" i="1"/>
  <c r="AJ1000" i="1"/>
  <c r="AJ1008" i="1"/>
  <c r="AI1096" i="1"/>
  <c r="AI2984" i="1"/>
  <c r="AI2981" i="1"/>
  <c r="AI2993" i="1"/>
  <c r="AI2996" i="1"/>
  <c r="AI2999" i="1"/>
  <c r="AI2990" i="1"/>
  <c r="AB846" i="1"/>
  <c r="AC922" i="1"/>
  <c r="AI3002" i="1"/>
  <c r="AI3005" i="1"/>
  <c r="AI3008" i="1"/>
  <c r="AI1058" i="1"/>
  <c r="AI1061" i="1"/>
  <c r="AI1064" i="1"/>
  <c r="AI1067" i="1"/>
  <c r="AI1089" i="1"/>
  <c r="AI1094" i="1"/>
  <c r="AI1106" i="1"/>
  <c r="AI1113" i="1"/>
  <c r="AC1233" i="1"/>
  <c r="AJ771" i="1"/>
  <c r="AC797" i="1"/>
  <c r="AJ56" i="1" s="1"/>
  <c r="AC805" i="1"/>
  <c r="AJ2991" i="1" s="1"/>
  <c r="AI904" i="1"/>
  <c r="AI908" i="1"/>
  <c r="AI912" i="1"/>
  <c r="AI916" i="1"/>
  <c r="AC919" i="1"/>
  <c r="AI924" i="1"/>
  <c r="AI928" i="1"/>
  <c r="AC931" i="1"/>
  <c r="AJ3003" i="1" s="1"/>
  <c r="AI932" i="1"/>
  <c r="AI936" i="1"/>
  <c r="AI940" i="1"/>
  <c r="AI944" i="1"/>
  <c r="AI948" i="1"/>
  <c r="AI952" i="1"/>
  <c r="AI956" i="1"/>
  <c r="AI960" i="1"/>
  <c r="AI964" i="1"/>
  <c r="AI968" i="1"/>
  <c r="AI972" i="1"/>
  <c r="AI976" i="1"/>
  <c r="AI980" i="1"/>
  <c r="AI984" i="1"/>
  <c r="AI988" i="1"/>
  <c r="AI992" i="1"/>
  <c r="AI996" i="1"/>
  <c r="AI1000" i="1"/>
  <c r="AI1004" i="1"/>
  <c r="AI1008" i="1"/>
  <c r="AI1012" i="1"/>
  <c r="AI1016" i="1"/>
  <c r="AI1020" i="1"/>
  <c r="AI1024" i="1"/>
  <c r="AI1028" i="1"/>
  <c r="AI1032" i="1"/>
  <c r="AI1036" i="1"/>
  <c r="AI1040" i="1"/>
  <c r="AI1044" i="1"/>
  <c r="AB1070" i="1"/>
  <c r="AB1075" i="1"/>
  <c r="AC1075" i="1" s="1"/>
  <c r="AI1092" i="1"/>
  <c r="AI1099" i="1"/>
  <c r="AI1104" i="1"/>
  <c r="AI1111" i="1"/>
  <c r="AI1116" i="1"/>
  <c r="AI1122" i="1"/>
  <c r="AI1125" i="1"/>
  <c r="AI1128" i="1"/>
  <c r="AI1131" i="1"/>
  <c r="AI1134" i="1"/>
  <c r="AB1215" i="1"/>
  <c r="AC1215" i="1" s="1"/>
  <c r="AB1232" i="1"/>
  <c r="AC1232" i="1" s="1"/>
  <c r="AC1377" i="1"/>
  <c r="AI869" i="1"/>
  <c r="AI873" i="1"/>
  <c r="AI877" i="1"/>
  <c r="AI881" i="1"/>
  <c r="AI885" i="1"/>
  <c r="AI889" i="1"/>
  <c r="AI893" i="1"/>
  <c r="AI897" i="1"/>
  <c r="AI901" i="1"/>
  <c r="AI905" i="1"/>
  <c r="AI909" i="1"/>
  <c r="AI913" i="1"/>
  <c r="AI917" i="1"/>
  <c r="AI925" i="1"/>
  <c r="AI929" i="1"/>
  <c r="AI933" i="1"/>
  <c r="AI937" i="1"/>
  <c r="AI941" i="1"/>
  <c r="AI945" i="1"/>
  <c r="AI949" i="1"/>
  <c r="AI953" i="1"/>
  <c r="AI957" i="1"/>
  <c r="AI961" i="1"/>
  <c r="AI965" i="1"/>
  <c r="AI969" i="1"/>
  <c r="AI973" i="1"/>
  <c r="AI977" i="1"/>
  <c r="AI981" i="1"/>
  <c r="AI985" i="1"/>
  <c r="AI989" i="1"/>
  <c r="AI993" i="1"/>
  <c r="AI997" i="1"/>
  <c r="AI1001" i="1"/>
  <c r="AI1005" i="1"/>
  <c r="AI1009" i="1"/>
  <c r="AI1013" i="1"/>
  <c r="AI1017" i="1"/>
  <c r="AI1021" i="1"/>
  <c r="AI1025" i="1"/>
  <c r="AI1029" i="1"/>
  <c r="AI1033" i="1"/>
  <c r="AI1037" i="1"/>
  <c r="AI1041" i="1"/>
  <c r="AI1059" i="1"/>
  <c r="AI1062" i="1"/>
  <c r="AI1065" i="1"/>
  <c r="AI1068" i="1"/>
  <c r="AI1076" i="1"/>
  <c r="AI1090" i="1"/>
  <c r="AI1097" i="1"/>
  <c r="AI1102" i="1"/>
  <c r="AI1109" i="1"/>
  <c r="AI1114" i="1"/>
  <c r="AB1186" i="1"/>
  <c r="AC1186" i="1" s="1"/>
  <c r="AB1218" i="1"/>
  <c r="AC1218" i="1" s="1"/>
  <c r="AB1229" i="1"/>
  <c r="AC1229" i="1" s="1"/>
  <c r="AI3017" i="1"/>
  <c r="AI3014" i="1"/>
  <c r="AI3011" i="1"/>
  <c r="AB853" i="1"/>
  <c r="AJ873" i="1"/>
  <c r="AJ877" i="1"/>
  <c r="AJ881" i="1"/>
  <c r="AC924" i="1"/>
  <c r="AJ929" i="1"/>
  <c r="AJ933" i="1"/>
  <c r="AJ941" i="1"/>
  <c r="AJ945" i="1"/>
  <c r="AJ949" i="1"/>
  <c r="AJ957" i="1"/>
  <c r="AJ965" i="1"/>
  <c r="AJ1001" i="1"/>
  <c r="AJ1005" i="1"/>
  <c r="AJ1009" i="1"/>
  <c r="AJ1013" i="1"/>
  <c r="AI1077" i="1"/>
  <c r="AI1088" i="1"/>
  <c r="AI1095" i="1"/>
  <c r="AI1100" i="1"/>
  <c r="AI1107" i="1"/>
  <c r="AI1112" i="1"/>
  <c r="AI1117" i="1"/>
  <c r="AI1120" i="1"/>
  <c r="AI1123" i="1"/>
  <c r="AI1126" i="1"/>
  <c r="AI1129" i="1"/>
  <c r="AI1132" i="1"/>
  <c r="AI854" i="1"/>
  <c r="AI858" i="1"/>
  <c r="AI862" i="1"/>
  <c r="AI866" i="1"/>
  <c r="AI870" i="1"/>
  <c r="AI874" i="1"/>
  <c r="AI878" i="1"/>
  <c r="AI882" i="1"/>
  <c r="AI886" i="1"/>
  <c r="AI890" i="1"/>
  <c r="AI894" i="1"/>
  <c r="AI898" i="1"/>
  <c r="AI902" i="1"/>
  <c r="AI906" i="1"/>
  <c r="AI910" i="1"/>
  <c r="AI914" i="1"/>
  <c r="AI934" i="1"/>
  <c r="AI938" i="1"/>
  <c r="AI942" i="1"/>
  <c r="AI946" i="1"/>
  <c r="AI950" i="1"/>
  <c r="AI954" i="1"/>
  <c r="AI958" i="1"/>
  <c r="AI962" i="1"/>
  <c r="AI966" i="1"/>
  <c r="AI970" i="1"/>
  <c r="AI974" i="1"/>
  <c r="AI978" i="1"/>
  <c r="AI982" i="1"/>
  <c r="AI986" i="1"/>
  <c r="AI990" i="1"/>
  <c r="AI1042" i="1"/>
  <c r="AI1060" i="1"/>
  <c r="AI1063" i="1"/>
  <c r="AI1066" i="1"/>
  <c r="AI1093" i="1"/>
  <c r="AI1098" i="1"/>
  <c r="AI1105" i="1"/>
  <c r="AI1110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C1354" i="1"/>
  <c r="AI895" i="1"/>
  <c r="AI899" i="1"/>
  <c r="AI903" i="1"/>
  <c r="AI907" i="1"/>
  <c r="AI911" i="1"/>
  <c r="AI915" i="1"/>
  <c r="AI927" i="1"/>
  <c r="AI935" i="1"/>
  <c r="AI939" i="1"/>
  <c r="AI943" i="1"/>
  <c r="AI947" i="1"/>
  <c r="AI951" i="1"/>
  <c r="AI955" i="1"/>
  <c r="AI959" i="1"/>
  <c r="AI963" i="1"/>
  <c r="AI967" i="1"/>
  <c r="AI971" i="1"/>
  <c r="AI975" i="1"/>
  <c r="AI979" i="1"/>
  <c r="AI983" i="1"/>
  <c r="AI987" i="1"/>
  <c r="AI991" i="1"/>
  <c r="AI995" i="1"/>
  <c r="AI999" i="1"/>
  <c r="AI1003" i="1"/>
  <c r="AI1007" i="1"/>
  <c r="AI1011" i="1"/>
  <c r="AI1015" i="1"/>
  <c r="AI1019" i="1"/>
  <c r="AI1023" i="1"/>
  <c r="AI1027" i="1"/>
  <c r="AI1031" i="1"/>
  <c r="AI1035" i="1"/>
  <c r="AI1039" i="1"/>
  <c r="AI1043" i="1"/>
  <c r="AI1118" i="1"/>
  <c r="AI1121" i="1"/>
  <c r="AI1124" i="1"/>
  <c r="AI1127" i="1"/>
  <c r="AI1130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I3051" i="1" s="1"/>
  <c r="AC1367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C1373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I1740" i="1" s="1"/>
  <c r="AB1751" i="1"/>
  <c r="AI1742" i="1" s="1"/>
  <c r="AI1771" i="1"/>
  <c r="AI1775" i="1"/>
  <c r="AC1840" i="1"/>
  <c r="AC1767" i="1"/>
  <c r="AJ1794" i="1" s="1"/>
  <c r="AI1794" i="1"/>
  <c r="AI1791" i="1"/>
  <c r="AI1788" i="1"/>
  <c r="AI1785" i="1"/>
  <c r="AI1782" i="1"/>
  <c r="AI1779" i="1"/>
  <c r="AI1776" i="1"/>
  <c r="AI1773" i="1"/>
  <c r="AI1770" i="1"/>
  <c r="AI1769" i="1"/>
  <c r="AI1772" i="1"/>
  <c r="AI1786" i="1"/>
  <c r="AI1795" i="1"/>
  <c r="AI1804" i="1"/>
  <c r="AC1741" i="1"/>
  <c r="AB1757" i="1"/>
  <c r="AI100" i="1" s="1"/>
  <c r="AI1783" i="1"/>
  <c r="AI1743" i="1"/>
  <c r="AI1780" i="1"/>
  <c r="AI1784" i="1"/>
  <c r="AI1792" i="1"/>
  <c r="AI3071" i="1"/>
  <c r="AI3068" i="1"/>
  <c r="AI3065" i="1"/>
  <c r="AI3062" i="1"/>
  <c r="AI3069" i="1"/>
  <c r="AI3066" i="1"/>
  <c r="AI3063" i="1"/>
  <c r="AI3061" i="1"/>
  <c r="AI1812" i="1"/>
  <c r="AI1809" i="1"/>
  <c r="AI1806" i="1"/>
  <c r="AI1803" i="1"/>
  <c r="AI1800" i="1"/>
  <c r="AI1797" i="1"/>
  <c r="AC1796" i="1"/>
  <c r="AJ106" i="1" s="1"/>
  <c r="AK106" i="1" s="1"/>
  <c r="AI1801" i="1"/>
  <c r="AI1810" i="1"/>
  <c r="AC1814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I1749" i="1"/>
  <c r="AI1777" i="1"/>
  <c r="AI1781" i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I1732" i="1"/>
  <c r="AI1766" i="1"/>
  <c r="AI1778" i="1"/>
  <c r="AI1789" i="1"/>
  <c r="AI1807" i="1"/>
  <c r="AI1787" i="1"/>
  <c r="AI1790" i="1"/>
  <c r="AI1793" i="1"/>
  <c r="AI1796" i="1"/>
  <c r="AI1799" i="1"/>
  <c r="AI1802" i="1"/>
  <c r="AI1805" i="1"/>
  <c r="AI1808" i="1"/>
  <c r="AI1811" i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I2307" i="1"/>
  <c r="AI2304" i="1"/>
  <c r="AI2301" i="1"/>
  <c r="AI2298" i="1"/>
  <c r="AI2286" i="1"/>
  <c r="AI2283" i="1"/>
  <c r="AI2309" i="1"/>
  <c r="AI2306" i="1"/>
  <c r="AI2303" i="1"/>
  <c r="AI2300" i="1"/>
  <c r="AI2285" i="1"/>
  <c r="AI2308" i="1"/>
  <c r="AI2305" i="1"/>
  <c r="AI2302" i="1"/>
  <c r="AI2299" i="1"/>
  <c r="AI2287" i="1"/>
  <c r="AI2284" i="1"/>
  <c r="AC1890" i="1"/>
  <c r="AC1929" i="1"/>
  <c r="AC2075" i="1"/>
  <c r="AI1979" i="1"/>
  <c r="AI2692" i="1"/>
  <c r="AI2695" i="1"/>
  <c r="AI2406" i="1"/>
  <c r="AI2403" i="1"/>
  <c r="AI2410" i="1"/>
  <c r="AI2404" i="1"/>
  <c r="AI2078" i="1"/>
  <c r="AC1984" i="1"/>
  <c r="AJ154" i="1" s="1"/>
  <c r="AB1820" i="1"/>
  <c r="AB1826" i="1"/>
  <c r="AC1826" i="1" s="1"/>
  <c r="AB1832" i="1"/>
  <c r="AC1832" i="1" s="1"/>
  <c r="AB1838" i="1"/>
  <c r="AC1838" i="1" s="1"/>
  <c r="AJ1977" i="1"/>
  <c r="AI1977" i="1"/>
  <c r="AJ1978" i="1"/>
  <c r="AI1985" i="1"/>
  <c r="AC2072" i="1"/>
  <c r="AI1978" i="1"/>
  <c r="AI1984" i="1"/>
  <c r="AB2208" i="1"/>
  <c r="AC2361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2076" i="1"/>
  <c r="AC2076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23" i="1"/>
  <c r="AC2337" i="1"/>
  <c r="AC2364" i="1"/>
  <c r="AC1974" i="1"/>
  <c r="AC1980" i="1"/>
  <c r="AC2071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3" i="1"/>
  <c r="AC2423" i="1"/>
  <c r="AI2424" i="1"/>
  <c r="AJ2285" i="1"/>
  <c r="AJ2300" i="1"/>
  <c r="AJ2303" i="1"/>
  <c r="AJ2306" i="1"/>
  <c r="AJ2309" i="1"/>
  <c r="AI2372" i="1"/>
  <c r="AC2290" i="1"/>
  <c r="AC2335" i="1"/>
  <c r="AC2360" i="1"/>
  <c r="AC2371" i="1"/>
  <c r="AJ2283" i="1"/>
  <c r="AJ2286" i="1"/>
  <c r="AJ2298" i="1"/>
  <c r="AJ2301" i="1"/>
  <c r="AJ2304" i="1"/>
  <c r="AJ2307" i="1"/>
  <c r="AC2288" i="1"/>
  <c r="AI3136" i="1"/>
  <c r="AI2422" i="1"/>
  <c r="AI2425" i="1"/>
  <c r="AI2428" i="1"/>
  <c r="AI2431" i="1"/>
  <c r="AI2434" i="1"/>
  <c r="AI2437" i="1"/>
  <c r="AI2440" i="1"/>
  <c r="AI2443" i="1"/>
  <c r="AI2572" i="1"/>
  <c r="AC2422" i="1"/>
  <c r="AB2467" i="1"/>
  <c r="AB2555" i="1"/>
  <c r="AC2555" i="1" s="1"/>
  <c r="AB2557" i="1"/>
  <c r="AC2557" i="1" s="1"/>
  <c r="AI2427" i="1"/>
  <c r="AI2430" i="1"/>
  <c r="AI2433" i="1"/>
  <c r="AI2436" i="1"/>
  <c r="AI2439" i="1"/>
  <c r="AI2442" i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I2411" i="1"/>
  <c r="AI2423" i="1"/>
  <c r="AI2426" i="1"/>
  <c r="AI2429" i="1"/>
  <c r="AI2432" i="1"/>
  <c r="AI2435" i="1"/>
  <c r="AI2438" i="1"/>
  <c r="AI2441" i="1"/>
  <c r="AI2444" i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I2597" i="1" s="1"/>
  <c r="AB2613" i="1"/>
  <c r="AB2619" i="1"/>
  <c r="AC2619" i="1" s="1"/>
  <c r="AB2625" i="1"/>
  <c r="AC2625" i="1" s="1"/>
  <c r="AB2631" i="1"/>
  <c r="AC2631" i="1" s="1"/>
  <c r="AB2637" i="1"/>
  <c r="AC2637" i="1" s="1"/>
  <c r="AC2642" i="1"/>
  <c r="AB2643" i="1"/>
  <c r="AC2643" i="1" s="1"/>
  <c r="AB2646" i="1"/>
  <c r="AC2646" i="1" s="1"/>
  <c r="AI2648" i="1"/>
  <c r="AB2640" i="1"/>
  <c r="AB2652" i="1"/>
  <c r="AC2652" i="1" s="1"/>
  <c r="AI2693" i="1"/>
  <c r="AI2684" i="1"/>
  <c r="AI2687" i="1"/>
  <c r="AI2690" i="1"/>
  <c r="AI2656" i="1"/>
  <c r="AI3210" i="1"/>
  <c r="AI3279" i="1"/>
  <c r="AI2689" i="1"/>
  <c r="AC2689" i="1"/>
  <c r="AJ2717" i="1" s="1"/>
  <c r="AI2718" i="1"/>
  <c r="AI2936" i="1"/>
  <c r="AI2948" i="1"/>
  <c r="AI2960" i="1"/>
  <c r="AJ2961" i="1"/>
  <c r="AI2961" i="1"/>
  <c r="AI2964" i="1"/>
  <c r="AJ2965" i="1"/>
  <c r="AI2965" i="1"/>
  <c r="AI2968" i="1"/>
  <c r="AJ2969" i="1"/>
  <c r="AI2969" i="1"/>
  <c r="AI2972" i="1"/>
  <c r="AJ2973" i="1"/>
  <c r="AI2973" i="1"/>
  <c r="AI2976" i="1"/>
  <c r="AJ2977" i="1"/>
  <c r="AI2977" i="1"/>
  <c r="AJ2980" i="1"/>
  <c r="AI2980" i="1"/>
  <c r="AJ2983" i="1"/>
  <c r="AI2983" i="1"/>
  <c r="AJ2986" i="1"/>
  <c r="AI2986" i="1"/>
  <c r="AJ2989" i="1"/>
  <c r="AI2989" i="1"/>
  <c r="AJ3007" i="1"/>
  <c r="AI3018" i="1"/>
  <c r="AI3027" i="1"/>
  <c r="AI3045" i="1"/>
  <c r="AI2934" i="1"/>
  <c r="AI2946" i="1"/>
  <c r="AJ2954" i="1"/>
  <c r="AK2954" i="1" s="1"/>
  <c r="AJ2996" i="1"/>
  <c r="AI2997" i="1"/>
  <c r="AJ3005" i="1"/>
  <c r="AI3006" i="1"/>
  <c r="AI2921" i="1"/>
  <c r="AJ2921" i="1"/>
  <c r="AI2932" i="1"/>
  <c r="AI2944" i="1"/>
  <c r="AJ3004" i="1"/>
  <c r="AI3012" i="1"/>
  <c r="AI3021" i="1"/>
  <c r="AI2930" i="1"/>
  <c r="AI2942" i="1"/>
  <c r="AI2952" i="1"/>
  <c r="AJ2958" i="1"/>
  <c r="AK2958" i="1" s="1"/>
  <c r="AI2962" i="1"/>
  <c r="AJ2963" i="1"/>
  <c r="AI2963" i="1"/>
  <c r="AI2966" i="1"/>
  <c r="AJ2967" i="1"/>
  <c r="AI2967" i="1"/>
  <c r="AI2970" i="1"/>
  <c r="AJ2971" i="1"/>
  <c r="AI2971" i="1"/>
  <c r="AI2974" i="1"/>
  <c r="AJ2975" i="1"/>
  <c r="AI2975" i="1"/>
  <c r="AJ2993" i="1"/>
  <c r="AK2993" i="1" s="1"/>
  <c r="AI2994" i="1"/>
  <c r="AJ3002" i="1"/>
  <c r="AK3002" i="1" s="1"/>
  <c r="AI3003" i="1"/>
  <c r="AB2922" i="1"/>
  <c r="AC2922" i="1" s="1"/>
  <c r="AI2928" i="1"/>
  <c r="AI2940" i="1"/>
  <c r="AB2959" i="1"/>
  <c r="AJ2992" i="1"/>
  <c r="AI3015" i="1"/>
  <c r="AI3024" i="1"/>
  <c r="AI2926" i="1"/>
  <c r="AI2938" i="1"/>
  <c r="AI2950" i="1"/>
  <c r="AJ2956" i="1"/>
  <c r="AJ2978" i="1"/>
  <c r="AK2978" i="1" s="1"/>
  <c r="AI2979" i="1"/>
  <c r="AJ2981" i="1"/>
  <c r="AK2981" i="1" s="1"/>
  <c r="AI2982" i="1"/>
  <c r="AJ2984" i="1"/>
  <c r="AK2984" i="1" s="1"/>
  <c r="AI2985" i="1"/>
  <c r="AJ2987" i="1"/>
  <c r="AK2987" i="1" s="1"/>
  <c r="AI2988" i="1"/>
  <c r="AJ2990" i="1"/>
  <c r="AK2990" i="1" s="1"/>
  <c r="AI2991" i="1"/>
  <c r="AJ2999" i="1"/>
  <c r="AI3000" i="1"/>
  <c r="AJ3008" i="1"/>
  <c r="AI3009" i="1"/>
  <c r="AJ2926" i="1"/>
  <c r="AK2926" i="1" s="1"/>
  <c r="AJ2928" i="1"/>
  <c r="AJ2930" i="1"/>
  <c r="AJ2932" i="1"/>
  <c r="AJ2934" i="1"/>
  <c r="AJ2936" i="1"/>
  <c r="AJ2938" i="1"/>
  <c r="AJ2940" i="1"/>
  <c r="AJ2942" i="1"/>
  <c r="AJ2944" i="1"/>
  <c r="AJ2946" i="1"/>
  <c r="AJ2948" i="1"/>
  <c r="AK2948" i="1" s="1"/>
  <c r="AJ2950" i="1"/>
  <c r="AJ2952" i="1"/>
  <c r="AJ3064" i="1"/>
  <c r="AJ3067" i="1"/>
  <c r="AJ3070" i="1"/>
  <c r="AI2992" i="1"/>
  <c r="AI2995" i="1"/>
  <c r="AI2998" i="1"/>
  <c r="AI3001" i="1"/>
  <c r="AI3004" i="1"/>
  <c r="AI3007" i="1"/>
  <c r="AI3010" i="1"/>
  <c r="AI3013" i="1"/>
  <c r="AI3016" i="1"/>
  <c r="AI3019" i="1"/>
  <c r="AI3022" i="1"/>
  <c r="AI3025" i="1"/>
  <c r="AI3031" i="1"/>
  <c r="AI3046" i="1"/>
  <c r="AI3052" i="1"/>
  <c r="AI3054" i="1"/>
  <c r="AI3058" i="1"/>
  <c r="AI3060" i="1"/>
  <c r="AI3064" i="1"/>
  <c r="AI3067" i="1"/>
  <c r="AJ3068" i="1"/>
  <c r="AK3068" i="1" s="1"/>
  <c r="AI3070" i="1"/>
  <c r="AJ3071" i="1"/>
  <c r="AI3076" i="1"/>
  <c r="AI3079" i="1"/>
  <c r="AI3082" i="1"/>
  <c r="AI3085" i="1"/>
  <c r="AJ3061" i="1"/>
  <c r="AK3061" i="1" s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I3147" i="1"/>
  <c r="AB3162" i="1"/>
  <c r="AC3162" i="1" s="1"/>
  <c r="AI3179" i="1"/>
  <c r="AI3233" i="1"/>
  <c r="AB3099" i="1"/>
  <c r="AI3125" i="1"/>
  <c r="AI3224" i="1"/>
  <c r="AB3133" i="1"/>
  <c r="AI2416" i="1" s="1"/>
  <c r="AB3141" i="1"/>
  <c r="AC3141" i="1" s="1"/>
  <c r="AI3146" i="1"/>
  <c r="AI3200" i="1"/>
  <c r="AI3236" i="1"/>
  <c r="AI3251" i="1"/>
  <c r="AI3206" i="1"/>
  <c r="AB3265" i="1"/>
  <c r="AC3265" i="1" s="1"/>
  <c r="AI3278" i="1"/>
  <c r="AJ3278" i="1"/>
  <c r="AJ3295" i="1"/>
  <c r="AK3295" i="1" s="1"/>
  <c r="AI3295" i="1"/>
  <c r="AJ3195" i="1"/>
  <c r="AJ3288" i="1"/>
  <c r="AK3288" i="1" s="1"/>
  <c r="AI3288" i="1"/>
  <c r="AI3150" i="1"/>
  <c r="AI3173" i="1"/>
  <c r="AI3177" i="1"/>
  <c r="AI3195" i="1"/>
  <c r="AJ3203" i="1"/>
  <c r="AI3209" i="1"/>
  <c r="AI3227" i="1"/>
  <c r="AI3231" i="1"/>
  <c r="AB3268" i="1"/>
  <c r="AC3268" i="1" s="1"/>
  <c r="AJ3304" i="1"/>
  <c r="AK3304" i="1" s="1"/>
  <c r="AI3304" i="1"/>
  <c r="AB3261" i="1"/>
  <c r="AB3274" i="1"/>
  <c r="AC3274" i="1" s="1"/>
  <c r="AJ3297" i="1"/>
  <c r="AK3297" i="1" s="1"/>
  <c r="AI3297" i="1"/>
  <c r="AJ3251" i="1"/>
  <c r="AJ3286" i="1"/>
  <c r="AK3286" i="1" s="1"/>
  <c r="AI3286" i="1"/>
  <c r="AJ3368" i="1"/>
  <c r="AK3368" i="1" s="1"/>
  <c r="AI3368" i="1"/>
  <c r="AI3408" i="1"/>
  <c r="AJ3408" i="1"/>
  <c r="AK3408" i="1" s="1"/>
  <c r="AI3315" i="1"/>
  <c r="AI3322" i="1"/>
  <c r="AJ3334" i="1"/>
  <c r="AK3334" i="1" s="1"/>
  <c r="AI3417" i="1"/>
  <c r="AJ3417" i="1"/>
  <c r="AK3417" i="1" s="1"/>
  <c r="AI3357" i="1"/>
  <c r="AJ3357" i="1"/>
  <c r="AK3357" i="1" s="1"/>
  <c r="AB3262" i="1"/>
  <c r="AC3262" i="1" s="1"/>
  <c r="AJ3279" i="1"/>
  <c r="AI3306" i="1"/>
  <c r="AI3313" i="1"/>
  <c r="AI3336" i="1"/>
  <c r="AJ3336" i="1"/>
  <c r="AK3336" i="1" s="1"/>
  <c r="AJ3340" i="1"/>
  <c r="AK3340" i="1" s="1"/>
  <c r="AI3347" i="1"/>
  <c r="AI3350" i="1"/>
  <c r="AI3374" i="1"/>
  <c r="AJ3366" i="1"/>
  <c r="AK3366" i="1" s="1"/>
  <c r="AJ3192" i="1"/>
  <c r="AJ3204" i="1"/>
  <c r="AJ3210" i="1"/>
  <c r="AJ3246" i="1"/>
  <c r="AJ3252" i="1"/>
  <c r="AI3324" i="1"/>
  <c r="AJ3338" i="1"/>
  <c r="AK3338" i="1" s="1"/>
  <c r="AJ3345" i="1"/>
  <c r="AK3345" i="1" s="1"/>
  <c r="AJ3361" i="1"/>
  <c r="AK3361" i="1" s="1"/>
  <c r="AJ3372" i="1"/>
  <c r="AK3372" i="1" s="1"/>
  <c r="AI3376" i="1"/>
  <c r="AI3332" i="1"/>
  <c r="AJ3343" i="1"/>
  <c r="AK3343" i="1" s="1"/>
  <c r="AJ3354" i="1"/>
  <c r="AK3354" i="1" s="1"/>
  <c r="AJ3375" i="1"/>
  <c r="AK3375" i="1" s="1"/>
  <c r="AI3386" i="1"/>
  <c r="AI3395" i="1"/>
  <c r="AI3480" i="1"/>
  <c r="AJ3480" i="1"/>
  <c r="AK3480" i="1" s="1"/>
  <c r="AI3489" i="1"/>
  <c r="AJ3489" i="1"/>
  <c r="AK3489" i="1" s="1"/>
  <c r="AI3426" i="1"/>
  <c r="AJ3426" i="1"/>
  <c r="AK3426" i="1" s="1"/>
  <c r="AI3435" i="1"/>
  <c r="AJ3435" i="1"/>
  <c r="AK3435" i="1" s="1"/>
  <c r="AI3444" i="1"/>
  <c r="AJ3444" i="1"/>
  <c r="AK3444" i="1" s="1"/>
  <c r="AI3453" i="1"/>
  <c r="AJ3453" i="1"/>
  <c r="AK3453" i="1" s="1"/>
  <c r="AI3462" i="1"/>
  <c r="AJ3462" i="1"/>
  <c r="AK3462" i="1" s="1"/>
  <c r="AI3471" i="1"/>
  <c r="AJ3471" i="1"/>
  <c r="AK3471" i="1" s="1"/>
  <c r="AJ3379" i="1"/>
  <c r="AK3379" i="1" s="1"/>
  <c r="AJ3485" i="1"/>
  <c r="AK3485" i="1" s="1"/>
  <c r="AI3485" i="1"/>
  <c r="AJ3494" i="1"/>
  <c r="AK3494" i="1" s="1"/>
  <c r="AI3494" i="1"/>
  <c r="AI3498" i="1"/>
  <c r="AJ3498" i="1"/>
  <c r="AK3498" i="1" s="1"/>
  <c r="AI3411" i="1"/>
  <c r="AJ3411" i="1"/>
  <c r="AK3411" i="1" s="1"/>
  <c r="AI3420" i="1"/>
  <c r="AJ3420" i="1"/>
  <c r="AK3420" i="1" s="1"/>
  <c r="AI3429" i="1"/>
  <c r="AJ3429" i="1"/>
  <c r="AK3429" i="1" s="1"/>
  <c r="AI3438" i="1"/>
  <c r="AJ3438" i="1"/>
  <c r="AK3438" i="1" s="1"/>
  <c r="AI3447" i="1"/>
  <c r="AJ3447" i="1"/>
  <c r="AK3447" i="1" s="1"/>
  <c r="AI3456" i="1"/>
  <c r="AJ3456" i="1"/>
  <c r="AK3456" i="1" s="1"/>
  <c r="AI3465" i="1"/>
  <c r="AJ3465" i="1"/>
  <c r="AK3465" i="1" s="1"/>
  <c r="AI3474" i="1"/>
  <c r="AJ3474" i="1"/>
  <c r="AK3474" i="1" s="1"/>
  <c r="AI3483" i="1"/>
  <c r="AJ3483" i="1"/>
  <c r="AK3483" i="1" s="1"/>
  <c r="AI3492" i="1"/>
  <c r="AJ3492" i="1"/>
  <c r="AK3492" i="1" s="1"/>
  <c r="AI3501" i="1"/>
  <c r="AJ3501" i="1"/>
  <c r="AK3501" i="1" s="1"/>
  <c r="AI3503" i="1"/>
  <c r="AI3405" i="1"/>
  <c r="AJ3405" i="1"/>
  <c r="AK3405" i="1" s="1"/>
  <c r="AI3414" i="1"/>
  <c r="AJ3414" i="1"/>
  <c r="AK3414" i="1" s="1"/>
  <c r="AI3423" i="1"/>
  <c r="AJ3423" i="1"/>
  <c r="AK3423" i="1" s="1"/>
  <c r="AI3432" i="1"/>
  <c r="AJ3432" i="1"/>
  <c r="AK3432" i="1" s="1"/>
  <c r="AI3441" i="1"/>
  <c r="AJ3441" i="1"/>
  <c r="AK3441" i="1" s="1"/>
  <c r="AI3450" i="1"/>
  <c r="AJ3450" i="1"/>
  <c r="AK3450" i="1" s="1"/>
  <c r="AI3459" i="1"/>
  <c r="AJ3459" i="1"/>
  <c r="AK3459" i="1" s="1"/>
  <c r="AI3468" i="1"/>
  <c r="AJ3468" i="1"/>
  <c r="AK3468" i="1" s="1"/>
  <c r="AI3477" i="1"/>
  <c r="AJ3477" i="1"/>
  <c r="AK3477" i="1" s="1"/>
  <c r="AI3486" i="1"/>
  <c r="AJ3486" i="1"/>
  <c r="AK3486" i="1" s="1"/>
  <c r="AI3495" i="1"/>
  <c r="AJ3495" i="1"/>
  <c r="AK3495" i="1" s="1"/>
  <c r="AI3504" i="1"/>
  <c r="AJ3504" i="1"/>
  <c r="AK3504" i="1" s="1"/>
  <c r="AI3507" i="1"/>
  <c r="AJ3507" i="1"/>
  <c r="AK3507" i="1" s="1"/>
  <c r="AI3508" i="1"/>
  <c r="AI3182" i="1" l="1"/>
  <c r="AI3049" i="1"/>
  <c r="AI3028" i="1"/>
  <c r="AI2889" i="1"/>
  <c r="AJ793" i="1"/>
  <c r="AK793" i="1" s="1"/>
  <c r="AJ791" i="1"/>
  <c r="AJ763" i="1"/>
  <c r="AI3126" i="1"/>
  <c r="AI2883" i="1"/>
  <c r="AI2856" i="1"/>
  <c r="AJ787" i="1"/>
  <c r="AK787" i="1" s="1"/>
  <c r="AJ795" i="1"/>
  <c r="AK795" i="1" s="1"/>
  <c r="AJ809" i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K789" i="1" s="1"/>
  <c r="AJ815" i="1"/>
  <c r="AK402" i="1"/>
  <c r="AJ358" i="1"/>
  <c r="AK358" i="1" s="1"/>
  <c r="AI3197" i="1"/>
  <c r="AI3037" i="1"/>
  <c r="AI3042" i="1"/>
  <c r="AI3039" i="1"/>
  <c r="AJ905" i="1"/>
  <c r="AJ775" i="1"/>
  <c r="AK775" i="1" s="1"/>
  <c r="AJ783" i="1"/>
  <c r="AK306" i="1"/>
  <c r="AI3034" i="1"/>
  <c r="AI3033" i="1"/>
  <c r="AI3030" i="1"/>
  <c r="AI3036" i="1"/>
  <c r="AI2832" i="1"/>
  <c r="AJ885" i="1"/>
  <c r="AJ769" i="1"/>
  <c r="AJ777" i="1"/>
  <c r="AI157" i="1"/>
  <c r="AK2996" i="1"/>
  <c r="AK580" i="1"/>
  <c r="AK217" i="1"/>
  <c r="AK583" i="1"/>
  <c r="AK366" i="1"/>
  <c r="AK296" i="1"/>
  <c r="AI2877" i="1"/>
  <c r="AJ1790" i="1"/>
  <c r="AI1727" i="1"/>
  <c r="AJ909" i="1"/>
  <c r="AJ679" i="1"/>
  <c r="AK364" i="1"/>
  <c r="AJ3" i="1"/>
  <c r="AK3" i="1" s="1"/>
  <c r="AI2909" i="1"/>
  <c r="AI1718" i="1"/>
  <c r="AJ1811" i="1"/>
  <c r="AJ678" i="1"/>
  <c r="AI2885" i="1"/>
  <c r="AJ901" i="1"/>
  <c r="AK901" i="1" s="1"/>
  <c r="AJ521" i="1"/>
  <c r="AI2918" i="1"/>
  <c r="AI2873" i="1"/>
  <c r="AI2784" i="1"/>
  <c r="AJ1778" i="1"/>
  <c r="AK1778" i="1" s="1"/>
  <c r="AJ1781" i="1"/>
  <c r="AI1199" i="1"/>
  <c r="AJ897" i="1"/>
  <c r="AJ841" i="1"/>
  <c r="AJ519" i="1"/>
  <c r="AK519" i="1" s="1"/>
  <c r="AJ622" i="1"/>
  <c r="AK622" i="1" s="1"/>
  <c r="AI2915" i="1"/>
  <c r="AI2867" i="1"/>
  <c r="AI2817" i="1"/>
  <c r="AJ1808" i="1"/>
  <c r="AJ654" i="1"/>
  <c r="AJ634" i="1"/>
  <c r="AK634" i="1" s="1"/>
  <c r="AJ586" i="1"/>
  <c r="AI2844" i="1"/>
  <c r="AJ588" i="1"/>
  <c r="AI3107" i="1"/>
  <c r="AI2903" i="1"/>
  <c r="AI2914" i="1"/>
  <c r="AI2744" i="1"/>
  <c r="AJ647" i="1"/>
  <c r="AJ602" i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K937" i="1" s="1"/>
  <c r="AJ438" i="1"/>
  <c r="AK438" i="1" s="1"/>
  <c r="AK336" i="1"/>
  <c r="AJ573" i="1"/>
  <c r="AJ449" i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254" i="1"/>
  <c r="AK288" i="1"/>
  <c r="AJ600" i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K917" i="1" s="1"/>
  <c r="AJ893" i="1"/>
  <c r="AK893" i="1" s="1"/>
  <c r="AJ869" i="1"/>
  <c r="AJ379" i="1"/>
  <c r="AJ239" i="1"/>
  <c r="AJ590" i="1"/>
  <c r="AJ604" i="1"/>
  <c r="AI2809" i="1"/>
  <c r="AI2807" i="1"/>
  <c r="AI2797" i="1"/>
  <c r="AI1055" i="1"/>
  <c r="AJ913" i="1"/>
  <c r="AJ889" i="1"/>
  <c r="AJ543" i="1"/>
  <c r="AK543" i="1" s="1"/>
  <c r="AJ592" i="1"/>
  <c r="AJ612" i="1"/>
  <c r="AI2804" i="1"/>
  <c r="AI2805" i="1"/>
  <c r="AI2724" i="1"/>
  <c r="AJ531" i="1"/>
  <c r="AK531" i="1" s="1"/>
  <c r="AJ582" i="1"/>
  <c r="AJ594" i="1"/>
  <c r="AJ614" i="1"/>
  <c r="AK11" i="1"/>
  <c r="AI3105" i="1"/>
  <c r="AI3106" i="1"/>
  <c r="AI2813" i="1"/>
  <c r="AI2740" i="1"/>
  <c r="AI2880" i="1"/>
  <c r="AI2781" i="1"/>
  <c r="AI2768" i="1"/>
  <c r="AI2462" i="1"/>
  <c r="AJ584" i="1"/>
  <c r="AJ596" i="1"/>
  <c r="AK639" i="1"/>
  <c r="AK650" i="1"/>
  <c r="AK627" i="1"/>
  <c r="AK539" i="1"/>
  <c r="AK529" i="1"/>
  <c r="AK3251" i="1"/>
  <c r="AK378" i="1"/>
  <c r="AK2298" i="1"/>
  <c r="AK396" i="1"/>
  <c r="AK278" i="1"/>
  <c r="AK2309" i="1"/>
  <c r="AK375" i="1"/>
  <c r="AK213" i="1"/>
  <c r="AK2307" i="1"/>
  <c r="AK392" i="1"/>
  <c r="AI3104" i="1"/>
  <c r="AI2828" i="1"/>
  <c r="AI2785" i="1"/>
  <c r="AI2731" i="1"/>
  <c r="AI2733" i="1"/>
  <c r="AJ2693" i="1"/>
  <c r="AK2693" i="1" s="1"/>
  <c r="AJ2690" i="1"/>
  <c r="AI1715" i="1"/>
  <c r="AJ644" i="1"/>
  <c r="AJ628" i="1"/>
  <c r="AJ640" i="1"/>
  <c r="AJ606" i="1"/>
  <c r="AJ618" i="1"/>
  <c r="AI2796" i="1"/>
  <c r="AI2723" i="1"/>
  <c r="AJ2692" i="1"/>
  <c r="AJ17" i="1"/>
  <c r="AJ649" i="1"/>
  <c r="AJ630" i="1"/>
  <c r="AJ652" i="1"/>
  <c r="AJ608" i="1"/>
  <c r="AJ620" i="1"/>
  <c r="AJ1787" i="1"/>
  <c r="AJ641" i="1"/>
  <c r="AJ656" i="1"/>
  <c r="AJ632" i="1"/>
  <c r="AJ2970" i="1"/>
  <c r="AJ598" i="1"/>
  <c r="AJ610" i="1"/>
  <c r="AI2091" i="1"/>
  <c r="AJ2078" i="1"/>
  <c r="AK2078" i="1" s="1"/>
  <c r="AI2739" i="1"/>
  <c r="AI2741" i="1"/>
  <c r="AI2776" i="1"/>
  <c r="AI2696" i="1"/>
  <c r="AI2637" i="1"/>
  <c r="AI2450" i="1"/>
  <c r="AI2447" i="1"/>
  <c r="AJ624" i="1"/>
  <c r="AK624" i="1" s="1"/>
  <c r="AJ636" i="1"/>
  <c r="AK636" i="1" s="1"/>
  <c r="AJ643" i="1"/>
  <c r="AK643" i="1" s="1"/>
  <c r="AI55" i="1"/>
  <c r="AI3117" i="1"/>
  <c r="AI2737" i="1"/>
  <c r="AI2729" i="1"/>
  <c r="AJ796" i="1"/>
  <c r="AJ626" i="1"/>
  <c r="AJ638" i="1"/>
  <c r="AK638" i="1" s="1"/>
  <c r="AK386" i="1"/>
  <c r="AK3008" i="1"/>
  <c r="AK432" i="1"/>
  <c r="AK414" i="1"/>
  <c r="AK274" i="1"/>
  <c r="AK2999" i="1"/>
  <c r="AK2956" i="1"/>
  <c r="AK517" i="1"/>
  <c r="AK637" i="1"/>
  <c r="AK3005" i="1"/>
  <c r="AK249" i="1"/>
  <c r="AK15" i="1"/>
  <c r="AK2936" i="1"/>
  <c r="AK783" i="1"/>
  <c r="AK651" i="1"/>
  <c r="AK3279" i="1"/>
  <c r="AK372" i="1"/>
  <c r="AK408" i="1"/>
  <c r="AK523" i="1"/>
  <c r="AK388" i="1"/>
  <c r="AK334" i="1"/>
  <c r="AK6" i="1"/>
  <c r="AK633" i="1"/>
  <c r="AK265" i="1"/>
  <c r="AK242" i="1"/>
  <c r="AK303" i="1"/>
  <c r="AK635" i="1"/>
  <c r="AK411" i="1"/>
  <c r="AK628" i="1"/>
  <c r="AK640" i="1"/>
  <c r="AK3210" i="1"/>
  <c r="AK777" i="1"/>
  <c r="AK241" i="1"/>
  <c r="AK623" i="1"/>
  <c r="AK525" i="1"/>
  <c r="AK250" i="1"/>
  <c r="AK620" i="1"/>
  <c r="AK945" i="1"/>
  <c r="AK869" i="1"/>
  <c r="AK675" i="1"/>
  <c r="AK446" i="1"/>
  <c r="AK527" i="1"/>
  <c r="AK368" i="1"/>
  <c r="AK521" i="1"/>
  <c r="AK266" i="1"/>
  <c r="AK332" i="1"/>
  <c r="AK2692" i="1"/>
  <c r="AK652" i="1"/>
  <c r="AK877" i="1"/>
  <c r="AK771" i="1"/>
  <c r="AK632" i="1"/>
  <c r="AK2938" i="1"/>
  <c r="AK2283" i="1"/>
  <c r="AK225" i="1"/>
  <c r="AK2946" i="1"/>
  <c r="AK2304" i="1"/>
  <c r="AK769" i="1"/>
  <c r="AK276" i="1"/>
  <c r="AK251" i="1"/>
  <c r="AK572" i="1"/>
  <c r="AK646" i="1"/>
  <c r="AK581" i="1"/>
  <c r="AK277" i="1"/>
  <c r="AK275" i="1"/>
  <c r="AK273" i="1"/>
  <c r="AK214" i="1"/>
  <c r="AK629" i="1"/>
  <c r="AK541" i="1"/>
  <c r="AK3071" i="1"/>
  <c r="AK2942" i="1"/>
  <c r="AK2930" i="1"/>
  <c r="AK1977" i="1"/>
  <c r="AK1005" i="1"/>
  <c r="AK949" i="1"/>
  <c r="AK774" i="1"/>
  <c r="AK426" i="1"/>
  <c r="AK390" i="1"/>
  <c r="AK7" i="1"/>
  <c r="AK338" i="1"/>
  <c r="AK2286" i="1"/>
  <c r="AK2285" i="1"/>
  <c r="AK253" i="1"/>
  <c r="AK781" i="1"/>
  <c r="AK18" i="1"/>
  <c r="AI1148" i="1"/>
  <c r="AK2932" i="1"/>
  <c r="AK2921" i="1"/>
  <c r="AI2728" i="1"/>
  <c r="AI2821" i="1"/>
  <c r="AJ2712" i="1"/>
  <c r="AI2691" i="1"/>
  <c r="AI1191" i="1"/>
  <c r="AI1206" i="1"/>
  <c r="AK961" i="1"/>
  <c r="AJ813" i="1"/>
  <c r="AK813" i="1" s="1"/>
  <c r="AI3108" i="1"/>
  <c r="AK3064" i="1"/>
  <c r="AI2399" i="1"/>
  <c r="AK2301" i="1"/>
  <c r="AK2303" i="1"/>
  <c r="AI1176" i="1"/>
  <c r="AI1198" i="1"/>
  <c r="AK827" i="1"/>
  <c r="AJ719" i="1"/>
  <c r="AK239" i="1"/>
  <c r="AI155" i="1"/>
  <c r="AI3109" i="1"/>
  <c r="AK2952" i="1"/>
  <c r="AI2726" i="1"/>
  <c r="AI2727" i="1"/>
  <c r="AI2721" i="1"/>
  <c r="AI2671" i="1"/>
  <c r="AI2393" i="1"/>
  <c r="AI2160" i="1"/>
  <c r="AJ1772" i="1"/>
  <c r="AK1772" i="1" s="1"/>
  <c r="AI1224" i="1"/>
  <c r="AI1593" i="1"/>
  <c r="AI919" i="1"/>
  <c r="AI1181" i="1"/>
  <c r="AK1009" i="1"/>
  <c r="AK796" i="1"/>
  <c r="AI54" i="1"/>
  <c r="AI2387" i="1"/>
  <c r="AI2148" i="1"/>
  <c r="AI1580" i="1"/>
  <c r="AJ1793" i="1"/>
  <c r="AI1221" i="1"/>
  <c r="AI1223" i="1"/>
  <c r="AI1232" i="1"/>
  <c r="AK679" i="1"/>
  <c r="AI2473" i="1"/>
  <c r="AI2375" i="1"/>
  <c r="AI2134" i="1"/>
  <c r="AI1215" i="1"/>
  <c r="AI1231" i="1"/>
  <c r="AK837" i="1"/>
  <c r="AJ767" i="1"/>
  <c r="AK340" i="1"/>
  <c r="AK630" i="1"/>
  <c r="AI2381" i="1"/>
  <c r="AI2070" i="1"/>
  <c r="AI1834" i="1"/>
  <c r="AK1790" i="1"/>
  <c r="AI1754" i="1"/>
  <c r="AI1610" i="1"/>
  <c r="AI1753" i="1"/>
  <c r="AI1563" i="1"/>
  <c r="AI1735" i="1"/>
  <c r="AI1709" i="1"/>
  <c r="AJ1769" i="1"/>
  <c r="AI1733" i="1"/>
  <c r="AI1708" i="1"/>
  <c r="AI1375" i="1"/>
  <c r="AI1208" i="1"/>
  <c r="AI1177" i="1"/>
  <c r="AJ829" i="1"/>
  <c r="AK829" i="1" s="1"/>
  <c r="AJ826" i="1"/>
  <c r="AJ823" i="1"/>
  <c r="AJ773" i="1"/>
  <c r="AJ662" i="1"/>
  <c r="AK662" i="1" s="1"/>
  <c r="AJ361" i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K2300" i="1"/>
  <c r="AI1598" i="1"/>
  <c r="AI1765" i="1"/>
  <c r="AJ817" i="1"/>
  <c r="AJ263" i="1"/>
  <c r="AK263" i="1" s="1"/>
  <c r="AJ240" i="1"/>
  <c r="AK240" i="1" s="1"/>
  <c r="AK655" i="1"/>
  <c r="AI1767" i="1"/>
  <c r="AI3114" i="1"/>
  <c r="AK2950" i="1"/>
  <c r="AI2705" i="1"/>
  <c r="AJ2681" i="1"/>
  <c r="AI3190" i="1"/>
  <c r="AI2612" i="1"/>
  <c r="AI2616" i="1"/>
  <c r="AJ2683" i="1"/>
  <c r="AI1647" i="1"/>
  <c r="AI3276" i="1"/>
  <c r="AI3127" i="1"/>
  <c r="AI3101" i="1"/>
  <c r="AI2714" i="1"/>
  <c r="AI2699" i="1"/>
  <c r="AI2669" i="1"/>
  <c r="AI3252" i="1"/>
  <c r="AK3252" i="1" s="1"/>
  <c r="AI2598" i="1"/>
  <c r="AI2606" i="1"/>
  <c r="AI2610" i="1"/>
  <c r="AI2603" i="1"/>
  <c r="AI2459" i="1"/>
  <c r="AI2390" i="1"/>
  <c r="AJ2372" i="1"/>
  <c r="AJ2403" i="1"/>
  <c r="AK2403" i="1" s="1"/>
  <c r="AI124" i="1"/>
  <c r="AK1808" i="1"/>
  <c r="AI1664" i="1"/>
  <c r="AI1665" i="1"/>
  <c r="AI1750" i="1"/>
  <c r="AI1721" i="1"/>
  <c r="AI1720" i="1"/>
  <c r="AI1218" i="1"/>
  <c r="AI1182" i="1"/>
  <c r="AK965" i="1"/>
  <c r="AK941" i="1"/>
  <c r="AK913" i="1"/>
  <c r="AK889" i="1"/>
  <c r="AK839" i="1"/>
  <c r="AK815" i="1"/>
  <c r="AJ833" i="1"/>
  <c r="AJ785" i="1"/>
  <c r="AK573" i="1"/>
  <c r="AJ433" i="1"/>
  <c r="AK433" i="1" s="1"/>
  <c r="AJ382" i="1"/>
  <c r="AK382" i="1" s="1"/>
  <c r="AK626" i="1"/>
  <c r="AI109" i="1"/>
  <c r="AI201" i="1"/>
  <c r="AI1976" i="1"/>
  <c r="AK1976" i="1" s="1"/>
  <c r="AJ2644" i="1"/>
  <c r="AI3247" i="1"/>
  <c r="AI1652" i="1"/>
  <c r="AI1133" i="1"/>
  <c r="AI17" i="1"/>
  <c r="AI3266" i="1"/>
  <c r="AI3110" i="1"/>
  <c r="AK2944" i="1"/>
  <c r="AK2973" i="1"/>
  <c r="AK2965" i="1"/>
  <c r="AI2704" i="1"/>
  <c r="AI2688" i="1"/>
  <c r="AI2583" i="1"/>
  <c r="AI2503" i="1"/>
  <c r="AI2453" i="1"/>
  <c r="AI2402" i="1"/>
  <c r="AI2384" i="1"/>
  <c r="AJ2406" i="1"/>
  <c r="AK2406" i="1" s="1"/>
  <c r="AK2306" i="1"/>
  <c r="AI2100" i="1"/>
  <c r="AI1756" i="1"/>
  <c r="AI1634" i="1"/>
  <c r="AI1659" i="1"/>
  <c r="AJ1784" i="1"/>
  <c r="AK1784" i="1" s="1"/>
  <c r="AI1739" i="1"/>
  <c r="AI1712" i="1"/>
  <c r="AJ1796" i="1"/>
  <c r="AI1738" i="1"/>
  <c r="AI1711" i="1"/>
  <c r="AI1522" i="1"/>
  <c r="AI1344" i="1"/>
  <c r="AI1456" i="1"/>
  <c r="AK1013" i="1"/>
  <c r="AK957" i="1"/>
  <c r="AK933" i="1"/>
  <c r="AK905" i="1"/>
  <c r="AK881" i="1"/>
  <c r="AJ832" i="1"/>
  <c r="AK832" i="1" s="1"/>
  <c r="AJ928" i="1"/>
  <c r="AJ670" i="1"/>
  <c r="AK670" i="1" s="1"/>
  <c r="AJ427" i="1"/>
  <c r="AK17" i="1"/>
  <c r="AK528" i="1"/>
  <c r="AI37" i="1"/>
  <c r="AC3019" i="1"/>
  <c r="AI53" i="1"/>
  <c r="AI59" i="1"/>
  <c r="AJ2684" i="1"/>
  <c r="AK2684" i="1" s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K2928" i="1"/>
  <c r="AJ2715" i="1"/>
  <c r="AI2681" i="1"/>
  <c r="AI2702" i="1"/>
  <c r="AI2710" i="1"/>
  <c r="AI2707" i="1"/>
  <c r="AI2674" i="1"/>
  <c r="AI2703" i="1"/>
  <c r="AI3277" i="1"/>
  <c r="AI3192" i="1"/>
  <c r="AK3192" i="1" s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K645" i="1" s="1"/>
  <c r="AJ631" i="1"/>
  <c r="AK631" i="1" s="1"/>
  <c r="AI931" i="1"/>
  <c r="AI42" i="1"/>
  <c r="AI3119" i="1"/>
  <c r="AI2321" i="1"/>
  <c r="AI2663" i="1"/>
  <c r="AI2716" i="1"/>
  <c r="AI2659" i="1"/>
  <c r="AI2677" i="1"/>
  <c r="AI2706" i="1"/>
  <c r="AI3201" i="1"/>
  <c r="AI3203" i="1"/>
  <c r="AK3203" i="1" s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791" i="1"/>
  <c r="AK841" i="1"/>
  <c r="AK812" i="1"/>
  <c r="AK1011" i="1"/>
  <c r="AJ346" i="1"/>
  <c r="AK346" i="1" s="1"/>
  <c r="AJ322" i="1"/>
  <c r="AK322" i="1" s="1"/>
  <c r="AK2929" i="1"/>
  <c r="AI200" i="1"/>
  <c r="AI1798" i="1"/>
  <c r="AI757" i="1"/>
  <c r="AI198" i="1"/>
  <c r="AI189" i="1"/>
  <c r="AK189" i="1" s="1"/>
  <c r="AI48" i="1"/>
  <c r="AI156" i="1"/>
  <c r="AI154" i="1"/>
  <c r="AK154" i="1" s="1"/>
  <c r="AI2408" i="1"/>
  <c r="AI3159" i="1"/>
  <c r="AI3248" i="1"/>
  <c r="AI3140" i="1"/>
  <c r="AI3161" i="1"/>
  <c r="AK2989" i="1"/>
  <c r="AK2980" i="1"/>
  <c r="AI2675" i="1"/>
  <c r="AJ2680" i="1"/>
  <c r="AI2712" i="1"/>
  <c r="AK2712" i="1" s="1"/>
  <c r="AI2662" i="1"/>
  <c r="AI2680" i="1"/>
  <c r="AI2709" i="1"/>
  <c r="AI3204" i="1"/>
  <c r="AK3204" i="1" s="1"/>
  <c r="AI3246" i="1"/>
  <c r="AK3246" i="1" s="1"/>
  <c r="AI2613" i="1"/>
  <c r="AI2589" i="1"/>
  <c r="AI2670" i="1"/>
  <c r="AI2636" i="1"/>
  <c r="AJ2677" i="1"/>
  <c r="AK2677" i="1" s="1"/>
  <c r="AI2653" i="1"/>
  <c r="AI2576" i="1"/>
  <c r="AI2488" i="1"/>
  <c r="AK2429" i="1"/>
  <c r="AI2127" i="1"/>
  <c r="AI1653" i="1"/>
  <c r="AI1639" i="1"/>
  <c r="AI1581" i="1"/>
  <c r="AI1703" i="1"/>
  <c r="AI1625" i="1"/>
  <c r="AI78" i="1"/>
  <c r="AI1197" i="1"/>
  <c r="AC2988" i="1"/>
  <c r="AI38" i="1"/>
  <c r="AI35" i="1"/>
  <c r="AI1774" i="1"/>
  <c r="AI186" i="1"/>
  <c r="AK186" i="1" s="1"/>
  <c r="AI56" i="1"/>
  <c r="AI104" i="1"/>
  <c r="AI3156" i="1"/>
  <c r="AI3270" i="1"/>
  <c r="AI3164" i="1"/>
  <c r="AK293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67" i="1"/>
  <c r="AK723" i="1"/>
  <c r="AJ206" i="1"/>
  <c r="AK206" i="1" s="1"/>
  <c r="AJ226" i="1"/>
  <c r="AK226" i="1" s="1"/>
  <c r="AI36" i="1"/>
  <c r="AI45" i="1"/>
  <c r="AI108" i="1"/>
  <c r="AI188" i="1"/>
  <c r="AK188" i="1" s="1"/>
  <c r="AI3153" i="1"/>
  <c r="AI3128" i="1"/>
  <c r="AI2708" i="1"/>
  <c r="AJ2714" i="1"/>
  <c r="AJ2674" i="1"/>
  <c r="AK2674" i="1" s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K1794" i="1"/>
  <c r="AJ1775" i="1"/>
  <c r="AK1775" i="1" s="1"/>
  <c r="AI1202" i="1"/>
  <c r="AJ37" i="1"/>
  <c r="AK37" i="1" s="1"/>
  <c r="AK56" i="1"/>
  <c r="AK833" i="1"/>
  <c r="AK809" i="1"/>
  <c r="AK773" i="1"/>
  <c r="AK706" i="1"/>
  <c r="AJ300" i="1"/>
  <c r="AK300" i="1" s="1"/>
  <c r="AJ205" i="1"/>
  <c r="AK205" i="1" s="1"/>
  <c r="AK268" i="1"/>
  <c r="AI2717" i="1"/>
  <c r="AK2717" i="1" s="1"/>
  <c r="AI1768" i="1"/>
  <c r="AI102" i="1"/>
  <c r="AI105" i="1"/>
  <c r="AI14" i="1"/>
  <c r="AI3249" i="1"/>
  <c r="AI3213" i="1"/>
  <c r="AI3261" i="1"/>
  <c r="AI3129" i="1"/>
  <c r="AI3135" i="1"/>
  <c r="AI3124" i="1"/>
  <c r="AI3115" i="1"/>
  <c r="AI3283" i="1"/>
  <c r="AI3188" i="1"/>
  <c r="AC3126" i="1"/>
  <c r="AI2106" i="1"/>
  <c r="AC3108" i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K3007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K2644" i="1" s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K2432" i="1" s="1"/>
  <c r="AI2369" i="1"/>
  <c r="AI2292" i="1"/>
  <c r="AI3166" i="1"/>
  <c r="AI2496" i="1"/>
  <c r="AI2356" i="1"/>
  <c r="AI2315" i="1"/>
  <c r="AI2273" i="1"/>
  <c r="AI2243" i="1"/>
  <c r="AI2366" i="1"/>
  <c r="AK3003" i="1"/>
  <c r="AI3245" i="1"/>
  <c r="AI3212" i="1"/>
  <c r="AK3278" i="1"/>
  <c r="AI3123" i="1"/>
  <c r="AI3122" i="1"/>
  <c r="AI3113" i="1"/>
  <c r="AI3254" i="1"/>
  <c r="AC3105" i="1"/>
  <c r="AI2224" i="1"/>
  <c r="AI2230" i="1"/>
  <c r="AI2225" i="1"/>
  <c r="AI2202" i="1"/>
  <c r="AI2231" i="1"/>
  <c r="AI2234" i="1"/>
  <c r="AI2237" i="1"/>
  <c r="AI2211" i="1"/>
  <c r="AI3088" i="1"/>
  <c r="AK3070" i="1"/>
  <c r="AK2971" i="1"/>
  <c r="AK2963" i="1"/>
  <c r="AK3004" i="1"/>
  <c r="AK2998" i="1"/>
  <c r="AK2983" i="1"/>
  <c r="AK2714" i="1"/>
  <c r="AI2631" i="1"/>
  <c r="AI2618" i="1"/>
  <c r="AK2690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K2440" i="1" s="1"/>
  <c r="AJ2422" i="1"/>
  <c r="AK2422" i="1" s="1"/>
  <c r="AJ2430" i="1"/>
  <c r="AK2430" i="1" s="1"/>
  <c r="AJ199" i="1"/>
  <c r="AK199" i="1" s="1"/>
  <c r="AJ198" i="1"/>
  <c r="AK198" i="1" s="1"/>
  <c r="AJ2437" i="1"/>
  <c r="AK2437" i="1" s="1"/>
  <c r="AJ200" i="1"/>
  <c r="AK200" i="1" s="1"/>
  <c r="AJ2435" i="1"/>
  <c r="AK2435" i="1" s="1"/>
  <c r="AJ2433" i="1"/>
  <c r="AK2433" i="1" s="1"/>
  <c r="AJ2434" i="1"/>
  <c r="AK2434" i="1" s="1"/>
  <c r="AJ201" i="1"/>
  <c r="AJ2439" i="1"/>
  <c r="AK2439" i="1" s="1"/>
  <c r="AJ2438" i="1"/>
  <c r="AK2438" i="1" s="1"/>
  <c r="AJ2431" i="1"/>
  <c r="AK2431" i="1" s="1"/>
  <c r="AJ2444" i="1"/>
  <c r="AK2444" i="1" s="1"/>
  <c r="AJ3136" i="1"/>
  <c r="AK3136" i="1" s="1"/>
  <c r="AJ2428" i="1"/>
  <c r="AK2428" i="1" s="1"/>
  <c r="AJ2443" i="1"/>
  <c r="AK2443" i="1" s="1"/>
  <c r="AJ2425" i="1"/>
  <c r="AK2425" i="1" s="1"/>
  <c r="AJ2426" i="1"/>
  <c r="AK2426" i="1" s="1"/>
  <c r="AJ2424" i="1"/>
  <c r="AK2424" i="1" s="1"/>
  <c r="AJ2441" i="1"/>
  <c r="AK2441" i="1" s="1"/>
  <c r="AJ2427" i="1"/>
  <c r="AK2427" i="1" s="1"/>
  <c r="AI2322" i="1"/>
  <c r="AI2289" i="1"/>
  <c r="AI3162" i="1"/>
  <c r="AI2487" i="1"/>
  <c r="AI2332" i="1"/>
  <c r="AI2267" i="1"/>
  <c r="AI3171" i="1"/>
  <c r="AI2219" i="1"/>
  <c r="AI2617" i="1"/>
  <c r="AI2188" i="1"/>
  <c r="AK3195" i="1"/>
  <c r="AI3170" i="1"/>
  <c r="AI3120" i="1"/>
  <c r="AI3121" i="1"/>
  <c r="AI3112" i="1"/>
  <c r="AI3103" i="1"/>
  <c r="AI3099" i="1"/>
  <c r="AK3067" i="1"/>
  <c r="AK2995" i="1"/>
  <c r="AJ2689" i="1"/>
  <c r="AK2689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K2423" i="1" s="1"/>
  <c r="AI2319" i="1"/>
  <c r="AI3157" i="1"/>
  <c r="AI2469" i="1"/>
  <c r="AI2326" i="1"/>
  <c r="AI2264" i="1"/>
  <c r="AI2343" i="1"/>
  <c r="AI2517" i="1"/>
  <c r="AI2354" i="1"/>
  <c r="AI2320" i="1"/>
  <c r="AI2370" i="1"/>
  <c r="AI163" i="1"/>
  <c r="AJ3107" i="1"/>
  <c r="AK3107" i="1" s="1"/>
  <c r="AI174" i="1"/>
  <c r="AK2991" i="1"/>
  <c r="AI3273" i="1"/>
  <c r="AC2640" i="1"/>
  <c r="AJ2723" i="1" s="1"/>
  <c r="AK2723" i="1" s="1"/>
  <c r="AI3259" i="1"/>
  <c r="AI3275" i="1"/>
  <c r="AI3220" i="1"/>
  <c r="AI2409" i="1"/>
  <c r="AI3229" i="1"/>
  <c r="AI3214" i="1"/>
  <c r="AI3255" i="1"/>
  <c r="AI3223" i="1"/>
  <c r="AI3274" i="1"/>
  <c r="AI3222" i="1"/>
  <c r="AI2075" i="1"/>
  <c r="AI3217" i="1"/>
  <c r="AI3263" i="1"/>
  <c r="AI3219" i="1"/>
  <c r="AI3243" i="1"/>
  <c r="AI3216" i="1"/>
  <c r="AI3244" i="1"/>
  <c r="AI3221" i="1"/>
  <c r="AI3256" i="1"/>
  <c r="AI2686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J2606" i="1"/>
  <c r="AK2606" i="1" s="1"/>
  <c r="AI2076" i="1"/>
  <c r="AC3261" i="1"/>
  <c r="AI3257" i="1"/>
  <c r="AI3240" i="1"/>
  <c r="AI3239" i="1"/>
  <c r="AI3237" i="1"/>
  <c r="AI3232" i="1"/>
  <c r="AI2072" i="1"/>
  <c r="AI3262" i="1"/>
  <c r="AI2071" i="1"/>
  <c r="AI3241" i="1"/>
  <c r="AI3238" i="1"/>
  <c r="AI3265" i="1"/>
  <c r="AI3258" i="1"/>
  <c r="AI3242" i="1"/>
  <c r="AI3215" i="1"/>
  <c r="AI3118" i="1"/>
  <c r="AI3218" i="1"/>
  <c r="AC3114" i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2924" i="1"/>
  <c r="AK2992" i="1"/>
  <c r="AK2975" i="1"/>
  <c r="AK2967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72" i="1"/>
  <c r="AI3230" i="1"/>
  <c r="AI3260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K2986" i="1"/>
  <c r="AK2977" i="1"/>
  <c r="AK2969" i="1"/>
  <c r="AK2961" i="1"/>
  <c r="AK2678" i="1"/>
  <c r="AI2588" i="1"/>
  <c r="AI2570" i="1"/>
  <c r="AI2640" i="1"/>
  <c r="AI2661" i="1"/>
  <c r="AJ3206" i="1"/>
  <c r="AK3206" i="1" s="1"/>
  <c r="AJ3199" i="1"/>
  <c r="AJ3202" i="1"/>
  <c r="AJ3205" i="1"/>
  <c r="AK3205" i="1" s="1"/>
  <c r="AJ3277" i="1"/>
  <c r="AK3277" i="1" s="1"/>
  <c r="AJ3236" i="1"/>
  <c r="AK3236" i="1" s="1"/>
  <c r="AJ3200" i="1"/>
  <c r="AK3200" i="1" s="1"/>
  <c r="AJ3190" i="1"/>
  <c r="AK3190" i="1" s="1"/>
  <c r="AJ3247" i="1"/>
  <c r="AK3247" i="1" s="1"/>
  <c r="AJ2716" i="1"/>
  <c r="AK2716" i="1" s="1"/>
  <c r="AJ2713" i="1"/>
  <c r="AK2713" i="1" s="1"/>
  <c r="AJ2707" i="1"/>
  <c r="AK2707" i="1" s="1"/>
  <c r="AJ2704" i="1"/>
  <c r="AK2704" i="1" s="1"/>
  <c r="AJ2701" i="1"/>
  <c r="AK2701" i="1" s="1"/>
  <c r="AJ2698" i="1"/>
  <c r="AK2698" i="1" s="1"/>
  <c r="AJ2669" i="1"/>
  <c r="AK2669" i="1" s="1"/>
  <c r="AJ2666" i="1"/>
  <c r="AK2666" i="1" s="1"/>
  <c r="AJ2663" i="1"/>
  <c r="AK2663" i="1" s="1"/>
  <c r="AJ2660" i="1"/>
  <c r="AK2660" i="1" s="1"/>
  <c r="AJ2657" i="1"/>
  <c r="AJ2654" i="1"/>
  <c r="AK2654" i="1" s="1"/>
  <c r="AJ2651" i="1"/>
  <c r="AJ2645" i="1"/>
  <c r="AK2645" i="1" s="1"/>
  <c r="AJ2710" i="1"/>
  <c r="AJ2685" i="1"/>
  <c r="AK2685" i="1" s="1"/>
  <c r="AJ2682" i="1"/>
  <c r="AK2682" i="1" s="1"/>
  <c r="AJ2679" i="1"/>
  <c r="AK2679" i="1" s="1"/>
  <c r="AJ2676" i="1"/>
  <c r="AK2676" i="1" s="1"/>
  <c r="AJ2673" i="1"/>
  <c r="AK2673" i="1" s="1"/>
  <c r="AJ2670" i="1"/>
  <c r="AK2670" i="1" s="1"/>
  <c r="AJ2667" i="1"/>
  <c r="AJ2664" i="1"/>
  <c r="AK2664" i="1" s="1"/>
  <c r="AJ2661" i="1"/>
  <c r="AJ2658" i="1"/>
  <c r="AK2658" i="1" s="1"/>
  <c r="AJ2655" i="1"/>
  <c r="AJ2642" i="1"/>
  <c r="AK2642" i="1" s="1"/>
  <c r="AJ2652" i="1"/>
  <c r="AK2652" i="1" s="1"/>
  <c r="AJ2649" i="1"/>
  <c r="AJ2646" i="1"/>
  <c r="AK2646" i="1" s="1"/>
  <c r="AC2559" i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K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K2436" i="1" s="1"/>
  <c r="AI2357" i="1"/>
  <c r="AI2295" i="1"/>
  <c r="AI3158" i="1"/>
  <c r="AI2514" i="1"/>
  <c r="AI2368" i="1"/>
  <c r="AI2276" i="1"/>
  <c r="AJ2442" i="1"/>
  <c r="AK2442" i="1" s="1"/>
  <c r="AI2564" i="1"/>
  <c r="AI2255" i="1"/>
  <c r="AI3181" i="1"/>
  <c r="AI3133" i="1"/>
  <c r="AJ2421" i="1"/>
  <c r="AK2421" i="1" s="1"/>
  <c r="AI2502" i="1"/>
  <c r="AI2328" i="1"/>
  <c r="AJ2332" i="1"/>
  <c r="AI2244" i="1"/>
  <c r="AI118" i="1"/>
  <c r="AJ2397" i="1"/>
  <c r="AJ2399" i="1"/>
  <c r="AK2399" i="1" s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J2031" i="1"/>
  <c r="AI2169" i="1"/>
  <c r="AI2133" i="1"/>
  <c r="AI2097" i="1"/>
  <c r="AI2061" i="1"/>
  <c r="AI2037" i="1"/>
  <c r="AI2007" i="1"/>
  <c r="AI1989" i="1"/>
  <c r="AI2222" i="1"/>
  <c r="AJ2060" i="1"/>
  <c r="AI2216" i="1"/>
  <c r="AJ2065" i="1"/>
  <c r="AI2044" i="1"/>
  <c r="AI2035" i="1"/>
  <c r="AI1999" i="1"/>
  <c r="AI1963" i="1"/>
  <c r="AI1945" i="1"/>
  <c r="AI1927" i="1"/>
  <c r="AI1909" i="1"/>
  <c r="AI1891" i="1"/>
  <c r="AI1873" i="1"/>
  <c r="AJ2041" i="1"/>
  <c r="AJ2007" i="1"/>
  <c r="AJ1989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J1996" i="1"/>
  <c r="AI1962" i="1"/>
  <c r="AI1952" i="1"/>
  <c r="AI1935" i="1"/>
  <c r="AI1820" i="1"/>
  <c r="AJ2044" i="1"/>
  <c r="AI2149" i="1"/>
  <c r="AI2167" i="1"/>
  <c r="AI2159" i="1"/>
  <c r="AI2131" i="1"/>
  <c r="AI2135" i="1"/>
  <c r="AI1862" i="1"/>
  <c r="AI1833" i="1"/>
  <c r="AJ2028" i="1"/>
  <c r="AJ2001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K1799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K1802" i="1" s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J1438" i="1"/>
  <c r="AJ1420" i="1"/>
  <c r="AJ1442" i="1"/>
  <c r="AJ1400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J1427" i="1"/>
  <c r="AJ1409" i="1"/>
  <c r="AI1737" i="1"/>
  <c r="AI1731" i="1"/>
  <c r="AI1365" i="1"/>
  <c r="AI1334" i="1"/>
  <c r="AI1311" i="1"/>
  <c r="AI1217" i="1"/>
  <c r="AI1531" i="1"/>
  <c r="AJ1403" i="1"/>
  <c r="AJ139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K1055" i="1" s="1"/>
  <c r="AI26" i="1"/>
  <c r="AI23" i="1"/>
  <c r="AI1156" i="1"/>
  <c r="AI1137" i="1"/>
  <c r="AI1225" i="1"/>
  <c r="AI1194" i="1"/>
  <c r="AI1162" i="1"/>
  <c r="AI1079" i="1"/>
  <c r="AK1001" i="1"/>
  <c r="AK953" i="1"/>
  <c r="AK929" i="1"/>
  <c r="AK909" i="1"/>
  <c r="AK885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I159" i="1"/>
  <c r="AI160" i="1"/>
  <c r="AI1238" i="1"/>
  <c r="AI1179" i="1"/>
  <c r="AI1158" i="1"/>
  <c r="AJ1117" i="1"/>
  <c r="AK1117" i="1" s="1"/>
  <c r="AI1085" i="1"/>
  <c r="AI1755" i="1"/>
  <c r="AI3059" i="1"/>
  <c r="AI1189" i="1"/>
  <c r="AI1146" i="1"/>
  <c r="AJ1068" i="1"/>
  <c r="AK1068" i="1" s="1"/>
  <c r="AI920" i="1"/>
  <c r="AI853" i="1"/>
  <c r="AI1336" i="1"/>
  <c r="AI1312" i="1"/>
  <c r="AI1233" i="1"/>
  <c r="AI1451" i="1"/>
  <c r="AI1478" i="1"/>
  <c r="AJ1131" i="1"/>
  <c r="AK1131" i="1" s="1"/>
  <c r="AI1172" i="1"/>
  <c r="AJ1093" i="1"/>
  <c r="AK1093" i="1" s="1"/>
  <c r="AJ1107" i="1"/>
  <c r="AK1107" i="1" s="1"/>
  <c r="AJ855" i="1"/>
  <c r="AK855" i="1" s="1"/>
  <c r="AI1101" i="1"/>
  <c r="AI918" i="1"/>
  <c r="AJ952" i="1"/>
  <c r="AK952" i="1" s="1"/>
  <c r="AJ912" i="1"/>
  <c r="AK912" i="1" s="1"/>
  <c r="AJ878" i="1"/>
  <c r="AK878" i="1" s="1"/>
  <c r="AJ848" i="1"/>
  <c r="AJ2317" i="1"/>
  <c r="AK2317" i="1" s="1"/>
  <c r="AJ3113" i="1"/>
  <c r="AJ1904" i="1"/>
  <c r="AJ1922" i="1"/>
  <c r="AK1922" i="1" s="1"/>
  <c r="AJ2121" i="1"/>
  <c r="AJ1797" i="1"/>
  <c r="AK1797" i="1" s="1"/>
  <c r="AJ3063" i="1"/>
  <c r="AK3063" i="1" s="1"/>
  <c r="AJ939" i="1"/>
  <c r="AK939" i="1" s="1"/>
  <c r="AJ963" i="1"/>
  <c r="AK963" i="1" s="1"/>
  <c r="AJ950" i="1"/>
  <c r="AK950" i="1" s="1"/>
  <c r="AJ3006" i="1"/>
  <c r="AK3006" i="1" s="1"/>
  <c r="AK2960" i="1"/>
  <c r="AJ1105" i="1"/>
  <c r="AK1105" i="1" s="1"/>
  <c r="AJ863" i="1"/>
  <c r="AK863" i="1" s="1"/>
  <c r="AJ2695" i="1"/>
  <c r="AK2695" i="1" s="1"/>
  <c r="AJ882" i="1"/>
  <c r="AK882" i="1" s="1"/>
  <c r="AJ824" i="1"/>
  <c r="AK824" i="1" s="1"/>
  <c r="AJ797" i="1"/>
  <c r="AK797" i="1" s="1"/>
  <c r="AJ779" i="1"/>
  <c r="AK779" i="1" s="1"/>
  <c r="AJ924" i="1"/>
  <c r="AK924" i="1" s="1"/>
  <c r="AJ860" i="1"/>
  <c r="AK860" i="1" s="1"/>
  <c r="AJ755" i="1"/>
  <c r="AK755" i="1" s="1"/>
  <c r="AK621" i="1"/>
  <c r="AK559" i="1"/>
  <c r="AJ480" i="1"/>
  <c r="AJ462" i="1"/>
  <c r="AK1979" i="1"/>
  <c r="AK2305" i="1"/>
  <c r="AJ102" i="1"/>
  <c r="AK102" i="1" s="1"/>
  <c r="AI70" i="1"/>
  <c r="AJ772" i="1"/>
  <c r="AK772" i="1" s="1"/>
  <c r="AJ776" i="1"/>
  <c r="AK776" i="1" s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93" i="1"/>
  <c r="AJ475" i="1"/>
  <c r="AJ457" i="1"/>
  <c r="AJ439" i="1"/>
  <c r="AK439" i="1" s="1"/>
  <c r="AJ421" i="1"/>
  <c r="AK421" i="1" s="1"/>
  <c r="AK409" i="1"/>
  <c r="AK397" i="1"/>
  <c r="AK367" i="1"/>
  <c r="AK343" i="1"/>
  <c r="AK307" i="1"/>
  <c r="AJ289" i="1"/>
  <c r="AK289" i="1" s="1"/>
  <c r="AJ167" i="1"/>
  <c r="AK167" i="1" s="1"/>
  <c r="AJ2627" i="1"/>
  <c r="AK2627" i="1" s="1"/>
  <c r="AJ2634" i="1"/>
  <c r="AK2634" i="1" s="1"/>
  <c r="AJ3090" i="1"/>
  <c r="AK3090" i="1" s="1"/>
  <c r="AJ139" i="1"/>
  <c r="AJ2536" i="1"/>
  <c r="AJ2548" i="1"/>
  <c r="AK2548" i="1" s="1"/>
  <c r="AJ2550" i="1"/>
  <c r="AJ3139" i="1"/>
  <c r="AI84" i="1"/>
  <c r="AJ62" i="1"/>
  <c r="AJ1318" i="1"/>
  <c r="AJ1333" i="1"/>
  <c r="AJ1339" i="1"/>
  <c r="AJ1476" i="1"/>
  <c r="AJ830" i="1"/>
  <c r="AK830" i="1" s="1"/>
  <c r="AJ822" i="1"/>
  <c r="AK822" i="1" s="1"/>
  <c r="AJ44" i="1"/>
  <c r="AK44" i="1" s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J2250" i="1"/>
  <c r="AK2250" i="1" s="1"/>
  <c r="AJ2266" i="1"/>
  <c r="AK2266" i="1" s="1"/>
  <c r="AJ2247" i="1"/>
  <c r="AJ2262" i="1"/>
  <c r="AK2262" i="1" s="1"/>
  <c r="AJ3110" i="1"/>
  <c r="AK3110" i="1" s="1"/>
  <c r="AJ136" i="1"/>
  <c r="AK136" i="1" s="1"/>
  <c r="AI82" i="1"/>
  <c r="AJ64" i="1"/>
  <c r="AJ836" i="1"/>
  <c r="AK836" i="1" s="1"/>
  <c r="AJ1002" i="1"/>
  <c r="AK1002" i="1" s="1"/>
  <c r="AJ46" i="1"/>
  <c r="AK46" i="1" s="1"/>
  <c r="AJ886" i="1"/>
  <c r="AK886" i="1" s="1"/>
  <c r="AJ898" i="1"/>
  <c r="AK898" i="1" s="1"/>
  <c r="AJ2994" i="1"/>
  <c r="AK2994" i="1" s="1"/>
  <c r="AJ24" i="1"/>
  <c r="AJ1192" i="1"/>
  <c r="AJ1172" i="1"/>
  <c r="AJ1148" i="1"/>
  <c r="AK1148" i="1" s="1"/>
  <c r="AJ1186" i="1"/>
  <c r="AJ576" i="1"/>
  <c r="AK576" i="1" s="1"/>
  <c r="AK550" i="1"/>
  <c r="AK552" i="1"/>
  <c r="AK570" i="1"/>
  <c r="AJ730" i="1"/>
  <c r="AK730" i="1" s="1"/>
  <c r="AJ658" i="1"/>
  <c r="AK658" i="1" s="1"/>
  <c r="AK603" i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J146" i="1"/>
  <c r="AK146" i="1" s="1"/>
  <c r="AJ2599" i="1"/>
  <c r="AK2599" i="1" s="1"/>
  <c r="AJ3146" i="1"/>
  <c r="AK3146" i="1" s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K642" i="1"/>
  <c r="AJ579" i="1"/>
  <c r="AK579" i="1" s="1"/>
  <c r="AJ515" i="1"/>
  <c r="AK515" i="1" s="1"/>
  <c r="AI483" i="1"/>
  <c r="AI465" i="1"/>
  <c r="AJ344" i="1"/>
  <c r="AK344" i="1" s="1"/>
  <c r="AJ326" i="1"/>
  <c r="AK326" i="1" s="1"/>
  <c r="AJ308" i="1"/>
  <c r="AK308" i="1" s="1"/>
  <c r="AJ290" i="1"/>
  <c r="AK290" i="1" s="1"/>
  <c r="AJ270" i="1"/>
  <c r="AK270" i="1" s="1"/>
  <c r="AJ246" i="1"/>
  <c r="AK246" i="1" s="1"/>
  <c r="AJ1380" i="1"/>
  <c r="AJ1392" i="1"/>
  <c r="AJ1413" i="1"/>
  <c r="AJ1431" i="1"/>
  <c r="AJ2052" i="1"/>
  <c r="AJ2018" i="1"/>
  <c r="AJ2037" i="1"/>
  <c r="AK2037" i="1" s="1"/>
  <c r="AJ2061" i="1"/>
  <c r="AK2061" i="1" s="1"/>
  <c r="AJ2000" i="1"/>
  <c r="AJ2017" i="1"/>
  <c r="AJ2377" i="1"/>
  <c r="AJ2395" i="1"/>
  <c r="AJ2720" i="1"/>
  <c r="AJ2727" i="1"/>
  <c r="AK2727" i="1" s="1"/>
  <c r="AJ2731" i="1"/>
  <c r="AK2731" i="1" s="1"/>
  <c r="AJ2743" i="1"/>
  <c r="AK2743" i="1" s="1"/>
  <c r="AJ2826" i="1"/>
  <c r="AK2826" i="1" s="1"/>
  <c r="AJ2786" i="1"/>
  <c r="AJ2807" i="1"/>
  <c r="AK2807" i="1" s="1"/>
  <c r="AJ2747" i="1"/>
  <c r="AJ2790" i="1"/>
  <c r="AK2790" i="1" s="1"/>
  <c r="AJ2757" i="1"/>
  <c r="AJ2822" i="1"/>
  <c r="AJ2919" i="1"/>
  <c r="AJ2872" i="1"/>
  <c r="AJ2890" i="1"/>
  <c r="AJ2833" i="1"/>
  <c r="AJ2857" i="1"/>
  <c r="AJ2904" i="1"/>
  <c r="AJ221" i="1"/>
  <c r="AK221" i="1" s="1"/>
  <c r="AJ107" i="1"/>
  <c r="AK107" i="1" s="1"/>
  <c r="AJ35" i="1"/>
  <c r="AK35" i="1" s="1"/>
  <c r="AJ1118" i="1"/>
  <c r="AK1118" i="1" s="1"/>
  <c r="AJ1094" i="1"/>
  <c r="AK1094" i="1" s="1"/>
  <c r="AJ1111" i="1"/>
  <c r="AK1111" i="1" s="1"/>
  <c r="AJ1065" i="1"/>
  <c r="AK1065" i="1" s="1"/>
  <c r="AJ3021" i="1"/>
  <c r="AK3021" i="1" s="1"/>
  <c r="AK648" i="1"/>
  <c r="AK2970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91" i="1"/>
  <c r="AK191" i="1" s="1"/>
  <c r="AJ155" i="1"/>
  <c r="AK155" i="1" s="1"/>
  <c r="AJ2362" i="1"/>
  <c r="AK2362" i="1" s="1"/>
  <c r="AJ2566" i="1"/>
  <c r="AK2566" i="1" s="1"/>
  <c r="AI126" i="1"/>
  <c r="AJ1774" i="1"/>
  <c r="AK1774" i="1" s="1"/>
  <c r="AJ1792" i="1"/>
  <c r="AK1792" i="1" s="1"/>
  <c r="AJ1779" i="1"/>
  <c r="AK1779" i="1" s="1"/>
  <c r="AI91" i="1"/>
  <c r="AK588" i="1"/>
  <c r="AK600" i="1"/>
  <c r="AK612" i="1"/>
  <c r="AJ530" i="1"/>
  <c r="AK530" i="1" s="1"/>
  <c r="AJ532" i="1"/>
  <c r="AK532" i="1" s="1"/>
  <c r="AJ26" i="1"/>
  <c r="AK26" i="1" s="1"/>
  <c r="AJ287" i="1"/>
  <c r="AK287" i="1" s="1"/>
  <c r="AJ2025" i="1"/>
  <c r="AI2055" i="1"/>
  <c r="AI2034" i="1"/>
  <c r="AI2004" i="1"/>
  <c r="AI1986" i="1"/>
  <c r="AC2208" i="1"/>
  <c r="AI179" i="1"/>
  <c r="AJ2059" i="1"/>
  <c r="AJ2042" i="1"/>
  <c r="AJ2033" i="1"/>
  <c r="AI1996" i="1"/>
  <c r="AI1960" i="1"/>
  <c r="AI1942" i="1"/>
  <c r="AI1924" i="1"/>
  <c r="AI1906" i="1"/>
  <c r="AI1888" i="1"/>
  <c r="AI1841" i="1"/>
  <c r="AI2029" i="1"/>
  <c r="AI2003" i="1"/>
  <c r="AI1865" i="1"/>
  <c r="AJ2016" i="1"/>
  <c r="AK2016" i="1" s="1"/>
  <c r="AJ1995" i="1"/>
  <c r="AI3072" i="1"/>
  <c r="AJ2038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K1796" i="1"/>
  <c r="AI1696" i="1"/>
  <c r="AI1678" i="1"/>
  <c r="AI1842" i="1"/>
  <c r="AI1863" i="1"/>
  <c r="AI2099" i="1"/>
  <c r="AI3077" i="1"/>
  <c r="AC1751" i="1"/>
  <c r="AJ1741" i="1" s="1"/>
  <c r="AK1741" i="1" s="1"/>
  <c r="AI95" i="1"/>
  <c r="AJ1435" i="1"/>
  <c r="AJ1417" i="1"/>
  <c r="AJ1388" i="1"/>
  <c r="AJ1399" i="1"/>
  <c r="AI1671" i="1"/>
  <c r="AI1689" i="1"/>
  <c r="AI1367" i="1"/>
  <c r="AC1356" i="1"/>
  <c r="AI77" i="1"/>
  <c r="AI74" i="1"/>
  <c r="AI1555" i="1"/>
  <c r="AI1501" i="1"/>
  <c r="AI1429" i="1"/>
  <c r="AI1411" i="1"/>
  <c r="AI1534" i="1"/>
  <c r="AI1480" i="1"/>
  <c r="AJ1445" i="1"/>
  <c r="AJ1424" i="1"/>
  <c r="AJ1406" i="1"/>
  <c r="AI1716" i="1"/>
  <c r="AI1343" i="1"/>
  <c r="AI1320" i="1"/>
  <c r="AI1298" i="1"/>
  <c r="AI1287" i="1"/>
  <c r="AI1278" i="1"/>
  <c r="AI1269" i="1"/>
  <c r="AI1260" i="1"/>
  <c r="AI1251" i="1"/>
  <c r="AI1242" i="1"/>
  <c r="AJ1402" i="1"/>
  <c r="AJ1390" i="1"/>
  <c r="AI1528" i="1"/>
  <c r="AI1477" i="1"/>
  <c r="AI1441" i="1"/>
  <c r="AJ1379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J1062" i="1"/>
  <c r="AK1062" i="1" s="1"/>
  <c r="AI1345" i="1"/>
  <c r="AI1297" i="1"/>
  <c r="AI1321" i="1"/>
  <c r="AI1479" i="1"/>
  <c r="AI1454" i="1"/>
  <c r="AI1481" i="1"/>
  <c r="AI1228" i="1"/>
  <c r="AI1192" i="1"/>
  <c r="AJ1125" i="1"/>
  <c r="AK1125" i="1" s="1"/>
  <c r="AI3020" i="1"/>
  <c r="AJ1090" i="1"/>
  <c r="AK1090" i="1" s="1"/>
  <c r="AJ944" i="1"/>
  <c r="AK944" i="1" s="1"/>
  <c r="AJ861" i="1"/>
  <c r="AK861" i="1" s="1"/>
  <c r="AJ805" i="1"/>
  <c r="AK805" i="1" s="1"/>
  <c r="AJ1100" i="1"/>
  <c r="AK1100" i="1" s="1"/>
  <c r="AJ868" i="1"/>
  <c r="AK868" i="1" s="1"/>
  <c r="AI1159" i="1"/>
  <c r="AI3023" i="1"/>
  <c r="AJ798" i="1"/>
  <c r="AK798" i="1" s="1"/>
  <c r="AI1234" i="1"/>
  <c r="AJ936" i="1"/>
  <c r="AK936" i="1" s="1"/>
  <c r="AJ907" i="1"/>
  <c r="AK907" i="1" s="1"/>
  <c r="AI848" i="1"/>
  <c r="AJ2320" i="1"/>
  <c r="AJ3116" i="1"/>
  <c r="AK3116" i="1" s="1"/>
  <c r="AJ1907" i="1"/>
  <c r="AJ1925" i="1"/>
  <c r="AJ2127" i="1"/>
  <c r="AK2127" i="1" s="1"/>
  <c r="AJ1798" i="1"/>
  <c r="AJ1800" i="1"/>
  <c r="AK1800" i="1" s="1"/>
  <c r="AJ3066" i="1"/>
  <c r="AK3066" i="1" s="1"/>
  <c r="AJ1743" i="1"/>
  <c r="AK1743" i="1" s="1"/>
  <c r="AJ930" i="1"/>
  <c r="AK930" i="1" s="1"/>
  <c r="AJ943" i="1"/>
  <c r="AK943" i="1" s="1"/>
  <c r="AJ967" i="1"/>
  <c r="AK967" i="1" s="1"/>
  <c r="AJ954" i="1"/>
  <c r="AK954" i="1" s="1"/>
  <c r="AK2962" i="1"/>
  <c r="AJ1102" i="1"/>
  <c r="AK1102" i="1" s="1"/>
  <c r="AJ956" i="1"/>
  <c r="AK956" i="1" s="1"/>
  <c r="AK817" i="1"/>
  <c r="AJ1112" i="1"/>
  <c r="AK1112" i="1" s="1"/>
  <c r="AI1053" i="1"/>
  <c r="AJ821" i="1"/>
  <c r="AK821" i="1" s="1"/>
  <c r="AJ964" i="1"/>
  <c r="AK964" i="1" s="1"/>
  <c r="AJ919" i="1"/>
  <c r="AK919" i="1" s="1"/>
  <c r="AJ895" i="1"/>
  <c r="AK895" i="1" s="1"/>
  <c r="AJ828" i="1"/>
  <c r="AK828" i="1" s="1"/>
  <c r="AJ804" i="1"/>
  <c r="AK804" i="1" s="1"/>
  <c r="AJ747" i="1"/>
  <c r="AK747" i="1" s="1"/>
  <c r="AK609" i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K2308" i="1"/>
  <c r="AJ790" i="1"/>
  <c r="AK790" i="1" s="1"/>
  <c r="AJ778" i="1"/>
  <c r="AK778" i="1" s="1"/>
  <c r="AJ782" i="1"/>
  <c r="AK782" i="1" s="1"/>
  <c r="AJ786" i="1"/>
  <c r="AK786" i="1" s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K599" i="1"/>
  <c r="AI492" i="1"/>
  <c r="AI474" i="1"/>
  <c r="AI456" i="1"/>
  <c r="AK391" i="1"/>
  <c r="AK361" i="1"/>
  <c r="AJ153" i="1"/>
  <c r="AK153" i="1" s="1"/>
  <c r="AJ2633" i="1"/>
  <c r="AK2633" i="1" s="1"/>
  <c r="AJ2612" i="1"/>
  <c r="AK2612" i="1" s="1"/>
  <c r="AJ3182" i="1"/>
  <c r="AK3182" i="1" s="1"/>
  <c r="AJ2542" i="1"/>
  <c r="AK2542" i="1" s="1"/>
  <c r="AJ2539" i="1"/>
  <c r="AK2539" i="1" s="1"/>
  <c r="AJ2553" i="1"/>
  <c r="AK2553" i="1" s="1"/>
  <c r="AI121" i="1"/>
  <c r="AJ1233" i="1"/>
  <c r="AK1233" i="1" s="1"/>
  <c r="AJ1327" i="1"/>
  <c r="AJ1342" i="1"/>
  <c r="AJ1452" i="1"/>
  <c r="AJ1479" i="1"/>
  <c r="AJ814" i="1"/>
  <c r="AK814" i="1" s="1"/>
  <c r="AJ808" i="1"/>
  <c r="AK808" i="1" s="1"/>
  <c r="AI31" i="1"/>
  <c r="AJ699" i="1"/>
  <c r="AK699" i="1" s="1"/>
  <c r="AK551" i="1"/>
  <c r="AJ505" i="1"/>
  <c r="AK505" i="1" s="1"/>
  <c r="AJ484" i="1"/>
  <c r="AJ466" i="1"/>
  <c r="AJ2248" i="1"/>
  <c r="AK2248" i="1" s="1"/>
  <c r="AJ2269" i="1"/>
  <c r="AK2269" i="1" s="1"/>
  <c r="AJ2253" i="1"/>
  <c r="AK2253" i="1" s="1"/>
  <c r="AJ2265" i="1"/>
  <c r="AK2265" i="1" s="1"/>
  <c r="AI169" i="1"/>
  <c r="AI158" i="1"/>
  <c r="AI63" i="1"/>
  <c r="AJ842" i="1"/>
  <c r="AK842" i="1" s="1"/>
  <c r="AJ1006" i="1"/>
  <c r="AK1006" i="1" s="1"/>
  <c r="AJ42" i="1"/>
  <c r="AK42" i="1" s="1"/>
  <c r="AJ884" i="1"/>
  <c r="AK884" i="1" s="1"/>
  <c r="AJ902" i="1"/>
  <c r="AK902" i="1" s="1"/>
  <c r="AJ2997" i="1"/>
  <c r="AK2997" i="1" s="1"/>
  <c r="AJ23" i="1"/>
  <c r="AJ1196" i="1"/>
  <c r="AK1196" i="1" s="1"/>
  <c r="AJ1205" i="1"/>
  <c r="AJ1151" i="1"/>
  <c r="AK1151" i="1" s="1"/>
  <c r="AJ3027" i="1"/>
  <c r="AK3027" i="1" s="1"/>
  <c r="AJ578" i="1"/>
  <c r="AK578" i="1" s="1"/>
  <c r="AK554" i="1"/>
  <c r="AK556" i="1"/>
  <c r="AK2953" i="1"/>
  <c r="AJ722" i="1"/>
  <c r="AK722" i="1" s="1"/>
  <c r="AK591" i="1"/>
  <c r="AJ491" i="1"/>
  <c r="AJ473" i="1"/>
  <c r="AJ455" i="1"/>
  <c r="AJ329" i="1"/>
  <c r="AK329" i="1" s="1"/>
  <c r="AJ311" i="1"/>
  <c r="AK311" i="1" s="1"/>
  <c r="AJ293" i="1"/>
  <c r="AK293" i="1" s="1"/>
  <c r="AJ248" i="1"/>
  <c r="AK248" i="1" s="1"/>
  <c r="AJ184" i="1"/>
  <c r="AK184" i="1" s="1"/>
  <c r="AJ2365" i="1"/>
  <c r="AK2365" i="1" s="1"/>
  <c r="AJ2604" i="1"/>
  <c r="AK2604" i="1" s="1"/>
  <c r="AJ3178" i="1"/>
  <c r="AK3178" i="1" s="1"/>
  <c r="AI96" i="1"/>
  <c r="AJ1358" i="1"/>
  <c r="AJ1485" i="1"/>
  <c r="AJ1503" i="1"/>
  <c r="AK1503" i="1" s="1"/>
  <c r="AJ3045" i="1"/>
  <c r="AK3045" i="1" s="1"/>
  <c r="AJ43" i="1"/>
  <c r="AK43" i="1" s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82" i="1"/>
  <c r="AJ464" i="1"/>
  <c r="AJ422" i="1"/>
  <c r="AK422" i="1" s="1"/>
  <c r="AJ404" i="1"/>
  <c r="AJ362" i="1"/>
  <c r="AK362" i="1" s="1"/>
  <c r="AJ269" i="1"/>
  <c r="AK269" i="1" s="1"/>
  <c r="AJ245" i="1"/>
  <c r="AK245" i="1" s="1"/>
  <c r="AJ1382" i="1"/>
  <c r="AJ1398" i="1"/>
  <c r="AJ1416" i="1"/>
  <c r="AJ1434" i="1"/>
  <c r="AK1434" i="1" s="1"/>
  <c r="AJ2058" i="1"/>
  <c r="AJ2020" i="1"/>
  <c r="AJ2040" i="1"/>
  <c r="AJ2067" i="1"/>
  <c r="AJ2003" i="1"/>
  <c r="AK2003" i="1" s="1"/>
  <c r="AJ2021" i="1"/>
  <c r="AJ2380" i="1"/>
  <c r="AK2380" i="1" s="1"/>
  <c r="AJ2398" i="1"/>
  <c r="AK2398" i="1" s="1"/>
  <c r="AJ2839" i="1"/>
  <c r="AJ2722" i="1"/>
  <c r="AJ2733" i="1"/>
  <c r="AK2733" i="1" s="1"/>
  <c r="AJ2767" i="1"/>
  <c r="AK2767" i="1" s="1"/>
  <c r="AJ2831" i="1"/>
  <c r="AJ2803" i="1"/>
  <c r="AJ2810" i="1"/>
  <c r="AJ2753" i="1"/>
  <c r="AJ2811" i="1"/>
  <c r="AK2811" i="1" s="1"/>
  <c r="AJ2763" i="1"/>
  <c r="AJ2835" i="1"/>
  <c r="AJ2855" i="1"/>
  <c r="AJ2875" i="1"/>
  <c r="AJ2882" i="1"/>
  <c r="AK2882" i="1" s="1"/>
  <c r="AJ2837" i="1"/>
  <c r="AK2837" i="1" s="1"/>
  <c r="AJ2861" i="1"/>
  <c r="AJ2907" i="1"/>
  <c r="AJ210" i="1"/>
  <c r="AK210" i="1" s="1"/>
  <c r="AI94" i="1"/>
  <c r="AJ1078" i="1"/>
  <c r="AK1078" i="1" s="1"/>
  <c r="AJ1124" i="1"/>
  <c r="AK1124" i="1" s="1"/>
  <c r="AJ1106" i="1"/>
  <c r="AK1106" i="1" s="1"/>
  <c r="AJ1116" i="1"/>
  <c r="AK1116" i="1" s="1"/>
  <c r="AJ1120" i="1"/>
  <c r="AK1120" i="1" s="1"/>
  <c r="AJ3024" i="1"/>
  <c r="AK3024" i="1" s="1"/>
  <c r="AK653" i="1"/>
  <c r="AJ10" i="1"/>
  <c r="AK10" i="1" s="1"/>
  <c r="AJ754" i="1"/>
  <c r="AK754" i="1" s="1"/>
  <c r="AJ726" i="1"/>
  <c r="AK726" i="1" s="1"/>
  <c r="AJ682" i="1"/>
  <c r="AK682" i="1" s="1"/>
  <c r="AK569" i="1"/>
  <c r="AJ501" i="1"/>
  <c r="AK501" i="1" s="1"/>
  <c r="AJ483" i="1"/>
  <c r="AK483" i="1" s="1"/>
  <c r="AJ465" i="1"/>
  <c r="AK465" i="1" s="1"/>
  <c r="AJ447" i="1"/>
  <c r="AK447" i="1" s="1"/>
  <c r="AJ441" i="1"/>
  <c r="AK441" i="1" s="1"/>
  <c r="AJ423" i="1"/>
  <c r="AK423" i="1" s="1"/>
  <c r="AJ405" i="1"/>
  <c r="AK405" i="1" s="1"/>
  <c r="AK387" i="1"/>
  <c r="AK369" i="1"/>
  <c r="AJ351" i="1"/>
  <c r="AK333" i="1"/>
  <c r="AJ315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2407" i="1"/>
  <c r="AJ2567" i="1"/>
  <c r="AJ109" i="1"/>
  <c r="AK109" i="1" s="1"/>
  <c r="AJ1771" i="1"/>
  <c r="AK1771" i="1" s="1"/>
  <c r="AJ1795" i="1"/>
  <c r="AK1795" i="1" s="1"/>
  <c r="AJ1782" i="1"/>
  <c r="AK1782" i="1" s="1"/>
  <c r="AK590" i="1"/>
  <c r="AK602" i="1"/>
  <c r="AK614" i="1"/>
  <c r="AJ534" i="1"/>
  <c r="AK534" i="1" s="1"/>
  <c r="AJ536" i="1"/>
  <c r="AK536" i="1" s="1"/>
  <c r="AJ356" i="1"/>
  <c r="AK356" i="1" s="1"/>
  <c r="AJ168" i="1"/>
  <c r="AJ2390" i="1"/>
  <c r="AK2390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J2068" i="1"/>
  <c r="AI2193" i="1"/>
  <c r="AI2157" i="1"/>
  <c r="AI2121" i="1"/>
  <c r="AI2085" i="1"/>
  <c r="AI2049" i="1"/>
  <c r="AI2031" i="1"/>
  <c r="AI2001" i="1"/>
  <c r="AJ2054" i="1"/>
  <c r="AJ2053" i="1"/>
  <c r="AI2041" i="1"/>
  <c r="AI2032" i="1"/>
  <c r="AI1993" i="1"/>
  <c r="AI1957" i="1"/>
  <c r="AI1939" i="1"/>
  <c r="AI1921" i="1"/>
  <c r="AI1903" i="1"/>
  <c r="AI1885" i="1"/>
  <c r="AI1835" i="1"/>
  <c r="AJ2022" i="1"/>
  <c r="AJ1999" i="1"/>
  <c r="AK1978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J1993" i="1"/>
  <c r="AJ1975" i="1"/>
  <c r="AK1975" i="1" s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K1769" i="1"/>
  <c r="AI1760" i="1"/>
  <c r="AI3055" i="1"/>
  <c r="AI1693" i="1"/>
  <c r="AI1675" i="1"/>
  <c r="AI1845" i="1"/>
  <c r="AI1869" i="1"/>
  <c r="AI2104" i="1"/>
  <c r="AI3080" i="1"/>
  <c r="AJ1432" i="1"/>
  <c r="AK1432" i="1" s="1"/>
  <c r="AJ1414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J1439" i="1"/>
  <c r="AJ1421" i="1"/>
  <c r="AJ1386" i="1"/>
  <c r="AK1386" i="1" s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K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1173" i="1"/>
  <c r="AJ1097" i="1"/>
  <c r="AK1097" i="1" s="1"/>
  <c r="AJ948" i="1"/>
  <c r="AK948" i="1" s="1"/>
  <c r="AI847" i="1"/>
  <c r="AI1209" i="1"/>
  <c r="AI3032" i="1"/>
  <c r="AJ1183" i="1"/>
  <c r="AK928" i="1"/>
  <c r="AJ904" i="1"/>
  <c r="AK904" i="1" s="1"/>
  <c r="AJ862" i="1"/>
  <c r="AK862" i="1" s="1"/>
  <c r="AJ802" i="1"/>
  <c r="AK802" i="1" s="1"/>
  <c r="AK763" i="1"/>
  <c r="AJ2323" i="1"/>
  <c r="AK2323" i="1" s="1"/>
  <c r="AJ3119" i="1"/>
  <c r="AK3119" i="1" s="1"/>
  <c r="AJ1892" i="1"/>
  <c r="AK1892" i="1" s="1"/>
  <c r="AJ1910" i="1"/>
  <c r="AJ1928" i="1"/>
  <c r="AJ2133" i="1"/>
  <c r="AJ1801" i="1"/>
  <c r="AK1801" i="1" s="1"/>
  <c r="AJ1803" i="1"/>
  <c r="AK1803" i="1" s="1"/>
  <c r="AJ3069" i="1"/>
  <c r="AK3069" i="1" s="1"/>
  <c r="AJ1750" i="1"/>
  <c r="AK1750" i="1" s="1"/>
  <c r="AJ1608" i="1"/>
  <c r="AK1608" i="1" s="1"/>
  <c r="AJ872" i="1"/>
  <c r="AK872" i="1" s="1"/>
  <c r="AJ947" i="1"/>
  <c r="AK947" i="1" s="1"/>
  <c r="AJ934" i="1"/>
  <c r="AK934" i="1" s="1"/>
  <c r="AJ958" i="1"/>
  <c r="AK958" i="1" s="1"/>
  <c r="AJ1098" i="1"/>
  <c r="AK1098" i="1" s="1"/>
  <c r="AJ891" i="1"/>
  <c r="AK891" i="1" s="1"/>
  <c r="AJ1109" i="1"/>
  <c r="AK1109" i="1" s="1"/>
  <c r="AJ870" i="1"/>
  <c r="AK870" i="1" s="1"/>
  <c r="AJ834" i="1"/>
  <c r="AK834" i="1" s="1"/>
  <c r="AJ1076" i="1"/>
  <c r="AK1076" i="1" s="1"/>
  <c r="AJ940" i="1"/>
  <c r="AK940" i="1" s="1"/>
  <c r="AJ916" i="1"/>
  <c r="AK916" i="1" s="1"/>
  <c r="AJ883" i="1"/>
  <c r="AK883" i="1" s="1"/>
  <c r="AJ857" i="1"/>
  <c r="AK857" i="1" s="1"/>
  <c r="AJ825" i="1"/>
  <c r="AK825" i="1" s="1"/>
  <c r="AJ801" i="1"/>
  <c r="AK801" i="1" s="1"/>
  <c r="AK719" i="1"/>
  <c r="AK683" i="1"/>
  <c r="AK597" i="1"/>
  <c r="AJ492" i="1"/>
  <c r="AK492" i="1" s="1"/>
  <c r="AJ474" i="1"/>
  <c r="AK474" i="1" s="1"/>
  <c r="AJ456" i="1"/>
  <c r="AK456" i="1" s="1"/>
  <c r="AI243" i="1"/>
  <c r="AJ193" i="1"/>
  <c r="AK2284" i="1"/>
  <c r="AI175" i="1"/>
  <c r="AI123" i="1"/>
  <c r="AI88" i="1"/>
  <c r="AI69" i="1"/>
  <c r="AJ756" i="1"/>
  <c r="AK756" i="1" s="1"/>
  <c r="AJ757" i="1"/>
  <c r="AK757" i="1" s="1"/>
  <c r="AJ788" i="1"/>
  <c r="AK788" i="1" s="1"/>
  <c r="AJ792" i="1"/>
  <c r="AK792" i="1" s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K2937" i="1"/>
  <c r="AJ734" i="1"/>
  <c r="AK734" i="1" s="1"/>
  <c r="AK587" i="1"/>
  <c r="AJ487" i="1"/>
  <c r="AJ469" i="1"/>
  <c r="AJ451" i="1"/>
  <c r="AK337" i="1"/>
  <c r="AK319" i="1"/>
  <c r="AJ301" i="1"/>
  <c r="AK301" i="1" s="1"/>
  <c r="AJ216" i="1"/>
  <c r="AK216" i="1" s="1"/>
  <c r="AJ190" i="1"/>
  <c r="AK190" i="1" s="1"/>
  <c r="AJ152" i="1"/>
  <c r="AJ2639" i="1"/>
  <c r="AJ2618" i="1"/>
  <c r="AK2618" i="1" s="1"/>
  <c r="AJ3184" i="1"/>
  <c r="AK3184" i="1" s="1"/>
  <c r="AJ135" i="1"/>
  <c r="AJ2558" i="1"/>
  <c r="AK2558" i="1" s="1"/>
  <c r="AJ2551" i="1"/>
  <c r="AK2551" i="1" s="1"/>
  <c r="AJ3140" i="1"/>
  <c r="AJ103" i="1"/>
  <c r="AK103" i="1" s="1"/>
  <c r="AI67" i="1"/>
  <c r="AJ1295" i="1"/>
  <c r="AJ1336" i="1"/>
  <c r="AK1336" i="1" s="1"/>
  <c r="AJ1294" i="1"/>
  <c r="AJ1455" i="1"/>
  <c r="AJ1482" i="1"/>
  <c r="AJ810" i="1"/>
  <c r="AK810" i="1" s="1"/>
  <c r="AJ818" i="1"/>
  <c r="AK818" i="1" s="1"/>
  <c r="AJ671" i="1"/>
  <c r="AK671" i="1" s="1"/>
  <c r="AK613" i="1"/>
  <c r="AI479" i="1"/>
  <c r="AI461" i="1"/>
  <c r="AJ442" i="1"/>
  <c r="AK442" i="1" s="1"/>
  <c r="AJ418" i="1"/>
  <c r="AK418" i="1" s="1"/>
  <c r="AJ2254" i="1"/>
  <c r="AK2254" i="1" s="1"/>
  <c r="AJ2272" i="1"/>
  <c r="AJ2245" i="1"/>
  <c r="AK2245" i="1" s="1"/>
  <c r="AJ2268" i="1"/>
  <c r="AJ169" i="1"/>
  <c r="AK169" i="1" s="1"/>
  <c r="AI81" i="1"/>
  <c r="AJ60" i="1"/>
  <c r="AK60" i="1" s="1"/>
  <c r="AJ999" i="1"/>
  <c r="AK999" i="1" s="1"/>
  <c r="AJ1010" i="1"/>
  <c r="AK1010" i="1" s="1"/>
  <c r="AJ41" i="1"/>
  <c r="AK41" i="1" s="1"/>
  <c r="AJ888" i="1"/>
  <c r="AK888" i="1" s="1"/>
  <c r="AJ906" i="1"/>
  <c r="AK906" i="1" s="1"/>
  <c r="AJ3000" i="1"/>
  <c r="AK3000" i="1" s="1"/>
  <c r="AJ1182" i="1"/>
  <c r="AK1182" i="1" s="1"/>
  <c r="AJ1211" i="1"/>
  <c r="AJ1221" i="1"/>
  <c r="AK1221" i="1" s="1"/>
  <c r="AJ1195" i="1"/>
  <c r="AK1195" i="1" s="1"/>
  <c r="AJ3030" i="1"/>
  <c r="AK3030" i="1" s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K431" i="1"/>
  <c r="AJ413" i="1"/>
  <c r="AK413" i="1" s="1"/>
  <c r="AK389" i="1"/>
  <c r="AJ365" i="1"/>
  <c r="AK365" i="1" s="1"/>
  <c r="AJ247" i="1"/>
  <c r="AK247" i="1" s="1"/>
  <c r="AJ212" i="1"/>
  <c r="AK212" i="1" s="1"/>
  <c r="AJ2368" i="1"/>
  <c r="AJ2610" i="1"/>
  <c r="AJ3145" i="1"/>
  <c r="AJ93" i="1"/>
  <c r="AJ1731" i="1"/>
  <c r="AK1731" i="1" s="1"/>
  <c r="AJ1711" i="1"/>
  <c r="AK1711" i="1" s="1"/>
  <c r="AJ1734" i="1"/>
  <c r="AI79" i="1"/>
  <c r="AJ1354" i="1"/>
  <c r="AJ1488" i="1"/>
  <c r="AK1488" i="1" s="1"/>
  <c r="AJ1506" i="1"/>
  <c r="AJ39" i="1"/>
  <c r="AK39" i="1" s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849" i="1"/>
  <c r="AJ1395" i="1"/>
  <c r="AJ1387" i="1"/>
  <c r="AJ1419" i="1"/>
  <c r="AJ1437" i="1"/>
  <c r="AJ2064" i="1"/>
  <c r="AJ2024" i="1"/>
  <c r="AK2024" i="1" s="1"/>
  <c r="AJ2043" i="1"/>
  <c r="AJ1988" i="1"/>
  <c r="AJ2006" i="1"/>
  <c r="AJ2023" i="1"/>
  <c r="AK2023" i="1" s="1"/>
  <c r="AJ2383" i="1"/>
  <c r="AK2383" i="1" s="1"/>
  <c r="AJ2401" i="1"/>
  <c r="AK2401" i="1" s="1"/>
  <c r="AJ2775" i="1"/>
  <c r="AJ2725" i="1"/>
  <c r="AK2725" i="1" s="1"/>
  <c r="AJ2735" i="1"/>
  <c r="AK2735" i="1" s="1"/>
  <c r="AJ2779" i="1"/>
  <c r="AJ2749" i="1"/>
  <c r="AJ2806" i="1"/>
  <c r="AJ2847" i="1"/>
  <c r="AK2847" i="1" s="1"/>
  <c r="AJ2759" i="1"/>
  <c r="AJ2814" i="1"/>
  <c r="AK2814" i="1" s="1"/>
  <c r="AJ2777" i="1"/>
  <c r="AJ2864" i="1"/>
  <c r="AK2864" i="1" s="1"/>
  <c r="AJ2859" i="1"/>
  <c r="AJ2878" i="1"/>
  <c r="AJ2885" i="1"/>
  <c r="AK2885" i="1" s="1"/>
  <c r="AJ2841" i="1"/>
  <c r="AJ2892" i="1"/>
  <c r="AJ2910" i="1"/>
  <c r="AJ234" i="1"/>
  <c r="AK234" i="1" s="1"/>
  <c r="AJ209" i="1"/>
  <c r="AK209" i="1" s="1"/>
  <c r="AI129" i="1"/>
  <c r="AJ94" i="1"/>
  <c r="AK94" i="1" s="1"/>
  <c r="AJ1091" i="1"/>
  <c r="AK1091" i="1" s="1"/>
  <c r="AJ1130" i="1"/>
  <c r="AK1130" i="1" s="1"/>
  <c r="AJ1113" i="1"/>
  <c r="AK1113" i="1" s="1"/>
  <c r="AJ1122" i="1"/>
  <c r="AK1122" i="1" s="1"/>
  <c r="AJ1126" i="1"/>
  <c r="AK1126" i="1" s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J2562" i="1"/>
  <c r="AK2562" i="1" s="1"/>
  <c r="AJ2569" i="1"/>
  <c r="AK2569" i="1" s="1"/>
  <c r="AJ105" i="1"/>
  <c r="AK105" i="1" s="1"/>
  <c r="AJ1783" i="1"/>
  <c r="AK1783" i="1" s="1"/>
  <c r="AJ1767" i="1"/>
  <c r="AK1767" i="1" s="1"/>
  <c r="AJ1785" i="1"/>
  <c r="AK1785" i="1" s="1"/>
  <c r="AI90" i="1"/>
  <c r="AI73" i="1"/>
  <c r="AJ19" i="1"/>
  <c r="AK19" i="1" s="1"/>
  <c r="AK592" i="1"/>
  <c r="AK604" i="1"/>
  <c r="AK616" i="1"/>
  <c r="AJ538" i="1"/>
  <c r="AK538" i="1" s="1"/>
  <c r="AJ540" i="1"/>
  <c r="AK540" i="1" s="1"/>
  <c r="AJ5" i="1"/>
  <c r="AJ14" i="1"/>
  <c r="AJ157" i="1"/>
  <c r="AK157" i="1" s="1"/>
  <c r="AJ394" i="1"/>
  <c r="AK394" i="1" s="1"/>
  <c r="AJ95" i="1"/>
  <c r="AK95" i="1" s="1"/>
  <c r="AK2372" i="1"/>
  <c r="AJ2384" i="1"/>
  <c r="AK2384" i="1" s="1"/>
  <c r="AI2182" i="1"/>
  <c r="AI2164" i="1"/>
  <c r="AI2146" i="1"/>
  <c r="AI2128" i="1"/>
  <c r="AI2094" i="1"/>
  <c r="AI2058" i="1"/>
  <c r="AI2240" i="1"/>
  <c r="AJ2057" i="1"/>
  <c r="AK2057" i="1" s="1"/>
  <c r="AJ2019" i="1"/>
  <c r="AI2218" i="1"/>
  <c r="AJ3262" i="1"/>
  <c r="AJ3265" i="1"/>
  <c r="AJ3232" i="1"/>
  <c r="AJ3238" i="1"/>
  <c r="AK3238" i="1" s="1"/>
  <c r="AJ3241" i="1"/>
  <c r="AK3241" i="1" s="1"/>
  <c r="AJ2062" i="1"/>
  <c r="AK2062" i="1" s="1"/>
  <c r="AI2187" i="1"/>
  <c r="AI2151" i="1"/>
  <c r="AI2115" i="1"/>
  <c r="AI2079" i="1"/>
  <c r="AI2046" i="1"/>
  <c r="AI2025" i="1"/>
  <c r="AI1998" i="1"/>
  <c r="AJ2048" i="1"/>
  <c r="AJ2039" i="1"/>
  <c r="AI2008" i="1"/>
  <c r="AI1990" i="1"/>
  <c r="AI1972" i="1"/>
  <c r="AI1954" i="1"/>
  <c r="AI1936" i="1"/>
  <c r="AI1918" i="1"/>
  <c r="AI1900" i="1"/>
  <c r="AI1882" i="1"/>
  <c r="AI1829" i="1"/>
  <c r="AI2015" i="1"/>
  <c r="AJ1998" i="1"/>
  <c r="AC1820" i="1"/>
  <c r="AJ1830" i="1" s="1"/>
  <c r="AK1830" i="1" s="1"/>
  <c r="AI113" i="1"/>
  <c r="AI110" i="1"/>
  <c r="AJ2005" i="1"/>
  <c r="AJ1987" i="1"/>
  <c r="AJ1981" i="1"/>
  <c r="AK1981" i="1" s="1"/>
  <c r="AI1838" i="1"/>
  <c r="AI2138" i="1"/>
  <c r="AI2156" i="1"/>
  <c r="AI2141" i="1"/>
  <c r="AI2120" i="1"/>
  <c r="AI2122" i="1"/>
  <c r="AI1867" i="1"/>
  <c r="AI1860" i="1"/>
  <c r="AI1825" i="1"/>
  <c r="AJ2010" i="1"/>
  <c r="AK2010" i="1" s="1"/>
  <c r="AJ1992" i="1"/>
  <c r="AI2204" i="1"/>
  <c r="AI2229" i="1"/>
  <c r="AI2233" i="1"/>
  <c r="AI2226" i="1"/>
  <c r="AI2186" i="1"/>
  <c r="AI2183" i="1"/>
  <c r="AC1859" i="1"/>
  <c r="AJ3125" i="1" s="1"/>
  <c r="AK3125" i="1" s="1"/>
  <c r="AI116" i="1"/>
  <c r="AI1817" i="1"/>
  <c r="AI1917" i="1"/>
  <c r="AI1816" i="1"/>
  <c r="AI1640" i="1"/>
  <c r="AI1604" i="1"/>
  <c r="AI1568" i="1"/>
  <c r="AK1781" i="1"/>
  <c r="AI1623" i="1"/>
  <c r="AI1605" i="1"/>
  <c r="AI1587" i="1"/>
  <c r="AI1569" i="1"/>
  <c r="AI1923" i="1"/>
  <c r="AI1855" i="1"/>
  <c r="AI1818" i="1"/>
  <c r="AI1836" i="1"/>
  <c r="AJ1748" i="1"/>
  <c r="AK1748" i="1" s="1"/>
  <c r="AI1697" i="1"/>
  <c r="AI1679" i="1"/>
  <c r="AI1649" i="1"/>
  <c r="AI1613" i="1"/>
  <c r="AI1577" i="1"/>
  <c r="AI1902" i="1"/>
  <c r="AK1787" i="1"/>
  <c r="AI3057" i="1"/>
  <c r="AI1690" i="1"/>
  <c r="AI1672" i="1"/>
  <c r="AI1848" i="1"/>
  <c r="AI3075" i="1"/>
  <c r="AI3083" i="1"/>
  <c r="AJ1447" i="1"/>
  <c r="AJ1429" i="1"/>
  <c r="AK1429" i="1" s="1"/>
  <c r="AJ1411" i="1"/>
  <c r="AI1507" i="1"/>
  <c r="AI1558" i="1"/>
  <c r="AI1504" i="1"/>
  <c r="AJ139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J1707" i="1"/>
  <c r="AI1516" i="1"/>
  <c r="AJ1436" i="1"/>
  <c r="AK1436" i="1" s="1"/>
  <c r="AJ1418" i="1"/>
  <c r="AJ1385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J1397" i="1"/>
  <c r="AI1510" i="1"/>
  <c r="AI1465" i="1"/>
  <c r="AJ1383" i="1"/>
  <c r="AK1383" i="1" s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J1066" i="1"/>
  <c r="AK1066" i="1" s="1"/>
  <c r="AK897" i="1"/>
  <c r="AK873" i="1"/>
  <c r="AJ1222" i="1"/>
  <c r="AK1222" i="1" s="1"/>
  <c r="AI1193" i="1"/>
  <c r="AI1161" i="1"/>
  <c r="AI1135" i="1"/>
  <c r="AI1045" i="1"/>
  <c r="AJ1227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J1216" i="1"/>
  <c r="AI1173" i="1"/>
  <c r="AJ27" i="1"/>
  <c r="AI3035" i="1"/>
  <c r="AJ1114" i="1"/>
  <c r="AK1114" i="1" s="1"/>
  <c r="AK1008" i="1"/>
  <c r="AJ854" i="1"/>
  <c r="AK854" i="1" s="1"/>
  <c r="AJ1083" i="1"/>
  <c r="AJ887" i="1"/>
  <c r="AK887" i="1" s="1"/>
  <c r="AJ865" i="1"/>
  <c r="AK865" i="1" s="1"/>
  <c r="AI844" i="1"/>
  <c r="AK843" i="1"/>
  <c r="AK819" i="1"/>
  <c r="AJ899" i="1"/>
  <c r="AK899" i="1" s="1"/>
  <c r="AJ859" i="1"/>
  <c r="AK859" i="1" s="1"/>
  <c r="AK785" i="1"/>
  <c r="AJ2329" i="1"/>
  <c r="AJ3122" i="1"/>
  <c r="AJ1895" i="1"/>
  <c r="AK1895" i="1" s="1"/>
  <c r="AJ1913" i="1"/>
  <c r="AJ2124" i="1"/>
  <c r="AK2124" i="1" s="1"/>
  <c r="AJ3042" i="1"/>
  <c r="AK3042" i="1" s="1"/>
  <c r="AJ1804" i="1"/>
  <c r="AK1804" i="1" s="1"/>
  <c r="AJ1806" i="1"/>
  <c r="AK1806" i="1" s="1"/>
  <c r="AJ3062" i="1"/>
  <c r="AK3062" i="1" s="1"/>
  <c r="AJ1744" i="1"/>
  <c r="AJ1610" i="1"/>
  <c r="AK1610" i="1" s="1"/>
  <c r="AJ1646" i="1"/>
  <c r="AK1646" i="1" s="1"/>
  <c r="AJ1612" i="1"/>
  <c r="AK1612" i="1" s="1"/>
  <c r="AJ1630" i="1"/>
  <c r="AK1630" i="1" s="1"/>
  <c r="AJ1667" i="1"/>
  <c r="AK1667" i="1" s="1"/>
  <c r="AJ876" i="1"/>
  <c r="AK876" i="1" s="1"/>
  <c r="AJ951" i="1"/>
  <c r="AK951" i="1" s="1"/>
  <c r="AJ938" i="1"/>
  <c r="AK938" i="1" s="1"/>
  <c r="AJ962" i="1"/>
  <c r="AK962" i="1" s="1"/>
  <c r="AJ1177" i="1"/>
  <c r="AK1177" i="1" s="1"/>
  <c r="AI1084" i="1"/>
  <c r="AK1012" i="1"/>
  <c r="AJ1095" i="1"/>
  <c r="AK1095" i="1" s="1"/>
  <c r="AJ960" i="1"/>
  <c r="AK960" i="1" s="1"/>
  <c r="AJ867" i="1"/>
  <c r="AK867" i="1" s="1"/>
  <c r="AJ807" i="1"/>
  <c r="AK807" i="1" s="1"/>
  <c r="AJ935" i="1"/>
  <c r="AK935" i="1" s="1"/>
  <c r="AJ911" i="1"/>
  <c r="AK911" i="1" s="1"/>
  <c r="AJ711" i="1"/>
  <c r="AK711" i="1" s="1"/>
  <c r="AK585" i="1"/>
  <c r="AI487" i="1"/>
  <c r="AI469" i="1"/>
  <c r="AI451" i="1"/>
  <c r="AK2287" i="1"/>
  <c r="AI34" i="1"/>
  <c r="AJ1051" i="1"/>
  <c r="AJ1087" i="1"/>
  <c r="AJ1189" i="1"/>
  <c r="AK1189" i="1" s="1"/>
  <c r="AJ1170" i="1"/>
  <c r="AJ761" i="1"/>
  <c r="AK761" i="1" s="1"/>
  <c r="AJ766" i="1"/>
  <c r="AK766" i="1" s="1"/>
  <c r="AJ794" i="1"/>
  <c r="AK794" i="1" s="1"/>
  <c r="AJ2976" i="1"/>
  <c r="AK2976" i="1" s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K678" i="1"/>
  <c r="AI486" i="1"/>
  <c r="AI468" i="1"/>
  <c r="AK385" i="1"/>
  <c r="AJ355" i="1"/>
  <c r="AK355" i="1" s="1"/>
  <c r="AJ215" i="1"/>
  <c r="AK215" i="1" s="1"/>
  <c r="AJ204" i="1"/>
  <c r="AK204" i="1" s="1"/>
  <c r="AI172" i="1"/>
  <c r="AJ2371" i="1"/>
  <c r="AK2371" i="1" s="1"/>
  <c r="AJ2616" i="1"/>
  <c r="AK2616" i="1" s="1"/>
  <c r="AJ2624" i="1"/>
  <c r="AK2624" i="1" s="1"/>
  <c r="AJ3181" i="1"/>
  <c r="AK3181" i="1" s="1"/>
  <c r="AJ134" i="1"/>
  <c r="AK134" i="1" s="1"/>
  <c r="AJ2545" i="1"/>
  <c r="AK2545" i="1" s="1"/>
  <c r="AJ2554" i="1"/>
  <c r="AK2554" i="1" s="1"/>
  <c r="AJ3170" i="1"/>
  <c r="AK3170" i="1" s="1"/>
  <c r="AI120" i="1"/>
  <c r="AJ1853" i="1"/>
  <c r="AJ1845" i="1"/>
  <c r="AK1845" i="1" s="1"/>
  <c r="AJ1863" i="1"/>
  <c r="AJ3078" i="1"/>
  <c r="AJ1313" i="1"/>
  <c r="AK1313" i="1" s="1"/>
  <c r="AJ1345" i="1"/>
  <c r="AJ1312" i="1"/>
  <c r="AK1312" i="1" s="1"/>
  <c r="AJ1464" i="1"/>
  <c r="AK1464" i="1" s="1"/>
  <c r="AJ1521" i="1"/>
  <c r="AJ820" i="1"/>
  <c r="AK820" i="1" s="1"/>
  <c r="AJ926" i="1"/>
  <c r="AK926" i="1" s="1"/>
  <c r="AI30" i="1"/>
  <c r="AJ663" i="1"/>
  <c r="AK663" i="1" s="1"/>
  <c r="AK601" i="1"/>
  <c r="AJ478" i="1"/>
  <c r="AJ460" i="1"/>
  <c r="AJ376" i="1"/>
  <c r="AK376" i="1" s="1"/>
  <c r="AK187" i="1"/>
  <c r="AJ2257" i="1"/>
  <c r="AK2257" i="1" s="1"/>
  <c r="AJ2275" i="1"/>
  <c r="AJ2251" i="1"/>
  <c r="AK2251" i="1" s="1"/>
  <c r="AJ2271" i="1"/>
  <c r="AI168" i="1"/>
  <c r="AJ150" i="1"/>
  <c r="AK150" i="1" s="1"/>
  <c r="AJ59" i="1"/>
  <c r="AK59" i="1" s="1"/>
  <c r="AJ1003" i="1"/>
  <c r="AK1003" i="1" s="1"/>
  <c r="AJ2985" i="1"/>
  <c r="AK2985" i="1" s="1"/>
  <c r="AJ894" i="1"/>
  <c r="AK894" i="1" s="1"/>
  <c r="AJ892" i="1"/>
  <c r="AK892" i="1" s="1"/>
  <c r="AJ910" i="1"/>
  <c r="AK910" i="1" s="1"/>
  <c r="AI28" i="1"/>
  <c r="AJ1199" i="1"/>
  <c r="AK1199" i="1" s="1"/>
  <c r="AJ1215" i="1"/>
  <c r="AK1215" i="1" s="1"/>
  <c r="AJ1179" i="1"/>
  <c r="AK1179" i="1" s="1"/>
  <c r="AJ1202" i="1"/>
  <c r="AK1202" i="1" s="1"/>
  <c r="AJ3033" i="1"/>
  <c r="AK3033" i="1" s="1"/>
  <c r="AJ13" i="1"/>
  <c r="AK13" i="1" s="1"/>
  <c r="AK564" i="1"/>
  <c r="AK562" i="1"/>
  <c r="AK2966" i="1"/>
  <c r="AJ758" i="1"/>
  <c r="AK758" i="1" s="1"/>
  <c r="AJ702" i="1"/>
  <c r="AK702" i="1" s="1"/>
  <c r="AJ667" i="1"/>
  <c r="AK667" i="1" s="1"/>
  <c r="AK565" i="1"/>
  <c r="AJ503" i="1"/>
  <c r="AK503" i="1" s="1"/>
  <c r="AJ485" i="1"/>
  <c r="AK485" i="1" s="1"/>
  <c r="AJ467" i="1"/>
  <c r="AK449" i="1"/>
  <c r="AJ407" i="1"/>
  <c r="AK407" i="1" s="1"/>
  <c r="AJ383" i="1"/>
  <c r="AK383" i="1" s="1"/>
  <c r="AK341" i="1"/>
  <c r="AJ305" i="1"/>
  <c r="AK305" i="1" s="1"/>
  <c r="AJ260" i="1"/>
  <c r="AK260" i="1" s="1"/>
  <c r="AJ224" i="1"/>
  <c r="AK224" i="1" s="1"/>
  <c r="AJ211" i="1"/>
  <c r="AK211" i="1" s="1"/>
  <c r="AJ151" i="1"/>
  <c r="AK151" i="1" s="1"/>
  <c r="AJ2603" i="1"/>
  <c r="AK2603" i="1" s="1"/>
  <c r="AJ2597" i="1"/>
  <c r="AK2597" i="1" s="1"/>
  <c r="AJ115" i="1"/>
  <c r="AK115" i="1" s="1"/>
  <c r="AJ1820" i="1"/>
  <c r="AJ1822" i="1"/>
  <c r="AJ2097" i="1"/>
  <c r="AJ92" i="1"/>
  <c r="AJ1740" i="1"/>
  <c r="AK1740" i="1" s="1"/>
  <c r="AJ1720" i="1"/>
  <c r="AK1720" i="1" s="1"/>
  <c r="AJ1363" i="1"/>
  <c r="AK1363" i="1" s="1"/>
  <c r="AJ1491" i="1"/>
  <c r="AK1491" i="1" s="1"/>
  <c r="AJ1509" i="1"/>
  <c r="AK1509" i="1" s="1"/>
  <c r="AJ61" i="1"/>
  <c r="AK61" i="1" s="1"/>
  <c r="AJ38" i="1"/>
  <c r="AK38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K654" i="1"/>
  <c r="AK617" i="1"/>
  <c r="AJ494" i="1"/>
  <c r="AJ476" i="1"/>
  <c r="AJ458" i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847" i="1"/>
  <c r="AJ1401" i="1"/>
  <c r="AJ1404" i="1"/>
  <c r="AJ1422" i="1"/>
  <c r="AJ1440" i="1"/>
  <c r="AJ2070" i="1"/>
  <c r="AK2070" i="1" s="1"/>
  <c r="AJ2026" i="1"/>
  <c r="AK2026" i="1" s="1"/>
  <c r="AJ2046" i="1"/>
  <c r="AJ1991" i="1"/>
  <c r="AJ2009" i="1"/>
  <c r="AK2009" i="1" s="1"/>
  <c r="AJ2027" i="1"/>
  <c r="AJ2386" i="1"/>
  <c r="AK2386" i="1" s="1"/>
  <c r="AJ2688" i="1"/>
  <c r="AK2688" i="1" s="1"/>
  <c r="AJ2791" i="1"/>
  <c r="AJ2782" i="1"/>
  <c r="AJ2737" i="1"/>
  <c r="AK2737" i="1" s="1"/>
  <c r="AJ2799" i="1"/>
  <c r="AJ2755" i="1"/>
  <c r="AJ2827" i="1"/>
  <c r="AK2827" i="1" s="1"/>
  <c r="AJ2867" i="1"/>
  <c r="AK2867" i="1" s="1"/>
  <c r="AJ2765" i="1"/>
  <c r="AJ2843" i="1"/>
  <c r="AK2843" i="1" s="1"/>
  <c r="AJ2795" i="1"/>
  <c r="AK2795" i="1" s="1"/>
  <c r="AJ2870" i="1"/>
  <c r="AK2870" i="1" s="1"/>
  <c r="AJ2863" i="1"/>
  <c r="AJ2881" i="1"/>
  <c r="AJ2888" i="1"/>
  <c r="AK2888" i="1" s="1"/>
  <c r="AJ2845" i="1"/>
  <c r="AJ2895" i="1"/>
  <c r="AJ2913" i="1"/>
  <c r="AI181" i="1"/>
  <c r="AI162" i="1"/>
  <c r="AJ148" i="1"/>
  <c r="AK148" i="1" s="1"/>
  <c r="AI112" i="1"/>
  <c r="AI93" i="1"/>
  <c r="AJ58" i="1"/>
  <c r="AK58" i="1" s="1"/>
  <c r="AJ1096" i="1"/>
  <c r="AK1096" i="1" s="1"/>
  <c r="AJ1061" i="1"/>
  <c r="AK1061" i="1" s="1"/>
  <c r="AJ1092" i="1"/>
  <c r="AK1092" i="1" s="1"/>
  <c r="AJ1128" i="1"/>
  <c r="AK1128" i="1" s="1"/>
  <c r="AJ1132" i="1"/>
  <c r="AK1132" i="1" s="1"/>
  <c r="AJ22" i="1"/>
  <c r="AK22" i="1" s="1"/>
  <c r="AK644" i="1"/>
  <c r="AJ8" i="1"/>
  <c r="AK8" i="1" s="1"/>
  <c r="AJ710" i="1"/>
  <c r="AK710" i="1" s="1"/>
  <c r="AK619" i="1"/>
  <c r="AJ495" i="1"/>
  <c r="AK495" i="1" s="1"/>
  <c r="AJ477" i="1"/>
  <c r="AJ459" i="1"/>
  <c r="AK459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27" i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2570" i="1"/>
  <c r="AK2570" i="1" s="1"/>
  <c r="AJ3172" i="1"/>
  <c r="AJ104" i="1"/>
  <c r="AK104" i="1" s="1"/>
  <c r="AJ1780" i="1"/>
  <c r="AK1780" i="1" s="1"/>
  <c r="AJ1770" i="1"/>
  <c r="AK1770" i="1" s="1"/>
  <c r="AJ1788" i="1"/>
  <c r="AK1788" i="1" s="1"/>
  <c r="AJ55" i="1"/>
  <c r="AK55" i="1" s="1"/>
  <c r="AK582" i="1"/>
  <c r="AK594" i="1"/>
  <c r="AK606" i="1"/>
  <c r="AK618" i="1"/>
  <c r="AJ542" i="1"/>
  <c r="AK542" i="1" s="1"/>
  <c r="AJ380" i="1"/>
  <c r="AK380" i="1" s="1"/>
  <c r="AJ156" i="1"/>
  <c r="AK156" i="1" s="1"/>
  <c r="AJ45" i="1"/>
  <c r="AK45" i="1" s="1"/>
  <c r="AJ108" i="1"/>
  <c r="AK108" i="1" s="1"/>
  <c r="AJ2382" i="1"/>
  <c r="AI2052" i="1"/>
  <c r="AI3269" i="1"/>
  <c r="AI3211" i="1"/>
  <c r="AI3187" i="1"/>
  <c r="AI3282" i="1"/>
  <c r="AI3228" i="1"/>
  <c r="AI3281" i="1"/>
  <c r="AI3250" i="1"/>
  <c r="AI3280" i="1"/>
  <c r="AI3271" i="1"/>
  <c r="AI3268" i="1"/>
  <c r="AI3267" i="1"/>
  <c r="AI2922" i="1"/>
  <c r="AI3091" i="1"/>
  <c r="AI2923" i="1"/>
  <c r="AI2074" i="1"/>
  <c r="AC2073" i="1"/>
  <c r="AI2077" i="1"/>
  <c r="AJ2056" i="1"/>
  <c r="AI2228" i="1"/>
  <c r="AI2181" i="1"/>
  <c r="AI2145" i="1"/>
  <c r="AI2109" i="1"/>
  <c r="AI2073" i="1"/>
  <c r="AI2043" i="1"/>
  <c r="AI2019" i="1"/>
  <c r="AI1995" i="1"/>
  <c r="AJ2066" i="1"/>
  <c r="AK2066" i="1" s="1"/>
  <c r="AI2047" i="1"/>
  <c r="AI2038" i="1"/>
  <c r="AI2005" i="1"/>
  <c r="AI1987" i="1"/>
  <c r="AI1969" i="1"/>
  <c r="AI1951" i="1"/>
  <c r="AI1933" i="1"/>
  <c r="AI1915" i="1"/>
  <c r="AI1897" i="1"/>
  <c r="AI1879" i="1"/>
  <c r="AJ2032" i="1"/>
  <c r="AK2032" i="1" s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J2035" i="1"/>
  <c r="AK2035" i="1" s="1"/>
  <c r="AJ2004" i="1"/>
  <c r="AJ1986" i="1"/>
  <c r="AK1986" i="1" s="1"/>
  <c r="AI1970" i="1"/>
  <c r="AI1953" i="1"/>
  <c r="AI1943" i="1"/>
  <c r="AI1832" i="1"/>
  <c r="AJ3274" i="1"/>
  <c r="AK3274" i="1" s="1"/>
  <c r="AJ3263" i="1"/>
  <c r="AJ3275" i="1"/>
  <c r="AK3275" i="1" s="1"/>
  <c r="AJ3242" i="1"/>
  <c r="AJ3214" i="1"/>
  <c r="AK3214" i="1" s="1"/>
  <c r="AJ3217" i="1"/>
  <c r="AK3217" i="1" s="1"/>
  <c r="AJ3256" i="1"/>
  <c r="AK3256" i="1" s="1"/>
  <c r="AJ3220" i="1"/>
  <c r="AK3220" i="1" s="1"/>
  <c r="AJ3260" i="1"/>
  <c r="AK3260" i="1" s="1"/>
  <c r="AJ3259" i="1"/>
  <c r="AJ3223" i="1"/>
  <c r="AK3223" i="1" s="1"/>
  <c r="AJ3254" i="1"/>
  <c r="AK3254" i="1" s="1"/>
  <c r="AJ3244" i="1"/>
  <c r="AK3244" i="1" s="1"/>
  <c r="AJ3218" i="1"/>
  <c r="AK3218" i="1" s="1"/>
  <c r="AJ3229" i="1"/>
  <c r="AK3229" i="1" s="1"/>
  <c r="AJ2640" i="1"/>
  <c r="AK2640" i="1" s="1"/>
  <c r="AI2143" i="1"/>
  <c r="AI2161" i="1"/>
  <c r="AI2147" i="1"/>
  <c r="AI2125" i="1"/>
  <c r="AI2123" i="1"/>
  <c r="AI1839" i="1"/>
  <c r="AI1821" i="1"/>
  <c r="AI2006" i="1"/>
  <c r="AI1988" i="1"/>
  <c r="AJ1974" i="1"/>
  <c r="AK1974" i="1" s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K1811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J1444" i="1"/>
  <c r="AK1444" i="1" s="1"/>
  <c r="AJ1426" i="1"/>
  <c r="AJ1408" i="1"/>
  <c r="AK1408" i="1" s="1"/>
  <c r="AJ1393" i="1"/>
  <c r="AI1680" i="1"/>
  <c r="AI1698" i="1"/>
  <c r="AI1317" i="1"/>
  <c r="AC1242" i="1"/>
  <c r="AJ1261" i="1" s="1"/>
  <c r="AI71" i="1"/>
  <c r="AI1474" i="1"/>
  <c r="AI1438" i="1"/>
  <c r="AI1420" i="1"/>
  <c r="AJ90" i="1"/>
  <c r="AJ1433" i="1"/>
  <c r="AJ1415" i="1"/>
  <c r="AI1385" i="1"/>
  <c r="AI1719" i="1"/>
  <c r="AI1713" i="1"/>
  <c r="AI1370" i="1"/>
  <c r="AI1347" i="1"/>
  <c r="AI1316" i="1"/>
  <c r="AI1302" i="1"/>
  <c r="AI1549" i="1"/>
  <c r="AI1495" i="1"/>
  <c r="AJ1396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J1129" i="1"/>
  <c r="AK1129" i="1" s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1110" i="1"/>
  <c r="AK1110" i="1" s="1"/>
  <c r="AK1000" i="1"/>
  <c r="AJ874" i="1"/>
  <c r="AK874" i="1" s="1"/>
  <c r="AJ1145" i="1"/>
  <c r="AI1080" i="1"/>
  <c r="AJ1046" i="1"/>
  <c r="AK1046" i="1" s="1"/>
  <c r="AJ920" i="1"/>
  <c r="AK920" i="1" s="1"/>
  <c r="AK826" i="1"/>
  <c r="AK823" i="1"/>
  <c r="AJ799" i="1"/>
  <c r="AK799" i="1" s="1"/>
  <c r="AJ2311" i="1"/>
  <c r="AK2311" i="1" s="1"/>
  <c r="AJ2326" i="1"/>
  <c r="AK2326" i="1" s="1"/>
  <c r="AJ1898" i="1"/>
  <c r="AJ1916" i="1"/>
  <c r="AJ2130" i="1"/>
  <c r="AK2130" i="1" s="1"/>
  <c r="AJ1807" i="1"/>
  <c r="AK1807" i="1" s="1"/>
  <c r="AJ1809" i="1"/>
  <c r="AK1809" i="1" s="1"/>
  <c r="AJ3065" i="1"/>
  <c r="AK3065" i="1" s="1"/>
  <c r="AJ1749" i="1"/>
  <c r="AK1749" i="1" s="1"/>
  <c r="AJ1616" i="1"/>
  <c r="AK1616" i="1" s="1"/>
  <c r="AJ1652" i="1"/>
  <c r="AK1652" i="1" s="1"/>
  <c r="AJ1614" i="1"/>
  <c r="AK1614" i="1" s="1"/>
  <c r="AJ1637" i="1"/>
  <c r="AJ1240" i="1"/>
  <c r="AJ880" i="1"/>
  <c r="AK880" i="1" s="1"/>
  <c r="AJ955" i="1"/>
  <c r="AK955" i="1" s="1"/>
  <c r="AJ942" i="1"/>
  <c r="AK942" i="1" s="1"/>
  <c r="AJ966" i="1"/>
  <c r="AK966" i="1" s="1"/>
  <c r="AJ1167" i="1"/>
  <c r="AK1167" i="1" s="1"/>
  <c r="AJ1052" i="1"/>
  <c r="AK1004" i="1"/>
  <c r="AJ879" i="1"/>
  <c r="AK879" i="1" s="1"/>
  <c r="AJ2404" i="1"/>
  <c r="AK2404" i="1" s="1"/>
  <c r="AJ1178" i="1"/>
  <c r="AJ1088" i="1"/>
  <c r="AK1088" i="1" s="1"/>
  <c r="AI1170" i="1"/>
  <c r="AJ831" i="1"/>
  <c r="AK831" i="1" s="1"/>
  <c r="AJ765" i="1"/>
  <c r="AK765" i="1" s="1"/>
  <c r="AJ1050" i="1"/>
  <c r="AK1050" i="1" s="1"/>
  <c r="AJ932" i="1"/>
  <c r="AK932" i="1" s="1"/>
  <c r="AJ908" i="1"/>
  <c r="AK908" i="1" s="1"/>
  <c r="AJ871" i="1"/>
  <c r="AK871" i="1" s="1"/>
  <c r="AJ850" i="1"/>
  <c r="AJ762" i="1"/>
  <c r="AK762" i="1" s="1"/>
  <c r="AJ486" i="1"/>
  <c r="AK486" i="1" s="1"/>
  <c r="AJ468" i="1"/>
  <c r="AK2299" i="1"/>
  <c r="AJ138" i="1"/>
  <c r="AK138" i="1" s="1"/>
  <c r="AJ65" i="1"/>
  <c r="AK65" i="1" s="1"/>
  <c r="AJ1084" i="1"/>
  <c r="AK1084" i="1" s="1"/>
  <c r="AJ1136" i="1"/>
  <c r="AK1136" i="1" s="1"/>
  <c r="AJ1218" i="1"/>
  <c r="AK1218" i="1" s="1"/>
  <c r="AJ1214" i="1"/>
  <c r="AK1214" i="1" s="1"/>
  <c r="AJ764" i="1"/>
  <c r="AK764" i="1" s="1"/>
  <c r="AJ784" i="1"/>
  <c r="AK784" i="1" s="1"/>
  <c r="AJ768" i="1"/>
  <c r="AK768" i="1" s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J481" i="1"/>
  <c r="AJ463" i="1"/>
  <c r="AK445" i="1"/>
  <c r="AK427" i="1"/>
  <c r="AK415" i="1"/>
  <c r="AK403" i="1"/>
  <c r="AK379" i="1"/>
  <c r="AK331" i="1"/>
  <c r="AK313" i="1"/>
  <c r="AK295" i="1"/>
  <c r="AJ203" i="1"/>
  <c r="AK203" i="1" s="1"/>
  <c r="AJ2615" i="1"/>
  <c r="AK2615" i="1" s="1"/>
  <c r="AJ2622" i="1"/>
  <c r="AK2622" i="1" s="1"/>
  <c r="AJ2630" i="1"/>
  <c r="AK2630" i="1" s="1"/>
  <c r="AJ3148" i="1"/>
  <c r="AK3148" i="1" s="1"/>
  <c r="AJ2359" i="1"/>
  <c r="AK2359" i="1" s="1"/>
  <c r="AJ2534" i="1"/>
  <c r="AK2534" i="1" s="1"/>
  <c r="AJ2556" i="1"/>
  <c r="AK2556" i="1" s="1"/>
  <c r="AJ3142" i="1"/>
  <c r="AK3142" i="1" s="1"/>
  <c r="AJ117" i="1"/>
  <c r="AJ1856" i="1"/>
  <c r="AK1856" i="1" s="1"/>
  <c r="AJ1848" i="1"/>
  <c r="AK1848" i="1" s="1"/>
  <c r="AJ1865" i="1"/>
  <c r="AK1865" i="1" s="1"/>
  <c r="AJ3081" i="1"/>
  <c r="AI85" i="1"/>
  <c r="AI66" i="1"/>
  <c r="AJ1285" i="1"/>
  <c r="AK1285" i="1" s="1"/>
  <c r="AJ1297" i="1"/>
  <c r="AK1297" i="1" s="1"/>
  <c r="AJ1321" i="1"/>
  <c r="AK1321" i="1" s="1"/>
  <c r="AJ1467" i="1"/>
  <c r="AJ1524" i="1"/>
  <c r="AJ816" i="1"/>
  <c r="AK816" i="1" s="1"/>
  <c r="AJ743" i="1"/>
  <c r="AK743" i="1" s="1"/>
  <c r="AK589" i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J183" i="1"/>
  <c r="AK183" i="1" s="1"/>
  <c r="AJ2260" i="1"/>
  <c r="AK2260" i="1" s="1"/>
  <c r="AJ2278" i="1"/>
  <c r="AK2278" i="1" s="1"/>
  <c r="AJ2256" i="1"/>
  <c r="AK2256" i="1" s="1"/>
  <c r="AJ2274" i="1"/>
  <c r="AK2274" i="1" s="1"/>
  <c r="AJ149" i="1"/>
  <c r="AK149" i="1" s="1"/>
  <c r="AI99" i="1"/>
  <c r="AJ77" i="1"/>
  <c r="AJ838" i="1"/>
  <c r="AK838" i="1" s="1"/>
  <c r="AJ1007" i="1"/>
  <c r="AK1007" i="1" s="1"/>
  <c r="AJ3018" i="1"/>
  <c r="AK3018" i="1" s="1"/>
  <c r="AJ806" i="1"/>
  <c r="AK806" i="1" s="1"/>
  <c r="AJ896" i="1"/>
  <c r="AK896" i="1" s="1"/>
  <c r="AJ914" i="1"/>
  <c r="AK914" i="1" s="1"/>
  <c r="AJ28" i="1"/>
  <c r="AJ1163" i="1"/>
  <c r="AJ1056" i="1"/>
  <c r="AK1056" i="1" s="1"/>
  <c r="AJ1190" i="1"/>
  <c r="AJ1208" i="1"/>
  <c r="AK1208" i="1" s="1"/>
  <c r="AJ3036" i="1"/>
  <c r="AK3036" i="1" s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J2609" i="1"/>
  <c r="AK2609" i="1" s="1"/>
  <c r="AJ2600" i="1"/>
  <c r="AK2600" i="1" s="1"/>
  <c r="AI114" i="1"/>
  <c r="AJ1826" i="1"/>
  <c r="AJ1824" i="1"/>
  <c r="AJ3072" i="1"/>
  <c r="AK3072" i="1" s="1"/>
  <c r="AJ1376" i="1"/>
  <c r="AJ1719" i="1"/>
  <c r="AK1719" i="1" s="1"/>
  <c r="AJ1729" i="1"/>
  <c r="AK1729" i="1" s="1"/>
  <c r="AJ1717" i="1"/>
  <c r="AK1717" i="1" s="1"/>
  <c r="AJ1360" i="1"/>
  <c r="AJ1494" i="1"/>
  <c r="AK1494" i="1" s="1"/>
  <c r="AJ1512" i="1"/>
  <c r="AK1512" i="1" s="1"/>
  <c r="AJ57" i="1"/>
  <c r="AK57" i="1" s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K605" i="1"/>
  <c r="AI489" i="1"/>
  <c r="AI471" i="1"/>
  <c r="AI453" i="1"/>
  <c r="AJ434" i="1"/>
  <c r="AK434" i="1" s="1"/>
  <c r="AJ314" i="1"/>
  <c r="AK314" i="1" s="1"/>
  <c r="AJ258" i="1"/>
  <c r="AK258" i="1" s="1"/>
  <c r="AJ852" i="1"/>
  <c r="AJ1384" i="1"/>
  <c r="AK1384" i="1" s="1"/>
  <c r="AJ1407" i="1"/>
  <c r="AK1407" i="1" s="1"/>
  <c r="AJ1425" i="1"/>
  <c r="AJ1443" i="1"/>
  <c r="AJ2012" i="1"/>
  <c r="AK2012" i="1" s="1"/>
  <c r="AJ2030" i="1"/>
  <c r="AK2030" i="1" s="1"/>
  <c r="AJ2049" i="1"/>
  <c r="AK2049" i="1" s="1"/>
  <c r="AJ1994" i="1"/>
  <c r="AK1994" i="1" s="1"/>
  <c r="AJ2011" i="1"/>
  <c r="AJ2029" i="1"/>
  <c r="AJ2389" i="1"/>
  <c r="AK2389" i="1" s="1"/>
  <c r="AJ2691" i="1"/>
  <c r="AK2691" i="1" s="1"/>
  <c r="AJ2818" i="1"/>
  <c r="AK2818" i="1" s="1"/>
  <c r="AJ2815" i="1"/>
  <c r="AK2815" i="1" s="1"/>
  <c r="AJ2739" i="1"/>
  <c r="AK2739" i="1" s="1"/>
  <c r="AJ2802" i="1"/>
  <c r="AK2802" i="1" s="1"/>
  <c r="AJ2761" i="1"/>
  <c r="AJ2851" i="1"/>
  <c r="AK2851" i="1" s="1"/>
  <c r="AJ2873" i="1"/>
  <c r="AK2873" i="1" s="1"/>
  <c r="AJ2773" i="1"/>
  <c r="AK2773" i="1" s="1"/>
  <c r="AJ2745" i="1"/>
  <c r="AJ2798" i="1"/>
  <c r="AJ2876" i="1"/>
  <c r="AK2876" i="1" s="1"/>
  <c r="AJ2866" i="1"/>
  <c r="AK2866" i="1" s="1"/>
  <c r="AJ2884" i="1"/>
  <c r="AJ2916" i="1"/>
  <c r="AK2916" i="1" s="1"/>
  <c r="AJ2849" i="1"/>
  <c r="AK2849" i="1" s="1"/>
  <c r="AJ2898" i="1"/>
  <c r="AJ3193" i="1"/>
  <c r="AI161" i="1"/>
  <c r="AJ112" i="1"/>
  <c r="AI76" i="1"/>
  <c r="AJ40" i="1"/>
  <c r="AK40" i="1" s="1"/>
  <c r="AJ1103" i="1"/>
  <c r="AK1103" i="1" s="1"/>
  <c r="AJ1067" i="1"/>
  <c r="AK1067" i="1" s="1"/>
  <c r="AJ1099" i="1"/>
  <c r="AK1099" i="1" s="1"/>
  <c r="AJ1134" i="1"/>
  <c r="AK1134" i="1" s="1"/>
  <c r="AJ1063" i="1"/>
  <c r="AK1063" i="1" s="1"/>
  <c r="AK649" i="1"/>
  <c r="AJ2945" i="1"/>
  <c r="AK2945" i="1" s="1"/>
  <c r="AJ691" i="1"/>
  <c r="AK691" i="1" s="1"/>
  <c r="AK607" i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J141" i="1"/>
  <c r="AK141" i="1" s="1"/>
  <c r="AJ2560" i="1"/>
  <c r="AK2560" i="1" s="1"/>
  <c r="AI127" i="1"/>
  <c r="AJ1777" i="1"/>
  <c r="AK1777" i="1" s="1"/>
  <c r="AJ1786" i="1"/>
  <c r="AK1786" i="1" s="1"/>
  <c r="AJ1773" i="1"/>
  <c r="AK1773" i="1" s="1"/>
  <c r="AJ1791" i="1"/>
  <c r="AK1791" i="1" s="1"/>
  <c r="AI72" i="1"/>
  <c r="AK584" i="1"/>
  <c r="AK596" i="1"/>
  <c r="AK608" i="1"/>
  <c r="AJ524" i="1"/>
  <c r="AK524" i="1" s="1"/>
  <c r="AJ185" i="1"/>
  <c r="AK185" i="1" s="1"/>
  <c r="AJ192" i="1"/>
  <c r="AK192" i="1" s="1"/>
  <c r="AJ220" i="1"/>
  <c r="AK220" i="1" s="1"/>
  <c r="AJ384" i="1"/>
  <c r="AK384" i="1" s="1"/>
  <c r="AJ428" i="1"/>
  <c r="AK428" i="1" s="1"/>
  <c r="AI2028" i="1"/>
  <c r="AJ2069" i="1"/>
  <c r="AJ2050" i="1"/>
  <c r="AK2050" i="1" s="1"/>
  <c r="AI2175" i="1"/>
  <c r="AI2139" i="1"/>
  <c r="AI2067" i="1"/>
  <c r="AI2040" i="1"/>
  <c r="AI2013" i="1"/>
  <c r="AI1992" i="1"/>
  <c r="AI2242" i="1"/>
  <c r="AC2172" i="1"/>
  <c r="AJ174" i="1" s="1"/>
  <c r="AK174" i="1" s="1"/>
  <c r="AI176" i="1"/>
  <c r="AI2236" i="1"/>
  <c r="AJ2071" i="1"/>
  <c r="AK2071" i="1" s="1"/>
  <c r="AJ2045" i="1"/>
  <c r="AJ2036" i="1"/>
  <c r="AI2002" i="1"/>
  <c r="AI1966" i="1"/>
  <c r="AI1948" i="1"/>
  <c r="AI1930" i="1"/>
  <c r="AI1912" i="1"/>
  <c r="AI1894" i="1"/>
  <c r="AI1876" i="1"/>
  <c r="AJ2047" i="1"/>
  <c r="AJ2008" i="1"/>
  <c r="AK2008" i="1" s="1"/>
  <c r="AJ1990" i="1"/>
  <c r="AI1870" i="1"/>
  <c r="AI1858" i="1"/>
  <c r="AI2027" i="1"/>
  <c r="AI2000" i="1"/>
  <c r="AJ1980" i="1"/>
  <c r="AK1980" i="1" s="1"/>
  <c r="AI1826" i="1"/>
  <c r="AI2144" i="1"/>
  <c r="AI2162" i="1"/>
  <c r="AI2153" i="1"/>
  <c r="AI2126" i="1"/>
  <c r="AI2129" i="1"/>
  <c r="AI1866" i="1"/>
  <c r="AI1837" i="1"/>
  <c r="AI1819" i="1"/>
  <c r="AJ2002" i="1"/>
  <c r="AK2002" i="1" s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K1940" i="1" s="1"/>
  <c r="AI173" i="1"/>
  <c r="AI170" i="1"/>
  <c r="AI1853" i="1"/>
  <c r="AI1899" i="1"/>
  <c r="AI1849" i="1"/>
  <c r="AI1852" i="1"/>
  <c r="AI1905" i="1"/>
  <c r="AJ1827" i="1"/>
  <c r="AI1824" i="1"/>
  <c r="AK1793" i="1"/>
  <c r="AI1691" i="1"/>
  <c r="AI1673" i="1"/>
  <c r="AI1637" i="1"/>
  <c r="AI1601" i="1"/>
  <c r="AI1565" i="1"/>
  <c r="AI1884" i="1"/>
  <c r="AJ1805" i="1"/>
  <c r="AK1805" i="1" s="1"/>
  <c r="AI1746" i="1"/>
  <c r="AI1702" i="1"/>
  <c r="AI1684" i="1"/>
  <c r="AI1846" i="1"/>
  <c r="AI1854" i="1"/>
  <c r="AI2102" i="1"/>
  <c r="AI3081" i="1"/>
  <c r="AJ1837" i="1"/>
  <c r="AI1757" i="1"/>
  <c r="AJ1441" i="1"/>
  <c r="AK1441" i="1" s="1"/>
  <c r="AJ1423" i="1"/>
  <c r="AK1423" i="1" s="1"/>
  <c r="AJ1405" i="1"/>
  <c r="AI1543" i="1"/>
  <c r="AI1489" i="1"/>
  <c r="AJ1448" i="1"/>
  <c r="AK1448" i="1" s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J1430" i="1"/>
  <c r="AK1430" i="1" s="1"/>
  <c r="AJ1412" i="1"/>
  <c r="AK1412" i="1" s="1"/>
  <c r="AI1374" i="1"/>
  <c r="AI1728" i="1"/>
  <c r="AI1722" i="1"/>
  <c r="AC1368" i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J1381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J1123" i="1"/>
  <c r="AK1123" i="1" s="1"/>
  <c r="AI1752" i="1"/>
  <c r="AJ1197" i="1"/>
  <c r="AK1197" i="1" s="1"/>
  <c r="AI1168" i="1"/>
  <c r="AI1149" i="1"/>
  <c r="AC1070" i="1"/>
  <c r="AJ1075" i="1" s="1"/>
  <c r="AK1075" i="1" s="1"/>
  <c r="AI32" i="1"/>
  <c r="AI1327" i="1"/>
  <c r="AI1476" i="1"/>
  <c r="AI1294" i="1"/>
  <c r="AI1467" i="1"/>
  <c r="AI1527" i="1"/>
  <c r="AI1475" i="1"/>
  <c r="AI1229" i="1"/>
  <c r="AJ1200" i="1"/>
  <c r="AI1160" i="1"/>
  <c r="AI1207" i="1"/>
  <c r="AJ1181" i="1"/>
  <c r="AK1181" i="1" s="1"/>
  <c r="AJ864" i="1"/>
  <c r="AK864" i="1" s="1"/>
  <c r="AJ875" i="1"/>
  <c r="AK875" i="1" s="1"/>
  <c r="AJ858" i="1"/>
  <c r="AK858" i="1" s="1"/>
  <c r="AI1082" i="1"/>
  <c r="AI1081" i="1"/>
  <c r="AJ915" i="1"/>
  <c r="AK915" i="1" s="1"/>
  <c r="AJ851" i="1"/>
  <c r="AK851" i="1" s="1"/>
  <c r="AJ2314" i="1"/>
  <c r="AK2314" i="1" s="1"/>
  <c r="AJ1901" i="1"/>
  <c r="AJ1919" i="1"/>
  <c r="AJ2136" i="1"/>
  <c r="AK2136" i="1" s="1"/>
  <c r="AJ1810" i="1"/>
  <c r="AK1810" i="1" s="1"/>
  <c r="AJ1812" i="1"/>
  <c r="AK1812" i="1" s="1"/>
  <c r="AJ1746" i="1"/>
  <c r="AJ3057" i="1"/>
  <c r="AK3057" i="1" s="1"/>
  <c r="AJ1622" i="1"/>
  <c r="AK1622" i="1" s="1"/>
  <c r="AJ1658" i="1"/>
  <c r="AK1658" i="1" s="1"/>
  <c r="AJ1618" i="1"/>
  <c r="AK1618" i="1" s="1"/>
  <c r="AJ1643" i="1"/>
  <c r="AK1643" i="1" s="1"/>
  <c r="AJ1331" i="1"/>
  <c r="AJ1258" i="1"/>
  <c r="AK1258" i="1" s="1"/>
  <c r="AJ1276" i="1"/>
  <c r="AK1276" i="1" s="1"/>
  <c r="AJ2982" i="1"/>
  <c r="AK2982" i="1" s="1"/>
  <c r="AJ959" i="1"/>
  <c r="AK959" i="1" s="1"/>
  <c r="AJ946" i="1"/>
  <c r="AK946" i="1" s="1"/>
  <c r="AJ803" i="1"/>
  <c r="AK803" i="1" s="1"/>
  <c r="AJ2410" i="1"/>
  <c r="AK2410" i="1" s="1"/>
  <c r="AJ1143" i="1"/>
  <c r="AJ1085" i="1"/>
  <c r="AK1085" i="1" s="1"/>
  <c r="AJ856" i="1"/>
  <c r="AK856" i="1" s="1"/>
  <c r="AJ800" i="1"/>
  <c r="AK800" i="1" s="1"/>
  <c r="AJ1168" i="1"/>
  <c r="AJ927" i="1"/>
  <c r="AK927" i="1" s="1"/>
  <c r="AJ903" i="1"/>
  <c r="AK903" i="1" s="1"/>
  <c r="AI850" i="1"/>
  <c r="AJ811" i="1"/>
  <c r="AK811" i="1" s="1"/>
  <c r="AK571" i="1"/>
  <c r="AI481" i="1"/>
  <c r="AI463" i="1"/>
  <c r="AK2302" i="1"/>
  <c r="AJ137" i="1"/>
  <c r="AK137" i="1" s="1"/>
  <c r="AJ84" i="1"/>
  <c r="AK84" i="1" s="1"/>
  <c r="AI33" i="1"/>
  <c r="AJ1156" i="1"/>
  <c r="AK1156" i="1" s="1"/>
  <c r="AJ1140" i="1"/>
  <c r="AJ1165" i="1"/>
  <c r="AJ770" i="1"/>
  <c r="AK770" i="1" s="1"/>
  <c r="AJ760" i="1"/>
  <c r="AK760" i="1" s="1"/>
  <c r="AJ744" i="1"/>
  <c r="AK744" i="1" s="1"/>
  <c r="AJ745" i="1"/>
  <c r="AK745" i="1" s="1"/>
  <c r="AJ748" i="1"/>
  <c r="AK748" i="1" s="1"/>
  <c r="AJ713" i="1"/>
  <c r="AK713" i="1" s="1"/>
  <c r="AJ716" i="1"/>
  <c r="AK716" i="1" s="1"/>
  <c r="AK2957" i="1"/>
  <c r="AJ750" i="1"/>
  <c r="AK750" i="1" s="1"/>
  <c r="AK549" i="1"/>
  <c r="AI480" i="1"/>
  <c r="AI462" i="1"/>
  <c r="AJ373" i="1"/>
  <c r="AK373" i="1" s="1"/>
  <c r="AI171" i="1"/>
  <c r="AJ2621" i="1"/>
  <c r="AK2621" i="1" s="1"/>
  <c r="AJ2628" i="1"/>
  <c r="AK2628" i="1" s="1"/>
  <c r="AJ2540" i="1"/>
  <c r="AK2540" i="1" s="1"/>
  <c r="AJ2537" i="1"/>
  <c r="AK2537" i="1" s="1"/>
  <c r="AJ2547" i="1"/>
  <c r="AK2547" i="1" s="1"/>
  <c r="AJ116" i="1"/>
  <c r="AK116" i="1" s="1"/>
  <c r="AJ1862" i="1"/>
  <c r="AK1862" i="1" s="1"/>
  <c r="AJ1851" i="1"/>
  <c r="AK1851" i="1" s="1"/>
  <c r="AJ1869" i="1"/>
  <c r="AJ1756" i="1"/>
  <c r="AK1756" i="1" s="1"/>
  <c r="AJ1568" i="1"/>
  <c r="AK1568" i="1" s="1"/>
  <c r="AJ1548" i="1"/>
  <c r="AK1548" i="1" s="1"/>
  <c r="AJ1566" i="1"/>
  <c r="AK1566" i="1" s="1"/>
  <c r="AJ1584" i="1"/>
  <c r="AK1584" i="1" s="1"/>
  <c r="AJ63" i="1"/>
  <c r="AK63" i="1" s="1"/>
  <c r="AJ1300" i="1"/>
  <c r="AK1300" i="1" s="1"/>
  <c r="AJ1315" i="1"/>
  <c r="AJ1330" i="1"/>
  <c r="AK1330" i="1" s="1"/>
  <c r="AJ1470" i="1"/>
  <c r="AK1470" i="1" s="1"/>
  <c r="AJ735" i="1"/>
  <c r="AK735" i="1" s="1"/>
  <c r="AJ575" i="1"/>
  <c r="AK575" i="1" s="1"/>
  <c r="AJ509" i="1"/>
  <c r="AK509" i="1" s="1"/>
  <c r="AJ490" i="1"/>
  <c r="AK490" i="1" s="1"/>
  <c r="AJ472" i="1"/>
  <c r="AJ454" i="1"/>
  <c r="AK454" i="1" s="1"/>
  <c r="AJ262" i="1"/>
  <c r="AK262" i="1" s="1"/>
  <c r="AJ182" i="1"/>
  <c r="AK182" i="1" s="1"/>
  <c r="AJ2263" i="1"/>
  <c r="AK2263" i="1" s="1"/>
  <c r="AJ2281" i="1"/>
  <c r="AK2281" i="1" s="1"/>
  <c r="AJ2259" i="1"/>
  <c r="AK2259" i="1" s="1"/>
  <c r="AI117" i="1"/>
  <c r="AI64" i="1"/>
  <c r="AJ840" i="1"/>
  <c r="AK840" i="1" s="1"/>
  <c r="AJ890" i="1"/>
  <c r="AK890" i="1" s="1"/>
  <c r="AJ900" i="1"/>
  <c r="AK900" i="1" s="1"/>
  <c r="AI27" i="1"/>
  <c r="AJ1176" i="1"/>
  <c r="AK1176" i="1" s="1"/>
  <c r="AJ1153" i="1"/>
  <c r="AJ1224" i="1"/>
  <c r="AK1224" i="1" s="1"/>
  <c r="AJ1230" i="1"/>
  <c r="AK1230" i="1" s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79" i="1"/>
  <c r="AK479" i="1" s="1"/>
  <c r="AJ461" i="1"/>
  <c r="AJ443" i="1"/>
  <c r="AK443" i="1" s="1"/>
  <c r="AJ377" i="1"/>
  <c r="AK377" i="1" s="1"/>
  <c r="AK335" i="1"/>
  <c r="AJ271" i="1"/>
  <c r="AK271" i="1" s="1"/>
  <c r="AJ236" i="1"/>
  <c r="AK236" i="1" s="1"/>
  <c r="AJ147" i="1"/>
  <c r="AK147" i="1" s="1"/>
  <c r="AJ2596" i="1"/>
  <c r="AK2596" i="1" s="1"/>
  <c r="AJ111" i="1"/>
  <c r="AJ1832" i="1"/>
  <c r="AK1832" i="1" s="1"/>
  <c r="AI97" i="1"/>
  <c r="AJ1375" i="1"/>
  <c r="AK1375" i="1" s="1"/>
  <c r="AJ1728" i="1"/>
  <c r="AK1728" i="1" s="1"/>
  <c r="AJ1738" i="1"/>
  <c r="AK1738" i="1" s="1"/>
  <c r="AJ1726" i="1"/>
  <c r="AK1726" i="1" s="1"/>
  <c r="AJ75" i="1"/>
  <c r="AK75" i="1" s="1"/>
  <c r="AJ1357" i="1"/>
  <c r="AK1357" i="1" s="1"/>
  <c r="AJ1497" i="1"/>
  <c r="AK1497" i="1" s="1"/>
  <c r="AJ1515" i="1"/>
  <c r="AJ866" i="1"/>
  <c r="AK866" i="1" s="1"/>
  <c r="AJ672" i="1"/>
  <c r="AK672" i="1" s="1"/>
  <c r="AJ664" i="1"/>
  <c r="AK664" i="1" s="1"/>
  <c r="AJ680" i="1"/>
  <c r="AK680" i="1" s="1"/>
  <c r="AK647" i="1"/>
  <c r="AK593" i="1"/>
  <c r="AJ488" i="1"/>
  <c r="AK488" i="1" s="1"/>
  <c r="AJ470" i="1"/>
  <c r="AK470" i="1" s="1"/>
  <c r="AJ452" i="1"/>
  <c r="AJ410" i="1"/>
  <c r="AK410" i="1" s="1"/>
  <c r="AJ257" i="1"/>
  <c r="AK257" i="1" s="1"/>
  <c r="AJ1378" i="1"/>
  <c r="AJ1389" i="1"/>
  <c r="AK1389" i="1" s="1"/>
  <c r="AJ1410" i="1"/>
  <c r="AK1410" i="1" s="1"/>
  <c r="AJ1428" i="1"/>
  <c r="AK1428" i="1" s="1"/>
  <c r="AJ1446" i="1"/>
  <c r="AJ2014" i="1"/>
  <c r="AK2014" i="1" s="1"/>
  <c r="AJ2034" i="1"/>
  <c r="AK2034" i="1" s="1"/>
  <c r="AJ2055" i="1"/>
  <c r="AK2055" i="1" s="1"/>
  <c r="AJ1997" i="1"/>
  <c r="AK1997" i="1" s="1"/>
  <c r="AJ2015" i="1"/>
  <c r="AK2015" i="1" s="1"/>
  <c r="AJ2374" i="1"/>
  <c r="AJ2392" i="1"/>
  <c r="AK2392" i="1" s="1"/>
  <c r="AJ2794" i="1"/>
  <c r="AK2794" i="1" s="1"/>
  <c r="AJ2721" i="1"/>
  <c r="AK2721" i="1" s="1"/>
  <c r="AJ2729" i="1"/>
  <c r="AK2729" i="1" s="1"/>
  <c r="AJ2741" i="1"/>
  <c r="AK2741" i="1" s="1"/>
  <c r="AJ2823" i="1"/>
  <c r="AJ2769" i="1"/>
  <c r="AK2769" i="1" s="1"/>
  <c r="AJ2771" i="1"/>
  <c r="AJ2879" i="1"/>
  <c r="AK2879" i="1" s="1"/>
  <c r="AJ2787" i="1"/>
  <c r="AK2787" i="1" s="1"/>
  <c r="AJ2751" i="1"/>
  <c r="AJ2819" i="1"/>
  <c r="AK2819" i="1" s="1"/>
  <c r="AJ2917" i="1"/>
  <c r="AK2917" i="1" s="1"/>
  <c r="AJ2869" i="1"/>
  <c r="AJ2887" i="1"/>
  <c r="AJ2829" i="1"/>
  <c r="AK2829" i="1" s="1"/>
  <c r="AJ2853" i="1"/>
  <c r="AJ2901" i="1"/>
  <c r="AJ3253" i="1"/>
  <c r="AK3253" i="1" s="1"/>
  <c r="AJ222" i="1"/>
  <c r="AK222" i="1" s="1"/>
  <c r="AI180" i="1"/>
  <c r="AJ1961" i="1"/>
  <c r="AK1961" i="1" s="1"/>
  <c r="AJ2196" i="1"/>
  <c r="AK2196" i="1" s="1"/>
  <c r="AI111" i="1"/>
  <c r="AJ36" i="1"/>
  <c r="AK36" i="1" s="1"/>
  <c r="AJ1108" i="1"/>
  <c r="AK1108" i="1" s="1"/>
  <c r="AJ1089" i="1"/>
  <c r="AK1089" i="1" s="1"/>
  <c r="AJ1104" i="1"/>
  <c r="AK1104" i="1" s="1"/>
  <c r="AJ1059" i="1"/>
  <c r="AK1059" i="1" s="1"/>
  <c r="AJ2988" i="1"/>
  <c r="AK2988" i="1" s="1"/>
  <c r="AK641" i="1"/>
  <c r="AK656" i="1"/>
  <c r="AJ2947" i="1"/>
  <c r="AK2947" i="1" s="1"/>
  <c r="AJ690" i="1"/>
  <c r="AK690" i="1" s="1"/>
  <c r="AK595" i="1"/>
  <c r="AJ489" i="1"/>
  <c r="AK489" i="1" s="1"/>
  <c r="AJ471" i="1"/>
  <c r="AK471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140" i="1"/>
  <c r="AK140" i="1" s="1"/>
  <c r="AJ1768" i="1"/>
  <c r="AK1768" i="1" s="1"/>
  <c r="AJ1789" i="1"/>
  <c r="AK1789" i="1" s="1"/>
  <c r="AJ1776" i="1"/>
  <c r="AK1776" i="1" s="1"/>
  <c r="AK586" i="1"/>
  <c r="AK598" i="1"/>
  <c r="AK610" i="1"/>
  <c r="AJ526" i="1"/>
  <c r="AK526" i="1" s="1"/>
  <c r="AJ1931" i="1" l="1"/>
  <c r="AK1931" i="1" s="1"/>
  <c r="AJ1225" i="1"/>
  <c r="AK1225" i="1" s="1"/>
  <c r="AJ1157" i="1"/>
  <c r="AK2021" i="1"/>
  <c r="AJ1144" i="1"/>
  <c r="AK2683" i="1"/>
  <c r="AJ1047" i="1"/>
  <c r="AK2887" i="1"/>
  <c r="AK1919" i="1"/>
  <c r="AK2884" i="1"/>
  <c r="AK1426" i="1"/>
  <c r="AK2004" i="1"/>
  <c r="AK1820" i="1"/>
  <c r="AK2329" i="1"/>
  <c r="AK3262" i="1"/>
  <c r="AK2022" i="1"/>
  <c r="AK453" i="1"/>
  <c r="AK2771" i="1"/>
  <c r="AK1200" i="1"/>
  <c r="AK852" i="1"/>
  <c r="AK327" i="1"/>
  <c r="AK2268" i="1"/>
  <c r="AK1414" i="1"/>
  <c r="AK23" i="1"/>
  <c r="AK1827" i="1"/>
  <c r="AK1145" i="1"/>
  <c r="AK2271" i="1"/>
  <c r="AK460" i="1"/>
  <c r="AK3140" i="1"/>
  <c r="AK2639" i="1"/>
  <c r="AK2823" i="1"/>
  <c r="AK1381" i="1"/>
  <c r="AK28" i="1"/>
  <c r="AK3242" i="1"/>
  <c r="AK1354" i="1"/>
  <c r="AK3145" i="1"/>
  <c r="AK1606" i="1"/>
  <c r="AK351" i="1"/>
  <c r="AK139" i="1"/>
  <c r="AK2332" i="1"/>
  <c r="AK2657" i="1"/>
  <c r="AK3199" i="1"/>
  <c r="AK452" i="1"/>
  <c r="AK1315" i="1"/>
  <c r="AK1425" i="1"/>
  <c r="AK1376" i="1"/>
  <c r="AK77" i="1"/>
  <c r="AK3172" i="1"/>
  <c r="AK2097" i="1"/>
  <c r="AK1447" i="1"/>
  <c r="AK3113" i="1"/>
  <c r="AJ1252" i="1"/>
  <c r="AK1252" i="1" s="1"/>
  <c r="AJ171" i="1"/>
  <c r="AJ1752" i="1"/>
  <c r="AJ1640" i="1"/>
  <c r="AJ1604" i="1"/>
  <c r="AJ1661" i="1"/>
  <c r="AK1661" i="1" s="1"/>
  <c r="AJ1229" i="1"/>
  <c r="AJ2160" i="1"/>
  <c r="AK2160" i="1" s="1"/>
  <c r="AJ1626" i="1"/>
  <c r="AJ2706" i="1"/>
  <c r="AK2706" i="1" s="1"/>
  <c r="AJ2671" i="1"/>
  <c r="AK2671" i="1" s="1"/>
  <c r="AJ2643" i="1"/>
  <c r="AJ2378" i="1"/>
  <c r="AK2378" i="1" s="1"/>
  <c r="AJ2711" i="1"/>
  <c r="AJ2821" i="1"/>
  <c r="AK2821" i="1" s="1"/>
  <c r="AJ2696" i="1"/>
  <c r="AK2696" i="1" s="1"/>
  <c r="AJ2393" i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J2742" i="1"/>
  <c r="AK2742" i="1" s="1"/>
  <c r="AJ2820" i="1"/>
  <c r="AK2820" i="1" s="1"/>
  <c r="AJ2732" i="1"/>
  <c r="AK2732" i="1" s="1"/>
  <c r="AJ2780" i="1"/>
  <c r="AK2780" i="1" s="1"/>
  <c r="AJ2750" i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J2868" i="1"/>
  <c r="AK2868" i="1" s="1"/>
  <c r="AJ2896" i="1"/>
  <c r="AK2896" i="1" s="1"/>
  <c r="AJ2813" i="1"/>
  <c r="AK2813" i="1" s="1"/>
  <c r="AJ2748" i="1"/>
  <c r="AJ2871" i="1"/>
  <c r="AK2871" i="1" s="1"/>
  <c r="AJ2758" i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J3194" i="1"/>
  <c r="AK3194" i="1" s="1"/>
  <c r="AJ2828" i="1"/>
  <c r="AK2828" i="1" s="1"/>
  <c r="AJ2762" i="1"/>
  <c r="AK2762" i="1" s="1"/>
  <c r="AJ2808" i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J2832" i="1"/>
  <c r="AK2832" i="1" s="1"/>
  <c r="AJ2846" i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J2705" i="1"/>
  <c r="AJ2400" i="1"/>
  <c r="AK2400" i="1" s="1"/>
  <c r="AJ2659" i="1"/>
  <c r="AK2659" i="1" s="1"/>
  <c r="AJ2703" i="1"/>
  <c r="AK2703" i="1" s="1"/>
  <c r="AJ2063" i="1"/>
  <c r="AK2063" i="1" s="1"/>
  <c r="AJ2373" i="1"/>
  <c r="AJ2668" i="1"/>
  <c r="AJ2738" i="1"/>
  <c r="AK2738" i="1" s="1"/>
  <c r="AK2830" i="1"/>
  <c r="AJ2672" i="1"/>
  <c r="AK2672" i="1" s="1"/>
  <c r="AJ2709" i="1"/>
  <c r="AJ2402" i="1"/>
  <c r="AK2402" i="1" s="1"/>
  <c r="AJ2379" i="1"/>
  <c r="AK2379" i="1" s="1"/>
  <c r="AJ2375" i="1"/>
  <c r="AK2375" i="1" s="1"/>
  <c r="AJ2385" i="1"/>
  <c r="AK2385" i="1" s="1"/>
  <c r="AK2842" i="1"/>
  <c r="AK2756" i="1"/>
  <c r="AK2750" i="1"/>
  <c r="AJ2387" i="1"/>
  <c r="AK2387" i="1" s="1"/>
  <c r="AK2668" i="1"/>
  <c r="AJ2013" i="1"/>
  <c r="AK2013" i="1" s="1"/>
  <c r="AJ2708" i="1"/>
  <c r="AK2708" i="1" s="1"/>
  <c r="AJ2665" i="1"/>
  <c r="AK2665" i="1" s="1"/>
  <c r="AJ2391" i="1"/>
  <c r="AK2391" i="1" s="1"/>
  <c r="AJ2396" i="1"/>
  <c r="AJ2730" i="1"/>
  <c r="AK2730" i="1" s="1"/>
  <c r="AJ2376" i="1"/>
  <c r="AK2376" i="1" s="1"/>
  <c r="AK2766" i="1"/>
  <c r="AK2862" i="1"/>
  <c r="AK2858" i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K2846" i="1"/>
  <c r="AK2764" i="1"/>
  <c r="AK2808" i="1"/>
  <c r="AK2748" i="1"/>
  <c r="AK2758" i="1"/>
  <c r="AK2373" i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K2396" i="1"/>
  <c r="AJ2734" i="1"/>
  <c r="AK2734" i="1" s="1"/>
  <c r="AJ2728" i="1"/>
  <c r="AK2728" i="1" s="1"/>
  <c r="AK2675" i="1"/>
  <c r="AK1910" i="1"/>
  <c r="AK1524" i="1"/>
  <c r="AK1190" i="1"/>
  <c r="AK62" i="1"/>
  <c r="AK2705" i="1"/>
  <c r="AK2393" i="1"/>
  <c r="AK1378" i="1"/>
  <c r="AK1515" i="1"/>
  <c r="AK461" i="1"/>
  <c r="AK1153" i="1"/>
  <c r="AK1990" i="1"/>
  <c r="AK90" i="1"/>
  <c r="AK2382" i="1"/>
  <c r="AK2046" i="1"/>
  <c r="AK467" i="1"/>
  <c r="AK2779" i="1"/>
  <c r="AK1358" i="1"/>
  <c r="AK2536" i="1"/>
  <c r="AK2649" i="1"/>
  <c r="AK1446" i="1"/>
  <c r="AK472" i="1"/>
  <c r="AK1901" i="1"/>
  <c r="AK2047" i="1"/>
  <c r="AK3259" i="1"/>
  <c r="AK2755" i="1"/>
  <c r="AK92" i="1"/>
  <c r="AK2133" i="1"/>
  <c r="AK2320" i="1"/>
  <c r="AK2901" i="1"/>
  <c r="AK1916" i="1"/>
  <c r="AK2275" i="1"/>
  <c r="AK3232" i="1"/>
  <c r="AK2272" i="1"/>
  <c r="AK152" i="1"/>
  <c r="AK1999" i="1"/>
  <c r="AK2655" i="1"/>
  <c r="AK2636" i="1"/>
  <c r="AK2798" i="1"/>
  <c r="AK2029" i="1"/>
  <c r="AK3263" i="1"/>
  <c r="AK3122" i="1"/>
  <c r="AK3265" i="1"/>
  <c r="AK14" i="1"/>
  <c r="AK2610" i="1"/>
  <c r="AK193" i="1"/>
  <c r="AK2247" i="1"/>
  <c r="AK2550" i="1"/>
  <c r="AK2651" i="1"/>
  <c r="AK1140" i="1"/>
  <c r="AK2011" i="1"/>
  <c r="AK468" i="1"/>
  <c r="AK1991" i="1"/>
  <c r="AK1345" i="1"/>
  <c r="AK2064" i="1"/>
  <c r="AK201" i="1"/>
  <c r="AK1521" i="1"/>
  <c r="AK1168" i="1"/>
  <c r="AK2699" i="1"/>
  <c r="AK2681" i="1"/>
  <c r="AK1904" i="1"/>
  <c r="AK2680" i="1"/>
  <c r="AK2711" i="1"/>
  <c r="AK1869" i="1"/>
  <c r="AK2045" i="1"/>
  <c r="AK2745" i="1"/>
  <c r="AK1178" i="1"/>
  <c r="AK1240" i="1"/>
  <c r="AK1261" i="1"/>
  <c r="AK2765" i="1"/>
  <c r="AK1227" i="1"/>
  <c r="AK5" i="1"/>
  <c r="AK2368" i="1"/>
  <c r="AK135" i="1"/>
  <c r="AK315" i="1"/>
  <c r="AK1485" i="1"/>
  <c r="AK2044" i="1"/>
  <c r="AK3202" i="1"/>
  <c r="AK2869" i="1"/>
  <c r="AK1405" i="1"/>
  <c r="AK2069" i="1"/>
  <c r="AK2791" i="1"/>
  <c r="AK1418" i="1"/>
  <c r="AK1626" i="1"/>
  <c r="AK1143" i="1"/>
  <c r="AK112" i="1"/>
  <c r="AK1360" i="1"/>
  <c r="AK98" i="1"/>
  <c r="AK847" i="1"/>
  <c r="AK1411" i="1"/>
  <c r="AK1506" i="1"/>
  <c r="AK1379" i="1"/>
  <c r="AK2667" i="1"/>
  <c r="AK931" i="1"/>
  <c r="AK2374" i="1"/>
  <c r="AK477" i="1"/>
  <c r="AK478" i="1"/>
  <c r="AK1863" i="1"/>
  <c r="AK1913" i="1"/>
  <c r="AK2567" i="1"/>
  <c r="AK1172" i="1"/>
  <c r="AK2710" i="1"/>
  <c r="AK2751" i="1"/>
  <c r="AK1331" i="1"/>
  <c r="AK2761" i="1"/>
  <c r="AK1163" i="1"/>
  <c r="AK1440" i="1"/>
  <c r="AK1216" i="1"/>
  <c r="AK1707" i="1"/>
  <c r="AK1928" i="1"/>
  <c r="AK2407" i="1"/>
  <c r="AK1416" i="1"/>
  <c r="AK404" i="1"/>
  <c r="AK1479" i="1"/>
  <c r="AK1798" i="1"/>
  <c r="AK3139" i="1"/>
  <c r="AK1746" i="1"/>
  <c r="AK1165" i="1"/>
  <c r="AK1898" i="1"/>
  <c r="AK2661" i="1"/>
  <c r="AK1445" i="1"/>
  <c r="AK1837" i="1"/>
  <c r="AJ1273" i="1"/>
  <c r="AK1273" i="1" s="1"/>
  <c r="AK1989" i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2036" i="1"/>
  <c r="AK1993" i="1"/>
  <c r="AK3169" i="1"/>
  <c r="AK270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K171" i="1"/>
  <c r="AJ1814" i="1"/>
  <c r="AK1998" i="1"/>
  <c r="AK111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2643" i="1"/>
  <c r="AK1087" i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K1467" i="1"/>
  <c r="AJ1582" i="1"/>
  <c r="AK1582" i="1" s="1"/>
  <c r="AK1752" i="1"/>
  <c r="AK117" i="1"/>
  <c r="AK1396" i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K2845" i="1"/>
  <c r="AK1422" i="1"/>
  <c r="AK476" i="1"/>
  <c r="AJ1596" i="1"/>
  <c r="AK1596" i="1" s="1"/>
  <c r="AJ3059" i="1"/>
  <c r="AK3059" i="1" s="1"/>
  <c r="AK1853" i="1"/>
  <c r="AJ923" i="1"/>
  <c r="AK923" i="1" s="1"/>
  <c r="AK1083" i="1"/>
  <c r="AJ1948" i="1"/>
  <c r="AK1948" i="1" s="1"/>
  <c r="AK2048" i="1"/>
  <c r="AK2859" i="1"/>
  <c r="AK2806" i="1"/>
  <c r="AK849" i="1"/>
  <c r="AJ1818" i="1"/>
  <c r="AK1818" i="1" s="1"/>
  <c r="AJ80" i="1"/>
  <c r="AK80" i="1" s="1"/>
  <c r="AJ1842" i="1"/>
  <c r="AK1842" i="1" s="1"/>
  <c r="AK487" i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K1327" i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K1925" i="1"/>
  <c r="AK1388" i="1"/>
  <c r="AJ1958" i="1"/>
  <c r="AK1958" i="1" s="1"/>
  <c r="AK2890" i="1"/>
  <c r="AK2747" i="1"/>
  <c r="AK1392" i="1"/>
  <c r="AJ1716" i="1"/>
  <c r="AK1716" i="1" s="1"/>
  <c r="AJ110" i="1"/>
  <c r="AK110" i="1" s="1"/>
  <c r="AK1192" i="1"/>
  <c r="AJ3039" i="1"/>
  <c r="AK3039" i="1" s="1"/>
  <c r="AJ1868" i="1"/>
  <c r="AK1868" i="1" s="1"/>
  <c r="AJ30" i="1"/>
  <c r="AK30" i="1" s="1"/>
  <c r="AJ1649" i="1"/>
  <c r="AK1649" i="1" s="1"/>
  <c r="AK1229" i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K1391" i="1"/>
  <c r="AJ1823" i="1"/>
  <c r="AK1823" i="1" s="1"/>
  <c r="AJ1819" i="1"/>
  <c r="AK1819" i="1" s="1"/>
  <c r="AJ1839" i="1"/>
  <c r="AK1839" i="1" s="1"/>
  <c r="AK2041" i="1"/>
  <c r="AK2060" i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2075" i="1"/>
  <c r="AK2075" i="1" s="1"/>
  <c r="AJ2686" i="1"/>
  <c r="AK2686" i="1" s="1"/>
  <c r="AJ3212" i="1"/>
  <c r="AK3212" i="1" s="1"/>
  <c r="AJ3221" i="1"/>
  <c r="AK3221" i="1" s="1"/>
  <c r="AJ3243" i="1"/>
  <c r="AK3243" i="1" s="1"/>
  <c r="AJ2409" i="1"/>
  <c r="AK2409" i="1" s="1"/>
  <c r="AJ3255" i="1"/>
  <c r="AK3255" i="1" s="1"/>
  <c r="AJ3273" i="1"/>
  <c r="AK3273" i="1" s="1"/>
  <c r="AJ3215" i="1"/>
  <c r="AK3215" i="1" s="1"/>
  <c r="AJ3230" i="1"/>
  <c r="AK3230" i="1" s="1"/>
  <c r="AJ3216" i="1"/>
  <c r="AK3216" i="1" s="1"/>
  <c r="AJ3219" i="1"/>
  <c r="AK3219" i="1" s="1"/>
  <c r="AJ3213" i="1"/>
  <c r="AK3213" i="1" s="1"/>
  <c r="AJ3222" i="1"/>
  <c r="AK3222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K1824" i="1"/>
  <c r="AJ1564" i="1"/>
  <c r="AK1564" i="1" s="1"/>
  <c r="AK463" i="1"/>
  <c r="AJ1161" i="1"/>
  <c r="AK1161" i="1" s="1"/>
  <c r="AJ3280" i="1"/>
  <c r="AK3280" i="1" s="1"/>
  <c r="AJ3268" i="1"/>
  <c r="AK3268" i="1" s="1"/>
  <c r="AJ3282" i="1"/>
  <c r="AK3282" i="1" s="1"/>
  <c r="AJ3250" i="1"/>
  <c r="AK3250" i="1" s="1"/>
  <c r="AJ3271" i="1"/>
  <c r="AK3271" i="1" s="1"/>
  <c r="AJ3269" i="1"/>
  <c r="AK3269" i="1" s="1"/>
  <c r="AJ3187" i="1"/>
  <c r="AK3187" i="1" s="1"/>
  <c r="AJ3211" i="1"/>
  <c r="AK3211" i="1" s="1"/>
  <c r="AJ3188" i="1"/>
  <c r="AK3188" i="1" s="1"/>
  <c r="AJ2922" i="1"/>
  <c r="AK2922" i="1" s="1"/>
  <c r="AJ2923" i="1"/>
  <c r="AK2923" i="1" s="1"/>
  <c r="AJ2073" i="1"/>
  <c r="AK2073" i="1" s="1"/>
  <c r="AJ2076" i="1"/>
  <c r="AK2076" i="1" s="1"/>
  <c r="AJ2077" i="1"/>
  <c r="AK2077" i="1" s="1"/>
  <c r="AJ2074" i="1"/>
  <c r="AK2074" i="1" s="1"/>
  <c r="AJ3228" i="1"/>
  <c r="AK3228" i="1" s="1"/>
  <c r="AJ3270" i="1"/>
  <c r="AK3270" i="1" s="1"/>
  <c r="AJ3276" i="1"/>
  <c r="AK3276" i="1" s="1"/>
  <c r="AJ2924" i="1"/>
  <c r="AK2924" i="1" s="1"/>
  <c r="AJ3272" i="1"/>
  <c r="AK3272" i="1" s="1"/>
  <c r="AJ3248" i="1"/>
  <c r="AK3248" i="1" s="1"/>
  <c r="AJ3249" i="1"/>
  <c r="AK3249" i="1" s="1"/>
  <c r="AJ3283" i="1"/>
  <c r="AK3283" i="1" s="1"/>
  <c r="AJ3267" i="1"/>
  <c r="AK3267" i="1" s="1"/>
  <c r="AJ3091" i="1"/>
  <c r="AK3091" i="1" s="1"/>
  <c r="AJ3281" i="1"/>
  <c r="AK3281" i="1" s="1"/>
  <c r="AJ3245" i="1"/>
  <c r="AK3245" i="1" s="1"/>
  <c r="AJ73" i="1"/>
  <c r="AK73" i="1" s="1"/>
  <c r="AJ2184" i="1"/>
  <c r="AK2184" i="1" s="1"/>
  <c r="AK2782" i="1"/>
  <c r="AK1404" i="1"/>
  <c r="AK494" i="1"/>
  <c r="AK1822" i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K2910" i="1"/>
  <c r="AK2749" i="1"/>
  <c r="AK1734" i="1"/>
  <c r="AJ1816" i="1"/>
  <c r="AK1816" i="1" s="1"/>
  <c r="AK1211" i="1"/>
  <c r="AK1482" i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K2053" i="1"/>
  <c r="AJ2172" i="1"/>
  <c r="AK2172" i="1" s="1"/>
  <c r="AK2753" i="1"/>
  <c r="AK2722" i="1"/>
  <c r="AK2067" i="1"/>
  <c r="AK1398" i="1"/>
  <c r="AJ1722" i="1"/>
  <c r="AK1722" i="1" s="1"/>
  <c r="AK1205" i="1"/>
  <c r="AK466" i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K1907" i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K1417" i="1"/>
  <c r="AK1995" i="1"/>
  <c r="AK2033" i="1"/>
  <c r="AJ177" i="1"/>
  <c r="AK177" i="1" s="1"/>
  <c r="AK2872" i="1"/>
  <c r="AK2720" i="1"/>
  <c r="AK1380" i="1"/>
  <c r="AJ1518" i="1"/>
  <c r="AK1518" i="1" s="1"/>
  <c r="AJ1737" i="1"/>
  <c r="AK1737" i="1" s="1"/>
  <c r="AK24" i="1"/>
  <c r="AK1476" i="1"/>
  <c r="AJ1588" i="1"/>
  <c r="AK1588" i="1" s="1"/>
  <c r="AJ1758" i="1"/>
  <c r="AK1758" i="1" s="1"/>
  <c r="AJ1844" i="1"/>
  <c r="AK1844" i="1" s="1"/>
  <c r="AK457" i="1"/>
  <c r="AJ2169" i="1"/>
  <c r="AK2169" i="1" s="1"/>
  <c r="AK462" i="1"/>
  <c r="AJ1057" i="1"/>
  <c r="AK1057" i="1" s="1"/>
  <c r="AJ1620" i="1"/>
  <c r="AK1620" i="1" s="1"/>
  <c r="AK1403" i="1"/>
  <c r="AK1400" i="1"/>
  <c r="AJ1833" i="1"/>
  <c r="AK1833" i="1" s="1"/>
  <c r="AK2397" i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K2853" i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K1826" i="1"/>
  <c r="AJ1545" i="1"/>
  <c r="AK1545" i="1" s="1"/>
  <c r="AK3081" i="1"/>
  <c r="AK481" i="1"/>
  <c r="AJ1964" i="1"/>
  <c r="AK1964" i="1" s="1"/>
  <c r="AK2881" i="1"/>
  <c r="AK1401" i="1"/>
  <c r="AJ79" i="1"/>
  <c r="AK79" i="1" s="1"/>
  <c r="AJ78" i="1"/>
  <c r="AK78" i="1" s="1"/>
  <c r="AJ1560" i="1"/>
  <c r="AK1560" i="1" s="1"/>
  <c r="AJ99" i="1"/>
  <c r="AK99" i="1" s="1"/>
  <c r="AK1051" i="1"/>
  <c r="AJ2148" i="1"/>
  <c r="AK2148" i="1" s="1"/>
  <c r="AK1394" i="1"/>
  <c r="AK2005" i="1"/>
  <c r="AJ2187" i="1"/>
  <c r="AK2187" i="1" s="1"/>
  <c r="AK2892" i="1"/>
  <c r="AK2777" i="1"/>
  <c r="AK1437" i="1"/>
  <c r="AK1455" i="1"/>
  <c r="AJ1576" i="1"/>
  <c r="AK1576" i="1" s="1"/>
  <c r="AJ1753" i="1"/>
  <c r="AK1753" i="1" s="1"/>
  <c r="AK1157" i="1"/>
  <c r="AK1183" i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K2054" i="1"/>
  <c r="AJ176" i="1"/>
  <c r="AK176" i="1" s="1"/>
  <c r="AK2875" i="1"/>
  <c r="AK2810" i="1"/>
  <c r="AK2839" i="1"/>
  <c r="AK2040" i="1"/>
  <c r="AK1382" i="1"/>
  <c r="AK464" i="1"/>
  <c r="AK455" i="1"/>
  <c r="AK484" i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K1390" i="1"/>
  <c r="AK1406" i="1"/>
  <c r="AK1435" i="1"/>
  <c r="AJ1835" i="1"/>
  <c r="AK1835" i="1" s="1"/>
  <c r="AK2042" i="1"/>
  <c r="AK2919" i="1"/>
  <c r="AK2786" i="1"/>
  <c r="AK2395" i="1"/>
  <c r="AK2018" i="1"/>
  <c r="AJ1500" i="1"/>
  <c r="AK1500" i="1" s="1"/>
  <c r="AJ1713" i="1"/>
  <c r="AK1713" i="1" s="1"/>
  <c r="AK64" i="1"/>
  <c r="AK1339" i="1"/>
  <c r="AJ1570" i="1"/>
  <c r="AK1570" i="1" s="1"/>
  <c r="AJ1759" i="1"/>
  <c r="AK1759" i="1" s="1"/>
  <c r="AK475" i="1"/>
  <c r="AJ2166" i="1"/>
  <c r="AK2166" i="1" s="1"/>
  <c r="AK480" i="1"/>
  <c r="AJ1137" i="1"/>
  <c r="AK1137" i="1" s="1"/>
  <c r="AJ1449" i="1"/>
  <c r="AK1449" i="1" s="1"/>
  <c r="AJ1664" i="1"/>
  <c r="AK1664" i="1" s="1"/>
  <c r="AK2121" i="1"/>
  <c r="AK848" i="1"/>
  <c r="AJ1180" i="1"/>
  <c r="AK1180" i="1" s="1"/>
  <c r="AK1442" i="1"/>
  <c r="AK2001" i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K3193" i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K3078" i="1"/>
  <c r="AJ1934" i="1"/>
  <c r="AK1934" i="1" s="1"/>
  <c r="AJ1081" i="1"/>
  <c r="AK1081" i="1" s="1"/>
  <c r="AJ1235" i="1"/>
  <c r="AK1235" i="1" s="1"/>
  <c r="AJ1234" i="1"/>
  <c r="AK1234" i="1" s="1"/>
  <c r="AK1397" i="1"/>
  <c r="AK2019" i="1"/>
  <c r="AJ2178" i="1"/>
  <c r="AK2178" i="1" s="1"/>
  <c r="AK2841" i="1"/>
  <c r="AK2006" i="1"/>
  <c r="AK1419" i="1"/>
  <c r="AK1294" i="1"/>
  <c r="AJ1557" i="1"/>
  <c r="AK1557" i="1" s="1"/>
  <c r="AK1144" i="1"/>
  <c r="AJ1073" i="1"/>
  <c r="AK1073" i="1" s="1"/>
  <c r="AJ1291" i="1"/>
  <c r="AK1291" i="1" s="1"/>
  <c r="AK1640" i="1"/>
  <c r="AK1173" i="1"/>
  <c r="AK1439" i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168" i="1"/>
  <c r="AK2855" i="1"/>
  <c r="AK2803" i="1"/>
  <c r="AK2020" i="1"/>
  <c r="AK482" i="1"/>
  <c r="AJ1834" i="1"/>
  <c r="AK1834" i="1" s="1"/>
  <c r="AK473" i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K1402" i="1"/>
  <c r="AK1424" i="1"/>
  <c r="AK2059" i="1"/>
  <c r="AJ72" i="1"/>
  <c r="AK72" i="1" s="1"/>
  <c r="AJ32" i="1"/>
  <c r="AK32" i="1" s="1"/>
  <c r="AK2904" i="1"/>
  <c r="AK2822" i="1"/>
  <c r="AK2377" i="1"/>
  <c r="AK2052" i="1"/>
  <c r="AJ1366" i="1"/>
  <c r="AK1366" i="1" s="1"/>
  <c r="AJ97" i="1"/>
  <c r="AK97" i="1" s="1"/>
  <c r="AK1186" i="1"/>
  <c r="AK1333" i="1"/>
  <c r="AJ1551" i="1"/>
  <c r="AK1551" i="1" s="1"/>
  <c r="AK493" i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K2028" i="1"/>
  <c r="AK2031" i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0" i="1"/>
  <c r="AK3240" i="1" s="1"/>
  <c r="AJ3266" i="1"/>
  <c r="AK3266" i="1" s="1"/>
  <c r="AJ3239" i="1"/>
  <c r="AK3239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K2898" i="1"/>
  <c r="AK1443" i="1"/>
  <c r="AJ1562" i="1"/>
  <c r="AK1562" i="1" s="1"/>
  <c r="AJ2154" i="1"/>
  <c r="AK2154" i="1" s="1"/>
  <c r="AK850" i="1"/>
  <c r="AK1415" i="1"/>
  <c r="AJ173" i="1"/>
  <c r="AK173" i="1" s="1"/>
  <c r="AK2913" i="1"/>
  <c r="AJ1592" i="1"/>
  <c r="AK1592" i="1" s="1"/>
  <c r="AJ175" i="1"/>
  <c r="AK175" i="1" s="1"/>
  <c r="AJ1070" i="1"/>
  <c r="AK1070" i="1" s="1"/>
  <c r="AJ1270" i="1"/>
  <c r="AK1270" i="1" s="1"/>
  <c r="AK1385" i="1"/>
  <c r="AK1814" i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K1988" i="1"/>
  <c r="AK1387" i="1"/>
  <c r="AK93" i="1"/>
  <c r="AJ31" i="1"/>
  <c r="AK31" i="1" s="1"/>
  <c r="AJ1539" i="1"/>
  <c r="AK1539" i="1" s="1"/>
  <c r="AJ3075" i="1"/>
  <c r="AK3075" i="1" s="1"/>
  <c r="AK451" i="1"/>
  <c r="AK1047" i="1"/>
  <c r="AJ844" i="1"/>
  <c r="AK844" i="1" s="1"/>
  <c r="AJ1267" i="1"/>
  <c r="AK1267" i="1" s="1"/>
  <c r="AK1604" i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K2068" i="1"/>
  <c r="AJ71" i="1"/>
  <c r="AK71" i="1" s="1"/>
  <c r="AK2907" i="1"/>
  <c r="AK2835" i="1"/>
  <c r="AK2831" i="1"/>
  <c r="AK2058" i="1"/>
  <c r="AJ3053" i="1"/>
  <c r="AK3053" i="1" s="1"/>
  <c r="AJ1815" i="1"/>
  <c r="AK1815" i="1" s="1"/>
  <c r="AK491" i="1"/>
  <c r="AK1452" i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K2025" i="1"/>
  <c r="AJ3102" i="1"/>
  <c r="AK3102" i="1" s="1"/>
  <c r="AK2857" i="1"/>
  <c r="AK2757" i="1"/>
  <c r="AK2017" i="1"/>
  <c r="AK1431" i="1"/>
  <c r="AJ74" i="1"/>
  <c r="AK74" i="1" s="1"/>
  <c r="AJ114" i="1"/>
  <c r="AK114" i="1" s="1"/>
  <c r="AK1318" i="1"/>
  <c r="AJ1533" i="1"/>
  <c r="AK1533" i="1" s="1"/>
  <c r="AJ2100" i="1"/>
  <c r="AK2100" i="1" s="1"/>
  <c r="AJ170" i="1"/>
  <c r="AK170" i="1" s="1"/>
  <c r="AJ3056" i="1"/>
  <c r="AK3056" i="1" s="1"/>
  <c r="AK1409" i="1"/>
  <c r="AK1420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K2065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K1052" i="1"/>
  <c r="AK1637" i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K1433" i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056" i="1"/>
  <c r="AK2895" i="1"/>
  <c r="AK2799" i="1"/>
  <c r="AK2027" i="1"/>
  <c r="AK458" i="1"/>
  <c r="AJ1367" i="1"/>
  <c r="AK1367" i="1" s="1"/>
  <c r="AK1170" i="1"/>
  <c r="AJ1249" i="1"/>
  <c r="AK1249" i="1" s="1"/>
  <c r="AK1744" i="1"/>
  <c r="AK27" i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2039" i="1"/>
  <c r="AK2878" i="1"/>
  <c r="AK2775" i="1"/>
  <c r="AK2043" i="1"/>
  <c r="AK1395" i="1"/>
  <c r="AJ1836" i="1"/>
  <c r="AK1836" i="1" s="1"/>
  <c r="AK1295" i="1"/>
  <c r="AJ1586" i="1"/>
  <c r="AK1586" i="1" s="1"/>
  <c r="AJ1859" i="1"/>
  <c r="AK1859" i="1" s="1"/>
  <c r="AK469" i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K2763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K2038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2833" i="1"/>
  <c r="AK2000" i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K1427" i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K1438" i="1"/>
  <c r="AK2007" i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5" i="6" l="1" a="1"/>
  <c r="A5" i="6" s="1"/>
  <c r="A2" i="5" l="1" a="1"/>
  <c r="A2" i="5" s="1"/>
  <c r="A2" i="4" l="1" a="1"/>
  <c r="A2" i="4" s="1"/>
  <c r="S14" i="2" l="1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 l="1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<sst xmlns="http://schemas.openxmlformats.org/spreadsheetml/2006/main" count="43274" uniqueCount="3299">
  <si>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</si>
  <si>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</si>
  <si>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</si>
  <si>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</si>
  <si>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</si>
  <si>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</si>
  <si>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</si>
  <si>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</si>
  <si>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</si>
  <si>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</si>
  <si>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</si>
  <si>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</si>
  <si>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</si>
  <si>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</si>
  <si>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</si>
  <si>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</si>
  <si>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</si>
  <si>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</si>
  <si>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</si>
  <si>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</si>
  <si>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</si>
  <si>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</si>
  <si>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</si>
  <si>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</si>
  <si>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</si>
  <si>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</si>
  <si>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</si>
  <si>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</si>
  <si>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</si>
  <si>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</si>
  <si>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</si>
  <si>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</si>
  <si>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</si>
  <si>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</si>
  <si>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</si>
  <si>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</si>
  <si>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</si>
  <si>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</si>
  <si>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</si>
  <si>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</si>
  <si>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</si>
  <si>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</si>
  <si>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</si>
  <si>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</si>
  <si>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</si>
  <si>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</si>
  <si>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</si>
  <si>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</si>
  <si>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</si>
  <si>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</si>
  <si>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</si>
  <si>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</si>
  <si>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5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</si>
  <si>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</si>
  <si>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</si>
  <si>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</si>
  <si>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</si>
  <si>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</si>
  <si>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</si>
  <si>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</si>
  <si>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</si>
  <si>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</si>
  <si>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</si>
  <si>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</si>
  <si>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</si>
  <si>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</si>
  <si>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</si>
  <si>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</si>
  <si>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</si>
  <si>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</si>
  <si>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</si>
  <si>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</si>
  <si>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</si>
  <si>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</si>
  <si>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</si>
  <si>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</si>
  <si>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</si>
  <si>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</si>
  <si>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</si>
  <si>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</si>
  <si>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</si>
  <si>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</si>
  <si>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</si>
  <si>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</si>
  <si>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</si>
  <si>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</si>
  <si>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</si>
  <si>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</si>
  <si>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</si>
  <si>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</si>
  <si>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</si>
  <si>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</si>
  <si>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</si>
  <si>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</si>
  <si>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</si>
  <si>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</si>
  <si>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</si>
  <si>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</si>
  <si>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</si>
  <si>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</si>
  <si>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FY 16/17</t>
    <phoneticPr fontId="5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</si>
  <si>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</si>
  <si>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</si>
  <si>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</si>
  <si>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</si>
  <si>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</si>
  <si>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</si>
  <si>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</si>
  <si>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</si>
  <si>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</si>
  <si>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</si>
  <si>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</si>
  <si>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</si>
  <si>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</si>
  <si>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</si>
  <si>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</si>
  <si>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</si>
  <si>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</si>
  <si>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</si>
  <si>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</si>
  <si>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</si>
  <si>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</si>
  <si>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</si>
  <si>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</si>
  <si>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</si>
  <si>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</si>
  <si>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</si>
  <si>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</si>
  <si>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</si>
  <si>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</si>
  <si>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</si>
  <si>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</si>
  <si>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</si>
  <si>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</si>
  <si>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</si>
  <si>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</si>
  <si>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</si>
  <si>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</si>
  <si>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</si>
  <si>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</si>
  <si>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</si>
  <si>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</si>
  <si>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</si>
  <si>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</si>
  <si>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</si>
  <si>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</si>
  <si>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</si>
  <si>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</si>
  <si>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</si>
  <si>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</si>
  <si>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</si>
  <si>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</si>
  <si>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</si>
  <si>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</si>
  <si>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</si>
  <si>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</si>
  <si>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</si>
  <si>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</si>
  <si>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</si>
  <si>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</si>
  <si>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</si>
  <si>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</si>
  <si>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</si>
  <si>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</si>
  <si>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</si>
  <si>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</si>
  <si>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</si>
  <si>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</si>
  <si>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</si>
  <si>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</si>
  <si>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</si>
  <si>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</si>
  <si>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</si>
  <si>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</si>
  <si>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</si>
  <si>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</si>
  <si>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</si>
  <si>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</si>
  <si>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</si>
  <si>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</si>
  <si>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</si>
  <si>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</si>
  <si>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</si>
  <si>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</si>
  <si>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</si>
  <si>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</si>
  <si>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</si>
  <si>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</si>
  <si>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</si>
  <si>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</si>
  <si>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</si>
  <si>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</si>
  <si>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</si>
  <si>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</si>
  <si>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</si>
  <si>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</si>
  <si>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</si>
  <si>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</si>
  <si>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</si>
  <si>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</si>
  <si>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</si>
  <si>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</si>
  <si>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</si>
  <si>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</si>
  <si>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</si>
  <si>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</si>
  <si>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</si>
  <si>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</si>
  <si>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</si>
  <si>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</si>
  <si>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</si>
  <si>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</si>
  <si>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</si>
  <si>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</si>
  <si>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</si>
  <si>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</si>
  <si>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</si>
  <si>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</si>
  <si>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</si>
  <si>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</si>
  <si>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</si>
  <si>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</si>
  <si>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</si>
  <si>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</si>
  <si>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</si>
  <si>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</si>
  <si>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</si>
  <si>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</si>
  <si>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</si>
  <si>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</si>
  <si>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</si>
  <si>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</si>
  <si>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</si>
  <si>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</si>
  <si>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</si>
  <si>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</si>
  <si>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</si>
  <si>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</si>
  <si>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</si>
  <si>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</si>
  <si>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</si>
  <si>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</si>
  <si>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</si>
  <si>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</si>
  <si>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</si>
  <si>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</si>
  <si>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</si>
  <si>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</si>
  <si>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</si>
  <si>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</si>
  <si>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</si>
  <si>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</si>
  <si>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</si>
  <si>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</si>
  <si>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</si>
  <si>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</si>
  <si>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</si>
  <si>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</si>
  <si>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</si>
  <si>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</si>
  <si>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</si>
  <si>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</si>
  <si>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</si>
  <si>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</si>
  <si>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</si>
  <si>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</si>
  <si>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</si>
  <si>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</si>
  <si>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</si>
  <si>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</si>
  <si>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5" type="noConversion"/>
  </si>
  <si>
    <t>C49XIY20181212LJY</t>
  </si>
  <si>
    <t>C49SHA20180008/LQM</t>
    <phoneticPr fontId="16" type="noConversion"/>
  </si>
  <si>
    <t>YSM40R</t>
  </si>
  <si>
    <t>LQM</t>
    <phoneticPr fontId="16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</si>
  <si>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</si>
  <si>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</si>
  <si>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</si>
  <si>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</si>
  <si>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</si>
  <si>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</si>
  <si>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</si>
  <si>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</si>
  <si>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</si>
  <si>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</si>
  <si>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</si>
  <si>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</si>
  <si>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</si>
  <si>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</si>
  <si>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</si>
  <si>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</si>
  <si>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</si>
  <si>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</si>
  <si>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</si>
  <si>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</si>
  <si>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</si>
  <si>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</si>
  <si>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</si>
  <si>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</si>
  <si>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</si>
  <si>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</si>
  <si>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</si>
  <si>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</si>
  <si>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</si>
  <si>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</si>
  <si>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</si>
  <si>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</si>
  <si>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</si>
  <si>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</si>
  <si>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</si>
  <si>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</si>
  <si>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</si>
  <si>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</si>
  <si>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</si>
  <si>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</si>
  <si>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</si>
  <si>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</si>
  <si>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</si>
  <si>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</si>
  <si>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</si>
  <si>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</si>
  <si>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</si>
  <si>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</si>
  <si>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</si>
  <si>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</si>
  <si>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</si>
  <si>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</si>
  <si>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</si>
  <si>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</si>
  <si>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</si>
  <si>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3" type="noConversion"/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</si>
  <si>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</si>
  <si>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</si>
  <si>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</si>
  <si>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</si>
  <si>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</si>
  <si>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</si>
  <si>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</si>
  <si>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</si>
  <si>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</si>
  <si>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</si>
  <si>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</si>
  <si>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</si>
  <si>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</si>
  <si>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</si>
  <si>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</si>
  <si>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</si>
  <si>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</si>
  <si>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</si>
  <si>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</si>
  <si>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Yes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</si>
  <si>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</si>
  <si>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</si>
  <si>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</si>
  <si>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</si>
  <si>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</si>
  <si>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</si>
  <si>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</si>
  <si>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</si>
  <si>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</si>
  <si>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</si>
  <si>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</si>
  <si>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</si>
  <si>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</si>
  <si>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</si>
  <si>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</si>
  <si>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</si>
  <si>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</si>
  <si>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</si>
  <si>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</si>
  <si>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</si>
  <si>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</si>
  <si>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</si>
  <si>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</si>
  <si>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</si>
  <si>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4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</si>
  <si>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</si>
  <si>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</si>
  <si>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</si>
  <si>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</si>
  <si>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</si>
  <si>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</si>
  <si>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</si>
  <si>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</si>
  <si>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</si>
  <si>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</si>
  <si>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</si>
  <si>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</si>
  <si>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</si>
  <si>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</si>
  <si>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</si>
  <si>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</si>
  <si>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</si>
  <si>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</si>
  <si>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</si>
  <si>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</si>
  <si>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</si>
  <si>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</si>
  <si>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</si>
  <si>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</si>
  <si>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</si>
  <si>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</si>
  <si>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</si>
  <si>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</si>
  <si>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</si>
  <si>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</si>
  <si>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</si>
  <si>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</si>
  <si>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</si>
  <si>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</si>
  <si>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</si>
  <si>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</si>
  <si>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</si>
  <si>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</si>
  <si>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</si>
  <si>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</si>
  <si>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</si>
  <si>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</si>
  <si>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</si>
  <si>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</si>
  <si>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</si>
  <si>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</si>
  <si>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</si>
  <si>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</si>
  <si>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</si>
  <si>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</si>
  <si>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</si>
  <si>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</si>
  <si>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</si>
  <si>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</si>
  <si>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</si>
  <si>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</si>
  <si>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</si>
  <si>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</si>
  <si>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</si>
  <si>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</si>
  <si>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</si>
  <si>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</si>
  <si>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</si>
  <si>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</si>
  <si>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</si>
  <si>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</si>
  <si>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</si>
  <si>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</si>
  <si>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</si>
  <si>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</si>
  <si>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</si>
  <si>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</si>
  <si>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</si>
  <si>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</si>
  <si>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</si>
  <si>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</si>
  <si>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</si>
  <si>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</si>
  <si>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</si>
  <si>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</si>
  <si>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</si>
  <si>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</si>
  <si>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</si>
  <si>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</si>
  <si>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</si>
  <si>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</si>
  <si>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</si>
  <si>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</si>
  <si>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</si>
  <si>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</si>
  <si>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</si>
  <si>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</si>
  <si>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</si>
  <si>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</si>
  <si>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</si>
  <si>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</si>
  <si>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</si>
  <si>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</si>
  <si>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</si>
  <si>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</si>
  <si>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</si>
  <si>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</si>
  <si>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</si>
  <si>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</t>
  </si>
  <si>
    <t>YJ</t>
  </si>
  <si>
    <t>C49SHA20180051/LYJ</t>
    <phoneticPr fontId="20" type="noConversion"/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</si>
  <si>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</si>
  <si>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</si>
  <si>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</si>
  <si>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</si>
  <si>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</si>
  <si>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</si>
  <si>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</si>
  <si>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</si>
  <si>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</si>
  <si>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</si>
  <si>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</si>
  <si>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</si>
  <si>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</si>
  <si>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</si>
  <si>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</si>
  <si>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</si>
  <si>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C49SZX20180136JY</t>
  </si>
  <si>
    <t>安嘉</t>
    <phoneticPr fontId="12" type="noConversion"/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</si>
  <si>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</si>
  <si>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</si>
  <si>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</si>
  <si>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</si>
  <si>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</si>
  <si>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</si>
  <si>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</si>
  <si>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</si>
  <si>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</si>
  <si>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</si>
  <si>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</si>
  <si>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</si>
  <si>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</si>
  <si>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</si>
  <si>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</si>
  <si>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</si>
  <si>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</si>
  <si>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</si>
  <si>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</si>
  <si>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</si>
  <si>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</si>
  <si>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</si>
  <si>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</si>
  <si>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</si>
  <si>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</si>
  <si>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</si>
  <si>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</si>
  <si>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</si>
  <si>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</si>
  <si>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</si>
  <si>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</si>
  <si>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</si>
  <si>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</si>
  <si>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</si>
  <si>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</si>
  <si>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</si>
  <si>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</si>
  <si>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</si>
  <si>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</si>
  <si>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</si>
  <si>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</si>
  <si>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</si>
  <si>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</si>
  <si>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</si>
  <si>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</si>
  <si>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</si>
  <si>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</si>
  <si>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</si>
  <si>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</si>
  <si>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</si>
  <si>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</si>
  <si>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</si>
  <si>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</si>
  <si>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</si>
  <si>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</si>
  <si>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</si>
  <si>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</si>
  <si>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</si>
  <si>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</si>
  <si>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</si>
  <si>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</si>
  <si>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</si>
  <si>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</si>
  <si>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</si>
  <si>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</si>
  <si>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</si>
  <si>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</si>
  <si>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</si>
  <si>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</si>
  <si>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</si>
  <si>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</si>
  <si>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</si>
  <si>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</si>
  <si>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</si>
  <si>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</si>
  <si>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</si>
  <si>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</si>
  <si>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</si>
  <si>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</si>
  <si>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</si>
  <si>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</si>
  <si>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</si>
  <si>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</si>
  <si>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</si>
  <si>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</si>
  <si>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</si>
  <si>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</si>
  <si>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</si>
  <si>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</si>
  <si>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</si>
  <si>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</si>
  <si>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</si>
  <si>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</si>
  <si>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</si>
  <si>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</si>
  <si>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</si>
  <si>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</si>
  <si>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</si>
  <si>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No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</si>
  <si>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</si>
  <si>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</si>
  <si>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</si>
  <si>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</si>
  <si>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</si>
  <si>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</si>
  <si>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</si>
  <si>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</si>
  <si>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</si>
  <si>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</si>
  <si>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</si>
  <si>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</si>
  <si>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</si>
  <si>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</si>
  <si>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</si>
  <si>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</si>
  <si>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</si>
  <si>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</si>
  <si>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</si>
  <si>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</si>
  <si>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</si>
  <si>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</si>
  <si>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</si>
  <si>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</si>
  <si>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</si>
  <si>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</si>
  <si>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</si>
  <si>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</si>
  <si>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</si>
  <si>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</si>
  <si>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</si>
  <si>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Yes</t>
    <phoneticPr fontId="18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</si>
  <si>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</si>
  <si>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</si>
  <si>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</si>
  <si>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</si>
  <si>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</si>
  <si>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</si>
  <si>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</si>
  <si>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</si>
  <si>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</si>
  <si>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</si>
  <si>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</si>
  <si>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</si>
  <si>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1" type="noConversion"/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</si>
  <si>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</si>
  <si>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</si>
  <si>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</si>
  <si>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</si>
  <si>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</si>
  <si>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</si>
  <si>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Yes</t>
    <phoneticPr fontId="12" type="noConversion"/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</si>
  <si>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</si>
  <si>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</si>
  <si>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</si>
  <si>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</si>
  <si>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</si>
  <si>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</si>
  <si>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</si>
  <si>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</si>
  <si>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C49SHA20190528/ZQR</t>
    <phoneticPr fontId="18" type="noConversion"/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</si>
  <si>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</si>
  <si>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</si>
  <si>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</si>
  <si>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</si>
  <si>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</si>
  <si>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</si>
  <si>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</si>
  <si>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</si>
  <si>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</si>
  <si>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</si>
  <si>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</si>
  <si>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</si>
  <si>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</si>
  <si>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</si>
  <si>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</si>
  <si>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</si>
  <si>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</si>
  <si>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</si>
  <si>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</si>
  <si>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</si>
  <si>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</si>
  <si>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</si>
  <si>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</si>
  <si>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</si>
  <si>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</si>
  <si>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</si>
  <si>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</si>
  <si>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</si>
  <si>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</si>
  <si>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</si>
  <si>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</si>
  <si>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</si>
  <si>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</si>
  <si>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</si>
  <si>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</si>
  <si>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</si>
  <si>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</si>
  <si>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</si>
  <si>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</si>
  <si>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</si>
  <si>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</si>
  <si>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</si>
  <si>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</si>
  <si>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</si>
  <si>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</si>
  <si>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</si>
  <si>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8" type="noConversion"/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</si>
  <si>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</si>
  <si>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</si>
  <si>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</si>
  <si>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</si>
  <si>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</si>
  <si>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</si>
  <si>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</si>
  <si>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</si>
  <si>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</si>
  <si>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</si>
  <si>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</si>
  <si>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</si>
  <si>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</si>
  <si>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</si>
  <si>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</si>
  <si>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</si>
  <si>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</si>
  <si>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</si>
  <si>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</si>
  <si>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</si>
  <si>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</si>
  <si>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</si>
  <si>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</si>
  <si>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</si>
  <si>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</si>
  <si>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</si>
  <si>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</si>
  <si>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</si>
  <si>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</si>
  <si>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</si>
  <si>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</si>
  <si>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</si>
  <si>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</si>
  <si>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</si>
  <si>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</si>
  <si>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</si>
  <si>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</si>
  <si>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</si>
  <si>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</si>
  <si>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</si>
  <si>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</si>
  <si>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</si>
  <si>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</si>
  <si>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</si>
  <si>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</si>
  <si>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</si>
  <si>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</si>
  <si>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</si>
  <si>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</si>
  <si>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</si>
  <si>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</si>
  <si>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</si>
  <si>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</si>
  <si>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</si>
  <si>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</si>
  <si>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</si>
  <si>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</si>
  <si>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</si>
  <si>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</si>
  <si>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</si>
  <si>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C49SHA201929/LQM</t>
    <phoneticPr fontId="18" type="noConversion"/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</si>
  <si>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</si>
  <si>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</si>
  <si>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</si>
  <si>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</si>
  <si>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</si>
  <si>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</si>
  <si>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</si>
  <si>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</si>
  <si>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8" type="noConversion"/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</si>
  <si>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</si>
  <si>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</si>
  <si>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</si>
  <si>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</si>
  <si>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</si>
  <si>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</si>
  <si>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</si>
  <si>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</si>
  <si>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</si>
  <si>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</si>
  <si>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</si>
  <si>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</si>
  <si>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</si>
  <si>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</si>
  <si>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</si>
  <si>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</si>
  <si>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</si>
  <si>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</si>
  <si>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</si>
  <si>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</si>
  <si>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</si>
  <si>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</si>
  <si>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</si>
  <si>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</si>
  <si>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</si>
  <si>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</si>
  <si>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</si>
  <si>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</si>
  <si>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</si>
  <si>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</si>
  <si>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</si>
  <si>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</si>
  <si>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</si>
  <si>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</si>
  <si>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</si>
  <si>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</si>
  <si>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</si>
  <si>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</si>
  <si>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</si>
  <si>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</si>
  <si>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</si>
  <si>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</si>
  <si>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</si>
  <si>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</si>
  <si>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</si>
  <si>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</si>
  <si>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</si>
  <si>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</si>
  <si>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</si>
  <si>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</si>
  <si>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</si>
  <si>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</si>
  <si>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</si>
  <si>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</si>
  <si>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</si>
  <si>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</si>
  <si>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</si>
  <si>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</si>
  <si>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</si>
  <si>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</si>
  <si>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</si>
  <si>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</si>
  <si>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</si>
  <si>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</si>
  <si>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</si>
  <si>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</si>
  <si>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</si>
  <si>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</si>
  <si>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</si>
  <si>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</si>
  <si>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</si>
  <si>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</si>
  <si>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</si>
  <si>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</si>
  <si>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</si>
  <si>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</si>
  <si>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</si>
  <si>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</si>
  <si>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</si>
  <si>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</si>
  <si>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</si>
  <si>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</si>
  <si>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</si>
  <si>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</si>
  <si>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</si>
  <si>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</si>
  <si>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</si>
  <si>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</si>
  <si>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</si>
  <si>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</si>
  <si>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</si>
  <si>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</si>
  <si>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</si>
  <si>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</si>
  <si>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</si>
  <si>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</si>
  <si>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</si>
  <si>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</si>
  <si>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</si>
  <si>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</si>
  <si>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</si>
  <si>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</si>
  <si>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</si>
  <si>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</si>
  <si>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</si>
  <si>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</si>
  <si>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</si>
  <si>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</si>
  <si>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</si>
  <si>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</si>
  <si>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</si>
  <si>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</si>
  <si>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</si>
  <si>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</si>
  <si>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</si>
  <si>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</si>
  <si>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</si>
  <si>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</si>
  <si>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</si>
  <si>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</si>
  <si>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</si>
  <si>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</si>
  <si>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</si>
  <si>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</si>
  <si>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</si>
  <si>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</si>
  <si>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</si>
  <si>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</si>
  <si>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</si>
  <si>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</si>
  <si>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</si>
  <si>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</si>
  <si>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</si>
  <si>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</si>
  <si>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</si>
  <si>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</si>
  <si>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</si>
  <si>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</si>
  <si>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</si>
  <si>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</si>
  <si>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</si>
  <si>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</si>
  <si>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</si>
  <si>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</si>
  <si>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</si>
  <si>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</si>
  <si>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</si>
  <si>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</si>
  <si>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</si>
  <si>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</si>
  <si>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</si>
  <si>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NO</t>
    <phoneticPr fontId="18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</si>
  <si>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</si>
  <si>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</si>
  <si>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</si>
  <si>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</si>
  <si>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</si>
  <si>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</si>
  <si>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</si>
  <si>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</si>
  <si>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</si>
  <si>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</si>
  <si>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</si>
  <si>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</si>
  <si>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</si>
  <si>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</si>
  <si>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</si>
  <si>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</si>
  <si>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</si>
  <si>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</si>
  <si>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</si>
  <si>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</si>
  <si>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</si>
  <si>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</si>
  <si>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</si>
  <si>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</si>
  <si>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</si>
  <si>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</si>
  <si>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</si>
  <si>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</si>
  <si>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</si>
  <si>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</si>
  <si>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</si>
  <si>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</si>
  <si>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</si>
  <si>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</si>
  <si>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</si>
  <si>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</si>
  <si>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</si>
  <si>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</si>
  <si>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</si>
  <si>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</si>
  <si>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</si>
  <si>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</si>
  <si>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</si>
  <si>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</si>
  <si>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</si>
  <si>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</si>
  <si>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</si>
  <si>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</si>
  <si>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</si>
  <si>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</si>
  <si>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</si>
  <si>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</si>
  <si>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</si>
  <si>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</si>
  <si>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</si>
  <si>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</si>
  <si>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</si>
  <si>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</si>
  <si>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</si>
  <si>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</si>
  <si>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</si>
  <si>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</si>
  <si>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</si>
  <si>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</si>
  <si>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</si>
  <si>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</si>
  <si>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</si>
  <si>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</si>
  <si>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</si>
  <si>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</si>
  <si>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</si>
  <si>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</si>
  <si>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</si>
  <si>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</si>
  <si>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</si>
  <si>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</si>
  <si>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</si>
  <si>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</si>
  <si>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</si>
  <si>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</si>
  <si>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</si>
  <si>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</si>
  <si>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</si>
  <si>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</si>
  <si>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</si>
  <si>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</si>
  <si>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</si>
  <si>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</si>
  <si>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</si>
  <si>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</si>
  <si>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</si>
  <si>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</si>
  <si>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</si>
  <si>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</si>
  <si>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</si>
  <si>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</si>
  <si>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</si>
  <si>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</si>
  <si>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</si>
  <si>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</si>
  <si>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</si>
  <si>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</si>
  <si>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</si>
  <si>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</si>
  <si>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</si>
  <si>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</si>
  <si>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</si>
  <si>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</si>
  <si>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</si>
  <si>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</si>
  <si>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</si>
  <si>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</si>
  <si>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</si>
  <si>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</si>
  <si>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</si>
  <si>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</si>
  <si>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</si>
  <si>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</si>
  <si>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YES</t>
    <phoneticPr fontId="18" type="noConversion"/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</si>
  <si>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</si>
  <si>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</si>
  <si>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</si>
  <si>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</si>
  <si>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</si>
  <si>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</si>
  <si>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</si>
  <si>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</si>
  <si>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</si>
  <si>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</si>
  <si>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</si>
  <si>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</si>
  <si>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</si>
  <si>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</si>
  <si>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</si>
  <si>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</si>
  <si>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</si>
  <si>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</si>
  <si>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</si>
  <si>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</si>
  <si>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</si>
  <si>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</si>
  <si>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</si>
  <si>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</si>
  <si>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</si>
  <si>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</si>
  <si>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</si>
  <si>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</si>
  <si>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</si>
  <si>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</si>
  <si>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</si>
  <si>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</si>
  <si>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</si>
  <si>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</si>
  <si>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</si>
  <si>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</si>
  <si>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</si>
  <si>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</si>
  <si>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</si>
  <si>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</si>
  <si>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</si>
  <si>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</si>
  <si>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</si>
  <si>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</si>
  <si>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</si>
  <si>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</si>
  <si>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</si>
  <si>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</si>
  <si>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</si>
  <si>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</si>
  <si>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</si>
  <si>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</si>
  <si>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</si>
  <si>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</si>
  <si>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</si>
  <si>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</si>
  <si>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</si>
  <si>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</si>
  <si>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</si>
  <si>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</si>
  <si>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</si>
  <si>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</si>
  <si>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</si>
  <si>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</si>
  <si>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YES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</si>
  <si>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</si>
  <si>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</si>
  <si>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</si>
  <si>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</si>
  <si>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</si>
  <si>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</si>
  <si>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</si>
  <si>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</si>
  <si>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</si>
  <si>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</si>
  <si>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</si>
  <si>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</si>
  <si>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</si>
  <si>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</si>
  <si>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</si>
  <si>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</si>
  <si>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</si>
  <si>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</si>
  <si>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</si>
  <si>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</si>
  <si>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</si>
  <si>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</si>
  <si>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</si>
  <si>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</si>
  <si>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</si>
  <si>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</si>
  <si>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</si>
  <si>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</si>
  <si>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</si>
  <si>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</si>
  <si>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</si>
  <si>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</si>
  <si>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</si>
  <si>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</si>
  <si>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</si>
  <si>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</si>
  <si>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</si>
  <si>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</si>
  <si>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</si>
  <si>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</si>
  <si>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</si>
  <si>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</si>
  <si>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</si>
  <si>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</si>
  <si>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</si>
  <si>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</si>
  <si>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</si>
  <si>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</si>
  <si>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</si>
  <si>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</si>
  <si>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</si>
  <si>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</si>
  <si>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</si>
  <si>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</si>
  <si>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</si>
  <si>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</si>
  <si>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</si>
  <si>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</si>
  <si>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</si>
  <si>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</si>
  <si>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</si>
  <si>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</si>
  <si>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</si>
  <si>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</si>
  <si>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</si>
  <si>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</si>
  <si>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</si>
  <si>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</si>
  <si>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</si>
  <si>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</si>
  <si>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</si>
  <si>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</si>
  <si>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</si>
  <si>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</si>
  <si>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</si>
  <si>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</si>
  <si>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</si>
  <si>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</si>
  <si>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</si>
  <si>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</si>
  <si>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</si>
  <si>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</si>
  <si>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</si>
  <si>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</si>
  <si>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</si>
  <si>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</si>
  <si>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</si>
  <si>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</si>
  <si>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</si>
  <si>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</si>
  <si>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</si>
  <si>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</si>
  <si>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</si>
  <si>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</si>
  <si>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</si>
  <si>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</si>
  <si>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</si>
  <si>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</si>
  <si>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</si>
  <si>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</si>
  <si>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</si>
  <si>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</si>
  <si>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</si>
  <si>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</si>
  <si>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</si>
  <si>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</si>
  <si>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</si>
  <si>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</si>
  <si>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</si>
  <si>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</si>
  <si>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</si>
  <si>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</si>
  <si>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</si>
  <si>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</si>
  <si>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</si>
  <si>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</si>
  <si>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</si>
  <si>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</si>
  <si>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</si>
  <si>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</si>
  <si>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</si>
  <si>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</si>
  <si>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</si>
  <si>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</si>
  <si>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</si>
  <si>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</si>
  <si>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</si>
  <si>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</si>
  <si>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</si>
  <si>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</si>
  <si>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</si>
  <si>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</si>
  <si>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</si>
  <si>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</si>
  <si>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</si>
  <si>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</si>
  <si>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</si>
  <si>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</si>
  <si>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</si>
  <si>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</si>
  <si>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</si>
  <si>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</si>
  <si>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</si>
  <si>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</si>
  <si>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</si>
  <si>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</si>
  <si>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</si>
  <si>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</si>
  <si>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</si>
  <si>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</si>
  <si>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</si>
  <si>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</si>
  <si>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</si>
  <si>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</si>
  <si>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</si>
  <si>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</si>
  <si>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</si>
  <si>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</si>
  <si>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</si>
  <si>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</si>
  <si>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</si>
  <si>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</si>
  <si>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</si>
  <si>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</si>
  <si>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</si>
  <si>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</si>
  <si>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</si>
  <si>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</si>
  <si>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</si>
  <si>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</si>
  <si>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</si>
  <si>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</si>
  <si>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</si>
  <si>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</si>
  <si>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</si>
  <si>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</si>
  <si>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</si>
  <si>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</si>
  <si>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</si>
  <si>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</si>
  <si>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</si>
  <si>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</si>
  <si>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</si>
  <si>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</si>
  <si>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</si>
  <si>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</si>
  <si>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</si>
  <si>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</si>
  <si>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</si>
  <si>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</si>
  <si>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</si>
  <si>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</si>
  <si>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</si>
  <si>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</si>
  <si>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</si>
  <si>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</si>
  <si>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</si>
  <si>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</si>
  <si>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</si>
  <si>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</si>
  <si>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</si>
  <si>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</si>
  <si>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</si>
  <si>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</si>
  <si>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</si>
  <si>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</si>
  <si>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</si>
  <si>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</si>
  <si>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</si>
  <si>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</si>
  <si>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</si>
  <si>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</si>
  <si>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</si>
  <si>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</si>
  <si>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</si>
  <si>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</si>
  <si>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</si>
  <si>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</si>
  <si>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</si>
  <si>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</si>
  <si>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</si>
  <si>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</si>
  <si>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</si>
  <si>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</si>
  <si>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</si>
  <si>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</si>
  <si>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</si>
  <si>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</si>
  <si>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</si>
  <si>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</si>
  <si>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</si>
  <si>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</si>
  <si>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</si>
  <si>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</si>
  <si>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</si>
  <si>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</si>
  <si>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</si>
  <si>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</si>
  <si>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</si>
  <si>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</si>
  <si>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</si>
  <si>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</si>
  <si>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</si>
  <si>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</si>
  <si>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</si>
  <si>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</si>
  <si>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</si>
  <si>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</si>
  <si>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</si>
  <si>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</si>
  <si>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</si>
  <si>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</si>
  <si>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</si>
  <si>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</si>
  <si>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</si>
  <si>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</si>
  <si>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</si>
  <si>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</si>
  <si>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</si>
  <si>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</si>
  <si>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</si>
  <si>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</si>
  <si>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</si>
  <si>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</si>
  <si>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</si>
  <si>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</si>
  <si>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</si>
  <si>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</si>
  <si>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</si>
  <si>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</si>
  <si>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</si>
  <si>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</si>
  <si>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</si>
  <si>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</si>
  <si>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</si>
  <si>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</si>
  <si>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</si>
  <si>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</si>
  <si>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</si>
  <si>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</si>
  <si>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</si>
  <si>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</si>
  <si>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</si>
  <si>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</si>
  <si>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</si>
  <si>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</si>
  <si>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</si>
  <si>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</si>
  <si>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</si>
  <si>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</si>
  <si>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</si>
  <si>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</si>
  <si>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</si>
  <si>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</si>
  <si>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</si>
  <si>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</si>
  <si>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</si>
  <si>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</si>
  <si>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</si>
  <si>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</si>
  <si>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</si>
  <si>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</si>
  <si>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</si>
  <si>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</si>
  <si>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</si>
  <si>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</si>
  <si>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</si>
  <si>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</si>
  <si>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</si>
  <si>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</si>
  <si>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</si>
  <si>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</si>
  <si>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</si>
  <si>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</si>
  <si>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</si>
  <si>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</si>
  <si>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</si>
  <si>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</si>
  <si>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</si>
  <si>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</si>
  <si>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</si>
  <si>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</si>
  <si>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</si>
  <si>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</si>
  <si>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</si>
  <si>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</si>
  <si>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</si>
  <si>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</si>
  <si>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</si>
  <si>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</si>
  <si>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</si>
  <si>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</si>
  <si>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</si>
  <si>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</si>
  <si>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</si>
  <si>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</si>
  <si>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</si>
  <si>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</si>
  <si>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</si>
  <si>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</si>
  <si>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</si>
  <si>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</si>
  <si>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</si>
  <si>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</si>
  <si>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</si>
  <si>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</si>
  <si>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</si>
  <si>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</si>
  <si>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</si>
  <si>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</si>
  <si>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</si>
  <si>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</si>
  <si>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</si>
  <si>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</si>
  <si>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</si>
  <si>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</si>
  <si>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</si>
  <si>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</si>
  <si>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</si>
  <si>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</si>
  <si>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</si>
  <si>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</si>
  <si>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</si>
  <si>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</si>
  <si>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</si>
  <si>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</si>
  <si>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</si>
  <si>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</si>
  <si>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</si>
  <si>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</si>
  <si>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</si>
  <si>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</si>
  <si>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</si>
  <si>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</si>
  <si>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</si>
  <si>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</si>
  <si>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</si>
  <si>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</si>
  <si>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</si>
  <si>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</si>
  <si>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</si>
  <si>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</si>
  <si>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</si>
  <si>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</si>
  <si>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</si>
  <si>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</si>
  <si>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</si>
  <si>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</si>
  <si>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</si>
  <si>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</si>
  <si>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</si>
  <si>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</si>
  <si>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</si>
  <si>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</si>
  <si>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</si>
  <si>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</si>
  <si>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</si>
  <si>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</si>
  <si>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</si>
  <si>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</si>
  <si>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</si>
  <si>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</si>
  <si>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</si>
  <si>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</si>
  <si>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</si>
  <si>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</si>
  <si>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</si>
  <si>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</si>
  <si>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</si>
  <si>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</si>
  <si>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</si>
  <si>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</si>
  <si>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</si>
  <si>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</si>
  <si>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</si>
  <si>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</si>
  <si>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</si>
  <si>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</si>
  <si>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</si>
  <si>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</si>
  <si>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</si>
  <si>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</si>
  <si>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</si>
  <si>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</si>
  <si>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</si>
  <si>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</si>
  <si>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</si>
  <si>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</si>
  <si>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</si>
  <si>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</si>
  <si>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</si>
  <si>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</si>
  <si>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</si>
  <si>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</si>
  <si>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</si>
  <si>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</si>
  <si>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</si>
  <si>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</si>
  <si>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</si>
  <si>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</si>
  <si>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</si>
  <si>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</si>
  <si>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</si>
  <si>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</si>
  <si>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</si>
  <si>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</si>
  <si>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</si>
  <si>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</si>
  <si>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</si>
  <si>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</si>
  <si>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</si>
  <si>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</si>
  <si>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</si>
  <si>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</si>
  <si>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</si>
  <si>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</si>
  <si>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</si>
  <si>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</si>
  <si>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</si>
  <si>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</si>
  <si>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</si>
  <si>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</si>
  <si>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</si>
  <si>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</si>
  <si>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</si>
  <si>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</si>
  <si>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</si>
  <si>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</si>
  <si>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</si>
  <si>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</si>
  <si>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</si>
  <si>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</si>
  <si>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</si>
  <si>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</si>
  <si>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</si>
  <si>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</si>
  <si>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</si>
  <si>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</si>
  <si>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</si>
  <si>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</si>
  <si>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</si>
  <si>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</si>
  <si>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</si>
  <si>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</si>
  <si>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</si>
  <si>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</si>
  <si>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</si>
  <si>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</si>
  <si>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</si>
  <si>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</si>
  <si>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</si>
  <si>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</si>
  <si>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</si>
  <si>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</si>
  <si>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</si>
  <si>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</si>
  <si>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</si>
  <si>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</si>
  <si>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</si>
  <si>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</si>
  <si>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</si>
  <si>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</si>
  <si>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</si>
  <si>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</si>
  <si>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</si>
  <si>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</si>
  <si>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</si>
  <si>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</si>
  <si>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</si>
  <si>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</si>
  <si>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</si>
  <si>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</si>
  <si>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</si>
  <si>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</si>
  <si>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</si>
  <si>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</si>
  <si>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</si>
  <si>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</si>
  <si>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</si>
  <si>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</si>
  <si>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</si>
  <si>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</si>
  <si>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</si>
  <si>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</si>
  <si>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</si>
  <si>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</si>
  <si>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</si>
  <si>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</si>
  <si>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</si>
  <si>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</si>
  <si>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</si>
  <si>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</si>
  <si>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</si>
  <si>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</si>
  <si>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</si>
  <si>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</si>
  <si>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</si>
  <si>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</si>
  <si>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</si>
  <si>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</si>
  <si>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</si>
  <si>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</si>
  <si>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</si>
  <si>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</si>
  <si>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</si>
  <si>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</si>
  <si>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</si>
  <si>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</si>
  <si>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</si>
  <si>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</si>
  <si>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</si>
  <si>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</si>
  <si>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</si>
  <si>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</si>
  <si>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</si>
  <si>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</si>
  <si>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</si>
  <si>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</si>
  <si>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</si>
  <si>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</si>
  <si>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</si>
  <si>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</si>
  <si>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</si>
  <si>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</si>
  <si>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</si>
  <si>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</si>
  <si>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</si>
  <si>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</si>
  <si>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</si>
  <si>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</si>
  <si>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</si>
  <si>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</si>
  <si>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</si>
  <si>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</si>
  <si>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</si>
  <si>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</si>
  <si>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</si>
  <si>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</si>
  <si>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</si>
  <si>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</si>
  <si>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</si>
  <si>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</si>
  <si>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</si>
  <si>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</si>
  <si>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</si>
  <si>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</si>
  <si>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</si>
  <si>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</si>
  <si>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</si>
  <si>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</si>
  <si>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</si>
  <si>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</si>
  <si>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</si>
  <si>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</si>
  <si>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</si>
  <si>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</si>
  <si>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</si>
  <si>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</si>
  <si>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</si>
  <si>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</si>
  <si>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</si>
  <si>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</si>
  <si>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</si>
  <si>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</si>
  <si>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</si>
  <si>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</si>
  <si>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</si>
  <si>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</si>
  <si>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</si>
  <si>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</si>
  <si>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</si>
  <si>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</si>
  <si>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</si>
  <si>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</si>
  <si>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</si>
  <si>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</si>
  <si>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</si>
  <si>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</si>
  <si>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</si>
  <si>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</si>
  <si>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</si>
  <si>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</si>
  <si>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</si>
  <si>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</si>
  <si>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</si>
  <si>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</si>
  <si>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</si>
  <si>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</si>
  <si>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</si>
  <si>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</si>
  <si>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</si>
  <si>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</si>
  <si>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</si>
  <si>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</si>
  <si>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</si>
  <si>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</si>
  <si>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</si>
  <si>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</si>
  <si>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</si>
  <si>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</si>
  <si>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</si>
  <si>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</si>
  <si>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</si>
  <si>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</si>
  <si>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</si>
  <si>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</si>
  <si>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</si>
  <si>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</si>
  <si>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</si>
  <si>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</si>
  <si>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</si>
  <si>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</si>
  <si>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</si>
  <si>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</si>
  <si>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</si>
  <si>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</si>
  <si>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</si>
  <si>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</si>
  <si>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</si>
  <si>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</si>
  <si>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</si>
  <si>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</si>
  <si>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</si>
  <si>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</si>
  <si>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</si>
  <si>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</si>
  <si>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</si>
  <si>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</si>
  <si>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</si>
  <si>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</si>
  <si>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</si>
  <si>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</si>
  <si>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</si>
  <si>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</si>
  <si>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</si>
  <si>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</si>
  <si>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</si>
  <si>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</si>
  <si>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</si>
  <si>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</si>
  <si>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</si>
  <si>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</si>
  <si>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</si>
  <si>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</si>
  <si>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</si>
  <si>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</si>
  <si>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</si>
  <si>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</si>
  <si>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</si>
  <si>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</si>
  <si>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</si>
  <si>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</si>
  <si>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</si>
  <si>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</si>
  <si>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</si>
  <si>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</si>
  <si>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</si>
  <si>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</si>
  <si>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</si>
  <si>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</si>
  <si>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</si>
  <si>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</si>
  <si>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</si>
  <si>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</si>
  <si>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</si>
  <si>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</si>
  <si>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</si>
  <si>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</si>
  <si>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</si>
  <si>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</si>
  <si>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</si>
  <si>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</si>
  <si>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</si>
  <si>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</si>
  <si>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</si>
  <si>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</si>
  <si>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</si>
  <si>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</si>
  <si>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</si>
  <si>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</si>
  <si>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</si>
  <si>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</si>
  <si>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</si>
  <si>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</si>
  <si>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</si>
  <si>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</si>
  <si>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</si>
  <si>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</si>
  <si>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</si>
  <si>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</si>
  <si>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</si>
  <si>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</si>
  <si>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</si>
  <si>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</si>
  <si>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</si>
  <si>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</si>
  <si>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</si>
  <si>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</si>
  <si>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</si>
  <si>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</si>
  <si>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</si>
  <si>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</si>
  <si>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</si>
  <si>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</si>
  <si>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</si>
  <si>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</si>
  <si>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</si>
  <si>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</si>
  <si>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</si>
  <si>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</si>
  <si>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</si>
  <si>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No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</si>
  <si>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</si>
  <si>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</si>
  <si>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</si>
  <si>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</si>
  <si>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</si>
  <si>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</si>
  <si>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</si>
  <si>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</si>
  <si>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</si>
  <si>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</si>
  <si>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</si>
  <si>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</si>
  <si>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</si>
  <si>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</si>
  <si>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</si>
  <si>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</si>
  <si>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</si>
  <si>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</si>
  <si>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</si>
  <si>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</si>
  <si>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</si>
  <si>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</si>
  <si>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</si>
  <si>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</si>
  <si>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</si>
  <si>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</si>
  <si>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</si>
  <si>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</si>
  <si>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</si>
  <si>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</si>
  <si>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</si>
  <si>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</si>
  <si>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</si>
  <si>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</si>
  <si>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</si>
  <si>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</si>
  <si>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</si>
  <si>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</si>
  <si>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</si>
  <si>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</si>
  <si>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</si>
  <si>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</si>
  <si>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</si>
  <si>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</si>
  <si>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</si>
  <si>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</si>
  <si>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</si>
  <si>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</si>
  <si>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</si>
  <si>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</si>
  <si>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</si>
  <si>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</si>
  <si>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</si>
  <si>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</si>
  <si>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</si>
  <si>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</si>
  <si>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</si>
  <si>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</si>
  <si>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</si>
  <si>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</si>
  <si>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</si>
  <si>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</si>
  <si>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</si>
  <si>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</si>
  <si>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</si>
  <si>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</si>
  <si>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</si>
  <si>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</si>
  <si>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</si>
  <si>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</si>
  <si>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</si>
  <si>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</si>
  <si>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</si>
  <si>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</si>
  <si>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</si>
  <si>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</si>
  <si>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</si>
  <si>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</si>
  <si>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</si>
  <si>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</si>
  <si>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</si>
  <si>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</si>
  <si>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</si>
  <si>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</si>
  <si>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</si>
  <si>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</si>
  <si>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</si>
  <si>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</si>
  <si>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</si>
  <si>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</si>
  <si>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</si>
  <si>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</si>
  <si>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</si>
  <si>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</si>
  <si>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</si>
  <si>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</si>
  <si>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</si>
  <si>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</si>
  <si>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</si>
  <si>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</si>
  <si>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</si>
  <si>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</si>
  <si>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</si>
  <si>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</si>
  <si>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</si>
  <si>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</si>
  <si>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</si>
  <si>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</si>
  <si>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</si>
  <si>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</si>
  <si>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</si>
  <si>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</si>
  <si>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</si>
  <si>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</si>
  <si>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</si>
  <si>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</si>
  <si>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</si>
  <si>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</si>
  <si>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</si>
  <si>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</si>
  <si>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</si>
  <si>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</si>
  <si>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</si>
  <si>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</si>
  <si>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</si>
  <si>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</si>
  <si>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</si>
  <si>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</si>
  <si>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</si>
  <si>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</si>
  <si>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</si>
  <si>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</si>
  <si>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</si>
  <si>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</si>
  <si>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</si>
  <si>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</si>
  <si>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</si>
  <si>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</si>
  <si>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</si>
  <si>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</si>
  <si>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</si>
  <si>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</si>
  <si>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</si>
  <si>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</si>
  <si>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</si>
  <si>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</si>
  <si>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</si>
  <si>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</si>
  <si>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</si>
  <si>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</si>
  <si>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</si>
  <si>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</si>
  <si>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</si>
  <si>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</si>
  <si>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</si>
  <si>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</si>
  <si>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</si>
  <si>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</si>
  <si>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</si>
  <si>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</si>
  <si>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</si>
  <si>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</si>
  <si>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</si>
  <si>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</si>
  <si>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</si>
  <si>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</si>
  <si>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</si>
  <si>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</si>
  <si>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</si>
  <si>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</si>
  <si>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</si>
  <si>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</si>
  <si>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</si>
  <si>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</si>
  <si>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</si>
  <si>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</si>
  <si>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</si>
  <si>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C49SZX20230119JL/4600003615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</si>
  <si>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</si>
  <si>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</si>
  <si>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</si>
  <si>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</si>
  <si>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</si>
  <si>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</si>
  <si>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</si>
  <si>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</si>
  <si>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</si>
  <si>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</si>
  <si>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</si>
  <si>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</si>
  <si>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</si>
  <si>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</si>
  <si>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</si>
  <si>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</si>
  <si>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</si>
  <si>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</si>
  <si>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</si>
  <si>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</si>
  <si>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</si>
  <si>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</si>
  <si>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</si>
  <si>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</si>
  <si>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</si>
  <si>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</si>
  <si>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</si>
  <si>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</si>
  <si>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</si>
  <si>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</si>
  <si>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</si>
  <si>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</si>
  <si>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</si>
  <si>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</si>
  <si>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</si>
  <si>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</si>
  <si>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</si>
  <si>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</si>
  <si>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</si>
  <si>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</si>
  <si>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</si>
  <si>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</si>
  <si>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</si>
  <si>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</si>
  <si>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</si>
  <si>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</si>
  <si>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</si>
  <si>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</si>
  <si>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</si>
  <si>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</si>
  <si>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</si>
  <si>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</si>
  <si>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</si>
  <si>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</si>
  <si>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</si>
  <si>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</si>
  <si>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</si>
  <si>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</si>
  <si>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</si>
  <si>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</si>
  <si>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</si>
  <si>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</si>
  <si>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</si>
  <si>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</si>
  <si>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</si>
  <si>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</si>
  <si>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</si>
  <si>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</si>
  <si>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</si>
  <si>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</si>
  <si>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</si>
  <si>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</si>
  <si>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</si>
  <si>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</si>
  <si>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</si>
  <si>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</si>
  <si>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</si>
  <si>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</si>
  <si>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</si>
  <si>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</si>
  <si>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</si>
  <si>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</si>
  <si>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</si>
  <si>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</si>
  <si>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</si>
  <si>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</si>
  <si>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</si>
  <si>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</si>
  <si>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</si>
  <si>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</si>
  <si>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</si>
  <si>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</si>
  <si>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</si>
  <si>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</si>
  <si>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</si>
  <si>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</si>
  <si>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</si>
  <si>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</si>
  <si>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</si>
  <si>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</si>
  <si>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</si>
  <si>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</si>
  <si>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</si>
  <si>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</si>
  <si>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</si>
  <si>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</si>
  <si>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</si>
  <si>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</si>
  <si>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</si>
  <si>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</si>
  <si>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</si>
  <si>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</si>
  <si>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</si>
  <si>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</si>
  <si>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</si>
  <si>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</si>
  <si>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</si>
  <si>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</si>
  <si>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</si>
  <si>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</si>
  <si>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</si>
  <si>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</si>
  <si>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</si>
  <si>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</si>
  <si>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</si>
  <si>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</si>
  <si>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</si>
  <si>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</si>
  <si>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</si>
  <si>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</si>
  <si>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</si>
  <si>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</si>
  <si>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</si>
  <si>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</si>
  <si>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</si>
  <si>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</si>
  <si>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</si>
  <si>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</si>
  <si>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</si>
  <si>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</si>
  <si>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</si>
  <si>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</si>
  <si>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</si>
  <si>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</si>
  <si>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</si>
  <si>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</si>
  <si>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</si>
  <si>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</si>
  <si>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</si>
  <si>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</si>
  <si>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</si>
  <si>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</si>
  <si>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</si>
  <si>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</si>
  <si>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</si>
  <si>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</si>
  <si>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</si>
  <si>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</si>
  <si>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</si>
  <si>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</si>
  <si>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</si>
  <si>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</si>
  <si>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</si>
  <si>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</si>
  <si>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</si>
  <si>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</si>
  <si>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</si>
  <si>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</si>
  <si>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</si>
  <si>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</si>
  <si>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</si>
  <si>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</si>
  <si>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</si>
  <si>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</si>
  <si>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</si>
  <si>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</si>
  <si>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</si>
  <si>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</si>
  <si>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</si>
  <si>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</si>
  <si>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</si>
  <si>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</si>
  <si>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</si>
  <si>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</si>
  <si>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</si>
  <si>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</si>
  <si>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</si>
  <si>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</si>
  <si>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</si>
  <si>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</si>
  <si>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</si>
  <si>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</si>
  <si>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</si>
  <si>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</si>
  <si>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</si>
  <si>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</si>
  <si>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</si>
  <si>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</si>
  <si>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</si>
  <si>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</si>
  <si>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</si>
  <si>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</si>
  <si>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</si>
  <si>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</si>
  <si>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</si>
  <si>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</si>
  <si>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</si>
  <si>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</si>
  <si>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</si>
  <si>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</si>
  <si>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</si>
  <si>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</si>
  <si>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</si>
  <si>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</si>
  <si>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</si>
  <si>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</si>
  <si>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</si>
  <si>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</si>
  <si>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</si>
  <si>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</si>
  <si>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</si>
  <si>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</si>
  <si>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</si>
  <si>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</si>
  <si>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</si>
  <si>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</si>
  <si>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</si>
  <si>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</si>
  <si>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</si>
  <si>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</si>
  <si>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</si>
  <si>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</si>
  <si>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</si>
  <si>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</si>
  <si>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</si>
  <si>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</si>
  <si>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</si>
  <si>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</si>
  <si>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</si>
  <si>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</si>
  <si>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</si>
  <si>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</si>
  <si>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</si>
  <si>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</si>
  <si>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</si>
  <si>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</si>
  <si>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</si>
  <si>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</si>
  <si>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</si>
  <si>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</si>
  <si>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</si>
  <si>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</si>
  <si>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</si>
  <si>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</si>
  <si>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</si>
  <si>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</si>
  <si>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</si>
  <si>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</si>
  <si>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</si>
  <si>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</si>
  <si>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</si>
  <si>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</si>
  <si>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</si>
  <si>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</si>
  <si>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</si>
  <si>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</si>
  <si>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</si>
  <si>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</si>
  <si>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</si>
  <si>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</si>
  <si>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</si>
  <si>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</si>
  <si>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</si>
  <si>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</si>
  <si>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</si>
  <si>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</si>
  <si>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</si>
  <si>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</si>
  <si>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</si>
  <si>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</si>
  <si>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</si>
  <si>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</si>
  <si>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</si>
  <si>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</si>
  <si>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</si>
  <si>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</si>
  <si>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</si>
  <si>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</si>
  <si>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</si>
  <si>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</si>
  <si>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</si>
  <si>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</si>
  <si>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</si>
  <si>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</si>
  <si>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</si>
  <si>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</si>
  <si>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</si>
  <si>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</si>
  <si>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</si>
  <si>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</si>
  <si>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</si>
  <si>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</si>
  <si>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</si>
  <si>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</si>
  <si>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</si>
  <si>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</si>
  <si>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</si>
  <si>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</si>
  <si>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</si>
  <si>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</si>
  <si>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</si>
  <si>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</si>
  <si>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</si>
  <si>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</si>
  <si>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</si>
  <si>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</si>
  <si>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</si>
  <si>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</si>
  <si>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</si>
  <si>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</si>
  <si>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</si>
  <si>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</si>
  <si>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</si>
  <si>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</si>
  <si>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</si>
  <si>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</si>
  <si>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</si>
  <si>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</si>
  <si>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</si>
  <si>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</si>
  <si>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</si>
  <si>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</si>
  <si>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</si>
  <si>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</si>
  <si>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</si>
  <si>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</si>
  <si>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</si>
  <si>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</si>
  <si>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</si>
  <si>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</si>
  <si>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</si>
  <si>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</si>
  <si>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</si>
  <si>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</si>
  <si>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</si>
  <si>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</si>
  <si>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</si>
  <si>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</si>
  <si>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</si>
  <si>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</si>
  <si>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</si>
  <si>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</si>
  <si>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</si>
  <si>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</si>
  <si>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</si>
  <si>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</si>
  <si>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</si>
  <si>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</si>
  <si>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</si>
  <si>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</si>
  <si>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</si>
  <si>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</si>
  <si>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</si>
  <si>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</si>
  <si>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</si>
  <si>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</si>
  <si>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</si>
  <si>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</si>
  <si>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</si>
  <si>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7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</si>
  <si>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</si>
  <si>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</si>
  <si>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</si>
  <si>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</si>
  <si>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</si>
  <si>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</si>
  <si>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</si>
  <si>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</si>
  <si>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</si>
  <si>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</si>
  <si>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</si>
  <si>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</si>
  <si>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</si>
  <si>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</si>
  <si>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</si>
  <si>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</si>
  <si>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</si>
  <si>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</si>
  <si>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</si>
  <si>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</si>
  <si>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</si>
  <si>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</si>
  <si>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</si>
  <si>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</si>
  <si>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</si>
  <si>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</si>
  <si>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</si>
  <si>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</si>
  <si>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</si>
  <si>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</si>
  <si>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</si>
  <si>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</si>
  <si>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</si>
  <si>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</si>
  <si>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</si>
  <si>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</si>
  <si>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</si>
  <si>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</si>
  <si>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</si>
  <si>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</si>
  <si>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</si>
  <si>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</si>
  <si>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</si>
  <si>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</si>
  <si>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</si>
  <si>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</si>
  <si>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</si>
  <si>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</si>
  <si>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</si>
  <si>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</si>
  <si>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</si>
  <si>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</si>
  <si>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</si>
  <si>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</si>
  <si>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</si>
  <si>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</si>
  <si>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</si>
  <si>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</si>
  <si>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</si>
  <si>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</si>
  <si>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</si>
  <si>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</si>
  <si>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</si>
  <si>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</si>
  <si>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</si>
  <si>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</si>
  <si>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</si>
  <si>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</si>
  <si>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</si>
  <si>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</si>
  <si>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</si>
  <si>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8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</si>
  <si>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</si>
  <si>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</si>
  <si>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</si>
  <si>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</si>
  <si>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</si>
  <si>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</si>
  <si>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</si>
  <si>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</si>
  <si>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</si>
  <si>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</si>
  <si>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</si>
  <si>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</si>
  <si>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</si>
  <si>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</si>
  <si>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</si>
  <si>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</si>
  <si>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</si>
  <si>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</si>
  <si>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</si>
  <si>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</si>
  <si>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</si>
  <si>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</si>
  <si>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</si>
  <si>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</si>
  <si>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</si>
  <si>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</si>
  <si>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</si>
  <si>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</si>
  <si>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</si>
  <si>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</si>
  <si>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</si>
  <si>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</si>
  <si>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</si>
  <si>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</si>
  <si>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</si>
  <si>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</si>
  <si>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</si>
  <si>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</si>
  <si>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</si>
  <si>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</si>
  <si>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</si>
  <si>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</si>
  <si>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</si>
  <si>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</si>
  <si>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</si>
  <si>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5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</si>
  <si>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</si>
  <si>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</si>
  <si>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</si>
  <si>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</si>
  <si>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</si>
  <si>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</si>
  <si>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</si>
  <si>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</si>
  <si>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</si>
  <si>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</si>
  <si>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</si>
  <si>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</si>
  <si>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</si>
  <si>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</si>
  <si>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</si>
  <si>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</si>
  <si>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</si>
  <si>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</si>
  <si>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</si>
  <si>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</si>
  <si>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</si>
  <si>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</si>
  <si>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</si>
  <si>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</si>
  <si>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</si>
  <si>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</si>
  <si>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</si>
  <si>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</si>
  <si>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</si>
  <si>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</si>
  <si>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</si>
  <si>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</si>
  <si>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</si>
  <si>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</si>
  <si>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</si>
  <si>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</si>
  <si>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</si>
  <si>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</si>
  <si>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</si>
  <si>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</si>
  <si>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5" type="noConversion"/>
  </si>
  <si>
    <t>聚亮兴业</t>
    <phoneticPr fontId="25" type="noConversion"/>
  </si>
  <si>
    <t>Yes</t>
    <phoneticPr fontId="25" type="noConversion"/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</si>
  <si>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</si>
  <si>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</si>
  <si>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</si>
  <si>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</si>
  <si>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</si>
  <si>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</si>
  <si>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</si>
  <si>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</si>
  <si>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</si>
  <si>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</si>
  <si>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</si>
  <si>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</si>
  <si>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</si>
  <si>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</si>
  <si>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</si>
  <si>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</si>
  <si>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</si>
  <si>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</si>
  <si>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</si>
  <si>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</si>
  <si>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</si>
  <si>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</si>
  <si>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</si>
  <si>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</si>
  <si>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</si>
  <si>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</si>
  <si>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</si>
  <si>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</si>
  <si>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</si>
  <si>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</si>
  <si>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</si>
  <si>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</si>
  <si>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</si>
  <si>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</si>
  <si>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</si>
  <si>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</si>
  <si>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</si>
  <si>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</si>
  <si>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</si>
  <si>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</si>
  <si>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</si>
  <si>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</si>
  <si>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</si>
  <si>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</si>
  <si>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</si>
  <si>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</si>
  <si>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</si>
  <si>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</si>
  <si>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</si>
  <si>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</si>
  <si>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</si>
  <si>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</si>
  <si>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</si>
  <si>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</si>
  <si>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</si>
  <si>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C49SHA20190411/JXD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</si>
  <si>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</si>
  <si>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</si>
  <si>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</si>
  <si>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</si>
  <si>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</si>
  <si>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</si>
  <si>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</si>
  <si>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</si>
  <si>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</si>
  <si>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</si>
  <si>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</si>
  <si>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</si>
  <si>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</si>
  <si>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</si>
  <si>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</si>
  <si>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</si>
  <si>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</si>
  <si>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</si>
  <si>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</si>
  <si>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</si>
  <si>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</si>
  <si>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</si>
  <si>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</si>
  <si>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</si>
  <si>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</si>
  <si>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</si>
  <si>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</si>
  <si>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</si>
  <si>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</si>
  <si>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</si>
  <si>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</si>
  <si>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</si>
  <si>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</si>
  <si>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</si>
  <si>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</si>
  <si>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</si>
  <si>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</si>
  <si>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</si>
  <si>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</si>
  <si>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</si>
  <si>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</si>
  <si>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</si>
  <si>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</si>
  <si>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</si>
  <si>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</si>
  <si>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</si>
  <si>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</si>
  <si>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</si>
  <si>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</si>
  <si>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</si>
  <si>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</si>
  <si>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</si>
  <si>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</si>
  <si>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</si>
  <si>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</si>
  <si>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</si>
  <si>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</si>
  <si>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</si>
  <si>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</si>
  <si>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</si>
  <si>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</si>
  <si>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</si>
  <si>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</si>
  <si>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</si>
  <si>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</si>
  <si>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</si>
  <si>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</si>
  <si>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</si>
  <si>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</si>
  <si>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</si>
  <si>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</si>
  <si>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</si>
  <si>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</si>
  <si>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</si>
  <si>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</si>
  <si>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</si>
  <si>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</si>
  <si>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</si>
  <si>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</si>
  <si>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</si>
  <si>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</si>
  <si>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</si>
  <si>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</si>
  <si>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</si>
  <si>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</si>
  <si>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</si>
  <si>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</si>
  <si>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</si>
  <si>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</si>
  <si>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</si>
  <si>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</si>
  <si>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</si>
  <si>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</si>
  <si>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</si>
  <si>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</si>
  <si>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</si>
  <si>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</si>
  <si>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</si>
  <si>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</si>
  <si>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</si>
  <si>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</si>
  <si>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</si>
  <si>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</si>
  <si>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</si>
  <si>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</si>
  <si>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</si>
  <si>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</si>
  <si>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</si>
  <si>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No</t>
    <phoneticPr fontId="14" type="noConversion"/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</si>
  <si>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</si>
  <si>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</si>
  <si>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</si>
  <si>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</si>
  <si>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</si>
  <si>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</si>
  <si>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</si>
  <si>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</si>
  <si>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</si>
  <si>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</si>
  <si>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</si>
  <si>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</si>
  <si>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</si>
  <si>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</si>
  <si>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</si>
  <si>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</si>
  <si>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</si>
  <si>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</si>
  <si>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</si>
  <si>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</si>
  <si>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</si>
  <si>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</si>
  <si>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</si>
  <si>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</si>
  <si>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</si>
  <si>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</si>
  <si>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</si>
  <si>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</si>
  <si>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</si>
  <si>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</si>
  <si>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</si>
  <si>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</si>
  <si>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</si>
  <si>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</si>
  <si>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</si>
  <si>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</si>
  <si>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</si>
  <si>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</si>
  <si>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</si>
  <si>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</si>
  <si>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</si>
  <si>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</si>
  <si>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</si>
  <si>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</si>
  <si>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</si>
  <si>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</si>
  <si>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</si>
  <si>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</si>
  <si>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</si>
  <si>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</si>
  <si>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</si>
  <si>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</si>
  <si>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</si>
  <si>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</si>
  <si>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</si>
  <si>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</si>
  <si>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</si>
  <si>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</si>
  <si>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</si>
  <si>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</si>
  <si>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</si>
  <si>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</si>
  <si>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</si>
  <si>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</si>
  <si>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</si>
  <si>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</si>
  <si>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</si>
  <si>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</si>
  <si>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</si>
  <si>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</si>
  <si>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</si>
  <si>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</si>
  <si>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</si>
  <si>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</si>
  <si>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</si>
  <si>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</si>
  <si>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</si>
  <si>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</si>
  <si>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</si>
  <si>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</si>
  <si>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</si>
  <si>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</si>
  <si>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</si>
  <si>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</si>
  <si>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</si>
  <si>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</si>
  <si>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</si>
  <si>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</si>
  <si>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</si>
  <si>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</si>
  <si>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</si>
  <si>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</si>
  <si>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</si>
  <si>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</si>
  <si>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5" type="noConversion"/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</si>
  <si>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</si>
  <si>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</si>
  <si>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</si>
  <si>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</si>
  <si>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</si>
  <si>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</si>
  <si>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</si>
  <si>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</si>
  <si>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</si>
  <si>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</si>
  <si>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</si>
  <si>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</si>
  <si>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</si>
  <si>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</si>
  <si>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</si>
  <si>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</si>
  <si>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</si>
  <si>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</si>
  <si>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</si>
  <si>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</si>
  <si>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</si>
  <si>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</si>
  <si>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</si>
  <si>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</si>
  <si>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</si>
  <si>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</si>
  <si>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</si>
  <si>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</si>
  <si>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</si>
  <si>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</si>
  <si>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</si>
  <si>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</si>
  <si>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</si>
  <si>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</si>
  <si>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</si>
  <si>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</si>
  <si>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</si>
  <si>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</si>
  <si>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</si>
  <si>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</si>
  <si>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</si>
  <si>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</si>
  <si>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</si>
  <si>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</si>
  <si>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</si>
  <si>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</si>
  <si>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</si>
  <si>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</si>
  <si>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</si>
  <si>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</si>
  <si>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</si>
  <si>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</si>
  <si>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</si>
  <si>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</si>
  <si>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</si>
  <si>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</si>
  <si>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</si>
  <si>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</si>
  <si>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</si>
  <si>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</si>
  <si>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</si>
  <si>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</si>
  <si>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</si>
  <si>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</si>
  <si>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</si>
  <si>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</si>
  <si>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</si>
  <si>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</si>
  <si>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</si>
  <si>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</si>
  <si>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</si>
  <si>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</si>
  <si>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</si>
  <si>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</si>
  <si>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</si>
  <si>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</si>
  <si>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</si>
  <si>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</si>
  <si>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</si>
  <si>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</si>
  <si>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</si>
  <si>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</si>
  <si>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</si>
  <si>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</si>
  <si>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</si>
  <si>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7" type="noConversion"/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</si>
  <si>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</si>
  <si>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</si>
  <si>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</si>
  <si>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</si>
  <si>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</si>
  <si>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</si>
  <si>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</si>
  <si>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</si>
  <si>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</si>
  <si>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</si>
  <si>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</si>
  <si>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</si>
  <si>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</si>
  <si>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</si>
  <si>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</si>
  <si>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</si>
  <si>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</si>
  <si>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</si>
  <si>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</si>
  <si>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</si>
  <si>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</si>
  <si>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</si>
  <si>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</si>
  <si>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</si>
  <si>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</si>
  <si>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</si>
  <si>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</si>
  <si>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</si>
  <si>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</si>
  <si>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</si>
  <si>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</si>
  <si>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</si>
  <si>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</si>
  <si>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</si>
  <si>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</si>
  <si>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</si>
  <si>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</si>
  <si>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</si>
  <si>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</si>
  <si>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</si>
  <si>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</si>
  <si>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</si>
  <si>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</si>
  <si>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</si>
  <si>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</si>
  <si>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</si>
  <si>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</si>
  <si>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</si>
  <si>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</si>
  <si>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</si>
  <si>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</si>
  <si>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</si>
  <si>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</si>
  <si>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</si>
  <si>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</si>
  <si>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</si>
  <si>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</si>
  <si>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</si>
  <si>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</si>
  <si>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</si>
  <si>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</si>
  <si>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</si>
  <si>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</si>
  <si>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</si>
  <si>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</si>
  <si>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</si>
  <si>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</si>
  <si>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</si>
  <si>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</si>
  <si>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</si>
  <si>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</si>
  <si>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</si>
  <si>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</si>
  <si>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</si>
  <si>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</si>
  <si>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</si>
  <si>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</si>
  <si>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</si>
  <si>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</si>
  <si>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</si>
  <si>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</si>
  <si>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</si>
  <si>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</si>
  <si>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</si>
  <si>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</si>
  <si>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</si>
  <si>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</si>
  <si>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</si>
  <si>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</si>
  <si>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</si>
  <si>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</si>
  <si>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</si>
  <si>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</si>
  <si>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</si>
  <si>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</si>
  <si>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</si>
  <si>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</si>
  <si>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</si>
  <si>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</si>
  <si>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</si>
  <si>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</si>
  <si>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</si>
  <si>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</si>
  <si>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</si>
  <si>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</si>
  <si>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</si>
  <si>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</si>
  <si>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</si>
  <si>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</si>
  <si>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</si>
  <si>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</si>
  <si>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</si>
  <si>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</si>
  <si>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</si>
  <si>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</si>
  <si>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</si>
  <si>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</si>
  <si>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</si>
  <si>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</si>
  <si>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</si>
  <si>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</si>
  <si>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</si>
  <si>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</si>
  <si>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</si>
  <si>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</si>
  <si>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</si>
  <si>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</si>
  <si>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</si>
  <si>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</si>
  <si>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</si>
  <si>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</si>
  <si>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</si>
  <si>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</si>
  <si>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</si>
  <si>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</si>
  <si>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</si>
  <si>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</si>
  <si>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</si>
  <si>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</si>
  <si>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</si>
  <si>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</si>
  <si>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</si>
  <si>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</si>
  <si>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</si>
  <si>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LF-23120029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</si>
  <si>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</si>
  <si>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</si>
  <si>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</si>
  <si>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</si>
  <si>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</si>
  <si>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</si>
  <si>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</si>
  <si>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</si>
  <si>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</si>
  <si>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</si>
  <si>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</si>
  <si>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</si>
  <si>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</si>
  <si>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</si>
  <si>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</si>
  <si>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</si>
  <si>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</si>
  <si>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</si>
  <si>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</si>
  <si>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</si>
  <si>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</si>
  <si>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Total Amount</t>
    <phoneticPr fontId="4" type="noConversion"/>
  </si>
  <si>
    <t>請輸入INOICE YEAR &amp; MONTH</t>
  </si>
  <si>
    <t>FY of invoice</t>
  </si>
  <si>
    <t>YEAR</t>
  </si>
  <si>
    <t>MONTH</t>
  </si>
  <si>
    <t>TBA</t>
    <phoneticPr fontId="4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</si>
  <si>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</si>
  <si>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</si>
  <si>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</si>
  <si>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</si>
  <si>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</si>
  <si>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</si>
  <si>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</si>
  <si>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</si>
  <si>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</si>
  <si>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</si>
  <si>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</si>
  <si>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</si>
  <si>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</si>
  <si>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</si>
  <si>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</si>
  <si>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</si>
  <si>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</si>
  <si>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</si>
  <si>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</si>
  <si>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</si>
  <si>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</si>
  <si>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</si>
  <si>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</si>
  <si>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</si>
  <si>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</si>
  <si>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</si>
  <si>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</si>
  <si>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</si>
  <si>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</si>
  <si>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</si>
  <si>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</si>
  <si>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</si>
  <si>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</si>
  <si>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</si>
  <si>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</si>
  <si>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</si>
  <si>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</si>
  <si>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</si>
  <si>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</si>
  <si>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</si>
  <si>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</si>
  <si>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</si>
  <si>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</si>
  <si>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</si>
  <si>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</si>
  <si>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</si>
  <si>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</si>
  <si>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</si>
  <si>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</si>
  <si>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</si>
  <si>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</si>
  <si>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</si>
  <si>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</si>
  <si>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</si>
  <si>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</si>
  <si>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</si>
  <si>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</si>
  <si>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</si>
  <si>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</si>
  <si>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</si>
  <si>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</si>
  <si>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</si>
  <si>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</si>
  <si>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</si>
  <si>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</si>
  <si>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</si>
  <si>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</si>
  <si>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</si>
  <si>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</si>
  <si>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</si>
  <si>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</si>
  <si>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</si>
  <si>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</si>
  <si>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</si>
  <si>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</si>
  <si>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</si>
  <si>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</si>
  <si>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</si>
  <si>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</si>
  <si>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</si>
  <si>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</si>
  <si>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</si>
  <si>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</si>
  <si>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</si>
  <si>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</si>
  <si>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</si>
  <si>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</si>
  <si>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</si>
  <si>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</si>
  <si>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</si>
  <si>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</si>
  <si>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</si>
  <si>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</si>
  <si>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</si>
  <si>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</si>
  <si>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</si>
  <si>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</si>
  <si>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</si>
  <si>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</si>
  <si>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</si>
  <si>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7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</si>
  <si>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</si>
  <si>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</si>
  <si>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</si>
  <si>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</si>
  <si>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</si>
  <si>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</si>
  <si>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</si>
  <si>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</si>
  <si>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</si>
  <si>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</si>
  <si>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</si>
  <si>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</si>
  <si>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</si>
  <si>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</si>
  <si>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</si>
  <si>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</si>
  <si>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</si>
  <si>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</si>
  <si>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</si>
  <si>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</si>
  <si>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</si>
  <si>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</si>
  <si>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</si>
  <si>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</si>
  <si>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Contract Signed Month</t>
  </si>
  <si>
    <t>Customer name</t>
  </si>
  <si>
    <t>Qty</t>
  </si>
  <si>
    <t>Contract 
Unit Price</t>
  </si>
  <si>
    <t>Before Tax
Inv Amt (HKD)</t>
  </si>
  <si>
    <t>Contract Remark</t>
  </si>
  <si>
    <t>Contract# Changed</t>
  </si>
  <si>
    <t>Deposit received?</t>
  </si>
  <si>
    <t>Delivery schedule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</si>
  <si>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</si>
  <si>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</si>
  <si>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</si>
  <si>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</si>
  <si>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</si>
  <si>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</si>
  <si>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</si>
  <si>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</si>
  <si>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</si>
  <si>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</si>
  <si>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</si>
  <si>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</si>
  <si>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</si>
  <si>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</si>
  <si>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</si>
  <si>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</si>
  <si>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</si>
  <si>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</si>
  <si>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</si>
  <si>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</si>
  <si>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</si>
  <si>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</si>
  <si>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</si>
  <si>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</si>
  <si>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</si>
  <si>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</si>
  <si>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</si>
  <si>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</si>
  <si>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</si>
  <si>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</si>
  <si>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</si>
  <si>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</si>
  <si>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</si>
  <si>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</si>
  <si>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</si>
  <si>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</si>
  <si>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</si>
  <si>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</si>
  <si>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</si>
  <si>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</si>
  <si>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</si>
  <si>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Contract#</t>
  </si>
  <si>
    <t>Customer</t>
  </si>
  <si>
    <t>blank</t>
  </si>
  <si>
    <t>Item</t>
  </si>
  <si>
    <t>ETA HK</t>
    <phoneticPr fontId="3" type="noConversion"/>
  </si>
  <si>
    <t>C49SZX20170085JL </t>
  </si>
  <si>
    <t>C49SZX20170152YJ</t>
  </si>
  <si>
    <t>C49SZX20170168ZX</t>
  </si>
  <si>
    <t>C49SZX20170178DZ</t>
  </si>
  <si>
    <t>C49SZX20170189JL</t>
  </si>
  <si>
    <t>C49SZX20180020SX</t>
  </si>
  <si>
    <t>C49SZX20180079DZ</t>
  </si>
  <si>
    <t>C49SZX20180121SX</t>
  </si>
  <si>
    <t>C49SZX20180126SX</t>
  </si>
  <si>
    <t>C49SZX20180168SX</t>
  </si>
  <si>
    <t>C49SZX20180138RY</t>
  </si>
  <si>
    <t>C49SZX20180139RY</t>
  </si>
  <si>
    <t>C49SZX20180140SS</t>
  </si>
  <si>
    <t>C49SZX20180143KW</t>
  </si>
  <si>
    <t>C49SZX20180149JY</t>
  </si>
  <si>
    <t>C49SZX20180150JY</t>
  </si>
  <si>
    <t>C49SZX20180151SS</t>
  </si>
  <si>
    <t>C49SZX20180183RW</t>
  </si>
  <si>
    <t>C49SZX20180184RW</t>
  </si>
  <si>
    <t>C49SZX20190001JY</t>
  </si>
  <si>
    <t>C49SZX20190009SS</t>
  </si>
  <si>
    <t>C49SZX20190054JL</t>
  </si>
  <si>
    <t>C49SZX20190062ZX</t>
  </si>
  <si>
    <t>C49SZX20200086JL</t>
  </si>
  <si>
    <t>C49SZX20200105SS</t>
  </si>
  <si>
    <t>C49SZX20200139JZ</t>
  </si>
  <si>
    <t>C49SZX20200089JL-R1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</si>
</sst>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  <numFmt numFmtId="173" formatCode="[$-409]d\-mmm;@"/>
  </numFmts>
  <fonts count="54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b/>
      <sz val="10"/>
      <color theme="0"/>
      <name val="Arial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z val="10"/>
      <color theme="1"/>
      <name val="宋体"/>
      <family val="3"/>
      <charset val="134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sz val="10"/>
      <color theme="1"/>
      <name val="Calibri"/>
      <family val="2"/>
      <charset val="136"/>
      <scheme val="minor"/>
    </font>
    <font>
      <b/>
      <sz val="16"/>
      <color theme="1"/>
      <name val="Calibri"/>
      <family val="1"/>
      <charset val="136"/>
      <scheme val="minor"/>
    </font>
    <font>
      <sz val="10"/>
      <name val="Arial"/>
      <family val="2"/>
      <charset val="136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charset val="136"/>
      <scheme val="minor"/>
    </font>
    <font>
      <b/>
      <sz val="1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25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4" fontId="6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6" fillId="3" borderId="2" xfId="0" applyNumberFormat="1" applyFont="1" applyFill="1" applyBorder="1" applyAlignment="1" applyProtection="1">
      <alignment horizontal="center" vertical="center"/>
      <protection locked="0"/>
    </xf>
    <xf numFmtId="4" fontId="6" fillId="3" borderId="4" xfId="0" applyNumberFormat="1" applyFont="1" applyFill="1" applyBorder="1" applyAlignment="1" applyProtection="1">
      <alignment horizontal="center" vertical="center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10" fillId="2" borderId="1" xfId="1" applyNumberFormat="1" applyFont="1" applyFill="1" applyBorder="1" applyAlignment="1" applyProtection="1">
      <alignment horizontal="center" vertical="center" wrapText="1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5" fontId="0" fillId="2" borderId="1" xfId="1" applyFont="1" applyFill="1" applyBorder="1" applyAlignment="1">
      <alignment horizontal="center"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5" fontId="7" fillId="2" borderId="1" xfId="1" applyFont="1" applyFill="1" applyBorder="1" applyAlignment="1">
      <alignment horizontal="center" vertical="center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0" fontId="31" fillId="0" borderId="0" xfId="0" applyNumberFormat="1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166" fontId="31" fillId="0" borderId="0" xfId="0" applyNumberFormat="1" applyFont="1" applyAlignment="1" applyProtection="1">
      <alignment horizontal="center" vertical="center"/>
      <protection locked="0"/>
    </xf>
    <xf numFmtId="0" fontId="31" fillId="0" borderId="0" xfId="0" applyFont="1" applyProtection="1">
      <alignment vertical="center"/>
      <protection locked="0"/>
    </xf>
    <xf numFmtId="165" fontId="31" fillId="2" borderId="1" xfId="1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/>
    </xf>
    <xf numFmtId="167" fontId="31" fillId="2" borderId="1" xfId="1" applyNumberFormat="1" applyFont="1" applyFill="1" applyBorder="1" applyAlignment="1">
      <alignment horizontal="center" vertical="center"/>
    </xf>
    <xf numFmtId="10" fontId="31" fillId="2" borderId="1" xfId="2" applyNumberFormat="1" applyFont="1" applyFill="1" applyBorder="1" applyAlignment="1">
      <alignment vertical="center"/>
    </xf>
    <xf numFmtId="0" fontId="31" fillId="0" borderId="0" xfId="0" applyFont="1" applyAlignment="1" applyProtection="1">
      <alignment horizontal="left" vertical="center"/>
      <protection locked="0"/>
    </xf>
    <xf numFmtId="167" fontId="32" fillId="0" borderId="0" xfId="1" applyNumberFormat="1" applyFont="1" applyAlignment="1" applyProtection="1">
      <alignment horizontal="right" vertical="center"/>
      <protection locked="0"/>
    </xf>
    <xf numFmtId="4" fontId="31" fillId="2" borderId="1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2" borderId="6" xfId="0" applyFont="1" applyFill="1" applyBorder="1" applyAlignment="1" applyProtection="1">
      <alignment horizontal="center" vertical="center"/>
      <protection locked="0"/>
    </xf>
    <xf numFmtId="167" fontId="31" fillId="0" borderId="0" xfId="0" applyNumberFormat="1" applyFont="1" applyAlignment="1" applyProtection="1">
      <alignment horizontal="right" vertical="center"/>
      <protection locked="0"/>
    </xf>
    <xf numFmtId="4" fontId="31" fillId="0" borderId="6" xfId="0" applyNumberFormat="1" applyFont="1" applyBorder="1" applyAlignment="1" applyProtection="1">
      <alignment horizontal="center" vertical="center"/>
      <protection locked="0"/>
    </xf>
    <xf numFmtId="167" fontId="31" fillId="0" borderId="6" xfId="0" applyNumberFormat="1" applyFont="1" applyBorder="1" applyAlignment="1" applyProtection="1">
      <alignment horizontal="right" vertical="center"/>
      <protection locked="0"/>
    </xf>
    <xf numFmtId="0" fontId="31" fillId="0" borderId="6" xfId="0" applyFont="1" applyBorder="1" applyAlignment="1" applyProtection="1">
      <alignment horizontal="center" vertical="center"/>
      <protection locked="0"/>
    </xf>
    <xf numFmtId="10" fontId="31" fillId="0" borderId="6" xfId="0" applyNumberFormat="1" applyFont="1" applyBorder="1" applyAlignment="1" applyProtection="1">
      <alignment horizontal="center" vertical="center"/>
      <protection locked="0"/>
    </xf>
    <xf numFmtId="167" fontId="31" fillId="0" borderId="6" xfId="0" applyNumberFormat="1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3" fillId="3" borderId="2" xfId="0" applyFont="1" applyFill="1" applyBorder="1" applyAlignment="1" applyProtection="1">
      <alignment horizontal="center" vertical="center"/>
      <protection locked="0"/>
    </xf>
    <xf numFmtId="10" fontId="33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7" borderId="9" xfId="0" applyFont="1" applyFill="1" applyBorder="1" applyAlignment="1" applyProtection="1">
      <alignment horizontal="center" vertical="center"/>
      <protection locked="0"/>
    </xf>
    <xf numFmtId="0" fontId="29" fillId="0" borderId="8" xfId="0" applyFont="1" applyBorder="1" applyAlignment="1" applyProtection="1">
      <alignment horizontal="center"/>
      <protection locked="0"/>
    </xf>
    <xf numFmtId="0" fontId="29" fillId="0" borderId="14" xfId="0" applyFont="1" applyBorder="1" applyAlignment="1" applyProtection="1">
      <alignment horizontal="center"/>
      <protection locked="0"/>
    </xf>
    <xf numFmtId="0" fontId="30" fillId="6" borderId="11" xfId="0" applyFont="1" applyFill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/>
    </xf>
    <xf numFmtId="0" fontId="30" fillId="8" borderId="10" xfId="0" applyFont="1" applyFill="1" applyBorder="1" applyAlignment="1">
      <alignment horizontal="center" vertical="center"/>
    </xf>
    <xf numFmtId="0" fontId="29" fillId="0" borderId="8" xfId="0" applyFont="1" applyBorder="1" applyAlignment="1">
      <alignment horizontal="center"/>
    </xf>
    <xf numFmtId="0" fontId="29" fillId="0" borderId="14" xfId="0" applyFont="1" applyBorder="1" applyAlignment="1">
      <alignment horizontal="center"/>
    </xf>
    <xf numFmtId="0" fontId="29" fillId="0" borderId="16" xfId="0" applyFont="1" applyBorder="1" applyAlignment="1" applyProtection="1">
      <protection locked="0"/>
    </xf>
    <xf numFmtId="10" fontId="9" fillId="0" borderId="17" xfId="0" applyNumberFormat="1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30" fillId="4" borderId="9" xfId="0" applyFont="1" applyFill="1" applyBorder="1" applyAlignment="1" applyProtection="1">
      <alignment horizontal="center" vertical="center"/>
      <protection locked="0"/>
    </xf>
    <xf numFmtId="0" fontId="30" fillId="6" borderId="10" xfId="0" applyFont="1" applyFill="1" applyBorder="1" applyAlignment="1" applyProtection="1">
      <alignment horizontal="center" vertical="center"/>
      <protection locked="0"/>
    </xf>
    <xf numFmtId="0" fontId="30" fillId="8" borderId="11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19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0" fillId="0" borderId="27" xfId="0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4" fontId="6" fillId="0" borderId="0" xfId="0" applyNumberFormat="1" applyFont="1" applyAlignment="1" applyProtection="1">
      <alignment horizontal="center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4" fillId="0" borderId="23" xfId="0" applyFont="1" applyBorder="1" applyAlignment="1">
      <alignment horizontal="center"/>
    </xf>
    <xf numFmtId="0" fontId="34" fillId="0" borderId="16" xfId="0" applyFont="1" applyBorder="1" applyAlignment="1">
      <alignment horizontal="center"/>
    </xf>
    <xf numFmtId="0" fontId="34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30" fillId="2" borderId="10" xfId="0" applyFont="1" applyFill="1" applyBorder="1" applyAlignment="1" applyProtection="1">
      <alignment horizontal="center" vertical="center"/>
      <protection locked="0"/>
    </xf>
    <xf numFmtId="164" fontId="46" fillId="0" borderId="1" xfId="0" applyNumberFormat="1" applyFont="1" applyBorder="1" applyAlignment="1">
      <alignment horizontal="center" vertical="center"/>
    </xf>
    <xf numFmtId="164" fontId="30" fillId="0" borderId="17" xfId="0" applyNumberFormat="1" applyFont="1" applyBorder="1" applyAlignment="1">
      <alignment horizontal="center" vertical="center"/>
    </xf>
    <xf numFmtId="164" fontId="46" fillId="0" borderId="29" xfId="0" applyNumberFormat="1" applyFont="1" applyBorder="1" applyAlignment="1">
      <alignment horizontal="center" vertical="center"/>
    </xf>
    <xf numFmtId="164" fontId="30" fillId="0" borderId="30" xfId="0" applyNumberFormat="1" applyFont="1" applyBorder="1" applyAlignment="1">
      <alignment horizontal="center" vertical="center"/>
    </xf>
    <xf numFmtId="0" fontId="30" fillId="15" borderId="9" xfId="0" applyFont="1" applyFill="1" applyBorder="1" applyAlignment="1">
      <alignment horizontal="center" vertical="center"/>
    </xf>
    <xf numFmtId="0" fontId="30" fillId="4" borderId="9" xfId="0" applyFont="1" applyFill="1" applyBorder="1" applyAlignment="1">
      <alignment horizontal="center" vertical="center"/>
    </xf>
    <xf numFmtId="0" fontId="30" fillId="6" borderId="10" xfId="0" applyFont="1" applyFill="1" applyBorder="1" applyAlignment="1">
      <alignment horizontal="center" vertical="center"/>
    </xf>
    <xf numFmtId="0" fontId="30" fillId="7" borderId="11" xfId="0" applyFont="1" applyFill="1" applyBorder="1" applyAlignment="1">
      <alignment horizontal="center" vertical="center"/>
    </xf>
    <xf numFmtId="0" fontId="30" fillId="14" borderId="11" xfId="0" applyFont="1" applyFill="1" applyBorder="1" applyAlignment="1">
      <alignment horizontal="center" vertical="center"/>
    </xf>
    <xf numFmtId="0" fontId="30" fillId="13" borderId="11" xfId="0" applyFont="1" applyFill="1" applyBorder="1" applyAlignment="1">
      <alignment horizontal="center" vertical="center"/>
    </xf>
    <xf numFmtId="0" fontId="30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1" fontId="29" fillId="0" borderId="9" xfId="0" applyNumberFormat="1" applyFont="1" applyBorder="1" applyAlignment="1" applyProtection="1">
      <alignment horizontal="center"/>
      <protection locked="0"/>
    </xf>
    <xf numFmtId="171" fontId="29" fillId="0" borderId="21" xfId="0" applyNumberFormat="1" applyFont="1" applyBorder="1" applyAlignment="1" applyProtection="1">
      <alignment horizontal="center"/>
      <protection locked="0"/>
    </xf>
    <xf numFmtId="167" fontId="29" fillId="0" borderId="8" xfId="1" applyNumberFormat="1" applyFont="1" applyBorder="1" applyAlignment="1" applyProtection="1">
      <alignment horizontal="center"/>
      <protection locked="0"/>
    </xf>
    <xf numFmtId="167" fontId="29" fillId="0" borderId="14" xfId="1" applyNumberFormat="1" applyFon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67" fontId="32" fillId="0" borderId="0" xfId="1" applyNumberFormat="1" applyFont="1" applyBorder="1" applyAlignment="1" applyProtection="1">
      <alignment horizontal="right" vertical="center"/>
      <protection locked="0"/>
    </xf>
    <xf numFmtId="4" fontId="31" fillId="2" borderId="6" xfId="0" applyNumberFormat="1" applyFont="1" applyFill="1" applyBorder="1" applyAlignment="1">
      <alignment horizontal="center" vertical="center"/>
    </xf>
    <xf numFmtId="167" fontId="9" fillId="2" borderId="6" xfId="1" applyNumberFormat="1" applyFont="1" applyFill="1" applyBorder="1" applyAlignment="1">
      <alignment vertical="center"/>
    </xf>
    <xf numFmtId="165" fontId="32" fillId="2" borderId="6" xfId="1" applyFont="1" applyFill="1" applyBorder="1" applyAlignment="1">
      <alignment horizontal="center" vertical="center"/>
    </xf>
    <xf numFmtId="10" fontId="31" fillId="2" borderId="6" xfId="0" applyNumberFormat="1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center" vertical="center"/>
    </xf>
    <xf numFmtId="167" fontId="32" fillId="2" borderId="6" xfId="1" applyNumberFormat="1" applyFont="1" applyFill="1" applyBorder="1" applyAlignment="1">
      <alignment horizontal="center" vertical="center"/>
    </xf>
    <xf numFmtId="10" fontId="31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48" fillId="0" borderId="1" xfId="0" applyFont="1" applyBorder="1" applyAlignment="1" applyProtection="1">
      <alignment horizontal="left"/>
      <protection locked="0"/>
    </xf>
    <xf numFmtId="10" fontId="0" fillId="0" borderId="1" xfId="0" applyNumberFormat="1" applyBorder="1" applyAlignment="1" applyProtection="1"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Protection="1">
      <alignment vertical="center"/>
      <protection locked="0"/>
    </xf>
    <xf numFmtId="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5" fontId="0" fillId="0" borderId="0" xfId="0" applyNumberFormat="1" applyAlignment="1" applyProtection="1">
      <alignment horizontal="center" vertical="center"/>
      <protection locked="0"/>
    </xf>
    <xf numFmtId="0" fontId="3" fillId="18" borderId="0" xfId="0" applyFont="1" applyFill="1" applyAlignment="1" applyProtection="1">
      <alignment horizontal="center" vertical="center" wrapText="1"/>
      <protection locked="0"/>
    </xf>
    <xf numFmtId="0" fontId="3" fillId="19" borderId="0" xfId="0" applyFont="1" applyFill="1" applyAlignment="1" applyProtection="1">
      <alignment horizontal="center" vertical="center" wrapText="1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5" fontId="0" fillId="0" borderId="0" xfId="0" applyNumberFormat="1" applyAlignment="1">
      <alignment horizontal="center" vertical="center"/>
    </xf>
    <xf numFmtId="0" fontId="3" fillId="10" borderId="0" xfId="0" applyFont="1" applyFill="1" applyAlignment="1" applyProtection="1">
      <alignment horizontal="center" vertical="center" wrapText="1"/>
      <protection locked="0"/>
    </xf>
    <xf numFmtId="173" fontId="3" fillId="16" borderId="1" xfId="0" applyNumberFormat="1" applyFont="1" applyFill="1" applyBorder="1" applyAlignment="1" applyProtection="1">
      <alignment horizontal="center" vertical="center" wrapText="1"/>
      <protection locked="0"/>
    </xf>
    <xf numFmtId="173" fontId="3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49" fillId="8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73" fontId="3" fillId="20" borderId="1" xfId="0" applyNumberFormat="1" applyFont="1" applyFill="1" applyBorder="1" applyAlignment="1" applyProtection="1">
      <alignment horizontal="center" vertical="center" wrapText="1"/>
      <protection locked="0"/>
    </xf>
    <xf numFmtId="0" fontId="35" fillId="11" borderId="9" xfId="0" applyFont="1" applyFill="1" applyBorder="1" applyAlignment="1" applyProtection="1">
      <alignment horizontal="center" vertical="center"/>
      <protection locked="0"/>
    </xf>
    <xf numFmtId="0" fontId="35" fillId="11" borderId="11" xfId="0" applyFont="1" applyFill="1" applyBorder="1" applyAlignment="1" applyProtection="1">
      <alignment horizontal="center" vertical="center"/>
      <protection locked="0"/>
    </xf>
    <xf numFmtId="0" fontId="35" fillId="11" borderId="10" xfId="0" applyFont="1" applyFill="1" applyBorder="1" applyAlignment="1" applyProtection="1">
      <alignment horizontal="center" vertical="center"/>
      <protection locked="0"/>
    </xf>
    <xf numFmtId="0" fontId="35" fillId="11" borderId="21" xfId="0" applyFont="1" applyFill="1" applyBorder="1" applyAlignment="1" applyProtection="1">
      <alignment horizontal="center" vertical="center"/>
      <protection locked="0"/>
    </xf>
    <xf numFmtId="0" fontId="35" fillId="11" borderId="26" xfId="0" applyFont="1" applyFill="1" applyBorder="1" applyAlignment="1" applyProtection="1">
      <alignment horizontal="center" vertical="center"/>
      <protection locked="0"/>
    </xf>
    <xf numFmtId="0" fontId="47" fillId="14" borderId="13" xfId="0" applyFont="1" applyFill="1" applyBorder="1" applyAlignment="1" applyProtection="1">
      <alignment horizontal="center" vertical="center"/>
      <protection locked="0"/>
    </xf>
    <xf numFmtId="0" fontId="47" fillId="14" borderId="0" xfId="0" applyFont="1" applyFill="1" applyAlignment="1" applyProtection="1">
      <alignment horizontal="center" vertical="center"/>
      <protection locked="0"/>
    </xf>
    <xf numFmtId="0" fontId="47" fillId="14" borderId="18" xfId="0" applyFont="1" applyFill="1" applyBorder="1" applyAlignment="1" applyProtection="1">
      <alignment horizontal="center" vertical="center"/>
      <protection locked="0"/>
    </xf>
    <xf numFmtId="0" fontId="47" fillId="14" borderId="19" xfId="0" applyFont="1" applyFill="1" applyBorder="1" applyAlignment="1" applyProtection="1">
      <alignment horizontal="center" vertical="center"/>
      <protection locked="0"/>
    </xf>
    <xf numFmtId="0" fontId="47" fillId="16" borderId="9" xfId="0" applyFont="1" applyFill="1" applyBorder="1" applyAlignment="1" applyProtection="1">
      <alignment horizontal="center" vertical="center"/>
      <protection locked="0"/>
    </xf>
    <xf numFmtId="0" fontId="47" fillId="16" borderId="11" xfId="0" applyFont="1" applyFill="1" applyBorder="1" applyAlignment="1" applyProtection="1">
      <alignment horizontal="center" vertical="center"/>
      <protection locked="0"/>
    </xf>
    <xf numFmtId="0" fontId="47" fillId="16" borderId="10" xfId="0" applyFont="1" applyFill="1" applyBorder="1" applyAlignment="1" applyProtection="1">
      <alignment horizontal="center" vertical="center"/>
      <protection locked="0"/>
    </xf>
    <xf numFmtId="0" fontId="47" fillId="16" borderId="18" xfId="0" applyFont="1" applyFill="1" applyBorder="1" applyAlignment="1" applyProtection="1">
      <alignment horizontal="center" vertical="center"/>
      <protection locked="0"/>
    </xf>
    <xf numFmtId="0" fontId="47" fillId="16" borderId="19" xfId="0" applyFont="1" applyFill="1" applyBorder="1" applyAlignment="1" applyProtection="1">
      <alignment horizontal="center" vertical="center"/>
      <protection locked="0"/>
    </xf>
    <xf numFmtId="0" fontId="47" fillId="16" borderId="20" xfId="0" applyFont="1" applyFill="1" applyBorder="1" applyAlignment="1" applyProtection="1">
      <alignment horizontal="center" vertical="center"/>
      <protection locked="0"/>
    </xf>
    <xf numFmtId="0" fontId="36" fillId="10" borderId="9" xfId="0" applyFont="1" applyFill="1" applyBorder="1" applyAlignment="1" applyProtection="1">
      <alignment horizontal="center" vertical="center"/>
      <protection locked="0"/>
    </xf>
    <xf numFmtId="0" fontId="36" fillId="10" borderId="13" xfId="0" applyFont="1" applyFill="1" applyBorder="1" applyAlignment="1" applyProtection="1">
      <alignment horizontal="center" vertical="center"/>
      <protection locked="0"/>
    </xf>
    <xf numFmtId="0" fontId="35" fillId="10" borderId="13" xfId="0" applyFont="1" applyFill="1" applyBorder="1" applyAlignment="1" applyProtection="1">
      <alignment horizontal="center" vertical="top"/>
      <protection locked="0"/>
    </xf>
    <xf numFmtId="0" fontId="35" fillId="16" borderId="13" xfId="0" applyFont="1" applyFill="1" applyBorder="1" applyAlignment="1" applyProtection="1">
      <alignment horizontal="center" vertical="center"/>
      <protection locked="0"/>
    </xf>
    <xf numFmtId="0" fontId="35" fillId="16" borderId="0" xfId="0" applyFont="1" applyFill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4" fontId="0" fillId="2" borderId="1" xfId="0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10" fontId="50" fillId="0" borderId="0" xfId="0" applyNumberFormat="1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166" fontId="0" fillId="0" borderId="0" xfId="0" applyNumberFormat="1" applyFont="1" applyAlignment="1" applyProtection="1">
      <alignment horizontal="center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2" borderId="1" xfId="0" applyFont="1" applyFill="1" applyBorder="1" applyAlignment="1">
      <alignment horizontal="center" vertical="center"/>
    </xf>
    <xf numFmtId="10" fontId="0" fillId="0" borderId="0" xfId="0" applyNumberFormat="1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1" fontId="0" fillId="0" borderId="0" xfId="0" applyNumberFormat="1" applyFont="1" applyAlignment="1" applyProtection="1">
      <alignment horizontal="center" vertical="center"/>
      <protection locked="0"/>
    </xf>
    <xf numFmtId="4" fontId="0" fillId="2" borderId="1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0" fontId="0" fillId="0" borderId="1" xfId="0" applyNumberFormat="1" applyFont="1" applyBorder="1" applyAlignment="1"/>
    <xf numFmtId="0" fontId="0" fillId="0" borderId="0" xfId="0" applyFont="1" applyAlignment="1" applyProtection="1">
      <alignment horizontal="center"/>
      <protection locked="0"/>
    </xf>
    <xf numFmtId="166" fontId="0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protection locked="0"/>
    </xf>
    <xf numFmtId="10" fontId="0" fillId="0" borderId="0" xfId="0" applyNumberFormat="1" applyFont="1" applyAlignment="1" applyProtection="1">
      <alignment horizontal="center"/>
      <protection locked="0"/>
    </xf>
    <xf numFmtId="0" fontId="0" fillId="2" borderId="1" xfId="0" applyFont="1" applyFill="1" applyBorder="1" applyAlignment="1">
      <alignment horizontal="center"/>
    </xf>
    <xf numFmtId="10" fontId="0" fillId="0" borderId="1" xfId="0" applyNumberFormat="1" applyFont="1" applyBorder="1">
      <alignment vertical="center"/>
    </xf>
  </cellXfs>
  <cellStyles count="3">
    <cellStyle name="Comma" xfId="1" builtinId="3"/>
    <cellStyle name="Normal" xfId="0" builtinId="0"/>
    <cellStyle name="Percent" xfId="2" builtinId="5"/>
  </cellStyles>
  <dxfs count="110"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20</xdr:col>
      <xdr:colOff>329258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87586</xdr:colOff>
      <xdr:row>2</xdr:row>
      <xdr:rowOff>61310</xdr:rowOff>
    </xdr:from>
    <xdr:to>
      <xdr:col>23</xdr:col>
      <xdr:colOff>555812</xdr:colOff>
      <xdr:row>5</xdr:row>
      <xdr:rowOff>170330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5399304" y="473686"/>
          <a:ext cx="3283143" cy="727585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all raw data to Monthly report</a:t>
          </a: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91440</xdr:colOff>
      <xdr:row>0</xdr:row>
      <xdr:rowOff>175260</xdr:rowOff>
    </xdr:from>
    <xdr:to>
      <xdr:col>2</xdr:col>
      <xdr:colOff>601980</xdr:colOff>
      <xdr:row>2</xdr:row>
      <xdr:rowOff>30480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10DD6852-89F6-0ADB-57E3-C6877B81258B}"/>
            </a:ext>
          </a:extLst>
        </xdr:cNvPr>
        <xdr:cNvSpPr/>
      </xdr:nvSpPr>
      <xdr:spPr>
        <a:xfrm>
          <a:off x="2560320" y="175260"/>
          <a:ext cx="510540" cy="25146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>
    <xdr:from>
      <xdr:col>2</xdr:col>
      <xdr:colOff>632460</xdr:colOff>
      <xdr:row>0</xdr:row>
      <xdr:rowOff>121920</xdr:rowOff>
    </xdr:from>
    <xdr:to>
      <xdr:col>2</xdr:col>
      <xdr:colOff>1661160</xdr:colOff>
      <xdr:row>2</xdr:row>
      <xdr:rowOff>45720</xdr:rowOff>
    </xdr:to>
    <xdr:sp macro="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9BFF4B4F-36CA-754D-7CAB-E298416EA285}"/>
            </a:ext>
          </a:extLst>
        </xdr:cNvPr>
        <xdr:cNvSpPr/>
      </xdr:nvSpPr>
      <xdr:spPr>
        <a:xfrm>
          <a:off x="3101340" y="121920"/>
          <a:ext cx="1028700" cy="320040"/>
        </a:xfrm>
        <a:prstGeom prst="flowChartAlternateProcess">
          <a:avLst/>
        </a:prstGeom>
        <a:solidFill>
          <a:srgbClr val="00B0F0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400" b="1"/>
            <a:t>輸入</a:t>
          </a:r>
          <a:endParaRPr lang="en-HK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stock%20list.xlsx" TargetMode="External"/><Relationship Id="rId1" Type="http://schemas.openxmlformats.org/officeDocument/2006/relationships/externalLinkPath" Target="/Shared%20Documents/c49/c49szx.cs-common/stock%20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2"/>
      <sheetName val="Raw data"/>
      <sheetName val="Sheet3"/>
      <sheetName val="Data pick list"/>
      <sheetName val="Sheet1"/>
      <sheetName val="工作表1"/>
    </sheetNames>
    <sheetDataSet>
      <sheetData sheetId="0"/>
      <sheetData sheetId="1">
        <row r="1">
          <cell r="A1" t="str">
            <v>Contract Signed
Month</v>
          </cell>
          <cell r="B1" t="str">
            <v>序列</v>
          </cell>
          <cell r="C1" t="str">
            <v>Contract No.</v>
          </cell>
          <cell r="D1" t="str">
            <v>Customer name</v>
          </cell>
          <cell r="E1" t="str">
            <v>Ordered Items</v>
          </cell>
          <cell r="F1" t="str">
            <v>安贸CD code</v>
          </cell>
          <cell r="G1" t="str">
            <v>承认号</v>
          </cell>
          <cell r="H1" t="str">
            <v>到期日</v>
          </cell>
          <cell r="I1" t="str">
            <v>Direction</v>
          </cell>
          <cell r="J1" t="str">
            <v>Item w config</v>
          </cell>
          <cell r="K1" t="str">
            <v>Qty</v>
          </cell>
          <cell r="L1" t="str">
            <v>PO</v>
          </cell>
          <cell r="M1" t="str">
            <v>Delivery Schedule</v>
          </cell>
          <cell r="N1" t="str">
            <v xml:space="preserve">发货日期 </v>
          </cell>
          <cell r="O1" t="str">
            <v>INV NO.</v>
          </cell>
          <cell r="P1" t="str">
            <v>ISSUED INV AMOUNT</v>
          </cell>
          <cell r="Q1" t="str">
            <v>Invoice Month
Actual</v>
          </cell>
          <cell r="R1" t="str">
            <v>New Customer</v>
          </cell>
          <cell r="S1" t="str">
            <v>Cost Centre</v>
          </cell>
          <cell r="T1" t="str">
            <v>CHINA</v>
          </cell>
          <cell r="U1" t="str">
            <v>Location</v>
          </cell>
          <cell r="V1" t="str">
            <v>Territeries</v>
          </cell>
          <cell r="W1" t="str">
            <v>Salesman</v>
          </cell>
          <cell r="X1" t="str">
            <v>Curr</v>
          </cell>
          <cell r="Y1" t="str">
            <v>Contract 
Unit Price</v>
          </cell>
          <cell r="Z1" t="str">
            <v>VAT</v>
          </cell>
          <cell r="AA1" t="str">
            <v>Signed Contract
Amt</v>
          </cell>
          <cell r="AB1" t="str">
            <v>Rate</v>
          </cell>
          <cell r="AC1" t="str">
            <v>Before Tax
Inv Amt (HKD)</v>
          </cell>
          <cell r="AD1" t="str">
            <v>G.P.  (HKD)</v>
          </cell>
          <cell r="AE1" t="str">
            <v>G.P. %</v>
          </cell>
          <cell r="AF1" t="str">
            <v>Contract Signed Date
(YYYY/MM/DD)</v>
          </cell>
          <cell r="AG1" t="str">
            <v>Delivery Terms</v>
          </cell>
          <cell r="AH1" t="str">
            <v>Loading</v>
          </cell>
          <cell r="AI1" t="str">
            <v>臨時訂金
Amount</v>
          </cell>
          <cell r="AJ1" t="str">
            <v>臨時訂金
Rec'd/Return Date</v>
          </cell>
          <cell r="AK1" t="str">
            <v>1st
Desposit
%</v>
          </cell>
          <cell r="AL1" t="str">
            <v>Deposit
Amount</v>
          </cell>
          <cell r="AM1" t="str">
            <v>Est. 1st Deposit  Month</v>
          </cell>
          <cell r="AN1" t="str">
            <v>1 st Deposit
Rec'd Date</v>
          </cell>
          <cell r="AO1" t="str">
            <v>2nd Deposit
%</v>
          </cell>
          <cell r="AP1" t="str">
            <v>Deposit
Amount</v>
          </cell>
          <cell r="AQ1" t="str">
            <v>Est. 2nd Deposit
Month</v>
          </cell>
          <cell r="AR1" t="str">
            <v>2nd Deposit
Rec'd Date</v>
          </cell>
          <cell r="AS1" t="str">
            <v>Balance
%</v>
          </cell>
          <cell r="AT1" t="str">
            <v>Balance
Amount</v>
          </cell>
          <cell r="AU1" t="str">
            <v>Est. Balance
Month</v>
          </cell>
          <cell r="AV1" t="str">
            <v>Balance
Rec'd Date</v>
          </cell>
          <cell r="AW1" t="str">
            <v>Final Payment
Amount
(if any)</v>
          </cell>
          <cell r="AX1" t="str">
            <v>Payment Complete</v>
          </cell>
          <cell r="AY1" t="str">
            <v>OEF Approval</v>
          </cell>
          <cell r="AZ1" t="str">
            <v>Acceptance Letter
(Signed Y/ N)</v>
          </cell>
          <cell r="BA1" t="str">
            <v>Contract Completed</v>
          </cell>
          <cell r="BB1" t="str">
            <v>Remarks</v>
          </cell>
          <cell r="BC1" t="str">
            <v>Contract Number</v>
          </cell>
        </row>
        <row r="2">
          <cell r="A2">
            <v>43040</v>
          </cell>
          <cell r="B2"/>
          <cell r="C2">
            <v>158569</v>
          </cell>
          <cell r="D2" t="str">
            <v>WKK</v>
          </cell>
          <cell r="E2" t="str">
            <v>YS12F</v>
          </cell>
          <cell r="F2" t="str">
            <v>NA</v>
          </cell>
          <cell r="G2" t="e">
            <v>#REF!</v>
          </cell>
          <cell r="H2" t="e">
            <v>#REF!</v>
          </cell>
          <cell r="I2"/>
          <cell r="J2"/>
          <cell r="K2">
            <v>1</v>
          </cell>
          <cell r="L2" t="str">
            <v>已经送货</v>
          </cell>
          <cell r="M2"/>
          <cell r="N2"/>
          <cell r="O2">
            <v>11116056</v>
          </cell>
          <cell r="P2">
            <v>7050000</v>
          </cell>
          <cell r="Q2"/>
          <cell r="R2" t="str">
            <v>No</v>
          </cell>
          <cell r="S2" t="str">
            <v>C49</v>
          </cell>
          <cell r="T2" t="str">
            <v>SOUTH</v>
          </cell>
          <cell r="U2"/>
          <cell r="V2"/>
          <cell r="W2"/>
          <cell r="X2" t="str">
            <v>JPY</v>
          </cell>
          <cell r="Y2">
            <v>7050000</v>
          </cell>
          <cell r="Z2">
            <v>1</v>
          </cell>
          <cell r="AA2">
            <v>7050000</v>
          </cell>
          <cell r="AB2">
            <v>7.0300000000000001E-2</v>
          </cell>
          <cell r="AC2">
            <v>495615</v>
          </cell>
          <cell r="AD2">
            <v>59473.799999999996</v>
          </cell>
          <cell r="AE2">
            <v>0.12</v>
          </cell>
          <cell r="AF2">
            <v>43062</v>
          </cell>
          <cell r="AG2" t="str">
            <v>DAP</v>
          </cell>
          <cell r="AH2"/>
          <cell r="AI2"/>
          <cell r="AJ2"/>
          <cell r="AK2"/>
          <cell r="AL2">
            <v>0</v>
          </cell>
          <cell r="AM2"/>
          <cell r="AN2"/>
          <cell r="AO2"/>
          <cell r="AP2">
            <v>0</v>
          </cell>
          <cell r="AQ2"/>
          <cell r="AR2"/>
          <cell r="AS2"/>
          <cell r="AT2">
            <v>0</v>
          </cell>
          <cell r="AU2"/>
          <cell r="AV2"/>
          <cell r="AW2"/>
          <cell r="AX2"/>
          <cell r="AY2"/>
          <cell r="AZ2"/>
          <cell r="BA2" t="str">
            <v>Yes</v>
          </cell>
          <cell r="BB2"/>
          <cell r="BC2"/>
        </row>
        <row r="3">
          <cell r="A3">
            <v>43221</v>
          </cell>
          <cell r="B3"/>
          <cell r="C3" t="str">
            <v>‘20180528</v>
          </cell>
          <cell r="D3" t="str">
            <v>四川艺智泓</v>
          </cell>
          <cell r="E3" t="str">
            <v>SolderStar-Lite 6</v>
          </cell>
          <cell r="F3" t="str">
            <v>NA</v>
          </cell>
          <cell r="G3" t="e">
            <v>#REF!</v>
          </cell>
          <cell r="H3" t="e">
            <v>#REF!</v>
          </cell>
          <cell r="I3"/>
          <cell r="J3"/>
          <cell r="K3">
            <v>1</v>
          </cell>
          <cell r="L3" t="str">
            <v>已经送货</v>
          </cell>
          <cell r="M3" t="str">
            <v>2018/6</v>
          </cell>
          <cell r="N3"/>
          <cell r="O3">
            <v>11100861</v>
          </cell>
          <cell r="P3">
            <v>33000</v>
          </cell>
          <cell r="Q3">
            <v>43252</v>
          </cell>
          <cell r="R3" t="str">
            <v>No</v>
          </cell>
          <cell r="S3" t="str">
            <v>C28</v>
          </cell>
          <cell r="T3" t="str">
            <v>NORTH</v>
          </cell>
          <cell r="U3" t="str">
            <v>四川</v>
          </cell>
          <cell r="V3" t="str">
            <v>SZ 深圳</v>
          </cell>
          <cell r="W3" t="str">
            <v>Li Yong</v>
          </cell>
          <cell r="X3" t="str">
            <v>RMB</v>
          </cell>
          <cell r="Y3">
            <v>33000</v>
          </cell>
          <cell r="Z3"/>
          <cell r="AA3">
            <v>33000</v>
          </cell>
          <cell r="AB3"/>
          <cell r="AC3" t="e">
            <v>#DIV/0!</v>
          </cell>
          <cell r="AD3"/>
          <cell r="AE3"/>
          <cell r="AF3">
            <v>43248</v>
          </cell>
          <cell r="AG3" t="str">
            <v>DDP 四川</v>
          </cell>
          <cell r="AH3"/>
          <cell r="AI3"/>
          <cell r="AJ3"/>
          <cell r="AK3">
            <v>0.3</v>
          </cell>
          <cell r="AL3">
            <v>9900</v>
          </cell>
          <cell r="AM3">
            <v>43221</v>
          </cell>
          <cell r="AN3" t="str">
            <v>Yes</v>
          </cell>
          <cell r="AO3">
            <v>0.6</v>
          </cell>
          <cell r="AP3">
            <v>19800</v>
          </cell>
          <cell r="AQ3">
            <v>43252</v>
          </cell>
          <cell r="AR3">
            <v>43256</v>
          </cell>
          <cell r="AS3"/>
          <cell r="AT3"/>
          <cell r="AU3"/>
          <cell r="AV3"/>
          <cell r="AW3"/>
          <cell r="AX3"/>
          <cell r="AY3"/>
          <cell r="AZ3"/>
          <cell r="BA3"/>
          <cell r="BB3"/>
        </row>
        <row r="4">
          <cell r="A4">
            <v>43070</v>
          </cell>
          <cell r="B4"/>
          <cell r="C4" t="str">
            <v>C28SZX20170103HC</v>
          </cell>
          <cell r="D4" t="str">
            <v>Kstar 科士达</v>
          </cell>
          <cell r="E4" t="str">
            <v>YSD</v>
          </cell>
          <cell r="F4" t="str">
            <v>NA</v>
          </cell>
          <cell r="G4" t="e">
            <v>#REF!</v>
          </cell>
          <cell r="H4" t="e">
            <v>#REF!</v>
          </cell>
          <cell r="I4"/>
          <cell r="J4"/>
          <cell r="K4">
            <v>1</v>
          </cell>
          <cell r="L4" t="str">
            <v>已经送货</v>
          </cell>
          <cell r="M4"/>
          <cell r="N4"/>
          <cell r="O4">
            <v>11100243</v>
          </cell>
          <cell r="P4">
            <v>1162000</v>
          </cell>
          <cell r="Q4">
            <v>43160</v>
          </cell>
          <cell r="R4" t="str">
            <v>No</v>
          </cell>
          <cell r="S4" t="str">
            <v>C28</v>
          </cell>
          <cell r="T4" t="str">
            <v>SOUTH</v>
          </cell>
          <cell r="U4"/>
          <cell r="V4"/>
          <cell r="W4" t="str">
            <v>HC</v>
          </cell>
          <cell r="X4"/>
          <cell r="Y4">
            <v>1162000</v>
          </cell>
          <cell r="Z4">
            <v>1</v>
          </cell>
          <cell r="AA4">
            <v>1162000</v>
          </cell>
          <cell r="AB4">
            <v>1.18</v>
          </cell>
          <cell r="AC4">
            <v>1371160</v>
          </cell>
          <cell r="AD4">
            <v>164539.19999999998</v>
          </cell>
          <cell r="AE4">
            <v>0.12</v>
          </cell>
          <cell r="AF4">
            <v>43078</v>
          </cell>
          <cell r="AG4"/>
          <cell r="AH4"/>
          <cell r="AI4"/>
          <cell r="AJ4"/>
          <cell r="AK4">
            <v>0.3</v>
          </cell>
          <cell r="AL4">
            <v>348600</v>
          </cell>
          <cell r="AM4">
            <v>43070</v>
          </cell>
          <cell r="AN4" t="str">
            <v>Yes</v>
          </cell>
          <cell r="AO4">
            <v>0.6</v>
          </cell>
          <cell r="AP4">
            <v>697200</v>
          </cell>
          <cell r="AQ4"/>
          <cell r="AR4"/>
          <cell r="AS4">
            <v>0.1</v>
          </cell>
          <cell r="AT4">
            <v>116200</v>
          </cell>
          <cell r="AU4" t="str">
            <v>2018/5</v>
          </cell>
          <cell r="AV4">
            <v>43231</v>
          </cell>
          <cell r="AW4" t="str">
            <v>complete</v>
          </cell>
          <cell r="AX4" t="str">
            <v>Yes</v>
          </cell>
          <cell r="AY4"/>
          <cell r="AZ4"/>
          <cell r="BA4" t="str">
            <v>Yes</v>
          </cell>
          <cell r="BB4"/>
        </row>
        <row r="5">
          <cell r="A5">
            <v>43070</v>
          </cell>
          <cell r="B5"/>
          <cell r="C5" t="str">
            <v>C28SZX20170110KC</v>
          </cell>
          <cell r="D5" t="str">
            <v>ZKT 中控</v>
          </cell>
          <cell r="E5" t="str">
            <v>Heller 1826MK5</v>
          </cell>
          <cell r="F5" t="str">
            <v>NA</v>
          </cell>
          <cell r="G5" t="e">
            <v>#REF!</v>
          </cell>
          <cell r="H5" t="e">
            <v>#REF!</v>
          </cell>
          <cell r="I5"/>
          <cell r="J5"/>
          <cell r="K5" t="str">
            <v>112020/12/</v>
          </cell>
          <cell r="L5" t="str">
            <v>已经送货</v>
          </cell>
          <cell r="M5"/>
          <cell r="N5"/>
          <cell r="O5">
            <v>11100241</v>
          </cell>
          <cell r="P5">
            <v>260000</v>
          </cell>
          <cell r="Q5"/>
          <cell r="R5" t="str">
            <v>Yes</v>
          </cell>
          <cell r="S5" t="str">
            <v>C28</v>
          </cell>
          <cell r="T5" t="str">
            <v>SOUTH</v>
          </cell>
          <cell r="U5"/>
          <cell r="V5"/>
          <cell r="W5" t="str">
            <v>HC</v>
          </cell>
          <cell r="X5" t="str">
            <v>RMB</v>
          </cell>
          <cell r="Y5">
            <v>260000</v>
          </cell>
          <cell r="Z5">
            <v>1.17</v>
          </cell>
          <cell r="AA5" t="e">
            <v>#VALUE!</v>
          </cell>
          <cell r="AB5">
            <v>1.18</v>
          </cell>
          <cell r="AC5" t="e">
            <v>#VALUE!</v>
          </cell>
          <cell r="AD5" t="e">
            <v>#VALUE!</v>
          </cell>
          <cell r="AE5">
            <v>0.12</v>
          </cell>
          <cell r="AF5">
            <v>43091</v>
          </cell>
          <cell r="AG5"/>
          <cell r="AH5"/>
          <cell r="AI5"/>
          <cell r="AJ5"/>
          <cell r="AK5">
            <v>0.3</v>
          </cell>
          <cell r="AL5" t="e">
            <v>#VALUE!</v>
          </cell>
          <cell r="AM5">
            <v>43070</v>
          </cell>
          <cell r="AN5" t="str">
            <v>Yes</v>
          </cell>
          <cell r="AO5">
            <v>0.6</v>
          </cell>
          <cell r="AP5" t="e">
            <v>#VALUE!</v>
          </cell>
          <cell r="AQ5"/>
          <cell r="AR5"/>
          <cell r="AS5">
            <v>0.1</v>
          </cell>
          <cell r="AT5" t="e">
            <v>#VALUE!</v>
          </cell>
          <cell r="AU5"/>
          <cell r="AV5"/>
          <cell r="AW5"/>
          <cell r="AX5"/>
          <cell r="AY5"/>
          <cell r="AZ5"/>
          <cell r="BA5" t="str">
            <v>Yes</v>
          </cell>
          <cell r="BB5"/>
        </row>
        <row r="6">
          <cell r="A6">
            <v>43070</v>
          </cell>
          <cell r="B6"/>
          <cell r="C6" t="str">
            <v>C28SZX20170115YY</v>
          </cell>
          <cell r="D6" t="str">
            <v>Boshangwei 博尚微</v>
          </cell>
          <cell r="E6" t="str">
            <v>Heller 1936MK5 N2</v>
          </cell>
          <cell r="F6" t="str">
            <v>NA</v>
          </cell>
          <cell r="G6" t="e">
            <v>#REF!</v>
          </cell>
          <cell r="H6" t="e">
            <v>#REF!</v>
          </cell>
          <cell r="I6"/>
          <cell r="J6"/>
          <cell r="K6">
            <v>1</v>
          </cell>
          <cell r="L6" t="str">
            <v>已经送货</v>
          </cell>
          <cell r="M6" t="str">
            <v>2018/3</v>
          </cell>
          <cell r="N6"/>
          <cell r="O6">
            <v>11100248</v>
          </cell>
          <cell r="P6">
            <v>350000</v>
          </cell>
          <cell r="Q6">
            <v>43191</v>
          </cell>
          <cell r="R6" t="str">
            <v>Yes</v>
          </cell>
          <cell r="S6" t="str">
            <v>C28</v>
          </cell>
          <cell r="T6" t="str">
            <v>SOUTH</v>
          </cell>
          <cell r="U6" t="str">
            <v>深圳</v>
          </cell>
          <cell r="V6" t="str">
            <v>SZ 深圳</v>
          </cell>
          <cell r="W6" t="str">
            <v>YY</v>
          </cell>
          <cell r="X6" t="str">
            <v>RMB</v>
          </cell>
          <cell r="Y6">
            <v>350000</v>
          </cell>
          <cell r="Z6">
            <v>1.17</v>
          </cell>
          <cell r="AA6">
            <v>350000</v>
          </cell>
          <cell r="AB6">
            <v>1.18</v>
          </cell>
          <cell r="AC6">
            <v>352991.452991453</v>
          </cell>
          <cell r="AD6">
            <v>42358.974358974359</v>
          </cell>
          <cell r="AE6">
            <v>0.12</v>
          </cell>
          <cell r="AF6">
            <v>43097</v>
          </cell>
          <cell r="AG6" t="str">
            <v>含税到厂</v>
          </cell>
          <cell r="AH6" t="str">
            <v>卸货一楼</v>
          </cell>
          <cell r="AI6" t="str">
            <v>Na</v>
          </cell>
          <cell r="AJ6" t="str">
            <v>Na</v>
          </cell>
          <cell r="AK6">
            <v>0.3</v>
          </cell>
          <cell r="AL6">
            <v>105000</v>
          </cell>
          <cell r="AM6">
            <v>43070</v>
          </cell>
          <cell r="AN6" t="str">
            <v>Yes</v>
          </cell>
          <cell r="AO6">
            <v>0.7</v>
          </cell>
          <cell r="AP6">
            <v>244999.99999999997</v>
          </cell>
          <cell r="AQ6">
            <v>43160</v>
          </cell>
          <cell r="AR6">
            <v>43179</v>
          </cell>
          <cell r="AS6" t="str">
            <v>Na</v>
          </cell>
          <cell r="AT6" t="str">
            <v>Na</v>
          </cell>
          <cell r="AU6"/>
          <cell r="AV6"/>
          <cell r="AW6"/>
          <cell r="AX6"/>
          <cell r="AY6" t="str">
            <v>Yes</v>
          </cell>
          <cell r="AZ6"/>
          <cell r="BA6" t="str">
            <v>Yes</v>
          </cell>
        </row>
        <row r="7">
          <cell r="A7">
            <v>43101</v>
          </cell>
          <cell r="B7"/>
          <cell r="C7" t="str">
            <v>C28SZX20180008YY</v>
          </cell>
          <cell r="D7" t="str">
            <v>ETA Holding</v>
          </cell>
          <cell r="E7" t="str">
            <v>Heller 1826MK5</v>
          </cell>
          <cell r="F7" t="str">
            <v>NA</v>
          </cell>
          <cell r="G7" t="e">
            <v>#REF!</v>
          </cell>
          <cell r="H7" t="e">
            <v>#REF!</v>
          </cell>
          <cell r="I7"/>
          <cell r="J7"/>
          <cell r="K7">
            <v>1</v>
          </cell>
          <cell r="L7" t="str">
            <v>已经送货</v>
          </cell>
          <cell r="M7" t="str">
            <v>2018/4</v>
          </cell>
          <cell r="N7"/>
          <cell r="O7">
            <v>11116085</v>
          </cell>
          <cell r="P7">
            <v>36000</v>
          </cell>
          <cell r="Q7">
            <v>43191</v>
          </cell>
          <cell r="R7" t="str">
            <v>Yes</v>
          </cell>
          <cell r="S7" t="str">
            <v>C28</v>
          </cell>
          <cell r="T7" t="str">
            <v>SOUTH</v>
          </cell>
          <cell r="U7" t="str">
            <v>深圳</v>
          </cell>
          <cell r="V7" t="str">
            <v>SZ 深圳</v>
          </cell>
          <cell r="W7" t="str">
            <v>YY</v>
          </cell>
          <cell r="X7" t="str">
            <v>USD</v>
          </cell>
          <cell r="Y7">
            <v>36000</v>
          </cell>
          <cell r="Z7">
            <v>1</v>
          </cell>
          <cell r="AA7">
            <v>36000</v>
          </cell>
          <cell r="AB7">
            <v>7.8</v>
          </cell>
          <cell r="AC7">
            <v>280800</v>
          </cell>
          <cell r="AD7">
            <v>33696</v>
          </cell>
          <cell r="AE7">
            <v>0.12</v>
          </cell>
          <cell r="AF7">
            <v>43122</v>
          </cell>
          <cell r="AG7" t="str">
            <v>CIF</v>
          </cell>
          <cell r="AH7" t="str">
            <v>Na</v>
          </cell>
          <cell r="AI7" t="str">
            <v>Na</v>
          </cell>
          <cell r="AJ7" t="str">
            <v>Na</v>
          </cell>
          <cell r="AK7">
            <v>0.3</v>
          </cell>
          <cell r="AL7">
            <v>10800</v>
          </cell>
          <cell r="AM7">
            <v>43101</v>
          </cell>
          <cell r="AN7" t="str">
            <v>Yes</v>
          </cell>
          <cell r="AO7">
            <v>0.7</v>
          </cell>
          <cell r="AP7">
            <v>25200</v>
          </cell>
          <cell r="AQ7">
            <v>43191</v>
          </cell>
          <cell r="AR7">
            <v>43200</v>
          </cell>
          <cell r="AS7" t="str">
            <v>Na</v>
          </cell>
          <cell r="AT7" t="str">
            <v>Na</v>
          </cell>
          <cell r="AU7"/>
          <cell r="AV7"/>
          <cell r="AW7"/>
          <cell r="AX7"/>
          <cell r="AY7" t="str">
            <v>Yes</v>
          </cell>
          <cell r="AZ7"/>
          <cell r="BA7" t="str">
            <v>Yes</v>
          </cell>
          <cell r="BB7"/>
        </row>
        <row r="8">
          <cell r="A8">
            <v>43160</v>
          </cell>
          <cell r="B8"/>
          <cell r="C8" t="str">
            <v>C28SZX20180015YY</v>
          </cell>
          <cell r="D8" t="str">
            <v>博尚微</v>
          </cell>
          <cell r="E8" t="str">
            <v>NUTEK 410L-500</v>
          </cell>
          <cell r="F8" t="str">
            <v>NA</v>
          </cell>
          <cell r="G8" t="e">
            <v>#REF!</v>
          </cell>
          <cell r="H8" t="e">
            <v>#REF!</v>
          </cell>
          <cell r="I8"/>
          <cell r="J8"/>
          <cell r="K8">
            <v>2</v>
          </cell>
          <cell r="L8" t="str">
            <v>已经送货</v>
          </cell>
          <cell r="M8" t="str">
            <v>2018/6</v>
          </cell>
          <cell r="N8"/>
          <cell r="O8">
            <v>11100264</v>
          </cell>
          <cell r="P8">
            <v>64840</v>
          </cell>
          <cell r="Q8">
            <v>43221</v>
          </cell>
          <cell r="R8" t="str">
            <v>Yes</v>
          </cell>
          <cell r="S8" t="str">
            <v>C28</v>
          </cell>
          <cell r="T8" t="str">
            <v>SOUTH</v>
          </cell>
          <cell r="U8" t="str">
            <v>深圳</v>
          </cell>
          <cell r="V8" t="str">
            <v>SZ 深圳</v>
          </cell>
          <cell r="W8" t="str">
            <v>YY</v>
          </cell>
          <cell r="X8" t="str">
            <v>RMB</v>
          </cell>
          <cell r="Y8">
            <v>32420</v>
          </cell>
          <cell r="Z8">
            <v>1.1599999999999999</v>
          </cell>
          <cell r="AA8">
            <v>64840</v>
          </cell>
          <cell r="AB8">
            <v>1.23</v>
          </cell>
          <cell r="AC8">
            <v>68752.758620689652</v>
          </cell>
          <cell r="AD8">
            <v>8250.3310344827587</v>
          </cell>
          <cell r="AE8">
            <v>0.12</v>
          </cell>
          <cell r="AF8">
            <v>43181</v>
          </cell>
          <cell r="AG8" t="str">
            <v>含税到厂</v>
          </cell>
          <cell r="AH8"/>
          <cell r="AI8"/>
          <cell r="AJ8"/>
          <cell r="AK8" t="str">
            <v>agree</v>
          </cell>
          <cell r="AL8">
            <v>49620</v>
          </cell>
          <cell r="AM8">
            <v>43160</v>
          </cell>
          <cell r="AN8" t="str">
            <v>Yes</v>
          </cell>
          <cell r="AO8" t="str">
            <v>agree</v>
          </cell>
          <cell r="AP8">
            <v>114360</v>
          </cell>
          <cell r="AQ8">
            <v>43221</v>
          </cell>
          <cell r="AR8">
            <v>43248</v>
          </cell>
          <cell r="AS8"/>
          <cell r="AT8">
            <v>0</v>
          </cell>
          <cell r="AU8"/>
          <cell r="AV8"/>
          <cell r="AW8"/>
          <cell r="AX8"/>
          <cell r="AY8"/>
          <cell r="AZ8"/>
          <cell r="BA8" t="str">
            <v>Yes</v>
          </cell>
          <cell r="BB8"/>
        </row>
        <row r="9">
          <cell r="A9">
            <v>43160</v>
          </cell>
          <cell r="B9"/>
          <cell r="C9" t="str">
            <v>C28SZX20180015YY</v>
          </cell>
          <cell r="D9" t="str">
            <v>博尚微</v>
          </cell>
          <cell r="E9" t="str">
            <v>NUTE410L-1500</v>
          </cell>
          <cell r="F9" t="str">
            <v>NA</v>
          </cell>
          <cell r="G9" t="e">
            <v>#REF!</v>
          </cell>
          <cell r="H9" t="e">
            <v>#REF!</v>
          </cell>
          <cell r="I9"/>
          <cell r="J9"/>
          <cell r="K9">
            <v>1</v>
          </cell>
          <cell r="L9" t="str">
            <v>已经送货</v>
          </cell>
          <cell r="M9" t="str">
            <v>2018/6</v>
          </cell>
          <cell r="N9"/>
          <cell r="O9">
            <v>11100264</v>
          </cell>
          <cell r="P9">
            <v>54230</v>
          </cell>
          <cell r="Q9">
            <v>43221</v>
          </cell>
          <cell r="R9" t="str">
            <v>Yes</v>
          </cell>
          <cell r="S9" t="str">
            <v>C28</v>
          </cell>
          <cell r="T9" t="str">
            <v>SOUTH</v>
          </cell>
          <cell r="U9" t="str">
            <v>深圳</v>
          </cell>
          <cell r="V9" t="str">
            <v>SZ 深圳</v>
          </cell>
          <cell r="W9" t="str">
            <v>YY</v>
          </cell>
          <cell r="X9" t="str">
            <v>RMB</v>
          </cell>
          <cell r="Y9">
            <v>54230</v>
          </cell>
          <cell r="Z9">
            <v>1.1599999999999999</v>
          </cell>
          <cell r="AA9">
            <v>54230</v>
          </cell>
          <cell r="AB9">
            <v>1.23</v>
          </cell>
          <cell r="AC9">
            <v>57502.5</v>
          </cell>
          <cell r="AD9">
            <v>6900.3</v>
          </cell>
          <cell r="AE9">
            <v>0.12</v>
          </cell>
          <cell r="AF9">
            <v>43181</v>
          </cell>
          <cell r="AG9" t="str">
            <v>含税到厂</v>
          </cell>
          <cell r="AH9"/>
          <cell r="AI9"/>
          <cell r="AJ9"/>
          <cell r="AK9" t="str">
            <v>agree</v>
          </cell>
          <cell r="AL9">
            <v>0</v>
          </cell>
          <cell r="AM9">
            <v>43160</v>
          </cell>
          <cell r="AN9" t="str">
            <v>Yes</v>
          </cell>
          <cell r="AO9" t="str">
            <v>agree</v>
          </cell>
          <cell r="AP9">
            <v>0</v>
          </cell>
          <cell r="AQ9">
            <v>43221</v>
          </cell>
          <cell r="AR9">
            <v>43248</v>
          </cell>
          <cell r="AS9"/>
          <cell r="AT9">
            <v>0</v>
          </cell>
          <cell r="AU9"/>
          <cell r="AV9"/>
          <cell r="AW9"/>
          <cell r="AX9"/>
          <cell r="AY9"/>
          <cell r="AZ9"/>
          <cell r="BA9" t="str">
            <v>Yes</v>
          </cell>
          <cell r="BB9"/>
        </row>
        <row r="10">
          <cell r="A10">
            <v>43160</v>
          </cell>
          <cell r="B10"/>
          <cell r="C10" t="str">
            <v>C28SZX20180015YY</v>
          </cell>
          <cell r="D10" t="str">
            <v>博尚微</v>
          </cell>
          <cell r="E10" t="str">
            <v>NUTEK 530WSL</v>
          </cell>
          <cell r="F10" t="str">
            <v>NA</v>
          </cell>
          <cell r="G10" t="e">
            <v>#REF!</v>
          </cell>
          <cell r="H10" t="e">
            <v>#REF!</v>
          </cell>
          <cell r="I10"/>
          <cell r="J10"/>
          <cell r="K10">
            <v>1</v>
          </cell>
          <cell r="L10" t="str">
            <v>已经送货</v>
          </cell>
          <cell r="M10" t="str">
            <v>2018/6</v>
          </cell>
          <cell r="N10"/>
          <cell r="O10">
            <v>11100264</v>
          </cell>
          <cell r="P10">
            <v>44910</v>
          </cell>
          <cell r="Q10">
            <v>43221</v>
          </cell>
          <cell r="R10" t="str">
            <v>Yes</v>
          </cell>
          <cell r="S10" t="str">
            <v>C28</v>
          </cell>
          <cell r="T10" t="str">
            <v>SOUTH</v>
          </cell>
          <cell r="U10" t="str">
            <v>深圳</v>
          </cell>
          <cell r="V10" t="str">
            <v>SZ 深圳</v>
          </cell>
          <cell r="W10" t="str">
            <v>YY</v>
          </cell>
          <cell r="X10" t="str">
            <v>RMB</v>
          </cell>
          <cell r="Y10">
            <v>44910</v>
          </cell>
          <cell r="Z10">
            <v>1.1599999999999999</v>
          </cell>
          <cell r="AA10">
            <v>44910</v>
          </cell>
          <cell r="AB10">
            <v>1.23</v>
          </cell>
          <cell r="AC10">
            <v>47620.086206896551</v>
          </cell>
          <cell r="AD10">
            <v>5714.4103448275855</v>
          </cell>
          <cell r="AE10">
            <v>0.12</v>
          </cell>
          <cell r="AF10">
            <v>43181</v>
          </cell>
          <cell r="AG10" t="str">
            <v>含税到厂</v>
          </cell>
          <cell r="AH10"/>
          <cell r="AI10"/>
          <cell r="AJ10"/>
          <cell r="AK10" t="str">
            <v>agree</v>
          </cell>
          <cell r="AL10">
            <v>0</v>
          </cell>
          <cell r="AM10">
            <v>43160</v>
          </cell>
          <cell r="AN10" t="str">
            <v>Yes</v>
          </cell>
          <cell r="AO10" t="str">
            <v>agree</v>
          </cell>
          <cell r="AP10">
            <v>0</v>
          </cell>
          <cell r="AQ10">
            <v>43221</v>
          </cell>
          <cell r="AR10">
            <v>43248</v>
          </cell>
          <cell r="AS10"/>
          <cell r="AT10">
            <v>0</v>
          </cell>
          <cell r="AU10"/>
          <cell r="AV10"/>
          <cell r="AW10"/>
          <cell r="AX10"/>
          <cell r="AY10"/>
          <cell r="AZ10"/>
          <cell r="BA10" t="str">
            <v>Yes</v>
          </cell>
          <cell r="BB10"/>
        </row>
        <row r="11">
          <cell r="A11">
            <v>43191</v>
          </cell>
          <cell r="B11"/>
          <cell r="C11" t="str">
            <v>C28SZX20180027YY</v>
          </cell>
          <cell r="D11" t="str">
            <v>得意</v>
          </cell>
          <cell r="E11" t="str">
            <v>Heller 1913MKIII N2</v>
          </cell>
          <cell r="F11" t="str">
            <v>NA</v>
          </cell>
          <cell r="G11" t="e">
            <v>#REF!</v>
          </cell>
          <cell r="H11" t="e">
            <v>#REF!</v>
          </cell>
          <cell r="I11"/>
          <cell r="J11"/>
          <cell r="K11">
            <v>1</v>
          </cell>
          <cell r="L11" t="str">
            <v>已经送货</v>
          </cell>
          <cell r="M11" t="str">
            <v>2018/6</v>
          </cell>
          <cell r="N11"/>
          <cell r="O11">
            <v>11100262</v>
          </cell>
          <cell r="P11">
            <v>490000</v>
          </cell>
          <cell r="Q11">
            <v>43252</v>
          </cell>
          <cell r="R11" t="str">
            <v>No</v>
          </cell>
          <cell r="S11" t="str">
            <v>C28</v>
          </cell>
          <cell r="T11" t="str">
            <v>PRC</v>
          </cell>
          <cell r="U11" t="str">
            <v>广州</v>
          </cell>
          <cell r="V11" t="str">
            <v>SZ 深圳</v>
          </cell>
          <cell r="W11" t="str">
            <v>YY</v>
          </cell>
          <cell r="X11" t="str">
            <v>RMB</v>
          </cell>
          <cell r="Y11">
            <v>490000</v>
          </cell>
          <cell r="Z11">
            <v>1.1599999999999999</v>
          </cell>
          <cell r="AA11">
            <v>490000</v>
          </cell>
          <cell r="AB11">
            <v>1.23</v>
          </cell>
          <cell r="AC11">
            <v>519568.96551724139</v>
          </cell>
          <cell r="AD11">
            <v>62348.275862068964</v>
          </cell>
          <cell r="AE11">
            <v>0.12</v>
          </cell>
          <cell r="AF11">
            <v>43214</v>
          </cell>
          <cell r="AG11" t="str">
            <v>含税到厂</v>
          </cell>
          <cell r="AH11"/>
          <cell r="AI11"/>
          <cell r="AJ11"/>
          <cell r="AK11">
            <v>0.3</v>
          </cell>
          <cell r="AL11">
            <v>147000</v>
          </cell>
          <cell r="AM11">
            <v>43221</v>
          </cell>
          <cell r="AN11" t="str">
            <v>Yes</v>
          </cell>
          <cell r="AO11">
            <v>0.6</v>
          </cell>
          <cell r="AP11">
            <v>294000</v>
          </cell>
          <cell r="AQ11">
            <v>43252</v>
          </cell>
          <cell r="AR11">
            <v>43272</v>
          </cell>
          <cell r="AS11">
            <v>0.1</v>
          </cell>
          <cell r="AT11">
            <v>49000</v>
          </cell>
          <cell r="AU11">
            <v>43344</v>
          </cell>
          <cell r="AV11">
            <v>43360</v>
          </cell>
          <cell r="AW11" t="str">
            <v xml:space="preserve">complete </v>
          </cell>
          <cell r="AX11" t="str">
            <v>Yes</v>
          </cell>
          <cell r="AY11"/>
          <cell r="AZ11"/>
          <cell r="BA11" t="str">
            <v>Yes</v>
          </cell>
          <cell r="BB11"/>
        </row>
        <row r="12">
          <cell r="A12">
            <v>43221</v>
          </cell>
          <cell r="B12"/>
          <cell r="C12" t="str">
            <v>C28SZX20180032YY</v>
          </cell>
          <cell r="D12" t="str">
            <v>Hongjing弘景光电</v>
          </cell>
          <cell r="E12" t="str">
            <v>YCP10</v>
          </cell>
          <cell r="F12" t="str">
            <v>NA</v>
          </cell>
          <cell r="G12" t="e">
            <v>#REF!</v>
          </cell>
          <cell r="H12" t="e">
            <v>#REF!</v>
          </cell>
          <cell r="I12"/>
          <cell r="J12"/>
          <cell r="K12">
            <v>2</v>
          </cell>
          <cell r="L12" t="str">
            <v>已经送货</v>
          </cell>
          <cell r="M12" t="str">
            <v>JUL 18</v>
          </cell>
          <cell r="N12"/>
          <cell r="O12">
            <v>11116157</v>
          </cell>
          <cell r="P12">
            <v>11029440</v>
          </cell>
          <cell r="Q12">
            <v>43282</v>
          </cell>
          <cell r="R12" t="str">
            <v>Yes</v>
          </cell>
          <cell r="S12" t="str">
            <v>C28</v>
          </cell>
          <cell r="T12" t="str">
            <v>SOUTH</v>
          </cell>
          <cell r="U12" t="str">
            <v>中山</v>
          </cell>
          <cell r="V12" t="str">
            <v>SZ 深圳</v>
          </cell>
          <cell r="W12" t="str">
            <v>Yann</v>
          </cell>
          <cell r="X12" t="str">
            <v>JPY</v>
          </cell>
          <cell r="Y12">
            <v>5514720</v>
          </cell>
          <cell r="Z12">
            <v>1</v>
          </cell>
          <cell r="AA12">
            <v>11029440</v>
          </cell>
          <cell r="AB12">
            <v>7.3400000000000007E-2</v>
          </cell>
          <cell r="AC12">
            <v>809560.89600000007</v>
          </cell>
          <cell r="AD12">
            <v>97147.307520000002</v>
          </cell>
          <cell r="AE12">
            <v>0.12</v>
          </cell>
          <cell r="AF12">
            <v>43230</v>
          </cell>
          <cell r="AG12" t="str">
            <v>DDP 中山</v>
          </cell>
          <cell r="AH12"/>
          <cell r="AI12"/>
          <cell r="AJ12"/>
          <cell r="AK12">
            <v>0.3</v>
          </cell>
          <cell r="AL12">
            <v>3308832</v>
          </cell>
          <cell r="AM12">
            <v>43221</v>
          </cell>
          <cell r="AN12" t="str">
            <v>Yes</v>
          </cell>
          <cell r="AO12">
            <v>0.6</v>
          </cell>
          <cell r="AP12">
            <v>6617664</v>
          </cell>
          <cell r="AQ12">
            <v>43282</v>
          </cell>
          <cell r="AR12">
            <v>43292</v>
          </cell>
          <cell r="AS12">
            <v>0.1</v>
          </cell>
          <cell r="AT12">
            <v>1102944</v>
          </cell>
          <cell r="AU12">
            <v>43344</v>
          </cell>
          <cell r="AV12">
            <v>43372</v>
          </cell>
          <cell r="AW12" t="str">
            <v>complete</v>
          </cell>
          <cell r="AX12" t="str">
            <v>Yes</v>
          </cell>
          <cell r="AY12"/>
          <cell r="AZ12" t="str">
            <v>Y</v>
          </cell>
          <cell r="BA12" t="str">
            <v>Yes</v>
          </cell>
          <cell r="BB12"/>
        </row>
        <row r="13">
          <cell r="A13">
            <v>43221</v>
          </cell>
          <cell r="B13"/>
          <cell r="C13" t="str">
            <v>C28SZX20180038YY</v>
          </cell>
          <cell r="D13" t="str">
            <v>Hongjing弘景光电</v>
          </cell>
          <cell r="E13" t="str">
            <v>SMX-800</v>
          </cell>
          <cell r="F13" t="str">
            <v>NA</v>
          </cell>
          <cell r="G13" t="e">
            <v>#REF!</v>
          </cell>
          <cell r="H13" t="e">
            <v>#REF!</v>
          </cell>
          <cell r="I13"/>
          <cell r="J13"/>
          <cell r="K13">
            <v>1</v>
          </cell>
          <cell r="L13" t="str">
            <v>已经送货</v>
          </cell>
          <cell r="M13" t="str">
            <v>JUL 18</v>
          </cell>
          <cell r="N13"/>
          <cell r="O13">
            <v>11100268</v>
          </cell>
          <cell r="P13">
            <v>445000</v>
          </cell>
          <cell r="Q13">
            <v>43282</v>
          </cell>
          <cell r="R13" t="str">
            <v>Yes</v>
          </cell>
          <cell r="S13" t="str">
            <v>C28</v>
          </cell>
          <cell r="T13" t="str">
            <v>SOUTH</v>
          </cell>
          <cell r="U13" t="str">
            <v>中山</v>
          </cell>
          <cell r="V13" t="str">
            <v>SZ 深圳</v>
          </cell>
          <cell r="W13" t="str">
            <v>Yann</v>
          </cell>
          <cell r="X13" t="str">
            <v>RMB</v>
          </cell>
          <cell r="Y13">
            <v>445000</v>
          </cell>
          <cell r="Z13">
            <v>1.1599999999999999</v>
          </cell>
          <cell r="AA13">
            <v>445000</v>
          </cell>
          <cell r="AB13">
            <v>1.23</v>
          </cell>
          <cell r="AC13">
            <v>471853.44827586215</v>
          </cell>
          <cell r="AD13">
            <v>56622.413793103457</v>
          </cell>
          <cell r="AE13">
            <v>0.12</v>
          </cell>
          <cell r="AF13">
            <v>43238</v>
          </cell>
          <cell r="AG13" t="str">
            <v>含税到厂</v>
          </cell>
          <cell r="AH13"/>
          <cell r="AI13"/>
          <cell r="AJ13"/>
          <cell r="AK13">
            <v>0.3</v>
          </cell>
          <cell r="AL13">
            <v>133500</v>
          </cell>
          <cell r="AM13">
            <v>43221</v>
          </cell>
          <cell r="AN13" t="str">
            <v>Yes</v>
          </cell>
          <cell r="AO13">
            <v>0.65</v>
          </cell>
          <cell r="AP13">
            <v>289250</v>
          </cell>
          <cell r="AQ13">
            <v>43282</v>
          </cell>
          <cell r="AR13">
            <v>43287</v>
          </cell>
          <cell r="AS13">
            <v>0.05</v>
          </cell>
          <cell r="AT13">
            <v>22250</v>
          </cell>
          <cell r="AU13">
            <v>43374</v>
          </cell>
          <cell r="AV13">
            <v>43398</v>
          </cell>
          <cell r="AW13" t="str">
            <v>complete</v>
          </cell>
          <cell r="AX13" t="str">
            <v>Yes</v>
          </cell>
          <cell r="AY13"/>
          <cell r="AZ13" t="str">
            <v>Y</v>
          </cell>
          <cell r="BA13" t="str">
            <v>Yes</v>
          </cell>
          <cell r="BB13"/>
        </row>
        <row r="14">
          <cell r="A14">
            <v>43221</v>
          </cell>
          <cell r="B14"/>
          <cell r="C14" t="str">
            <v>C28SZX2018030YY</v>
          </cell>
          <cell r="D14" t="str">
            <v>Hongjing弘景光电</v>
          </cell>
          <cell r="E14" t="str">
            <v>Heller 1826MK5</v>
          </cell>
          <cell r="F14" t="str">
            <v>NA</v>
          </cell>
          <cell r="G14" t="e">
            <v>#REF!</v>
          </cell>
          <cell r="H14" t="e">
            <v>#REF!</v>
          </cell>
          <cell r="I14"/>
          <cell r="J14"/>
          <cell r="K14">
            <v>1</v>
          </cell>
          <cell r="L14" t="str">
            <v>已经送货</v>
          </cell>
          <cell r="M14" t="str">
            <v>JUL 18</v>
          </cell>
          <cell r="N14"/>
          <cell r="O14">
            <v>11116154</v>
          </cell>
          <cell r="P14">
            <v>39500</v>
          </cell>
          <cell r="Q14">
            <v>43282</v>
          </cell>
          <cell r="R14" t="str">
            <v>Yes</v>
          </cell>
          <cell r="S14" t="str">
            <v>C28</v>
          </cell>
          <cell r="T14" t="str">
            <v>SOUTH</v>
          </cell>
          <cell r="U14" t="str">
            <v>中山</v>
          </cell>
          <cell r="V14" t="str">
            <v>SZ 深圳</v>
          </cell>
          <cell r="W14" t="str">
            <v>Yann</v>
          </cell>
          <cell r="X14" t="str">
            <v>USD</v>
          </cell>
          <cell r="Y14">
            <v>39500</v>
          </cell>
          <cell r="Z14">
            <v>1</v>
          </cell>
          <cell r="AA14">
            <v>39500</v>
          </cell>
          <cell r="AB14">
            <v>7.8</v>
          </cell>
          <cell r="AC14">
            <v>308100</v>
          </cell>
          <cell r="AD14">
            <v>36972</v>
          </cell>
          <cell r="AE14">
            <v>0.12</v>
          </cell>
          <cell r="AF14">
            <v>43230</v>
          </cell>
          <cell r="AG14" t="str">
            <v>CIF HK</v>
          </cell>
          <cell r="AH14"/>
          <cell r="AI14"/>
          <cell r="AJ14"/>
          <cell r="AK14">
            <v>0.3</v>
          </cell>
          <cell r="AL14">
            <v>11850</v>
          </cell>
          <cell r="AM14">
            <v>43221</v>
          </cell>
          <cell r="AN14" t="str">
            <v>Yes</v>
          </cell>
          <cell r="AO14" t="str">
            <v>agree</v>
          </cell>
          <cell r="AP14">
            <v>23700</v>
          </cell>
          <cell r="AQ14">
            <v>43282</v>
          </cell>
          <cell r="AR14">
            <v>43290</v>
          </cell>
          <cell r="AS14" t="str">
            <v>agree</v>
          </cell>
          <cell r="AT14" t="e">
            <v>#VALUE!</v>
          </cell>
          <cell r="AU14">
            <v>43344</v>
          </cell>
          <cell r="AV14">
            <v>43373</v>
          </cell>
          <cell r="AW14" t="str">
            <v>complete</v>
          </cell>
          <cell r="AX14" t="str">
            <v>Yes</v>
          </cell>
          <cell r="AY14"/>
          <cell r="AZ14" t="str">
            <v>Y</v>
          </cell>
          <cell r="BA14" t="str">
            <v>Yes</v>
          </cell>
          <cell r="BB14"/>
        </row>
        <row r="15">
          <cell r="A15">
            <v>43070</v>
          </cell>
          <cell r="B15"/>
          <cell r="C15" t="str">
            <v>C49SZX201700177JL</v>
          </cell>
          <cell r="D15" t="str">
            <v>达人</v>
          </cell>
          <cell r="E15" t="str">
            <v>YS24</v>
          </cell>
          <cell r="F15" t="str">
            <v>NA</v>
          </cell>
          <cell r="G15" t="e">
            <v>#REF!</v>
          </cell>
          <cell r="H15" t="e">
            <v>#REF!</v>
          </cell>
          <cell r="I15"/>
          <cell r="J15"/>
          <cell r="K15">
            <v>1</v>
          </cell>
          <cell r="L15" t="str">
            <v>已经送货</v>
          </cell>
          <cell r="M15"/>
          <cell r="N15"/>
          <cell r="O15">
            <v>11116050</v>
          </cell>
          <cell r="P15">
            <v>11730000</v>
          </cell>
          <cell r="Q15"/>
          <cell r="R15" t="str">
            <v>Yes</v>
          </cell>
          <cell r="S15" t="str">
            <v>C49</v>
          </cell>
          <cell r="T15" t="str">
            <v>SOUTH</v>
          </cell>
          <cell r="U15"/>
          <cell r="V15"/>
          <cell r="W15" t="str">
            <v>JL</v>
          </cell>
          <cell r="X15" t="str">
            <v>JPY</v>
          </cell>
          <cell r="Y15">
            <v>11730000</v>
          </cell>
          <cell r="Z15">
            <v>1</v>
          </cell>
          <cell r="AA15">
            <v>11730000</v>
          </cell>
          <cell r="AB15">
            <v>7.0999999999999994E-2</v>
          </cell>
          <cell r="AC15">
            <v>832829.99999999988</v>
          </cell>
          <cell r="AD15">
            <v>99939.599999999977</v>
          </cell>
          <cell r="AE15">
            <v>0.12</v>
          </cell>
          <cell r="AF15">
            <v>43070</v>
          </cell>
          <cell r="AG15" t="str">
            <v>CIF HK</v>
          </cell>
          <cell r="AH15"/>
          <cell r="AI15"/>
          <cell r="AJ15"/>
          <cell r="AK15">
            <v>0.3</v>
          </cell>
          <cell r="AL15">
            <v>3519000</v>
          </cell>
          <cell r="AM15">
            <v>43070</v>
          </cell>
          <cell r="AN15" t="str">
            <v>Yes</v>
          </cell>
          <cell r="AO15">
            <v>0.7</v>
          </cell>
          <cell r="AP15">
            <v>8210999.9999999991</v>
          </cell>
          <cell r="AQ15"/>
          <cell r="AR15"/>
          <cell r="AS15"/>
          <cell r="AT15">
            <v>0</v>
          </cell>
          <cell r="AU15"/>
          <cell r="AV15"/>
          <cell r="AW15"/>
          <cell r="AX15"/>
          <cell r="AY15"/>
          <cell r="AZ15"/>
          <cell r="BA15" t="str">
            <v>Yes</v>
          </cell>
        </row>
        <row r="16">
          <cell r="A16">
            <v>43132</v>
          </cell>
          <cell r="B16"/>
          <cell r="C16" t="str">
            <v>C49SZX20170038RW</v>
          </cell>
          <cell r="D16" t="str">
            <v>恒捷迅</v>
          </cell>
          <cell r="E16" t="str">
            <v>YS24</v>
          </cell>
          <cell r="F16" t="str">
            <v>NA</v>
          </cell>
          <cell r="G16" t="e">
            <v>#REF!</v>
          </cell>
          <cell r="H16" t="e">
            <v>#REF!</v>
          </cell>
          <cell r="I16"/>
          <cell r="J16"/>
          <cell r="K16">
            <v>1</v>
          </cell>
          <cell r="L16" t="str">
            <v>已经送货</v>
          </cell>
          <cell r="M16" t="str">
            <v>2018/8</v>
          </cell>
          <cell r="N16"/>
          <cell r="O16">
            <v>11116185</v>
          </cell>
          <cell r="P16">
            <v>11327150</v>
          </cell>
          <cell r="Q16">
            <v>43313</v>
          </cell>
          <cell r="R16" t="str">
            <v>Yes</v>
          </cell>
          <cell r="S16" t="str">
            <v>C49</v>
          </cell>
          <cell r="T16" t="str">
            <v>SOUTH</v>
          </cell>
          <cell r="U16"/>
          <cell r="V16" t="str">
            <v>SZ 深圳</v>
          </cell>
          <cell r="W16" t="str">
            <v>RW</v>
          </cell>
          <cell r="X16" t="str">
            <v>JPY</v>
          </cell>
          <cell r="Y16">
            <v>11327150</v>
          </cell>
          <cell r="Z16">
            <v>1</v>
          </cell>
          <cell r="AA16">
            <v>11327150</v>
          </cell>
          <cell r="AB16">
            <v>7.2900000000000006E-2</v>
          </cell>
          <cell r="AC16">
            <v>825749.2350000001</v>
          </cell>
          <cell r="AD16">
            <v>99089.908200000005</v>
          </cell>
          <cell r="AE16">
            <v>0.12</v>
          </cell>
          <cell r="AF16">
            <v>43136</v>
          </cell>
          <cell r="AG16" t="str">
            <v>DAP</v>
          </cell>
          <cell r="AH16" t="str">
            <v>电梯5楼</v>
          </cell>
          <cell r="AI16"/>
          <cell r="AJ16"/>
          <cell r="AK16">
            <v>0.2</v>
          </cell>
          <cell r="AL16">
            <v>2265430</v>
          </cell>
          <cell r="AM16">
            <v>43132</v>
          </cell>
          <cell r="AN16" t="str">
            <v>Yes</v>
          </cell>
          <cell r="AO16">
            <v>0.8</v>
          </cell>
          <cell r="AP16">
            <v>9061720</v>
          </cell>
          <cell r="AQ16">
            <v>43313</v>
          </cell>
          <cell r="AR16">
            <v>43320</v>
          </cell>
          <cell r="AS16"/>
          <cell r="AT16">
            <v>0</v>
          </cell>
          <cell r="AU16"/>
          <cell r="AV16"/>
          <cell r="AW16"/>
          <cell r="AX16"/>
          <cell r="AY16"/>
          <cell r="AZ16" t="str">
            <v>y</v>
          </cell>
          <cell r="BA16" t="str">
            <v>Yes</v>
          </cell>
          <cell r="BB16"/>
        </row>
        <row r="17">
          <cell r="A17">
            <v>42856</v>
          </cell>
          <cell r="B17">
            <v>1</v>
          </cell>
          <cell r="C17" t="str">
            <v>C49SZX20170083RW</v>
          </cell>
          <cell r="D17" t="str">
            <v>骏捷龙 / 鑫龙威</v>
          </cell>
          <cell r="E17" t="str">
            <v>YSM40R-4</v>
          </cell>
          <cell r="F17" t="str">
            <v>NA</v>
          </cell>
          <cell r="G17" t="e">
            <v>#REF!</v>
          </cell>
          <cell r="H17" t="e">
            <v>#REF!</v>
          </cell>
          <cell r="I17" t="str">
            <v>L-&gt;R</v>
          </cell>
          <cell r="J17" t="str">
            <v>No</v>
          </cell>
          <cell r="K17">
            <v>1</v>
          </cell>
          <cell r="L17" t="e">
            <v>#REF!</v>
          </cell>
          <cell r="M17" t="e">
            <v>#REF!</v>
          </cell>
          <cell r="N17"/>
          <cell r="O17"/>
          <cell r="P17"/>
          <cell r="Q17"/>
          <cell r="R17" t="str">
            <v>No</v>
          </cell>
          <cell r="S17" t="str">
            <v>C49</v>
          </cell>
          <cell r="T17" t="str">
            <v>SOUTH</v>
          </cell>
          <cell r="U17" t="str">
            <v>深圳</v>
          </cell>
          <cell r="V17" t="str">
            <v>SZ 深圳</v>
          </cell>
          <cell r="W17" t="str">
            <v>RW</v>
          </cell>
          <cell r="X17" t="str">
            <v>JPY</v>
          </cell>
          <cell r="Y17">
            <v>28575000</v>
          </cell>
          <cell r="Z17">
            <v>1</v>
          </cell>
          <cell r="AA17">
            <v>28575000</v>
          </cell>
          <cell r="AB17">
            <v>7.0300000000000001E-2</v>
          </cell>
          <cell r="AC17">
            <v>2008822.5</v>
          </cell>
          <cell r="AD17">
            <v>241058.69999999998</v>
          </cell>
          <cell r="AE17">
            <v>0.12</v>
          </cell>
          <cell r="AF17">
            <v>42879</v>
          </cell>
          <cell r="AG17" t="str">
            <v>CIF</v>
          </cell>
          <cell r="AH17"/>
          <cell r="AI17"/>
          <cell r="AJ17"/>
          <cell r="AK17">
            <v>0.1</v>
          </cell>
          <cell r="AL17">
            <v>2857500</v>
          </cell>
          <cell r="AM17">
            <v>42856</v>
          </cell>
          <cell r="AN17" t="str">
            <v>Yes</v>
          </cell>
          <cell r="AO17"/>
          <cell r="AP17">
            <v>0</v>
          </cell>
          <cell r="AQ17"/>
          <cell r="AR17"/>
          <cell r="AS17"/>
          <cell r="AT17">
            <v>0</v>
          </cell>
          <cell r="AU17"/>
          <cell r="AV17"/>
          <cell r="AW17"/>
          <cell r="AX17" t="str">
            <v>Cancel</v>
          </cell>
          <cell r="AY17"/>
          <cell r="AZ17"/>
          <cell r="BA17" t="str">
            <v>Cancel</v>
          </cell>
          <cell r="BB17"/>
        </row>
        <row r="18">
          <cell r="A18">
            <v>42856</v>
          </cell>
          <cell r="B18">
            <v>2</v>
          </cell>
          <cell r="C18" t="str">
            <v>C49SZX20170083RW</v>
          </cell>
          <cell r="D18" t="str">
            <v>骏捷龙 / 鑫龙威</v>
          </cell>
          <cell r="E18" t="str">
            <v>YSM40R-4</v>
          </cell>
          <cell r="F18" t="str">
            <v>NA</v>
          </cell>
          <cell r="G18" t="e">
            <v>#REF!</v>
          </cell>
          <cell r="H18" t="e">
            <v>#REF!</v>
          </cell>
          <cell r="I18" t="str">
            <v>R-&gt;L</v>
          </cell>
          <cell r="J18" t="str">
            <v>No</v>
          </cell>
          <cell r="K18">
            <v>1</v>
          </cell>
          <cell r="L18" t="e">
            <v>#REF!</v>
          </cell>
          <cell r="M18" t="e">
            <v>#REF!</v>
          </cell>
          <cell r="N18"/>
          <cell r="O18"/>
          <cell r="P18"/>
          <cell r="Q18"/>
          <cell r="R18" t="str">
            <v>No</v>
          </cell>
          <cell r="S18" t="str">
            <v>C49</v>
          </cell>
          <cell r="T18" t="str">
            <v>SOUTH</v>
          </cell>
          <cell r="U18" t="str">
            <v>深圳</v>
          </cell>
          <cell r="V18" t="str">
            <v>SZ 深圳</v>
          </cell>
          <cell r="W18" t="str">
            <v>RW</v>
          </cell>
          <cell r="X18" t="str">
            <v>JPY</v>
          </cell>
          <cell r="Y18">
            <v>28575000</v>
          </cell>
          <cell r="Z18">
            <v>1</v>
          </cell>
          <cell r="AA18">
            <v>28575000</v>
          </cell>
          <cell r="AB18">
            <v>7.0300000000000001E-2</v>
          </cell>
          <cell r="AC18">
            <v>2008822.5</v>
          </cell>
          <cell r="AD18">
            <v>241058.69999999998</v>
          </cell>
          <cell r="AE18">
            <v>0.12</v>
          </cell>
          <cell r="AF18">
            <v>42879</v>
          </cell>
          <cell r="AG18" t="str">
            <v>CIF</v>
          </cell>
          <cell r="AH18"/>
          <cell r="AI18"/>
          <cell r="AJ18"/>
          <cell r="AK18">
            <v>0.1</v>
          </cell>
          <cell r="AL18">
            <v>2857500</v>
          </cell>
          <cell r="AM18">
            <v>42856</v>
          </cell>
          <cell r="AN18" t="str">
            <v>Yes</v>
          </cell>
          <cell r="AO18"/>
          <cell r="AP18">
            <v>0</v>
          </cell>
          <cell r="AQ18"/>
          <cell r="AR18"/>
          <cell r="AS18"/>
          <cell r="AT18">
            <v>0</v>
          </cell>
          <cell r="AU18"/>
          <cell r="AV18"/>
          <cell r="AW18"/>
          <cell r="AX18" t="str">
            <v>Cancel</v>
          </cell>
          <cell r="AY18"/>
          <cell r="AZ18"/>
          <cell r="BA18" t="str">
            <v>Cancel</v>
          </cell>
          <cell r="BB18"/>
        </row>
        <row r="19">
          <cell r="A19">
            <v>42856</v>
          </cell>
          <cell r="B19">
            <v>3</v>
          </cell>
          <cell r="C19" t="str">
            <v>C49SZX20170083RW</v>
          </cell>
          <cell r="D19" t="str">
            <v>骏捷龙 / 鑫龙威</v>
          </cell>
          <cell r="E19" t="str">
            <v>YSM10</v>
          </cell>
          <cell r="F19" t="str">
            <v>NA</v>
          </cell>
          <cell r="G19" t="e">
            <v>#REF!</v>
          </cell>
          <cell r="H19" t="e">
            <v>#REF!</v>
          </cell>
          <cell r="I19" t="str">
            <v>L-&gt;R</v>
          </cell>
          <cell r="J19" t="str">
            <v>ATS15</v>
          </cell>
          <cell r="K19">
            <v>1</v>
          </cell>
          <cell r="L19" t="e">
            <v>#REF!</v>
          </cell>
          <cell r="M19" t="e">
            <v>#REF!</v>
          </cell>
          <cell r="N19"/>
          <cell r="O19"/>
          <cell r="P19"/>
          <cell r="Q19"/>
          <cell r="R19" t="str">
            <v>No</v>
          </cell>
          <cell r="S19" t="str">
            <v>C49</v>
          </cell>
          <cell r="T19" t="str">
            <v>SOUTH</v>
          </cell>
          <cell r="U19" t="str">
            <v>深圳</v>
          </cell>
          <cell r="V19" t="str">
            <v>SZ 深圳</v>
          </cell>
          <cell r="W19" t="str">
            <v>RW</v>
          </cell>
          <cell r="X19" t="str">
            <v>JPY</v>
          </cell>
          <cell r="Y19">
            <v>14585000</v>
          </cell>
          <cell r="Z19">
            <v>1</v>
          </cell>
          <cell r="AA19">
            <v>14585000</v>
          </cell>
          <cell r="AB19">
            <v>7.0300000000000001E-2</v>
          </cell>
          <cell r="AC19">
            <v>1025325.5</v>
          </cell>
          <cell r="AD19">
            <v>123039.06</v>
          </cell>
          <cell r="AE19">
            <v>0.12</v>
          </cell>
          <cell r="AF19">
            <v>42879</v>
          </cell>
          <cell r="AG19" t="str">
            <v>CIF</v>
          </cell>
          <cell r="AH19"/>
          <cell r="AI19"/>
          <cell r="AJ19"/>
          <cell r="AK19">
            <v>0.1</v>
          </cell>
          <cell r="AL19">
            <v>1458500</v>
          </cell>
          <cell r="AM19">
            <v>42856</v>
          </cell>
          <cell r="AN19" t="str">
            <v>Yes</v>
          </cell>
          <cell r="AO19"/>
          <cell r="AP19">
            <v>0</v>
          </cell>
          <cell r="AQ19"/>
          <cell r="AR19"/>
          <cell r="AS19"/>
          <cell r="AT19">
            <v>0</v>
          </cell>
          <cell r="AU19"/>
          <cell r="AV19"/>
          <cell r="AW19"/>
          <cell r="AX19" t="str">
            <v>Cancel</v>
          </cell>
          <cell r="AY19"/>
          <cell r="AZ19"/>
          <cell r="BA19" t="str">
            <v>Cancel</v>
          </cell>
          <cell r="BB19"/>
        </row>
        <row r="20">
          <cell r="A20">
            <v>42856</v>
          </cell>
          <cell r="B20">
            <v>4</v>
          </cell>
          <cell r="C20" t="str">
            <v>C49SZX20170083RW</v>
          </cell>
          <cell r="D20" t="str">
            <v>骏捷龙 / 鑫龙威</v>
          </cell>
          <cell r="E20" t="str">
            <v>YSM10</v>
          </cell>
          <cell r="F20" t="str">
            <v>NA</v>
          </cell>
          <cell r="G20" t="e">
            <v>#REF!</v>
          </cell>
          <cell r="H20" t="e">
            <v>#REF!</v>
          </cell>
          <cell r="I20" t="str">
            <v>R-&gt;L</v>
          </cell>
          <cell r="J20" t="str">
            <v>ATS15</v>
          </cell>
          <cell r="K20">
            <v>1</v>
          </cell>
          <cell r="L20" t="e">
            <v>#REF!</v>
          </cell>
          <cell r="M20" t="e">
            <v>#REF!</v>
          </cell>
          <cell r="N20"/>
          <cell r="O20"/>
          <cell r="P20"/>
          <cell r="Q20"/>
          <cell r="R20" t="str">
            <v>No</v>
          </cell>
          <cell r="S20" t="str">
            <v>C49</v>
          </cell>
          <cell r="T20" t="str">
            <v>SOUTH</v>
          </cell>
          <cell r="U20" t="str">
            <v>深圳</v>
          </cell>
          <cell r="V20" t="str">
            <v>SZ 深圳</v>
          </cell>
          <cell r="W20" t="str">
            <v>RW</v>
          </cell>
          <cell r="X20" t="str">
            <v>JPY</v>
          </cell>
          <cell r="Y20">
            <v>14585000</v>
          </cell>
          <cell r="Z20">
            <v>1</v>
          </cell>
          <cell r="AA20">
            <v>14585000</v>
          </cell>
          <cell r="AB20">
            <v>7.0300000000000001E-2</v>
          </cell>
          <cell r="AC20">
            <v>1025325.5</v>
          </cell>
          <cell r="AD20">
            <v>123039.06</v>
          </cell>
          <cell r="AE20">
            <v>0.12</v>
          </cell>
          <cell r="AF20">
            <v>42879</v>
          </cell>
          <cell r="AG20" t="str">
            <v>CIF</v>
          </cell>
          <cell r="AH20"/>
          <cell r="AI20"/>
          <cell r="AJ20"/>
          <cell r="AK20">
            <v>0.1</v>
          </cell>
          <cell r="AL20">
            <v>1458500</v>
          </cell>
          <cell r="AM20">
            <v>42856</v>
          </cell>
          <cell r="AN20" t="str">
            <v>Yes</v>
          </cell>
          <cell r="AO20"/>
          <cell r="AP20">
            <v>0</v>
          </cell>
          <cell r="AQ20"/>
          <cell r="AR20"/>
          <cell r="AS20"/>
          <cell r="AT20">
            <v>0</v>
          </cell>
          <cell r="AU20"/>
          <cell r="AV20"/>
          <cell r="AW20"/>
          <cell r="AX20" t="str">
            <v>Cancel</v>
          </cell>
          <cell r="AY20"/>
          <cell r="AZ20"/>
          <cell r="BA20" t="str">
            <v>Cancel</v>
          </cell>
          <cell r="BB20"/>
        </row>
        <row r="21">
          <cell r="A21">
            <v>42856</v>
          </cell>
          <cell r="B21"/>
          <cell r="C21" t="str">
            <v>C49SZX20170085JL </v>
          </cell>
          <cell r="D21" t="str">
            <v> Boshijie  博实结</v>
          </cell>
          <cell r="E21" t="str">
            <v>YSM40R-4</v>
          </cell>
          <cell r="F21" t="str">
            <v>NA</v>
          </cell>
          <cell r="G21" t="e">
            <v>#REF!</v>
          </cell>
          <cell r="H21" t="e">
            <v>#REF!</v>
          </cell>
          <cell r="I21"/>
          <cell r="J21"/>
          <cell r="K21">
            <v>1</v>
          </cell>
          <cell r="L21" t="str">
            <v>取消</v>
          </cell>
          <cell r="M21"/>
          <cell r="N21"/>
          <cell r="O21"/>
          <cell r="P21"/>
          <cell r="Q21"/>
          <cell r="R21" t="str">
            <v>No</v>
          </cell>
          <cell r="S21" t="str">
            <v>C49</v>
          </cell>
          <cell r="T21" t="str">
            <v>SOUTH</v>
          </cell>
          <cell r="U21" t="str">
            <v>深圳</v>
          </cell>
          <cell r="V21" t="str">
            <v>SZ 深圳</v>
          </cell>
          <cell r="W21" t="str">
            <v>JL</v>
          </cell>
          <cell r="X21" t="str">
            <v>JPY</v>
          </cell>
          <cell r="Y21">
            <v>33000000</v>
          </cell>
          <cell r="Z21">
            <v>1</v>
          </cell>
          <cell r="AA21">
            <v>33000000</v>
          </cell>
          <cell r="AB21">
            <v>7.0300000000000001E-2</v>
          </cell>
          <cell r="AC21">
            <v>2319900</v>
          </cell>
          <cell r="AD21">
            <v>278388</v>
          </cell>
          <cell r="AE21">
            <v>0.12</v>
          </cell>
          <cell r="AF21">
            <v>42880</v>
          </cell>
          <cell r="AG21" t="str">
            <v>CIF</v>
          </cell>
          <cell r="AH21"/>
          <cell r="AI21"/>
          <cell r="AJ21"/>
          <cell r="AK21">
            <v>0.3</v>
          </cell>
          <cell r="AL21">
            <v>9900000</v>
          </cell>
          <cell r="AM21"/>
          <cell r="AN21"/>
          <cell r="AO21">
            <v>0.7</v>
          </cell>
          <cell r="AP21">
            <v>23100000</v>
          </cell>
          <cell r="AQ21"/>
          <cell r="AR21"/>
          <cell r="AS21"/>
          <cell r="AT21">
            <v>0</v>
          </cell>
          <cell r="AU21"/>
          <cell r="AV21"/>
          <cell r="AW21"/>
          <cell r="AX21" t="str">
            <v>Cancel</v>
          </cell>
          <cell r="AY21"/>
          <cell r="AZ21"/>
          <cell r="BA21" t="str">
            <v>Cancel</v>
          </cell>
          <cell r="BB21"/>
        </row>
        <row r="22">
          <cell r="A22">
            <v>42917</v>
          </cell>
          <cell r="B22"/>
          <cell r="C22" t="str">
            <v>C49SZX20170118JY</v>
          </cell>
          <cell r="D22" t="str">
            <v>鹏博辉</v>
          </cell>
          <cell r="E22" t="str">
            <v>YS24</v>
          </cell>
          <cell r="F22" t="str">
            <v>NA</v>
          </cell>
          <cell r="G22" t="e">
            <v>#REF!</v>
          </cell>
          <cell r="H22" t="e">
            <v>#REF!</v>
          </cell>
          <cell r="I22"/>
          <cell r="J22"/>
          <cell r="K22">
            <v>1</v>
          </cell>
          <cell r="L22" t="str">
            <v>已经送货</v>
          </cell>
          <cell r="M22" t="str">
            <v>JUL 18</v>
          </cell>
          <cell r="N22"/>
          <cell r="O22">
            <v>11116166</v>
          </cell>
          <cell r="P22">
            <v>10337775</v>
          </cell>
          <cell r="Q22">
            <v>43282</v>
          </cell>
          <cell r="R22" t="str">
            <v>No</v>
          </cell>
          <cell r="S22" t="str">
            <v>C49</v>
          </cell>
          <cell r="T22" t="str">
            <v>SOUTH</v>
          </cell>
          <cell r="U22" t="str">
            <v>深圳</v>
          </cell>
          <cell r="V22" t="str">
            <v>SZ 深圳</v>
          </cell>
          <cell r="W22" t="str">
            <v>JY</v>
          </cell>
          <cell r="X22" t="str">
            <v>JPY</v>
          </cell>
          <cell r="Y22">
            <v>10337775</v>
          </cell>
          <cell r="Z22">
            <v>1</v>
          </cell>
          <cell r="AA22">
            <v>10337775</v>
          </cell>
          <cell r="AB22">
            <v>7.0300000000000001E-2</v>
          </cell>
          <cell r="AC22">
            <v>726745.58250000002</v>
          </cell>
          <cell r="AD22">
            <v>87209.469899999996</v>
          </cell>
          <cell r="AE22">
            <v>0.12</v>
          </cell>
          <cell r="AF22">
            <v>42944</v>
          </cell>
          <cell r="AG22" t="str">
            <v>DAP</v>
          </cell>
          <cell r="AH22"/>
          <cell r="AI22" t="str">
            <v>Na</v>
          </cell>
          <cell r="AJ22" t="str">
            <v>Na</v>
          </cell>
          <cell r="AK22">
            <v>0.1</v>
          </cell>
          <cell r="AL22">
            <v>1033777.5</v>
          </cell>
          <cell r="AM22">
            <v>43070</v>
          </cell>
          <cell r="AN22" t="str">
            <v>Yes</v>
          </cell>
          <cell r="AO22">
            <v>0.9</v>
          </cell>
          <cell r="AP22">
            <v>9303997.5</v>
          </cell>
          <cell r="AQ22">
            <v>43282</v>
          </cell>
          <cell r="AR22">
            <v>43307</v>
          </cell>
          <cell r="AS22"/>
          <cell r="AT22">
            <v>0</v>
          </cell>
          <cell r="AU22"/>
          <cell r="AV22"/>
          <cell r="AW22"/>
          <cell r="AX22"/>
          <cell r="AY22"/>
          <cell r="AZ22" t="str">
            <v>Y</v>
          </cell>
          <cell r="BA22" t="str">
            <v>Yes</v>
          </cell>
        </row>
        <row r="23">
          <cell r="A23">
            <v>42856</v>
          </cell>
          <cell r="B23"/>
          <cell r="C23" t="str">
            <v>C49SZX20170121KW</v>
          </cell>
          <cell r="D23" t="str">
            <v>明高 Nanchang Minggao</v>
          </cell>
          <cell r="E23" t="str">
            <v>YSM10</v>
          </cell>
          <cell r="F23" t="str">
            <v>NA</v>
          </cell>
          <cell r="G23" t="e">
            <v>#REF!</v>
          </cell>
          <cell r="H23" t="e">
            <v>#REF!</v>
          </cell>
          <cell r="I23"/>
          <cell r="J23"/>
          <cell r="K23">
            <v>3</v>
          </cell>
          <cell r="L23" t="str">
            <v>取消</v>
          </cell>
          <cell r="M23"/>
          <cell r="N23"/>
          <cell r="O23"/>
          <cell r="P23"/>
          <cell r="Q23"/>
          <cell r="R23" t="str">
            <v>Yes</v>
          </cell>
          <cell r="S23" t="str">
            <v>C49</v>
          </cell>
          <cell r="T23" t="str">
            <v>SOUTH</v>
          </cell>
          <cell r="U23"/>
          <cell r="V23" t="str">
            <v>SZ 深圳</v>
          </cell>
          <cell r="W23" t="str">
            <v>ZX</v>
          </cell>
          <cell r="X23" t="str">
            <v>JPY</v>
          </cell>
          <cell r="Y23">
            <v>9666667</v>
          </cell>
          <cell r="Z23">
            <v>1</v>
          </cell>
          <cell r="AA23">
            <v>29000001</v>
          </cell>
          <cell r="AB23">
            <v>7.0300000000000001E-2</v>
          </cell>
          <cell r="AC23">
            <v>2038700.0703</v>
          </cell>
          <cell r="AD23">
            <v>244644.008436</v>
          </cell>
          <cell r="AE23">
            <v>0.12</v>
          </cell>
          <cell r="AF23">
            <v>42975</v>
          </cell>
          <cell r="AG23"/>
          <cell r="AH23"/>
          <cell r="AI23"/>
          <cell r="AJ23"/>
          <cell r="AK23"/>
          <cell r="AL23">
            <v>0</v>
          </cell>
          <cell r="AM23"/>
          <cell r="AN23"/>
          <cell r="AO23"/>
          <cell r="AP23">
            <v>0</v>
          </cell>
          <cell r="AQ23"/>
          <cell r="AR23"/>
          <cell r="AS23"/>
          <cell r="AT23">
            <v>0</v>
          </cell>
          <cell r="AU23"/>
          <cell r="AV23"/>
          <cell r="AW23"/>
          <cell r="AX23" t="str">
            <v>Cancel</v>
          </cell>
          <cell r="AY23"/>
          <cell r="AZ23"/>
          <cell r="BA23" t="str">
            <v>Cancel</v>
          </cell>
          <cell r="BB23"/>
        </row>
        <row r="24">
          <cell r="A24">
            <v>43040</v>
          </cell>
          <cell r="B24"/>
          <cell r="C24" t="str">
            <v>C49SZX20170135RW</v>
          </cell>
          <cell r="D24" t="str">
            <v>Herotec好立泰</v>
          </cell>
          <cell r="E24" t="str">
            <v>YS12F</v>
          </cell>
          <cell r="F24" t="str">
            <v>NA</v>
          </cell>
          <cell r="G24" t="e">
            <v>#REF!</v>
          </cell>
          <cell r="H24" t="e">
            <v>#REF!</v>
          </cell>
          <cell r="I24"/>
          <cell r="J24"/>
          <cell r="K24">
            <v>4</v>
          </cell>
          <cell r="L24" t="str">
            <v>已经送货</v>
          </cell>
          <cell r="M24"/>
          <cell r="N24"/>
          <cell r="O24">
            <v>11116052</v>
          </cell>
          <cell r="P24">
            <v>28000000</v>
          </cell>
          <cell r="Q24"/>
          <cell r="R24" t="str">
            <v>Yes</v>
          </cell>
          <cell r="S24" t="str">
            <v>C49</v>
          </cell>
          <cell r="T24" t="str">
            <v>SOUTH</v>
          </cell>
          <cell r="U24"/>
          <cell r="V24"/>
          <cell r="W24" t="str">
            <v>RW</v>
          </cell>
          <cell r="X24" t="str">
            <v>JPY</v>
          </cell>
          <cell r="Y24">
            <v>7000000</v>
          </cell>
          <cell r="Z24">
            <v>1</v>
          </cell>
          <cell r="AA24">
            <v>28000000</v>
          </cell>
          <cell r="AB24">
            <v>7.0300000000000001E-2</v>
          </cell>
          <cell r="AC24">
            <v>1968400</v>
          </cell>
          <cell r="AD24">
            <v>236208</v>
          </cell>
          <cell r="AE24">
            <v>0.12</v>
          </cell>
          <cell r="AF24">
            <v>43048</v>
          </cell>
          <cell r="AG24"/>
          <cell r="AH24"/>
          <cell r="AI24"/>
          <cell r="AJ24"/>
          <cell r="AK24"/>
          <cell r="AL24">
            <v>0</v>
          </cell>
          <cell r="AM24"/>
          <cell r="AN24"/>
          <cell r="AO24"/>
          <cell r="AP24">
            <v>0</v>
          </cell>
          <cell r="AQ24"/>
          <cell r="AR24"/>
          <cell r="AS24"/>
          <cell r="AT24">
            <v>0</v>
          </cell>
          <cell r="AU24"/>
          <cell r="AV24"/>
          <cell r="AW24"/>
          <cell r="AX24"/>
          <cell r="AY24"/>
          <cell r="AZ24" t="str">
            <v>Y</v>
          </cell>
          <cell r="BA24" t="str">
            <v>Yes</v>
          </cell>
        </row>
        <row r="25">
          <cell r="A25">
            <v>42979</v>
          </cell>
          <cell r="B25"/>
          <cell r="C25" t="str">
            <v>C49SZX20170139SS</v>
          </cell>
          <cell r="D25" t="str">
            <v>明昌</v>
          </cell>
          <cell r="E25" t="str">
            <v>YSM40R-4</v>
          </cell>
          <cell r="F25" t="str">
            <v>NA</v>
          </cell>
          <cell r="G25" t="e">
            <v>#REF!</v>
          </cell>
          <cell r="H25" t="e">
            <v>#REF!</v>
          </cell>
          <cell r="I25"/>
          <cell r="J25"/>
          <cell r="K25">
            <v>2</v>
          </cell>
          <cell r="L25" t="str">
            <v>已经送货</v>
          </cell>
          <cell r="M25"/>
          <cell r="N25"/>
          <cell r="O25"/>
          <cell r="P25"/>
          <cell r="Q25"/>
          <cell r="R25" t="str">
            <v>No</v>
          </cell>
          <cell r="S25" t="str">
            <v>C49</v>
          </cell>
          <cell r="T25"/>
          <cell r="U25" t="str">
            <v>深圳</v>
          </cell>
          <cell r="V25" t="str">
            <v>SZ 深圳</v>
          </cell>
          <cell r="W25" t="str">
            <v>SS</v>
          </cell>
          <cell r="X25" t="str">
            <v>JPY</v>
          </cell>
          <cell r="Y25">
            <v>26000000</v>
          </cell>
          <cell r="Z25">
            <v>1</v>
          </cell>
          <cell r="AA25">
            <v>52000000</v>
          </cell>
          <cell r="AB25">
            <v>7.0300000000000001E-2</v>
          </cell>
          <cell r="AC25">
            <v>3655600</v>
          </cell>
          <cell r="AD25">
            <v>438672</v>
          </cell>
          <cell r="AE25">
            <v>0.12</v>
          </cell>
          <cell r="AF25">
            <v>43005</v>
          </cell>
          <cell r="AG25"/>
          <cell r="AH25"/>
          <cell r="AI25"/>
          <cell r="AJ25"/>
          <cell r="AK25">
            <v>0.05</v>
          </cell>
          <cell r="AL25">
            <v>2600000</v>
          </cell>
          <cell r="AM25"/>
          <cell r="AN25"/>
          <cell r="AO25">
            <v>0.85</v>
          </cell>
          <cell r="AP25">
            <v>44200000</v>
          </cell>
          <cell r="AQ25">
            <v>43101</v>
          </cell>
          <cell r="AR25">
            <v>43123</v>
          </cell>
          <cell r="AS25">
            <v>0.05</v>
          </cell>
          <cell r="AT25">
            <v>2600000</v>
          </cell>
          <cell r="AU25" t="str">
            <v>APR</v>
          </cell>
          <cell r="AV25" t="str">
            <v>20180417</v>
          </cell>
          <cell r="AW25"/>
          <cell r="AX25"/>
          <cell r="AY25"/>
          <cell r="AZ25"/>
          <cell r="BA25"/>
        </row>
        <row r="26">
          <cell r="A26">
            <v>42979</v>
          </cell>
          <cell r="B26"/>
          <cell r="C26" t="str">
            <v>C49SZX20170147JY, C/N.C49SZX20170147JY</v>
          </cell>
          <cell r="D26" t="str">
            <v>Zirui紫瑞</v>
          </cell>
          <cell r="E26" t="str">
            <v>YS24</v>
          </cell>
          <cell r="F26" t="str">
            <v>NA</v>
          </cell>
          <cell r="G26" t="e">
            <v>#REF!</v>
          </cell>
          <cell r="H26" t="e">
            <v>#REF!</v>
          </cell>
          <cell r="K26">
            <v>1</v>
          </cell>
          <cell r="L26" t="str">
            <v>已经送货</v>
          </cell>
          <cell r="M26" t="str">
            <v>MAY 18</v>
          </cell>
          <cell r="O26">
            <v>11116108</v>
          </cell>
          <cell r="P26">
            <v>9900000</v>
          </cell>
          <cell r="Q26">
            <v>43221</v>
          </cell>
          <cell r="R26" t="str">
            <v>No</v>
          </cell>
          <cell r="S26" t="str">
            <v>C49</v>
          </cell>
          <cell r="T26" t="str">
            <v>SOUTH</v>
          </cell>
          <cell r="U26" t="str">
            <v>深圳</v>
          </cell>
          <cell r="V26" t="str">
            <v>SZ 深圳</v>
          </cell>
          <cell r="W26" t="str">
            <v>JY</v>
          </cell>
          <cell r="X26" t="str">
            <v>JPY</v>
          </cell>
          <cell r="Y26">
            <v>9900000</v>
          </cell>
          <cell r="Z26">
            <v>1</v>
          </cell>
          <cell r="AA26">
            <v>9900000</v>
          </cell>
          <cell r="AB26">
            <v>7.0300000000000001E-2</v>
          </cell>
          <cell r="AC26">
            <v>695970</v>
          </cell>
          <cell r="AD26">
            <v>83516.399999999994</v>
          </cell>
          <cell r="AE26">
            <v>0.12</v>
          </cell>
          <cell r="AF26">
            <v>43004</v>
          </cell>
          <cell r="AG26" t="str">
            <v>DAP</v>
          </cell>
          <cell r="AH26" t="str">
            <v>电梯四楼</v>
          </cell>
          <cell r="AI26"/>
          <cell r="AJ26"/>
          <cell r="AK26">
            <v>0.1</v>
          </cell>
          <cell r="AL26">
            <v>990000</v>
          </cell>
          <cell r="AN26"/>
          <cell r="AO26">
            <v>0.9</v>
          </cell>
          <cell r="AP26">
            <v>8910000</v>
          </cell>
          <cell r="AQ26">
            <v>43221</v>
          </cell>
          <cell r="AR26">
            <v>43238</v>
          </cell>
          <cell r="AS26"/>
          <cell r="AT26">
            <v>0</v>
          </cell>
          <cell r="AV26"/>
          <cell r="AY26"/>
          <cell r="BA26" t="str">
            <v>Yes</v>
          </cell>
        </row>
        <row r="27">
          <cell r="A27">
            <v>43009</v>
          </cell>
          <cell r="B27"/>
          <cell r="C27" t="str">
            <v>C49SZX20170152YJ</v>
          </cell>
          <cell r="D27" t="str">
            <v>博尔鑫</v>
          </cell>
          <cell r="E27" t="str">
            <v>YS24</v>
          </cell>
          <cell r="F27" t="str">
            <v>NA</v>
          </cell>
          <cell r="G27" t="e">
            <v>#REF!</v>
          </cell>
          <cell r="H27" t="e">
            <v>#REF!</v>
          </cell>
          <cell r="I27"/>
          <cell r="J27"/>
          <cell r="K27">
            <v>1</v>
          </cell>
          <cell r="L27" t="str">
            <v>取消</v>
          </cell>
          <cell r="M27"/>
          <cell r="N27"/>
          <cell r="O27"/>
          <cell r="P27"/>
          <cell r="Q27"/>
          <cell r="R27" t="str">
            <v>No</v>
          </cell>
          <cell r="S27" t="str">
            <v>C49</v>
          </cell>
          <cell r="T27" t="str">
            <v>SOUTH</v>
          </cell>
          <cell r="U27"/>
          <cell r="V27" t="str">
            <v>SZ 深圳</v>
          </cell>
          <cell r="W27" t="str">
            <v>YJ</v>
          </cell>
          <cell r="X27" t="str">
            <v>JPY</v>
          </cell>
          <cell r="Y27">
            <v>13100000</v>
          </cell>
          <cell r="Z27">
            <v>1</v>
          </cell>
          <cell r="AA27">
            <v>13100000</v>
          </cell>
          <cell r="AB27">
            <v>7.0300000000000001E-2</v>
          </cell>
          <cell r="AC27">
            <v>920930</v>
          </cell>
          <cell r="AD27">
            <v>110511.59999999999</v>
          </cell>
          <cell r="AE27">
            <v>0.12</v>
          </cell>
          <cell r="AF27">
            <v>43003</v>
          </cell>
          <cell r="AG27"/>
          <cell r="AH27"/>
          <cell r="AI27"/>
          <cell r="AJ27"/>
          <cell r="AK27"/>
          <cell r="AL27">
            <v>0</v>
          </cell>
          <cell r="AM27"/>
          <cell r="AN27"/>
          <cell r="AO27"/>
          <cell r="AP27">
            <v>0</v>
          </cell>
          <cell r="AQ27"/>
          <cell r="AR27"/>
          <cell r="AS27"/>
          <cell r="AT27">
            <v>0</v>
          </cell>
          <cell r="AU27"/>
          <cell r="AV27"/>
          <cell r="AW27"/>
          <cell r="AX27" t="str">
            <v>Cancel</v>
          </cell>
          <cell r="AY27"/>
          <cell r="AZ27"/>
          <cell r="BA27" t="str">
            <v>Cancel</v>
          </cell>
          <cell r="BB27"/>
        </row>
        <row r="28">
          <cell r="A28">
            <v>43040</v>
          </cell>
          <cell r="B28"/>
          <cell r="C28" t="str">
            <v>C49SZX20170153YJ</v>
          </cell>
          <cell r="D28" t="str">
            <v>Xu sheng旭晟</v>
          </cell>
          <cell r="E28" t="str">
            <v>YSM10</v>
          </cell>
          <cell r="F28" t="str">
            <v>NA</v>
          </cell>
          <cell r="G28" t="e">
            <v>#REF!</v>
          </cell>
          <cell r="H28" t="e">
            <v>#REF!</v>
          </cell>
          <cell r="I28"/>
          <cell r="J28"/>
          <cell r="K28">
            <v>1</v>
          </cell>
          <cell r="L28" t="str">
            <v>已经送货</v>
          </cell>
          <cell r="M28"/>
          <cell r="N28"/>
          <cell r="O28">
            <v>11116038</v>
          </cell>
          <cell r="P28">
            <v>10170000</v>
          </cell>
          <cell r="Q28"/>
          <cell r="R28" t="str">
            <v>Yes</v>
          </cell>
          <cell r="S28" t="str">
            <v>C49</v>
          </cell>
          <cell r="T28" t="str">
            <v>SOUTH</v>
          </cell>
          <cell r="U28"/>
          <cell r="V28"/>
          <cell r="W28" t="str">
            <v>YJ</v>
          </cell>
          <cell r="X28" t="str">
            <v>JPY</v>
          </cell>
          <cell r="Y28">
            <v>10170000</v>
          </cell>
          <cell r="Z28">
            <v>1</v>
          </cell>
          <cell r="AA28">
            <v>10170000</v>
          </cell>
          <cell r="AB28">
            <v>7.0300000000000001E-2</v>
          </cell>
          <cell r="AC28">
            <v>714951</v>
          </cell>
          <cell r="AD28">
            <v>85794.12</v>
          </cell>
          <cell r="AE28">
            <v>0.12</v>
          </cell>
          <cell r="AF28">
            <v>43052</v>
          </cell>
          <cell r="AG28"/>
          <cell r="AH28"/>
          <cell r="AI28"/>
          <cell r="AJ28"/>
          <cell r="AK28"/>
          <cell r="AL28">
            <v>0</v>
          </cell>
          <cell r="AM28"/>
          <cell r="AN28"/>
          <cell r="AO28"/>
          <cell r="AP28">
            <v>0</v>
          </cell>
          <cell r="AQ28"/>
          <cell r="AR28"/>
          <cell r="AS28"/>
          <cell r="AT28">
            <v>0</v>
          </cell>
          <cell r="AU28"/>
          <cell r="AV28"/>
          <cell r="AW28"/>
          <cell r="AX28"/>
          <cell r="AY28"/>
          <cell r="AZ28"/>
          <cell r="BA28" t="str">
            <v>Yes</v>
          </cell>
          <cell r="BB28"/>
          <cell r="BC28"/>
        </row>
        <row r="29">
          <cell r="A29">
            <v>43009</v>
          </cell>
          <cell r="B29"/>
          <cell r="C29" t="str">
            <v>C49SZX20170157KW</v>
          </cell>
          <cell r="D29" t="str">
            <v>Jiangheng深圳江恒</v>
          </cell>
          <cell r="E29" t="str">
            <v>YS24</v>
          </cell>
          <cell r="F29" t="str">
            <v>NA</v>
          </cell>
          <cell r="G29" t="e">
            <v>#REF!</v>
          </cell>
          <cell r="H29" t="e">
            <v>#REF!</v>
          </cell>
          <cell r="I29"/>
          <cell r="J29"/>
          <cell r="K29">
            <v>1</v>
          </cell>
          <cell r="L29" t="str">
            <v>已经送货</v>
          </cell>
          <cell r="M29" t="str">
            <v>2018/4</v>
          </cell>
          <cell r="N29"/>
          <cell r="O29">
            <v>11100250</v>
          </cell>
          <cell r="P29">
            <v>811934</v>
          </cell>
          <cell r="Q29">
            <v>43191</v>
          </cell>
          <cell r="R29" t="str">
            <v>No</v>
          </cell>
          <cell r="S29" t="str">
            <v>C49</v>
          </cell>
          <cell r="T29" t="str">
            <v>SOUTH</v>
          </cell>
          <cell r="U29" t="str">
            <v>江门</v>
          </cell>
          <cell r="V29" t="str">
            <v>SZ 深圳</v>
          </cell>
          <cell r="W29" t="str">
            <v>KW</v>
          </cell>
          <cell r="X29" t="str">
            <v>RMB</v>
          </cell>
          <cell r="Y29">
            <v>811934</v>
          </cell>
          <cell r="Z29">
            <v>1.17</v>
          </cell>
          <cell r="AA29">
            <v>811934</v>
          </cell>
          <cell r="AB29">
            <v>1.23</v>
          </cell>
          <cell r="AC29">
            <v>853571.641025641</v>
          </cell>
          <cell r="AD29">
            <v>102428.59692307691</v>
          </cell>
          <cell r="AE29">
            <v>0.12</v>
          </cell>
          <cell r="AF29">
            <v>43020</v>
          </cell>
          <cell r="AG29" t="str">
            <v>含税到厂</v>
          </cell>
          <cell r="AH29" t="str">
            <v>一楼卸货</v>
          </cell>
          <cell r="AI29" t="str">
            <v>Na</v>
          </cell>
          <cell r="AJ29" t="str">
            <v>Na</v>
          </cell>
          <cell r="AK29" t="str">
            <v>agree</v>
          </cell>
          <cell r="AL29" t="e">
            <v>#VALUE!</v>
          </cell>
          <cell r="AM29">
            <v>43132</v>
          </cell>
          <cell r="AN29" t="str">
            <v>Yes</v>
          </cell>
          <cell r="AO29" t="str">
            <v>agree</v>
          </cell>
          <cell r="AP29" t="e">
            <v>#VALUE!</v>
          </cell>
          <cell r="AQ29">
            <v>43191</v>
          </cell>
          <cell r="AR29">
            <v>43192</v>
          </cell>
          <cell r="AS29" t="str">
            <v>agree</v>
          </cell>
          <cell r="AT29" t="e">
            <v>#VALUE!</v>
          </cell>
          <cell r="AU29" t="str">
            <v>APR</v>
          </cell>
          <cell r="AV29" t="str">
            <v>20180412</v>
          </cell>
          <cell r="AW29"/>
          <cell r="AX29"/>
          <cell r="AY29"/>
          <cell r="AZ29"/>
          <cell r="BA29" t="str">
            <v>Yes</v>
          </cell>
          <cell r="BB29"/>
        </row>
        <row r="30">
          <cell r="A30">
            <v>43070</v>
          </cell>
          <cell r="B30"/>
          <cell r="C30" t="str">
            <v>Sunset日东</v>
          </cell>
          <cell r="D30" t="str">
            <v>HENGZHIYUAN 恒之源</v>
          </cell>
          <cell r="E30" t="str">
            <v>YS12</v>
          </cell>
          <cell r="F30" t="str">
            <v>#70902</v>
          </cell>
          <cell r="G30" t="e">
            <v>#REF!</v>
          </cell>
          <cell r="H30" t="e">
            <v>#REF!</v>
          </cell>
          <cell r="I30"/>
          <cell r="J30"/>
          <cell r="K30">
            <v>1</v>
          </cell>
          <cell r="L30" t="str">
            <v>已经送货</v>
          </cell>
          <cell r="M30"/>
          <cell r="N30"/>
          <cell r="O30">
            <v>11100236</v>
          </cell>
          <cell r="P30">
            <v>860000</v>
          </cell>
          <cell r="Q30"/>
          <cell r="R30" t="str">
            <v>No</v>
          </cell>
          <cell r="S30" t="str">
            <v>C49</v>
          </cell>
          <cell r="T30" t="str">
            <v>SOUTH</v>
          </cell>
          <cell r="U30"/>
          <cell r="V30"/>
          <cell r="W30" t="str">
            <v>JY</v>
          </cell>
          <cell r="X30" t="str">
            <v>RMB</v>
          </cell>
          <cell r="Y30">
            <v>860000</v>
          </cell>
          <cell r="Z30">
            <v>1.17</v>
          </cell>
          <cell r="AA30">
            <v>860000</v>
          </cell>
          <cell r="AB30">
            <v>1.18</v>
          </cell>
          <cell r="AC30">
            <v>867350.42735042737</v>
          </cell>
          <cell r="AD30">
            <v>104082.05128205128</v>
          </cell>
          <cell r="AE30">
            <v>0.12</v>
          </cell>
          <cell r="AF30">
            <v>43075</v>
          </cell>
          <cell r="AG30"/>
          <cell r="AH30"/>
          <cell r="AI30"/>
          <cell r="AJ30"/>
          <cell r="AK30" t="str">
            <v>agree</v>
          </cell>
          <cell r="AL30" t="e">
            <v>#VALUE!</v>
          </cell>
          <cell r="AM30">
            <v>43070</v>
          </cell>
          <cell r="AN30" t="str">
            <v>Yes</v>
          </cell>
          <cell r="AO30">
            <v>0.75</v>
          </cell>
          <cell r="AP30">
            <v>645000</v>
          </cell>
          <cell r="AQ30"/>
          <cell r="AR30"/>
          <cell r="AS30">
            <v>0.05</v>
          </cell>
          <cell r="AT30">
            <v>43000</v>
          </cell>
          <cell r="AU30"/>
          <cell r="AV30"/>
          <cell r="AW30"/>
          <cell r="AX30"/>
          <cell r="AY30"/>
          <cell r="AZ30" t="str">
            <v>Y</v>
          </cell>
          <cell r="BA30" t="str">
            <v>Yes</v>
          </cell>
        </row>
        <row r="31">
          <cell r="A31">
            <v>43040</v>
          </cell>
          <cell r="B31"/>
          <cell r="C31" t="str">
            <v>C49SZX20170162JY</v>
          </cell>
          <cell r="D31" t="str">
            <v>Anjia 安嘉</v>
          </cell>
          <cell r="E31" t="str">
            <v>YS24</v>
          </cell>
          <cell r="F31" t="str">
            <v>NA</v>
          </cell>
          <cell r="G31" t="e">
            <v>#REF!</v>
          </cell>
          <cell r="H31" t="e">
            <v>#REF!</v>
          </cell>
          <cell r="I31"/>
          <cell r="J31"/>
          <cell r="K31">
            <v>2</v>
          </cell>
          <cell r="L31" t="str">
            <v>已经送货</v>
          </cell>
          <cell r="M31"/>
          <cell r="N31"/>
          <cell r="O31">
            <v>11116076</v>
          </cell>
          <cell r="P31">
            <v>23000000</v>
          </cell>
          <cell r="Q31">
            <v>43160</v>
          </cell>
          <cell r="R31" t="str">
            <v>Yes</v>
          </cell>
          <cell r="S31" t="str">
            <v>C49</v>
          </cell>
          <cell r="T31" t="str">
            <v>SOUTH</v>
          </cell>
          <cell r="U31"/>
          <cell r="V31" t="str">
            <v>SZ 深圳</v>
          </cell>
          <cell r="W31" t="str">
            <v>JY</v>
          </cell>
          <cell r="X31" t="str">
            <v>JPY</v>
          </cell>
          <cell r="Y31">
            <v>11500000</v>
          </cell>
          <cell r="Z31">
            <v>1</v>
          </cell>
          <cell r="AA31">
            <v>23000000</v>
          </cell>
          <cell r="AB31">
            <v>7.0300000000000001E-2</v>
          </cell>
          <cell r="AC31">
            <v>1616900</v>
          </cell>
          <cell r="AD31">
            <v>194028</v>
          </cell>
          <cell r="AE31">
            <v>0.12</v>
          </cell>
          <cell r="AF31">
            <v>43047</v>
          </cell>
          <cell r="AG31" t="str">
            <v>DAP</v>
          </cell>
          <cell r="AH31" t="str">
            <v>吊装</v>
          </cell>
          <cell r="AI31"/>
          <cell r="AJ31"/>
          <cell r="AK31">
            <v>0.3</v>
          </cell>
          <cell r="AL31">
            <v>6900000</v>
          </cell>
          <cell r="AM31">
            <v>43160</v>
          </cell>
          <cell r="AN31" t="str">
            <v>Yes</v>
          </cell>
          <cell r="AO31">
            <v>0.7</v>
          </cell>
          <cell r="AP31">
            <v>16099999.999999998</v>
          </cell>
          <cell r="AQ31"/>
          <cell r="AR31"/>
          <cell r="AS31"/>
          <cell r="AT31">
            <v>0</v>
          </cell>
          <cell r="AU31"/>
          <cell r="AV31"/>
          <cell r="AW31"/>
          <cell r="AX31"/>
          <cell r="AY31"/>
          <cell r="AZ31"/>
          <cell r="BA31" t="str">
            <v>Yes</v>
          </cell>
        </row>
        <row r="32">
          <cell r="A32">
            <v>43040</v>
          </cell>
          <cell r="B32"/>
          <cell r="C32" t="str">
            <v>C49SZX20170162JY</v>
          </cell>
          <cell r="D32" t="str">
            <v>Anjia 安嘉</v>
          </cell>
          <cell r="E32" t="str">
            <v>YSM20-2</v>
          </cell>
          <cell r="F32" t="str">
            <v>NA</v>
          </cell>
          <cell r="G32" t="e">
            <v>#REF!</v>
          </cell>
          <cell r="H32" t="e">
            <v>#REF!</v>
          </cell>
          <cell r="I32"/>
          <cell r="J32"/>
          <cell r="K32">
            <v>1</v>
          </cell>
          <cell r="L32" t="str">
            <v>已经送货</v>
          </cell>
          <cell r="M32" t="str">
            <v>2018/6</v>
          </cell>
          <cell r="N32"/>
          <cell r="O32">
            <v>11116123</v>
          </cell>
          <cell r="P32">
            <v>18200000</v>
          </cell>
          <cell r="Q32">
            <v>43252</v>
          </cell>
          <cell r="R32" t="str">
            <v>-</v>
          </cell>
          <cell r="S32" t="str">
            <v>C49</v>
          </cell>
          <cell r="T32" t="str">
            <v>SOUTH</v>
          </cell>
          <cell r="U32" t="str">
            <v>深圳</v>
          </cell>
          <cell r="V32" t="str">
            <v>SZ 深圳</v>
          </cell>
          <cell r="W32" t="str">
            <v>JY</v>
          </cell>
          <cell r="X32" t="str">
            <v>JPY</v>
          </cell>
          <cell r="Y32">
            <v>18200000</v>
          </cell>
          <cell r="Z32">
            <v>1</v>
          </cell>
          <cell r="AA32">
            <v>18200000</v>
          </cell>
          <cell r="AB32">
            <v>7.0300000000000001E-2</v>
          </cell>
          <cell r="AC32">
            <v>1279460</v>
          </cell>
          <cell r="AD32">
            <v>153535.19999999998</v>
          </cell>
          <cell r="AE32">
            <v>0.12</v>
          </cell>
          <cell r="AF32">
            <v>43067</v>
          </cell>
          <cell r="AG32" t="str">
            <v>DAP</v>
          </cell>
          <cell r="AH32" t="str">
            <v>吊装</v>
          </cell>
          <cell r="AI32"/>
          <cell r="AJ32"/>
          <cell r="AK32">
            <v>0.3</v>
          </cell>
          <cell r="AL32">
            <v>5460000</v>
          </cell>
          <cell r="AM32">
            <v>43160</v>
          </cell>
          <cell r="AN32" t="str">
            <v>Yes</v>
          </cell>
          <cell r="AO32">
            <v>0.7</v>
          </cell>
          <cell r="AP32">
            <v>12740000</v>
          </cell>
          <cell r="AQ32">
            <v>43252</v>
          </cell>
          <cell r="AR32">
            <v>43271</v>
          </cell>
          <cell r="AS32"/>
          <cell r="AT32">
            <v>0</v>
          </cell>
          <cell r="AU32"/>
          <cell r="AV32"/>
          <cell r="AW32"/>
          <cell r="AX32"/>
          <cell r="AY32"/>
          <cell r="AZ32" t="str">
            <v>Y</v>
          </cell>
          <cell r="BA32" t="str">
            <v>Yes</v>
          </cell>
          <cell r="BB32"/>
        </row>
        <row r="33">
          <cell r="A33">
            <v>43040</v>
          </cell>
          <cell r="B33"/>
          <cell r="C33" t="str">
            <v>C49SZX20170167JY</v>
          </cell>
          <cell r="D33" t="str">
            <v>Jianhang建航</v>
          </cell>
          <cell r="E33" t="str">
            <v>YS24</v>
          </cell>
          <cell r="F33" t="str">
            <v>#72882</v>
          </cell>
          <cell r="G33" t="e">
            <v>#REF!</v>
          </cell>
          <cell r="H33" t="e">
            <v>#REF!</v>
          </cell>
          <cell r="I33"/>
          <cell r="J33"/>
          <cell r="K33">
            <v>1</v>
          </cell>
          <cell r="L33" t="str">
            <v>已经送货</v>
          </cell>
          <cell r="M33"/>
          <cell r="N33"/>
          <cell r="O33">
            <v>11116075</v>
          </cell>
          <cell r="P33">
            <v>13350000</v>
          </cell>
          <cell r="Q33"/>
          <cell r="R33" t="str">
            <v>No</v>
          </cell>
          <cell r="S33" t="str">
            <v>C49</v>
          </cell>
          <cell r="T33" t="str">
            <v>SOUTH</v>
          </cell>
          <cell r="U33"/>
          <cell r="V33" t="str">
            <v>SZ 深圳</v>
          </cell>
          <cell r="W33" t="str">
            <v>JY</v>
          </cell>
          <cell r="X33" t="str">
            <v>JPY</v>
          </cell>
          <cell r="Y33">
            <v>12000000</v>
          </cell>
          <cell r="Z33">
            <v>1</v>
          </cell>
          <cell r="AA33">
            <v>12000000</v>
          </cell>
          <cell r="AB33">
            <v>7.0300000000000001E-2</v>
          </cell>
          <cell r="AC33">
            <v>843600</v>
          </cell>
          <cell r="AD33">
            <v>101232</v>
          </cell>
          <cell r="AE33">
            <v>0.12</v>
          </cell>
          <cell r="AF33">
            <v>43047</v>
          </cell>
          <cell r="AG33"/>
          <cell r="AH33"/>
          <cell r="AI33"/>
          <cell r="AJ33"/>
          <cell r="AK33"/>
          <cell r="AL33">
            <v>0</v>
          </cell>
          <cell r="AM33"/>
          <cell r="AN33"/>
          <cell r="AO33"/>
          <cell r="AP33">
            <v>0</v>
          </cell>
          <cell r="AQ33"/>
          <cell r="AR33"/>
          <cell r="AS33"/>
          <cell r="AT33">
            <v>0</v>
          </cell>
          <cell r="AU33"/>
          <cell r="AV33"/>
          <cell r="AW33"/>
          <cell r="AX33"/>
          <cell r="AY33"/>
          <cell r="AZ33"/>
          <cell r="BA33" t="str">
            <v>Yes</v>
          </cell>
        </row>
        <row r="34">
          <cell r="A34">
            <v>43040</v>
          </cell>
          <cell r="B34"/>
          <cell r="C34" t="str">
            <v>C49SZX20170168ZX</v>
          </cell>
          <cell r="D34" t="str">
            <v>世达威</v>
          </cell>
          <cell r="E34" t="str">
            <v>YSM10</v>
          </cell>
          <cell r="F34" t="str">
            <v>NA</v>
          </cell>
          <cell r="G34" t="e">
            <v>#REF!</v>
          </cell>
          <cell r="H34" t="e">
            <v>#REF!</v>
          </cell>
          <cell r="I34"/>
          <cell r="J34"/>
          <cell r="K34">
            <v>1</v>
          </cell>
          <cell r="L34" t="str">
            <v>取消</v>
          </cell>
          <cell r="M34"/>
          <cell r="N34"/>
          <cell r="O34"/>
          <cell r="P34"/>
          <cell r="Q34"/>
          <cell r="R34" t="str">
            <v>No</v>
          </cell>
          <cell r="S34" t="str">
            <v>C49</v>
          </cell>
          <cell r="T34" t="str">
            <v>SOUTH</v>
          </cell>
          <cell r="U34"/>
          <cell r="V34" t="str">
            <v>SZ 深圳</v>
          </cell>
          <cell r="W34" t="str">
            <v>ZX</v>
          </cell>
          <cell r="X34" t="str">
            <v>JPY</v>
          </cell>
          <cell r="Y34">
            <v>10400000</v>
          </cell>
          <cell r="Z34">
            <v>1</v>
          </cell>
          <cell r="AA34">
            <v>10400000</v>
          </cell>
          <cell r="AB34">
            <v>7.0300000000000001E-2</v>
          </cell>
          <cell r="AC34">
            <v>731120</v>
          </cell>
          <cell r="AD34">
            <v>87734.399999999994</v>
          </cell>
          <cell r="AE34">
            <v>0.12</v>
          </cell>
          <cell r="AF34">
            <v>43041</v>
          </cell>
          <cell r="AG34"/>
          <cell r="AH34"/>
          <cell r="AI34"/>
          <cell r="AJ34"/>
          <cell r="AK34"/>
          <cell r="AL34">
            <v>0</v>
          </cell>
          <cell r="AM34"/>
          <cell r="AN34"/>
          <cell r="AO34"/>
          <cell r="AP34">
            <v>0</v>
          </cell>
          <cell r="AQ34"/>
          <cell r="AR34"/>
          <cell r="AS34"/>
          <cell r="AT34">
            <v>0</v>
          </cell>
          <cell r="AU34"/>
          <cell r="AV34"/>
          <cell r="AW34"/>
          <cell r="AX34" t="str">
            <v>Cancel</v>
          </cell>
          <cell r="AY34"/>
          <cell r="AZ34"/>
          <cell r="BA34" t="str">
            <v>Cancel</v>
          </cell>
          <cell r="BB34"/>
        </row>
        <row r="35">
          <cell r="A35">
            <v>43040</v>
          </cell>
          <cell r="B35"/>
          <cell r="C35" t="str">
            <v>C49SZX20170169SX</v>
          </cell>
          <cell r="D35" t="str">
            <v>Jun Ren Da 骏仁达</v>
          </cell>
          <cell r="E35" t="str">
            <v>YS24</v>
          </cell>
          <cell r="F35" t="str">
            <v>NA</v>
          </cell>
          <cell r="G35" t="e">
            <v>#REF!</v>
          </cell>
          <cell r="H35" t="e">
            <v>#REF!</v>
          </cell>
          <cell r="I35"/>
          <cell r="J35"/>
          <cell r="K35">
            <v>1</v>
          </cell>
          <cell r="L35" t="str">
            <v>已经送货</v>
          </cell>
          <cell r="M35"/>
          <cell r="N35"/>
          <cell r="O35">
            <v>11116043</v>
          </cell>
          <cell r="P35">
            <v>12129250</v>
          </cell>
          <cell r="Q35"/>
          <cell r="R35" t="str">
            <v>Yes</v>
          </cell>
          <cell r="S35" t="str">
            <v>C49</v>
          </cell>
          <cell r="T35" t="str">
            <v>SOUTH</v>
          </cell>
          <cell r="U35"/>
          <cell r="V35"/>
          <cell r="W35" t="str">
            <v>SX</v>
          </cell>
          <cell r="X35" t="str">
            <v>JPY</v>
          </cell>
          <cell r="Y35">
            <v>12129250</v>
          </cell>
          <cell r="Z35">
            <v>1</v>
          </cell>
          <cell r="AA35">
            <v>12129250</v>
          </cell>
          <cell r="AB35">
            <v>7.0300000000000001E-2</v>
          </cell>
          <cell r="AC35">
            <v>852686.27500000002</v>
          </cell>
          <cell r="AD35">
            <v>102322.353</v>
          </cell>
          <cell r="AE35">
            <v>0.12</v>
          </cell>
          <cell r="AF35">
            <v>43052</v>
          </cell>
          <cell r="AG35"/>
          <cell r="AH35"/>
          <cell r="AI35"/>
          <cell r="AJ35"/>
          <cell r="AK35"/>
          <cell r="AL35">
            <v>0</v>
          </cell>
          <cell r="AM35"/>
          <cell r="AN35"/>
          <cell r="AO35"/>
          <cell r="AP35">
            <v>0</v>
          </cell>
          <cell r="AQ35"/>
          <cell r="AR35"/>
          <cell r="AS35"/>
          <cell r="AT35">
            <v>0</v>
          </cell>
          <cell r="AU35"/>
          <cell r="AV35"/>
          <cell r="AW35"/>
          <cell r="AX35"/>
          <cell r="AY35"/>
          <cell r="AZ35"/>
          <cell r="BA35" t="str">
            <v>Yes</v>
          </cell>
        </row>
        <row r="36">
          <cell r="A36">
            <v>43040</v>
          </cell>
          <cell r="B36"/>
          <cell r="C36" t="str">
            <v>C49SZX20170171JL</v>
          </cell>
          <cell r="D36" t="str">
            <v>Flying 鹰飞</v>
          </cell>
          <cell r="E36" t="str">
            <v>YS24</v>
          </cell>
          <cell r="F36" t="str">
            <v>NA</v>
          </cell>
          <cell r="G36" t="e">
            <v>#REF!</v>
          </cell>
          <cell r="H36" t="e">
            <v>#REF!</v>
          </cell>
          <cell r="I36"/>
          <cell r="J36"/>
          <cell r="K36">
            <v>3</v>
          </cell>
          <cell r="L36" t="str">
            <v>已经送货</v>
          </cell>
          <cell r="M36" t="str">
            <v>2018/5</v>
          </cell>
          <cell r="N36"/>
          <cell r="O36">
            <v>11116114</v>
          </cell>
          <cell r="P36">
            <v>37200000</v>
          </cell>
          <cell r="Q36">
            <v>43221</v>
          </cell>
          <cell r="R36" t="str">
            <v>Yes</v>
          </cell>
          <cell r="S36" t="str">
            <v>C49</v>
          </cell>
          <cell r="T36" t="str">
            <v>SOUTH</v>
          </cell>
          <cell r="U36" t="str">
            <v>深圳</v>
          </cell>
          <cell r="V36" t="str">
            <v>SZ 深圳</v>
          </cell>
          <cell r="W36" t="str">
            <v>JL</v>
          </cell>
          <cell r="X36" t="str">
            <v>JPY</v>
          </cell>
          <cell r="Y36">
            <v>12400000</v>
          </cell>
          <cell r="Z36">
            <v>1</v>
          </cell>
          <cell r="AA36">
            <v>37200000</v>
          </cell>
          <cell r="AB36">
            <v>7.0300000000000001E-2</v>
          </cell>
          <cell r="AC36">
            <v>2615160</v>
          </cell>
          <cell r="AD36">
            <v>313819.2</v>
          </cell>
          <cell r="AE36">
            <v>0.12</v>
          </cell>
          <cell r="AF36">
            <v>43050</v>
          </cell>
          <cell r="AG36"/>
          <cell r="AH36"/>
          <cell r="AI36"/>
          <cell r="AJ36"/>
          <cell r="AK36">
            <v>0.1</v>
          </cell>
          <cell r="AL36">
            <v>3720000</v>
          </cell>
          <cell r="AM36">
            <v>43070</v>
          </cell>
          <cell r="AN36" t="str">
            <v>Yes</v>
          </cell>
          <cell r="AO36" t="str">
            <v>agree</v>
          </cell>
          <cell r="AP36" t="e">
            <v>#VALUE!</v>
          </cell>
          <cell r="AQ36"/>
          <cell r="AR36"/>
          <cell r="AS36"/>
          <cell r="AT36">
            <v>0</v>
          </cell>
          <cell r="AU36"/>
          <cell r="AV36"/>
          <cell r="AW36"/>
          <cell r="AX36"/>
          <cell r="AY36"/>
          <cell r="AZ36"/>
          <cell r="BA36" t="str">
            <v>Yes</v>
          </cell>
        </row>
        <row r="37">
          <cell r="A37">
            <v>43040</v>
          </cell>
          <cell r="B37"/>
          <cell r="C37" t="str">
            <v>C49SZX20170171JL</v>
          </cell>
          <cell r="D37" t="str">
            <v>Flying 鹰飞</v>
          </cell>
          <cell r="E37" t="str">
            <v>YS12</v>
          </cell>
          <cell r="F37" t="str">
            <v>NA</v>
          </cell>
          <cell r="G37" t="e">
            <v>#REF!</v>
          </cell>
          <cell r="H37" t="e">
            <v>#REF!</v>
          </cell>
          <cell r="I37"/>
          <cell r="J37"/>
          <cell r="K37">
            <v>3</v>
          </cell>
          <cell r="L37" t="str">
            <v>已经送货</v>
          </cell>
          <cell r="M37" t="str">
            <v>2018/5</v>
          </cell>
          <cell r="N37"/>
          <cell r="O37">
            <v>11116114</v>
          </cell>
          <cell r="P37">
            <v>22527000</v>
          </cell>
          <cell r="Q37">
            <v>43221</v>
          </cell>
          <cell r="R37" t="str">
            <v>-</v>
          </cell>
          <cell r="S37" t="str">
            <v>C49</v>
          </cell>
          <cell r="T37" t="str">
            <v>SOUTH</v>
          </cell>
          <cell r="U37" t="str">
            <v>深圳</v>
          </cell>
          <cell r="V37" t="str">
            <v>SZ 深圳</v>
          </cell>
          <cell r="W37" t="str">
            <v>JL</v>
          </cell>
          <cell r="X37" t="str">
            <v>JPY</v>
          </cell>
          <cell r="Y37">
            <v>7509000</v>
          </cell>
          <cell r="Z37">
            <v>1</v>
          </cell>
          <cell r="AA37">
            <v>22527000</v>
          </cell>
          <cell r="AB37">
            <v>7.0300000000000001E-2</v>
          </cell>
          <cell r="AC37">
            <v>1583648.1</v>
          </cell>
          <cell r="AD37">
            <v>190037.772</v>
          </cell>
          <cell r="AE37">
            <v>0.12</v>
          </cell>
          <cell r="AF37">
            <v>43050</v>
          </cell>
          <cell r="AG37"/>
          <cell r="AH37"/>
          <cell r="AI37"/>
          <cell r="AJ37"/>
          <cell r="AK37">
            <v>0.1</v>
          </cell>
          <cell r="AL37">
            <v>2252700</v>
          </cell>
          <cell r="AM37">
            <v>43070</v>
          </cell>
          <cell r="AN37" t="str">
            <v>Yes</v>
          </cell>
          <cell r="AO37" t="str">
            <v>agree</v>
          </cell>
          <cell r="AP37">
            <v>81670699</v>
          </cell>
          <cell r="AQ37">
            <v>43282</v>
          </cell>
          <cell r="AR37">
            <v>43311</v>
          </cell>
          <cell r="AS37"/>
          <cell r="AT37">
            <v>0</v>
          </cell>
          <cell r="AU37"/>
          <cell r="AV37"/>
          <cell r="AW37"/>
          <cell r="AX37"/>
          <cell r="AY37"/>
          <cell r="AZ37"/>
          <cell r="BA37" t="str">
            <v>Yes</v>
          </cell>
          <cell r="BB37"/>
        </row>
        <row r="38">
          <cell r="A38">
            <v>43040</v>
          </cell>
          <cell r="B38"/>
          <cell r="C38" t="str">
            <v>C49SZX20170172JL</v>
          </cell>
          <cell r="D38" t="str">
            <v>Tobiled 拓比</v>
          </cell>
          <cell r="E38" t="str">
            <v>YS12</v>
          </cell>
          <cell r="F38" t="str">
            <v>NA</v>
          </cell>
          <cell r="G38" t="e">
            <v>#REF!</v>
          </cell>
          <cell r="H38" t="e">
            <v>#REF!</v>
          </cell>
          <cell r="I38"/>
          <cell r="J38"/>
          <cell r="K38">
            <v>1</v>
          </cell>
          <cell r="L38" t="str">
            <v>已经送货</v>
          </cell>
          <cell r="M38"/>
          <cell r="N38"/>
          <cell r="O38">
            <v>11116036</v>
          </cell>
          <cell r="P38">
            <v>8800000</v>
          </cell>
          <cell r="Q38"/>
          <cell r="R38" t="str">
            <v>No</v>
          </cell>
          <cell r="S38" t="str">
            <v>C49</v>
          </cell>
          <cell r="T38" t="str">
            <v>SOUTH</v>
          </cell>
          <cell r="U38"/>
          <cell r="V38"/>
          <cell r="W38" t="str">
            <v>JL</v>
          </cell>
          <cell r="X38" t="str">
            <v>JPY</v>
          </cell>
          <cell r="Y38">
            <v>8800000</v>
          </cell>
          <cell r="Z38">
            <v>1</v>
          </cell>
          <cell r="AA38">
            <v>8800000</v>
          </cell>
          <cell r="AB38">
            <v>7.0300000000000001E-2</v>
          </cell>
          <cell r="AC38">
            <v>618640</v>
          </cell>
          <cell r="AD38">
            <v>74236.800000000003</v>
          </cell>
          <cell r="AE38">
            <v>0.12</v>
          </cell>
          <cell r="AF38">
            <v>43049</v>
          </cell>
          <cell r="AG38"/>
          <cell r="AH38"/>
          <cell r="AI38"/>
          <cell r="AJ38"/>
          <cell r="AK38"/>
          <cell r="AL38">
            <v>0</v>
          </cell>
          <cell r="AM38"/>
          <cell r="AN38"/>
          <cell r="AO38"/>
          <cell r="AP38">
            <v>0</v>
          </cell>
          <cell r="AQ38"/>
          <cell r="AR38"/>
          <cell r="AS38"/>
          <cell r="AT38">
            <v>0</v>
          </cell>
          <cell r="AU38"/>
          <cell r="AV38"/>
          <cell r="AW38"/>
          <cell r="AX38"/>
          <cell r="AY38"/>
          <cell r="AZ38"/>
          <cell r="BA38" t="str">
            <v>Yes</v>
          </cell>
        </row>
        <row r="39">
          <cell r="A39">
            <v>43040</v>
          </cell>
          <cell r="B39"/>
          <cell r="C39" t="str">
            <v>C49SZX20170175JY</v>
          </cell>
          <cell r="D39" t="str">
            <v>同博威</v>
          </cell>
          <cell r="E39" t="str">
            <v>YS24</v>
          </cell>
          <cell r="F39" t="str">
            <v>NA</v>
          </cell>
          <cell r="G39" t="e">
            <v>#REF!</v>
          </cell>
          <cell r="H39" t="e">
            <v>#REF!</v>
          </cell>
          <cell r="I39"/>
          <cell r="J39"/>
          <cell r="K39">
            <v>1</v>
          </cell>
          <cell r="L39" t="str">
            <v>已经送货</v>
          </cell>
          <cell r="M39"/>
          <cell r="N39"/>
          <cell r="O39">
            <v>11116069</v>
          </cell>
          <cell r="P39">
            <v>11530000</v>
          </cell>
          <cell r="Q39">
            <v>43160</v>
          </cell>
          <cell r="R39" t="str">
            <v>Yes</v>
          </cell>
          <cell r="S39" t="str">
            <v>C49</v>
          </cell>
          <cell r="T39" t="str">
            <v>SOUTH</v>
          </cell>
          <cell r="U39"/>
          <cell r="V39"/>
          <cell r="W39" t="str">
            <v>JY</v>
          </cell>
          <cell r="X39" t="str">
            <v>JPY</v>
          </cell>
          <cell r="Y39">
            <v>11530000</v>
          </cell>
          <cell r="Z39">
            <v>1</v>
          </cell>
          <cell r="AA39">
            <v>11530000</v>
          </cell>
          <cell r="AB39">
            <v>7.0300000000000001E-2</v>
          </cell>
          <cell r="AC39">
            <v>810559</v>
          </cell>
          <cell r="AD39">
            <v>97267.08</v>
          </cell>
          <cell r="AE39">
            <v>0.12</v>
          </cell>
          <cell r="AF39">
            <v>43055</v>
          </cell>
          <cell r="AG39"/>
          <cell r="AH39"/>
          <cell r="AI39"/>
          <cell r="AJ39"/>
          <cell r="AK39"/>
          <cell r="AL39">
            <v>0</v>
          </cell>
          <cell r="AM39"/>
          <cell r="AN39"/>
          <cell r="AO39"/>
          <cell r="AP39">
            <v>0</v>
          </cell>
          <cell r="AQ39"/>
          <cell r="AR39"/>
          <cell r="AS39"/>
          <cell r="AT39">
            <v>0</v>
          </cell>
          <cell r="AU39"/>
          <cell r="AV39"/>
          <cell r="AW39"/>
          <cell r="AX39"/>
          <cell r="AY39"/>
          <cell r="AZ39"/>
          <cell r="BA39" t="str">
            <v>Yes</v>
          </cell>
          <cell r="BB39"/>
        </row>
        <row r="40">
          <cell r="A40">
            <v>43040</v>
          </cell>
          <cell r="B40"/>
          <cell r="C40" t="str">
            <v>C49SZX20170178DZ</v>
          </cell>
          <cell r="D40" t="str">
            <v>金东方</v>
          </cell>
          <cell r="E40" t="str">
            <v>YS24</v>
          </cell>
          <cell r="F40" t="str">
            <v>NA</v>
          </cell>
          <cell r="G40" t="e">
            <v>#REF!</v>
          </cell>
          <cell r="H40" t="e">
            <v>#REF!</v>
          </cell>
          <cell r="I40"/>
          <cell r="J40"/>
          <cell r="K40">
            <v>2</v>
          </cell>
          <cell r="L40" t="str">
            <v>取消</v>
          </cell>
          <cell r="M40"/>
          <cell r="N40"/>
          <cell r="O40"/>
          <cell r="P40"/>
          <cell r="Q40"/>
          <cell r="R40" t="str">
            <v>Yes</v>
          </cell>
          <cell r="S40" t="str">
            <v>C49</v>
          </cell>
          <cell r="T40" t="str">
            <v>SOUTH</v>
          </cell>
          <cell r="U40"/>
          <cell r="V40" t="str">
            <v>SZ 深圳</v>
          </cell>
          <cell r="W40" t="str">
            <v>DZ</v>
          </cell>
          <cell r="X40" t="str">
            <v>JPY</v>
          </cell>
          <cell r="Y40">
            <v>11210000</v>
          </cell>
          <cell r="Z40">
            <v>1</v>
          </cell>
          <cell r="AA40">
            <v>22420000</v>
          </cell>
          <cell r="AB40">
            <v>7.0300000000000001E-2</v>
          </cell>
          <cell r="AC40">
            <v>1576126</v>
          </cell>
          <cell r="AD40">
            <v>189135.12</v>
          </cell>
          <cell r="AE40">
            <v>0.12</v>
          </cell>
          <cell r="AF40">
            <v>43063</v>
          </cell>
          <cell r="AG40" t="str">
            <v>CIF</v>
          </cell>
          <cell r="AH40"/>
          <cell r="AI40"/>
          <cell r="AJ40"/>
          <cell r="AK40">
            <v>0.3</v>
          </cell>
          <cell r="AL40">
            <v>6726000</v>
          </cell>
          <cell r="AM40"/>
          <cell r="AN40"/>
          <cell r="AO40">
            <v>0.65</v>
          </cell>
          <cell r="AP40">
            <v>14573000</v>
          </cell>
          <cell r="AQ40"/>
          <cell r="AR40"/>
          <cell r="AS40">
            <v>0.05</v>
          </cell>
          <cell r="AT40">
            <v>1121000</v>
          </cell>
          <cell r="AU40"/>
          <cell r="AV40"/>
          <cell r="AW40"/>
          <cell r="AX40" t="str">
            <v>Cancel</v>
          </cell>
          <cell r="AY40"/>
          <cell r="AZ40"/>
          <cell r="BA40" t="str">
            <v>Cancel</v>
          </cell>
          <cell r="BB40"/>
        </row>
        <row r="41">
          <cell r="A41">
            <v>43070</v>
          </cell>
          <cell r="B41"/>
          <cell r="C41" t="str">
            <v>C49SZX20170180SX</v>
          </cell>
          <cell r="D41" t="str">
            <v>Global Star(全球星)</v>
          </cell>
          <cell r="E41" t="str">
            <v>YSM20</v>
          </cell>
          <cell r="F41" t="str">
            <v>NA</v>
          </cell>
          <cell r="G41" t="e">
            <v>#REF!</v>
          </cell>
          <cell r="H41" t="e">
            <v>#REF!</v>
          </cell>
          <cell r="I41"/>
          <cell r="J41"/>
          <cell r="K41">
            <v>1</v>
          </cell>
          <cell r="L41" t="str">
            <v>已经送货</v>
          </cell>
          <cell r="M41" t="str">
            <v>2018/8</v>
          </cell>
          <cell r="N41"/>
          <cell r="O41">
            <v>11116174</v>
          </cell>
          <cell r="P41">
            <v>18426000</v>
          </cell>
          <cell r="Q41">
            <v>43313</v>
          </cell>
          <cell r="R41" t="str">
            <v>No</v>
          </cell>
          <cell r="S41" t="str">
            <v>C49</v>
          </cell>
          <cell r="T41" t="str">
            <v>SOUTH</v>
          </cell>
          <cell r="U41" t="str">
            <v>深圳</v>
          </cell>
          <cell r="V41" t="str">
            <v>SZ 深圳</v>
          </cell>
          <cell r="W41" t="str">
            <v>SX</v>
          </cell>
          <cell r="X41" t="str">
            <v>JPY</v>
          </cell>
          <cell r="Y41">
            <v>18426000</v>
          </cell>
          <cell r="Z41">
            <v>1</v>
          </cell>
          <cell r="AA41">
            <v>18426000</v>
          </cell>
          <cell r="AB41">
            <v>7.0999999999999994E-2</v>
          </cell>
          <cell r="AC41">
            <v>1308245.9999999998</v>
          </cell>
          <cell r="AD41">
            <v>156989.51999999996</v>
          </cell>
          <cell r="AE41">
            <v>0.12</v>
          </cell>
          <cell r="AF41">
            <v>43076</v>
          </cell>
          <cell r="AG41" t="str">
            <v>DAP</v>
          </cell>
          <cell r="AH41"/>
          <cell r="AI41"/>
          <cell r="AJ41"/>
          <cell r="AK41">
            <v>0.1</v>
          </cell>
          <cell r="AL41">
            <v>1842600</v>
          </cell>
          <cell r="AM41">
            <v>43070</v>
          </cell>
          <cell r="AN41" t="str">
            <v>Yes</v>
          </cell>
          <cell r="AO41">
            <v>0.85</v>
          </cell>
          <cell r="AP41">
            <v>15662100</v>
          </cell>
          <cell r="AQ41">
            <v>43313</v>
          </cell>
          <cell r="AR41">
            <v>43320</v>
          </cell>
          <cell r="AS41">
            <v>0.05</v>
          </cell>
          <cell r="AT41">
            <v>921300</v>
          </cell>
          <cell r="AU41" t="str">
            <v>2018/10</v>
          </cell>
          <cell r="AV41">
            <v>43384</v>
          </cell>
          <cell r="AW41" t="str">
            <v>complete</v>
          </cell>
          <cell r="AX41" t="str">
            <v>Yes</v>
          </cell>
          <cell r="AY41"/>
          <cell r="AZ41" t="str">
            <v>Y</v>
          </cell>
          <cell r="BA41" t="str">
            <v>Yes</v>
          </cell>
        </row>
        <row r="42">
          <cell r="A42">
            <v>43070</v>
          </cell>
          <cell r="B42"/>
          <cell r="C42" t="str">
            <v>C49SZX20170181RW</v>
          </cell>
          <cell r="D42" t="str">
            <v>Herotec 好立泰</v>
          </cell>
          <cell r="E42" t="str">
            <v>YS12</v>
          </cell>
          <cell r="F42" t="str">
            <v>NA</v>
          </cell>
          <cell r="G42" t="e">
            <v>#REF!</v>
          </cell>
          <cell r="H42" t="e">
            <v>#REF!</v>
          </cell>
          <cell r="I42"/>
          <cell r="J42"/>
          <cell r="K42">
            <v>2</v>
          </cell>
          <cell r="L42" t="str">
            <v>已经送货</v>
          </cell>
          <cell r="M42"/>
          <cell r="N42"/>
          <cell r="O42">
            <v>11116054</v>
          </cell>
          <cell r="P42">
            <v>16000000</v>
          </cell>
          <cell r="Q42"/>
          <cell r="R42" t="str">
            <v>No</v>
          </cell>
          <cell r="S42" t="str">
            <v>C49</v>
          </cell>
          <cell r="T42" t="str">
            <v>SOUTH</v>
          </cell>
          <cell r="U42"/>
          <cell r="V42"/>
          <cell r="W42" t="str">
            <v>RW</v>
          </cell>
          <cell r="X42" t="str">
            <v>JPY</v>
          </cell>
          <cell r="Y42">
            <v>16000000</v>
          </cell>
          <cell r="Z42">
            <v>1</v>
          </cell>
          <cell r="AA42">
            <v>32000000</v>
          </cell>
          <cell r="AB42">
            <v>7.0999999999999994E-2</v>
          </cell>
          <cell r="AC42">
            <v>2272000</v>
          </cell>
          <cell r="AD42">
            <v>272640</v>
          </cell>
          <cell r="AE42">
            <v>0.12</v>
          </cell>
          <cell r="AF42">
            <v>43087</v>
          </cell>
          <cell r="AG42"/>
          <cell r="AH42"/>
          <cell r="AI42"/>
          <cell r="AJ42"/>
          <cell r="AK42">
            <v>0.3</v>
          </cell>
          <cell r="AL42">
            <v>9600000</v>
          </cell>
          <cell r="AM42"/>
          <cell r="AN42"/>
          <cell r="AO42">
            <v>0.7</v>
          </cell>
          <cell r="AP42">
            <v>22400000</v>
          </cell>
          <cell r="AQ42"/>
          <cell r="AR42"/>
          <cell r="AS42"/>
          <cell r="AT42">
            <v>0</v>
          </cell>
          <cell r="AU42"/>
          <cell r="AV42"/>
          <cell r="AW42"/>
          <cell r="AX42"/>
          <cell r="AY42"/>
          <cell r="AZ42" t="str">
            <v>Y</v>
          </cell>
          <cell r="BA42" t="str">
            <v>Yes</v>
          </cell>
        </row>
        <row r="43">
          <cell r="A43">
            <v>43040</v>
          </cell>
          <cell r="B43"/>
          <cell r="C43" t="str">
            <v>C49SZX20170182DZ</v>
          </cell>
          <cell r="D43" t="str">
            <v>深圳铁甲</v>
          </cell>
          <cell r="E43" t="str">
            <v>YS24</v>
          </cell>
          <cell r="F43" t="str">
            <v>NA</v>
          </cell>
          <cell r="G43" t="e">
            <v>#REF!</v>
          </cell>
          <cell r="H43" t="e">
            <v>#REF!</v>
          </cell>
          <cell r="I43"/>
          <cell r="J43"/>
          <cell r="K43">
            <v>3</v>
          </cell>
          <cell r="L43" t="str">
            <v>已经送货</v>
          </cell>
          <cell r="M43" t="str">
            <v>2018/3</v>
          </cell>
          <cell r="N43"/>
          <cell r="O43">
            <v>11116070</v>
          </cell>
          <cell r="P43">
            <v>31764000</v>
          </cell>
          <cell r="Q43">
            <v>43160</v>
          </cell>
          <cell r="R43" t="str">
            <v>-</v>
          </cell>
          <cell r="S43" t="str">
            <v>C49</v>
          </cell>
          <cell r="T43" t="str">
            <v>SOUTH</v>
          </cell>
          <cell r="U43"/>
          <cell r="V43" t="str">
            <v>SZ 深圳</v>
          </cell>
          <cell r="W43" t="str">
            <v>DZ</v>
          </cell>
          <cell r="X43" t="str">
            <v>JPY</v>
          </cell>
          <cell r="Y43">
            <v>10588000</v>
          </cell>
          <cell r="Z43">
            <v>1</v>
          </cell>
          <cell r="AA43">
            <v>31764000</v>
          </cell>
          <cell r="AB43">
            <v>7.0300000000000001E-2</v>
          </cell>
          <cell r="AC43">
            <v>2233009.2000000002</v>
          </cell>
          <cell r="AD43">
            <v>267961.10399999999</v>
          </cell>
          <cell r="AE43">
            <v>0.12</v>
          </cell>
          <cell r="AF43">
            <v>43069</v>
          </cell>
          <cell r="AG43"/>
          <cell r="AH43"/>
          <cell r="AI43"/>
          <cell r="AJ43"/>
          <cell r="AK43"/>
          <cell r="AL43">
            <v>0</v>
          </cell>
          <cell r="AM43"/>
          <cell r="AN43"/>
          <cell r="AO43"/>
          <cell r="AP43">
            <v>0</v>
          </cell>
          <cell r="AQ43"/>
          <cell r="AR43"/>
          <cell r="AS43"/>
          <cell r="AT43">
            <v>0</v>
          </cell>
          <cell r="AU43"/>
          <cell r="AV43"/>
          <cell r="AW43"/>
          <cell r="AX43"/>
          <cell r="AY43"/>
          <cell r="AZ43"/>
          <cell r="BA43" t="str">
            <v>Yes</v>
          </cell>
        </row>
        <row r="44">
          <cell r="A44">
            <v>43040</v>
          </cell>
          <cell r="B44"/>
          <cell r="C44" t="str">
            <v>C49SZX20170183DZ</v>
          </cell>
          <cell r="D44" t="str">
            <v>深圳铁甲</v>
          </cell>
          <cell r="E44" t="str">
            <v>YS24</v>
          </cell>
          <cell r="F44" t="str">
            <v>NA</v>
          </cell>
          <cell r="G44" t="e">
            <v>#REF!</v>
          </cell>
          <cell r="H44" t="e">
            <v>#REF!</v>
          </cell>
          <cell r="I44"/>
          <cell r="J44"/>
          <cell r="K44">
            <v>2</v>
          </cell>
          <cell r="L44" t="str">
            <v>已经送货</v>
          </cell>
          <cell r="M44" t="str">
            <v>JUN 18</v>
          </cell>
          <cell r="N44"/>
          <cell r="O44">
            <v>11116167</v>
          </cell>
          <cell r="P44">
            <v>21158000</v>
          </cell>
          <cell r="Q44">
            <v>43282</v>
          </cell>
          <cell r="R44" t="str">
            <v>Yes</v>
          </cell>
          <cell r="S44" t="str">
            <v>C49</v>
          </cell>
          <cell r="T44" t="str">
            <v>SOUTH</v>
          </cell>
          <cell r="U44" t="str">
            <v>深圳</v>
          </cell>
          <cell r="V44" t="str">
            <v>SZ 深圳</v>
          </cell>
          <cell r="W44" t="str">
            <v>DZ</v>
          </cell>
          <cell r="X44" t="str">
            <v>JPY</v>
          </cell>
          <cell r="Y44">
            <v>10588000</v>
          </cell>
          <cell r="Z44">
            <v>1</v>
          </cell>
          <cell r="AA44">
            <v>21176000</v>
          </cell>
          <cell r="AB44">
            <v>7.0300000000000001E-2</v>
          </cell>
          <cell r="AC44">
            <v>1488672.8</v>
          </cell>
          <cell r="AD44">
            <v>178640.736</v>
          </cell>
          <cell r="AE44">
            <v>0.12</v>
          </cell>
          <cell r="AF44">
            <v>43069</v>
          </cell>
          <cell r="AG44" t="str">
            <v>CIF</v>
          </cell>
          <cell r="AH44"/>
          <cell r="AI44"/>
          <cell r="AJ44"/>
          <cell r="AK44">
            <v>0.05</v>
          </cell>
          <cell r="AL44">
            <v>1058800</v>
          </cell>
          <cell r="AM44">
            <v>43101</v>
          </cell>
          <cell r="AN44" t="str">
            <v>Yes</v>
          </cell>
          <cell r="AO44" t="str">
            <v>agree</v>
          </cell>
          <cell r="AP44">
            <v>5500000</v>
          </cell>
          <cell r="AQ44">
            <v>43282</v>
          </cell>
          <cell r="AR44">
            <v>43311</v>
          </cell>
          <cell r="AS44" t="str">
            <v>agree</v>
          </cell>
          <cell r="AT44" t="e">
            <v>#VALUE!</v>
          </cell>
          <cell r="AU44" t="str">
            <v>JUL</v>
          </cell>
          <cell r="AV44">
            <v>43311</v>
          </cell>
          <cell r="AW44"/>
          <cell r="AX44"/>
          <cell r="AY44"/>
          <cell r="AZ44" t="str">
            <v>Y</v>
          </cell>
          <cell r="BA44" t="str">
            <v>Yes</v>
          </cell>
        </row>
        <row r="45">
          <cell r="A45">
            <v>43070</v>
          </cell>
          <cell r="B45"/>
          <cell r="C45" t="str">
            <v>C49SZX20170186RW</v>
          </cell>
          <cell r="D45" t="str">
            <v>Hong tong  Yu 鸿通宇</v>
          </cell>
          <cell r="E45" t="str">
            <v>YS12F</v>
          </cell>
          <cell r="F45" t="str">
            <v>NA</v>
          </cell>
          <cell r="G45" t="e">
            <v>#REF!</v>
          </cell>
          <cell r="H45" t="e">
            <v>#REF!</v>
          </cell>
          <cell r="I45"/>
          <cell r="J45"/>
          <cell r="K45">
            <v>1</v>
          </cell>
          <cell r="L45" t="str">
            <v>已经送货</v>
          </cell>
          <cell r="M45" t="str">
            <v>DEC 17</v>
          </cell>
          <cell r="N45"/>
          <cell r="O45">
            <v>1100230</v>
          </cell>
          <cell r="P45">
            <v>630000</v>
          </cell>
          <cell r="Q45">
            <v>43070</v>
          </cell>
          <cell r="R45" t="str">
            <v>No</v>
          </cell>
          <cell r="S45" t="str">
            <v>C49</v>
          </cell>
          <cell r="T45" t="str">
            <v>SOUTH</v>
          </cell>
          <cell r="U45" t="str">
            <v>深圳</v>
          </cell>
          <cell r="V45" t="str">
            <v>SZ 深圳</v>
          </cell>
          <cell r="W45" t="str">
            <v>RW</v>
          </cell>
          <cell r="X45" t="str">
            <v>RMB</v>
          </cell>
          <cell r="Y45">
            <v>630000</v>
          </cell>
          <cell r="Z45">
            <v>1.17</v>
          </cell>
          <cell r="AA45">
            <v>630000</v>
          </cell>
          <cell r="AB45">
            <v>1.18</v>
          </cell>
          <cell r="AC45">
            <v>635384.61538461538</v>
          </cell>
          <cell r="AD45">
            <v>76246.153846153844</v>
          </cell>
          <cell r="AE45">
            <v>0.12</v>
          </cell>
          <cell r="AF45">
            <v>43074</v>
          </cell>
          <cell r="AG45"/>
          <cell r="AH45"/>
          <cell r="AI45"/>
          <cell r="AJ45"/>
          <cell r="AK45" t="str">
            <v>agree</v>
          </cell>
          <cell r="AL45">
            <v>200000</v>
          </cell>
          <cell r="AM45">
            <v>43070</v>
          </cell>
          <cell r="AN45" t="str">
            <v>Yes</v>
          </cell>
          <cell r="AO45"/>
          <cell r="AP45">
            <v>0</v>
          </cell>
          <cell r="AQ45"/>
          <cell r="AR45"/>
          <cell r="AS45"/>
          <cell r="AT45">
            <v>0</v>
          </cell>
          <cell r="AU45"/>
          <cell r="AV45"/>
          <cell r="AW45"/>
          <cell r="AX45"/>
          <cell r="AY45"/>
          <cell r="AZ45"/>
          <cell r="BA45" t="str">
            <v>Yes</v>
          </cell>
        </row>
        <row r="46">
          <cell r="A46">
            <v>43070</v>
          </cell>
          <cell r="B46"/>
          <cell r="C46" t="str">
            <v>C49SZX20170188JY</v>
          </cell>
          <cell r="D46" t="str">
            <v>TREE TECHNOLOGY 尖端</v>
          </cell>
          <cell r="E46" t="str">
            <v>YS24</v>
          </cell>
          <cell r="F46" t="str">
            <v>NA</v>
          </cell>
          <cell r="G46" t="e">
            <v>#REF!</v>
          </cell>
          <cell r="H46" t="e">
            <v>#REF!</v>
          </cell>
          <cell r="I46"/>
          <cell r="J46"/>
          <cell r="K46">
            <v>1</v>
          </cell>
          <cell r="L46" t="str">
            <v>已经送货</v>
          </cell>
          <cell r="M46" t="str">
            <v>2018/1</v>
          </cell>
          <cell r="N46"/>
          <cell r="O46">
            <v>11116049</v>
          </cell>
          <cell r="P46">
            <v>12460000</v>
          </cell>
          <cell r="Q46">
            <v>43101</v>
          </cell>
          <cell r="R46" t="str">
            <v>Yes</v>
          </cell>
          <cell r="S46" t="str">
            <v>C49</v>
          </cell>
          <cell r="T46" t="str">
            <v>SOUTH</v>
          </cell>
          <cell r="U46"/>
          <cell r="V46"/>
          <cell r="W46" t="str">
            <v>JY</v>
          </cell>
          <cell r="X46" t="str">
            <v>JPY</v>
          </cell>
          <cell r="Y46">
            <v>12460000</v>
          </cell>
          <cell r="Z46">
            <v>1</v>
          </cell>
          <cell r="AA46">
            <v>12460000</v>
          </cell>
          <cell r="AB46">
            <v>7.0999999999999994E-2</v>
          </cell>
          <cell r="AC46">
            <v>884659.99999999988</v>
          </cell>
          <cell r="AD46">
            <v>106159.19999999998</v>
          </cell>
          <cell r="AE46">
            <v>0.12</v>
          </cell>
          <cell r="AF46">
            <v>43078</v>
          </cell>
          <cell r="AG46" t="str">
            <v>CIF HK</v>
          </cell>
          <cell r="AH46"/>
          <cell r="AI46"/>
          <cell r="AJ46"/>
          <cell r="AK46">
            <v>0.1</v>
          </cell>
          <cell r="AL46">
            <v>1246000</v>
          </cell>
          <cell r="AM46">
            <v>43070</v>
          </cell>
          <cell r="AN46" t="str">
            <v>Yes</v>
          </cell>
          <cell r="AO46">
            <v>0.9</v>
          </cell>
          <cell r="AP46">
            <v>11214000</v>
          </cell>
          <cell r="AQ46"/>
          <cell r="AR46"/>
          <cell r="AS46"/>
          <cell r="AT46">
            <v>0</v>
          </cell>
          <cell r="AU46"/>
          <cell r="AV46"/>
          <cell r="AW46"/>
          <cell r="AX46"/>
          <cell r="AY46"/>
          <cell r="AZ46"/>
          <cell r="BA46" t="str">
            <v>Yes</v>
          </cell>
        </row>
        <row r="47">
          <cell r="A47">
            <v>43070</v>
          </cell>
          <cell r="B47"/>
          <cell r="C47" t="str">
            <v>C49SZX20170189JL</v>
          </cell>
          <cell r="D47" t="str">
            <v>Bolaike (伯莱科）</v>
          </cell>
          <cell r="E47" t="str">
            <v>YSM10</v>
          </cell>
          <cell r="F47" t="str">
            <v>NA</v>
          </cell>
          <cell r="G47" t="e">
            <v>#REF!</v>
          </cell>
          <cell r="H47" t="e">
            <v>#REF!</v>
          </cell>
          <cell r="I47"/>
          <cell r="J47"/>
          <cell r="K47">
            <v>1</v>
          </cell>
          <cell r="L47" t="str">
            <v>取消</v>
          </cell>
          <cell r="M47"/>
          <cell r="N47"/>
          <cell r="O47"/>
          <cell r="P47"/>
          <cell r="Q47"/>
          <cell r="R47" t="str">
            <v>No</v>
          </cell>
          <cell r="S47" t="str">
            <v>C49</v>
          </cell>
          <cell r="T47" t="str">
            <v>SOUTH</v>
          </cell>
          <cell r="U47" t="str">
            <v>深圳</v>
          </cell>
          <cell r="V47" t="str">
            <v>SZ 深圳</v>
          </cell>
          <cell r="W47" t="str">
            <v>JL</v>
          </cell>
          <cell r="X47" t="str">
            <v>JPY</v>
          </cell>
          <cell r="Y47">
            <v>9500000</v>
          </cell>
          <cell r="Z47">
            <v>1</v>
          </cell>
          <cell r="AA47">
            <v>9500000</v>
          </cell>
          <cell r="AB47">
            <v>7.0999999999999994E-2</v>
          </cell>
          <cell r="AC47">
            <v>674499.99999999988</v>
          </cell>
          <cell r="AD47">
            <v>80939.999999999985</v>
          </cell>
          <cell r="AE47">
            <v>0.12</v>
          </cell>
          <cell r="AF47">
            <v>43076</v>
          </cell>
          <cell r="AG47" t="str">
            <v>CIF</v>
          </cell>
          <cell r="AH47"/>
          <cell r="AI47" t="str">
            <v>CNY10,000</v>
          </cell>
          <cell r="AJ47">
            <v>43087</v>
          </cell>
          <cell r="AK47"/>
          <cell r="AL47">
            <v>0</v>
          </cell>
          <cell r="AM47">
            <v>43070</v>
          </cell>
          <cell r="AN47" t="str">
            <v>Yes</v>
          </cell>
          <cell r="AO47">
            <v>0.7</v>
          </cell>
          <cell r="AP47">
            <v>6650000</v>
          </cell>
          <cell r="AQ47"/>
          <cell r="AR47"/>
          <cell r="AS47"/>
          <cell r="AT47">
            <v>0</v>
          </cell>
          <cell r="AU47"/>
          <cell r="AV47"/>
          <cell r="AW47"/>
          <cell r="AX47" t="str">
            <v>Cancel</v>
          </cell>
          <cell r="AY47"/>
          <cell r="AZ47"/>
          <cell r="BA47" t="str">
            <v>Cancel</v>
          </cell>
          <cell r="BB47"/>
        </row>
        <row r="48">
          <cell r="A48">
            <v>43070</v>
          </cell>
          <cell r="B48"/>
          <cell r="C48" t="str">
            <v>C49SZX20170190JL</v>
          </cell>
          <cell r="D48" t="str">
            <v>Flying 鹰飞</v>
          </cell>
          <cell r="E48" t="str">
            <v>YS24</v>
          </cell>
          <cell r="F48" t="str">
            <v>NA</v>
          </cell>
          <cell r="G48" t="e">
            <v>#REF!</v>
          </cell>
          <cell r="H48" t="e">
            <v>#REF!</v>
          </cell>
          <cell r="I48"/>
          <cell r="J48"/>
          <cell r="K48">
            <v>1</v>
          </cell>
          <cell r="L48" t="str">
            <v>已经送货</v>
          </cell>
          <cell r="M48" t="str">
            <v>2018/5</v>
          </cell>
          <cell r="N48"/>
          <cell r="O48">
            <v>11116113</v>
          </cell>
          <cell r="P48">
            <v>12400000</v>
          </cell>
          <cell r="Q48">
            <v>43221</v>
          </cell>
          <cell r="R48" t="str">
            <v>No</v>
          </cell>
          <cell r="S48" t="str">
            <v>C49</v>
          </cell>
          <cell r="T48" t="str">
            <v>SOUTH</v>
          </cell>
          <cell r="U48" t="str">
            <v>深圳</v>
          </cell>
          <cell r="V48" t="str">
            <v>SZ 深圳</v>
          </cell>
          <cell r="W48" t="str">
            <v>JL</v>
          </cell>
          <cell r="X48" t="str">
            <v>JPY</v>
          </cell>
          <cell r="Y48">
            <v>12400000</v>
          </cell>
          <cell r="Z48">
            <v>1</v>
          </cell>
          <cell r="AA48">
            <v>12400000</v>
          </cell>
          <cell r="AB48">
            <v>7.0999999999999994E-2</v>
          </cell>
          <cell r="AC48">
            <v>880399.99999999988</v>
          </cell>
          <cell r="AD48">
            <v>105647.99999999999</v>
          </cell>
          <cell r="AE48">
            <v>0.12</v>
          </cell>
          <cell r="AF48">
            <v>43076</v>
          </cell>
          <cell r="AG48" t="str">
            <v>CIF</v>
          </cell>
          <cell r="AH48"/>
          <cell r="AI48"/>
          <cell r="AJ48"/>
          <cell r="AK48">
            <v>0.1</v>
          </cell>
          <cell r="AL48">
            <v>1240000</v>
          </cell>
          <cell r="AM48">
            <v>43070</v>
          </cell>
          <cell r="AN48" t="str">
            <v>Yes</v>
          </cell>
          <cell r="AO48" t="str">
            <v>agree</v>
          </cell>
          <cell r="AP48">
            <v>2812060</v>
          </cell>
          <cell r="AQ48">
            <v>43282</v>
          </cell>
          <cell r="AR48">
            <v>43299</v>
          </cell>
          <cell r="AS48"/>
          <cell r="AT48">
            <v>0</v>
          </cell>
          <cell r="AU48"/>
          <cell r="AV48"/>
          <cell r="AW48"/>
          <cell r="AX48"/>
          <cell r="AY48"/>
          <cell r="AZ48"/>
          <cell r="BA48" t="str">
            <v>Yes</v>
          </cell>
          <cell r="BB48"/>
        </row>
        <row r="49">
          <cell r="A49">
            <v>43070</v>
          </cell>
          <cell r="B49"/>
          <cell r="C49" t="str">
            <v>C49SZX20170190JL</v>
          </cell>
          <cell r="D49" t="str">
            <v>Flying 鹰飞</v>
          </cell>
          <cell r="E49" t="str">
            <v>YS24</v>
          </cell>
          <cell r="F49" t="str">
            <v>NA</v>
          </cell>
          <cell r="G49" t="e">
            <v>#REF!</v>
          </cell>
          <cell r="H49" t="e">
            <v>#REF!</v>
          </cell>
          <cell r="I49"/>
          <cell r="J49"/>
          <cell r="K49">
            <v>2</v>
          </cell>
          <cell r="L49" t="str">
            <v>已经送货</v>
          </cell>
          <cell r="M49" t="str">
            <v>MAY 18</v>
          </cell>
          <cell r="N49"/>
          <cell r="O49">
            <v>11116113</v>
          </cell>
          <cell r="P49">
            <v>24800000</v>
          </cell>
          <cell r="Q49">
            <v>43221</v>
          </cell>
          <cell r="R49" t="str">
            <v>No</v>
          </cell>
          <cell r="S49" t="str">
            <v>C49</v>
          </cell>
          <cell r="T49" t="str">
            <v>SOUTH</v>
          </cell>
          <cell r="U49" t="str">
            <v>深圳</v>
          </cell>
          <cell r="V49" t="str">
            <v>SZ 深圳</v>
          </cell>
          <cell r="W49" t="str">
            <v>JL</v>
          </cell>
          <cell r="X49" t="str">
            <v>JPY</v>
          </cell>
          <cell r="Y49">
            <v>12400000</v>
          </cell>
          <cell r="Z49">
            <v>1</v>
          </cell>
          <cell r="AA49">
            <v>24800000</v>
          </cell>
          <cell r="AB49">
            <v>7.0999999999999994E-2</v>
          </cell>
          <cell r="AC49">
            <v>2641200</v>
          </cell>
          <cell r="AD49">
            <v>316944</v>
          </cell>
          <cell r="AE49">
            <v>0.12</v>
          </cell>
          <cell r="AF49">
            <v>43076</v>
          </cell>
          <cell r="AG49" t="str">
            <v>CIF</v>
          </cell>
          <cell r="AH49"/>
          <cell r="AI49"/>
          <cell r="AJ49"/>
          <cell r="AK49">
            <v>0.1</v>
          </cell>
          <cell r="AL49">
            <v>2480000</v>
          </cell>
          <cell r="AM49">
            <v>43070</v>
          </cell>
          <cell r="AN49" t="str">
            <v>Yes</v>
          </cell>
          <cell r="AO49">
            <v>0.9</v>
          </cell>
          <cell r="AP49">
            <v>22320000</v>
          </cell>
          <cell r="AQ49">
            <v>43221</v>
          </cell>
          <cell r="AR49">
            <v>43249</v>
          </cell>
          <cell r="AS49"/>
          <cell r="AT49">
            <v>0</v>
          </cell>
          <cell r="AU49"/>
          <cell r="AV49"/>
          <cell r="AW49"/>
          <cell r="AX49"/>
          <cell r="AY49"/>
          <cell r="AZ49"/>
          <cell r="BA49" t="str">
            <v>Yes</v>
          </cell>
        </row>
        <row r="50">
          <cell r="A50">
            <v>43070</v>
          </cell>
          <cell r="B50"/>
          <cell r="C50" t="str">
            <v>C49SZX20170190JL</v>
          </cell>
          <cell r="D50" t="str">
            <v>Flying 鹰飞</v>
          </cell>
          <cell r="E50" t="str">
            <v>YS12</v>
          </cell>
          <cell r="F50" t="str">
            <v>NA</v>
          </cell>
          <cell r="G50" t="e">
            <v>#REF!</v>
          </cell>
          <cell r="H50" t="e">
            <v>#REF!</v>
          </cell>
          <cell r="I50"/>
          <cell r="J50"/>
          <cell r="K50">
            <v>3</v>
          </cell>
          <cell r="L50" t="str">
            <v>已经送货</v>
          </cell>
          <cell r="M50" t="str">
            <v>2018/5</v>
          </cell>
          <cell r="N50"/>
          <cell r="O50">
            <v>11116113</v>
          </cell>
          <cell r="P50">
            <v>22527000</v>
          </cell>
          <cell r="Q50">
            <v>43221</v>
          </cell>
          <cell r="R50" t="str">
            <v>No</v>
          </cell>
          <cell r="S50" t="str">
            <v>C49</v>
          </cell>
          <cell r="T50" t="str">
            <v>SOUTH</v>
          </cell>
          <cell r="U50" t="str">
            <v>深圳</v>
          </cell>
          <cell r="V50" t="str">
            <v>SZ 深圳</v>
          </cell>
          <cell r="W50" t="str">
            <v>JL</v>
          </cell>
          <cell r="X50" t="str">
            <v>JPY</v>
          </cell>
          <cell r="Y50">
            <v>7509000</v>
          </cell>
          <cell r="Z50">
            <v>1</v>
          </cell>
          <cell r="AA50">
            <v>22527000</v>
          </cell>
          <cell r="AB50">
            <v>7.0999999999999994E-2</v>
          </cell>
          <cell r="AC50">
            <v>1599416.9999999998</v>
          </cell>
          <cell r="AD50">
            <v>191930.03999999998</v>
          </cell>
          <cell r="AE50">
            <v>0.12</v>
          </cell>
          <cell r="AF50">
            <v>43076</v>
          </cell>
          <cell r="AG50" t="str">
            <v>CIF</v>
          </cell>
          <cell r="AH50"/>
          <cell r="AI50"/>
          <cell r="AJ50"/>
          <cell r="AK50">
            <v>0.1</v>
          </cell>
          <cell r="AL50">
            <v>2252700</v>
          </cell>
          <cell r="AM50">
            <v>43070</v>
          </cell>
          <cell r="AN50" t="str">
            <v>Yes</v>
          </cell>
          <cell r="AO50" t="str">
            <v>agree</v>
          </cell>
          <cell r="AP50">
            <v>705841</v>
          </cell>
          <cell r="AQ50">
            <v>43221</v>
          </cell>
          <cell r="AR50">
            <v>43231</v>
          </cell>
          <cell r="AS50"/>
          <cell r="AT50">
            <v>0</v>
          </cell>
          <cell r="AU50"/>
          <cell r="AV50" t="str">
            <v>20180529</v>
          </cell>
          <cell r="AW50"/>
          <cell r="AX50"/>
          <cell r="AY50"/>
          <cell r="AZ50"/>
          <cell r="BA50" t="str">
            <v>Yes</v>
          </cell>
        </row>
        <row r="51">
          <cell r="A51">
            <v>43070</v>
          </cell>
          <cell r="B51"/>
          <cell r="C51" t="str">
            <v>C49SZX20170191DZ</v>
          </cell>
          <cell r="D51" t="str">
            <v>ASSEMBLY 方案集</v>
          </cell>
          <cell r="E51" t="str">
            <v>YS24</v>
          </cell>
          <cell r="F51" t="str">
            <v>NA</v>
          </cell>
          <cell r="G51" t="e">
            <v>#REF!</v>
          </cell>
          <cell r="H51" t="e">
            <v>#REF!</v>
          </cell>
          <cell r="I51"/>
          <cell r="J51"/>
          <cell r="K51">
            <v>1</v>
          </cell>
          <cell r="L51" t="str">
            <v>已经送货</v>
          </cell>
          <cell r="M51"/>
          <cell r="N51"/>
          <cell r="O51">
            <v>11116082</v>
          </cell>
          <cell r="P51">
            <v>12200000</v>
          </cell>
          <cell r="Q51">
            <v>43160</v>
          </cell>
          <cell r="R51" t="str">
            <v>Yes</v>
          </cell>
          <cell r="S51" t="str">
            <v>C49</v>
          </cell>
          <cell r="T51" t="str">
            <v>SOUTH</v>
          </cell>
          <cell r="U51"/>
          <cell r="V51"/>
          <cell r="W51" t="str">
            <v>DZ</v>
          </cell>
          <cell r="X51" t="str">
            <v>JPY</v>
          </cell>
          <cell r="Y51">
            <v>12200000</v>
          </cell>
          <cell r="Z51">
            <v>1</v>
          </cell>
          <cell r="AA51">
            <v>12200000</v>
          </cell>
          <cell r="AB51">
            <v>7.0999999999999994E-2</v>
          </cell>
          <cell r="AC51">
            <v>866199.99999999988</v>
          </cell>
          <cell r="AD51">
            <v>103943.99999999999</v>
          </cell>
          <cell r="AE51">
            <v>0.12</v>
          </cell>
          <cell r="AF51">
            <v>43080</v>
          </cell>
          <cell r="AG51"/>
          <cell r="AH51"/>
          <cell r="AI51"/>
          <cell r="AJ51"/>
          <cell r="AK51" t="str">
            <v>agreed
40萬銀行電子滙票</v>
          </cell>
          <cell r="AL51" t="e">
            <v>#VALUE!</v>
          </cell>
          <cell r="AM51">
            <v>43070</v>
          </cell>
          <cell r="AN51" t="str">
            <v>Yes</v>
          </cell>
          <cell r="AO51">
            <v>0.7</v>
          </cell>
          <cell r="AP51">
            <v>8540000</v>
          </cell>
          <cell r="AQ51"/>
          <cell r="AR51"/>
          <cell r="AS51"/>
          <cell r="AT51">
            <v>0</v>
          </cell>
          <cell r="AU51"/>
          <cell r="AV51"/>
          <cell r="AW51"/>
          <cell r="AX51"/>
          <cell r="AY51"/>
          <cell r="AZ51"/>
          <cell r="BA51" t="str">
            <v>Yes</v>
          </cell>
        </row>
        <row r="52">
          <cell r="A52">
            <v>43070</v>
          </cell>
          <cell r="B52"/>
          <cell r="C52" t="str">
            <v>C49SZX20170191DZ</v>
          </cell>
          <cell r="D52" t="str">
            <v>ASSEMBLY 方案集</v>
          </cell>
          <cell r="E52" t="str">
            <v>YS12F</v>
          </cell>
          <cell r="F52" t="str">
            <v>NA</v>
          </cell>
          <cell r="G52" t="e">
            <v>#REF!</v>
          </cell>
          <cell r="H52" t="e">
            <v>#REF!</v>
          </cell>
          <cell r="I52"/>
          <cell r="J52"/>
          <cell r="K52">
            <v>1</v>
          </cell>
          <cell r="L52" t="str">
            <v>已经送货</v>
          </cell>
          <cell r="M52"/>
          <cell r="N52"/>
          <cell r="O52">
            <v>11116082</v>
          </cell>
          <cell r="P52">
            <v>10000000</v>
          </cell>
          <cell r="Q52">
            <v>43160</v>
          </cell>
          <cell r="R52" t="str">
            <v>Yes</v>
          </cell>
          <cell r="S52" t="str">
            <v>C49</v>
          </cell>
          <cell r="T52" t="str">
            <v>SOUTH</v>
          </cell>
          <cell r="U52"/>
          <cell r="V52"/>
          <cell r="W52" t="str">
            <v>DZ</v>
          </cell>
          <cell r="X52" t="str">
            <v>JPY</v>
          </cell>
          <cell r="Y52">
            <v>10000000</v>
          </cell>
          <cell r="Z52">
            <v>1</v>
          </cell>
          <cell r="AA52">
            <v>10000000</v>
          </cell>
          <cell r="AB52">
            <v>7.0999999999999994E-2</v>
          </cell>
          <cell r="AC52">
            <v>709999.99999999988</v>
          </cell>
          <cell r="AD52">
            <v>85199.999999999985</v>
          </cell>
          <cell r="AE52">
            <v>0.12</v>
          </cell>
          <cell r="AF52">
            <v>43080</v>
          </cell>
          <cell r="AG52"/>
          <cell r="AH52"/>
          <cell r="AI52"/>
          <cell r="AJ52"/>
          <cell r="AK52"/>
          <cell r="AL52">
            <v>0</v>
          </cell>
          <cell r="AM52">
            <v>43070</v>
          </cell>
          <cell r="AN52" t="str">
            <v>Yes</v>
          </cell>
          <cell r="AO52">
            <v>0.7</v>
          </cell>
          <cell r="AP52">
            <v>7000000</v>
          </cell>
          <cell r="AQ52"/>
          <cell r="AR52"/>
          <cell r="AS52"/>
          <cell r="AT52">
            <v>0</v>
          </cell>
          <cell r="AU52"/>
          <cell r="AV52"/>
          <cell r="AW52"/>
          <cell r="AX52"/>
          <cell r="AY52"/>
          <cell r="AZ52"/>
          <cell r="BA52" t="str">
            <v>Yes</v>
          </cell>
        </row>
        <row r="53">
          <cell r="A53">
            <v>43070</v>
          </cell>
          <cell r="B53"/>
          <cell r="C53" t="str">
            <v>C49SZX20170192ZX</v>
          </cell>
          <cell r="D53" t="str">
            <v>GeMeiTong 格美通</v>
          </cell>
          <cell r="E53" t="str">
            <v>YS24</v>
          </cell>
          <cell r="F53" t="str">
            <v>NA</v>
          </cell>
          <cell r="G53" t="e">
            <v>#REF!</v>
          </cell>
          <cell r="H53" t="e">
            <v>#REF!</v>
          </cell>
          <cell r="I53"/>
          <cell r="J53"/>
          <cell r="K53">
            <v>1</v>
          </cell>
          <cell r="L53" t="str">
            <v>已经送货</v>
          </cell>
          <cell r="M53" t="str">
            <v>2018/6</v>
          </cell>
          <cell r="N53"/>
          <cell r="O53">
            <v>11116119</v>
          </cell>
          <cell r="P53">
            <v>12500000</v>
          </cell>
          <cell r="Q53">
            <v>43252</v>
          </cell>
          <cell r="R53" t="str">
            <v>Yes</v>
          </cell>
          <cell r="S53" t="str">
            <v>C49</v>
          </cell>
          <cell r="T53" t="str">
            <v>SOUTH</v>
          </cell>
          <cell r="U53" t="str">
            <v>深圳</v>
          </cell>
          <cell r="V53" t="str">
            <v>SZ 深圳</v>
          </cell>
          <cell r="W53" t="str">
            <v>ZX</v>
          </cell>
          <cell r="X53" t="str">
            <v>JPY</v>
          </cell>
          <cell r="Y53">
            <v>12500000</v>
          </cell>
          <cell r="Z53">
            <v>1</v>
          </cell>
          <cell r="AA53">
            <v>12500000</v>
          </cell>
          <cell r="AB53">
            <v>7.0999999999999994E-2</v>
          </cell>
          <cell r="AC53">
            <v>887499.99999999988</v>
          </cell>
          <cell r="AD53">
            <v>106499.99999999999</v>
          </cell>
          <cell r="AE53">
            <v>0.12</v>
          </cell>
          <cell r="AF53">
            <v>43095</v>
          </cell>
          <cell r="AG53" t="str">
            <v>DAP</v>
          </cell>
          <cell r="AH53"/>
          <cell r="AI53" t="str">
            <v>Na</v>
          </cell>
          <cell r="AJ53" t="str">
            <v>Na</v>
          </cell>
          <cell r="AK53" t="str">
            <v>agree</v>
          </cell>
          <cell r="AL53">
            <v>1250000</v>
          </cell>
          <cell r="AM53">
            <v>43070</v>
          </cell>
          <cell r="AN53" t="str">
            <v>Yes</v>
          </cell>
          <cell r="AO53" t="str">
            <v>agree</v>
          </cell>
          <cell r="AP53">
            <v>4731175</v>
          </cell>
          <cell r="AQ53">
            <v>43252</v>
          </cell>
          <cell r="AR53">
            <v>43271</v>
          </cell>
          <cell r="AS53" t="str">
            <v>agree</v>
          </cell>
          <cell r="AT53" t="e">
            <v>#VALUE!</v>
          </cell>
          <cell r="AU53" t="str">
            <v>JUN</v>
          </cell>
          <cell r="AV53">
            <v>43272</v>
          </cell>
          <cell r="AW53"/>
          <cell r="AX53"/>
          <cell r="AY53"/>
          <cell r="AZ53" t="str">
            <v>Y</v>
          </cell>
          <cell r="BA53" t="str">
            <v>Yes</v>
          </cell>
        </row>
        <row r="54">
          <cell r="A54">
            <v>43070</v>
          </cell>
          <cell r="B54"/>
          <cell r="C54" t="str">
            <v>C49SZX20170193JL</v>
          </cell>
          <cell r="D54" t="str">
            <v>TTW(通通旺)</v>
          </cell>
          <cell r="E54" t="str">
            <v>YS24</v>
          </cell>
          <cell r="F54" t="str">
            <v>NA</v>
          </cell>
          <cell r="G54" t="e">
            <v>#REF!</v>
          </cell>
          <cell r="H54" t="e">
            <v>#REF!</v>
          </cell>
          <cell r="I54"/>
          <cell r="J54"/>
          <cell r="K54">
            <v>1</v>
          </cell>
          <cell r="L54" t="str">
            <v>已经送货</v>
          </cell>
          <cell r="M54" t="str">
            <v>2018/8</v>
          </cell>
          <cell r="N54"/>
          <cell r="O54">
            <v>11116177</v>
          </cell>
          <cell r="P54">
            <v>11820000</v>
          </cell>
          <cell r="Q54">
            <v>43313</v>
          </cell>
          <cell r="R54" t="str">
            <v>Yes</v>
          </cell>
          <cell r="S54" t="str">
            <v>C49</v>
          </cell>
          <cell r="T54" t="str">
            <v>SOUTH</v>
          </cell>
          <cell r="U54" t="str">
            <v>深圳</v>
          </cell>
          <cell r="V54" t="str">
            <v>SZ 深圳</v>
          </cell>
          <cell r="W54" t="str">
            <v>JL</v>
          </cell>
          <cell r="X54" t="str">
            <v>JPY</v>
          </cell>
          <cell r="Y54">
            <v>11820000</v>
          </cell>
          <cell r="Z54">
            <v>1</v>
          </cell>
          <cell r="AA54">
            <v>11820000</v>
          </cell>
          <cell r="AB54">
            <v>7.0999999999999994E-2</v>
          </cell>
          <cell r="AC54">
            <v>839219.99999999988</v>
          </cell>
          <cell r="AD54">
            <v>100706.39999999998</v>
          </cell>
          <cell r="AE54">
            <v>0.12</v>
          </cell>
          <cell r="AF54">
            <v>43090</v>
          </cell>
          <cell r="AG54" t="str">
            <v>CIF</v>
          </cell>
          <cell r="AH54"/>
          <cell r="AI54"/>
          <cell r="AJ54"/>
          <cell r="AK54" t="str">
            <v>agree</v>
          </cell>
          <cell r="AL54" t="e">
            <v>#VALUE!</v>
          </cell>
          <cell r="AM54">
            <v>43101</v>
          </cell>
          <cell r="AN54" t="str">
            <v>Yes</v>
          </cell>
          <cell r="AO54" t="str">
            <v>agree</v>
          </cell>
          <cell r="AP54">
            <v>1920000</v>
          </cell>
          <cell r="AQ54">
            <v>43160</v>
          </cell>
          <cell r="AR54">
            <v>43172</v>
          </cell>
          <cell r="AS54" t="str">
            <v>agree</v>
          </cell>
          <cell r="AT54" t="e">
            <v>#VALUE!</v>
          </cell>
          <cell r="AU54" t="str">
            <v>AUG</v>
          </cell>
          <cell r="AV54">
            <v>43321</v>
          </cell>
          <cell r="AY54"/>
          <cell r="AZ54" t="str">
            <v>Y</v>
          </cell>
          <cell r="BA54" t="str">
            <v>Yes</v>
          </cell>
          <cell r="BB54"/>
        </row>
        <row r="55">
          <cell r="A55">
            <v>43070</v>
          </cell>
          <cell r="B55"/>
          <cell r="C55" t="str">
            <v>C49SZX20170195JL</v>
          </cell>
          <cell r="D55" t="str">
            <v>Huarifeng 华日峰</v>
          </cell>
          <cell r="E55" t="str">
            <v>YS24</v>
          </cell>
          <cell r="F55" t="str">
            <v>NA</v>
          </cell>
          <cell r="G55" t="e">
            <v>#REF!</v>
          </cell>
          <cell r="H55" t="e">
            <v>#REF!</v>
          </cell>
          <cell r="I55"/>
          <cell r="J55"/>
          <cell r="K55">
            <v>1</v>
          </cell>
          <cell r="L55" t="str">
            <v>已经送货</v>
          </cell>
          <cell r="M55" t="str">
            <v>2018/4</v>
          </cell>
          <cell r="N55"/>
          <cell r="O55">
            <v>11100253</v>
          </cell>
          <cell r="P55">
            <v>700000</v>
          </cell>
          <cell r="Q55">
            <v>43191</v>
          </cell>
          <cell r="R55" t="str">
            <v>No</v>
          </cell>
          <cell r="S55" t="str">
            <v>C49</v>
          </cell>
          <cell r="T55" t="str">
            <v>SOUTH</v>
          </cell>
          <cell r="U55" t="str">
            <v>深圳</v>
          </cell>
          <cell r="V55" t="str">
            <v>SZ 深圳</v>
          </cell>
          <cell r="W55" t="str">
            <v>JL</v>
          </cell>
          <cell r="X55" t="str">
            <v>RMB</v>
          </cell>
          <cell r="Y55">
            <v>700000</v>
          </cell>
          <cell r="Z55">
            <v>1.17</v>
          </cell>
          <cell r="AA55">
            <v>700000</v>
          </cell>
          <cell r="AB55">
            <v>1.18</v>
          </cell>
          <cell r="AC55">
            <v>705982.905982906</v>
          </cell>
          <cell r="AD55">
            <v>84717.948717948719</v>
          </cell>
          <cell r="AE55">
            <v>0.12</v>
          </cell>
          <cell r="AF55">
            <v>43085</v>
          </cell>
          <cell r="AG55" t="str">
            <v>含税到厂</v>
          </cell>
          <cell r="AH55"/>
          <cell r="AI55" t="str">
            <v>Na</v>
          </cell>
          <cell r="AJ55" t="str">
            <v>Na</v>
          </cell>
          <cell r="AK55" t="str">
            <v>agree</v>
          </cell>
          <cell r="AL55" t="e">
            <v>#VALUE!</v>
          </cell>
          <cell r="AM55">
            <v>43070</v>
          </cell>
          <cell r="AN55" t="str">
            <v>Yes</v>
          </cell>
          <cell r="AO55" t="str">
            <v>agree</v>
          </cell>
          <cell r="AP55" t="e">
            <v>#VALUE!</v>
          </cell>
          <cell r="AQ55">
            <v>43191</v>
          </cell>
          <cell r="AR55">
            <v>43210</v>
          </cell>
          <cell r="AS55"/>
          <cell r="AT55">
            <v>0</v>
          </cell>
          <cell r="AU55"/>
          <cell r="AV55"/>
          <cell r="AW55"/>
          <cell r="AX55"/>
          <cell r="AY55" t="str">
            <v>Yes</v>
          </cell>
          <cell r="AZ55" t="str">
            <v>Y</v>
          </cell>
          <cell r="BA55" t="str">
            <v>Yes</v>
          </cell>
          <cell r="BB55"/>
        </row>
        <row r="56">
          <cell r="A56">
            <v>43070</v>
          </cell>
          <cell r="B56"/>
          <cell r="C56" t="str">
            <v>C49SZX20170197DZ</v>
          </cell>
          <cell r="D56" t="str">
            <v>Zhaohui(兆晖)</v>
          </cell>
          <cell r="E56" t="str">
            <v>YS24</v>
          </cell>
          <cell r="F56" t="str">
            <v>NA</v>
          </cell>
          <cell r="G56" t="e">
            <v>#REF!</v>
          </cell>
          <cell r="H56" t="e">
            <v>#REF!</v>
          </cell>
          <cell r="I56"/>
          <cell r="J56"/>
          <cell r="K56">
            <v>2</v>
          </cell>
          <cell r="L56" t="str">
            <v>已经送货</v>
          </cell>
          <cell r="M56" t="str">
            <v>2018/3</v>
          </cell>
          <cell r="N56"/>
          <cell r="O56" t="str">
            <v>11116072/11116092</v>
          </cell>
          <cell r="P56">
            <v>20360000</v>
          </cell>
          <cell r="Q56">
            <v>43160</v>
          </cell>
          <cell r="R56" t="str">
            <v>No</v>
          </cell>
          <cell r="S56" t="str">
            <v>C49</v>
          </cell>
          <cell r="T56" t="str">
            <v>SOUTH</v>
          </cell>
          <cell r="U56" t="str">
            <v>深圳</v>
          </cell>
          <cell r="V56" t="str">
            <v>SZ 深圳</v>
          </cell>
          <cell r="W56" t="str">
            <v>DZ</v>
          </cell>
          <cell r="X56" t="str">
            <v>JPY</v>
          </cell>
          <cell r="Y56">
            <v>10180000</v>
          </cell>
          <cell r="Z56">
            <v>1</v>
          </cell>
          <cell r="AA56">
            <v>20360000</v>
          </cell>
          <cell r="AB56">
            <v>7.0999999999999994E-2</v>
          </cell>
          <cell r="AC56">
            <v>1445559.9999999998</v>
          </cell>
          <cell r="AD56">
            <v>173467.19999999995</v>
          </cell>
          <cell r="AE56">
            <v>0.12</v>
          </cell>
          <cell r="AF56">
            <v>43091</v>
          </cell>
          <cell r="AG56" t="str">
            <v>CIF</v>
          </cell>
          <cell r="AH56"/>
          <cell r="AI56"/>
          <cell r="AJ56"/>
          <cell r="AK56" t="str">
            <v>agree</v>
          </cell>
          <cell r="AL56" t="e">
            <v>#VALUE!</v>
          </cell>
          <cell r="AM56">
            <v>43101</v>
          </cell>
          <cell r="AN56" t="str">
            <v>Yes</v>
          </cell>
          <cell r="AO56" t="str">
            <v>agree</v>
          </cell>
          <cell r="AP56">
            <v>3257600</v>
          </cell>
          <cell r="AQ56">
            <v>43313</v>
          </cell>
          <cell r="AR56">
            <v>43332</v>
          </cell>
          <cell r="AS56" t="str">
            <v>agree</v>
          </cell>
          <cell r="AT56" t="e">
            <v>#VALUE!</v>
          </cell>
          <cell r="AU56" t="str">
            <v>2018/3</v>
          </cell>
          <cell r="AV56">
            <v>43168</v>
          </cell>
          <cell r="AW56" t="str">
            <v>complete</v>
          </cell>
          <cell r="AX56" t="str">
            <v>Yes</v>
          </cell>
          <cell r="AY56"/>
          <cell r="AZ56" t="str">
            <v>Y</v>
          </cell>
          <cell r="BA56" t="str">
            <v>Yes</v>
          </cell>
          <cell r="BB56"/>
        </row>
        <row r="57">
          <cell r="A57">
            <v>43070</v>
          </cell>
          <cell r="B57"/>
          <cell r="C57" t="str">
            <v>C49SZX20170197DZ</v>
          </cell>
          <cell r="D57" t="str">
            <v>Zhaohui(兆晖)</v>
          </cell>
          <cell r="E57" t="str">
            <v>YS24</v>
          </cell>
          <cell r="F57" t="str">
            <v>NA</v>
          </cell>
          <cell r="G57" t="e">
            <v>#REF!</v>
          </cell>
          <cell r="H57" t="e">
            <v>#REF!</v>
          </cell>
          <cell r="K57">
            <v>2</v>
          </cell>
          <cell r="L57" t="str">
            <v>已经送货</v>
          </cell>
          <cell r="M57" t="str">
            <v>2018/6</v>
          </cell>
          <cell r="N57"/>
          <cell r="O57">
            <v>11116122</v>
          </cell>
          <cell r="P57">
            <v>20360000</v>
          </cell>
          <cell r="Q57">
            <v>43252</v>
          </cell>
          <cell r="R57" t="str">
            <v>-</v>
          </cell>
          <cell r="S57" t="str">
            <v>C49</v>
          </cell>
          <cell r="T57" t="str">
            <v>SOUTH</v>
          </cell>
          <cell r="U57" t="str">
            <v>深圳</v>
          </cell>
          <cell r="V57" t="str">
            <v>SZ 深圳</v>
          </cell>
          <cell r="W57" t="str">
            <v>DZ</v>
          </cell>
          <cell r="X57" t="str">
            <v>JPY</v>
          </cell>
          <cell r="Y57">
            <v>10180000</v>
          </cell>
          <cell r="Z57">
            <v>1</v>
          </cell>
          <cell r="AA57">
            <v>20360000</v>
          </cell>
          <cell r="AB57">
            <v>7.0999999999999994E-2</v>
          </cell>
          <cell r="AC57">
            <v>1445559.9999999998</v>
          </cell>
          <cell r="AD57">
            <v>173467.19999999995</v>
          </cell>
          <cell r="AE57">
            <v>0.12</v>
          </cell>
          <cell r="AF57">
            <v>43091</v>
          </cell>
          <cell r="AG57" t="str">
            <v>CIF</v>
          </cell>
          <cell r="AH57"/>
          <cell r="AI57"/>
          <cell r="AJ57"/>
          <cell r="AK57">
            <v>0.2</v>
          </cell>
          <cell r="AL57">
            <v>4072000</v>
          </cell>
          <cell r="AM57">
            <v>43101</v>
          </cell>
          <cell r="AN57" t="str">
            <v>Yes</v>
          </cell>
          <cell r="AO57">
            <v>0.72</v>
          </cell>
          <cell r="AP57">
            <v>14659200</v>
          </cell>
          <cell r="AQ57">
            <v>43252</v>
          </cell>
          <cell r="AR57">
            <v>43272</v>
          </cell>
          <cell r="AS57"/>
          <cell r="AT57">
            <v>0</v>
          </cell>
          <cell r="AV57"/>
          <cell r="AW57" t="str">
            <v>complete</v>
          </cell>
          <cell r="AX57" t="str">
            <v>Yes</v>
          </cell>
          <cell r="AY57"/>
          <cell r="AZ57" t="str">
            <v>Y</v>
          </cell>
          <cell r="BA57" t="str">
            <v>Yes</v>
          </cell>
        </row>
        <row r="58">
          <cell r="A58">
            <v>43101</v>
          </cell>
          <cell r="B58">
            <v>5</v>
          </cell>
          <cell r="C58" t="str">
            <v>C49SZX20180001SX</v>
          </cell>
          <cell r="D58" t="str">
            <v>Zhanhua(展华)</v>
          </cell>
          <cell r="E58" t="str">
            <v>YSM10</v>
          </cell>
          <cell r="F58" t="str">
            <v>NA</v>
          </cell>
          <cell r="G58" t="e">
            <v>#REF!</v>
          </cell>
          <cell r="H58" t="e">
            <v>#REF!</v>
          </cell>
          <cell r="I58" t="str">
            <v>L-&gt;R</v>
          </cell>
          <cell r="J58" t="str">
            <v>No</v>
          </cell>
          <cell r="K58">
            <v>1</v>
          </cell>
          <cell r="L58" t="e">
            <v>#REF!</v>
          </cell>
          <cell r="M58" t="e">
            <v>#REF!</v>
          </cell>
          <cell r="N58"/>
          <cell r="O58"/>
          <cell r="P58"/>
          <cell r="Q58"/>
          <cell r="R58" t="str">
            <v>Yes</v>
          </cell>
          <cell r="S58" t="str">
            <v>C49</v>
          </cell>
          <cell r="T58" t="str">
            <v>SOUTH</v>
          </cell>
          <cell r="U58" t="str">
            <v>深圳</v>
          </cell>
          <cell r="V58" t="str">
            <v>SZ 深圳</v>
          </cell>
          <cell r="W58" t="str">
            <v>SX</v>
          </cell>
          <cell r="X58" t="str">
            <v>JPY</v>
          </cell>
          <cell r="Y58">
            <v>9480000</v>
          </cell>
          <cell r="Z58">
            <v>1</v>
          </cell>
          <cell r="AA58">
            <v>9480000</v>
          </cell>
          <cell r="AB58">
            <v>7.0699999999999999E-2</v>
          </cell>
          <cell r="AC58">
            <v>670236</v>
          </cell>
          <cell r="AD58">
            <v>80428.319999999992</v>
          </cell>
          <cell r="AE58">
            <v>0.12</v>
          </cell>
          <cell r="AF58">
            <v>43103</v>
          </cell>
          <cell r="AG58" t="str">
            <v>DAP</v>
          </cell>
          <cell r="AH58"/>
          <cell r="AI58"/>
          <cell r="AJ58"/>
          <cell r="AK58" t="str">
            <v>agree</v>
          </cell>
          <cell r="AL58">
            <v>1706128</v>
          </cell>
          <cell r="AM58"/>
          <cell r="AN58" t="str">
            <v>Yes</v>
          </cell>
          <cell r="AO58">
            <v>0.8</v>
          </cell>
          <cell r="AP58">
            <v>7584000</v>
          </cell>
          <cell r="AQ58"/>
          <cell r="AR58"/>
          <cell r="AS58"/>
          <cell r="AT58">
            <v>0</v>
          </cell>
          <cell r="AV58"/>
          <cell r="AX58" t="str">
            <v>Cancel</v>
          </cell>
          <cell r="AY58"/>
          <cell r="AZ58"/>
          <cell r="BA58" t="str">
            <v>Cancel</v>
          </cell>
        </row>
        <row r="59">
          <cell r="A59">
            <v>43101</v>
          </cell>
          <cell r="B59">
            <v>6</v>
          </cell>
          <cell r="C59" t="str">
            <v>C49SZX20180001SX</v>
          </cell>
          <cell r="D59" t="str">
            <v>Zhanhua(展华)</v>
          </cell>
          <cell r="E59" t="str">
            <v>YSM10</v>
          </cell>
          <cell r="F59" t="str">
            <v>NA</v>
          </cell>
          <cell r="G59" t="e">
            <v>#REF!</v>
          </cell>
          <cell r="H59" t="e">
            <v>#REF!</v>
          </cell>
          <cell r="I59" t="str">
            <v>R-&gt;L</v>
          </cell>
          <cell r="J59" t="str">
            <v>No</v>
          </cell>
          <cell r="K59">
            <v>1</v>
          </cell>
          <cell r="L59" t="e">
            <v>#REF!</v>
          </cell>
          <cell r="M59" t="e">
            <v>#REF!</v>
          </cell>
          <cell r="N59"/>
          <cell r="O59"/>
          <cell r="P59"/>
          <cell r="Q59"/>
          <cell r="R59" t="str">
            <v>Yes</v>
          </cell>
          <cell r="S59" t="str">
            <v>C49</v>
          </cell>
          <cell r="T59" t="str">
            <v>SOUTH</v>
          </cell>
          <cell r="U59" t="str">
            <v>深圳</v>
          </cell>
          <cell r="V59" t="str">
            <v>SZ 深圳</v>
          </cell>
          <cell r="W59" t="str">
            <v>SX</v>
          </cell>
          <cell r="X59" t="str">
            <v>JPY</v>
          </cell>
          <cell r="Y59">
            <v>9480000</v>
          </cell>
          <cell r="Z59">
            <v>1</v>
          </cell>
          <cell r="AA59">
            <v>9480000</v>
          </cell>
          <cell r="AB59">
            <v>7.0699999999999999E-2</v>
          </cell>
          <cell r="AC59">
            <v>670236</v>
          </cell>
          <cell r="AD59">
            <v>80428.319999999992</v>
          </cell>
          <cell r="AE59">
            <v>0.12</v>
          </cell>
          <cell r="AF59">
            <v>43103</v>
          </cell>
          <cell r="AG59" t="str">
            <v>DAP</v>
          </cell>
          <cell r="AH59"/>
          <cell r="AI59"/>
          <cell r="AJ59"/>
          <cell r="AK59" t="str">
            <v>agree</v>
          </cell>
          <cell r="AL59">
            <v>2085872</v>
          </cell>
          <cell r="AM59"/>
          <cell r="AN59" t="str">
            <v>No</v>
          </cell>
          <cell r="AO59">
            <v>0.8</v>
          </cell>
          <cell r="AP59">
            <v>7584000</v>
          </cell>
          <cell r="AQ59"/>
          <cell r="AR59"/>
          <cell r="AS59"/>
          <cell r="AT59">
            <v>0</v>
          </cell>
          <cell r="AU59"/>
          <cell r="AV59"/>
          <cell r="AW59"/>
          <cell r="AX59" t="str">
            <v>Cancel</v>
          </cell>
          <cell r="AY59"/>
          <cell r="AZ59"/>
          <cell r="BA59" t="str">
            <v>Cancel</v>
          </cell>
          <cell r="BB59"/>
        </row>
        <row r="60">
          <cell r="A60">
            <v>43132</v>
          </cell>
          <cell r="B60"/>
          <cell r="C60" t="str">
            <v>C49SZX20180002JL</v>
          </cell>
          <cell r="D60" t="str">
            <v>Litongwei力通威</v>
          </cell>
          <cell r="E60" t="str">
            <v>YSM10</v>
          </cell>
          <cell r="F60" t="str">
            <v>NA</v>
          </cell>
          <cell r="G60" t="e">
            <v>#REF!</v>
          </cell>
          <cell r="H60" t="e">
            <v>#REF!</v>
          </cell>
          <cell r="K60">
            <v>2</v>
          </cell>
          <cell r="L60" t="str">
            <v>已经送货</v>
          </cell>
          <cell r="M60" t="str">
            <v>2018/4</v>
          </cell>
          <cell r="O60" t="str">
            <v>11116084/11116091/11116097</v>
          </cell>
          <cell r="P60">
            <v>18000000</v>
          </cell>
          <cell r="Q60">
            <v>43191</v>
          </cell>
          <cell r="R60" t="str">
            <v>No</v>
          </cell>
          <cell r="S60" t="str">
            <v>C49</v>
          </cell>
          <cell r="T60" t="str">
            <v>SOUTH</v>
          </cell>
          <cell r="U60" t="str">
            <v>深圳</v>
          </cell>
          <cell r="V60" t="str">
            <v>SZ 深圳</v>
          </cell>
          <cell r="W60" t="str">
            <v>JL</v>
          </cell>
          <cell r="X60" t="str">
            <v>JPY</v>
          </cell>
          <cell r="Y60">
            <v>9000000</v>
          </cell>
          <cell r="Z60">
            <v>1</v>
          </cell>
          <cell r="AA60">
            <v>18000000</v>
          </cell>
          <cell r="AB60">
            <v>7.2900000000000006E-2</v>
          </cell>
          <cell r="AC60">
            <v>1312200</v>
          </cell>
          <cell r="AD60">
            <v>157464</v>
          </cell>
          <cell r="AE60">
            <v>0.12</v>
          </cell>
          <cell r="AF60">
            <v>43132</v>
          </cell>
          <cell r="AG60" t="str">
            <v>CIF</v>
          </cell>
          <cell r="AH60" t="str">
            <v>客户卸货</v>
          </cell>
          <cell r="AI60" t="str">
            <v>Na</v>
          </cell>
          <cell r="AJ60" t="str">
            <v>Na</v>
          </cell>
          <cell r="AK60">
            <v>0.3</v>
          </cell>
          <cell r="AL60">
            <v>5400000</v>
          </cell>
          <cell r="AM60">
            <v>43160</v>
          </cell>
          <cell r="AN60" t="str">
            <v>Yes</v>
          </cell>
          <cell r="AO60">
            <v>0.6</v>
          </cell>
          <cell r="AP60">
            <v>10800000</v>
          </cell>
          <cell r="AQ60">
            <v>43191</v>
          </cell>
          <cell r="AR60">
            <v>43199</v>
          </cell>
          <cell r="AS60">
            <v>0.1</v>
          </cell>
          <cell r="AT60">
            <v>1800000</v>
          </cell>
          <cell r="AU60" t="str">
            <v>JUN</v>
          </cell>
          <cell r="AV60">
            <v>43279</v>
          </cell>
          <cell r="AY60"/>
          <cell r="BA60" t="str">
            <v>Yes</v>
          </cell>
        </row>
        <row r="61">
          <cell r="A61">
            <v>43132</v>
          </cell>
          <cell r="B61">
            <v>7</v>
          </cell>
          <cell r="C61" t="str">
            <v>C49SZX201800038SS</v>
          </cell>
          <cell r="D61" t="str">
            <v>祥弘瑞</v>
          </cell>
          <cell r="E61" t="str">
            <v>YS24</v>
          </cell>
          <cell r="F61" t="str">
            <v>NA</v>
          </cell>
          <cell r="G61" t="e">
            <v>#REF!</v>
          </cell>
          <cell r="H61" t="e">
            <v>#REF!</v>
          </cell>
          <cell r="I61" t="str">
            <v>R-&gt;L</v>
          </cell>
          <cell r="J61" t="str">
            <v>No</v>
          </cell>
          <cell r="K61">
            <v>1</v>
          </cell>
          <cell r="L61">
            <v>109422</v>
          </cell>
          <cell r="M61" t="str">
            <v>DEC 18</v>
          </cell>
          <cell r="N61"/>
          <cell r="O61">
            <v>11116246</v>
          </cell>
          <cell r="P61">
            <v>12280000</v>
          </cell>
          <cell r="Q61">
            <v>43435</v>
          </cell>
          <cell r="R61" t="str">
            <v>Yes</v>
          </cell>
          <cell r="S61" t="str">
            <v>C49</v>
          </cell>
          <cell r="T61" t="str">
            <v>SOUTH</v>
          </cell>
          <cell r="V61" t="str">
            <v>SZ 深圳</v>
          </cell>
          <cell r="W61" t="str">
            <v>SS</v>
          </cell>
          <cell r="X61" t="str">
            <v>JPY</v>
          </cell>
          <cell r="Y61">
            <v>12280000</v>
          </cell>
          <cell r="Z61">
            <v>1</v>
          </cell>
          <cell r="AA61">
            <v>12280000</v>
          </cell>
          <cell r="AB61">
            <v>7.2900000000000006E-2</v>
          </cell>
          <cell r="AC61">
            <v>895212.00000000012</v>
          </cell>
          <cell r="AD61">
            <v>107425.44000000002</v>
          </cell>
          <cell r="AE61">
            <v>0.12</v>
          </cell>
          <cell r="AF61">
            <v>43132</v>
          </cell>
          <cell r="AG61" t="str">
            <v>DAP</v>
          </cell>
          <cell r="AH61" t="str">
            <v>吊装4楼</v>
          </cell>
          <cell r="AI61" t="str">
            <v>CNY30,000+CNY60,000</v>
          </cell>
          <cell r="AJ61" t="str">
            <v>MAR</v>
          </cell>
          <cell r="AK61">
            <v>0.1</v>
          </cell>
          <cell r="AL61">
            <v>1228000</v>
          </cell>
          <cell r="AM61">
            <v>43160</v>
          </cell>
          <cell r="AN61" t="str">
            <v>Yes</v>
          </cell>
          <cell r="AO61">
            <v>0.1</v>
          </cell>
          <cell r="AP61">
            <v>1228000</v>
          </cell>
          <cell r="AQ61">
            <v>43344</v>
          </cell>
          <cell r="AR61">
            <v>43357</v>
          </cell>
          <cell r="AS61" t="str">
            <v>agree</v>
          </cell>
          <cell r="AT61" t="e">
            <v>#VALUE!</v>
          </cell>
          <cell r="AU61">
            <v>43435</v>
          </cell>
          <cell r="AV61">
            <v>43454</v>
          </cell>
          <cell r="AY61"/>
          <cell r="AZ61" t="str">
            <v>Y</v>
          </cell>
          <cell r="BA61" t="str">
            <v>Yes</v>
          </cell>
        </row>
        <row r="62">
          <cell r="A62">
            <v>43101</v>
          </cell>
          <cell r="B62"/>
          <cell r="C62" t="str">
            <v>C49SZX20180005JY</v>
          </cell>
          <cell r="D62" t="str">
            <v>Hengrun(恒润)</v>
          </cell>
          <cell r="E62" t="str">
            <v>YSM10</v>
          </cell>
          <cell r="F62" t="str">
            <v>NA</v>
          </cell>
          <cell r="G62" t="e">
            <v>#REF!</v>
          </cell>
          <cell r="H62" t="e">
            <v>#REF!</v>
          </cell>
          <cell r="K62">
            <v>1</v>
          </cell>
          <cell r="L62" t="str">
            <v>已经送货</v>
          </cell>
          <cell r="M62" t="str">
            <v>2018/4</v>
          </cell>
          <cell r="N62"/>
          <cell r="O62" t="str">
            <v>11116087/11116095</v>
          </cell>
          <cell r="P62">
            <v>13000000</v>
          </cell>
          <cell r="Q62">
            <v>43191</v>
          </cell>
          <cell r="R62" t="str">
            <v>Yes</v>
          </cell>
          <cell r="S62" t="str">
            <v>C49</v>
          </cell>
          <cell r="T62" t="str">
            <v>SOUTH</v>
          </cell>
          <cell r="U62" t="str">
            <v>東莞</v>
          </cell>
          <cell r="V62" t="str">
            <v>SZ 深圳</v>
          </cell>
          <cell r="W62" t="str">
            <v>JY</v>
          </cell>
          <cell r="X62" t="str">
            <v>JPY</v>
          </cell>
          <cell r="Y62">
            <v>13000000</v>
          </cell>
          <cell r="Z62">
            <v>1</v>
          </cell>
          <cell r="AA62">
            <v>13000000</v>
          </cell>
          <cell r="AB62">
            <v>7.0699999999999999E-2</v>
          </cell>
          <cell r="AC62">
            <v>919100</v>
          </cell>
          <cell r="AD62">
            <v>110292</v>
          </cell>
          <cell r="AE62">
            <v>0.12</v>
          </cell>
          <cell r="AF62">
            <v>43109</v>
          </cell>
          <cell r="AG62" t="str">
            <v>DAP</v>
          </cell>
          <cell r="AH62" t="str">
            <v>吊装三楼</v>
          </cell>
          <cell r="AI62"/>
          <cell r="AJ62"/>
          <cell r="AK62">
            <v>0.3</v>
          </cell>
          <cell r="AL62">
            <v>3900000</v>
          </cell>
          <cell r="AM62">
            <v>43101</v>
          </cell>
          <cell r="AN62" t="str">
            <v>Yes</v>
          </cell>
          <cell r="AO62">
            <v>0.7</v>
          </cell>
          <cell r="AP62">
            <v>9100000</v>
          </cell>
          <cell r="AQ62">
            <v>43191</v>
          </cell>
          <cell r="AR62">
            <v>43210</v>
          </cell>
          <cell r="AS62" t="str">
            <v>complete</v>
          </cell>
          <cell r="AT62" t="e">
            <v>#VALUE!</v>
          </cell>
          <cell r="AV62"/>
          <cell r="AX62" t="str">
            <v>Yes</v>
          </cell>
          <cell r="AY62" t="str">
            <v>Yes</v>
          </cell>
          <cell r="AZ62" t="str">
            <v>Y</v>
          </cell>
          <cell r="BA62" t="str">
            <v>Yes</v>
          </cell>
        </row>
        <row r="63">
          <cell r="A63">
            <v>43101</v>
          </cell>
          <cell r="B63"/>
          <cell r="C63" t="str">
            <v>C49SZX20180005JY</v>
          </cell>
          <cell r="D63" t="str">
            <v>Hengrun(恒润)</v>
          </cell>
          <cell r="E63" t="str">
            <v>YS24</v>
          </cell>
          <cell r="F63" t="str">
            <v>NA</v>
          </cell>
          <cell r="G63" t="e">
            <v>#REF!</v>
          </cell>
          <cell r="H63" t="e">
            <v>#REF!</v>
          </cell>
          <cell r="K63">
            <v>1</v>
          </cell>
          <cell r="L63" t="str">
            <v>已经送货</v>
          </cell>
          <cell r="M63" t="str">
            <v>2018/8</v>
          </cell>
          <cell r="N63"/>
          <cell r="O63">
            <v>11116181</v>
          </cell>
          <cell r="P63">
            <v>15000000</v>
          </cell>
          <cell r="Q63">
            <v>43313</v>
          </cell>
          <cell r="R63" t="str">
            <v>Yes</v>
          </cell>
          <cell r="S63" t="str">
            <v>C49</v>
          </cell>
          <cell r="T63" t="str">
            <v>SOUTH</v>
          </cell>
          <cell r="U63" t="str">
            <v>東莞</v>
          </cell>
          <cell r="V63" t="str">
            <v>SZ 深圳</v>
          </cell>
          <cell r="W63" t="str">
            <v>JY</v>
          </cell>
          <cell r="X63" t="str">
            <v>JPY</v>
          </cell>
          <cell r="Y63">
            <v>15000000</v>
          </cell>
          <cell r="Z63">
            <v>1</v>
          </cell>
          <cell r="AA63">
            <v>15000000</v>
          </cell>
          <cell r="AB63">
            <v>7.0699999999999999E-2</v>
          </cell>
          <cell r="AC63">
            <v>1060500</v>
          </cell>
          <cell r="AD63">
            <v>127260</v>
          </cell>
          <cell r="AE63">
            <v>0.12</v>
          </cell>
          <cell r="AF63">
            <v>43109</v>
          </cell>
          <cell r="AG63" t="str">
            <v>DAP</v>
          </cell>
          <cell r="AH63" t="str">
            <v>吊装三楼</v>
          </cell>
          <cell r="AI63"/>
          <cell r="AJ63"/>
          <cell r="AK63">
            <v>0.3</v>
          </cell>
          <cell r="AL63">
            <v>4500000</v>
          </cell>
          <cell r="AM63">
            <v>43101</v>
          </cell>
          <cell r="AN63" t="str">
            <v>Yes</v>
          </cell>
          <cell r="AO63">
            <v>0.7</v>
          </cell>
          <cell r="AP63">
            <v>10500000</v>
          </cell>
          <cell r="AQ63">
            <v>43313</v>
          </cell>
          <cell r="AR63">
            <v>43322</v>
          </cell>
          <cell r="AS63" t="str">
            <v>complete</v>
          </cell>
          <cell r="AT63" t="e">
            <v>#VALUE!</v>
          </cell>
          <cell r="AV63"/>
          <cell r="AX63" t="str">
            <v>Yes</v>
          </cell>
          <cell r="AY63" t="str">
            <v>Yes</v>
          </cell>
          <cell r="AZ63" t="str">
            <v>Y</v>
          </cell>
          <cell r="BA63" t="str">
            <v>Yes</v>
          </cell>
        </row>
        <row r="64">
          <cell r="A64">
            <v>43101</v>
          </cell>
          <cell r="B64"/>
          <cell r="C64" t="str">
            <v>C49SZX20180006JYR1</v>
          </cell>
          <cell r="D64" t="str">
            <v>Baishida(百施达）</v>
          </cell>
          <cell r="E64" t="str">
            <v>YS24</v>
          </cell>
          <cell r="F64" t="str">
            <v>NA</v>
          </cell>
          <cell r="G64" t="e">
            <v>#REF!</v>
          </cell>
          <cell r="H64" t="e">
            <v>#REF!</v>
          </cell>
          <cell r="K64">
            <v>1</v>
          </cell>
          <cell r="L64" t="str">
            <v>已经送货</v>
          </cell>
          <cell r="M64" t="str">
            <v>2018/8</v>
          </cell>
          <cell r="N64"/>
          <cell r="O64">
            <v>11116189</v>
          </cell>
          <cell r="P64">
            <v>13020000</v>
          </cell>
          <cell r="Q64">
            <v>43313</v>
          </cell>
          <cell r="R64" t="str">
            <v>No</v>
          </cell>
          <cell r="S64" t="str">
            <v>C49</v>
          </cell>
          <cell r="T64" t="str">
            <v>SOUTH</v>
          </cell>
          <cell r="U64" t="str">
            <v>東莞</v>
          </cell>
          <cell r="V64" t="str">
            <v>SZ 深圳</v>
          </cell>
          <cell r="W64" t="str">
            <v>JY</v>
          </cell>
          <cell r="X64" t="str">
            <v>JPY</v>
          </cell>
          <cell r="Y64">
            <v>13020000</v>
          </cell>
          <cell r="Z64">
            <v>1</v>
          </cell>
          <cell r="AA64">
            <v>13020000</v>
          </cell>
          <cell r="AB64">
            <v>7.0699999999999999E-2</v>
          </cell>
          <cell r="AC64">
            <v>920514</v>
          </cell>
          <cell r="AD64">
            <v>110461.68</v>
          </cell>
          <cell r="AE64">
            <v>0.12</v>
          </cell>
          <cell r="AF64">
            <v>43109</v>
          </cell>
          <cell r="AG64" t="str">
            <v>DAP</v>
          </cell>
          <cell r="AH64"/>
          <cell r="AI64"/>
          <cell r="AJ64"/>
          <cell r="AK64" t="str">
            <v>agree</v>
          </cell>
          <cell r="AL64">
            <v>1212000</v>
          </cell>
          <cell r="AM64">
            <v>43101</v>
          </cell>
          <cell r="AN64" t="str">
            <v>Yes</v>
          </cell>
          <cell r="AO64" t="str">
            <v>agree</v>
          </cell>
          <cell r="AP64">
            <v>11808000</v>
          </cell>
          <cell r="AQ64">
            <v>43282</v>
          </cell>
          <cell r="AR64">
            <v>43306</v>
          </cell>
          <cell r="AS64"/>
          <cell r="AT64">
            <v>0</v>
          </cell>
          <cell r="AV64"/>
          <cell r="AY64"/>
          <cell r="AZ64" t="str">
            <v>Y</v>
          </cell>
          <cell r="BA64" t="str">
            <v>Yes</v>
          </cell>
        </row>
        <row r="65">
          <cell r="A65">
            <v>43132</v>
          </cell>
          <cell r="B65">
            <v>8</v>
          </cell>
          <cell r="C65" t="str">
            <v>C49SZX20180008JL</v>
          </cell>
          <cell r="D65" t="str">
            <v>力通威</v>
          </cell>
          <cell r="E65" t="str">
            <v>YSM10</v>
          </cell>
          <cell r="F65" t="str">
            <v>NA</v>
          </cell>
          <cell r="G65" t="e">
            <v>#REF!</v>
          </cell>
          <cell r="H65" t="e">
            <v>#REF!</v>
          </cell>
          <cell r="I65" t="str">
            <v>L-&gt;R</v>
          </cell>
          <cell r="J65" t="str">
            <v>No</v>
          </cell>
          <cell r="K65">
            <v>1</v>
          </cell>
          <cell r="L65" t="str">
            <v>取消</v>
          </cell>
          <cell r="M65" t="e">
            <v>#N/A</v>
          </cell>
          <cell r="N65"/>
          <cell r="O65"/>
          <cell r="P65"/>
          <cell r="Q65"/>
          <cell r="R65" t="str">
            <v>No</v>
          </cell>
          <cell r="S65" t="str">
            <v>C49</v>
          </cell>
          <cell r="T65" t="str">
            <v>SOUTH</v>
          </cell>
          <cell r="U65" t="str">
            <v>深圳</v>
          </cell>
          <cell r="V65" t="str">
            <v>SZ 深圳</v>
          </cell>
          <cell r="W65" t="str">
            <v>JL</v>
          </cell>
          <cell r="X65" t="str">
            <v>JPY</v>
          </cell>
          <cell r="Y65">
            <v>9000000</v>
          </cell>
          <cell r="Z65">
            <v>1</v>
          </cell>
          <cell r="AA65">
            <v>9000000</v>
          </cell>
          <cell r="AB65">
            <v>7.2900000000000006E-2</v>
          </cell>
          <cell r="AC65">
            <v>656100</v>
          </cell>
          <cell r="AD65">
            <v>78732</v>
          </cell>
          <cell r="AE65">
            <v>0.12</v>
          </cell>
          <cell r="AF65">
            <v>43132</v>
          </cell>
          <cell r="AG65" t="str">
            <v>CIF</v>
          </cell>
          <cell r="AH65"/>
          <cell r="AI65"/>
          <cell r="AJ65"/>
          <cell r="AK65">
            <v>0.3</v>
          </cell>
          <cell r="AL65">
            <v>2700000</v>
          </cell>
          <cell r="AM65"/>
          <cell r="AN65" t="str">
            <v>No</v>
          </cell>
          <cell r="AO65">
            <v>0.6</v>
          </cell>
          <cell r="AP65">
            <v>5400000</v>
          </cell>
          <cell r="AQ65"/>
          <cell r="AR65"/>
          <cell r="AS65">
            <v>0.1</v>
          </cell>
          <cell r="AT65">
            <v>900000</v>
          </cell>
          <cell r="AV65"/>
          <cell r="AX65" t="str">
            <v>Cancel</v>
          </cell>
          <cell r="AY65"/>
          <cell r="AZ65"/>
          <cell r="BA65" t="str">
            <v>Cancel</v>
          </cell>
        </row>
        <row r="66">
          <cell r="A66">
            <v>43132</v>
          </cell>
          <cell r="B66">
            <v>9</v>
          </cell>
          <cell r="C66" t="str">
            <v>C49SZX20180008JL</v>
          </cell>
          <cell r="D66" t="str">
            <v>力通威</v>
          </cell>
          <cell r="E66" t="str">
            <v>YSM10</v>
          </cell>
          <cell r="F66" t="str">
            <v>NA</v>
          </cell>
          <cell r="G66" t="e">
            <v>#REF!</v>
          </cell>
          <cell r="H66" t="e">
            <v>#REF!</v>
          </cell>
          <cell r="I66" t="str">
            <v>L-&gt;R</v>
          </cell>
          <cell r="J66" t="str">
            <v>No</v>
          </cell>
          <cell r="K66">
            <v>1</v>
          </cell>
          <cell r="L66" t="str">
            <v>取消</v>
          </cell>
          <cell r="M66" t="e">
            <v>#N/A</v>
          </cell>
          <cell r="N66"/>
          <cell r="O66"/>
          <cell r="P66"/>
          <cell r="Q66"/>
          <cell r="R66" t="str">
            <v>No</v>
          </cell>
          <cell r="S66" t="str">
            <v>C49</v>
          </cell>
          <cell r="T66" t="str">
            <v>SOUTH</v>
          </cell>
          <cell r="U66" t="str">
            <v>深圳</v>
          </cell>
          <cell r="V66" t="str">
            <v>SZ 深圳</v>
          </cell>
          <cell r="W66" t="str">
            <v>JL</v>
          </cell>
          <cell r="X66" t="str">
            <v>JPY</v>
          </cell>
          <cell r="Y66">
            <v>9000000</v>
          </cell>
          <cell r="Z66">
            <v>1</v>
          </cell>
          <cell r="AA66">
            <v>9000000</v>
          </cell>
          <cell r="AB66">
            <v>7.2900000000000006E-2</v>
          </cell>
          <cell r="AC66">
            <v>656100</v>
          </cell>
          <cell r="AD66">
            <v>78732</v>
          </cell>
          <cell r="AE66">
            <v>0.12</v>
          </cell>
          <cell r="AF66">
            <v>43132</v>
          </cell>
          <cell r="AG66" t="str">
            <v>CIF</v>
          </cell>
          <cell r="AH66"/>
          <cell r="AI66"/>
          <cell r="AJ66"/>
          <cell r="AK66">
            <v>0.3</v>
          </cell>
          <cell r="AL66">
            <v>2700000</v>
          </cell>
          <cell r="AM66"/>
          <cell r="AN66" t="str">
            <v>No</v>
          </cell>
          <cell r="AO66">
            <v>0.6</v>
          </cell>
          <cell r="AP66">
            <v>5400000</v>
          </cell>
          <cell r="AQ66"/>
          <cell r="AR66"/>
          <cell r="AS66">
            <v>0.1</v>
          </cell>
          <cell r="AT66">
            <v>900000</v>
          </cell>
          <cell r="AV66"/>
          <cell r="AX66" t="str">
            <v>Cancel</v>
          </cell>
          <cell r="AY66"/>
          <cell r="AZ66"/>
          <cell r="BA66" t="str">
            <v>Cancel</v>
          </cell>
        </row>
        <row r="67">
          <cell r="A67">
            <v>43101</v>
          </cell>
          <cell r="B67">
            <v>10</v>
          </cell>
          <cell r="C67" t="str">
            <v>C49SZX20180008ZX</v>
          </cell>
          <cell r="D67" t="str">
            <v>栩骊</v>
          </cell>
          <cell r="E67" t="str">
            <v>YSM20-2</v>
          </cell>
          <cell r="F67" t="str">
            <v>NA</v>
          </cell>
          <cell r="G67" t="e">
            <v>#REF!</v>
          </cell>
          <cell r="H67" t="e">
            <v>#REF!</v>
          </cell>
          <cell r="I67" t="str">
            <v>L-&gt;R</v>
          </cell>
          <cell r="J67" t="str">
            <v>cATS10+MVC+special layout</v>
          </cell>
          <cell r="K67">
            <v>1</v>
          </cell>
          <cell r="L67" t="str">
            <v>取消</v>
          </cell>
          <cell r="M67" t="e">
            <v>#N/A</v>
          </cell>
          <cell r="N67"/>
          <cell r="O67"/>
          <cell r="P67"/>
          <cell r="Q67"/>
          <cell r="R67" t="str">
            <v>-</v>
          </cell>
          <cell r="S67" t="str">
            <v>C49</v>
          </cell>
          <cell r="T67" t="str">
            <v>SOUTH</v>
          </cell>
          <cell r="U67" t="str">
            <v>深圳</v>
          </cell>
          <cell r="V67" t="str">
            <v>SZ 深圳</v>
          </cell>
          <cell r="W67" t="str">
            <v>ZX</v>
          </cell>
          <cell r="X67" t="str">
            <v>JPY</v>
          </cell>
          <cell r="Y67">
            <v>15000000</v>
          </cell>
          <cell r="Z67">
            <v>1</v>
          </cell>
          <cell r="AA67">
            <v>15000000</v>
          </cell>
          <cell r="AB67">
            <v>7.0699999999999999E-2</v>
          </cell>
          <cell r="AC67">
            <v>1060500</v>
          </cell>
          <cell r="AD67">
            <v>127260</v>
          </cell>
          <cell r="AE67">
            <v>0.12</v>
          </cell>
          <cell r="AF67">
            <v>43109</v>
          </cell>
          <cell r="AG67" t="str">
            <v>DAP</v>
          </cell>
          <cell r="AH67"/>
          <cell r="AI67"/>
          <cell r="AJ67"/>
          <cell r="AK67">
            <v>0.1</v>
          </cell>
          <cell r="AL67">
            <v>1500000</v>
          </cell>
          <cell r="AM67">
            <v>43101</v>
          </cell>
          <cell r="AN67" t="str">
            <v>Yes</v>
          </cell>
          <cell r="AO67" t="str">
            <v>agree</v>
          </cell>
          <cell r="AP67">
            <v>4200000</v>
          </cell>
          <cell r="AQ67">
            <v>43221</v>
          </cell>
          <cell r="AR67">
            <v>43229</v>
          </cell>
          <cell r="AS67" t="str">
            <v>agree</v>
          </cell>
          <cell r="AT67" t="e">
            <v>#VALUE!</v>
          </cell>
          <cell r="AV67"/>
          <cell r="AX67" t="str">
            <v>Cancel</v>
          </cell>
          <cell r="AY67"/>
          <cell r="AZ67"/>
          <cell r="BA67" t="str">
            <v>Cancel</v>
          </cell>
        </row>
        <row r="68">
          <cell r="A68">
            <v>43101</v>
          </cell>
          <cell r="B68">
            <v>11</v>
          </cell>
          <cell r="C68" t="str">
            <v>C49SZX20180008ZX</v>
          </cell>
          <cell r="D68" t="str">
            <v>栩骊</v>
          </cell>
          <cell r="E68" t="str">
            <v>YSM20-2</v>
          </cell>
          <cell r="F68" t="str">
            <v>NA</v>
          </cell>
          <cell r="G68" t="e">
            <v>#REF!</v>
          </cell>
          <cell r="H68" t="e">
            <v>#REF!</v>
          </cell>
          <cell r="I68" t="str">
            <v>L-&gt;R</v>
          </cell>
          <cell r="J68" t="str">
            <v>No</v>
          </cell>
          <cell r="K68">
            <v>1</v>
          </cell>
          <cell r="L68" t="str">
            <v>取消</v>
          </cell>
          <cell r="M68" t="e">
            <v>#N/A</v>
          </cell>
          <cell r="N68"/>
          <cell r="O68"/>
          <cell r="P68"/>
          <cell r="Q68"/>
          <cell r="R68" t="str">
            <v>-</v>
          </cell>
          <cell r="S68" t="str">
            <v>C49</v>
          </cell>
          <cell r="T68" t="str">
            <v>SOUTH</v>
          </cell>
          <cell r="U68" t="str">
            <v>深圳</v>
          </cell>
          <cell r="V68" t="str">
            <v>SZ 深圳</v>
          </cell>
          <cell r="W68" t="str">
            <v>ZX</v>
          </cell>
          <cell r="X68" t="str">
            <v>JPY</v>
          </cell>
          <cell r="Y68">
            <v>15000000</v>
          </cell>
          <cell r="Z68">
            <v>1</v>
          </cell>
          <cell r="AA68">
            <v>15000000</v>
          </cell>
          <cell r="AB68">
            <v>7.0699999999999999E-2</v>
          </cell>
          <cell r="AC68">
            <v>1060500</v>
          </cell>
          <cell r="AD68">
            <v>127260</v>
          </cell>
          <cell r="AE68">
            <v>0.12</v>
          </cell>
          <cell r="AF68">
            <v>43109</v>
          </cell>
          <cell r="AG68" t="str">
            <v>DAP</v>
          </cell>
          <cell r="AH68"/>
          <cell r="AI68"/>
          <cell r="AJ68"/>
          <cell r="AK68">
            <v>0.1</v>
          </cell>
          <cell r="AL68">
            <v>1500000</v>
          </cell>
          <cell r="AM68">
            <v>43101</v>
          </cell>
          <cell r="AN68" t="str">
            <v>Yes</v>
          </cell>
          <cell r="AO68" t="str">
            <v>agree</v>
          </cell>
          <cell r="AP68">
            <v>4200000</v>
          </cell>
          <cell r="AQ68">
            <v>43221</v>
          </cell>
          <cell r="AR68">
            <v>43229</v>
          </cell>
          <cell r="AS68" t="str">
            <v>agree</v>
          </cell>
          <cell r="AT68" t="e">
            <v>#VALUE!</v>
          </cell>
          <cell r="AV68"/>
          <cell r="AX68" t="str">
            <v>Cancel</v>
          </cell>
          <cell r="AY68"/>
          <cell r="AZ68"/>
          <cell r="BA68" t="str">
            <v>Cancel</v>
          </cell>
        </row>
        <row r="69">
          <cell r="A69">
            <v>43101</v>
          </cell>
          <cell r="B69">
            <v>12</v>
          </cell>
          <cell r="C69" t="str">
            <v>C49SZX20180010DZ</v>
          </cell>
          <cell r="D69" t="str">
            <v>Baojie(宝捷)</v>
          </cell>
          <cell r="E69" t="str">
            <v>YS24</v>
          </cell>
          <cell r="F69" t="str">
            <v>NA</v>
          </cell>
          <cell r="G69" t="e">
            <v>#REF!</v>
          </cell>
          <cell r="H69" t="e">
            <v>#REF!</v>
          </cell>
          <cell r="I69" t="str">
            <v>L-&gt;R</v>
          </cell>
          <cell r="J69" t="str">
            <v>No</v>
          </cell>
          <cell r="K69">
            <v>1</v>
          </cell>
          <cell r="L69" t="e">
            <v>#N/A</v>
          </cell>
          <cell r="M69" t="e">
            <v>#N/A</v>
          </cell>
          <cell r="N69">
            <v>43678</v>
          </cell>
          <cell r="O69">
            <v>11116319</v>
          </cell>
          <cell r="P69">
            <v>12440000</v>
          </cell>
          <cell r="Q69">
            <v>43678</v>
          </cell>
          <cell r="R69" t="str">
            <v>No</v>
          </cell>
          <cell r="S69" t="str">
            <v>C49</v>
          </cell>
          <cell r="T69" t="str">
            <v>SOUTH</v>
          </cell>
          <cell r="U69" t="str">
            <v>深圳</v>
          </cell>
          <cell r="V69" t="str">
            <v>SZ 深圳</v>
          </cell>
          <cell r="W69" t="str">
            <v>DZ</v>
          </cell>
          <cell r="X69" t="str">
            <v>JPY</v>
          </cell>
          <cell r="Y69">
            <v>12440000</v>
          </cell>
          <cell r="Z69">
            <v>1</v>
          </cell>
          <cell r="AA69">
            <v>12440000</v>
          </cell>
          <cell r="AB69">
            <v>7.0699999999999999E-2</v>
          </cell>
          <cell r="AC69">
            <v>879508</v>
          </cell>
          <cell r="AD69">
            <v>105540.95999999999</v>
          </cell>
          <cell r="AE69">
            <v>0.12</v>
          </cell>
          <cell r="AF69">
            <v>43112</v>
          </cell>
          <cell r="AG69" t="str">
            <v>CIF</v>
          </cell>
          <cell r="AH69"/>
          <cell r="AI69"/>
          <cell r="AJ69"/>
          <cell r="AK69">
            <v>0.1</v>
          </cell>
          <cell r="AL69">
            <v>1244000</v>
          </cell>
          <cell r="AM69">
            <v>43497</v>
          </cell>
          <cell r="AN69" t="str">
            <v>Yes</v>
          </cell>
          <cell r="AO69" t="str">
            <v>agree</v>
          </cell>
          <cell r="AP69">
            <v>5728507</v>
          </cell>
          <cell r="AQ69">
            <v>43617</v>
          </cell>
          <cell r="AR69">
            <v>43619</v>
          </cell>
          <cell r="AS69" t="str">
            <v>agree</v>
          </cell>
          <cell r="AT69">
            <v>5467493</v>
          </cell>
          <cell r="AU69">
            <v>43678</v>
          </cell>
          <cell r="AV69">
            <v>43684</v>
          </cell>
          <cell r="AW69" t="str">
            <v>complete</v>
          </cell>
          <cell r="AX69" t="str">
            <v>Yes</v>
          </cell>
          <cell r="AY69"/>
          <cell r="AZ69"/>
          <cell r="BA69"/>
        </row>
        <row r="70">
          <cell r="A70">
            <v>43101</v>
          </cell>
          <cell r="B70"/>
          <cell r="C70" t="str">
            <v>C49SZX20180011ZX</v>
          </cell>
          <cell r="D70" t="str">
            <v>栩骊</v>
          </cell>
          <cell r="E70" t="str">
            <v>YSM20-2</v>
          </cell>
          <cell r="F70" t="str">
            <v>NA</v>
          </cell>
          <cell r="G70" t="e">
            <v>#REF!</v>
          </cell>
          <cell r="H70" t="e">
            <v>#REF!</v>
          </cell>
          <cell r="I70"/>
          <cell r="J70"/>
          <cell r="K70">
            <v>1</v>
          </cell>
          <cell r="L70" t="str">
            <v>取消</v>
          </cell>
          <cell r="M70"/>
          <cell r="N70"/>
          <cell r="O70"/>
          <cell r="P70"/>
          <cell r="Q70"/>
          <cell r="R70" t="str">
            <v>Yes</v>
          </cell>
          <cell r="S70" t="str">
            <v>C49</v>
          </cell>
          <cell r="T70" t="str">
            <v>SOUTH</v>
          </cell>
          <cell r="U70" t="str">
            <v>深圳</v>
          </cell>
          <cell r="V70" t="str">
            <v>SZ 深圳</v>
          </cell>
          <cell r="W70" t="str">
            <v>ZX</v>
          </cell>
          <cell r="X70" t="str">
            <v>JPY</v>
          </cell>
          <cell r="Y70">
            <v>15000000</v>
          </cell>
          <cell r="Z70">
            <v>1</v>
          </cell>
          <cell r="AA70">
            <v>15000000</v>
          </cell>
          <cell r="AB70">
            <v>7.0699999999999999E-2</v>
          </cell>
          <cell r="AC70">
            <v>1060500</v>
          </cell>
          <cell r="AD70">
            <v>127260</v>
          </cell>
          <cell r="AE70">
            <v>0.12</v>
          </cell>
          <cell r="AF70">
            <v>43109</v>
          </cell>
          <cell r="AG70" t="str">
            <v>DAP</v>
          </cell>
          <cell r="AH70"/>
          <cell r="AI70"/>
          <cell r="AJ70"/>
          <cell r="AK70">
            <v>0.1</v>
          </cell>
          <cell r="AL70">
            <v>1500000</v>
          </cell>
          <cell r="AM70"/>
          <cell r="AN70"/>
          <cell r="AO70">
            <v>0.9</v>
          </cell>
          <cell r="AP70">
            <v>13500000</v>
          </cell>
          <cell r="AQ70"/>
          <cell r="AR70"/>
          <cell r="AS70"/>
          <cell r="AT70">
            <v>0</v>
          </cell>
          <cell r="AV70"/>
          <cell r="AX70" t="str">
            <v>Cancel</v>
          </cell>
          <cell r="AY70"/>
          <cell r="AZ70"/>
          <cell r="BA70" t="str">
            <v>Cancel</v>
          </cell>
        </row>
        <row r="71">
          <cell r="A71">
            <v>43101</v>
          </cell>
          <cell r="B71"/>
          <cell r="C71" t="str">
            <v>C49SZX20180011ZX</v>
          </cell>
          <cell r="D71" t="str">
            <v>栩骊</v>
          </cell>
          <cell r="E71" t="str">
            <v>YSM20-2</v>
          </cell>
          <cell r="F71" t="str">
            <v>NA</v>
          </cell>
          <cell r="G71" t="e">
            <v>#REF!</v>
          </cell>
          <cell r="H71" t="e">
            <v>#REF!</v>
          </cell>
          <cell r="I71"/>
          <cell r="J71"/>
          <cell r="K71">
            <v>1</v>
          </cell>
          <cell r="L71" t="str">
            <v>取消</v>
          </cell>
          <cell r="M71"/>
          <cell r="N71"/>
          <cell r="O71"/>
          <cell r="P71"/>
          <cell r="Q71"/>
          <cell r="R71" t="str">
            <v>Yes</v>
          </cell>
          <cell r="S71" t="str">
            <v>C49</v>
          </cell>
          <cell r="T71" t="str">
            <v>SOUTH</v>
          </cell>
          <cell r="U71" t="str">
            <v>深圳</v>
          </cell>
          <cell r="V71" t="str">
            <v>SZ 深圳</v>
          </cell>
          <cell r="W71" t="str">
            <v>ZX</v>
          </cell>
          <cell r="X71" t="str">
            <v>JPY</v>
          </cell>
          <cell r="Y71">
            <v>15000000</v>
          </cell>
          <cell r="Z71">
            <v>1</v>
          </cell>
          <cell r="AA71">
            <v>15000000</v>
          </cell>
          <cell r="AB71">
            <v>7.0699999999999999E-2</v>
          </cell>
          <cell r="AC71">
            <v>1060500</v>
          </cell>
          <cell r="AD71">
            <v>127260</v>
          </cell>
          <cell r="AE71">
            <v>0.12</v>
          </cell>
          <cell r="AF71">
            <v>43109</v>
          </cell>
          <cell r="AG71" t="str">
            <v>DAP</v>
          </cell>
          <cell r="AH71"/>
          <cell r="AI71"/>
          <cell r="AJ71"/>
          <cell r="AK71">
            <v>0.1</v>
          </cell>
          <cell r="AL71">
            <v>1500000</v>
          </cell>
          <cell r="AM71"/>
          <cell r="AN71"/>
          <cell r="AO71">
            <v>0.9</v>
          </cell>
          <cell r="AP71">
            <v>13500000</v>
          </cell>
          <cell r="AQ71"/>
          <cell r="AR71"/>
          <cell r="AS71"/>
          <cell r="AT71">
            <v>0</v>
          </cell>
          <cell r="AV71"/>
          <cell r="AX71" t="str">
            <v>Cancel</v>
          </cell>
          <cell r="AY71"/>
          <cell r="AZ71"/>
          <cell r="BA71" t="str">
            <v>Cancel</v>
          </cell>
        </row>
        <row r="72">
          <cell r="A72">
            <v>43101</v>
          </cell>
          <cell r="B72"/>
          <cell r="C72" t="str">
            <v>C49SZX20180015SS</v>
          </cell>
          <cell r="D72" t="str">
            <v>中润互联 sales accural Jun</v>
          </cell>
          <cell r="E72" t="str">
            <v>YSM20-2</v>
          </cell>
          <cell r="F72" t="str">
            <v>#74022</v>
          </cell>
          <cell r="G72" t="e">
            <v>#REF!</v>
          </cell>
          <cell r="H72" t="e">
            <v>#REF!</v>
          </cell>
          <cell r="I72"/>
          <cell r="J72"/>
          <cell r="K72">
            <v>1</v>
          </cell>
          <cell r="L72" t="str">
            <v>已经送货</v>
          </cell>
          <cell r="M72" t="str">
            <v>2018/7</v>
          </cell>
          <cell r="N72"/>
          <cell r="O72">
            <v>11116162</v>
          </cell>
          <cell r="P72">
            <v>14333333.33</v>
          </cell>
          <cell r="Q72">
            <v>43282</v>
          </cell>
          <cell r="R72" t="str">
            <v>No</v>
          </cell>
          <cell r="S72" t="str">
            <v>C49</v>
          </cell>
          <cell r="T72" t="str">
            <v>SOUTH</v>
          </cell>
          <cell r="U72" t="str">
            <v>深圳</v>
          </cell>
          <cell r="V72" t="str">
            <v>SZ 深圳</v>
          </cell>
          <cell r="W72" t="str">
            <v>SS</v>
          </cell>
          <cell r="X72" t="str">
            <v>JPY</v>
          </cell>
          <cell r="Y72">
            <v>14333333.33</v>
          </cell>
          <cell r="Z72">
            <v>1</v>
          </cell>
          <cell r="AA72">
            <v>14333333.33</v>
          </cell>
          <cell r="AB72">
            <v>7.0699999999999999E-2</v>
          </cell>
          <cell r="AC72">
            <v>1013366.666431</v>
          </cell>
          <cell r="AD72">
            <v>121603.99997172</v>
          </cell>
          <cell r="AE72">
            <v>0.12</v>
          </cell>
          <cell r="AF72">
            <v>43127</v>
          </cell>
          <cell r="AG72" t="str">
            <v>DAP</v>
          </cell>
          <cell r="AH72"/>
          <cell r="AI72">
            <v>900000</v>
          </cell>
          <cell r="AJ72" t="str">
            <v>20180424/20180629</v>
          </cell>
          <cell r="AK72">
            <v>0.1</v>
          </cell>
          <cell r="AL72">
            <v>1433333.3330000001</v>
          </cell>
          <cell r="AM72">
            <v>43132</v>
          </cell>
          <cell r="AN72" t="str">
            <v>Yes</v>
          </cell>
          <cell r="AO72" t="str">
            <v>agree</v>
          </cell>
          <cell r="AP72">
            <v>1711829</v>
          </cell>
          <cell r="AQ72">
            <v>43191</v>
          </cell>
          <cell r="AR72">
            <v>43215</v>
          </cell>
          <cell r="AS72" t="str">
            <v>agree</v>
          </cell>
          <cell r="AT72" t="e">
            <v>#VALUE!</v>
          </cell>
          <cell r="AU72" t="str">
            <v>2018/8</v>
          </cell>
          <cell r="AV72">
            <v>43334</v>
          </cell>
          <cell r="AW72" t="str">
            <v xml:space="preserve">complete </v>
          </cell>
          <cell r="AX72" t="str">
            <v>Yes</v>
          </cell>
          <cell r="AY72"/>
          <cell r="AZ72" t="str">
            <v>Y</v>
          </cell>
          <cell r="BA72" t="str">
            <v>Yes</v>
          </cell>
          <cell r="BB72"/>
        </row>
        <row r="73">
          <cell r="A73">
            <v>43101</v>
          </cell>
          <cell r="B73"/>
          <cell r="C73" t="str">
            <v>C49SZX20180015SS</v>
          </cell>
          <cell r="D73" t="str">
            <v>中润互联</v>
          </cell>
          <cell r="E73" t="str">
            <v>YSM20-2</v>
          </cell>
          <cell r="F73" t="str">
            <v>#74022</v>
          </cell>
          <cell r="G73" t="e">
            <v>#REF!</v>
          </cell>
          <cell r="H73" t="e">
            <v>#REF!</v>
          </cell>
          <cell r="I73"/>
          <cell r="J73"/>
          <cell r="K73">
            <v>2</v>
          </cell>
          <cell r="L73" t="str">
            <v>已经送货</v>
          </cell>
          <cell r="M73" t="str">
            <v>SEP 18</v>
          </cell>
          <cell r="N73"/>
          <cell r="O73">
            <v>11116212</v>
          </cell>
          <cell r="P73">
            <v>28666666.66</v>
          </cell>
          <cell r="Q73">
            <v>43374</v>
          </cell>
          <cell r="R73" t="str">
            <v>No</v>
          </cell>
          <cell r="S73" t="str">
            <v>C49</v>
          </cell>
          <cell r="T73" t="str">
            <v>SOUTH</v>
          </cell>
          <cell r="U73" t="str">
            <v>深圳</v>
          </cell>
          <cell r="V73" t="str">
            <v>SZ 深圳</v>
          </cell>
          <cell r="W73" t="str">
            <v>SS</v>
          </cell>
          <cell r="X73" t="str">
            <v>JPY</v>
          </cell>
          <cell r="Y73">
            <v>14333333.33</v>
          </cell>
          <cell r="Z73">
            <v>1</v>
          </cell>
          <cell r="AA73">
            <v>28666666.66</v>
          </cell>
          <cell r="AB73">
            <v>7.0699999999999999E-2</v>
          </cell>
          <cell r="AC73">
            <v>2026733.332862</v>
          </cell>
          <cell r="AD73">
            <v>243207.99994343999</v>
          </cell>
          <cell r="AE73">
            <v>0.12</v>
          </cell>
          <cell r="AF73">
            <v>43127</v>
          </cell>
          <cell r="AG73" t="str">
            <v>DAP</v>
          </cell>
          <cell r="AH73"/>
          <cell r="AI73"/>
          <cell r="AJ73"/>
          <cell r="AK73">
            <v>0.1</v>
          </cell>
          <cell r="AL73">
            <v>2866666.6660000002</v>
          </cell>
          <cell r="AM73">
            <v>43132</v>
          </cell>
          <cell r="AN73" t="str">
            <v>Yes</v>
          </cell>
          <cell r="AO73" t="str">
            <v>agree</v>
          </cell>
          <cell r="AP73">
            <v>22683046</v>
          </cell>
          <cell r="AQ73">
            <v>43282</v>
          </cell>
          <cell r="AR73">
            <v>43301</v>
          </cell>
          <cell r="AS73" t="str">
            <v>agree</v>
          </cell>
          <cell r="AT73" t="e">
            <v>#VALUE!</v>
          </cell>
          <cell r="AU73"/>
          <cell r="AV73"/>
          <cell r="AW73" t="str">
            <v>complete</v>
          </cell>
          <cell r="AX73" t="str">
            <v>Yes</v>
          </cell>
          <cell r="AY73"/>
          <cell r="AZ73" t="str">
            <v>Y</v>
          </cell>
          <cell r="BA73" t="str">
            <v>Yes</v>
          </cell>
          <cell r="BB73"/>
        </row>
        <row r="74">
          <cell r="A74">
            <v>43101</v>
          </cell>
          <cell r="B74"/>
          <cell r="C74" t="str">
            <v>C49SZX20180017MZ</v>
          </cell>
          <cell r="D74" t="str">
            <v>天星创展</v>
          </cell>
          <cell r="E74" t="str">
            <v>YS24</v>
          </cell>
          <cell r="F74" t="str">
            <v>#72423</v>
          </cell>
          <cell r="G74" t="e">
            <v>#REF!</v>
          </cell>
          <cell r="H74" t="e">
            <v>#REF!</v>
          </cell>
          <cell r="I74"/>
          <cell r="J74"/>
          <cell r="K74">
            <v>1</v>
          </cell>
          <cell r="L74" t="str">
            <v>已经送货</v>
          </cell>
          <cell r="M74" t="str">
            <v>2018/8</v>
          </cell>
          <cell r="N74"/>
          <cell r="O74">
            <v>11116178</v>
          </cell>
          <cell r="P74">
            <v>10000000</v>
          </cell>
          <cell r="Q74">
            <v>43313</v>
          </cell>
          <cell r="R74" t="str">
            <v>No</v>
          </cell>
          <cell r="S74" t="str">
            <v>C49</v>
          </cell>
          <cell r="T74" t="str">
            <v>SOUTH</v>
          </cell>
          <cell r="U74" t="str">
            <v>深圳</v>
          </cell>
          <cell r="V74" t="str">
            <v>SZ 深圳</v>
          </cell>
          <cell r="W74" t="str">
            <v>MZ</v>
          </cell>
          <cell r="X74" t="str">
            <v>JPY</v>
          </cell>
          <cell r="Y74">
            <v>10000000</v>
          </cell>
          <cell r="Z74">
            <v>1</v>
          </cell>
          <cell r="AA74">
            <v>10000000</v>
          </cell>
          <cell r="AB74">
            <v>7.0699999999999999E-2</v>
          </cell>
          <cell r="AC74">
            <v>707000</v>
          </cell>
          <cell r="AD74">
            <v>84840</v>
          </cell>
          <cell r="AE74">
            <v>0.12</v>
          </cell>
          <cell r="AF74">
            <v>43112</v>
          </cell>
          <cell r="AG74" t="str">
            <v>CIF</v>
          </cell>
          <cell r="AH74"/>
          <cell r="AI74"/>
          <cell r="AJ74"/>
          <cell r="AK74">
            <v>0.3</v>
          </cell>
          <cell r="AL74">
            <v>3000000</v>
          </cell>
          <cell r="AM74">
            <v>43101</v>
          </cell>
          <cell r="AN74" t="str">
            <v>Yes</v>
          </cell>
          <cell r="AO74">
            <v>0.7</v>
          </cell>
          <cell r="AP74">
            <v>7000000</v>
          </cell>
          <cell r="AQ74">
            <v>43313</v>
          </cell>
          <cell r="AR74">
            <v>43321</v>
          </cell>
          <cell r="AS74"/>
          <cell r="AT74">
            <v>0</v>
          </cell>
          <cell r="AU74"/>
          <cell r="AV74"/>
          <cell r="AW74"/>
          <cell r="AX74"/>
          <cell r="AY74"/>
          <cell r="AZ74" t="str">
            <v>Y</v>
          </cell>
          <cell r="BA74" t="str">
            <v>Yes</v>
          </cell>
          <cell r="BB74"/>
        </row>
        <row r="75">
          <cell r="A75">
            <v>43101</v>
          </cell>
          <cell r="B75"/>
          <cell r="C75" t="str">
            <v>C49SZX20180019GL</v>
          </cell>
          <cell r="D75" t="str">
            <v>Cunfeng存封</v>
          </cell>
          <cell r="E75" t="str">
            <v>YS24</v>
          </cell>
          <cell r="F75" t="str">
            <v>NA</v>
          </cell>
          <cell r="G75" t="e">
            <v>#REF!</v>
          </cell>
          <cell r="H75" t="e">
            <v>#REF!</v>
          </cell>
          <cell r="K75">
            <v>1</v>
          </cell>
          <cell r="L75" t="str">
            <v>已经送货</v>
          </cell>
          <cell r="M75" t="str">
            <v>2018/8</v>
          </cell>
          <cell r="N75"/>
          <cell r="O75">
            <v>11116186</v>
          </cell>
          <cell r="P75">
            <v>11520000</v>
          </cell>
          <cell r="Q75">
            <v>43313</v>
          </cell>
          <cell r="R75" t="str">
            <v>Yes</v>
          </cell>
          <cell r="S75" t="str">
            <v>C49</v>
          </cell>
          <cell r="T75" t="str">
            <v>SOUTH</v>
          </cell>
          <cell r="U75" t="str">
            <v>東莞</v>
          </cell>
          <cell r="V75" t="str">
            <v>SZ 深圳</v>
          </cell>
          <cell r="W75" t="str">
            <v>GL</v>
          </cell>
          <cell r="X75" t="str">
            <v>JPY</v>
          </cell>
          <cell r="Y75">
            <v>11520000</v>
          </cell>
          <cell r="Z75">
            <v>1</v>
          </cell>
          <cell r="AA75">
            <v>11520000</v>
          </cell>
          <cell r="AB75">
            <v>7.0699999999999999E-2</v>
          </cell>
          <cell r="AC75">
            <v>814464</v>
          </cell>
          <cell r="AD75">
            <v>97735.679999999993</v>
          </cell>
          <cell r="AE75">
            <v>0.12</v>
          </cell>
          <cell r="AF75">
            <v>43117</v>
          </cell>
          <cell r="AG75" t="str">
            <v>DAP</v>
          </cell>
          <cell r="AH75"/>
          <cell r="AI75"/>
          <cell r="AJ75"/>
          <cell r="AK75">
            <v>0.6</v>
          </cell>
          <cell r="AL75">
            <v>6912000</v>
          </cell>
          <cell r="AM75">
            <v>43101</v>
          </cell>
          <cell r="AN75" t="str">
            <v>Yes</v>
          </cell>
          <cell r="AO75">
            <v>0.4</v>
          </cell>
          <cell r="AP75">
            <v>4608000</v>
          </cell>
          <cell r="AQ75">
            <v>43313</v>
          </cell>
          <cell r="AR75">
            <v>43326</v>
          </cell>
          <cell r="AS75" t="str">
            <v>complete</v>
          </cell>
          <cell r="AT75"/>
          <cell r="AV75"/>
          <cell r="AX75" t="str">
            <v>Yes</v>
          </cell>
          <cell r="AY75"/>
          <cell r="AZ75" t="str">
            <v>Y</v>
          </cell>
          <cell r="BA75" t="str">
            <v>Yes</v>
          </cell>
        </row>
        <row r="76">
          <cell r="A76">
            <v>43101</v>
          </cell>
          <cell r="B76"/>
          <cell r="C76" t="str">
            <v>C49SZX20180020-R1SX</v>
          </cell>
          <cell r="D76" t="str">
            <v>锐诚</v>
          </cell>
          <cell r="E76" t="str">
            <v>YS24</v>
          </cell>
          <cell r="F76" t="str">
            <v>NA</v>
          </cell>
          <cell r="G76" t="e">
            <v>#REF!</v>
          </cell>
          <cell r="H76" t="e">
            <v>#REF!</v>
          </cell>
          <cell r="I76"/>
          <cell r="J76"/>
          <cell r="K76">
            <v>1</v>
          </cell>
          <cell r="L76" t="str">
            <v>已经送货</v>
          </cell>
          <cell r="M76" t="str">
            <v>SEP 18</v>
          </cell>
          <cell r="N76"/>
          <cell r="O76">
            <v>11116211</v>
          </cell>
          <cell r="P76">
            <v>11819760</v>
          </cell>
          <cell r="Q76"/>
          <cell r="R76" t="str">
            <v>Yes</v>
          </cell>
          <cell r="S76" t="str">
            <v>C49</v>
          </cell>
          <cell r="T76" t="str">
            <v>SOUTH</v>
          </cell>
          <cell r="U76" t="str">
            <v>惠州</v>
          </cell>
          <cell r="V76" t="str">
            <v>SZ 深圳</v>
          </cell>
          <cell r="W76" t="str">
            <v>SX</v>
          </cell>
          <cell r="X76" t="str">
            <v>JPY</v>
          </cell>
          <cell r="Y76">
            <v>11819760</v>
          </cell>
          <cell r="Z76">
            <v>1</v>
          </cell>
          <cell r="AA76">
            <v>11819760</v>
          </cell>
          <cell r="AB76">
            <v>7.22E-2</v>
          </cell>
          <cell r="AC76">
            <v>853386.67200000002</v>
          </cell>
          <cell r="AD76">
            <v>102406.40063999999</v>
          </cell>
          <cell r="AE76">
            <v>0.12</v>
          </cell>
          <cell r="AF76">
            <v>43117</v>
          </cell>
          <cell r="AG76" t="str">
            <v>DAP</v>
          </cell>
          <cell r="AH76" t="str">
            <v>吊装三楼</v>
          </cell>
          <cell r="AI76"/>
          <cell r="AJ76"/>
          <cell r="AK76" t="str">
            <v>agree</v>
          </cell>
          <cell r="AL76">
            <v>1999200</v>
          </cell>
          <cell r="AM76">
            <v>43101</v>
          </cell>
          <cell r="AN76" t="str">
            <v>Yes</v>
          </cell>
          <cell r="AO76" t="str">
            <v>agree</v>
          </cell>
          <cell r="AP76">
            <v>9820560</v>
          </cell>
          <cell r="AQ76">
            <v>43344</v>
          </cell>
          <cell r="AR76">
            <v>43361</v>
          </cell>
          <cell r="AS76" t="str">
            <v>complete</v>
          </cell>
          <cell r="AT76" t="e">
            <v>#VALUE!</v>
          </cell>
          <cell r="AU76"/>
          <cell r="AV76"/>
          <cell r="AW76"/>
          <cell r="AX76" t="str">
            <v>Yes</v>
          </cell>
          <cell r="AY76"/>
          <cell r="AZ76" t="str">
            <v>Y</v>
          </cell>
          <cell r="BA76" t="str">
            <v>Yes</v>
          </cell>
          <cell r="BB76"/>
        </row>
        <row r="77">
          <cell r="A77">
            <v>43101</v>
          </cell>
          <cell r="B77"/>
          <cell r="C77" t="str">
            <v>C49SZX20180020SX</v>
          </cell>
          <cell r="D77" t="str">
            <v>锐诚</v>
          </cell>
          <cell r="E77" t="str">
            <v>YS24</v>
          </cell>
          <cell r="F77" t="str">
            <v>NA</v>
          </cell>
          <cell r="G77" t="e">
            <v>#REF!</v>
          </cell>
          <cell r="H77" t="e">
            <v>#REF!</v>
          </cell>
          <cell r="I77"/>
          <cell r="J77"/>
          <cell r="K77">
            <v>1</v>
          </cell>
          <cell r="L77" t="str">
            <v>取消</v>
          </cell>
          <cell r="M77"/>
          <cell r="N77"/>
          <cell r="O77"/>
          <cell r="P77"/>
          <cell r="Q77"/>
          <cell r="R77" t="str">
            <v>Yes</v>
          </cell>
          <cell r="S77" t="str">
            <v>C49</v>
          </cell>
          <cell r="T77" t="str">
            <v>SOUTH</v>
          </cell>
          <cell r="U77" t="str">
            <v>惠州</v>
          </cell>
          <cell r="V77" t="str">
            <v>SZ 深圳</v>
          </cell>
          <cell r="W77" t="str">
            <v>SX</v>
          </cell>
          <cell r="X77" t="str">
            <v>JPY</v>
          </cell>
          <cell r="Y77">
            <v>9996000</v>
          </cell>
          <cell r="Z77">
            <v>1</v>
          </cell>
          <cell r="AA77">
            <v>9996000</v>
          </cell>
          <cell r="AB77">
            <v>7.0699999999999999E-2</v>
          </cell>
          <cell r="AC77">
            <v>706717.2</v>
          </cell>
          <cell r="AD77">
            <v>84806.063999999998</v>
          </cell>
          <cell r="AE77">
            <v>0.12</v>
          </cell>
          <cell r="AF77">
            <v>43117</v>
          </cell>
          <cell r="AG77" t="str">
            <v>DAP</v>
          </cell>
          <cell r="AH77"/>
          <cell r="AI77"/>
          <cell r="AJ77"/>
          <cell r="AK77">
            <v>0.1</v>
          </cell>
          <cell r="AL77">
            <v>999600</v>
          </cell>
          <cell r="AM77">
            <v>43101</v>
          </cell>
          <cell r="AN77" t="str">
            <v>Yes</v>
          </cell>
          <cell r="AO77">
            <v>0.9</v>
          </cell>
          <cell r="AP77">
            <v>8996400</v>
          </cell>
          <cell r="AQ77"/>
          <cell r="AR77"/>
          <cell r="AS77"/>
          <cell r="AT77">
            <v>0</v>
          </cell>
          <cell r="AU77"/>
          <cell r="AV77"/>
          <cell r="AW77"/>
          <cell r="AX77" t="str">
            <v>Cancel</v>
          </cell>
          <cell r="AY77"/>
          <cell r="AZ77"/>
          <cell r="BA77" t="str">
            <v>Cancel</v>
          </cell>
          <cell r="BB77"/>
        </row>
        <row r="78">
          <cell r="A78">
            <v>43101</v>
          </cell>
          <cell r="B78"/>
          <cell r="C78" t="str">
            <v>C49SZX20180020SX</v>
          </cell>
          <cell r="D78" t="str">
            <v>锐诚</v>
          </cell>
          <cell r="E78" t="str">
            <v>YS24</v>
          </cell>
          <cell r="F78" t="str">
            <v>NA</v>
          </cell>
          <cell r="G78" t="e">
            <v>#REF!</v>
          </cell>
          <cell r="H78" t="e">
            <v>#REF!</v>
          </cell>
          <cell r="I78"/>
          <cell r="J78"/>
          <cell r="K78">
            <v>1</v>
          </cell>
          <cell r="L78" t="str">
            <v>取消</v>
          </cell>
          <cell r="M78"/>
          <cell r="N78"/>
          <cell r="P78"/>
          <cell r="Q78"/>
          <cell r="R78" t="str">
            <v>Yes</v>
          </cell>
          <cell r="S78" t="str">
            <v>C49</v>
          </cell>
          <cell r="T78" t="str">
            <v>SOUTH</v>
          </cell>
          <cell r="U78" t="str">
            <v>惠州</v>
          </cell>
          <cell r="V78" t="str">
            <v>SZ 深圳</v>
          </cell>
          <cell r="W78" t="str">
            <v>SX</v>
          </cell>
          <cell r="X78" t="str">
            <v>JPY</v>
          </cell>
          <cell r="Y78">
            <v>9996000</v>
          </cell>
          <cell r="Z78">
            <v>1</v>
          </cell>
          <cell r="AA78">
            <v>9996000</v>
          </cell>
          <cell r="AB78">
            <v>7.0699999999999999E-2</v>
          </cell>
          <cell r="AC78">
            <v>706717.2</v>
          </cell>
          <cell r="AD78">
            <v>84806.063999999998</v>
          </cell>
          <cell r="AE78">
            <v>0.12</v>
          </cell>
          <cell r="AF78">
            <v>43117</v>
          </cell>
          <cell r="AG78" t="str">
            <v>DAP</v>
          </cell>
          <cell r="AH78"/>
          <cell r="AI78"/>
          <cell r="AJ78"/>
          <cell r="AK78">
            <v>0.1</v>
          </cell>
          <cell r="AL78">
            <v>999600</v>
          </cell>
          <cell r="AM78">
            <v>43101</v>
          </cell>
          <cell r="AN78" t="str">
            <v>Yes</v>
          </cell>
          <cell r="AO78">
            <v>0.9</v>
          </cell>
          <cell r="AP78">
            <v>8996400</v>
          </cell>
          <cell r="AQ78"/>
          <cell r="AR78"/>
          <cell r="AS78"/>
          <cell r="AT78">
            <v>0</v>
          </cell>
          <cell r="AU78"/>
          <cell r="AV78"/>
          <cell r="AW78"/>
          <cell r="AX78" t="str">
            <v>Cancel</v>
          </cell>
          <cell r="AY78"/>
          <cell r="AZ78"/>
          <cell r="BA78" t="str">
            <v>Cancel</v>
          </cell>
          <cell r="BB78"/>
        </row>
        <row r="79">
          <cell r="A79">
            <v>43101</v>
          </cell>
          <cell r="B79"/>
          <cell r="C79" t="str">
            <v>C49SZX20180021SX</v>
          </cell>
          <cell r="D79" t="str">
            <v>丰硕Sales accural June</v>
          </cell>
          <cell r="E79" t="str">
            <v>YSM20-2</v>
          </cell>
          <cell r="F79" t="str">
            <v>NA</v>
          </cell>
          <cell r="G79" t="e">
            <v>#REF!</v>
          </cell>
          <cell r="H79" t="e">
            <v>#REF!</v>
          </cell>
          <cell r="K79">
            <v>1</v>
          </cell>
          <cell r="L79" t="str">
            <v>已经送货</v>
          </cell>
          <cell r="M79" t="str">
            <v>2018/7</v>
          </cell>
          <cell r="N79"/>
          <cell r="O79">
            <v>11116152</v>
          </cell>
          <cell r="P79">
            <v>16830000</v>
          </cell>
          <cell r="Q79">
            <v>43282</v>
          </cell>
          <cell r="R79" t="str">
            <v>-</v>
          </cell>
          <cell r="S79" t="str">
            <v>C49</v>
          </cell>
          <cell r="T79" t="str">
            <v>SOUTH</v>
          </cell>
          <cell r="U79" t="str">
            <v>恩平</v>
          </cell>
          <cell r="V79" t="str">
            <v>SZ 深圳</v>
          </cell>
          <cell r="W79" t="str">
            <v>SX</v>
          </cell>
          <cell r="X79" t="str">
            <v>JPY</v>
          </cell>
          <cell r="Y79">
            <v>16830000</v>
          </cell>
          <cell r="Z79">
            <v>1</v>
          </cell>
          <cell r="AA79">
            <v>16830000</v>
          </cell>
          <cell r="AB79">
            <v>7.0699999999999999E-2</v>
          </cell>
          <cell r="AC79">
            <v>1189881</v>
          </cell>
          <cell r="AD79">
            <v>142785.72</v>
          </cell>
          <cell r="AE79">
            <v>0.12</v>
          </cell>
          <cell r="AF79">
            <v>43123</v>
          </cell>
          <cell r="AG79" t="str">
            <v>DAP</v>
          </cell>
          <cell r="AH79"/>
          <cell r="AI79"/>
          <cell r="AJ79"/>
          <cell r="AK79">
            <v>0.3</v>
          </cell>
          <cell r="AL79">
            <v>5049000</v>
          </cell>
          <cell r="AM79">
            <v>43160</v>
          </cell>
          <cell r="AN79" t="str">
            <v>Yes</v>
          </cell>
          <cell r="AO79">
            <v>0.7</v>
          </cell>
          <cell r="AP79">
            <v>11781000</v>
          </cell>
          <cell r="AQ79">
            <v>43252</v>
          </cell>
          <cell r="AR79">
            <v>43280</v>
          </cell>
          <cell r="AS79"/>
          <cell r="AT79">
            <v>0</v>
          </cell>
          <cell r="AV79"/>
          <cell r="AY79"/>
          <cell r="AZ79" t="str">
            <v>Y</v>
          </cell>
          <cell r="BA79" t="str">
            <v>Yes</v>
          </cell>
        </row>
        <row r="80">
          <cell r="A80">
            <v>43101</v>
          </cell>
          <cell r="B80">
            <v>13</v>
          </cell>
          <cell r="C80" t="str">
            <v>C49SZX20180022SX</v>
          </cell>
          <cell r="D80" t="str">
            <v>丰硕</v>
          </cell>
          <cell r="E80" t="str">
            <v>YSM20-2</v>
          </cell>
          <cell r="F80" t="str">
            <v>NA</v>
          </cell>
          <cell r="G80" t="e">
            <v>#REF!</v>
          </cell>
          <cell r="H80" t="e">
            <v>#REF!</v>
          </cell>
          <cell r="I80" t="str">
            <v>L-&gt;R</v>
          </cell>
          <cell r="J80" t="str">
            <v>MVC</v>
          </cell>
          <cell r="K80">
            <v>1</v>
          </cell>
          <cell r="L80" t="str">
            <v>取消</v>
          </cell>
          <cell r="M80" t="e">
            <v>#N/A</v>
          </cell>
          <cell r="N80"/>
          <cell r="O80"/>
          <cell r="P80"/>
          <cell r="Q80"/>
          <cell r="R80" t="str">
            <v>Yes</v>
          </cell>
          <cell r="S80" t="str">
            <v>C49</v>
          </cell>
          <cell r="T80" t="str">
            <v>SOUTH</v>
          </cell>
          <cell r="U80" t="str">
            <v>恩平</v>
          </cell>
          <cell r="V80" t="str">
            <v>SZ 深圳</v>
          </cell>
          <cell r="W80" t="str">
            <v>SX</v>
          </cell>
          <cell r="X80" t="str">
            <v>JPY</v>
          </cell>
          <cell r="Y80">
            <v>16830000</v>
          </cell>
          <cell r="Z80">
            <v>1</v>
          </cell>
          <cell r="AA80">
            <v>16830000</v>
          </cell>
          <cell r="AB80">
            <v>7.0699999999999999E-2</v>
          </cell>
          <cell r="AC80">
            <v>1189881</v>
          </cell>
          <cell r="AD80">
            <v>142785.72</v>
          </cell>
          <cell r="AE80">
            <v>0.12</v>
          </cell>
          <cell r="AF80">
            <v>43123</v>
          </cell>
          <cell r="AG80" t="str">
            <v>DAP</v>
          </cell>
          <cell r="AH80"/>
          <cell r="AI80"/>
          <cell r="AJ80"/>
          <cell r="AK80">
            <v>0.3</v>
          </cell>
          <cell r="AL80">
            <v>5049000</v>
          </cell>
          <cell r="AM80"/>
          <cell r="AN80" t="str">
            <v>No</v>
          </cell>
          <cell r="AO80">
            <v>0.7</v>
          </cell>
          <cell r="AP80">
            <v>11781000</v>
          </cell>
          <cell r="AQ80"/>
          <cell r="AR80"/>
          <cell r="AS80"/>
          <cell r="AT80">
            <v>0</v>
          </cell>
          <cell r="AV80"/>
          <cell r="AX80" t="str">
            <v>Cancel</v>
          </cell>
          <cell r="AY80"/>
          <cell r="AZ80"/>
          <cell r="BA80" t="str">
            <v>Cancel</v>
          </cell>
          <cell r="BB80" t="str">
            <v>2018-10-23通知</v>
          </cell>
        </row>
        <row r="81">
          <cell r="A81">
            <v>43101</v>
          </cell>
          <cell r="B81">
            <v>14</v>
          </cell>
          <cell r="C81" t="str">
            <v>C49SZX20180022SX</v>
          </cell>
          <cell r="D81" t="str">
            <v>丰硕</v>
          </cell>
          <cell r="E81" t="str">
            <v>YSM20-2</v>
          </cell>
          <cell r="F81" t="str">
            <v>NA</v>
          </cell>
          <cell r="G81" t="e">
            <v>#REF!</v>
          </cell>
          <cell r="H81" t="e">
            <v>#REF!</v>
          </cell>
          <cell r="I81" t="str">
            <v>L-&gt;R</v>
          </cell>
          <cell r="J81" t="str">
            <v>MVC</v>
          </cell>
          <cell r="K81">
            <v>1</v>
          </cell>
          <cell r="L81" t="str">
            <v>取消</v>
          </cell>
          <cell r="M81" t="e">
            <v>#N/A</v>
          </cell>
          <cell r="N81"/>
          <cell r="O81"/>
          <cell r="P81"/>
          <cell r="Q81"/>
          <cell r="R81" t="str">
            <v>Yes</v>
          </cell>
          <cell r="S81" t="str">
            <v>C49</v>
          </cell>
          <cell r="T81" t="str">
            <v>SOUTH</v>
          </cell>
          <cell r="U81" t="str">
            <v>恩平</v>
          </cell>
          <cell r="V81" t="str">
            <v>SZ 深圳</v>
          </cell>
          <cell r="W81" t="str">
            <v>SX</v>
          </cell>
          <cell r="X81" t="str">
            <v>JPY</v>
          </cell>
          <cell r="Y81">
            <v>16830000</v>
          </cell>
          <cell r="Z81">
            <v>1</v>
          </cell>
          <cell r="AA81">
            <v>16830000</v>
          </cell>
          <cell r="AB81">
            <v>7.0699999999999999E-2</v>
          </cell>
          <cell r="AC81">
            <v>1189881</v>
          </cell>
          <cell r="AD81">
            <v>142785.72</v>
          </cell>
          <cell r="AE81">
            <v>0.12</v>
          </cell>
          <cell r="AF81">
            <v>43123</v>
          </cell>
          <cell r="AG81" t="str">
            <v>DAP</v>
          </cell>
          <cell r="AH81"/>
          <cell r="AI81"/>
          <cell r="AJ81"/>
          <cell r="AK81">
            <v>0.3</v>
          </cell>
          <cell r="AL81">
            <v>5049000</v>
          </cell>
          <cell r="AM81"/>
          <cell r="AN81" t="str">
            <v>No</v>
          </cell>
          <cell r="AO81">
            <v>0.7</v>
          </cell>
          <cell r="AP81">
            <v>11781000</v>
          </cell>
          <cell r="AQ81"/>
          <cell r="AR81"/>
          <cell r="AS81"/>
          <cell r="AT81">
            <v>0</v>
          </cell>
          <cell r="AV81"/>
          <cell r="AX81" t="str">
            <v>Cancel</v>
          </cell>
          <cell r="AY81"/>
          <cell r="AZ81"/>
          <cell r="BA81" t="str">
            <v>Cancel</v>
          </cell>
          <cell r="BB81" t="str">
            <v>2018-10-23通知</v>
          </cell>
        </row>
        <row r="82">
          <cell r="A82">
            <v>43101</v>
          </cell>
          <cell r="B82"/>
          <cell r="C82" t="str">
            <v>C49SZX20180023RW</v>
          </cell>
          <cell r="D82" t="str">
            <v>鸿通宇</v>
          </cell>
          <cell r="E82" t="str">
            <v>YS24</v>
          </cell>
          <cell r="F82" t="str">
            <v>NA</v>
          </cell>
          <cell r="G82" t="e">
            <v>#REF!</v>
          </cell>
          <cell r="H82" t="e">
            <v>#REF!</v>
          </cell>
          <cell r="I82"/>
          <cell r="J82"/>
          <cell r="K82">
            <v>2</v>
          </cell>
          <cell r="L82" t="str">
            <v>已经送货</v>
          </cell>
          <cell r="M82" t="str">
            <v>2018/9</v>
          </cell>
          <cell r="N82"/>
          <cell r="O82">
            <v>11116209</v>
          </cell>
          <cell r="P82">
            <v>21654400</v>
          </cell>
          <cell r="Q82"/>
          <cell r="R82" t="str">
            <v>No</v>
          </cell>
          <cell r="S82" t="str">
            <v>C49</v>
          </cell>
          <cell r="T82" t="str">
            <v>SOUTH</v>
          </cell>
          <cell r="U82" t="str">
            <v>深圳</v>
          </cell>
          <cell r="V82" t="str">
            <v>SZ 深圳</v>
          </cell>
          <cell r="W82" t="str">
            <v>RW</v>
          </cell>
          <cell r="X82" t="str">
            <v>JPY</v>
          </cell>
          <cell r="Y82">
            <v>10827200</v>
          </cell>
          <cell r="Z82">
            <v>1</v>
          </cell>
          <cell r="AA82">
            <v>21654400</v>
          </cell>
          <cell r="AB82">
            <v>7.0699999999999999E-2</v>
          </cell>
          <cell r="AC82">
            <v>1530966.08</v>
          </cell>
          <cell r="AD82">
            <v>183715.9296</v>
          </cell>
          <cell r="AE82">
            <v>0.12</v>
          </cell>
          <cell r="AF82">
            <v>43129</v>
          </cell>
          <cell r="AG82" t="str">
            <v>DAP</v>
          </cell>
          <cell r="AH82"/>
          <cell r="AI82" t="str">
            <v>CNY138,015</v>
          </cell>
          <cell r="AJ82" t="str">
            <v>FEB</v>
          </cell>
          <cell r="AK82">
            <v>1</v>
          </cell>
          <cell r="AL82">
            <v>21654400</v>
          </cell>
          <cell r="AM82">
            <v>43344</v>
          </cell>
          <cell r="AN82" t="str">
            <v>Yes</v>
          </cell>
          <cell r="AO82" t="str">
            <v>complete</v>
          </cell>
          <cell r="AP82"/>
          <cell r="AQ82"/>
          <cell r="AR82"/>
          <cell r="AS82"/>
          <cell r="AT82">
            <v>0</v>
          </cell>
          <cell r="AU82"/>
          <cell r="AV82"/>
          <cell r="AW82"/>
          <cell r="AX82" t="str">
            <v>Yes</v>
          </cell>
          <cell r="AY82"/>
          <cell r="AZ82"/>
          <cell r="BA82" t="str">
            <v>Yes</v>
          </cell>
          <cell r="BB82"/>
        </row>
        <row r="83">
          <cell r="A83">
            <v>43101</v>
          </cell>
          <cell r="B83"/>
          <cell r="C83" t="str">
            <v>C49SZX20180023RW</v>
          </cell>
          <cell r="D83" t="str">
            <v>鸿通宇</v>
          </cell>
          <cell r="E83" t="str">
            <v>YS24</v>
          </cell>
          <cell r="F83" t="str">
            <v>NA</v>
          </cell>
          <cell r="G83" t="e">
            <v>#REF!</v>
          </cell>
          <cell r="H83" t="e">
            <v>#REF!</v>
          </cell>
          <cell r="I83"/>
          <cell r="J83"/>
          <cell r="K83">
            <v>1</v>
          </cell>
          <cell r="L83" t="str">
            <v>已经送货</v>
          </cell>
          <cell r="M83" t="str">
            <v>2018/9</v>
          </cell>
          <cell r="N83"/>
          <cell r="O83">
            <v>11116209</v>
          </cell>
          <cell r="P83">
            <v>10827200</v>
          </cell>
          <cell r="Q83"/>
          <cell r="R83" t="str">
            <v>No</v>
          </cell>
          <cell r="S83" t="str">
            <v>C49</v>
          </cell>
          <cell r="T83" t="str">
            <v>SOUTH</v>
          </cell>
          <cell r="U83" t="str">
            <v>深圳</v>
          </cell>
          <cell r="V83" t="str">
            <v>SZ 深圳</v>
          </cell>
          <cell r="W83" t="str">
            <v>RW</v>
          </cell>
          <cell r="X83" t="str">
            <v>JPY</v>
          </cell>
          <cell r="Y83">
            <v>10827200</v>
          </cell>
          <cell r="Z83">
            <v>1</v>
          </cell>
          <cell r="AA83">
            <v>10827200</v>
          </cell>
          <cell r="AB83">
            <v>7.0699999999999999E-2</v>
          </cell>
          <cell r="AC83">
            <v>765483.04</v>
          </cell>
          <cell r="AD83">
            <v>91857.964800000002</v>
          </cell>
          <cell r="AE83">
            <v>0.12</v>
          </cell>
          <cell r="AF83">
            <v>43129</v>
          </cell>
          <cell r="AG83" t="str">
            <v>DAP</v>
          </cell>
          <cell r="AH83"/>
          <cell r="AI83" t="str">
            <v>CNY138,015</v>
          </cell>
          <cell r="AJ83" t="str">
            <v>FEB</v>
          </cell>
          <cell r="AK83">
            <v>1</v>
          </cell>
          <cell r="AL83">
            <v>10827200</v>
          </cell>
          <cell r="AM83">
            <v>43344</v>
          </cell>
          <cell r="AN83" t="str">
            <v>Yes</v>
          </cell>
          <cell r="AO83" t="str">
            <v>complete</v>
          </cell>
          <cell r="AP83"/>
          <cell r="AQ83"/>
          <cell r="AR83"/>
          <cell r="AS83"/>
          <cell r="AT83">
            <v>0</v>
          </cell>
          <cell r="AU83"/>
          <cell r="AV83"/>
          <cell r="AW83"/>
          <cell r="AX83" t="str">
            <v>Yes</v>
          </cell>
          <cell r="AY83"/>
          <cell r="AZ83"/>
          <cell r="BA83" t="str">
            <v>Yes</v>
          </cell>
          <cell r="BB83"/>
        </row>
        <row r="84">
          <cell r="A84">
            <v>43132</v>
          </cell>
          <cell r="B84"/>
          <cell r="C84" t="str">
            <v>C49SZX20180028SX</v>
          </cell>
          <cell r="D84" t="str">
            <v>百益晟</v>
          </cell>
          <cell r="E84" t="str">
            <v>YS12F</v>
          </cell>
          <cell r="F84" t="str">
            <v>NA</v>
          </cell>
          <cell r="G84" t="e">
            <v>#REF!</v>
          </cell>
          <cell r="H84" t="e">
            <v>#REF!</v>
          </cell>
          <cell r="K84">
            <v>1</v>
          </cell>
          <cell r="L84" t="str">
            <v>已经送货</v>
          </cell>
          <cell r="M84" t="str">
            <v>2018/4</v>
          </cell>
          <cell r="O84">
            <v>11116088</v>
          </cell>
          <cell r="P84">
            <v>6936000</v>
          </cell>
          <cell r="Q84">
            <v>43191</v>
          </cell>
          <cell r="R84" t="str">
            <v>No</v>
          </cell>
          <cell r="S84" t="str">
            <v>C49</v>
          </cell>
          <cell r="T84" t="str">
            <v>SOUTH</v>
          </cell>
          <cell r="U84" t="str">
            <v>深圳</v>
          </cell>
          <cell r="V84" t="str">
            <v>SZ 深圳</v>
          </cell>
          <cell r="W84" t="str">
            <v>SX</v>
          </cell>
          <cell r="X84" t="str">
            <v>JPY</v>
          </cell>
          <cell r="Y84">
            <v>6936000</v>
          </cell>
          <cell r="Z84">
            <v>1</v>
          </cell>
          <cell r="AA84">
            <v>6936000</v>
          </cell>
          <cell r="AB84">
            <v>7.2900000000000006E-2</v>
          </cell>
          <cell r="AC84">
            <v>505634.4</v>
          </cell>
          <cell r="AD84">
            <v>60676.127999999997</v>
          </cell>
          <cell r="AE84">
            <v>0.12</v>
          </cell>
          <cell r="AF84">
            <v>43132</v>
          </cell>
          <cell r="AG84" t="str">
            <v>DAP</v>
          </cell>
          <cell r="AH84" t="str">
            <v>电梯四楼</v>
          </cell>
          <cell r="AI84"/>
          <cell r="AJ84"/>
          <cell r="AK84" t="str">
            <v>agree</v>
          </cell>
          <cell r="AL84" t="e">
            <v>#VALUE!</v>
          </cell>
          <cell r="AM84">
            <v>43160</v>
          </cell>
          <cell r="AN84" t="str">
            <v>Yes</v>
          </cell>
          <cell r="AO84" t="str">
            <v>agree</v>
          </cell>
          <cell r="AP84" t="e">
            <v>#VALUE!</v>
          </cell>
          <cell r="AQ84">
            <v>43191</v>
          </cell>
          <cell r="AR84">
            <v>43194</v>
          </cell>
          <cell r="AS84" t="str">
            <v>agree</v>
          </cell>
          <cell r="AT84" t="e">
            <v>#VALUE!</v>
          </cell>
          <cell r="AU84" t="str">
            <v>APR</v>
          </cell>
          <cell r="AV84" t="str">
            <v>20180420</v>
          </cell>
          <cell r="AY84"/>
          <cell r="BA84" t="str">
            <v>Yes</v>
          </cell>
        </row>
        <row r="85">
          <cell r="A85">
            <v>43101</v>
          </cell>
          <cell r="B85"/>
          <cell r="C85" t="str">
            <v>C49SZX20180029SS</v>
          </cell>
          <cell r="D85" t="str">
            <v>思迈</v>
          </cell>
          <cell r="E85" t="str">
            <v>YS24</v>
          </cell>
          <cell r="F85" t="str">
            <v>NA</v>
          </cell>
          <cell r="G85" t="e">
            <v>#REF!</v>
          </cell>
          <cell r="H85" t="e">
            <v>#REF!</v>
          </cell>
          <cell r="K85">
            <v>1</v>
          </cell>
          <cell r="L85" t="str">
            <v>已经送货</v>
          </cell>
          <cell r="M85" t="str">
            <v>SEP 18</v>
          </cell>
          <cell r="N85"/>
          <cell r="O85">
            <v>11116204</v>
          </cell>
          <cell r="P85">
            <v>9800000</v>
          </cell>
          <cell r="Q85"/>
          <cell r="R85" t="str">
            <v>Yes</v>
          </cell>
          <cell r="S85" t="str">
            <v>C49</v>
          </cell>
          <cell r="T85" t="str">
            <v>SOUTH</v>
          </cell>
          <cell r="U85" t="str">
            <v>深圳</v>
          </cell>
          <cell r="V85" t="str">
            <v>SZ 深圳</v>
          </cell>
          <cell r="W85" t="str">
            <v>SS</v>
          </cell>
          <cell r="X85" t="str">
            <v>JPY</v>
          </cell>
          <cell r="Y85">
            <v>9800000</v>
          </cell>
          <cell r="Z85">
            <v>1</v>
          </cell>
          <cell r="AA85">
            <v>9800000</v>
          </cell>
          <cell r="AB85">
            <v>7.0699999999999999E-2</v>
          </cell>
          <cell r="AC85">
            <v>692860</v>
          </cell>
          <cell r="AD85">
            <v>83143.199999999997</v>
          </cell>
          <cell r="AE85">
            <v>0.12</v>
          </cell>
          <cell r="AF85">
            <v>43125</v>
          </cell>
          <cell r="AG85" t="str">
            <v>DAP</v>
          </cell>
          <cell r="AH85" t="str">
            <v>电梯</v>
          </cell>
          <cell r="AI85"/>
          <cell r="AJ85"/>
          <cell r="AK85">
            <v>0.1</v>
          </cell>
          <cell r="AL85">
            <v>980000</v>
          </cell>
          <cell r="AM85">
            <v>43132</v>
          </cell>
          <cell r="AN85" t="str">
            <v>Yes</v>
          </cell>
          <cell r="AO85">
            <v>0.9</v>
          </cell>
          <cell r="AP85">
            <v>8820000</v>
          </cell>
          <cell r="AQ85">
            <v>43344</v>
          </cell>
          <cell r="AR85">
            <v>43361</v>
          </cell>
          <cell r="AS85" t="str">
            <v>complete</v>
          </cell>
          <cell r="AT85" t="e">
            <v>#VALUE!</v>
          </cell>
          <cell r="AV85"/>
          <cell r="AX85" t="str">
            <v>Yes</v>
          </cell>
          <cell r="AY85"/>
          <cell r="AZ85" t="str">
            <v>Y</v>
          </cell>
          <cell r="BA85" t="str">
            <v>Yes</v>
          </cell>
        </row>
        <row r="86">
          <cell r="A86">
            <v>43101</v>
          </cell>
          <cell r="B86"/>
          <cell r="C86" t="str">
            <v>C49SZX20180030SS</v>
          </cell>
          <cell r="D86" t="str">
            <v>维益</v>
          </cell>
          <cell r="E86" t="str">
            <v>YS24</v>
          </cell>
          <cell r="F86" t="str">
            <v>NA</v>
          </cell>
          <cell r="G86" t="e">
            <v>#REF!</v>
          </cell>
          <cell r="H86" t="e">
            <v>#REF!</v>
          </cell>
          <cell r="I86"/>
          <cell r="J86"/>
          <cell r="K86">
            <v>1</v>
          </cell>
          <cell r="L86" t="str">
            <v>已经送货</v>
          </cell>
          <cell r="M86" t="str">
            <v>SEP 18</v>
          </cell>
          <cell r="N86"/>
          <cell r="O86">
            <v>11116214</v>
          </cell>
          <cell r="P86">
            <v>10140000</v>
          </cell>
          <cell r="Q86"/>
          <cell r="R86" t="str">
            <v>Yes</v>
          </cell>
          <cell r="S86" t="str">
            <v>C49</v>
          </cell>
          <cell r="T86" t="str">
            <v>SOUTH</v>
          </cell>
          <cell r="U86" t="str">
            <v>東莞</v>
          </cell>
          <cell r="V86" t="str">
            <v>SZ 深圳</v>
          </cell>
          <cell r="W86" t="str">
            <v>SS</v>
          </cell>
          <cell r="X86" t="str">
            <v>JPY</v>
          </cell>
          <cell r="Y86">
            <v>10140000</v>
          </cell>
          <cell r="Z86">
            <v>1</v>
          </cell>
          <cell r="AA86">
            <v>10140000</v>
          </cell>
          <cell r="AB86">
            <v>7.0699999999999999E-2</v>
          </cell>
          <cell r="AC86">
            <v>716898</v>
          </cell>
          <cell r="AD86">
            <v>86027.76</v>
          </cell>
          <cell r="AE86">
            <v>0.12</v>
          </cell>
          <cell r="AF86">
            <v>43127</v>
          </cell>
          <cell r="AG86" t="str">
            <v>CIF</v>
          </cell>
          <cell r="AH86" t="str">
            <v>吊装二楼</v>
          </cell>
          <cell r="AI86" t="str">
            <v>CNY30,000</v>
          </cell>
          <cell r="AJ86">
            <v>43133</v>
          </cell>
          <cell r="AK86">
            <v>0.1</v>
          </cell>
          <cell r="AL86">
            <v>1014000</v>
          </cell>
          <cell r="AM86">
            <v>43191</v>
          </cell>
          <cell r="AN86" t="str">
            <v>Yes</v>
          </cell>
          <cell r="AO86">
            <v>0.9</v>
          </cell>
          <cell r="AP86">
            <v>9126000</v>
          </cell>
          <cell r="AQ86">
            <v>43344</v>
          </cell>
          <cell r="AR86">
            <v>43361</v>
          </cell>
          <cell r="AS86" t="str">
            <v>complete</v>
          </cell>
          <cell r="AT86" t="e">
            <v>#VALUE!</v>
          </cell>
          <cell r="AU86"/>
          <cell r="AV86"/>
          <cell r="AX86" t="str">
            <v>Yes</v>
          </cell>
          <cell r="AY86"/>
          <cell r="AZ86" t="str">
            <v>Y</v>
          </cell>
          <cell r="BA86" t="str">
            <v>Yes</v>
          </cell>
          <cell r="BB86"/>
        </row>
        <row r="87">
          <cell r="A87">
            <v>43132</v>
          </cell>
          <cell r="B87">
            <v>15</v>
          </cell>
          <cell r="C87" t="str">
            <v>C49SZX20180033GL</v>
          </cell>
          <cell r="D87" t="str">
            <v>鼎鸿</v>
          </cell>
          <cell r="E87" t="str">
            <v>YS24</v>
          </cell>
          <cell r="F87" t="str">
            <v>NA</v>
          </cell>
          <cell r="G87" t="e">
            <v>#REF!</v>
          </cell>
          <cell r="H87" t="e">
            <v>#REF!</v>
          </cell>
          <cell r="I87" t="str">
            <v>L-&gt;R</v>
          </cell>
          <cell r="J87" t="str">
            <v>No</v>
          </cell>
          <cell r="K87">
            <v>1</v>
          </cell>
          <cell r="L87">
            <v>109421</v>
          </cell>
          <cell r="M87" t="str">
            <v>MAR 19</v>
          </cell>
          <cell r="N87"/>
          <cell r="O87">
            <v>11116256</v>
          </cell>
          <cell r="P87">
            <v>10000000</v>
          </cell>
          <cell r="Q87">
            <v>43525</v>
          </cell>
          <cell r="R87" t="str">
            <v>No</v>
          </cell>
          <cell r="S87" t="str">
            <v>C49</v>
          </cell>
          <cell r="T87" t="str">
            <v>SOUTH</v>
          </cell>
          <cell r="U87" t="str">
            <v>深圳</v>
          </cell>
          <cell r="V87" t="str">
            <v>SZ 深圳</v>
          </cell>
          <cell r="W87" t="str">
            <v>GL</v>
          </cell>
          <cell r="X87" t="str">
            <v>JPY</v>
          </cell>
          <cell r="Y87">
            <v>10000000</v>
          </cell>
          <cell r="Z87">
            <v>1</v>
          </cell>
          <cell r="AA87">
            <v>10000000</v>
          </cell>
          <cell r="AB87">
            <v>7.2900000000000006E-2</v>
          </cell>
          <cell r="AC87">
            <v>729000.00000000012</v>
          </cell>
          <cell r="AD87">
            <v>87480.000000000015</v>
          </cell>
          <cell r="AE87">
            <v>0.12</v>
          </cell>
          <cell r="AF87">
            <v>43133</v>
          </cell>
          <cell r="AG87" t="str">
            <v>CIF</v>
          </cell>
          <cell r="AH87"/>
          <cell r="AI87" t="str">
            <v>Na</v>
          </cell>
          <cell r="AJ87" t="str">
            <v>Na</v>
          </cell>
          <cell r="AK87" t="str">
            <v>agree</v>
          </cell>
          <cell r="AL87">
            <v>8999937</v>
          </cell>
          <cell r="AN87" t="str">
            <v>Yes</v>
          </cell>
          <cell r="AO87"/>
          <cell r="AP87"/>
          <cell r="AR87"/>
          <cell r="AS87"/>
          <cell r="AT87">
            <v>0</v>
          </cell>
          <cell r="AV87"/>
          <cell r="AY87"/>
          <cell r="BA87" t="str">
            <v>Yes</v>
          </cell>
        </row>
        <row r="88">
          <cell r="A88">
            <v>43132</v>
          </cell>
          <cell r="B88"/>
          <cell r="C88" t="str">
            <v>C49SZX20180033GL</v>
          </cell>
          <cell r="D88" t="str">
            <v>鼎鸿</v>
          </cell>
          <cell r="E88" t="str">
            <v>YS24</v>
          </cell>
          <cell r="F88" t="str">
            <v>NA</v>
          </cell>
          <cell r="G88" t="e">
            <v>#REF!</v>
          </cell>
          <cell r="H88" t="e">
            <v>#REF!</v>
          </cell>
          <cell r="I88"/>
          <cell r="J88"/>
          <cell r="K88">
            <v>1</v>
          </cell>
          <cell r="L88" t="str">
            <v>已经送货</v>
          </cell>
          <cell r="M88" t="str">
            <v>SEP 18</v>
          </cell>
          <cell r="N88"/>
          <cell r="O88">
            <v>11116216</v>
          </cell>
          <cell r="P88">
            <v>10000000</v>
          </cell>
          <cell r="Q88"/>
          <cell r="R88" t="str">
            <v>No</v>
          </cell>
          <cell r="S88" t="str">
            <v>C49</v>
          </cell>
          <cell r="T88" t="str">
            <v>SOUTH</v>
          </cell>
          <cell r="U88" t="str">
            <v>深圳</v>
          </cell>
          <cell r="V88" t="str">
            <v>SZ 深圳</v>
          </cell>
          <cell r="W88" t="str">
            <v>GL</v>
          </cell>
          <cell r="X88" t="str">
            <v>JPY</v>
          </cell>
          <cell r="Y88">
            <v>10000000</v>
          </cell>
          <cell r="Z88">
            <v>1</v>
          </cell>
          <cell r="AA88">
            <v>10000000</v>
          </cell>
          <cell r="AB88">
            <v>7.2900000000000006E-2</v>
          </cell>
          <cell r="AC88">
            <v>729000.00000000012</v>
          </cell>
          <cell r="AD88">
            <v>87480.000000000015</v>
          </cell>
          <cell r="AE88">
            <v>0.12</v>
          </cell>
          <cell r="AF88">
            <v>43133</v>
          </cell>
          <cell r="AG88" t="str">
            <v>CIF</v>
          </cell>
          <cell r="AH88"/>
          <cell r="AI88" t="str">
            <v>Na</v>
          </cell>
          <cell r="AJ88" t="str">
            <v>Na</v>
          </cell>
          <cell r="AK88" t="str">
            <v>agree</v>
          </cell>
          <cell r="AL88">
            <v>7918470</v>
          </cell>
          <cell r="AM88">
            <v>43344</v>
          </cell>
          <cell r="AN88" t="str">
            <v>Yes</v>
          </cell>
          <cell r="AO88" t="str">
            <v>complete</v>
          </cell>
          <cell r="AP88"/>
          <cell r="AQ88"/>
          <cell r="AR88"/>
          <cell r="AS88"/>
          <cell r="AT88">
            <v>0</v>
          </cell>
          <cell r="AU88"/>
          <cell r="AV88"/>
          <cell r="AW88"/>
          <cell r="AX88"/>
          <cell r="AY88"/>
          <cell r="AZ88"/>
          <cell r="BA88" t="str">
            <v>Yes</v>
          </cell>
          <cell r="BB88"/>
        </row>
        <row r="89">
          <cell r="A89">
            <v>43132</v>
          </cell>
          <cell r="B89"/>
          <cell r="C89" t="str">
            <v>C49SZX20180033GL</v>
          </cell>
          <cell r="D89" t="str">
            <v>鼎鸿</v>
          </cell>
          <cell r="E89" t="str">
            <v>YS24</v>
          </cell>
          <cell r="F89" t="str">
            <v>NA</v>
          </cell>
          <cell r="G89" t="e">
            <v>#REF!</v>
          </cell>
          <cell r="H89" t="e">
            <v>#REF!</v>
          </cell>
          <cell r="I89"/>
          <cell r="J89"/>
          <cell r="K89">
            <v>1</v>
          </cell>
          <cell r="L89" t="str">
            <v>已经送货</v>
          </cell>
          <cell r="M89" t="str">
            <v>SEP 18</v>
          </cell>
          <cell r="N89"/>
          <cell r="O89">
            <v>11116216</v>
          </cell>
          <cell r="P89">
            <v>10000000</v>
          </cell>
          <cell r="Q89"/>
          <cell r="R89" t="str">
            <v>No</v>
          </cell>
          <cell r="S89" t="str">
            <v>C49</v>
          </cell>
          <cell r="T89" t="str">
            <v>SOUTH</v>
          </cell>
          <cell r="U89" t="str">
            <v>深圳</v>
          </cell>
          <cell r="V89" t="str">
            <v>SZ 深圳</v>
          </cell>
          <cell r="W89" t="str">
            <v>GL</v>
          </cell>
          <cell r="X89" t="str">
            <v>JPY</v>
          </cell>
          <cell r="Y89">
            <v>10000000</v>
          </cell>
          <cell r="Z89">
            <v>1</v>
          </cell>
          <cell r="AA89">
            <v>10000000</v>
          </cell>
          <cell r="AB89">
            <v>7.2900000000000006E-2</v>
          </cell>
          <cell r="AC89">
            <v>729000.00000000012</v>
          </cell>
          <cell r="AD89">
            <v>87480.000000000015</v>
          </cell>
          <cell r="AE89">
            <v>0.12</v>
          </cell>
          <cell r="AF89">
            <v>43133</v>
          </cell>
          <cell r="AG89" t="str">
            <v>CIF</v>
          </cell>
          <cell r="AH89"/>
          <cell r="AI89" t="str">
            <v>Na</v>
          </cell>
          <cell r="AJ89" t="str">
            <v>Na</v>
          </cell>
          <cell r="AK89" t="str">
            <v>agree</v>
          </cell>
          <cell r="AL89">
            <v>9000000</v>
          </cell>
          <cell r="AM89">
            <v>43344</v>
          </cell>
          <cell r="AN89" t="str">
            <v>Yes</v>
          </cell>
          <cell r="AO89" t="str">
            <v>complete</v>
          </cell>
          <cell r="AP89"/>
          <cell r="AQ89"/>
          <cell r="AR89"/>
          <cell r="AS89"/>
          <cell r="AT89">
            <v>0</v>
          </cell>
          <cell r="AU89"/>
          <cell r="AV89"/>
          <cell r="AW89"/>
          <cell r="AX89" t="str">
            <v>Yes</v>
          </cell>
          <cell r="AY89"/>
          <cell r="AZ89"/>
          <cell r="BA89" t="str">
            <v>Yes</v>
          </cell>
          <cell r="BB89"/>
        </row>
        <row r="90">
          <cell r="A90">
            <v>43132</v>
          </cell>
          <cell r="B90"/>
          <cell r="C90" t="str">
            <v>C49SZX20180033GL</v>
          </cell>
          <cell r="D90" t="str">
            <v>鼎鸿</v>
          </cell>
          <cell r="E90" t="str">
            <v>YS24</v>
          </cell>
          <cell r="F90" t="str">
            <v>NA</v>
          </cell>
          <cell r="G90" t="e">
            <v>#REF!</v>
          </cell>
          <cell r="H90" t="e">
            <v>#REF!</v>
          </cell>
          <cell r="I90"/>
          <cell r="J90"/>
          <cell r="K90">
            <v>1</v>
          </cell>
          <cell r="L90" t="str">
            <v>已经送货</v>
          </cell>
          <cell r="M90" t="str">
            <v>2018/8</v>
          </cell>
          <cell r="N90"/>
          <cell r="O90">
            <v>11116190</v>
          </cell>
          <cell r="P90">
            <v>10000000</v>
          </cell>
          <cell r="Q90">
            <v>43313</v>
          </cell>
          <cell r="R90" t="str">
            <v>No</v>
          </cell>
          <cell r="S90" t="str">
            <v>C49</v>
          </cell>
          <cell r="T90" t="str">
            <v>SOUTH</v>
          </cell>
          <cell r="U90" t="str">
            <v>深圳</v>
          </cell>
          <cell r="V90" t="str">
            <v>SZ 深圳</v>
          </cell>
          <cell r="W90" t="str">
            <v>GL</v>
          </cell>
          <cell r="X90" t="str">
            <v>JPY</v>
          </cell>
          <cell r="Y90">
            <v>10000000</v>
          </cell>
          <cell r="Z90">
            <v>1</v>
          </cell>
          <cell r="AA90">
            <v>10000000</v>
          </cell>
          <cell r="AB90">
            <v>7.2900000000000006E-2</v>
          </cell>
          <cell r="AC90">
            <v>729000.00000000012</v>
          </cell>
          <cell r="AD90">
            <v>87480.000000000015</v>
          </cell>
          <cell r="AE90">
            <v>0.12</v>
          </cell>
          <cell r="AF90">
            <v>43133</v>
          </cell>
          <cell r="AG90" t="str">
            <v>CIF</v>
          </cell>
          <cell r="AH90"/>
          <cell r="AI90" t="str">
            <v>Na</v>
          </cell>
          <cell r="AJ90" t="str">
            <v>Na</v>
          </cell>
          <cell r="AK90" t="str">
            <v>agree</v>
          </cell>
          <cell r="AL90">
            <v>1212021</v>
          </cell>
          <cell r="AM90">
            <v>43132</v>
          </cell>
          <cell r="AN90" t="str">
            <v>Yes</v>
          </cell>
          <cell r="AO90" t="str">
            <v>agree</v>
          </cell>
          <cell r="AP90">
            <v>3869572</v>
          </cell>
          <cell r="AQ90">
            <v>43191</v>
          </cell>
          <cell r="AR90">
            <v>43202</v>
          </cell>
          <cell r="AS90" t="str">
            <v>agree</v>
          </cell>
          <cell r="AT90" t="e">
            <v>#VALUE!</v>
          </cell>
          <cell r="AU90">
            <v>43313</v>
          </cell>
          <cell r="AV90">
            <v>43336</v>
          </cell>
          <cell r="AW90" t="str">
            <v>complete</v>
          </cell>
          <cell r="AX90" t="str">
            <v>Yes</v>
          </cell>
          <cell r="AY90"/>
          <cell r="AZ90" t="str">
            <v>Y</v>
          </cell>
          <cell r="BA90" t="str">
            <v>Yes</v>
          </cell>
          <cell r="BB90"/>
        </row>
        <row r="91">
          <cell r="A91">
            <v>43101</v>
          </cell>
          <cell r="B91"/>
          <cell r="C91" t="str">
            <v>C49SZX20180035JL</v>
          </cell>
          <cell r="D91" t="str">
            <v>瑞福联</v>
          </cell>
          <cell r="E91" t="str">
            <v>YSM10</v>
          </cell>
          <cell r="F91" t="str">
            <v>NA</v>
          </cell>
          <cell r="G91" t="e">
            <v>#REF!</v>
          </cell>
          <cell r="H91" t="e">
            <v>#REF!</v>
          </cell>
          <cell r="I91"/>
          <cell r="J91"/>
          <cell r="K91">
            <v>2</v>
          </cell>
          <cell r="L91" t="str">
            <v>取消</v>
          </cell>
          <cell r="M91"/>
          <cell r="N91"/>
          <cell r="O91"/>
          <cell r="P91"/>
          <cell r="Q91"/>
          <cell r="R91" t="str">
            <v>Yes</v>
          </cell>
          <cell r="S91" t="str">
            <v>C49</v>
          </cell>
          <cell r="T91" t="str">
            <v>SOUTH</v>
          </cell>
          <cell r="U91" t="str">
            <v>深圳</v>
          </cell>
          <cell r="V91" t="str">
            <v>SZ 深圳</v>
          </cell>
          <cell r="W91" t="str">
            <v>JL</v>
          </cell>
          <cell r="X91" t="str">
            <v>JPY</v>
          </cell>
          <cell r="Y91">
            <v>10886000</v>
          </cell>
          <cell r="Z91">
            <v>1</v>
          </cell>
          <cell r="AA91">
            <v>21772000</v>
          </cell>
          <cell r="AB91">
            <v>7.0699999999999999E-2</v>
          </cell>
          <cell r="AC91">
            <v>1539280.4</v>
          </cell>
          <cell r="AD91">
            <v>184713.64799999999</v>
          </cell>
          <cell r="AE91">
            <v>0.12</v>
          </cell>
          <cell r="AF91">
            <v>43127</v>
          </cell>
          <cell r="AG91" t="str">
            <v>CIF</v>
          </cell>
          <cell r="AH91"/>
          <cell r="AI91"/>
          <cell r="AJ91"/>
          <cell r="AK91">
            <v>0.2</v>
          </cell>
          <cell r="AL91">
            <v>4354400</v>
          </cell>
          <cell r="AM91">
            <v>43160</v>
          </cell>
          <cell r="AN91" t="str">
            <v>Yes</v>
          </cell>
          <cell r="AO91">
            <v>0.8</v>
          </cell>
          <cell r="AP91">
            <v>17417600</v>
          </cell>
          <cell r="AQ91"/>
          <cell r="AR91"/>
          <cell r="AS91"/>
          <cell r="AT91">
            <v>0</v>
          </cell>
          <cell r="AU91"/>
          <cell r="AV91"/>
          <cell r="AW91"/>
          <cell r="AX91" t="str">
            <v>Cancel</v>
          </cell>
          <cell r="AY91"/>
          <cell r="AZ91"/>
          <cell r="BA91" t="str">
            <v>Cancel</v>
          </cell>
          <cell r="BB91"/>
        </row>
        <row r="92">
          <cell r="A92">
            <v>43101</v>
          </cell>
          <cell r="B92"/>
          <cell r="C92" t="str">
            <v>C49SZX20180035JL</v>
          </cell>
          <cell r="D92" t="str">
            <v>瑞福联</v>
          </cell>
          <cell r="E92" t="str">
            <v>YS12F</v>
          </cell>
          <cell r="F92" t="str">
            <v>NA</v>
          </cell>
          <cell r="G92" t="e">
            <v>#REF!</v>
          </cell>
          <cell r="H92" t="e">
            <v>#REF!</v>
          </cell>
          <cell r="I92"/>
          <cell r="J92"/>
          <cell r="K92">
            <v>2</v>
          </cell>
          <cell r="L92" t="str">
            <v>取消</v>
          </cell>
          <cell r="M92"/>
          <cell r="N92"/>
          <cell r="O92"/>
          <cell r="P92"/>
          <cell r="Q92"/>
          <cell r="R92" t="str">
            <v>-</v>
          </cell>
          <cell r="S92" t="str">
            <v>C49</v>
          </cell>
          <cell r="T92" t="str">
            <v>SOUTH</v>
          </cell>
          <cell r="U92" t="str">
            <v>深圳</v>
          </cell>
          <cell r="V92" t="str">
            <v>SZ 深圳</v>
          </cell>
          <cell r="W92" t="str">
            <v>JL</v>
          </cell>
          <cell r="X92" t="str">
            <v>JPY</v>
          </cell>
          <cell r="Y92">
            <v>8656000</v>
          </cell>
          <cell r="Z92">
            <v>1</v>
          </cell>
          <cell r="AA92">
            <v>17312000</v>
          </cell>
          <cell r="AB92">
            <v>7.0699999999999999E-2</v>
          </cell>
          <cell r="AC92">
            <v>1223958.3999999999</v>
          </cell>
          <cell r="AD92">
            <v>146875.00799999997</v>
          </cell>
          <cell r="AE92">
            <v>0.12</v>
          </cell>
          <cell r="AF92">
            <v>43101</v>
          </cell>
          <cell r="AG92" t="str">
            <v>CIF</v>
          </cell>
          <cell r="AH92"/>
          <cell r="AI92"/>
          <cell r="AJ92"/>
          <cell r="AK92">
            <v>0.2</v>
          </cell>
          <cell r="AL92">
            <v>3462400</v>
          </cell>
          <cell r="AM92">
            <v>43160</v>
          </cell>
          <cell r="AN92" t="str">
            <v>Yes</v>
          </cell>
          <cell r="AO92">
            <v>0.8</v>
          </cell>
          <cell r="AP92">
            <v>13849600</v>
          </cell>
          <cell r="AQ92"/>
          <cell r="AR92"/>
          <cell r="AS92"/>
          <cell r="AT92">
            <v>0</v>
          </cell>
          <cell r="AU92"/>
          <cell r="AV92"/>
          <cell r="AW92"/>
          <cell r="AX92" t="str">
            <v>Cancel</v>
          </cell>
          <cell r="AY92"/>
          <cell r="AZ92"/>
          <cell r="BA92" t="str">
            <v>Cancel</v>
          </cell>
          <cell r="BB92"/>
        </row>
        <row r="93">
          <cell r="A93">
            <v>43101</v>
          </cell>
          <cell r="B93"/>
          <cell r="C93" t="str">
            <v>C49SZX20180035JL</v>
          </cell>
          <cell r="D93" t="str">
            <v>瑞福联</v>
          </cell>
          <cell r="E93" t="str">
            <v>YS12F</v>
          </cell>
          <cell r="F93" t="str">
            <v>NA</v>
          </cell>
          <cell r="G93" t="e">
            <v>#REF!</v>
          </cell>
          <cell r="H93" t="e">
            <v>#REF!</v>
          </cell>
          <cell r="I93"/>
          <cell r="J93"/>
          <cell r="K93">
            <v>1</v>
          </cell>
          <cell r="L93" t="str">
            <v>取消</v>
          </cell>
          <cell r="M93"/>
          <cell r="N93"/>
          <cell r="O93"/>
          <cell r="P93"/>
          <cell r="Q93"/>
          <cell r="R93" t="str">
            <v>-</v>
          </cell>
          <cell r="S93" t="str">
            <v>C49</v>
          </cell>
          <cell r="T93" t="str">
            <v>SOUTH</v>
          </cell>
          <cell r="U93" t="str">
            <v>深圳</v>
          </cell>
          <cell r="V93" t="str">
            <v>SZ 深圳</v>
          </cell>
          <cell r="W93" t="str">
            <v>JL</v>
          </cell>
          <cell r="X93" t="str">
            <v>JPY</v>
          </cell>
          <cell r="Y93">
            <v>8656000</v>
          </cell>
          <cell r="Z93">
            <v>1</v>
          </cell>
          <cell r="AA93">
            <v>25968000</v>
          </cell>
          <cell r="AB93">
            <v>7.0699999999999999E-2</v>
          </cell>
          <cell r="AC93">
            <v>1835937.6</v>
          </cell>
          <cell r="AD93">
            <v>220312.51</v>
          </cell>
          <cell r="AE93">
            <v>0.12</v>
          </cell>
          <cell r="AF93">
            <v>43101</v>
          </cell>
          <cell r="AG93" t="str">
            <v>CIF</v>
          </cell>
          <cell r="AH93"/>
          <cell r="AI93"/>
          <cell r="AJ93"/>
          <cell r="AK93">
            <v>0.2</v>
          </cell>
          <cell r="AL93">
            <v>5193600</v>
          </cell>
          <cell r="AM93">
            <v>43160</v>
          </cell>
          <cell r="AN93" t="str">
            <v>Yes</v>
          </cell>
          <cell r="AO93">
            <v>0.8</v>
          </cell>
          <cell r="AP93">
            <v>20774400</v>
          </cell>
          <cell r="AQ93"/>
          <cell r="AR93"/>
          <cell r="AS93"/>
          <cell r="AT93">
            <v>0</v>
          </cell>
          <cell r="AU93"/>
          <cell r="AV93"/>
          <cell r="AW93"/>
          <cell r="AX93" t="str">
            <v>Cancel</v>
          </cell>
          <cell r="AY93"/>
          <cell r="AZ93"/>
          <cell r="BA93" t="str">
            <v>Cancel</v>
          </cell>
          <cell r="BB93"/>
        </row>
        <row r="94">
          <cell r="A94">
            <v>43101</v>
          </cell>
          <cell r="B94">
            <v>16</v>
          </cell>
          <cell r="C94" t="str">
            <v>C49SZX20180036JL</v>
          </cell>
          <cell r="D94" t="str">
            <v>瑞福联</v>
          </cell>
          <cell r="E94" t="str">
            <v>YS24</v>
          </cell>
          <cell r="F94" t="str">
            <v>NA</v>
          </cell>
          <cell r="G94" t="e">
            <v>#REF!</v>
          </cell>
          <cell r="H94" t="e">
            <v>#REF!</v>
          </cell>
          <cell r="I94" t="str">
            <v>L-&gt;R</v>
          </cell>
          <cell r="J94" t="str">
            <v>No</v>
          </cell>
          <cell r="K94">
            <v>1</v>
          </cell>
          <cell r="L94" t="str">
            <v>取消</v>
          </cell>
          <cell r="M94" t="e">
            <v>#N/A</v>
          </cell>
          <cell r="N94"/>
          <cell r="O94"/>
          <cell r="P94"/>
          <cell r="Q94"/>
          <cell r="R94" t="str">
            <v>-</v>
          </cell>
          <cell r="S94" t="str">
            <v>C49</v>
          </cell>
          <cell r="T94" t="str">
            <v>SOUTH</v>
          </cell>
          <cell r="U94" t="str">
            <v>深圳</v>
          </cell>
          <cell r="V94" t="str">
            <v>SZ 深圳</v>
          </cell>
          <cell r="W94" t="str">
            <v>JL</v>
          </cell>
          <cell r="X94" t="str">
            <v>JPY</v>
          </cell>
          <cell r="Y94">
            <v>10220000</v>
          </cell>
          <cell r="Z94">
            <v>1</v>
          </cell>
          <cell r="AA94">
            <v>10220000</v>
          </cell>
          <cell r="AB94">
            <v>7.0699999999999999E-2</v>
          </cell>
          <cell r="AC94">
            <v>722554</v>
          </cell>
          <cell r="AD94">
            <v>86706.48</v>
          </cell>
          <cell r="AE94">
            <v>0.12</v>
          </cell>
          <cell r="AF94">
            <v>43127</v>
          </cell>
          <cell r="AG94" t="str">
            <v>CIF</v>
          </cell>
          <cell r="AH94"/>
          <cell r="AI94"/>
          <cell r="AJ94"/>
          <cell r="AK94" t="str">
            <v>agree</v>
          </cell>
          <cell r="AL94">
            <v>828009</v>
          </cell>
          <cell r="AM94">
            <v>43160</v>
          </cell>
          <cell r="AN94" t="str">
            <v>Yes</v>
          </cell>
          <cell r="AO94" t="str">
            <v>agree</v>
          </cell>
          <cell r="AP94">
            <v>60491991</v>
          </cell>
          <cell r="AQ94"/>
          <cell r="AR94"/>
          <cell r="AS94"/>
          <cell r="AT94">
            <v>0</v>
          </cell>
          <cell r="AU94"/>
          <cell r="AV94"/>
          <cell r="AW94"/>
          <cell r="AX94" t="str">
            <v>Cancel</v>
          </cell>
          <cell r="AY94"/>
          <cell r="AZ94"/>
          <cell r="BA94" t="str">
            <v>Cancel</v>
          </cell>
          <cell r="BB94"/>
        </row>
        <row r="95">
          <cell r="A95">
            <v>43101</v>
          </cell>
          <cell r="B95">
            <v>17</v>
          </cell>
          <cell r="C95" t="str">
            <v>C49SZX20180036JL</v>
          </cell>
          <cell r="D95" t="str">
            <v>瑞福联</v>
          </cell>
          <cell r="E95" t="str">
            <v>YS24</v>
          </cell>
          <cell r="F95" t="str">
            <v>NA</v>
          </cell>
          <cell r="G95" t="e">
            <v>#REF!</v>
          </cell>
          <cell r="H95" t="e">
            <v>#REF!</v>
          </cell>
          <cell r="I95" t="str">
            <v>L-&gt;R</v>
          </cell>
          <cell r="J95" t="str">
            <v>No</v>
          </cell>
          <cell r="K95">
            <v>1</v>
          </cell>
          <cell r="L95" t="str">
            <v>取消</v>
          </cell>
          <cell r="M95" t="e">
            <v>#N/A</v>
          </cell>
          <cell r="N95"/>
          <cell r="O95"/>
          <cell r="P95"/>
          <cell r="Q95"/>
          <cell r="R95" t="str">
            <v>-</v>
          </cell>
          <cell r="S95" t="str">
            <v>C49</v>
          </cell>
          <cell r="T95" t="str">
            <v>SOUTH</v>
          </cell>
          <cell r="U95" t="str">
            <v>深圳</v>
          </cell>
          <cell r="V95" t="str">
            <v>SZ 深圳</v>
          </cell>
          <cell r="W95" t="str">
            <v>JL</v>
          </cell>
          <cell r="X95" t="str">
            <v>JPY</v>
          </cell>
          <cell r="Y95">
            <v>10220000</v>
          </cell>
          <cell r="Z95">
            <v>1</v>
          </cell>
          <cell r="AA95">
            <v>10220000</v>
          </cell>
          <cell r="AB95">
            <v>7.0699999999999999E-2</v>
          </cell>
          <cell r="AC95">
            <v>722554</v>
          </cell>
          <cell r="AD95">
            <v>86706.48</v>
          </cell>
          <cell r="AE95">
            <v>0.12</v>
          </cell>
          <cell r="AF95">
            <v>43127</v>
          </cell>
          <cell r="AG95" t="str">
            <v>CIF</v>
          </cell>
          <cell r="AH95"/>
          <cell r="AI95"/>
          <cell r="AJ95"/>
          <cell r="AK95" t="str">
            <v>agree</v>
          </cell>
          <cell r="AL95">
            <v>828009</v>
          </cell>
          <cell r="AM95">
            <v>43160</v>
          </cell>
          <cell r="AN95" t="str">
            <v>Yes</v>
          </cell>
          <cell r="AO95" t="str">
            <v>agree</v>
          </cell>
          <cell r="AP95">
            <v>60491991</v>
          </cell>
          <cell r="AQ95"/>
          <cell r="AR95"/>
          <cell r="AS95"/>
          <cell r="AT95">
            <v>0</v>
          </cell>
          <cell r="AU95"/>
          <cell r="AV95"/>
          <cell r="AW95"/>
          <cell r="AX95" t="str">
            <v>Cancel</v>
          </cell>
          <cell r="AY95"/>
          <cell r="AZ95"/>
          <cell r="BA95" t="str">
            <v>Cancel</v>
          </cell>
          <cell r="BB95"/>
        </row>
        <row r="96">
          <cell r="A96">
            <v>43101</v>
          </cell>
          <cell r="B96">
            <v>18</v>
          </cell>
          <cell r="C96" t="str">
            <v>C49SZX20180036JL</v>
          </cell>
          <cell r="D96" t="str">
            <v>瑞福联</v>
          </cell>
          <cell r="E96" t="str">
            <v>YS24</v>
          </cell>
          <cell r="F96" t="str">
            <v>NA</v>
          </cell>
          <cell r="G96" t="e">
            <v>#REF!</v>
          </cell>
          <cell r="H96" t="e">
            <v>#REF!</v>
          </cell>
          <cell r="I96" t="str">
            <v>L-&gt;R</v>
          </cell>
          <cell r="J96" t="str">
            <v>No</v>
          </cell>
          <cell r="K96">
            <v>1</v>
          </cell>
          <cell r="L96" t="str">
            <v>取消</v>
          </cell>
          <cell r="M96" t="e">
            <v>#N/A</v>
          </cell>
          <cell r="N96"/>
          <cell r="O96"/>
          <cell r="P96"/>
          <cell r="Q96"/>
          <cell r="R96" t="str">
            <v>-</v>
          </cell>
          <cell r="S96" t="str">
            <v>C49</v>
          </cell>
          <cell r="T96" t="str">
            <v>SOUTH</v>
          </cell>
          <cell r="U96" t="str">
            <v>深圳</v>
          </cell>
          <cell r="V96" t="str">
            <v>SZ 深圳</v>
          </cell>
          <cell r="W96" t="str">
            <v>JL</v>
          </cell>
          <cell r="X96" t="str">
            <v>JPY</v>
          </cell>
          <cell r="Y96">
            <v>10220000</v>
          </cell>
          <cell r="Z96">
            <v>1</v>
          </cell>
          <cell r="AA96">
            <v>10220000</v>
          </cell>
          <cell r="AB96">
            <v>7.0699999999999999E-2</v>
          </cell>
          <cell r="AC96">
            <v>722554</v>
          </cell>
          <cell r="AD96">
            <v>86706.48</v>
          </cell>
          <cell r="AE96">
            <v>0.12</v>
          </cell>
          <cell r="AF96">
            <v>43127</v>
          </cell>
          <cell r="AG96" t="str">
            <v>CIF</v>
          </cell>
          <cell r="AH96"/>
          <cell r="AI96"/>
          <cell r="AJ96"/>
          <cell r="AK96" t="str">
            <v>agree</v>
          </cell>
          <cell r="AL96">
            <v>828009</v>
          </cell>
          <cell r="AM96">
            <v>43160</v>
          </cell>
          <cell r="AN96" t="str">
            <v>Yes</v>
          </cell>
          <cell r="AO96" t="str">
            <v>agree</v>
          </cell>
          <cell r="AP96">
            <v>60491991</v>
          </cell>
          <cell r="AQ96"/>
          <cell r="AR96"/>
          <cell r="AS96"/>
          <cell r="AT96">
            <v>0</v>
          </cell>
          <cell r="AU96"/>
          <cell r="AV96"/>
          <cell r="AW96"/>
          <cell r="AX96" t="str">
            <v>Cancel</v>
          </cell>
          <cell r="AY96"/>
          <cell r="AZ96"/>
          <cell r="BA96" t="str">
            <v>Cancel</v>
          </cell>
          <cell r="BB96"/>
        </row>
        <row r="97">
          <cell r="A97">
            <v>43101</v>
          </cell>
          <cell r="B97">
            <v>19</v>
          </cell>
          <cell r="C97" t="str">
            <v>C49SZX20180036JL</v>
          </cell>
          <cell r="D97" t="str">
            <v>瑞福联</v>
          </cell>
          <cell r="E97" t="str">
            <v>YS24</v>
          </cell>
          <cell r="F97" t="str">
            <v>NA</v>
          </cell>
          <cell r="G97" t="e">
            <v>#REF!</v>
          </cell>
          <cell r="H97" t="e">
            <v>#REF!</v>
          </cell>
          <cell r="I97" t="str">
            <v>L-&gt;R</v>
          </cell>
          <cell r="J97" t="str">
            <v>No</v>
          </cell>
          <cell r="K97">
            <v>1</v>
          </cell>
          <cell r="L97" t="str">
            <v>取消</v>
          </cell>
          <cell r="M97" t="e">
            <v>#N/A</v>
          </cell>
          <cell r="N97"/>
          <cell r="O97"/>
          <cell r="P97"/>
          <cell r="Q97"/>
          <cell r="R97" t="str">
            <v>-</v>
          </cell>
          <cell r="S97" t="str">
            <v>C49</v>
          </cell>
          <cell r="T97" t="str">
            <v>SOUTH</v>
          </cell>
          <cell r="U97" t="str">
            <v>深圳</v>
          </cell>
          <cell r="V97" t="str">
            <v>SZ 深圳</v>
          </cell>
          <cell r="W97" t="str">
            <v>JL</v>
          </cell>
          <cell r="X97" t="str">
            <v>JPY</v>
          </cell>
          <cell r="Y97">
            <v>10220000</v>
          </cell>
          <cell r="Z97">
            <v>1</v>
          </cell>
          <cell r="AA97">
            <v>10220000</v>
          </cell>
          <cell r="AB97">
            <v>7.0699999999999999E-2</v>
          </cell>
          <cell r="AC97">
            <v>722554</v>
          </cell>
          <cell r="AD97">
            <v>86706.48</v>
          </cell>
          <cell r="AE97">
            <v>0.12</v>
          </cell>
          <cell r="AF97">
            <v>43127</v>
          </cell>
          <cell r="AG97" t="str">
            <v>CIF</v>
          </cell>
          <cell r="AH97"/>
          <cell r="AI97"/>
          <cell r="AJ97"/>
          <cell r="AK97" t="str">
            <v>agree</v>
          </cell>
          <cell r="AL97">
            <v>828009</v>
          </cell>
          <cell r="AM97">
            <v>43160</v>
          </cell>
          <cell r="AN97" t="str">
            <v>Yes</v>
          </cell>
          <cell r="AO97" t="str">
            <v>agree</v>
          </cell>
          <cell r="AP97">
            <v>60491991</v>
          </cell>
          <cell r="AQ97"/>
          <cell r="AR97"/>
          <cell r="AS97"/>
          <cell r="AT97">
            <v>0</v>
          </cell>
          <cell r="AU97"/>
          <cell r="AV97"/>
          <cell r="AW97"/>
          <cell r="AX97" t="str">
            <v>Cancel</v>
          </cell>
          <cell r="AY97"/>
          <cell r="AZ97"/>
          <cell r="BA97" t="str">
            <v>Cancel</v>
          </cell>
          <cell r="BB97"/>
        </row>
        <row r="98">
          <cell r="A98">
            <v>43101</v>
          </cell>
          <cell r="B98">
            <v>20</v>
          </cell>
          <cell r="C98" t="str">
            <v>C49SZX20180036JL</v>
          </cell>
          <cell r="D98" t="str">
            <v>瑞福联</v>
          </cell>
          <cell r="E98" t="str">
            <v>YS24</v>
          </cell>
          <cell r="F98" t="str">
            <v>NA</v>
          </cell>
          <cell r="G98" t="e">
            <v>#REF!</v>
          </cell>
          <cell r="H98" t="e">
            <v>#REF!</v>
          </cell>
          <cell r="I98" t="str">
            <v>L-&gt;R</v>
          </cell>
          <cell r="J98" t="str">
            <v>No</v>
          </cell>
          <cell r="K98">
            <v>1</v>
          </cell>
          <cell r="L98" t="str">
            <v>取消</v>
          </cell>
          <cell r="M98" t="e">
            <v>#N/A</v>
          </cell>
          <cell r="N98"/>
          <cell r="O98"/>
          <cell r="P98"/>
          <cell r="Q98"/>
          <cell r="R98" t="str">
            <v>-</v>
          </cell>
          <cell r="S98" t="str">
            <v>C49</v>
          </cell>
          <cell r="T98" t="str">
            <v>SOUTH</v>
          </cell>
          <cell r="U98" t="str">
            <v>深圳</v>
          </cell>
          <cell r="V98" t="str">
            <v>SZ 深圳</v>
          </cell>
          <cell r="W98" t="str">
            <v>JL</v>
          </cell>
          <cell r="X98" t="str">
            <v>JPY</v>
          </cell>
          <cell r="Y98">
            <v>10220000</v>
          </cell>
          <cell r="Z98">
            <v>1</v>
          </cell>
          <cell r="AA98">
            <v>10220000</v>
          </cell>
          <cell r="AB98">
            <v>7.0699999999999999E-2</v>
          </cell>
          <cell r="AC98">
            <v>722554</v>
          </cell>
          <cell r="AD98">
            <v>86706.48</v>
          </cell>
          <cell r="AE98">
            <v>0.12</v>
          </cell>
          <cell r="AF98">
            <v>43127</v>
          </cell>
          <cell r="AG98" t="str">
            <v>CIF</v>
          </cell>
          <cell r="AH98"/>
          <cell r="AI98"/>
          <cell r="AJ98"/>
          <cell r="AK98" t="str">
            <v>agree</v>
          </cell>
          <cell r="AL98">
            <v>828009</v>
          </cell>
          <cell r="AM98">
            <v>43160</v>
          </cell>
          <cell r="AN98" t="str">
            <v>Yes</v>
          </cell>
          <cell r="AO98" t="str">
            <v>agree</v>
          </cell>
          <cell r="AP98">
            <v>60491991</v>
          </cell>
          <cell r="AQ98"/>
          <cell r="AR98"/>
          <cell r="AS98"/>
          <cell r="AT98">
            <v>0</v>
          </cell>
          <cell r="AU98"/>
          <cell r="AV98"/>
          <cell r="AW98"/>
          <cell r="AX98" t="str">
            <v>Cancel</v>
          </cell>
          <cell r="AY98"/>
          <cell r="AZ98"/>
          <cell r="BA98" t="str">
            <v>Cancel</v>
          </cell>
          <cell r="BB98"/>
        </row>
        <row r="99">
          <cell r="A99">
            <v>43101</v>
          </cell>
          <cell r="B99">
            <v>21</v>
          </cell>
          <cell r="C99" t="str">
            <v>C49SZX20180036JL</v>
          </cell>
          <cell r="D99" t="str">
            <v>瑞福联</v>
          </cell>
          <cell r="E99" t="str">
            <v>YS24</v>
          </cell>
          <cell r="F99" t="str">
            <v>NA</v>
          </cell>
          <cell r="G99" t="e">
            <v>#REF!</v>
          </cell>
          <cell r="H99" t="e">
            <v>#REF!</v>
          </cell>
          <cell r="I99" t="str">
            <v>L-&gt;R</v>
          </cell>
          <cell r="J99" t="str">
            <v>No</v>
          </cell>
          <cell r="K99">
            <v>1</v>
          </cell>
          <cell r="L99" t="str">
            <v>取消</v>
          </cell>
          <cell r="M99" t="e">
            <v>#N/A</v>
          </cell>
          <cell r="N99"/>
          <cell r="O99"/>
          <cell r="P99"/>
          <cell r="Q99"/>
          <cell r="R99" t="str">
            <v>-</v>
          </cell>
          <cell r="S99" t="str">
            <v>C49</v>
          </cell>
          <cell r="T99" t="str">
            <v>SOUTH</v>
          </cell>
          <cell r="U99" t="str">
            <v>深圳</v>
          </cell>
          <cell r="V99" t="str">
            <v>SZ 深圳</v>
          </cell>
          <cell r="W99" t="str">
            <v>JL</v>
          </cell>
          <cell r="X99" t="str">
            <v>JPY</v>
          </cell>
          <cell r="Y99">
            <v>10220000</v>
          </cell>
          <cell r="Z99">
            <v>1</v>
          </cell>
          <cell r="AA99">
            <v>10220000</v>
          </cell>
          <cell r="AB99">
            <v>7.0699999999999999E-2</v>
          </cell>
          <cell r="AC99">
            <v>722554</v>
          </cell>
          <cell r="AD99">
            <v>86706.48</v>
          </cell>
          <cell r="AE99">
            <v>0.12</v>
          </cell>
          <cell r="AF99">
            <v>43127</v>
          </cell>
          <cell r="AG99" t="str">
            <v>CIF</v>
          </cell>
          <cell r="AH99"/>
          <cell r="AI99"/>
          <cell r="AJ99"/>
          <cell r="AK99" t="str">
            <v>agree</v>
          </cell>
          <cell r="AL99">
            <v>828009</v>
          </cell>
          <cell r="AM99">
            <v>43160</v>
          </cell>
          <cell r="AN99" t="str">
            <v>Yes</v>
          </cell>
          <cell r="AO99" t="str">
            <v>agree</v>
          </cell>
          <cell r="AP99">
            <v>60491991</v>
          </cell>
          <cell r="AQ99"/>
          <cell r="AR99"/>
          <cell r="AS99"/>
          <cell r="AT99">
            <v>0</v>
          </cell>
          <cell r="AU99"/>
          <cell r="AV99"/>
          <cell r="AW99"/>
          <cell r="AX99" t="str">
            <v>Cancel</v>
          </cell>
          <cell r="AY99"/>
          <cell r="AZ99"/>
          <cell r="BA99" t="str">
            <v>Cancel</v>
          </cell>
          <cell r="BB99"/>
        </row>
        <row r="100">
          <cell r="A100">
            <v>43132</v>
          </cell>
          <cell r="B100"/>
          <cell r="C100" t="str">
            <v>C49SZX20180037SS</v>
          </cell>
          <cell r="D100" t="str">
            <v>金晟晖</v>
          </cell>
          <cell r="E100" t="str">
            <v>YS24</v>
          </cell>
          <cell r="F100" t="str">
            <v>NA</v>
          </cell>
          <cell r="G100" t="e">
            <v>#REF!</v>
          </cell>
          <cell r="H100" t="e">
            <v>#REF!</v>
          </cell>
          <cell r="K100">
            <v>1</v>
          </cell>
          <cell r="L100" t="str">
            <v>已经送货</v>
          </cell>
          <cell r="M100" t="str">
            <v>2018/8</v>
          </cell>
          <cell r="N100"/>
          <cell r="O100">
            <v>11116183</v>
          </cell>
          <cell r="P100">
            <v>11380000</v>
          </cell>
          <cell r="Q100">
            <v>43313</v>
          </cell>
          <cell r="R100" t="str">
            <v>Yes</v>
          </cell>
          <cell r="S100" t="str">
            <v>C49</v>
          </cell>
          <cell r="T100" t="str">
            <v>SOUTH</v>
          </cell>
          <cell r="V100" t="str">
            <v>SZ 深圳</v>
          </cell>
          <cell r="W100" t="str">
            <v>SS</v>
          </cell>
          <cell r="X100" t="str">
            <v>JPY</v>
          </cell>
          <cell r="Y100">
            <v>11380000</v>
          </cell>
          <cell r="Z100">
            <v>1</v>
          </cell>
          <cell r="AA100">
            <v>11380000</v>
          </cell>
          <cell r="AB100">
            <v>7.2900000000000006E-2</v>
          </cell>
          <cell r="AC100">
            <v>829602.00000000012</v>
          </cell>
          <cell r="AD100">
            <v>99552.24</v>
          </cell>
          <cell r="AE100">
            <v>0.12</v>
          </cell>
          <cell r="AF100">
            <v>43132</v>
          </cell>
          <cell r="AG100" t="str">
            <v>DAP</v>
          </cell>
          <cell r="AH100" t="str">
            <v>吊装四楼</v>
          </cell>
          <cell r="AI100"/>
          <cell r="AJ100"/>
          <cell r="AK100">
            <v>0.1</v>
          </cell>
          <cell r="AL100">
            <v>1138000</v>
          </cell>
          <cell r="AM100">
            <v>43132</v>
          </cell>
          <cell r="AN100" t="str">
            <v>Yes</v>
          </cell>
          <cell r="AO100">
            <v>0.1</v>
          </cell>
          <cell r="AP100">
            <v>1138000</v>
          </cell>
          <cell r="AQ100">
            <v>43313</v>
          </cell>
          <cell r="AR100">
            <v>43326</v>
          </cell>
          <cell r="AS100">
            <v>0.8</v>
          </cell>
          <cell r="AT100">
            <v>9104000</v>
          </cell>
          <cell r="AU100">
            <v>43313</v>
          </cell>
          <cell r="AV100">
            <v>43326</v>
          </cell>
          <cell r="AW100" t="str">
            <v>complete</v>
          </cell>
          <cell r="AX100" t="str">
            <v>Yes</v>
          </cell>
          <cell r="AY100"/>
          <cell r="AZ100" t="str">
            <v>Y</v>
          </cell>
          <cell r="BA100" t="str">
            <v>Yes</v>
          </cell>
        </row>
        <row r="101">
          <cell r="A101">
            <v>43101</v>
          </cell>
          <cell r="B101"/>
          <cell r="C101" t="str">
            <v>C49SZX20180039JY</v>
          </cell>
          <cell r="D101" t="str">
            <v>星恩钰</v>
          </cell>
          <cell r="E101" t="str">
            <v>YS24</v>
          </cell>
          <cell r="F101" t="str">
            <v>NA</v>
          </cell>
          <cell r="G101" t="e">
            <v>#REF!</v>
          </cell>
          <cell r="H101" t="e">
            <v>#REF!</v>
          </cell>
          <cell r="K101">
            <v>1</v>
          </cell>
          <cell r="L101" t="str">
            <v>已经送货</v>
          </cell>
          <cell r="M101" t="str">
            <v>2018/5</v>
          </cell>
          <cell r="O101">
            <v>11116111</v>
          </cell>
          <cell r="P101">
            <v>12042200</v>
          </cell>
          <cell r="Q101">
            <v>43221</v>
          </cell>
          <cell r="R101" t="str">
            <v>No</v>
          </cell>
          <cell r="S101" t="str">
            <v>C49</v>
          </cell>
          <cell r="T101" t="str">
            <v>SOUTH</v>
          </cell>
          <cell r="U101" t="str">
            <v>東莞</v>
          </cell>
          <cell r="V101" t="str">
            <v>SZ 深圳</v>
          </cell>
          <cell r="W101" t="str">
            <v>JY</v>
          </cell>
          <cell r="X101" t="str">
            <v>JPY</v>
          </cell>
          <cell r="Y101">
            <v>12042200</v>
          </cell>
          <cell r="Z101">
            <v>1</v>
          </cell>
          <cell r="AA101">
            <v>12042200</v>
          </cell>
          <cell r="AB101">
            <v>7.0699999999999999E-2</v>
          </cell>
          <cell r="AC101">
            <v>851383.54</v>
          </cell>
          <cell r="AD101">
            <v>102166.0248</v>
          </cell>
          <cell r="AE101">
            <v>0.12</v>
          </cell>
          <cell r="AF101">
            <v>43131</v>
          </cell>
          <cell r="AG101" t="str">
            <v>DAP</v>
          </cell>
          <cell r="AH101" t="str">
            <v>吊装三楼</v>
          </cell>
          <cell r="AI101"/>
          <cell r="AJ101"/>
          <cell r="AK101">
            <v>0.1</v>
          </cell>
          <cell r="AL101">
            <v>1204220</v>
          </cell>
          <cell r="AM101">
            <v>43160</v>
          </cell>
          <cell r="AN101" t="str">
            <v>Yes</v>
          </cell>
          <cell r="AO101">
            <v>0.9</v>
          </cell>
          <cell r="AP101">
            <v>10837980</v>
          </cell>
          <cell r="AR101"/>
          <cell r="AS101" t="str">
            <v>agree</v>
          </cell>
          <cell r="AT101" t="e">
            <v>#VALUE!</v>
          </cell>
          <cell r="AU101" t="str">
            <v>MAY</v>
          </cell>
          <cell r="AV101" t="str">
            <v>20180518</v>
          </cell>
          <cell r="AY101"/>
          <cell r="AZ101" t="str">
            <v>Y</v>
          </cell>
          <cell r="BA101" t="str">
            <v>Yes</v>
          </cell>
        </row>
        <row r="102">
          <cell r="A102">
            <v>43160</v>
          </cell>
          <cell r="B102"/>
          <cell r="C102" t="str">
            <v>C49SZX20180041SX</v>
          </cell>
          <cell r="D102" t="str">
            <v>华远</v>
          </cell>
          <cell r="E102" t="str">
            <v>YSM10</v>
          </cell>
          <cell r="F102" t="str">
            <v>NA</v>
          </cell>
          <cell r="G102" t="e">
            <v>#REF!</v>
          </cell>
          <cell r="H102" t="e">
            <v>#REF!</v>
          </cell>
          <cell r="K102">
            <v>2</v>
          </cell>
          <cell r="L102" t="str">
            <v>已经送货</v>
          </cell>
          <cell r="M102" t="str">
            <v>2018/6</v>
          </cell>
          <cell r="N102"/>
          <cell r="O102">
            <v>11116121</v>
          </cell>
          <cell r="P102">
            <v>19923769</v>
          </cell>
          <cell r="Q102">
            <v>43252</v>
          </cell>
          <cell r="R102" t="str">
            <v>Yes</v>
          </cell>
          <cell r="S102" t="str">
            <v>C49</v>
          </cell>
          <cell r="T102" t="str">
            <v>SOUTH</v>
          </cell>
          <cell r="U102" t="str">
            <v>深圳</v>
          </cell>
          <cell r="V102" t="str">
            <v>SZ 深圳</v>
          </cell>
          <cell r="W102" t="str">
            <v>SX</v>
          </cell>
          <cell r="X102" t="str">
            <v>JPY</v>
          </cell>
          <cell r="Y102">
            <v>9961884.5</v>
          </cell>
          <cell r="Z102">
            <v>1</v>
          </cell>
          <cell r="AA102">
            <v>19923769</v>
          </cell>
          <cell r="AB102">
            <v>7.3200000000000001E-2</v>
          </cell>
          <cell r="AC102">
            <v>1458419.8907999999</v>
          </cell>
          <cell r="AD102">
            <v>175010.38689599998</v>
          </cell>
          <cell r="AE102">
            <v>0.12</v>
          </cell>
          <cell r="AF102">
            <v>43160</v>
          </cell>
          <cell r="AG102" t="str">
            <v>DAP</v>
          </cell>
          <cell r="AH102"/>
          <cell r="AI102"/>
          <cell r="AJ102"/>
          <cell r="AK102">
            <v>0.1</v>
          </cell>
          <cell r="AL102">
            <v>1992376.9000000001</v>
          </cell>
          <cell r="AM102">
            <v>43160</v>
          </cell>
          <cell r="AN102" t="str">
            <v>Yes</v>
          </cell>
          <cell r="AO102">
            <v>0.8</v>
          </cell>
          <cell r="AP102">
            <v>15939015.200000001</v>
          </cell>
          <cell r="AQ102">
            <v>43252</v>
          </cell>
          <cell r="AR102">
            <v>43271</v>
          </cell>
          <cell r="AS102">
            <v>0.1</v>
          </cell>
          <cell r="AT102">
            <v>1992376.9000000001</v>
          </cell>
          <cell r="AV102"/>
          <cell r="AY102"/>
          <cell r="AZ102" t="str">
            <v>Y</v>
          </cell>
          <cell r="BA102" t="str">
            <v>Yes</v>
          </cell>
        </row>
        <row r="103">
          <cell r="A103">
            <v>43160</v>
          </cell>
          <cell r="B103"/>
          <cell r="C103" t="str">
            <v>C49SZX20180042SX</v>
          </cell>
          <cell r="D103" t="str">
            <v>凌鑫</v>
          </cell>
          <cell r="E103" t="str">
            <v>YSM10</v>
          </cell>
          <cell r="F103" t="str">
            <v>NA</v>
          </cell>
          <cell r="G103" t="e">
            <v>#REF!</v>
          </cell>
          <cell r="H103" t="e">
            <v>#REF!</v>
          </cell>
          <cell r="K103">
            <v>1</v>
          </cell>
          <cell r="L103" t="str">
            <v>已经送货</v>
          </cell>
          <cell r="M103"/>
          <cell r="N103"/>
          <cell r="O103">
            <v>11116081</v>
          </cell>
          <cell r="P103">
            <v>9098400</v>
          </cell>
          <cell r="Q103">
            <v>43160</v>
          </cell>
          <cell r="R103" t="str">
            <v>No</v>
          </cell>
          <cell r="S103" t="str">
            <v>C49</v>
          </cell>
          <cell r="T103" t="str">
            <v>SOUTH</v>
          </cell>
          <cell r="U103" t="str">
            <v>深圳</v>
          </cell>
          <cell r="V103" t="str">
            <v>SZ 深圳</v>
          </cell>
          <cell r="W103" t="str">
            <v>SX</v>
          </cell>
          <cell r="X103" t="str">
            <v>JPY</v>
          </cell>
          <cell r="Y103">
            <v>9098400</v>
          </cell>
          <cell r="Z103">
            <v>1</v>
          </cell>
          <cell r="AA103">
            <v>9098400</v>
          </cell>
          <cell r="AB103">
            <v>7.3200000000000001E-2</v>
          </cell>
          <cell r="AC103">
            <v>666002.88</v>
          </cell>
          <cell r="AD103">
            <v>79920.345600000001</v>
          </cell>
          <cell r="AE103">
            <v>0.12</v>
          </cell>
          <cell r="AF103">
            <v>43173</v>
          </cell>
          <cell r="AG103" t="str">
            <v>DAP</v>
          </cell>
          <cell r="AH103"/>
          <cell r="AI103"/>
          <cell r="AJ103"/>
          <cell r="AK103">
            <v>1</v>
          </cell>
          <cell r="AL103">
            <v>9098400</v>
          </cell>
          <cell r="AM103">
            <v>43160</v>
          </cell>
          <cell r="AN103" t="str">
            <v>Yes</v>
          </cell>
          <cell r="AO103"/>
          <cell r="AP103">
            <v>0</v>
          </cell>
          <cell r="AR103"/>
          <cell r="AS103"/>
          <cell r="AT103">
            <v>0</v>
          </cell>
          <cell r="AV103"/>
          <cell r="AX103" t="str">
            <v>Yes</v>
          </cell>
          <cell r="AY103"/>
          <cell r="BA103" t="str">
            <v>Yes</v>
          </cell>
        </row>
        <row r="104">
          <cell r="A104">
            <v>43160</v>
          </cell>
          <cell r="B104"/>
          <cell r="C104" t="str">
            <v>C49SZX20180043SX</v>
          </cell>
          <cell r="D104" t="str">
            <v>凌鑫</v>
          </cell>
          <cell r="E104" t="str">
            <v>YSM10</v>
          </cell>
          <cell r="F104" t="str">
            <v>NA</v>
          </cell>
          <cell r="G104" t="e">
            <v>#REF!</v>
          </cell>
          <cell r="H104" t="e">
            <v>#REF!</v>
          </cell>
          <cell r="I104"/>
          <cell r="J104"/>
          <cell r="K104">
            <v>1</v>
          </cell>
          <cell r="L104" t="str">
            <v>取消</v>
          </cell>
          <cell r="M104"/>
          <cell r="N104"/>
          <cell r="O104"/>
          <cell r="P104"/>
          <cell r="Q104"/>
          <cell r="R104" t="str">
            <v>No</v>
          </cell>
          <cell r="S104" t="str">
            <v>C49</v>
          </cell>
          <cell r="T104" t="str">
            <v>SOUTH</v>
          </cell>
          <cell r="U104" t="str">
            <v>深圳</v>
          </cell>
          <cell r="V104" t="str">
            <v>SZ 深圳</v>
          </cell>
          <cell r="W104" t="str">
            <v>SX</v>
          </cell>
          <cell r="X104" t="str">
            <v>JPY</v>
          </cell>
          <cell r="Y104">
            <v>9098400</v>
          </cell>
          <cell r="Z104">
            <v>1</v>
          </cell>
          <cell r="AA104">
            <v>9098400</v>
          </cell>
          <cell r="AB104">
            <v>7.3200000000000001E-2</v>
          </cell>
          <cell r="AC104">
            <v>666002.88</v>
          </cell>
          <cell r="AD104">
            <v>79920.345600000001</v>
          </cell>
          <cell r="AE104">
            <v>0.12</v>
          </cell>
          <cell r="AF104">
            <v>43173</v>
          </cell>
          <cell r="AG104" t="str">
            <v>DAP</v>
          </cell>
          <cell r="AH104" t="str">
            <v>吊装四楼</v>
          </cell>
          <cell r="AI104"/>
          <cell r="AJ104"/>
          <cell r="AK104">
            <v>1</v>
          </cell>
          <cell r="AL104">
            <v>9098400</v>
          </cell>
          <cell r="AM104"/>
          <cell r="AN104"/>
          <cell r="AO104"/>
          <cell r="AP104">
            <v>0</v>
          </cell>
          <cell r="AQ104"/>
          <cell r="AR104"/>
          <cell r="AS104"/>
          <cell r="AT104">
            <v>0</v>
          </cell>
          <cell r="AU104"/>
          <cell r="AV104"/>
          <cell r="AW104"/>
          <cell r="AX104" t="str">
            <v>Cancel</v>
          </cell>
          <cell r="AY104"/>
          <cell r="AZ104"/>
          <cell r="BA104" t="str">
            <v>Cancel</v>
          </cell>
          <cell r="BB104" t="str">
            <v>2018-10-23通知</v>
          </cell>
        </row>
        <row r="105">
          <cell r="A105">
            <v>43160</v>
          </cell>
          <cell r="B105"/>
          <cell r="C105" t="str">
            <v>C49SZX20180045JY</v>
          </cell>
          <cell r="D105" t="str">
            <v>Huituo 辉拓</v>
          </cell>
          <cell r="E105" t="str">
            <v>YS12F</v>
          </cell>
          <cell r="F105" t="str">
            <v>NA</v>
          </cell>
          <cell r="G105" t="e">
            <v>#REF!</v>
          </cell>
          <cell r="H105" t="e">
            <v>#REF!</v>
          </cell>
          <cell r="K105">
            <v>1</v>
          </cell>
          <cell r="L105" t="str">
            <v>已经送货</v>
          </cell>
          <cell r="M105" t="str">
            <v>2018/4</v>
          </cell>
          <cell r="N105"/>
          <cell r="O105">
            <v>11116086</v>
          </cell>
          <cell r="P105">
            <v>7350000</v>
          </cell>
          <cell r="Q105">
            <v>43191</v>
          </cell>
          <cell r="R105" t="str">
            <v>No</v>
          </cell>
          <cell r="S105" t="str">
            <v>C49</v>
          </cell>
          <cell r="T105" t="str">
            <v>SOUTH</v>
          </cell>
          <cell r="U105" t="str">
            <v>深圳</v>
          </cell>
          <cell r="V105" t="str">
            <v>SZ 深圳</v>
          </cell>
          <cell r="W105" t="str">
            <v>JY</v>
          </cell>
          <cell r="X105" t="str">
            <v>JPY</v>
          </cell>
          <cell r="Y105">
            <v>7350000</v>
          </cell>
          <cell r="Z105">
            <v>1</v>
          </cell>
          <cell r="AA105">
            <v>7350000</v>
          </cell>
          <cell r="AB105">
            <v>7.3200000000000001E-2</v>
          </cell>
          <cell r="AC105">
            <v>538020</v>
          </cell>
          <cell r="AD105">
            <v>64562.399999999994</v>
          </cell>
          <cell r="AE105">
            <v>0.12</v>
          </cell>
          <cell r="AF105">
            <v>43160</v>
          </cell>
          <cell r="AG105" t="str">
            <v>DAP</v>
          </cell>
          <cell r="AH105"/>
          <cell r="AI105" t="str">
            <v>Na</v>
          </cell>
          <cell r="AJ105" t="str">
            <v>Na</v>
          </cell>
          <cell r="AK105">
            <v>0.1</v>
          </cell>
          <cell r="AL105">
            <v>735000</v>
          </cell>
          <cell r="AM105">
            <v>43160</v>
          </cell>
          <cell r="AN105" t="str">
            <v>Yes</v>
          </cell>
          <cell r="AO105" t="str">
            <v>agree</v>
          </cell>
          <cell r="AP105" t="e">
            <v>#VALUE!</v>
          </cell>
          <cell r="AQ105">
            <v>43191</v>
          </cell>
          <cell r="AR105">
            <v>43201</v>
          </cell>
          <cell r="AS105" t="str">
            <v>agree</v>
          </cell>
          <cell r="AT105" t="e">
            <v>#VALUE!</v>
          </cell>
          <cell r="AU105" t="str">
            <v>APR</v>
          </cell>
          <cell r="AV105" t="str">
            <v>20180412</v>
          </cell>
          <cell r="AY105" t="str">
            <v>Yes</v>
          </cell>
          <cell r="BA105" t="str">
            <v>Yes</v>
          </cell>
        </row>
        <row r="106">
          <cell r="A106">
            <v>43160</v>
          </cell>
          <cell r="B106"/>
          <cell r="C106" t="str">
            <v>C49SZX20180046SX</v>
          </cell>
          <cell r="D106" t="str">
            <v>顺弘</v>
          </cell>
          <cell r="E106" t="str">
            <v>YSM20-2</v>
          </cell>
          <cell r="F106" t="str">
            <v>NA</v>
          </cell>
          <cell r="G106" t="e">
            <v>#REF!</v>
          </cell>
          <cell r="H106" t="e">
            <v>#REF!</v>
          </cell>
          <cell r="K106">
            <v>1</v>
          </cell>
          <cell r="L106" t="str">
            <v>已经送货</v>
          </cell>
          <cell r="M106" t="str">
            <v>2018/8</v>
          </cell>
          <cell r="N106"/>
          <cell r="O106">
            <v>11116172</v>
          </cell>
          <cell r="P106">
            <v>16833680</v>
          </cell>
          <cell r="Q106">
            <v>43313</v>
          </cell>
          <cell r="R106" t="str">
            <v>No</v>
          </cell>
          <cell r="S106" t="str">
            <v>C49</v>
          </cell>
          <cell r="T106" t="str">
            <v>SOUTH</v>
          </cell>
          <cell r="U106" t="str">
            <v>東莞</v>
          </cell>
          <cell r="V106" t="str">
            <v>SZ 深圳</v>
          </cell>
          <cell r="W106" t="str">
            <v>SX</v>
          </cell>
          <cell r="X106" t="str">
            <v>JPY</v>
          </cell>
          <cell r="Y106">
            <v>16833680</v>
          </cell>
          <cell r="Z106">
            <v>1</v>
          </cell>
          <cell r="AA106">
            <v>16833680</v>
          </cell>
          <cell r="AB106">
            <v>7.3200000000000001E-2</v>
          </cell>
          <cell r="AC106">
            <v>1232225.3759999999</v>
          </cell>
          <cell r="AD106">
            <v>147867.04512</v>
          </cell>
          <cell r="AE106">
            <v>0.12</v>
          </cell>
          <cell r="AF106">
            <v>43168</v>
          </cell>
          <cell r="AG106" t="str">
            <v>CIF</v>
          </cell>
          <cell r="AH106"/>
          <cell r="AI106" t="str">
            <v>Na</v>
          </cell>
          <cell r="AJ106" t="str">
            <v>Na</v>
          </cell>
          <cell r="AK106" t="str">
            <v>agree</v>
          </cell>
          <cell r="AL106">
            <v>3391774</v>
          </cell>
          <cell r="AM106">
            <v>43191</v>
          </cell>
          <cell r="AN106" t="str">
            <v>Yes</v>
          </cell>
          <cell r="AO106" t="str">
            <v>agree</v>
          </cell>
          <cell r="AP106">
            <v>13441906</v>
          </cell>
          <cell r="AQ106">
            <v>43313</v>
          </cell>
          <cell r="AR106">
            <v>43313</v>
          </cell>
          <cell r="AS106"/>
          <cell r="AT106">
            <v>0</v>
          </cell>
          <cell r="AV106"/>
          <cell r="AY106"/>
          <cell r="AZ106" t="str">
            <v>Y</v>
          </cell>
          <cell r="BA106" t="str">
            <v>Yes</v>
          </cell>
        </row>
        <row r="107">
          <cell r="A107">
            <v>43160</v>
          </cell>
          <cell r="B107">
            <v>22</v>
          </cell>
          <cell r="C107" t="str">
            <v>C49SZX20180047SX</v>
          </cell>
          <cell r="D107" t="str">
            <v>顺弘</v>
          </cell>
          <cell r="E107" t="str">
            <v>YSM20-2</v>
          </cell>
          <cell r="F107" t="str">
            <v>NA</v>
          </cell>
          <cell r="G107" t="e">
            <v>#REF!</v>
          </cell>
          <cell r="H107" t="e">
            <v>#REF!</v>
          </cell>
          <cell r="I107" t="str">
            <v>L-&gt;R</v>
          </cell>
          <cell r="J107" t="str">
            <v>cATS10+MVC+special layout</v>
          </cell>
          <cell r="K107">
            <v>1</v>
          </cell>
          <cell r="L107" t="str">
            <v>取消</v>
          </cell>
          <cell r="M107" t="e">
            <v>#N/A</v>
          </cell>
          <cell r="N107"/>
          <cell r="O107"/>
          <cell r="P107"/>
          <cell r="Q107"/>
          <cell r="R107" t="str">
            <v>No</v>
          </cell>
          <cell r="S107" t="str">
            <v>C49</v>
          </cell>
          <cell r="T107" t="str">
            <v>SOUTH</v>
          </cell>
          <cell r="U107" t="str">
            <v>東莞</v>
          </cell>
          <cell r="V107" t="str">
            <v>SZ 深圳</v>
          </cell>
          <cell r="W107" t="str">
            <v>SX</v>
          </cell>
          <cell r="X107" t="str">
            <v>JPY</v>
          </cell>
          <cell r="Y107">
            <v>14820000</v>
          </cell>
          <cell r="Z107">
            <v>1</v>
          </cell>
          <cell r="AA107">
            <v>14820000</v>
          </cell>
          <cell r="AB107">
            <v>7.3200000000000001E-2</v>
          </cell>
          <cell r="AC107">
            <v>1084824</v>
          </cell>
          <cell r="AD107">
            <v>130178.87999999999</v>
          </cell>
          <cell r="AE107">
            <v>0.12</v>
          </cell>
          <cell r="AF107">
            <v>43168</v>
          </cell>
          <cell r="AG107" t="str">
            <v>CIF</v>
          </cell>
          <cell r="AH107"/>
          <cell r="AI107"/>
          <cell r="AJ107"/>
          <cell r="AK107">
            <v>0.2</v>
          </cell>
          <cell r="AL107">
            <v>2964000</v>
          </cell>
          <cell r="AM107"/>
          <cell r="AN107" t="str">
            <v>No</v>
          </cell>
          <cell r="AO107">
            <v>0.8</v>
          </cell>
          <cell r="AP107">
            <v>11856000</v>
          </cell>
          <cell r="AQ107"/>
          <cell r="AR107"/>
          <cell r="AS107"/>
          <cell r="AT107">
            <v>0</v>
          </cell>
          <cell r="AV107"/>
          <cell r="AX107" t="str">
            <v>Cancel</v>
          </cell>
          <cell r="AY107"/>
          <cell r="AZ107"/>
          <cell r="BA107" t="str">
            <v>Cancel</v>
          </cell>
        </row>
        <row r="108">
          <cell r="A108">
            <v>43160</v>
          </cell>
          <cell r="B108"/>
          <cell r="C108" t="str">
            <v>C49SZX20180048DZ</v>
          </cell>
          <cell r="D108" t="str">
            <v>麦驰</v>
          </cell>
          <cell r="E108" t="str">
            <v>YSM10</v>
          </cell>
          <cell r="F108" t="str">
            <v>NA</v>
          </cell>
          <cell r="G108" t="e">
            <v>#REF!</v>
          </cell>
          <cell r="H108" t="e">
            <v>#REF!</v>
          </cell>
          <cell r="K108">
            <v>1</v>
          </cell>
          <cell r="L108" t="str">
            <v>已经送货</v>
          </cell>
          <cell r="M108" t="str">
            <v>2018/4</v>
          </cell>
          <cell r="N108"/>
          <cell r="O108" t="str">
            <v>11100251/11116090</v>
          </cell>
          <cell r="P108">
            <v>800000</v>
          </cell>
          <cell r="Q108">
            <v>43191</v>
          </cell>
          <cell r="R108" t="str">
            <v>No</v>
          </cell>
          <cell r="S108" t="str">
            <v>C49</v>
          </cell>
          <cell r="T108" t="str">
            <v>SOUTH</v>
          </cell>
          <cell r="U108" t="str">
            <v>深圳</v>
          </cell>
          <cell r="V108" t="str">
            <v>SZ 深圳</v>
          </cell>
          <cell r="W108" t="str">
            <v>DZ</v>
          </cell>
          <cell r="X108" t="str">
            <v>RMB</v>
          </cell>
          <cell r="Y108">
            <v>800000</v>
          </cell>
          <cell r="Z108">
            <v>1.17</v>
          </cell>
          <cell r="AA108">
            <v>800000</v>
          </cell>
          <cell r="AB108">
            <v>1.23</v>
          </cell>
          <cell r="AC108">
            <v>841025.641025641</v>
          </cell>
          <cell r="AD108">
            <v>100923.07692307692</v>
          </cell>
          <cell r="AE108">
            <v>0.12</v>
          </cell>
          <cell r="AF108">
            <v>43178</v>
          </cell>
          <cell r="AG108" t="str">
            <v>含税到厂</v>
          </cell>
          <cell r="AH108" t="str">
            <v>电梯3楼</v>
          </cell>
          <cell r="AI108"/>
          <cell r="AJ108"/>
          <cell r="AK108">
            <v>0.3</v>
          </cell>
          <cell r="AL108">
            <v>240000</v>
          </cell>
          <cell r="AM108">
            <v>43160</v>
          </cell>
          <cell r="AN108" t="str">
            <v>Yes</v>
          </cell>
          <cell r="AO108">
            <v>0.65</v>
          </cell>
          <cell r="AP108">
            <v>520000</v>
          </cell>
          <cell r="AQ108">
            <v>43191</v>
          </cell>
          <cell r="AR108">
            <v>43202</v>
          </cell>
          <cell r="AS108">
            <v>0.05</v>
          </cell>
          <cell r="AT108">
            <v>40000</v>
          </cell>
          <cell r="AU108">
            <v>43313</v>
          </cell>
          <cell r="AV108">
            <v>43342</v>
          </cell>
          <cell r="AW108" t="str">
            <v xml:space="preserve">Complete </v>
          </cell>
          <cell r="AX108" t="str">
            <v>Yes</v>
          </cell>
          <cell r="AY108" t="str">
            <v>Yes</v>
          </cell>
          <cell r="BA108" t="str">
            <v>Yes</v>
          </cell>
        </row>
        <row r="109">
          <cell r="A109">
            <v>43160</v>
          </cell>
          <cell r="B109"/>
          <cell r="C109" t="str">
            <v>C49SZX20180049DZ</v>
          </cell>
          <cell r="D109" t="str">
            <v>江西晶瑞</v>
          </cell>
          <cell r="E109" t="str">
            <v>YSM10</v>
          </cell>
          <cell r="F109" t="str">
            <v>NA</v>
          </cell>
          <cell r="G109" t="e">
            <v>#REF!</v>
          </cell>
          <cell r="H109" t="e">
            <v>#REF!</v>
          </cell>
          <cell r="K109">
            <v>1</v>
          </cell>
          <cell r="L109" t="str">
            <v>已经送货</v>
          </cell>
          <cell r="M109" t="str">
            <v>2018/4</v>
          </cell>
          <cell r="N109"/>
          <cell r="O109">
            <v>11100246</v>
          </cell>
          <cell r="P109">
            <v>670000</v>
          </cell>
          <cell r="Q109">
            <v>43191</v>
          </cell>
          <cell r="R109" t="str">
            <v>No</v>
          </cell>
          <cell r="S109" t="str">
            <v>C49</v>
          </cell>
          <cell r="T109" t="str">
            <v>SOUTH</v>
          </cell>
          <cell r="U109" t="str">
            <v>江西</v>
          </cell>
          <cell r="V109" t="str">
            <v>SZ 深圳</v>
          </cell>
          <cell r="W109" t="str">
            <v>DZ</v>
          </cell>
          <cell r="X109" t="str">
            <v>RMB</v>
          </cell>
          <cell r="Y109">
            <v>670000</v>
          </cell>
          <cell r="Z109">
            <v>1.17</v>
          </cell>
          <cell r="AA109">
            <v>670000</v>
          </cell>
          <cell r="AB109">
            <v>1.23</v>
          </cell>
          <cell r="AC109">
            <v>704358.97435897437</v>
          </cell>
          <cell r="AD109">
            <v>84523.076923076922</v>
          </cell>
          <cell r="AE109">
            <v>0.12</v>
          </cell>
          <cell r="AF109">
            <v>43173</v>
          </cell>
          <cell r="AG109" t="str">
            <v>含税到厂</v>
          </cell>
          <cell r="AH109" t="str">
            <v>电梯</v>
          </cell>
          <cell r="AI109" t="str">
            <v>Na</v>
          </cell>
          <cell r="AJ109" t="str">
            <v>Na</v>
          </cell>
          <cell r="AK109">
            <v>0.5</v>
          </cell>
          <cell r="AL109">
            <v>335000</v>
          </cell>
          <cell r="AM109">
            <v>43160</v>
          </cell>
          <cell r="AN109" t="str">
            <v>Yes</v>
          </cell>
          <cell r="AO109">
            <v>0.45</v>
          </cell>
          <cell r="AP109">
            <v>301500</v>
          </cell>
          <cell r="AQ109">
            <v>43160</v>
          </cell>
          <cell r="AR109">
            <v>43186</v>
          </cell>
          <cell r="AS109">
            <v>0.05</v>
          </cell>
          <cell r="AT109">
            <v>33500</v>
          </cell>
          <cell r="AV109"/>
          <cell r="AY109"/>
          <cell r="BA109" t="str">
            <v>Yes</v>
          </cell>
        </row>
        <row r="110">
          <cell r="A110">
            <v>43160</v>
          </cell>
          <cell r="B110"/>
          <cell r="C110" t="str">
            <v>C49SZX20180050MZ</v>
          </cell>
          <cell r="D110" t="str">
            <v>腾拓</v>
          </cell>
          <cell r="E110" t="str">
            <v>YSM10</v>
          </cell>
          <cell r="F110" t="str">
            <v>NA</v>
          </cell>
          <cell r="G110" t="e">
            <v>#REF!</v>
          </cell>
          <cell r="H110" t="e">
            <v>#REF!</v>
          </cell>
          <cell r="K110">
            <v>4</v>
          </cell>
          <cell r="L110" t="str">
            <v>已经送货</v>
          </cell>
          <cell r="M110" t="str">
            <v>2018/5</v>
          </cell>
          <cell r="N110"/>
          <cell r="O110">
            <v>11116109</v>
          </cell>
          <cell r="P110">
            <v>38500000</v>
          </cell>
          <cell r="Q110">
            <v>43221</v>
          </cell>
          <cell r="R110" t="str">
            <v>Yes</v>
          </cell>
          <cell r="S110" t="str">
            <v>C49</v>
          </cell>
          <cell r="T110" t="str">
            <v>SOUTH</v>
          </cell>
          <cell r="U110" t="str">
            <v>東莞</v>
          </cell>
          <cell r="V110" t="str">
            <v>SZ 深圳</v>
          </cell>
          <cell r="W110" t="str">
            <v>MZ</v>
          </cell>
          <cell r="X110" t="str">
            <v>JPY</v>
          </cell>
          <cell r="Y110">
            <v>9625000</v>
          </cell>
          <cell r="Z110">
            <v>1</v>
          </cell>
          <cell r="AA110">
            <v>38500000</v>
          </cell>
          <cell r="AB110">
            <v>7.3200000000000001E-2</v>
          </cell>
          <cell r="AC110">
            <v>2818200</v>
          </cell>
          <cell r="AD110">
            <v>338184</v>
          </cell>
          <cell r="AE110">
            <v>0.12</v>
          </cell>
          <cell r="AF110">
            <v>43172</v>
          </cell>
          <cell r="AG110" t="str">
            <v>CIF</v>
          </cell>
          <cell r="AH110"/>
          <cell r="AI110"/>
          <cell r="AJ110"/>
          <cell r="AK110">
            <v>0.1</v>
          </cell>
          <cell r="AL110">
            <v>3850000</v>
          </cell>
          <cell r="AM110">
            <v>43160</v>
          </cell>
          <cell r="AN110" t="str">
            <v>Yes</v>
          </cell>
          <cell r="AO110" t="str">
            <v>agree</v>
          </cell>
          <cell r="AP110">
            <v>24891777</v>
          </cell>
          <cell r="AQ110">
            <v>43221</v>
          </cell>
          <cell r="AR110">
            <v>43243</v>
          </cell>
          <cell r="AS110" t="str">
            <v>agree</v>
          </cell>
          <cell r="AT110" t="e">
            <v>#VALUE!</v>
          </cell>
          <cell r="AV110"/>
          <cell r="AY110" t="str">
            <v>Yes</v>
          </cell>
          <cell r="AZ110" t="str">
            <v>Y</v>
          </cell>
          <cell r="BA110" t="str">
            <v>Yes</v>
          </cell>
        </row>
        <row r="111">
          <cell r="A111">
            <v>43160</v>
          </cell>
          <cell r="B111"/>
          <cell r="C111" t="str">
            <v>C49SZX20180051MZ</v>
          </cell>
          <cell r="D111" t="str">
            <v>腾拓</v>
          </cell>
          <cell r="E111" t="str">
            <v>YSM10</v>
          </cell>
          <cell r="F111" t="str">
            <v>NA</v>
          </cell>
          <cell r="G111" t="e">
            <v>#REF!</v>
          </cell>
          <cell r="H111" t="e">
            <v>#REF!</v>
          </cell>
          <cell r="I111"/>
          <cell r="J111"/>
          <cell r="K111">
            <v>1</v>
          </cell>
          <cell r="L111" t="str">
            <v>取消</v>
          </cell>
          <cell r="M111"/>
          <cell r="N111"/>
          <cell r="O111"/>
          <cell r="P111"/>
          <cell r="Q111"/>
          <cell r="R111" t="str">
            <v>-</v>
          </cell>
          <cell r="S111" t="str">
            <v>C49</v>
          </cell>
          <cell r="T111" t="str">
            <v>SOUTH</v>
          </cell>
          <cell r="U111" t="str">
            <v>東莞</v>
          </cell>
          <cell r="V111" t="str">
            <v>SZ 深圳</v>
          </cell>
          <cell r="W111"/>
          <cell r="X111" t="str">
            <v>JPY</v>
          </cell>
          <cell r="Y111">
            <v>9625000</v>
          </cell>
          <cell r="Z111">
            <v>1</v>
          </cell>
          <cell r="AA111">
            <v>9625000</v>
          </cell>
          <cell r="AB111">
            <v>7.3200000000000001E-2</v>
          </cell>
          <cell r="AC111">
            <v>704550</v>
          </cell>
          <cell r="AD111">
            <v>84546</v>
          </cell>
          <cell r="AE111">
            <v>0.12</v>
          </cell>
          <cell r="AF111">
            <v>43172</v>
          </cell>
          <cell r="AG111" t="str">
            <v>CIF</v>
          </cell>
          <cell r="AH111"/>
          <cell r="AI111"/>
          <cell r="AJ111"/>
          <cell r="AK111">
            <v>0.1</v>
          </cell>
          <cell r="AL111">
            <v>962500</v>
          </cell>
          <cell r="AM111"/>
          <cell r="AN111"/>
          <cell r="AO111">
            <v>0.9</v>
          </cell>
          <cell r="AP111">
            <v>8662500</v>
          </cell>
          <cell r="AQ111"/>
          <cell r="AR111"/>
          <cell r="AS111"/>
          <cell r="AT111">
            <v>0</v>
          </cell>
          <cell r="AU111"/>
          <cell r="AV111"/>
          <cell r="AW111"/>
          <cell r="AX111" t="str">
            <v>Cancel</v>
          </cell>
          <cell r="AY111"/>
          <cell r="AZ111"/>
          <cell r="BA111" t="str">
            <v>Cancel</v>
          </cell>
          <cell r="BB111"/>
        </row>
        <row r="112">
          <cell r="A112">
            <v>43160</v>
          </cell>
          <cell r="B112"/>
          <cell r="C112" t="str">
            <v>C49SZX20180051MZ</v>
          </cell>
          <cell r="D112" t="str">
            <v>腾拓</v>
          </cell>
          <cell r="E112" t="str">
            <v>YSM10</v>
          </cell>
          <cell r="F112" t="str">
            <v>NA</v>
          </cell>
          <cell r="G112" t="e">
            <v>#REF!</v>
          </cell>
          <cell r="H112" t="e">
            <v>#REF!</v>
          </cell>
          <cell r="I112"/>
          <cell r="J112"/>
          <cell r="K112">
            <v>1</v>
          </cell>
          <cell r="L112" t="str">
            <v>取消</v>
          </cell>
          <cell r="M112"/>
          <cell r="N112"/>
          <cell r="O112"/>
          <cell r="P112"/>
          <cell r="Q112"/>
          <cell r="R112" t="str">
            <v>-</v>
          </cell>
          <cell r="S112" t="str">
            <v>C49</v>
          </cell>
          <cell r="T112" t="str">
            <v>SOUTH</v>
          </cell>
          <cell r="U112" t="str">
            <v>東莞</v>
          </cell>
          <cell r="V112" t="str">
            <v>SZ 深圳</v>
          </cell>
          <cell r="W112"/>
          <cell r="X112" t="str">
            <v>JPY</v>
          </cell>
          <cell r="Y112">
            <v>9625000</v>
          </cell>
          <cell r="Z112">
            <v>1</v>
          </cell>
          <cell r="AA112">
            <v>9625000</v>
          </cell>
          <cell r="AB112">
            <v>7.3200000000000001E-2</v>
          </cell>
          <cell r="AC112">
            <v>704550</v>
          </cell>
          <cell r="AD112">
            <v>84546</v>
          </cell>
          <cell r="AE112">
            <v>0.12</v>
          </cell>
          <cell r="AF112">
            <v>43172</v>
          </cell>
          <cell r="AG112" t="str">
            <v>CIF</v>
          </cell>
          <cell r="AH112"/>
          <cell r="AI112"/>
          <cell r="AJ112"/>
          <cell r="AK112">
            <v>0.1</v>
          </cell>
          <cell r="AL112">
            <v>962500</v>
          </cell>
          <cell r="AM112"/>
          <cell r="AN112"/>
          <cell r="AO112">
            <v>0.9</v>
          </cell>
          <cell r="AP112">
            <v>8662500</v>
          </cell>
          <cell r="AQ112"/>
          <cell r="AR112"/>
          <cell r="AS112"/>
          <cell r="AT112">
            <v>0</v>
          </cell>
          <cell r="AU112"/>
          <cell r="AV112"/>
          <cell r="AW112"/>
          <cell r="AX112" t="str">
            <v>Cancel</v>
          </cell>
          <cell r="AY112"/>
          <cell r="AZ112"/>
          <cell r="BA112" t="str">
            <v>Cancel</v>
          </cell>
          <cell r="BB112"/>
        </row>
        <row r="113">
          <cell r="A113">
            <v>43160</v>
          </cell>
          <cell r="B113"/>
          <cell r="C113" t="str">
            <v>C49SZX20180051MZ</v>
          </cell>
          <cell r="D113" t="str">
            <v>腾拓</v>
          </cell>
          <cell r="E113" t="str">
            <v>YSM10</v>
          </cell>
          <cell r="F113" t="str">
            <v>NA</v>
          </cell>
          <cell r="G113" t="e">
            <v>#REF!</v>
          </cell>
          <cell r="H113" t="e">
            <v>#REF!</v>
          </cell>
          <cell r="I113"/>
          <cell r="J113"/>
          <cell r="K113">
            <v>2</v>
          </cell>
          <cell r="L113" t="str">
            <v>取消</v>
          </cell>
          <cell r="M113"/>
          <cell r="N113"/>
          <cell r="O113"/>
          <cell r="P113"/>
          <cell r="Q113"/>
          <cell r="R113" t="str">
            <v>-</v>
          </cell>
          <cell r="S113" t="str">
            <v>C49</v>
          </cell>
          <cell r="T113" t="str">
            <v>SOUTH</v>
          </cell>
          <cell r="U113" t="str">
            <v>東莞</v>
          </cell>
          <cell r="V113" t="str">
            <v>SZ 深圳</v>
          </cell>
          <cell r="W113"/>
          <cell r="X113" t="str">
            <v>JPY</v>
          </cell>
          <cell r="Y113">
            <v>9625000</v>
          </cell>
          <cell r="Z113">
            <v>1</v>
          </cell>
          <cell r="AA113">
            <v>19250000</v>
          </cell>
          <cell r="AB113">
            <v>7.3200000000000001E-2</v>
          </cell>
          <cell r="AC113">
            <v>1409100</v>
          </cell>
          <cell r="AD113">
            <v>169092</v>
          </cell>
          <cell r="AE113">
            <v>0.12</v>
          </cell>
          <cell r="AF113">
            <v>43172</v>
          </cell>
          <cell r="AG113" t="str">
            <v>CIF</v>
          </cell>
          <cell r="AH113"/>
          <cell r="AI113"/>
          <cell r="AJ113"/>
          <cell r="AK113">
            <v>0.1</v>
          </cell>
          <cell r="AL113">
            <v>1925000</v>
          </cell>
          <cell r="AM113"/>
          <cell r="AN113"/>
          <cell r="AO113">
            <v>0.9</v>
          </cell>
          <cell r="AP113">
            <v>17325000</v>
          </cell>
          <cell r="AQ113"/>
          <cell r="AR113"/>
          <cell r="AS113"/>
          <cell r="AT113">
            <v>0</v>
          </cell>
          <cell r="AU113"/>
          <cell r="AV113"/>
          <cell r="AW113"/>
          <cell r="AX113" t="str">
            <v>Cancel</v>
          </cell>
          <cell r="AY113"/>
          <cell r="AZ113"/>
          <cell r="BA113" t="str">
            <v>Cancel</v>
          </cell>
          <cell r="BB113"/>
        </row>
        <row r="114">
          <cell r="A114">
            <v>43160</v>
          </cell>
          <cell r="B114"/>
          <cell r="C114" t="str">
            <v>C49SZX20180052SX</v>
          </cell>
          <cell r="D114" t="str">
            <v>恒泰</v>
          </cell>
          <cell r="E114" t="str">
            <v>YSM10</v>
          </cell>
          <cell r="F114" t="str">
            <v>NA</v>
          </cell>
          <cell r="G114" t="e">
            <v>#REF!</v>
          </cell>
          <cell r="H114" t="e">
            <v>#REF!</v>
          </cell>
          <cell r="K114">
            <v>1</v>
          </cell>
          <cell r="L114" t="str">
            <v>已经送货</v>
          </cell>
          <cell r="M114" t="str">
            <v>2018/5</v>
          </cell>
          <cell r="O114">
            <v>11116112</v>
          </cell>
          <cell r="P114">
            <v>9071880</v>
          </cell>
          <cell r="Q114">
            <v>43221</v>
          </cell>
          <cell r="R114" t="str">
            <v>Yes</v>
          </cell>
          <cell r="S114" t="str">
            <v>C49</v>
          </cell>
          <cell r="T114" t="str">
            <v>SOUTH</v>
          </cell>
          <cell r="U114" t="str">
            <v>江西</v>
          </cell>
          <cell r="V114" t="str">
            <v>SZ 深圳</v>
          </cell>
          <cell r="W114" t="str">
            <v>SX</v>
          </cell>
          <cell r="X114" t="str">
            <v>JPY</v>
          </cell>
          <cell r="Y114">
            <v>9071880</v>
          </cell>
          <cell r="Z114">
            <v>1</v>
          </cell>
          <cell r="AA114">
            <v>9071880</v>
          </cell>
          <cell r="AB114">
            <v>7.3200000000000001E-2</v>
          </cell>
          <cell r="AC114">
            <v>664061.61600000004</v>
          </cell>
          <cell r="AD114">
            <v>79687.393920000002</v>
          </cell>
          <cell r="AE114">
            <v>0.12</v>
          </cell>
          <cell r="AF114">
            <v>43173</v>
          </cell>
          <cell r="AG114" t="str">
            <v>DAP</v>
          </cell>
          <cell r="AH114" t="str">
            <v>一楼卸货</v>
          </cell>
          <cell r="AI114"/>
          <cell r="AJ114"/>
          <cell r="AK114">
            <v>0.3</v>
          </cell>
          <cell r="AL114">
            <v>2721564</v>
          </cell>
          <cell r="AM114">
            <v>43160</v>
          </cell>
          <cell r="AN114" t="str">
            <v>Yes</v>
          </cell>
          <cell r="AO114">
            <v>0.7</v>
          </cell>
          <cell r="AP114">
            <v>6350316</v>
          </cell>
          <cell r="AQ114">
            <v>43191</v>
          </cell>
          <cell r="AR114">
            <v>43216</v>
          </cell>
          <cell r="AS114"/>
          <cell r="AT114">
            <v>0</v>
          </cell>
          <cell r="AV114"/>
          <cell r="AY114" t="str">
            <v>Yes</v>
          </cell>
          <cell r="BA114" t="str">
            <v>Yes</v>
          </cell>
        </row>
        <row r="115">
          <cell r="A115">
            <v>43160</v>
          </cell>
          <cell r="B115"/>
          <cell r="C115" t="str">
            <v>C49SZX20180052SX</v>
          </cell>
          <cell r="D115" t="str">
            <v>恒泰</v>
          </cell>
          <cell r="E115" t="str">
            <v>YSM10</v>
          </cell>
          <cell r="F115" t="str">
            <v>NA</v>
          </cell>
          <cell r="G115" t="e">
            <v>#REF!</v>
          </cell>
          <cell r="H115" t="e">
            <v>#REF!</v>
          </cell>
          <cell r="K115">
            <v>1</v>
          </cell>
          <cell r="L115" t="str">
            <v>已经送货</v>
          </cell>
          <cell r="M115" t="str">
            <v>2018/5</v>
          </cell>
          <cell r="O115">
            <v>11116112</v>
          </cell>
          <cell r="P115">
            <v>9071880</v>
          </cell>
          <cell r="Q115">
            <v>43221</v>
          </cell>
          <cell r="R115" t="str">
            <v>Yes</v>
          </cell>
          <cell r="S115" t="str">
            <v>C49</v>
          </cell>
          <cell r="T115" t="str">
            <v>SOUTH</v>
          </cell>
          <cell r="U115" t="str">
            <v>江西</v>
          </cell>
          <cell r="V115" t="str">
            <v>SZ 深圳</v>
          </cell>
          <cell r="W115" t="str">
            <v>SX</v>
          </cell>
          <cell r="X115" t="str">
            <v>JPY</v>
          </cell>
          <cell r="Y115">
            <v>9071880</v>
          </cell>
          <cell r="Z115">
            <v>1</v>
          </cell>
          <cell r="AA115">
            <v>9071880</v>
          </cell>
          <cell r="AB115">
            <v>7.3200000000000001E-2</v>
          </cell>
          <cell r="AC115">
            <v>664061.61600000004</v>
          </cell>
          <cell r="AD115">
            <v>79687.393920000002</v>
          </cell>
          <cell r="AE115">
            <v>0.12</v>
          </cell>
          <cell r="AF115">
            <v>43173</v>
          </cell>
          <cell r="AG115" t="str">
            <v>DAP</v>
          </cell>
          <cell r="AH115" t="str">
            <v>一楼卸货</v>
          </cell>
          <cell r="AI115"/>
          <cell r="AJ115"/>
          <cell r="AK115">
            <v>0.3</v>
          </cell>
          <cell r="AL115">
            <v>2721564</v>
          </cell>
          <cell r="AM115">
            <v>43160</v>
          </cell>
          <cell r="AN115" t="str">
            <v>Yes</v>
          </cell>
          <cell r="AO115">
            <v>0.7</v>
          </cell>
          <cell r="AP115">
            <v>6350316</v>
          </cell>
          <cell r="AQ115">
            <v>43191</v>
          </cell>
          <cell r="AR115">
            <v>43216</v>
          </cell>
          <cell r="AS115"/>
          <cell r="AT115">
            <v>0</v>
          </cell>
          <cell r="AV115"/>
          <cell r="AY115" t="str">
            <v>Yes</v>
          </cell>
          <cell r="BA115" t="str">
            <v>Yes</v>
          </cell>
        </row>
        <row r="116">
          <cell r="A116">
            <v>43160</v>
          </cell>
          <cell r="B116"/>
          <cell r="C116" t="str">
            <v>C49SZX20180053SX</v>
          </cell>
          <cell r="D116" t="str">
            <v>恒泰</v>
          </cell>
          <cell r="E116" t="str">
            <v>YSM10</v>
          </cell>
          <cell r="F116" t="str">
            <v>NA</v>
          </cell>
          <cell r="G116" t="e">
            <v>#REF!</v>
          </cell>
          <cell r="H116" t="e">
            <v>#REF!</v>
          </cell>
          <cell r="I116"/>
          <cell r="J116"/>
          <cell r="K116">
            <v>2</v>
          </cell>
          <cell r="L116" t="str">
            <v>取消</v>
          </cell>
          <cell r="M116"/>
          <cell r="N116"/>
          <cell r="O116"/>
          <cell r="P116"/>
          <cell r="Q116"/>
          <cell r="R116" t="str">
            <v>Yes</v>
          </cell>
          <cell r="S116" t="str">
            <v>C49</v>
          </cell>
          <cell r="T116" t="str">
            <v>SOUTH</v>
          </cell>
          <cell r="U116" t="str">
            <v>江西</v>
          </cell>
          <cell r="V116" t="str">
            <v>SZ 深圳</v>
          </cell>
          <cell r="W116" t="str">
            <v>SX</v>
          </cell>
          <cell r="X116" t="str">
            <v>JPY</v>
          </cell>
          <cell r="Y116">
            <v>9071880</v>
          </cell>
          <cell r="Z116">
            <v>1</v>
          </cell>
          <cell r="AA116">
            <v>18143760</v>
          </cell>
          <cell r="AB116">
            <v>7.3200000000000001E-2</v>
          </cell>
          <cell r="AC116">
            <v>1328123.2320000001</v>
          </cell>
          <cell r="AD116">
            <v>159374.78784</v>
          </cell>
          <cell r="AE116">
            <v>0.12</v>
          </cell>
          <cell r="AF116">
            <v>43173</v>
          </cell>
          <cell r="AG116" t="str">
            <v>DAP</v>
          </cell>
          <cell r="AH116" t="str">
            <v>一楼卸货</v>
          </cell>
          <cell r="AI116"/>
          <cell r="AJ116"/>
          <cell r="AK116">
            <v>0.3</v>
          </cell>
          <cell r="AL116">
            <v>5443128</v>
          </cell>
          <cell r="AM116"/>
          <cell r="AN116"/>
          <cell r="AO116">
            <v>0.7</v>
          </cell>
          <cell r="AP116">
            <v>12700632</v>
          </cell>
          <cell r="AQ116"/>
          <cell r="AR116"/>
          <cell r="AS116"/>
          <cell r="AT116">
            <v>0</v>
          </cell>
          <cell r="AU116"/>
          <cell r="AV116"/>
          <cell r="AW116"/>
          <cell r="AX116" t="str">
            <v>Cancel</v>
          </cell>
          <cell r="AY116"/>
          <cell r="AZ116"/>
          <cell r="BA116" t="str">
            <v>Cancel</v>
          </cell>
          <cell r="BB116" t="str">
            <v>2018-10-23通知</v>
          </cell>
        </row>
        <row r="117">
          <cell r="A117">
            <v>43252</v>
          </cell>
          <cell r="B117">
            <v>23</v>
          </cell>
          <cell r="C117" t="str">
            <v>C49SZX20180055ZX</v>
          </cell>
          <cell r="D117" t="str">
            <v>栩骊</v>
          </cell>
          <cell r="E117" t="str">
            <v>YSM20-2</v>
          </cell>
          <cell r="F117" t="str">
            <v>NA</v>
          </cell>
          <cell r="G117" t="e">
            <v>#REF!</v>
          </cell>
          <cell r="H117" t="e">
            <v>#REF!</v>
          </cell>
          <cell r="I117" t="str">
            <v>L-&gt;R</v>
          </cell>
          <cell r="J117" t="str">
            <v>No</v>
          </cell>
          <cell r="K117">
            <v>1</v>
          </cell>
          <cell r="L117" t="str">
            <v>取消</v>
          </cell>
          <cell r="M117" t="e">
            <v>#N/A</v>
          </cell>
          <cell r="N117"/>
          <cell r="O117"/>
          <cell r="P117"/>
          <cell r="Q117"/>
          <cell r="R117" t="str">
            <v>No</v>
          </cell>
          <cell r="S117" t="str">
            <v>C49</v>
          </cell>
          <cell r="T117" t="str">
            <v>SOUTH</v>
          </cell>
          <cell r="U117" t="str">
            <v>深圳</v>
          </cell>
          <cell r="V117" t="str">
            <v>SZ 深圳</v>
          </cell>
          <cell r="W117" t="str">
            <v>ZX</v>
          </cell>
          <cell r="X117" t="str">
            <v>JPY</v>
          </cell>
          <cell r="Y117">
            <v>13500000</v>
          </cell>
          <cell r="Z117">
            <v>1</v>
          </cell>
          <cell r="AA117">
            <v>13500000</v>
          </cell>
          <cell r="AB117">
            <v>7.3599999999999999E-2</v>
          </cell>
          <cell r="AC117">
            <v>993600</v>
          </cell>
          <cell r="AD117">
            <v>119232</v>
          </cell>
          <cell r="AE117">
            <v>0.12</v>
          </cell>
          <cell r="AF117">
            <v>43259</v>
          </cell>
          <cell r="AG117" t="str">
            <v>DAP SZ</v>
          </cell>
          <cell r="AH117"/>
          <cell r="AI117"/>
          <cell r="AJ117"/>
          <cell r="AK117">
            <v>0.1</v>
          </cell>
          <cell r="AL117">
            <v>1350000</v>
          </cell>
          <cell r="AM117"/>
          <cell r="AN117" t="str">
            <v>No</v>
          </cell>
          <cell r="AO117">
            <v>0.9</v>
          </cell>
          <cell r="AP117">
            <v>12150000</v>
          </cell>
          <cell r="AQ117"/>
          <cell r="AR117"/>
          <cell r="AS117">
            <v>0</v>
          </cell>
          <cell r="AT117">
            <v>0</v>
          </cell>
          <cell r="AV117"/>
          <cell r="AX117" t="str">
            <v>Cancel</v>
          </cell>
          <cell r="AY117"/>
          <cell r="AZ117"/>
          <cell r="BA117" t="str">
            <v>Cancel</v>
          </cell>
        </row>
        <row r="118">
          <cell r="A118">
            <v>43252</v>
          </cell>
          <cell r="B118">
            <v>24</v>
          </cell>
          <cell r="C118" t="str">
            <v>C49SZX20180055ZX</v>
          </cell>
          <cell r="D118" t="str">
            <v>栩骊</v>
          </cell>
          <cell r="E118" t="str">
            <v>YSM20-2</v>
          </cell>
          <cell r="F118" t="str">
            <v>NA</v>
          </cell>
          <cell r="G118" t="e">
            <v>#REF!</v>
          </cell>
          <cell r="H118" t="e">
            <v>#REF!</v>
          </cell>
          <cell r="I118" t="str">
            <v>L-&gt;R</v>
          </cell>
          <cell r="J118" t="str">
            <v>No</v>
          </cell>
          <cell r="K118">
            <v>1</v>
          </cell>
          <cell r="L118" t="str">
            <v>取消</v>
          </cell>
          <cell r="M118" t="e">
            <v>#N/A</v>
          </cell>
          <cell r="N118"/>
          <cell r="O118"/>
          <cell r="P118"/>
          <cell r="Q118"/>
          <cell r="R118" t="str">
            <v>No</v>
          </cell>
          <cell r="S118" t="str">
            <v>C49</v>
          </cell>
          <cell r="T118" t="str">
            <v>SOUTH</v>
          </cell>
          <cell r="U118" t="str">
            <v>深圳</v>
          </cell>
          <cell r="V118" t="str">
            <v>SZ 深圳</v>
          </cell>
          <cell r="W118" t="str">
            <v>ZX</v>
          </cell>
          <cell r="X118" t="str">
            <v>JPY</v>
          </cell>
          <cell r="Y118">
            <v>13500000</v>
          </cell>
          <cell r="Z118">
            <v>1</v>
          </cell>
          <cell r="AA118">
            <v>13500000</v>
          </cell>
          <cell r="AB118">
            <v>7.3599999999999999E-2</v>
          </cell>
          <cell r="AC118">
            <v>993600</v>
          </cell>
          <cell r="AD118">
            <v>119232</v>
          </cell>
          <cell r="AE118">
            <v>0.12</v>
          </cell>
          <cell r="AF118">
            <v>43259</v>
          </cell>
          <cell r="AG118" t="str">
            <v>DAP SZ</v>
          </cell>
          <cell r="AH118"/>
          <cell r="AI118"/>
          <cell r="AJ118"/>
          <cell r="AK118">
            <v>0.1</v>
          </cell>
          <cell r="AL118">
            <v>1350000</v>
          </cell>
          <cell r="AM118"/>
          <cell r="AN118" t="str">
            <v>No</v>
          </cell>
          <cell r="AO118">
            <v>0.9</v>
          </cell>
          <cell r="AP118">
            <v>12150000</v>
          </cell>
          <cell r="AQ118"/>
          <cell r="AR118"/>
          <cell r="AS118">
            <v>0</v>
          </cell>
          <cell r="AT118">
            <v>0</v>
          </cell>
          <cell r="AV118"/>
          <cell r="AX118" t="str">
            <v>Cancel</v>
          </cell>
          <cell r="AY118"/>
          <cell r="AZ118"/>
          <cell r="BA118" t="str">
            <v>Cancel</v>
          </cell>
        </row>
        <row r="119">
          <cell r="A119">
            <v>43252</v>
          </cell>
          <cell r="B119">
            <v>25</v>
          </cell>
          <cell r="C119" t="str">
            <v>C49SZX20180055ZX</v>
          </cell>
          <cell r="D119" t="str">
            <v>栩骊</v>
          </cell>
          <cell r="E119" t="str">
            <v>YSM20-2</v>
          </cell>
          <cell r="F119" t="str">
            <v>NA</v>
          </cell>
          <cell r="G119" t="e">
            <v>#REF!</v>
          </cell>
          <cell r="H119" t="e">
            <v>#REF!</v>
          </cell>
          <cell r="I119" t="str">
            <v>L-&gt;R</v>
          </cell>
          <cell r="J119" t="str">
            <v>No</v>
          </cell>
          <cell r="K119">
            <v>1</v>
          </cell>
          <cell r="L119" t="str">
            <v>取消</v>
          </cell>
          <cell r="M119" t="e">
            <v>#N/A</v>
          </cell>
          <cell r="N119"/>
          <cell r="O119"/>
          <cell r="P119"/>
          <cell r="Q119"/>
          <cell r="R119" t="str">
            <v>No</v>
          </cell>
          <cell r="S119" t="str">
            <v>C49</v>
          </cell>
          <cell r="T119" t="str">
            <v>SOUTH</v>
          </cell>
          <cell r="U119" t="str">
            <v>深圳</v>
          </cell>
          <cell r="V119" t="str">
            <v>SZ 深圳</v>
          </cell>
          <cell r="W119" t="str">
            <v>ZX</v>
          </cell>
          <cell r="X119" t="str">
            <v>JPY</v>
          </cell>
          <cell r="Y119">
            <v>13500000</v>
          </cell>
          <cell r="Z119">
            <v>1</v>
          </cell>
          <cell r="AA119">
            <v>13500000</v>
          </cell>
          <cell r="AB119">
            <v>7.3599999999999999E-2</v>
          </cell>
          <cell r="AC119">
            <v>993600</v>
          </cell>
          <cell r="AD119">
            <v>119232</v>
          </cell>
          <cell r="AE119">
            <v>0.12</v>
          </cell>
          <cell r="AF119">
            <v>43259</v>
          </cell>
          <cell r="AG119" t="str">
            <v>DAP SZ</v>
          </cell>
          <cell r="AH119"/>
          <cell r="AI119"/>
          <cell r="AJ119"/>
          <cell r="AK119">
            <v>0.1</v>
          </cell>
          <cell r="AL119">
            <v>1350000</v>
          </cell>
          <cell r="AM119"/>
          <cell r="AN119" t="str">
            <v>No</v>
          </cell>
          <cell r="AO119">
            <v>0.9</v>
          </cell>
          <cell r="AP119">
            <v>12150000</v>
          </cell>
          <cell r="AQ119"/>
          <cell r="AR119"/>
          <cell r="AS119">
            <v>0</v>
          </cell>
          <cell r="AT119">
            <v>0</v>
          </cell>
          <cell r="AV119"/>
          <cell r="AX119" t="str">
            <v>Cancel</v>
          </cell>
          <cell r="AY119"/>
          <cell r="AZ119"/>
          <cell r="BA119" t="str">
            <v>Cancel</v>
          </cell>
        </row>
        <row r="120">
          <cell r="A120">
            <v>43252</v>
          </cell>
          <cell r="B120">
            <v>26</v>
          </cell>
          <cell r="C120" t="str">
            <v>C49SZX20180055ZX</v>
          </cell>
          <cell r="D120" t="str">
            <v>栩骊</v>
          </cell>
          <cell r="E120" t="str">
            <v>YSM20-2</v>
          </cell>
          <cell r="F120" t="str">
            <v>NA</v>
          </cell>
          <cell r="G120" t="e">
            <v>#REF!</v>
          </cell>
          <cell r="H120" t="e">
            <v>#REF!</v>
          </cell>
          <cell r="I120" t="str">
            <v>L-&gt;R</v>
          </cell>
          <cell r="J120" t="str">
            <v>No</v>
          </cell>
          <cell r="K120">
            <v>1</v>
          </cell>
          <cell r="L120" t="str">
            <v>取消</v>
          </cell>
          <cell r="M120" t="e">
            <v>#N/A</v>
          </cell>
          <cell r="N120"/>
          <cell r="O120"/>
          <cell r="P120"/>
          <cell r="Q120"/>
          <cell r="R120" t="str">
            <v>No</v>
          </cell>
          <cell r="S120" t="str">
            <v>C49</v>
          </cell>
          <cell r="T120" t="str">
            <v>SOUTH</v>
          </cell>
          <cell r="U120" t="str">
            <v>深圳</v>
          </cell>
          <cell r="V120" t="str">
            <v>SZ 深圳</v>
          </cell>
          <cell r="W120" t="str">
            <v>ZX</v>
          </cell>
          <cell r="X120" t="str">
            <v>JPY</v>
          </cell>
          <cell r="Y120">
            <v>13500000</v>
          </cell>
          <cell r="Z120">
            <v>1</v>
          </cell>
          <cell r="AA120">
            <v>13500000</v>
          </cell>
          <cell r="AB120">
            <v>7.3599999999999999E-2</v>
          </cell>
          <cell r="AC120">
            <v>993600</v>
          </cell>
          <cell r="AD120">
            <v>119232</v>
          </cell>
          <cell r="AE120">
            <v>0.12</v>
          </cell>
          <cell r="AF120">
            <v>43259</v>
          </cell>
          <cell r="AG120" t="str">
            <v>DAP SZ</v>
          </cell>
          <cell r="AH120"/>
          <cell r="AI120"/>
          <cell r="AJ120"/>
          <cell r="AK120">
            <v>0.1</v>
          </cell>
          <cell r="AL120">
            <v>1350000</v>
          </cell>
          <cell r="AM120"/>
          <cell r="AN120" t="str">
            <v>No</v>
          </cell>
          <cell r="AO120">
            <v>0.9</v>
          </cell>
          <cell r="AP120">
            <v>12150000</v>
          </cell>
          <cell r="AQ120"/>
          <cell r="AR120"/>
          <cell r="AS120">
            <v>0</v>
          </cell>
          <cell r="AT120">
            <v>0</v>
          </cell>
          <cell r="AV120"/>
          <cell r="AX120" t="str">
            <v>Cancel</v>
          </cell>
          <cell r="AY120"/>
          <cell r="AZ120"/>
          <cell r="BA120" t="str">
            <v>Cancel</v>
          </cell>
        </row>
        <row r="121">
          <cell r="A121">
            <v>43160</v>
          </cell>
          <cell r="B121">
            <v>27</v>
          </cell>
          <cell r="C121" t="str">
            <v>C49SZX20180056ZX</v>
          </cell>
          <cell r="D121" t="str">
            <v>立昇</v>
          </cell>
          <cell r="E121" t="str">
            <v>YSM10</v>
          </cell>
          <cell r="F121" t="str">
            <v>NA</v>
          </cell>
          <cell r="G121" t="e">
            <v>#REF!</v>
          </cell>
          <cell r="H121" t="e">
            <v>#REF!</v>
          </cell>
          <cell r="I121" t="str">
            <v>L-&gt;R</v>
          </cell>
          <cell r="J121" t="str">
            <v>MVC+ATS15</v>
          </cell>
          <cell r="K121">
            <v>1</v>
          </cell>
          <cell r="L121" t="e">
            <v>#REF!</v>
          </cell>
          <cell r="M121" t="e">
            <v>#REF!</v>
          </cell>
          <cell r="N121"/>
          <cell r="O121"/>
          <cell r="P121"/>
          <cell r="Q121"/>
          <cell r="R121" t="str">
            <v>No</v>
          </cell>
          <cell r="S121" t="str">
            <v>C49</v>
          </cell>
          <cell r="T121" t="str">
            <v>SOUTH</v>
          </cell>
          <cell r="U121" t="str">
            <v>深圳</v>
          </cell>
          <cell r="V121" t="str">
            <v>SZ 深圳</v>
          </cell>
          <cell r="W121" t="str">
            <v>ZX</v>
          </cell>
          <cell r="X121" t="str">
            <v>JPY</v>
          </cell>
          <cell r="Y121">
            <v>9900000</v>
          </cell>
          <cell r="Z121">
            <v>1</v>
          </cell>
          <cell r="AA121">
            <v>9900000</v>
          </cell>
          <cell r="AB121">
            <v>7.4499999999999997E-2</v>
          </cell>
          <cell r="AC121">
            <v>737550</v>
          </cell>
          <cell r="AD121">
            <v>88506</v>
          </cell>
          <cell r="AE121">
            <v>0.12</v>
          </cell>
          <cell r="AF121">
            <v>43173</v>
          </cell>
          <cell r="AG121" t="str">
            <v>DAP</v>
          </cell>
          <cell r="AH121" t="str">
            <v>吊装2F</v>
          </cell>
          <cell r="AI121" t="str">
            <v>Na</v>
          </cell>
          <cell r="AJ121" t="str">
            <v>Na</v>
          </cell>
          <cell r="AK121">
            <v>0.1</v>
          </cell>
          <cell r="AL121">
            <v>990000</v>
          </cell>
          <cell r="AM121">
            <v>43191</v>
          </cell>
          <cell r="AN121" t="str">
            <v>Yes</v>
          </cell>
          <cell r="AO121">
            <v>0.9</v>
          </cell>
          <cell r="AP121">
            <v>8910000</v>
          </cell>
          <cell r="AQ121"/>
          <cell r="AR121"/>
          <cell r="AS121"/>
          <cell r="AT121">
            <v>0</v>
          </cell>
          <cell r="AV121"/>
          <cell r="AX121" t="str">
            <v>Cancel</v>
          </cell>
          <cell r="AY121"/>
          <cell r="AZ121"/>
          <cell r="BA121" t="str">
            <v>Cancel</v>
          </cell>
        </row>
        <row r="122">
          <cell r="A122">
            <v>43160</v>
          </cell>
          <cell r="B122">
            <v>28</v>
          </cell>
          <cell r="C122" t="str">
            <v>C49SZX20180056ZX</v>
          </cell>
          <cell r="D122" t="str">
            <v>立昇</v>
          </cell>
          <cell r="E122" t="str">
            <v>YSM20</v>
          </cell>
          <cell r="F122" t="str">
            <v>NA</v>
          </cell>
          <cell r="G122" t="e">
            <v>#REF!</v>
          </cell>
          <cell r="H122" t="e">
            <v>#REF!</v>
          </cell>
          <cell r="I122" t="str">
            <v>L-&gt;R</v>
          </cell>
          <cell r="J122" t="str">
            <v>No</v>
          </cell>
          <cell r="K122">
            <v>1</v>
          </cell>
          <cell r="L122" t="e">
            <v>#REF!</v>
          </cell>
          <cell r="M122" t="e">
            <v>#REF!</v>
          </cell>
          <cell r="N122"/>
          <cell r="O122"/>
          <cell r="P122"/>
          <cell r="Q122"/>
          <cell r="R122" t="str">
            <v>No</v>
          </cell>
          <cell r="S122" t="str">
            <v>C49</v>
          </cell>
          <cell r="T122" t="str">
            <v>SOUTH</v>
          </cell>
          <cell r="U122" t="str">
            <v>深圳</v>
          </cell>
          <cell r="V122" t="str">
            <v>SZ 深圳</v>
          </cell>
          <cell r="W122" t="str">
            <v>ZX</v>
          </cell>
          <cell r="X122" t="str">
            <v>JPY</v>
          </cell>
          <cell r="Y122">
            <v>15000000</v>
          </cell>
          <cell r="Z122">
            <v>1</v>
          </cell>
          <cell r="AA122">
            <v>15000000</v>
          </cell>
          <cell r="AB122">
            <v>7.4499999999999997E-2</v>
          </cell>
          <cell r="AC122">
            <v>1117500</v>
          </cell>
          <cell r="AD122">
            <v>134100</v>
          </cell>
          <cell r="AE122">
            <v>0.12</v>
          </cell>
          <cell r="AF122">
            <v>43173</v>
          </cell>
          <cell r="AG122" t="str">
            <v>DAP</v>
          </cell>
          <cell r="AH122" t="str">
            <v>吊装2F</v>
          </cell>
          <cell r="AI122" t="str">
            <v>Na</v>
          </cell>
          <cell r="AJ122" t="str">
            <v>Na</v>
          </cell>
          <cell r="AK122">
            <v>0.1</v>
          </cell>
          <cell r="AL122">
            <v>1500000</v>
          </cell>
          <cell r="AM122">
            <v>43191</v>
          </cell>
          <cell r="AN122" t="str">
            <v>Yes</v>
          </cell>
          <cell r="AO122">
            <v>0.9</v>
          </cell>
          <cell r="AP122">
            <v>13500000</v>
          </cell>
          <cell r="AQ122"/>
          <cell r="AR122"/>
          <cell r="AS122"/>
          <cell r="AT122">
            <v>0</v>
          </cell>
          <cell r="AV122"/>
          <cell r="AX122" t="str">
            <v>Cancel</v>
          </cell>
          <cell r="AY122"/>
          <cell r="AZ122"/>
          <cell r="BA122" t="str">
            <v>Cancel</v>
          </cell>
        </row>
        <row r="123">
          <cell r="A123">
            <v>43160</v>
          </cell>
          <cell r="B123">
            <v>29</v>
          </cell>
          <cell r="C123" t="str">
            <v>C49SZX20180056ZX</v>
          </cell>
          <cell r="D123" t="str">
            <v>立昇</v>
          </cell>
          <cell r="E123" t="str">
            <v>YSM20</v>
          </cell>
          <cell r="F123" t="str">
            <v>NA</v>
          </cell>
          <cell r="G123" t="e">
            <v>#REF!</v>
          </cell>
          <cell r="H123" t="e">
            <v>#REF!</v>
          </cell>
          <cell r="I123" t="str">
            <v>L-&gt;R</v>
          </cell>
          <cell r="J123" t="str">
            <v>No</v>
          </cell>
          <cell r="K123">
            <v>1</v>
          </cell>
          <cell r="L123" t="e">
            <v>#REF!</v>
          </cell>
          <cell r="M123" t="e">
            <v>#REF!</v>
          </cell>
          <cell r="N123"/>
          <cell r="O123"/>
          <cell r="P123"/>
          <cell r="Q123"/>
          <cell r="R123" t="str">
            <v>No</v>
          </cell>
          <cell r="S123" t="str">
            <v>C49</v>
          </cell>
          <cell r="T123" t="str">
            <v>SOUTH</v>
          </cell>
          <cell r="U123" t="str">
            <v>深圳</v>
          </cell>
          <cell r="V123" t="str">
            <v>SZ 深圳</v>
          </cell>
          <cell r="W123" t="str">
            <v>ZX</v>
          </cell>
          <cell r="X123" t="str">
            <v>JPY</v>
          </cell>
          <cell r="Y123">
            <v>15000000</v>
          </cell>
          <cell r="Z123">
            <v>1</v>
          </cell>
          <cell r="AA123">
            <v>15000000</v>
          </cell>
          <cell r="AB123">
            <v>7.4499999999999997E-2</v>
          </cell>
          <cell r="AC123">
            <v>1117500</v>
          </cell>
          <cell r="AD123">
            <v>134100</v>
          </cell>
          <cell r="AE123">
            <v>0.12</v>
          </cell>
          <cell r="AF123">
            <v>43173</v>
          </cell>
          <cell r="AG123" t="str">
            <v>DAP</v>
          </cell>
          <cell r="AH123" t="str">
            <v>吊装2F</v>
          </cell>
          <cell r="AI123" t="str">
            <v>Na</v>
          </cell>
          <cell r="AJ123" t="str">
            <v>Na</v>
          </cell>
          <cell r="AK123">
            <v>0.1</v>
          </cell>
          <cell r="AL123">
            <v>1500000</v>
          </cell>
          <cell r="AM123">
            <v>43191</v>
          </cell>
          <cell r="AN123" t="str">
            <v>Yes</v>
          </cell>
          <cell r="AO123">
            <v>0.9</v>
          </cell>
          <cell r="AP123">
            <v>13500000</v>
          </cell>
          <cell r="AQ123"/>
          <cell r="AR123"/>
          <cell r="AS123"/>
          <cell r="AT123">
            <v>0</v>
          </cell>
          <cell r="AV123"/>
          <cell r="AX123" t="str">
            <v>Cancel</v>
          </cell>
          <cell r="AY123"/>
          <cell r="AZ123"/>
          <cell r="BA123" t="str">
            <v>Cancel</v>
          </cell>
        </row>
        <row r="124">
          <cell r="A124">
            <v>43160</v>
          </cell>
          <cell r="B124"/>
          <cell r="C124" t="str">
            <v>C49SZX20180057SS</v>
          </cell>
          <cell r="D124" t="str">
            <v>亮程</v>
          </cell>
          <cell r="E124" t="str">
            <v>YSM10</v>
          </cell>
          <cell r="F124" t="str">
            <v>NA</v>
          </cell>
          <cell r="G124" t="e">
            <v>#REF!</v>
          </cell>
          <cell r="H124" t="e">
            <v>#REF!</v>
          </cell>
          <cell r="K124">
            <v>1</v>
          </cell>
          <cell r="L124" t="str">
            <v>已经送货</v>
          </cell>
          <cell r="M124" t="str">
            <v>2018/4</v>
          </cell>
          <cell r="O124">
            <v>11100247</v>
          </cell>
          <cell r="P124">
            <v>736000</v>
          </cell>
          <cell r="Q124">
            <v>43191</v>
          </cell>
          <cell r="R124" t="str">
            <v>Yes</v>
          </cell>
          <cell r="S124" t="str">
            <v>C49</v>
          </cell>
          <cell r="T124" t="str">
            <v>SOUTH</v>
          </cell>
          <cell r="U124" t="str">
            <v>佛山</v>
          </cell>
          <cell r="V124" t="str">
            <v>SZ 深圳</v>
          </cell>
          <cell r="W124" t="str">
            <v>SS</v>
          </cell>
          <cell r="X124" t="str">
            <v>RMB</v>
          </cell>
          <cell r="Y124">
            <v>736000</v>
          </cell>
          <cell r="Z124">
            <v>1.17</v>
          </cell>
          <cell r="AA124">
            <v>736000</v>
          </cell>
          <cell r="AB124">
            <v>1.23</v>
          </cell>
          <cell r="AC124">
            <v>773743.58974358975</v>
          </cell>
          <cell r="AD124">
            <v>92849.230769230766</v>
          </cell>
          <cell r="AE124">
            <v>0.12</v>
          </cell>
          <cell r="AF124">
            <v>43178</v>
          </cell>
          <cell r="AG124" t="str">
            <v>含税到厂</v>
          </cell>
          <cell r="AH124" t="str">
            <v>吊装4楼</v>
          </cell>
          <cell r="AI124" t="str">
            <v>Na</v>
          </cell>
          <cell r="AJ124" t="str">
            <v>Na</v>
          </cell>
          <cell r="AK124">
            <v>1</v>
          </cell>
          <cell r="AL124">
            <v>736000</v>
          </cell>
          <cell r="AM124">
            <v>43160</v>
          </cell>
          <cell r="AN124" t="str">
            <v>Yes</v>
          </cell>
          <cell r="AO124">
            <v>0</v>
          </cell>
          <cell r="AP124">
            <v>0</v>
          </cell>
          <cell r="AR124"/>
          <cell r="AS124">
            <v>0</v>
          </cell>
          <cell r="AT124">
            <v>0</v>
          </cell>
          <cell r="AV124"/>
          <cell r="AX124" t="str">
            <v>Yes</v>
          </cell>
          <cell r="AY124"/>
          <cell r="BA124" t="str">
            <v>Yes</v>
          </cell>
        </row>
        <row r="125">
          <cell r="A125">
            <v>43221</v>
          </cell>
          <cell r="B125">
            <v>30</v>
          </cell>
          <cell r="C125" t="str">
            <v>C49SZX20180058KW</v>
          </cell>
          <cell r="D125" t="str">
            <v>STK深台</v>
          </cell>
          <cell r="E125" t="str">
            <v>YSM10</v>
          </cell>
          <cell r="F125" t="str">
            <v>NA</v>
          </cell>
          <cell r="G125" t="e">
            <v>#REF!</v>
          </cell>
          <cell r="H125" t="e">
            <v>#REF!</v>
          </cell>
          <cell r="I125" t="str">
            <v>L-&gt;R</v>
          </cell>
          <cell r="J125" t="str">
            <v>MVC</v>
          </cell>
          <cell r="K125">
            <v>1</v>
          </cell>
          <cell r="L125">
            <v>109238</v>
          </cell>
          <cell r="M125" t="str">
            <v>APR 19</v>
          </cell>
          <cell r="O125">
            <v>11100288</v>
          </cell>
          <cell r="P125">
            <v>756588</v>
          </cell>
          <cell r="Q125">
            <v>43556</v>
          </cell>
          <cell r="R125" t="str">
            <v>Yes</v>
          </cell>
          <cell r="S125" t="str">
            <v>C49</v>
          </cell>
          <cell r="T125" t="str">
            <v>SOUTH</v>
          </cell>
          <cell r="U125" t="str">
            <v>深圳</v>
          </cell>
          <cell r="V125" t="str">
            <v>SZ 深圳</v>
          </cell>
          <cell r="W125" t="str">
            <v>KW</v>
          </cell>
          <cell r="X125" t="str">
            <v>RMB</v>
          </cell>
          <cell r="Y125">
            <v>756588</v>
          </cell>
          <cell r="Z125">
            <v>1.1299999999999999</v>
          </cell>
          <cell r="AA125">
            <v>756588</v>
          </cell>
          <cell r="AB125">
            <v>1.23</v>
          </cell>
          <cell r="AC125">
            <v>823542.69026548672</v>
          </cell>
          <cell r="AD125">
            <v>98825.122831858404</v>
          </cell>
          <cell r="AE125">
            <v>0.12</v>
          </cell>
          <cell r="AF125">
            <v>43230</v>
          </cell>
          <cell r="AG125" t="str">
            <v>DDP SZ</v>
          </cell>
          <cell r="AH125"/>
          <cell r="AI125"/>
          <cell r="AJ125"/>
          <cell r="AK125">
            <v>0.05</v>
          </cell>
          <cell r="AL125">
            <v>37829.4</v>
          </cell>
          <cell r="AM125">
            <v>43221</v>
          </cell>
          <cell r="AN125" t="str">
            <v>Yes</v>
          </cell>
          <cell r="AO125" t="str">
            <v>agree</v>
          </cell>
          <cell r="AP125">
            <v>1000000</v>
          </cell>
          <cell r="AQ125">
            <v>43556</v>
          </cell>
          <cell r="AR125">
            <v>43577</v>
          </cell>
          <cell r="AS125" t="str">
            <v>agree</v>
          </cell>
          <cell r="AT125">
            <v>666799.5</v>
          </cell>
          <cell r="AU125">
            <v>43556</v>
          </cell>
          <cell r="AV125">
            <v>43578</v>
          </cell>
          <cell r="AW125" t="str">
            <v>complete</v>
          </cell>
          <cell r="AX125" t="str">
            <v>Yes</v>
          </cell>
          <cell r="AY125"/>
          <cell r="AZ125" t="str">
            <v>Y</v>
          </cell>
          <cell r="BA125" t="str">
            <v>Yes</v>
          </cell>
        </row>
        <row r="126">
          <cell r="A126">
            <v>43221</v>
          </cell>
          <cell r="B126">
            <v>31</v>
          </cell>
          <cell r="C126" t="str">
            <v>C49SZX20180058KW</v>
          </cell>
          <cell r="D126" t="str">
            <v>STK深台</v>
          </cell>
          <cell r="E126" t="str">
            <v>YSM20-2</v>
          </cell>
          <cell r="F126" t="str">
            <v>NA</v>
          </cell>
          <cell r="G126" t="e">
            <v>#REF!</v>
          </cell>
          <cell r="H126" t="e">
            <v>#REF!</v>
          </cell>
          <cell r="I126" t="str">
            <v>L-&gt;R</v>
          </cell>
          <cell r="J126" t="str">
            <v>No</v>
          </cell>
          <cell r="K126">
            <v>1</v>
          </cell>
          <cell r="L126">
            <v>109352</v>
          </cell>
          <cell r="M126" t="str">
            <v>APR 19</v>
          </cell>
          <cell r="O126">
            <v>11100288</v>
          </cell>
          <cell r="P126">
            <v>1000000</v>
          </cell>
          <cell r="Q126">
            <v>43556</v>
          </cell>
          <cell r="R126" t="str">
            <v>Yes</v>
          </cell>
          <cell r="S126" t="str">
            <v>C49</v>
          </cell>
          <cell r="T126" t="str">
            <v>SOUTH</v>
          </cell>
          <cell r="U126" t="str">
            <v>深圳</v>
          </cell>
          <cell r="V126" t="str">
            <v>SZ 深圳</v>
          </cell>
          <cell r="W126" t="str">
            <v>KW</v>
          </cell>
          <cell r="X126" t="str">
            <v>RMB</v>
          </cell>
          <cell r="Y126">
            <v>1000000</v>
          </cell>
          <cell r="Z126">
            <v>1.1299999999999999</v>
          </cell>
          <cell r="AA126">
            <v>1000000</v>
          </cell>
          <cell r="AB126">
            <v>1.23</v>
          </cell>
          <cell r="AC126">
            <v>1088495.5752212391</v>
          </cell>
          <cell r="AD126">
            <v>130619.46902654869</v>
          </cell>
          <cell r="AE126">
            <v>0.12</v>
          </cell>
          <cell r="AF126">
            <v>43230</v>
          </cell>
          <cell r="AG126" t="str">
            <v>DDP SZ</v>
          </cell>
          <cell r="AH126"/>
          <cell r="AI126"/>
          <cell r="AJ126"/>
          <cell r="AK126">
            <v>0.05</v>
          </cell>
          <cell r="AL126">
            <v>50000</v>
          </cell>
          <cell r="AM126">
            <v>43221</v>
          </cell>
          <cell r="AN126" t="str">
            <v>Yes</v>
          </cell>
          <cell r="AO126" t="str">
            <v>complete</v>
          </cell>
          <cell r="AP126"/>
          <cell r="AR126"/>
          <cell r="AS126"/>
          <cell r="AT126"/>
          <cell r="AV126"/>
          <cell r="AX126" t="str">
            <v>Yes</v>
          </cell>
          <cell r="AY126"/>
          <cell r="AZ126" t="str">
            <v>Y</v>
          </cell>
          <cell r="BA126" t="str">
            <v>Yes</v>
          </cell>
        </row>
        <row r="127">
          <cell r="A127">
            <v>43191</v>
          </cell>
          <cell r="B127"/>
          <cell r="C127" t="str">
            <v>C49SZX20180059ZX</v>
          </cell>
          <cell r="D127" t="str">
            <v>骏达</v>
          </cell>
          <cell r="E127" t="str">
            <v>YSM10</v>
          </cell>
          <cell r="F127" t="str">
            <v>NA</v>
          </cell>
          <cell r="G127" t="e">
            <v>#REF!</v>
          </cell>
          <cell r="H127" t="e">
            <v>#REF!</v>
          </cell>
          <cell r="K127">
            <v>1</v>
          </cell>
          <cell r="L127" t="str">
            <v>已经送货</v>
          </cell>
          <cell r="M127" t="str">
            <v>2018/6</v>
          </cell>
          <cell r="O127">
            <v>11116117</v>
          </cell>
          <cell r="P127">
            <v>9330000</v>
          </cell>
          <cell r="Q127">
            <v>43252</v>
          </cell>
          <cell r="R127" t="str">
            <v>No</v>
          </cell>
          <cell r="S127" t="str">
            <v>C49</v>
          </cell>
          <cell r="T127" t="str">
            <v>SOUTH</v>
          </cell>
          <cell r="U127" t="str">
            <v>江门</v>
          </cell>
          <cell r="V127" t="str">
            <v>SZ 深圳</v>
          </cell>
          <cell r="W127" t="str">
            <v>ZX</v>
          </cell>
          <cell r="X127" t="str">
            <v>JPY</v>
          </cell>
          <cell r="Y127">
            <v>9330000</v>
          </cell>
          <cell r="Z127">
            <v>1</v>
          </cell>
          <cell r="AA127">
            <v>9330000</v>
          </cell>
          <cell r="AB127">
            <v>7.51E-2</v>
          </cell>
          <cell r="AC127">
            <v>700683</v>
          </cell>
          <cell r="AD127">
            <v>84081.959999999992</v>
          </cell>
          <cell r="AE127">
            <v>0.12</v>
          </cell>
          <cell r="AF127">
            <v>43214</v>
          </cell>
          <cell r="AG127" t="str">
            <v>DAP</v>
          </cell>
          <cell r="AH127" t="str">
            <v>卸货一楼</v>
          </cell>
          <cell r="AI127"/>
          <cell r="AJ127"/>
          <cell r="AK127">
            <v>0.1</v>
          </cell>
          <cell r="AL127">
            <v>933000</v>
          </cell>
          <cell r="AM127">
            <v>43191</v>
          </cell>
          <cell r="AN127" t="str">
            <v>Yes</v>
          </cell>
          <cell r="AO127">
            <v>0.9</v>
          </cell>
          <cell r="AP127">
            <v>8397000</v>
          </cell>
          <cell r="AQ127">
            <v>43252</v>
          </cell>
          <cell r="AR127">
            <v>43266</v>
          </cell>
          <cell r="AS127"/>
          <cell r="AT127">
            <v>0</v>
          </cell>
          <cell r="AV127"/>
          <cell r="AY127" t="str">
            <v>Yes</v>
          </cell>
          <cell r="AZ127" t="str">
            <v>Y</v>
          </cell>
          <cell r="BA127" t="str">
            <v>Yes</v>
          </cell>
        </row>
        <row r="128">
          <cell r="A128">
            <v>43191</v>
          </cell>
          <cell r="B128"/>
          <cell r="C128" t="str">
            <v>C49SZX20180060JL</v>
          </cell>
          <cell r="D128" t="str">
            <v>Tuopuai拓普艾</v>
          </cell>
          <cell r="E128" t="str">
            <v>YSM20-2</v>
          </cell>
          <cell r="F128" t="str">
            <v>NA</v>
          </cell>
          <cell r="G128" t="e">
            <v>#REF!</v>
          </cell>
          <cell r="H128" t="e">
            <v>#REF!</v>
          </cell>
          <cell r="K128">
            <v>2</v>
          </cell>
          <cell r="L128" t="str">
            <v>已经送货</v>
          </cell>
          <cell r="M128" t="str">
            <v>2018/8</v>
          </cell>
          <cell r="O128">
            <v>11116187</v>
          </cell>
          <cell r="P128">
            <v>31600000</v>
          </cell>
          <cell r="Q128">
            <v>43313</v>
          </cell>
          <cell r="R128" t="str">
            <v>No</v>
          </cell>
          <cell r="S128" t="str">
            <v>C49</v>
          </cell>
          <cell r="T128" t="str">
            <v>SOUTH</v>
          </cell>
          <cell r="U128" t="str">
            <v>深圳</v>
          </cell>
          <cell r="V128" t="str">
            <v>SZ 深圳</v>
          </cell>
          <cell r="W128" t="str">
            <v>JL</v>
          </cell>
          <cell r="X128" t="str">
            <v>JPY</v>
          </cell>
          <cell r="Y128">
            <v>15800000</v>
          </cell>
          <cell r="Z128">
            <v>1</v>
          </cell>
          <cell r="AA128">
            <v>31600000</v>
          </cell>
          <cell r="AB128">
            <v>7.51E-2</v>
          </cell>
          <cell r="AC128">
            <v>2373160</v>
          </cell>
          <cell r="AD128">
            <v>284779.2</v>
          </cell>
          <cell r="AE128">
            <v>0.12</v>
          </cell>
          <cell r="AF128">
            <v>43203</v>
          </cell>
          <cell r="AG128" t="str">
            <v>CIF</v>
          </cell>
          <cell r="AH128"/>
          <cell r="AI128">
            <v>900000</v>
          </cell>
          <cell r="AJ128">
            <v>43334</v>
          </cell>
          <cell r="AK128">
            <v>0.3</v>
          </cell>
          <cell r="AL128">
            <v>9480000</v>
          </cell>
          <cell r="AM128">
            <v>43191</v>
          </cell>
          <cell r="AN128" t="str">
            <v>Yes</v>
          </cell>
          <cell r="AO128" t="str">
            <v>agree</v>
          </cell>
          <cell r="AP128">
            <v>15130000</v>
          </cell>
          <cell r="AQ128">
            <v>43344</v>
          </cell>
          <cell r="AR128">
            <v>43346</v>
          </cell>
          <cell r="AS128" t="str">
            <v>agree</v>
          </cell>
          <cell r="AT128" t="e">
            <v>#VALUE!</v>
          </cell>
          <cell r="AU128">
            <v>43344</v>
          </cell>
          <cell r="AV128">
            <v>43346</v>
          </cell>
          <cell r="AW128" t="str">
            <v xml:space="preserve">complete </v>
          </cell>
          <cell r="AX128" t="str">
            <v>Yes</v>
          </cell>
          <cell r="AY128"/>
          <cell r="AZ128" t="str">
            <v>Y</v>
          </cell>
          <cell r="BA128" t="str">
            <v>Yes</v>
          </cell>
        </row>
        <row r="129">
          <cell r="A129">
            <v>43191</v>
          </cell>
          <cell r="B129"/>
          <cell r="C129" t="str">
            <v>C49SZX20180060JL</v>
          </cell>
          <cell r="D129" t="str">
            <v>Tuopuai拓普艾 Sales accural In July</v>
          </cell>
          <cell r="E129" t="str">
            <v>YSM10</v>
          </cell>
          <cell r="F129" t="str">
            <v>NA</v>
          </cell>
          <cell r="G129" t="e">
            <v>#REF!</v>
          </cell>
          <cell r="H129" t="e">
            <v>#REF!</v>
          </cell>
          <cell r="K129">
            <v>2</v>
          </cell>
          <cell r="L129" t="str">
            <v>已经送货</v>
          </cell>
          <cell r="M129" t="str">
            <v>JUL 18</v>
          </cell>
          <cell r="O129">
            <v>11116176</v>
          </cell>
          <cell r="P129">
            <v>23400000</v>
          </cell>
          <cell r="Q129">
            <v>43313</v>
          </cell>
          <cell r="R129" t="str">
            <v>No</v>
          </cell>
          <cell r="S129" t="str">
            <v>C49</v>
          </cell>
          <cell r="T129" t="str">
            <v>SOUTH</v>
          </cell>
          <cell r="U129" t="str">
            <v>深圳</v>
          </cell>
          <cell r="V129" t="str">
            <v>SZ 深圳</v>
          </cell>
          <cell r="W129" t="str">
            <v>JL</v>
          </cell>
          <cell r="X129" t="str">
            <v>JPY</v>
          </cell>
          <cell r="Y129">
            <v>11700000</v>
          </cell>
          <cell r="Z129">
            <v>1</v>
          </cell>
          <cell r="AA129">
            <v>23400000</v>
          </cell>
          <cell r="AB129">
            <v>7.51E-2</v>
          </cell>
          <cell r="AC129">
            <v>1757340</v>
          </cell>
          <cell r="AD129">
            <v>210880.8</v>
          </cell>
          <cell r="AE129">
            <v>0.12</v>
          </cell>
          <cell r="AF129">
            <v>43203</v>
          </cell>
          <cell r="AG129" t="str">
            <v>CIF</v>
          </cell>
          <cell r="AH129"/>
          <cell r="AI129">
            <v>1000000</v>
          </cell>
          <cell r="AJ129">
            <v>43300</v>
          </cell>
          <cell r="AK129">
            <v>0.3</v>
          </cell>
          <cell r="AL129">
            <v>7020000</v>
          </cell>
          <cell r="AM129">
            <v>43191</v>
          </cell>
          <cell r="AN129" t="str">
            <v>Yes</v>
          </cell>
          <cell r="AO129" t="str">
            <v>agree</v>
          </cell>
          <cell r="AP129">
            <v>16380000</v>
          </cell>
          <cell r="AQ129">
            <v>43313</v>
          </cell>
          <cell r="AR129">
            <v>43322</v>
          </cell>
          <cell r="AS129" t="str">
            <v>agree</v>
          </cell>
          <cell r="AT129" t="e">
            <v>#VALUE!</v>
          </cell>
          <cell r="AU129">
            <v>43313</v>
          </cell>
          <cell r="AV129">
            <v>43326</v>
          </cell>
          <cell r="AW129" t="str">
            <v xml:space="preserve">complete </v>
          </cell>
          <cell r="AX129" t="str">
            <v>Yes</v>
          </cell>
          <cell r="AY129"/>
          <cell r="AZ129" t="str">
            <v>Y</v>
          </cell>
          <cell r="BA129" t="str">
            <v>Yes</v>
          </cell>
        </row>
        <row r="130">
          <cell r="A130">
            <v>43191</v>
          </cell>
          <cell r="B130">
            <v>32</v>
          </cell>
          <cell r="C130" t="str">
            <v>C49SZX20180061JL</v>
          </cell>
          <cell r="D130" t="str">
            <v>Tuopuai拓普艾</v>
          </cell>
          <cell r="E130" t="str">
            <v>YSM20-2</v>
          </cell>
          <cell r="F130" t="str">
            <v>NA</v>
          </cell>
          <cell r="G130" t="e">
            <v>#REF!</v>
          </cell>
          <cell r="H130" t="e">
            <v>#REF!</v>
          </cell>
          <cell r="I130" t="str">
            <v>L-&gt;R</v>
          </cell>
          <cell r="J130" t="str">
            <v>No</v>
          </cell>
          <cell r="K130">
            <v>1</v>
          </cell>
          <cell r="L130" t="str">
            <v>取消</v>
          </cell>
          <cell r="M130" t="e">
            <v>#N/A</v>
          </cell>
          <cell r="N130"/>
          <cell r="O130"/>
          <cell r="P130"/>
          <cell r="Q130"/>
          <cell r="R130" t="str">
            <v>No</v>
          </cell>
          <cell r="S130" t="str">
            <v>C49</v>
          </cell>
          <cell r="T130" t="str">
            <v>SOUTH</v>
          </cell>
          <cell r="U130" t="str">
            <v>深圳</v>
          </cell>
          <cell r="V130" t="str">
            <v>SZ 深圳</v>
          </cell>
          <cell r="W130" t="str">
            <v>JL</v>
          </cell>
          <cell r="X130" t="str">
            <v>JPY</v>
          </cell>
          <cell r="Y130">
            <v>15800000</v>
          </cell>
          <cell r="Z130">
            <v>1</v>
          </cell>
          <cell r="AA130">
            <v>15800000</v>
          </cell>
          <cell r="AB130">
            <v>7.51E-2</v>
          </cell>
          <cell r="AC130">
            <v>1186580</v>
          </cell>
          <cell r="AD130">
            <v>142389.6</v>
          </cell>
          <cell r="AE130">
            <v>0.12</v>
          </cell>
          <cell r="AF130">
            <v>43203</v>
          </cell>
          <cell r="AG130" t="str">
            <v>CIF</v>
          </cell>
          <cell r="AH130"/>
          <cell r="AI130">
            <v>300000</v>
          </cell>
          <cell r="AJ130">
            <v>43364</v>
          </cell>
          <cell r="AK130">
            <v>0.3</v>
          </cell>
          <cell r="AL130">
            <v>4740000</v>
          </cell>
          <cell r="AM130"/>
          <cell r="AN130" t="str">
            <v>Yes</v>
          </cell>
          <cell r="AO130">
            <v>0.7</v>
          </cell>
          <cell r="AP130">
            <v>11060000</v>
          </cell>
          <cell r="AQ130"/>
          <cell r="AR130"/>
          <cell r="AS130"/>
          <cell r="AT130">
            <v>0</v>
          </cell>
          <cell r="AU130"/>
          <cell r="AV130"/>
          <cell r="AW130"/>
          <cell r="AX130" t="str">
            <v>Cancel</v>
          </cell>
          <cell r="AY130"/>
          <cell r="AZ130"/>
          <cell r="BA130" t="str">
            <v>Cancel</v>
          </cell>
          <cell r="BB130"/>
        </row>
        <row r="131">
          <cell r="A131">
            <v>43191</v>
          </cell>
          <cell r="B131">
            <v>33</v>
          </cell>
          <cell r="C131" t="str">
            <v>C49SZX20180061JL</v>
          </cell>
          <cell r="D131" t="str">
            <v>Tuopuai拓普艾</v>
          </cell>
          <cell r="E131" t="str">
            <v>YSM10</v>
          </cell>
          <cell r="F131" t="str">
            <v>NA</v>
          </cell>
          <cell r="G131" t="e">
            <v>#REF!</v>
          </cell>
          <cell r="H131" t="e">
            <v>#REF!</v>
          </cell>
          <cell r="I131" t="str">
            <v>L-&gt;R</v>
          </cell>
          <cell r="J131" t="str">
            <v>MVC</v>
          </cell>
          <cell r="K131">
            <v>1</v>
          </cell>
          <cell r="L131" t="str">
            <v>取消</v>
          </cell>
          <cell r="M131" t="e">
            <v>#N/A</v>
          </cell>
          <cell r="N131"/>
          <cell r="O131"/>
          <cell r="P131"/>
          <cell r="Q131"/>
          <cell r="R131" t="str">
            <v>No</v>
          </cell>
          <cell r="S131" t="str">
            <v>C49</v>
          </cell>
          <cell r="T131" t="str">
            <v>SOUTH</v>
          </cell>
          <cell r="U131" t="str">
            <v>深圳</v>
          </cell>
          <cell r="V131" t="str">
            <v>SZ 深圳</v>
          </cell>
          <cell r="W131" t="str">
            <v>JL</v>
          </cell>
          <cell r="X131" t="str">
            <v>JPY</v>
          </cell>
          <cell r="Y131">
            <v>11700000</v>
          </cell>
          <cell r="Z131">
            <v>1</v>
          </cell>
          <cell r="AA131">
            <v>11700000</v>
          </cell>
          <cell r="AB131">
            <v>7.51E-2</v>
          </cell>
          <cell r="AC131">
            <v>878670</v>
          </cell>
          <cell r="AD131">
            <v>105440.4</v>
          </cell>
          <cell r="AE131">
            <v>0.12</v>
          </cell>
          <cell r="AF131">
            <v>43203</v>
          </cell>
          <cell r="AG131" t="str">
            <v>CIF</v>
          </cell>
          <cell r="AH131"/>
          <cell r="AI131">
            <v>300000</v>
          </cell>
          <cell r="AJ131">
            <v>43364</v>
          </cell>
          <cell r="AK131">
            <v>0.3</v>
          </cell>
          <cell r="AL131">
            <v>3510000</v>
          </cell>
          <cell r="AM131"/>
          <cell r="AN131" t="str">
            <v>Yes</v>
          </cell>
          <cell r="AO131">
            <v>0.7</v>
          </cell>
          <cell r="AP131">
            <v>8189999.9999999991</v>
          </cell>
          <cell r="AQ131"/>
          <cell r="AR131"/>
          <cell r="AS131"/>
          <cell r="AT131">
            <v>0</v>
          </cell>
          <cell r="AU131"/>
          <cell r="AV131"/>
          <cell r="AW131"/>
          <cell r="AX131" t="str">
            <v>Cancel</v>
          </cell>
          <cell r="AY131"/>
          <cell r="AZ131"/>
          <cell r="BA131" t="str">
            <v>Cancel</v>
          </cell>
          <cell r="BB131"/>
        </row>
        <row r="132">
          <cell r="A132">
            <v>43191</v>
          </cell>
          <cell r="B132">
            <v>34</v>
          </cell>
          <cell r="C132" t="str">
            <v>C49SZX20180061JL</v>
          </cell>
          <cell r="D132" t="str">
            <v>Tuopuai拓普艾</v>
          </cell>
          <cell r="E132" t="str">
            <v>YSM20-2</v>
          </cell>
          <cell r="F132" t="str">
            <v>NA</v>
          </cell>
          <cell r="G132" t="e">
            <v>#REF!</v>
          </cell>
          <cell r="H132" t="e">
            <v>#REF!</v>
          </cell>
          <cell r="I132" t="str">
            <v>L-&gt;R</v>
          </cell>
          <cell r="J132" t="str">
            <v>No</v>
          </cell>
          <cell r="K132">
            <v>1</v>
          </cell>
          <cell r="L132" t="str">
            <v>取消</v>
          </cell>
          <cell r="M132" t="e">
            <v>#N/A</v>
          </cell>
          <cell r="N132"/>
          <cell r="O132"/>
          <cell r="P132"/>
          <cell r="Q132"/>
          <cell r="R132" t="str">
            <v>No</v>
          </cell>
          <cell r="S132" t="str">
            <v>C49</v>
          </cell>
          <cell r="T132" t="str">
            <v>SOUTH</v>
          </cell>
          <cell r="U132" t="str">
            <v>深圳</v>
          </cell>
          <cell r="V132" t="str">
            <v>SZ 深圳</v>
          </cell>
          <cell r="W132" t="str">
            <v>JL</v>
          </cell>
          <cell r="X132" t="str">
            <v>JPY</v>
          </cell>
          <cell r="Y132">
            <v>15800000</v>
          </cell>
          <cell r="Z132">
            <v>1</v>
          </cell>
          <cell r="AA132">
            <v>15800000</v>
          </cell>
          <cell r="AB132">
            <v>7.51E-2</v>
          </cell>
          <cell r="AC132">
            <v>1186580</v>
          </cell>
          <cell r="AD132">
            <v>142389.6</v>
          </cell>
          <cell r="AE132">
            <v>0.12</v>
          </cell>
          <cell r="AF132">
            <v>43203</v>
          </cell>
          <cell r="AG132" t="str">
            <v>CIF</v>
          </cell>
          <cell r="AH132"/>
          <cell r="AI132">
            <v>300000</v>
          </cell>
          <cell r="AJ132">
            <v>43364</v>
          </cell>
          <cell r="AK132">
            <v>0.3</v>
          </cell>
          <cell r="AL132">
            <v>4740000</v>
          </cell>
          <cell r="AM132"/>
          <cell r="AN132" t="str">
            <v>Yes</v>
          </cell>
          <cell r="AO132">
            <v>0.7</v>
          </cell>
          <cell r="AP132">
            <v>11060000</v>
          </cell>
          <cell r="AQ132"/>
          <cell r="AR132"/>
          <cell r="AS132"/>
          <cell r="AT132">
            <v>0</v>
          </cell>
          <cell r="AU132"/>
          <cell r="AV132"/>
          <cell r="AW132"/>
          <cell r="AX132" t="str">
            <v>Cancel</v>
          </cell>
          <cell r="AY132"/>
          <cell r="AZ132"/>
          <cell r="BA132" t="str">
            <v>Cancel</v>
          </cell>
          <cell r="BB132"/>
        </row>
        <row r="133">
          <cell r="A133">
            <v>43191</v>
          </cell>
          <cell r="B133">
            <v>35</v>
          </cell>
          <cell r="C133" t="str">
            <v>C49SZX20180061JL</v>
          </cell>
          <cell r="D133" t="str">
            <v>Tuopuai拓普艾</v>
          </cell>
          <cell r="E133" t="str">
            <v>YSM10</v>
          </cell>
          <cell r="F133" t="str">
            <v>NA</v>
          </cell>
          <cell r="G133" t="e">
            <v>#REF!</v>
          </cell>
          <cell r="H133" t="e">
            <v>#REF!</v>
          </cell>
          <cell r="I133" t="str">
            <v>L-&gt;R</v>
          </cell>
          <cell r="J133" t="str">
            <v>MVC</v>
          </cell>
          <cell r="K133">
            <v>1</v>
          </cell>
          <cell r="L133" t="str">
            <v>取消</v>
          </cell>
          <cell r="M133" t="e">
            <v>#N/A</v>
          </cell>
          <cell r="N133"/>
          <cell r="O133"/>
          <cell r="P133"/>
          <cell r="Q133"/>
          <cell r="R133" t="str">
            <v>No</v>
          </cell>
          <cell r="S133" t="str">
            <v>C49</v>
          </cell>
          <cell r="T133" t="str">
            <v>SOUTH</v>
          </cell>
          <cell r="U133" t="str">
            <v>深圳</v>
          </cell>
          <cell r="V133" t="str">
            <v>SZ 深圳</v>
          </cell>
          <cell r="W133" t="str">
            <v>JL</v>
          </cell>
          <cell r="X133" t="str">
            <v>JPY</v>
          </cell>
          <cell r="Y133">
            <v>11700000</v>
          </cell>
          <cell r="Z133">
            <v>1</v>
          </cell>
          <cell r="AA133">
            <v>11700000</v>
          </cell>
          <cell r="AB133">
            <v>7.51E-2</v>
          </cell>
          <cell r="AC133">
            <v>878670</v>
          </cell>
          <cell r="AD133">
            <v>105440.4</v>
          </cell>
          <cell r="AE133">
            <v>0.12</v>
          </cell>
          <cell r="AF133">
            <v>43203</v>
          </cell>
          <cell r="AG133" t="str">
            <v>CIF</v>
          </cell>
          <cell r="AH133"/>
          <cell r="AI133">
            <v>300000</v>
          </cell>
          <cell r="AJ133">
            <v>43364</v>
          </cell>
          <cell r="AK133">
            <v>0.3</v>
          </cell>
          <cell r="AL133">
            <v>3510000</v>
          </cell>
          <cell r="AM133"/>
          <cell r="AN133" t="str">
            <v>Yes</v>
          </cell>
          <cell r="AO133">
            <v>0.7</v>
          </cell>
          <cell r="AP133">
            <v>8189999.9999999991</v>
          </cell>
          <cell r="AQ133"/>
          <cell r="AR133"/>
          <cell r="AS133"/>
          <cell r="AT133">
            <v>0</v>
          </cell>
          <cell r="AU133"/>
          <cell r="AV133"/>
          <cell r="AW133"/>
          <cell r="AX133" t="str">
            <v>Cancel</v>
          </cell>
          <cell r="AY133"/>
          <cell r="AZ133"/>
          <cell r="BA133" t="str">
            <v>Cancel</v>
          </cell>
          <cell r="BB133"/>
        </row>
        <row r="134">
          <cell r="A134">
            <v>43191</v>
          </cell>
          <cell r="B134"/>
          <cell r="C134" t="str">
            <v>C49SZX20180062ZX</v>
          </cell>
          <cell r="D134" t="str">
            <v>亿联智能</v>
          </cell>
          <cell r="E134" t="str">
            <v>YSM20-2</v>
          </cell>
          <cell r="F134" t="str">
            <v>NA</v>
          </cell>
          <cell r="G134" t="e">
            <v>#REF!</v>
          </cell>
          <cell r="H134" t="e">
            <v>#REF!</v>
          </cell>
          <cell r="K134">
            <v>2</v>
          </cell>
          <cell r="L134" t="str">
            <v>已经送货</v>
          </cell>
          <cell r="M134" t="str">
            <v>SEP 18</v>
          </cell>
          <cell r="O134">
            <v>11116210</v>
          </cell>
          <cell r="P134">
            <v>28000000</v>
          </cell>
          <cell r="Q134"/>
          <cell r="R134" t="str">
            <v>Yes</v>
          </cell>
          <cell r="S134" t="str">
            <v>C49</v>
          </cell>
          <cell r="T134" t="str">
            <v>SOUTH</v>
          </cell>
          <cell r="U134" t="str">
            <v>深圳</v>
          </cell>
          <cell r="V134" t="str">
            <v>SZ 深圳</v>
          </cell>
          <cell r="W134" t="str">
            <v>ZX</v>
          </cell>
          <cell r="X134" t="str">
            <v>JPY</v>
          </cell>
          <cell r="Y134">
            <v>14000000</v>
          </cell>
          <cell r="Z134">
            <v>1</v>
          </cell>
          <cell r="AA134">
            <v>28000000</v>
          </cell>
          <cell r="AB134">
            <v>7.51E-2</v>
          </cell>
          <cell r="AC134">
            <v>2102800</v>
          </cell>
          <cell r="AD134">
            <v>252336</v>
          </cell>
          <cell r="AE134">
            <v>0.12</v>
          </cell>
          <cell r="AF134">
            <v>43202</v>
          </cell>
          <cell r="AG134" t="str">
            <v>DAP</v>
          </cell>
          <cell r="AH134" t="str">
            <v>吊装2F</v>
          </cell>
          <cell r="AI134"/>
          <cell r="AJ134"/>
          <cell r="AK134">
            <v>0.1</v>
          </cell>
          <cell r="AL134">
            <v>2800000</v>
          </cell>
          <cell r="AM134">
            <v>43191</v>
          </cell>
          <cell r="AN134" t="str">
            <v>Yes</v>
          </cell>
          <cell r="AO134">
            <v>0.9</v>
          </cell>
          <cell r="AP134">
            <v>25200000</v>
          </cell>
          <cell r="AQ134">
            <v>43344</v>
          </cell>
          <cell r="AR134">
            <v>43350</v>
          </cell>
          <cell r="AS134" t="str">
            <v>complete</v>
          </cell>
          <cell r="AT134" t="e">
            <v>#VALUE!</v>
          </cell>
          <cell r="AV134"/>
          <cell r="AX134" t="str">
            <v>Yes</v>
          </cell>
          <cell r="AY134"/>
          <cell r="AZ134" t="str">
            <v>Y</v>
          </cell>
          <cell r="BA134" t="str">
            <v>Yes</v>
          </cell>
        </row>
        <row r="135">
          <cell r="A135">
            <v>43191</v>
          </cell>
          <cell r="B135"/>
          <cell r="C135" t="str">
            <v>C49SZX20180062ZX</v>
          </cell>
          <cell r="D135" t="str">
            <v>亿联智能</v>
          </cell>
          <cell r="E135" t="str">
            <v>YSM10</v>
          </cell>
          <cell r="F135" t="str">
            <v>NA</v>
          </cell>
          <cell r="G135" t="e">
            <v>#REF!</v>
          </cell>
          <cell r="H135" t="e">
            <v>#REF!</v>
          </cell>
          <cell r="K135">
            <v>1</v>
          </cell>
          <cell r="L135" t="str">
            <v>已经送货</v>
          </cell>
          <cell r="M135" t="str">
            <v>SEP 18</v>
          </cell>
          <cell r="O135">
            <v>11116210</v>
          </cell>
          <cell r="P135">
            <v>9000000</v>
          </cell>
          <cell r="Q135"/>
          <cell r="R135" t="str">
            <v>Yes</v>
          </cell>
          <cell r="S135" t="str">
            <v>C49</v>
          </cell>
          <cell r="T135" t="str">
            <v>SOUTH</v>
          </cell>
          <cell r="U135" t="str">
            <v>深圳</v>
          </cell>
          <cell r="V135" t="str">
            <v>SZ 深圳</v>
          </cell>
          <cell r="W135" t="str">
            <v>ZX</v>
          </cell>
          <cell r="X135" t="str">
            <v>JPY</v>
          </cell>
          <cell r="Y135">
            <v>9000000</v>
          </cell>
          <cell r="Z135">
            <v>1</v>
          </cell>
          <cell r="AA135">
            <v>9000000</v>
          </cell>
          <cell r="AB135">
            <v>7.51E-2</v>
          </cell>
          <cell r="AC135">
            <v>675900</v>
          </cell>
          <cell r="AD135">
            <v>81108</v>
          </cell>
          <cell r="AE135">
            <v>0.12</v>
          </cell>
          <cell r="AF135">
            <v>43202</v>
          </cell>
          <cell r="AG135" t="str">
            <v>DAP</v>
          </cell>
          <cell r="AH135" t="str">
            <v>吊装2F</v>
          </cell>
          <cell r="AI135"/>
          <cell r="AJ135"/>
          <cell r="AK135">
            <v>0.1</v>
          </cell>
          <cell r="AL135">
            <v>900000</v>
          </cell>
          <cell r="AM135">
            <v>43191</v>
          </cell>
          <cell r="AN135" t="str">
            <v>Yes</v>
          </cell>
          <cell r="AO135">
            <v>0.9</v>
          </cell>
          <cell r="AP135">
            <v>8100000</v>
          </cell>
          <cell r="AQ135">
            <v>43344</v>
          </cell>
          <cell r="AR135">
            <v>43350</v>
          </cell>
          <cell r="AS135" t="str">
            <v>complete</v>
          </cell>
          <cell r="AT135" t="e">
            <v>#VALUE!</v>
          </cell>
          <cell r="AV135"/>
          <cell r="AX135" t="str">
            <v>Yes</v>
          </cell>
          <cell r="AY135"/>
          <cell r="AZ135" t="str">
            <v>Y</v>
          </cell>
          <cell r="BA135" t="str">
            <v>Yes</v>
          </cell>
        </row>
        <row r="136">
          <cell r="A136">
            <v>43191</v>
          </cell>
          <cell r="B136">
            <v>36</v>
          </cell>
          <cell r="C136" t="str">
            <v>C49SZX20180063ZX</v>
          </cell>
          <cell r="D136" t="str">
            <v>亿联智能</v>
          </cell>
          <cell r="E136" t="str">
            <v>YSM10</v>
          </cell>
          <cell r="F136" t="str">
            <v>NA</v>
          </cell>
          <cell r="G136" t="e">
            <v>#REF!</v>
          </cell>
          <cell r="H136" t="e">
            <v>#REF!</v>
          </cell>
          <cell r="I136" t="str">
            <v>L-&gt;R</v>
          </cell>
          <cell r="J136" t="str">
            <v>MVC+ATS15</v>
          </cell>
          <cell r="K136">
            <v>1</v>
          </cell>
          <cell r="L136" t="str">
            <v>取消</v>
          </cell>
          <cell r="M136" t="e">
            <v>#N/A</v>
          </cell>
          <cell r="N136"/>
          <cell r="O136"/>
          <cell r="P136"/>
          <cell r="Q136"/>
          <cell r="R136" t="str">
            <v>No</v>
          </cell>
          <cell r="S136" t="str">
            <v>C49</v>
          </cell>
          <cell r="T136" t="str">
            <v>SOUTH</v>
          </cell>
          <cell r="U136" t="str">
            <v>深圳</v>
          </cell>
          <cell r="V136" t="str">
            <v>SZ 深圳</v>
          </cell>
          <cell r="W136" t="str">
            <v>ZX</v>
          </cell>
          <cell r="X136" t="str">
            <v>JPY</v>
          </cell>
          <cell r="Y136">
            <v>9000000</v>
          </cell>
          <cell r="Z136">
            <v>1</v>
          </cell>
          <cell r="AA136">
            <v>9000000</v>
          </cell>
          <cell r="AB136">
            <v>7.51E-2</v>
          </cell>
          <cell r="AC136">
            <v>675900</v>
          </cell>
          <cell r="AD136">
            <v>81108</v>
          </cell>
          <cell r="AE136">
            <v>0.12</v>
          </cell>
          <cell r="AF136">
            <v>43202</v>
          </cell>
          <cell r="AG136" t="str">
            <v>DAP</v>
          </cell>
          <cell r="AH136" t="str">
            <v>吊装2F</v>
          </cell>
          <cell r="AI136"/>
          <cell r="AJ136"/>
          <cell r="AK136">
            <v>0.1</v>
          </cell>
          <cell r="AL136">
            <v>900000</v>
          </cell>
          <cell r="AM136"/>
          <cell r="AN136" t="str">
            <v>No</v>
          </cell>
          <cell r="AO136">
            <v>0.9</v>
          </cell>
          <cell r="AP136">
            <v>8100000</v>
          </cell>
          <cell r="AQ136"/>
          <cell r="AR136"/>
          <cell r="AS136"/>
          <cell r="AT136">
            <v>0</v>
          </cell>
          <cell r="AV136"/>
          <cell r="AX136" t="str">
            <v>Cancel</v>
          </cell>
          <cell r="AY136"/>
          <cell r="AZ136"/>
          <cell r="BA136" t="str">
            <v>Cancel</v>
          </cell>
        </row>
        <row r="137">
          <cell r="A137">
            <v>43191</v>
          </cell>
          <cell r="B137">
            <v>37</v>
          </cell>
          <cell r="C137" t="str">
            <v>C49SZX20180063ZX</v>
          </cell>
          <cell r="D137" t="str">
            <v>亿联智能</v>
          </cell>
          <cell r="E137" t="str">
            <v>YSM10</v>
          </cell>
          <cell r="F137" t="str">
            <v>NA</v>
          </cell>
          <cell r="G137" t="e">
            <v>#REF!</v>
          </cell>
          <cell r="H137" t="e">
            <v>#REF!</v>
          </cell>
          <cell r="I137" t="str">
            <v>L-&gt;R</v>
          </cell>
          <cell r="J137" t="str">
            <v>MVC+ATS15</v>
          </cell>
          <cell r="K137">
            <v>1</v>
          </cell>
          <cell r="L137" t="str">
            <v>取消</v>
          </cell>
          <cell r="M137" t="e">
            <v>#N/A</v>
          </cell>
          <cell r="N137"/>
          <cell r="O137"/>
          <cell r="P137"/>
          <cell r="Q137"/>
          <cell r="R137" t="str">
            <v>No</v>
          </cell>
          <cell r="S137" t="str">
            <v>C49</v>
          </cell>
          <cell r="T137" t="str">
            <v>SOUTH</v>
          </cell>
          <cell r="U137" t="str">
            <v>深圳</v>
          </cell>
          <cell r="V137" t="str">
            <v>SZ 深圳</v>
          </cell>
          <cell r="W137" t="str">
            <v>ZX</v>
          </cell>
          <cell r="X137" t="str">
            <v>JPY</v>
          </cell>
          <cell r="Y137">
            <v>9000000</v>
          </cell>
          <cell r="Z137">
            <v>1</v>
          </cell>
          <cell r="AA137">
            <v>9000000</v>
          </cell>
          <cell r="AB137">
            <v>7.51E-2</v>
          </cell>
          <cell r="AC137">
            <v>675900</v>
          </cell>
          <cell r="AD137">
            <v>81108</v>
          </cell>
          <cell r="AE137">
            <v>0.12</v>
          </cell>
          <cell r="AF137">
            <v>43202</v>
          </cell>
          <cell r="AG137" t="str">
            <v>DAP</v>
          </cell>
          <cell r="AH137" t="str">
            <v>吊装2F</v>
          </cell>
          <cell r="AI137"/>
          <cell r="AJ137"/>
          <cell r="AK137">
            <v>0.1</v>
          </cell>
          <cell r="AL137">
            <v>900000</v>
          </cell>
          <cell r="AM137"/>
          <cell r="AN137" t="str">
            <v>No</v>
          </cell>
          <cell r="AO137">
            <v>0.9</v>
          </cell>
          <cell r="AP137">
            <v>8100000</v>
          </cell>
          <cell r="AQ137"/>
          <cell r="AR137"/>
          <cell r="AS137"/>
          <cell r="AT137">
            <v>0</v>
          </cell>
          <cell r="AV137"/>
          <cell r="AX137" t="str">
            <v>Cancel</v>
          </cell>
          <cell r="AY137"/>
          <cell r="AZ137"/>
          <cell r="BA137" t="str">
            <v>Cancel</v>
          </cell>
        </row>
        <row r="138">
          <cell r="A138">
            <v>43191</v>
          </cell>
          <cell r="B138">
            <v>38</v>
          </cell>
          <cell r="C138" t="str">
            <v>C49SZX20180063ZX</v>
          </cell>
          <cell r="D138" t="str">
            <v>亿联智能</v>
          </cell>
          <cell r="E138" t="str">
            <v>YSM20-2</v>
          </cell>
          <cell r="F138" t="str">
            <v>NA</v>
          </cell>
          <cell r="G138" t="e">
            <v>#REF!</v>
          </cell>
          <cell r="H138" t="e">
            <v>#REF!</v>
          </cell>
          <cell r="I138" t="str">
            <v>L-&gt;R</v>
          </cell>
          <cell r="J138" t="str">
            <v>No</v>
          </cell>
          <cell r="K138">
            <v>1</v>
          </cell>
          <cell r="L138" t="str">
            <v>取消</v>
          </cell>
          <cell r="M138" t="e">
            <v>#N/A</v>
          </cell>
          <cell r="N138"/>
          <cell r="O138"/>
          <cell r="P138"/>
          <cell r="Q138"/>
          <cell r="R138" t="str">
            <v>No</v>
          </cell>
          <cell r="S138" t="str">
            <v>C49</v>
          </cell>
          <cell r="T138" t="str">
            <v>SOUTH</v>
          </cell>
          <cell r="U138" t="str">
            <v>深圳</v>
          </cell>
          <cell r="V138" t="str">
            <v>SZ 深圳</v>
          </cell>
          <cell r="W138" t="str">
            <v>ZX</v>
          </cell>
          <cell r="X138" t="str">
            <v>JPY</v>
          </cell>
          <cell r="Y138">
            <v>14000000</v>
          </cell>
          <cell r="Z138">
            <v>1</v>
          </cell>
          <cell r="AA138">
            <v>14000000</v>
          </cell>
          <cell r="AB138">
            <v>7.51E-2</v>
          </cell>
          <cell r="AC138">
            <v>1051400</v>
          </cell>
          <cell r="AD138">
            <v>126168</v>
          </cell>
          <cell r="AE138">
            <v>0.12</v>
          </cell>
          <cell r="AF138">
            <v>43202</v>
          </cell>
          <cell r="AG138" t="str">
            <v>DAP</v>
          </cell>
          <cell r="AH138" t="str">
            <v>吊装2F</v>
          </cell>
          <cell r="AI138"/>
          <cell r="AJ138"/>
          <cell r="AK138">
            <v>0.1</v>
          </cell>
          <cell r="AL138">
            <v>1400000</v>
          </cell>
          <cell r="AM138"/>
          <cell r="AN138" t="str">
            <v>No</v>
          </cell>
          <cell r="AO138">
            <v>0.9</v>
          </cell>
          <cell r="AP138">
            <v>12600000</v>
          </cell>
          <cell r="AQ138"/>
          <cell r="AR138"/>
          <cell r="AS138"/>
          <cell r="AT138">
            <v>0</v>
          </cell>
          <cell r="AV138"/>
          <cell r="AX138" t="str">
            <v>Cancel</v>
          </cell>
          <cell r="AY138"/>
          <cell r="AZ138"/>
          <cell r="BA138" t="str">
            <v>Cancel</v>
          </cell>
        </row>
        <row r="139">
          <cell r="A139">
            <v>43191</v>
          </cell>
          <cell r="B139">
            <v>39</v>
          </cell>
          <cell r="C139" t="str">
            <v>C49SZX20180063ZX</v>
          </cell>
          <cell r="D139" t="str">
            <v>亿联智能</v>
          </cell>
          <cell r="E139" t="str">
            <v>YSM20-2</v>
          </cell>
          <cell r="F139" t="str">
            <v>NA</v>
          </cell>
          <cell r="G139" t="e">
            <v>#REF!</v>
          </cell>
          <cell r="H139" t="e">
            <v>#REF!</v>
          </cell>
          <cell r="I139" t="str">
            <v>L-&gt;R</v>
          </cell>
          <cell r="J139" t="str">
            <v>No</v>
          </cell>
          <cell r="K139">
            <v>1</v>
          </cell>
          <cell r="L139" t="str">
            <v>取消</v>
          </cell>
          <cell r="M139" t="e">
            <v>#N/A</v>
          </cell>
          <cell r="N139"/>
          <cell r="O139"/>
          <cell r="P139"/>
          <cell r="Q139"/>
          <cell r="R139" t="str">
            <v>No</v>
          </cell>
          <cell r="S139" t="str">
            <v>C49</v>
          </cell>
          <cell r="T139" t="str">
            <v>SOUTH</v>
          </cell>
          <cell r="U139" t="str">
            <v>深圳</v>
          </cell>
          <cell r="V139" t="str">
            <v>SZ 深圳</v>
          </cell>
          <cell r="W139" t="str">
            <v>ZX</v>
          </cell>
          <cell r="X139" t="str">
            <v>JPY</v>
          </cell>
          <cell r="Y139">
            <v>14000000</v>
          </cell>
          <cell r="Z139">
            <v>1</v>
          </cell>
          <cell r="AA139">
            <v>14000000</v>
          </cell>
          <cell r="AB139">
            <v>7.51E-2</v>
          </cell>
          <cell r="AC139">
            <v>1051400</v>
          </cell>
          <cell r="AD139">
            <v>126168</v>
          </cell>
          <cell r="AE139">
            <v>0.12</v>
          </cell>
          <cell r="AF139">
            <v>43202</v>
          </cell>
          <cell r="AG139" t="str">
            <v>DAP</v>
          </cell>
          <cell r="AH139" t="str">
            <v>吊装2F</v>
          </cell>
          <cell r="AI139"/>
          <cell r="AJ139"/>
          <cell r="AK139">
            <v>0.1</v>
          </cell>
          <cell r="AL139">
            <v>1400000</v>
          </cell>
          <cell r="AM139"/>
          <cell r="AN139" t="str">
            <v>No</v>
          </cell>
          <cell r="AO139">
            <v>0.9</v>
          </cell>
          <cell r="AP139">
            <v>12600000</v>
          </cell>
          <cell r="AQ139"/>
          <cell r="AR139"/>
          <cell r="AS139"/>
          <cell r="AT139">
            <v>0</v>
          </cell>
          <cell r="AV139"/>
          <cell r="AX139" t="str">
            <v>Cancel</v>
          </cell>
          <cell r="AY139"/>
          <cell r="AZ139"/>
          <cell r="BA139" t="str">
            <v>Cancel</v>
          </cell>
        </row>
        <row r="140">
          <cell r="A140">
            <v>43191</v>
          </cell>
          <cell r="B140">
            <v>40</v>
          </cell>
          <cell r="C140" t="str">
            <v>C49SZX20180063ZX</v>
          </cell>
          <cell r="D140" t="str">
            <v>亿联智能</v>
          </cell>
          <cell r="E140" t="str">
            <v>YSM20-2</v>
          </cell>
          <cell r="F140" t="str">
            <v>NA</v>
          </cell>
          <cell r="G140" t="e">
            <v>#REF!</v>
          </cell>
          <cell r="H140" t="e">
            <v>#REF!</v>
          </cell>
          <cell r="I140" t="str">
            <v>L-&gt;R</v>
          </cell>
          <cell r="J140" t="str">
            <v>No</v>
          </cell>
          <cell r="K140">
            <v>1</v>
          </cell>
          <cell r="L140" t="str">
            <v>取消</v>
          </cell>
          <cell r="M140" t="e">
            <v>#N/A</v>
          </cell>
          <cell r="N140"/>
          <cell r="O140"/>
          <cell r="P140"/>
          <cell r="Q140"/>
          <cell r="R140" t="str">
            <v>No</v>
          </cell>
          <cell r="S140" t="str">
            <v>C49</v>
          </cell>
          <cell r="T140" t="str">
            <v>SOUTH</v>
          </cell>
          <cell r="U140" t="str">
            <v>深圳</v>
          </cell>
          <cell r="V140" t="str">
            <v>SZ 深圳</v>
          </cell>
          <cell r="W140" t="str">
            <v>ZX</v>
          </cell>
          <cell r="X140" t="str">
            <v>JPY</v>
          </cell>
          <cell r="Y140">
            <v>14000000</v>
          </cell>
          <cell r="Z140">
            <v>1</v>
          </cell>
          <cell r="AA140">
            <v>14000000</v>
          </cell>
          <cell r="AB140">
            <v>7.51E-2</v>
          </cell>
          <cell r="AC140">
            <v>1051400</v>
          </cell>
          <cell r="AD140">
            <v>126168</v>
          </cell>
          <cell r="AE140">
            <v>0.12</v>
          </cell>
          <cell r="AF140">
            <v>43202</v>
          </cell>
          <cell r="AG140" t="str">
            <v>DAP</v>
          </cell>
          <cell r="AH140" t="str">
            <v>吊装2F</v>
          </cell>
          <cell r="AI140"/>
          <cell r="AJ140"/>
          <cell r="AK140">
            <v>0.1</v>
          </cell>
          <cell r="AL140">
            <v>1400000</v>
          </cell>
          <cell r="AM140"/>
          <cell r="AN140" t="str">
            <v>No</v>
          </cell>
          <cell r="AO140">
            <v>0.9</v>
          </cell>
          <cell r="AP140">
            <v>12600000</v>
          </cell>
          <cell r="AQ140"/>
          <cell r="AR140"/>
          <cell r="AS140"/>
          <cell r="AT140">
            <v>0</v>
          </cell>
          <cell r="AV140"/>
          <cell r="AX140" t="str">
            <v>Cancel</v>
          </cell>
          <cell r="AY140"/>
          <cell r="AZ140"/>
          <cell r="BA140" t="str">
            <v>Cancel</v>
          </cell>
        </row>
        <row r="141">
          <cell r="A141">
            <v>43191</v>
          </cell>
          <cell r="B141">
            <v>41</v>
          </cell>
          <cell r="C141" t="str">
            <v>C49SZX20180063ZX</v>
          </cell>
          <cell r="D141" t="str">
            <v>亿联智能</v>
          </cell>
          <cell r="E141" t="str">
            <v>YSM20-2</v>
          </cell>
          <cell r="F141" t="str">
            <v>NA</v>
          </cell>
          <cell r="G141" t="e">
            <v>#REF!</v>
          </cell>
          <cell r="H141" t="e">
            <v>#REF!</v>
          </cell>
          <cell r="I141" t="str">
            <v>L-&gt;R</v>
          </cell>
          <cell r="J141" t="str">
            <v>No</v>
          </cell>
          <cell r="K141">
            <v>1</v>
          </cell>
          <cell r="L141" t="str">
            <v>取消</v>
          </cell>
          <cell r="M141" t="e">
            <v>#N/A</v>
          </cell>
          <cell r="N141"/>
          <cell r="O141"/>
          <cell r="P141"/>
          <cell r="Q141"/>
          <cell r="R141" t="str">
            <v>No</v>
          </cell>
          <cell r="S141" t="str">
            <v>C49</v>
          </cell>
          <cell r="T141" t="str">
            <v>SOUTH</v>
          </cell>
          <cell r="U141" t="str">
            <v>深圳</v>
          </cell>
          <cell r="V141" t="str">
            <v>SZ 深圳</v>
          </cell>
          <cell r="W141" t="str">
            <v>ZX</v>
          </cell>
          <cell r="X141" t="str">
            <v>JPY</v>
          </cell>
          <cell r="Y141">
            <v>14000000</v>
          </cell>
          <cell r="Z141">
            <v>1</v>
          </cell>
          <cell r="AA141">
            <v>14000000</v>
          </cell>
          <cell r="AB141">
            <v>7.51E-2</v>
          </cell>
          <cell r="AC141">
            <v>1051400</v>
          </cell>
          <cell r="AD141">
            <v>126168</v>
          </cell>
          <cell r="AE141">
            <v>0.12</v>
          </cell>
          <cell r="AF141">
            <v>43202</v>
          </cell>
          <cell r="AG141" t="str">
            <v>DAP</v>
          </cell>
          <cell r="AH141" t="str">
            <v>吊装2F</v>
          </cell>
          <cell r="AI141"/>
          <cell r="AJ141"/>
          <cell r="AK141">
            <v>0.1</v>
          </cell>
          <cell r="AL141">
            <v>1400000</v>
          </cell>
          <cell r="AM141"/>
          <cell r="AN141" t="str">
            <v>No</v>
          </cell>
          <cell r="AO141">
            <v>0.9</v>
          </cell>
          <cell r="AP141">
            <v>12600000</v>
          </cell>
          <cell r="AQ141"/>
          <cell r="AR141"/>
          <cell r="AS141"/>
          <cell r="AT141">
            <v>0</v>
          </cell>
          <cell r="AV141"/>
          <cell r="AX141" t="str">
            <v>Cancel</v>
          </cell>
          <cell r="AY141"/>
          <cell r="AZ141"/>
          <cell r="BA141" t="str">
            <v>Cancel</v>
          </cell>
        </row>
        <row r="142">
          <cell r="A142">
            <v>43252</v>
          </cell>
          <cell r="B142">
            <v>42</v>
          </cell>
          <cell r="C142" t="str">
            <v>C49SZX20180066JY</v>
          </cell>
          <cell r="D142" t="str">
            <v>格力创</v>
          </cell>
          <cell r="E142" t="str">
            <v>YSM10</v>
          </cell>
          <cell r="F142" t="str">
            <v>NA</v>
          </cell>
          <cell r="G142" t="e">
            <v>#REF!</v>
          </cell>
          <cell r="H142" t="e">
            <v>#REF!</v>
          </cell>
          <cell r="I142" t="str">
            <v>R-&gt;L</v>
          </cell>
          <cell r="J142" t="str">
            <v>No</v>
          </cell>
          <cell r="K142">
            <v>1</v>
          </cell>
          <cell r="L142">
            <v>109381</v>
          </cell>
          <cell r="M142" t="str">
            <v>MAR 19</v>
          </cell>
          <cell r="N142"/>
          <cell r="O142">
            <v>11116270</v>
          </cell>
          <cell r="P142">
            <v>9275000</v>
          </cell>
          <cell r="Q142">
            <v>43525</v>
          </cell>
          <cell r="R142" t="str">
            <v>No</v>
          </cell>
          <cell r="S142" t="str">
            <v>C49</v>
          </cell>
          <cell r="T142" t="str">
            <v>SOUTH</v>
          </cell>
          <cell r="U142" t="str">
            <v>深圳</v>
          </cell>
          <cell r="V142" t="str">
            <v>SZ 深圳</v>
          </cell>
          <cell r="W142" t="str">
            <v>JY</v>
          </cell>
          <cell r="X142" t="str">
            <v>JPY</v>
          </cell>
          <cell r="Y142">
            <v>9275000</v>
          </cell>
          <cell r="Z142">
            <v>1</v>
          </cell>
          <cell r="AA142">
            <v>9275000</v>
          </cell>
          <cell r="AB142">
            <v>7.3599999999999999E-2</v>
          </cell>
          <cell r="AC142">
            <v>682640</v>
          </cell>
          <cell r="AD142">
            <v>81916.800000000003</v>
          </cell>
          <cell r="AE142">
            <v>0.12</v>
          </cell>
          <cell r="AF142">
            <v>43256</v>
          </cell>
          <cell r="AG142" t="str">
            <v>DAP SZ</v>
          </cell>
          <cell r="AH142"/>
          <cell r="AI142" t="str">
            <v>电子银行汇票12万</v>
          </cell>
          <cell r="AJ142">
            <v>43280</v>
          </cell>
          <cell r="AK142">
            <v>0.1</v>
          </cell>
          <cell r="AL142">
            <v>927500</v>
          </cell>
          <cell r="AM142">
            <v>43405</v>
          </cell>
          <cell r="AN142" t="str">
            <v>Yes</v>
          </cell>
          <cell r="AO142">
            <v>0.9</v>
          </cell>
          <cell r="AP142">
            <v>8347500</v>
          </cell>
          <cell r="AQ142">
            <v>43525</v>
          </cell>
          <cell r="AR142">
            <v>43549</v>
          </cell>
          <cell r="AS142" t="str">
            <v>complete</v>
          </cell>
          <cell r="AT142"/>
          <cell r="AU142"/>
          <cell r="AV142"/>
          <cell r="AW142"/>
          <cell r="AX142" t="str">
            <v>Yes</v>
          </cell>
          <cell r="AY142"/>
          <cell r="AZ142" t="str">
            <v>Y</v>
          </cell>
          <cell r="BA142" t="str">
            <v>Yes</v>
          </cell>
          <cell r="BB142"/>
        </row>
        <row r="143">
          <cell r="A143">
            <v>43252</v>
          </cell>
          <cell r="B143">
            <v>43</v>
          </cell>
          <cell r="C143" t="str">
            <v>C49SZX20180066JY</v>
          </cell>
          <cell r="D143" t="str">
            <v>格力创</v>
          </cell>
          <cell r="E143" t="str">
            <v>YSM10</v>
          </cell>
          <cell r="F143" t="str">
            <v>NA</v>
          </cell>
          <cell r="G143" t="e">
            <v>#REF!</v>
          </cell>
          <cell r="H143" t="e">
            <v>#REF!</v>
          </cell>
          <cell r="I143" t="str">
            <v>L-&gt;R</v>
          </cell>
          <cell r="J143" t="str">
            <v>No</v>
          </cell>
          <cell r="K143">
            <v>1</v>
          </cell>
          <cell r="L143">
            <v>109381</v>
          </cell>
          <cell r="M143" t="str">
            <v>MAR 19</v>
          </cell>
          <cell r="N143"/>
          <cell r="O143">
            <v>11116270</v>
          </cell>
          <cell r="P143">
            <v>9275000</v>
          </cell>
          <cell r="Q143">
            <v>43525</v>
          </cell>
          <cell r="R143" t="str">
            <v>No</v>
          </cell>
          <cell r="S143" t="str">
            <v>C49</v>
          </cell>
          <cell r="T143" t="str">
            <v>SOUTH</v>
          </cell>
          <cell r="U143" t="str">
            <v>深圳</v>
          </cell>
          <cell r="V143" t="str">
            <v>SZ 深圳</v>
          </cell>
          <cell r="W143" t="str">
            <v>JY</v>
          </cell>
          <cell r="X143" t="str">
            <v>JPY</v>
          </cell>
          <cell r="Y143">
            <v>9275000</v>
          </cell>
          <cell r="Z143">
            <v>1</v>
          </cell>
          <cell r="AA143">
            <v>9275000</v>
          </cell>
          <cell r="AB143">
            <v>7.3599999999999999E-2</v>
          </cell>
          <cell r="AC143">
            <v>682640</v>
          </cell>
          <cell r="AD143">
            <v>81916.800000000003</v>
          </cell>
          <cell r="AE143">
            <v>0.12</v>
          </cell>
          <cell r="AF143">
            <v>43256</v>
          </cell>
          <cell r="AG143" t="str">
            <v>DAP SZ</v>
          </cell>
          <cell r="AH143"/>
          <cell r="AI143" t="str">
            <v>电子银行汇票12万</v>
          </cell>
          <cell r="AJ143">
            <v>43280</v>
          </cell>
          <cell r="AK143">
            <v>0.1</v>
          </cell>
          <cell r="AL143">
            <v>927500</v>
          </cell>
          <cell r="AM143">
            <v>43405</v>
          </cell>
          <cell r="AN143" t="str">
            <v>Yes</v>
          </cell>
          <cell r="AO143">
            <v>0.9</v>
          </cell>
          <cell r="AP143">
            <v>8347500</v>
          </cell>
          <cell r="AQ143">
            <v>43525</v>
          </cell>
          <cell r="AR143">
            <v>43549</v>
          </cell>
          <cell r="AS143" t="str">
            <v>complete</v>
          </cell>
          <cell r="AT143"/>
          <cell r="AU143"/>
          <cell r="AV143"/>
          <cell r="AW143"/>
          <cell r="AX143" t="str">
            <v>Yes</v>
          </cell>
          <cell r="AY143"/>
          <cell r="AZ143" t="str">
            <v>Y</v>
          </cell>
          <cell r="BA143" t="str">
            <v>Yes</v>
          </cell>
          <cell r="BB143"/>
        </row>
        <row r="144">
          <cell r="A144">
            <v>43191</v>
          </cell>
          <cell r="B144"/>
          <cell r="C144" t="str">
            <v>C49SZX20180067JY</v>
          </cell>
          <cell r="D144" t="str">
            <v>石家庄傲尔</v>
          </cell>
          <cell r="E144" t="str">
            <v>YSM10</v>
          </cell>
          <cell r="F144" t="str">
            <v>NA</v>
          </cell>
          <cell r="G144" t="e">
            <v>#REF!</v>
          </cell>
          <cell r="H144" t="e">
            <v>#REF!</v>
          </cell>
          <cell r="K144">
            <v>2</v>
          </cell>
          <cell r="L144" t="str">
            <v>已经送货</v>
          </cell>
          <cell r="M144" t="str">
            <v>2018/6</v>
          </cell>
          <cell r="O144">
            <v>11100257</v>
          </cell>
          <cell r="P144">
            <v>1560000</v>
          </cell>
          <cell r="Q144">
            <v>43252</v>
          </cell>
          <cell r="R144" t="str">
            <v>Yes</v>
          </cell>
          <cell r="S144" t="str">
            <v>C49</v>
          </cell>
          <cell r="T144" t="str">
            <v>SOUTH</v>
          </cell>
          <cell r="U144" t="str">
            <v>深圳</v>
          </cell>
          <cell r="V144" t="str">
            <v>SZ 深圳</v>
          </cell>
          <cell r="W144" t="str">
            <v>JY</v>
          </cell>
          <cell r="X144" t="str">
            <v>RMB</v>
          </cell>
          <cell r="Y144">
            <v>780000</v>
          </cell>
          <cell r="Z144">
            <v>1.1599999999999999</v>
          </cell>
          <cell r="AA144">
            <v>1560000</v>
          </cell>
          <cell r="AB144">
            <v>1.23</v>
          </cell>
          <cell r="AC144">
            <v>1654137.931034483</v>
          </cell>
          <cell r="AD144">
            <v>198496.55172413794</v>
          </cell>
          <cell r="AE144">
            <v>0.12</v>
          </cell>
          <cell r="AF144">
            <v>43213</v>
          </cell>
          <cell r="AG144" t="str">
            <v>含税到厂</v>
          </cell>
          <cell r="AH144" t="str">
            <v>电梯7楼</v>
          </cell>
          <cell r="AI144"/>
          <cell r="AJ144"/>
          <cell r="AK144" t="str">
            <v>agree</v>
          </cell>
          <cell r="AL144">
            <v>100000</v>
          </cell>
          <cell r="AM144">
            <v>43191</v>
          </cell>
          <cell r="AN144" t="str">
            <v>Yes</v>
          </cell>
          <cell r="AO144" t="str">
            <v>agree</v>
          </cell>
          <cell r="AP144">
            <v>1460000</v>
          </cell>
          <cell r="AQ144">
            <v>43221</v>
          </cell>
          <cell r="AR144">
            <v>43250</v>
          </cell>
          <cell r="AS144"/>
          <cell r="AT144">
            <v>0</v>
          </cell>
          <cell r="AV144"/>
          <cell r="AY144"/>
          <cell r="BA144" t="str">
            <v>Yes</v>
          </cell>
        </row>
        <row r="145">
          <cell r="A145">
            <v>43191</v>
          </cell>
          <cell r="B145">
            <v>44</v>
          </cell>
          <cell r="C145" t="str">
            <v>C49SZX20180068R1JY</v>
          </cell>
          <cell r="D145" t="str">
            <v>英拓邦</v>
          </cell>
          <cell r="E145" t="str">
            <v>YSM20R(SV)-2</v>
          </cell>
          <cell r="F145" t="str">
            <v>#55803</v>
          </cell>
          <cell r="G145" t="e">
            <v>#REF!</v>
          </cell>
          <cell r="H145" t="e">
            <v>#REF!</v>
          </cell>
          <cell r="I145" t="str">
            <v>L-&gt;R</v>
          </cell>
          <cell r="J145" t="str">
            <v>cATS10+MVC+special layout</v>
          </cell>
          <cell r="K145">
            <v>1</v>
          </cell>
          <cell r="L145" t="e">
            <v>#REF!</v>
          </cell>
          <cell r="M145" t="e">
            <v>#REF!</v>
          </cell>
          <cell r="N145"/>
          <cell r="O145"/>
          <cell r="P145"/>
          <cell r="Q145"/>
          <cell r="R145" t="str">
            <v>No</v>
          </cell>
          <cell r="S145" t="str">
            <v>C49</v>
          </cell>
          <cell r="T145" t="str">
            <v>SOUTH</v>
          </cell>
          <cell r="U145" t="str">
            <v>深圳</v>
          </cell>
          <cell r="V145" t="str">
            <v>SZ 深圳</v>
          </cell>
          <cell r="W145" t="str">
            <v>JY</v>
          </cell>
          <cell r="X145" t="str">
            <v>JPY</v>
          </cell>
          <cell r="Y145">
            <v>16150000</v>
          </cell>
          <cell r="Z145">
            <v>1</v>
          </cell>
          <cell r="AA145">
            <v>16150000</v>
          </cell>
          <cell r="AB145">
            <v>7.51E-2</v>
          </cell>
          <cell r="AC145">
            <v>1212865</v>
          </cell>
          <cell r="AD145">
            <v>145543.79999999999</v>
          </cell>
          <cell r="AE145">
            <v>0.12</v>
          </cell>
          <cell r="AF145">
            <v>43210</v>
          </cell>
          <cell r="AG145" t="str">
            <v>DAP</v>
          </cell>
          <cell r="AH145"/>
          <cell r="AI145"/>
          <cell r="AJ145"/>
          <cell r="AK145" t="str">
            <v>agree</v>
          </cell>
          <cell r="AL145">
            <v>860970</v>
          </cell>
          <cell r="AM145">
            <v>43221</v>
          </cell>
          <cell r="AN145" t="str">
            <v>Yes</v>
          </cell>
          <cell r="AO145" t="str">
            <v>agree</v>
          </cell>
          <cell r="AP145">
            <v>15289030</v>
          </cell>
          <cell r="AQ145"/>
          <cell r="AR145"/>
          <cell r="AS145" t="str">
            <v>agree</v>
          </cell>
          <cell r="AT145" t="e">
            <v>#VALUE!</v>
          </cell>
          <cell r="AU145" t="str">
            <v>JUN</v>
          </cell>
          <cell r="AV145">
            <v>43287</v>
          </cell>
          <cell r="AX145" t="str">
            <v>Cancel</v>
          </cell>
          <cell r="AY145"/>
          <cell r="AZ145"/>
          <cell r="BA145" t="str">
            <v>Cancel</v>
          </cell>
        </row>
        <row r="146">
          <cell r="A146">
            <v>43191</v>
          </cell>
          <cell r="B146">
            <v>45</v>
          </cell>
          <cell r="C146" t="str">
            <v>C49SZX20180068R1JY</v>
          </cell>
          <cell r="D146" t="str">
            <v>英拓邦</v>
          </cell>
          <cell r="E146" t="str">
            <v>YSM20R(SV)-2</v>
          </cell>
          <cell r="F146" t="str">
            <v>#55803</v>
          </cell>
          <cell r="G146" t="e">
            <v>#REF!</v>
          </cell>
          <cell r="H146" t="e">
            <v>#REF!</v>
          </cell>
          <cell r="I146" t="str">
            <v>L-&gt;R</v>
          </cell>
          <cell r="J146" t="str">
            <v>No</v>
          </cell>
          <cell r="K146">
            <v>1</v>
          </cell>
          <cell r="L146" t="e">
            <v>#REF!</v>
          </cell>
          <cell r="M146" t="e">
            <v>#REF!</v>
          </cell>
          <cell r="N146"/>
          <cell r="O146"/>
          <cell r="P146"/>
          <cell r="Q146"/>
          <cell r="R146" t="str">
            <v>No</v>
          </cell>
          <cell r="S146" t="str">
            <v>C49</v>
          </cell>
          <cell r="T146" t="str">
            <v>SOUTH</v>
          </cell>
          <cell r="U146" t="str">
            <v>深圳</v>
          </cell>
          <cell r="V146" t="str">
            <v>SZ 深圳</v>
          </cell>
          <cell r="W146" t="str">
            <v>JY</v>
          </cell>
          <cell r="X146" t="str">
            <v>JPY</v>
          </cell>
          <cell r="Y146">
            <v>16150000</v>
          </cell>
          <cell r="Z146">
            <v>1</v>
          </cell>
          <cell r="AA146">
            <v>16150000</v>
          </cell>
          <cell r="AB146">
            <v>7.51E-2</v>
          </cell>
          <cell r="AC146">
            <v>1212865</v>
          </cell>
          <cell r="AD146">
            <v>145543.79999999999</v>
          </cell>
          <cell r="AE146">
            <v>0.12</v>
          </cell>
          <cell r="AF146">
            <v>43210</v>
          </cell>
          <cell r="AG146" t="str">
            <v>DAP</v>
          </cell>
          <cell r="AH146"/>
          <cell r="AI146"/>
          <cell r="AJ146"/>
          <cell r="AK146" t="str">
            <v>agree</v>
          </cell>
          <cell r="AL146">
            <v>0</v>
          </cell>
          <cell r="AM146">
            <v>43221</v>
          </cell>
          <cell r="AN146" t="str">
            <v>Yes</v>
          </cell>
          <cell r="AO146" t="str">
            <v>agree</v>
          </cell>
          <cell r="AP146">
            <v>15289030</v>
          </cell>
          <cell r="AQ146"/>
          <cell r="AR146"/>
          <cell r="AS146" t="str">
            <v>agree</v>
          </cell>
          <cell r="AT146" t="e">
            <v>#VALUE!</v>
          </cell>
          <cell r="AU146" t="str">
            <v>JUN</v>
          </cell>
          <cell r="AV146">
            <v>43287</v>
          </cell>
          <cell r="AX146" t="str">
            <v>Cancel</v>
          </cell>
          <cell r="AY146"/>
          <cell r="AZ146"/>
          <cell r="BA146" t="str">
            <v>Cancel</v>
          </cell>
        </row>
        <row r="147">
          <cell r="A147">
            <v>43191</v>
          </cell>
          <cell r="B147">
            <v>46</v>
          </cell>
          <cell r="C147" t="str">
            <v>C49SZX20180069JY</v>
          </cell>
          <cell r="D147" t="str">
            <v>英拓邦</v>
          </cell>
          <cell r="E147" t="str">
            <v>YSM20-2</v>
          </cell>
          <cell r="F147" t="str">
            <v>#55803</v>
          </cell>
          <cell r="G147" t="e">
            <v>#REF!</v>
          </cell>
          <cell r="H147" t="e">
            <v>#REF!</v>
          </cell>
          <cell r="I147" t="str">
            <v>L-&gt;R</v>
          </cell>
          <cell r="J147" t="str">
            <v>cATS10+MVC+special layout</v>
          </cell>
          <cell r="K147">
            <v>1</v>
          </cell>
          <cell r="L147" t="str">
            <v>取消</v>
          </cell>
          <cell r="M147" t="e">
            <v>#N/A</v>
          </cell>
          <cell r="N147"/>
          <cell r="O147"/>
          <cell r="P147"/>
          <cell r="Q147"/>
          <cell r="R147" t="str">
            <v>No</v>
          </cell>
          <cell r="S147" t="str">
            <v>C49</v>
          </cell>
          <cell r="T147" t="str">
            <v>SOUTH</v>
          </cell>
          <cell r="U147" t="str">
            <v>深圳</v>
          </cell>
          <cell r="V147" t="str">
            <v>SZ 深圳</v>
          </cell>
          <cell r="W147" t="str">
            <v>JY</v>
          </cell>
          <cell r="X147" t="str">
            <v>JPY</v>
          </cell>
          <cell r="Y147">
            <v>16150000</v>
          </cell>
          <cell r="Z147">
            <v>1</v>
          </cell>
          <cell r="AA147">
            <v>16150000</v>
          </cell>
          <cell r="AB147">
            <v>7.51E-2</v>
          </cell>
          <cell r="AC147">
            <v>1212865</v>
          </cell>
          <cell r="AD147">
            <v>145543.79999999999</v>
          </cell>
          <cell r="AE147">
            <v>0.12</v>
          </cell>
          <cell r="AF147">
            <v>43210</v>
          </cell>
          <cell r="AG147" t="str">
            <v>DAP</v>
          </cell>
          <cell r="AH147"/>
          <cell r="AI147"/>
          <cell r="AJ147"/>
          <cell r="AK147">
            <v>0.1</v>
          </cell>
          <cell r="AL147">
            <v>1615000</v>
          </cell>
          <cell r="AM147"/>
          <cell r="AN147" t="str">
            <v>No</v>
          </cell>
          <cell r="AO147">
            <v>0.9</v>
          </cell>
          <cell r="AP147">
            <v>14535000</v>
          </cell>
          <cell r="AQ147"/>
          <cell r="AR147"/>
          <cell r="AS147"/>
          <cell r="AT147">
            <v>0</v>
          </cell>
          <cell r="AV147"/>
          <cell r="AX147" t="str">
            <v>Cancel</v>
          </cell>
          <cell r="AY147"/>
          <cell r="AZ147"/>
          <cell r="BA147" t="str">
            <v>Cancel</v>
          </cell>
          <cell r="BB147" t="str">
            <v>2018-10-23通知</v>
          </cell>
        </row>
        <row r="148">
          <cell r="A148">
            <v>43191</v>
          </cell>
          <cell r="B148">
            <v>47</v>
          </cell>
          <cell r="C148" t="str">
            <v>C49SZX20180069JY</v>
          </cell>
          <cell r="D148" t="str">
            <v>英拓邦</v>
          </cell>
          <cell r="E148" t="str">
            <v>YSM20-2</v>
          </cell>
          <cell r="F148" t="str">
            <v>#55803</v>
          </cell>
          <cell r="G148" t="e">
            <v>#REF!</v>
          </cell>
          <cell r="H148" t="e">
            <v>#REF!</v>
          </cell>
          <cell r="I148" t="str">
            <v>L-&gt;R</v>
          </cell>
          <cell r="J148" t="str">
            <v>No</v>
          </cell>
          <cell r="K148">
            <v>1</v>
          </cell>
          <cell r="L148" t="str">
            <v>取消</v>
          </cell>
          <cell r="M148" t="e">
            <v>#N/A</v>
          </cell>
          <cell r="N148"/>
          <cell r="O148"/>
          <cell r="P148"/>
          <cell r="Q148"/>
          <cell r="R148" t="str">
            <v>No</v>
          </cell>
          <cell r="S148" t="str">
            <v>C49</v>
          </cell>
          <cell r="T148" t="str">
            <v>SOUTH</v>
          </cell>
          <cell r="U148" t="str">
            <v>深圳</v>
          </cell>
          <cell r="V148" t="str">
            <v>SZ 深圳</v>
          </cell>
          <cell r="W148" t="str">
            <v>JY</v>
          </cell>
          <cell r="X148" t="str">
            <v>JPY</v>
          </cell>
          <cell r="Y148">
            <v>16150000</v>
          </cell>
          <cell r="Z148">
            <v>1</v>
          </cell>
          <cell r="AA148">
            <v>16150000</v>
          </cell>
          <cell r="AB148">
            <v>7.51E-2</v>
          </cell>
          <cell r="AC148">
            <v>1212865</v>
          </cell>
          <cell r="AD148">
            <v>145543.79999999999</v>
          </cell>
          <cell r="AE148">
            <v>0.12</v>
          </cell>
          <cell r="AF148">
            <v>43210</v>
          </cell>
          <cell r="AG148" t="str">
            <v>DAP</v>
          </cell>
          <cell r="AH148"/>
          <cell r="AI148"/>
          <cell r="AJ148"/>
          <cell r="AK148">
            <v>0.1</v>
          </cell>
          <cell r="AL148">
            <v>1615000</v>
          </cell>
          <cell r="AM148"/>
          <cell r="AN148" t="str">
            <v>No</v>
          </cell>
          <cell r="AO148">
            <v>0.9</v>
          </cell>
          <cell r="AP148">
            <v>14535000</v>
          </cell>
          <cell r="AQ148"/>
          <cell r="AR148"/>
          <cell r="AS148"/>
          <cell r="AT148">
            <v>0</v>
          </cell>
          <cell r="AV148"/>
          <cell r="AX148" t="str">
            <v>Cancel</v>
          </cell>
          <cell r="AY148"/>
          <cell r="AZ148"/>
          <cell r="BA148" t="str">
            <v>Cancel</v>
          </cell>
          <cell r="BB148" t="str">
            <v>2018-10-23通知</v>
          </cell>
        </row>
        <row r="149">
          <cell r="A149">
            <v>43221</v>
          </cell>
          <cell r="B149">
            <v>48</v>
          </cell>
          <cell r="C149" t="str">
            <v>C49SZX20180070SX</v>
          </cell>
          <cell r="D149" t="str">
            <v>永顺创（Sales accurel in Oct)</v>
          </cell>
          <cell r="E149" t="str">
            <v>YSM20-2</v>
          </cell>
          <cell r="F149" t="str">
            <v>NA</v>
          </cell>
          <cell r="G149" t="e">
            <v>#REF!</v>
          </cell>
          <cell r="H149" t="e">
            <v>#REF!</v>
          </cell>
          <cell r="I149" t="str">
            <v>L-&gt;R</v>
          </cell>
          <cell r="J149" t="str">
            <v>MVC</v>
          </cell>
          <cell r="K149">
            <v>1</v>
          </cell>
          <cell r="L149">
            <v>109331</v>
          </cell>
          <cell r="M149" t="str">
            <v>NOV 18</v>
          </cell>
          <cell r="O149">
            <v>11116225</v>
          </cell>
          <cell r="P149">
            <v>15370982</v>
          </cell>
          <cell r="Q149">
            <v>43405</v>
          </cell>
          <cell r="R149" t="str">
            <v>Yes</v>
          </cell>
          <cell r="S149" t="str">
            <v>C49</v>
          </cell>
          <cell r="T149" t="str">
            <v>SOUTH</v>
          </cell>
          <cell r="U149" t="str">
            <v>深圳</v>
          </cell>
          <cell r="V149" t="str">
            <v>SZ 深圳</v>
          </cell>
          <cell r="W149" t="str">
            <v>SX</v>
          </cell>
          <cell r="X149" t="str">
            <v>JPY</v>
          </cell>
          <cell r="Y149">
            <v>15370982</v>
          </cell>
          <cell r="Z149">
            <v>1</v>
          </cell>
          <cell r="AA149">
            <v>15370982</v>
          </cell>
          <cell r="AB149">
            <v>7.3400000000000007E-2</v>
          </cell>
          <cell r="AC149">
            <v>1128230.0788</v>
          </cell>
          <cell r="AD149">
            <v>135387.60945600001</v>
          </cell>
          <cell r="AE149">
            <v>0.12</v>
          </cell>
          <cell r="AF149">
            <v>43208</v>
          </cell>
          <cell r="AG149" t="str">
            <v>DAP SZ</v>
          </cell>
          <cell r="AH149"/>
          <cell r="AI149"/>
          <cell r="AJ149"/>
          <cell r="AK149">
            <v>0.1</v>
          </cell>
          <cell r="AL149">
            <v>1537098.2000000002</v>
          </cell>
          <cell r="AM149">
            <v>43221</v>
          </cell>
          <cell r="AN149" t="str">
            <v>Yes</v>
          </cell>
          <cell r="AO149">
            <v>0.85</v>
          </cell>
          <cell r="AP149">
            <v>13065334.699999999</v>
          </cell>
          <cell r="AQ149">
            <v>43374</v>
          </cell>
          <cell r="AR149">
            <v>43403</v>
          </cell>
          <cell r="AS149">
            <v>0.05</v>
          </cell>
          <cell r="AT149">
            <v>768549.10000000009</v>
          </cell>
          <cell r="AU149">
            <v>43405</v>
          </cell>
          <cell r="AV149">
            <v>43417</v>
          </cell>
          <cell r="AW149" t="str">
            <v>complete</v>
          </cell>
          <cell r="AX149" t="str">
            <v>Yes</v>
          </cell>
          <cell r="AY149"/>
          <cell r="BA149" t="str">
            <v>Yes</v>
          </cell>
        </row>
        <row r="150">
          <cell r="A150">
            <v>43221</v>
          </cell>
          <cell r="B150">
            <v>49</v>
          </cell>
          <cell r="C150" t="str">
            <v>C49SZX20180070SX</v>
          </cell>
          <cell r="D150" t="str">
            <v>永顺创（Sales accurel in Oct)</v>
          </cell>
          <cell r="E150" t="str">
            <v>YSM20-2</v>
          </cell>
          <cell r="F150" t="str">
            <v>NA</v>
          </cell>
          <cell r="G150" t="e">
            <v>#REF!</v>
          </cell>
          <cell r="H150" t="e">
            <v>#REF!</v>
          </cell>
          <cell r="I150" t="str">
            <v>L-&gt;R</v>
          </cell>
          <cell r="J150" t="str">
            <v>MVC</v>
          </cell>
          <cell r="K150">
            <v>1</v>
          </cell>
          <cell r="L150">
            <v>109331</v>
          </cell>
          <cell r="M150" t="str">
            <v>NOV 18</v>
          </cell>
          <cell r="O150">
            <v>11116225</v>
          </cell>
          <cell r="P150">
            <v>15370983</v>
          </cell>
          <cell r="Q150">
            <v>43405</v>
          </cell>
          <cell r="R150" t="str">
            <v>Yes</v>
          </cell>
          <cell r="S150" t="str">
            <v>C49</v>
          </cell>
          <cell r="T150" t="str">
            <v>SOUTH</v>
          </cell>
          <cell r="U150" t="str">
            <v>深圳</v>
          </cell>
          <cell r="V150" t="str">
            <v>SZ 深圳</v>
          </cell>
          <cell r="W150" t="str">
            <v>SX</v>
          </cell>
          <cell r="X150" t="str">
            <v>JPY</v>
          </cell>
          <cell r="Y150">
            <v>15370983</v>
          </cell>
          <cell r="Z150">
            <v>1</v>
          </cell>
          <cell r="AA150">
            <v>15370983</v>
          </cell>
          <cell r="AB150">
            <v>7.3400000000000007E-2</v>
          </cell>
          <cell r="AC150">
            <v>1128230.1522000001</v>
          </cell>
          <cell r="AD150">
            <v>135387.61826400002</v>
          </cell>
          <cell r="AE150">
            <v>0.12</v>
          </cell>
          <cell r="AF150">
            <v>43208</v>
          </cell>
          <cell r="AG150" t="str">
            <v>DAP SZ</v>
          </cell>
          <cell r="AH150"/>
          <cell r="AI150"/>
          <cell r="AJ150"/>
          <cell r="AK150">
            <v>0.1</v>
          </cell>
          <cell r="AL150">
            <v>1537098.3</v>
          </cell>
          <cell r="AM150">
            <v>43221</v>
          </cell>
          <cell r="AN150" t="str">
            <v>Yes</v>
          </cell>
          <cell r="AO150">
            <v>0.85</v>
          </cell>
          <cell r="AP150">
            <v>13065335.549999999</v>
          </cell>
          <cell r="AQ150">
            <v>43374</v>
          </cell>
          <cell r="AR150">
            <v>43403</v>
          </cell>
          <cell r="AS150">
            <v>0.05</v>
          </cell>
          <cell r="AT150">
            <v>768549.15</v>
          </cell>
          <cell r="AU150">
            <v>43405</v>
          </cell>
          <cell r="AV150">
            <v>43417</v>
          </cell>
          <cell r="AW150" t="str">
            <v>complete</v>
          </cell>
          <cell r="AX150" t="str">
            <v>Yes</v>
          </cell>
          <cell r="AY150"/>
          <cell r="BA150" t="str">
            <v>Yes</v>
          </cell>
        </row>
        <row r="151">
          <cell r="A151">
            <v>43191</v>
          </cell>
          <cell r="B151"/>
          <cell r="C151" t="str">
            <v>C49SZX20180071SX</v>
          </cell>
          <cell r="D151" t="str">
            <v>安林</v>
          </cell>
          <cell r="E151" t="str">
            <v>YSM10</v>
          </cell>
          <cell r="F151" t="str">
            <v>NA</v>
          </cell>
          <cell r="G151" t="e">
            <v>#REF!</v>
          </cell>
          <cell r="H151" t="e">
            <v>#REF!</v>
          </cell>
          <cell r="K151">
            <v>1</v>
          </cell>
          <cell r="L151" t="str">
            <v>已经送货</v>
          </cell>
          <cell r="M151" t="str">
            <v>2018/5</v>
          </cell>
          <cell r="O151">
            <v>11116110</v>
          </cell>
          <cell r="P151">
            <v>9611403</v>
          </cell>
          <cell r="Q151">
            <v>43221</v>
          </cell>
          <cell r="R151" t="str">
            <v>Yes</v>
          </cell>
          <cell r="S151" t="str">
            <v>C49</v>
          </cell>
          <cell r="T151" t="str">
            <v>SOUTH</v>
          </cell>
          <cell r="U151" t="str">
            <v>東莞</v>
          </cell>
          <cell r="V151" t="str">
            <v>SZ 深圳</v>
          </cell>
          <cell r="W151" t="str">
            <v>SX</v>
          </cell>
          <cell r="X151" t="str">
            <v>JPY</v>
          </cell>
          <cell r="Y151">
            <v>9611403</v>
          </cell>
          <cell r="Z151">
            <v>1</v>
          </cell>
          <cell r="AA151">
            <v>9611403</v>
          </cell>
          <cell r="AB151">
            <v>7.51E-2</v>
          </cell>
          <cell r="AC151">
            <v>721816.36529999995</v>
          </cell>
          <cell r="AD151">
            <v>86617.963835999995</v>
          </cell>
          <cell r="AE151">
            <v>0.12</v>
          </cell>
          <cell r="AF151">
            <v>43209</v>
          </cell>
          <cell r="AG151" t="str">
            <v>DAP</v>
          </cell>
          <cell r="AH151" t="str">
            <v>电梯卸货</v>
          </cell>
          <cell r="AI151">
            <v>50000</v>
          </cell>
          <cell r="AJ151" t="str">
            <v>20180423</v>
          </cell>
          <cell r="AK151">
            <v>0.2</v>
          </cell>
          <cell r="AL151">
            <v>1922280.6</v>
          </cell>
          <cell r="AM151">
            <v>43221</v>
          </cell>
          <cell r="AN151" t="str">
            <v>Yes</v>
          </cell>
          <cell r="AO151">
            <v>0.75</v>
          </cell>
          <cell r="AP151">
            <v>7208552.25</v>
          </cell>
          <cell r="AQ151">
            <v>43221</v>
          </cell>
          <cell r="AR151">
            <v>43237</v>
          </cell>
          <cell r="AS151">
            <v>0.05</v>
          </cell>
          <cell r="AT151">
            <v>480570.15</v>
          </cell>
          <cell r="AV151"/>
          <cell r="AY151" t="str">
            <v>Yes</v>
          </cell>
          <cell r="AZ151" t="str">
            <v>Y</v>
          </cell>
          <cell r="BA151" t="str">
            <v>Yes</v>
          </cell>
        </row>
        <row r="152">
          <cell r="A152">
            <v>43191</v>
          </cell>
          <cell r="B152"/>
          <cell r="C152" t="str">
            <v>C49SZX20180072DZ</v>
          </cell>
          <cell r="D152" t="str">
            <v>巨鑫</v>
          </cell>
          <cell r="E152" t="str">
            <v>YSM10</v>
          </cell>
          <cell r="F152" t="str">
            <v>NA</v>
          </cell>
          <cell r="G152" t="e">
            <v>#REF!</v>
          </cell>
          <cell r="H152" t="e">
            <v>#REF!</v>
          </cell>
          <cell r="K152">
            <v>1</v>
          </cell>
          <cell r="L152" t="str">
            <v>已经送货</v>
          </cell>
          <cell r="M152" t="str">
            <v>2018/5</v>
          </cell>
          <cell r="O152" t="str">
            <v>11116119(配件)</v>
          </cell>
          <cell r="Q152">
            <v>43221</v>
          </cell>
          <cell r="R152" t="str">
            <v>No</v>
          </cell>
          <cell r="S152" t="str">
            <v>C49</v>
          </cell>
          <cell r="T152" t="str">
            <v>SOUTH</v>
          </cell>
          <cell r="U152" t="str">
            <v>深圳</v>
          </cell>
          <cell r="V152" t="str">
            <v>SZ 深圳</v>
          </cell>
          <cell r="W152" t="str">
            <v>DZ</v>
          </cell>
          <cell r="X152" t="str">
            <v>RMB</v>
          </cell>
          <cell r="Y152">
            <v>650000</v>
          </cell>
          <cell r="Z152">
            <v>1.1599999999999999</v>
          </cell>
          <cell r="AA152">
            <v>650000</v>
          </cell>
          <cell r="AB152">
            <v>1.23</v>
          </cell>
          <cell r="AC152">
            <v>689224.13793103455</v>
          </cell>
          <cell r="AD152">
            <v>82706.896551724145</v>
          </cell>
          <cell r="AE152">
            <v>0.12</v>
          </cell>
          <cell r="AF152">
            <v>43215</v>
          </cell>
          <cell r="AG152" t="str">
            <v>含税到厂</v>
          </cell>
          <cell r="AH152" t="str">
            <v>电梯3楼</v>
          </cell>
          <cell r="AI152"/>
          <cell r="AJ152"/>
          <cell r="AK152" t="str">
            <v>agree</v>
          </cell>
          <cell r="AL152">
            <v>100000</v>
          </cell>
          <cell r="AM152">
            <v>43221</v>
          </cell>
          <cell r="AN152" t="str">
            <v>Yes</v>
          </cell>
          <cell r="AO152" t="str">
            <v>agree</v>
          </cell>
          <cell r="AP152" t="e">
            <v>#VALUE!</v>
          </cell>
          <cell r="AQ152">
            <v>43221</v>
          </cell>
          <cell r="AR152">
            <v>43244</v>
          </cell>
          <cell r="AS152"/>
          <cell r="AT152">
            <v>0</v>
          </cell>
          <cell r="AV152"/>
          <cell r="AY152" t="str">
            <v>Yes</v>
          </cell>
          <cell r="AZ152" t="str">
            <v>Y</v>
          </cell>
          <cell r="BA152" t="str">
            <v>Yes</v>
          </cell>
        </row>
        <row r="153">
          <cell r="A153">
            <v>43191</v>
          </cell>
          <cell r="B153"/>
          <cell r="C153" t="str">
            <v>C49SZX20180075ZX</v>
          </cell>
          <cell r="D153" t="str">
            <v>钰捷兴</v>
          </cell>
          <cell r="E153" t="str">
            <v>YSM10</v>
          </cell>
          <cell r="F153" t="str">
            <v>NA</v>
          </cell>
          <cell r="G153" t="e">
            <v>#REF!</v>
          </cell>
          <cell r="H153" t="e">
            <v>#REF!</v>
          </cell>
          <cell r="K153">
            <v>2</v>
          </cell>
          <cell r="L153" t="str">
            <v>已经送货</v>
          </cell>
          <cell r="M153" t="str">
            <v>JUL 18</v>
          </cell>
          <cell r="O153">
            <v>11116160</v>
          </cell>
          <cell r="P153">
            <v>17580000</v>
          </cell>
          <cell r="Q153">
            <v>43282</v>
          </cell>
          <cell r="R153" t="str">
            <v>Yes</v>
          </cell>
          <cell r="S153" t="str">
            <v>C49</v>
          </cell>
          <cell r="T153" t="str">
            <v>SOUTH</v>
          </cell>
          <cell r="U153" t="str">
            <v>深圳</v>
          </cell>
          <cell r="V153" t="str">
            <v>SZ 深圳</v>
          </cell>
          <cell r="W153" t="str">
            <v>ZX</v>
          </cell>
          <cell r="X153" t="str">
            <v>JPY</v>
          </cell>
          <cell r="Y153">
            <v>8790000</v>
          </cell>
          <cell r="Z153">
            <v>1</v>
          </cell>
          <cell r="AA153">
            <v>17580000</v>
          </cell>
          <cell r="AB153">
            <v>7.51E-2</v>
          </cell>
          <cell r="AC153">
            <v>1320258</v>
          </cell>
          <cell r="AD153">
            <v>158430.96</v>
          </cell>
          <cell r="AE153">
            <v>0.12</v>
          </cell>
          <cell r="AF153">
            <v>43218</v>
          </cell>
          <cell r="AG153" t="str">
            <v>DAP</v>
          </cell>
          <cell r="AH153" t="str">
            <v>电梯</v>
          </cell>
          <cell r="AI153"/>
          <cell r="AJ153"/>
          <cell r="AK153">
            <v>0.1</v>
          </cell>
          <cell r="AL153">
            <v>1758000</v>
          </cell>
          <cell r="AM153">
            <v>43221</v>
          </cell>
          <cell r="AN153" t="str">
            <v>Yes</v>
          </cell>
          <cell r="AO153">
            <v>0.9</v>
          </cell>
          <cell r="AP153">
            <v>15822000</v>
          </cell>
          <cell r="AQ153">
            <v>43282</v>
          </cell>
          <cell r="AR153">
            <v>43299</v>
          </cell>
          <cell r="AS153" t="str">
            <v>complete</v>
          </cell>
          <cell r="AT153" t="e">
            <v>#VALUE!</v>
          </cell>
          <cell r="AV153"/>
          <cell r="AX153" t="str">
            <v>Yes</v>
          </cell>
          <cell r="AY153"/>
          <cell r="AZ153" t="str">
            <v>Y</v>
          </cell>
          <cell r="BA153" t="str">
            <v>Yes</v>
          </cell>
        </row>
        <row r="154">
          <cell r="A154">
            <v>43221</v>
          </cell>
          <cell r="B154"/>
          <cell r="C154" t="str">
            <v>C49SZX20180076SX </v>
          </cell>
          <cell r="D154" t="str">
            <v>Hongjing弘景光电</v>
          </cell>
          <cell r="E154" t="str">
            <v>YSM10</v>
          </cell>
          <cell r="F154" t="str">
            <v>NA</v>
          </cell>
          <cell r="G154" t="e">
            <v>#REF!</v>
          </cell>
          <cell r="H154" t="e">
            <v>#REF!</v>
          </cell>
          <cell r="K154">
            <v>3</v>
          </cell>
          <cell r="L154" t="str">
            <v>已经送货</v>
          </cell>
          <cell r="M154" t="str">
            <v>JUL 18</v>
          </cell>
          <cell r="O154">
            <v>11116155</v>
          </cell>
          <cell r="P154">
            <v>27240000</v>
          </cell>
          <cell r="Q154">
            <v>43282</v>
          </cell>
          <cell r="R154" t="str">
            <v>Yes</v>
          </cell>
          <cell r="S154" t="str">
            <v>C49</v>
          </cell>
          <cell r="T154" t="str">
            <v>SOUTH</v>
          </cell>
          <cell r="U154" t="str">
            <v>中山</v>
          </cell>
          <cell r="V154" t="str">
            <v>SZ 深圳</v>
          </cell>
          <cell r="W154" t="str">
            <v>SX</v>
          </cell>
          <cell r="X154" t="str">
            <v>JPY</v>
          </cell>
          <cell r="Y154">
            <v>9080000</v>
          </cell>
          <cell r="Z154">
            <v>1</v>
          </cell>
          <cell r="AA154">
            <v>27240000</v>
          </cell>
          <cell r="AB154">
            <v>7.3400000000000007E-2</v>
          </cell>
          <cell r="AC154">
            <v>1999416.0000000002</v>
          </cell>
          <cell r="AD154">
            <v>239929.92</v>
          </cell>
          <cell r="AE154">
            <v>0.12</v>
          </cell>
          <cell r="AF154">
            <v>43231</v>
          </cell>
          <cell r="AG154" t="str">
            <v>CIF HK</v>
          </cell>
          <cell r="AH154"/>
          <cell r="AI154">
            <v>133500</v>
          </cell>
          <cell r="AJ154" t="str">
            <v>20180531</v>
          </cell>
          <cell r="AK154">
            <v>0.3</v>
          </cell>
          <cell r="AL154">
            <v>8172000</v>
          </cell>
          <cell r="AM154">
            <v>43221</v>
          </cell>
          <cell r="AN154" t="str">
            <v>Yes</v>
          </cell>
          <cell r="AO154">
            <v>0.6</v>
          </cell>
          <cell r="AP154">
            <v>16344000</v>
          </cell>
          <cell r="AQ154">
            <v>43282</v>
          </cell>
          <cell r="AR154">
            <v>43292</v>
          </cell>
          <cell r="AS154">
            <v>0.1</v>
          </cell>
          <cell r="AT154">
            <v>2724000</v>
          </cell>
          <cell r="AU154">
            <v>43344</v>
          </cell>
          <cell r="AV154">
            <v>43372</v>
          </cell>
          <cell r="AW154" t="str">
            <v>complete</v>
          </cell>
          <cell r="AX154" t="str">
            <v>Yes</v>
          </cell>
          <cell r="AY154"/>
          <cell r="AZ154" t="str">
            <v>Y</v>
          </cell>
          <cell r="BA154" t="str">
            <v>Yes</v>
          </cell>
        </row>
        <row r="155">
          <cell r="A155">
            <v>43221</v>
          </cell>
          <cell r="B155"/>
          <cell r="C155" t="str">
            <v>C49SZX20180076SX </v>
          </cell>
          <cell r="D155" t="str">
            <v>Hongjing弘景光电</v>
          </cell>
          <cell r="E155" t="str">
            <v>YSM10</v>
          </cell>
          <cell r="F155" t="str">
            <v>NA</v>
          </cell>
          <cell r="G155" t="e">
            <v>#REF!</v>
          </cell>
          <cell r="H155" t="e">
            <v>#REF!</v>
          </cell>
          <cell r="K155">
            <v>1</v>
          </cell>
          <cell r="L155" t="str">
            <v>已经送货</v>
          </cell>
          <cell r="M155" t="str">
            <v>JUL 18</v>
          </cell>
          <cell r="O155">
            <v>11116155</v>
          </cell>
          <cell r="P155">
            <v>9080000</v>
          </cell>
          <cell r="Q155">
            <v>43282</v>
          </cell>
          <cell r="R155" t="str">
            <v>Yes</v>
          </cell>
          <cell r="S155" t="str">
            <v>C49</v>
          </cell>
          <cell r="T155" t="str">
            <v>SOUTH</v>
          </cell>
          <cell r="U155" t="str">
            <v>中山</v>
          </cell>
          <cell r="V155" t="str">
            <v>SZ 深圳</v>
          </cell>
          <cell r="W155" t="str">
            <v>SX</v>
          </cell>
          <cell r="X155" t="str">
            <v>JPY</v>
          </cell>
          <cell r="Y155">
            <v>9080000</v>
          </cell>
          <cell r="Z155">
            <v>1</v>
          </cell>
          <cell r="AA155">
            <v>9080000</v>
          </cell>
          <cell r="AB155">
            <v>7.3400000000000007E-2</v>
          </cell>
          <cell r="AC155">
            <v>666472.00000000012</v>
          </cell>
          <cell r="AD155">
            <v>79976.640000000014</v>
          </cell>
          <cell r="AE155">
            <v>0.12</v>
          </cell>
          <cell r="AF155">
            <v>43231</v>
          </cell>
          <cell r="AG155" t="str">
            <v>CIF HK</v>
          </cell>
          <cell r="AH155"/>
          <cell r="AI155">
            <v>133500</v>
          </cell>
          <cell r="AJ155" t="str">
            <v>20180531</v>
          </cell>
          <cell r="AK155">
            <v>0.3</v>
          </cell>
          <cell r="AL155">
            <v>2724000</v>
          </cell>
          <cell r="AM155">
            <v>43221</v>
          </cell>
          <cell r="AN155" t="str">
            <v>Yes</v>
          </cell>
          <cell r="AO155">
            <v>0.6</v>
          </cell>
          <cell r="AP155">
            <v>5448000</v>
          </cell>
          <cell r="AQ155">
            <v>43282</v>
          </cell>
          <cell r="AR155">
            <v>43292</v>
          </cell>
          <cell r="AS155">
            <v>0.1</v>
          </cell>
          <cell r="AT155">
            <v>908000</v>
          </cell>
          <cell r="AU155">
            <v>43344</v>
          </cell>
          <cell r="AV155">
            <v>43372</v>
          </cell>
          <cell r="AW155" t="str">
            <v>complete</v>
          </cell>
          <cell r="AX155" t="str">
            <v>Yes</v>
          </cell>
          <cell r="AY155"/>
          <cell r="AZ155" t="str">
            <v>Y</v>
          </cell>
          <cell r="BA155" t="str">
            <v>Yes</v>
          </cell>
        </row>
        <row r="156">
          <cell r="A156">
            <v>43191</v>
          </cell>
          <cell r="B156"/>
          <cell r="C156" t="str">
            <v>C49SZX20180078DZ</v>
          </cell>
          <cell r="D156" t="str">
            <v>朗特</v>
          </cell>
          <cell r="E156" t="str">
            <v>YSM10</v>
          </cell>
          <cell r="F156" t="str">
            <v>#08242</v>
          </cell>
          <cell r="G156" t="e">
            <v>#REF!</v>
          </cell>
          <cell r="H156" t="e">
            <v>#REF!</v>
          </cell>
          <cell r="K156">
            <v>2</v>
          </cell>
          <cell r="L156" t="str">
            <v>已经送货</v>
          </cell>
          <cell r="M156" t="str">
            <v>2018/8</v>
          </cell>
          <cell r="O156">
            <v>11116175</v>
          </cell>
          <cell r="P156">
            <v>23880000</v>
          </cell>
          <cell r="Q156">
            <v>43313</v>
          </cell>
          <cell r="R156" t="str">
            <v>No</v>
          </cell>
          <cell r="S156" t="str">
            <v>C49</v>
          </cell>
          <cell r="T156" t="str">
            <v>SOUTH</v>
          </cell>
          <cell r="U156" t="str">
            <v>深圳</v>
          </cell>
          <cell r="V156" t="str">
            <v>SZ 深圳</v>
          </cell>
          <cell r="W156" t="str">
            <v>DZ</v>
          </cell>
          <cell r="X156" t="str">
            <v>JPY</v>
          </cell>
          <cell r="Y156">
            <v>11940000</v>
          </cell>
          <cell r="Z156">
            <v>1</v>
          </cell>
          <cell r="AA156">
            <v>23880000</v>
          </cell>
          <cell r="AB156">
            <v>7.51E-2</v>
          </cell>
          <cell r="AC156">
            <v>1793388</v>
          </cell>
          <cell r="AD156">
            <v>215206.56</v>
          </cell>
          <cell r="AE156">
            <v>0.12</v>
          </cell>
          <cell r="AF156">
            <v>43213</v>
          </cell>
          <cell r="AG156" t="str">
            <v>CIF</v>
          </cell>
          <cell r="AH156"/>
          <cell r="AI156">
            <v>50000</v>
          </cell>
          <cell r="AJ156">
            <v>43384</v>
          </cell>
          <cell r="AK156">
            <v>0.2</v>
          </cell>
          <cell r="AL156">
            <v>4776000</v>
          </cell>
          <cell r="AM156">
            <v>43221</v>
          </cell>
          <cell r="AN156" t="str">
            <v>Yes</v>
          </cell>
          <cell r="AO156" t="str">
            <v>agree</v>
          </cell>
          <cell r="AP156">
            <v>19104000</v>
          </cell>
          <cell r="AQ156">
            <v>43313</v>
          </cell>
          <cell r="AR156">
            <v>43314</v>
          </cell>
          <cell r="AS156"/>
          <cell r="AT156">
            <v>0</v>
          </cell>
          <cell r="AV156"/>
          <cell r="AY156"/>
          <cell r="AZ156" t="str">
            <v>Y</v>
          </cell>
          <cell r="BA156" t="str">
            <v>Yes</v>
          </cell>
        </row>
        <row r="157">
          <cell r="A157">
            <v>43191</v>
          </cell>
          <cell r="B157">
            <v>50</v>
          </cell>
          <cell r="C157" t="str">
            <v>C49SZX20180078DZ</v>
          </cell>
          <cell r="D157" t="str">
            <v>朗特</v>
          </cell>
          <cell r="E157" t="str">
            <v>YSM20-2</v>
          </cell>
          <cell r="F157" t="str">
            <v>#08242</v>
          </cell>
          <cell r="G157" t="e">
            <v>#REF!</v>
          </cell>
          <cell r="H157" t="e">
            <v>#REF!</v>
          </cell>
          <cell r="I157" t="str">
            <v>R-&gt;L</v>
          </cell>
          <cell r="J157" t="str">
            <v>No</v>
          </cell>
          <cell r="K157">
            <v>1</v>
          </cell>
          <cell r="L157">
            <v>109237</v>
          </cell>
          <cell r="M157" t="str">
            <v>DEC 18</v>
          </cell>
          <cell r="O157">
            <v>11116249</v>
          </cell>
          <cell r="P157">
            <v>15000000</v>
          </cell>
          <cell r="Q157">
            <v>43435</v>
          </cell>
          <cell r="R157" t="str">
            <v>No</v>
          </cell>
          <cell r="S157" t="str">
            <v>C49</v>
          </cell>
          <cell r="T157" t="str">
            <v>SOUTH</v>
          </cell>
          <cell r="U157" t="str">
            <v>深圳</v>
          </cell>
          <cell r="V157" t="str">
            <v>SZ 深圳</v>
          </cell>
          <cell r="W157" t="str">
            <v>DZ</v>
          </cell>
          <cell r="X157" t="str">
            <v>JPY</v>
          </cell>
          <cell r="Y157">
            <v>15000000</v>
          </cell>
          <cell r="Z157">
            <v>1</v>
          </cell>
          <cell r="AA157">
            <v>15000000</v>
          </cell>
          <cell r="AB157">
            <v>7.51E-2</v>
          </cell>
          <cell r="AC157">
            <v>1126500</v>
          </cell>
          <cell r="AD157">
            <v>135180</v>
          </cell>
          <cell r="AE157">
            <v>0.12</v>
          </cell>
          <cell r="AF157">
            <v>43218</v>
          </cell>
          <cell r="AG157" t="str">
            <v>CIF</v>
          </cell>
          <cell r="AH157"/>
          <cell r="AI157"/>
          <cell r="AJ157"/>
          <cell r="AK157">
            <v>0.2</v>
          </cell>
          <cell r="AL157">
            <v>3000000</v>
          </cell>
          <cell r="AM157">
            <v>43221</v>
          </cell>
          <cell r="AN157" t="str">
            <v>Yes</v>
          </cell>
          <cell r="AO157">
            <v>0.8</v>
          </cell>
          <cell r="AP157">
            <v>12000000</v>
          </cell>
          <cell r="AQ157">
            <v>43435</v>
          </cell>
          <cell r="AR157">
            <v>43825</v>
          </cell>
          <cell r="AS157" t="str">
            <v>complete</v>
          </cell>
          <cell r="AT157"/>
          <cell r="AV157"/>
          <cell r="AX157" t="str">
            <v>Yes</v>
          </cell>
          <cell r="AY157"/>
          <cell r="AZ157" t="str">
            <v>Y</v>
          </cell>
          <cell r="BA157" t="str">
            <v>Yes</v>
          </cell>
        </row>
        <row r="158">
          <cell r="A158">
            <v>43191</v>
          </cell>
          <cell r="B158">
            <v>51</v>
          </cell>
          <cell r="C158" t="str">
            <v>C49SZX20180078DZ</v>
          </cell>
          <cell r="D158" t="str">
            <v>朗特</v>
          </cell>
          <cell r="E158" t="str">
            <v>YSM20-2</v>
          </cell>
          <cell r="F158" t="str">
            <v>#08242</v>
          </cell>
          <cell r="G158" t="e">
            <v>#REF!</v>
          </cell>
          <cell r="H158" t="e">
            <v>#REF!</v>
          </cell>
          <cell r="I158" t="str">
            <v>R-&gt;L</v>
          </cell>
          <cell r="J158" t="str">
            <v>No</v>
          </cell>
          <cell r="K158">
            <v>1</v>
          </cell>
          <cell r="L158">
            <v>109237</v>
          </cell>
          <cell r="M158" t="str">
            <v>DEC 18</v>
          </cell>
          <cell r="O158">
            <v>11116249</v>
          </cell>
          <cell r="P158">
            <v>15000000</v>
          </cell>
          <cell r="Q158">
            <v>43435</v>
          </cell>
          <cell r="R158" t="str">
            <v>No</v>
          </cell>
          <cell r="S158" t="str">
            <v>C49</v>
          </cell>
          <cell r="T158" t="str">
            <v>SOUTH</v>
          </cell>
          <cell r="U158" t="str">
            <v>深圳</v>
          </cell>
          <cell r="V158" t="str">
            <v>SZ 深圳</v>
          </cell>
          <cell r="W158" t="str">
            <v>DZ</v>
          </cell>
          <cell r="X158" t="str">
            <v>JPY</v>
          </cell>
          <cell r="Y158">
            <v>15000000</v>
          </cell>
          <cell r="Z158">
            <v>1</v>
          </cell>
          <cell r="AA158">
            <v>15000000</v>
          </cell>
          <cell r="AB158">
            <v>7.51E-2</v>
          </cell>
          <cell r="AC158">
            <v>1126500</v>
          </cell>
          <cell r="AD158">
            <v>135180</v>
          </cell>
          <cell r="AE158">
            <v>0.12</v>
          </cell>
          <cell r="AF158">
            <v>43218</v>
          </cell>
          <cell r="AG158" t="str">
            <v>CIF</v>
          </cell>
          <cell r="AH158"/>
          <cell r="AI158"/>
          <cell r="AJ158"/>
          <cell r="AK158">
            <v>0.2</v>
          </cell>
          <cell r="AL158">
            <v>3000000</v>
          </cell>
          <cell r="AM158">
            <v>43221</v>
          </cell>
          <cell r="AN158" t="str">
            <v>Yes</v>
          </cell>
          <cell r="AO158">
            <v>0.8</v>
          </cell>
          <cell r="AP158">
            <v>12000000</v>
          </cell>
          <cell r="AQ158">
            <v>43435</v>
          </cell>
          <cell r="AR158">
            <v>43825</v>
          </cell>
          <cell r="AS158" t="str">
            <v>complete</v>
          </cell>
          <cell r="AT158"/>
          <cell r="AV158"/>
          <cell r="AX158" t="str">
            <v>Yes</v>
          </cell>
          <cell r="AY158"/>
          <cell r="AZ158" t="str">
            <v>Y</v>
          </cell>
          <cell r="BA158" t="str">
            <v>Yes</v>
          </cell>
        </row>
        <row r="159">
          <cell r="A159">
            <v>43191</v>
          </cell>
          <cell r="B159"/>
          <cell r="C159" t="str">
            <v>C49SZX20180079DZ</v>
          </cell>
          <cell r="D159" t="str">
            <v>朗特</v>
          </cell>
          <cell r="E159" t="str">
            <v>YSM20-2</v>
          </cell>
          <cell r="F159" t="str">
            <v>#08242</v>
          </cell>
          <cell r="G159" t="e">
            <v>#REF!</v>
          </cell>
          <cell r="H159" t="e">
            <v>#REF!</v>
          </cell>
          <cell r="I159"/>
          <cell r="J159"/>
          <cell r="K159">
            <v>2</v>
          </cell>
          <cell r="L159" t="str">
            <v>取消</v>
          </cell>
          <cell r="M159" t="str">
            <v>取消</v>
          </cell>
          <cell r="N159"/>
          <cell r="O159"/>
          <cell r="P159"/>
          <cell r="Q159"/>
          <cell r="R159" t="str">
            <v>No</v>
          </cell>
          <cell r="S159" t="str">
            <v>C49</v>
          </cell>
          <cell r="T159" t="str">
            <v>SOUTH</v>
          </cell>
          <cell r="U159" t="str">
            <v>深圳</v>
          </cell>
          <cell r="V159" t="str">
            <v>SZ 深圳</v>
          </cell>
          <cell r="W159" t="str">
            <v>DZ</v>
          </cell>
          <cell r="X159" t="str">
            <v>JPY</v>
          </cell>
          <cell r="Y159">
            <v>15000000</v>
          </cell>
          <cell r="Z159">
            <v>1</v>
          </cell>
          <cell r="AA159">
            <v>30000000</v>
          </cell>
          <cell r="AB159">
            <v>7.51E-2</v>
          </cell>
          <cell r="AC159">
            <v>2253000</v>
          </cell>
          <cell r="AD159">
            <v>270360</v>
          </cell>
          <cell r="AE159">
            <v>0.12</v>
          </cell>
          <cell r="AF159">
            <v>43218</v>
          </cell>
          <cell r="AG159" t="str">
            <v>CIF</v>
          </cell>
          <cell r="AH159"/>
          <cell r="AI159"/>
          <cell r="AJ159"/>
          <cell r="AK159">
            <v>0.2</v>
          </cell>
          <cell r="AL159">
            <v>6000000</v>
          </cell>
          <cell r="AM159"/>
          <cell r="AN159"/>
          <cell r="AO159">
            <v>0.8</v>
          </cell>
          <cell r="AP159">
            <v>24000000</v>
          </cell>
          <cell r="AQ159"/>
          <cell r="AR159"/>
          <cell r="AS159"/>
          <cell r="AT159">
            <v>0</v>
          </cell>
          <cell r="AU159"/>
          <cell r="AV159"/>
          <cell r="AW159"/>
          <cell r="AX159" t="str">
            <v>Cancel</v>
          </cell>
          <cell r="AY159"/>
          <cell r="AZ159"/>
          <cell r="BA159" t="str">
            <v>Cancel</v>
          </cell>
          <cell r="BB159" t="str">
            <v>2018-10-23通知</v>
          </cell>
        </row>
        <row r="160">
          <cell r="A160">
            <v>43191</v>
          </cell>
          <cell r="B160"/>
          <cell r="C160" t="str">
            <v>C49SZX20180079DZ</v>
          </cell>
          <cell r="D160" t="str">
            <v>朗特</v>
          </cell>
          <cell r="E160" t="str">
            <v>YSM10</v>
          </cell>
          <cell r="F160" t="str">
            <v>#08242</v>
          </cell>
          <cell r="G160" t="e">
            <v>#REF!</v>
          </cell>
          <cell r="H160" t="e">
            <v>#REF!</v>
          </cell>
          <cell r="I160"/>
          <cell r="J160"/>
          <cell r="K160">
            <v>2</v>
          </cell>
          <cell r="L160" t="str">
            <v>取消</v>
          </cell>
          <cell r="M160" t="str">
            <v>取消</v>
          </cell>
          <cell r="N160"/>
          <cell r="O160"/>
          <cell r="P160"/>
          <cell r="Q160"/>
          <cell r="R160" t="str">
            <v>No</v>
          </cell>
          <cell r="S160" t="str">
            <v>C49</v>
          </cell>
          <cell r="T160" t="str">
            <v>SOUTH</v>
          </cell>
          <cell r="U160" t="str">
            <v>深圳</v>
          </cell>
          <cell r="V160" t="str">
            <v>SZ 深圳</v>
          </cell>
          <cell r="W160" t="str">
            <v>DZ</v>
          </cell>
          <cell r="X160" t="str">
            <v>JPY</v>
          </cell>
          <cell r="Y160">
            <v>11940000</v>
          </cell>
          <cell r="Z160">
            <v>1</v>
          </cell>
          <cell r="AA160">
            <v>23880000</v>
          </cell>
          <cell r="AB160">
            <v>7.51E-2</v>
          </cell>
          <cell r="AC160">
            <v>1793388</v>
          </cell>
          <cell r="AD160">
            <v>215206.56</v>
          </cell>
          <cell r="AE160">
            <v>0.12</v>
          </cell>
          <cell r="AF160">
            <v>43218</v>
          </cell>
          <cell r="AG160" t="str">
            <v>CIF</v>
          </cell>
          <cell r="AH160"/>
          <cell r="AI160"/>
          <cell r="AJ160"/>
          <cell r="AK160">
            <v>0.2</v>
          </cell>
          <cell r="AL160">
            <v>4776000</v>
          </cell>
          <cell r="AM160"/>
          <cell r="AN160"/>
          <cell r="AO160">
            <v>0.8</v>
          </cell>
          <cell r="AP160">
            <v>19104000</v>
          </cell>
          <cell r="AQ160"/>
          <cell r="AR160"/>
          <cell r="AS160"/>
          <cell r="AT160">
            <v>0</v>
          </cell>
          <cell r="AU160"/>
          <cell r="AV160"/>
          <cell r="AW160"/>
          <cell r="AX160" t="str">
            <v>Cancel</v>
          </cell>
          <cell r="AY160"/>
          <cell r="AZ160"/>
          <cell r="BA160" t="str">
            <v>Cancel</v>
          </cell>
          <cell r="BB160" t="str">
            <v>2018-10-23通知</v>
          </cell>
        </row>
        <row r="161">
          <cell r="A161">
            <v>43221</v>
          </cell>
          <cell r="B161">
            <v>52</v>
          </cell>
          <cell r="C161" t="str">
            <v>C49SZX20180080SX</v>
          </cell>
          <cell r="D161" t="str">
            <v>longteng龙腾</v>
          </cell>
          <cell r="E161" t="str">
            <v>YSM20-2</v>
          </cell>
          <cell r="F161" t="str">
            <v>NA</v>
          </cell>
          <cell r="G161" t="e">
            <v>#REF!</v>
          </cell>
          <cell r="H161" t="e">
            <v>#REF!</v>
          </cell>
          <cell r="I161" t="str">
            <v>L-&gt;R</v>
          </cell>
          <cell r="J161" t="str">
            <v>No</v>
          </cell>
          <cell r="K161">
            <v>1</v>
          </cell>
          <cell r="L161" t="str">
            <v>取消</v>
          </cell>
          <cell r="M161" t="e">
            <v>#N/A</v>
          </cell>
          <cell r="N161"/>
          <cell r="O161"/>
          <cell r="P161"/>
          <cell r="Q161"/>
          <cell r="R161" t="str">
            <v>No</v>
          </cell>
          <cell r="S161" t="str">
            <v>C49</v>
          </cell>
          <cell r="T161" t="str">
            <v>SOUTH</v>
          </cell>
          <cell r="U161" t="str">
            <v>深圳</v>
          </cell>
          <cell r="V161" t="str">
            <v>SZ 深圳</v>
          </cell>
          <cell r="W161" t="str">
            <v>SX</v>
          </cell>
          <cell r="X161" t="str">
            <v>JPY</v>
          </cell>
          <cell r="Y161">
            <v>15641700</v>
          </cell>
          <cell r="Z161">
            <v>1</v>
          </cell>
          <cell r="AA161">
            <v>15641700</v>
          </cell>
          <cell r="AB161">
            <v>7.3400000000000007E-2</v>
          </cell>
          <cell r="AC161">
            <v>1148100.78</v>
          </cell>
          <cell r="AD161">
            <v>137772.09359999999</v>
          </cell>
          <cell r="AE161">
            <v>0.12</v>
          </cell>
          <cell r="AF161">
            <v>43231</v>
          </cell>
          <cell r="AG161" t="str">
            <v>DAP SZ</v>
          </cell>
          <cell r="AH161"/>
          <cell r="AI161"/>
          <cell r="AJ161"/>
          <cell r="AK161">
            <v>0.2</v>
          </cell>
          <cell r="AL161">
            <v>3128340</v>
          </cell>
          <cell r="AM161"/>
          <cell r="AN161" t="str">
            <v>No</v>
          </cell>
          <cell r="AO161">
            <v>0.8</v>
          </cell>
          <cell r="AP161">
            <v>12513360</v>
          </cell>
          <cell r="AQ161"/>
          <cell r="AR161"/>
          <cell r="AS161">
            <v>0</v>
          </cell>
          <cell r="AT161">
            <v>0</v>
          </cell>
          <cell r="AV161"/>
          <cell r="AX161" t="str">
            <v>Cancel</v>
          </cell>
          <cell r="AY161"/>
          <cell r="AZ161"/>
          <cell r="BA161" t="str">
            <v>Cancel</v>
          </cell>
          <cell r="BB161" t="str">
            <v>2018-10-23通知</v>
          </cell>
        </row>
        <row r="162">
          <cell r="A162">
            <v>43221</v>
          </cell>
          <cell r="B162">
            <v>53</v>
          </cell>
          <cell r="C162" t="str">
            <v>C49SZX20180081SX</v>
          </cell>
          <cell r="D162" t="str">
            <v>longteng龙腾</v>
          </cell>
          <cell r="E162" t="str">
            <v>YSM20-2</v>
          </cell>
          <cell r="F162" t="str">
            <v>NA</v>
          </cell>
          <cell r="G162" t="e">
            <v>#REF!</v>
          </cell>
          <cell r="H162" t="e">
            <v>#REF!</v>
          </cell>
          <cell r="I162" t="str">
            <v>L-&gt;R</v>
          </cell>
          <cell r="J162" t="str">
            <v>cATS10+MVC+special layout</v>
          </cell>
          <cell r="K162">
            <v>1</v>
          </cell>
          <cell r="L162" t="str">
            <v>取消</v>
          </cell>
          <cell r="M162" t="e">
            <v>#N/A</v>
          </cell>
          <cell r="N162"/>
          <cell r="O162"/>
          <cell r="P162"/>
          <cell r="Q162"/>
          <cell r="R162" t="str">
            <v>No</v>
          </cell>
          <cell r="S162" t="str">
            <v>C49</v>
          </cell>
          <cell r="T162" t="str">
            <v>SOUTH</v>
          </cell>
          <cell r="U162" t="str">
            <v>深圳</v>
          </cell>
          <cell r="V162" t="str">
            <v>SZ 深圳</v>
          </cell>
          <cell r="W162" t="str">
            <v>SX</v>
          </cell>
          <cell r="X162" t="str">
            <v>JPY</v>
          </cell>
          <cell r="Y162">
            <v>15641700</v>
          </cell>
          <cell r="Z162">
            <v>1</v>
          </cell>
          <cell r="AA162">
            <v>15641700</v>
          </cell>
          <cell r="AB162">
            <v>7.3400000000000007E-2</v>
          </cell>
          <cell r="AC162">
            <v>1148100.78</v>
          </cell>
          <cell r="AD162">
            <v>137772.09359999999</v>
          </cell>
          <cell r="AE162">
            <v>0.12</v>
          </cell>
          <cell r="AF162">
            <v>43231</v>
          </cell>
          <cell r="AG162" t="str">
            <v>DAP SZ</v>
          </cell>
          <cell r="AH162"/>
          <cell r="AI162"/>
          <cell r="AJ162"/>
          <cell r="AK162">
            <v>0.2</v>
          </cell>
          <cell r="AL162">
            <v>3128340</v>
          </cell>
          <cell r="AM162"/>
          <cell r="AN162" t="str">
            <v>No</v>
          </cell>
          <cell r="AO162">
            <v>0.8</v>
          </cell>
          <cell r="AP162">
            <v>12513360</v>
          </cell>
          <cell r="AQ162"/>
          <cell r="AR162"/>
          <cell r="AS162">
            <v>0</v>
          </cell>
          <cell r="AT162">
            <v>0</v>
          </cell>
          <cell r="AV162"/>
          <cell r="AX162" t="str">
            <v>Cancel</v>
          </cell>
          <cell r="AY162"/>
          <cell r="AZ162"/>
          <cell r="BA162" t="str">
            <v>Cancel</v>
          </cell>
          <cell r="BB162" t="str">
            <v>2018-10-23通知</v>
          </cell>
        </row>
        <row r="163">
          <cell r="A163">
            <v>43252</v>
          </cell>
          <cell r="B163">
            <v>54</v>
          </cell>
          <cell r="C163" t="str">
            <v>C49SZX20180082JL</v>
          </cell>
          <cell r="D163" t="str">
            <v>康佳</v>
          </cell>
          <cell r="E163" t="str">
            <v>YSM10</v>
          </cell>
          <cell r="F163" t="str">
            <v>NA</v>
          </cell>
          <cell r="G163" t="e">
            <v>#REF!</v>
          </cell>
          <cell r="H163" t="e">
            <v>#REF!</v>
          </cell>
          <cell r="I163" t="str">
            <v>L-&gt;R</v>
          </cell>
          <cell r="J163" t="str">
            <v>MVC+ATS15</v>
          </cell>
          <cell r="K163">
            <v>1</v>
          </cell>
          <cell r="L163" t="str">
            <v>取消</v>
          </cell>
          <cell r="M163" t="e">
            <v>#N/A</v>
          </cell>
          <cell r="N163"/>
          <cell r="O163"/>
          <cell r="P163"/>
          <cell r="Q163"/>
          <cell r="R163" t="str">
            <v>Yes</v>
          </cell>
          <cell r="S163" t="str">
            <v>C49</v>
          </cell>
          <cell r="T163" t="str">
            <v>SOUTH</v>
          </cell>
          <cell r="U163" t="str">
            <v>深圳</v>
          </cell>
          <cell r="V163" t="str">
            <v>SZ 深圳</v>
          </cell>
          <cell r="W163" t="str">
            <v>JL</v>
          </cell>
          <cell r="X163" t="str">
            <v>JPY</v>
          </cell>
          <cell r="Y163">
            <v>10500000</v>
          </cell>
          <cell r="Z163">
            <v>1</v>
          </cell>
          <cell r="AA163">
            <v>10500000</v>
          </cell>
          <cell r="AB163">
            <v>7.3599999999999999E-2</v>
          </cell>
          <cell r="AC163">
            <v>772800</v>
          </cell>
          <cell r="AD163">
            <v>92736</v>
          </cell>
          <cell r="AE163">
            <v>0.12</v>
          </cell>
          <cell r="AF163">
            <v>43257</v>
          </cell>
          <cell r="AG163" t="str">
            <v>CIF</v>
          </cell>
          <cell r="AH163" t="str">
            <v>电梯</v>
          </cell>
          <cell r="AI163" t="str">
            <v>Na</v>
          </cell>
          <cell r="AJ163" t="str">
            <v>Na</v>
          </cell>
          <cell r="AK163" t="str">
            <v>agree</v>
          </cell>
          <cell r="AL163">
            <v>0</v>
          </cell>
          <cell r="AM163"/>
          <cell r="AN163" t="str">
            <v>Yes</v>
          </cell>
          <cell r="AO163" t="str">
            <v>agree</v>
          </cell>
          <cell r="AP163">
            <v>0</v>
          </cell>
          <cell r="AQ163"/>
          <cell r="AR163"/>
          <cell r="AS163"/>
          <cell r="AT163">
            <v>0</v>
          </cell>
          <cell r="AV163"/>
          <cell r="AX163" t="str">
            <v>Cancel</v>
          </cell>
          <cell r="AY163"/>
          <cell r="AZ163"/>
          <cell r="BA163" t="str">
            <v>Cancel</v>
          </cell>
        </row>
        <row r="164">
          <cell r="A164">
            <v>43252</v>
          </cell>
          <cell r="B164">
            <v>55</v>
          </cell>
          <cell r="C164" t="str">
            <v>C49SZX20180082JL</v>
          </cell>
          <cell r="D164" t="str">
            <v>康佳</v>
          </cell>
          <cell r="E164" t="str">
            <v>YSM10</v>
          </cell>
          <cell r="F164" t="str">
            <v>NA</v>
          </cell>
          <cell r="G164" t="e">
            <v>#REF!</v>
          </cell>
          <cell r="H164" t="e">
            <v>#REF!</v>
          </cell>
          <cell r="I164" t="str">
            <v>L-&gt;R</v>
          </cell>
          <cell r="J164" t="str">
            <v>MVC+ATS15</v>
          </cell>
          <cell r="K164">
            <v>1</v>
          </cell>
          <cell r="L164" t="str">
            <v>取消</v>
          </cell>
          <cell r="M164" t="e">
            <v>#N/A</v>
          </cell>
          <cell r="N164"/>
          <cell r="O164"/>
          <cell r="P164"/>
          <cell r="Q164"/>
          <cell r="R164" t="str">
            <v>Yes</v>
          </cell>
          <cell r="S164" t="str">
            <v>C49</v>
          </cell>
          <cell r="T164" t="str">
            <v>SOUTH</v>
          </cell>
          <cell r="U164" t="str">
            <v>深圳</v>
          </cell>
          <cell r="V164" t="str">
            <v>SZ 深圳</v>
          </cell>
          <cell r="W164" t="str">
            <v>JL</v>
          </cell>
          <cell r="X164" t="str">
            <v>JPY</v>
          </cell>
          <cell r="Y164">
            <v>10500000</v>
          </cell>
          <cell r="Z164">
            <v>1</v>
          </cell>
          <cell r="AA164">
            <v>10500000</v>
          </cell>
          <cell r="AB164">
            <v>7.3599999999999999E-2</v>
          </cell>
          <cell r="AC164">
            <v>772800</v>
          </cell>
          <cell r="AD164">
            <v>92736</v>
          </cell>
          <cell r="AE164">
            <v>0.12</v>
          </cell>
          <cell r="AF164">
            <v>43257</v>
          </cell>
          <cell r="AG164" t="str">
            <v>CIF</v>
          </cell>
          <cell r="AH164" t="str">
            <v>电梯</v>
          </cell>
          <cell r="AI164" t="str">
            <v>Na</v>
          </cell>
          <cell r="AJ164" t="str">
            <v>Na</v>
          </cell>
          <cell r="AK164" t="str">
            <v>agree</v>
          </cell>
          <cell r="AL164">
            <v>0</v>
          </cell>
          <cell r="AM164"/>
          <cell r="AN164" t="str">
            <v>Yes</v>
          </cell>
          <cell r="AO164" t="str">
            <v>agree</v>
          </cell>
          <cell r="AP164">
            <v>0</v>
          </cell>
          <cell r="AQ164"/>
          <cell r="AR164"/>
          <cell r="AS164"/>
          <cell r="AT164">
            <v>0</v>
          </cell>
          <cell r="AV164"/>
          <cell r="AX164" t="str">
            <v>Cancel</v>
          </cell>
          <cell r="AY164"/>
          <cell r="AZ164"/>
          <cell r="BA164" t="str">
            <v>Cancel</v>
          </cell>
        </row>
        <row r="165">
          <cell r="A165">
            <v>43252</v>
          </cell>
          <cell r="B165">
            <v>56</v>
          </cell>
          <cell r="C165" t="str">
            <v>C49SZX20180082JL</v>
          </cell>
          <cell r="D165" t="str">
            <v>康佳</v>
          </cell>
          <cell r="E165" t="str">
            <v>YSM10</v>
          </cell>
          <cell r="F165" t="str">
            <v>NA</v>
          </cell>
          <cell r="G165" t="e">
            <v>#REF!</v>
          </cell>
          <cell r="H165" t="e">
            <v>#REF!</v>
          </cell>
          <cell r="I165" t="str">
            <v>L-&gt;R</v>
          </cell>
          <cell r="J165" t="str">
            <v>MVC+ATS15</v>
          </cell>
          <cell r="K165">
            <v>1</v>
          </cell>
          <cell r="L165" t="str">
            <v>取消</v>
          </cell>
          <cell r="M165" t="e">
            <v>#N/A</v>
          </cell>
          <cell r="N165"/>
          <cell r="O165"/>
          <cell r="P165"/>
          <cell r="Q165"/>
          <cell r="R165" t="str">
            <v>Yes</v>
          </cell>
          <cell r="S165" t="str">
            <v>C49</v>
          </cell>
          <cell r="T165" t="str">
            <v>SOUTH</v>
          </cell>
          <cell r="U165" t="str">
            <v>深圳</v>
          </cell>
          <cell r="V165" t="str">
            <v>SZ 深圳</v>
          </cell>
          <cell r="W165" t="str">
            <v>JL</v>
          </cell>
          <cell r="X165" t="str">
            <v>JPY</v>
          </cell>
          <cell r="Y165">
            <v>10500000</v>
          </cell>
          <cell r="Z165">
            <v>1</v>
          </cell>
          <cell r="AA165">
            <v>10500000</v>
          </cell>
          <cell r="AB165">
            <v>7.3599999999999999E-2</v>
          </cell>
          <cell r="AC165">
            <v>772800</v>
          </cell>
          <cell r="AD165">
            <v>92736</v>
          </cell>
          <cell r="AE165">
            <v>0.12</v>
          </cell>
          <cell r="AF165">
            <v>43257</v>
          </cell>
          <cell r="AG165" t="str">
            <v>CIF</v>
          </cell>
          <cell r="AH165" t="str">
            <v>电梯</v>
          </cell>
          <cell r="AI165" t="str">
            <v>Na</v>
          </cell>
          <cell r="AJ165" t="str">
            <v>Na</v>
          </cell>
          <cell r="AK165" t="str">
            <v>agree</v>
          </cell>
          <cell r="AL165">
            <v>0</v>
          </cell>
          <cell r="AM165"/>
          <cell r="AN165" t="str">
            <v>Yes</v>
          </cell>
          <cell r="AO165" t="str">
            <v>agree</v>
          </cell>
          <cell r="AP165">
            <v>0</v>
          </cell>
          <cell r="AQ165"/>
          <cell r="AR165"/>
          <cell r="AS165"/>
          <cell r="AT165">
            <v>0</v>
          </cell>
          <cell r="AV165"/>
          <cell r="AX165" t="str">
            <v>Cancel</v>
          </cell>
          <cell r="AY165"/>
          <cell r="AZ165"/>
          <cell r="BA165" t="str">
            <v>Cancel</v>
          </cell>
        </row>
        <row r="166">
          <cell r="A166">
            <v>43252</v>
          </cell>
          <cell r="B166">
            <v>57</v>
          </cell>
          <cell r="C166" t="str">
            <v>C49SZX20180082JL</v>
          </cell>
          <cell r="D166" t="str">
            <v>康佳</v>
          </cell>
          <cell r="E166" t="str">
            <v>YSM10</v>
          </cell>
          <cell r="F166" t="str">
            <v>NA</v>
          </cell>
          <cell r="G166" t="e">
            <v>#REF!</v>
          </cell>
          <cell r="H166" t="e">
            <v>#REF!</v>
          </cell>
          <cell r="I166" t="str">
            <v>L-&gt;R</v>
          </cell>
          <cell r="J166" t="str">
            <v>MVC+ATS15</v>
          </cell>
          <cell r="K166">
            <v>1</v>
          </cell>
          <cell r="L166" t="str">
            <v>取消</v>
          </cell>
          <cell r="M166" t="e">
            <v>#N/A</v>
          </cell>
          <cell r="N166"/>
          <cell r="O166"/>
          <cell r="P166"/>
          <cell r="Q166"/>
          <cell r="R166" t="str">
            <v>Yes</v>
          </cell>
          <cell r="S166" t="str">
            <v>C49</v>
          </cell>
          <cell r="T166" t="str">
            <v>SOUTH</v>
          </cell>
          <cell r="U166" t="str">
            <v>深圳</v>
          </cell>
          <cell r="V166" t="str">
            <v>SZ 深圳</v>
          </cell>
          <cell r="W166" t="str">
            <v>JL</v>
          </cell>
          <cell r="X166" t="str">
            <v>JPY</v>
          </cell>
          <cell r="Y166">
            <v>10500000</v>
          </cell>
          <cell r="Z166">
            <v>1</v>
          </cell>
          <cell r="AA166">
            <v>10500000</v>
          </cell>
          <cell r="AB166">
            <v>7.3599999999999999E-2</v>
          </cell>
          <cell r="AC166">
            <v>772800</v>
          </cell>
          <cell r="AD166">
            <v>92736</v>
          </cell>
          <cell r="AE166">
            <v>0.12</v>
          </cell>
          <cell r="AF166">
            <v>43257</v>
          </cell>
          <cell r="AG166" t="str">
            <v>CIF</v>
          </cell>
          <cell r="AH166" t="str">
            <v>电梯</v>
          </cell>
          <cell r="AI166" t="str">
            <v>Na</v>
          </cell>
          <cell r="AJ166" t="str">
            <v>Na</v>
          </cell>
          <cell r="AK166" t="str">
            <v>agree</v>
          </cell>
          <cell r="AL166">
            <v>0</v>
          </cell>
          <cell r="AM166"/>
          <cell r="AN166" t="str">
            <v>Yes</v>
          </cell>
          <cell r="AO166" t="str">
            <v>agree</v>
          </cell>
          <cell r="AP166">
            <v>0</v>
          </cell>
          <cell r="AQ166"/>
          <cell r="AR166"/>
          <cell r="AS166"/>
          <cell r="AT166">
            <v>0</v>
          </cell>
          <cell r="AV166"/>
          <cell r="AX166" t="str">
            <v>Cancel</v>
          </cell>
          <cell r="AY166"/>
          <cell r="AZ166"/>
          <cell r="BA166" t="str">
            <v>Cancel</v>
          </cell>
        </row>
        <row r="167">
          <cell r="A167">
            <v>43252</v>
          </cell>
          <cell r="B167">
            <v>58</v>
          </cell>
          <cell r="C167" t="str">
            <v>C49SZX20180082JL</v>
          </cell>
          <cell r="D167" t="str">
            <v>康佳</v>
          </cell>
          <cell r="E167" t="str">
            <v>YSM10</v>
          </cell>
          <cell r="F167" t="str">
            <v>NA</v>
          </cell>
          <cell r="G167" t="e">
            <v>#REF!</v>
          </cell>
          <cell r="H167" t="e">
            <v>#REF!</v>
          </cell>
          <cell r="I167" t="str">
            <v>R-&gt;L</v>
          </cell>
          <cell r="J167" t="str">
            <v>MVC+ATS15</v>
          </cell>
          <cell r="K167">
            <v>1</v>
          </cell>
          <cell r="L167" t="str">
            <v>取消</v>
          </cell>
          <cell r="M167" t="e">
            <v>#N/A</v>
          </cell>
          <cell r="N167"/>
          <cell r="O167"/>
          <cell r="P167"/>
          <cell r="Q167"/>
          <cell r="R167" t="str">
            <v>Yes</v>
          </cell>
          <cell r="S167" t="str">
            <v>C49</v>
          </cell>
          <cell r="T167" t="str">
            <v>SOUTH</v>
          </cell>
          <cell r="U167" t="str">
            <v>深圳</v>
          </cell>
          <cell r="V167" t="str">
            <v>SZ 深圳</v>
          </cell>
          <cell r="W167" t="str">
            <v>JL</v>
          </cell>
          <cell r="X167" t="str">
            <v>JPY</v>
          </cell>
          <cell r="Y167">
            <v>10500000</v>
          </cell>
          <cell r="Z167">
            <v>1</v>
          </cell>
          <cell r="AA167">
            <v>10500000</v>
          </cell>
          <cell r="AB167">
            <v>7.3599999999999999E-2</v>
          </cell>
          <cell r="AC167">
            <v>772800</v>
          </cell>
          <cell r="AD167">
            <v>92736</v>
          </cell>
          <cell r="AE167">
            <v>0.12</v>
          </cell>
          <cell r="AF167">
            <v>43257</v>
          </cell>
          <cell r="AG167" t="str">
            <v>CIF</v>
          </cell>
          <cell r="AH167" t="str">
            <v>电梯</v>
          </cell>
          <cell r="AI167" t="str">
            <v>Na</v>
          </cell>
          <cell r="AJ167" t="str">
            <v>Na</v>
          </cell>
          <cell r="AK167" t="str">
            <v>agree</v>
          </cell>
          <cell r="AL167">
            <v>0</v>
          </cell>
          <cell r="AM167"/>
          <cell r="AN167" t="str">
            <v>Yes</v>
          </cell>
          <cell r="AO167" t="str">
            <v>agree</v>
          </cell>
          <cell r="AP167">
            <v>0</v>
          </cell>
          <cell r="AQ167"/>
          <cell r="AR167"/>
          <cell r="AS167"/>
          <cell r="AT167">
            <v>0</v>
          </cell>
          <cell r="AV167"/>
          <cell r="AX167" t="str">
            <v>Cancel</v>
          </cell>
          <cell r="AY167"/>
          <cell r="AZ167"/>
          <cell r="BA167" t="str">
            <v>Cancel</v>
          </cell>
        </row>
        <row r="168">
          <cell r="A168">
            <v>43252</v>
          </cell>
          <cell r="B168">
            <v>59</v>
          </cell>
          <cell r="C168" t="str">
            <v>C49SZX20180082JL</v>
          </cell>
          <cell r="D168" t="str">
            <v>康佳</v>
          </cell>
          <cell r="E168" t="str">
            <v>YSM10</v>
          </cell>
          <cell r="F168" t="str">
            <v>NA</v>
          </cell>
          <cell r="G168" t="e">
            <v>#REF!</v>
          </cell>
          <cell r="H168" t="e">
            <v>#REF!</v>
          </cell>
          <cell r="I168" t="str">
            <v>R-&gt;L</v>
          </cell>
          <cell r="J168" t="str">
            <v>MVC+ATS15</v>
          </cell>
          <cell r="K168">
            <v>1</v>
          </cell>
          <cell r="L168" t="str">
            <v>取消</v>
          </cell>
          <cell r="M168" t="e">
            <v>#N/A</v>
          </cell>
          <cell r="N168"/>
          <cell r="O168"/>
          <cell r="P168"/>
          <cell r="Q168"/>
          <cell r="R168" t="str">
            <v>Yes</v>
          </cell>
          <cell r="S168" t="str">
            <v>C49</v>
          </cell>
          <cell r="T168" t="str">
            <v>SOUTH</v>
          </cell>
          <cell r="U168" t="str">
            <v>深圳</v>
          </cell>
          <cell r="V168" t="str">
            <v>SZ 深圳</v>
          </cell>
          <cell r="W168" t="str">
            <v>JL</v>
          </cell>
          <cell r="X168" t="str">
            <v>JPY</v>
          </cell>
          <cell r="Y168">
            <v>10500000</v>
          </cell>
          <cell r="Z168">
            <v>1</v>
          </cell>
          <cell r="AA168">
            <v>10500000</v>
          </cell>
          <cell r="AB168">
            <v>7.3599999999999999E-2</v>
          </cell>
          <cell r="AC168">
            <v>772800</v>
          </cell>
          <cell r="AD168">
            <v>92736</v>
          </cell>
          <cell r="AE168">
            <v>0.12</v>
          </cell>
          <cell r="AF168">
            <v>43257</v>
          </cell>
          <cell r="AG168" t="str">
            <v>CIF</v>
          </cell>
          <cell r="AH168" t="str">
            <v>电梯</v>
          </cell>
          <cell r="AI168" t="str">
            <v>Na</v>
          </cell>
          <cell r="AJ168" t="str">
            <v>Na</v>
          </cell>
          <cell r="AK168" t="str">
            <v>agree</v>
          </cell>
          <cell r="AL168">
            <v>0</v>
          </cell>
          <cell r="AM168"/>
          <cell r="AN168" t="str">
            <v>Yes</v>
          </cell>
          <cell r="AO168" t="str">
            <v>agree</v>
          </cell>
          <cell r="AP168">
            <v>0</v>
          </cell>
          <cell r="AQ168"/>
          <cell r="AR168"/>
          <cell r="AS168"/>
          <cell r="AT168">
            <v>0</v>
          </cell>
          <cell r="AV168"/>
          <cell r="AX168" t="str">
            <v>Cancel</v>
          </cell>
          <cell r="AY168"/>
          <cell r="AZ168"/>
          <cell r="BA168" t="str">
            <v>Cancel</v>
          </cell>
        </row>
        <row r="169">
          <cell r="A169">
            <v>43252</v>
          </cell>
          <cell r="B169">
            <v>60</v>
          </cell>
          <cell r="C169" t="str">
            <v>C49SZX20180082JL</v>
          </cell>
          <cell r="D169" t="str">
            <v>康佳</v>
          </cell>
          <cell r="E169" t="str">
            <v>YSM10</v>
          </cell>
          <cell r="F169" t="str">
            <v>NA</v>
          </cell>
          <cell r="G169" t="e">
            <v>#REF!</v>
          </cell>
          <cell r="H169" t="e">
            <v>#REF!</v>
          </cell>
          <cell r="I169" t="str">
            <v>R-&gt;L</v>
          </cell>
          <cell r="J169" t="str">
            <v>MVC+ATS15</v>
          </cell>
          <cell r="K169">
            <v>1</v>
          </cell>
          <cell r="L169" t="str">
            <v>取消</v>
          </cell>
          <cell r="M169" t="e">
            <v>#N/A</v>
          </cell>
          <cell r="N169"/>
          <cell r="O169"/>
          <cell r="P169"/>
          <cell r="Q169"/>
          <cell r="R169" t="str">
            <v>Yes</v>
          </cell>
          <cell r="S169" t="str">
            <v>C49</v>
          </cell>
          <cell r="T169" t="str">
            <v>SOUTH</v>
          </cell>
          <cell r="U169" t="str">
            <v>深圳</v>
          </cell>
          <cell r="V169" t="str">
            <v>SZ 深圳</v>
          </cell>
          <cell r="W169" t="str">
            <v>JL</v>
          </cell>
          <cell r="X169" t="str">
            <v>JPY</v>
          </cell>
          <cell r="Y169">
            <v>10500000</v>
          </cell>
          <cell r="Z169">
            <v>1</v>
          </cell>
          <cell r="AA169">
            <v>10500000</v>
          </cell>
          <cell r="AB169">
            <v>7.3599999999999999E-2</v>
          </cell>
          <cell r="AC169">
            <v>772800</v>
          </cell>
          <cell r="AD169">
            <v>92736</v>
          </cell>
          <cell r="AE169">
            <v>0.12</v>
          </cell>
          <cell r="AF169">
            <v>43257</v>
          </cell>
          <cell r="AG169" t="str">
            <v>CIF</v>
          </cell>
          <cell r="AH169" t="str">
            <v>电梯</v>
          </cell>
          <cell r="AI169" t="str">
            <v>Na</v>
          </cell>
          <cell r="AJ169" t="str">
            <v>Na</v>
          </cell>
          <cell r="AK169" t="str">
            <v>agree</v>
          </cell>
          <cell r="AL169">
            <v>0</v>
          </cell>
          <cell r="AM169"/>
          <cell r="AN169" t="str">
            <v>Yes</v>
          </cell>
          <cell r="AO169" t="str">
            <v>agree</v>
          </cell>
          <cell r="AP169">
            <v>0</v>
          </cell>
          <cell r="AQ169"/>
          <cell r="AR169"/>
          <cell r="AS169"/>
          <cell r="AT169">
            <v>0</v>
          </cell>
          <cell r="AV169"/>
          <cell r="AX169" t="str">
            <v>Cancel</v>
          </cell>
          <cell r="AY169"/>
          <cell r="AZ169"/>
          <cell r="BA169" t="str">
            <v>Cancel</v>
          </cell>
        </row>
        <row r="170">
          <cell r="A170">
            <v>43252</v>
          </cell>
          <cell r="B170">
            <v>61</v>
          </cell>
          <cell r="C170" t="str">
            <v xml:space="preserve"> </v>
          </cell>
          <cell r="D170" t="str">
            <v>康佳</v>
          </cell>
          <cell r="E170" t="str">
            <v>YSM10</v>
          </cell>
          <cell r="F170" t="str">
            <v>NA</v>
          </cell>
          <cell r="G170" t="e">
            <v>#REF!</v>
          </cell>
          <cell r="H170" t="e">
            <v>#REF!</v>
          </cell>
          <cell r="I170" t="str">
            <v>R-&gt;L</v>
          </cell>
          <cell r="J170" t="str">
            <v>MVC+ATS15</v>
          </cell>
          <cell r="K170">
            <v>1</v>
          </cell>
          <cell r="L170" t="str">
            <v>取消</v>
          </cell>
          <cell r="M170" t="e">
            <v>#N/A</v>
          </cell>
          <cell r="N170"/>
          <cell r="O170"/>
          <cell r="P170"/>
          <cell r="Q170"/>
          <cell r="R170" t="str">
            <v>Yes</v>
          </cell>
          <cell r="S170" t="str">
            <v>C49</v>
          </cell>
          <cell r="T170" t="str">
            <v>SOUTH</v>
          </cell>
          <cell r="U170" t="str">
            <v>深圳</v>
          </cell>
          <cell r="V170" t="str">
            <v>SZ 深圳</v>
          </cell>
          <cell r="W170" t="str">
            <v>JL</v>
          </cell>
          <cell r="X170" t="str">
            <v>JPY</v>
          </cell>
          <cell r="Y170">
            <v>10500000</v>
          </cell>
          <cell r="Z170">
            <v>1</v>
          </cell>
          <cell r="AA170">
            <v>10500000</v>
          </cell>
          <cell r="AB170">
            <v>7.3599999999999999E-2</v>
          </cell>
          <cell r="AC170">
            <v>772800</v>
          </cell>
          <cell r="AD170">
            <v>92736</v>
          </cell>
          <cell r="AE170">
            <v>0.12</v>
          </cell>
          <cell r="AF170">
            <v>43257</v>
          </cell>
          <cell r="AG170" t="str">
            <v>CIF</v>
          </cell>
          <cell r="AH170" t="str">
            <v>电梯</v>
          </cell>
          <cell r="AI170" t="str">
            <v>Na</v>
          </cell>
          <cell r="AJ170" t="str">
            <v>Na</v>
          </cell>
          <cell r="AK170" t="str">
            <v>agree</v>
          </cell>
          <cell r="AL170">
            <v>0</v>
          </cell>
          <cell r="AM170"/>
          <cell r="AN170" t="str">
            <v>Yes</v>
          </cell>
          <cell r="AO170" t="str">
            <v>agree</v>
          </cell>
          <cell r="AP170">
            <v>0</v>
          </cell>
          <cell r="AQ170"/>
          <cell r="AR170"/>
          <cell r="AS170"/>
          <cell r="AT170">
            <v>0</v>
          </cell>
          <cell r="AV170"/>
          <cell r="AX170" t="str">
            <v>Cancel</v>
          </cell>
          <cell r="AY170"/>
          <cell r="AZ170"/>
          <cell r="BA170" t="str">
            <v>Cancel</v>
          </cell>
        </row>
        <row r="171">
          <cell r="A171">
            <v>43252</v>
          </cell>
          <cell r="B171">
            <v>62</v>
          </cell>
          <cell r="C171" t="str">
            <v>C49SZX20180082JL</v>
          </cell>
          <cell r="D171" t="str">
            <v>康佳</v>
          </cell>
          <cell r="E171" t="str">
            <v>YSM20-2</v>
          </cell>
          <cell r="F171" t="str">
            <v>NA</v>
          </cell>
          <cell r="G171" t="e">
            <v>#REF!</v>
          </cell>
          <cell r="H171" t="e">
            <v>#REF!</v>
          </cell>
          <cell r="I171" t="str">
            <v>L-&gt;R</v>
          </cell>
          <cell r="J171" t="str">
            <v>No</v>
          </cell>
          <cell r="K171">
            <v>1</v>
          </cell>
          <cell r="L171" t="str">
            <v>取消</v>
          </cell>
          <cell r="M171" t="e">
            <v>#N/A</v>
          </cell>
          <cell r="N171"/>
          <cell r="O171"/>
          <cell r="P171"/>
          <cell r="Q171"/>
          <cell r="R171" t="str">
            <v>Yes</v>
          </cell>
          <cell r="S171" t="str">
            <v>C49</v>
          </cell>
          <cell r="T171" t="str">
            <v>SOUTH</v>
          </cell>
          <cell r="U171" t="str">
            <v>深圳</v>
          </cell>
          <cell r="V171" t="str">
            <v>SZ 深圳</v>
          </cell>
          <cell r="W171" t="str">
            <v>JL</v>
          </cell>
          <cell r="X171" t="str">
            <v>JPY</v>
          </cell>
          <cell r="Y171">
            <v>14000000</v>
          </cell>
          <cell r="Z171">
            <v>1</v>
          </cell>
          <cell r="AA171">
            <v>14000000</v>
          </cell>
          <cell r="AB171">
            <v>7.3599999999999999E-2</v>
          </cell>
          <cell r="AC171">
            <v>1030400</v>
          </cell>
          <cell r="AD171">
            <v>123648</v>
          </cell>
          <cell r="AE171">
            <v>0.12</v>
          </cell>
          <cell r="AF171">
            <v>43257</v>
          </cell>
          <cell r="AG171" t="str">
            <v>CIF</v>
          </cell>
          <cell r="AH171" t="str">
            <v>电梯</v>
          </cell>
          <cell r="AI171">
            <v>500000</v>
          </cell>
          <cell r="AJ171" t="str">
            <v>20180620</v>
          </cell>
          <cell r="AK171" t="str">
            <v>agree</v>
          </cell>
          <cell r="AL171">
            <v>84000000</v>
          </cell>
          <cell r="AM171"/>
          <cell r="AN171" t="str">
            <v>Yes</v>
          </cell>
          <cell r="AO171" t="str">
            <v>agree</v>
          </cell>
          <cell r="AP171">
            <v>196000000</v>
          </cell>
          <cell r="AQ171"/>
          <cell r="AR171"/>
          <cell r="AS171"/>
          <cell r="AT171">
            <v>0</v>
          </cell>
          <cell r="AV171"/>
          <cell r="AX171" t="str">
            <v>Cancel</v>
          </cell>
          <cell r="AY171"/>
          <cell r="AZ171"/>
          <cell r="BA171" t="str">
            <v>Cancel</v>
          </cell>
        </row>
        <row r="172">
          <cell r="A172">
            <v>43252</v>
          </cell>
          <cell r="B172">
            <v>63</v>
          </cell>
          <cell r="C172" t="str">
            <v>C49SZX20180082JL</v>
          </cell>
          <cell r="D172" t="str">
            <v>康佳</v>
          </cell>
          <cell r="E172" t="str">
            <v>YSM20-2</v>
          </cell>
          <cell r="F172" t="str">
            <v>NA</v>
          </cell>
          <cell r="G172" t="e">
            <v>#REF!</v>
          </cell>
          <cell r="H172" t="e">
            <v>#REF!</v>
          </cell>
          <cell r="I172" t="str">
            <v>L-&gt;R</v>
          </cell>
          <cell r="J172" t="str">
            <v>No</v>
          </cell>
          <cell r="K172">
            <v>1</v>
          </cell>
          <cell r="L172" t="str">
            <v>取消</v>
          </cell>
          <cell r="M172" t="e">
            <v>#N/A</v>
          </cell>
          <cell r="N172"/>
          <cell r="O172"/>
          <cell r="P172"/>
          <cell r="Q172"/>
          <cell r="R172" t="str">
            <v>Yes</v>
          </cell>
          <cell r="S172" t="str">
            <v>C49</v>
          </cell>
          <cell r="T172" t="str">
            <v>SOUTH</v>
          </cell>
          <cell r="U172" t="str">
            <v>深圳</v>
          </cell>
          <cell r="V172" t="str">
            <v>SZ 深圳</v>
          </cell>
          <cell r="W172" t="str">
            <v>JL</v>
          </cell>
          <cell r="X172" t="str">
            <v>JPY</v>
          </cell>
          <cell r="Y172">
            <v>14000000</v>
          </cell>
          <cell r="Z172">
            <v>1</v>
          </cell>
          <cell r="AA172">
            <v>14000000</v>
          </cell>
          <cell r="AB172">
            <v>7.3599999999999999E-2</v>
          </cell>
          <cell r="AC172">
            <v>1030400</v>
          </cell>
          <cell r="AD172">
            <v>123648</v>
          </cell>
          <cell r="AE172">
            <v>0.12</v>
          </cell>
          <cell r="AF172">
            <v>43257</v>
          </cell>
          <cell r="AG172" t="str">
            <v>CIF</v>
          </cell>
          <cell r="AH172" t="str">
            <v>电梯</v>
          </cell>
          <cell r="AI172">
            <v>500000</v>
          </cell>
          <cell r="AJ172" t="str">
            <v>20180620</v>
          </cell>
          <cell r="AK172" t="str">
            <v>agree</v>
          </cell>
          <cell r="AL172">
            <v>0</v>
          </cell>
          <cell r="AM172"/>
          <cell r="AN172" t="str">
            <v>Yes</v>
          </cell>
          <cell r="AO172" t="str">
            <v>agree</v>
          </cell>
          <cell r="AP172">
            <v>196000000</v>
          </cell>
          <cell r="AQ172"/>
          <cell r="AR172"/>
          <cell r="AS172"/>
          <cell r="AT172">
            <v>0</v>
          </cell>
          <cell r="AV172"/>
          <cell r="AX172" t="str">
            <v>Cancel</v>
          </cell>
          <cell r="AY172"/>
          <cell r="AZ172"/>
          <cell r="BA172" t="str">
            <v>Cancel</v>
          </cell>
        </row>
        <row r="173">
          <cell r="A173">
            <v>43252</v>
          </cell>
          <cell r="B173">
            <v>64</v>
          </cell>
          <cell r="C173" t="str">
            <v>C49SZX20180082JL</v>
          </cell>
          <cell r="D173" t="str">
            <v>康佳</v>
          </cell>
          <cell r="E173" t="str">
            <v>YSM20-2</v>
          </cell>
          <cell r="F173" t="str">
            <v>NA</v>
          </cell>
          <cell r="G173" t="e">
            <v>#REF!</v>
          </cell>
          <cell r="H173" t="e">
            <v>#REF!</v>
          </cell>
          <cell r="I173" t="str">
            <v>L-&gt;R</v>
          </cell>
          <cell r="J173" t="str">
            <v>No</v>
          </cell>
          <cell r="K173">
            <v>1</v>
          </cell>
          <cell r="L173" t="str">
            <v>取消</v>
          </cell>
          <cell r="M173" t="e">
            <v>#N/A</v>
          </cell>
          <cell r="N173"/>
          <cell r="O173"/>
          <cell r="P173"/>
          <cell r="Q173"/>
          <cell r="R173" t="str">
            <v>Yes</v>
          </cell>
          <cell r="S173" t="str">
            <v>C49</v>
          </cell>
          <cell r="T173" t="str">
            <v>SOUTH</v>
          </cell>
          <cell r="U173" t="str">
            <v>深圳</v>
          </cell>
          <cell r="V173" t="str">
            <v>SZ 深圳</v>
          </cell>
          <cell r="W173" t="str">
            <v>JL</v>
          </cell>
          <cell r="X173" t="str">
            <v>JPY</v>
          </cell>
          <cell r="Y173">
            <v>14000000</v>
          </cell>
          <cell r="Z173">
            <v>1</v>
          </cell>
          <cell r="AA173">
            <v>14000000</v>
          </cell>
          <cell r="AB173">
            <v>7.3599999999999999E-2</v>
          </cell>
          <cell r="AC173">
            <v>1030400</v>
          </cell>
          <cell r="AD173">
            <v>123648</v>
          </cell>
          <cell r="AE173">
            <v>0.12</v>
          </cell>
          <cell r="AF173">
            <v>43257</v>
          </cell>
          <cell r="AG173" t="str">
            <v>CIF</v>
          </cell>
          <cell r="AH173" t="str">
            <v>电梯</v>
          </cell>
          <cell r="AI173">
            <v>500000</v>
          </cell>
          <cell r="AJ173" t="str">
            <v>20180620</v>
          </cell>
          <cell r="AK173" t="str">
            <v>agree</v>
          </cell>
          <cell r="AL173">
            <v>0</v>
          </cell>
          <cell r="AM173"/>
          <cell r="AN173" t="str">
            <v>Yes</v>
          </cell>
          <cell r="AO173" t="str">
            <v>agree</v>
          </cell>
          <cell r="AP173">
            <v>196000000</v>
          </cell>
          <cell r="AQ173"/>
          <cell r="AR173"/>
          <cell r="AS173"/>
          <cell r="AT173">
            <v>0</v>
          </cell>
          <cell r="AV173"/>
          <cell r="AX173" t="str">
            <v>Cancel</v>
          </cell>
          <cell r="AY173"/>
          <cell r="AZ173"/>
          <cell r="BA173" t="str">
            <v>Cancel</v>
          </cell>
        </row>
        <row r="174">
          <cell r="A174">
            <v>43252</v>
          </cell>
          <cell r="B174">
            <v>65</v>
          </cell>
          <cell r="C174" t="str">
            <v>C49SZX20180082JL</v>
          </cell>
          <cell r="D174" t="str">
            <v>康佳</v>
          </cell>
          <cell r="E174" t="str">
            <v>YSM20-2</v>
          </cell>
          <cell r="F174" t="str">
            <v>NA</v>
          </cell>
          <cell r="G174" t="e">
            <v>#REF!</v>
          </cell>
          <cell r="H174" t="e">
            <v>#REF!</v>
          </cell>
          <cell r="I174" t="str">
            <v>L-&gt;R</v>
          </cell>
          <cell r="J174" t="str">
            <v>No</v>
          </cell>
          <cell r="K174">
            <v>1</v>
          </cell>
          <cell r="L174" t="str">
            <v>取消</v>
          </cell>
          <cell r="M174" t="e">
            <v>#N/A</v>
          </cell>
          <cell r="N174"/>
          <cell r="O174"/>
          <cell r="P174"/>
          <cell r="Q174"/>
          <cell r="R174" t="str">
            <v>Yes</v>
          </cell>
          <cell r="S174" t="str">
            <v>C49</v>
          </cell>
          <cell r="T174" t="str">
            <v>SOUTH</v>
          </cell>
          <cell r="U174" t="str">
            <v>深圳</v>
          </cell>
          <cell r="V174" t="str">
            <v>SZ 深圳</v>
          </cell>
          <cell r="W174" t="str">
            <v>JL</v>
          </cell>
          <cell r="X174" t="str">
            <v>JPY</v>
          </cell>
          <cell r="Y174">
            <v>14000000</v>
          </cell>
          <cell r="Z174">
            <v>1</v>
          </cell>
          <cell r="AA174">
            <v>14000000</v>
          </cell>
          <cell r="AB174">
            <v>7.3599999999999999E-2</v>
          </cell>
          <cell r="AC174">
            <v>1030400</v>
          </cell>
          <cell r="AD174">
            <v>123648</v>
          </cell>
          <cell r="AE174">
            <v>0.12</v>
          </cell>
          <cell r="AF174">
            <v>43257</v>
          </cell>
          <cell r="AG174" t="str">
            <v>CIF</v>
          </cell>
          <cell r="AH174" t="str">
            <v>电梯</v>
          </cell>
          <cell r="AI174">
            <v>500000</v>
          </cell>
          <cell r="AJ174" t="str">
            <v>20180620</v>
          </cell>
          <cell r="AK174" t="str">
            <v>agree</v>
          </cell>
          <cell r="AL174">
            <v>0</v>
          </cell>
          <cell r="AM174"/>
          <cell r="AN174" t="str">
            <v>Yes</v>
          </cell>
          <cell r="AO174" t="str">
            <v>agree</v>
          </cell>
          <cell r="AP174">
            <v>196000000</v>
          </cell>
          <cell r="AQ174"/>
          <cell r="AR174"/>
          <cell r="AS174"/>
          <cell r="AT174">
            <v>0</v>
          </cell>
          <cell r="AV174"/>
          <cell r="AX174" t="str">
            <v>Cancel</v>
          </cell>
          <cell r="AY174"/>
          <cell r="AZ174"/>
          <cell r="BA174" t="str">
            <v>Cancel</v>
          </cell>
        </row>
        <row r="175">
          <cell r="A175">
            <v>43252</v>
          </cell>
          <cell r="B175">
            <v>66</v>
          </cell>
          <cell r="C175" t="str">
            <v>C49SZX20180082JL</v>
          </cell>
          <cell r="D175" t="str">
            <v>康佳</v>
          </cell>
          <cell r="E175" t="str">
            <v>YSM20-2</v>
          </cell>
          <cell r="F175" t="str">
            <v>NA</v>
          </cell>
          <cell r="G175" t="e">
            <v>#REF!</v>
          </cell>
          <cell r="H175" t="e">
            <v>#REF!</v>
          </cell>
          <cell r="I175" t="str">
            <v>L-&gt;R</v>
          </cell>
          <cell r="J175" t="str">
            <v>No</v>
          </cell>
          <cell r="K175">
            <v>1</v>
          </cell>
          <cell r="L175" t="str">
            <v>取消</v>
          </cell>
          <cell r="M175" t="e">
            <v>#N/A</v>
          </cell>
          <cell r="N175"/>
          <cell r="O175"/>
          <cell r="P175"/>
          <cell r="Q175"/>
          <cell r="R175" t="str">
            <v>Yes</v>
          </cell>
          <cell r="S175" t="str">
            <v>C49</v>
          </cell>
          <cell r="T175" t="str">
            <v>SOUTH</v>
          </cell>
          <cell r="U175" t="str">
            <v>深圳</v>
          </cell>
          <cell r="V175" t="str">
            <v>SZ 深圳</v>
          </cell>
          <cell r="W175" t="str">
            <v>JL</v>
          </cell>
          <cell r="X175" t="str">
            <v>JPY</v>
          </cell>
          <cell r="Y175">
            <v>14000000</v>
          </cell>
          <cell r="Z175">
            <v>1</v>
          </cell>
          <cell r="AA175">
            <v>14000000</v>
          </cell>
          <cell r="AB175">
            <v>7.3599999999999999E-2</v>
          </cell>
          <cell r="AC175">
            <v>1030400</v>
          </cell>
          <cell r="AD175">
            <v>123648</v>
          </cell>
          <cell r="AE175">
            <v>0.12</v>
          </cell>
          <cell r="AF175">
            <v>43257</v>
          </cell>
          <cell r="AG175" t="str">
            <v>CIF</v>
          </cell>
          <cell r="AH175" t="str">
            <v>电梯</v>
          </cell>
          <cell r="AI175">
            <v>500000</v>
          </cell>
          <cell r="AJ175" t="str">
            <v>20180620</v>
          </cell>
          <cell r="AK175" t="str">
            <v>agree</v>
          </cell>
          <cell r="AL175">
            <v>0</v>
          </cell>
          <cell r="AM175"/>
          <cell r="AN175" t="str">
            <v>Yes</v>
          </cell>
          <cell r="AO175" t="str">
            <v>agree</v>
          </cell>
          <cell r="AP175">
            <v>196000000</v>
          </cell>
          <cell r="AQ175"/>
          <cell r="AR175"/>
          <cell r="AS175"/>
          <cell r="AT175">
            <v>0</v>
          </cell>
          <cell r="AV175"/>
          <cell r="AX175" t="str">
            <v>Cancel</v>
          </cell>
          <cell r="AY175"/>
          <cell r="AZ175"/>
          <cell r="BA175" t="str">
            <v>Cancel</v>
          </cell>
        </row>
        <row r="176">
          <cell r="A176">
            <v>43252</v>
          </cell>
          <cell r="B176">
            <v>67</v>
          </cell>
          <cell r="C176" t="str">
            <v>C49SZX20180082JL</v>
          </cell>
          <cell r="D176" t="str">
            <v>康佳</v>
          </cell>
          <cell r="E176" t="str">
            <v>YSM20-2</v>
          </cell>
          <cell r="F176" t="str">
            <v>NA</v>
          </cell>
          <cell r="G176" t="e">
            <v>#REF!</v>
          </cell>
          <cell r="H176" t="e">
            <v>#REF!</v>
          </cell>
          <cell r="I176" t="str">
            <v>L-&gt;R</v>
          </cell>
          <cell r="J176" t="str">
            <v>No</v>
          </cell>
          <cell r="K176">
            <v>1</v>
          </cell>
          <cell r="L176" t="str">
            <v>取消</v>
          </cell>
          <cell r="M176" t="e">
            <v>#N/A</v>
          </cell>
          <cell r="N176"/>
          <cell r="O176"/>
          <cell r="P176"/>
          <cell r="Q176"/>
          <cell r="R176" t="str">
            <v>Yes</v>
          </cell>
          <cell r="S176" t="str">
            <v>C49</v>
          </cell>
          <cell r="T176" t="str">
            <v>SOUTH</v>
          </cell>
          <cell r="U176" t="str">
            <v>深圳</v>
          </cell>
          <cell r="V176" t="str">
            <v>SZ 深圳</v>
          </cell>
          <cell r="W176" t="str">
            <v>JL</v>
          </cell>
          <cell r="X176" t="str">
            <v>JPY</v>
          </cell>
          <cell r="Y176">
            <v>14000000</v>
          </cell>
          <cell r="Z176">
            <v>1</v>
          </cell>
          <cell r="AA176">
            <v>14000000</v>
          </cell>
          <cell r="AB176">
            <v>7.3599999999999999E-2</v>
          </cell>
          <cell r="AC176">
            <v>1030400</v>
          </cell>
          <cell r="AD176">
            <v>123648</v>
          </cell>
          <cell r="AE176">
            <v>0.12</v>
          </cell>
          <cell r="AF176">
            <v>43257</v>
          </cell>
          <cell r="AG176" t="str">
            <v>CIF</v>
          </cell>
          <cell r="AH176" t="str">
            <v>电梯</v>
          </cell>
          <cell r="AI176">
            <v>500000</v>
          </cell>
          <cell r="AJ176" t="str">
            <v>20180620</v>
          </cell>
          <cell r="AK176" t="str">
            <v>agree</v>
          </cell>
          <cell r="AL176">
            <v>0</v>
          </cell>
          <cell r="AM176"/>
          <cell r="AN176" t="str">
            <v>Yes</v>
          </cell>
          <cell r="AO176" t="str">
            <v>agree</v>
          </cell>
          <cell r="AP176">
            <v>196000000</v>
          </cell>
          <cell r="AQ176"/>
          <cell r="AR176"/>
          <cell r="AS176"/>
          <cell r="AT176">
            <v>0</v>
          </cell>
          <cell r="AV176"/>
          <cell r="AX176" t="str">
            <v>Cancel</v>
          </cell>
          <cell r="AY176"/>
          <cell r="AZ176"/>
          <cell r="BA176" t="str">
            <v>Cancel</v>
          </cell>
        </row>
        <row r="177">
          <cell r="A177">
            <v>43252</v>
          </cell>
          <cell r="B177">
            <v>68</v>
          </cell>
          <cell r="C177" t="str">
            <v>C49SZX20180082JL</v>
          </cell>
          <cell r="D177" t="str">
            <v>康佳</v>
          </cell>
          <cell r="E177" t="str">
            <v>YSM20-2</v>
          </cell>
          <cell r="F177" t="str">
            <v>NA</v>
          </cell>
          <cell r="G177" t="e">
            <v>#REF!</v>
          </cell>
          <cell r="H177" t="e">
            <v>#REF!</v>
          </cell>
          <cell r="I177" t="str">
            <v>L-&gt;R</v>
          </cell>
          <cell r="J177" t="str">
            <v>No</v>
          </cell>
          <cell r="K177">
            <v>1</v>
          </cell>
          <cell r="L177" t="str">
            <v>取消</v>
          </cell>
          <cell r="M177" t="e">
            <v>#N/A</v>
          </cell>
          <cell r="N177"/>
          <cell r="O177"/>
          <cell r="P177"/>
          <cell r="Q177"/>
          <cell r="R177" t="str">
            <v>Yes</v>
          </cell>
          <cell r="S177" t="str">
            <v>C49</v>
          </cell>
          <cell r="T177" t="str">
            <v>SOUTH</v>
          </cell>
          <cell r="U177" t="str">
            <v>深圳</v>
          </cell>
          <cell r="V177" t="str">
            <v>SZ 深圳</v>
          </cell>
          <cell r="W177" t="str">
            <v>JL</v>
          </cell>
          <cell r="X177" t="str">
            <v>JPY</v>
          </cell>
          <cell r="Y177">
            <v>14000000</v>
          </cell>
          <cell r="Z177">
            <v>1</v>
          </cell>
          <cell r="AA177">
            <v>14000000</v>
          </cell>
          <cell r="AB177">
            <v>7.3599999999999999E-2</v>
          </cell>
          <cell r="AC177">
            <v>1030400</v>
          </cell>
          <cell r="AD177">
            <v>123648</v>
          </cell>
          <cell r="AE177">
            <v>0.12</v>
          </cell>
          <cell r="AF177">
            <v>43257</v>
          </cell>
          <cell r="AG177" t="str">
            <v>CIF</v>
          </cell>
          <cell r="AH177" t="str">
            <v>电梯</v>
          </cell>
          <cell r="AI177">
            <v>500000</v>
          </cell>
          <cell r="AJ177" t="str">
            <v>20180620</v>
          </cell>
          <cell r="AK177" t="str">
            <v>agree</v>
          </cell>
          <cell r="AL177">
            <v>0</v>
          </cell>
          <cell r="AM177"/>
          <cell r="AN177" t="str">
            <v>Yes</v>
          </cell>
          <cell r="AO177" t="str">
            <v>agree</v>
          </cell>
          <cell r="AP177">
            <v>196000000</v>
          </cell>
          <cell r="AQ177"/>
          <cell r="AR177"/>
          <cell r="AS177"/>
          <cell r="AT177">
            <v>0</v>
          </cell>
          <cell r="AV177"/>
          <cell r="AX177" t="str">
            <v>Cancel</v>
          </cell>
          <cell r="AY177"/>
          <cell r="AZ177"/>
          <cell r="BA177" t="str">
            <v>Cancel</v>
          </cell>
        </row>
        <row r="178">
          <cell r="A178">
            <v>43252</v>
          </cell>
          <cell r="B178">
            <v>69</v>
          </cell>
          <cell r="C178" t="str">
            <v>C49SZX20180082JL</v>
          </cell>
          <cell r="D178" t="str">
            <v>康佳</v>
          </cell>
          <cell r="E178" t="str">
            <v>YSM20-2</v>
          </cell>
          <cell r="F178" t="str">
            <v>NA</v>
          </cell>
          <cell r="G178" t="e">
            <v>#REF!</v>
          </cell>
          <cell r="H178" t="e">
            <v>#REF!</v>
          </cell>
          <cell r="I178" t="str">
            <v>R-&gt;L</v>
          </cell>
          <cell r="J178" t="str">
            <v>No</v>
          </cell>
          <cell r="K178">
            <v>1</v>
          </cell>
          <cell r="L178" t="str">
            <v>取消</v>
          </cell>
          <cell r="M178" t="e">
            <v>#N/A</v>
          </cell>
          <cell r="N178"/>
          <cell r="O178"/>
          <cell r="P178"/>
          <cell r="Q178"/>
          <cell r="R178" t="str">
            <v>Yes</v>
          </cell>
          <cell r="S178" t="str">
            <v>C49</v>
          </cell>
          <cell r="T178" t="str">
            <v>SOUTH</v>
          </cell>
          <cell r="U178" t="str">
            <v>深圳</v>
          </cell>
          <cell r="V178" t="str">
            <v>SZ 深圳</v>
          </cell>
          <cell r="W178" t="str">
            <v>JL</v>
          </cell>
          <cell r="X178" t="str">
            <v>JPY</v>
          </cell>
          <cell r="Y178">
            <v>14000000</v>
          </cell>
          <cell r="Z178">
            <v>1</v>
          </cell>
          <cell r="AA178">
            <v>14000000</v>
          </cell>
          <cell r="AB178">
            <v>7.3599999999999999E-2</v>
          </cell>
          <cell r="AC178">
            <v>1030400</v>
          </cell>
          <cell r="AD178">
            <v>123648</v>
          </cell>
          <cell r="AE178">
            <v>0.12</v>
          </cell>
          <cell r="AF178">
            <v>43257</v>
          </cell>
          <cell r="AG178" t="str">
            <v>CIF</v>
          </cell>
          <cell r="AH178" t="str">
            <v>电梯</v>
          </cell>
          <cell r="AI178">
            <v>500000</v>
          </cell>
          <cell r="AJ178" t="str">
            <v>20180620</v>
          </cell>
          <cell r="AK178" t="str">
            <v>agree</v>
          </cell>
          <cell r="AL178">
            <v>0</v>
          </cell>
          <cell r="AM178"/>
          <cell r="AN178" t="str">
            <v>Yes</v>
          </cell>
          <cell r="AO178" t="str">
            <v>agree</v>
          </cell>
          <cell r="AP178">
            <v>196000000</v>
          </cell>
          <cell r="AQ178"/>
          <cell r="AR178"/>
          <cell r="AS178"/>
          <cell r="AT178">
            <v>0</v>
          </cell>
          <cell r="AV178"/>
          <cell r="AX178" t="str">
            <v>Cancel</v>
          </cell>
          <cell r="AY178"/>
          <cell r="AZ178"/>
          <cell r="BA178" t="str">
            <v>Cancel</v>
          </cell>
        </row>
        <row r="179">
          <cell r="A179">
            <v>43252</v>
          </cell>
          <cell r="B179">
            <v>70</v>
          </cell>
          <cell r="C179" t="str">
            <v>C49SZX20180082JL</v>
          </cell>
          <cell r="D179" t="str">
            <v>康佳</v>
          </cell>
          <cell r="E179" t="str">
            <v>YSM20-2</v>
          </cell>
          <cell r="F179" t="str">
            <v>NA</v>
          </cell>
          <cell r="G179" t="e">
            <v>#REF!</v>
          </cell>
          <cell r="H179" t="e">
            <v>#REF!</v>
          </cell>
          <cell r="I179" t="str">
            <v>R-&gt;L</v>
          </cell>
          <cell r="J179" t="str">
            <v>No</v>
          </cell>
          <cell r="K179">
            <v>1</v>
          </cell>
          <cell r="L179" t="str">
            <v>取消</v>
          </cell>
          <cell r="M179" t="e">
            <v>#N/A</v>
          </cell>
          <cell r="N179"/>
          <cell r="O179"/>
          <cell r="P179"/>
          <cell r="Q179"/>
          <cell r="R179" t="str">
            <v>Yes</v>
          </cell>
          <cell r="S179" t="str">
            <v>C49</v>
          </cell>
          <cell r="T179" t="str">
            <v>SOUTH</v>
          </cell>
          <cell r="U179" t="str">
            <v>深圳</v>
          </cell>
          <cell r="V179" t="str">
            <v>SZ 深圳</v>
          </cell>
          <cell r="W179" t="str">
            <v>JL</v>
          </cell>
          <cell r="X179" t="str">
            <v>JPY</v>
          </cell>
          <cell r="Y179">
            <v>14000000</v>
          </cell>
          <cell r="Z179">
            <v>1</v>
          </cell>
          <cell r="AA179">
            <v>14000000</v>
          </cell>
          <cell r="AB179">
            <v>7.3599999999999999E-2</v>
          </cell>
          <cell r="AC179">
            <v>1030400</v>
          </cell>
          <cell r="AD179">
            <v>123648</v>
          </cell>
          <cell r="AE179">
            <v>0.12</v>
          </cell>
          <cell r="AF179">
            <v>43257</v>
          </cell>
          <cell r="AG179" t="str">
            <v>CIF</v>
          </cell>
          <cell r="AH179" t="str">
            <v>电梯</v>
          </cell>
          <cell r="AI179">
            <v>500000</v>
          </cell>
          <cell r="AJ179" t="str">
            <v>20180620</v>
          </cell>
          <cell r="AK179" t="str">
            <v>agree</v>
          </cell>
          <cell r="AL179">
            <v>0</v>
          </cell>
          <cell r="AM179"/>
          <cell r="AN179" t="str">
            <v>Yes</v>
          </cell>
          <cell r="AO179" t="str">
            <v>agree</v>
          </cell>
          <cell r="AP179">
            <v>196000000</v>
          </cell>
          <cell r="AQ179"/>
          <cell r="AR179"/>
          <cell r="AS179"/>
          <cell r="AT179">
            <v>0</v>
          </cell>
          <cell r="AV179"/>
          <cell r="AX179" t="str">
            <v>Cancel</v>
          </cell>
          <cell r="AY179"/>
          <cell r="AZ179"/>
          <cell r="BA179" t="str">
            <v>Cancel</v>
          </cell>
        </row>
        <row r="180">
          <cell r="A180">
            <v>43252</v>
          </cell>
          <cell r="B180">
            <v>71</v>
          </cell>
          <cell r="C180" t="str">
            <v>C49SZX20180082JL</v>
          </cell>
          <cell r="D180" t="str">
            <v>康佳</v>
          </cell>
          <cell r="E180" t="str">
            <v>YSM20-2</v>
          </cell>
          <cell r="F180" t="str">
            <v>NA</v>
          </cell>
          <cell r="G180" t="e">
            <v>#REF!</v>
          </cell>
          <cell r="H180" t="e">
            <v>#REF!</v>
          </cell>
          <cell r="I180" t="str">
            <v>R-&gt;L</v>
          </cell>
          <cell r="J180" t="str">
            <v>No</v>
          </cell>
          <cell r="K180">
            <v>1</v>
          </cell>
          <cell r="L180" t="str">
            <v>取消</v>
          </cell>
          <cell r="M180" t="e">
            <v>#N/A</v>
          </cell>
          <cell r="N180"/>
          <cell r="O180"/>
          <cell r="P180"/>
          <cell r="Q180"/>
          <cell r="R180" t="str">
            <v>Yes</v>
          </cell>
          <cell r="S180" t="str">
            <v>C49</v>
          </cell>
          <cell r="T180" t="str">
            <v>SOUTH</v>
          </cell>
          <cell r="U180" t="str">
            <v>深圳</v>
          </cell>
          <cell r="V180" t="str">
            <v>SZ 深圳</v>
          </cell>
          <cell r="W180" t="str">
            <v>JL</v>
          </cell>
          <cell r="X180" t="str">
            <v>JPY</v>
          </cell>
          <cell r="Y180">
            <v>14000000</v>
          </cell>
          <cell r="Z180">
            <v>1</v>
          </cell>
          <cell r="AA180">
            <v>14000000</v>
          </cell>
          <cell r="AB180">
            <v>7.3599999999999999E-2</v>
          </cell>
          <cell r="AC180">
            <v>1030400</v>
          </cell>
          <cell r="AD180">
            <v>123648</v>
          </cell>
          <cell r="AE180">
            <v>0.12</v>
          </cell>
          <cell r="AF180">
            <v>43257</v>
          </cell>
          <cell r="AG180" t="str">
            <v>CIF</v>
          </cell>
          <cell r="AH180" t="str">
            <v>电梯</v>
          </cell>
          <cell r="AI180">
            <v>500000</v>
          </cell>
          <cell r="AJ180" t="str">
            <v>20180620</v>
          </cell>
          <cell r="AK180" t="str">
            <v>agree</v>
          </cell>
          <cell r="AL180">
            <v>0</v>
          </cell>
          <cell r="AM180"/>
          <cell r="AN180" t="str">
            <v>Yes</v>
          </cell>
          <cell r="AO180" t="str">
            <v>agree</v>
          </cell>
          <cell r="AP180">
            <v>196000000</v>
          </cell>
          <cell r="AQ180"/>
          <cell r="AR180"/>
          <cell r="AS180"/>
          <cell r="AT180">
            <v>0</v>
          </cell>
          <cell r="AV180"/>
          <cell r="AX180" t="str">
            <v>Cancel</v>
          </cell>
          <cell r="AY180"/>
          <cell r="AZ180"/>
          <cell r="BA180" t="str">
            <v>Cancel</v>
          </cell>
        </row>
        <row r="181">
          <cell r="A181">
            <v>43252</v>
          </cell>
          <cell r="B181">
            <v>72</v>
          </cell>
          <cell r="C181" t="str">
            <v>C49SZX20180082JL</v>
          </cell>
          <cell r="D181" t="str">
            <v>康佳</v>
          </cell>
          <cell r="E181" t="str">
            <v>YSM20-2</v>
          </cell>
          <cell r="F181" t="str">
            <v>NA</v>
          </cell>
          <cell r="G181" t="e">
            <v>#REF!</v>
          </cell>
          <cell r="H181" t="e">
            <v>#REF!</v>
          </cell>
          <cell r="I181" t="str">
            <v>R-&gt;L</v>
          </cell>
          <cell r="J181" t="str">
            <v>No</v>
          </cell>
          <cell r="K181">
            <v>1</v>
          </cell>
          <cell r="L181" t="str">
            <v>取消</v>
          </cell>
          <cell r="M181" t="e">
            <v>#N/A</v>
          </cell>
          <cell r="N181"/>
          <cell r="O181"/>
          <cell r="P181"/>
          <cell r="Q181"/>
          <cell r="R181" t="str">
            <v>Yes</v>
          </cell>
          <cell r="S181" t="str">
            <v>C49</v>
          </cell>
          <cell r="T181" t="str">
            <v>SOUTH</v>
          </cell>
          <cell r="U181" t="str">
            <v>深圳</v>
          </cell>
          <cell r="V181" t="str">
            <v>SZ 深圳</v>
          </cell>
          <cell r="W181" t="str">
            <v>JL</v>
          </cell>
          <cell r="X181" t="str">
            <v>JPY</v>
          </cell>
          <cell r="Y181">
            <v>14000000</v>
          </cell>
          <cell r="Z181">
            <v>1</v>
          </cell>
          <cell r="AA181">
            <v>14000000</v>
          </cell>
          <cell r="AB181">
            <v>7.3599999999999999E-2</v>
          </cell>
          <cell r="AC181">
            <v>1030400</v>
          </cell>
          <cell r="AD181">
            <v>123648</v>
          </cell>
          <cell r="AE181">
            <v>0.12</v>
          </cell>
          <cell r="AF181">
            <v>43257</v>
          </cell>
          <cell r="AG181" t="str">
            <v>CIF</v>
          </cell>
          <cell r="AH181" t="str">
            <v>电梯</v>
          </cell>
          <cell r="AI181">
            <v>500000</v>
          </cell>
          <cell r="AJ181" t="str">
            <v>20180620</v>
          </cell>
          <cell r="AK181" t="str">
            <v>agree</v>
          </cell>
          <cell r="AL181">
            <v>0</v>
          </cell>
          <cell r="AM181"/>
          <cell r="AN181" t="str">
            <v>Yes</v>
          </cell>
          <cell r="AO181" t="str">
            <v>agree</v>
          </cell>
          <cell r="AP181">
            <v>196000000</v>
          </cell>
          <cell r="AQ181"/>
          <cell r="AR181"/>
          <cell r="AS181"/>
          <cell r="AT181">
            <v>0</v>
          </cell>
          <cell r="AV181"/>
          <cell r="AX181" t="str">
            <v>Cancel</v>
          </cell>
          <cell r="AY181"/>
          <cell r="AZ181"/>
          <cell r="BA181" t="str">
            <v>Cancel</v>
          </cell>
        </row>
        <row r="182">
          <cell r="A182">
            <v>43252</v>
          </cell>
          <cell r="B182">
            <v>73</v>
          </cell>
          <cell r="C182" t="str">
            <v>C49SZX20180082JL</v>
          </cell>
          <cell r="D182" t="str">
            <v>康佳</v>
          </cell>
          <cell r="E182" t="str">
            <v>YSM20-2</v>
          </cell>
          <cell r="F182" t="str">
            <v>NA</v>
          </cell>
          <cell r="G182" t="e">
            <v>#REF!</v>
          </cell>
          <cell r="H182" t="e">
            <v>#REF!</v>
          </cell>
          <cell r="I182" t="str">
            <v>R-&gt;L</v>
          </cell>
          <cell r="J182" t="str">
            <v>No</v>
          </cell>
          <cell r="K182">
            <v>1</v>
          </cell>
          <cell r="L182" t="str">
            <v>取消</v>
          </cell>
          <cell r="M182" t="e">
            <v>#N/A</v>
          </cell>
          <cell r="N182"/>
          <cell r="O182"/>
          <cell r="P182"/>
          <cell r="Q182"/>
          <cell r="R182" t="str">
            <v>Yes</v>
          </cell>
          <cell r="S182" t="str">
            <v>C49</v>
          </cell>
          <cell r="T182" t="str">
            <v>SOUTH</v>
          </cell>
          <cell r="U182" t="str">
            <v>深圳</v>
          </cell>
          <cell r="V182" t="str">
            <v>SZ 深圳</v>
          </cell>
          <cell r="W182" t="str">
            <v>JL</v>
          </cell>
          <cell r="X182" t="str">
            <v>JPY</v>
          </cell>
          <cell r="Y182">
            <v>14000000</v>
          </cell>
          <cell r="Z182">
            <v>1</v>
          </cell>
          <cell r="AA182">
            <v>14000000</v>
          </cell>
          <cell r="AB182">
            <v>7.3599999999999999E-2</v>
          </cell>
          <cell r="AC182">
            <v>1030400</v>
          </cell>
          <cell r="AD182">
            <v>123648</v>
          </cell>
          <cell r="AE182">
            <v>0.12</v>
          </cell>
          <cell r="AF182">
            <v>43257</v>
          </cell>
          <cell r="AG182" t="str">
            <v>CIF</v>
          </cell>
          <cell r="AH182" t="str">
            <v>电梯</v>
          </cell>
          <cell r="AI182">
            <v>500000</v>
          </cell>
          <cell r="AJ182" t="str">
            <v>20180620</v>
          </cell>
          <cell r="AK182" t="str">
            <v>agree</v>
          </cell>
          <cell r="AL182">
            <v>0</v>
          </cell>
          <cell r="AM182"/>
          <cell r="AN182" t="str">
            <v>Yes</v>
          </cell>
          <cell r="AO182" t="str">
            <v>agree</v>
          </cell>
          <cell r="AP182">
            <v>196000000</v>
          </cell>
          <cell r="AQ182"/>
          <cell r="AR182"/>
          <cell r="AS182"/>
          <cell r="AT182">
            <v>0</v>
          </cell>
          <cell r="AV182"/>
          <cell r="AX182" t="str">
            <v>Cancel</v>
          </cell>
          <cell r="AY182"/>
          <cell r="AZ182"/>
          <cell r="BA182" t="str">
            <v>Cancel</v>
          </cell>
        </row>
        <row r="183">
          <cell r="A183">
            <v>43252</v>
          </cell>
          <cell r="B183">
            <v>74</v>
          </cell>
          <cell r="C183" t="str">
            <v>C49SZX20180082JL</v>
          </cell>
          <cell r="D183" t="str">
            <v>康佳</v>
          </cell>
          <cell r="E183" t="str">
            <v>YSM20-2</v>
          </cell>
          <cell r="F183" t="str">
            <v>NA</v>
          </cell>
          <cell r="G183" t="e">
            <v>#REF!</v>
          </cell>
          <cell r="H183" t="e">
            <v>#REF!</v>
          </cell>
          <cell r="I183" t="str">
            <v>R-&gt;L</v>
          </cell>
          <cell r="J183" t="str">
            <v>No</v>
          </cell>
          <cell r="K183">
            <v>1</v>
          </cell>
          <cell r="L183" t="str">
            <v>取消</v>
          </cell>
          <cell r="M183" t="e">
            <v>#N/A</v>
          </cell>
          <cell r="N183"/>
          <cell r="O183"/>
          <cell r="P183"/>
          <cell r="Q183"/>
          <cell r="R183" t="str">
            <v>Yes</v>
          </cell>
          <cell r="S183" t="str">
            <v>C49</v>
          </cell>
          <cell r="T183" t="str">
            <v>SOUTH</v>
          </cell>
          <cell r="U183" t="str">
            <v>深圳</v>
          </cell>
          <cell r="V183" t="str">
            <v>SZ 深圳</v>
          </cell>
          <cell r="W183" t="str">
            <v>JL</v>
          </cell>
          <cell r="X183" t="str">
            <v>JPY</v>
          </cell>
          <cell r="Y183">
            <v>14000000</v>
          </cell>
          <cell r="Z183">
            <v>1</v>
          </cell>
          <cell r="AA183">
            <v>14000000</v>
          </cell>
          <cell r="AB183">
            <v>7.3599999999999999E-2</v>
          </cell>
          <cell r="AC183">
            <v>1030400</v>
          </cell>
          <cell r="AD183">
            <v>123648</v>
          </cell>
          <cell r="AE183">
            <v>0.12</v>
          </cell>
          <cell r="AF183">
            <v>43257</v>
          </cell>
          <cell r="AG183" t="str">
            <v>CIF</v>
          </cell>
          <cell r="AH183" t="str">
            <v>电梯</v>
          </cell>
          <cell r="AI183">
            <v>500000</v>
          </cell>
          <cell r="AJ183" t="str">
            <v>20180620</v>
          </cell>
          <cell r="AK183" t="str">
            <v>agree</v>
          </cell>
          <cell r="AL183">
            <v>0</v>
          </cell>
          <cell r="AM183"/>
          <cell r="AN183" t="str">
            <v>Yes</v>
          </cell>
          <cell r="AO183" t="str">
            <v>agree</v>
          </cell>
          <cell r="AP183">
            <v>196000000</v>
          </cell>
          <cell r="AQ183"/>
          <cell r="AR183"/>
          <cell r="AS183"/>
          <cell r="AT183">
            <v>0</v>
          </cell>
          <cell r="AV183"/>
          <cell r="AX183" t="str">
            <v>Cancel</v>
          </cell>
          <cell r="AY183"/>
          <cell r="AZ183"/>
          <cell r="BA183" t="str">
            <v>Cancel</v>
          </cell>
        </row>
        <row r="184">
          <cell r="A184">
            <v>43252</v>
          </cell>
          <cell r="B184">
            <v>75</v>
          </cell>
          <cell r="C184" t="str">
            <v>C49SZX20180082JL</v>
          </cell>
          <cell r="D184" t="str">
            <v>康佳</v>
          </cell>
          <cell r="E184" t="str">
            <v>YSM20-2</v>
          </cell>
          <cell r="F184" t="str">
            <v>NA</v>
          </cell>
          <cell r="G184" t="e">
            <v>#REF!</v>
          </cell>
          <cell r="H184" t="e">
            <v>#REF!</v>
          </cell>
          <cell r="I184" t="str">
            <v>R-&gt;L</v>
          </cell>
          <cell r="J184" t="str">
            <v>No</v>
          </cell>
          <cell r="K184">
            <v>1</v>
          </cell>
          <cell r="L184" t="str">
            <v>取消</v>
          </cell>
          <cell r="M184" t="e">
            <v>#N/A</v>
          </cell>
          <cell r="N184"/>
          <cell r="O184"/>
          <cell r="P184"/>
          <cell r="Q184"/>
          <cell r="R184" t="str">
            <v>Yes</v>
          </cell>
          <cell r="S184" t="str">
            <v>C49</v>
          </cell>
          <cell r="T184" t="str">
            <v>SOUTH</v>
          </cell>
          <cell r="U184" t="str">
            <v>深圳</v>
          </cell>
          <cell r="V184" t="str">
            <v>SZ 深圳</v>
          </cell>
          <cell r="W184" t="str">
            <v>JL</v>
          </cell>
          <cell r="X184" t="str">
            <v>JPY</v>
          </cell>
          <cell r="Y184">
            <v>14000000</v>
          </cell>
          <cell r="Z184">
            <v>1</v>
          </cell>
          <cell r="AA184">
            <v>14000000</v>
          </cell>
          <cell r="AB184">
            <v>7.3599999999999999E-2</v>
          </cell>
          <cell r="AC184">
            <v>1030400</v>
          </cell>
          <cell r="AD184">
            <v>123648</v>
          </cell>
          <cell r="AE184">
            <v>0.12</v>
          </cell>
          <cell r="AF184">
            <v>43257</v>
          </cell>
          <cell r="AG184" t="str">
            <v>CIF</v>
          </cell>
          <cell r="AH184" t="str">
            <v>电梯</v>
          </cell>
          <cell r="AI184">
            <v>500000</v>
          </cell>
          <cell r="AJ184" t="str">
            <v>20180620</v>
          </cell>
          <cell r="AK184" t="str">
            <v>agree</v>
          </cell>
          <cell r="AL184">
            <v>0</v>
          </cell>
          <cell r="AM184"/>
          <cell r="AN184" t="str">
            <v>Yes</v>
          </cell>
          <cell r="AO184" t="str">
            <v>agree</v>
          </cell>
          <cell r="AP184">
            <v>196000000</v>
          </cell>
          <cell r="AQ184"/>
          <cell r="AR184"/>
          <cell r="AS184"/>
          <cell r="AT184">
            <v>0</v>
          </cell>
          <cell r="AV184"/>
          <cell r="AX184" t="str">
            <v>Cancel</v>
          </cell>
          <cell r="AY184"/>
          <cell r="AZ184"/>
          <cell r="BA184" t="str">
            <v>Cancel</v>
          </cell>
        </row>
        <row r="185">
          <cell r="A185">
            <v>43221</v>
          </cell>
          <cell r="B185">
            <v>76</v>
          </cell>
          <cell r="C185" t="str">
            <v>C49SZX20180083DZ</v>
          </cell>
          <cell r="D185" t="str">
            <v>HangTe航特</v>
          </cell>
          <cell r="E185" t="str">
            <v>YSM10</v>
          </cell>
          <cell r="F185" t="str">
            <v>NA</v>
          </cell>
          <cell r="G185" t="e">
            <v>#REF!</v>
          </cell>
          <cell r="H185" t="e">
            <v>#REF!</v>
          </cell>
          <cell r="I185" t="str">
            <v>L-&gt;R</v>
          </cell>
          <cell r="J185" t="str">
            <v>No</v>
          </cell>
          <cell r="K185">
            <v>1</v>
          </cell>
          <cell r="L185">
            <v>109239</v>
          </cell>
          <cell r="M185" t="str">
            <v>NOV 18</v>
          </cell>
          <cell r="O185">
            <v>11116234</v>
          </cell>
          <cell r="P185">
            <v>10200000</v>
          </cell>
          <cell r="Q185">
            <v>43405</v>
          </cell>
          <cell r="R185" t="str">
            <v>Yes</v>
          </cell>
          <cell r="S185" t="str">
            <v>C49</v>
          </cell>
          <cell r="T185" t="str">
            <v>SOUTH</v>
          </cell>
          <cell r="U185" t="str">
            <v>长沙</v>
          </cell>
          <cell r="V185" t="str">
            <v>SZ 深圳</v>
          </cell>
          <cell r="W185" t="str">
            <v>DZ</v>
          </cell>
          <cell r="X185" t="str">
            <v>JPY</v>
          </cell>
          <cell r="Y185">
            <v>10200000</v>
          </cell>
          <cell r="Z185">
            <v>1</v>
          </cell>
          <cell r="AA185">
            <v>10200000</v>
          </cell>
          <cell r="AB185">
            <v>7.3400000000000007E-2</v>
          </cell>
          <cell r="AC185">
            <v>748680.00000000012</v>
          </cell>
          <cell r="AD185">
            <v>89841.600000000006</v>
          </cell>
          <cell r="AE185">
            <v>0.12</v>
          </cell>
          <cell r="AF185">
            <v>43238</v>
          </cell>
          <cell r="AG185" t="str">
            <v>DAP SZ</v>
          </cell>
          <cell r="AH185"/>
          <cell r="AI185"/>
          <cell r="AJ185"/>
          <cell r="AK185">
            <v>0.3</v>
          </cell>
          <cell r="AL185">
            <v>3060000</v>
          </cell>
          <cell r="AM185">
            <v>43221</v>
          </cell>
          <cell r="AN185" t="str">
            <v>Yes</v>
          </cell>
          <cell r="AO185">
            <v>0.65</v>
          </cell>
          <cell r="AP185">
            <v>6630000</v>
          </cell>
          <cell r="AQ185">
            <v>43405</v>
          </cell>
          <cell r="AR185">
            <v>43432</v>
          </cell>
          <cell r="AS185">
            <v>0.05</v>
          </cell>
          <cell r="AT185">
            <v>510000</v>
          </cell>
          <cell r="AU185">
            <v>43466</v>
          </cell>
          <cell r="AV185">
            <v>43487</v>
          </cell>
          <cell r="AW185" t="str">
            <v>complete</v>
          </cell>
          <cell r="AX185" t="str">
            <v>Yes</v>
          </cell>
          <cell r="AY185"/>
          <cell r="BA185" t="str">
            <v>Yes</v>
          </cell>
        </row>
        <row r="186">
          <cell r="A186">
            <v>43221</v>
          </cell>
          <cell r="B186">
            <v>77</v>
          </cell>
          <cell r="C186" t="str">
            <v>C49SZX20180083DZ</v>
          </cell>
          <cell r="D186" t="str">
            <v>HangTe航特</v>
          </cell>
          <cell r="E186" t="str">
            <v>YSM10</v>
          </cell>
          <cell r="F186" t="str">
            <v>NA</v>
          </cell>
          <cell r="G186" t="e">
            <v>#REF!</v>
          </cell>
          <cell r="H186" t="e">
            <v>#REF!</v>
          </cell>
          <cell r="I186" t="str">
            <v>L-&gt;R</v>
          </cell>
          <cell r="J186" t="str">
            <v>No</v>
          </cell>
          <cell r="K186">
            <v>1</v>
          </cell>
          <cell r="L186">
            <v>109239</v>
          </cell>
          <cell r="M186" t="str">
            <v>NOV 18</v>
          </cell>
          <cell r="O186">
            <v>11116234</v>
          </cell>
          <cell r="P186">
            <v>10200000</v>
          </cell>
          <cell r="Q186">
            <v>43405</v>
          </cell>
          <cell r="R186" t="str">
            <v>Yes</v>
          </cell>
          <cell r="S186" t="str">
            <v>C49</v>
          </cell>
          <cell r="T186" t="str">
            <v>SOUTH</v>
          </cell>
          <cell r="U186" t="str">
            <v>长沙</v>
          </cell>
          <cell r="V186" t="str">
            <v>SZ 深圳</v>
          </cell>
          <cell r="W186" t="str">
            <v>DZ</v>
          </cell>
          <cell r="X186" t="str">
            <v>JPY</v>
          </cell>
          <cell r="Y186">
            <v>10200000</v>
          </cell>
          <cell r="Z186">
            <v>1</v>
          </cell>
          <cell r="AA186">
            <v>10200000</v>
          </cell>
          <cell r="AB186">
            <v>7.3400000000000007E-2</v>
          </cell>
          <cell r="AC186">
            <v>748680.00000000012</v>
          </cell>
          <cell r="AD186">
            <v>89841.600000000006</v>
          </cell>
          <cell r="AE186">
            <v>0.12</v>
          </cell>
          <cell r="AF186">
            <v>43238</v>
          </cell>
          <cell r="AG186" t="str">
            <v>DAP SZ</v>
          </cell>
          <cell r="AH186"/>
          <cell r="AI186"/>
          <cell r="AJ186"/>
          <cell r="AK186">
            <v>0.3</v>
          </cell>
          <cell r="AL186">
            <v>3060000</v>
          </cell>
          <cell r="AM186">
            <v>43221</v>
          </cell>
          <cell r="AN186" t="str">
            <v>Yes</v>
          </cell>
          <cell r="AO186">
            <v>0.65</v>
          </cell>
          <cell r="AP186">
            <v>6630000</v>
          </cell>
          <cell r="AQ186">
            <v>43405</v>
          </cell>
          <cell r="AR186">
            <v>43432</v>
          </cell>
          <cell r="AS186">
            <v>0.05</v>
          </cell>
          <cell r="AT186">
            <v>510000</v>
          </cell>
          <cell r="AU186">
            <v>43466</v>
          </cell>
          <cell r="AV186">
            <v>43487</v>
          </cell>
          <cell r="AW186" t="str">
            <v>complete</v>
          </cell>
          <cell r="AX186" t="str">
            <v>Yes</v>
          </cell>
          <cell r="AY186"/>
          <cell r="BA186" t="str">
            <v>Yes</v>
          </cell>
        </row>
        <row r="187">
          <cell r="A187">
            <v>43221</v>
          </cell>
          <cell r="B187"/>
          <cell r="C187" t="str">
            <v>C49SZX20180083DZ</v>
          </cell>
          <cell r="D187" t="str">
            <v>HangTe航特</v>
          </cell>
          <cell r="E187" t="str">
            <v>YSM10</v>
          </cell>
          <cell r="F187" t="str">
            <v>NA</v>
          </cell>
          <cell r="G187" t="e">
            <v>#REF!</v>
          </cell>
          <cell r="H187" t="e">
            <v>#REF!</v>
          </cell>
          <cell r="I187"/>
          <cell r="J187"/>
          <cell r="K187">
            <v>3</v>
          </cell>
          <cell r="L187" t="str">
            <v>已经送货</v>
          </cell>
          <cell r="M187" t="str">
            <v>2018/8</v>
          </cell>
          <cell r="N187"/>
          <cell r="O187" t="str">
            <v>11116170/11116191</v>
          </cell>
          <cell r="P187">
            <v>30600000</v>
          </cell>
          <cell r="Q187">
            <v>43313</v>
          </cell>
          <cell r="R187" t="str">
            <v>Yes</v>
          </cell>
          <cell r="S187" t="str">
            <v>C49</v>
          </cell>
          <cell r="T187" t="str">
            <v>SOUTH</v>
          </cell>
          <cell r="U187" t="str">
            <v>长沙</v>
          </cell>
          <cell r="V187" t="str">
            <v>SZ 深圳</v>
          </cell>
          <cell r="W187" t="str">
            <v>DZ</v>
          </cell>
          <cell r="X187" t="str">
            <v>JPY</v>
          </cell>
          <cell r="Y187">
            <v>10200000</v>
          </cell>
          <cell r="Z187">
            <v>1</v>
          </cell>
          <cell r="AA187">
            <v>30600000</v>
          </cell>
          <cell r="AB187">
            <v>7.3400000000000007E-2</v>
          </cell>
          <cell r="AC187">
            <v>2246040</v>
          </cell>
          <cell r="AD187">
            <v>269524.8</v>
          </cell>
          <cell r="AE187">
            <v>0.12</v>
          </cell>
          <cell r="AF187">
            <v>43238</v>
          </cell>
          <cell r="AG187" t="str">
            <v>DAP SZ</v>
          </cell>
          <cell r="AH187"/>
          <cell r="AI187"/>
          <cell r="AJ187"/>
          <cell r="AK187">
            <v>0.3</v>
          </cell>
          <cell r="AL187">
            <v>9180000</v>
          </cell>
          <cell r="AM187">
            <v>43221</v>
          </cell>
          <cell r="AN187" t="str">
            <v>Yes</v>
          </cell>
          <cell r="AO187">
            <v>0.65</v>
          </cell>
          <cell r="AP187">
            <v>19890000</v>
          </cell>
          <cell r="AQ187">
            <v>43282</v>
          </cell>
          <cell r="AR187">
            <v>43312</v>
          </cell>
          <cell r="AS187">
            <v>0.05</v>
          </cell>
          <cell r="AT187">
            <v>1530000</v>
          </cell>
          <cell r="AU187">
            <v>43344</v>
          </cell>
          <cell r="AV187">
            <v>43350</v>
          </cell>
          <cell r="AW187" t="str">
            <v>complete</v>
          </cell>
          <cell r="AX187" t="str">
            <v>Yes</v>
          </cell>
          <cell r="AY187"/>
          <cell r="AZ187" t="str">
            <v>Y</v>
          </cell>
          <cell r="BA187" t="str">
            <v>Yes</v>
          </cell>
          <cell r="BB187" t="str">
            <v>原来7月的，后来改为8月发货</v>
          </cell>
        </row>
        <row r="188">
          <cell r="A188">
            <v>43221</v>
          </cell>
          <cell r="B188"/>
          <cell r="C188" t="str">
            <v>C49SZX20180085SX</v>
          </cell>
          <cell r="D188" t="str">
            <v>SUNHOME顺弘</v>
          </cell>
          <cell r="E188" t="str">
            <v>YS24X</v>
          </cell>
          <cell r="F188" t="str">
            <v>NA</v>
          </cell>
          <cell r="G188" t="e">
            <v>#REF!</v>
          </cell>
          <cell r="H188" t="e">
            <v>#REF!</v>
          </cell>
          <cell r="K188">
            <v>1</v>
          </cell>
          <cell r="L188" t="str">
            <v>已经送货</v>
          </cell>
          <cell r="M188" t="str">
            <v>2018/5</v>
          </cell>
          <cell r="O188" t="str">
            <v>11116116/11116117</v>
          </cell>
          <cell r="P188">
            <v>12546000</v>
          </cell>
          <cell r="Q188">
            <v>43221</v>
          </cell>
          <cell r="R188" t="str">
            <v>NO</v>
          </cell>
          <cell r="S188" t="str">
            <v>C49</v>
          </cell>
          <cell r="T188" t="str">
            <v>SOUTH</v>
          </cell>
          <cell r="U188" t="str">
            <v>東莞</v>
          </cell>
          <cell r="V188" t="str">
            <v>SZ 深圳</v>
          </cell>
          <cell r="W188" t="str">
            <v>SX</v>
          </cell>
          <cell r="X188" t="str">
            <v>JPY</v>
          </cell>
          <cell r="Y188">
            <v>12546000</v>
          </cell>
          <cell r="Z188">
            <v>1</v>
          </cell>
          <cell r="AA188">
            <v>12546000</v>
          </cell>
          <cell r="AB188">
            <v>7.3400000000000007E-2</v>
          </cell>
          <cell r="AC188">
            <v>920876.40000000014</v>
          </cell>
          <cell r="AD188">
            <v>110505.16800000002</v>
          </cell>
          <cell r="AE188">
            <v>0.12</v>
          </cell>
          <cell r="AF188">
            <v>43242</v>
          </cell>
          <cell r="AG188" t="str">
            <v>DAP 东莞</v>
          </cell>
          <cell r="AH188" t="str">
            <v>电梯2楼</v>
          </cell>
          <cell r="AI188"/>
          <cell r="AJ188"/>
          <cell r="AK188">
            <v>0.9</v>
          </cell>
          <cell r="AL188">
            <v>11291400</v>
          </cell>
          <cell r="AM188">
            <v>43221</v>
          </cell>
          <cell r="AN188" t="str">
            <v>Yes</v>
          </cell>
          <cell r="AO188">
            <v>0.1</v>
          </cell>
          <cell r="AP188">
            <v>1254600</v>
          </cell>
          <cell r="AR188"/>
          <cell r="AS188" t="str">
            <v>complete</v>
          </cell>
          <cell r="AT188" t="e">
            <v>#VALUE!</v>
          </cell>
          <cell r="AV188"/>
          <cell r="AX188" t="str">
            <v>Yes</v>
          </cell>
          <cell r="AY188"/>
          <cell r="BA188" t="str">
            <v>Yes</v>
          </cell>
        </row>
        <row r="189">
          <cell r="A189">
            <v>43221</v>
          </cell>
          <cell r="B189">
            <v>78</v>
          </cell>
          <cell r="C189" t="str">
            <v>C49SZX20180086DZ</v>
          </cell>
          <cell r="D189" t="str">
            <v>BBS好兄弟</v>
          </cell>
          <cell r="E189" t="str">
            <v>YSM10</v>
          </cell>
          <cell r="F189" t="str">
            <v>NA</v>
          </cell>
          <cell r="G189" t="e">
            <v>#REF!</v>
          </cell>
          <cell r="H189" t="e">
            <v>#REF!</v>
          </cell>
          <cell r="I189" t="str">
            <v>L-&gt;R</v>
          </cell>
          <cell r="J189" t="str">
            <v>MVC+ATS15</v>
          </cell>
          <cell r="K189">
            <v>1</v>
          </cell>
          <cell r="L189">
            <v>109238</v>
          </cell>
          <cell r="M189" t="str">
            <v>MAR 19</v>
          </cell>
          <cell r="N189"/>
          <cell r="O189">
            <v>11116265</v>
          </cell>
          <cell r="P189">
            <v>13150000</v>
          </cell>
          <cell r="Q189">
            <v>43525</v>
          </cell>
          <cell r="R189" t="str">
            <v>No</v>
          </cell>
          <cell r="S189" t="str">
            <v>C49</v>
          </cell>
          <cell r="T189" t="str">
            <v>SOUTH</v>
          </cell>
          <cell r="U189" t="str">
            <v>深圳</v>
          </cell>
          <cell r="V189" t="str">
            <v>SZ 深圳</v>
          </cell>
          <cell r="W189" t="str">
            <v>DZ</v>
          </cell>
          <cell r="X189" t="str">
            <v>JPY</v>
          </cell>
          <cell r="Y189">
            <v>13150000</v>
          </cell>
          <cell r="Z189">
            <v>1</v>
          </cell>
          <cell r="AA189">
            <v>13150000</v>
          </cell>
          <cell r="AB189">
            <v>7.3400000000000007E-2</v>
          </cell>
          <cell r="AC189">
            <v>965210.00000000012</v>
          </cell>
          <cell r="AD189">
            <v>115825.20000000001</v>
          </cell>
          <cell r="AE189">
            <v>0.12</v>
          </cell>
          <cell r="AF189">
            <v>43251</v>
          </cell>
          <cell r="AG189" t="str">
            <v>CIF HK</v>
          </cell>
          <cell r="AH189"/>
          <cell r="AI189"/>
          <cell r="AJ189"/>
          <cell r="AK189">
            <v>0.05</v>
          </cell>
          <cell r="AL189">
            <v>657500</v>
          </cell>
          <cell r="AM189">
            <v>43282</v>
          </cell>
          <cell r="AN189" t="str">
            <v>Yes</v>
          </cell>
          <cell r="AO189" t="str">
            <v>agree</v>
          </cell>
          <cell r="AP189">
            <v>107375000</v>
          </cell>
          <cell r="AQ189">
            <v>43525</v>
          </cell>
          <cell r="AR189">
            <v>43538</v>
          </cell>
          <cell r="AS189" t="str">
            <v>complete</v>
          </cell>
          <cell r="AT189" t="e">
            <v>#VALUE!</v>
          </cell>
          <cell r="AU189"/>
          <cell r="AV189"/>
          <cell r="AW189"/>
          <cell r="AX189" t="str">
            <v>Yes</v>
          </cell>
          <cell r="AY189"/>
          <cell r="AZ189" t="str">
            <v>Y</v>
          </cell>
          <cell r="BA189" t="str">
            <v>Yes</v>
          </cell>
          <cell r="BB189"/>
        </row>
        <row r="190">
          <cell r="A190">
            <v>43221</v>
          </cell>
          <cell r="B190">
            <v>79</v>
          </cell>
          <cell r="C190" t="str">
            <v>C49SZX20180086DZ</v>
          </cell>
          <cell r="D190" t="str">
            <v>BBS好兄弟</v>
          </cell>
          <cell r="E190" t="str">
            <v>YSM10</v>
          </cell>
          <cell r="F190" t="str">
            <v>NA</v>
          </cell>
          <cell r="G190" t="e">
            <v>#REF!</v>
          </cell>
          <cell r="H190" t="e">
            <v>#REF!</v>
          </cell>
          <cell r="I190" t="str">
            <v>L-&gt;R</v>
          </cell>
          <cell r="J190" t="str">
            <v>MVC+ATS15</v>
          </cell>
          <cell r="K190">
            <v>1</v>
          </cell>
          <cell r="L190">
            <v>109238</v>
          </cell>
          <cell r="M190" t="str">
            <v>MAR 19</v>
          </cell>
          <cell r="O190">
            <v>11116265</v>
          </cell>
          <cell r="P190">
            <v>13150000</v>
          </cell>
          <cell r="Q190">
            <v>43525</v>
          </cell>
          <cell r="R190" t="str">
            <v>No</v>
          </cell>
          <cell r="S190" t="str">
            <v>C49</v>
          </cell>
          <cell r="T190" t="str">
            <v>SOUTH</v>
          </cell>
          <cell r="U190" t="str">
            <v>深圳</v>
          </cell>
          <cell r="V190" t="str">
            <v>SZ 深圳</v>
          </cell>
          <cell r="W190" t="str">
            <v>DZ</v>
          </cell>
          <cell r="X190" t="str">
            <v>JPY</v>
          </cell>
          <cell r="Y190">
            <v>13150000</v>
          </cell>
          <cell r="Z190">
            <v>1</v>
          </cell>
          <cell r="AA190">
            <v>13150000</v>
          </cell>
          <cell r="AB190">
            <v>7.3400000000000007E-2</v>
          </cell>
          <cell r="AC190">
            <v>965210.00000000012</v>
          </cell>
          <cell r="AD190">
            <v>115825.20000000001</v>
          </cell>
          <cell r="AE190">
            <v>0.12</v>
          </cell>
          <cell r="AF190">
            <v>43251</v>
          </cell>
          <cell r="AG190" t="str">
            <v>CIF HK</v>
          </cell>
          <cell r="AH190"/>
          <cell r="AI190"/>
          <cell r="AJ190"/>
          <cell r="AK190">
            <v>0.05</v>
          </cell>
          <cell r="AL190">
            <v>657500</v>
          </cell>
          <cell r="AM190">
            <v>43282</v>
          </cell>
          <cell r="AN190" t="str">
            <v>Yes</v>
          </cell>
          <cell r="AO190" t="str">
            <v>agree</v>
          </cell>
          <cell r="AP190">
            <v>7860000</v>
          </cell>
          <cell r="AR190"/>
          <cell r="AS190" t="str">
            <v>complete</v>
          </cell>
          <cell r="AT190" t="e">
            <v>#VALUE!</v>
          </cell>
          <cell r="AV190"/>
          <cell r="AX190" t="str">
            <v>Yes</v>
          </cell>
          <cell r="AY190"/>
          <cell r="AZ190" t="str">
            <v xml:space="preserve">Y </v>
          </cell>
          <cell r="BA190" t="str">
            <v>Yes</v>
          </cell>
        </row>
        <row r="191">
          <cell r="A191">
            <v>43221</v>
          </cell>
          <cell r="B191">
            <v>80</v>
          </cell>
          <cell r="C191" t="str">
            <v>C49SZX20180086DZ</v>
          </cell>
          <cell r="D191" t="str">
            <v>BBS好兄弟</v>
          </cell>
          <cell r="E191" t="str">
            <v>YSM20-2</v>
          </cell>
          <cell r="F191" t="str">
            <v>NA</v>
          </cell>
          <cell r="G191" t="e">
            <v>#REF!</v>
          </cell>
          <cell r="H191" t="e">
            <v>#REF!</v>
          </cell>
          <cell r="I191" t="str">
            <v>L-&gt;R</v>
          </cell>
          <cell r="J191" t="str">
            <v>No</v>
          </cell>
          <cell r="K191">
            <v>1</v>
          </cell>
          <cell r="L191">
            <v>109430</v>
          </cell>
          <cell r="M191" t="str">
            <v>MAR 19</v>
          </cell>
          <cell r="O191">
            <v>11116265</v>
          </cell>
          <cell r="P191">
            <v>19000000</v>
          </cell>
          <cell r="Q191">
            <v>43525</v>
          </cell>
          <cell r="R191" t="str">
            <v>No</v>
          </cell>
          <cell r="S191" t="str">
            <v>C49</v>
          </cell>
          <cell r="T191" t="str">
            <v>SOUTH</v>
          </cell>
          <cell r="U191" t="str">
            <v>深圳</v>
          </cell>
          <cell r="V191" t="str">
            <v>SZ 深圳</v>
          </cell>
          <cell r="W191" t="str">
            <v>DZ</v>
          </cell>
          <cell r="X191" t="str">
            <v>JPY</v>
          </cell>
          <cell r="Y191">
            <v>19000000</v>
          </cell>
          <cell r="Z191">
            <v>1</v>
          </cell>
          <cell r="AA191">
            <v>19000000</v>
          </cell>
          <cell r="AB191">
            <v>7.3400000000000007E-2</v>
          </cell>
          <cell r="AC191">
            <v>1394600.0000000002</v>
          </cell>
          <cell r="AD191">
            <v>167352.00000000003</v>
          </cell>
          <cell r="AE191">
            <v>0.12</v>
          </cell>
          <cell r="AF191">
            <v>43251</v>
          </cell>
          <cell r="AG191" t="str">
            <v>CIF HK</v>
          </cell>
          <cell r="AH191"/>
          <cell r="AI191"/>
          <cell r="AJ191"/>
          <cell r="AK191">
            <v>0.05</v>
          </cell>
          <cell r="AL191">
            <v>950000</v>
          </cell>
          <cell r="AM191">
            <v>43282</v>
          </cell>
          <cell r="AN191" t="str">
            <v>Yes</v>
          </cell>
          <cell r="AO191" t="str">
            <v>agree</v>
          </cell>
          <cell r="AP191">
            <v>0</v>
          </cell>
          <cell r="AR191"/>
          <cell r="AS191" t="str">
            <v>complete</v>
          </cell>
          <cell r="AT191" t="e">
            <v>#VALUE!</v>
          </cell>
          <cell r="AV191"/>
          <cell r="AX191" t="str">
            <v>Yes</v>
          </cell>
          <cell r="AY191"/>
          <cell r="AZ191" t="str">
            <v xml:space="preserve">Y </v>
          </cell>
          <cell r="BA191" t="str">
            <v>Yes</v>
          </cell>
        </row>
        <row r="192">
          <cell r="A192">
            <v>43221</v>
          </cell>
          <cell r="B192">
            <v>81</v>
          </cell>
          <cell r="C192" t="str">
            <v>C49SZX20180086DZ</v>
          </cell>
          <cell r="D192" t="str">
            <v>BBS好兄弟</v>
          </cell>
          <cell r="E192" t="str">
            <v>YSM20-2</v>
          </cell>
          <cell r="F192" t="str">
            <v>NA</v>
          </cell>
          <cell r="G192" t="e">
            <v>#REF!</v>
          </cell>
          <cell r="H192" t="e">
            <v>#REF!</v>
          </cell>
          <cell r="I192" t="str">
            <v>L-&gt;R</v>
          </cell>
          <cell r="J192" t="str">
            <v>No</v>
          </cell>
          <cell r="K192">
            <v>1</v>
          </cell>
          <cell r="L192">
            <v>109431</v>
          </cell>
          <cell r="M192" t="str">
            <v>MAR 19</v>
          </cell>
          <cell r="O192">
            <v>11116265</v>
          </cell>
          <cell r="P192">
            <v>19000000</v>
          </cell>
          <cell r="Q192">
            <v>43525</v>
          </cell>
          <cell r="R192" t="str">
            <v>No</v>
          </cell>
          <cell r="S192" t="str">
            <v>C49</v>
          </cell>
          <cell r="T192" t="str">
            <v>SOUTH</v>
          </cell>
          <cell r="U192" t="str">
            <v>深圳</v>
          </cell>
          <cell r="V192" t="str">
            <v>SZ 深圳</v>
          </cell>
          <cell r="W192" t="str">
            <v>DZ</v>
          </cell>
          <cell r="X192" t="str">
            <v>JPY</v>
          </cell>
          <cell r="Y192">
            <v>19000000</v>
          </cell>
          <cell r="Z192">
            <v>1</v>
          </cell>
          <cell r="AA192">
            <v>19000000</v>
          </cell>
          <cell r="AB192">
            <v>7.3400000000000007E-2</v>
          </cell>
          <cell r="AC192">
            <v>1394600.0000000002</v>
          </cell>
          <cell r="AD192">
            <v>167352.00000000003</v>
          </cell>
          <cell r="AE192">
            <v>0.12</v>
          </cell>
          <cell r="AF192">
            <v>43251</v>
          </cell>
          <cell r="AG192" t="str">
            <v>CIF HK</v>
          </cell>
          <cell r="AH192"/>
          <cell r="AI192"/>
          <cell r="AJ192"/>
          <cell r="AK192">
            <v>0.05</v>
          </cell>
          <cell r="AL192">
            <v>950000</v>
          </cell>
          <cell r="AM192">
            <v>43282</v>
          </cell>
          <cell r="AN192" t="str">
            <v>Yes</v>
          </cell>
          <cell r="AO192" t="str">
            <v>agree</v>
          </cell>
          <cell r="AP192">
            <v>0</v>
          </cell>
          <cell r="AR192"/>
          <cell r="AS192" t="str">
            <v>complete</v>
          </cell>
          <cell r="AT192" t="e">
            <v>#VALUE!</v>
          </cell>
          <cell r="AV192"/>
          <cell r="AX192" t="str">
            <v>Yes</v>
          </cell>
          <cell r="AY192"/>
          <cell r="AZ192" t="str">
            <v xml:space="preserve">Y </v>
          </cell>
          <cell r="BA192" t="str">
            <v>Yes</v>
          </cell>
        </row>
        <row r="193">
          <cell r="A193">
            <v>43221</v>
          </cell>
          <cell r="B193">
            <v>82</v>
          </cell>
          <cell r="C193" t="str">
            <v>C49SZX20180086DZ</v>
          </cell>
          <cell r="D193" t="str">
            <v>BBS好兄弟</v>
          </cell>
          <cell r="E193" t="str">
            <v>YSM20-2</v>
          </cell>
          <cell r="F193" t="str">
            <v>NA</v>
          </cell>
          <cell r="G193" t="e">
            <v>#REF!</v>
          </cell>
          <cell r="H193" t="e">
            <v>#REF!</v>
          </cell>
          <cell r="I193" t="str">
            <v>L-&gt;R</v>
          </cell>
          <cell r="J193" t="str">
            <v>No</v>
          </cell>
          <cell r="K193">
            <v>1</v>
          </cell>
          <cell r="L193">
            <v>109430</v>
          </cell>
          <cell r="M193" t="str">
            <v>MAR 19</v>
          </cell>
          <cell r="O193">
            <v>11116265</v>
          </cell>
          <cell r="P193">
            <v>19000000</v>
          </cell>
          <cell r="Q193">
            <v>43525</v>
          </cell>
          <cell r="R193" t="str">
            <v>No</v>
          </cell>
          <cell r="S193" t="str">
            <v>C49</v>
          </cell>
          <cell r="T193" t="str">
            <v>SOUTH</v>
          </cell>
          <cell r="U193" t="str">
            <v>深圳</v>
          </cell>
          <cell r="V193" t="str">
            <v>SZ 深圳</v>
          </cell>
          <cell r="W193" t="str">
            <v>DZ</v>
          </cell>
          <cell r="X193" t="str">
            <v>JPY</v>
          </cell>
          <cell r="Y193">
            <v>19000000</v>
          </cell>
          <cell r="Z193">
            <v>1</v>
          </cell>
          <cell r="AA193">
            <v>19000000</v>
          </cell>
          <cell r="AB193">
            <v>7.3400000000000007E-2</v>
          </cell>
          <cell r="AC193">
            <v>1394600.0000000002</v>
          </cell>
          <cell r="AD193">
            <v>167352.00000000003</v>
          </cell>
          <cell r="AE193">
            <v>0.12</v>
          </cell>
          <cell r="AF193">
            <v>43251</v>
          </cell>
          <cell r="AG193" t="str">
            <v>CIF HK</v>
          </cell>
          <cell r="AH193"/>
          <cell r="AI193"/>
          <cell r="AJ193"/>
          <cell r="AK193">
            <v>0.05</v>
          </cell>
          <cell r="AL193">
            <v>950000</v>
          </cell>
          <cell r="AM193">
            <v>43282</v>
          </cell>
          <cell r="AN193" t="str">
            <v>Yes</v>
          </cell>
          <cell r="AO193" t="str">
            <v>agree</v>
          </cell>
          <cell r="AP193">
            <v>0</v>
          </cell>
          <cell r="AR193"/>
          <cell r="AS193" t="str">
            <v>complete</v>
          </cell>
          <cell r="AT193" t="e">
            <v>#VALUE!</v>
          </cell>
          <cell r="AV193"/>
          <cell r="AX193" t="str">
            <v>Yes</v>
          </cell>
          <cell r="AY193"/>
          <cell r="AZ193" t="str">
            <v xml:space="preserve">Y </v>
          </cell>
          <cell r="BA193" t="str">
            <v>Yes</v>
          </cell>
        </row>
        <row r="194">
          <cell r="A194">
            <v>43221</v>
          </cell>
          <cell r="B194">
            <v>83</v>
          </cell>
          <cell r="C194" t="str">
            <v>C49SZX20180086DZ</v>
          </cell>
          <cell r="D194" t="str">
            <v>BBS好兄弟</v>
          </cell>
          <cell r="E194" t="str">
            <v>YSM20-2</v>
          </cell>
          <cell r="F194" t="str">
            <v>NA</v>
          </cell>
          <cell r="G194" t="e">
            <v>#REF!</v>
          </cell>
          <cell r="H194" t="e">
            <v>#REF!</v>
          </cell>
          <cell r="I194" t="str">
            <v>L-&gt;R</v>
          </cell>
          <cell r="J194" t="str">
            <v>No</v>
          </cell>
          <cell r="K194">
            <v>1</v>
          </cell>
          <cell r="L194">
            <v>109430</v>
          </cell>
          <cell r="M194" t="str">
            <v>MAR 19</v>
          </cell>
          <cell r="O194">
            <v>11116265</v>
          </cell>
          <cell r="P194">
            <v>19000000</v>
          </cell>
          <cell r="Q194">
            <v>43525</v>
          </cell>
          <cell r="R194" t="str">
            <v>No</v>
          </cell>
          <cell r="S194" t="str">
            <v>C49</v>
          </cell>
          <cell r="T194" t="str">
            <v>SOUTH</v>
          </cell>
          <cell r="U194" t="str">
            <v>深圳</v>
          </cell>
          <cell r="V194" t="str">
            <v>SZ 深圳</v>
          </cell>
          <cell r="W194" t="str">
            <v>DZ</v>
          </cell>
          <cell r="X194" t="str">
            <v>JPY</v>
          </cell>
          <cell r="Y194">
            <v>19000000</v>
          </cell>
          <cell r="Z194">
            <v>1</v>
          </cell>
          <cell r="AA194">
            <v>19000000</v>
          </cell>
          <cell r="AB194">
            <v>7.3400000000000007E-2</v>
          </cell>
          <cell r="AC194">
            <v>1394600.0000000002</v>
          </cell>
          <cell r="AD194">
            <v>167352.00000000003</v>
          </cell>
          <cell r="AE194">
            <v>0.12</v>
          </cell>
          <cell r="AF194">
            <v>43251</v>
          </cell>
          <cell r="AG194" t="str">
            <v>CIF HK</v>
          </cell>
          <cell r="AH194"/>
          <cell r="AI194"/>
          <cell r="AJ194"/>
          <cell r="AK194">
            <v>0.05</v>
          </cell>
          <cell r="AL194">
            <v>950000</v>
          </cell>
          <cell r="AM194">
            <v>43282</v>
          </cell>
          <cell r="AN194" t="str">
            <v>Yes</v>
          </cell>
          <cell r="AO194" t="str">
            <v>agree</v>
          </cell>
          <cell r="AP194">
            <v>0</v>
          </cell>
          <cell r="AR194"/>
          <cell r="AS194" t="str">
            <v>complete</v>
          </cell>
          <cell r="AT194" t="e">
            <v>#VALUE!</v>
          </cell>
          <cell r="AV194"/>
          <cell r="AX194" t="str">
            <v>Yes</v>
          </cell>
          <cell r="AY194"/>
          <cell r="AZ194" t="str">
            <v xml:space="preserve">Y </v>
          </cell>
          <cell r="BA194" t="str">
            <v>Yes</v>
          </cell>
        </row>
        <row r="195">
          <cell r="A195">
            <v>43221</v>
          </cell>
          <cell r="B195">
            <v>84</v>
          </cell>
          <cell r="C195" t="str">
            <v>C49SZX20180086DZ</v>
          </cell>
          <cell r="D195" t="str">
            <v>BBS好兄弟</v>
          </cell>
          <cell r="E195" t="str">
            <v>YSM20-2</v>
          </cell>
          <cell r="F195" t="str">
            <v>NA</v>
          </cell>
          <cell r="G195" t="e">
            <v>#REF!</v>
          </cell>
          <cell r="H195" t="e">
            <v>#REF!</v>
          </cell>
          <cell r="I195" t="str">
            <v>L-&gt;R</v>
          </cell>
          <cell r="J195" t="str">
            <v>No</v>
          </cell>
          <cell r="K195">
            <v>1</v>
          </cell>
          <cell r="L195">
            <v>109430</v>
          </cell>
          <cell r="M195" t="str">
            <v>MAR 19</v>
          </cell>
          <cell r="O195">
            <v>11116265</v>
          </cell>
          <cell r="P195">
            <v>19000000</v>
          </cell>
          <cell r="Q195">
            <v>43525</v>
          </cell>
          <cell r="R195" t="str">
            <v>No</v>
          </cell>
          <cell r="S195" t="str">
            <v>C49</v>
          </cell>
          <cell r="T195" t="str">
            <v>SOUTH</v>
          </cell>
          <cell r="U195" t="str">
            <v>深圳</v>
          </cell>
          <cell r="V195" t="str">
            <v>SZ 深圳</v>
          </cell>
          <cell r="W195" t="str">
            <v>DZ</v>
          </cell>
          <cell r="X195" t="str">
            <v>JPY</v>
          </cell>
          <cell r="Y195">
            <v>19000000</v>
          </cell>
          <cell r="Z195">
            <v>1</v>
          </cell>
          <cell r="AA195">
            <v>19000000</v>
          </cell>
          <cell r="AB195">
            <v>7.3400000000000007E-2</v>
          </cell>
          <cell r="AC195">
            <v>1394600.0000000002</v>
          </cell>
          <cell r="AD195">
            <v>167352.00000000003</v>
          </cell>
          <cell r="AE195">
            <v>0.12</v>
          </cell>
          <cell r="AF195">
            <v>43251</v>
          </cell>
          <cell r="AG195" t="str">
            <v>CIF HK</v>
          </cell>
          <cell r="AH195"/>
          <cell r="AI195"/>
          <cell r="AJ195"/>
          <cell r="AK195">
            <v>0.05</v>
          </cell>
          <cell r="AL195">
            <v>950000</v>
          </cell>
          <cell r="AM195">
            <v>43282</v>
          </cell>
          <cell r="AN195" t="str">
            <v>Yes</v>
          </cell>
          <cell r="AO195" t="str">
            <v>agree</v>
          </cell>
          <cell r="AP195">
            <v>0</v>
          </cell>
          <cell r="AR195"/>
          <cell r="AS195" t="str">
            <v>complete</v>
          </cell>
          <cell r="AT195" t="e">
            <v>#VALUE!</v>
          </cell>
          <cell r="AV195"/>
          <cell r="AX195" t="str">
            <v>Yes</v>
          </cell>
          <cell r="AY195"/>
          <cell r="AZ195" t="str">
            <v xml:space="preserve">Y </v>
          </cell>
          <cell r="BA195" t="str">
            <v>Yes</v>
          </cell>
        </row>
        <row r="196">
          <cell r="A196">
            <v>43221</v>
          </cell>
          <cell r="B196">
            <v>85</v>
          </cell>
          <cell r="C196" t="str">
            <v>C49SZX20180087DZ</v>
          </cell>
          <cell r="D196" t="str">
            <v>BBS好兄弟</v>
          </cell>
          <cell r="E196" t="str">
            <v>YSM20-2</v>
          </cell>
          <cell r="F196" t="str">
            <v>NA</v>
          </cell>
          <cell r="G196" t="e">
            <v>#REF!</v>
          </cell>
          <cell r="H196" t="e">
            <v>#REF!</v>
          </cell>
          <cell r="I196" t="str">
            <v>L-&gt;R</v>
          </cell>
          <cell r="J196" t="str">
            <v>No</v>
          </cell>
          <cell r="K196">
            <v>1</v>
          </cell>
          <cell r="L196" t="str">
            <v>取消</v>
          </cell>
          <cell r="M196" t="e">
            <v>#N/A</v>
          </cell>
          <cell r="N196"/>
          <cell r="O196"/>
          <cell r="P196"/>
          <cell r="Q196"/>
          <cell r="R196" t="str">
            <v>No</v>
          </cell>
          <cell r="S196" t="str">
            <v>C49</v>
          </cell>
          <cell r="T196" t="str">
            <v>SOUTH</v>
          </cell>
          <cell r="U196" t="str">
            <v>深圳</v>
          </cell>
          <cell r="V196" t="str">
            <v>SZ 深圳</v>
          </cell>
          <cell r="W196" t="str">
            <v>DZ</v>
          </cell>
          <cell r="X196" t="str">
            <v>JPY</v>
          </cell>
          <cell r="Y196">
            <v>19000000</v>
          </cell>
          <cell r="Z196">
            <v>1</v>
          </cell>
          <cell r="AA196">
            <v>19000000</v>
          </cell>
          <cell r="AB196">
            <v>7.3400000000000007E-2</v>
          </cell>
          <cell r="AC196">
            <v>1394600.0000000002</v>
          </cell>
          <cell r="AD196">
            <v>167352.00000000003</v>
          </cell>
          <cell r="AE196">
            <v>0.12</v>
          </cell>
          <cell r="AF196">
            <v>43251</v>
          </cell>
          <cell r="AG196" t="str">
            <v>CIF HK</v>
          </cell>
          <cell r="AH196"/>
          <cell r="AI196"/>
          <cell r="AJ196"/>
          <cell r="AK196">
            <v>0.3</v>
          </cell>
          <cell r="AL196">
            <v>5700000</v>
          </cell>
          <cell r="AM196"/>
          <cell r="AN196" t="str">
            <v>No</v>
          </cell>
          <cell r="AO196">
            <v>0.7</v>
          </cell>
          <cell r="AP196">
            <v>13300000</v>
          </cell>
          <cell r="AQ196"/>
          <cell r="AR196"/>
          <cell r="AS196">
            <v>0</v>
          </cell>
          <cell r="AT196">
            <v>0</v>
          </cell>
          <cell r="AV196"/>
          <cell r="AX196" t="str">
            <v>Cancel</v>
          </cell>
          <cell r="AY196"/>
          <cell r="AZ196"/>
          <cell r="BA196" t="str">
            <v>Cancel</v>
          </cell>
          <cell r="BB196" t="str">
            <v>2018-10-23通知</v>
          </cell>
        </row>
        <row r="197">
          <cell r="A197">
            <v>43221</v>
          </cell>
          <cell r="B197">
            <v>86</v>
          </cell>
          <cell r="C197" t="str">
            <v>C49SZX20180087DZ</v>
          </cell>
          <cell r="D197" t="str">
            <v>BBS好兄弟</v>
          </cell>
          <cell r="E197" t="str">
            <v>YSM10</v>
          </cell>
          <cell r="F197" t="str">
            <v>NA</v>
          </cell>
          <cell r="G197" t="e">
            <v>#REF!</v>
          </cell>
          <cell r="H197" t="e">
            <v>#REF!</v>
          </cell>
          <cell r="I197" t="str">
            <v>L-&gt;R</v>
          </cell>
          <cell r="J197" t="str">
            <v>MVC+ATS15</v>
          </cell>
          <cell r="K197">
            <v>1</v>
          </cell>
          <cell r="L197" t="str">
            <v>取消</v>
          </cell>
          <cell r="M197" t="e">
            <v>#N/A</v>
          </cell>
          <cell r="N197"/>
          <cell r="O197"/>
          <cell r="P197"/>
          <cell r="Q197"/>
          <cell r="R197" t="str">
            <v>No</v>
          </cell>
          <cell r="S197" t="str">
            <v>C49</v>
          </cell>
          <cell r="T197" t="str">
            <v>SOUTH</v>
          </cell>
          <cell r="U197" t="str">
            <v>深圳</v>
          </cell>
          <cell r="V197" t="str">
            <v>SZ 深圳</v>
          </cell>
          <cell r="W197" t="str">
            <v>DZ</v>
          </cell>
          <cell r="X197" t="str">
            <v>JPY</v>
          </cell>
          <cell r="Y197">
            <v>13150000</v>
          </cell>
          <cell r="Z197">
            <v>1</v>
          </cell>
          <cell r="AA197">
            <v>13150000</v>
          </cell>
          <cell r="AB197">
            <v>7.3400000000000007E-2</v>
          </cell>
          <cell r="AC197">
            <v>965210.00000000012</v>
          </cell>
          <cell r="AD197">
            <v>115825.20000000001</v>
          </cell>
          <cell r="AE197">
            <v>0.12</v>
          </cell>
          <cell r="AF197">
            <v>43251</v>
          </cell>
          <cell r="AG197" t="str">
            <v>CIF HK</v>
          </cell>
          <cell r="AH197"/>
          <cell r="AI197"/>
          <cell r="AJ197"/>
          <cell r="AK197">
            <v>0.3</v>
          </cell>
          <cell r="AL197">
            <v>3945000</v>
          </cell>
          <cell r="AM197"/>
          <cell r="AN197" t="str">
            <v>No</v>
          </cell>
          <cell r="AO197">
            <v>0.7</v>
          </cell>
          <cell r="AP197">
            <v>9205000</v>
          </cell>
          <cell r="AQ197"/>
          <cell r="AR197"/>
          <cell r="AS197">
            <v>0</v>
          </cell>
          <cell r="AT197">
            <v>0</v>
          </cell>
          <cell r="AV197"/>
          <cell r="AX197" t="str">
            <v>Cancel</v>
          </cell>
          <cell r="AY197"/>
          <cell r="AZ197"/>
          <cell r="BA197" t="str">
            <v>Cancel</v>
          </cell>
          <cell r="BB197" t="str">
            <v>2018-10-23通知</v>
          </cell>
        </row>
        <row r="198">
          <cell r="A198">
            <v>43221</v>
          </cell>
          <cell r="B198">
            <v>87</v>
          </cell>
          <cell r="C198" t="str">
            <v>C49SZX20180087DZ</v>
          </cell>
          <cell r="D198" t="str">
            <v>BBS好兄弟</v>
          </cell>
          <cell r="E198" t="str">
            <v>YSM10</v>
          </cell>
          <cell r="F198" t="str">
            <v>NA</v>
          </cell>
          <cell r="G198" t="e">
            <v>#REF!</v>
          </cell>
          <cell r="H198" t="e">
            <v>#REF!</v>
          </cell>
          <cell r="I198" t="str">
            <v>L-&gt;R</v>
          </cell>
          <cell r="J198" t="str">
            <v>MVC+ATS15</v>
          </cell>
          <cell r="K198">
            <v>1</v>
          </cell>
          <cell r="L198" t="str">
            <v>取消</v>
          </cell>
          <cell r="M198" t="e">
            <v>#N/A</v>
          </cell>
          <cell r="N198"/>
          <cell r="O198"/>
          <cell r="P198"/>
          <cell r="Q198"/>
          <cell r="R198" t="str">
            <v>No</v>
          </cell>
          <cell r="S198" t="str">
            <v>C49</v>
          </cell>
          <cell r="T198" t="str">
            <v>SOUTH</v>
          </cell>
          <cell r="U198" t="str">
            <v>深圳</v>
          </cell>
          <cell r="V198" t="str">
            <v>SZ 深圳</v>
          </cell>
          <cell r="W198" t="str">
            <v>DZ</v>
          </cell>
          <cell r="X198" t="str">
            <v>JPY</v>
          </cell>
          <cell r="Y198">
            <v>13150000</v>
          </cell>
          <cell r="Z198">
            <v>1</v>
          </cell>
          <cell r="AA198">
            <v>13150000</v>
          </cell>
          <cell r="AB198">
            <v>7.3400000000000007E-2</v>
          </cell>
          <cell r="AC198">
            <v>965210.00000000012</v>
          </cell>
          <cell r="AD198">
            <v>115825.20000000001</v>
          </cell>
          <cell r="AE198">
            <v>0.12</v>
          </cell>
          <cell r="AF198">
            <v>43251</v>
          </cell>
          <cell r="AG198" t="str">
            <v>CIF HK</v>
          </cell>
          <cell r="AH198"/>
          <cell r="AI198"/>
          <cell r="AJ198"/>
          <cell r="AK198">
            <v>0.3</v>
          </cell>
          <cell r="AL198">
            <v>3945000</v>
          </cell>
          <cell r="AM198"/>
          <cell r="AN198" t="str">
            <v>No</v>
          </cell>
          <cell r="AO198">
            <v>0.7</v>
          </cell>
          <cell r="AP198">
            <v>9205000</v>
          </cell>
          <cell r="AQ198"/>
          <cell r="AR198"/>
          <cell r="AS198">
            <v>0</v>
          </cell>
          <cell r="AT198">
            <v>0</v>
          </cell>
          <cell r="AV198"/>
          <cell r="AX198" t="str">
            <v>Cancel</v>
          </cell>
          <cell r="AY198"/>
          <cell r="AZ198"/>
          <cell r="BA198" t="str">
            <v>Cancel</v>
          </cell>
          <cell r="BB198" t="str">
            <v>2018-10-23通知</v>
          </cell>
        </row>
        <row r="199">
          <cell r="A199">
            <v>43221</v>
          </cell>
          <cell r="B199">
            <v>88</v>
          </cell>
          <cell r="C199" t="str">
            <v>C49SZX20180087DZ</v>
          </cell>
          <cell r="D199" t="str">
            <v>BBS好兄弟</v>
          </cell>
          <cell r="E199" t="str">
            <v>YSM20-2</v>
          </cell>
          <cell r="F199" t="str">
            <v>NA</v>
          </cell>
          <cell r="G199" t="e">
            <v>#REF!</v>
          </cell>
          <cell r="H199" t="e">
            <v>#REF!</v>
          </cell>
          <cell r="I199" t="str">
            <v>L-&gt;R</v>
          </cell>
          <cell r="J199" t="str">
            <v>No</v>
          </cell>
          <cell r="K199">
            <v>1</v>
          </cell>
          <cell r="L199" t="str">
            <v>取消</v>
          </cell>
          <cell r="M199" t="e">
            <v>#N/A</v>
          </cell>
          <cell r="N199"/>
          <cell r="O199"/>
          <cell r="P199"/>
          <cell r="Q199"/>
          <cell r="R199" t="str">
            <v>No</v>
          </cell>
          <cell r="S199" t="str">
            <v>C49</v>
          </cell>
          <cell r="T199" t="str">
            <v>SOUTH</v>
          </cell>
          <cell r="U199" t="str">
            <v>深圳</v>
          </cell>
          <cell r="V199" t="str">
            <v>SZ 深圳</v>
          </cell>
          <cell r="W199" t="str">
            <v>DZ</v>
          </cell>
          <cell r="X199" t="str">
            <v>JPY</v>
          </cell>
          <cell r="Y199">
            <v>19000000</v>
          </cell>
          <cell r="Z199">
            <v>1</v>
          </cell>
          <cell r="AA199">
            <v>19000000</v>
          </cell>
          <cell r="AB199">
            <v>7.3400000000000007E-2</v>
          </cell>
          <cell r="AC199">
            <v>1394600.0000000002</v>
          </cell>
          <cell r="AD199">
            <v>167352.00000000003</v>
          </cell>
          <cell r="AE199">
            <v>0.12</v>
          </cell>
          <cell r="AF199">
            <v>43251</v>
          </cell>
          <cell r="AG199" t="str">
            <v>CIF HK</v>
          </cell>
          <cell r="AH199"/>
          <cell r="AI199"/>
          <cell r="AJ199"/>
          <cell r="AK199">
            <v>0.3</v>
          </cell>
          <cell r="AL199">
            <v>5700000</v>
          </cell>
          <cell r="AM199"/>
          <cell r="AN199" t="str">
            <v>No</v>
          </cell>
          <cell r="AO199">
            <v>0.7</v>
          </cell>
          <cell r="AP199">
            <v>13300000</v>
          </cell>
          <cell r="AQ199"/>
          <cell r="AR199"/>
          <cell r="AS199">
            <v>0</v>
          </cell>
          <cell r="AT199">
            <v>0</v>
          </cell>
          <cell r="AV199"/>
          <cell r="AX199" t="str">
            <v>Cancel</v>
          </cell>
          <cell r="AY199"/>
          <cell r="AZ199"/>
          <cell r="BA199" t="str">
            <v>Cancel</v>
          </cell>
          <cell r="BB199" t="str">
            <v>2018-10-23通知</v>
          </cell>
        </row>
        <row r="200">
          <cell r="A200">
            <v>43221</v>
          </cell>
          <cell r="B200">
            <v>89</v>
          </cell>
          <cell r="C200" t="str">
            <v>C49SZX20180087DZ</v>
          </cell>
          <cell r="D200" t="str">
            <v>BBS好兄弟</v>
          </cell>
          <cell r="E200" t="str">
            <v>YSM20-2</v>
          </cell>
          <cell r="F200" t="str">
            <v>NA</v>
          </cell>
          <cell r="G200" t="e">
            <v>#REF!</v>
          </cell>
          <cell r="H200" t="e">
            <v>#REF!</v>
          </cell>
          <cell r="I200" t="str">
            <v>L-&gt;R</v>
          </cell>
          <cell r="J200" t="str">
            <v>No</v>
          </cell>
          <cell r="K200">
            <v>1</v>
          </cell>
          <cell r="L200" t="str">
            <v>取消</v>
          </cell>
          <cell r="M200" t="e">
            <v>#N/A</v>
          </cell>
          <cell r="N200"/>
          <cell r="O200"/>
          <cell r="P200"/>
          <cell r="Q200"/>
          <cell r="R200" t="str">
            <v>No</v>
          </cell>
          <cell r="S200" t="str">
            <v>C49</v>
          </cell>
          <cell r="T200" t="str">
            <v>SOUTH</v>
          </cell>
          <cell r="U200" t="str">
            <v>深圳</v>
          </cell>
          <cell r="V200" t="str">
            <v>SZ 深圳</v>
          </cell>
          <cell r="W200" t="str">
            <v>DZ</v>
          </cell>
          <cell r="X200" t="str">
            <v>JPY</v>
          </cell>
          <cell r="Y200">
            <v>19000000</v>
          </cell>
          <cell r="Z200">
            <v>1</v>
          </cell>
          <cell r="AA200">
            <v>19000000</v>
          </cell>
          <cell r="AB200">
            <v>7.3400000000000007E-2</v>
          </cell>
          <cell r="AC200">
            <v>1394600.0000000002</v>
          </cell>
          <cell r="AD200">
            <v>167352.00000000003</v>
          </cell>
          <cell r="AE200">
            <v>0.12</v>
          </cell>
          <cell r="AF200">
            <v>43251</v>
          </cell>
          <cell r="AG200" t="str">
            <v>CIF HK</v>
          </cell>
          <cell r="AH200"/>
          <cell r="AI200"/>
          <cell r="AJ200"/>
          <cell r="AK200">
            <v>0.3</v>
          </cell>
          <cell r="AL200">
            <v>5700000</v>
          </cell>
          <cell r="AM200"/>
          <cell r="AN200" t="str">
            <v>No</v>
          </cell>
          <cell r="AO200">
            <v>0.7</v>
          </cell>
          <cell r="AP200">
            <v>13300000</v>
          </cell>
          <cell r="AQ200"/>
          <cell r="AR200"/>
          <cell r="AS200">
            <v>0</v>
          </cell>
          <cell r="AT200">
            <v>0</v>
          </cell>
          <cell r="AV200"/>
          <cell r="AX200" t="str">
            <v>Cancel</v>
          </cell>
          <cell r="AY200"/>
          <cell r="AZ200"/>
          <cell r="BA200" t="str">
            <v>Cancel</v>
          </cell>
          <cell r="BB200" t="str">
            <v>2018-10-23通知</v>
          </cell>
        </row>
        <row r="201">
          <cell r="A201">
            <v>43221</v>
          </cell>
          <cell r="B201">
            <v>90</v>
          </cell>
          <cell r="C201" t="str">
            <v>C49SZX20180087DZ</v>
          </cell>
          <cell r="D201" t="str">
            <v>BBS好兄弟</v>
          </cell>
          <cell r="E201" t="str">
            <v>YSM20-2</v>
          </cell>
          <cell r="F201" t="str">
            <v>NA</v>
          </cell>
          <cell r="G201" t="e">
            <v>#REF!</v>
          </cell>
          <cell r="H201" t="e">
            <v>#REF!</v>
          </cell>
          <cell r="I201" t="str">
            <v>L-&gt;R</v>
          </cell>
          <cell r="J201" t="str">
            <v>No</v>
          </cell>
          <cell r="K201">
            <v>1</v>
          </cell>
          <cell r="L201" t="str">
            <v>取消</v>
          </cell>
          <cell r="M201" t="e">
            <v>#N/A</v>
          </cell>
          <cell r="N201"/>
          <cell r="O201"/>
          <cell r="P201"/>
          <cell r="Q201"/>
          <cell r="R201" t="str">
            <v>No</v>
          </cell>
          <cell r="S201" t="str">
            <v>C49</v>
          </cell>
          <cell r="T201" t="str">
            <v>SOUTH</v>
          </cell>
          <cell r="U201" t="str">
            <v>深圳</v>
          </cell>
          <cell r="V201" t="str">
            <v>SZ 深圳</v>
          </cell>
          <cell r="W201" t="str">
            <v>DZ</v>
          </cell>
          <cell r="X201" t="str">
            <v>JPY</v>
          </cell>
          <cell r="Y201">
            <v>19000000</v>
          </cell>
          <cell r="Z201">
            <v>1</v>
          </cell>
          <cell r="AA201">
            <v>19000000</v>
          </cell>
          <cell r="AB201">
            <v>7.3400000000000007E-2</v>
          </cell>
          <cell r="AC201">
            <v>1394600.0000000002</v>
          </cell>
          <cell r="AD201">
            <v>167352.00000000003</v>
          </cell>
          <cell r="AE201">
            <v>0.12</v>
          </cell>
          <cell r="AF201">
            <v>43251</v>
          </cell>
          <cell r="AG201" t="str">
            <v>CIF HK</v>
          </cell>
          <cell r="AH201"/>
          <cell r="AI201"/>
          <cell r="AJ201"/>
          <cell r="AK201">
            <v>0.3</v>
          </cell>
          <cell r="AL201">
            <v>5700000</v>
          </cell>
          <cell r="AM201"/>
          <cell r="AN201" t="str">
            <v>No</v>
          </cell>
          <cell r="AO201">
            <v>0.7</v>
          </cell>
          <cell r="AP201">
            <v>13300000</v>
          </cell>
          <cell r="AQ201"/>
          <cell r="AR201"/>
          <cell r="AS201">
            <v>0</v>
          </cell>
          <cell r="AT201">
            <v>0</v>
          </cell>
          <cell r="AV201"/>
          <cell r="AX201" t="str">
            <v>Cancel</v>
          </cell>
          <cell r="AY201"/>
          <cell r="AZ201"/>
          <cell r="BA201" t="str">
            <v>Cancel</v>
          </cell>
          <cell r="BB201" t="str">
            <v>2018-10-23通知</v>
          </cell>
        </row>
        <row r="202">
          <cell r="A202">
            <v>43221</v>
          </cell>
          <cell r="B202">
            <v>91</v>
          </cell>
          <cell r="C202" t="str">
            <v>C49SZX20180087DZ</v>
          </cell>
          <cell r="D202" t="str">
            <v>BBS好兄弟</v>
          </cell>
          <cell r="E202" t="str">
            <v>YSM20-2</v>
          </cell>
          <cell r="F202" t="str">
            <v>NA</v>
          </cell>
          <cell r="G202" t="e">
            <v>#REF!</v>
          </cell>
          <cell r="H202" t="e">
            <v>#REF!</v>
          </cell>
          <cell r="I202" t="str">
            <v>L-&gt;R</v>
          </cell>
          <cell r="J202" t="str">
            <v>No</v>
          </cell>
          <cell r="K202">
            <v>1</v>
          </cell>
          <cell r="L202" t="str">
            <v>取消</v>
          </cell>
          <cell r="M202" t="e">
            <v>#N/A</v>
          </cell>
          <cell r="N202"/>
          <cell r="O202"/>
          <cell r="P202"/>
          <cell r="Q202"/>
          <cell r="R202" t="str">
            <v>No</v>
          </cell>
          <cell r="S202" t="str">
            <v>C49</v>
          </cell>
          <cell r="T202" t="str">
            <v>SOUTH</v>
          </cell>
          <cell r="U202" t="str">
            <v>深圳</v>
          </cell>
          <cell r="V202" t="str">
            <v>SZ 深圳</v>
          </cell>
          <cell r="W202" t="str">
            <v>DZ</v>
          </cell>
          <cell r="X202" t="str">
            <v>JPY</v>
          </cell>
          <cell r="Y202">
            <v>19000000</v>
          </cell>
          <cell r="Z202">
            <v>1</v>
          </cell>
          <cell r="AA202">
            <v>19000000</v>
          </cell>
          <cell r="AB202">
            <v>7.3400000000000007E-2</v>
          </cell>
          <cell r="AC202">
            <v>1394600.0000000002</v>
          </cell>
          <cell r="AD202">
            <v>167352.00000000003</v>
          </cell>
          <cell r="AE202">
            <v>0.12</v>
          </cell>
          <cell r="AF202">
            <v>43251</v>
          </cell>
          <cell r="AG202" t="str">
            <v>CIF HK</v>
          </cell>
          <cell r="AH202"/>
          <cell r="AI202"/>
          <cell r="AJ202"/>
          <cell r="AK202">
            <v>0.3</v>
          </cell>
          <cell r="AL202">
            <v>5700000</v>
          </cell>
          <cell r="AM202"/>
          <cell r="AN202" t="str">
            <v>No</v>
          </cell>
          <cell r="AO202">
            <v>0.7</v>
          </cell>
          <cell r="AP202">
            <v>13300000</v>
          </cell>
          <cell r="AQ202"/>
          <cell r="AR202"/>
          <cell r="AS202">
            <v>0</v>
          </cell>
          <cell r="AT202">
            <v>0</v>
          </cell>
          <cell r="AV202"/>
          <cell r="AX202" t="str">
            <v>Cancel</v>
          </cell>
          <cell r="AY202"/>
          <cell r="AZ202"/>
          <cell r="BA202" t="str">
            <v>Cancel</v>
          </cell>
          <cell r="BB202" t="str">
            <v>2018-10-23通知</v>
          </cell>
        </row>
        <row r="203">
          <cell r="A203">
            <v>43221</v>
          </cell>
          <cell r="B203"/>
          <cell r="C203" t="str">
            <v>C49SZX20180088RW</v>
          </cell>
          <cell r="D203" t="str">
            <v>HTY鸿通宇</v>
          </cell>
          <cell r="E203" t="str">
            <v>YSM40R-4</v>
          </cell>
          <cell r="F203" t="str">
            <v>NA</v>
          </cell>
          <cell r="G203" t="e">
            <v>#REF!</v>
          </cell>
          <cell r="H203" t="e">
            <v>#REF!</v>
          </cell>
          <cell r="K203">
            <v>1</v>
          </cell>
          <cell r="L203" t="str">
            <v>已经送货</v>
          </cell>
          <cell r="M203" t="str">
            <v>2018/5</v>
          </cell>
          <cell r="O203">
            <v>11116115</v>
          </cell>
          <cell r="P203">
            <v>29178900</v>
          </cell>
          <cell r="Q203">
            <v>43221</v>
          </cell>
          <cell r="R203" t="str">
            <v>No</v>
          </cell>
          <cell r="S203" t="str">
            <v>C49</v>
          </cell>
          <cell r="T203" t="str">
            <v>SOUTH</v>
          </cell>
          <cell r="U203" t="str">
            <v>深圳</v>
          </cell>
          <cell r="V203" t="str">
            <v>SZ 深圳</v>
          </cell>
          <cell r="W203" t="str">
            <v>RW</v>
          </cell>
          <cell r="X203" t="str">
            <v>JPY</v>
          </cell>
          <cell r="Y203">
            <v>29178900</v>
          </cell>
          <cell r="Z203">
            <v>1</v>
          </cell>
          <cell r="AA203">
            <v>29178900</v>
          </cell>
          <cell r="AB203">
            <v>7.3400000000000007E-2</v>
          </cell>
          <cell r="AC203">
            <v>2141731.2600000002</v>
          </cell>
          <cell r="AD203">
            <v>257007.75120000003</v>
          </cell>
          <cell r="AE203">
            <v>0.12</v>
          </cell>
          <cell r="AF203">
            <v>43227</v>
          </cell>
          <cell r="AG203" t="str">
            <v>DAP</v>
          </cell>
          <cell r="AH203" t="str">
            <v>吊装2楼</v>
          </cell>
          <cell r="AI203"/>
          <cell r="AJ203"/>
          <cell r="AK203">
            <v>0.3</v>
          </cell>
          <cell r="AL203">
            <v>8753670</v>
          </cell>
          <cell r="AM203">
            <v>43221</v>
          </cell>
          <cell r="AN203" t="str">
            <v>Yes</v>
          </cell>
          <cell r="AO203">
            <v>0.7</v>
          </cell>
          <cell r="AP203">
            <v>20425230</v>
          </cell>
          <cell r="AQ203">
            <v>43221</v>
          </cell>
          <cell r="AR203">
            <v>43238</v>
          </cell>
          <cell r="AS203" t="str">
            <v>complete</v>
          </cell>
          <cell r="AT203" t="e">
            <v>#VALUE!</v>
          </cell>
          <cell r="AV203"/>
          <cell r="AX203" t="str">
            <v>Yes</v>
          </cell>
          <cell r="AY203"/>
          <cell r="AZ203" t="str">
            <v>Y</v>
          </cell>
          <cell r="BA203" t="str">
            <v>Yes</v>
          </cell>
        </row>
        <row r="204">
          <cell r="A204">
            <v>43221</v>
          </cell>
          <cell r="B204"/>
          <cell r="C204" t="str">
            <v>C49SZX20180088RW</v>
          </cell>
          <cell r="D204" t="str">
            <v>HTY鸿通宇</v>
          </cell>
          <cell r="E204" t="str">
            <v>YS24X</v>
          </cell>
          <cell r="F204" t="str">
            <v>NA</v>
          </cell>
          <cell r="G204" t="e">
            <v>#REF!</v>
          </cell>
          <cell r="H204" t="e">
            <v>#REF!</v>
          </cell>
          <cell r="K204">
            <v>1</v>
          </cell>
          <cell r="L204" t="str">
            <v>已经送货</v>
          </cell>
          <cell r="M204" t="str">
            <v>2018/5</v>
          </cell>
          <cell r="O204">
            <v>11116115</v>
          </cell>
          <cell r="P204">
            <v>12120000</v>
          </cell>
          <cell r="Q204">
            <v>43221</v>
          </cell>
          <cell r="R204" t="str">
            <v>No</v>
          </cell>
          <cell r="S204" t="str">
            <v>C49</v>
          </cell>
          <cell r="T204" t="str">
            <v>SOUTH</v>
          </cell>
          <cell r="U204" t="str">
            <v>深圳</v>
          </cell>
          <cell r="V204" t="str">
            <v>SZ 深圳</v>
          </cell>
          <cell r="W204" t="str">
            <v>RW</v>
          </cell>
          <cell r="X204" t="str">
            <v>JPY</v>
          </cell>
          <cell r="Y204">
            <v>12120000</v>
          </cell>
          <cell r="Z204">
            <v>1</v>
          </cell>
          <cell r="AA204">
            <v>12120000</v>
          </cell>
          <cell r="AB204">
            <v>7.3400000000000007E-2</v>
          </cell>
          <cell r="AC204">
            <v>889608.00000000012</v>
          </cell>
          <cell r="AD204">
            <v>106752.96000000001</v>
          </cell>
          <cell r="AE204">
            <v>0.12</v>
          </cell>
          <cell r="AF204">
            <v>43227</v>
          </cell>
          <cell r="AG204" t="str">
            <v>DAP</v>
          </cell>
          <cell r="AH204" t="str">
            <v>吊装2楼</v>
          </cell>
          <cell r="AI204"/>
          <cell r="AJ204"/>
          <cell r="AK204">
            <v>0.3</v>
          </cell>
          <cell r="AL204">
            <v>3636000</v>
          </cell>
          <cell r="AM204">
            <v>43221</v>
          </cell>
          <cell r="AN204" t="str">
            <v>Yes</v>
          </cell>
          <cell r="AO204">
            <v>0.7</v>
          </cell>
          <cell r="AP204">
            <v>8484000</v>
          </cell>
          <cell r="AQ204">
            <v>43221</v>
          </cell>
          <cell r="AR204">
            <v>43238</v>
          </cell>
          <cell r="AS204" t="str">
            <v>complete</v>
          </cell>
          <cell r="AT204" t="e">
            <v>#VALUE!</v>
          </cell>
          <cell r="AV204"/>
          <cell r="AX204" t="str">
            <v>Yes</v>
          </cell>
          <cell r="AY204"/>
          <cell r="AZ204" t="str">
            <v>Y</v>
          </cell>
          <cell r="BA204" t="str">
            <v>Yes</v>
          </cell>
        </row>
        <row r="205">
          <cell r="A205">
            <v>43221</v>
          </cell>
          <cell r="B205"/>
          <cell r="C205" t="str">
            <v>C49SZX20180088RW</v>
          </cell>
          <cell r="D205" t="str">
            <v>HTY鸿通宇</v>
          </cell>
          <cell r="E205" t="str">
            <v>YSM10</v>
          </cell>
          <cell r="F205" t="str">
            <v>NA</v>
          </cell>
          <cell r="G205" t="e">
            <v>#REF!</v>
          </cell>
          <cell r="H205" t="e">
            <v>#REF!</v>
          </cell>
          <cell r="I205"/>
          <cell r="J205"/>
          <cell r="K205">
            <v>1</v>
          </cell>
          <cell r="L205" t="str">
            <v>已经送货</v>
          </cell>
          <cell r="M205" t="str">
            <v>2018/5</v>
          </cell>
          <cell r="N205"/>
          <cell r="O205">
            <v>11116115</v>
          </cell>
          <cell r="P205">
            <v>9352600</v>
          </cell>
          <cell r="Q205">
            <v>43221</v>
          </cell>
          <cell r="R205" t="str">
            <v>No</v>
          </cell>
          <cell r="S205" t="str">
            <v>C49</v>
          </cell>
          <cell r="T205" t="str">
            <v>SOUTH</v>
          </cell>
          <cell r="U205" t="str">
            <v>深圳</v>
          </cell>
          <cell r="V205" t="str">
            <v>SZ 深圳</v>
          </cell>
          <cell r="W205" t="str">
            <v>RW</v>
          </cell>
          <cell r="X205" t="str">
            <v>JPY</v>
          </cell>
          <cell r="Y205">
            <v>9352600</v>
          </cell>
          <cell r="Z205">
            <v>1</v>
          </cell>
          <cell r="AA205">
            <v>9352600</v>
          </cell>
          <cell r="AB205">
            <v>7.3400000000000007E-2</v>
          </cell>
          <cell r="AC205">
            <v>686480.84000000008</v>
          </cell>
          <cell r="AD205">
            <v>82377.700800000006</v>
          </cell>
          <cell r="AE205">
            <v>0.12</v>
          </cell>
          <cell r="AF205">
            <v>43227</v>
          </cell>
          <cell r="AG205" t="str">
            <v>DAP</v>
          </cell>
          <cell r="AH205" t="str">
            <v>吊装2楼</v>
          </cell>
          <cell r="AI205"/>
          <cell r="AJ205"/>
          <cell r="AK205">
            <v>0.3</v>
          </cell>
          <cell r="AL205">
            <v>2805780</v>
          </cell>
          <cell r="AM205">
            <v>43221</v>
          </cell>
          <cell r="AN205" t="str">
            <v>Yes</v>
          </cell>
          <cell r="AO205">
            <v>0.7</v>
          </cell>
          <cell r="AP205">
            <v>6546820</v>
          </cell>
          <cell r="AQ205">
            <v>43221</v>
          </cell>
          <cell r="AR205">
            <v>43238</v>
          </cell>
          <cell r="AS205" t="str">
            <v>complete</v>
          </cell>
          <cell r="AT205" t="e">
            <v>#VALUE!</v>
          </cell>
          <cell r="AU205"/>
          <cell r="AV205"/>
          <cell r="AW205"/>
          <cell r="AX205" t="str">
            <v>Yes</v>
          </cell>
          <cell r="AY205"/>
          <cell r="AZ205" t="str">
            <v>Y</v>
          </cell>
          <cell r="BA205" t="str">
            <v>Yes</v>
          </cell>
          <cell r="BB205"/>
        </row>
        <row r="206">
          <cell r="A206">
            <v>43252</v>
          </cell>
          <cell r="B206"/>
          <cell r="C206" t="str">
            <v>C49SZX20180089ZX</v>
          </cell>
          <cell r="D206" t="str">
            <v>科诚达</v>
          </cell>
          <cell r="E206" t="str">
            <v>YSM10</v>
          </cell>
          <cell r="F206" t="str">
            <v>NA</v>
          </cell>
          <cell r="G206" t="e">
            <v>#REF!</v>
          </cell>
          <cell r="H206" t="e">
            <v>#REF!</v>
          </cell>
          <cell r="K206">
            <v>2</v>
          </cell>
          <cell r="L206" t="str">
            <v>已经送货</v>
          </cell>
          <cell r="M206" t="str">
            <v>JUL 18</v>
          </cell>
          <cell r="O206">
            <v>11116151</v>
          </cell>
          <cell r="P206">
            <v>18500000</v>
          </cell>
          <cell r="Q206">
            <v>43282</v>
          </cell>
          <cell r="R206" t="str">
            <v>Yes</v>
          </cell>
          <cell r="S206" t="str">
            <v>C49</v>
          </cell>
          <cell r="T206" t="str">
            <v>SOUTH</v>
          </cell>
          <cell r="U206" t="str">
            <v>深圳</v>
          </cell>
          <cell r="V206" t="str">
            <v>SZ 深圳</v>
          </cell>
          <cell r="W206" t="str">
            <v>ZX</v>
          </cell>
          <cell r="X206" t="str">
            <v>JPY</v>
          </cell>
          <cell r="Y206">
            <v>9250000</v>
          </cell>
          <cell r="Z206">
            <v>1</v>
          </cell>
          <cell r="AA206">
            <v>18500000</v>
          </cell>
          <cell r="AB206">
            <v>7.3599999999999999E-2</v>
          </cell>
          <cell r="AC206">
            <v>1361600</v>
          </cell>
          <cell r="AD206">
            <v>163392</v>
          </cell>
          <cell r="AE206">
            <v>0.12</v>
          </cell>
          <cell r="AF206">
            <v>43255</v>
          </cell>
          <cell r="AG206" t="str">
            <v>DAP SZ</v>
          </cell>
          <cell r="AH206" t="str">
            <v>电梯，二楼</v>
          </cell>
          <cell r="AI206"/>
          <cell r="AJ206"/>
          <cell r="AK206">
            <v>0.1</v>
          </cell>
          <cell r="AL206">
            <v>1850000</v>
          </cell>
          <cell r="AM206">
            <v>43252</v>
          </cell>
          <cell r="AN206" t="str">
            <v>Yes</v>
          </cell>
          <cell r="AO206">
            <v>0.9</v>
          </cell>
          <cell r="AP206">
            <v>16650000</v>
          </cell>
          <cell r="AQ206">
            <v>43282</v>
          </cell>
          <cell r="AR206">
            <v>43285</v>
          </cell>
          <cell r="AS206"/>
          <cell r="AT206">
            <v>0</v>
          </cell>
          <cell r="AV206"/>
          <cell r="AY206"/>
          <cell r="AZ206" t="str">
            <v>Y</v>
          </cell>
          <cell r="BA206" t="str">
            <v>Yes</v>
          </cell>
        </row>
        <row r="207">
          <cell r="A207">
            <v>43221</v>
          </cell>
          <cell r="B207"/>
          <cell r="C207" t="str">
            <v>C49SZX20180090MZ</v>
          </cell>
          <cell r="D207" t="str">
            <v>Quanmailong全迈龙 Sales accural June</v>
          </cell>
          <cell r="E207" t="str">
            <v>YS12F</v>
          </cell>
          <cell r="F207" t="str">
            <v>NA</v>
          </cell>
          <cell r="G207" t="e">
            <v>#REF!</v>
          </cell>
          <cell r="H207" t="e">
            <v>#REF!</v>
          </cell>
          <cell r="K207">
            <v>1</v>
          </cell>
          <cell r="L207" t="str">
            <v>已经送货</v>
          </cell>
          <cell r="M207" t="str">
            <v>2018/7</v>
          </cell>
          <cell r="O207">
            <v>11100270</v>
          </cell>
          <cell r="P207">
            <v>500000</v>
          </cell>
          <cell r="Q207">
            <v>43313</v>
          </cell>
          <cell r="R207" t="str">
            <v>Yes</v>
          </cell>
          <cell r="S207" t="str">
            <v>C49</v>
          </cell>
          <cell r="T207" t="str">
            <v>SOUTH</v>
          </cell>
          <cell r="U207" t="str">
            <v>深圳</v>
          </cell>
          <cell r="V207" t="str">
            <v>SZ 深圳</v>
          </cell>
          <cell r="W207" t="str">
            <v>MZ</v>
          </cell>
          <cell r="X207" t="str">
            <v>RMB</v>
          </cell>
          <cell r="Y207">
            <v>500000</v>
          </cell>
          <cell r="Z207">
            <v>1.1599999999999999</v>
          </cell>
          <cell r="AA207">
            <v>500000</v>
          </cell>
          <cell r="AB207">
            <v>1.23</v>
          </cell>
          <cell r="AC207">
            <v>530172.41379310342</v>
          </cell>
          <cell r="AD207">
            <v>63620.689655172406</v>
          </cell>
          <cell r="AE207">
            <v>0.12</v>
          </cell>
          <cell r="AF207">
            <v>43251</v>
          </cell>
          <cell r="AG207" t="str">
            <v>DDP SZ</v>
          </cell>
          <cell r="AH207" t="str">
            <v>吊装5楼</v>
          </cell>
          <cell r="AI207">
            <v>100000</v>
          </cell>
          <cell r="AJ207" t="str">
            <v>20180604</v>
          </cell>
          <cell r="AK207">
            <v>0.2</v>
          </cell>
          <cell r="AL207">
            <v>100000</v>
          </cell>
          <cell r="AM207">
            <v>43252</v>
          </cell>
          <cell r="AN207" t="str">
            <v>Yes</v>
          </cell>
          <cell r="AO207">
            <v>0.8</v>
          </cell>
          <cell r="AP207">
            <v>400000</v>
          </cell>
          <cell r="AQ207">
            <v>43252</v>
          </cell>
          <cell r="AR207">
            <v>43279</v>
          </cell>
          <cell r="AS207" t="str">
            <v>complete</v>
          </cell>
          <cell r="AT207" t="e">
            <v>#VALUE!</v>
          </cell>
          <cell r="AV207"/>
          <cell r="AX207" t="str">
            <v>Yes</v>
          </cell>
          <cell r="AY207"/>
          <cell r="AZ207" t="str">
            <v>Y</v>
          </cell>
          <cell r="BA207" t="str">
            <v>Yes</v>
          </cell>
        </row>
        <row r="208">
          <cell r="A208">
            <v>43221</v>
          </cell>
          <cell r="B208"/>
          <cell r="C208" t="str">
            <v>C49SZX20180090MZ</v>
          </cell>
          <cell r="D208" t="str">
            <v>Quanmailong全迈龙 Sales accural June</v>
          </cell>
          <cell r="E208" t="str">
            <v>YSM10</v>
          </cell>
          <cell r="F208" t="str">
            <v>NA</v>
          </cell>
          <cell r="G208" t="e">
            <v>#REF!</v>
          </cell>
          <cell r="H208" t="e">
            <v>#REF!</v>
          </cell>
          <cell r="K208">
            <v>1</v>
          </cell>
          <cell r="L208" t="str">
            <v>已经送货</v>
          </cell>
          <cell r="M208" t="str">
            <v>2018/7</v>
          </cell>
          <cell r="O208">
            <v>11100270</v>
          </cell>
          <cell r="P208">
            <v>600000</v>
          </cell>
          <cell r="Q208">
            <v>43313</v>
          </cell>
          <cell r="R208" t="str">
            <v>Yes</v>
          </cell>
          <cell r="S208" t="str">
            <v>C49</v>
          </cell>
          <cell r="T208" t="str">
            <v>SOUTH</v>
          </cell>
          <cell r="U208" t="str">
            <v>深圳</v>
          </cell>
          <cell r="V208" t="str">
            <v>SZ 深圳</v>
          </cell>
          <cell r="W208" t="str">
            <v>MZ</v>
          </cell>
          <cell r="X208" t="str">
            <v>RMB</v>
          </cell>
          <cell r="Y208">
            <v>600000</v>
          </cell>
          <cell r="Z208">
            <v>1.1599999999999999</v>
          </cell>
          <cell r="AA208">
            <v>600000</v>
          </cell>
          <cell r="AB208">
            <v>1.23</v>
          </cell>
          <cell r="AC208">
            <v>636206.89655172417</v>
          </cell>
          <cell r="AD208">
            <v>76344.827586206899</v>
          </cell>
          <cell r="AE208">
            <v>0.12</v>
          </cell>
          <cell r="AF208">
            <v>43251</v>
          </cell>
          <cell r="AG208" t="str">
            <v>DDP SZ</v>
          </cell>
          <cell r="AH208" t="str">
            <v>吊装5楼</v>
          </cell>
          <cell r="AI208">
            <v>120000</v>
          </cell>
          <cell r="AJ208" t="str">
            <v>20180604</v>
          </cell>
          <cell r="AK208">
            <v>0.2</v>
          </cell>
          <cell r="AL208">
            <v>120000</v>
          </cell>
          <cell r="AM208">
            <v>43252</v>
          </cell>
          <cell r="AN208" t="str">
            <v>Yes</v>
          </cell>
          <cell r="AO208">
            <v>0.8</v>
          </cell>
          <cell r="AP208">
            <v>480000</v>
          </cell>
          <cell r="AQ208">
            <v>43252</v>
          </cell>
          <cell r="AR208">
            <v>43279</v>
          </cell>
          <cell r="AS208" t="str">
            <v>complete</v>
          </cell>
          <cell r="AT208" t="e">
            <v>#VALUE!</v>
          </cell>
          <cell r="AV208"/>
          <cell r="AX208" t="str">
            <v>Yes</v>
          </cell>
          <cell r="AY208"/>
          <cell r="AZ208" t="str">
            <v>Y</v>
          </cell>
          <cell r="BA208" t="str">
            <v>Yes</v>
          </cell>
        </row>
        <row r="209">
          <cell r="A209">
            <v>43221</v>
          </cell>
          <cell r="B209"/>
          <cell r="C209" t="str">
            <v>C49SZX20180091LC</v>
          </cell>
          <cell r="D209" t="str">
            <v>FYT飞业泰</v>
          </cell>
          <cell r="E209" t="str">
            <v>YSM10</v>
          </cell>
          <cell r="F209" t="str">
            <v>NA</v>
          </cell>
          <cell r="G209" t="e">
            <v>#REF!</v>
          </cell>
          <cell r="H209" t="e">
            <v>#REF!</v>
          </cell>
          <cell r="K209">
            <v>1</v>
          </cell>
          <cell r="L209" t="str">
            <v>已经送货</v>
          </cell>
          <cell r="M209" t="str">
            <v>JUL 18</v>
          </cell>
          <cell r="O209">
            <v>11116153</v>
          </cell>
          <cell r="P209">
            <v>10216000</v>
          </cell>
          <cell r="Q209">
            <v>43282</v>
          </cell>
          <cell r="R209" t="str">
            <v>Yes</v>
          </cell>
          <cell r="S209" t="str">
            <v>C49</v>
          </cell>
          <cell r="T209" t="str">
            <v>SOUTH</v>
          </cell>
          <cell r="U209" t="str">
            <v>深圳</v>
          </cell>
          <cell r="V209" t="str">
            <v>SZ 深圳</v>
          </cell>
          <cell r="W209" t="str">
            <v>LC</v>
          </cell>
          <cell r="X209" t="str">
            <v>JPY</v>
          </cell>
          <cell r="Y209">
            <v>10216000</v>
          </cell>
          <cell r="Z209">
            <v>1</v>
          </cell>
          <cell r="AA209">
            <v>10216000</v>
          </cell>
          <cell r="AB209">
            <v>7.3400000000000007E-2</v>
          </cell>
          <cell r="AC209">
            <v>749854.4</v>
          </cell>
          <cell r="AD209">
            <v>89982.528000000006</v>
          </cell>
          <cell r="AE209">
            <v>0.12</v>
          </cell>
          <cell r="AF209">
            <v>43251</v>
          </cell>
          <cell r="AG209" t="str">
            <v>DAP SZ</v>
          </cell>
          <cell r="AH209" t="str">
            <v>电梯</v>
          </cell>
          <cell r="AI209"/>
          <cell r="AJ209"/>
          <cell r="AK209">
            <v>0.2</v>
          </cell>
          <cell r="AL209">
            <v>2043200</v>
          </cell>
          <cell r="AM209">
            <v>43252</v>
          </cell>
          <cell r="AN209" t="str">
            <v>Yes</v>
          </cell>
          <cell r="AO209">
            <v>0.7</v>
          </cell>
          <cell r="AP209">
            <v>7151200</v>
          </cell>
          <cell r="AQ209">
            <v>43282</v>
          </cell>
          <cell r="AR209">
            <v>43292</v>
          </cell>
          <cell r="AS209">
            <v>0.1</v>
          </cell>
          <cell r="AT209">
            <v>1021600</v>
          </cell>
          <cell r="AU209">
            <v>43313</v>
          </cell>
          <cell r="AV209">
            <v>43334</v>
          </cell>
          <cell r="AW209" t="str">
            <v xml:space="preserve">complete </v>
          </cell>
          <cell r="AX209" t="str">
            <v>Yes</v>
          </cell>
          <cell r="AY209"/>
          <cell r="AZ209" t="str">
            <v>y</v>
          </cell>
          <cell r="BA209" t="str">
            <v>Yes</v>
          </cell>
        </row>
        <row r="210">
          <cell r="A210">
            <v>43221</v>
          </cell>
          <cell r="B210">
            <v>92</v>
          </cell>
          <cell r="C210" t="str">
            <v>C49SZX20180092LC</v>
          </cell>
          <cell r="D210" t="str">
            <v>FYT飞业泰</v>
          </cell>
          <cell r="E210" t="str">
            <v>YSM10</v>
          </cell>
          <cell r="F210" t="str">
            <v>NA</v>
          </cell>
          <cell r="G210" t="e">
            <v>#REF!</v>
          </cell>
          <cell r="H210" t="e">
            <v>#REF!</v>
          </cell>
          <cell r="I210" t="str">
            <v>R-&gt;L</v>
          </cell>
          <cell r="J210" t="str">
            <v>No</v>
          </cell>
          <cell r="K210">
            <v>1</v>
          </cell>
          <cell r="L210" t="str">
            <v>取消</v>
          </cell>
          <cell r="M210" t="e">
            <v>#N/A</v>
          </cell>
          <cell r="N210"/>
          <cell r="O210"/>
          <cell r="P210"/>
          <cell r="Q210"/>
          <cell r="R210" t="str">
            <v>Yes</v>
          </cell>
          <cell r="S210" t="str">
            <v>C49</v>
          </cell>
          <cell r="T210" t="str">
            <v>SOUTH</v>
          </cell>
          <cell r="U210" t="str">
            <v>深圳</v>
          </cell>
          <cell r="V210" t="str">
            <v>SZ 深圳</v>
          </cell>
          <cell r="W210" t="str">
            <v>LC</v>
          </cell>
          <cell r="X210" t="str">
            <v>JPY</v>
          </cell>
          <cell r="Y210">
            <v>10216000</v>
          </cell>
          <cell r="Z210">
            <v>1</v>
          </cell>
          <cell r="AA210">
            <v>10216000</v>
          </cell>
          <cell r="AB210">
            <v>7.3400000000000007E-2</v>
          </cell>
          <cell r="AC210">
            <v>749854.4</v>
          </cell>
          <cell r="AD210">
            <v>89982.528000000006</v>
          </cell>
          <cell r="AE210">
            <v>0.12</v>
          </cell>
          <cell r="AF210">
            <v>43251</v>
          </cell>
          <cell r="AG210" t="str">
            <v>DAP SZ</v>
          </cell>
          <cell r="AH210" t="str">
            <v>电梯</v>
          </cell>
          <cell r="AI210"/>
          <cell r="AJ210"/>
          <cell r="AK210">
            <v>0.2</v>
          </cell>
          <cell r="AL210">
            <v>2043200</v>
          </cell>
          <cell r="AM210"/>
          <cell r="AN210" t="str">
            <v>No</v>
          </cell>
          <cell r="AO210">
            <v>0.7</v>
          </cell>
          <cell r="AP210">
            <v>7151200</v>
          </cell>
          <cell r="AQ210"/>
          <cell r="AR210"/>
          <cell r="AS210">
            <v>0.1</v>
          </cell>
          <cell r="AT210">
            <v>1021600</v>
          </cell>
          <cell r="AV210"/>
          <cell r="AX210" t="str">
            <v>Cancel</v>
          </cell>
          <cell r="AY210"/>
          <cell r="AZ210"/>
          <cell r="BA210" t="str">
            <v>Cancel</v>
          </cell>
          <cell r="BB210" t="str">
            <v>2018-10-23通知</v>
          </cell>
        </row>
        <row r="211">
          <cell r="A211">
            <v>43221</v>
          </cell>
          <cell r="B211">
            <v>93</v>
          </cell>
          <cell r="C211" t="str">
            <v>C49SZX20180092LC</v>
          </cell>
          <cell r="D211" t="str">
            <v>FYT飞业泰</v>
          </cell>
          <cell r="E211" t="str">
            <v>YSM10</v>
          </cell>
          <cell r="F211" t="str">
            <v>NA</v>
          </cell>
          <cell r="G211" t="e">
            <v>#REF!</v>
          </cell>
          <cell r="H211" t="e">
            <v>#REF!</v>
          </cell>
          <cell r="I211" t="str">
            <v>R-&gt;L</v>
          </cell>
          <cell r="J211" t="str">
            <v>No</v>
          </cell>
          <cell r="K211">
            <v>1</v>
          </cell>
          <cell r="L211" t="str">
            <v>取消</v>
          </cell>
          <cell r="M211" t="e">
            <v>#N/A</v>
          </cell>
          <cell r="N211"/>
          <cell r="O211"/>
          <cell r="P211"/>
          <cell r="Q211"/>
          <cell r="R211" t="str">
            <v>Yes</v>
          </cell>
          <cell r="S211" t="str">
            <v>C49</v>
          </cell>
          <cell r="T211" t="str">
            <v>SOUTH</v>
          </cell>
          <cell r="U211" t="str">
            <v>深圳</v>
          </cell>
          <cell r="V211" t="str">
            <v>SZ 深圳</v>
          </cell>
          <cell r="W211" t="str">
            <v>LC</v>
          </cell>
          <cell r="X211" t="str">
            <v>JPY</v>
          </cell>
          <cell r="Y211">
            <v>10216000</v>
          </cell>
          <cell r="Z211">
            <v>1</v>
          </cell>
          <cell r="AA211">
            <v>10216000</v>
          </cell>
          <cell r="AB211">
            <v>7.3400000000000007E-2</v>
          </cell>
          <cell r="AC211">
            <v>749854.4</v>
          </cell>
          <cell r="AD211">
            <v>89982.528000000006</v>
          </cell>
          <cell r="AE211">
            <v>0.12</v>
          </cell>
          <cell r="AF211">
            <v>43251</v>
          </cell>
          <cell r="AG211" t="str">
            <v>DAP SZ</v>
          </cell>
          <cell r="AH211" t="str">
            <v>电梯</v>
          </cell>
          <cell r="AI211"/>
          <cell r="AJ211"/>
          <cell r="AK211">
            <v>0.2</v>
          </cell>
          <cell r="AL211">
            <v>2043200</v>
          </cell>
          <cell r="AM211"/>
          <cell r="AN211" t="str">
            <v>No</v>
          </cell>
          <cell r="AO211">
            <v>0.7</v>
          </cell>
          <cell r="AP211">
            <v>7151200</v>
          </cell>
          <cell r="AQ211"/>
          <cell r="AR211"/>
          <cell r="AS211">
            <v>0.1</v>
          </cell>
          <cell r="AT211">
            <v>1021600</v>
          </cell>
          <cell r="AV211"/>
          <cell r="AX211" t="str">
            <v>Cancel</v>
          </cell>
          <cell r="AY211"/>
          <cell r="AZ211"/>
          <cell r="BA211" t="str">
            <v>Cancel</v>
          </cell>
          <cell r="BB211" t="str">
            <v>2018-10-23通知</v>
          </cell>
        </row>
        <row r="212">
          <cell r="A212">
            <v>43221</v>
          </cell>
          <cell r="B212">
            <v>94</v>
          </cell>
          <cell r="C212" t="str">
            <v>C49SZX20180092LC</v>
          </cell>
          <cell r="D212" t="str">
            <v>FYT飞业泰</v>
          </cell>
          <cell r="E212" t="str">
            <v>YSM10</v>
          </cell>
          <cell r="F212" t="str">
            <v>NA</v>
          </cell>
          <cell r="G212" t="e">
            <v>#REF!</v>
          </cell>
          <cell r="H212" t="e">
            <v>#REF!</v>
          </cell>
          <cell r="I212" t="str">
            <v>R-&gt;L</v>
          </cell>
          <cell r="J212" t="str">
            <v>No</v>
          </cell>
          <cell r="K212">
            <v>1</v>
          </cell>
          <cell r="L212" t="str">
            <v>取消</v>
          </cell>
          <cell r="M212" t="e">
            <v>#N/A</v>
          </cell>
          <cell r="N212"/>
          <cell r="O212"/>
          <cell r="P212"/>
          <cell r="Q212"/>
          <cell r="R212" t="str">
            <v>Yes</v>
          </cell>
          <cell r="S212" t="str">
            <v>C49</v>
          </cell>
          <cell r="T212" t="str">
            <v>SOUTH</v>
          </cell>
          <cell r="U212" t="str">
            <v>深圳</v>
          </cell>
          <cell r="V212" t="str">
            <v>SZ 深圳</v>
          </cell>
          <cell r="W212" t="str">
            <v>LC</v>
          </cell>
          <cell r="X212" t="str">
            <v>JPY</v>
          </cell>
          <cell r="Y212">
            <v>10216000</v>
          </cell>
          <cell r="Z212">
            <v>1</v>
          </cell>
          <cell r="AA212">
            <v>10216000</v>
          </cell>
          <cell r="AB212">
            <v>7.3400000000000007E-2</v>
          </cell>
          <cell r="AC212">
            <v>749854.4</v>
          </cell>
          <cell r="AD212">
            <v>89982.528000000006</v>
          </cell>
          <cell r="AE212">
            <v>0.12</v>
          </cell>
          <cell r="AF212">
            <v>43251</v>
          </cell>
          <cell r="AG212" t="str">
            <v>DAP SZ</v>
          </cell>
          <cell r="AH212" t="str">
            <v>电梯</v>
          </cell>
          <cell r="AI212"/>
          <cell r="AJ212"/>
          <cell r="AK212">
            <v>0.2</v>
          </cell>
          <cell r="AL212">
            <v>2043200</v>
          </cell>
          <cell r="AM212"/>
          <cell r="AN212" t="str">
            <v>No</v>
          </cell>
          <cell r="AO212">
            <v>0.7</v>
          </cell>
          <cell r="AP212">
            <v>7151200</v>
          </cell>
          <cell r="AQ212"/>
          <cell r="AR212"/>
          <cell r="AS212">
            <v>0.1</v>
          </cell>
          <cell r="AT212">
            <v>1021600</v>
          </cell>
          <cell r="AV212"/>
          <cell r="AX212" t="str">
            <v>Cancel</v>
          </cell>
          <cell r="AY212"/>
          <cell r="AZ212"/>
          <cell r="BA212" t="str">
            <v>Cancel</v>
          </cell>
          <cell r="BB212" t="str">
            <v>2018-10-23通知</v>
          </cell>
        </row>
        <row r="213">
          <cell r="A213">
            <v>43221</v>
          </cell>
          <cell r="B213">
            <v>95</v>
          </cell>
          <cell r="C213" t="str">
            <v>C49SZX20180092LC</v>
          </cell>
          <cell r="D213" t="str">
            <v>FYT飞业泰</v>
          </cell>
          <cell r="E213" t="str">
            <v>YSM10</v>
          </cell>
          <cell r="F213" t="str">
            <v>NA</v>
          </cell>
          <cell r="G213" t="e">
            <v>#REF!</v>
          </cell>
          <cell r="H213" t="e">
            <v>#REF!</v>
          </cell>
          <cell r="I213" t="str">
            <v>R-&gt;L</v>
          </cell>
          <cell r="J213" t="str">
            <v>No</v>
          </cell>
          <cell r="K213">
            <v>1</v>
          </cell>
          <cell r="L213" t="str">
            <v>取消</v>
          </cell>
          <cell r="M213" t="e">
            <v>#N/A</v>
          </cell>
          <cell r="N213"/>
          <cell r="O213"/>
          <cell r="P213"/>
          <cell r="Q213"/>
          <cell r="R213" t="str">
            <v>Yes</v>
          </cell>
          <cell r="S213" t="str">
            <v>C49</v>
          </cell>
          <cell r="T213" t="str">
            <v>SOUTH</v>
          </cell>
          <cell r="U213" t="str">
            <v>深圳</v>
          </cell>
          <cell r="V213" t="str">
            <v>SZ 深圳</v>
          </cell>
          <cell r="W213" t="str">
            <v>LC</v>
          </cell>
          <cell r="X213" t="str">
            <v>JPY</v>
          </cell>
          <cell r="Y213">
            <v>10216000</v>
          </cell>
          <cell r="Z213">
            <v>1</v>
          </cell>
          <cell r="AA213">
            <v>10216000</v>
          </cell>
          <cell r="AB213">
            <v>7.3400000000000007E-2</v>
          </cell>
          <cell r="AC213">
            <v>749854.4</v>
          </cell>
          <cell r="AD213">
            <v>89982.528000000006</v>
          </cell>
          <cell r="AE213">
            <v>0.12</v>
          </cell>
          <cell r="AF213">
            <v>43251</v>
          </cell>
          <cell r="AG213" t="str">
            <v>DAP SZ</v>
          </cell>
          <cell r="AH213" t="str">
            <v>电梯</v>
          </cell>
          <cell r="AI213"/>
          <cell r="AJ213"/>
          <cell r="AK213">
            <v>0.2</v>
          </cell>
          <cell r="AL213">
            <v>2043200</v>
          </cell>
          <cell r="AM213"/>
          <cell r="AN213" t="str">
            <v>No</v>
          </cell>
          <cell r="AO213">
            <v>0.7</v>
          </cell>
          <cell r="AP213">
            <v>7151200</v>
          </cell>
          <cell r="AQ213"/>
          <cell r="AR213"/>
          <cell r="AS213">
            <v>0.1</v>
          </cell>
          <cell r="AT213">
            <v>1021600</v>
          </cell>
          <cell r="AV213"/>
          <cell r="AX213" t="str">
            <v>Cancel</v>
          </cell>
          <cell r="AY213"/>
          <cell r="AZ213"/>
          <cell r="BA213" t="str">
            <v>Cancel</v>
          </cell>
          <cell r="BB213" t="str">
            <v>2018-10-23通知</v>
          </cell>
        </row>
        <row r="214">
          <cell r="A214">
            <v>43252</v>
          </cell>
          <cell r="B214"/>
          <cell r="C214" t="str">
            <v>C49SZX20180095SS</v>
          </cell>
          <cell r="D214" t="str">
            <v>中禾旭</v>
          </cell>
          <cell r="E214" t="str">
            <v>YSM10</v>
          </cell>
          <cell r="F214" t="str">
            <v>NA</v>
          </cell>
          <cell r="G214" t="e">
            <v>#REF!</v>
          </cell>
          <cell r="H214" t="e">
            <v>#REF!</v>
          </cell>
          <cell r="K214">
            <v>1</v>
          </cell>
          <cell r="L214" t="str">
            <v>已经送货</v>
          </cell>
          <cell r="M214" t="str">
            <v>JUL 18</v>
          </cell>
          <cell r="O214">
            <v>11116161</v>
          </cell>
          <cell r="P214">
            <v>9090000</v>
          </cell>
          <cell r="Q214">
            <v>43282</v>
          </cell>
          <cell r="R214" t="str">
            <v>Yes</v>
          </cell>
          <cell r="S214" t="str">
            <v>C49</v>
          </cell>
          <cell r="T214" t="str">
            <v>SOUTH</v>
          </cell>
          <cell r="U214" t="str">
            <v>深圳</v>
          </cell>
          <cell r="V214" t="str">
            <v>SZ 深圳</v>
          </cell>
          <cell r="W214" t="str">
            <v>SS</v>
          </cell>
          <cell r="X214" t="str">
            <v>JPY</v>
          </cell>
          <cell r="Y214">
            <v>9090000</v>
          </cell>
          <cell r="Z214">
            <v>1</v>
          </cell>
          <cell r="AA214">
            <v>9090000</v>
          </cell>
          <cell r="AB214">
            <v>7.3599999999999999E-2</v>
          </cell>
          <cell r="AC214">
            <v>669024</v>
          </cell>
          <cell r="AD214">
            <v>80282.87999999999</v>
          </cell>
          <cell r="AE214">
            <v>0.12</v>
          </cell>
          <cell r="AF214">
            <v>43257</v>
          </cell>
          <cell r="AG214" t="str">
            <v>DAP SZ</v>
          </cell>
          <cell r="AH214" t="str">
            <v>吊装2楼</v>
          </cell>
          <cell r="AI214"/>
          <cell r="AJ214"/>
          <cell r="AK214" t="str">
            <v>agree</v>
          </cell>
          <cell r="AL214">
            <v>1700000</v>
          </cell>
          <cell r="AM214">
            <v>43252</v>
          </cell>
          <cell r="AN214" t="str">
            <v>Yes</v>
          </cell>
          <cell r="AO214" t="str">
            <v>agree</v>
          </cell>
          <cell r="AP214">
            <v>7390000</v>
          </cell>
          <cell r="AQ214">
            <v>43282</v>
          </cell>
          <cell r="AR214">
            <v>43299</v>
          </cell>
          <cell r="AS214">
            <v>0.8</v>
          </cell>
          <cell r="AT214">
            <v>7272000</v>
          </cell>
          <cell r="AV214"/>
          <cell r="AY214"/>
          <cell r="AZ214" t="str">
            <v>Y</v>
          </cell>
          <cell r="BA214" t="str">
            <v>Yes</v>
          </cell>
        </row>
        <row r="215">
          <cell r="A215">
            <v>43252</v>
          </cell>
          <cell r="B215"/>
          <cell r="C215" t="str">
            <v>C49SZX20180097SS</v>
          </cell>
          <cell r="D215" t="str">
            <v>新佰浚</v>
          </cell>
          <cell r="E215" t="str">
            <v>YSM10</v>
          </cell>
          <cell r="F215" t="str">
            <v>NA</v>
          </cell>
          <cell r="G215" t="e">
            <v>#REF!</v>
          </cell>
          <cell r="H215" t="e">
            <v>#REF!</v>
          </cell>
          <cell r="I215"/>
          <cell r="J215"/>
          <cell r="K215">
            <v>1</v>
          </cell>
          <cell r="L215" t="str">
            <v>取消</v>
          </cell>
          <cell r="M215"/>
          <cell r="N215"/>
          <cell r="O215"/>
          <cell r="P215"/>
          <cell r="Q215"/>
          <cell r="R215" t="str">
            <v>Yes</v>
          </cell>
          <cell r="S215" t="str">
            <v>C49</v>
          </cell>
          <cell r="T215" t="str">
            <v>SOUTH</v>
          </cell>
          <cell r="U215" t="str">
            <v>深圳</v>
          </cell>
          <cell r="V215" t="str">
            <v>SZ 深圳</v>
          </cell>
          <cell r="W215" t="str">
            <v>SS</v>
          </cell>
          <cell r="X215" t="str">
            <v>JPY</v>
          </cell>
          <cell r="Y215">
            <v>10460000</v>
          </cell>
          <cell r="Z215">
            <v>1</v>
          </cell>
          <cell r="AA215">
            <v>10460000</v>
          </cell>
          <cell r="AB215">
            <v>7.3599999999999999E-2</v>
          </cell>
          <cell r="AC215">
            <v>769856</v>
          </cell>
          <cell r="AD215">
            <v>92382.720000000001</v>
          </cell>
          <cell r="AE215">
            <v>0.12</v>
          </cell>
          <cell r="AF215">
            <v>43258</v>
          </cell>
          <cell r="AG215" t="str">
            <v>DAP SZ</v>
          </cell>
          <cell r="AH215"/>
          <cell r="AI215"/>
          <cell r="AJ215"/>
          <cell r="AK215">
            <v>0.2</v>
          </cell>
          <cell r="AL215">
            <v>2092000</v>
          </cell>
          <cell r="AM215"/>
          <cell r="AN215"/>
          <cell r="AO215">
            <v>0.8</v>
          </cell>
          <cell r="AP215">
            <v>8368000</v>
          </cell>
          <cell r="AQ215"/>
          <cell r="AR215"/>
          <cell r="AS215">
            <v>0</v>
          </cell>
          <cell r="AT215">
            <v>0</v>
          </cell>
          <cell r="AU215"/>
          <cell r="AV215"/>
          <cell r="AW215"/>
          <cell r="AX215" t="str">
            <v>Cancel</v>
          </cell>
          <cell r="AY215"/>
          <cell r="AZ215"/>
          <cell r="BA215" t="str">
            <v>Cancel</v>
          </cell>
          <cell r="BB215"/>
        </row>
        <row r="216">
          <cell r="A216">
            <v>43252</v>
          </cell>
          <cell r="B216"/>
          <cell r="C216" t="str">
            <v>C49SZX20180097SS</v>
          </cell>
          <cell r="D216" t="str">
            <v>新佰浚</v>
          </cell>
          <cell r="E216" t="str">
            <v>YSM10</v>
          </cell>
          <cell r="F216" t="str">
            <v>NA</v>
          </cell>
          <cell r="G216" t="e">
            <v>#REF!</v>
          </cell>
          <cell r="H216" t="e">
            <v>#REF!</v>
          </cell>
          <cell r="I216"/>
          <cell r="J216"/>
          <cell r="K216">
            <v>1</v>
          </cell>
          <cell r="L216" t="str">
            <v>取消</v>
          </cell>
          <cell r="M216">
            <v>43374</v>
          </cell>
          <cell r="N216"/>
          <cell r="O216"/>
          <cell r="P216"/>
          <cell r="Q216"/>
          <cell r="R216" t="str">
            <v>Yes</v>
          </cell>
          <cell r="S216" t="str">
            <v>C49</v>
          </cell>
          <cell r="T216" t="str">
            <v>SOUTH</v>
          </cell>
          <cell r="U216" t="str">
            <v>深圳</v>
          </cell>
          <cell r="V216" t="str">
            <v>SZ 深圳</v>
          </cell>
          <cell r="W216" t="str">
            <v>SS</v>
          </cell>
          <cell r="X216" t="str">
            <v>JPY</v>
          </cell>
          <cell r="Y216">
            <v>10460000</v>
          </cell>
          <cell r="Z216">
            <v>1</v>
          </cell>
          <cell r="AA216">
            <v>10460000</v>
          </cell>
          <cell r="AB216">
            <v>7.3599999999999999E-2</v>
          </cell>
          <cell r="AC216">
            <v>769856</v>
          </cell>
          <cell r="AD216">
            <v>92382.720000000001</v>
          </cell>
          <cell r="AE216">
            <v>0.12</v>
          </cell>
          <cell r="AF216">
            <v>43258</v>
          </cell>
          <cell r="AG216" t="str">
            <v>DAP SZ</v>
          </cell>
          <cell r="AH216"/>
          <cell r="AI216"/>
          <cell r="AJ216"/>
          <cell r="AK216">
            <v>0.2</v>
          </cell>
          <cell r="AL216">
            <v>2092000</v>
          </cell>
          <cell r="AM216"/>
          <cell r="AN216"/>
          <cell r="AO216">
            <v>0.8</v>
          </cell>
          <cell r="AP216">
            <v>8368000</v>
          </cell>
          <cell r="AQ216"/>
          <cell r="AR216"/>
          <cell r="AS216">
            <v>0</v>
          </cell>
          <cell r="AT216">
            <v>0</v>
          </cell>
          <cell r="AU216"/>
          <cell r="AV216"/>
          <cell r="AW216"/>
          <cell r="AX216" t="str">
            <v>Cancel</v>
          </cell>
          <cell r="AY216"/>
          <cell r="AZ216"/>
          <cell r="BA216" t="str">
            <v>Cancel</v>
          </cell>
          <cell r="BB216"/>
        </row>
        <row r="217">
          <cell r="A217">
            <v>43252</v>
          </cell>
          <cell r="B217"/>
          <cell r="C217" t="str">
            <v>C49SZX20180098SX</v>
          </cell>
          <cell r="D217" t="str">
            <v>凯瑞丰</v>
          </cell>
          <cell r="E217" t="str">
            <v>YSM10</v>
          </cell>
          <cell r="F217" t="str">
            <v>NA</v>
          </cell>
          <cell r="G217" t="e">
            <v>#REF!</v>
          </cell>
          <cell r="H217" t="e">
            <v>#REF!</v>
          </cell>
          <cell r="K217">
            <v>1</v>
          </cell>
          <cell r="L217" t="str">
            <v>已经送货</v>
          </cell>
          <cell r="M217" t="str">
            <v>JUL 18</v>
          </cell>
          <cell r="O217">
            <v>11116168</v>
          </cell>
          <cell r="P217">
            <v>9116260</v>
          </cell>
          <cell r="Q217">
            <v>43282</v>
          </cell>
          <cell r="R217" t="str">
            <v>Yes</v>
          </cell>
          <cell r="S217" t="str">
            <v>C49</v>
          </cell>
          <cell r="T217" t="str">
            <v>SOUTH</v>
          </cell>
          <cell r="U217" t="str">
            <v>深圳</v>
          </cell>
          <cell r="V217" t="str">
            <v>SZ 深圳</v>
          </cell>
          <cell r="W217" t="str">
            <v>SX</v>
          </cell>
          <cell r="X217" t="str">
            <v>JPY</v>
          </cell>
          <cell r="Y217">
            <v>9116260</v>
          </cell>
          <cell r="Z217">
            <v>1</v>
          </cell>
          <cell r="AA217">
            <v>9116260</v>
          </cell>
          <cell r="AB217">
            <v>7.3599999999999999E-2</v>
          </cell>
          <cell r="AC217">
            <v>670956.73600000003</v>
          </cell>
          <cell r="AD217">
            <v>80514.808319999996</v>
          </cell>
          <cell r="AE217">
            <v>0.12</v>
          </cell>
          <cell r="AF217">
            <v>43257</v>
          </cell>
          <cell r="AG217" t="str">
            <v>DAP SZ</v>
          </cell>
          <cell r="AH217" t="str">
            <v>电梯</v>
          </cell>
          <cell r="AI217">
            <v>50000</v>
          </cell>
          <cell r="AJ217" t="str">
            <v>20180615</v>
          </cell>
          <cell r="AK217">
            <v>1</v>
          </cell>
          <cell r="AL217">
            <v>9116260</v>
          </cell>
          <cell r="AM217">
            <v>43282</v>
          </cell>
          <cell r="AN217" t="str">
            <v>Yes</v>
          </cell>
          <cell r="AO217" t="str">
            <v>complete</v>
          </cell>
          <cell r="AP217"/>
          <cell r="AR217"/>
          <cell r="AS217"/>
          <cell r="AT217">
            <v>0</v>
          </cell>
          <cell r="AV217"/>
          <cell r="AX217" t="str">
            <v>Yes</v>
          </cell>
          <cell r="AY217"/>
          <cell r="AZ217" t="str">
            <v>Y</v>
          </cell>
          <cell r="BA217" t="str">
            <v>Yes</v>
          </cell>
        </row>
        <row r="218">
          <cell r="A218">
            <v>43252</v>
          </cell>
          <cell r="B218"/>
          <cell r="C218" t="str">
            <v>C49SZX20180099JY</v>
          </cell>
          <cell r="D218" t="str">
            <v>Mingze 明泽/诚泰科</v>
          </cell>
          <cell r="E218" t="str">
            <v>YSM10</v>
          </cell>
          <cell r="F218" t="str">
            <v>NA</v>
          </cell>
          <cell r="G218" t="e">
            <v>#REF!</v>
          </cell>
          <cell r="H218" t="e">
            <v>#REF!</v>
          </cell>
          <cell r="I218"/>
          <cell r="J218"/>
          <cell r="K218">
            <v>1</v>
          </cell>
          <cell r="L218" t="str">
            <v>已经送货</v>
          </cell>
          <cell r="M218" t="str">
            <v>2018/6</v>
          </cell>
          <cell r="N218"/>
          <cell r="O218">
            <v>11116120</v>
          </cell>
          <cell r="P218">
            <v>9651240</v>
          </cell>
          <cell r="Q218">
            <v>43252</v>
          </cell>
          <cell r="R218" t="str">
            <v>No</v>
          </cell>
          <cell r="S218" t="str">
            <v>C49</v>
          </cell>
          <cell r="T218" t="str">
            <v>SOUTH</v>
          </cell>
          <cell r="U218" t="str">
            <v>深圳</v>
          </cell>
          <cell r="V218" t="str">
            <v>SZ 深圳</v>
          </cell>
          <cell r="W218" t="str">
            <v>JY</v>
          </cell>
          <cell r="X218" t="str">
            <v>JPY</v>
          </cell>
          <cell r="Y218">
            <v>9651240</v>
          </cell>
          <cell r="Z218">
            <v>1</v>
          </cell>
          <cell r="AA218">
            <v>9651240</v>
          </cell>
          <cell r="AB218">
            <v>7.51E-2</v>
          </cell>
          <cell r="AC218">
            <v>724808.12399999995</v>
          </cell>
          <cell r="AD218">
            <v>86976.974879999994</v>
          </cell>
          <cell r="AE218">
            <v>0.12</v>
          </cell>
          <cell r="AF218">
            <v>43208</v>
          </cell>
          <cell r="AG218" t="str">
            <v>DAP</v>
          </cell>
          <cell r="AH218"/>
          <cell r="AI218">
            <v>100000</v>
          </cell>
          <cell r="AJ218" t="str">
            <v>20180420</v>
          </cell>
          <cell r="AK218">
            <v>1</v>
          </cell>
          <cell r="AL218">
            <v>9651240</v>
          </cell>
          <cell r="AM218">
            <v>43252</v>
          </cell>
          <cell r="AN218" t="str">
            <v>Yes</v>
          </cell>
          <cell r="AO218">
            <v>0</v>
          </cell>
          <cell r="AP218">
            <v>0</v>
          </cell>
          <cell r="AQ218"/>
          <cell r="AR218"/>
          <cell r="AS218">
            <v>0</v>
          </cell>
          <cell r="AT218">
            <v>0</v>
          </cell>
          <cell r="AU218"/>
          <cell r="AV218"/>
          <cell r="AW218"/>
          <cell r="AX218" t="str">
            <v>Yes</v>
          </cell>
          <cell r="AY218"/>
          <cell r="AZ218" t="str">
            <v>Y</v>
          </cell>
          <cell r="BA218" t="str">
            <v>Yes</v>
          </cell>
          <cell r="BB218"/>
        </row>
        <row r="219">
          <cell r="A219">
            <v>43221</v>
          </cell>
          <cell r="B219"/>
          <cell r="C219" t="str">
            <v>C49SZX20180100SS</v>
          </cell>
          <cell r="D219" t="str">
            <v>MUMUMING炑炑明</v>
          </cell>
          <cell r="E219" t="str">
            <v>YS12F</v>
          </cell>
          <cell r="F219" t="str">
            <v>NA</v>
          </cell>
          <cell r="G219" t="e">
            <v>#REF!</v>
          </cell>
          <cell r="H219" t="e">
            <v>#REF!</v>
          </cell>
          <cell r="K219">
            <v>1</v>
          </cell>
          <cell r="L219" t="str">
            <v>已经送货</v>
          </cell>
          <cell r="M219" t="str">
            <v>2018/5</v>
          </cell>
          <cell r="O219">
            <v>11100254</v>
          </cell>
          <cell r="P219">
            <v>554640</v>
          </cell>
          <cell r="Q219">
            <v>43221</v>
          </cell>
          <cell r="R219" t="str">
            <v>Yes</v>
          </cell>
          <cell r="S219" t="str">
            <v>C49</v>
          </cell>
          <cell r="T219" t="str">
            <v>SOUTH</v>
          </cell>
          <cell r="U219" t="str">
            <v>深圳</v>
          </cell>
          <cell r="V219" t="str">
            <v>SZ 深圳</v>
          </cell>
          <cell r="W219" t="str">
            <v>SS</v>
          </cell>
          <cell r="X219" t="str">
            <v>RMB</v>
          </cell>
          <cell r="Y219">
            <v>554640</v>
          </cell>
          <cell r="Z219">
            <v>1.1599999999999999</v>
          </cell>
          <cell r="AA219">
            <v>554640</v>
          </cell>
          <cell r="AB219">
            <v>1.23</v>
          </cell>
          <cell r="AC219">
            <v>588109.6551724138</v>
          </cell>
          <cell r="AD219">
            <v>70573.158620689646</v>
          </cell>
          <cell r="AE219">
            <v>0.12</v>
          </cell>
          <cell r="AF219">
            <v>43236</v>
          </cell>
          <cell r="AG219" t="str">
            <v>DDP SZ</v>
          </cell>
          <cell r="AH219" t="str">
            <v>吊装3楼</v>
          </cell>
          <cell r="AI219"/>
          <cell r="AJ219"/>
          <cell r="AK219">
            <v>1</v>
          </cell>
          <cell r="AL219">
            <v>554640</v>
          </cell>
          <cell r="AM219">
            <v>43221</v>
          </cell>
          <cell r="AN219" t="str">
            <v>Yes</v>
          </cell>
          <cell r="AO219">
            <v>0</v>
          </cell>
          <cell r="AP219">
            <v>0</v>
          </cell>
          <cell r="AR219"/>
          <cell r="AS219">
            <v>0</v>
          </cell>
          <cell r="AT219">
            <v>0</v>
          </cell>
          <cell r="AV219"/>
          <cell r="AX219" t="str">
            <v>Yes</v>
          </cell>
          <cell r="AY219"/>
          <cell r="AZ219" t="str">
            <v>Y</v>
          </cell>
          <cell r="BA219" t="str">
            <v>Yes</v>
          </cell>
        </row>
        <row r="220">
          <cell r="A220">
            <v>43252</v>
          </cell>
          <cell r="B220">
            <v>96</v>
          </cell>
          <cell r="C220" t="str">
            <v>C49SZX20180101JL</v>
          </cell>
          <cell r="D220" t="str">
            <v>易而达</v>
          </cell>
          <cell r="E220" t="str">
            <v>YSM20-2</v>
          </cell>
          <cell r="F220" t="str">
            <v>NA</v>
          </cell>
          <cell r="G220" t="e">
            <v>#REF!</v>
          </cell>
          <cell r="H220" t="e">
            <v>#REF!</v>
          </cell>
          <cell r="I220" t="str">
            <v>L-&gt;R</v>
          </cell>
          <cell r="J220" t="str">
            <v>cATS10+MVC+special layout</v>
          </cell>
          <cell r="K220">
            <v>1</v>
          </cell>
          <cell r="L220">
            <v>109382</v>
          </cell>
          <cell r="M220" t="str">
            <v>OCT 18</v>
          </cell>
          <cell r="O220">
            <v>11116219</v>
          </cell>
          <cell r="P220">
            <v>15200000</v>
          </cell>
          <cell r="Q220">
            <v>43374</v>
          </cell>
          <cell r="R220" t="str">
            <v>Yes</v>
          </cell>
          <cell r="S220" t="str">
            <v>C49</v>
          </cell>
          <cell r="T220" t="str">
            <v>SOUTH</v>
          </cell>
          <cell r="U220" t="str">
            <v>广州</v>
          </cell>
          <cell r="V220" t="str">
            <v>SZ 深圳</v>
          </cell>
          <cell r="W220" t="str">
            <v>JL</v>
          </cell>
          <cell r="X220" t="str">
            <v>JPY</v>
          </cell>
          <cell r="Y220">
            <v>15200000</v>
          </cell>
          <cell r="Z220">
            <v>1</v>
          </cell>
          <cell r="AA220">
            <v>15200000</v>
          </cell>
          <cell r="AB220">
            <v>7.3599999999999999E-2</v>
          </cell>
          <cell r="AC220">
            <v>1118720</v>
          </cell>
          <cell r="AD220">
            <v>134246.39999999999</v>
          </cell>
          <cell r="AE220">
            <v>0.12</v>
          </cell>
          <cell r="AF220">
            <v>43266</v>
          </cell>
          <cell r="AG220" t="str">
            <v>DAP 广州</v>
          </cell>
          <cell r="AH220" t="str">
            <v>电梯</v>
          </cell>
          <cell r="AI220"/>
          <cell r="AJ220"/>
          <cell r="AK220">
            <v>0.3</v>
          </cell>
          <cell r="AL220">
            <v>4560000</v>
          </cell>
          <cell r="AM220">
            <v>43252</v>
          </cell>
          <cell r="AN220" t="str">
            <v>Yes</v>
          </cell>
          <cell r="AO220">
            <v>0.7</v>
          </cell>
          <cell r="AP220">
            <v>10640000</v>
          </cell>
          <cell r="AQ220">
            <v>43374</v>
          </cell>
          <cell r="AR220">
            <v>43391</v>
          </cell>
          <cell r="AS220" t="str">
            <v>complete</v>
          </cell>
          <cell r="AT220" t="e">
            <v>#VALUE!</v>
          </cell>
          <cell r="AV220"/>
          <cell r="AX220" t="str">
            <v>Yes</v>
          </cell>
          <cell r="AY220"/>
          <cell r="BA220" t="str">
            <v>Yes</v>
          </cell>
        </row>
        <row r="221">
          <cell r="A221">
            <v>43252</v>
          </cell>
          <cell r="B221">
            <v>97</v>
          </cell>
          <cell r="C221" t="str">
            <v>C49SZX20180101JL</v>
          </cell>
          <cell r="D221" t="str">
            <v>易而达</v>
          </cell>
          <cell r="E221" t="str">
            <v>YSM20-2</v>
          </cell>
          <cell r="F221" t="str">
            <v>NA</v>
          </cell>
          <cell r="G221" t="e">
            <v>#REF!</v>
          </cell>
          <cell r="H221" t="e">
            <v>#REF!</v>
          </cell>
          <cell r="I221" t="str">
            <v>L-&gt;R</v>
          </cell>
          <cell r="J221" t="str">
            <v>No</v>
          </cell>
          <cell r="K221">
            <v>1</v>
          </cell>
          <cell r="L221">
            <v>109382</v>
          </cell>
          <cell r="M221" t="str">
            <v>OCT 18</v>
          </cell>
          <cell r="O221">
            <v>11116219</v>
          </cell>
          <cell r="P221">
            <v>15200000</v>
          </cell>
          <cell r="Q221">
            <v>43374</v>
          </cell>
          <cell r="R221" t="str">
            <v>Yes</v>
          </cell>
          <cell r="S221" t="str">
            <v>C49</v>
          </cell>
          <cell r="T221" t="str">
            <v>SOUTH</v>
          </cell>
          <cell r="U221" t="str">
            <v>广州</v>
          </cell>
          <cell r="V221" t="str">
            <v>SZ 深圳</v>
          </cell>
          <cell r="W221" t="str">
            <v>JL</v>
          </cell>
          <cell r="X221" t="str">
            <v>JPY</v>
          </cell>
          <cell r="Y221">
            <v>15200000</v>
          </cell>
          <cell r="Z221">
            <v>1</v>
          </cell>
          <cell r="AA221">
            <v>15200000</v>
          </cell>
          <cell r="AB221">
            <v>7.3599999999999999E-2</v>
          </cell>
          <cell r="AC221">
            <v>1118720</v>
          </cell>
          <cell r="AD221">
            <v>134246.39999999999</v>
          </cell>
          <cell r="AE221">
            <v>0.12</v>
          </cell>
          <cell r="AF221">
            <v>43266</v>
          </cell>
          <cell r="AG221" t="str">
            <v>DAP 广州</v>
          </cell>
          <cell r="AH221" t="str">
            <v>电梯</v>
          </cell>
          <cell r="AI221"/>
          <cell r="AJ221"/>
          <cell r="AK221">
            <v>0.3</v>
          </cell>
          <cell r="AL221">
            <v>4560000</v>
          </cell>
          <cell r="AM221">
            <v>43252</v>
          </cell>
          <cell r="AN221" t="str">
            <v>Yes</v>
          </cell>
          <cell r="AO221">
            <v>0.7</v>
          </cell>
          <cell r="AP221">
            <v>10640000</v>
          </cell>
          <cell r="AQ221">
            <v>43374</v>
          </cell>
          <cell r="AR221">
            <v>43391</v>
          </cell>
          <cell r="AS221" t="str">
            <v>complete</v>
          </cell>
          <cell r="AT221" t="e">
            <v>#VALUE!</v>
          </cell>
          <cell r="AV221"/>
          <cell r="AX221" t="str">
            <v>Yes</v>
          </cell>
          <cell r="AY221"/>
          <cell r="BA221" t="str">
            <v>Yes</v>
          </cell>
        </row>
        <row r="222">
          <cell r="A222">
            <v>43252</v>
          </cell>
          <cell r="B222">
            <v>98</v>
          </cell>
          <cell r="C222" t="str">
            <v>C49SZX20180102JL</v>
          </cell>
          <cell r="D222" t="str">
            <v>易而达</v>
          </cell>
          <cell r="E222" t="str">
            <v>YSM20-2</v>
          </cell>
          <cell r="F222" t="str">
            <v>NA</v>
          </cell>
          <cell r="G222" t="e">
            <v>#REF!</v>
          </cell>
          <cell r="H222" t="e">
            <v>#REF!</v>
          </cell>
          <cell r="I222" t="str">
            <v>L-&gt;R</v>
          </cell>
          <cell r="J222" t="str">
            <v>cATS10+MVC+special layout</v>
          </cell>
          <cell r="K222">
            <v>1</v>
          </cell>
          <cell r="L222">
            <v>109202</v>
          </cell>
          <cell r="M222" t="str">
            <v>DEC 18</v>
          </cell>
          <cell r="O222">
            <v>11116243</v>
          </cell>
          <cell r="P222">
            <v>14670000</v>
          </cell>
          <cell r="Q222">
            <v>43435</v>
          </cell>
          <cell r="R222" t="str">
            <v>Yes</v>
          </cell>
          <cell r="S222" t="str">
            <v>C49</v>
          </cell>
          <cell r="T222" t="str">
            <v>SOUTH</v>
          </cell>
          <cell r="U222" t="str">
            <v>广州</v>
          </cell>
          <cell r="V222" t="str">
            <v>SZ 深圳</v>
          </cell>
          <cell r="W222" t="str">
            <v>JL</v>
          </cell>
          <cell r="X222" t="str">
            <v>JPY</v>
          </cell>
          <cell r="Y222">
            <v>14670000</v>
          </cell>
          <cell r="Z222">
            <v>1</v>
          </cell>
          <cell r="AA222">
            <v>14670000</v>
          </cell>
          <cell r="AB222">
            <v>7.3599999999999999E-2</v>
          </cell>
          <cell r="AC222">
            <v>1079712</v>
          </cell>
          <cell r="AD222">
            <v>129565.44</v>
          </cell>
          <cell r="AE222">
            <v>0.12</v>
          </cell>
          <cell r="AF222">
            <v>43266</v>
          </cell>
          <cell r="AG222" t="str">
            <v>DAP 广州</v>
          </cell>
          <cell r="AH222" t="str">
            <v>电梯</v>
          </cell>
          <cell r="AI222"/>
          <cell r="AJ222"/>
          <cell r="AK222">
            <v>0.1</v>
          </cell>
          <cell r="AL222">
            <v>1467000</v>
          </cell>
          <cell r="AM222">
            <v>43252</v>
          </cell>
          <cell r="AN222" t="str">
            <v>Yes</v>
          </cell>
          <cell r="AO222">
            <v>0.9</v>
          </cell>
          <cell r="AP222">
            <v>13203000</v>
          </cell>
          <cell r="AQ222">
            <v>43435</v>
          </cell>
          <cell r="AR222">
            <v>43451</v>
          </cell>
          <cell r="AS222" t="str">
            <v>complete</v>
          </cell>
          <cell r="AT222" t="e">
            <v>#VALUE!</v>
          </cell>
          <cell r="AV222"/>
          <cell r="AX222" t="str">
            <v>Yes</v>
          </cell>
          <cell r="AY222"/>
          <cell r="BA222" t="str">
            <v>Yes</v>
          </cell>
        </row>
        <row r="223">
          <cell r="A223">
            <v>43252</v>
          </cell>
          <cell r="B223">
            <v>99</v>
          </cell>
          <cell r="C223" t="str">
            <v>C49SZX20180102JL</v>
          </cell>
          <cell r="D223" t="str">
            <v>易而达</v>
          </cell>
          <cell r="E223" t="str">
            <v>YSM20-2</v>
          </cell>
          <cell r="F223" t="str">
            <v>NA</v>
          </cell>
          <cell r="G223" t="e">
            <v>#REF!</v>
          </cell>
          <cell r="H223" t="e">
            <v>#REF!</v>
          </cell>
          <cell r="I223" t="str">
            <v>L-&gt;R</v>
          </cell>
          <cell r="J223" t="str">
            <v>No</v>
          </cell>
          <cell r="K223">
            <v>1</v>
          </cell>
          <cell r="L223">
            <v>109352</v>
          </cell>
          <cell r="M223" t="str">
            <v>DEC 18</v>
          </cell>
          <cell r="O223">
            <v>11116243</v>
          </cell>
          <cell r="P223">
            <v>14670000</v>
          </cell>
          <cell r="Q223">
            <v>43435</v>
          </cell>
          <cell r="R223" t="str">
            <v>Yes</v>
          </cell>
          <cell r="S223" t="str">
            <v>C49</v>
          </cell>
          <cell r="T223" t="str">
            <v>SOUTH</v>
          </cell>
          <cell r="U223" t="str">
            <v>广州</v>
          </cell>
          <cell r="V223" t="str">
            <v>SZ 深圳</v>
          </cell>
          <cell r="W223" t="str">
            <v>JL</v>
          </cell>
          <cell r="X223" t="str">
            <v>JPY</v>
          </cell>
          <cell r="Y223">
            <v>14670000</v>
          </cell>
          <cell r="Z223">
            <v>1</v>
          </cell>
          <cell r="AA223">
            <v>14670000</v>
          </cell>
          <cell r="AB223">
            <v>7.3599999999999999E-2</v>
          </cell>
          <cell r="AC223">
            <v>1079712</v>
          </cell>
          <cell r="AD223">
            <v>129565.44</v>
          </cell>
          <cell r="AE223">
            <v>0.12</v>
          </cell>
          <cell r="AF223">
            <v>43266</v>
          </cell>
          <cell r="AG223" t="str">
            <v>DAP 广州</v>
          </cell>
          <cell r="AH223" t="str">
            <v>电梯</v>
          </cell>
          <cell r="AI223"/>
          <cell r="AJ223"/>
          <cell r="AK223">
            <v>0.1</v>
          </cell>
          <cell r="AL223">
            <v>1467000</v>
          </cell>
          <cell r="AM223">
            <v>43252</v>
          </cell>
          <cell r="AN223" t="str">
            <v>Yes</v>
          </cell>
          <cell r="AO223">
            <v>0.9</v>
          </cell>
          <cell r="AP223">
            <v>13203000</v>
          </cell>
          <cell r="AQ223">
            <v>43435</v>
          </cell>
          <cell r="AR223">
            <v>43451</v>
          </cell>
          <cell r="AS223" t="str">
            <v>complete</v>
          </cell>
          <cell r="AT223" t="e">
            <v>#VALUE!</v>
          </cell>
          <cell r="AV223"/>
          <cell r="AX223" t="str">
            <v>Yes</v>
          </cell>
          <cell r="AY223"/>
          <cell r="BA223" t="str">
            <v>Yes</v>
          </cell>
        </row>
        <row r="224">
          <cell r="A224">
            <v>43252</v>
          </cell>
          <cell r="B224">
            <v>100</v>
          </cell>
          <cell r="C224" t="str">
            <v>C49SZX20180103MZ</v>
          </cell>
          <cell r="D224" t="str">
            <v>小耳朵</v>
          </cell>
          <cell r="E224" t="str">
            <v>YSM20-2</v>
          </cell>
          <cell r="F224" t="str">
            <v>NA</v>
          </cell>
          <cell r="G224" t="e">
            <v>#REF!</v>
          </cell>
          <cell r="H224" t="e">
            <v>#REF!</v>
          </cell>
          <cell r="I224" t="str">
            <v>L-&gt;R</v>
          </cell>
          <cell r="J224" t="str">
            <v>cATS30+MVC+special layout</v>
          </cell>
          <cell r="K224">
            <v>1</v>
          </cell>
          <cell r="L224">
            <v>109446</v>
          </cell>
          <cell r="M224" t="str">
            <v>FEB 19</v>
          </cell>
          <cell r="O224">
            <v>11116252</v>
          </cell>
          <cell r="P224">
            <v>19700000</v>
          </cell>
          <cell r="Q224">
            <v>43497</v>
          </cell>
          <cell r="R224" t="str">
            <v>No</v>
          </cell>
          <cell r="S224" t="str">
            <v>C49</v>
          </cell>
          <cell r="T224" t="str">
            <v>SOUTH</v>
          </cell>
          <cell r="U224" t="str">
            <v>惠州</v>
          </cell>
          <cell r="V224" t="str">
            <v>SZ 深圳</v>
          </cell>
          <cell r="W224" t="str">
            <v>MZ</v>
          </cell>
          <cell r="X224" t="str">
            <v>JPY</v>
          </cell>
          <cell r="Y224">
            <v>19700000</v>
          </cell>
          <cell r="Z224">
            <v>1</v>
          </cell>
          <cell r="AA224">
            <v>19700000</v>
          </cell>
          <cell r="AB224">
            <v>7.3599999999999999E-2</v>
          </cell>
          <cell r="AC224">
            <v>1449920</v>
          </cell>
          <cell r="AD224">
            <v>173990.39999999999</v>
          </cell>
          <cell r="AE224">
            <v>0.12</v>
          </cell>
          <cell r="AF224">
            <v>43264</v>
          </cell>
          <cell r="AG224" t="str">
            <v>DAP 惠州</v>
          </cell>
          <cell r="AH224" t="str">
            <v>吊装</v>
          </cell>
          <cell r="AI224"/>
          <cell r="AJ224"/>
          <cell r="AK224">
            <v>0.3</v>
          </cell>
          <cell r="AL224">
            <v>5910000</v>
          </cell>
          <cell r="AM224">
            <v>43252</v>
          </cell>
          <cell r="AN224" t="str">
            <v>Yes</v>
          </cell>
          <cell r="AO224">
            <v>0.7</v>
          </cell>
          <cell r="AP224">
            <v>13790000</v>
          </cell>
          <cell r="AQ224">
            <v>43497</v>
          </cell>
          <cell r="AR224">
            <v>43517</v>
          </cell>
          <cell r="AS224" t="str">
            <v>complete</v>
          </cell>
          <cell r="AT224"/>
          <cell r="AV224"/>
          <cell r="AX224" t="str">
            <v>Yes</v>
          </cell>
          <cell r="AY224"/>
          <cell r="AZ224" t="str">
            <v>Y</v>
          </cell>
          <cell r="BA224" t="str">
            <v>Yes</v>
          </cell>
        </row>
        <row r="225">
          <cell r="A225">
            <v>43252</v>
          </cell>
          <cell r="B225">
            <v>101</v>
          </cell>
          <cell r="C225" t="str">
            <v>C49SZX20180105JY</v>
          </cell>
          <cell r="D225" t="str">
            <v>恒润</v>
          </cell>
          <cell r="E225" t="str">
            <v>YS24</v>
          </cell>
          <cell r="F225" t="str">
            <v>NA</v>
          </cell>
          <cell r="G225" t="e">
            <v>#REF!</v>
          </cell>
          <cell r="H225" t="e">
            <v>#REF!</v>
          </cell>
          <cell r="I225" t="str">
            <v>R-&gt;L</v>
          </cell>
          <cell r="J225" t="str">
            <v>No</v>
          </cell>
          <cell r="K225">
            <v>1</v>
          </cell>
          <cell r="L225">
            <v>109423</v>
          </cell>
          <cell r="M225" t="str">
            <v>DEC 18</v>
          </cell>
          <cell r="O225">
            <v>11116244</v>
          </cell>
          <cell r="P225">
            <v>14250000</v>
          </cell>
          <cell r="Q225">
            <v>43435</v>
          </cell>
          <cell r="R225" t="str">
            <v>No</v>
          </cell>
          <cell r="S225" t="str">
            <v>C49</v>
          </cell>
          <cell r="T225" t="str">
            <v>SOUTH</v>
          </cell>
          <cell r="U225" t="str">
            <v>東莞</v>
          </cell>
          <cell r="V225" t="str">
            <v>SZ 深圳</v>
          </cell>
          <cell r="W225" t="str">
            <v>JY</v>
          </cell>
          <cell r="X225" t="str">
            <v>JPY</v>
          </cell>
          <cell r="Y225">
            <v>14250000</v>
          </cell>
          <cell r="Z225">
            <v>1</v>
          </cell>
          <cell r="AA225">
            <v>14250000</v>
          </cell>
          <cell r="AB225">
            <v>7.3599999999999999E-2</v>
          </cell>
          <cell r="AC225">
            <v>1048800</v>
          </cell>
          <cell r="AD225">
            <v>125856</v>
          </cell>
          <cell r="AE225">
            <v>0.12</v>
          </cell>
          <cell r="AF225">
            <v>43266</v>
          </cell>
          <cell r="AG225" t="str">
            <v>DAP 东莞</v>
          </cell>
          <cell r="AH225"/>
          <cell r="AI225"/>
          <cell r="AJ225"/>
          <cell r="AK225">
            <v>0.3</v>
          </cell>
          <cell r="AL225">
            <v>4275000</v>
          </cell>
          <cell r="AM225">
            <v>43252</v>
          </cell>
          <cell r="AN225" t="str">
            <v>Yes</v>
          </cell>
          <cell r="AO225">
            <v>0.7</v>
          </cell>
          <cell r="AP225">
            <v>9975000</v>
          </cell>
          <cell r="AQ225">
            <v>43435</v>
          </cell>
          <cell r="AR225">
            <v>43452</v>
          </cell>
          <cell r="AS225" t="str">
            <v>complete</v>
          </cell>
          <cell r="AT225" t="e">
            <v>#VALUE!</v>
          </cell>
          <cell r="AV225"/>
          <cell r="AX225" t="str">
            <v>Yes</v>
          </cell>
          <cell r="AY225"/>
          <cell r="AZ225" t="str">
            <v>Y</v>
          </cell>
          <cell r="BA225" t="str">
            <v>Yes</v>
          </cell>
        </row>
        <row r="226">
          <cell r="A226">
            <v>43252</v>
          </cell>
          <cell r="B226"/>
          <cell r="C226" t="str">
            <v>C49SZX20180105JY</v>
          </cell>
          <cell r="D226" t="str">
            <v>恒润</v>
          </cell>
          <cell r="E226" t="str">
            <v>YSM10</v>
          </cell>
          <cell r="F226" t="str">
            <v>NA</v>
          </cell>
          <cell r="G226" t="e">
            <v>#REF!</v>
          </cell>
          <cell r="H226" t="e">
            <v>#REF!</v>
          </cell>
          <cell r="K226">
            <v>1</v>
          </cell>
          <cell r="L226" t="str">
            <v>已经送货</v>
          </cell>
          <cell r="M226" t="str">
            <v>2018/6</v>
          </cell>
          <cell r="O226">
            <v>11116125</v>
          </cell>
          <cell r="P226">
            <v>12350000</v>
          </cell>
          <cell r="Q226">
            <v>43252</v>
          </cell>
          <cell r="R226" t="str">
            <v>No</v>
          </cell>
          <cell r="S226" t="str">
            <v>C49</v>
          </cell>
          <cell r="T226" t="str">
            <v>SOUTH</v>
          </cell>
          <cell r="U226" t="str">
            <v>東莞</v>
          </cell>
          <cell r="V226" t="str">
            <v>SZ 深圳</v>
          </cell>
          <cell r="W226" t="str">
            <v>JY</v>
          </cell>
          <cell r="X226" t="str">
            <v>JPY</v>
          </cell>
          <cell r="Y226">
            <v>12350000</v>
          </cell>
          <cell r="Z226">
            <v>1</v>
          </cell>
          <cell r="AA226">
            <v>12350000</v>
          </cell>
          <cell r="AB226">
            <v>7.3599999999999999E-2</v>
          </cell>
          <cell r="AC226">
            <v>908960</v>
          </cell>
          <cell r="AD226">
            <v>109075.2</v>
          </cell>
          <cell r="AE226">
            <v>0.12</v>
          </cell>
          <cell r="AF226">
            <v>43266</v>
          </cell>
          <cell r="AG226" t="str">
            <v>DAP 东莞</v>
          </cell>
          <cell r="AH226"/>
          <cell r="AI226"/>
          <cell r="AJ226"/>
          <cell r="AK226">
            <v>1</v>
          </cell>
          <cell r="AL226">
            <v>12350000</v>
          </cell>
          <cell r="AM226">
            <v>43252</v>
          </cell>
          <cell r="AN226" t="str">
            <v>Yes</v>
          </cell>
          <cell r="AO226">
            <v>0</v>
          </cell>
          <cell r="AP226">
            <v>0</v>
          </cell>
          <cell r="AR226"/>
          <cell r="AS226">
            <v>0</v>
          </cell>
          <cell r="AT226">
            <v>0</v>
          </cell>
          <cell r="AV226"/>
          <cell r="AX226" t="str">
            <v>Yes</v>
          </cell>
          <cell r="AY226"/>
          <cell r="BA226" t="str">
            <v>Yes</v>
          </cell>
        </row>
        <row r="227">
          <cell r="A227">
            <v>43282</v>
          </cell>
          <cell r="B227"/>
          <cell r="C227" t="str">
            <v>C49SZX20180106R1JY</v>
          </cell>
          <cell r="D227" t="str">
            <v>鑫朗瑞-》改名鑫宸瑞</v>
          </cell>
          <cell r="E227" t="str">
            <v>YSM10</v>
          </cell>
          <cell r="F227" t="str">
            <v>NA</v>
          </cell>
          <cell r="G227" t="e">
            <v>#REF!</v>
          </cell>
          <cell r="H227" t="e">
            <v>#REF!</v>
          </cell>
          <cell r="K227">
            <v>1</v>
          </cell>
          <cell r="L227" t="str">
            <v>已经送货</v>
          </cell>
          <cell r="M227" t="str">
            <v>SEP 18</v>
          </cell>
          <cell r="O227">
            <v>11116215</v>
          </cell>
          <cell r="P227">
            <v>9600000</v>
          </cell>
          <cell r="Q227"/>
          <cell r="R227" t="str">
            <v>Yes</v>
          </cell>
          <cell r="S227" t="str">
            <v>C49</v>
          </cell>
          <cell r="T227" t="str">
            <v>SOUTH</v>
          </cell>
          <cell r="U227" t="str">
            <v>深圳</v>
          </cell>
          <cell r="V227" t="str">
            <v>SZ 深圳</v>
          </cell>
          <cell r="W227" t="str">
            <v>JY</v>
          </cell>
          <cell r="X227" t="str">
            <v>JPY</v>
          </cell>
          <cell r="Y227">
            <v>9600000</v>
          </cell>
          <cell r="Z227">
            <v>1</v>
          </cell>
          <cell r="AA227">
            <v>9600000</v>
          </cell>
          <cell r="AB227">
            <v>7.22E-2</v>
          </cell>
          <cell r="AC227">
            <v>693120</v>
          </cell>
          <cell r="AD227">
            <v>83174.399999999994</v>
          </cell>
          <cell r="AE227">
            <v>0.12</v>
          </cell>
          <cell r="AF227">
            <v>43298</v>
          </cell>
          <cell r="AG227" t="str">
            <v>DAP  深圳</v>
          </cell>
          <cell r="AH227" t="str">
            <v>电梯</v>
          </cell>
          <cell r="AI227">
            <v>50000</v>
          </cell>
          <cell r="AJ227">
            <v>43300</v>
          </cell>
          <cell r="AK227">
            <v>0.1</v>
          </cell>
          <cell r="AL227">
            <v>960000</v>
          </cell>
          <cell r="AM227">
            <v>43313</v>
          </cell>
          <cell r="AN227" t="str">
            <v>Yes</v>
          </cell>
          <cell r="AO227">
            <v>0.9</v>
          </cell>
          <cell r="AP227">
            <v>8640000</v>
          </cell>
          <cell r="AQ227">
            <v>43344</v>
          </cell>
          <cell r="AR227">
            <v>43348</v>
          </cell>
          <cell r="AS227" t="str">
            <v>complete</v>
          </cell>
          <cell r="AT227" t="e">
            <v>#VALUE!</v>
          </cell>
          <cell r="AV227"/>
          <cell r="AW227"/>
          <cell r="AX227" t="str">
            <v>Yes</v>
          </cell>
          <cell r="AY227"/>
          <cell r="AZ227" t="str">
            <v>Y</v>
          </cell>
          <cell r="BA227" t="str">
            <v>Yes</v>
          </cell>
        </row>
        <row r="228">
          <cell r="A228">
            <v>43252</v>
          </cell>
          <cell r="B228"/>
          <cell r="C228" t="str">
            <v>C49SZX20180107MZ</v>
          </cell>
          <cell r="D228" t="str">
            <v>鸿南</v>
          </cell>
          <cell r="E228" t="str">
            <v>YSM10</v>
          </cell>
          <cell r="F228" t="str">
            <v>NA</v>
          </cell>
          <cell r="G228" t="e">
            <v>#REF!</v>
          </cell>
          <cell r="H228" t="e">
            <v>#REF!</v>
          </cell>
          <cell r="K228">
            <v>1</v>
          </cell>
          <cell r="L228" t="str">
            <v>已经送货</v>
          </cell>
          <cell r="M228" t="str">
            <v>SEP 18</v>
          </cell>
          <cell r="O228">
            <v>11116207</v>
          </cell>
          <cell r="P228">
            <v>9400000</v>
          </cell>
          <cell r="Q228"/>
          <cell r="R228" t="str">
            <v>No</v>
          </cell>
          <cell r="S228" t="str">
            <v>C49</v>
          </cell>
          <cell r="T228" t="str">
            <v>SOUTH</v>
          </cell>
          <cell r="U228" t="str">
            <v>深圳</v>
          </cell>
          <cell r="V228" t="str">
            <v>SZ 深圳</v>
          </cell>
          <cell r="W228" t="str">
            <v>MZ</v>
          </cell>
          <cell r="X228" t="str">
            <v>JPY</v>
          </cell>
          <cell r="Y228">
            <v>9400000</v>
          </cell>
          <cell r="Z228">
            <v>1</v>
          </cell>
          <cell r="AA228">
            <v>9400000</v>
          </cell>
          <cell r="AB228">
            <v>7.3599999999999999E-2</v>
          </cell>
          <cell r="AC228">
            <v>691840</v>
          </cell>
          <cell r="AD228">
            <v>83020.800000000003</v>
          </cell>
          <cell r="AE228">
            <v>0.12</v>
          </cell>
          <cell r="AF228">
            <v>43264</v>
          </cell>
          <cell r="AG228" t="str">
            <v>CIF</v>
          </cell>
          <cell r="AH228"/>
          <cell r="AI228"/>
          <cell r="AJ228"/>
          <cell r="AK228">
            <v>0.15</v>
          </cell>
          <cell r="AL228">
            <v>1410000</v>
          </cell>
          <cell r="AM228">
            <v>43252</v>
          </cell>
          <cell r="AN228" t="str">
            <v>Yes</v>
          </cell>
          <cell r="AO228">
            <v>0.85</v>
          </cell>
          <cell r="AP228">
            <v>7990000</v>
          </cell>
          <cell r="AQ228">
            <v>43344</v>
          </cell>
          <cell r="AR228">
            <v>43361</v>
          </cell>
          <cell r="AS228" t="str">
            <v>complete</v>
          </cell>
          <cell r="AT228" t="e">
            <v>#VALUE!</v>
          </cell>
          <cell r="AV228"/>
          <cell r="AX228" t="str">
            <v>Yes</v>
          </cell>
          <cell r="AY228" t="str">
            <v>Yes</v>
          </cell>
          <cell r="AZ228" t="str">
            <v>Y</v>
          </cell>
          <cell r="BA228" t="str">
            <v>Yes</v>
          </cell>
        </row>
        <row r="229">
          <cell r="A229">
            <v>43252</v>
          </cell>
          <cell r="B229"/>
          <cell r="C229" t="str">
            <v>C49SZX20180107MZ</v>
          </cell>
          <cell r="D229" t="str">
            <v>鸿南</v>
          </cell>
          <cell r="E229" t="str">
            <v>YS24</v>
          </cell>
          <cell r="F229" t="str">
            <v>NA</v>
          </cell>
          <cell r="G229" t="e">
            <v>#REF!</v>
          </cell>
          <cell r="H229" t="e">
            <v>#REF!</v>
          </cell>
          <cell r="K229">
            <v>1</v>
          </cell>
          <cell r="L229" t="str">
            <v>已经送货</v>
          </cell>
          <cell r="M229" t="str">
            <v>SEP 18</v>
          </cell>
          <cell r="O229">
            <v>11116207</v>
          </cell>
          <cell r="P229">
            <v>11400000</v>
          </cell>
          <cell r="Q229"/>
          <cell r="R229" t="str">
            <v>No</v>
          </cell>
          <cell r="S229" t="str">
            <v>C49</v>
          </cell>
          <cell r="T229" t="str">
            <v>SOUTH</v>
          </cell>
          <cell r="U229" t="str">
            <v>深圳</v>
          </cell>
          <cell r="V229" t="str">
            <v>SZ 深圳</v>
          </cell>
          <cell r="W229" t="str">
            <v>MZ</v>
          </cell>
          <cell r="X229" t="str">
            <v>JPY</v>
          </cell>
          <cell r="Y229">
            <v>11400000</v>
          </cell>
          <cell r="Z229">
            <v>1</v>
          </cell>
          <cell r="AA229">
            <v>11400000</v>
          </cell>
          <cell r="AB229">
            <v>7.3599999999999999E-2</v>
          </cell>
          <cell r="AC229">
            <v>839040</v>
          </cell>
          <cell r="AD229">
            <v>100684.8</v>
          </cell>
          <cell r="AE229">
            <v>0.12</v>
          </cell>
          <cell r="AF229">
            <v>43264</v>
          </cell>
          <cell r="AG229" t="str">
            <v>CIF</v>
          </cell>
          <cell r="AH229"/>
          <cell r="AI229"/>
          <cell r="AJ229"/>
          <cell r="AK229">
            <v>0.15</v>
          </cell>
          <cell r="AL229">
            <v>1710000</v>
          </cell>
          <cell r="AM229">
            <v>43252</v>
          </cell>
          <cell r="AN229" t="str">
            <v>Yes</v>
          </cell>
          <cell r="AO229">
            <v>0.85</v>
          </cell>
          <cell r="AP229">
            <v>9690000</v>
          </cell>
          <cell r="AQ229">
            <v>43344</v>
          </cell>
          <cell r="AR229">
            <v>43361</v>
          </cell>
          <cell r="AS229" t="str">
            <v>complete</v>
          </cell>
          <cell r="AT229" t="e">
            <v>#VALUE!</v>
          </cell>
          <cell r="AV229"/>
          <cell r="AX229" t="str">
            <v>Yes</v>
          </cell>
          <cell r="AY229" t="str">
            <v>Yes</v>
          </cell>
          <cell r="AZ229" t="str">
            <v>Y</v>
          </cell>
          <cell r="BA229" t="str">
            <v>Yes</v>
          </cell>
        </row>
        <row r="230">
          <cell r="A230">
            <v>43252</v>
          </cell>
          <cell r="B230">
            <v>102</v>
          </cell>
          <cell r="C230" t="str">
            <v>C49SZX20180108MZ</v>
          </cell>
          <cell r="D230" t="str">
            <v>鸿南</v>
          </cell>
          <cell r="E230" t="str">
            <v>YSM10</v>
          </cell>
          <cell r="F230" t="str">
            <v>NA</v>
          </cell>
          <cell r="G230" t="e">
            <v>#REF!</v>
          </cell>
          <cell r="H230" t="e">
            <v>#REF!</v>
          </cell>
          <cell r="I230" t="str">
            <v>R-&gt;L</v>
          </cell>
          <cell r="J230" t="str">
            <v>MVC</v>
          </cell>
          <cell r="K230">
            <v>1</v>
          </cell>
          <cell r="L230" t="str">
            <v>取消</v>
          </cell>
          <cell r="M230" t="e">
            <v>#N/A</v>
          </cell>
          <cell r="N230"/>
          <cell r="O230"/>
          <cell r="P230"/>
          <cell r="Q230"/>
          <cell r="R230" t="str">
            <v>No</v>
          </cell>
          <cell r="S230" t="str">
            <v>C49</v>
          </cell>
          <cell r="T230" t="str">
            <v>SOUTH</v>
          </cell>
          <cell r="U230" t="str">
            <v>深圳</v>
          </cell>
          <cell r="V230" t="str">
            <v>SZ 深圳</v>
          </cell>
          <cell r="W230" t="str">
            <v>MZ</v>
          </cell>
          <cell r="X230" t="str">
            <v>JPY</v>
          </cell>
          <cell r="Y230">
            <v>8500000</v>
          </cell>
          <cell r="Z230">
            <v>1</v>
          </cell>
          <cell r="AA230">
            <v>8500000</v>
          </cell>
          <cell r="AB230">
            <v>7.3599999999999999E-2</v>
          </cell>
          <cell r="AC230">
            <v>625600</v>
          </cell>
          <cell r="AD230">
            <v>75072</v>
          </cell>
          <cell r="AE230">
            <v>0.12</v>
          </cell>
          <cell r="AF230">
            <v>43264</v>
          </cell>
          <cell r="AG230" t="str">
            <v>CIF</v>
          </cell>
          <cell r="AH230"/>
          <cell r="AI230"/>
          <cell r="AJ230"/>
          <cell r="AK230">
            <v>0.3</v>
          </cell>
          <cell r="AL230">
            <v>2550000</v>
          </cell>
          <cell r="AM230"/>
          <cell r="AN230" t="str">
            <v>No</v>
          </cell>
          <cell r="AO230">
            <v>0.7</v>
          </cell>
          <cell r="AP230">
            <v>5950000</v>
          </cell>
          <cell r="AQ230"/>
          <cell r="AR230"/>
          <cell r="AS230">
            <v>0</v>
          </cell>
          <cell r="AT230">
            <v>0</v>
          </cell>
          <cell r="AV230"/>
          <cell r="AX230" t="str">
            <v>Cancel</v>
          </cell>
          <cell r="AY230"/>
          <cell r="AZ230"/>
          <cell r="BA230" t="str">
            <v>Cancel</v>
          </cell>
          <cell r="BB230" t="str">
            <v>2018-10-23通知</v>
          </cell>
        </row>
        <row r="231">
          <cell r="A231">
            <v>43252</v>
          </cell>
          <cell r="B231">
            <v>103</v>
          </cell>
          <cell r="C231" t="str">
            <v>C49SZX20180108MZ</v>
          </cell>
          <cell r="D231" t="str">
            <v>鸿南</v>
          </cell>
          <cell r="E231" t="str">
            <v>YSM10</v>
          </cell>
          <cell r="F231" t="str">
            <v>NA</v>
          </cell>
          <cell r="G231" t="e">
            <v>#REF!</v>
          </cell>
          <cell r="H231" t="e">
            <v>#REF!</v>
          </cell>
          <cell r="I231" t="str">
            <v>R-&gt;L</v>
          </cell>
          <cell r="J231" t="str">
            <v>MVC</v>
          </cell>
          <cell r="K231">
            <v>1</v>
          </cell>
          <cell r="L231" t="str">
            <v>取消</v>
          </cell>
          <cell r="M231" t="e">
            <v>#N/A</v>
          </cell>
          <cell r="N231"/>
          <cell r="O231"/>
          <cell r="P231"/>
          <cell r="Q231"/>
          <cell r="R231" t="str">
            <v>No</v>
          </cell>
          <cell r="S231" t="str">
            <v>C49</v>
          </cell>
          <cell r="T231" t="str">
            <v>SOUTH</v>
          </cell>
          <cell r="U231" t="str">
            <v>深圳</v>
          </cell>
          <cell r="V231" t="str">
            <v>SZ 深圳</v>
          </cell>
          <cell r="W231" t="str">
            <v>MZ</v>
          </cell>
          <cell r="X231" t="str">
            <v>JPY</v>
          </cell>
          <cell r="Y231">
            <v>8500000</v>
          </cell>
          <cell r="Z231">
            <v>1</v>
          </cell>
          <cell r="AA231">
            <v>8500000</v>
          </cell>
          <cell r="AB231">
            <v>7.3599999999999999E-2</v>
          </cell>
          <cell r="AC231">
            <v>625600</v>
          </cell>
          <cell r="AD231">
            <v>75072</v>
          </cell>
          <cell r="AE231">
            <v>0.12</v>
          </cell>
          <cell r="AF231">
            <v>43264</v>
          </cell>
          <cell r="AG231" t="str">
            <v>CIF</v>
          </cell>
          <cell r="AH231"/>
          <cell r="AI231"/>
          <cell r="AJ231"/>
          <cell r="AK231">
            <v>0.3</v>
          </cell>
          <cell r="AL231">
            <v>2550000</v>
          </cell>
          <cell r="AM231"/>
          <cell r="AN231" t="str">
            <v>No</v>
          </cell>
          <cell r="AO231">
            <v>0.7</v>
          </cell>
          <cell r="AP231">
            <v>5950000</v>
          </cell>
          <cell r="AQ231"/>
          <cell r="AR231"/>
          <cell r="AS231">
            <v>0</v>
          </cell>
          <cell r="AT231">
            <v>0</v>
          </cell>
          <cell r="AV231"/>
          <cell r="AX231" t="str">
            <v>Cancel</v>
          </cell>
          <cell r="AY231"/>
          <cell r="AZ231"/>
          <cell r="BA231" t="str">
            <v>Cancel</v>
          </cell>
          <cell r="BB231" t="str">
            <v>2018-10-23通知</v>
          </cell>
        </row>
        <row r="232">
          <cell r="A232">
            <v>43252</v>
          </cell>
          <cell r="B232">
            <v>104</v>
          </cell>
          <cell r="C232" t="str">
            <v>C49SZX20180109SX</v>
          </cell>
          <cell r="D232" t="str">
            <v>利速达</v>
          </cell>
          <cell r="E232" t="str">
            <v>YSM20-2</v>
          </cell>
          <cell r="F232" t="str">
            <v>#82124</v>
          </cell>
          <cell r="G232" t="e">
            <v>#REF!</v>
          </cell>
          <cell r="H232" t="e">
            <v>#REF!</v>
          </cell>
          <cell r="I232" t="str">
            <v>L-&gt;R</v>
          </cell>
          <cell r="J232" t="str">
            <v>No</v>
          </cell>
          <cell r="K232">
            <v>1</v>
          </cell>
          <cell r="L232">
            <v>109202</v>
          </cell>
          <cell r="M232" t="str">
            <v>OCT 18</v>
          </cell>
          <cell r="O232">
            <v>11116218</v>
          </cell>
          <cell r="P232">
            <v>14448643</v>
          </cell>
          <cell r="Q232">
            <v>43374</v>
          </cell>
          <cell r="R232" t="str">
            <v>Yes</v>
          </cell>
          <cell r="S232" t="str">
            <v>C49</v>
          </cell>
          <cell r="T232" t="str">
            <v>SOUTH</v>
          </cell>
          <cell r="U232" t="str">
            <v>深圳</v>
          </cell>
          <cell r="V232" t="str">
            <v>SZ 深圳</v>
          </cell>
          <cell r="W232" t="str">
            <v>SX</v>
          </cell>
          <cell r="X232" t="str">
            <v>JPY</v>
          </cell>
          <cell r="Y232">
            <v>14448643</v>
          </cell>
          <cell r="Z232">
            <v>1</v>
          </cell>
          <cell r="AA232">
            <v>14448643</v>
          </cell>
          <cell r="AB232">
            <v>7.3599999999999999E-2</v>
          </cell>
          <cell r="AC232">
            <v>1063420.1247999999</v>
          </cell>
          <cell r="AD232">
            <v>127610.41497599999</v>
          </cell>
          <cell r="AE232">
            <v>0.12</v>
          </cell>
          <cell r="AF232">
            <v>43264</v>
          </cell>
          <cell r="AG232" t="str">
            <v>DAP SZ</v>
          </cell>
          <cell r="AH232"/>
          <cell r="AI232"/>
          <cell r="AJ232"/>
          <cell r="AK232">
            <v>0.1</v>
          </cell>
          <cell r="AL232">
            <v>1444864.3</v>
          </cell>
          <cell r="AM232">
            <v>43252</v>
          </cell>
          <cell r="AN232" t="str">
            <v>Yes</v>
          </cell>
          <cell r="AO232" t="str">
            <v>agree</v>
          </cell>
          <cell r="AP232">
            <v>10114050</v>
          </cell>
          <cell r="AQ232">
            <v>43374</v>
          </cell>
          <cell r="AR232">
            <v>43391</v>
          </cell>
          <cell r="AS232" t="str">
            <v>agree</v>
          </cell>
          <cell r="AT232" t="e">
            <v>#VALUE!</v>
          </cell>
          <cell r="AU232">
            <v>43374</v>
          </cell>
          <cell r="AV232">
            <v>43390</v>
          </cell>
          <cell r="AW232" t="str">
            <v>complete</v>
          </cell>
          <cell r="AX232" t="str">
            <v>Yes</v>
          </cell>
          <cell r="AY232"/>
          <cell r="AZ232" t="str">
            <v>Y</v>
          </cell>
          <cell r="BA232" t="str">
            <v>Yes</v>
          </cell>
        </row>
        <row r="233">
          <cell r="A233">
            <v>43252</v>
          </cell>
          <cell r="B233"/>
          <cell r="C233" t="str">
            <v>C49SZX20180111SX</v>
          </cell>
          <cell r="D233" t="str">
            <v>精奕强</v>
          </cell>
          <cell r="E233" t="str">
            <v>YS12</v>
          </cell>
          <cell r="F233" t="str">
            <v>NA</v>
          </cell>
          <cell r="G233" t="e">
            <v>#REF!</v>
          </cell>
          <cell r="H233" t="e">
            <v>#REF!</v>
          </cell>
          <cell r="K233">
            <v>1</v>
          </cell>
          <cell r="L233" t="str">
            <v>已经送货</v>
          </cell>
          <cell r="M233" t="str">
            <v>2018/8</v>
          </cell>
          <cell r="O233">
            <v>11116173</v>
          </cell>
          <cell r="P233">
            <v>9666667</v>
          </cell>
          <cell r="Q233">
            <v>43313</v>
          </cell>
          <cell r="R233" t="str">
            <v>Yes</v>
          </cell>
          <cell r="S233" t="str">
            <v>C49</v>
          </cell>
          <cell r="T233" t="str">
            <v>SOUTH</v>
          </cell>
          <cell r="U233" t="str">
            <v>惠州</v>
          </cell>
          <cell r="V233" t="str">
            <v>SZ 深圳</v>
          </cell>
          <cell r="W233" t="str">
            <v>SX</v>
          </cell>
          <cell r="X233" t="str">
            <v>JPY</v>
          </cell>
          <cell r="Y233">
            <v>9666667</v>
          </cell>
          <cell r="Z233">
            <v>1</v>
          </cell>
          <cell r="AA233">
            <v>9666667</v>
          </cell>
          <cell r="AB233">
            <v>7.3599999999999999E-2</v>
          </cell>
          <cell r="AC233">
            <v>711466.6912</v>
          </cell>
          <cell r="AD233">
            <v>85376.002943999993</v>
          </cell>
          <cell r="AE233">
            <v>0.12</v>
          </cell>
          <cell r="AF233">
            <v>43272</v>
          </cell>
          <cell r="AG233" t="str">
            <v>DAP 惠州</v>
          </cell>
          <cell r="AH233" t="str">
            <v>电梯</v>
          </cell>
          <cell r="AI233">
            <v>0</v>
          </cell>
          <cell r="AJ233">
            <v>43276</v>
          </cell>
          <cell r="AK233" t="str">
            <v>agree</v>
          </cell>
          <cell r="AL233">
            <v>2966667</v>
          </cell>
          <cell r="AM233">
            <v>43282</v>
          </cell>
          <cell r="AN233" t="str">
            <v>Yes</v>
          </cell>
          <cell r="AO233" t="str">
            <v>agree</v>
          </cell>
          <cell r="AP233">
            <v>6700000</v>
          </cell>
          <cell r="AQ233">
            <v>43313</v>
          </cell>
          <cell r="AR233">
            <v>43318</v>
          </cell>
          <cell r="AS233" t="str">
            <v>complete</v>
          </cell>
          <cell r="AT233" t="e">
            <v>#VALUE!</v>
          </cell>
          <cell r="AV233"/>
          <cell r="AX233" t="str">
            <v>Yes</v>
          </cell>
          <cell r="AY233"/>
          <cell r="AZ233" t="str">
            <v>Y</v>
          </cell>
          <cell r="BA233" t="str">
            <v>Yes</v>
          </cell>
        </row>
        <row r="234">
          <cell r="A234">
            <v>43252</v>
          </cell>
          <cell r="B234"/>
          <cell r="C234" t="str">
            <v>C49SZX20180111SX</v>
          </cell>
          <cell r="D234" t="str">
            <v>精奕强</v>
          </cell>
          <cell r="E234" t="str">
            <v>YSM10</v>
          </cell>
          <cell r="F234" t="str">
            <v>NA</v>
          </cell>
          <cell r="G234" t="e">
            <v>#REF!</v>
          </cell>
          <cell r="H234" t="e">
            <v>#REF!</v>
          </cell>
          <cell r="I234"/>
          <cell r="J234"/>
          <cell r="K234">
            <v>1</v>
          </cell>
          <cell r="L234" t="str">
            <v>已经送货</v>
          </cell>
          <cell r="M234" t="str">
            <v>JUL 18</v>
          </cell>
          <cell r="N234"/>
          <cell r="O234">
            <v>11116156</v>
          </cell>
          <cell r="P234">
            <v>9666667</v>
          </cell>
          <cell r="Q234">
            <v>43282</v>
          </cell>
          <cell r="R234" t="str">
            <v>Yes</v>
          </cell>
          <cell r="S234" t="str">
            <v>C49</v>
          </cell>
          <cell r="T234" t="str">
            <v>SOUTH</v>
          </cell>
          <cell r="U234" t="str">
            <v>惠州</v>
          </cell>
          <cell r="V234" t="str">
            <v>SZ 深圳</v>
          </cell>
          <cell r="W234" t="str">
            <v>SX</v>
          </cell>
          <cell r="X234" t="str">
            <v>JPY</v>
          </cell>
          <cell r="Y234">
            <v>9666667</v>
          </cell>
          <cell r="Z234">
            <v>1</v>
          </cell>
          <cell r="AA234">
            <v>9666667</v>
          </cell>
          <cell r="AB234">
            <v>7.3599999999999999E-2</v>
          </cell>
          <cell r="AC234">
            <v>711466.6912</v>
          </cell>
          <cell r="AD234">
            <v>85376.002943999993</v>
          </cell>
          <cell r="AE234">
            <v>0.12</v>
          </cell>
          <cell r="AF234">
            <v>43272</v>
          </cell>
          <cell r="AG234" t="str">
            <v>DAP 惠州</v>
          </cell>
          <cell r="AH234" t="str">
            <v>电梯</v>
          </cell>
          <cell r="AI234">
            <v>100000</v>
          </cell>
          <cell r="AJ234">
            <v>43276</v>
          </cell>
          <cell r="AK234">
            <v>0.1</v>
          </cell>
          <cell r="AL234">
            <v>966666.70000000007</v>
          </cell>
          <cell r="AM234">
            <v>43282</v>
          </cell>
          <cell r="AN234" t="str">
            <v>Yes</v>
          </cell>
          <cell r="AO234">
            <v>0.9</v>
          </cell>
          <cell r="AP234">
            <v>8700000.3000000007</v>
          </cell>
          <cell r="AQ234">
            <v>43282</v>
          </cell>
          <cell r="AR234">
            <v>43298</v>
          </cell>
          <cell r="AS234" t="str">
            <v>complete</v>
          </cell>
          <cell r="AT234" t="e">
            <v>#VALUE!</v>
          </cell>
          <cell r="AU234"/>
          <cell r="AV234"/>
          <cell r="AW234"/>
          <cell r="AX234" t="str">
            <v>Yes</v>
          </cell>
          <cell r="AY234"/>
          <cell r="AZ234" t="str">
            <v>Y</v>
          </cell>
          <cell r="BA234" t="str">
            <v>Yes</v>
          </cell>
          <cell r="BB234"/>
        </row>
        <row r="235">
          <cell r="A235">
            <v>43252</v>
          </cell>
          <cell r="B235"/>
          <cell r="C235" t="str">
            <v>C49SZX20180111SX</v>
          </cell>
          <cell r="D235" t="str">
            <v>精奕强</v>
          </cell>
          <cell r="E235" t="str">
            <v>YS12F</v>
          </cell>
          <cell r="F235" t="str">
            <v>NA</v>
          </cell>
          <cell r="G235" t="e">
            <v>#REF!</v>
          </cell>
          <cell r="H235" t="e">
            <v>#REF!</v>
          </cell>
          <cell r="I235"/>
          <cell r="J235"/>
          <cell r="K235">
            <v>1</v>
          </cell>
          <cell r="L235" t="str">
            <v>已经送货</v>
          </cell>
          <cell r="M235" t="str">
            <v>JUL 18</v>
          </cell>
          <cell r="N235"/>
          <cell r="O235">
            <v>11116156</v>
          </cell>
          <cell r="P235">
            <v>9666666</v>
          </cell>
          <cell r="Q235">
            <v>43282</v>
          </cell>
          <cell r="R235" t="str">
            <v>Yes</v>
          </cell>
          <cell r="S235" t="str">
            <v>C49</v>
          </cell>
          <cell r="T235" t="str">
            <v>SOUTH</v>
          </cell>
          <cell r="U235" t="str">
            <v>惠州</v>
          </cell>
          <cell r="V235" t="str">
            <v>SZ 深圳</v>
          </cell>
          <cell r="W235" t="str">
            <v>SX</v>
          </cell>
          <cell r="X235" t="str">
            <v>JPY</v>
          </cell>
          <cell r="Y235">
            <v>9666666</v>
          </cell>
          <cell r="Z235">
            <v>1</v>
          </cell>
          <cell r="AA235">
            <v>9666666</v>
          </cell>
          <cell r="AB235">
            <v>7.3599999999999999E-2</v>
          </cell>
          <cell r="AC235">
            <v>711466.6176</v>
          </cell>
          <cell r="AD235">
            <v>85375.994112</v>
          </cell>
          <cell r="AE235">
            <v>0.12</v>
          </cell>
          <cell r="AF235">
            <v>43272</v>
          </cell>
          <cell r="AG235" t="str">
            <v>DAP 惠州</v>
          </cell>
          <cell r="AH235" t="str">
            <v>电梯</v>
          </cell>
          <cell r="AI235">
            <v>0</v>
          </cell>
          <cell r="AJ235">
            <v>43276</v>
          </cell>
          <cell r="AK235">
            <v>0.1</v>
          </cell>
          <cell r="AL235">
            <v>966666.60000000009</v>
          </cell>
          <cell r="AM235">
            <v>43282</v>
          </cell>
          <cell r="AN235" t="str">
            <v>Yes</v>
          </cell>
          <cell r="AO235">
            <v>0.9</v>
          </cell>
          <cell r="AP235">
            <v>8699999.4000000004</v>
          </cell>
          <cell r="AQ235">
            <v>43282</v>
          </cell>
          <cell r="AR235">
            <v>43298</v>
          </cell>
          <cell r="AS235" t="str">
            <v>complete</v>
          </cell>
          <cell r="AT235" t="e">
            <v>#VALUE!</v>
          </cell>
          <cell r="AU235"/>
          <cell r="AV235"/>
          <cell r="AW235"/>
          <cell r="AX235" t="str">
            <v>Yes</v>
          </cell>
          <cell r="AY235"/>
          <cell r="AZ235" t="str">
            <v>Y</v>
          </cell>
          <cell r="BA235" t="str">
            <v>Yes</v>
          </cell>
          <cell r="BB235"/>
        </row>
        <row r="236">
          <cell r="A236">
            <v>43282</v>
          </cell>
          <cell r="B236">
            <v>105</v>
          </cell>
          <cell r="C236" t="str">
            <v xml:space="preserve">C49SZX20180113JL </v>
          </cell>
          <cell r="D236" t="str">
            <v>伯莱科</v>
          </cell>
          <cell r="E236" t="str">
            <v>YSM20-2</v>
          </cell>
          <cell r="F236" t="str">
            <v>NA</v>
          </cell>
          <cell r="G236" t="e">
            <v>#REF!</v>
          </cell>
          <cell r="H236" t="e">
            <v>#REF!</v>
          </cell>
          <cell r="I236" t="str">
            <v>R-&gt;L</v>
          </cell>
          <cell r="J236" t="str">
            <v>No</v>
          </cell>
          <cell r="K236">
            <v>1</v>
          </cell>
          <cell r="L236">
            <v>109247</v>
          </cell>
          <cell r="M236" t="str">
            <v>APR 19</v>
          </cell>
          <cell r="O236">
            <v>11116290</v>
          </cell>
          <cell r="P236">
            <v>12400000</v>
          </cell>
          <cell r="Q236">
            <v>43586</v>
          </cell>
          <cell r="R236" t="str">
            <v>No</v>
          </cell>
          <cell r="S236" t="str">
            <v>C49</v>
          </cell>
          <cell r="T236" t="str">
            <v>SOUTH</v>
          </cell>
          <cell r="U236" t="str">
            <v>深圳</v>
          </cell>
          <cell r="V236" t="str">
            <v>SZ 深圳</v>
          </cell>
          <cell r="W236" t="str">
            <v>JL</v>
          </cell>
          <cell r="X236" t="str">
            <v>JPY</v>
          </cell>
          <cell r="Y236">
            <v>12400000</v>
          </cell>
          <cell r="Z236">
            <v>1</v>
          </cell>
          <cell r="AA236">
            <v>12400000</v>
          </cell>
          <cell r="AB236">
            <v>7.22E-2</v>
          </cell>
          <cell r="AC236">
            <v>895280</v>
          </cell>
          <cell r="AD236">
            <v>107433.59999999999</v>
          </cell>
          <cell r="AE236">
            <v>0.12</v>
          </cell>
          <cell r="AF236">
            <v>43284</v>
          </cell>
          <cell r="AG236" t="str">
            <v>CIF</v>
          </cell>
          <cell r="AH236"/>
          <cell r="AI236" t="str">
            <v>CNY10,000</v>
          </cell>
          <cell r="AJ236">
            <v>43087</v>
          </cell>
          <cell r="AK236" t="str">
            <v>agree</v>
          </cell>
          <cell r="AL236">
            <v>323075</v>
          </cell>
          <cell r="AM236">
            <v>43344</v>
          </cell>
          <cell r="AN236" t="str">
            <v>Yes</v>
          </cell>
          <cell r="AO236" t="str">
            <v>agree</v>
          </cell>
          <cell r="AP236">
            <v>12076925</v>
          </cell>
          <cell r="AQ236">
            <v>43556</v>
          </cell>
          <cell r="AR236">
            <v>43578</v>
          </cell>
          <cell r="AS236" t="str">
            <v>complete</v>
          </cell>
          <cell r="AT236"/>
          <cell r="AV236"/>
          <cell r="AX236" t="str">
            <v>Yes</v>
          </cell>
          <cell r="AY236"/>
          <cell r="AZ236" t="str">
            <v>Y</v>
          </cell>
          <cell r="BA236" t="str">
            <v>Yes</v>
          </cell>
        </row>
        <row r="237">
          <cell r="A237">
            <v>43282</v>
          </cell>
          <cell r="B237"/>
          <cell r="C237" t="str">
            <v>C49SZX20180115ZX</v>
          </cell>
          <cell r="D237" t="str">
            <v>美斯特</v>
          </cell>
          <cell r="E237" t="str">
            <v>YSM10</v>
          </cell>
          <cell r="F237" t="str">
            <v>NA</v>
          </cell>
          <cell r="G237" t="e">
            <v>#REF!</v>
          </cell>
          <cell r="H237" t="e">
            <v>#REF!</v>
          </cell>
          <cell r="K237">
            <v>1</v>
          </cell>
          <cell r="L237" t="str">
            <v>已经送货</v>
          </cell>
          <cell r="M237" t="str">
            <v>SEP 18</v>
          </cell>
          <cell r="O237">
            <v>11100274</v>
          </cell>
          <cell r="P237">
            <v>605000</v>
          </cell>
          <cell r="Q237"/>
          <cell r="R237" t="str">
            <v>Yes</v>
          </cell>
          <cell r="S237" t="str">
            <v>C49</v>
          </cell>
          <cell r="T237" t="str">
            <v>SOUTH</v>
          </cell>
          <cell r="U237" t="str">
            <v>深圳</v>
          </cell>
          <cell r="V237" t="str">
            <v>SZ 深圳</v>
          </cell>
          <cell r="W237" t="str">
            <v>ZX</v>
          </cell>
          <cell r="X237" t="str">
            <v>RMB</v>
          </cell>
          <cell r="Y237">
            <v>605000</v>
          </cell>
          <cell r="Z237">
            <v>1.1599999999999999</v>
          </cell>
          <cell r="AA237">
            <v>605000</v>
          </cell>
          <cell r="AB237">
            <v>1.23</v>
          </cell>
          <cell r="AC237">
            <v>641508.62068965519</v>
          </cell>
          <cell r="AD237">
            <v>76981.034482758623</v>
          </cell>
          <cell r="AE237">
            <v>0.12</v>
          </cell>
          <cell r="AF237">
            <v>43284</v>
          </cell>
          <cell r="AG237" t="str">
            <v>含税到厂</v>
          </cell>
          <cell r="AH237" t="str">
            <v>电梯</v>
          </cell>
          <cell r="AI237"/>
          <cell r="AJ237"/>
          <cell r="AK237">
            <v>0.3</v>
          </cell>
          <cell r="AL237">
            <v>181500</v>
          </cell>
          <cell r="AM237">
            <v>43282</v>
          </cell>
          <cell r="AN237" t="str">
            <v>Yes</v>
          </cell>
          <cell r="AO237">
            <v>0.7</v>
          </cell>
          <cell r="AP237">
            <v>423500</v>
          </cell>
          <cell r="AQ237">
            <v>43344</v>
          </cell>
          <cell r="AR237">
            <v>43356</v>
          </cell>
          <cell r="AS237" t="str">
            <v>complete</v>
          </cell>
          <cell r="AT237"/>
          <cell r="AV237"/>
          <cell r="AX237" t="str">
            <v>Yes</v>
          </cell>
          <cell r="AY237"/>
          <cell r="AZ237" t="str">
            <v>Y</v>
          </cell>
          <cell r="BA237" t="str">
            <v>Yes</v>
          </cell>
        </row>
        <row r="238">
          <cell r="A238">
            <v>43282</v>
          </cell>
          <cell r="B238"/>
          <cell r="C238" t="str">
            <v>C49SZX20180116SX</v>
          </cell>
          <cell r="D238" t="str">
            <v>福瑞康</v>
          </cell>
          <cell r="E238" t="str">
            <v>YSM10</v>
          </cell>
          <cell r="F238" t="str">
            <v>NA</v>
          </cell>
          <cell r="G238" t="e">
            <v>#REF!</v>
          </cell>
          <cell r="H238" t="e">
            <v>#REF!</v>
          </cell>
          <cell r="K238">
            <v>2</v>
          </cell>
          <cell r="L238" t="str">
            <v>已经送货</v>
          </cell>
          <cell r="M238" t="str">
            <v>SEP 18</v>
          </cell>
          <cell r="O238">
            <v>11116206</v>
          </cell>
          <cell r="P238">
            <v>19359680</v>
          </cell>
          <cell r="Q238"/>
          <cell r="R238" t="str">
            <v>Yes</v>
          </cell>
          <cell r="S238" t="str">
            <v>C49</v>
          </cell>
          <cell r="T238" t="str">
            <v>SOUTH</v>
          </cell>
          <cell r="U238" t="str">
            <v>東莞</v>
          </cell>
          <cell r="V238" t="str">
            <v>SZ 深圳</v>
          </cell>
          <cell r="W238" t="str">
            <v>SX</v>
          </cell>
          <cell r="X238" t="str">
            <v>JPY</v>
          </cell>
          <cell r="Y238">
            <v>9679840</v>
          </cell>
          <cell r="Z238">
            <v>1</v>
          </cell>
          <cell r="AA238">
            <v>19359680</v>
          </cell>
          <cell r="AB238">
            <v>7.22E-2</v>
          </cell>
          <cell r="AC238">
            <v>1397768.8959999999</v>
          </cell>
          <cell r="AD238">
            <v>167732.26751999999</v>
          </cell>
          <cell r="AE238">
            <v>0.12</v>
          </cell>
          <cell r="AF238">
            <v>43283</v>
          </cell>
          <cell r="AG238" t="str">
            <v>DAP 东莞</v>
          </cell>
          <cell r="AH238" t="str">
            <v>电梯</v>
          </cell>
          <cell r="AI238"/>
          <cell r="AJ238"/>
          <cell r="AK238">
            <v>0.2</v>
          </cell>
          <cell r="AL238">
            <v>3871936</v>
          </cell>
          <cell r="AM238">
            <v>43282</v>
          </cell>
          <cell r="AN238" t="str">
            <v>Yes</v>
          </cell>
          <cell r="AO238">
            <v>0.8</v>
          </cell>
          <cell r="AP238">
            <v>15487744</v>
          </cell>
          <cell r="AQ238">
            <v>43344</v>
          </cell>
          <cell r="AR238">
            <v>43361</v>
          </cell>
          <cell r="AS238" t="str">
            <v>complete</v>
          </cell>
          <cell r="AT238"/>
          <cell r="AV238"/>
          <cell r="AX238" t="str">
            <v>Yes</v>
          </cell>
          <cell r="AY238" t="str">
            <v>Yes</v>
          </cell>
          <cell r="BA238" t="str">
            <v>Yes</v>
          </cell>
        </row>
        <row r="239">
          <cell r="A239">
            <v>43282</v>
          </cell>
          <cell r="B239"/>
          <cell r="C239" t="str">
            <v>C49SZX20180117MZ</v>
          </cell>
          <cell r="D239" t="str">
            <v>腾拓</v>
          </cell>
          <cell r="E239" t="str">
            <v>YSM10</v>
          </cell>
          <cell r="F239" t="str">
            <v>NA</v>
          </cell>
          <cell r="G239" t="e">
            <v>#REF!</v>
          </cell>
          <cell r="H239" t="e">
            <v>#REF!</v>
          </cell>
          <cell r="K239">
            <v>2</v>
          </cell>
          <cell r="L239" t="str">
            <v>已经送货</v>
          </cell>
          <cell r="M239" t="str">
            <v>2018/8</v>
          </cell>
          <cell r="O239">
            <v>11116192</v>
          </cell>
          <cell r="P239">
            <v>21500000</v>
          </cell>
          <cell r="Q239">
            <v>43313</v>
          </cell>
          <cell r="R239" t="str">
            <v>No</v>
          </cell>
          <cell r="S239" t="str">
            <v>C49</v>
          </cell>
          <cell r="T239" t="str">
            <v>SOUTH</v>
          </cell>
          <cell r="U239" t="str">
            <v>東莞</v>
          </cell>
          <cell r="V239" t="str">
            <v>SZ 深圳</v>
          </cell>
          <cell r="W239" t="str">
            <v>MZ</v>
          </cell>
          <cell r="X239" t="str">
            <v>JPY</v>
          </cell>
          <cell r="Y239">
            <v>10750000</v>
          </cell>
          <cell r="Z239">
            <v>1</v>
          </cell>
          <cell r="AA239">
            <v>21500000</v>
          </cell>
          <cell r="AB239">
            <v>7.22E-2</v>
          </cell>
          <cell r="AC239">
            <v>1552300</v>
          </cell>
          <cell r="AD239">
            <v>186276</v>
          </cell>
          <cell r="AE239">
            <v>0.12</v>
          </cell>
          <cell r="AF239">
            <v>43293</v>
          </cell>
          <cell r="AG239" t="str">
            <v>DAP 东莞</v>
          </cell>
          <cell r="AH239" t="str">
            <v>电梯</v>
          </cell>
          <cell r="AI239"/>
          <cell r="AJ239"/>
          <cell r="AK239">
            <v>0.1</v>
          </cell>
          <cell r="AL239">
            <v>2150000</v>
          </cell>
          <cell r="AM239">
            <v>43282</v>
          </cell>
          <cell r="AN239" t="str">
            <v>Yes</v>
          </cell>
          <cell r="AO239">
            <v>0.9</v>
          </cell>
          <cell r="AP239">
            <v>19350000</v>
          </cell>
          <cell r="AQ239">
            <v>43313</v>
          </cell>
          <cell r="AR239">
            <v>43340</v>
          </cell>
          <cell r="AS239" t="str">
            <v>complete</v>
          </cell>
          <cell r="AT239" t="e">
            <v>#VALUE!</v>
          </cell>
          <cell r="AV239"/>
          <cell r="AW239"/>
          <cell r="AX239" t="str">
            <v>Yes</v>
          </cell>
          <cell r="AY239"/>
          <cell r="BA239" t="str">
            <v>Yes</v>
          </cell>
        </row>
        <row r="240">
          <cell r="A240">
            <v>43282</v>
          </cell>
          <cell r="B240"/>
          <cell r="C240" t="str">
            <v>C49SZX20180119SS</v>
          </cell>
          <cell r="D240" t="str">
            <v>康腾/倍畅</v>
          </cell>
          <cell r="E240" t="str">
            <v>YSM10</v>
          </cell>
          <cell r="F240" t="str">
            <v>NA</v>
          </cell>
          <cell r="G240" t="e">
            <v>#REF!</v>
          </cell>
          <cell r="H240" t="e">
            <v>#REF!</v>
          </cell>
          <cell r="K240">
            <v>1</v>
          </cell>
          <cell r="L240" t="str">
            <v>已经送货</v>
          </cell>
          <cell r="M240" t="str">
            <v>2018/8</v>
          </cell>
          <cell r="O240">
            <v>11100271</v>
          </cell>
          <cell r="P240">
            <v>722750</v>
          </cell>
          <cell r="Q240">
            <v>43313</v>
          </cell>
          <cell r="R240" t="str">
            <v>Yes</v>
          </cell>
          <cell r="S240" t="str">
            <v>C49</v>
          </cell>
          <cell r="T240" t="str">
            <v>SOUTH</v>
          </cell>
          <cell r="U240" t="str">
            <v>深圳</v>
          </cell>
          <cell r="V240" t="str">
            <v>SZ 深圳</v>
          </cell>
          <cell r="W240" t="str">
            <v>SS</v>
          </cell>
          <cell r="X240" t="str">
            <v>RMB</v>
          </cell>
          <cell r="Y240">
            <v>722750</v>
          </cell>
          <cell r="Z240">
            <v>1.1599999999999999</v>
          </cell>
          <cell r="AA240">
            <v>722750</v>
          </cell>
          <cell r="AB240">
            <v>1.18</v>
          </cell>
          <cell r="AC240">
            <v>735211.20689655165</v>
          </cell>
          <cell r="AD240">
            <v>88225.344827586188</v>
          </cell>
          <cell r="AE240">
            <v>0.12</v>
          </cell>
          <cell r="AF240">
            <v>43299</v>
          </cell>
          <cell r="AG240" t="str">
            <v>含税到厂</v>
          </cell>
          <cell r="AH240" t="str">
            <v>吊装四楼</v>
          </cell>
          <cell r="AI240"/>
          <cell r="AJ240"/>
          <cell r="AK240">
            <v>0.2</v>
          </cell>
          <cell r="AL240">
            <v>144550</v>
          </cell>
          <cell r="AM240">
            <v>43282</v>
          </cell>
          <cell r="AN240" t="str">
            <v>Yes</v>
          </cell>
          <cell r="AO240">
            <v>0.8</v>
          </cell>
          <cell r="AP240">
            <v>578200</v>
          </cell>
          <cell r="AQ240">
            <v>43313</v>
          </cell>
          <cell r="AR240">
            <v>43325</v>
          </cell>
          <cell r="AS240" t="str">
            <v>complete</v>
          </cell>
          <cell r="AT240" t="e">
            <v>#VALUE!</v>
          </cell>
          <cell r="AV240"/>
          <cell r="AW240"/>
          <cell r="AX240" t="str">
            <v>Yes</v>
          </cell>
          <cell r="AY240"/>
          <cell r="AZ240" t="str">
            <v>Y</v>
          </cell>
          <cell r="BA240" t="str">
            <v>Yes</v>
          </cell>
        </row>
        <row r="241">
          <cell r="A241">
            <v>43282</v>
          </cell>
          <cell r="B241"/>
          <cell r="C241" t="str">
            <v>C49SZX20180119SS</v>
          </cell>
          <cell r="D241" t="str">
            <v>康腾/倍畅</v>
          </cell>
          <cell r="E241" t="str">
            <v>YSM10</v>
          </cell>
          <cell r="F241" t="str">
            <v>NA</v>
          </cell>
          <cell r="G241" t="e">
            <v>#REF!</v>
          </cell>
          <cell r="H241" t="e">
            <v>#REF!</v>
          </cell>
          <cell r="K241">
            <v>1</v>
          </cell>
          <cell r="L241" t="str">
            <v>已经送货</v>
          </cell>
          <cell r="M241" t="str">
            <v>2018/8</v>
          </cell>
          <cell r="O241">
            <v>11100271</v>
          </cell>
          <cell r="P241">
            <v>722750</v>
          </cell>
          <cell r="Q241">
            <v>43313</v>
          </cell>
          <cell r="R241" t="str">
            <v>Yes</v>
          </cell>
          <cell r="S241" t="str">
            <v>C49</v>
          </cell>
          <cell r="T241" t="str">
            <v>SOUTH</v>
          </cell>
          <cell r="U241" t="str">
            <v>深圳</v>
          </cell>
          <cell r="V241" t="str">
            <v>SZ 深圳</v>
          </cell>
          <cell r="W241" t="str">
            <v>SS</v>
          </cell>
          <cell r="X241" t="str">
            <v>RMB</v>
          </cell>
          <cell r="Y241">
            <v>722750</v>
          </cell>
          <cell r="Z241">
            <v>1.1599999999999999</v>
          </cell>
          <cell r="AA241">
            <v>722750</v>
          </cell>
          <cell r="AB241">
            <v>1.18</v>
          </cell>
          <cell r="AC241">
            <v>735211.20689655165</v>
          </cell>
          <cell r="AD241">
            <v>88225.344827586188</v>
          </cell>
          <cell r="AE241">
            <v>0.12</v>
          </cell>
          <cell r="AF241">
            <v>43299</v>
          </cell>
          <cell r="AG241" t="str">
            <v>含税到厂</v>
          </cell>
          <cell r="AH241" t="str">
            <v>吊装四楼</v>
          </cell>
          <cell r="AK241">
            <v>0.2</v>
          </cell>
          <cell r="AL241">
            <v>144550</v>
          </cell>
          <cell r="AM241">
            <v>43282</v>
          </cell>
          <cell r="AN241" t="str">
            <v>Yes</v>
          </cell>
          <cell r="AO241">
            <v>0.8</v>
          </cell>
          <cell r="AP241">
            <v>578200</v>
          </cell>
          <cell r="AQ241">
            <v>43313</v>
          </cell>
          <cell r="AR241">
            <v>43325</v>
          </cell>
          <cell r="AS241" t="str">
            <v>complete</v>
          </cell>
          <cell r="AT241" t="e">
            <v>#VALUE!</v>
          </cell>
          <cell r="AV241"/>
          <cell r="AW241"/>
          <cell r="AX241" t="str">
            <v>Yes</v>
          </cell>
          <cell r="AY241"/>
          <cell r="AZ241" t="str">
            <v>Y</v>
          </cell>
          <cell r="BA241" t="str">
            <v>Yes</v>
          </cell>
        </row>
        <row r="242">
          <cell r="A242">
            <v>43282</v>
          </cell>
          <cell r="B242">
            <v>106</v>
          </cell>
          <cell r="C242" t="str">
            <v>C49SZX20180120SX</v>
          </cell>
          <cell r="D242" t="str">
            <v>华汛</v>
          </cell>
          <cell r="E242" t="str">
            <v>YSM10</v>
          </cell>
          <cell r="F242" t="str">
            <v>NA</v>
          </cell>
          <cell r="G242" t="e">
            <v>#REF!</v>
          </cell>
          <cell r="H242" t="e">
            <v>#REF!</v>
          </cell>
          <cell r="I242" t="str">
            <v>R-&gt;L</v>
          </cell>
          <cell r="J242" t="str">
            <v>MVC</v>
          </cell>
          <cell r="K242">
            <v>1</v>
          </cell>
          <cell r="L242" t="e">
            <v>#REF!</v>
          </cell>
          <cell r="M242" t="e">
            <v>#REF!</v>
          </cell>
          <cell r="N242"/>
          <cell r="O242"/>
          <cell r="P242"/>
          <cell r="Q242"/>
          <cell r="R242" t="str">
            <v>Yes</v>
          </cell>
          <cell r="S242" t="str">
            <v>C49</v>
          </cell>
          <cell r="T242" t="str">
            <v>SOUTH</v>
          </cell>
          <cell r="U242" t="str">
            <v>深圳</v>
          </cell>
          <cell r="V242" t="str">
            <v>SZ 深圳</v>
          </cell>
          <cell r="W242" t="str">
            <v>SX</v>
          </cell>
          <cell r="X242" t="str">
            <v>JPY</v>
          </cell>
          <cell r="Y242">
            <v>8544600</v>
          </cell>
          <cell r="Z242">
            <v>1</v>
          </cell>
          <cell r="AA242">
            <v>8544600</v>
          </cell>
          <cell r="AB242">
            <v>7.22E-2</v>
          </cell>
          <cell r="AC242">
            <v>616920.12</v>
          </cell>
          <cell r="AD242">
            <v>74030.414399999994</v>
          </cell>
          <cell r="AE242">
            <v>0.12</v>
          </cell>
          <cell r="AF242">
            <v>43305</v>
          </cell>
          <cell r="AG242" t="str">
            <v>DAP 深圳</v>
          </cell>
          <cell r="AH242"/>
          <cell r="AI242"/>
          <cell r="AJ242"/>
          <cell r="AK242">
            <v>0.2</v>
          </cell>
          <cell r="AL242">
            <v>1708920</v>
          </cell>
          <cell r="AM242"/>
          <cell r="AN242" t="str">
            <v>Yes</v>
          </cell>
          <cell r="AO242">
            <v>0.8</v>
          </cell>
          <cell r="AP242">
            <v>6835680</v>
          </cell>
          <cell r="AQ242"/>
          <cell r="AR242"/>
          <cell r="AS242">
            <v>0</v>
          </cell>
          <cell r="AT242">
            <v>0</v>
          </cell>
          <cell r="AV242"/>
          <cell r="AW242"/>
          <cell r="AX242" t="str">
            <v>Cancel</v>
          </cell>
          <cell r="AY242"/>
          <cell r="AZ242"/>
          <cell r="BA242" t="str">
            <v>Cancel</v>
          </cell>
        </row>
        <row r="243">
          <cell r="A243">
            <v>43282</v>
          </cell>
          <cell r="B243">
            <v>107</v>
          </cell>
          <cell r="C243" t="str">
            <v>C49SZX20180120SX</v>
          </cell>
          <cell r="D243" t="str">
            <v>华汛</v>
          </cell>
          <cell r="E243" t="str">
            <v>YSM10</v>
          </cell>
          <cell r="F243" t="str">
            <v>NA</v>
          </cell>
          <cell r="G243" t="e">
            <v>#REF!</v>
          </cell>
          <cell r="H243" t="e">
            <v>#REF!</v>
          </cell>
          <cell r="I243" t="str">
            <v>R-&gt;L</v>
          </cell>
          <cell r="J243" t="str">
            <v>MVC</v>
          </cell>
          <cell r="K243">
            <v>1</v>
          </cell>
          <cell r="L243" t="e">
            <v>#REF!</v>
          </cell>
          <cell r="M243" t="e">
            <v>#REF!</v>
          </cell>
          <cell r="N243"/>
          <cell r="O243"/>
          <cell r="P243"/>
          <cell r="Q243"/>
          <cell r="R243" t="str">
            <v>Yes</v>
          </cell>
          <cell r="S243" t="str">
            <v>C49</v>
          </cell>
          <cell r="T243" t="str">
            <v>SOUTH</v>
          </cell>
          <cell r="U243" t="str">
            <v>深圳</v>
          </cell>
          <cell r="V243" t="str">
            <v>SZ 深圳</v>
          </cell>
          <cell r="W243" t="str">
            <v>SX</v>
          </cell>
          <cell r="X243" t="str">
            <v>JPY</v>
          </cell>
          <cell r="Y243">
            <v>8544600</v>
          </cell>
          <cell r="Z243">
            <v>1</v>
          </cell>
          <cell r="AA243">
            <v>8544600</v>
          </cell>
          <cell r="AB243">
            <v>7.22E-2</v>
          </cell>
          <cell r="AC243">
            <v>616920.12</v>
          </cell>
          <cell r="AD243">
            <v>74030.414399999994</v>
          </cell>
          <cell r="AE243">
            <v>0.12</v>
          </cell>
          <cell r="AF243">
            <v>43305</v>
          </cell>
          <cell r="AG243" t="str">
            <v>DAP 深圳</v>
          </cell>
          <cell r="AH243"/>
          <cell r="AI243"/>
          <cell r="AJ243"/>
          <cell r="AK243">
            <v>0.2</v>
          </cell>
          <cell r="AL243">
            <v>1708920</v>
          </cell>
          <cell r="AM243"/>
          <cell r="AN243" t="str">
            <v>Yes</v>
          </cell>
          <cell r="AO243">
            <v>0.8</v>
          </cell>
          <cell r="AP243">
            <v>6835680</v>
          </cell>
          <cell r="AQ243"/>
          <cell r="AR243"/>
          <cell r="AS243">
            <v>0</v>
          </cell>
          <cell r="AT243">
            <v>0</v>
          </cell>
          <cell r="AV243"/>
          <cell r="AW243"/>
          <cell r="AX243" t="str">
            <v>Cancel</v>
          </cell>
          <cell r="AY243"/>
          <cell r="AZ243"/>
          <cell r="BA243" t="str">
            <v>Cancel</v>
          </cell>
        </row>
        <row r="244">
          <cell r="A244">
            <v>43282</v>
          </cell>
          <cell r="B244">
            <v>108</v>
          </cell>
          <cell r="C244" t="str">
            <v>C49SZX20180121SX</v>
          </cell>
          <cell r="D244" t="str">
            <v>华汛</v>
          </cell>
          <cell r="E244" t="str">
            <v>YSM10</v>
          </cell>
          <cell r="F244" t="str">
            <v>NA</v>
          </cell>
          <cell r="G244" t="e">
            <v>#REF!</v>
          </cell>
          <cell r="H244" t="e">
            <v>#REF!</v>
          </cell>
          <cell r="I244" t="str">
            <v>R-&gt;L</v>
          </cell>
          <cell r="J244" t="str">
            <v>MVC</v>
          </cell>
          <cell r="K244">
            <v>1</v>
          </cell>
          <cell r="L244" t="str">
            <v>取消</v>
          </cell>
          <cell r="M244" t="e">
            <v>#N/A</v>
          </cell>
          <cell r="N244"/>
          <cell r="O244"/>
          <cell r="P244"/>
          <cell r="Q244"/>
          <cell r="R244" t="str">
            <v>Yes</v>
          </cell>
          <cell r="S244" t="str">
            <v>C49</v>
          </cell>
          <cell r="T244" t="str">
            <v>SOUTH</v>
          </cell>
          <cell r="U244" t="str">
            <v>深圳</v>
          </cell>
          <cell r="V244" t="str">
            <v>SZ 深圳</v>
          </cell>
          <cell r="W244" t="str">
            <v>SX</v>
          </cell>
          <cell r="X244" t="str">
            <v>JPY</v>
          </cell>
          <cell r="Y244">
            <v>8544600</v>
          </cell>
          <cell r="Z244">
            <v>1</v>
          </cell>
          <cell r="AA244">
            <v>8544600</v>
          </cell>
          <cell r="AB244">
            <v>7.22E-2</v>
          </cell>
          <cell r="AC244">
            <v>616920.12</v>
          </cell>
          <cell r="AD244">
            <v>74030.414399999994</v>
          </cell>
          <cell r="AE244">
            <v>0.12</v>
          </cell>
          <cell r="AF244">
            <v>43305</v>
          </cell>
          <cell r="AG244" t="str">
            <v>DAP 深圳</v>
          </cell>
          <cell r="AH244"/>
          <cell r="AI244"/>
          <cell r="AJ244"/>
          <cell r="AK244">
            <v>0.2</v>
          </cell>
          <cell r="AL244">
            <v>1708920</v>
          </cell>
          <cell r="AM244"/>
          <cell r="AN244" t="str">
            <v>No</v>
          </cell>
          <cell r="AO244">
            <v>0.8</v>
          </cell>
          <cell r="AP244">
            <v>6835680</v>
          </cell>
          <cell r="AQ244"/>
          <cell r="AR244"/>
          <cell r="AS244">
            <v>0</v>
          </cell>
          <cell r="AT244">
            <v>0</v>
          </cell>
          <cell r="AV244"/>
          <cell r="AW244"/>
          <cell r="AX244" t="str">
            <v>Cancel</v>
          </cell>
          <cell r="AY244"/>
          <cell r="AZ244"/>
          <cell r="BA244" t="str">
            <v>Cancel</v>
          </cell>
          <cell r="BB244" t="str">
            <v>2018-10-23通知</v>
          </cell>
        </row>
        <row r="245">
          <cell r="A245">
            <v>43282</v>
          </cell>
          <cell r="B245">
            <v>109</v>
          </cell>
          <cell r="C245" t="str">
            <v>C49SZX20180121SX</v>
          </cell>
          <cell r="D245" t="str">
            <v>华汛</v>
          </cell>
          <cell r="E245" t="str">
            <v>YSM10</v>
          </cell>
          <cell r="F245" t="str">
            <v>NA</v>
          </cell>
          <cell r="G245" t="e">
            <v>#REF!</v>
          </cell>
          <cell r="H245" t="e">
            <v>#REF!</v>
          </cell>
          <cell r="I245" t="str">
            <v>R-&gt;L</v>
          </cell>
          <cell r="J245" t="str">
            <v>MVC</v>
          </cell>
          <cell r="K245">
            <v>1</v>
          </cell>
          <cell r="L245" t="str">
            <v>取消</v>
          </cell>
          <cell r="M245" t="e">
            <v>#N/A</v>
          </cell>
          <cell r="N245"/>
          <cell r="O245"/>
          <cell r="P245"/>
          <cell r="Q245"/>
          <cell r="R245" t="str">
            <v>Yes</v>
          </cell>
          <cell r="S245" t="str">
            <v>C49</v>
          </cell>
          <cell r="T245" t="str">
            <v>SOUTH</v>
          </cell>
          <cell r="U245" t="str">
            <v>深圳</v>
          </cell>
          <cell r="V245" t="str">
            <v>SZ 深圳</v>
          </cell>
          <cell r="W245" t="str">
            <v>SX</v>
          </cell>
          <cell r="X245" t="str">
            <v>JPY</v>
          </cell>
          <cell r="Y245">
            <v>8544600</v>
          </cell>
          <cell r="Z245">
            <v>1</v>
          </cell>
          <cell r="AA245">
            <v>8544600</v>
          </cell>
          <cell r="AB245">
            <v>7.22E-2</v>
          </cell>
          <cell r="AC245">
            <v>616920.12</v>
          </cell>
          <cell r="AD245">
            <v>74030.414399999994</v>
          </cell>
          <cell r="AE245">
            <v>0.12</v>
          </cell>
          <cell r="AF245">
            <v>43305</v>
          </cell>
          <cell r="AG245" t="str">
            <v>DAP 深圳</v>
          </cell>
          <cell r="AH245"/>
          <cell r="AI245"/>
          <cell r="AJ245"/>
          <cell r="AK245">
            <v>0.2</v>
          </cell>
          <cell r="AL245">
            <v>1708920</v>
          </cell>
          <cell r="AM245"/>
          <cell r="AN245" t="str">
            <v>No</v>
          </cell>
          <cell r="AO245">
            <v>0.8</v>
          </cell>
          <cell r="AP245">
            <v>6835680</v>
          </cell>
          <cell r="AQ245"/>
          <cell r="AR245"/>
          <cell r="AS245">
            <v>0</v>
          </cell>
          <cell r="AT245">
            <v>0</v>
          </cell>
          <cell r="AV245"/>
          <cell r="AW245"/>
          <cell r="AX245" t="str">
            <v>Cancel</v>
          </cell>
          <cell r="AY245"/>
          <cell r="AZ245"/>
          <cell r="BA245" t="str">
            <v>Cancel</v>
          </cell>
          <cell r="BB245" t="str">
            <v>2018-10-23通知</v>
          </cell>
        </row>
        <row r="246">
          <cell r="A246">
            <v>43282</v>
          </cell>
          <cell r="B246">
            <v>110</v>
          </cell>
          <cell r="C246" t="str">
            <v>C49SZX20180121SX</v>
          </cell>
          <cell r="D246" t="str">
            <v>华汛</v>
          </cell>
          <cell r="E246" t="str">
            <v>YSM10</v>
          </cell>
          <cell r="F246" t="str">
            <v>NA</v>
          </cell>
          <cell r="G246" t="e">
            <v>#REF!</v>
          </cell>
          <cell r="H246" t="e">
            <v>#REF!</v>
          </cell>
          <cell r="I246" t="str">
            <v>R-&gt;L</v>
          </cell>
          <cell r="J246" t="str">
            <v>MVC</v>
          </cell>
          <cell r="K246">
            <v>1</v>
          </cell>
          <cell r="L246" t="str">
            <v>取消</v>
          </cell>
          <cell r="M246" t="e">
            <v>#N/A</v>
          </cell>
          <cell r="N246"/>
          <cell r="O246"/>
          <cell r="P246"/>
          <cell r="Q246"/>
          <cell r="R246" t="str">
            <v>Yes</v>
          </cell>
          <cell r="S246" t="str">
            <v>C49</v>
          </cell>
          <cell r="T246" t="str">
            <v>SOUTH</v>
          </cell>
          <cell r="U246" t="str">
            <v>深圳</v>
          </cell>
          <cell r="V246" t="str">
            <v>SZ 深圳</v>
          </cell>
          <cell r="W246" t="str">
            <v>SX</v>
          </cell>
          <cell r="X246" t="str">
            <v>JPY</v>
          </cell>
          <cell r="Y246">
            <v>8544600</v>
          </cell>
          <cell r="Z246">
            <v>1</v>
          </cell>
          <cell r="AA246">
            <v>8544600</v>
          </cell>
          <cell r="AB246">
            <v>7.22E-2</v>
          </cell>
          <cell r="AC246">
            <v>616920.12</v>
          </cell>
          <cell r="AD246">
            <v>74030.414399999994</v>
          </cell>
          <cell r="AE246">
            <v>0.12</v>
          </cell>
          <cell r="AF246">
            <v>43305</v>
          </cell>
          <cell r="AG246" t="str">
            <v>DAP 深圳</v>
          </cell>
          <cell r="AH246"/>
          <cell r="AI246"/>
          <cell r="AJ246"/>
          <cell r="AK246">
            <v>0.2</v>
          </cell>
          <cell r="AL246">
            <v>1708920</v>
          </cell>
          <cell r="AM246"/>
          <cell r="AN246" t="str">
            <v>No</v>
          </cell>
          <cell r="AO246">
            <v>0.8</v>
          </cell>
          <cell r="AP246">
            <v>6835680</v>
          </cell>
          <cell r="AQ246"/>
          <cell r="AR246"/>
          <cell r="AS246">
            <v>0</v>
          </cell>
          <cell r="AT246">
            <v>0</v>
          </cell>
          <cell r="AV246"/>
          <cell r="AW246"/>
          <cell r="AX246" t="str">
            <v>Cancel</v>
          </cell>
          <cell r="AY246"/>
          <cell r="AZ246"/>
          <cell r="BA246" t="str">
            <v>Cancel</v>
          </cell>
          <cell r="BB246" t="str">
            <v>2018-10-23通知</v>
          </cell>
        </row>
        <row r="247">
          <cell r="A247">
            <v>43282</v>
          </cell>
          <cell r="B247">
            <v>111</v>
          </cell>
          <cell r="C247" t="str">
            <v>C49SZX20180123JL</v>
          </cell>
          <cell r="D247" t="str">
            <v>瑞福联</v>
          </cell>
          <cell r="E247" t="str">
            <v>YSM20-2</v>
          </cell>
          <cell r="F247" t="str">
            <v>NA</v>
          </cell>
          <cell r="G247" t="e">
            <v>#REF!</v>
          </cell>
          <cell r="H247" t="e">
            <v>#REF!</v>
          </cell>
          <cell r="I247" t="str">
            <v>L-&gt;R</v>
          </cell>
          <cell r="J247" t="str">
            <v>No</v>
          </cell>
          <cell r="K247">
            <v>1</v>
          </cell>
          <cell r="L247" t="str">
            <v>取消</v>
          </cell>
          <cell r="M247" t="e">
            <v>#N/A</v>
          </cell>
          <cell r="N247"/>
          <cell r="O247"/>
          <cell r="P247"/>
          <cell r="Q247"/>
          <cell r="R247" t="str">
            <v>No</v>
          </cell>
          <cell r="S247" t="str">
            <v>C49</v>
          </cell>
          <cell r="T247" t="str">
            <v>SOUTH</v>
          </cell>
          <cell r="U247" t="str">
            <v>深圳</v>
          </cell>
          <cell r="V247" t="str">
            <v>SZ 深圳</v>
          </cell>
          <cell r="W247" t="str">
            <v>JL</v>
          </cell>
          <cell r="X247" t="str">
            <v>JPY</v>
          </cell>
          <cell r="Y247">
            <v>12000000</v>
          </cell>
          <cell r="Z247">
            <v>1</v>
          </cell>
          <cell r="AA247">
            <v>12000000</v>
          </cell>
          <cell r="AB247">
            <v>7.22E-2</v>
          </cell>
          <cell r="AC247">
            <v>866400</v>
          </cell>
          <cell r="AD247">
            <v>103968</v>
          </cell>
          <cell r="AE247">
            <v>0.12</v>
          </cell>
          <cell r="AF247">
            <v>43308</v>
          </cell>
          <cell r="AG247" t="str">
            <v>CIF</v>
          </cell>
          <cell r="AH247"/>
          <cell r="AI247"/>
          <cell r="AJ247"/>
          <cell r="AK247" t="str">
            <v>agree</v>
          </cell>
          <cell r="AL247">
            <v>13010400</v>
          </cell>
          <cell r="AM247">
            <v>43160</v>
          </cell>
          <cell r="AN247" t="str">
            <v>Yes</v>
          </cell>
          <cell r="AO247" t="str">
            <v>agree</v>
          </cell>
          <cell r="AP247">
            <v>34989600</v>
          </cell>
          <cell r="AQ247"/>
          <cell r="AR247"/>
          <cell r="AS247">
            <v>0</v>
          </cell>
          <cell r="AT247">
            <v>0</v>
          </cell>
          <cell r="AV247"/>
          <cell r="AW247"/>
          <cell r="AX247" t="str">
            <v>Cancel</v>
          </cell>
          <cell r="AY247"/>
          <cell r="AZ247"/>
          <cell r="BA247" t="str">
            <v>Cancel</v>
          </cell>
        </row>
        <row r="248">
          <cell r="A248">
            <v>43282</v>
          </cell>
          <cell r="B248">
            <v>112</v>
          </cell>
          <cell r="C248" t="str">
            <v>C49SZX20180123JL</v>
          </cell>
          <cell r="D248" t="str">
            <v>瑞福联</v>
          </cell>
          <cell r="E248" t="str">
            <v>YSM20-2</v>
          </cell>
          <cell r="F248" t="str">
            <v>NA</v>
          </cell>
          <cell r="G248" t="e">
            <v>#REF!</v>
          </cell>
          <cell r="H248" t="e">
            <v>#REF!</v>
          </cell>
          <cell r="I248" t="str">
            <v>L-&gt;R</v>
          </cell>
          <cell r="J248" t="str">
            <v>No</v>
          </cell>
          <cell r="K248">
            <v>1</v>
          </cell>
          <cell r="L248" t="str">
            <v>取消</v>
          </cell>
          <cell r="M248" t="e">
            <v>#N/A</v>
          </cell>
          <cell r="N248"/>
          <cell r="O248"/>
          <cell r="P248"/>
          <cell r="Q248"/>
          <cell r="R248" t="str">
            <v>No</v>
          </cell>
          <cell r="S248" t="str">
            <v>C49</v>
          </cell>
          <cell r="T248" t="str">
            <v>SOUTH</v>
          </cell>
          <cell r="U248" t="str">
            <v>深圳</v>
          </cell>
          <cell r="V248" t="str">
            <v>SZ 深圳</v>
          </cell>
          <cell r="W248" t="str">
            <v>JL</v>
          </cell>
          <cell r="X248" t="str">
            <v>JPY</v>
          </cell>
          <cell r="Y248">
            <v>12000000</v>
          </cell>
          <cell r="Z248">
            <v>1</v>
          </cell>
          <cell r="AA248">
            <v>12000000</v>
          </cell>
          <cell r="AB248">
            <v>7.22E-2</v>
          </cell>
          <cell r="AC248">
            <v>866400</v>
          </cell>
          <cell r="AD248">
            <v>103968</v>
          </cell>
          <cell r="AE248">
            <v>0.12</v>
          </cell>
          <cell r="AF248">
            <v>43308</v>
          </cell>
          <cell r="AG248" t="str">
            <v>CIF</v>
          </cell>
          <cell r="AH248"/>
          <cell r="AI248"/>
          <cell r="AJ248"/>
          <cell r="AK248" t="str">
            <v>agree</v>
          </cell>
          <cell r="AL248">
            <v>0</v>
          </cell>
          <cell r="AM248">
            <v>43160</v>
          </cell>
          <cell r="AN248" t="str">
            <v>Yes</v>
          </cell>
          <cell r="AO248" t="str">
            <v>agree</v>
          </cell>
          <cell r="AP248">
            <v>34989600</v>
          </cell>
          <cell r="AQ248"/>
          <cell r="AR248"/>
          <cell r="AS248">
            <v>0</v>
          </cell>
          <cell r="AT248">
            <v>0</v>
          </cell>
          <cell r="AV248"/>
          <cell r="AW248"/>
          <cell r="AX248" t="str">
            <v>Cancel</v>
          </cell>
          <cell r="AY248"/>
          <cell r="AZ248"/>
          <cell r="BA248" t="str">
            <v>Cancel</v>
          </cell>
        </row>
        <row r="249">
          <cell r="A249">
            <v>43282</v>
          </cell>
          <cell r="B249">
            <v>113</v>
          </cell>
          <cell r="C249" t="str">
            <v>C49SZX20180123JL</v>
          </cell>
          <cell r="D249" t="str">
            <v>瑞福联</v>
          </cell>
          <cell r="E249" t="str">
            <v>YSM20-2</v>
          </cell>
          <cell r="F249" t="str">
            <v>NA</v>
          </cell>
          <cell r="G249" t="e">
            <v>#REF!</v>
          </cell>
          <cell r="H249" t="e">
            <v>#REF!</v>
          </cell>
          <cell r="I249" t="str">
            <v>L-&gt;R</v>
          </cell>
          <cell r="J249" t="str">
            <v>No</v>
          </cell>
          <cell r="K249">
            <v>1</v>
          </cell>
          <cell r="L249" t="str">
            <v>取消</v>
          </cell>
          <cell r="M249" t="e">
            <v>#N/A</v>
          </cell>
          <cell r="N249"/>
          <cell r="O249"/>
          <cell r="P249"/>
          <cell r="Q249"/>
          <cell r="R249" t="str">
            <v>No</v>
          </cell>
          <cell r="S249" t="str">
            <v>C49</v>
          </cell>
          <cell r="T249" t="str">
            <v>SOUTH</v>
          </cell>
          <cell r="U249" t="str">
            <v>深圳</v>
          </cell>
          <cell r="V249" t="str">
            <v>SZ 深圳</v>
          </cell>
          <cell r="W249" t="str">
            <v>JL</v>
          </cell>
          <cell r="X249" t="str">
            <v>JPY</v>
          </cell>
          <cell r="Y249">
            <v>12000000</v>
          </cell>
          <cell r="Z249">
            <v>1</v>
          </cell>
          <cell r="AA249">
            <v>12000000</v>
          </cell>
          <cell r="AB249">
            <v>7.22E-2</v>
          </cell>
          <cell r="AC249">
            <v>866400</v>
          </cell>
          <cell r="AD249">
            <v>103968</v>
          </cell>
          <cell r="AE249">
            <v>0.12</v>
          </cell>
          <cell r="AF249">
            <v>43308</v>
          </cell>
          <cell r="AG249" t="str">
            <v>CIF</v>
          </cell>
          <cell r="AH249"/>
          <cell r="AI249"/>
          <cell r="AJ249"/>
          <cell r="AK249" t="str">
            <v>agree</v>
          </cell>
          <cell r="AL249">
            <v>0</v>
          </cell>
          <cell r="AM249">
            <v>43160</v>
          </cell>
          <cell r="AN249" t="str">
            <v>Yes</v>
          </cell>
          <cell r="AO249" t="str">
            <v>agree</v>
          </cell>
          <cell r="AP249">
            <v>34989600</v>
          </cell>
          <cell r="AQ249"/>
          <cell r="AR249"/>
          <cell r="AS249">
            <v>0</v>
          </cell>
          <cell r="AT249">
            <v>0</v>
          </cell>
          <cell r="AV249"/>
          <cell r="AW249"/>
          <cell r="AX249" t="str">
            <v>Cancel</v>
          </cell>
          <cell r="AY249"/>
          <cell r="AZ249"/>
          <cell r="BA249" t="str">
            <v>Cancel</v>
          </cell>
        </row>
        <row r="250">
          <cell r="A250">
            <v>43282</v>
          </cell>
          <cell r="B250">
            <v>114</v>
          </cell>
          <cell r="C250" t="str">
            <v>C49SZX20180123JL</v>
          </cell>
          <cell r="D250" t="str">
            <v>瑞福联</v>
          </cell>
          <cell r="E250" t="str">
            <v>YSM20-2</v>
          </cell>
          <cell r="F250" t="str">
            <v>NA</v>
          </cell>
          <cell r="G250" t="e">
            <v>#REF!</v>
          </cell>
          <cell r="H250" t="e">
            <v>#REF!</v>
          </cell>
          <cell r="I250" t="str">
            <v>L-&gt;R</v>
          </cell>
          <cell r="J250" t="str">
            <v>No</v>
          </cell>
          <cell r="K250">
            <v>1</v>
          </cell>
          <cell r="L250" t="str">
            <v>取消</v>
          </cell>
          <cell r="M250" t="e">
            <v>#N/A</v>
          </cell>
          <cell r="N250"/>
          <cell r="O250"/>
          <cell r="P250"/>
          <cell r="Q250"/>
          <cell r="R250" t="str">
            <v>No</v>
          </cell>
          <cell r="S250" t="str">
            <v>C49</v>
          </cell>
          <cell r="T250" t="str">
            <v>SOUTH</v>
          </cell>
          <cell r="U250" t="str">
            <v>深圳</v>
          </cell>
          <cell r="V250" t="str">
            <v>SZ 深圳</v>
          </cell>
          <cell r="W250" t="str">
            <v>JL</v>
          </cell>
          <cell r="X250" t="str">
            <v>JPY</v>
          </cell>
          <cell r="Y250">
            <v>12000000</v>
          </cell>
          <cell r="Z250">
            <v>1</v>
          </cell>
          <cell r="AA250">
            <v>12000000</v>
          </cell>
          <cell r="AB250">
            <v>7.22E-2</v>
          </cell>
          <cell r="AC250">
            <v>866400</v>
          </cell>
          <cell r="AD250">
            <v>103968</v>
          </cell>
          <cell r="AE250">
            <v>0.12</v>
          </cell>
          <cell r="AF250">
            <v>43308</v>
          </cell>
          <cell r="AG250" t="str">
            <v>CIF</v>
          </cell>
          <cell r="AH250"/>
          <cell r="AI250"/>
          <cell r="AJ250"/>
          <cell r="AK250" t="str">
            <v>agree</v>
          </cell>
          <cell r="AL250">
            <v>0</v>
          </cell>
          <cell r="AM250">
            <v>43160</v>
          </cell>
          <cell r="AN250" t="str">
            <v>Yes</v>
          </cell>
          <cell r="AO250" t="str">
            <v>agree</v>
          </cell>
          <cell r="AP250">
            <v>34989600</v>
          </cell>
          <cell r="AQ250"/>
          <cell r="AR250"/>
          <cell r="AS250">
            <v>0</v>
          </cell>
          <cell r="AT250">
            <v>0</v>
          </cell>
          <cell r="AV250"/>
          <cell r="AW250"/>
          <cell r="AX250" t="str">
            <v>Cancel</v>
          </cell>
          <cell r="AY250"/>
          <cell r="AZ250"/>
          <cell r="BA250" t="str">
            <v>Cancel</v>
          </cell>
        </row>
        <row r="251">
          <cell r="A251">
            <v>43313</v>
          </cell>
          <cell r="B251">
            <v>115</v>
          </cell>
          <cell r="C251" t="str">
            <v>C49SZX20180124JL</v>
          </cell>
          <cell r="D251" t="str">
            <v>通通旺</v>
          </cell>
          <cell r="E251" t="str">
            <v>YSM20R(SV)-2</v>
          </cell>
          <cell r="F251" t="str">
            <v>NA</v>
          </cell>
          <cell r="G251" t="e">
            <v>#REF!</v>
          </cell>
          <cell r="H251" t="e">
            <v>#REF!</v>
          </cell>
          <cell r="I251" t="str">
            <v>L-&gt;R</v>
          </cell>
          <cell r="J251" t="str">
            <v>No</v>
          </cell>
          <cell r="K251">
            <v>1</v>
          </cell>
          <cell r="L251">
            <v>109202</v>
          </cell>
          <cell r="M251" t="str">
            <v>NOV 18</v>
          </cell>
          <cell r="O251">
            <v>11116226</v>
          </cell>
          <cell r="P251">
            <v>11000000</v>
          </cell>
          <cell r="Q251">
            <v>43405</v>
          </cell>
          <cell r="R251" t="str">
            <v>No</v>
          </cell>
          <cell r="S251" t="str">
            <v>C49</v>
          </cell>
          <cell r="T251" t="str">
            <v>SOUTH</v>
          </cell>
          <cell r="U251" t="str">
            <v>深圳</v>
          </cell>
          <cell r="V251" t="str">
            <v>SZ 深圳</v>
          </cell>
          <cell r="W251" t="str">
            <v>JL</v>
          </cell>
          <cell r="X251" t="str">
            <v>JPY</v>
          </cell>
          <cell r="Y251">
            <v>11000000</v>
          </cell>
          <cell r="Z251">
            <v>1</v>
          </cell>
          <cell r="AA251">
            <v>11000000</v>
          </cell>
          <cell r="AB251">
            <v>7.2099999999999997E-2</v>
          </cell>
          <cell r="AC251">
            <v>793100</v>
          </cell>
          <cell r="AD251">
            <v>95172</v>
          </cell>
          <cell r="AE251">
            <v>0.12</v>
          </cell>
          <cell r="AF251">
            <v>43322</v>
          </cell>
          <cell r="AG251" t="str">
            <v>CIF HK</v>
          </cell>
          <cell r="AH251"/>
          <cell r="AI251"/>
          <cell r="AJ251"/>
          <cell r="AK251" t="str">
            <v>agree</v>
          </cell>
          <cell r="AL251">
            <v>809505</v>
          </cell>
          <cell r="AM251">
            <v>43344</v>
          </cell>
          <cell r="AN251" t="str">
            <v>Yes</v>
          </cell>
          <cell r="AO251" t="str">
            <v>agree</v>
          </cell>
          <cell r="AP251">
            <v>10190495</v>
          </cell>
          <cell r="AQ251">
            <v>43405</v>
          </cell>
          <cell r="AR251">
            <v>43405</v>
          </cell>
          <cell r="AS251" t="str">
            <v>complete</v>
          </cell>
          <cell r="AT251" t="e">
            <v>#VALUE!</v>
          </cell>
          <cell r="AV251"/>
          <cell r="AW251"/>
          <cell r="AX251" t="str">
            <v>Yes</v>
          </cell>
          <cell r="AY251"/>
          <cell r="BA251" t="str">
            <v>Yes</v>
          </cell>
        </row>
        <row r="252">
          <cell r="A252">
            <v>43282</v>
          </cell>
          <cell r="B252">
            <v>116</v>
          </cell>
          <cell r="C252" t="str">
            <v>C49SZX20180125SX</v>
          </cell>
          <cell r="D252" t="str">
            <v>拓新伟业</v>
          </cell>
          <cell r="E252" t="str">
            <v>YSM40R-4</v>
          </cell>
          <cell r="F252" t="str">
            <v>NA</v>
          </cell>
          <cell r="G252" t="e">
            <v>#REF!</v>
          </cell>
          <cell r="H252" t="e">
            <v>#REF!</v>
          </cell>
          <cell r="I252" t="str">
            <v>L-&gt;R</v>
          </cell>
          <cell r="J252" t="str">
            <v>No</v>
          </cell>
          <cell r="K252">
            <v>1</v>
          </cell>
          <cell r="L252" t="str">
            <v>取消</v>
          </cell>
          <cell r="M252" t="e">
            <v>#N/A</v>
          </cell>
          <cell r="N252"/>
          <cell r="O252"/>
          <cell r="P252"/>
          <cell r="Q252"/>
          <cell r="R252" t="str">
            <v>Yes</v>
          </cell>
          <cell r="S252" t="str">
            <v>C49</v>
          </cell>
          <cell r="T252" t="str">
            <v>SOUTH</v>
          </cell>
          <cell r="U252" t="str">
            <v>深圳</v>
          </cell>
          <cell r="V252" t="str">
            <v>SZ 深圳</v>
          </cell>
          <cell r="W252" t="str">
            <v>SX</v>
          </cell>
          <cell r="X252" t="str">
            <v>JPY</v>
          </cell>
          <cell r="Y252">
            <v>27923924</v>
          </cell>
          <cell r="Z252">
            <v>1</v>
          </cell>
          <cell r="AA252">
            <v>27923924</v>
          </cell>
          <cell r="AB252">
            <v>7.22E-2</v>
          </cell>
          <cell r="AC252">
            <v>2016107.3128</v>
          </cell>
          <cell r="AD252">
            <v>241932.87753599999</v>
          </cell>
          <cell r="AE252">
            <v>0.12</v>
          </cell>
          <cell r="AF252">
            <v>43312</v>
          </cell>
          <cell r="AG252" t="str">
            <v>DAP 深圳</v>
          </cell>
          <cell r="AH252"/>
          <cell r="AI252"/>
          <cell r="AJ252"/>
          <cell r="AK252">
            <v>0.2</v>
          </cell>
          <cell r="AL252">
            <v>5584784.8000000007</v>
          </cell>
          <cell r="AM252"/>
          <cell r="AN252" t="str">
            <v>No</v>
          </cell>
          <cell r="AO252">
            <v>0.8</v>
          </cell>
          <cell r="AP252">
            <v>22339139.200000003</v>
          </cell>
          <cell r="AQ252"/>
          <cell r="AR252"/>
          <cell r="AS252"/>
          <cell r="AT252">
            <v>0</v>
          </cell>
          <cell r="AV252"/>
          <cell r="AW252"/>
          <cell r="AX252" t="str">
            <v>Cancel</v>
          </cell>
          <cell r="AY252"/>
          <cell r="AZ252"/>
          <cell r="BA252" t="str">
            <v>Cancel</v>
          </cell>
          <cell r="BB252" t="str">
            <v>2018-10-23通知</v>
          </cell>
        </row>
        <row r="253">
          <cell r="A253">
            <v>43282</v>
          </cell>
          <cell r="B253">
            <v>117</v>
          </cell>
          <cell r="C253" t="str">
            <v>C49SZX20180126SX</v>
          </cell>
          <cell r="D253" t="str">
            <v>拓新伟业</v>
          </cell>
          <cell r="E253" t="str">
            <v>YSM40R-4</v>
          </cell>
          <cell r="F253" t="str">
            <v>NA</v>
          </cell>
          <cell r="G253" t="e">
            <v>#REF!</v>
          </cell>
          <cell r="H253" t="e">
            <v>#REF!</v>
          </cell>
          <cell r="I253" t="str">
            <v>L-&gt;R</v>
          </cell>
          <cell r="J253" t="str">
            <v>No</v>
          </cell>
          <cell r="K253">
            <v>1</v>
          </cell>
          <cell r="L253" t="str">
            <v>取消</v>
          </cell>
          <cell r="M253" t="e">
            <v>#N/A</v>
          </cell>
          <cell r="N253"/>
          <cell r="O253"/>
          <cell r="P253"/>
          <cell r="Q253"/>
          <cell r="R253" t="str">
            <v>Yes</v>
          </cell>
          <cell r="S253" t="str">
            <v>C49</v>
          </cell>
          <cell r="T253" t="str">
            <v>SOUTH</v>
          </cell>
          <cell r="U253" t="str">
            <v>深圳</v>
          </cell>
          <cell r="V253" t="str">
            <v>SZ 深圳</v>
          </cell>
          <cell r="W253" t="str">
            <v>SX</v>
          </cell>
          <cell r="X253" t="str">
            <v>JPY</v>
          </cell>
          <cell r="Y253">
            <v>27923924</v>
          </cell>
          <cell r="Z253">
            <v>1</v>
          </cell>
          <cell r="AA253">
            <v>27923924</v>
          </cell>
          <cell r="AB253">
            <v>7.22E-2</v>
          </cell>
          <cell r="AC253">
            <v>2016107.3128</v>
          </cell>
          <cell r="AD253">
            <v>241932.87753599999</v>
          </cell>
          <cell r="AE253">
            <v>0.12</v>
          </cell>
          <cell r="AF253">
            <v>43312</v>
          </cell>
          <cell r="AG253" t="str">
            <v>DAP 深圳</v>
          </cell>
          <cell r="AH253"/>
          <cell r="AI253"/>
          <cell r="AJ253"/>
          <cell r="AK253">
            <v>0.2</v>
          </cell>
          <cell r="AL253">
            <v>5584784.8000000007</v>
          </cell>
          <cell r="AM253"/>
          <cell r="AN253" t="str">
            <v>No</v>
          </cell>
          <cell r="AO253">
            <v>0.8</v>
          </cell>
          <cell r="AP253">
            <v>22339139.200000003</v>
          </cell>
          <cell r="AQ253"/>
          <cell r="AR253"/>
          <cell r="AS253"/>
          <cell r="AT253">
            <v>0</v>
          </cell>
          <cell r="AV253"/>
          <cell r="AW253"/>
          <cell r="AX253" t="str">
            <v>Cancel</v>
          </cell>
          <cell r="AY253"/>
          <cell r="AZ253"/>
          <cell r="BA253" t="str">
            <v>Cancel</v>
          </cell>
          <cell r="BB253" t="str">
            <v>2018-10-23通知</v>
          </cell>
        </row>
        <row r="254">
          <cell r="A254">
            <v>43313</v>
          </cell>
          <cell r="B254"/>
          <cell r="C254" t="str">
            <v>C49SZX20180127JL</v>
          </cell>
          <cell r="D254" t="str">
            <v>拓普艾</v>
          </cell>
          <cell r="E254" t="str">
            <v>YSM10</v>
          </cell>
          <cell r="F254" t="str">
            <v>NA</v>
          </cell>
          <cell r="G254" t="e">
            <v>#REF!</v>
          </cell>
          <cell r="H254" t="e">
            <v>#REF!</v>
          </cell>
          <cell r="K254">
            <v>1</v>
          </cell>
          <cell r="L254" t="str">
            <v>已经送货</v>
          </cell>
          <cell r="M254" t="str">
            <v>2018/8</v>
          </cell>
          <cell r="O254">
            <v>11116188</v>
          </cell>
          <cell r="P254">
            <v>8360000</v>
          </cell>
          <cell r="Q254">
            <v>43313</v>
          </cell>
          <cell r="R254" t="str">
            <v>No</v>
          </cell>
          <cell r="S254" t="str">
            <v>C49</v>
          </cell>
          <cell r="T254" t="str">
            <v>SOUTH</v>
          </cell>
          <cell r="U254" t="str">
            <v>深圳</v>
          </cell>
          <cell r="V254" t="str">
            <v>SZ 深圳</v>
          </cell>
          <cell r="W254" t="str">
            <v>JL</v>
          </cell>
          <cell r="X254" t="str">
            <v>JPY</v>
          </cell>
          <cell r="Y254">
            <v>8360000</v>
          </cell>
          <cell r="Z254">
            <v>1</v>
          </cell>
          <cell r="AA254">
            <v>8360000</v>
          </cell>
          <cell r="AB254">
            <v>7.2099999999999997E-2</v>
          </cell>
          <cell r="AC254">
            <v>602756</v>
          </cell>
          <cell r="AD254">
            <v>72330.720000000001</v>
          </cell>
          <cell r="AE254">
            <v>0.12</v>
          </cell>
          <cell r="AF254">
            <v>43319</v>
          </cell>
          <cell r="AG254" t="str">
            <v>CIF HK</v>
          </cell>
          <cell r="AH254"/>
          <cell r="AI254">
            <v>0</v>
          </cell>
          <cell r="AJ254">
            <v>43334</v>
          </cell>
          <cell r="AK254" t="str">
            <v>agree</v>
          </cell>
          <cell r="AL254">
            <v>8344958</v>
          </cell>
          <cell r="AM254">
            <v>43344</v>
          </cell>
          <cell r="AN254" t="str">
            <v>Yes</v>
          </cell>
          <cell r="AO254" t="str">
            <v>agree</v>
          </cell>
          <cell r="AP254">
            <v>15042</v>
          </cell>
          <cell r="AQ254">
            <v>43344</v>
          </cell>
          <cell r="AR254">
            <v>43348</v>
          </cell>
          <cell r="AS254" t="str">
            <v>complete</v>
          </cell>
          <cell r="AT254" t="e">
            <v>#VALUE!</v>
          </cell>
          <cell r="AV254"/>
          <cell r="AW254"/>
          <cell r="AX254" t="str">
            <v>Yes</v>
          </cell>
          <cell r="AY254"/>
          <cell r="AZ254" t="str">
            <v>Y</v>
          </cell>
          <cell r="BA254" t="str">
            <v>Yes</v>
          </cell>
        </row>
        <row r="255">
          <cell r="A255">
            <v>43313</v>
          </cell>
          <cell r="B255">
            <v>118</v>
          </cell>
          <cell r="C255" t="str">
            <v>C49SZX20180129JL</v>
          </cell>
          <cell r="D255" t="str">
            <v>通通旺</v>
          </cell>
          <cell r="E255" t="str">
            <v>YSM20R(SV)-2</v>
          </cell>
          <cell r="F255" t="str">
            <v>NA</v>
          </cell>
          <cell r="G255" t="e">
            <v>#REF!</v>
          </cell>
          <cell r="H255" t="e">
            <v>#REF!</v>
          </cell>
          <cell r="I255" t="str">
            <v>L-&gt;R</v>
          </cell>
          <cell r="J255" t="str">
            <v>No</v>
          </cell>
          <cell r="K255">
            <v>1</v>
          </cell>
          <cell r="L255" t="e">
            <v>#REF!</v>
          </cell>
          <cell r="M255" t="e">
            <v>#REF!</v>
          </cell>
          <cell r="N255"/>
          <cell r="O255"/>
          <cell r="P255"/>
          <cell r="Q255"/>
          <cell r="R255" t="str">
            <v>No</v>
          </cell>
          <cell r="S255" t="str">
            <v>C49</v>
          </cell>
          <cell r="T255" t="str">
            <v>SOUTH</v>
          </cell>
          <cell r="U255" t="str">
            <v>深圳</v>
          </cell>
          <cell r="V255" t="str">
            <v>SZ 深圳</v>
          </cell>
          <cell r="W255" t="str">
            <v>JL</v>
          </cell>
          <cell r="X255" t="str">
            <v>JPY</v>
          </cell>
          <cell r="Y255">
            <v>11000000</v>
          </cell>
          <cell r="Z255">
            <v>1</v>
          </cell>
          <cell r="AA255">
            <v>11000000</v>
          </cell>
          <cell r="AB255">
            <v>7.2099999999999997E-2</v>
          </cell>
          <cell r="AC255">
            <v>793100</v>
          </cell>
          <cell r="AD255">
            <v>95172</v>
          </cell>
          <cell r="AE255">
            <v>0.12</v>
          </cell>
          <cell r="AF255">
            <v>43322</v>
          </cell>
          <cell r="AG255" t="str">
            <v>CIF HK</v>
          </cell>
          <cell r="AH255"/>
          <cell r="AI255"/>
          <cell r="AJ255"/>
          <cell r="AK255">
            <v>0.3</v>
          </cell>
          <cell r="AL255">
            <v>3300000</v>
          </cell>
          <cell r="AM255"/>
          <cell r="AN255" t="str">
            <v>No</v>
          </cell>
          <cell r="AO255">
            <v>0.7</v>
          </cell>
          <cell r="AP255">
            <v>7699999.9999999991</v>
          </cell>
          <cell r="AQ255"/>
          <cell r="AR255"/>
          <cell r="AS255">
            <v>0</v>
          </cell>
          <cell r="AT255">
            <v>0</v>
          </cell>
          <cell r="AV255"/>
          <cell r="AW255"/>
          <cell r="AX255" t="str">
            <v>Cancel</v>
          </cell>
          <cell r="AY255"/>
          <cell r="AZ255"/>
          <cell r="BA255" t="str">
            <v>Cancel</v>
          </cell>
        </row>
        <row r="256">
          <cell r="A256">
            <v>43313</v>
          </cell>
          <cell r="B256">
            <v>119</v>
          </cell>
          <cell r="C256" t="str">
            <v>C49SZX20180131DZ</v>
          </cell>
          <cell r="D256" t="str">
            <v>朗特</v>
          </cell>
          <cell r="E256" t="str">
            <v>YSM20R(SV)-2</v>
          </cell>
          <cell r="F256" t="str">
            <v>#08242</v>
          </cell>
          <cell r="G256" t="e">
            <v>#REF!</v>
          </cell>
          <cell r="H256" t="e">
            <v>#REF!</v>
          </cell>
          <cell r="I256" t="str">
            <v>R-&gt;L</v>
          </cell>
          <cell r="J256" t="str">
            <v>No</v>
          </cell>
          <cell r="K256">
            <v>1</v>
          </cell>
          <cell r="L256">
            <v>109279</v>
          </cell>
          <cell r="M256" t="str">
            <v>DEC 18</v>
          </cell>
          <cell r="O256">
            <v>11116248</v>
          </cell>
          <cell r="P256">
            <v>12235000</v>
          </cell>
          <cell r="Q256">
            <v>43435</v>
          </cell>
          <cell r="R256" t="str">
            <v>No</v>
          </cell>
          <cell r="S256" t="str">
            <v>C49</v>
          </cell>
          <cell r="T256" t="str">
            <v>SOUTH</v>
          </cell>
          <cell r="U256" t="str">
            <v>深圳</v>
          </cell>
          <cell r="V256" t="str">
            <v>SZ 深圳</v>
          </cell>
          <cell r="W256" t="str">
            <v>DZ</v>
          </cell>
          <cell r="X256" t="str">
            <v>JPY</v>
          </cell>
          <cell r="Y256">
            <v>12235000</v>
          </cell>
          <cell r="Z256">
            <v>1</v>
          </cell>
          <cell r="AA256">
            <v>12235000</v>
          </cell>
          <cell r="AB256">
            <v>7.2099999999999997E-2</v>
          </cell>
          <cell r="AC256">
            <v>882143.5</v>
          </cell>
          <cell r="AD256">
            <v>105857.22</v>
          </cell>
          <cell r="AE256">
            <v>0.12</v>
          </cell>
          <cell r="AF256">
            <v>43325</v>
          </cell>
          <cell r="AG256" t="str">
            <v>CIF</v>
          </cell>
          <cell r="AH256"/>
          <cell r="AI256"/>
          <cell r="AJ256"/>
          <cell r="AK256">
            <v>0.2</v>
          </cell>
          <cell r="AL256">
            <v>2447000</v>
          </cell>
          <cell r="AM256">
            <v>43313</v>
          </cell>
          <cell r="AN256" t="str">
            <v>Yes</v>
          </cell>
          <cell r="AO256">
            <v>0.8</v>
          </cell>
          <cell r="AP256">
            <v>9788000</v>
          </cell>
          <cell r="AQ256">
            <v>43435</v>
          </cell>
          <cell r="AR256">
            <v>43462</v>
          </cell>
          <cell r="AS256" t="str">
            <v>complete</v>
          </cell>
          <cell r="AT256" t="e">
            <v>#VALUE!</v>
          </cell>
          <cell r="AV256"/>
          <cell r="AW256"/>
          <cell r="AX256" t="str">
            <v>Yes</v>
          </cell>
          <cell r="AY256"/>
          <cell r="AZ256" t="str">
            <v>Y</v>
          </cell>
          <cell r="BA256" t="str">
            <v>Yes</v>
          </cell>
        </row>
        <row r="257">
          <cell r="A257">
            <v>43313</v>
          </cell>
          <cell r="B257">
            <v>120</v>
          </cell>
          <cell r="C257" t="str">
            <v>C49SZX20180131DZ</v>
          </cell>
          <cell r="D257" t="str">
            <v>朗特</v>
          </cell>
          <cell r="E257" t="str">
            <v>YSM10</v>
          </cell>
          <cell r="F257" t="str">
            <v>#08242</v>
          </cell>
          <cell r="G257" t="e">
            <v>#REF!</v>
          </cell>
          <cell r="H257" t="e">
            <v>#REF!</v>
          </cell>
          <cell r="I257" t="str">
            <v>R-&gt;L</v>
          </cell>
          <cell r="J257" t="str">
            <v>MVC+ATS15</v>
          </cell>
          <cell r="K257">
            <v>1</v>
          </cell>
          <cell r="L257">
            <v>109284</v>
          </cell>
          <cell r="M257" t="str">
            <v>DEC 18</v>
          </cell>
          <cell r="O257">
            <v>11116248</v>
          </cell>
          <cell r="P257">
            <v>14000000</v>
          </cell>
          <cell r="Q257">
            <v>43435</v>
          </cell>
          <cell r="R257" t="str">
            <v>No</v>
          </cell>
          <cell r="S257" t="str">
            <v>C49</v>
          </cell>
          <cell r="T257" t="str">
            <v>SOUTH</v>
          </cell>
          <cell r="U257" t="str">
            <v>深圳</v>
          </cell>
          <cell r="V257" t="str">
            <v>SZ 深圳</v>
          </cell>
          <cell r="W257" t="str">
            <v>DZ</v>
          </cell>
          <cell r="X257" t="str">
            <v>JPY</v>
          </cell>
          <cell r="Y257">
            <v>14000000</v>
          </cell>
          <cell r="Z257">
            <v>1</v>
          </cell>
          <cell r="AA257">
            <v>14000000</v>
          </cell>
          <cell r="AB257">
            <v>7.2099999999999997E-2</v>
          </cell>
          <cell r="AC257">
            <v>1009400</v>
          </cell>
          <cell r="AD257">
            <v>121128</v>
          </cell>
          <cell r="AE257">
            <v>0.12</v>
          </cell>
          <cell r="AF257">
            <v>43325</v>
          </cell>
          <cell r="AG257" t="str">
            <v>CIF</v>
          </cell>
          <cell r="AH257"/>
          <cell r="AI257"/>
          <cell r="AJ257"/>
          <cell r="AK257">
            <v>0.2</v>
          </cell>
          <cell r="AL257">
            <v>2800000</v>
          </cell>
          <cell r="AM257">
            <v>43313</v>
          </cell>
          <cell r="AN257" t="str">
            <v>Yes</v>
          </cell>
          <cell r="AO257">
            <v>0.8</v>
          </cell>
          <cell r="AP257">
            <v>11200000</v>
          </cell>
          <cell r="AQ257">
            <v>43435</v>
          </cell>
          <cell r="AR257">
            <v>43462</v>
          </cell>
          <cell r="AS257" t="str">
            <v>complete</v>
          </cell>
          <cell r="AT257" t="e">
            <v>#VALUE!</v>
          </cell>
          <cell r="AV257"/>
          <cell r="AW257"/>
          <cell r="AX257" t="str">
            <v>Yes</v>
          </cell>
          <cell r="AY257"/>
          <cell r="AZ257" t="str">
            <v>Y</v>
          </cell>
          <cell r="BA257" t="str">
            <v>Yes</v>
          </cell>
        </row>
        <row r="258">
          <cell r="A258">
            <v>43313</v>
          </cell>
          <cell r="B258"/>
          <cell r="C258" t="str">
            <v>C49SZX20180132R1JY</v>
          </cell>
          <cell r="D258" t="str">
            <v>辉拓</v>
          </cell>
          <cell r="E258" t="str">
            <v>YSM10</v>
          </cell>
          <cell r="F258" t="str">
            <v>NA</v>
          </cell>
          <cell r="G258" t="e">
            <v>#REF!</v>
          </cell>
          <cell r="H258" t="e">
            <v>#REF!</v>
          </cell>
          <cell r="K258">
            <v>1</v>
          </cell>
          <cell r="L258" t="str">
            <v>已经送货</v>
          </cell>
          <cell r="M258" t="str">
            <v>SEP 18</v>
          </cell>
          <cell r="O258">
            <v>11100273</v>
          </cell>
          <cell r="P258">
            <v>750000</v>
          </cell>
          <cell r="Q258">
            <v>43344</v>
          </cell>
          <cell r="R258" t="str">
            <v>No</v>
          </cell>
          <cell r="S258" t="str">
            <v>C49</v>
          </cell>
          <cell r="T258" t="str">
            <v>SOUTH</v>
          </cell>
          <cell r="U258" t="str">
            <v>深圳</v>
          </cell>
          <cell r="V258" t="str">
            <v>SZ 深圳</v>
          </cell>
          <cell r="W258" t="str">
            <v>JY</v>
          </cell>
          <cell r="X258" t="str">
            <v>RMB</v>
          </cell>
          <cell r="Y258">
            <v>710000</v>
          </cell>
          <cell r="Z258">
            <v>1.1599999999999999</v>
          </cell>
          <cell r="AA258">
            <v>750000</v>
          </cell>
          <cell r="AB258">
            <v>1.1499999999999999</v>
          </cell>
          <cell r="AC258">
            <v>743534.48275862075</v>
          </cell>
          <cell r="AD258">
            <v>89224.137931034493</v>
          </cell>
          <cell r="AE258">
            <v>0.12</v>
          </cell>
          <cell r="AF258">
            <v>43340</v>
          </cell>
          <cell r="AG258" t="str">
            <v>含税到厂</v>
          </cell>
          <cell r="AH258"/>
          <cell r="AI258"/>
          <cell r="AJ258"/>
          <cell r="AK258">
            <v>0.2</v>
          </cell>
          <cell r="AL258">
            <v>150000</v>
          </cell>
          <cell r="AM258">
            <v>43313</v>
          </cell>
          <cell r="AN258" t="str">
            <v>Yes</v>
          </cell>
          <cell r="AO258">
            <v>0.8</v>
          </cell>
          <cell r="AP258">
            <v>600000</v>
          </cell>
          <cell r="AQ258">
            <v>43313</v>
          </cell>
          <cell r="AR258">
            <v>43343</v>
          </cell>
          <cell r="AS258" t="str">
            <v>complete</v>
          </cell>
          <cell r="AT258" t="e">
            <v>#VALUE!</v>
          </cell>
          <cell r="AV258"/>
          <cell r="AW258"/>
          <cell r="AX258" t="str">
            <v>Yes</v>
          </cell>
          <cell r="AY258"/>
          <cell r="AZ258" t="str">
            <v>Y</v>
          </cell>
          <cell r="BA258" t="str">
            <v>Yes</v>
          </cell>
        </row>
        <row r="259">
          <cell r="A259">
            <v>43313</v>
          </cell>
          <cell r="B259"/>
          <cell r="C259" t="str">
            <v>C49SZX20180132R1JY</v>
          </cell>
          <cell r="D259" t="str">
            <v>辉拓</v>
          </cell>
          <cell r="E259" t="str">
            <v>YS12F</v>
          </cell>
          <cell r="F259" t="str">
            <v>NA</v>
          </cell>
          <cell r="G259" t="e">
            <v>#REF!</v>
          </cell>
          <cell r="H259" t="e">
            <v>#REF!</v>
          </cell>
          <cell r="K259">
            <v>1</v>
          </cell>
          <cell r="L259" t="str">
            <v>已经送货</v>
          </cell>
          <cell r="M259" t="str">
            <v>SEP 18</v>
          </cell>
          <cell r="O259">
            <v>11100273</v>
          </cell>
          <cell r="P259">
            <v>520000</v>
          </cell>
          <cell r="Q259">
            <v>43344</v>
          </cell>
          <cell r="R259" t="str">
            <v>No</v>
          </cell>
          <cell r="S259" t="str">
            <v>C49</v>
          </cell>
          <cell r="T259" t="str">
            <v>SOUTH</v>
          </cell>
          <cell r="U259" t="str">
            <v>深圳</v>
          </cell>
          <cell r="V259" t="str">
            <v>SZ 深圳</v>
          </cell>
          <cell r="W259" t="str">
            <v>JY</v>
          </cell>
          <cell r="X259" t="str">
            <v>RMB</v>
          </cell>
          <cell r="Y259">
            <v>500000</v>
          </cell>
          <cell r="Z259">
            <v>1.1599999999999999</v>
          </cell>
          <cell r="AA259">
            <v>520000</v>
          </cell>
          <cell r="AB259">
            <v>1.1499999999999999</v>
          </cell>
          <cell r="AC259">
            <v>515517.24137931038</v>
          </cell>
          <cell r="AD259">
            <v>61862.068965517246</v>
          </cell>
          <cell r="AE259">
            <v>0.12</v>
          </cell>
          <cell r="AF259">
            <v>43340</v>
          </cell>
          <cell r="AG259" t="str">
            <v>含税到厂</v>
          </cell>
          <cell r="AH259"/>
          <cell r="AI259"/>
          <cell r="AJ259"/>
          <cell r="AK259" t="str">
            <v>agree</v>
          </cell>
          <cell r="AL259">
            <v>100000</v>
          </cell>
          <cell r="AM259">
            <v>43313</v>
          </cell>
          <cell r="AN259" t="str">
            <v>Yes</v>
          </cell>
          <cell r="AO259" t="str">
            <v>agree</v>
          </cell>
          <cell r="AP259">
            <v>420000</v>
          </cell>
          <cell r="AQ259">
            <v>43313</v>
          </cell>
          <cell r="AR259">
            <v>43343</v>
          </cell>
          <cell r="AS259" t="str">
            <v>complete</v>
          </cell>
          <cell r="AT259" t="e">
            <v>#VALUE!</v>
          </cell>
          <cell r="AV259"/>
          <cell r="AW259"/>
          <cell r="AX259" t="str">
            <v>Yes</v>
          </cell>
          <cell r="AY259"/>
          <cell r="AZ259" t="str">
            <v>Y</v>
          </cell>
          <cell r="BA259" t="str">
            <v>Yes</v>
          </cell>
        </row>
        <row r="260">
          <cell r="A260">
            <v>43313</v>
          </cell>
          <cell r="B260">
            <v>121</v>
          </cell>
          <cell r="C260" t="str">
            <v>C49SZX20180168SX</v>
          </cell>
          <cell r="D260" t="str">
            <v>维众</v>
          </cell>
          <cell r="E260" t="str">
            <v>YSM20-2</v>
          </cell>
          <cell r="F260" t="str">
            <v>NA</v>
          </cell>
          <cell r="G260" t="e">
            <v>#REF!</v>
          </cell>
          <cell r="H260" t="e">
            <v>#REF!</v>
          </cell>
          <cell r="I260" t="str">
            <v>L-&gt;R</v>
          </cell>
          <cell r="J260" t="str">
            <v>No</v>
          </cell>
          <cell r="K260">
            <v>1</v>
          </cell>
          <cell r="L260" t="str">
            <v>取消</v>
          </cell>
          <cell r="M260" t="e">
            <v>#N/A</v>
          </cell>
          <cell r="N260"/>
          <cell r="O260"/>
          <cell r="P260"/>
          <cell r="Q260"/>
          <cell r="R260" t="str">
            <v>No</v>
          </cell>
          <cell r="S260" t="str">
            <v>C49</v>
          </cell>
          <cell r="T260" t="str">
            <v>SOUTH</v>
          </cell>
          <cell r="U260" t="str">
            <v>東莞</v>
          </cell>
          <cell r="V260" t="str">
            <v>SZ 深圳</v>
          </cell>
          <cell r="W260" t="str">
            <v>SX</v>
          </cell>
          <cell r="X260" t="str">
            <v>JPY</v>
          </cell>
          <cell r="Y260">
            <v>13000000</v>
          </cell>
          <cell r="Z260">
            <v>1</v>
          </cell>
          <cell r="AA260">
            <v>12120000</v>
          </cell>
          <cell r="AB260">
            <v>7.2099999999999997E-2</v>
          </cell>
          <cell r="AC260">
            <v>873852</v>
          </cell>
          <cell r="AD260">
            <v>104862.23999999999</v>
          </cell>
          <cell r="AE260">
            <v>0.12</v>
          </cell>
          <cell r="AF260">
            <v>43335</v>
          </cell>
          <cell r="AG260" t="str">
            <v>DAP 东莞</v>
          </cell>
          <cell r="AH260"/>
          <cell r="AI260"/>
          <cell r="AJ260"/>
          <cell r="AK260">
            <v>0.2</v>
          </cell>
          <cell r="AL260">
            <v>2424000</v>
          </cell>
          <cell r="AM260"/>
          <cell r="AN260" t="str">
            <v>No</v>
          </cell>
          <cell r="AO260">
            <v>0.8</v>
          </cell>
          <cell r="AP260">
            <v>9696000</v>
          </cell>
          <cell r="AQ260"/>
          <cell r="AR260"/>
          <cell r="AS260">
            <v>0</v>
          </cell>
          <cell r="AT260">
            <v>0</v>
          </cell>
          <cell r="AV260"/>
          <cell r="AW260"/>
          <cell r="AX260" t="str">
            <v>Cancel</v>
          </cell>
          <cell r="AY260"/>
          <cell r="AZ260"/>
          <cell r="BA260" t="str">
            <v>Cancel</v>
          </cell>
        </row>
        <row r="261">
          <cell r="A261">
            <v>43313</v>
          </cell>
          <cell r="B261">
            <v>122</v>
          </cell>
          <cell r="C261" t="str">
            <v>C49SZX20180168SX</v>
          </cell>
          <cell r="D261" t="str">
            <v>维众</v>
          </cell>
          <cell r="E261" t="str">
            <v>YSM20-2</v>
          </cell>
          <cell r="F261" t="str">
            <v>NA</v>
          </cell>
          <cell r="G261" t="e">
            <v>#REF!</v>
          </cell>
          <cell r="H261" t="e">
            <v>#REF!</v>
          </cell>
          <cell r="I261" t="str">
            <v>L-&gt;R</v>
          </cell>
          <cell r="J261" t="str">
            <v>No</v>
          </cell>
          <cell r="K261">
            <v>1</v>
          </cell>
          <cell r="L261" t="str">
            <v>取消</v>
          </cell>
          <cell r="M261" t="e">
            <v>#N/A</v>
          </cell>
          <cell r="N261"/>
          <cell r="O261"/>
          <cell r="P261"/>
          <cell r="Q261"/>
          <cell r="R261" t="str">
            <v>No</v>
          </cell>
          <cell r="S261" t="str">
            <v>C49</v>
          </cell>
          <cell r="T261" t="str">
            <v>SOUTH</v>
          </cell>
          <cell r="U261" t="str">
            <v>東莞</v>
          </cell>
          <cell r="V261" t="str">
            <v>SZ 深圳</v>
          </cell>
          <cell r="W261" t="str">
            <v>SX</v>
          </cell>
          <cell r="X261" t="str">
            <v>JPY</v>
          </cell>
          <cell r="Y261">
            <v>13000000</v>
          </cell>
          <cell r="Z261">
            <v>1</v>
          </cell>
          <cell r="AA261">
            <v>12120000</v>
          </cell>
          <cell r="AB261">
            <v>7.2099999999999997E-2</v>
          </cell>
          <cell r="AC261">
            <v>873852</v>
          </cell>
          <cell r="AD261">
            <v>104862.23999999999</v>
          </cell>
          <cell r="AE261">
            <v>0.12</v>
          </cell>
          <cell r="AF261">
            <v>43335</v>
          </cell>
          <cell r="AG261" t="str">
            <v>DAP 东莞</v>
          </cell>
          <cell r="AH261"/>
          <cell r="AI261"/>
          <cell r="AJ261"/>
          <cell r="AK261">
            <v>0.2</v>
          </cell>
          <cell r="AL261">
            <v>2424000</v>
          </cell>
          <cell r="AM261"/>
          <cell r="AN261" t="str">
            <v>No</v>
          </cell>
          <cell r="AO261">
            <v>0.8</v>
          </cell>
          <cell r="AP261">
            <v>9696000</v>
          </cell>
          <cell r="AQ261"/>
          <cell r="AR261"/>
          <cell r="AS261">
            <v>0</v>
          </cell>
          <cell r="AT261">
            <v>0</v>
          </cell>
          <cell r="AV261"/>
          <cell r="AW261"/>
          <cell r="AX261" t="str">
            <v>Cancel</v>
          </cell>
          <cell r="AY261"/>
          <cell r="AZ261"/>
          <cell r="BA261" t="str">
            <v>Cancel</v>
          </cell>
        </row>
        <row r="262">
          <cell r="A262">
            <v>43313</v>
          </cell>
          <cell r="B262">
            <v>123</v>
          </cell>
          <cell r="C262" t="str">
            <v>C49SZX20180133SX</v>
          </cell>
          <cell r="D262" t="str">
            <v>维众</v>
          </cell>
          <cell r="E262" t="str">
            <v>YSM10</v>
          </cell>
          <cell r="F262" t="str">
            <v>NA</v>
          </cell>
          <cell r="G262" t="e">
            <v>#REF!</v>
          </cell>
          <cell r="H262" t="e">
            <v>#REF!</v>
          </cell>
          <cell r="I262" t="str">
            <v>L-&gt;R</v>
          </cell>
          <cell r="J262" t="str">
            <v>MVC+ATS15</v>
          </cell>
          <cell r="K262">
            <v>1</v>
          </cell>
          <cell r="L262">
            <v>109282</v>
          </cell>
          <cell r="M262" t="str">
            <v>DEC 18</v>
          </cell>
          <cell r="O262">
            <v>11116245</v>
          </cell>
          <cell r="P262">
            <v>10100000</v>
          </cell>
          <cell r="Q262">
            <v>43435</v>
          </cell>
          <cell r="R262" t="str">
            <v>No</v>
          </cell>
          <cell r="S262" t="str">
            <v>C49</v>
          </cell>
          <cell r="T262" t="str">
            <v>SOUTH</v>
          </cell>
          <cell r="U262" t="str">
            <v>東莞</v>
          </cell>
          <cell r="V262" t="str">
            <v>SZ 深圳</v>
          </cell>
          <cell r="W262" t="str">
            <v>SX</v>
          </cell>
          <cell r="X262" t="str">
            <v>JPY</v>
          </cell>
          <cell r="Y262">
            <v>9079250</v>
          </cell>
          <cell r="Z262">
            <v>1</v>
          </cell>
          <cell r="AA262">
            <v>10100000</v>
          </cell>
          <cell r="AB262">
            <v>7.2099999999999997E-2</v>
          </cell>
          <cell r="AC262">
            <v>728210</v>
          </cell>
          <cell r="AD262">
            <v>87385.2</v>
          </cell>
          <cell r="AE262">
            <v>0.12</v>
          </cell>
          <cell r="AF262">
            <v>43335</v>
          </cell>
          <cell r="AG262" t="str">
            <v>DAP 东莞</v>
          </cell>
          <cell r="AH262"/>
          <cell r="AI262"/>
          <cell r="AJ262"/>
          <cell r="AK262">
            <v>0.2</v>
          </cell>
          <cell r="AL262">
            <v>2020000</v>
          </cell>
          <cell r="AN262" t="str">
            <v>Yes</v>
          </cell>
          <cell r="AO262">
            <v>0.8</v>
          </cell>
          <cell r="AP262">
            <v>8080000</v>
          </cell>
          <cell r="AQ262">
            <v>43435</v>
          </cell>
          <cell r="AR262">
            <v>43454</v>
          </cell>
          <cell r="AS262" t="str">
            <v>complete</v>
          </cell>
          <cell r="AT262" t="e">
            <v>#VALUE!</v>
          </cell>
          <cell r="AV262"/>
          <cell r="AW262"/>
          <cell r="AX262" t="str">
            <v>Yes</v>
          </cell>
          <cell r="AY262"/>
          <cell r="AZ262" t="str">
            <v>Y</v>
          </cell>
          <cell r="BA262" t="str">
            <v>Yes</v>
          </cell>
        </row>
        <row r="263">
          <cell r="A263">
            <v>43313</v>
          </cell>
          <cell r="B263">
            <v>124</v>
          </cell>
          <cell r="C263" t="str">
            <v>C49SZX20180133SX</v>
          </cell>
          <cell r="D263" t="str">
            <v>维众</v>
          </cell>
          <cell r="E263" t="str">
            <v>YSM10</v>
          </cell>
          <cell r="F263" t="str">
            <v>NA</v>
          </cell>
          <cell r="G263" t="e">
            <v>#REF!</v>
          </cell>
          <cell r="H263" t="e">
            <v>#REF!</v>
          </cell>
          <cell r="I263" t="str">
            <v>L-&gt;R</v>
          </cell>
          <cell r="J263" t="str">
            <v>MVC+ATS15</v>
          </cell>
          <cell r="K263">
            <v>1</v>
          </cell>
          <cell r="L263">
            <v>109282</v>
          </cell>
          <cell r="M263" t="str">
            <v>DEC 18</v>
          </cell>
          <cell r="O263">
            <v>11116245</v>
          </cell>
          <cell r="P263">
            <v>10100000</v>
          </cell>
          <cell r="Q263">
            <v>43435</v>
          </cell>
          <cell r="R263" t="str">
            <v>No</v>
          </cell>
          <cell r="S263" t="str">
            <v>C49</v>
          </cell>
          <cell r="T263" t="str">
            <v>SOUTH</v>
          </cell>
          <cell r="U263" t="str">
            <v>東莞</v>
          </cell>
          <cell r="V263" t="str">
            <v>SZ 深圳</v>
          </cell>
          <cell r="W263" t="str">
            <v>SX</v>
          </cell>
          <cell r="X263" t="str">
            <v>JPY</v>
          </cell>
          <cell r="Y263">
            <v>9079250</v>
          </cell>
          <cell r="Z263">
            <v>1</v>
          </cell>
          <cell r="AA263">
            <v>10100000</v>
          </cell>
          <cell r="AB263">
            <v>7.2099999999999997E-2</v>
          </cell>
          <cell r="AC263">
            <v>728210</v>
          </cell>
          <cell r="AD263">
            <v>87385.2</v>
          </cell>
          <cell r="AE263">
            <v>0.12</v>
          </cell>
          <cell r="AF263">
            <v>43335</v>
          </cell>
          <cell r="AG263" t="str">
            <v>DAP 东莞</v>
          </cell>
          <cell r="AH263"/>
          <cell r="AI263"/>
          <cell r="AJ263"/>
          <cell r="AK263">
            <v>0.2</v>
          </cell>
          <cell r="AL263">
            <v>2020000</v>
          </cell>
          <cell r="AN263" t="str">
            <v>Yes</v>
          </cell>
          <cell r="AO263">
            <v>0.8</v>
          </cell>
          <cell r="AP263">
            <v>8080000</v>
          </cell>
          <cell r="AQ263">
            <v>43435</v>
          </cell>
          <cell r="AR263">
            <v>43454</v>
          </cell>
          <cell r="AS263" t="str">
            <v>complete</v>
          </cell>
          <cell r="AT263" t="e">
            <v>#VALUE!</v>
          </cell>
          <cell r="AV263"/>
          <cell r="AW263"/>
          <cell r="AX263" t="str">
            <v>Yes</v>
          </cell>
          <cell r="AY263"/>
          <cell r="AZ263" t="str">
            <v>Y</v>
          </cell>
          <cell r="BA263" t="str">
            <v>Yes</v>
          </cell>
        </row>
        <row r="264">
          <cell r="A264">
            <v>43313</v>
          </cell>
          <cell r="B264">
            <v>125</v>
          </cell>
          <cell r="C264" t="str">
            <v>C49SZX20180133SX</v>
          </cell>
          <cell r="D264" t="str">
            <v>维众</v>
          </cell>
          <cell r="E264" t="str">
            <v>YSM10</v>
          </cell>
          <cell r="F264" t="str">
            <v>NA</v>
          </cell>
          <cell r="G264" t="e">
            <v>#REF!</v>
          </cell>
          <cell r="H264" t="e">
            <v>#REF!</v>
          </cell>
          <cell r="I264" t="str">
            <v>L-&gt;R</v>
          </cell>
          <cell r="J264" t="str">
            <v>No</v>
          </cell>
          <cell r="K264">
            <v>1</v>
          </cell>
          <cell r="L264">
            <v>109239</v>
          </cell>
          <cell r="M264" t="str">
            <v>DEC 18</v>
          </cell>
          <cell r="O264">
            <v>11116245</v>
          </cell>
          <cell r="P264">
            <v>10100000</v>
          </cell>
          <cell r="Q264">
            <v>43435</v>
          </cell>
          <cell r="R264" t="str">
            <v>No</v>
          </cell>
          <cell r="S264" t="str">
            <v>C49</v>
          </cell>
          <cell r="T264" t="str">
            <v>SOUTH</v>
          </cell>
          <cell r="U264" t="str">
            <v>東莞</v>
          </cell>
          <cell r="V264" t="str">
            <v>SZ 深圳</v>
          </cell>
          <cell r="W264" t="str">
            <v>SX</v>
          </cell>
          <cell r="X264" t="str">
            <v>JPY</v>
          </cell>
          <cell r="Y264">
            <v>9079250</v>
          </cell>
          <cell r="Z264">
            <v>1</v>
          </cell>
          <cell r="AA264">
            <v>10100000</v>
          </cell>
          <cell r="AB264">
            <v>7.2099999999999997E-2</v>
          </cell>
          <cell r="AC264">
            <v>728210</v>
          </cell>
          <cell r="AD264">
            <v>87385.2</v>
          </cell>
          <cell r="AE264">
            <v>0.12</v>
          </cell>
          <cell r="AF264">
            <v>43335</v>
          </cell>
          <cell r="AG264" t="str">
            <v>DAP 东莞</v>
          </cell>
          <cell r="AH264"/>
          <cell r="AI264"/>
          <cell r="AJ264"/>
          <cell r="AK264">
            <v>0.2</v>
          </cell>
          <cell r="AL264">
            <v>2020000</v>
          </cell>
          <cell r="AN264" t="str">
            <v>Yes</v>
          </cell>
          <cell r="AO264">
            <v>0.8</v>
          </cell>
          <cell r="AP264">
            <v>8080000</v>
          </cell>
          <cell r="AQ264">
            <v>43435</v>
          </cell>
          <cell r="AR264">
            <v>43454</v>
          </cell>
          <cell r="AS264" t="str">
            <v>complete</v>
          </cell>
          <cell r="AT264" t="e">
            <v>#VALUE!</v>
          </cell>
          <cell r="AV264"/>
          <cell r="AW264"/>
          <cell r="AX264" t="str">
            <v>Yes</v>
          </cell>
          <cell r="AY264"/>
          <cell r="AZ264" t="str">
            <v>Y</v>
          </cell>
          <cell r="BA264" t="str">
            <v>Yes</v>
          </cell>
        </row>
        <row r="265">
          <cell r="A265">
            <v>43313</v>
          </cell>
          <cell r="B265">
            <v>126</v>
          </cell>
          <cell r="C265" t="str">
            <v>C49SZX20180133SX</v>
          </cell>
          <cell r="D265" t="str">
            <v>维众</v>
          </cell>
          <cell r="E265" t="str">
            <v>YSM10</v>
          </cell>
          <cell r="F265" t="str">
            <v>NA</v>
          </cell>
          <cell r="G265" t="e">
            <v>#REF!</v>
          </cell>
          <cell r="H265" t="e">
            <v>#REF!</v>
          </cell>
          <cell r="I265" t="str">
            <v>R-&gt;L</v>
          </cell>
          <cell r="J265" t="str">
            <v>No</v>
          </cell>
          <cell r="K265">
            <v>1</v>
          </cell>
          <cell r="L265" t="str">
            <v>取消</v>
          </cell>
          <cell r="M265" t="e">
            <v>#N/A</v>
          </cell>
          <cell r="N265"/>
          <cell r="O265"/>
          <cell r="P265"/>
          <cell r="Q265"/>
          <cell r="R265" t="str">
            <v>No</v>
          </cell>
          <cell r="S265" t="str">
            <v>C49</v>
          </cell>
          <cell r="T265" t="str">
            <v>SOUTH</v>
          </cell>
          <cell r="U265" t="str">
            <v>東莞</v>
          </cell>
          <cell r="V265" t="str">
            <v>SZ 深圳</v>
          </cell>
          <cell r="W265" t="str">
            <v>SX</v>
          </cell>
          <cell r="X265" t="str">
            <v>JPY</v>
          </cell>
          <cell r="Y265">
            <v>9079250</v>
          </cell>
          <cell r="Z265">
            <v>1</v>
          </cell>
          <cell r="AA265">
            <v>9079250</v>
          </cell>
          <cell r="AB265">
            <v>7.2099999999999997E-2</v>
          </cell>
          <cell r="AC265">
            <v>654613.92499999993</v>
          </cell>
          <cell r="AD265">
            <v>78553.670999999988</v>
          </cell>
          <cell r="AE265">
            <v>0.12</v>
          </cell>
          <cell r="AF265">
            <v>43335</v>
          </cell>
          <cell r="AG265" t="str">
            <v>DAP 东莞</v>
          </cell>
          <cell r="AH265"/>
          <cell r="AI265"/>
          <cell r="AJ265"/>
          <cell r="AK265">
            <v>0.2</v>
          </cell>
          <cell r="AL265">
            <v>1815850</v>
          </cell>
          <cell r="AM265"/>
          <cell r="AN265" t="str">
            <v>No</v>
          </cell>
          <cell r="AO265">
            <v>0.8</v>
          </cell>
          <cell r="AP265">
            <v>7263400</v>
          </cell>
          <cell r="AQ265"/>
          <cell r="AR265"/>
          <cell r="AS265">
            <v>0</v>
          </cell>
          <cell r="AT265">
            <v>0</v>
          </cell>
          <cell r="AV265"/>
          <cell r="AW265"/>
          <cell r="AX265" t="str">
            <v>Cancel</v>
          </cell>
          <cell r="AY265"/>
          <cell r="AZ265"/>
          <cell r="BA265" t="str">
            <v>Cancel</v>
          </cell>
        </row>
        <row r="266">
          <cell r="A266">
            <v>43313</v>
          </cell>
          <cell r="B266">
            <v>127</v>
          </cell>
          <cell r="C266" t="str">
            <v>C49SZX20180135SX</v>
          </cell>
          <cell r="D266" t="str">
            <v>兴开泰</v>
          </cell>
          <cell r="E266" t="str">
            <v>YSM20R(SV)-2</v>
          </cell>
          <cell r="F266" t="str">
            <v>NA</v>
          </cell>
          <cell r="G266" t="e">
            <v>#REF!</v>
          </cell>
          <cell r="H266" t="e">
            <v>#REF!</v>
          </cell>
          <cell r="I266" t="str">
            <v>L-&gt;R</v>
          </cell>
          <cell r="J266" t="str">
            <v>No</v>
          </cell>
          <cell r="K266">
            <v>1</v>
          </cell>
          <cell r="L266">
            <v>109288</v>
          </cell>
          <cell r="M266" t="str">
            <v>NOV 18</v>
          </cell>
          <cell r="O266">
            <v>11116231</v>
          </cell>
          <cell r="P266">
            <v>13730000</v>
          </cell>
          <cell r="Q266">
            <v>43405</v>
          </cell>
          <cell r="R266" t="str">
            <v>No</v>
          </cell>
          <cell r="S266" t="str">
            <v>C49</v>
          </cell>
          <cell r="T266" t="str">
            <v>SOUTH</v>
          </cell>
          <cell r="U266" t="str">
            <v>東莞</v>
          </cell>
          <cell r="V266" t="str">
            <v>SZ 深圳</v>
          </cell>
          <cell r="W266" t="str">
            <v>SX</v>
          </cell>
          <cell r="X266" t="str">
            <v>JPY</v>
          </cell>
          <cell r="Y266">
            <v>13730000</v>
          </cell>
          <cell r="Z266">
            <v>1</v>
          </cell>
          <cell r="AA266">
            <v>13730000</v>
          </cell>
          <cell r="AB266">
            <v>7.2099999999999997E-2</v>
          </cell>
          <cell r="AC266">
            <v>989933</v>
          </cell>
          <cell r="AD266">
            <v>118791.95999999999</v>
          </cell>
          <cell r="AE266">
            <v>0.12</v>
          </cell>
          <cell r="AF266">
            <v>43341</v>
          </cell>
          <cell r="AG266" t="str">
            <v xml:space="preserve">CIF </v>
          </cell>
          <cell r="AH266"/>
          <cell r="AI266">
            <v>50000</v>
          </cell>
          <cell r="AJ266">
            <v>43390</v>
          </cell>
          <cell r="AK266">
            <v>0.2</v>
          </cell>
          <cell r="AL266">
            <v>2746000</v>
          </cell>
          <cell r="AN266" t="str">
            <v>Yes</v>
          </cell>
          <cell r="AO266">
            <v>0.8</v>
          </cell>
          <cell r="AP266">
            <v>10984000</v>
          </cell>
          <cell r="AQ266">
            <v>43405</v>
          </cell>
          <cell r="AR266">
            <v>43418</v>
          </cell>
          <cell r="AS266" t="str">
            <v>complete</v>
          </cell>
          <cell r="AT266" t="e">
            <v>#VALUE!</v>
          </cell>
          <cell r="AV266"/>
          <cell r="AW266"/>
          <cell r="AX266" t="str">
            <v>Yes</v>
          </cell>
          <cell r="AY266"/>
          <cell r="AZ266" t="str">
            <v>Y</v>
          </cell>
          <cell r="BA266" t="str">
            <v>Yes</v>
          </cell>
        </row>
        <row r="267">
          <cell r="A267">
            <v>43313</v>
          </cell>
          <cell r="B267">
            <v>128</v>
          </cell>
          <cell r="C267" t="str">
            <v>C49SZX20180135SX</v>
          </cell>
          <cell r="D267" t="str">
            <v>兴开泰</v>
          </cell>
          <cell r="E267" t="str">
            <v>YSM20R(SV)-2</v>
          </cell>
          <cell r="F267" t="str">
            <v>NA</v>
          </cell>
          <cell r="G267" t="e">
            <v>#REF!</v>
          </cell>
          <cell r="H267" t="e">
            <v>#REF!</v>
          </cell>
          <cell r="I267" t="str">
            <v>L-&gt;R</v>
          </cell>
          <cell r="J267" t="str">
            <v>No</v>
          </cell>
          <cell r="K267">
            <v>1</v>
          </cell>
          <cell r="L267">
            <v>109288</v>
          </cell>
          <cell r="M267" t="str">
            <v>NOV 18</v>
          </cell>
          <cell r="O267">
            <v>11116231</v>
          </cell>
          <cell r="P267">
            <v>13730000</v>
          </cell>
          <cell r="Q267">
            <v>43405</v>
          </cell>
          <cell r="R267" t="str">
            <v>No</v>
          </cell>
          <cell r="S267" t="str">
            <v>C49</v>
          </cell>
          <cell r="T267" t="str">
            <v>SOUTH</v>
          </cell>
          <cell r="U267" t="str">
            <v>東莞</v>
          </cell>
          <cell r="V267" t="str">
            <v>SZ 深圳</v>
          </cell>
          <cell r="W267" t="str">
            <v>SX</v>
          </cell>
          <cell r="X267" t="str">
            <v>JPY</v>
          </cell>
          <cell r="Y267">
            <v>13730000</v>
          </cell>
          <cell r="Z267">
            <v>1</v>
          </cell>
          <cell r="AA267">
            <v>13730000</v>
          </cell>
          <cell r="AB267">
            <v>7.2099999999999997E-2</v>
          </cell>
          <cell r="AC267">
            <v>989933</v>
          </cell>
          <cell r="AD267">
            <v>118791.95999999999</v>
          </cell>
          <cell r="AE267">
            <v>0.12</v>
          </cell>
          <cell r="AF267">
            <v>43341</v>
          </cell>
          <cell r="AG267" t="str">
            <v xml:space="preserve">CIF </v>
          </cell>
          <cell r="AH267"/>
          <cell r="AI267">
            <v>0</v>
          </cell>
          <cell r="AJ267">
            <v>43390</v>
          </cell>
          <cell r="AK267">
            <v>0.2</v>
          </cell>
          <cell r="AL267">
            <v>2746000</v>
          </cell>
          <cell r="AN267" t="str">
            <v>Yes</v>
          </cell>
          <cell r="AO267">
            <v>0.8</v>
          </cell>
          <cell r="AP267">
            <v>10984000</v>
          </cell>
          <cell r="AQ267">
            <v>43405</v>
          </cell>
          <cell r="AR267">
            <v>43418</v>
          </cell>
          <cell r="AS267" t="str">
            <v>complete</v>
          </cell>
          <cell r="AT267" t="e">
            <v>#VALUE!</v>
          </cell>
          <cell r="AV267"/>
          <cell r="AW267"/>
          <cell r="AX267" t="str">
            <v>Yes</v>
          </cell>
          <cell r="AY267"/>
          <cell r="AZ267" t="str">
            <v>Y</v>
          </cell>
          <cell r="BA267" t="str">
            <v>Yes</v>
          </cell>
        </row>
        <row r="268">
          <cell r="A268">
            <v>43313</v>
          </cell>
          <cell r="B268">
            <v>129</v>
          </cell>
          <cell r="C268" t="str">
            <v>C49SZX20180136JY</v>
          </cell>
          <cell r="D268" t="str">
            <v>安嘉</v>
          </cell>
          <cell r="E268" t="str">
            <v>YSM20R(SV)-2</v>
          </cell>
          <cell r="F268" t="str">
            <v>NA</v>
          </cell>
          <cell r="G268" t="e">
            <v>#REF!</v>
          </cell>
          <cell r="H268" t="e">
            <v>#REF!</v>
          </cell>
          <cell r="I268" t="str">
            <v>L-&gt;R</v>
          </cell>
          <cell r="J268" t="str">
            <v>No</v>
          </cell>
          <cell r="K268">
            <v>1</v>
          </cell>
          <cell r="L268">
            <v>109443</v>
          </cell>
          <cell r="M268" t="str">
            <v>FEB 19</v>
          </cell>
          <cell r="O268">
            <v>11116254</v>
          </cell>
          <cell r="P268">
            <v>14695500</v>
          </cell>
          <cell r="Q268">
            <v>43497</v>
          </cell>
          <cell r="R268" t="str">
            <v>No</v>
          </cell>
          <cell r="S268" t="str">
            <v>C49</v>
          </cell>
          <cell r="T268" t="str">
            <v>SOUTH</v>
          </cell>
          <cell r="U268" t="str">
            <v>深圳</v>
          </cell>
          <cell r="V268" t="str">
            <v>SZ 深圳</v>
          </cell>
          <cell r="W268" t="str">
            <v>JY</v>
          </cell>
          <cell r="X268" t="str">
            <v>JPY</v>
          </cell>
          <cell r="Y268">
            <v>14695500</v>
          </cell>
          <cell r="Z268">
            <v>1</v>
          </cell>
          <cell r="AA268">
            <v>14695500</v>
          </cell>
          <cell r="AB268">
            <v>7.2099999999999997E-2</v>
          </cell>
          <cell r="AC268">
            <v>1059545.55</v>
          </cell>
          <cell r="AD268">
            <v>127145.466</v>
          </cell>
          <cell r="AE268">
            <v>0.12</v>
          </cell>
          <cell r="AF268">
            <v>43342</v>
          </cell>
          <cell r="AG268" t="str">
            <v>DAP深圳</v>
          </cell>
          <cell r="AH268" t="str">
            <v>吊装</v>
          </cell>
          <cell r="AI268">
            <v>100000</v>
          </cell>
          <cell r="AJ268">
            <v>43347</v>
          </cell>
          <cell r="AK268">
            <v>0.3</v>
          </cell>
          <cell r="AL268">
            <v>4408650</v>
          </cell>
          <cell r="AM268">
            <v>43497</v>
          </cell>
          <cell r="AN268" t="str">
            <v>Yes</v>
          </cell>
          <cell r="AO268">
            <v>0.7</v>
          </cell>
          <cell r="AP268">
            <v>10286850</v>
          </cell>
          <cell r="AQ268">
            <v>43497</v>
          </cell>
          <cell r="AR268">
            <v>43524</v>
          </cell>
          <cell r="AS268" t="str">
            <v>complete</v>
          </cell>
          <cell r="AT268"/>
          <cell r="AV268"/>
          <cell r="AW268"/>
          <cell r="AX268" t="str">
            <v>Yes</v>
          </cell>
          <cell r="AY268"/>
          <cell r="AZ268" t="str">
            <v>Y</v>
          </cell>
          <cell r="BA268" t="str">
            <v>Yes</v>
          </cell>
        </row>
        <row r="269">
          <cell r="A269">
            <v>43313</v>
          </cell>
          <cell r="B269">
            <v>130</v>
          </cell>
          <cell r="C269" t="str">
            <v>C49SZX20180136JY</v>
          </cell>
          <cell r="D269" t="str">
            <v>安嘉</v>
          </cell>
          <cell r="E269" t="str">
            <v>YSM20R(SV)-2</v>
          </cell>
          <cell r="F269" t="str">
            <v>NA</v>
          </cell>
          <cell r="G269" t="e">
            <v>#REF!</v>
          </cell>
          <cell r="H269" t="e">
            <v>#REF!</v>
          </cell>
          <cell r="I269" t="str">
            <v>R-&gt;L</v>
          </cell>
          <cell r="J269" t="str">
            <v>No</v>
          </cell>
          <cell r="K269">
            <v>1</v>
          </cell>
          <cell r="L269">
            <v>109490</v>
          </cell>
          <cell r="M269" t="str">
            <v>FEB 19</v>
          </cell>
          <cell r="O269">
            <v>11116254</v>
          </cell>
          <cell r="P269">
            <v>14695500</v>
          </cell>
          <cell r="Q269">
            <v>43497</v>
          </cell>
          <cell r="R269" t="str">
            <v>No</v>
          </cell>
          <cell r="S269" t="str">
            <v>C49</v>
          </cell>
          <cell r="T269" t="str">
            <v>SOUTH</v>
          </cell>
          <cell r="U269" t="str">
            <v>深圳</v>
          </cell>
          <cell r="V269" t="str">
            <v>SZ 深圳</v>
          </cell>
          <cell r="W269" t="str">
            <v>JY</v>
          </cell>
          <cell r="X269" t="str">
            <v>JPY</v>
          </cell>
          <cell r="Y269">
            <v>14695500</v>
          </cell>
          <cell r="Z269">
            <v>1</v>
          </cell>
          <cell r="AA269">
            <v>14695500</v>
          </cell>
          <cell r="AB269">
            <v>7.2099999999999997E-2</v>
          </cell>
          <cell r="AC269">
            <v>1059545.55</v>
          </cell>
          <cell r="AD269">
            <v>127145.466</v>
          </cell>
          <cell r="AE269">
            <v>0.12</v>
          </cell>
          <cell r="AF269">
            <v>43342</v>
          </cell>
          <cell r="AG269" t="str">
            <v>DAP深圳</v>
          </cell>
          <cell r="AH269" t="str">
            <v>吊装</v>
          </cell>
          <cell r="AI269">
            <v>100000</v>
          </cell>
          <cell r="AJ269">
            <v>43347</v>
          </cell>
          <cell r="AK269">
            <v>0.3</v>
          </cell>
          <cell r="AL269">
            <v>4408650</v>
          </cell>
          <cell r="AM269">
            <v>43497</v>
          </cell>
          <cell r="AN269" t="str">
            <v>Yes</v>
          </cell>
          <cell r="AO269">
            <v>0.7</v>
          </cell>
          <cell r="AP269">
            <v>10286850</v>
          </cell>
          <cell r="AQ269">
            <v>43497</v>
          </cell>
          <cell r="AR269">
            <v>43524</v>
          </cell>
          <cell r="AS269" t="str">
            <v>complete</v>
          </cell>
          <cell r="AT269"/>
          <cell r="AV269"/>
          <cell r="AW269"/>
          <cell r="AX269" t="str">
            <v>Yes</v>
          </cell>
          <cell r="AY269"/>
          <cell r="AZ269" t="str">
            <v>Y</v>
          </cell>
          <cell r="BA269" t="str">
            <v>Yes</v>
          </cell>
        </row>
        <row r="270">
          <cell r="A270">
            <v>43344</v>
          </cell>
          <cell r="B270">
            <v>131</v>
          </cell>
          <cell r="C270" t="str">
            <v>C49SZX20180137DZ</v>
          </cell>
          <cell r="D270" t="str">
            <v>朗特</v>
          </cell>
          <cell r="E270" t="str">
            <v>YSM20R(SV)-2</v>
          </cell>
          <cell r="F270" t="str">
            <v>#08242</v>
          </cell>
          <cell r="G270" t="e">
            <v>#REF!</v>
          </cell>
          <cell r="H270" t="e">
            <v>#REF!</v>
          </cell>
          <cell r="I270" t="str">
            <v>R-&gt;L</v>
          </cell>
          <cell r="J270" t="str">
            <v>No</v>
          </cell>
          <cell r="K270">
            <v>1</v>
          </cell>
          <cell r="L270">
            <v>109279</v>
          </cell>
          <cell r="M270" t="str">
            <v>DEC 18</v>
          </cell>
          <cell r="O270">
            <v>11116250</v>
          </cell>
          <cell r="P270">
            <v>17407500</v>
          </cell>
          <cell r="Q270">
            <v>43435</v>
          </cell>
          <cell r="R270" t="str">
            <v>No</v>
          </cell>
          <cell r="S270" t="str">
            <v>C49</v>
          </cell>
          <cell r="T270" t="str">
            <v>SOUTH</v>
          </cell>
          <cell r="U270" t="str">
            <v>深圳</v>
          </cell>
          <cell r="V270" t="str">
            <v>SZ 深圳</v>
          </cell>
          <cell r="W270" t="str">
            <v>DZ</v>
          </cell>
          <cell r="X270" t="str">
            <v>JPY</v>
          </cell>
          <cell r="Y270">
            <v>17407500</v>
          </cell>
          <cell r="Z270">
            <v>1</v>
          </cell>
          <cell r="AA270">
            <v>17407500</v>
          </cell>
          <cell r="AB270">
            <v>7.2099999999999997E-2</v>
          </cell>
          <cell r="AC270">
            <v>1255080.75</v>
          </cell>
          <cell r="AD270">
            <v>150609.69</v>
          </cell>
          <cell r="AE270">
            <v>0.12</v>
          </cell>
          <cell r="AF270">
            <v>43343</v>
          </cell>
          <cell r="AG270" t="str">
            <v>CIF</v>
          </cell>
          <cell r="AH270"/>
          <cell r="AI270">
            <v>60000</v>
          </cell>
          <cell r="AJ270">
            <v>43403</v>
          </cell>
          <cell r="AK270">
            <v>0.2</v>
          </cell>
          <cell r="AL270">
            <v>3481500</v>
          </cell>
          <cell r="AM270">
            <v>43374</v>
          </cell>
          <cell r="AN270" t="str">
            <v>Yes</v>
          </cell>
          <cell r="AO270">
            <v>0.8</v>
          </cell>
          <cell r="AP270">
            <v>13926000</v>
          </cell>
          <cell r="AQ270">
            <v>43435</v>
          </cell>
          <cell r="AR270">
            <v>43454</v>
          </cell>
          <cell r="AS270" t="str">
            <v>complete</v>
          </cell>
          <cell r="AT270" t="e">
            <v>#VALUE!</v>
          </cell>
          <cell r="AV270"/>
          <cell r="AW270"/>
          <cell r="AX270" t="str">
            <v>Yes</v>
          </cell>
          <cell r="AY270"/>
          <cell r="AZ270" t="str">
            <v>Y</v>
          </cell>
          <cell r="BA270" t="str">
            <v>Yes</v>
          </cell>
        </row>
        <row r="271">
          <cell r="A271">
            <v>43344</v>
          </cell>
          <cell r="B271">
            <v>132</v>
          </cell>
          <cell r="C271" t="str">
            <v>C49SZX20180137DZ</v>
          </cell>
          <cell r="D271" t="str">
            <v>朗特</v>
          </cell>
          <cell r="E271" t="str">
            <v>YSM20R(SV)-2</v>
          </cell>
          <cell r="F271" t="str">
            <v>#08242</v>
          </cell>
          <cell r="G271" t="e">
            <v>#REF!</v>
          </cell>
          <cell r="H271" t="e">
            <v>#REF!</v>
          </cell>
          <cell r="I271" t="str">
            <v>R-&gt;L</v>
          </cell>
          <cell r="J271" t="str">
            <v>No</v>
          </cell>
          <cell r="K271">
            <v>1</v>
          </cell>
          <cell r="L271">
            <v>109279</v>
          </cell>
          <cell r="M271" t="str">
            <v>DEC 18</v>
          </cell>
          <cell r="O271">
            <v>11116250</v>
          </cell>
          <cell r="P271">
            <v>17407500</v>
          </cell>
          <cell r="Q271">
            <v>43435</v>
          </cell>
          <cell r="R271" t="str">
            <v>No</v>
          </cell>
          <cell r="S271" t="str">
            <v>C49</v>
          </cell>
          <cell r="T271" t="str">
            <v>SOUTH</v>
          </cell>
          <cell r="U271" t="str">
            <v>深圳</v>
          </cell>
          <cell r="V271" t="str">
            <v>SZ 深圳</v>
          </cell>
          <cell r="W271" t="str">
            <v>DZ</v>
          </cell>
          <cell r="X271" t="str">
            <v>JPY</v>
          </cell>
          <cell r="Y271">
            <v>17407500</v>
          </cell>
          <cell r="Z271">
            <v>1</v>
          </cell>
          <cell r="AA271">
            <v>17407500</v>
          </cell>
          <cell r="AB271">
            <v>7.2099999999999997E-2</v>
          </cell>
          <cell r="AC271">
            <v>1255080.75</v>
          </cell>
          <cell r="AD271">
            <v>150609.69</v>
          </cell>
          <cell r="AE271">
            <v>0.12</v>
          </cell>
          <cell r="AF271">
            <v>43343</v>
          </cell>
          <cell r="AG271" t="str">
            <v>CIF</v>
          </cell>
          <cell r="AH271"/>
          <cell r="AI271">
            <v>0</v>
          </cell>
          <cell r="AJ271">
            <v>43403</v>
          </cell>
          <cell r="AK271">
            <v>0.2</v>
          </cell>
          <cell r="AL271">
            <v>3481500</v>
          </cell>
          <cell r="AM271">
            <v>43374</v>
          </cell>
          <cell r="AN271" t="str">
            <v>Yes</v>
          </cell>
          <cell r="AO271">
            <v>0.8</v>
          </cell>
          <cell r="AP271">
            <v>13926000</v>
          </cell>
          <cell r="AQ271">
            <v>43435</v>
          </cell>
          <cell r="AR271">
            <v>43454</v>
          </cell>
          <cell r="AS271" t="str">
            <v>complete</v>
          </cell>
          <cell r="AT271" t="e">
            <v>#VALUE!</v>
          </cell>
          <cell r="AV271"/>
          <cell r="AW271"/>
          <cell r="AX271" t="str">
            <v>Yes</v>
          </cell>
          <cell r="AY271"/>
          <cell r="AZ271" t="str">
            <v>Y</v>
          </cell>
          <cell r="BA271" t="str">
            <v>Yes</v>
          </cell>
        </row>
        <row r="272">
          <cell r="A272">
            <v>43344</v>
          </cell>
          <cell r="B272"/>
          <cell r="C272" t="str">
            <v>C49SZX20180138RY</v>
          </cell>
          <cell r="D272" t="str">
            <v>捷福</v>
          </cell>
          <cell r="E272" t="str">
            <v>YSM20-2</v>
          </cell>
          <cell r="F272" t="str">
            <v>NA</v>
          </cell>
          <cell r="G272" t="e">
            <v>#REF!</v>
          </cell>
          <cell r="H272" t="e">
            <v>#REF!</v>
          </cell>
          <cell r="I272"/>
          <cell r="J272"/>
          <cell r="K272">
            <v>1</v>
          </cell>
          <cell r="L272" t="str">
            <v>取消</v>
          </cell>
          <cell r="M272"/>
          <cell r="N272"/>
          <cell r="O272"/>
          <cell r="P272"/>
          <cell r="Q272"/>
          <cell r="R272" t="str">
            <v>Yes</v>
          </cell>
          <cell r="S272" t="str">
            <v>C49</v>
          </cell>
          <cell r="T272" t="str">
            <v>SOUTH</v>
          </cell>
          <cell r="U272" t="str">
            <v>深圳</v>
          </cell>
          <cell r="V272" t="str">
            <v>SZ 深圳</v>
          </cell>
          <cell r="W272"/>
          <cell r="X272" t="str">
            <v>JPY</v>
          </cell>
          <cell r="Y272">
            <v>12724000</v>
          </cell>
          <cell r="Z272">
            <v>1</v>
          </cell>
          <cell r="AA272">
            <v>12724000</v>
          </cell>
          <cell r="AB272">
            <v>7.2099999999999997E-2</v>
          </cell>
          <cell r="AC272">
            <v>917400.4</v>
          </cell>
          <cell r="AD272">
            <v>110088.048</v>
          </cell>
          <cell r="AE272">
            <v>0.12</v>
          </cell>
          <cell r="AF272">
            <v>43346</v>
          </cell>
          <cell r="AG272" t="str">
            <v>DAP 深圳</v>
          </cell>
          <cell r="AH272"/>
          <cell r="AI272"/>
          <cell r="AJ272"/>
          <cell r="AK272">
            <v>0.1</v>
          </cell>
          <cell r="AL272">
            <v>1272400</v>
          </cell>
          <cell r="AM272"/>
          <cell r="AN272"/>
          <cell r="AO272">
            <v>0.9</v>
          </cell>
          <cell r="AP272">
            <v>11451600</v>
          </cell>
          <cell r="AQ272"/>
          <cell r="AR272"/>
          <cell r="AS272">
            <v>0</v>
          </cell>
          <cell r="AT272">
            <v>0</v>
          </cell>
          <cell r="AU272"/>
          <cell r="AV272"/>
          <cell r="AW272"/>
          <cell r="AX272" t="str">
            <v>Cancel</v>
          </cell>
          <cell r="AY272"/>
          <cell r="AZ272"/>
          <cell r="BA272" t="str">
            <v>Cancel</v>
          </cell>
          <cell r="BB272" t="str">
            <v>2018-10-23通知</v>
          </cell>
        </row>
        <row r="273">
          <cell r="A273">
            <v>43344</v>
          </cell>
          <cell r="B273"/>
          <cell r="C273" t="str">
            <v>C49SZX20180139RY</v>
          </cell>
          <cell r="D273" t="str">
            <v>捷福</v>
          </cell>
          <cell r="E273" t="str">
            <v>YSM20-2</v>
          </cell>
          <cell r="F273" t="str">
            <v>NA</v>
          </cell>
          <cell r="G273" t="e">
            <v>#REF!</v>
          </cell>
          <cell r="H273" t="e">
            <v>#REF!</v>
          </cell>
          <cell r="I273"/>
          <cell r="J273"/>
          <cell r="K273">
            <v>2</v>
          </cell>
          <cell r="L273" t="str">
            <v>取消</v>
          </cell>
          <cell r="M273"/>
          <cell r="N273"/>
          <cell r="O273"/>
          <cell r="P273"/>
          <cell r="Q273"/>
          <cell r="R273" t="str">
            <v>Yes</v>
          </cell>
          <cell r="S273" t="str">
            <v>C49</v>
          </cell>
          <cell r="T273" t="str">
            <v>SOUTH</v>
          </cell>
          <cell r="U273" t="str">
            <v>深圳</v>
          </cell>
          <cell r="V273" t="str">
            <v>SZ 深圳</v>
          </cell>
          <cell r="W273"/>
          <cell r="X273" t="str">
            <v>JPY</v>
          </cell>
          <cell r="Y273">
            <v>12724000</v>
          </cell>
          <cell r="Z273">
            <v>1</v>
          </cell>
          <cell r="AA273">
            <v>25448000</v>
          </cell>
          <cell r="AB273">
            <v>7.2099999999999997E-2</v>
          </cell>
          <cell r="AC273">
            <v>1834800.8</v>
          </cell>
          <cell r="AD273">
            <v>220176.09599999999</v>
          </cell>
          <cell r="AE273">
            <v>0.12</v>
          </cell>
          <cell r="AF273">
            <v>43346</v>
          </cell>
          <cell r="AG273" t="str">
            <v>DAP 深圳</v>
          </cell>
          <cell r="AH273"/>
          <cell r="AI273"/>
          <cell r="AJ273"/>
          <cell r="AK273">
            <v>0.1</v>
          </cell>
          <cell r="AL273">
            <v>2544800</v>
          </cell>
          <cell r="AM273"/>
          <cell r="AN273"/>
          <cell r="AO273">
            <v>0.9</v>
          </cell>
          <cell r="AP273">
            <v>22903200</v>
          </cell>
          <cell r="AQ273"/>
          <cell r="AR273"/>
          <cell r="AS273">
            <v>0</v>
          </cell>
          <cell r="AT273">
            <v>0</v>
          </cell>
          <cell r="AU273"/>
          <cell r="AV273"/>
          <cell r="AW273"/>
          <cell r="AX273" t="str">
            <v>Cancel</v>
          </cell>
          <cell r="AY273"/>
          <cell r="AZ273"/>
          <cell r="BA273" t="str">
            <v>Cancel</v>
          </cell>
          <cell r="BB273" t="str">
            <v>2018-10-23通知</v>
          </cell>
        </row>
        <row r="274">
          <cell r="A274">
            <v>43313</v>
          </cell>
          <cell r="B274">
            <v>133</v>
          </cell>
          <cell r="C274" t="str">
            <v>C49SZX20180140SS</v>
          </cell>
          <cell r="D274" t="str">
            <v>中润互联</v>
          </cell>
          <cell r="E274" t="str">
            <v>YSM20R(SV)-2</v>
          </cell>
          <cell r="F274" t="str">
            <v>#74022</v>
          </cell>
          <cell r="G274" t="e">
            <v>#REF!</v>
          </cell>
          <cell r="H274" t="e">
            <v>#REF!</v>
          </cell>
          <cell r="I274" t="str">
            <v>L-&gt;R</v>
          </cell>
          <cell r="J274" t="str">
            <v>cATS10+MVC+special layout</v>
          </cell>
          <cell r="K274">
            <v>1</v>
          </cell>
          <cell r="L274" t="str">
            <v>取消</v>
          </cell>
          <cell r="M274" t="e">
            <v>#N/A</v>
          </cell>
          <cell r="N274"/>
          <cell r="O274"/>
          <cell r="P274"/>
          <cell r="Q274"/>
          <cell r="R274" t="str">
            <v>No</v>
          </cell>
          <cell r="S274" t="str">
            <v>C49</v>
          </cell>
          <cell r="T274" t="str">
            <v>SOUTH</v>
          </cell>
          <cell r="U274" t="str">
            <v>深圳</v>
          </cell>
          <cell r="V274" t="str">
            <v>SZ 深圳</v>
          </cell>
          <cell r="W274" t="str">
            <v>SS</v>
          </cell>
          <cell r="X274" t="str">
            <v>JPY</v>
          </cell>
          <cell r="Y274">
            <v>14856000</v>
          </cell>
          <cell r="Z274">
            <v>1</v>
          </cell>
          <cell r="AA274">
            <v>14856000</v>
          </cell>
          <cell r="AB274">
            <v>7.2099999999999997E-2</v>
          </cell>
          <cell r="AC274">
            <v>1071117.5999999999</v>
          </cell>
          <cell r="AD274">
            <v>128534.11199999998</v>
          </cell>
          <cell r="AE274">
            <v>0.12</v>
          </cell>
          <cell r="AF274">
            <v>43339</v>
          </cell>
          <cell r="AG274" t="str">
            <v>DAP 深圳</v>
          </cell>
          <cell r="AH274"/>
          <cell r="AI274"/>
          <cell r="AJ274"/>
          <cell r="AK274">
            <v>0.1</v>
          </cell>
          <cell r="AL274">
            <v>1485600</v>
          </cell>
          <cell r="AM274"/>
          <cell r="AN274" t="str">
            <v>No</v>
          </cell>
          <cell r="AO274">
            <v>0.1</v>
          </cell>
          <cell r="AP274">
            <v>1485600</v>
          </cell>
          <cell r="AQ274"/>
          <cell r="AR274"/>
          <cell r="AS274">
            <v>0.8</v>
          </cell>
          <cell r="AT274">
            <v>11884800</v>
          </cell>
          <cell r="AV274"/>
          <cell r="AW274"/>
          <cell r="AX274" t="str">
            <v>Cancel</v>
          </cell>
          <cell r="AY274"/>
          <cell r="AZ274"/>
          <cell r="BA274" t="str">
            <v>Cancel</v>
          </cell>
          <cell r="BB274" t="str">
            <v>2018-10-23通知</v>
          </cell>
        </row>
        <row r="275">
          <cell r="A275">
            <v>43313</v>
          </cell>
          <cell r="B275">
            <v>134</v>
          </cell>
          <cell r="C275" t="str">
            <v>C49SZX20180140SS</v>
          </cell>
          <cell r="D275" t="str">
            <v>中润互联</v>
          </cell>
          <cell r="E275" t="str">
            <v>YSM20R(SV)-2</v>
          </cell>
          <cell r="F275" t="str">
            <v>#74022</v>
          </cell>
          <cell r="G275" t="e">
            <v>#REF!</v>
          </cell>
          <cell r="H275" t="e">
            <v>#REF!</v>
          </cell>
          <cell r="I275" t="str">
            <v>L-&gt;R</v>
          </cell>
          <cell r="J275" t="str">
            <v>No</v>
          </cell>
          <cell r="K275">
            <v>1</v>
          </cell>
          <cell r="L275" t="str">
            <v>取消</v>
          </cell>
          <cell r="M275" t="e">
            <v>#N/A</v>
          </cell>
          <cell r="N275"/>
          <cell r="O275"/>
          <cell r="P275"/>
          <cell r="Q275"/>
          <cell r="R275" t="str">
            <v>No</v>
          </cell>
          <cell r="S275" t="str">
            <v>C49</v>
          </cell>
          <cell r="T275" t="str">
            <v>SOUTH</v>
          </cell>
          <cell r="U275" t="str">
            <v>深圳</v>
          </cell>
          <cell r="V275" t="str">
            <v>SZ 深圳</v>
          </cell>
          <cell r="W275" t="str">
            <v>SS</v>
          </cell>
          <cell r="X275" t="str">
            <v>JPY</v>
          </cell>
          <cell r="Y275">
            <v>14856000</v>
          </cell>
          <cell r="Z275">
            <v>1</v>
          </cell>
          <cell r="AA275">
            <v>14856000</v>
          </cell>
          <cell r="AB275">
            <v>7.2099999999999997E-2</v>
          </cell>
          <cell r="AC275">
            <v>1071117.5999999999</v>
          </cell>
          <cell r="AD275">
            <v>128534.11199999998</v>
          </cell>
          <cell r="AE275">
            <v>0.12</v>
          </cell>
          <cell r="AF275">
            <v>43339</v>
          </cell>
          <cell r="AG275" t="str">
            <v>DAP 深圳</v>
          </cell>
          <cell r="AH275"/>
          <cell r="AI275"/>
          <cell r="AJ275"/>
          <cell r="AK275">
            <v>0.1</v>
          </cell>
          <cell r="AL275">
            <v>1485600</v>
          </cell>
          <cell r="AM275"/>
          <cell r="AN275" t="str">
            <v>No</v>
          </cell>
          <cell r="AO275">
            <v>0.1</v>
          </cell>
          <cell r="AP275">
            <v>1485600</v>
          </cell>
          <cell r="AQ275"/>
          <cell r="AR275"/>
          <cell r="AS275">
            <v>0.8</v>
          </cell>
          <cell r="AT275">
            <v>11884800</v>
          </cell>
          <cell r="AV275"/>
          <cell r="AW275"/>
          <cell r="AX275" t="str">
            <v>Cancel</v>
          </cell>
          <cell r="AY275"/>
          <cell r="AZ275"/>
          <cell r="BA275" t="str">
            <v>Cancel</v>
          </cell>
          <cell r="BB275" t="str">
            <v>2018-10-23通知</v>
          </cell>
        </row>
        <row r="276">
          <cell r="A276">
            <v>43344</v>
          </cell>
          <cell r="B276">
            <v>135</v>
          </cell>
          <cell r="C276" t="str">
            <v>C49SZX20180143KW</v>
          </cell>
          <cell r="D276" t="str">
            <v>江恒</v>
          </cell>
          <cell r="E276" t="str">
            <v>YS24</v>
          </cell>
          <cell r="F276" t="str">
            <v>NA</v>
          </cell>
          <cell r="G276" t="e">
            <v>#REF!</v>
          </cell>
          <cell r="H276" t="e">
            <v>#REF!</v>
          </cell>
          <cell r="I276" t="str">
            <v>L-&gt;R</v>
          </cell>
          <cell r="J276" t="str">
            <v>No</v>
          </cell>
          <cell r="K276">
            <v>1</v>
          </cell>
          <cell r="L276" t="str">
            <v>取消</v>
          </cell>
          <cell r="M276" t="e">
            <v>#N/A</v>
          </cell>
          <cell r="N276"/>
          <cell r="O276"/>
          <cell r="P276"/>
          <cell r="Q276"/>
          <cell r="R276" t="str">
            <v>Yes</v>
          </cell>
          <cell r="S276" t="str">
            <v>C49</v>
          </cell>
          <cell r="T276" t="str">
            <v>SOUTH</v>
          </cell>
          <cell r="U276" t="str">
            <v>深圳</v>
          </cell>
          <cell r="V276" t="str">
            <v>SZ 深圳</v>
          </cell>
          <cell r="W276" t="str">
            <v>KW</v>
          </cell>
          <cell r="X276" t="str">
            <v>JPY</v>
          </cell>
          <cell r="Y276">
            <v>10500000</v>
          </cell>
          <cell r="Z276">
            <v>1</v>
          </cell>
          <cell r="AA276">
            <v>10500000</v>
          </cell>
          <cell r="AB276">
            <v>7.2099999999999997E-2</v>
          </cell>
          <cell r="AC276">
            <v>757050</v>
          </cell>
          <cell r="AD276">
            <v>90846</v>
          </cell>
          <cell r="AE276">
            <v>0.12</v>
          </cell>
          <cell r="AF276">
            <v>43372</v>
          </cell>
          <cell r="AG276" t="str">
            <v>CIF</v>
          </cell>
          <cell r="AH276"/>
          <cell r="AI276"/>
          <cell r="AJ276"/>
          <cell r="AK276">
            <v>0.3</v>
          </cell>
          <cell r="AL276">
            <v>3150000</v>
          </cell>
          <cell r="AM276"/>
          <cell r="AN276" t="str">
            <v>No</v>
          </cell>
          <cell r="AO276">
            <v>0.7</v>
          </cell>
          <cell r="AP276">
            <v>7349999.9999999991</v>
          </cell>
          <cell r="AQ276"/>
          <cell r="AR276"/>
          <cell r="AS276"/>
          <cell r="AT276">
            <v>0</v>
          </cell>
          <cell r="AV276"/>
          <cell r="AW276"/>
          <cell r="AX276" t="str">
            <v>Cancel</v>
          </cell>
          <cell r="AY276"/>
          <cell r="AZ276"/>
          <cell r="BA276" t="str">
            <v>Cancel</v>
          </cell>
        </row>
        <row r="277">
          <cell r="A277">
            <v>43344</v>
          </cell>
          <cell r="B277"/>
          <cell r="C277" t="str">
            <v>C49SZX20180145MZ</v>
          </cell>
          <cell r="D277" t="str">
            <v>声谊</v>
          </cell>
          <cell r="E277" t="str">
            <v>YSM10</v>
          </cell>
          <cell r="F277" t="str">
            <v>NA</v>
          </cell>
          <cell r="G277" t="e">
            <v>#REF!</v>
          </cell>
          <cell r="H277" t="e">
            <v>#REF!</v>
          </cell>
          <cell r="K277">
            <v>1</v>
          </cell>
          <cell r="L277" t="str">
            <v>已经送货</v>
          </cell>
          <cell r="M277" t="str">
            <v>SEP 18</v>
          </cell>
          <cell r="O277">
            <v>11116208</v>
          </cell>
          <cell r="P277">
            <v>9175000</v>
          </cell>
          <cell r="Q277"/>
          <cell r="R277" t="str">
            <v>Yes</v>
          </cell>
          <cell r="S277" t="str">
            <v>C49</v>
          </cell>
          <cell r="T277" t="str">
            <v>SOUTH</v>
          </cell>
          <cell r="U277" t="str">
            <v>東莞</v>
          </cell>
          <cell r="V277" t="str">
            <v>SZ 深圳</v>
          </cell>
          <cell r="W277" t="str">
            <v>MZ</v>
          </cell>
          <cell r="X277" t="str">
            <v>JPY</v>
          </cell>
          <cell r="Y277">
            <v>9175000</v>
          </cell>
          <cell r="Z277">
            <v>1</v>
          </cell>
          <cell r="AA277">
            <v>9175000</v>
          </cell>
          <cell r="AB277">
            <v>7.2099999999999997E-2</v>
          </cell>
          <cell r="AC277">
            <v>661517.5</v>
          </cell>
          <cell r="AD277">
            <v>79382.099999999991</v>
          </cell>
          <cell r="AE277">
            <v>0.12</v>
          </cell>
          <cell r="AF277">
            <v>43354</v>
          </cell>
          <cell r="AG277" t="str">
            <v>CIF</v>
          </cell>
          <cell r="AH277"/>
          <cell r="AI277"/>
          <cell r="AJ277"/>
          <cell r="AK277">
            <v>1</v>
          </cell>
          <cell r="AL277">
            <v>9175000</v>
          </cell>
          <cell r="AM277">
            <v>43344</v>
          </cell>
          <cell r="AN277" t="str">
            <v>Yes</v>
          </cell>
          <cell r="AO277" t="str">
            <v>complete</v>
          </cell>
          <cell r="AP277"/>
          <cell r="AR277"/>
          <cell r="AS277"/>
          <cell r="AT277">
            <v>0</v>
          </cell>
          <cell r="AV277"/>
          <cell r="AW277"/>
          <cell r="AX277" t="str">
            <v>Yes</v>
          </cell>
          <cell r="AY277" t="str">
            <v>Yes</v>
          </cell>
          <cell r="AZ277" t="str">
            <v>Y</v>
          </cell>
          <cell r="BA277" t="str">
            <v>Yes</v>
          </cell>
        </row>
        <row r="278">
          <cell r="A278">
            <v>43344</v>
          </cell>
          <cell r="B278">
            <v>136</v>
          </cell>
          <cell r="C278" t="str">
            <v>C49SZX20180149JY</v>
          </cell>
          <cell r="D278" t="str">
            <v>晟锦威</v>
          </cell>
          <cell r="E278" t="str">
            <v>YS24</v>
          </cell>
          <cell r="F278" t="str">
            <v>NA</v>
          </cell>
          <cell r="G278" t="e">
            <v>#REF!</v>
          </cell>
          <cell r="H278" t="e">
            <v>#REF!</v>
          </cell>
          <cell r="I278" t="str">
            <v>R-&gt;L</v>
          </cell>
          <cell r="J278" t="str">
            <v>No</v>
          </cell>
          <cell r="K278">
            <v>1</v>
          </cell>
          <cell r="L278" t="str">
            <v>取消</v>
          </cell>
          <cell r="M278" t="e">
            <v>#N/A</v>
          </cell>
          <cell r="N278"/>
          <cell r="O278"/>
          <cell r="P278"/>
          <cell r="Q278"/>
          <cell r="R278" t="str">
            <v>Yes</v>
          </cell>
          <cell r="S278" t="str">
            <v>C49</v>
          </cell>
          <cell r="T278" t="str">
            <v>SOUTH</v>
          </cell>
          <cell r="U278" t="str">
            <v>深圳</v>
          </cell>
          <cell r="V278" t="str">
            <v>SZ 深圳</v>
          </cell>
          <cell r="W278" t="str">
            <v>JY</v>
          </cell>
          <cell r="X278" t="str">
            <v>RMB</v>
          </cell>
          <cell r="Y278">
            <v>793000</v>
          </cell>
          <cell r="Z278">
            <v>1.1599999999999999</v>
          </cell>
          <cell r="AA278">
            <v>793000</v>
          </cell>
          <cell r="AB278">
            <v>1.1499999999999999</v>
          </cell>
          <cell r="AC278">
            <v>786163.79310344823</v>
          </cell>
          <cell r="AD278">
            <v>94339.655172413783</v>
          </cell>
          <cell r="AE278">
            <v>0.12</v>
          </cell>
          <cell r="AF278">
            <v>43371</v>
          </cell>
          <cell r="AG278" t="str">
            <v>含税到厂</v>
          </cell>
          <cell r="AH278"/>
          <cell r="AI278"/>
          <cell r="AJ278"/>
          <cell r="AK278">
            <v>0.3</v>
          </cell>
          <cell r="AL278">
            <v>237900</v>
          </cell>
          <cell r="AM278"/>
          <cell r="AN278" t="str">
            <v>No</v>
          </cell>
          <cell r="AO278">
            <v>0.7</v>
          </cell>
          <cell r="AP278">
            <v>555100</v>
          </cell>
          <cell r="AQ278"/>
          <cell r="AR278"/>
          <cell r="AS278"/>
          <cell r="AT278">
            <v>0</v>
          </cell>
          <cell r="AV278"/>
          <cell r="AW278"/>
          <cell r="AX278" t="str">
            <v>Cancel</v>
          </cell>
          <cell r="AY278"/>
          <cell r="AZ278"/>
          <cell r="BA278" t="str">
            <v>Cancel</v>
          </cell>
          <cell r="BB278" t="str">
            <v>2018-10-23通知</v>
          </cell>
        </row>
        <row r="279">
          <cell r="A279">
            <v>43344</v>
          </cell>
          <cell r="B279">
            <v>137</v>
          </cell>
          <cell r="C279" t="str">
            <v>C49SZX20180150JY</v>
          </cell>
          <cell r="D279" t="str">
            <v>海凌科达</v>
          </cell>
          <cell r="E279" t="str">
            <v>YS12</v>
          </cell>
          <cell r="F279" t="str">
            <v>NA</v>
          </cell>
          <cell r="G279" t="e">
            <v>#REF!</v>
          </cell>
          <cell r="H279" t="e">
            <v>#REF!</v>
          </cell>
          <cell r="I279" t="str">
            <v>L-&gt;R</v>
          </cell>
          <cell r="J279" t="str">
            <v>MVC</v>
          </cell>
          <cell r="K279">
            <v>1</v>
          </cell>
          <cell r="L279" t="str">
            <v>取消</v>
          </cell>
          <cell r="M279" t="e">
            <v>#N/A</v>
          </cell>
          <cell r="N279"/>
          <cell r="O279"/>
          <cell r="P279"/>
          <cell r="Q279"/>
          <cell r="R279" t="str">
            <v>No</v>
          </cell>
          <cell r="S279" t="str">
            <v>C49</v>
          </cell>
          <cell r="T279" t="str">
            <v>SOUTH</v>
          </cell>
          <cell r="U279" t="str">
            <v>深圳</v>
          </cell>
          <cell r="V279" t="str">
            <v>SZ 深圳</v>
          </cell>
          <cell r="W279" t="str">
            <v>JY</v>
          </cell>
          <cell r="X279" t="str">
            <v>JPY</v>
          </cell>
          <cell r="Y279">
            <v>8800000</v>
          </cell>
          <cell r="Z279">
            <v>1</v>
          </cell>
          <cell r="AA279">
            <v>8800000</v>
          </cell>
          <cell r="AB279">
            <v>7.2099999999999997E-2</v>
          </cell>
          <cell r="AC279">
            <v>634480</v>
          </cell>
          <cell r="AD279">
            <v>76137.599999999991</v>
          </cell>
          <cell r="AE279">
            <v>0.12</v>
          </cell>
          <cell r="AF279">
            <v>43370</v>
          </cell>
          <cell r="AG279" t="str">
            <v>DAP 深圳</v>
          </cell>
          <cell r="AH279"/>
          <cell r="AI279"/>
          <cell r="AJ279"/>
          <cell r="AK279">
            <v>0.1</v>
          </cell>
          <cell r="AL279">
            <v>880000</v>
          </cell>
          <cell r="AM279"/>
          <cell r="AN279" t="str">
            <v>No</v>
          </cell>
          <cell r="AO279">
            <v>0.9</v>
          </cell>
          <cell r="AP279">
            <v>7920000</v>
          </cell>
          <cell r="AQ279"/>
          <cell r="AR279"/>
          <cell r="AS279"/>
          <cell r="AT279">
            <v>0</v>
          </cell>
          <cell r="AV279"/>
          <cell r="AW279"/>
          <cell r="AX279" t="str">
            <v>Cancel</v>
          </cell>
          <cell r="AY279"/>
          <cell r="AZ279"/>
          <cell r="BA279" t="str">
            <v>Cancel</v>
          </cell>
          <cell r="BB279" t="str">
            <v>2018-10-23通知</v>
          </cell>
        </row>
        <row r="280">
          <cell r="A280">
            <v>43344</v>
          </cell>
          <cell r="B280">
            <v>138</v>
          </cell>
          <cell r="C280" t="str">
            <v>C49SZX20180150JY</v>
          </cell>
          <cell r="D280" t="str">
            <v>海凌科达</v>
          </cell>
          <cell r="E280" t="str">
            <v>YS12</v>
          </cell>
          <cell r="F280" t="str">
            <v>NA</v>
          </cell>
          <cell r="G280" t="e">
            <v>#REF!</v>
          </cell>
          <cell r="H280" t="e">
            <v>#REF!</v>
          </cell>
          <cell r="I280" t="str">
            <v>R-&gt;L</v>
          </cell>
          <cell r="J280" t="str">
            <v>MVC</v>
          </cell>
          <cell r="K280">
            <v>1</v>
          </cell>
          <cell r="L280" t="str">
            <v>取消</v>
          </cell>
          <cell r="M280" t="e">
            <v>#N/A</v>
          </cell>
          <cell r="N280"/>
          <cell r="O280"/>
          <cell r="P280"/>
          <cell r="Q280"/>
          <cell r="R280" t="str">
            <v>No</v>
          </cell>
          <cell r="S280" t="str">
            <v>C49</v>
          </cell>
          <cell r="T280" t="str">
            <v>SOUTH</v>
          </cell>
          <cell r="U280" t="str">
            <v>深圳</v>
          </cell>
          <cell r="V280" t="str">
            <v>SZ 深圳</v>
          </cell>
          <cell r="W280" t="str">
            <v>JY</v>
          </cell>
          <cell r="X280" t="str">
            <v>JPY</v>
          </cell>
          <cell r="Y280">
            <v>8800000</v>
          </cell>
          <cell r="Z280">
            <v>1</v>
          </cell>
          <cell r="AA280">
            <v>8800000</v>
          </cell>
          <cell r="AB280">
            <v>7.2099999999999997E-2</v>
          </cell>
          <cell r="AC280">
            <v>634480</v>
          </cell>
          <cell r="AD280">
            <v>76137.599999999991</v>
          </cell>
          <cell r="AE280">
            <v>0.12</v>
          </cell>
          <cell r="AF280">
            <v>43370</v>
          </cell>
          <cell r="AG280" t="str">
            <v>DAP 深圳</v>
          </cell>
          <cell r="AH280"/>
          <cell r="AI280"/>
          <cell r="AJ280"/>
          <cell r="AK280">
            <v>0.1</v>
          </cell>
          <cell r="AL280">
            <v>880000</v>
          </cell>
          <cell r="AM280"/>
          <cell r="AN280" t="str">
            <v>No</v>
          </cell>
          <cell r="AO280">
            <v>0.9</v>
          </cell>
          <cell r="AP280">
            <v>7920000</v>
          </cell>
          <cell r="AQ280"/>
          <cell r="AR280"/>
          <cell r="AS280"/>
          <cell r="AT280">
            <v>0</v>
          </cell>
          <cell r="AV280"/>
          <cell r="AW280"/>
          <cell r="AX280" t="str">
            <v>Cancel</v>
          </cell>
          <cell r="AY280"/>
          <cell r="AZ280"/>
          <cell r="BA280" t="str">
            <v>Cancel</v>
          </cell>
          <cell r="BB280" t="str">
            <v>2018-10-23通知</v>
          </cell>
        </row>
        <row r="281">
          <cell r="A281">
            <v>43344</v>
          </cell>
          <cell r="B281">
            <v>139</v>
          </cell>
          <cell r="C281" t="str">
            <v>C49SZX20180151SS</v>
          </cell>
          <cell r="D281" t="str">
            <v>高亮</v>
          </cell>
          <cell r="E281" t="str">
            <v>YSM40R-4</v>
          </cell>
          <cell r="F281" t="str">
            <v>NA</v>
          </cell>
          <cell r="G281" t="e">
            <v>#REF!</v>
          </cell>
          <cell r="H281" t="e">
            <v>#REF!</v>
          </cell>
          <cell r="I281" t="str">
            <v>R-&gt;L</v>
          </cell>
          <cell r="J281" t="str">
            <v>No</v>
          </cell>
          <cell r="K281">
            <v>1</v>
          </cell>
          <cell r="L281" t="str">
            <v>取消</v>
          </cell>
          <cell r="M281" t="e">
            <v>#N/A</v>
          </cell>
          <cell r="N281"/>
          <cell r="O281"/>
          <cell r="P281"/>
          <cell r="Q281"/>
          <cell r="R281" t="str">
            <v>No</v>
          </cell>
          <cell r="S281" t="str">
            <v>C49</v>
          </cell>
          <cell r="T281" t="str">
            <v>SOUTH</v>
          </cell>
          <cell r="U281" t="str">
            <v>深圳</v>
          </cell>
          <cell r="V281" t="str">
            <v>SZ 深圳</v>
          </cell>
          <cell r="W281" t="str">
            <v>SS</v>
          </cell>
          <cell r="X281" t="str">
            <v>RMB</v>
          </cell>
          <cell r="Y281">
            <v>1570000</v>
          </cell>
          <cell r="Z281">
            <v>1</v>
          </cell>
          <cell r="AA281">
            <v>1570000</v>
          </cell>
          <cell r="AB281">
            <v>1.1499999999999999</v>
          </cell>
          <cell r="AC281">
            <v>1805499.9999999998</v>
          </cell>
          <cell r="AD281">
            <v>216659.99999999997</v>
          </cell>
          <cell r="AE281">
            <v>0.12</v>
          </cell>
          <cell r="AF281">
            <v>43370</v>
          </cell>
          <cell r="AG281" t="str">
            <v>含税到厂</v>
          </cell>
          <cell r="AH281"/>
          <cell r="AI281"/>
          <cell r="AJ281"/>
          <cell r="AK281">
            <v>1</v>
          </cell>
          <cell r="AL281">
            <v>1570000</v>
          </cell>
          <cell r="AM281"/>
          <cell r="AN281" t="str">
            <v>No</v>
          </cell>
          <cell r="AO281"/>
          <cell r="AP281">
            <v>0</v>
          </cell>
          <cell r="AQ281"/>
          <cell r="AR281"/>
          <cell r="AS281"/>
          <cell r="AT281">
            <v>0</v>
          </cell>
          <cell r="AV281"/>
          <cell r="AW281"/>
          <cell r="AX281" t="str">
            <v>Cancel</v>
          </cell>
          <cell r="AY281"/>
          <cell r="AZ281"/>
          <cell r="BA281" t="str">
            <v>Cancel</v>
          </cell>
        </row>
        <row r="282">
          <cell r="A282">
            <v>43344</v>
          </cell>
          <cell r="B282">
            <v>140</v>
          </cell>
          <cell r="C282" t="str">
            <v>CEE-1809039</v>
          </cell>
          <cell r="D282" t="str">
            <v>晶光电业（Crystalite)</v>
          </cell>
          <cell r="E282" t="str">
            <v>Heller 1707MKIII</v>
          </cell>
          <cell r="F282" t="str">
            <v>NA</v>
          </cell>
          <cell r="G282" t="e">
            <v>#REF!</v>
          </cell>
          <cell r="H282" t="e">
            <v>#REF!</v>
          </cell>
          <cell r="I282" t="str">
            <v>R-&gt;L</v>
          </cell>
          <cell r="J282" t="str">
            <v>No</v>
          </cell>
          <cell r="K282">
            <v>1</v>
          </cell>
          <cell r="L282" t="e">
            <v>#N/A</v>
          </cell>
          <cell r="M282" t="e">
            <v>#N/A</v>
          </cell>
          <cell r="O282">
            <v>11116233</v>
          </cell>
          <cell r="P282">
            <v>420000</v>
          </cell>
          <cell r="Q282">
            <v>43405</v>
          </cell>
          <cell r="R282" t="str">
            <v>Yes</v>
          </cell>
          <cell r="S282" t="str">
            <v>C28</v>
          </cell>
          <cell r="T282" t="str">
            <v>SOUTH</v>
          </cell>
          <cell r="U282" t="str">
            <v>香港</v>
          </cell>
          <cell r="V282" t="str">
            <v>SZ 深圳</v>
          </cell>
          <cell r="W282" t="str">
            <v>YY</v>
          </cell>
          <cell r="X282" t="str">
            <v>HKD</v>
          </cell>
          <cell r="Y282">
            <v>420000</v>
          </cell>
          <cell r="Z282">
            <v>1</v>
          </cell>
          <cell r="AA282">
            <v>420000</v>
          </cell>
          <cell r="AB282">
            <v>1</v>
          </cell>
          <cell r="AC282">
            <v>420000</v>
          </cell>
          <cell r="AD282">
            <v>50400</v>
          </cell>
          <cell r="AE282">
            <v>0.12</v>
          </cell>
          <cell r="AF282">
            <v>43355</v>
          </cell>
          <cell r="AG282" t="str">
            <v>CIF</v>
          </cell>
          <cell r="AH282"/>
          <cell r="AI282"/>
          <cell r="AJ282"/>
          <cell r="AK282">
            <v>0.3</v>
          </cell>
          <cell r="AL282">
            <v>126000</v>
          </cell>
          <cell r="AM282">
            <v>43374</v>
          </cell>
          <cell r="AN282" t="str">
            <v>Yes</v>
          </cell>
          <cell r="AO282">
            <v>0.7</v>
          </cell>
          <cell r="AP282">
            <v>294000</v>
          </cell>
          <cell r="AQ282">
            <v>43405</v>
          </cell>
          <cell r="AR282"/>
          <cell r="AS282"/>
          <cell r="AT282">
            <v>0</v>
          </cell>
          <cell r="AV282"/>
          <cell r="AW282"/>
          <cell r="AY282"/>
          <cell r="BA282" t="str">
            <v>Yes</v>
          </cell>
        </row>
        <row r="283">
          <cell r="A283">
            <v>43132</v>
          </cell>
          <cell r="B283"/>
          <cell r="C283" t="str">
            <v>CT0218053</v>
          </cell>
          <cell r="D283" t="str">
            <v>compass</v>
          </cell>
          <cell r="E283" t="str">
            <v>YSM20-2</v>
          </cell>
          <cell r="F283" t="str">
            <v>NA</v>
          </cell>
          <cell r="G283" t="e">
            <v>#REF!</v>
          </cell>
          <cell r="H283" t="e">
            <v>#REF!</v>
          </cell>
          <cell r="K283">
            <v>1</v>
          </cell>
          <cell r="L283" t="str">
            <v>已经送货</v>
          </cell>
          <cell r="M283" t="str">
            <v>SEP 18</v>
          </cell>
          <cell r="N283"/>
          <cell r="O283">
            <v>11116213</v>
          </cell>
          <cell r="P283">
            <v>24000000</v>
          </cell>
          <cell r="Q283"/>
          <cell r="R283" t="str">
            <v>No</v>
          </cell>
          <cell r="S283" t="str">
            <v>C49</v>
          </cell>
          <cell r="T283" t="str">
            <v>SOUTH</v>
          </cell>
          <cell r="V283" t="str">
            <v>SZ 深圳</v>
          </cell>
          <cell r="W283" t="str">
            <v>RW</v>
          </cell>
          <cell r="X283" t="str">
            <v>JPY</v>
          </cell>
          <cell r="Y283">
            <v>24000000</v>
          </cell>
          <cell r="Z283">
            <v>1</v>
          </cell>
          <cell r="AA283">
            <v>24000000</v>
          </cell>
          <cell r="AB283">
            <v>7.2900000000000006E-2</v>
          </cell>
          <cell r="AC283">
            <v>1749600.0000000002</v>
          </cell>
          <cell r="AD283">
            <v>209952.00000000003</v>
          </cell>
          <cell r="AE283">
            <v>0.12</v>
          </cell>
          <cell r="AF283">
            <v>43138</v>
          </cell>
          <cell r="AG283" t="str">
            <v xml:space="preserve">CIF </v>
          </cell>
          <cell r="AH283"/>
          <cell r="AI283"/>
          <cell r="AJ283"/>
          <cell r="AK283">
            <v>1</v>
          </cell>
          <cell r="AL283">
            <v>24000000</v>
          </cell>
          <cell r="AM283">
            <v>43374</v>
          </cell>
          <cell r="AN283" t="str">
            <v>Yes</v>
          </cell>
          <cell r="AO283">
            <v>0</v>
          </cell>
          <cell r="AP283">
            <v>0</v>
          </cell>
          <cell r="AR283"/>
          <cell r="AS283"/>
          <cell r="AT283">
            <v>0</v>
          </cell>
          <cell r="AV283"/>
          <cell r="AX283" t="str">
            <v>Yes</v>
          </cell>
          <cell r="AY283" t="str">
            <v>Yes</v>
          </cell>
          <cell r="BA283" t="str">
            <v>Yes</v>
          </cell>
        </row>
        <row r="284">
          <cell r="A284">
            <v>43191</v>
          </cell>
          <cell r="B284"/>
          <cell r="C284" t="str">
            <v>EESPI180418</v>
          </cell>
          <cell r="D284" t="str">
            <v>WKK王氏</v>
          </cell>
          <cell r="E284" t="str">
            <v>TRON-7700E</v>
          </cell>
          <cell r="F284" t="str">
            <v>NA</v>
          </cell>
          <cell r="G284" t="e">
            <v>#REF!</v>
          </cell>
          <cell r="H284" t="e">
            <v>#REF!</v>
          </cell>
          <cell r="I284"/>
          <cell r="J284"/>
          <cell r="K284">
            <v>2</v>
          </cell>
          <cell r="L284" t="str">
            <v>已经送货</v>
          </cell>
          <cell r="M284" t="str">
            <v>2018/5</v>
          </cell>
          <cell r="N284"/>
          <cell r="O284">
            <v>11100256</v>
          </cell>
          <cell r="P284">
            <v>696813</v>
          </cell>
          <cell r="Q284">
            <v>43221</v>
          </cell>
          <cell r="R284" t="str">
            <v>Yes</v>
          </cell>
          <cell r="S284" t="str">
            <v>C28</v>
          </cell>
          <cell r="T284" t="str">
            <v>SOUTH</v>
          </cell>
          <cell r="U284" t="str">
            <v>广西</v>
          </cell>
          <cell r="V284" t="str">
            <v>SZ 深圳</v>
          </cell>
          <cell r="W284" t="str">
            <v>Li Yong</v>
          </cell>
          <cell r="X284" t="str">
            <v>RMB</v>
          </cell>
          <cell r="Y284">
            <v>348406.5</v>
          </cell>
          <cell r="Z284"/>
          <cell r="AA284">
            <v>696813</v>
          </cell>
          <cell r="AB284"/>
          <cell r="AC284"/>
          <cell r="AD284"/>
          <cell r="AE284">
            <v>0.12</v>
          </cell>
          <cell r="AF284">
            <v>43215</v>
          </cell>
          <cell r="AG284" t="str">
            <v>DDP GX</v>
          </cell>
          <cell r="AH284"/>
          <cell r="AI284"/>
          <cell r="AJ284"/>
          <cell r="AK284">
            <v>0.3</v>
          </cell>
          <cell r="AL284">
            <v>209043.9</v>
          </cell>
          <cell r="AM284">
            <v>43221</v>
          </cell>
          <cell r="AN284" t="str">
            <v>Yes</v>
          </cell>
          <cell r="AO284">
            <v>0.7</v>
          </cell>
          <cell r="AP284">
            <v>487769.1</v>
          </cell>
          <cell r="AQ284">
            <v>43221</v>
          </cell>
          <cell r="AR284">
            <v>43241</v>
          </cell>
          <cell r="AS284"/>
          <cell r="AT284">
            <v>0</v>
          </cell>
          <cell r="AU284"/>
          <cell r="AV284"/>
          <cell r="AW284"/>
          <cell r="AX284"/>
          <cell r="AY284"/>
          <cell r="AZ284" t="str">
            <v>Y</v>
          </cell>
          <cell r="BA284" t="str">
            <v>Yes</v>
          </cell>
          <cell r="BB284"/>
        </row>
        <row r="285">
          <cell r="A285">
            <v>43101</v>
          </cell>
          <cell r="B285"/>
          <cell r="C285" t="str">
            <v>ESDEPQ18010028</v>
          </cell>
          <cell r="D285" t="str">
            <v>易事达</v>
          </cell>
          <cell r="E285" t="str">
            <v>YSM40R-4</v>
          </cell>
          <cell r="F285" t="str">
            <v>NA</v>
          </cell>
          <cell r="G285" t="e">
            <v>#REF!</v>
          </cell>
          <cell r="H285" t="e">
            <v>#REF!</v>
          </cell>
          <cell r="I285"/>
          <cell r="J285"/>
          <cell r="K285">
            <v>3</v>
          </cell>
          <cell r="L285" t="str">
            <v>取消</v>
          </cell>
          <cell r="M285"/>
          <cell r="N285"/>
          <cell r="O285"/>
          <cell r="P285"/>
          <cell r="Q285"/>
          <cell r="R285" t="str">
            <v>No</v>
          </cell>
          <cell r="S285" t="str">
            <v>C49</v>
          </cell>
          <cell r="T285" t="str">
            <v>SOUTH</v>
          </cell>
          <cell r="U285" t="str">
            <v>深圳</v>
          </cell>
          <cell r="V285" t="str">
            <v>SZ 深圳</v>
          </cell>
          <cell r="W285" t="str">
            <v>DZ</v>
          </cell>
          <cell r="X285" t="str">
            <v>JPY</v>
          </cell>
          <cell r="Y285">
            <v>26642000</v>
          </cell>
          <cell r="Z285">
            <v>1</v>
          </cell>
          <cell r="AA285">
            <v>79926000</v>
          </cell>
          <cell r="AB285">
            <v>7.0699999999999999E-2</v>
          </cell>
          <cell r="AC285">
            <v>5650768.2000000002</v>
          </cell>
          <cell r="AD285">
            <v>678092.18400000001</v>
          </cell>
          <cell r="AE285">
            <v>0.12</v>
          </cell>
          <cell r="AF285">
            <v>43123</v>
          </cell>
          <cell r="AG285" t="str">
            <v>DAP</v>
          </cell>
          <cell r="AH285"/>
          <cell r="AI285"/>
          <cell r="AJ285"/>
          <cell r="AK285">
            <v>0.3</v>
          </cell>
          <cell r="AL285">
            <v>23977800</v>
          </cell>
          <cell r="AM285"/>
          <cell r="AN285"/>
          <cell r="AO285">
            <v>0.65</v>
          </cell>
          <cell r="AP285">
            <v>51951900</v>
          </cell>
          <cell r="AQ285"/>
          <cell r="AR285"/>
          <cell r="AS285">
            <v>0.05</v>
          </cell>
          <cell r="AT285">
            <v>3996300</v>
          </cell>
          <cell r="AU285"/>
          <cell r="AV285"/>
          <cell r="AW285"/>
          <cell r="AX285" t="str">
            <v>Cancel</v>
          </cell>
          <cell r="AY285"/>
          <cell r="AZ285"/>
          <cell r="BA285" t="str">
            <v>Cancel</v>
          </cell>
          <cell r="BB285"/>
        </row>
        <row r="286">
          <cell r="A286">
            <v>43101</v>
          </cell>
          <cell r="B286"/>
          <cell r="C286" t="str">
            <v>ESDEPQ18010028</v>
          </cell>
          <cell r="D286" t="str">
            <v>易事达</v>
          </cell>
          <cell r="E286" t="str">
            <v>YSM40R-4</v>
          </cell>
          <cell r="F286" t="str">
            <v>NA</v>
          </cell>
          <cell r="G286" t="e">
            <v>#REF!</v>
          </cell>
          <cell r="H286" t="e">
            <v>#REF!</v>
          </cell>
          <cell r="I286"/>
          <cell r="J286"/>
          <cell r="K286">
            <v>1</v>
          </cell>
          <cell r="L286" t="str">
            <v>取消</v>
          </cell>
          <cell r="M286"/>
          <cell r="N286"/>
          <cell r="O286"/>
          <cell r="P286"/>
          <cell r="Q286"/>
          <cell r="R286" t="str">
            <v>No</v>
          </cell>
          <cell r="S286" t="str">
            <v>C49</v>
          </cell>
          <cell r="T286" t="str">
            <v>SOUTH</v>
          </cell>
          <cell r="U286" t="str">
            <v>深圳</v>
          </cell>
          <cell r="V286" t="str">
            <v>SZ 深圳</v>
          </cell>
          <cell r="W286" t="str">
            <v>DZ</v>
          </cell>
          <cell r="X286" t="str">
            <v>JPY</v>
          </cell>
          <cell r="Y286">
            <v>26642000</v>
          </cell>
          <cell r="Z286">
            <v>1</v>
          </cell>
          <cell r="AA286">
            <v>26642000</v>
          </cell>
          <cell r="AB286">
            <v>7.0699999999999999E-2</v>
          </cell>
          <cell r="AC286">
            <v>1883589.4</v>
          </cell>
          <cell r="AD286">
            <v>226030.72799999997</v>
          </cell>
          <cell r="AE286">
            <v>0.12</v>
          </cell>
          <cell r="AF286">
            <v>43123</v>
          </cell>
          <cell r="AG286" t="str">
            <v>DAP</v>
          </cell>
          <cell r="AH286"/>
          <cell r="AI286"/>
          <cell r="AJ286"/>
          <cell r="AK286">
            <v>0.3</v>
          </cell>
          <cell r="AL286">
            <v>7992600</v>
          </cell>
          <cell r="AM286"/>
          <cell r="AN286"/>
          <cell r="AO286">
            <v>0.65</v>
          </cell>
          <cell r="AP286">
            <v>17317300</v>
          </cell>
          <cell r="AQ286"/>
          <cell r="AR286"/>
          <cell r="AS286">
            <v>0.05</v>
          </cell>
          <cell r="AT286">
            <v>1332100</v>
          </cell>
          <cell r="AU286"/>
          <cell r="AV286"/>
          <cell r="AW286"/>
          <cell r="AX286" t="str">
            <v>Cancel</v>
          </cell>
          <cell r="AY286"/>
          <cell r="AZ286"/>
          <cell r="BA286" t="str">
            <v>Cancel</v>
          </cell>
          <cell r="BB286"/>
        </row>
        <row r="287">
          <cell r="A287">
            <v>43191</v>
          </cell>
          <cell r="B287"/>
          <cell r="C287" t="str">
            <v>HXOM2020180426001</v>
          </cell>
          <cell r="D287" t="str">
            <v>CCT华讯方舟</v>
          </cell>
          <cell r="E287" t="str">
            <v>YSM10</v>
          </cell>
          <cell r="F287" t="str">
            <v>NA</v>
          </cell>
          <cell r="G287" t="e">
            <v>#REF!</v>
          </cell>
          <cell r="H287" t="e">
            <v>#REF!</v>
          </cell>
          <cell r="K287">
            <v>1</v>
          </cell>
          <cell r="L287" t="str">
            <v>已经送货</v>
          </cell>
          <cell r="M287" t="str">
            <v>2018/6</v>
          </cell>
          <cell r="O287" t="str">
            <v>11100259/11100260/11100261</v>
          </cell>
          <cell r="P287">
            <v>739370</v>
          </cell>
          <cell r="Q287">
            <v>43252</v>
          </cell>
          <cell r="R287" t="str">
            <v>No</v>
          </cell>
          <cell r="S287" t="str">
            <v>C49</v>
          </cell>
          <cell r="T287" t="str">
            <v>SOUTH</v>
          </cell>
          <cell r="U287" t="str">
            <v>湖北</v>
          </cell>
          <cell r="V287" t="str">
            <v>SZ 深圳</v>
          </cell>
          <cell r="W287" t="str">
            <v>DZ</v>
          </cell>
          <cell r="X287" t="str">
            <v>RMB</v>
          </cell>
          <cell r="Y287">
            <v>793373</v>
          </cell>
          <cell r="Z287">
            <v>1.1599999999999999</v>
          </cell>
          <cell r="AA287">
            <v>793373</v>
          </cell>
          <cell r="AB287">
            <v>1.23</v>
          </cell>
          <cell r="AC287">
            <v>841248.95689655177</v>
          </cell>
          <cell r="AD287">
            <v>100949.8748275862</v>
          </cell>
          <cell r="AE287">
            <v>0.12</v>
          </cell>
          <cell r="AF287">
            <v>43217</v>
          </cell>
          <cell r="AG287" t="str">
            <v>DDP HB</v>
          </cell>
          <cell r="AH287" t="str">
            <v>普通卸货</v>
          </cell>
          <cell r="AI287" t="str">
            <v>Na</v>
          </cell>
          <cell r="AJ287" t="str">
            <v>Na</v>
          </cell>
          <cell r="AK287">
            <v>0.95</v>
          </cell>
          <cell r="AL287">
            <v>753704.35</v>
          </cell>
          <cell r="AM287">
            <v>43221</v>
          </cell>
          <cell r="AN287" t="str">
            <v>Yes</v>
          </cell>
          <cell r="AO287">
            <v>0.05</v>
          </cell>
          <cell r="AP287">
            <v>39668.65</v>
          </cell>
          <cell r="AQ287">
            <v>43282</v>
          </cell>
          <cell r="AR287">
            <v>43311</v>
          </cell>
          <cell r="AS287"/>
          <cell r="AT287">
            <v>0</v>
          </cell>
          <cell r="AV287"/>
          <cell r="AY287"/>
          <cell r="AZ287" t="str">
            <v>Y</v>
          </cell>
          <cell r="BA287" t="str">
            <v>Yes</v>
          </cell>
        </row>
        <row r="288">
          <cell r="A288">
            <v>43191</v>
          </cell>
          <cell r="B288"/>
          <cell r="C288" t="str">
            <v>P81804003</v>
          </cell>
          <cell r="D288" t="str">
            <v>I-power天龙动力</v>
          </cell>
          <cell r="E288" t="str">
            <v>YSM10</v>
          </cell>
          <cell r="F288" t="str">
            <v>NA</v>
          </cell>
          <cell r="G288" t="e">
            <v>#REF!</v>
          </cell>
          <cell r="H288" t="e">
            <v>#REF!</v>
          </cell>
          <cell r="K288">
            <v>1</v>
          </cell>
          <cell r="L288" t="str">
            <v>已经送货</v>
          </cell>
          <cell r="M288" t="str">
            <v>2018/5</v>
          </cell>
          <cell r="O288">
            <v>11116107</v>
          </cell>
          <cell r="P288">
            <v>440339</v>
          </cell>
          <cell r="Q288">
            <v>43221</v>
          </cell>
          <cell r="R288" t="str">
            <v>Yes</v>
          </cell>
          <cell r="S288" t="str">
            <v>C49</v>
          </cell>
          <cell r="T288" t="str">
            <v>SOUTH</v>
          </cell>
          <cell r="U288" t="str">
            <v>香港</v>
          </cell>
          <cell r="V288" t="str">
            <v>SZ 深圳</v>
          </cell>
          <cell r="W288" t="str">
            <v>SX</v>
          </cell>
          <cell r="X288" t="str">
            <v>RMB</v>
          </cell>
          <cell r="Y288">
            <v>440339</v>
          </cell>
          <cell r="Z288">
            <v>1</v>
          </cell>
          <cell r="AA288">
            <v>440339</v>
          </cell>
          <cell r="AB288">
            <v>1.23</v>
          </cell>
          <cell r="AC288">
            <v>541616.97</v>
          </cell>
          <cell r="AD288">
            <v>64994.036399999997</v>
          </cell>
          <cell r="AE288">
            <v>0.12</v>
          </cell>
          <cell r="AF288">
            <v>43206</v>
          </cell>
          <cell r="AG288" t="str">
            <v>CIF</v>
          </cell>
          <cell r="AH288"/>
          <cell r="AI288"/>
          <cell r="AJ288"/>
          <cell r="AK288">
            <v>1</v>
          </cell>
          <cell r="AL288">
            <v>440339</v>
          </cell>
          <cell r="AM288">
            <v>43221</v>
          </cell>
          <cell r="AN288" t="str">
            <v>Yes</v>
          </cell>
          <cell r="AO288"/>
          <cell r="AP288">
            <v>0</v>
          </cell>
          <cell r="AR288"/>
          <cell r="AS288"/>
          <cell r="AT288">
            <v>0</v>
          </cell>
          <cell r="AV288"/>
          <cell r="AX288" t="str">
            <v>Yes</v>
          </cell>
          <cell r="AY288" t="str">
            <v>Yes</v>
          </cell>
          <cell r="BA288" t="str">
            <v>Yes</v>
          </cell>
        </row>
        <row r="289">
          <cell r="A289">
            <v>43313</v>
          </cell>
          <cell r="B289">
            <v>141</v>
          </cell>
          <cell r="C289" t="str">
            <v>P8544EQYM44</v>
          </cell>
          <cell r="D289" t="str">
            <v>PROTECH</v>
          </cell>
          <cell r="E289" t="str">
            <v>YSM10</v>
          </cell>
          <cell r="F289" t="str">
            <v>NA</v>
          </cell>
          <cell r="G289" t="e">
            <v>#REF!</v>
          </cell>
          <cell r="H289" t="e">
            <v>#REF!</v>
          </cell>
          <cell r="I289" t="str">
            <v>L-&gt;R</v>
          </cell>
          <cell r="J289" t="str">
            <v>No</v>
          </cell>
          <cell r="K289">
            <v>1</v>
          </cell>
          <cell r="L289">
            <v>109239</v>
          </cell>
          <cell r="M289" t="str">
            <v>NOV 18</v>
          </cell>
          <cell r="O289">
            <v>11116232</v>
          </cell>
          <cell r="P289">
            <v>7100000</v>
          </cell>
          <cell r="Q289">
            <v>43405</v>
          </cell>
          <cell r="R289" t="str">
            <v>Yes</v>
          </cell>
          <cell r="S289" t="str">
            <v>C49</v>
          </cell>
          <cell r="T289" t="str">
            <v>SOUTH</v>
          </cell>
          <cell r="U289" t="str">
            <v>香港</v>
          </cell>
          <cell r="V289" t="str">
            <v>SZ 深圳</v>
          </cell>
          <cell r="X289" t="str">
            <v>JPY</v>
          </cell>
          <cell r="Y289">
            <v>7100000</v>
          </cell>
          <cell r="Z289">
            <v>1</v>
          </cell>
          <cell r="AA289">
            <v>7100000</v>
          </cell>
          <cell r="AB289">
            <v>7.2099999999999997E-2</v>
          </cell>
          <cell r="AC289">
            <v>511910</v>
          </cell>
          <cell r="AD289">
            <v>61429.2</v>
          </cell>
          <cell r="AE289">
            <v>0.12</v>
          </cell>
          <cell r="AF289">
            <v>43340</v>
          </cell>
          <cell r="AG289" t="str">
            <v xml:space="preserve">CIF  </v>
          </cell>
          <cell r="AH289"/>
          <cell r="AI289"/>
          <cell r="AJ289"/>
          <cell r="AK289">
            <v>0.3</v>
          </cell>
          <cell r="AL289">
            <v>2130000</v>
          </cell>
          <cell r="AM289">
            <v>43344</v>
          </cell>
          <cell r="AN289" t="str">
            <v>Yes</v>
          </cell>
          <cell r="AO289">
            <v>0.7</v>
          </cell>
          <cell r="AP289">
            <v>4970000</v>
          </cell>
          <cell r="AQ289">
            <v>43405</v>
          </cell>
          <cell r="AR289">
            <v>43423</v>
          </cell>
          <cell r="AS289" t="str">
            <v>complete</v>
          </cell>
          <cell r="AT289" t="e">
            <v>#VALUE!</v>
          </cell>
          <cell r="AV289"/>
          <cell r="AW289"/>
          <cell r="AX289" t="str">
            <v>Yes</v>
          </cell>
          <cell r="AY289"/>
          <cell r="BA289" t="str">
            <v>Yes</v>
          </cell>
        </row>
        <row r="290">
          <cell r="A290">
            <v>43101</v>
          </cell>
          <cell r="B290"/>
          <cell r="C290" t="str">
            <v>PR-GL02-201712140002</v>
          </cell>
          <cell r="D290" t="str">
            <v>Kstar(科士达)</v>
          </cell>
          <cell r="E290" t="str">
            <v>YS24</v>
          </cell>
          <cell r="F290" t="str">
            <v>NA</v>
          </cell>
          <cell r="G290" t="e">
            <v>#REF!</v>
          </cell>
          <cell r="H290" t="e">
            <v>#REF!</v>
          </cell>
          <cell r="K290">
            <v>2</v>
          </cell>
          <cell r="L290" t="str">
            <v>已经送货</v>
          </cell>
          <cell r="M290" t="str">
            <v>2018/7</v>
          </cell>
          <cell r="O290">
            <v>11100269</v>
          </cell>
          <cell r="P290">
            <v>1883760</v>
          </cell>
          <cell r="Q290">
            <v>43313</v>
          </cell>
          <cell r="R290" t="str">
            <v>No</v>
          </cell>
          <cell r="S290" t="str">
            <v>C49</v>
          </cell>
          <cell r="T290" t="str">
            <v>SOUTH</v>
          </cell>
          <cell r="U290" t="str">
            <v>惠州</v>
          </cell>
          <cell r="V290" t="str">
            <v>SZ 深圳</v>
          </cell>
          <cell r="W290" t="str">
            <v>MZ</v>
          </cell>
          <cell r="X290" t="str">
            <v>RMB</v>
          </cell>
          <cell r="Y290">
            <v>941880</v>
          </cell>
          <cell r="Z290">
            <v>1.1599999999999999</v>
          </cell>
          <cell r="AA290">
            <v>1883760</v>
          </cell>
          <cell r="AB290">
            <v>1.18</v>
          </cell>
          <cell r="AC290">
            <v>1916238.6206896552</v>
          </cell>
          <cell r="AD290">
            <v>229948.63448275861</v>
          </cell>
          <cell r="AE290">
            <v>0.12</v>
          </cell>
          <cell r="AF290">
            <v>43104</v>
          </cell>
          <cell r="AG290" t="str">
            <v>含税到厂</v>
          </cell>
          <cell r="AH290"/>
          <cell r="AI290"/>
          <cell r="AJ290"/>
          <cell r="AK290" t="str">
            <v>agree</v>
          </cell>
          <cell r="AL290">
            <v>570000</v>
          </cell>
          <cell r="AM290">
            <v>43466</v>
          </cell>
          <cell r="AN290" t="str">
            <v>Yes</v>
          </cell>
          <cell r="AO290" t="str">
            <v>agree</v>
          </cell>
          <cell r="AP290">
            <v>1125384</v>
          </cell>
          <cell r="AR290"/>
          <cell r="AS290">
            <v>0.1</v>
          </cell>
          <cell r="AT290">
            <v>188376</v>
          </cell>
          <cell r="AU290">
            <v>43313</v>
          </cell>
          <cell r="AV290">
            <v>43329</v>
          </cell>
          <cell r="AW290" t="str">
            <v>complete</v>
          </cell>
          <cell r="AX290" t="str">
            <v>Yes</v>
          </cell>
          <cell r="AY290"/>
          <cell r="AZ290" t="str">
            <v>Y</v>
          </cell>
          <cell r="BA290" t="str">
            <v>Yes</v>
          </cell>
        </row>
        <row r="291">
          <cell r="A291">
            <v>43101</v>
          </cell>
          <cell r="B291"/>
          <cell r="C291" t="str">
            <v>PR-HZ02-201711300001</v>
          </cell>
          <cell r="D291" t="str">
            <v>Kstar(科士达) Sale accrual June</v>
          </cell>
          <cell r="E291" t="str">
            <v>YS24</v>
          </cell>
          <cell r="F291" t="str">
            <v>NA</v>
          </cell>
          <cell r="G291" t="e">
            <v>#REF!</v>
          </cell>
          <cell r="H291" t="e">
            <v>#REF!</v>
          </cell>
          <cell r="K291">
            <v>1</v>
          </cell>
          <cell r="L291" t="str">
            <v>已经送货</v>
          </cell>
          <cell r="M291" t="str">
            <v>2018/6</v>
          </cell>
          <cell r="O291">
            <v>11100267</v>
          </cell>
          <cell r="P291">
            <v>1470000</v>
          </cell>
          <cell r="Q291">
            <v>43282</v>
          </cell>
          <cell r="R291" t="str">
            <v>No</v>
          </cell>
          <cell r="S291" t="str">
            <v>C49</v>
          </cell>
          <cell r="T291" t="str">
            <v>SOUTH</v>
          </cell>
          <cell r="U291" t="str">
            <v>惠州</v>
          </cell>
          <cell r="V291" t="str">
            <v>SZ 深圳</v>
          </cell>
          <cell r="W291" t="str">
            <v>MZ</v>
          </cell>
          <cell r="X291" t="str">
            <v>RMB</v>
          </cell>
          <cell r="Y291">
            <v>1470000</v>
          </cell>
          <cell r="Z291">
            <v>1.1599999999999999</v>
          </cell>
          <cell r="AA291">
            <v>1470000</v>
          </cell>
          <cell r="AB291">
            <v>1.18</v>
          </cell>
          <cell r="AC291">
            <v>1495344.8275862068</v>
          </cell>
          <cell r="AD291">
            <v>179441.37931034481</v>
          </cell>
          <cell r="AE291">
            <v>0.12</v>
          </cell>
          <cell r="AF291">
            <v>43104</v>
          </cell>
          <cell r="AG291" t="str">
            <v>含税到厂</v>
          </cell>
          <cell r="AH291"/>
          <cell r="AI291"/>
          <cell r="AJ291"/>
          <cell r="AK291">
            <v>0.3</v>
          </cell>
          <cell r="AL291">
            <v>441000</v>
          </cell>
          <cell r="AM291">
            <v>43466</v>
          </cell>
          <cell r="AN291" t="str">
            <v>Yes</v>
          </cell>
          <cell r="AO291" t="str">
            <v>agree</v>
          </cell>
          <cell r="AP291">
            <v>0</v>
          </cell>
          <cell r="AQ291">
            <v>43252</v>
          </cell>
          <cell r="AR291">
            <v>43264</v>
          </cell>
          <cell r="AS291">
            <v>0.1</v>
          </cell>
          <cell r="AT291">
            <v>147000</v>
          </cell>
          <cell r="AU291">
            <v>43374</v>
          </cell>
          <cell r="AV291">
            <v>43396</v>
          </cell>
          <cell r="AW291" t="str">
            <v>complete</v>
          </cell>
          <cell r="AX291" t="str">
            <v>Yes</v>
          </cell>
          <cell r="AY291"/>
          <cell r="BA291" t="str">
            <v>Yes</v>
          </cell>
          <cell r="BB291" t="str">
            <v>sales accrual</v>
          </cell>
        </row>
        <row r="292">
          <cell r="A292">
            <v>43101</v>
          </cell>
          <cell r="B292"/>
          <cell r="C292" t="str">
            <v>PR-HZ02-201711300001 </v>
          </cell>
          <cell r="D292" t="str">
            <v>Kstar(科士达) Sale accrual June</v>
          </cell>
          <cell r="E292" t="str">
            <v>YSM10</v>
          </cell>
          <cell r="F292" t="str">
            <v>NA</v>
          </cell>
          <cell r="G292" t="e">
            <v>#REF!</v>
          </cell>
          <cell r="H292" t="e">
            <v>#REF!</v>
          </cell>
          <cell r="K292">
            <v>1</v>
          </cell>
          <cell r="L292" t="str">
            <v>已经送货</v>
          </cell>
          <cell r="M292" t="str">
            <v>2018/6</v>
          </cell>
          <cell r="O292">
            <v>11100267</v>
          </cell>
          <cell r="P292">
            <v>1177179</v>
          </cell>
          <cell r="Q292">
            <v>43282</v>
          </cell>
          <cell r="R292" t="str">
            <v>No</v>
          </cell>
          <cell r="S292" t="str">
            <v>C49</v>
          </cell>
          <cell r="T292" t="str">
            <v>SOUTH</v>
          </cell>
          <cell r="U292" t="str">
            <v>惠州</v>
          </cell>
          <cell r="V292" t="str">
            <v>SZ 深圳</v>
          </cell>
          <cell r="W292" t="str">
            <v>MZ</v>
          </cell>
          <cell r="X292" t="str">
            <v>RMB</v>
          </cell>
          <cell r="Y292">
            <v>1177179</v>
          </cell>
          <cell r="Z292">
            <v>1.1599999999999999</v>
          </cell>
          <cell r="AA292">
            <v>1177179</v>
          </cell>
          <cell r="AB292">
            <v>1.18</v>
          </cell>
          <cell r="AC292">
            <v>1197475.1896551724</v>
          </cell>
          <cell r="AD292">
            <v>143697.02275862067</v>
          </cell>
          <cell r="AE292">
            <v>0.12</v>
          </cell>
          <cell r="AF292">
            <v>43104</v>
          </cell>
          <cell r="AG292" t="str">
            <v>含税到厂</v>
          </cell>
          <cell r="AH292"/>
          <cell r="AI292"/>
          <cell r="AJ292"/>
          <cell r="AK292">
            <v>0.3</v>
          </cell>
          <cell r="AL292">
            <v>353153.7</v>
          </cell>
          <cell r="AM292">
            <v>43466</v>
          </cell>
          <cell r="AN292" t="str">
            <v>Yes</v>
          </cell>
          <cell r="AO292" t="str">
            <v>agree</v>
          </cell>
          <cell r="AP292">
            <v>1581461.1</v>
          </cell>
          <cell r="AQ292">
            <v>43252</v>
          </cell>
          <cell r="AR292">
            <v>43264</v>
          </cell>
          <cell r="AS292">
            <v>0.1</v>
          </cell>
          <cell r="AT292">
            <v>117717.90000000001</v>
          </cell>
          <cell r="AU292">
            <v>43374</v>
          </cell>
          <cell r="AV292">
            <v>43396</v>
          </cell>
          <cell r="AW292" t="str">
            <v>complete</v>
          </cell>
          <cell r="AX292" t="str">
            <v>Yes</v>
          </cell>
          <cell r="AY292"/>
          <cell r="BA292" t="str">
            <v>Yes</v>
          </cell>
          <cell r="BB292" t="str">
            <v>sales accrual</v>
          </cell>
        </row>
        <row r="293">
          <cell r="A293">
            <v>43132</v>
          </cell>
          <cell r="B293"/>
          <cell r="C293" t="str">
            <v>SPA20180209120</v>
          </cell>
          <cell r="D293" t="str">
            <v>高新兴</v>
          </cell>
          <cell r="E293" t="str">
            <v>Heller 1936MK5</v>
          </cell>
          <cell r="F293" t="str">
            <v>NA</v>
          </cell>
          <cell r="G293" t="e">
            <v>#REF!</v>
          </cell>
          <cell r="H293" t="e">
            <v>#REF!</v>
          </cell>
          <cell r="K293">
            <v>2</v>
          </cell>
          <cell r="L293" t="str">
            <v>已经送货</v>
          </cell>
          <cell r="M293" t="str">
            <v>2018/5</v>
          </cell>
          <cell r="O293">
            <v>11100252</v>
          </cell>
          <cell r="P293">
            <v>1080000</v>
          </cell>
          <cell r="Q293">
            <v>43191</v>
          </cell>
          <cell r="R293" t="str">
            <v>No</v>
          </cell>
          <cell r="S293" t="str">
            <v>C28</v>
          </cell>
          <cell r="T293" t="str">
            <v>SOUTH</v>
          </cell>
          <cell r="U293" t="str">
            <v>香港</v>
          </cell>
          <cell r="V293" t="str">
            <v>SZ 深圳</v>
          </cell>
          <cell r="W293" t="str">
            <v>Yann</v>
          </cell>
          <cell r="X293" t="str">
            <v>RMB</v>
          </cell>
          <cell r="Y293">
            <v>540000</v>
          </cell>
          <cell r="Z293">
            <v>1.17</v>
          </cell>
          <cell r="AA293">
            <v>1080000</v>
          </cell>
          <cell r="AB293">
            <v>1.23</v>
          </cell>
          <cell r="AC293">
            <v>1135384.6153846155</v>
          </cell>
          <cell r="AD293">
            <v>136246.15384615384</v>
          </cell>
          <cell r="AE293">
            <v>0.12</v>
          </cell>
          <cell r="AF293">
            <v>43132</v>
          </cell>
          <cell r="AG293" t="str">
            <v>含税到厂</v>
          </cell>
          <cell r="AH293"/>
          <cell r="AI293"/>
          <cell r="AJ293"/>
          <cell r="AK293">
            <v>0.3</v>
          </cell>
          <cell r="AL293">
            <v>324000</v>
          </cell>
          <cell r="AM293">
            <v>43132</v>
          </cell>
          <cell r="AN293" t="str">
            <v>Yes</v>
          </cell>
          <cell r="AO293">
            <v>0.6</v>
          </cell>
          <cell r="AP293">
            <v>648000</v>
          </cell>
          <cell r="AQ293">
            <v>43191</v>
          </cell>
          <cell r="AR293">
            <v>43215</v>
          </cell>
          <cell r="AS293">
            <v>0.1</v>
          </cell>
          <cell r="AT293">
            <v>108000</v>
          </cell>
          <cell r="AU293">
            <v>43344</v>
          </cell>
          <cell r="AV293">
            <v>43369</v>
          </cell>
          <cell r="AW293" t="str">
            <v>complete</v>
          </cell>
          <cell r="AX293" t="str">
            <v>Yes</v>
          </cell>
          <cell r="AY293" t="str">
            <v>Yes</v>
          </cell>
          <cell r="BA293" t="str">
            <v>Yes</v>
          </cell>
        </row>
        <row r="294">
          <cell r="A294">
            <v>43040</v>
          </cell>
          <cell r="B294"/>
          <cell r="C294" t="str">
            <v>TH-PG1507A-1</v>
          </cell>
          <cell r="D294" t="str">
            <v>广州数控</v>
          </cell>
          <cell r="E294" t="str">
            <v>Heller 1826MK5</v>
          </cell>
          <cell r="F294" t="str">
            <v>NA</v>
          </cell>
          <cell r="G294" t="e">
            <v>#REF!</v>
          </cell>
          <cell r="H294" t="e">
            <v>#REF!</v>
          </cell>
          <cell r="I294"/>
          <cell r="J294"/>
          <cell r="K294">
            <v>1</v>
          </cell>
          <cell r="L294" t="str">
            <v>已经送货</v>
          </cell>
          <cell r="M294"/>
          <cell r="N294"/>
          <cell r="O294">
            <v>11100821</v>
          </cell>
          <cell r="P294">
            <v>275000</v>
          </cell>
          <cell r="Q294"/>
          <cell r="R294" t="str">
            <v>No</v>
          </cell>
          <cell r="S294" t="str">
            <v>C28</v>
          </cell>
          <cell r="T294" t="str">
            <v>SOUTH</v>
          </cell>
          <cell r="U294"/>
          <cell r="V294"/>
          <cell r="W294" t="str">
            <v>CH</v>
          </cell>
          <cell r="X294" t="str">
            <v>RMB</v>
          </cell>
          <cell r="Y294">
            <v>275000</v>
          </cell>
          <cell r="Z294">
            <v>1.17</v>
          </cell>
          <cell r="AA294">
            <v>275000</v>
          </cell>
          <cell r="AB294">
            <v>1.175</v>
          </cell>
          <cell r="AC294">
            <v>276175.21367521369</v>
          </cell>
          <cell r="AD294">
            <v>33141.025641025641</v>
          </cell>
          <cell r="AE294">
            <v>0.12</v>
          </cell>
          <cell r="AF294">
            <v>43066</v>
          </cell>
          <cell r="AG294"/>
          <cell r="AH294"/>
          <cell r="AI294"/>
          <cell r="AJ294"/>
          <cell r="AK294">
            <v>0.3</v>
          </cell>
          <cell r="AL294">
            <v>400000</v>
          </cell>
          <cell r="AM294">
            <v>43070</v>
          </cell>
          <cell r="AN294" t="str">
            <v>Yes</v>
          </cell>
          <cell r="AO294">
            <v>0.6</v>
          </cell>
          <cell r="AP294">
            <v>165000</v>
          </cell>
          <cell r="AQ294">
            <v>43132</v>
          </cell>
          <cell r="AR294"/>
          <cell r="AS294">
            <v>0.1</v>
          </cell>
          <cell r="AT294">
            <v>27500</v>
          </cell>
          <cell r="AU294"/>
          <cell r="AV294"/>
          <cell r="AW294"/>
          <cell r="AX294"/>
          <cell r="AY294"/>
          <cell r="AZ294"/>
          <cell r="BA294" t="str">
            <v>Yes</v>
          </cell>
          <cell r="BB294"/>
        </row>
        <row r="295">
          <cell r="A295">
            <v>43252</v>
          </cell>
          <cell r="B295">
            <v>142</v>
          </cell>
          <cell r="C295" t="str">
            <v>SDPUR-20180047</v>
          </cell>
          <cell r="D295" t="str">
            <v>上达</v>
          </cell>
          <cell r="E295" t="str">
            <v>YSM10</v>
          </cell>
          <cell r="F295" t="str">
            <v>NA</v>
          </cell>
          <cell r="G295" t="e">
            <v>#REF!</v>
          </cell>
          <cell r="H295" t="e">
            <v>#REF!</v>
          </cell>
          <cell r="I295" t="str">
            <v>L-&gt;R</v>
          </cell>
          <cell r="J295" t="str">
            <v>MVC</v>
          </cell>
          <cell r="K295">
            <v>1</v>
          </cell>
          <cell r="L295">
            <v>109322</v>
          </cell>
          <cell r="M295" t="str">
            <v>DEC 18</v>
          </cell>
          <cell r="N295"/>
          <cell r="O295">
            <v>11100278</v>
          </cell>
          <cell r="P295">
            <v>757875</v>
          </cell>
          <cell r="Q295">
            <v>43435</v>
          </cell>
          <cell r="R295" t="str">
            <v>No</v>
          </cell>
          <cell r="S295" t="str">
            <v>C49</v>
          </cell>
          <cell r="T295" t="str">
            <v>SOUTH</v>
          </cell>
          <cell r="U295" t="str">
            <v>深圳</v>
          </cell>
          <cell r="V295" t="str">
            <v>SZ 深圳</v>
          </cell>
          <cell r="W295" t="str">
            <v>RW</v>
          </cell>
          <cell r="X295" t="str">
            <v>RMB</v>
          </cell>
          <cell r="Y295">
            <v>757875</v>
          </cell>
          <cell r="Z295">
            <v>1.1599999999999999</v>
          </cell>
          <cell r="AA295">
            <v>757875</v>
          </cell>
          <cell r="AB295">
            <v>1.23</v>
          </cell>
          <cell r="AC295">
            <v>803608.83620689658</v>
          </cell>
          <cell r="AD295">
            <v>96433.06034482758</v>
          </cell>
          <cell r="AE295">
            <v>0.12</v>
          </cell>
          <cell r="AF295">
            <v>43279</v>
          </cell>
          <cell r="AG295" t="str">
            <v>含税到厂</v>
          </cell>
          <cell r="AH295"/>
          <cell r="AI295"/>
          <cell r="AJ295"/>
          <cell r="AK295">
            <v>0.15</v>
          </cell>
          <cell r="AL295">
            <v>113681.25</v>
          </cell>
          <cell r="AM295">
            <v>43405</v>
          </cell>
          <cell r="AN295" t="str">
            <v>Yes</v>
          </cell>
          <cell r="AO295">
            <v>0.05</v>
          </cell>
          <cell r="AP295">
            <v>37893.75</v>
          </cell>
          <cell r="AQ295">
            <v>43435</v>
          </cell>
          <cell r="AR295">
            <v>43444</v>
          </cell>
          <cell r="AS295">
            <v>0.8</v>
          </cell>
          <cell r="AT295">
            <v>606300</v>
          </cell>
          <cell r="AU295">
            <v>43435</v>
          </cell>
          <cell r="AV295">
            <v>43459</v>
          </cell>
          <cell r="AW295" t="str">
            <v>complete</v>
          </cell>
          <cell r="AX295" t="str">
            <v>Yes</v>
          </cell>
          <cell r="AY295"/>
          <cell r="AZ295" t="str">
            <v>Y</v>
          </cell>
          <cell r="BA295" t="str">
            <v>Yes</v>
          </cell>
          <cell r="BB295" t="str">
            <v>forecast July, 改为Aug</v>
          </cell>
        </row>
        <row r="296">
          <cell r="A296">
            <v>43252</v>
          </cell>
          <cell r="B296">
            <v>143</v>
          </cell>
          <cell r="C296" t="str">
            <v>SDPUR-20180047</v>
          </cell>
          <cell r="D296" t="str">
            <v>上达</v>
          </cell>
          <cell r="E296" t="str">
            <v>YSM10</v>
          </cell>
          <cell r="F296" t="str">
            <v>NA</v>
          </cell>
          <cell r="G296" t="e">
            <v>#REF!</v>
          </cell>
          <cell r="H296" t="e">
            <v>#REF!</v>
          </cell>
          <cell r="I296" t="str">
            <v>L-&gt;R</v>
          </cell>
          <cell r="J296" t="str">
            <v>MVC</v>
          </cell>
          <cell r="K296">
            <v>1</v>
          </cell>
          <cell r="L296">
            <v>109322</v>
          </cell>
          <cell r="M296" t="str">
            <v>DEC 18</v>
          </cell>
          <cell r="N296"/>
          <cell r="O296">
            <v>11100278</v>
          </cell>
          <cell r="P296">
            <v>757875</v>
          </cell>
          <cell r="Q296">
            <v>43435</v>
          </cell>
          <cell r="R296" t="str">
            <v>No</v>
          </cell>
          <cell r="S296" t="str">
            <v>C49</v>
          </cell>
          <cell r="T296" t="str">
            <v>SOUTH</v>
          </cell>
          <cell r="U296" t="str">
            <v>深圳</v>
          </cell>
          <cell r="V296" t="str">
            <v>SZ 深圳</v>
          </cell>
          <cell r="W296" t="str">
            <v>RW</v>
          </cell>
          <cell r="X296" t="str">
            <v>RMB</v>
          </cell>
          <cell r="Y296">
            <v>757875</v>
          </cell>
          <cell r="Z296">
            <v>1.1599999999999999</v>
          </cell>
          <cell r="AA296">
            <v>757875</v>
          </cell>
          <cell r="AB296">
            <v>1.23</v>
          </cell>
          <cell r="AC296">
            <v>803608.83620689658</v>
          </cell>
          <cell r="AD296">
            <v>96433.06034482758</v>
          </cell>
          <cell r="AE296">
            <v>0.12</v>
          </cell>
          <cell r="AF296">
            <v>43279</v>
          </cell>
          <cell r="AG296" t="str">
            <v>含税到厂</v>
          </cell>
          <cell r="AH296"/>
          <cell r="AI296"/>
          <cell r="AJ296"/>
          <cell r="AK296">
            <v>0.15</v>
          </cell>
          <cell r="AL296">
            <v>113681.25</v>
          </cell>
          <cell r="AM296">
            <v>43405</v>
          </cell>
          <cell r="AN296" t="str">
            <v>Yes</v>
          </cell>
          <cell r="AO296">
            <v>0.05</v>
          </cell>
          <cell r="AP296">
            <v>37893.75</v>
          </cell>
          <cell r="AQ296">
            <v>43435</v>
          </cell>
          <cell r="AR296">
            <v>43444</v>
          </cell>
          <cell r="AS296">
            <v>0.8</v>
          </cell>
          <cell r="AT296">
            <v>606300</v>
          </cell>
          <cell r="AU296">
            <v>43435</v>
          </cell>
          <cell r="AV296">
            <v>43459</v>
          </cell>
          <cell r="AW296" t="str">
            <v>complete</v>
          </cell>
          <cell r="AX296" t="str">
            <v>Yes</v>
          </cell>
          <cell r="AY296"/>
          <cell r="AZ296" t="str">
            <v>Y</v>
          </cell>
          <cell r="BA296" t="str">
            <v>Yes</v>
          </cell>
          <cell r="BB296" t="str">
            <v>forecast July, 改为Aug</v>
          </cell>
        </row>
        <row r="297">
          <cell r="A297">
            <v>43374</v>
          </cell>
          <cell r="B297">
            <v>144</v>
          </cell>
          <cell r="C297" t="str">
            <v>GCB20180928002</v>
          </cell>
          <cell r="D297" t="str">
            <v>贵阳永青</v>
          </cell>
          <cell r="E297" t="str">
            <v>TROI-7700EL</v>
          </cell>
          <cell r="F297" t="str">
            <v>NA</v>
          </cell>
          <cell r="G297" t="e">
            <v>#REF!</v>
          </cell>
          <cell r="H297" t="e">
            <v>#REF!</v>
          </cell>
          <cell r="I297" t="str">
            <v>L-&gt;R</v>
          </cell>
          <cell r="J297" t="str">
            <v>No</v>
          </cell>
          <cell r="K297">
            <v>1</v>
          </cell>
          <cell r="L297" t="e">
            <v>#N/A</v>
          </cell>
          <cell r="M297" t="e">
            <v>#N/A</v>
          </cell>
          <cell r="O297">
            <v>11100912</v>
          </cell>
          <cell r="P297">
            <v>380000</v>
          </cell>
          <cell r="Q297">
            <v>43466</v>
          </cell>
          <cell r="R297" t="str">
            <v>Yes</v>
          </cell>
          <cell r="S297" t="str">
            <v>C28</v>
          </cell>
          <cell r="T297" t="str">
            <v>SOUTH</v>
          </cell>
          <cell r="U297" t="str">
            <v>贵州</v>
          </cell>
          <cell r="V297" t="str">
            <v>SZ 深圳</v>
          </cell>
          <cell r="W297" t="str">
            <v>Li Yong</v>
          </cell>
          <cell r="X297" t="str">
            <v>RMB</v>
          </cell>
          <cell r="Y297">
            <v>380000</v>
          </cell>
          <cell r="Z297">
            <v>1.1599999999999999</v>
          </cell>
          <cell r="AA297">
            <v>380000</v>
          </cell>
          <cell r="AB297">
            <v>1.1499999999999999</v>
          </cell>
          <cell r="AC297">
            <v>376724.13793103449</v>
          </cell>
          <cell r="AD297">
            <v>45206.896551724138</v>
          </cell>
          <cell r="AE297">
            <v>0.12</v>
          </cell>
          <cell r="AF297">
            <v>43371</v>
          </cell>
          <cell r="AG297" t="str">
            <v>含税到厂</v>
          </cell>
          <cell r="AH297"/>
          <cell r="AI297"/>
          <cell r="AJ297"/>
          <cell r="AK297">
            <v>0.3</v>
          </cell>
          <cell r="AL297">
            <v>114000</v>
          </cell>
          <cell r="AM297">
            <v>43344</v>
          </cell>
          <cell r="AN297" t="str">
            <v>Yes</v>
          </cell>
          <cell r="AO297">
            <v>0.6</v>
          </cell>
          <cell r="AP297">
            <v>228000</v>
          </cell>
          <cell r="AQ297">
            <v>43586</v>
          </cell>
          <cell r="AR297">
            <v>43606</v>
          </cell>
          <cell r="AS297">
            <v>0.1</v>
          </cell>
          <cell r="AT297">
            <v>38000</v>
          </cell>
          <cell r="AV297"/>
          <cell r="AW297" t="str">
            <v>complete</v>
          </cell>
          <cell r="AX297" t="str">
            <v>Yes</v>
          </cell>
          <cell r="AY297"/>
          <cell r="BA297" t="str">
            <v>Yes</v>
          </cell>
        </row>
        <row r="298">
          <cell r="A298">
            <v>43374</v>
          </cell>
          <cell r="B298">
            <v>145</v>
          </cell>
          <cell r="C298" t="str">
            <v>C49SZX20180152ZX</v>
          </cell>
          <cell r="D298" t="str">
            <v>雅鑫特</v>
          </cell>
          <cell r="E298" t="str">
            <v>YSM10</v>
          </cell>
          <cell r="F298" t="str">
            <v>NA</v>
          </cell>
          <cell r="G298" t="e">
            <v>#REF!</v>
          </cell>
          <cell r="H298" t="e">
            <v>#REF!</v>
          </cell>
          <cell r="I298" t="str">
            <v>L-&gt;R</v>
          </cell>
          <cell r="J298" t="str">
            <v>MVC+ATS15</v>
          </cell>
          <cell r="K298">
            <v>1</v>
          </cell>
          <cell r="L298">
            <v>109284</v>
          </cell>
          <cell r="M298" t="str">
            <v>OCT 18</v>
          </cell>
          <cell r="O298">
            <v>11116220</v>
          </cell>
          <cell r="P298">
            <v>9000000</v>
          </cell>
          <cell r="Q298">
            <v>43374</v>
          </cell>
          <cell r="R298" t="str">
            <v>No</v>
          </cell>
          <cell r="S298" t="str">
            <v>C49</v>
          </cell>
          <cell r="T298" t="str">
            <v>SOUTH</v>
          </cell>
          <cell r="U298" t="str">
            <v>深圳</v>
          </cell>
          <cell r="V298" t="str">
            <v>SZ 深圳</v>
          </cell>
          <cell r="W298" t="str">
            <v>ZX</v>
          </cell>
          <cell r="X298" t="str">
            <v>JPY</v>
          </cell>
          <cell r="Y298">
            <v>9000000</v>
          </cell>
          <cell r="Z298">
            <v>1</v>
          </cell>
          <cell r="AA298">
            <v>9000000</v>
          </cell>
          <cell r="AB298">
            <v>7.2099999999999997E-2</v>
          </cell>
          <cell r="AC298">
            <v>648900</v>
          </cell>
          <cell r="AD298">
            <v>77868</v>
          </cell>
          <cell r="AE298">
            <v>0.12</v>
          </cell>
          <cell r="AF298">
            <v>43383</v>
          </cell>
          <cell r="AG298" t="str">
            <v>CIF</v>
          </cell>
          <cell r="AH298"/>
          <cell r="AI298"/>
          <cell r="AJ298"/>
          <cell r="AK298">
            <v>0.1</v>
          </cell>
          <cell r="AL298">
            <v>900000</v>
          </cell>
          <cell r="AM298">
            <v>43374</v>
          </cell>
          <cell r="AN298" t="str">
            <v>Yes</v>
          </cell>
          <cell r="AO298" t="str">
            <v>agree</v>
          </cell>
          <cell r="AP298">
            <v>1000000</v>
          </cell>
          <cell r="AQ298">
            <v>43374</v>
          </cell>
          <cell r="AR298">
            <v>43388</v>
          </cell>
          <cell r="AS298" t="str">
            <v>agree</v>
          </cell>
          <cell r="AT298" t="e">
            <v>#VALUE!</v>
          </cell>
          <cell r="AU298">
            <v>43374</v>
          </cell>
          <cell r="AV298" t="str">
            <v>complete</v>
          </cell>
          <cell r="AW298"/>
          <cell r="AY298"/>
          <cell r="BA298" t="str">
            <v>Yes</v>
          </cell>
        </row>
        <row r="299">
          <cell r="A299">
            <v>43374</v>
          </cell>
          <cell r="B299">
            <v>146</v>
          </cell>
          <cell r="C299" t="str">
            <v>C49SZX20180152ZX</v>
          </cell>
          <cell r="D299" t="str">
            <v>雅鑫特</v>
          </cell>
          <cell r="E299" t="str">
            <v>C49SZX20210065JD</v>
          </cell>
          <cell r="F299" t="str">
            <v>NA</v>
          </cell>
          <cell r="G299" t="e">
            <v>#REF!</v>
          </cell>
          <cell r="H299" t="e">
            <v>#REF!</v>
          </cell>
          <cell r="I299" t="str">
            <v>L-&gt;R</v>
          </cell>
          <cell r="J299" t="str">
            <v>No</v>
          </cell>
          <cell r="K299">
            <v>1</v>
          </cell>
          <cell r="L299">
            <v>109264</v>
          </cell>
          <cell r="M299" t="str">
            <v>OCT 18</v>
          </cell>
          <cell r="O299">
            <v>11116220</v>
          </cell>
          <cell r="P299">
            <v>14000000</v>
          </cell>
          <cell r="Q299">
            <v>43374</v>
          </cell>
          <cell r="R299" t="str">
            <v>No</v>
          </cell>
          <cell r="S299" t="str">
            <v>C49</v>
          </cell>
          <cell r="T299" t="str">
            <v>SOUTH</v>
          </cell>
          <cell r="U299" t="str">
            <v>深圳</v>
          </cell>
          <cell r="V299" t="str">
            <v>SZ 深圳</v>
          </cell>
          <cell r="W299" t="str">
            <v>ZX</v>
          </cell>
          <cell r="X299" t="str">
            <v>JPY</v>
          </cell>
          <cell r="Y299">
            <v>14000000</v>
          </cell>
          <cell r="Z299">
            <v>1</v>
          </cell>
          <cell r="AA299">
            <v>14000000</v>
          </cell>
          <cell r="AB299">
            <v>7.2099999999999997E-2</v>
          </cell>
          <cell r="AC299">
            <v>1009400</v>
          </cell>
          <cell r="AD299">
            <v>121128</v>
          </cell>
          <cell r="AE299">
            <v>0.12</v>
          </cell>
          <cell r="AF299">
            <v>43383</v>
          </cell>
          <cell r="AG299" t="str">
            <v>CIF</v>
          </cell>
          <cell r="AH299"/>
          <cell r="AI299"/>
          <cell r="AJ299"/>
          <cell r="AK299">
            <v>0.1</v>
          </cell>
          <cell r="AL299">
            <v>1400000</v>
          </cell>
          <cell r="AM299">
            <v>43374</v>
          </cell>
          <cell r="AN299" t="str">
            <v>Yes</v>
          </cell>
          <cell r="AO299">
            <v>0.9</v>
          </cell>
          <cell r="AP299">
            <v>12600000</v>
          </cell>
          <cell r="AQ299">
            <v>43374</v>
          </cell>
          <cell r="AR299">
            <v>43396</v>
          </cell>
          <cell r="AS299" t="str">
            <v>complete</v>
          </cell>
          <cell r="AT299" t="e">
            <v>#VALUE!</v>
          </cell>
          <cell r="AV299"/>
          <cell r="AW299"/>
          <cell r="AX299" t="str">
            <v>Yes</v>
          </cell>
          <cell r="AY299"/>
          <cell r="BA299" t="str">
            <v>Yes</v>
          </cell>
        </row>
        <row r="300">
          <cell r="A300">
            <v>43374</v>
          </cell>
          <cell r="B300">
            <v>147</v>
          </cell>
          <cell r="C300" t="str">
            <v>C49SZX20180152ZX</v>
          </cell>
          <cell r="D300" t="str">
            <v>雅鑫特</v>
          </cell>
          <cell r="E300" t="str">
            <v>YSM20R(SV)-2</v>
          </cell>
          <cell r="F300" t="str">
            <v>NA</v>
          </cell>
          <cell r="G300" t="e">
            <v>#REF!</v>
          </cell>
          <cell r="H300" t="e">
            <v>#REF!</v>
          </cell>
          <cell r="I300" t="str">
            <v>L-&gt;R</v>
          </cell>
          <cell r="J300" t="str">
            <v>No</v>
          </cell>
          <cell r="K300">
            <v>1</v>
          </cell>
          <cell r="L300">
            <v>109264</v>
          </cell>
          <cell r="M300" t="str">
            <v>OCT 18</v>
          </cell>
          <cell r="O300">
            <v>11116220</v>
          </cell>
          <cell r="P300">
            <v>14000000</v>
          </cell>
          <cell r="Q300">
            <v>43374</v>
          </cell>
          <cell r="R300" t="str">
            <v>No</v>
          </cell>
          <cell r="S300" t="str">
            <v>C49</v>
          </cell>
          <cell r="T300" t="str">
            <v>SOUTH</v>
          </cell>
          <cell r="U300" t="str">
            <v>深圳</v>
          </cell>
          <cell r="V300" t="str">
            <v>SZ 深圳</v>
          </cell>
          <cell r="W300" t="str">
            <v>ZX</v>
          </cell>
          <cell r="X300" t="str">
            <v>JPY</v>
          </cell>
          <cell r="Y300">
            <v>14000000</v>
          </cell>
          <cell r="Z300">
            <v>1</v>
          </cell>
          <cell r="AA300">
            <v>14000000</v>
          </cell>
          <cell r="AB300">
            <v>7.2099999999999997E-2</v>
          </cell>
          <cell r="AC300">
            <v>1009400</v>
          </cell>
          <cell r="AD300">
            <v>121128</v>
          </cell>
          <cell r="AE300">
            <v>0.12</v>
          </cell>
          <cell r="AF300">
            <v>43383</v>
          </cell>
          <cell r="AG300" t="str">
            <v>CIF</v>
          </cell>
          <cell r="AH300"/>
          <cell r="AI300"/>
          <cell r="AJ300"/>
          <cell r="AK300">
            <v>0.1</v>
          </cell>
          <cell r="AL300">
            <v>1400000</v>
          </cell>
          <cell r="AM300">
            <v>43374</v>
          </cell>
          <cell r="AN300" t="str">
            <v>Yes</v>
          </cell>
          <cell r="AO300">
            <v>0.9</v>
          </cell>
          <cell r="AP300">
            <v>12600000</v>
          </cell>
          <cell r="AQ300">
            <v>43374</v>
          </cell>
          <cell r="AR300">
            <v>43396</v>
          </cell>
          <cell r="AS300" t="str">
            <v>complete</v>
          </cell>
          <cell r="AT300" t="e">
            <v>#VALUE!</v>
          </cell>
          <cell r="AV300"/>
          <cell r="AW300"/>
          <cell r="AX300" t="str">
            <v>Yes</v>
          </cell>
          <cell r="AY300"/>
          <cell r="BA300" t="str">
            <v>Yes</v>
          </cell>
        </row>
        <row r="301">
          <cell r="A301">
            <v>43374</v>
          </cell>
          <cell r="B301">
            <v>148</v>
          </cell>
          <cell r="C301" t="str">
            <v>201809200146</v>
          </cell>
          <cell r="D301" t="str">
            <v>青岛鼎新</v>
          </cell>
          <cell r="E301" t="str">
            <v>TROI-7700EL</v>
          </cell>
          <cell r="F301" t="str">
            <v>No</v>
          </cell>
          <cell r="G301" t="e">
            <v>#REF!</v>
          </cell>
          <cell r="H301" t="e">
            <v>#REF!</v>
          </cell>
          <cell r="I301" t="str">
            <v>L-&gt;R</v>
          </cell>
          <cell r="J301" t="str">
            <v>No</v>
          </cell>
          <cell r="K301">
            <v>2</v>
          </cell>
          <cell r="L301" t="e">
            <v>#N/A</v>
          </cell>
          <cell r="M301" t="e">
            <v>#N/A</v>
          </cell>
          <cell r="Q301"/>
          <cell r="R301" t="str">
            <v>No</v>
          </cell>
          <cell r="S301" t="str">
            <v>C28</v>
          </cell>
          <cell r="T301" t="str">
            <v>PRC</v>
          </cell>
          <cell r="U301" t="str">
            <v>青岛</v>
          </cell>
          <cell r="V301" t="str">
            <v>SZ 深圳</v>
          </cell>
          <cell r="W301" t="str">
            <v>Li Yong</v>
          </cell>
          <cell r="X301" t="str">
            <v>RMB</v>
          </cell>
          <cell r="Y301">
            <v>898000</v>
          </cell>
          <cell r="Z301">
            <v>1</v>
          </cell>
          <cell r="AA301">
            <v>1796000</v>
          </cell>
          <cell r="AB301">
            <v>1.1399999999999999</v>
          </cell>
          <cell r="AC301">
            <v>2047439.9999999998</v>
          </cell>
          <cell r="AD301">
            <v>245692.79999999996</v>
          </cell>
          <cell r="AE301">
            <v>0.12</v>
          </cell>
          <cell r="AF301">
            <v>43373</v>
          </cell>
          <cell r="AG301" t="str">
            <v>含税到厂</v>
          </cell>
          <cell r="AH301"/>
          <cell r="AI301"/>
          <cell r="AJ301"/>
          <cell r="AK301">
            <v>0.3</v>
          </cell>
          <cell r="AL301">
            <v>538800</v>
          </cell>
          <cell r="AM301">
            <v>43374</v>
          </cell>
          <cell r="AN301" t="str">
            <v>Yes</v>
          </cell>
          <cell r="AO301">
            <v>0.6</v>
          </cell>
          <cell r="AP301">
            <v>1077600</v>
          </cell>
          <cell r="AR301"/>
          <cell r="AS301">
            <v>0.1</v>
          </cell>
          <cell r="AT301">
            <v>179600</v>
          </cell>
          <cell r="AV301"/>
          <cell r="AW301"/>
          <cell r="AY301"/>
          <cell r="BA301" t="str">
            <v>Yes</v>
          </cell>
        </row>
        <row r="302">
          <cell r="A302">
            <v>43374</v>
          </cell>
          <cell r="B302">
            <v>149</v>
          </cell>
          <cell r="C302" t="str">
            <v>C49SZX20180158ZX</v>
          </cell>
          <cell r="D302" t="str">
            <v>德兰明海</v>
          </cell>
          <cell r="E302" t="str">
            <v>YSM20-2</v>
          </cell>
          <cell r="F302" t="str">
            <v>NA</v>
          </cell>
          <cell r="G302" t="e">
            <v>#REF!</v>
          </cell>
          <cell r="H302" t="e">
            <v>#REF!</v>
          </cell>
          <cell r="I302" t="str">
            <v>L-&gt;R</v>
          </cell>
          <cell r="J302" t="str">
            <v>No</v>
          </cell>
          <cell r="K302">
            <v>1</v>
          </cell>
          <cell r="L302">
            <v>109352</v>
          </cell>
          <cell r="M302" t="str">
            <v>NOV 18</v>
          </cell>
          <cell r="O302">
            <v>11116230</v>
          </cell>
          <cell r="P302">
            <v>16250000</v>
          </cell>
          <cell r="Q302">
            <v>43405</v>
          </cell>
          <cell r="R302" t="str">
            <v>No</v>
          </cell>
          <cell r="S302" t="str">
            <v>C49</v>
          </cell>
          <cell r="T302" t="str">
            <v>SOUTH</v>
          </cell>
          <cell r="U302" t="str">
            <v>深圳</v>
          </cell>
          <cell r="V302" t="str">
            <v>SZ 深圳</v>
          </cell>
          <cell r="W302" t="str">
            <v>ZX</v>
          </cell>
          <cell r="X302" t="str">
            <v>JPY</v>
          </cell>
          <cell r="Y302">
            <v>16250000</v>
          </cell>
          <cell r="Z302">
            <v>1</v>
          </cell>
          <cell r="AA302">
            <v>16250000</v>
          </cell>
          <cell r="AB302">
            <v>7.0199999999999999E-2</v>
          </cell>
          <cell r="AC302">
            <v>1140750</v>
          </cell>
          <cell r="AD302">
            <v>136890</v>
          </cell>
          <cell r="AE302">
            <v>0.12</v>
          </cell>
          <cell r="AF302">
            <v>43397</v>
          </cell>
          <cell r="AG302" t="str">
            <v>DAP 深圳</v>
          </cell>
          <cell r="AH302"/>
          <cell r="AI302"/>
          <cell r="AJ302"/>
          <cell r="AK302">
            <v>0.1</v>
          </cell>
          <cell r="AL302">
            <v>1625000</v>
          </cell>
          <cell r="AM302">
            <v>43374</v>
          </cell>
          <cell r="AN302" t="str">
            <v>Yes</v>
          </cell>
          <cell r="AO302">
            <v>0.9</v>
          </cell>
          <cell r="AP302">
            <v>14625000</v>
          </cell>
          <cell r="AQ302">
            <v>43405</v>
          </cell>
          <cell r="AR302">
            <v>43406</v>
          </cell>
          <cell r="AS302" t="str">
            <v>complete</v>
          </cell>
          <cell r="AT302" t="e">
            <v>#VALUE!</v>
          </cell>
          <cell r="AV302"/>
          <cell r="AW302"/>
          <cell r="AX302" t="str">
            <v>Yes</v>
          </cell>
          <cell r="AY302"/>
          <cell r="BA302" t="str">
            <v>Yes</v>
          </cell>
        </row>
        <row r="303">
          <cell r="A303">
            <v>43374</v>
          </cell>
          <cell r="B303">
            <v>150</v>
          </cell>
          <cell r="C303" t="str">
            <v>C49SZX20180156SX</v>
          </cell>
          <cell r="D303" t="str">
            <v>可祁</v>
          </cell>
          <cell r="E303" t="str">
            <v>YSM20R(SV)-2</v>
          </cell>
          <cell r="F303" t="str">
            <v>NA</v>
          </cell>
          <cell r="G303" t="e">
            <v>#REF!</v>
          </cell>
          <cell r="H303" t="e">
            <v>#REF!</v>
          </cell>
          <cell r="I303" t="str">
            <v>L-&gt;R</v>
          </cell>
          <cell r="J303" t="str">
            <v>No</v>
          </cell>
          <cell r="K303">
            <v>1</v>
          </cell>
          <cell r="L303">
            <v>109220</v>
          </cell>
          <cell r="M303" t="str">
            <v>APR 19</v>
          </cell>
          <cell r="O303">
            <v>11116266</v>
          </cell>
          <cell r="P303">
            <v>14140000</v>
          </cell>
          <cell r="Q303">
            <v>43525</v>
          </cell>
          <cell r="R303" t="str">
            <v>Yes</v>
          </cell>
          <cell r="S303" t="str">
            <v>C49</v>
          </cell>
          <cell r="T303" t="str">
            <v>SOUTH</v>
          </cell>
          <cell r="U303" t="str">
            <v>广州</v>
          </cell>
          <cell r="V303" t="str">
            <v>SZ 深圳</v>
          </cell>
          <cell r="W303" t="str">
            <v>SX</v>
          </cell>
          <cell r="X303" t="str">
            <v>JPY</v>
          </cell>
          <cell r="Y303">
            <v>14140000</v>
          </cell>
          <cell r="Z303">
            <v>1</v>
          </cell>
          <cell r="AA303">
            <v>14140000</v>
          </cell>
          <cell r="AB303">
            <v>7.0199999999999999E-2</v>
          </cell>
          <cell r="AC303">
            <v>992628</v>
          </cell>
          <cell r="AD303">
            <v>119115.36</v>
          </cell>
          <cell r="AE303">
            <v>0.12</v>
          </cell>
          <cell r="AF303">
            <v>43398</v>
          </cell>
          <cell r="AG303" t="str">
            <v>DAP 广州</v>
          </cell>
          <cell r="AH303" t="str">
            <v>卸货一楼</v>
          </cell>
          <cell r="AI303"/>
          <cell r="AJ303"/>
          <cell r="AK303">
            <v>0.05</v>
          </cell>
          <cell r="AL303">
            <v>707000</v>
          </cell>
          <cell r="AM303">
            <v>43405</v>
          </cell>
          <cell r="AN303" t="str">
            <v>Yes</v>
          </cell>
          <cell r="AO303" t="str">
            <v>agree</v>
          </cell>
          <cell r="AP303">
            <v>4242000</v>
          </cell>
          <cell r="AQ303">
            <v>43497</v>
          </cell>
          <cell r="AR303">
            <v>43524</v>
          </cell>
          <cell r="AS303" t="str">
            <v>complete</v>
          </cell>
          <cell r="AT303"/>
          <cell r="AV303"/>
          <cell r="AW303"/>
          <cell r="AX303" t="str">
            <v>Yes</v>
          </cell>
          <cell r="AY303" t="str">
            <v>Yes</v>
          </cell>
          <cell r="AZ303" t="str">
            <v>Y</v>
          </cell>
          <cell r="BA303" t="str">
            <v>Yes</v>
          </cell>
        </row>
        <row r="304">
          <cell r="A304">
            <v>43374</v>
          </cell>
          <cell r="B304">
            <v>151</v>
          </cell>
          <cell r="C304" t="str">
            <v>C49SZX20180156SX</v>
          </cell>
          <cell r="D304" t="str">
            <v>可祁</v>
          </cell>
          <cell r="E304" t="str">
            <v>YSM20R(SV)-2</v>
          </cell>
          <cell r="F304" t="str">
            <v>NA</v>
          </cell>
          <cell r="G304" t="e">
            <v>#REF!</v>
          </cell>
          <cell r="H304" t="e">
            <v>#REF!</v>
          </cell>
          <cell r="I304" t="str">
            <v>L-&gt;R</v>
          </cell>
          <cell r="J304" t="str">
            <v>No</v>
          </cell>
          <cell r="K304">
            <v>1</v>
          </cell>
          <cell r="L304">
            <v>109220</v>
          </cell>
          <cell r="M304" t="str">
            <v>APR 19</v>
          </cell>
          <cell r="O304">
            <v>11116266</v>
          </cell>
          <cell r="P304">
            <v>14140000</v>
          </cell>
          <cell r="Q304">
            <v>43525</v>
          </cell>
          <cell r="R304" t="str">
            <v>Yes</v>
          </cell>
          <cell r="S304" t="str">
            <v>C49</v>
          </cell>
          <cell r="T304" t="str">
            <v>SOUTH</v>
          </cell>
          <cell r="U304" t="str">
            <v>广州</v>
          </cell>
          <cell r="V304" t="str">
            <v>SZ 深圳</v>
          </cell>
          <cell r="W304" t="str">
            <v>SX</v>
          </cell>
          <cell r="X304" t="str">
            <v>JPY</v>
          </cell>
          <cell r="Y304">
            <v>14140000</v>
          </cell>
          <cell r="Z304">
            <v>1</v>
          </cell>
          <cell r="AA304">
            <v>14140000</v>
          </cell>
          <cell r="AB304">
            <v>7.0199999999999999E-2</v>
          </cell>
          <cell r="AC304">
            <v>992628</v>
          </cell>
          <cell r="AD304">
            <v>119115.36</v>
          </cell>
          <cell r="AE304">
            <v>0.12</v>
          </cell>
          <cell r="AF304">
            <v>43398</v>
          </cell>
          <cell r="AG304" t="str">
            <v>DAP 广州</v>
          </cell>
          <cell r="AH304" t="str">
            <v>卸货一楼</v>
          </cell>
          <cell r="AI304"/>
          <cell r="AJ304"/>
          <cell r="AK304">
            <v>0.05</v>
          </cell>
          <cell r="AL304">
            <v>707000</v>
          </cell>
          <cell r="AM304">
            <v>43405</v>
          </cell>
          <cell r="AN304" t="str">
            <v>Yes</v>
          </cell>
          <cell r="AO304" t="str">
            <v>agree</v>
          </cell>
          <cell r="AP304">
            <v>22624000</v>
          </cell>
          <cell r="AQ304">
            <v>43525</v>
          </cell>
          <cell r="AR304">
            <v>43538</v>
          </cell>
          <cell r="AS304" t="str">
            <v>complete</v>
          </cell>
          <cell r="AT304"/>
          <cell r="AV304"/>
          <cell r="AW304"/>
          <cell r="AX304" t="str">
            <v>Yes</v>
          </cell>
          <cell r="AY304" t="str">
            <v>Yes</v>
          </cell>
          <cell r="AZ304" t="str">
            <v>Y</v>
          </cell>
          <cell r="BA304" t="str">
            <v>Yes</v>
          </cell>
        </row>
        <row r="305">
          <cell r="A305">
            <v>43405</v>
          </cell>
          <cell r="B305">
            <v>152</v>
          </cell>
          <cell r="C305" t="str">
            <v>C49SZX20180162SS</v>
          </cell>
          <cell r="D305" t="str">
            <v>龙大光电</v>
          </cell>
          <cell r="E305" t="str">
            <v>YSM40R-4</v>
          </cell>
          <cell r="F305" t="str">
            <v>#02893</v>
          </cell>
          <cell r="G305" t="e">
            <v>#REF!</v>
          </cell>
          <cell r="H305" t="e">
            <v>#REF!</v>
          </cell>
          <cell r="I305" t="str">
            <v>R-&gt;L</v>
          </cell>
          <cell r="J305" t="str">
            <v>No</v>
          </cell>
          <cell r="K305">
            <v>1</v>
          </cell>
          <cell r="L305">
            <v>109218</v>
          </cell>
          <cell r="M305" t="str">
            <v>JAN 19</v>
          </cell>
          <cell r="O305">
            <v>11100282</v>
          </cell>
          <cell r="P305">
            <v>1600000</v>
          </cell>
          <cell r="Q305">
            <v>43466</v>
          </cell>
          <cell r="R305" t="str">
            <v>Yes</v>
          </cell>
          <cell r="S305" t="str">
            <v>C49</v>
          </cell>
          <cell r="T305" t="str">
            <v>SOUTH</v>
          </cell>
          <cell r="U305" t="str">
            <v>深圳</v>
          </cell>
          <cell r="V305" t="str">
            <v>SZ 深圳</v>
          </cell>
          <cell r="W305" t="str">
            <v>SS</v>
          </cell>
          <cell r="X305" t="str">
            <v>RMB</v>
          </cell>
          <cell r="Y305">
            <v>1600000</v>
          </cell>
          <cell r="Z305">
            <v>1.1599999999999999</v>
          </cell>
          <cell r="AA305">
            <v>1600000</v>
          </cell>
          <cell r="AB305">
            <v>1.125</v>
          </cell>
          <cell r="AC305">
            <v>1551724.1379310347</v>
          </cell>
          <cell r="AD305">
            <v>186206.89655172414</v>
          </cell>
          <cell r="AE305">
            <v>0.12</v>
          </cell>
          <cell r="AF305">
            <v>43411</v>
          </cell>
          <cell r="AG305" t="str">
            <v>含税到厂</v>
          </cell>
          <cell r="AH305"/>
          <cell r="AI305">
            <v>244490</v>
          </cell>
          <cell r="AJ305" t="str">
            <v>电子汇票</v>
          </cell>
          <cell r="AK305">
            <v>1</v>
          </cell>
          <cell r="AL305">
            <v>1600000</v>
          </cell>
          <cell r="AN305" t="str">
            <v>Yes</v>
          </cell>
          <cell r="AO305"/>
          <cell r="AP305">
            <v>0</v>
          </cell>
          <cell r="AR305"/>
          <cell r="AS305"/>
          <cell r="AT305">
            <v>0</v>
          </cell>
          <cell r="AV305"/>
          <cell r="AW305"/>
          <cell r="AX305" t="str">
            <v>Yes</v>
          </cell>
          <cell r="AY305"/>
          <cell r="AZ305" t="str">
            <v>Y</v>
          </cell>
          <cell r="BA305" t="str">
            <v>Yes</v>
          </cell>
        </row>
        <row r="306">
          <cell r="A306">
            <v>43405</v>
          </cell>
          <cell r="B306">
            <v>153</v>
          </cell>
          <cell r="C306" t="str">
            <v>C49SZX20180162SS</v>
          </cell>
          <cell r="D306" t="str">
            <v>龙大光电</v>
          </cell>
          <cell r="E306" t="str">
            <v>YSM40R-4</v>
          </cell>
          <cell r="F306" t="str">
            <v>#02893</v>
          </cell>
          <cell r="G306" t="e">
            <v>#REF!</v>
          </cell>
          <cell r="H306" t="e">
            <v>#REF!</v>
          </cell>
          <cell r="I306" t="str">
            <v>R-&gt;L</v>
          </cell>
          <cell r="J306" t="str">
            <v>No</v>
          </cell>
          <cell r="K306">
            <v>1</v>
          </cell>
          <cell r="L306">
            <v>109218</v>
          </cell>
          <cell r="M306" t="str">
            <v>JAN 19</v>
          </cell>
          <cell r="O306">
            <v>11100282</v>
          </cell>
          <cell r="P306">
            <v>1600000</v>
          </cell>
          <cell r="Q306">
            <v>43466</v>
          </cell>
          <cell r="R306" t="str">
            <v>Yes</v>
          </cell>
          <cell r="S306" t="str">
            <v>C49</v>
          </cell>
          <cell r="T306" t="str">
            <v>SOUTH</v>
          </cell>
          <cell r="U306" t="str">
            <v>深圳</v>
          </cell>
          <cell r="V306" t="str">
            <v>SZ 深圳</v>
          </cell>
          <cell r="W306" t="str">
            <v>SS</v>
          </cell>
          <cell r="X306" t="str">
            <v>RMB</v>
          </cell>
          <cell r="Y306">
            <v>1600000</v>
          </cell>
          <cell r="Z306">
            <v>1.1599999999999999</v>
          </cell>
          <cell r="AA306">
            <v>1600000</v>
          </cell>
          <cell r="AB306">
            <v>1.125</v>
          </cell>
          <cell r="AC306">
            <v>1551724.1379310347</v>
          </cell>
          <cell r="AD306">
            <v>186206.89655172414</v>
          </cell>
          <cell r="AE306">
            <v>0.12</v>
          </cell>
          <cell r="AF306">
            <v>43411</v>
          </cell>
          <cell r="AG306" t="str">
            <v>含税到厂</v>
          </cell>
          <cell r="AH306"/>
          <cell r="AI306">
            <v>244490</v>
          </cell>
          <cell r="AJ306" t="str">
            <v>电子汇票</v>
          </cell>
          <cell r="AK306">
            <v>1</v>
          </cell>
          <cell r="AL306">
            <v>1600000</v>
          </cell>
          <cell r="AN306" t="str">
            <v>Yes</v>
          </cell>
          <cell r="AO306"/>
          <cell r="AP306">
            <v>0</v>
          </cell>
          <cell r="AR306"/>
          <cell r="AS306"/>
          <cell r="AT306">
            <v>0</v>
          </cell>
          <cell r="AV306"/>
          <cell r="AW306"/>
          <cell r="AX306" t="str">
            <v>Yes</v>
          </cell>
          <cell r="AY306"/>
          <cell r="AZ306" t="str">
            <v>Y</v>
          </cell>
          <cell r="BA306" t="str">
            <v>Yes</v>
          </cell>
        </row>
        <row r="307">
          <cell r="A307">
            <v>43405</v>
          </cell>
          <cell r="B307">
            <v>154</v>
          </cell>
          <cell r="C307" t="str">
            <v>C49SZX20180165ZX</v>
          </cell>
          <cell r="D307" t="str">
            <v>格美通</v>
          </cell>
          <cell r="E307" t="str">
            <v>YS24</v>
          </cell>
          <cell r="F307" t="str">
            <v>NA</v>
          </cell>
          <cell r="G307" t="e">
            <v>#REF!</v>
          </cell>
          <cell r="H307" t="e">
            <v>#REF!</v>
          </cell>
          <cell r="I307" t="str">
            <v>L-&gt;R</v>
          </cell>
          <cell r="J307" t="str">
            <v>No</v>
          </cell>
          <cell r="K307">
            <v>1</v>
          </cell>
          <cell r="L307">
            <v>109421</v>
          </cell>
          <cell r="M307" t="str">
            <v>DEC 18</v>
          </cell>
          <cell r="O307">
            <v>11116239</v>
          </cell>
          <cell r="P307">
            <v>12500000</v>
          </cell>
          <cell r="Q307">
            <v>43435</v>
          </cell>
          <cell r="R307" t="str">
            <v>No</v>
          </cell>
          <cell r="S307" t="str">
            <v>C49</v>
          </cell>
          <cell r="T307" t="str">
            <v>SOUTH</v>
          </cell>
          <cell r="U307" t="str">
            <v>深圳</v>
          </cell>
          <cell r="V307" t="str">
            <v>SZ 深圳</v>
          </cell>
          <cell r="W307" t="str">
            <v>ZX</v>
          </cell>
          <cell r="X307" t="str">
            <v>JPY</v>
          </cell>
          <cell r="Y307">
            <v>12500000</v>
          </cell>
          <cell r="Z307">
            <v>1</v>
          </cell>
          <cell r="AA307">
            <v>12500000</v>
          </cell>
          <cell r="AB307">
            <v>7.0699999999999999E-2</v>
          </cell>
          <cell r="AC307">
            <v>883750</v>
          </cell>
          <cell r="AD307">
            <v>106050</v>
          </cell>
          <cell r="AE307">
            <v>0.12</v>
          </cell>
          <cell r="AF307">
            <v>43412</v>
          </cell>
          <cell r="AG307" t="str">
            <v>DAP 深圳</v>
          </cell>
          <cell r="AH307"/>
          <cell r="AI307"/>
          <cell r="AJ307"/>
          <cell r="AK307" t="str">
            <v>agree</v>
          </cell>
          <cell r="AL307">
            <v>800000</v>
          </cell>
          <cell r="AM307">
            <v>43405</v>
          </cell>
          <cell r="AN307" t="str">
            <v>Yes</v>
          </cell>
          <cell r="AO307" t="str">
            <v>agree</v>
          </cell>
          <cell r="AP307">
            <v>11700000</v>
          </cell>
          <cell r="AQ307">
            <v>43435</v>
          </cell>
          <cell r="AR307">
            <v>43445</v>
          </cell>
          <cell r="AS307" t="str">
            <v>complete</v>
          </cell>
          <cell r="AT307" t="e">
            <v>#VALUE!</v>
          </cell>
          <cell r="AV307"/>
          <cell r="AW307"/>
          <cell r="AX307" t="str">
            <v>Yes</v>
          </cell>
          <cell r="AY307"/>
          <cell r="BA307" t="str">
            <v>Yes</v>
          </cell>
        </row>
        <row r="308">
          <cell r="A308">
            <v>43405</v>
          </cell>
          <cell r="B308">
            <v>155</v>
          </cell>
          <cell r="C308" t="str">
            <v>C49SZX20180167DZ</v>
          </cell>
          <cell r="D308" t="str">
            <v>朗特</v>
          </cell>
          <cell r="E308" t="str">
            <v>YSM20R(SV)-2</v>
          </cell>
          <cell r="F308" t="str">
            <v>#08242</v>
          </cell>
          <cell r="G308" t="e">
            <v>#REF!</v>
          </cell>
          <cell r="H308" t="e">
            <v>#REF!</v>
          </cell>
          <cell r="I308" t="str">
            <v>R-&gt;L</v>
          </cell>
          <cell r="J308" t="str">
            <v>No</v>
          </cell>
          <cell r="K308">
            <v>1</v>
          </cell>
          <cell r="L308">
            <v>109493</v>
          </cell>
          <cell r="M308" t="str">
            <v>APR 19</v>
          </cell>
          <cell r="O308">
            <v>11116272</v>
          </cell>
          <cell r="P308">
            <v>15500000</v>
          </cell>
          <cell r="Q308">
            <v>43525</v>
          </cell>
          <cell r="R308" t="str">
            <v>No</v>
          </cell>
          <cell r="S308" t="str">
            <v>C49</v>
          </cell>
          <cell r="T308" t="str">
            <v>SOUTH</v>
          </cell>
          <cell r="U308" t="str">
            <v>深圳</v>
          </cell>
          <cell r="V308" t="str">
            <v>SZ 深圳</v>
          </cell>
          <cell r="W308" t="str">
            <v>DZ</v>
          </cell>
          <cell r="X308" t="str">
            <v>JPY</v>
          </cell>
          <cell r="Y308">
            <v>15500000</v>
          </cell>
          <cell r="Z308">
            <v>1</v>
          </cell>
          <cell r="AA308">
            <v>15500000</v>
          </cell>
          <cell r="AB308">
            <v>7.0699999999999999E-2</v>
          </cell>
          <cell r="AC308">
            <v>1095850</v>
          </cell>
          <cell r="AD308">
            <v>131502</v>
          </cell>
          <cell r="AE308">
            <v>0.12</v>
          </cell>
          <cell r="AF308">
            <v>43413</v>
          </cell>
          <cell r="AG308" t="str">
            <v>CIF</v>
          </cell>
          <cell r="AH308"/>
          <cell r="AI308" t="str">
            <v>银行承兑汇票</v>
          </cell>
          <cell r="AJ308">
            <v>43419</v>
          </cell>
          <cell r="AK308" t="str">
            <v>agree</v>
          </cell>
          <cell r="AL308">
            <v>15217796</v>
          </cell>
          <cell r="AM308">
            <v>43466</v>
          </cell>
          <cell r="AN308" t="str">
            <v>Yes</v>
          </cell>
          <cell r="AO308" t="str">
            <v>agree</v>
          </cell>
          <cell r="AP308">
            <v>136960166</v>
          </cell>
          <cell r="AQ308">
            <v>43525</v>
          </cell>
          <cell r="AR308">
            <v>43552</v>
          </cell>
          <cell r="AS308" t="str">
            <v>complete</v>
          </cell>
          <cell r="AT308"/>
          <cell r="AV308"/>
          <cell r="AW308"/>
          <cell r="AX308" t="str">
            <v>Yes</v>
          </cell>
          <cell r="AY308" t="str">
            <v>Yes</v>
          </cell>
          <cell r="AZ308" t="str">
            <v>Y</v>
          </cell>
          <cell r="BA308" t="str">
            <v>Yes</v>
          </cell>
        </row>
        <row r="309">
          <cell r="A309">
            <v>43405</v>
          </cell>
          <cell r="B309">
            <v>156</v>
          </cell>
          <cell r="C309" t="str">
            <v>C49SZX20180167DZ</v>
          </cell>
          <cell r="D309" t="str">
            <v>朗特</v>
          </cell>
          <cell r="E309" t="str">
            <v>YSM20R(SV)-2</v>
          </cell>
          <cell r="F309" t="str">
            <v>#08242</v>
          </cell>
          <cell r="G309" t="e">
            <v>#REF!</v>
          </cell>
          <cell r="H309" t="e">
            <v>#REF!</v>
          </cell>
          <cell r="I309" t="str">
            <v>R-&gt;L</v>
          </cell>
          <cell r="J309" t="str">
            <v>No</v>
          </cell>
          <cell r="K309">
            <v>1</v>
          </cell>
          <cell r="L309">
            <v>109493</v>
          </cell>
          <cell r="M309" t="str">
            <v>APR 19</v>
          </cell>
          <cell r="O309">
            <v>11116272</v>
          </cell>
          <cell r="P309">
            <v>15500000</v>
          </cell>
          <cell r="Q309">
            <v>43525</v>
          </cell>
          <cell r="R309" t="str">
            <v>No</v>
          </cell>
          <cell r="S309" t="str">
            <v>C49</v>
          </cell>
          <cell r="T309" t="str">
            <v>SOUTH</v>
          </cell>
          <cell r="U309" t="str">
            <v>深圳</v>
          </cell>
          <cell r="V309" t="str">
            <v>SZ 深圳</v>
          </cell>
          <cell r="W309" t="str">
            <v>DZ</v>
          </cell>
          <cell r="X309" t="str">
            <v>JPY</v>
          </cell>
          <cell r="Y309">
            <v>15500000</v>
          </cell>
          <cell r="Z309">
            <v>1</v>
          </cell>
          <cell r="AA309">
            <v>15500000</v>
          </cell>
          <cell r="AB309">
            <v>7.0699999999999999E-2</v>
          </cell>
          <cell r="AC309">
            <v>1095850</v>
          </cell>
          <cell r="AD309">
            <v>131502</v>
          </cell>
          <cell r="AE309">
            <v>0.12</v>
          </cell>
          <cell r="AF309">
            <v>43413</v>
          </cell>
          <cell r="AG309" t="str">
            <v>CIF</v>
          </cell>
          <cell r="AH309"/>
          <cell r="AI309" t="str">
            <v>银行承兑汇票</v>
          </cell>
          <cell r="AJ309">
            <v>43419</v>
          </cell>
          <cell r="AK309" t="str">
            <v>agree</v>
          </cell>
          <cell r="AL309">
            <v>0</v>
          </cell>
          <cell r="AM309">
            <v>43466</v>
          </cell>
          <cell r="AN309" t="str">
            <v>Yes</v>
          </cell>
          <cell r="AO309" t="str">
            <v>agree</v>
          </cell>
          <cell r="AP309">
            <v>0</v>
          </cell>
          <cell r="AR309"/>
          <cell r="AS309"/>
          <cell r="AT309">
            <v>0</v>
          </cell>
          <cell r="AV309"/>
          <cell r="AW309"/>
          <cell r="AY309" t="str">
            <v>Yes</v>
          </cell>
          <cell r="AZ309" t="str">
            <v>Y</v>
          </cell>
          <cell r="BA309" t="str">
            <v>Yes</v>
          </cell>
        </row>
        <row r="310">
          <cell r="A310">
            <v>43405</v>
          </cell>
          <cell r="B310">
            <v>157</v>
          </cell>
          <cell r="C310" t="str">
            <v>C49SZX20180167DZ</v>
          </cell>
          <cell r="D310" t="str">
            <v>朗特</v>
          </cell>
          <cell r="E310" t="str">
            <v>YSM20R(SV)-2</v>
          </cell>
          <cell r="F310" t="str">
            <v>#08242</v>
          </cell>
          <cell r="G310" t="e">
            <v>#REF!</v>
          </cell>
          <cell r="H310" t="e">
            <v>#REF!</v>
          </cell>
          <cell r="I310" t="str">
            <v>R-&gt;L</v>
          </cell>
          <cell r="J310" t="str">
            <v>No</v>
          </cell>
          <cell r="K310">
            <v>1</v>
          </cell>
          <cell r="L310">
            <v>109493</v>
          </cell>
          <cell r="M310" t="str">
            <v>APR 19</v>
          </cell>
          <cell r="O310">
            <v>11116272</v>
          </cell>
          <cell r="P310">
            <v>15500000</v>
          </cell>
          <cell r="Q310">
            <v>43525</v>
          </cell>
          <cell r="R310" t="str">
            <v>No</v>
          </cell>
          <cell r="S310" t="str">
            <v>C49</v>
          </cell>
          <cell r="T310" t="str">
            <v>SOUTH</v>
          </cell>
          <cell r="U310" t="str">
            <v>深圳</v>
          </cell>
          <cell r="V310" t="str">
            <v>SZ 深圳</v>
          </cell>
          <cell r="W310" t="str">
            <v>DZ</v>
          </cell>
          <cell r="X310" t="str">
            <v>JPY</v>
          </cell>
          <cell r="Y310">
            <v>15500000</v>
          </cell>
          <cell r="Z310">
            <v>1</v>
          </cell>
          <cell r="AA310">
            <v>15500000</v>
          </cell>
          <cell r="AB310">
            <v>7.0699999999999999E-2</v>
          </cell>
          <cell r="AC310">
            <v>1095850</v>
          </cell>
          <cell r="AD310">
            <v>131502</v>
          </cell>
          <cell r="AE310">
            <v>0.12</v>
          </cell>
          <cell r="AF310">
            <v>43413</v>
          </cell>
          <cell r="AG310" t="str">
            <v>CIF</v>
          </cell>
          <cell r="AH310"/>
          <cell r="AI310" t="str">
            <v>银行承兑汇票</v>
          </cell>
          <cell r="AJ310">
            <v>43419</v>
          </cell>
          <cell r="AK310" t="str">
            <v>agree</v>
          </cell>
          <cell r="AL310">
            <v>0</v>
          </cell>
          <cell r="AM310">
            <v>43466</v>
          </cell>
          <cell r="AN310" t="str">
            <v>Yes</v>
          </cell>
          <cell r="AO310" t="str">
            <v>agree</v>
          </cell>
          <cell r="AP310">
            <v>0</v>
          </cell>
          <cell r="AR310"/>
          <cell r="AS310"/>
          <cell r="AT310">
            <v>0</v>
          </cell>
          <cell r="AV310"/>
          <cell r="AW310"/>
          <cell r="AY310" t="str">
            <v>Yes</v>
          </cell>
          <cell r="AZ310" t="str">
            <v>Y</v>
          </cell>
          <cell r="BA310" t="str">
            <v>Yes</v>
          </cell>
        </row>
        <row r="311">
          <cell r="A311">
            <v>43405</v>
          </cell>
          <cell r="B311">
            <v>158</v>
          </cell>
          <cell r="C311" t="str">
            <v>C49SZX20180167DZ</v>
          </cell>
          <cell r="D311" t="str">
            <v>朗特</v>
          </cell>
          <cell r="E311" t="str">
            <v>YSM20R(SV)-2</v>
          </cell>
          <cell r="F311" t="str">
            <v>#08242</v>
          </cell>
          <cell r="G311" t="e">
            <v>#REF!</v>
          </cell>
          <cell r="H311" t="e">
            <v>#REF!</v>
          </cell>
          <cell r="I311" t="str">
            <v>R-&gt;L</v>
          </cell>
          <cell r="J311" t="str">
            <v>No</v>
          </cell>
          <cell r="K311">
            <v>1</v>
          </cell>
          <cell r="L311">
            <v>109493</v>
          </cell>
          <cell r="M311" t="str">
            <v>APR 19</v>
          </cell>
          <cell r="O311">
            <v>11116272</v>
          </cell>
          <cell r="P311">
            <v>15500000</v>
          </cell>
          <cell r="Q311">
            <v>43525</v>
          </cell>
          <cell r="R311" t="str">
            <v>No</v>
          </cell>
          <cell r="S311" t="str">
            <v>C49</v>
          </cell>
          <cell r="T311" t="str">
            <v>SOUTH</v>
          </cell>
          <cell r="U311" t="str">
            <v>深圳</v>
          </cell>
          <cell r="V311" t="str">
            <v>SZ 深圳</v>
          </cell>
          <cell r="W311" t="str">
            <v>DZ</v>
          </cell>
          <cell r="X311" t="str">
            <v>JPY</v>
          </cell>
          <cell r="Y311">
            <v>15500000</v>
          </cell>
          <cell r="Z311">
            <v>1</v>
          </cell>
          <cell r="AA311">
            <v>15500000</v>
          </cell>
          <cell r="AB311">
            <v>7.0699999999999999E-2</v>
          </cell>
          <cell r="AC311">
            <v>1095850</v>
          </cell>
          <cell r="AD311">
            <v>131502</v>
          </cell>
          <cell r="AE311">
            <v>0.12</v>
          </cell>
          <cell r="AF311">
            <v>43413</v>
          </cell>
          <cell r="AG311" t="str">
            <v>CIF</v>
          </cell>
          <cell r="AH311"/>
          <cell r="AI311" t="str">
            <v>银行承兑汇票</v>
          </cell>
          <cell r="AJ311">
            <v>43419</v>
          </cell>
          <cell r="AK311" t="str">
            <v>agree</v>
          </cell>
          <cell r="AL311">
            <v>0</v>
          </cell>
          <cell r="AM311">
            <v>43466</v>
          </cell>
          <cell r="AN311" t="str">
            <v>Yes</v>
          </cell>
          <cell r="AO311" t="str">
            <v>agree</v>
          </cell>
          <cell r="AP311">
            <v>0</v>
          </cell>
          <cell r="AR311"/>
          <cell r="AS311"/>
          <cell r="AT311">
            <v>0</v>
          </cell>
          <cell r="AV311"/>
          <cell r="AW311"/>
          <cell r="AY311" t="str">
            <v>Yes</v>
          </cell>
          <cell r="AZ311" t="str">
            <v>Y</v>
          </cell>
          <cell r="BA311" t="str">
            <v>Yes</v>
          </cell>
        </row>
        <row r="312">
          <cell r="A312">
            <v>43405</v>
          </cell>
          <cell r="B312">
            <v>159</v>
          </cell>
          <cell r="C312" t="str">
            <v>C49SZX20180167DZ</v>
          </cell>
          <cell r="D312" t="str">
            <v>朗特</v>
          </cell>
          <cell r="E312" t="str">
            <v>YSM10</v>
          </cell>
          <cell r="F312" t="str">
            <v>#08242</v>
          </cell>
          <cell r="G312" t="e">
            <v>#REF!</v>
          </cell>
          <cell r="H312" t="e">
            <v>#REF!</v>
          </cell>
          <cell r="I312" t="str">
            <v>R-&gt;L</v>
          </cell>
          <cell r="J312" t="str">
            <v>MVC+ATS15</v>
          </cell>
          <cell r="K312">
            <v>1</v>
          </cell>
          <cell r="L312">
            <v>109493</v>
          </cell>
          <cell r="M312" t="str">
            <v>APR 19</v>
          </cell>
          <cell r="O312">
            <v>11116272</v>
          </cell>
          <cell r="P312">
            <v>12882566</v>
          </cell>
          <cell r="Q312">
            <v>43525</v>
          </cell>
          <cell r="R312" t="str">
            <v>No</v>
          </cell>
          <cell r="S312" t="str">
            <v>C49</v>
          </cell>
          <cell r="T312" t="str">
            <v>SOUTH</v>
          </cell>
          <cell r="U312" t="str">
            <v>深圳</v>
          </cell>
          <cell r="V312" t="str">
            <v>SZ 深圳</v>
          </cell>
          <cell r="W312" t="str">
            <v>DZ</v>
          </cell>
          <cell r="X312" t="str">
            <v>JPY</v>
          </cell>
          <cell r="Y312">
            <v>12882566</v>
          </cell>
          <cell r="Z312">
            <v>1</v>
          </cell>
          <cell r="AA312">
            <v>12882566</v>
          </cell>
          <cell r="AB312">
            <v>7.0699999999999999E-2</v>
          </cell>
          <cell r="AC312">
            <v>910797.41619999998</v>
          </cell>
          <cell r="AD312">
            <v>109295.689944</v>
          </cell>
          <cell r="AE312">
            <v>0.12</v>
          </cell>
          <cell r="AF312">
            <v>43413</v>
          </cell>
          <cell r="AG312" t="str">
            <v>CIF</v>
          </cell>
          <cell r="AH312"/>
          <cell r="AI312" t="str">
            <v>银行承兑汇票</v>
          </cell>
          <cell r="AJ312">
            <v>43419</v>
          </cell>
          <cell r="AK312" t="str">
            <v>agree</v>
          </cell>
          <cell r="AL312">
            <v>0</v>
          </cell>
          <cell r="AM312">
            <v>43466</v>
          </cell>
          <cell r="AN312" t="str">
            <v>Yes</v>
          </cell>
          <cell r="AO312" t="str">
            <v>agree</v>
          </cell>
          <cell r="AP312">
            <v>0</v>
          </cell>
          <cell r="AR312"/>
          <cell r="AS312"/>
          <cell r="AT312">
            <v>0</v>
          </cell>
          <cell r="AV312"/>
          <cell r="AW312"/>
          <cell r="AY312" t="str">
            <v>Yes</v>
          </cell>
          <cell r="AZ312" t="str">
            <v>Y</v>
          </cell>
          <cell r="BA312" t="str">
            <v>Yes</v>
          </cell>
        </row>
        <row r="313">
          <cell r="A313">
            <v>43405</v>
          </cell>
          <cell r="B313">
            <v>160</v>
          </cell>
          <cell r="C313" t="str">
            <v>C49SZX20180167DZ</v>
          </cell>
          <cell r="D313" t="str">
            <v>朗特</v>
          </cell>
          <cell r="E313" t="str">
            <v>YSM10</v>
          </cell>
          <cell r="F313" t="str">
            <v>#08242</v>
          </cell>
          <cell r="G313" t="e">
            <v>#REF!</v>
          </cell>
          <cell r="H313" t="e">
            <v>#REF!</v>
          </cell>
          <cell r="I313" t="str">
            <v>R-&gt;L</v>
          </cell>
          <cell r="J313" t="str">
            <v>MVC+ATS15</v>
          </cell>
          <cell r="K313">
            <v>1</v>
          </cell>
          <cell r="L313">
            <v>109493</v>
          </cell>
          <cell r="M313" t="str">
            <v>APR 19</v>
          </cell>
          <cell r="O313">
            <v>11116272</v>
          </cell>
          <cell r="P313">
            <v>12882566</v>
          </cell>
          <cell r="Q313">
            <v>43525</v>
          </cell>
          <cell r="R313" t="str">
            <v>No</v>
          </cell>
          <cell r="S313" t="str">
            <v>C49</v>
          </cell>
          <cell r="T313" t="str">
            <v>SOUTH</v>
          </cell>
          <cell r="U313" t="str">
            <v>深圳</v>
          </cell>
          <cell r="V313" t="str">
            <v>SZ 深圳</v>
          </cell>
          <cell r="W313" t="str">
            <v>DZ</v>
          </cell>
          <cell r="X313" t="str">
            <v>JPY</v>
          </cell>
          <cell r="Y313">
            <v>12882566</v>
          </cell>
          <cell r="Z313">
            <v>1</v>
          </cell>
          <cell r="AA313">
            <v>12882566</v>
          </cell>
          <cell r="AB313">
            <v>7.0699999999999999E-2</v>
          </cell>
          <cell r="AC313">
            <v>910797.41619999998</v>
          </cell>
          <cell r="AD313">
            <v>109295.689944</v>
          </cell>
          <cell r="AE313">
            <v>0.12</v>
          </cell>
          <cell r="AF313">
            <v>43413</v>
          </cell>
          <cell r="AG313" t="str">
            <v>CIF</v>
          </cell>
          <cell r="AH313"/>
          <cell r="AI313" t="str">
            <v>银行承兑汇票</v>
          </cell>
          <cell r="AJ313">
            <v>43419</v>
          </cell>
          <cell r="AK313" t="str">
            <v>agree</v>
          </cell>
          <cell r="AL313">
            <v>0</v>
          </cell>
          <cell r="AM313">
            <v>43466</v>
          </cell>
          <cell r="AN313" t="str">
            <v>Yes</v>
          </cell>
          <cell r="AO313" t="str">
            <v>agree</v>
          </cell>
          <cell r="AP313">
            <v>0</v>
          </cell>
          <cell r="AR313"/>
          <cell r="AS313"/>
          <cell r="AT313">
            <v>0</v>
          </cell>
          <cell r="AV313"/>
          <cell r="AW313"/>
          <cell r="AY313" t="str">
            <v>Yes</v>
          </cell>
          <cell r="AZ313" t="str">
            <v>Y</v>
          </cell>
          <cell r="BA313" t="str">
            <v>Yes</v>
          </cell>
        </row>
        <row r="314">
          <cell r="A314">
            <v>43405</v>
          </cell>
          <cell r="B314">
            <v>161</v>
          </cell>
          <cell r="C314" t="str">
            <v>C49SZX20180167DZ</v>
          </cell>
          <cell r="D314" t="str">
            <v>朗特</v>
          </cell>
          <cell r="E314" t="str">
            <v>YSM10</v>
          </cell>
          <cell r="F314" t="str">
            <v>#08242</v>
          </cell>
          <cell r="G314" t="e">
            <v>#REF!</v>
          </cell>
          <cell r="H314" t="e">
            <v>#REF!</v>
          </cell>
          <cell r="I314" t="str">
            <v>R-&gt;L</v>
          </cell>
          <cell r="J314" t="str">
            <v>MVC+ATS15</v>
          </cell>
          <cell r="K314">
            <v>1</v>
          </cell>
          <cell r="L314">
            <v>109493</v>
          </cell>
          <cell r="M314" t="str">
            <v>APR 19</v>
          </cell>
          <cell r="O314">
            <v>11116272</v>
          </cell>
          <cell r="P314">
            <v>12882566</v>
          </cell>
          <cell r="Q314">
            <v>43525</v>
          </cell>
          <cell r="R314" t="str">
            <v>No</v>
          </cell>
          <cell r="S314" t="str">
            <v>C49</v>
          </cell>
          <cell r="T314" t="str">
            <v>SOUTH</v>
          </cell>
          <cell r="U314" t="str">
            <v>深圳</v>
          </cell>
          <cell r="V314" t="str">
            <v>SZ 深圳</v>
          </cell>
          <cell r="W314" t="str">
            <v>DZ</v>
          </cell>
          <cell r="X314" t="str">
            <v>JPY</v>
          </cell>
          <cell r="Y314">
            <v>12882566</v>
          </cell>
          <cell r="Z314">
            <v>1</v>
          </cell>
          <cell r="AA314">
            <v>12882566</v>
          </cell>
          <cell r="AB314">
            <v>7.0699999999999999E-2</v>
          </cell>
          <cell r="AC314">
            <v>910797.41619999998</v>
          </cell>
          <cell r="AD314">
            <v>109295.689944</v>
          </cell>
          <cell r="AE314">
            <v>0.12</v>
          </cell>
          <cell r="AF314">
            <v>43413</v>
          </cell>
          <cell r="AG314" t="str">
            <v>CIF</v>
          </cell>
          <cell r="AH314"/>
          <cell r="AI314" t="str">
            <v>银行承兑汇票</v>
          </cell>
          <cell r="AJ314">
            <v>43419</v>
          </cell>
          <cell r="AK314" t="str">
            <v>agree</v>
          </cell>
          <cell r="AL314">
            <v>0</v>
          </cell>
          <cell r="AM314">
            <v>43466</v>
          </cell>
          <cell r="AN314" t="str">
            <v>Yes</v>
          </cell>
          <cell r="AO314" t="str">
            <v>agree</v>
          </cell>
          <cell r="AP314">
            <v>0</v>
          </cell>
          <cell r="AR314"/>
          <cell r="AS314"/>
          <cell r="AT314">
            <v>0</v>
          </cell>
          <cell r="AV314"/>
          <cell r="AW314"/>
          <cell r="AY314" t="str">
            <v>Yes</v>
          </cell>
          <cell r="AZ314" t="str">
            <v>Y</v>
          </cell>
          <cell r="BA314" t="str">
            <v>Yes</v>
          </cell>
        </row>
        <row r="315">
          <cell r="A315">
            <v>43405</v>
          </cell>
          <cell r="B315">
            <v>162</v>
          </cell>
          <cell r="C315" t="str">
            <v>C49SZX20180167DZ</v>
          </cell>
          <cell r="D315" t="str">
            <v>朗特</v>
          </cell>
          <cell r="E315" t="str">
            <v>YSM10</v>
          </cell>
          <cell r="F315" t="str">
            <v>#08242</v>
          </cell>
          <cell r="G315" t="e">
            <v>#REF!</v>
          </cell>
          <cell r="H315" t="e">
            <v>#REF!</v>
          </cell>
          <cell r="I315" t="str">
            <v>R-&gt;L</v>
          </cell>
          <cell r="J315" t="str">
            <v>MVC+ATS15</v>
          </cell>
          <cell r="K315">
            <v>1</v>
          </cell>
          <cell r="L315">
            <v>109493</v>
          </cell>
          <cell r="M315" t="str">
            <v>APR 19</v>
          </cell>
          <cell r="O315">
            <v>11116272</v>
          </cell>
          <cell r="P315">
            <v>12882566</v>
          </cell>
          <cell r="Q315">
            <v>43525</v>
          </cell>
          <cell r="R315" t="str">
            <v>No</v>
          </cell>
          <cell r="S315" t="str">
            <v>C49</v>
          </cell>
          <cell r="T315" t="str">
            <v>SOUTH</v>
          </cell>
          <cell r="U315" t="str">
            <v>深圳</v>
          </cell>
          <cell r="V315" t="str">
            <v>SZ 深圳</v>
          </cell>
          <cell r="W315" t="str">
            <v>DZ</v>
          </cell>
          <cell r="X315" t="str">
            <v>JPY</v>
          </cell>
          <cell r="Y315">
            <v>12882566</v>
          </cell>
          <cell r="Z315">
            <v>1</v>
          </cell>
          <cell r="AA315">
            <v>12882566</v>
          </cell>
          <cell r="AB315">
            <v>7.0699999999999999E-2</v>
          </cell>
          <cell r="AC315">
            <v>910797.41619999998</v>
          </cell>
          <cell r="AD315">
            <v>109295.689944</v>
          </cell>
          <cell r="AE315">
            <v>0.12</v>
          </cell>
          <cell r="AF315">
            <v>43413</v>
          </cell>
          <cell r="AG315" t="str">
            <v>CIF</v>
          </cell>
          <cell r="AH315"/>
          <cell r="AI315" t="str">
            <v>银行承兑汇票</v>
          </cell>
          <cell r="AJ315">
            <v>43419</v>
          </cell>
          <cell r="AK315" t="str">
            <v>agree</v>
          </cell>
          <cell r="AL315">
            <v>0</v>
          </cell>
          <cell r="AM315">
            <v>43466</v>
          </cell>
          <cell r="AN315" t="str">
            <v>Yes</v>
          </cell>
          <cell r="AO315" t="str">
            <v>agree</v>
          </cell>
          <cell r="AP315">
            <v>0</v>
          </cell>
          <cell r="AR315"/>
          <cell r="AS315"/>
          <cell r="AT315">
            <v>0</v>
          </cell>
          <cell r="AV315"/>
          <cell r="AW315"/>
          <cell r="AY315" t="str">
            <v>Yes</v>
          </cell>
          <cell r="AZ315" t="str">
            <v>Y</v>
          </cell>
          <cell r="BA315" t="str">
            <v>Yes</v>
          </cell>
        </row>
        <row r="316">
          <cell r="A316">
            <v>43405</v>
          </cell>
          <cell r="B316">
            <v>163</v>
          </cell>
          <cell r="C316" t="str">
            <v>C49SZX20180167DZ</v>
          </cell>
          <cell r="D316" t="str">
            <v>朗特</v>
          </cell>
          <cell r="E316" t="str">
            <v>YSM10</v>
          </cell>
          <cell r="F316" t="str">
            <v>#08242</v>
          </cell>
          <cell r="G316" t="e">
            <v>#REF!</v>
          </cell>
          <cell r="H316" t="e">
            <v>#REF!</v>
          </cell>
          <cell r="I316" t="str">
            <v>R-&gt;L</v>
          </cell>
          <cell r="J316" t="str">
            <v>MVC+ATS15</v>
          </cell>
          <cell r="K316">
            <v>1</v>
          </cell>
          <cell r="L316">
            <v>109493</v>
          </cell>
          <cell r="M316" t="str">
            <v>APR 19</v>
          </cell>
          <cell r="O316">
            <v>11116272</v>
          </cell>
          <cell r="P316">
            <v>12882566</v>
          </cell>
          <cell r="Q316">
            <v>43525</v>
          </cell>
          <cell r="R316" t="str">
            <v>No</v>
          </cell>
          <cell r="S316" t="str">
            <v>C49</v>
          </cell>
          <cell r="T316" t="str">
            <v>SOUTH</v>
          </cell>
          <cell r="U316" t="str">
            <v>深圳</v>
          </cell>
          <cell r="V316" t="str">
            <v>SZ 深圳</v>
          </cell>
          <cell r="W316" t="str">
            <v>DZ</v>
          </cell>
          <cell r="X316" t="str">
            <v>JPY</v>
          </cell>
          <cell r="Y316">
            <v>12882566</v>
          </cell>
          <cell r="Z316">
            <v>1</v>
          </cell>
          <cell r="AA316">
            <v>12882566</v>
          </cell>
          <cell r="AB316">
            <v>7.0699999999999999E-2</v>
          </cell>
          <cell r="AC316">
            <v>910797.41619999998</v>
          </cell>
          <cell r="AD316">
            <v>109295.689944</v>
          </cell>
          <cell r="AE316">
            <v>0.12</v>
          </cell>
          <cell r="AF316">
            <v>43413</v>
          </cell>
          <cell r="AG316" t="str">
            <v>CIF</v>
          </cell>
          <cell r="AH316"/>
          <cell r="AI316" t="str">
            <v>银行承兑汇票</v>
          </cell>
          <cell r="AJ316">
            <v>43419</v>
          </cell>
          <cell r="AK316" t="str">
            <v>agree</v>
          </cell>
          <cell r="AL316">
            <v>0</v>
          </cell>
          <cell r="AM316">
            <v>43466</v>
          </cell>
          <cell r="AN316" t="str">
            <v>Yes</v>
          </cell>
          <cell r="AO316" t="str">
            <v>agree</v>
          </cell>
          <cell r="AP316">
            <v>0</v>
          </cell>
          <cell r="AR316"/>
          <cell r="AS316"/>
          <cell r="AT316">
            <v>0</v>
          </cell>
          <cell r="AV316"/>
          <cell r="AW316"/>
          <cell r="AY316" t="str">
            <v>Yes</v>
          </cell>
          <cell r="AZ316" t="str">
            <v>Y</v>
          </cell>
          <cell r="BA316" t="str">
            <v>Yes</v>
          </cell>
        </row>
        <row r="317">
          <cell r="A317">
            <v>43405</v>
          </cell>
          <cell r="B317">
            <v>164</v>
          </cell>
          <cell r="C317" t="str">
            <v>C49SZX20180167DZ</v>
          </cell>
          <cell r="D317" t="str">
            <v>朗特</v>
          </cell>
          <cell r="E317" t="str">
            <v>YSM10</v>
          </cell>
          <cell r="F317" t="str">
            <v>#08242</v>
          </cell>
          <cell r="G317" t="e">
            <v>#REF!</v>
          </cell>
          <cell r="H317" t="e">
            <v>#REF!</v>
          </cell>
          <cell r="I317" t="str">
            <v>R-&gt;L</v>
          </cell>
          <cell r="J317" t="str">
            <v>MVC+Fixed feeder plate 24 positions</v>
          </cell>
          <cell r="K317">
            <v>1</v>
          </cell>
          <cell r="L317">
            <v>109493</v>
          </cell>
          <cell r="M317" t="str">
            <v>APR 19</v>
          </cell>
          <cell r="O317">
            <v>11116272</v>
          </cell>
          <cell r="P317">
            <v>12882566</v>
          </cell>
          <cell r="Q317">
            <v>43525</v>
          </cell>
          <cell r="R317" t="str">
            <v>No</v>
          </cell>
          <cell r="S317" t="str">
            <v>C49</v>
          </cell>
          <cell r="T317" t="str">
            <v>SOUTH</v>
          </cell>
          <cell r="U317" t="str">
            <v>深圳</v>
          </cell>
          <cell r="V317" t="str">
            <v>SZ 深圳</v>
          </cell>
          <cell r="W317" t="str">
            <v>DZ</v>
          </cell>
          <cell r="X317" t="str">
            <v>JPY</v>
          </cell>
          <cell r="Y317">
            <v>12882566</v>
          </cell>
          <cell r="Z317">
            <v>1</v>
          </cell>
          <cell r="AA317">
            <v>12882566</v>
          </cell>
          <cell r="AB317">
            <v>7.0699999999999999E-2</v>
          </cell>
          <cell r="AC317">
            <v>910797.41619999998</v>
          </cell>
          <cell r="AD317">
            <v>109295.689944</v>
          </cell>
          <cell r="AE317">
            <v>0.12</v>
          </cell>
          <cell r="AF317">
            <v>43413</v>
          </cell>
          <cell r="AG317" t="str">
            <v>CIF</v>
          </cell>
          <cell r="AH317"/>
          <cell r="AI317" t="str">
            <v>银行承兑汇票</v>
          </cell>
          <cell r="AJ317">
            <v>43419</v>
          </cell>
          <cell r="AK317" t="str">
            <v>agree</v>
          </cell>
          <cell r="AL317">
            <v>0</v>
          </cell>
          <cell r="AM317">
            <v>43466</v>
          </cell>
          <cell r="AN317" t="str">
            <v>Yes</v>
          </cell>
          <cell r="AO317" t="str">
            <v>agree</v>
          </cell>
          <cell r="AP317">
            <v>0</v>
          </cell>
          <cell r="AR317"/>
          <cell r="AS317"/>
          <cell r="AT317">
            <v>0</v>
          </cell>
          <cell r="AV317"/>
          <cell r="AW317"/>
          <cell r="AY317" t="str">
            <v>Yes</v>
          </cell>
          <cell r="AZ317" t="str">
            <v>Y</v>
          </cell>
          <cell r="BA317" t="str">
            <v>Yes</v>
          </cell>
        </row>
        <row r="318">
          <cell r="A318">
            <v>43405</v>
          </cell>
          <cell r="B318">
            <v>165</v>
          </cell>
          <cell r="C318" t="str">
            <v>C49SZX20180167DZ</v>
          </cell>
          <cell r="D318" t="str">
            <v>朗特</v>
          </cell>
          <cell r="E318" t="str">
            <v>YSM10</v>
          </cell>
          <cell r="F318" t="str">
            <v>#08242</v>
          </cell>
          <cell r="G318" t="e">
            <v>#REF!</v>
          </cell>
          <cell r="H318" t="e">
            <v>#REF!</v>
          </cell>
          <cell r="I318" t="str">
            <v>R-&gt;L</v>
          </cell>
          <cell r="J318" t="str">
            <v>MVC+Fixed feeder plate 24 positions</v>
          </cell>
          <cell r="K318">
            <v>1</v>
          </cell>
          <cell r="L318">
            <v>109493</v>
          </cell>
          <cell r="M318" t="str">
            <v>APR 19</v>
          </cell>
          <cell r="O318">
            <v>11116272</v>
          </cell>
          <cell r="P318">
            <v>12882566</v>
          </cell>
          <cell r="Q318">
            <v>43525</v>
          </cell>
          <cell r="R318" t="str">
            <v>No</v>
          </cell>
          <cell r="S318" t="str">
            <v>C49</v>
          </cell>
          <cell r="T318" t="str">
            <v>SOUTH</v>
          </cell>
          <cell r="U318" t="str">
            <v>深圳</v>
          </cell>
          <cell r="V318" t="str">
            <v>SZ 深圳</v>
          </cell>
          <cell r="W318" t="str">
            <v>DZ</v>
          </cell>
          <cell r="X318" t="str">
            <v>JPY</v>
          </cell>
          <cell r="Y318">
            <v>12882566</v>
          </cell>
          <cell r="Z318">
            <v>1</v>
          </cell>
          <cell r="AA318">
            <v>12882566</v>
          </cell>
          <cell r="AB318">
            <v>7.0699999999999999E-2</v>
          </cell>
          <cell r="AC318">
            <v>910797.41619999998</v>
          </cell>
          <cell r="AD318">
            <v>109295.689944</v>
          </cell>
          <cell r="AE318">
            <v>0.12</v>
          </cell>
          <cell r="AF318">
            <v>43413</v>
          </cell>
          <cell r="AG318" t="str">
            <v>CIF</v>
          </cell>
          <cell r="AH318"/>
          <cell r="AI318" t="str">
            <v>银行承兑汇票</v>
          </cell>
          <cell r="AJ318">
            <v>43419</v>
          </cell>
          <cell r="AK318" t="str">
            <v>agree</v>
          </cell>
          <cell r="AL318">
            <v>0</v>
          </cell>
          <cell r="AM318">
            <v>43466</v>
          </cell>
          <cell r="AN318" t="str">
            <v>Yes</v>
          </cell>
          <cell r="AO318" t="str">
            <v>agree</v>
          </cell>
          <cell r="AP318">
            <v>0</v>
          </cell>
          <cell r="AR318"/>
          <cell r="AS318"/>
          <cell r="AT318">
            <v>0</v>
          </cell>
          <cell r="AV318"/>
          <cell r="AW318"/>
          <cell r="AY318" t="str">
            <v>Yes</v>
          </cell>
          <cell r="AZ318" t="str">
            <v>Y</v>
          </cell>
          <cell r="BA318" t="str">
            <v>Yes</v>
          </cell>
        </row>
        <row r="319">
          <cell r="A319">
            <v>43405</v>
          </cell>
          <cell r="B319">
            <v>166</v>
          </cell>
          <cell r="C319" t="str">
            <v>C49SZX20180166ZX</v>
          </cell>
          <cell r="D319" t="str">
            <v>比泰利</v>
          </cell>
          <cell r="E319" t="str">
            <v>YS12</v>
          </cell>
          <cell r="F319" t="str">
            <v>#56222</v>
          </cell>
          <cell r="G319" t="e">
            <v>#REF!</v>
          </cell>
          <cell r="H319" t="e">
            <v>#REF!</v>
          </cell>
          <cell r="I319" t="str">
            <v>L-&gt;R</v>
          </cell>
          <cell r="J319" t="str">
            <v>MVC+Rear 站位</v>
          </cell>
          <cell r="K319">
            <v>1</v>
          </cell>
          <cell r="L319">
            <v>109482</v>
          </cell>
          <cell r="M319" t="str">
            <v>DEC 18</v>
          </cell>
          <cell r="O319">
            <v>11116247</v>
          </cell>
          <cell r="P319">
            <v>12875000</v>
          </cell>
          <cell r="Q319">
            <v>43435</v>
          </cell>
          <cell r="R319" t="str">
            <v>No</v>
          </cell>
          <cell r="S319" t="str">
            <v>C49</v>
          </cell>
          <cell r="T319" t="str">
            <v>SOUTH</v>
          </cell>
          <cell r="U319" t="str">
            <v>深圳</v>
          </cell>
          <cell r="V319" t="str">
            <v>SZ 深圳</v>
          </cell>
          <cell r="W319" t="str">
            <v>ZX</v>
          </cell>
          <cell r="X319" t="str">
            <v>JPY</v>
          </cell>
          <cell r="Y319">
            <v>12875000</v>
          </cell>
          <cell r="Z319">
            <v>1</v>
          </cell>
          <cell r="AA319">
            <v>12875000</v>
          </cell>
          <cell r="AB319">
            <v>7.0699999999999999E-2</v>
          </cell>
          <cell r="AC319">
            <v>910262.5</v>
          </cell>
          <cell r="AD319">
            <v>109231.5</v>
          </cell>
          <cell r="AE319">
            <v>0.12</v>
          </cell>
          <cell r="AF319">
            <v>43416</v>
          </cell>
          <cell r="AG319" t="str">
            <v>DAP</v>
          </cell>
          <cell r="AH319"/>
          <cell r="AI319"/>
          <cell r="AJ319"/>
          <cell r="AK319" t="str">
            <v>agree</v>
          </cell>
          <cell r="AL319">
            <v>2000000</v>
          </cell>
          <cell r="AM319">
            <v>43405</v>
          </cell>
          <cell r="AN319" t="str">
            <v>Yes</v>
          </cell>
          <cell r="AO319">
            <v>0.65</v>
          </cell>
          <cell r="AP319">
            <v>8368750</v>
          </cell>
          <cell r="AQ319">
            <v>43435</v>
          </cell>
          <cell r="AR319">
            <v>43454</v>
          </cell>
          <cell r="AS319">
            <v>0.05</v>
          </cell>
          <cell r="AT319">
            <v>643750</v>
          </cell>
          <cell r="AU319">
            <v>43586</v>
          </cell>
          <cell r="AV319">
            <v>43593</v>
          </cell>
          <cell r="AW319" t="str">
            <v>complete</v>
          </cell>
          <cell r="AX319" t="str">
            <v>Yes</v>
          </cell>
          <cell r="AY319"/>
          <cell r="AZ319" t="str">
            <v>Y</v>
          </cell>
          <cell r="BA319" t="str">
            <v>Yes</v>
          </cell>
        </row>
        <row r="320">
          <cell r="A320">
            <v>43405</v>
          </cell>
          <cell r="B320">
            <v>167</v>
          </cell>
          <cell r="C320" t="str">
            <v>C49SZX20180166ZX</v>
          </cell>
          <cell r="D320" t="str">
            <v>比泰利</v>
          </cell>
          <cell r="E320" t="str">
            <v>YS12</v>
          </cell>
          <cell r="F320" t="str">
            <v>#56222</v>
          </cell>
          <cell r="G320" t="e">
            <v>#REF!</v>
          </cell>
          <cell r="H320" t="e">
            <v>#REF!</v>
          </cell>
          <cell r="I320" t="str">
            <v>R-&gt;L</v>
          </cell>
          <cell r="J320" t="str">
            <v>MVC+Rear 站位</v>
          </cell>
          <cell r="K320">
            <v>1</v>
          </cell>
          <cell r="L320">
            <v>109482</v>
          </cell>
          <cell r="M320" t="str">
            <v>DEC 18</v>
          </cell>
          <cell r="O320">
            <v>11116247</v>
          </cell>
          <cell r="P320">
            <v>12875000</v>
          </cell>
          <cell r="Q320">
            <v>43435</v>
          </cell>
          <cell r="R320" t="str">
            <v>No</v>
          </cell>
          <cell r="S320" t="str">
            <v>C49</v>
          </cell>
          <cell r="T320" t="str">
            <v>SOUTH</v>
          </cell>
          <cell r="U320" t="str">
            <v>深圳</v>
          </cell>
          <cell r="V320" t="str">
            <v>SZ 深圳</v>
          </cell>
          <cell r="W320" t="str">
            <v>ZX</v>
          </cell>
          <cell r="X320" t="str">
            <v>JPY</v>
          </cell>
          <cell r="Y320">
            <v>12875000</v>
          </cell>
          <cell r="Z320">
            <v>1</v>
          </cell>
          <cell r="AA320">
            <v>12875000</v>
          </cell>
          <cell r="AB320">
            <v>7.0699999999999999E-2</v>
          </cell>
          <cell r="AC320">
            <v>910262.5</v>
          </cell>
          <cell r="AD320">
            <v>109231.5</v>
          </cell>
          <cell r="AE320">
            <v>0.12</v>
          </cell>
          <cell r="AF320">
            <v>43416</v>
          </cell>
          <cell r="AG320" t="str">
            <v>DAP</v>
          </cell>
          <cell r="AH320"/>
          <cell r="AI320"/>
          <cell r="AJ320"/>
          <cell r="AK320" t="str">
            <v>agree</v>
          </cell>
          <cell r="AL320">
            <v>5725000</v>
          </cell>
          <cell r="AM320">
            <v>43405</v>
          </cell>
          <cell r="AN320" t="str">
            <v>Yes</v>
          </cell>
          <cell r="AO320">
            <v>0.65</v>
          </cell>
          <cell r="AP320">
            <v>8368750</v>
          </cell>
          <cell r="AQ320">
            <v>43435</v>
          </cell>
          <cell r="AR320">
            <v>43454</v>
          </cell>
          <cell r="AS320">
            <v>0.05</v>
          </cell>
          <cell r="AT320">
            <v>643750</v>
          </cell>
          <cell r="AU320">
            <v>43586</v>
          </cell>
          <cell r="AV320">
            <v>43593</v>
          </cell>
          <cell r="AW320" t="str">
            <v>complete</v>
          </cell>
          <cell r="AX320" t="str">
            <v>Yes</v>
          </cell>
          <cell r="AY320"/>
          <cell r="AZ320" t="str">
            <v>Y</v>
          </cell>
          <cell r="BA320" t="str">
            <v>Yes</v>
          </cell>
        </row>
        <row r="321">
          <cell r="A321">
            <v>43405</v>
          </cell>
          <cell r="B321">
            <v>168</v>
          </cell>
          <cell r="C321" t="str">
            <v>"201810180046</v>
          </cell>
          <cell r="D321" t="str">
            <v>海尔智能(客户提前开发票，系统没走数)</v>
          </cell>
          <cell r="E321" t="str">
            <v>TROI-7700EL</v>
          </cell>
          <cell r="F321" t="str">
            <v>NA</v>
          </cell>
          <cell r="G321" t="e">
            <v>#REF!</v>
          </cell>
          <cell r="H321" t="e">
            <v>#REF!</v>
          </cell>
          <cell r="I321" t="str">
            <v>L-&gt;R</v>
          </cell>
          <cell r="J321" t="str">
            <v>No</v>
          </cell>
          <cell r="K321">
            <v>1</v>
          </cell>
          <cell r="L321" t="e">
            <v>#N/A</v>
          </cell>
          <cell r="M321" t="e">
            <v>#N/A</v>
          </cell>
          <cell r="Q321"/>
          <cell r="R321" t="str">
            <v>No</v>
          </cell>
          <cell r="S321" t="str">
            <v>C28</v>
          </cell>
          <cell r="T321" t="str">
            <v>NORTH</v>
          </cell>
          <cell r="U321" t="str">
            <v>重庆</v>
          </cell>
          <cell r="V321" t="str">
            <v>BJ 北京</v>
          </cell>
          <cell r="W321" t="str">
            <v>Li Yong</v>
          </cell>
          <cell r="X321" t="str">
            <v>RMB</v>
          </cell>
          <cell r="Y321">
            <v>445000</v>
          </cell>
          <cell r="Z321">
            <v>1.1599999999999999</v>
          </cell>
          <cell r="AA321">
            <v>445000</v>
          </cell>
          <cell r="AB321">
            <v>1.1399999999999999</v>
          </cell>
          <cell r="AC321">
            <v>437327.58620689658</v>
          </cell>
          <cell r="AD321">
            <v>52479.310344827587</v>
          </cell>
          <cell r="AE321">
            <v>0.12</v>
          </cell>
          <cell r="AF321">
            <v>43391</v>
          </cell>
          <cell r="AG321" t="str">
            <v>含税到厂</v>
          </cell>
          <cell r="AH321"/>
          <cell r="AI321"/>
          <cell r="AJ321"/>
          <cell r="AK321">
            <v>0.3</v>
          </cell>
          <cell r="AL321">
            <v>133500</v>
          </cell>
          <cell r="AM321">
            <v>43405</v>
          </cell>
          <cell r="AN321" t="str">
            <v>Yes</v>
          </cell>
          <cell r="AO321">
            <v>0.6</v>
          </cell>
          <cell r="AP321">
            <v>267000</v>
          </cell>
          <cell r="AR321"/>
          <cell r="AS321">
            <v>0.1</v>
          </cell>
          <cell r="AT321">
            <v>44500</v>
          </cell>
          <cell r="AU321">
            <v>43617</v>
          </cell>
          <cell r="AV321">
            <v>43644</v>
          </cell>
          <cell r="AW321" t="str">
            <v>complete</v>
          </cell>
          <cell r="AX321" t="str">
            <v>Yes</v>
          </cell>
          <cell r="AY321"/>
          <cell r="BA321" t="str">
            <v>Yes</v>
          </cell>
        </row>
        <row r="322">
          <cell r="A322">
            <v>43405</v>
          </cell>
          <cell r="B322">
            <v>169</v>
          </cell>
          <cell r="C322" t="str">
            <v>C28SZX20180075YY</v>
          </cell>
          <cell r="D322" t="str">
            <v>龙升</v>
          </cell>
          <cell r="E322" t="str">
            <v>Heller 1826MK5</v>
          </cell>
          <cell r="F322" t="str">
            <v>NA</v>
          </cell>
          <cell r="G322" t="e">
            <v>#REF!</v>
          </cell>
          <cell r="H322" t="e">
            <v>#REF!</v>
          </cell>
          <cell r="I322" t="str">
            <v>L-&gt;R</v>
          </cell>
          <cell r="J322" t="str">
            <v>No</v>
          </cell>
          <cell r="K322">
            <v>1</v>
          </cell>
          <cell r="L322" t="e">
            <v>#N/A</v>
          </cell>
          <cell r="M322" t="e">
            <v>#N/A</v>
          </cell>
          <cell r="O322">
            <v>11100279</v>
          </cell>
          <cell r="P322">
            <v>310000</v>
          </cell>
          <cell r="Q322">
            <v>43435</v>
          </cell>
          <cell r="R322" t="str">
            <v>No</v>
          </cell>
          <cell r="S322" t="str">
            <v>C28</v>
          </cell>
          <cell r="T322" t="str">
            <v>SOUTH</v>
          </cell>
          <cell r="U322" t="str">
            <v>東莞</v>
          </cell>
          <cell r="V322" t="str">
            <v>SZ 深圳</v>
          </cell>
          <cell r="W322" t="str">
            <v>YY</v>
          </cell>
          <cell r="X322" t="str">
            <v>RMB</v>
          </cell>
          <cell r="Y322">
            <v>310000</v>
          </cell>
          <cell r="Z322">
            <v>1.1599999999999999</v>
          </cell>
          <cell r="AA322">
            <v>310000</v>
          </cell>
          <cell r="AB322">
            <v>1.1399999999999999</v>
          </cell>
          <cell r="AC322">
            <v>304655.1724137931</v>
          </cell>
          <cell r="AD322">
            <v>36558.620689655174</v>
          </cell>
          <cell r="AE322">
            <v>0.12</v>
          </cell>
          <cell r="AF322">
            <v>43419</v>
          </cell>
          <cell r="AG322" t="str">
            <v>含税到厂</v>
          </cell>
          <cell r="AH322"/>
          <cell r="AI322"/>
          <cell r="AJ322"/>
          <cell r="AK322">
            <v>0.3</v>
          </cell>
          <cell r="AL322">
            <v>93000</v>
          </cell>
          <cell r="AM322">
            <v>43405</v>
          </cell>
          <cell r="AN322" t="str">
            <v>Yes</v>
          </cell>
          <cell r="AO322">
            <v>0.7</v>
          </cell>
          <cell r="AP322">
            <v>217000</v>
          </cell>
          <cell r="AQ322">
            <v>43435</v>
          </cell>
          <cell r="AR322">
            <v>43446</v>
          </cell>
          <cell r="AS322" t="str">
            <v>complete</v>
          </cell>
          <cell r="AT322" t="e">
            <v>#VALUE!</v>
          </cell>
          <cell r="AV322"/>
          <cell r="AW322"/>
          <cell r="AX322" t="str">
            <v>Yes</v>
          </cell>
          <cell r="AY322"/>
          <cell r="BA322" t="str">
            <v>Yes</v>
          </cell>
        </row>
        <row r="323">
          <cell r="A323">
            <v>43405</v>
          </cell>
          <cell r="B323">
            <v>170</v>
          </cell>
          <cell r="C323" t="str">
            <v>C49SZX20180154JL</v>
          </cell>
          <cell r="D323" t="str">
            <v>奥晨</v>
          </cell>
          <cell r="E323" t="str">
            <v>YSM20-2</v>
          </cell>
          <cell r="F323" t="str">
            <v>#02865</v>
          </cell>
          <cell r="G323" t="e">
            <v>#REF!</v>
          </cell>
          <cell r="H323" t="e">
            <v>#REF!</v>
          </cell>
          <cell r="I323" t="str">
            <v>L-&gt;R</v>
          </cell>
          <cell r="J323" t="str">
            <v>No</v>
          </cell>
          <cell r="K323">
            <v>1</v>
          </cell>
          <cell r="L323" t="e">
            <v>#N/A</v>
          </cell>
          <cell r="M323" t="e">
            <v>#N/A</v>
          </cell>
          <cell r="N323"/>
          <cell r="O323"/>
          <cell r="P323"/>
          <cell r="Q323"/>
          <cell r="R323" t="str">
            <v>Yes</v>
          </cell>
          <cell r="S323" t="str">
            <v>C49</v>
          </cell>
          <cell r="T323" t="str">
            <v>SOUTH</v>
          </cell>
          <cell r="U323" t="str">
            <v>東莞</v>
          </cell>
          <cell r="V323" t="str">
            <v>SZ 深圳</v>
          </cell>
          <cell r="W323" t="str">
            <v>JL</v>
          </cell>
          <cell r="X323" t="str">
            <v>JPY</v>
          </cell>
          <cell r="Y323">
            <v>14000000</v>
          </cell>
          <cell r="Z323">
            <v>1</v>
          </cell>
          <cell r="AA323">
            <v>14000000</v>
          </cell>
          <cell r="AB323">
            <v>7.0699999999999999E-2</v>
          </cell>
          <cell r="AC323">
            <v>989800</v>
          </cell>
          <cell r="AD323">
            <v>118776</v>
          </cell>
          <cell r="AE323">
            <v>0.12</v>
          </cell>
          <cell r="AF323">
            <v>43388</v>
          </cell>
          <cell r="AG323" t="str">
            <v>DAP东莞</v>
          </cell>
          <cell r="AH323"/>
          <cell r="AI323"/>
          <cell r="AJ323"/>
          <cell r="AK323">
            <v>0.3</v>
          </cell>
          <cell r="AL323">
            <v>4900000</v>
          </cell>
          <cell r="AN323" t="str">
            <v>No</v>
          </cell>
          <cell r="AO323">
            <v>0.7</v>
          </cell>
          <cell r="AP323">
            <v>9800000</v>
          </cell>
          <cell r="AR323"/>
          <cell r="AS323"/>
          <cell r="AT323"/>
          <cell r="AV323"/>
          <cell r="AW323"/>
          <cell r="AX323" t="str">
            <v>Cancel</v>
          </cell>
          <cell r="AY323"/>
          <cell r="BA323" t="str">
            <v>Cancel</v>
          </cell>
        </row>
        <row r="324">
          <cell r="A324">
            <v>43405</v>
          </cell>
          <cell r="B324">
            <v>171</v>
          </cell>
          <cell r="C324" t="str">
            <v>C49SZX20180154JL</v>
          </cell>
          <cell r="D324" t="str">
            <v>奥晨</v>
          </cell>
          <cell r="E324" t="str">
            <v>YSM20-2</v>
          </cell>
          <cell r="F324" t="str">
            <v>#02865</v>
          </cell>
          <cell r="G324" t="e">
            <v>#REF!</v>
          </cell>
          <cell r="H324" t="e">
            <v>#REF!</v>
          </cell>
          <cell r="I324" t="str">
            <v>L-&gt;R</v>
          </cell>
          <cell r="J324" t="str">
            <v>No</v>
          </cell>
          <cell r="K324">
            <v>1</v>
          </cell>
          <cell r="L324">
            <v>109294</v>
          </cell>
          <cell r="M324" t="str">
            <v>JUL 19</v>
          </cell>
          <cell r="N324">
            <v>43672</v>
          </cell>
          <cell r="O324">
            <v>11116316</v>
          </cell>
          <cell r="P324">
            <v>14000000</v>
          </cell>
          <cell r="Q324">
            <v>43647</v>
          </cell>
          <cell r="R324" t="str">
            <v>Yes</v>
          </cell>
          <cell r="S324" t="str">
            <v>C49</v>
          </cell>
          <cell r="T324" t="str">
            <v>SOUTH</v>
          </cell>
          <cell r="U324" t="str">
            <v>東莞</v>
          </cell>
          <cell r="V324" t="str">
            <v>SZ 深圳</v>
          </cell>
          <cell r="W324" t="str">
            <v>JL</v>
          </cell>
          <cell r="X324" t="str">
            <v>JPY</v>
          </cell>
          <cell r="Y324">
            <v>14000000</v>
          </cell>
          <cell r="Z324">
            <v>1</v>
          </cell>
          <cell r="AA324">
            <v>14000000</v>
          </cell>
          <cell r="AB324">
            <v>7.0699999999999999E-2</v>
          </cell>
          <cell r="AC324">
            <v>989800</v>
          </cell>
          <cell r="AD324">
            <v>118776</v>
          </cell>
          <cell r="AE324">
            <v>0.12</v>
          </cell>
          <cell r="AF324">
            <v>43388</v>
          </cell>
          <cell r="AG324" t="str">
            <v>DAP东莞</v>
          </cell>
          <cell r="AH324"/>
          <cell r="AI324"/>
          <cell r="AJ324"/>
          <cell r="AK324">
            <v>0.3</v>
          </cell>
          <cell r="AL324">
            <v>3500000</v>
          </cell>
          <cell r="AM324">
            <v>43586</v>
          </cell>
          <cell r="AN324" t="str">
            <v>Yes</v>
          </cell>
          <cell r="AO324">
            <v>0.7</v>
          </cell>
          <cell r="AP324">
            <v>9800000</v>
          </cell>
          <cell r="AQ324">
            <v>43586</v>
          </cell>
          <cell r="AR324">
            <v>43613</v>
          </cell>
          <cell r="AS324" t="str">
            <v>complete</v>
          </cell>
          <cell r="AT324"/>
          <cell r="AV324"/>
          <cell r="AW324"/>
          <cell r="AX324" t="str">
            <v>Yes</v>
          </cell>
          <cell r="AY324"/>
          <cell r="AZ324" t="str">
            <v>Y</v>
          </cell>
          <cell r="BA324" t="str">
            <v>Yes</v>
          </cell>
        </row>
        <row r="325">
          <cell r="A325">
            <v>43405</v>
          </cell>
          <cell r="B325">
            <v>172</v>
          </cell>
          <cell r="C325" t="str">
            <v>C49SZX20180154JL</v>
          </cell>
          <cell r="D325" t="str">
            <v>奥晨</v>
          </cell>
          <cell r="E325" t="str">
            <v>YSM20-2</v>
          </cell>
          <cell r="F325" t="str">
            <v>#02865</v>
          </cell>
          <cell r="G325" t="e">
            <v>#REF!</v>
          </cell>
          <cell r="H325" t="e">
            <v>#REF!</v>
          </cell>
          <cell r="I325" t="str">
            <v>L-&gt;R</v>
          </cell>
          <cell r="J325" t="str">
            <v>No</v>
          </cell>
          <cell r="K325">
            <v>1</v>
          </cell>
          <cell r="L325" t="e">
            <v>#N/A</v>
          </cell>
          <cell r="M325" t="e">
            <v>#N/A</v>
          </cell>
          <cell r="N325"/>
          <cell r="O325"/>
          <cell r="P325"/>
          <cell r="Q325"/>
          <cell r="R325" t="str">
            <v>Yes</v>
          </cell>
          <cell r="S325" t="str">
            <v>C49</v>
          </cell>
          <cell r="T325" t="str">
            <v>SOUTH</v>
          </cell>
          <cell r="U325" t="str">
            <v>東莞</v>
          </cell>
          <cell r="V325" t="str">
            <v>SZ 深圳</v>
          </cell>
          <cell r="W325" t="str">
            <v>JL</v>
          </cell>
          <cell r="X325" t="str">
            <v>JPY</v>
          </cell>
          <cell r="Y325">
            <v>14000000</v>
          </cell>
          <cell r="Z325">
            <v>1</v>
          </cell>
          <cell r="AA325">
            <v>14000000</v>
          </cell>
          <cell r="AB325">
            <v>7.0699999999999999E-2</v>
          </cell>
          <cell r="AC325">
            <v>989800</v>
          </cell>
          <cell r="AD325">
            <v>118776</v>
          </cell>
          <cell r="AE325">
            <v>0.12</v>
          </cell>
          <cell r="AF325">
            <v>43388</v>
          </cell>
          <cell r="AG325" t="str">
            <v>DAP东莞</v>
          </cell>
          <cell r="AH325"/>
          <cell r="AI325"/>
          <cell r="AJ325"/>
          <cell r="AK325">
            <v>0.3</v>
          </cell>
          <cell r="AL325">
            <v>4200000</v>
          </cell>
          <cell r="AN325" t="str">
            <v>No</v>
          </cell>
          <cell r="AO325">
            <v>0.7</v>
          </cell>
          <cell r="AP325">
            <v>9800000</v>
          </cell>
          <cell r="AR325"/>
          <cell r="AS325"/>
          <cell r="AT325">
            <v>0</v>
          </cell>
          <cell r="AV325"/>
          <cell r="AW325"/>
          <cell r="AX325" t="str">
            <v>Cancel</v>
          </cell>
          <cell r="AY325"/>
          <cell r="BA325" t="str">
            <v>Cancel</v>
          </cell>
        </row>
        <row r="326">
          <cell r="A326">
            <v>43405</v>
          </cell>
          <cell r="B326">
            <v>173</v>
          </cell>
          <cell r="C326" t="str">
            <v>C49SZX20180154JL</v>
          </cell>
          <cell r="D326" t="str">
            <v>奥晨</v>
          </cell>
          <cell r="E326" t="str">
            <v>YSM20-2</v>
          </cell>
          <cell r="F326" t="str">
            <v>#02865</v>
          </cell>
          <cell r="G326" t="e">
            <v>#REF!</v>
          </cell>
          <cell r="H326" t="e">
            <v>#REF!</v>
          </cell>
          <cell r="I326" t="str">
            <v>L-&gt;R</v>
          </cell>
          <cell r="J326" t="str">
            <v>No</v>
          </cell>
          <cell r="K326">
            <v>1</v>
          </cell>
          <cell r="L326" t="e">
            <v>#N/A</v>
          </cell>
          <cell r="M326" t="e">
            <v>#N/A</v>
          </cell>
          <cell r="N326"/>
          <cell r="O326"/>
          <cell r="P326"/>
          <cell r="Q326"/>
          <cell r="R326" t="str">
            <v>Yes</v>
          </cell>
          <cell r="S326" t="str">
            <v>C49</v>
          </cell>
          <cell r="T326" t="str">
            <v>SOUTH</v>
          </cell>
          <cell r="U326" t="str">
            <v>東莞</v>
          </cell>
          <cell r="V326" t="str">
            <v>SZ 深圳</v>
          </cell>
          <cell r="W326" t="str">
            <v>JL</v>
          </cell>
          <cell r="X326" t="str">
            <v>JPY</v>
          </cell>
          <cell r="Y326">
            <v>14000000</v>
          </cell>
          <cell r="Z326">
            <v>1</v>
          </cell>
          <cell r="AA326">
            <v>14000000</v>
          </cell>
          <cell r="AB326">
            <v>7.3999999999999996E-2</v>
          </cell>
          <cell r="AC326">
            <v>1036000</v>
          </cell>
          <cell r="AD326">
            <v>124320</v>
          </cell>
          <cell r="AE326">
            <v>0.12</v>
          </cell>
          <cell r="AF326">
            <v>43388</v>
          </cell>
          <cell r="AG326" t="str">
            <v>DAP东莞</v>
          </cell>
          <cell r="AH326"/>
          <cell r="AI326"/>
          <cell r="AJ326"/>
          <cell r="AK326">
            <v>0.3</v>
          </cell>
          <cell r="AL326">
            <v>4200000</v>
          </cell>
          <cell r="AN326" t="str">
            <v>No</v>
          </cell>
          <cell r="AO326">
            <v>0.7</v>
          </cell>
          <cell r="AP326">
            <v>9800000</v>
          </cell>
          <cell r="AR326"/>
          <cell r="AS326"/>
          <cell r="AT326">
            <v>0</v>
          </cell>
          <cell r="AV326"/>
          <cell r="AW326"/>
          <cell r="AX326" t="str">
            <v>Cancel</v>
          </cell>
          <cell r="AY326"/>
          <cell r="BA326" t="str">
            <v>Cancel</v>
          </cell>
        </row>
        <row r="327">
          <cell r="A327">
            <v>43405</v>
          </cell>
          <cell r="B327">
            <v>174</v>
          </cell>
          <cell r="C327" t="str">
            <v>C49SZX20180154JL</v>
          </cell>
          <cell r="D327" t="str">
            <v>奥晨</v>
          </cell>
          <cell r="E327" t="str">
            <v>YSM20-2</v>
          </cell>
          <cell r="F327" t="str">
            <v>#02865</v>
          </cell>
          <cell r="G327" t="e">
            <v>#REF!</v>
          </cell>
          <cell r="H327" t="e">
            <v>#REF!</v>
          </cell>
          <cell r="I327" t="str">
            <v>L-&gt;R</v>
          </cell>
          <cell r="J327" t="str">
            <v>No</v>
          </cell>
          <cell r="K327">
            <v>1</v>
          </cell>
          <cell r="L327" t="e">
            <v>#N/A</v>
          </cell>
          <cell r="M327" t="e">
            <v>#N/A</v>
          </cell>
          <cell r="N327"/>
          <cell r="O327"/>
          <cell r="P327"/>
          <cell r="Q327"/>
          <cell r="R327" t="str">
            <v>Yes</v>
          </cell>
          <cell r="S327" t="str">
            <v>C49</v>
          </cell>
          <cell r="T327" t="str">
            <v>SOUTH</v>
          </cell>
          <cell r="U327" t="str">
            <v>東莞</v>
          </cell>
          <cell r="V327" t="str">
            <v>SZ 深圳</v>
          </cell>
          <cell r="W327" t="str">
            <v>JL</v>
          </cell>
          <cell r="X327" t="str">
            <v>JPY</v>
          </cell>
          <cell r="Y327">
            <v>14000000</v>
          </cell>
          <cell r="Z327">
            <v>1</v>
          </cell>
          <cell r="AA327">
            <v>14000000</v>
          </cell>
          <cell r="AB327">
            <v>7.0699999999999999E-2</v>
          </cell>
          <cell r="AC327">
            <v>989800</v>
          </cell>
          <cell r="AD327">
            <v>118776</v>
          </cell>
          <cell r="AE327">
            <v>0.12</v>
          </cell>
          <cell r="AF327">
            <v>43388</v>
          </cell>
          <cell r="AG327" t="str">
            <v>DAP东莞</v>
          </cell>
          <cell r="AH327"/>
          <cell r="AI327"/>
          <cell r="AJ327"/>
          <cell r="AK327">
            <v>0.3</v>
          </cell>
          <cell r="AL327">
            <v>4200000</v>
          </cell>
          <cell r="AN327" t="str">
            <v>No</v>
          </cell>
          <cell r="AO327">
            <v>0.7</v>
          </cell>
          <cell r="AP327">
            <v>9800000</v>
          </cell>
          <cell r="AR327"/>
          <cell r="AS327"/>
          <cell r="AT327">
            <v>0</v>
          </cell>
          <cell r="AV327"/>
          <cell r="AW327"/>
          <cell r="AX327" t="str">
            <v>Cancel</v>
          </cell>
          <cell r="AY327"/>
          <cell r="BA327" t="str">
            <v>Cancel</v>
          </cell>
        </row>
        <row r="328">
          <cell r="A328">
            <v>43405</v>
          </cell>
          <cell r="B328">
            <v>175</v>
          </cell>
          <cell r="C328" t="str">
            <v>C49SZX20180154JL</v>
          </cell>
          <cell r="D328" t="str">
            <v>奥晨</v>
          </cell>
          <cell r="E328" t="str">
            <v>YSM20-2</v>
          </cell>
          <cell r="F328" t="str">
            <v>#02865</v>
          </cell>
          <cell r="G328" t="e">
            <v>#REF!</v>
          </cell>
          <cell r="H328" t="e">
            <v>#REF!</v>
          </cell>
          <cell r="I328" t="str">
            <v>L-&gt;R</v>
          </cell>
          <cell r="J328" t="str">
            <v>No</v>
          </cell>
          <cell r="K328">
            <v>1</v>
          </cell>
          <cell r="L328" t="e">
            <v>#N/A</v>
          </cell>
          <cell r="M328" t="e">
            <v>#N/A</v>
          </cell>
          <cell r="N328"/>
          <cell r="O328"/>
          <cell r="P328"/>
          <cell r="Q328"/>
          <cell r="R328" t="str">
            <v>Yes</v>
          </cell>
          <cell r="S328" t="str">
            <v>C49</v>
          </cell>
          <cell r="T328" t="str">
            <v>SOUTH</v>
          </cell>
          <cell r="U328" t="str">
            <v>東莞</v>
          </cell>
          <cell r="V328" t="str">
            <v>SZ 深圳</v>
          </cell>
          <cell r="W328" t="str">
            <v>JL</v>
          </cell>
          <cell r="X328" t="str">
            <v>JPY</v>
          </cell>
          <cell r="Y328">
            <v>14000000</v>
          </cell>
          <cell r="Z328">
            <v>1</v>
          </cell>
          <cell r="AA328">
            <v>14000000</v>
          </cell>
          <cell r="AB328">
            <v>7.0699999999999999E-2</v>
          </cell>
          <cell r="AC328">
            <v>989800</v>
          </cell>
          <cell r="AD328">
            <v>118776</v>
          </cell>
          <cell r="AE328">
            <v>0.12</v>
          </cell>
          <cell r="AF328">
            <v>43388</v>
          </cell>
          <cell r="AG328" t="str">
            <v>DAP东莞</v>
          </cell>
          <cell r="AH328"/>
          <cell r="AI328"/>
          <cell r="AJ328"/>
          <cell r="AK328">
            <v>0.3</v>
          </cell>
          <cell r="AL328">
            <v>4200000</v>
          </cell>
          <cell r="AN328" t="str">
            <v>No</v>
          </cell>
          <cell r="AO328">
            <v>0.7</v>
          </cell>
          <cell r="AP328">
            <v>9800000</v>
          </cell>
          <cell r="AR328"/>
          <cell r="AS328"/>
          <cell r="AT328">
            <v>0</v>
          </cell>
          <cell r="AV328"/>
          <cell r="AW328"/>
          <cell r="AX328" t="str">
            <v>Cancel</v>
          </cell>
          <cell r="AY328"/>
          <cell r="BA328" t="str">
            <v>Cancel</v>
          </cell>
        </row>
        <row r="329">
          <cell r="A329">
            <v>43405</v>
          </cell>
          <cell r="B329">
            <v>176</v>
          </cell>
          <cell r="C329" t="str">
            <v>C49SZX20180154JL</v>
          </cell>
          <cell r="D329" t="str">
            <v>奥晨</v>
          </cell>
          <cell r="E329" t="str">
            <v>YSM10</v>
          </cell>
          <cell r="F329" t="str">
            <v>#02865</v>
          </cell>
          <cell r="G329" t="e">
            <v>#REF!</v>
          </cell>
          <cell r="H329" t="e">
            <v>#REF!</v>
          </cell>
          <cell r="I329" t="str">
            <v>L-&gt;R</v>
          </cell>
          <cell r="J329" t="str">
            <v>MVC+ATS15</v>
          </cell>
          <cell r="K329">
            <v>1</v>
          </cell>
          <cell r="L329" t="e">
            <v>#N/A</v>
          </cell>
          <cell r="M329" t="e">
            <v>#N/A</v>
          </cell>
          <cell r="N329"/>
          <cell r="O329"/>
          <cell r="P329"/>
          <cell r="Q329"/>
          <cell r="R329" t="str">
            <v>Yes</v>
          </cell>
          <cell r="S329" t="str">
            <v>C49</v>
          </cell>
          <cell r="T329" t="str">
            <v>SOUTH</v>
          </cell>
          <cell r="U329" t="str">
            <v>東莞</v>
          </cell>
          <cell r="V329" t="str">
            <v>SZ 深圳</v>
          </cell>
          <cell r="W329" t="str">
            <v>JL</v>
          </cell>
          <cell r="X329" t="str">
            <v>JPY</v>
          </cell>
          <cell r="Y329">
            <v>10500000</v>
          </cell>
          <cell r="Z329">
            <v>1</v>
          </cell>
          <cell r="AA329">
            <v>10500000</v>
          </cell>
          <cell r="AB329">
            <v>7.0699999999999999E-2</v>
          </cell>
          <cell r="AC329">
            <v>742350</v>
          </cell>
          <cell r="AD329">
            <v>89082</v>
          </cell>
          <cell r="AE329">
            <v>0.12</v>
          </cell>
          <cell r="AF329">
            <v>43388</v>
          </cell>
          <cell r="AG329" t="str">
            <v>DAP东莞</v>
          </cell>
          <cell r="AH329"/>
          <cell r="AI329"/>
          <cell r="AJ329"/>
          <cell r="AK329">
            <v>0.3</v>
          </cell>
          <cell r="AL329">
            <v>3150000</v>
          </cell>
          <cell r="AN329" t="str">
            <v>No</v>
          </cell>
          <cell r="AO329">
            <v>0.7</v>
          </cell>
          <cell r="AP329">
            <v>7349999.9999999991</v>
          </cell>
          <cell r="AR329"/>
          <cell r="AS329"/>
          <cell r="AT329">
            <v>0</v>
          </cell>
          <cell r="AV329"/>
          <cell r="AW329"/>
          <cell r="AX329" t="str">
            <v>Cancel</v>
          </cell>
          <cell r="AY329"/>
          <cell r="BA329" t="str">
            <v>Cancel</v>
          </cell>
        </row>
        <row r="330">
          <cell r="A330">
            <v>43405</v>
          </cell>
          <cell r="B330">
            <v>177</v>
          </cell>
          <cell r="C330" t="str">
            <v>C49SZX20180154JL</v>
          </cell>
          <cell r="D330" t="str">
            <v>奥晨</v>
          </cell>
          <cell r="E330" t="str">
            <v>YSM10</v>
          </cell>
          <cell r="F330" t="str">
            <v>#02865</v>
          </cell>
          <cell r="G330" t="e">
            <v>#REF!</v>
          </cell>
          <cell r="H330" t="e">
            <v>#REF!</v>
          </cell>
          <cell r="I330" t="str">
            <v>L-&gt;R</v>
          </cell>
          <cell r="J330" t="str">
            <v>MVC+ATS15</v>
          </cell>
          <cell r="K330">
            <v>1</v>
          </cell>
          <cell r="L330">
            <v>109238</v>
          </cell>
          <cell r="M330" t="str">
            <v>JUL 19</v>
          </cell>
          <cell r="N330">
            <v>43672</v>
          </cell>
          <cell r="O330">
            <v>11116316</v>
          </cell>
          <cell r="P330">
            <v>10500000</v>
          </cell>
          <cell r="Q330">
            <v>43647</v>
          </cell>
          <cell r="R330" t="str">
            <v>Yes</v>
          </cell>
          <cell r="S330" t="str">
            <v>C49</v>
          </cell>
          <cell r="T330" t="str">
            <v>SOUTH</v>
          </cell>
          <cell r="U330" t="str">
            <v>東莞</v>
          </cell>
          <cell r="V330" t="str">
            <v>SZ 深圳</v>
          </cell>
          <cell r="W330" t="str">
            <v>JL</v>
          </cell>
          <cell r="X330" t="str">
            <v>JPY</v>
          </cell>
          <cell r="Y330">
            <v>10500000</v>
          </cell>
          <cell r="Z330">
            <v>1</v>
          </cell>
          <cell r="AA330">
            <v>10500000</v>
          </cell>
          <cell r="AB330">
            <v>7.0699999999999999E-2</v>
          </cell>
          <cell r="AC330">
            <v>742350</v>
          </cell>
          <cell r="AD330">
            <v>89082</v>
          </cell>
          <cell r="AE330">
            <v>0.12</v>
          </cell>
          <cell r="AF330">
            <v>43388</v>
          </cell>
          <cell r="AG330" t="str">
            <v>DAP东莞</v>
          </cell>
          <cell r="AH330"/>
          <cell r="AI330"/>
          <cell r="AJ330"/>
          <cell r="AK330">
            <v>0.3</v>
          </cell>
          <cell r="AL330">
            <v>3150000</v>
          </cell>
          <cell r="AM330">
            <v>43586</v>
          </cell>
          <cell r="AN330" t="str">
            <v>Yes</v>
          </cell>
          <cell r="AO330">
            <v>0.7</v>
          </cell>
          <cell r="AP330">
            <v>7349999.9999999991</v>
          </cell>
          <cell r="AQ330">
            <v>43586</v>
          </cell>
          <cell r="AR330">
            <v>43613</v>
          </cell>
          <cell r="AS330" t="str">
            <v>complete</v>
          </cell>
          <cell r="AT330"/>
          <cell r="AV330"/>
          <cell r="AW330"/>
          <cell r="AX330" t="str">
            <v>Yes</v>
          </cell>
          <cell r="AY330"/>
          <cell r="AZ330" t="str">
            <v>Y</v>
          </cell>
          <cell r="BA330" t="str">
            <v>Yes</v>
          </cell>
        </row>
        <row r="331">
          <cell r="A331">
            <v>43405</v>
          </cell>
          <cell r="B331">
            <v>178</v>
          </cell>
          <cell r="C331" t="str">
            <v>C49SZX20180154JL</v>
          </cell>
          <cell r="D331" t="str">
            <v>奥晨</v>
          </cell>
          <cell r="E331" t="str">
            <v>YSM10</v>
          </cell>
          <cell r="F331" t="str">
            <v>#02865</v>
          </cell>
          <cell r="G331" t="e">
            <v>#REF!</v>
          </cell>
          <cell r="H331" t="e">
            <v>#REF!</v>
          </cell>
          <cell r="I331" t="str">
            <v>L-&gt;R</v>
          </cell>
          <cell r="J331" t="str">
            <v>MVC+ATS15</v>
          </cell>
          <cell r="K331">
            <v>1</v>
          </cell>
          <cell r="L331" t="e">
            <v>#N/A</v>
          </cell>
          <cell r="M331" t="e">
            <v>#N/A</v>
          </cell>
          <cell r="N331"/>
          <cell r="O331"/>
          <cell r="P331"/>
          <cell r="Q331"/>
          <cell r="R331" t="str">
            <v>Yes</v>
          </cell>
          <cell r="S331" t="str">
            <v>C49</v>
          </cell>
          <cell r="T331" t="str">
            <v>SOUTH</v>
          </cell>
          <cell r="U331" t="str">
            <v>東莞</v>
          </cell>
          <cell r="V331" t="str">
            <v>SZ 深圳</v>
          </cell>
          <cell r="W331" t="str">
            <v>JL</v>
          </cell>
          <cell r="X331" t="str">
            <v>JPY</v>
          </cell>
          <cell r="Y331">
            <v>10500000</v>
          </cell>
          <cell r="Z331">
            <v>1</v>
          </cell>
          <cell r="AA331">
            <v>10500000</v>
          </cell>
          <cell r="AB331">
            <v>7.0699999999999999E-2</v>
          </cell>
          <cell r="AC331">
            <v>742350</v>
          </cell>
          <cell r="AD331">
            <v>89082</v>
          </cell>
          <cell r="AE331">
            <v>0.12</v>
          </cell>
          <cell r="AF331">
            <v>43388</v>
          </cell>
          <cell r="AG331" t="str">
            <v>DAP东莞</v>
          </cell>
          <cell r="AH331"/>
          <cell r="AI331"/>
          <cell r="AJ331"/>
          <cell r="AK331">
            <v>0.3</v>
          </cell>
          <cell r="AL331">
            <v>3150000</v>
          </cell>
          <cell r="AN331" t="str">
            <v>No</v>
          </cell>
          <cell r="AO331">
            <v>0.7</v>
          </cell>
          <cell r="AP331">
            <v>7349999.9999999991</v>
          </cell>
          <cell r="AR331"/>
          <cell r="AS331"/>
          <cell r="AT331">
            <v>0</v>
          </cell>
          <cell r="AV331"/>
          <cell r="AW331"/>
          <cell r="AX331" t="str">
            <v>Cancel</v>
          </cell>
          <cell r="AY331"/>
          <cell r="BA331" t="str">
            <v>Cancel</v>
          </cell>
        </row>
        <row r="332">
          <cell r="A332">
            <v>43405</v>
          </cell>
          <cell r="B332">
            <v>179</v>
          </cell>
          <cell r="C332" t="str">
            <v>C49SZX20180154JL</v>
          </cell>
          <cell r="D332" t="str">
            <v>奥晨</v>
          </cell>
          <cell r="E332" t="str">
            <v>YSM10</v>
          </cell>
          <cell r="F332" t="str">
            <v>#02865</v>
          </cell>
          <cell r="G332" t="e">
            <v>#REF!</v>
          </cell>
          <cell r="H332" t="e">
            <v>#REF!</v>
          </cell>
          <cell r="I332" t="str">
            <v>L-&gt;R</v>
          </cell>
          <cell r="J332" t="str">
            <v>MVC+ATS15</v>
          </cell>
          <cell r="K332">
            <v>1</v>
          </cell>
          <cell r="L332" t="e">
            <v>#N/A</v>
          </cell>
          <cell r="M332" t="e">
            <v>#N/A</v>
          </cell>
          <cell r="N332"/>
          <cell r="O332"/>
          <cell r="P332"/>
          <cell r="Q332"/>
          <cell r="R332" t="str">
            <v>Yes</v>
          </cell>
          <cell r="S332" t="str">
            <v>C49</v>
          </cell>
          <cell r="T332" t="str">
            <v>SOUTH</v>
          </cell>
          <cell r="U332" t="str">
            <v>東莞</v>
          </cell>
          <cell r="V332" t="str">
            <v>SZ 深圳</v>
          </cell>
          <cell r="W332" t="str">
            <v>JL</v>
          </cell>
          <cell r="X332" t="str">
            <v>JPY</v>
          </cell>
          <cell r="Y332">
            <v>10500000</v>
          </cell>
          <cell r="Z332">
            <v>1</v>
          </cell>
          <cell r="AA332">
            <v>10500000</v>
          </cell>
          <cell r="AB332">
            <v>7.0699999999999999E-2</v>
          </cell>
          <cell r="AC332">
            <v>742350</v>
          </cell>
          <cell r="AD332">
            <v>89082</v>
          </cell>
          <cell r="AE332">
            <v>0.12</v>
          </cell>
          <cell r="AF332">
            <v>43388</v>
          </cell>
          <cell r="AG332" t="str">
            <v>DAP东莞</v>
          </cell>
          <cell r="AH332"/>
          <cell r="AI332"/>
          <cell r="AJ332"/>
          <cell r="AK332">
            <v>0.3</v>
          </cell>
          <cell r="AL332">
            <v>3150000</v>
          </cell>
          <cell r="AN332" t="str">
            <v>No</v>
          </cell>
          <cell r="AO332">
            <v>0.7</v>
          </cell>
          <cell r="AP332">
            <v>7349999.9999999991</v>
          </cell>
          <cell r="AR332"/>
          <cell r="AS332"/>
          <cell r="AT332">
            <v>0</v>
          </cell>
          <cell r="AV332"/>
          <cell r="AW332"/>
          <cell r="AX332" t="str">
            <v>Cancel</v>
          </cell>
          <cell r="AY332"/>
          <cell r="BA332" t="str">
            <v>Cancel</v>
          </cell>
        </row>
        <row r="333">
          <cell r="A333">
            <v>43405</v>
          </cell>
          <cell r="B333">
            <v>180</v>
          </cell>
          <cell r="C333" t="str">
            <v>C49SZX20180171JY</v>
          </cell>
          <cell r="D333" t="str">
            <v>建航</v>
          </cell>
          <cell r="E333" t="str">
            <v>YSM10</v>
          </cell>
          <cell r="F333" t="str">
            <v>#72882</v>
          </cell>
          <cell r="G333" t="e">
            <v>#REF!</v>
          </cell>
          <cell r="H333" t="e">
            <v>#REF!</v>
          </cell>
          <cell r="I333" t="str">
            <v>L-&gt;R</v>
          </cell>
          <cell r="J333" t="str">
            <v>MVC</v>
          </cell>
          <cell r="K333">
            <v>1</v>
          </cell>
          <cell r="L333" t="e">
            <v>#N/A</v>
          </cell>
          <cell r="M333" t="e">
            <v>#N/A</v>
          </cell>
          <cell r="Q333"/>
          <cell r="R333" t="str">
            <v>No</v>
          </cell>
          <cell r="S333" t="str">
            <v>C49</v>
          </cell>
          <cell r="T333" t="str">
            <v>SOUTH</v>
          </cell>
          <cell r="U333" t="str">
            <v>深圳</v>
          </cell>
          <cell r="V333" t="str">
            <v>SZ 深圳</v>
          </cell>
          <cell r="W333" t="str">
            <v>JY</v>
          </cell>
          <cell r="X333" t="str">
            <v>JPY</v>
          </cell>
          <cell r="Y333">
            <v>8600000</v>
          </cell>
          <cell r="Z333">
            <v>1</v>
          </cell>
          <cell r="AA333">
            <v>8600000</v>
          </cell>
          <cell r="AB333">
            <v>7.0699999999999999E-2</v>
          </cell>
          <cell r="AC333">
            <v>608020</v>
          </cell>
          <cell r="AD333">
            <v>72962.399999999994</v>
          </cell>
          <cell r="AE333">
            <v>0.12</v>
          </cell>
          <cell r="AF333">
            <v>43425</v>
          </cell>
          <cell r="AG333" t="str">
            <v>DAP深圳</v>
          </cell>
          <cell r="AH333"/>
          <cell r="AI333"/>
          <cell r="AJ333"/>
          <cell r="AK333" t="str">
            <v>agree</v>
          </cell>
          <cell r="AL333">
            <v>326482</v>
          </cell>
          <cell r="AM333">
            <v>43435</v>
          </cell>
          <cell r="AN333" t="str">
            <v>Yes</v>
          </cell>
          <cell r="AO333" t="str">
            <v>agree</v>
          </cell>
          <cell r="AP333">
            <v>8273518</v>
          </cell>
          <cell r="AR333"/>
          <cell r="AS333"/>
          <cell r="AT333">
            <v>0</v>
          </cell>
          <cell r="AV333"/>
          <cell r="AW333"/>
          <cell r="AY333"/>
        </row>
        <row r="334">
          <cell r="A334">
            <v>43405</v>
          </cell>
          <cell r="B334">
            <v>181</v>
          </cell>
          <cell r="C334" t="str">
            <v>C49SZX20180172ZX</v>
          </cell>
          <cell r="D334" t="str">
            <v>网娱视通</v>
          </cell>
          <cell r="E334" t="str">
            <v>YSM10</v>
          </cell>
          <cell r="F334" t="str">
            <v>NA</v>
          </cell>
          <cell r="G334" t="e">
            <v>#REF!</v>
          </cell>
          <cell r="H334" t="e">
            <v>#REF!</v>
          </cell>
          <cell r="I334" t="str">
            <v>L-&gt;R</v>
          </cell>
          <cell r="J334" t="str">
            <v>MVC</v>
          </cell>
          <cell r="K334">
            <v>1</v>
          </cell>
          <cell r="L334">
            <v>109381</v>
          </cell>
          <cell r="M334" t="str">
            <v>DEC 18</v>
          </cell>
          <cell r="O334">
            <v>11116242</v>
          </cell>
          <cell r="P334">
            <v>11000000</v>
          </cell>
          <cell r="Q334">
            <v>43435</v>
          </cell>
          <cell r="R334" t="str">
            <v>No</v>
          </cell>
          <cell r="S334" t="str">
            <v>C49</v>
          </cell>
          <cell r="T334" t="str">
            <v>SOUTH</v>
          </cell>
          <cell r="U334" t="str">
            <v>深圳</v>
          </cell>
          <cell r="V334" t="str">
            <v>SZ 深圳</v>
          </cell>
          <cell r="W334" t="str">
            <v>ZX</v>
          </cell>
          <cell r="X334" t="str">
            <v>JPY</v>
          </cell>
          <cell r="Y334">
            <v>11000000</v>
          </cell>
          <cell r="Z334">
            <v>1</v>
          </cell>
          <cell r="AA334">
            <v>11000000</v>
          </cell>
          <cell r="AB334">
            <v>7.0699999999999999E-2</v>
          </cell>
          <cell r="AC334">
            <v>777700</v>
          </cell>
          <cell r="AD334">
            <v>93324</v>
          </cell>
          <cell r="AE334">
            <v>0.12</v>
          </cell>
          <cell r="AF334">
            <v>43425</v>
          </cell>
          <cell r="AG334" t="str">
            <v>DAP深圳</v>
          </cell>
          <cell r="AH334"/>
          <cell r="AI334"/>
          <cell r="AJ334"/>
          <cell r="AK334">
            <v>0.2</v>
          </cell>
          <cell r="AL334">
            <v>2200000</v>
          </cell>
          <cell r="AM334">
            <v>43405</v>
          </cell>
          <cell r="AN334" t="str">
            <v>Yes</v>
          </cell>
          <cell r="AO334">
            <v>0.8</v>
          </cell>
          <cell r="AP334">
            <v>8800000</v>
          </cell>
          <cell r="AQ334">
            <v>43435</v>
          </cell>
          <cell r="AR334">
            <v>43445</v>
          </cell>
          <cell r="AS334" t="str">
            <v>complete</v>
          </cell>
          <cell r="AT334" t="e">
            <v>#VALUE!</v>
          </cell>
          <cell r="AV334"/>
          <cell r="AW334"/>
          <cell r="AX334" t="str">
            <v>Yes</v>
          </cell>
          <cell r="AY334"/>
          <cell r="BA334" t="str">
            <v>Yes</v>
          </cell>
        </row>
        <row r="335">
          <cell r="A335">
            <v>43405</v>
          </cell>
          <cell r="B335">
            <v>182</v>
          </cell>
          <cell r="C335" t="str">
            <v>C49SZX20180173ZX</v>
          </cell>
          <cell r="D335" t="str">
            <v>网娱视通</v>
          </cell>
          <cell r="E335" t="str">
            <v>YSM20R(SV)-2</v>
          </cell>
          <cell r="F335" t="str">
            <v>NA</v>
          </cell>
          <cell r="G335" t="e">
            <v>#REF!</v>
          </cell>
          <cell r="H335" t="e">
            <v>#REF!</v>
          </cell>
          <cell r="I335" t="str">
            <v>L-&gt;R</v>
          </cell>
          <cell r="J335" t="str">
            <v>No</v>
          </cell>
          <cell r="K335">
            <v>1</v>
          </cell>
          <cell r="L335">
            <v>109279</v>
          </cell>
          <cell r="M335" t="str">
            <v>DEC 18</v>
          </cell>
          <cell r="O335">
            <v>11116241</v>
          </cell>
          <cell r="P335">
            <v>12500000</v>
          </cell>
          <cell r="Q335">
            <v>43435</v>
          </cell>
          <cell r="R335" t="str">
            <v>No</v>
          </cell>
          <cell r="S335" t="str">
            <v>C49</v>
          </cell>
          <cell r="T335" t="str">
            <v>SOUTH</v>
          </cell>
          <cell r="U335" t="str">
            <v>深圳</v>
          </cell>
          <cell r="V335" t="str">
            <v>SZ 深圳</v>
          </cell>
          <cell r="W335" t="str">
            <v>ZX</v>
          </cell>
          <cell r="X335" t="str">
            <v>JPY</v>
          </cell>
          <cell r="Y335">
            <v>12500000</v>
          </cell>
          <cell r="Z335">
            <v>1</v>
          </cell>
          <cell r="AA335">
            <v>12500000</v>
          </cell>
          <cell r="AB335">
            <v>7.0699999999999999E-2</v>
          </cell>
          <cell r="AC335">
            <v>883750</v>
          </cell>
          <cell r="AD335">
            <v>106050</v>
          </cell>
          <cell r="AE335">
            <v>0.12</v>
          </cell>
          <cell r="AF335">
            <v>43425</v>
          </cell>
          <cell r="AG335" t="str">
            <v>DAP深圳</v>
          </cell>
          <cell r="AH335"/>
          <cell r="AI335"/>
          <cell r="AJ335"/>
          <cell r="AK335">
            <v>0.2</v>
          </cell>
          <cell r="AL335">
            <v>2500000</v>
          </cell>
          <cell r="AM335">
            <v>43405</v>
          </cell>
          <cell r="AN335" t="str">
            <v>Yes</v>
          </cell>
          <cell r="AO335">
            <v>0.8</v>
          </cell>
          <cell r="AP335">
            <v>10000000</v>
          </cell>
          <cell r="AQ335">
            <v>43435</v>
          </cell>
          <cell r="AR335">
            <v>43445</v>
          </cell>
          <cell r="AS335" t="str">
            <v>complete</v>
          </cell>
          <cell r="AT335" t="e">
            <v>#VALUE!</v>
          </cell>
          <cell r="AV335"/>
          <cell r="AW335"/>
          <cell r="AX335" t="str">
            <v>Yes</v>
          </cell>
          <cell r="AY335"/>
          <cell r="BA335" t="str">
            <v>Yes</v>
          </cell>
        </row>
        <row r="336">
          <cell r="A336">
            <v>43405</v>
          </cell>
          <cell r="B336">
            <v>183</v>
          </cell>
          <cell r="C336" t="str">
            <v>C49SZX20180176SX</v>
          </cell>
          <cell r="D336" t="str">
            <v>柏星</v>
          </cell>
          <cell r="E336" t="str">
            <v>YSM20R(SV)-2</v>
          </cell>
          <cell r="F336" t="str">
            <v>#03362</v>
          </cell>
          <cell r="G336" t="e">
            <v>#REF!</v>
          </cell>
          <cell r="H336" t="e">
            <v>#REF!</v>
          </cell>
          <cell r="I336" t="str">
            <v>R-&gt;L</v>
          </cell>
          <cell r="J336" t="str">
            <v>MVC</v>
          </cell>
          <cell r="K336">
            <v>1</v>
          </cell>
          <cell r="L336">
            <v>109490</v>
          </cell>
          <cell r="M336" t="str">
            <v>FEB 19</v>
          </cell>
          <cell r="O336">
            <v>11116255</v>
          </cell>
          <cell r="P336">
            <v>16151975</v>
          </cell>
          <cell r="Q336">
            <v>43497</v>
          </cell>
          <cell r="R336" t="str">
            <v>Yes</v>
          </cell>
          <cell r="S336" t="str">
            <v>C49</v>
          </cell>
          <cell r="T336" t="str">
            <v>SOUTH</v>
          </cell>
          <cell r="U336" t="str">
            <v>東莞</v>
          </cell>
          <cell r="V336" t="str">
            <v>SZ 深圳</v>
          </cell>
          <cell r="W336" t="str">
            <v>SX</v>
          </cell>
          <cell r="X336" t="str">
            <v>JPY</v>
          </cell>
          <cell r="Y336">
            <v>16151975</v>
          </cell>
          <cell r="Z336">
            <v>1</v>
          </cell>
          <cell r="AA336">
            <v>16151975</v>
          </cell>
          <cell r="AB336">
            <v>7.0699999999999999E-2</v>
          </cell>
          <cell r="AC336">
            <v>1141944.6325000001</v>
          </cell>
          <cell r="AD336">
            <v>137033.3559</v>
          </cell>
          <cell r="AE336">
            <v>0.12</v>
          </cell>
          <cell r="AF336">
            <v>43425</v>
          </cell>
          <cell r="AG336" t="str">
            <v>DAP东莞</v>
          </cell>
          <cell r="AH336"/>
          <cell r="AI336"/>
          <cell r="AJ336"/>
          <cell r="AK336">
            <v>0.1</v>
          </cell>
          <cell r="AL336">
            <v>1615197.5</v>
          </cell>
          <cell r="AM336">
            <v>43405</v>
          </cell>
          <cell r="AN336" t="str">
            <v>Yes</v>
          </cell>
          <cell r="AO336">
            <v>0.1</v>
          </cell>
          <cell r="AP336">
            <v>1615197.5</v>
          </cell>
          <cell r="AQ336">
            <v>43497</v>
          </cell>
          <cell r="AR336">
            <v>43521</v>
          </cell>
          <cell r="AS336">
            <v>0.8</v>
          </cell>
          <cell r="AT336">
            <v>12921580</v>
          </cell>
          <cell r="AU336">
            <v>43497</v>
          </cell>
          <cell r="AV336">
            <v>43524</v>
          </cell>
          <cell r="AW336" t="str">
            <v>complete</v>
          </cell>
          <cell r="AX336" t="str">
            <v>Yes</v>
          </cell>
          <cell r="AY336"/>
          <cell r="AZ336" t="str">
            <v>Y</v>
          </cell>
          <cell r="BA336" t="str">
            <v>Yes</v>
          </cell>
        </row>
        <row r="337">
          <cell r="A337">
            <v>43405</v>
          </cell>
          <cell r="B337">
            <v>184</v>
          </cell>
          <cell r="C337" t="str">
            <v>C49SZX20180175SX</v>
          </cell>
          <cell r="D337" t="str">
            <v>永顺创</v>
          </cell>
          <cell r="E337" t="str">
            <v>YSM20R(SV)-2</v>
          </cell>
          <cell r="F337" t="str">
            <v>#81385</v>
          </cell>
          <cell r="G337" t="e">
            <v>#REF!</v>
          </cell>
          <cell r="H337" t="e">
            <v>#REF!</v>
          </cell>
          <cell r="I337" t="str">
            <v>L-&gt;R</v>
          </cell>
          <cell r="J337" t="str">
            <v>MVC</v>
          </cell>
          <cell r="K337">
            <v>1</v>
          </cell>
          <cell r="L337">
            <v>109220</v>
          </cell>
          <cell r="M337" t="str">
            <v>MAR 19</v>
          </cell>
          <cell r="O337">
            <v>11116259</v>
          </cell>
          <cell r="P337">
            <v>14483672.5</v>
          </cell>
          <cell r="Q337">
            <v>43525</v>
          </cell>
          <cell r="R337" t="str">
            <v>No</v>
          </cell>
          <cell r="S337" t="str">
            <v>C49</v>
          </cell>
          <cell r="T337" t="str">
            <v>SOUTH</v>
          </cell>
          <cell r="U337" t="str">
            <v>深圳</v>
          </cell>
          <cell r="V337" t="str">
            <v>SZ 深圳</v>
          </cell>
          <cell r="W337" t="str">
            <v>SX</v>
          </cell>
          <cell r="X337" t="str">
            <v>JPY</v>
          </cell>
          <cell r="Y337">
            <v>14483672.5</v>
          </cell>
          <cell r="Z337">
            <v>1</v>
          </cell>
          <cell r="AA337">
            <v>14483672.5</v>
          </cell>
          <cell r="AB337">
            <v>7.0699999999999999E-2</v>
          </cell>
          <cell r="AC337">
            <v>1023995.64575</v>
          </cell>
          <cell r="AD337">
            <v>122879.47749</v>
          </cell>
          <cell r="AE337">
            <v>0.12</v>
          </cell>
          <cell r="AF337">
            <v>43425</v>
          </cell>
          <cell r="AG337" t="str">
            <v>DAP深圳</v>
          </cell>
          <cell r="AH337"/>
          <cell r="AI337"/>
          <cell r="AJ337"/>
          <cell r="AK337">
            <v>0.1</v>
          </cell>
          <cell r="AL337">
            <v>1448367.25</v>
          </cell>
          <cell r="AM337">
            <v>43405</v>
          </cell>
          <cell r="AN337" t="str">
            <v>Yes</v>
          </cell>
          <cell r="AO337">
            <v>0.1</v>
          </cell>
          <cell r="AP337">
            <v>1448367.25</v>
          </cell>
          <cell r="AQ337">
            <v>43497</v>
          </cell>
          <cell r="AR337"/>
          <cell r="AS337">
            <v>0.8</v>
          </cell>
          <cell r="AT337">
            <v>11586938</v>
          </cell>
          <cell r="AU337">
            <v>43525</v>
          </cell>
          <cell r="AV337">
            <v>43531</v>
          </cell>
          <cell r="AW337" t="str">
            <v>complete</v>
          </cell>
          <cell r="AX337" t="str">
            <v>Yes</v>
          </cell>
          <cell r="AY337"/>
          <cell r="AZ337" t="str">
            <v>Y</v>
          </cell>
          <cell r="BA337" t="str">
            <v>Yes</v>
          </cell>
        </row>
        <row r="338">
          <cell r="A338">
            <v>43405</v>
          </cell>
          <cell r="B338">
            <v>185</v>
          </cell>
          <cell r="C338" t="str">
            <v>C49SZX20180175SX</v>
          </cell>
          <cell r="D338" t="str">
            <v>永顺创</v>
          </cell>
          <cell r="E338" t="str">
            <v>YSM20R(SV)-2</v>
          </cell>
          <cell r="F338" t="str">
            <v>#81385</v>
          </cell>
          <cell r="G338" t="e">
            <v>#REF!</v>
          </cell>
          <cell r="H338" t="e">
            <v>#REF!</v>
          </cell>
          <cell r="I338" t="str">
            <v>L-&gt;R</v>
          </cell>
          <cell r="J338" t="str">
            <v>MVC</v>
          </cell>
          <cell r="K338">
            <v>1</v>
          </cell>
          <cell r="L338">
            <v>109220</v>
          </cell>
          <cell r="M338" t="str">
            <v>MAR 19</v>
          </cell>
          <cell r="O338">
            <v>11116259</v>
          </cell>
          <cell r="P338">
            <v>14483672.5</v>
          </cell>
          <cell r="Q338">
            <v>43525</v>
          </cell>
          <cell r="R338" t="str">
            <v>No</v>
          </cell>
          <cell r="S338" t="str">
            <v>C49</v>
          </cell>
          <cell r="T338" t="str">
            <v>SOUTH</v>
          </cell>
          <cell r="U338" t="str">
            <v>深圳</v>
          </cell>
          <cell r="V338" t="str">
            <v>SZ 深圳</v>
          </cell>
          <cell r="W338" t="str">
            <v>SX</v>
          </cell>
          <cell r="X338" t="str">
            <v>JPY</v>
          </cell>
          <cell r="Y338">
            <v>14483672.5</v>
          </cell>
          <cell r="Z338">
            <v>1</v>
          </cell>
          <cell r="AA338">
            <v>14483672.5</v>
          </cell>
          <cell r="AB338">
            <v>7.0699999999999999E-2</v>
          </cell>
          <cell r="AC338">
            <v>1023995.64575</v>
          </cell>
          <cell r="AD338">
            <v>122879.47749</v>
          </cell>
          <cell r="AE338">
            <v>0.12</v>
          </cell>
          <cell r="AF338">
            <v>43425</v>
          </cell>
          <cell r="AG338" t="str">
            <v>DAP深圳</v>
          </cell>
          <cell r="AH338"/>
          <cell r="AI338"/>
          <cell r="AJ338"/>
          <cell r="AK338">
            <v>0.1</v>
          </cell>
          <cell r="AL338">
            <v>1448367.25</v>
          </cell>
          <cell r="AM338">
            <v>43405</v>
          </cell>
          <cell r="AN338" t="str">
            <v>Yes</v>
          </cell>
          <cell r="AO338">
            <v>0.1</v>
          </cell>
          <cell r="AP338">
            <v>1448367.25</v>
          </cell>
          <cell r="AQ338">
            <v>43497</v>
          </cell>
          <cell r="AR338"/>
          <cell r="AS338">
            <v>0.8</v>
          </cell>
          <cell r="AT338">
            <v>11586938</v>
          </cell>
          <cell r="AU338">
            <v>43525</v>
          </cell>
          <cell r="AV338">
            <v>43531</v>
          </cell>
          <cell r="AW338" t="str">
            <v>complete</v>
          </cell>
          <cell r="AX338" t="str">
            <v>Yes</v>
          </cell>
          <cell r="AY338"/>
          <cell r="AZ338" t="str">
            <v>Y</v>
          </cell>
          <cell r="BA338" t="str">
            <v>Yes</v>
          </cell>
        </row>
        <row r="339">
          <cell r="A339">
            <v>43405</v>
          </cell>
          <cell r="B339">
            <v>186</v>
          </cell>
          <cell r="C339" t="str">
            <v>C49SZX20180180ZX</v>
          </cell>
          <cell r="D339" t="str">
            <v>世达威</v>
          </cell>
          <cell r="E339" t="str">
            <v>YSM10</v>
          </cell>
          <cell r="F339" t="str">
            <v>NA</v>
          </cell>
          <cell r="G339" t="e">
            <v>#REF!</v>
          </cell>
          <cell r="H339" t="e">
            <v>#REF!</v>
          </cell>
          <cell r="I339" t="str">
            <v>L-&gt;R</v>
          </cell>
          <cell r="J339" t="str">
            <v>MVC</v>
          </cell>
          <cell r="K339">
            <v>1</v>
          </cell>
          <cell r="L339">
            <v>109238</v>
          </cell>
          <cell r="M339" t="str">
            <v>DEC 18</v>
          </cell>
          <cell r="O339">
            <v>11116236</v>
          </cell>
          <cell r="P339">
            <v>10000000</v>
          </cell>
          <cell r="Q339">
            <v>43435</v>
          </cell>
          <cell r="R339" t="str">
            <v>No</v>
          </cell>
          <cell r="S339" t="str">
            <v>C49</v>
          </cell>
          <cell r="T339" t="str">
            <v>SOUTH</v>
          </cell>
          <cell r="U339" t="str">
            <v>深圳</v>
          </cell>
          <cell r="V339" t="str">
            <v>SZ 深圳</v>
          </cell>
          <cell r="W339" t="str">
            <v>ZX</v>
          </cell>
          <cell r="X339" t="str">
            <v>JPY</v>
          </cell>
          <cell r="Y339">
            <v>10000000</v>
          </cell>
          <cell r="Z339">
            <v>1</v>
          </cell>
          <cell r="AA339">
            <v>10000000</v>
          </cell>
          <cell r="AB339">
            <v>7.0699999999999999E-2</v>
          </cell>
          <cell r="AC339">
            <v>707000</v>
          </cell>
          <cell r="AD339">
            <v>84840</v>
          </cell>
          <cell r="AE339">
            <v>0.12</v>
          </cell>
          <cell r="AF339">
            <v>43431</v>
          </cell>
          <cell r="AG339" t="str">
            <v>DAP深圳</v>
          </cell>
          <cell r="AH339"/>
          <cell r="AI339"/>
          <cell r="AJ339"/>
          <cell r="AK339">
            <v>0.2</v>
          </cell>
          <cell r="AL339">
            <v>2000000</v>
          </cell>
          <cell r="AM339">
            <v>43405</v>
          </cell>
          <cell r="AN339" t="str">
            <v>Yes</v>
          </cell>
          <cell r="AO339">
            <v>0.8</v>
          </cell>
          <cell r="AP339">
            <v>8000000</v>
          </cell>
          <cell r="AQ339">
            <v>43435</v>
          </cell>
          <cell r="AR339">
            <v>43438</v>
          </cell>
          <cell r="AS339" t="str">
            <v>complete</v>
          </cell>
          <cell r="AT339" t="e">
            <v>#VALUE!</v>
          </cell>
          <cell r="AV339"/>
          <cell r="AW339"/>
          <cell r="AX339" t="str">
            <v>Yes</v>
          </cell>
          <cell r="AY339"/>
          <cell r="BA339" t="str">
            <v>Yes</v>
          </cell>
        </row>
        <row r="340">
          <cell r="A340">
            <v>43435</v>
          </cell>
          <cell r="B340">
            <v>187</v>
          </cell>
          <cell r="C340" t="str">
            <v>C49SZX20180161RY</v>
          </cell>
          <cell r="D340" t="str">
            <v>恩圣</v>
          </cell>
          <cell r="E340" t="str">
            <v>YSM10</v>
          </cell>
          <cell r="F340" t="str">
            <v>NA</v>
          </cell>
          <cell r="G340" t="e">
            <v>#REF!</v>
          </cell>
          <cell r="H340" t="e">
            <v>#REF!</v>
          </cell>
          <cell r="I340" t="str">
            <v>L-&gt;R</v>
          </cell>
          <cell r="J340" t="str">
            <v>No</v>
          </cell>
          <cell r="K340">
            <v>1</v>
          </cell>
          <cell r="L340">
            <v>109360</v>
          </cell>
          <cell r="M340" t="str">
            <v>FEB 19</v>
          </cell>
          <cell r="O340">
            <v>11116252</v>
          </cell>
          <cell r="P340">
            <v>9766000</v>
          </cell>
          <cell r="Q340">
            <v>43497</v>
          </cell>
          <cell r="R340" t="str">
            <v>Yes</v>
          </cell>
          <cell r="S340" t="str">
            <v>C49</v>
          </cell>
          <cell r="T340" t="str">
            <v>SOUTH</v>
          </cell>
          <cell r="U340" t="str">
            <v>東莞</v>
          </cell>
          <cell r="V340" t="str">
            <v>SZ 深圳</v>
          </cell>
          <cell r="W340" t="str">
            <v>RY</v>
          </cell>
          <cell r="X340" t="str">
            <v>JPY</v>
          </cell>
          <cell r="Y340">
            <v>9766000</v>
          </cell>
          <cell r="Z340">
            <v>1</v>
          </cell>
          <cell r="AA340">
            <v>9766000</v>
          </cell>
          <cell r="AB340">
            <v>7.0400000000000004E-2</v>
          </cell>
          <cell r="AC340">
            <v>687526.40000000002</v>
          </cell>
          <cell r="AD340">
            <v>82503.168000000005</v>
          </cell>
          <cell r="AE340">
            <v>0.12</v>
          </cell>
          <cell r="AF340">
            <v>43445</v>
          </cell>
          <cell r="AG340" t="str">
            <v>DAP深圳</v>
          </cell>
          <cell r="AH340"/>
          <cell r="AI340">
            <v>20000</v>
          </cell>
          <cell r="AJ340">
            <v>43446</v>
          </cell>
          <cell r="AK340">
            <v>0.2</v>
          </cell>
          <cell r="AL340">
            <v>1953200</v>
          </cell>
          <cell r="AM340">
            <v>43435</v>
          </cell>
          <cell r="AN340" t="str">
            <v>Yes</v>
          </cell>
          <cell r="AO340">
            <v>0.8</v>
          </cell>
          <cell r="AP340">
            <v>7812800</v>
          </cell>
          <cell r="AQ340">
            <v>43497</v>
          </cell>
          <cell r="AR340">
            <v>43521</v>
          </cell>
          <cell r="AS340" t="str">
            <v>complete</v>
          </cell>
          <cell r="AT340"/>
          <cell r="AV340"/>
          <cell r="AW340"/>
          <cell r="AX340" t="str">
            <v>Yes</v>
          </cell>
          <cell r="AY340"/>
          <cell r="AZ340" t="str">
            <v>Y</v>
          </cell>
          <cell r="BA340" t="str">
            <v>Yes</v>
          </cell>
        </row>
        <row r="341">
          <cell r="A341">
            <v>43435</v>
          </cell>
          <cell r="B341">
            <v>189</v>
          </cell>
          <cell r="C341" t="str">
            <v>C49SZX20180185ZX</v>
          </cell>
          <cell r="D341" t="str">
            <v>美斯特</v>
          </cell>
          <cell r="E341" t="str">
            <v>YSM20R(SV)-2</v>
          </cell>
          <cell r="F341" t="str">
            <v>NA</v>
          </cell>
          <cell r="G341" t="e">
            <v>#REF!</v>
          </cell>
          <cell r="H341" t="e">
            <v>#REF!</v>
          </cell>
          <cell r="I341" t="str">
            <v>L-&gt;R</v>
          </cell>
          <cell r="J341" t="str">
            <v>No</v>
          </cell>
          <cell r="K341">
            <v>1</v>
          </cell>
          <cell r="L341">
            <v>109443</v>
          </cell>
          <cell r="M341" t="str">
            <v>FEB 19</v>
          </cell>
          <cell r="O341">
            <v>11100285</v>
          </cell>
          <cell r="P341">
            <v>1000000</v>
          </cell>
          <cell r="Q341">
            <v>43497</v>
          </cell>
          <cell r="R341" t="str">
            <v>No</v>
          </cell>
          <cell r="S341" t="str">
            <v>C49</v>
          </cell>
          <cell r="T341" t="str">
            <v>SOUTH</v>
          </cell>
          <cell r="U341" t="str">
            <v>深圳</v>
          </cell>
          <cell r="V341" t="str">
            <v>SZ 深圳</v>
          </cell>
          <cell r="W341" t="str">
            <v>ZX</v>
          </cell>
          <cell r="X341" t="str">
            <v>RMB</v>
          </cell>
          <cell r="Y341">
            <v>1000000</v>
          </cell>
          <cell r="Z341">
            <v>1.1599999999999999</v>
          </cell>
          <cell r="AA341">
            <v>1000000</v>
          </cell>
          <cell r="AB341">
            <v>1.125</v>
          </cell>
          <cell r="AC341">
            <v>969827.58620689658</v>
          </cell>
          <cell r="AD341">
            <v>116379.31034482758</v>
          </cell>
          <cell r="AE341">
            <v>0.12</v>
          </cell>
          <cell r="AF341">
            <v>43456</v>
          </cell>
          <cell r="AG341" t="str">
            <v>含税到厂</v>
          </cell>
          <cell r="AH341" t="str">
            <v>电梯</v>
          </cell>
          <cell r="AI341">
            <v>300000</v>
          </cell>
          <cell r="AJ341">
            <v>43461</v>
          </cell>
          <cell r="AK341">
            <v>0.3</v>
          </cell>
          <cell r="AL341">
            <v>300000</v>
          </cell>
          <cell r="AN341" t="str">
            <v>Yes</v>
          </cell>
          <cell r="AO341">
            <v>0.7</v>
          </cell>
          <cell r="AP341">
            <v>700000</v>
          </cell>
          <cell r="AQ341">
            <v>43497</v>
          </cell>
          <cell r="AR341">
            <v>43521</v>
          </cell>
          <cell r="AS341" t="str">
            <v>complete</v>
          </cell>
          <cell r="AT341"/>
          <cell r="AV341"/>
          <cell r="AW341"/>
          <cell r="AX341" t="str">
            <v>Yes</v>
          </cell>
          <cell r="AY341"/>
          <cell r="AZ341" t="str">
            <v>Y</v>
          </cell>
          <cell r="BA341" t="str">
            <v>Yes</v>
          </cell>
        </row>
        <row r="342">
          <cell r="A342">
            <v>43466</v>
          </cell>
          <cell r="B342">
            <v>190</v>
          </cell>
          <cell r="C342" t="str">
            <v>C49SZX20180183RW</v>
          </cell>
          <cell r="D342" t="str">
            <v>富斯迈</v>
          </cell>
          <cell r="E342" t="str">
            <v>YSM20R(SV)-2</v>
          </cell>
          <cell r="F342" t="str">
            <v>NA</v>
          </cell>
          <cell r="G342" t="e">
            <v>#REF!</v>
          </cell>
          <cell r="H342" t="e">
            <v>#REF!</v>
          </cell>
          <cell r="I342" t="str">
            <v>L-&gt;R</v>
          </cell>
          <cell r="J342" t="str">
            <v>cATS10+MVC+special layout</v>
          </cell>
          <cell r="K342">
            <v>1</v>
          </cell>
          <cell r="L342" t="str">
            <v>取消</v>
          </cell>
          <cell r="M342" t="e">
            <v>#N/A</v>
          </cell>
          <cell r="N342"/>
          <cell r="O342"/>
          <cell r="P342"/>
          <cell r="Q342"/>
          <cell r="R342" t="str">
            <v>No</v>
          </cell>
          <cell r="S342" t="str">
            <v>C49</v>
          </cell>
          <cell r="T342" t="str">
            <v>SOUTH</v>
          </cell>
          <cell r="U342" t="str">
            <v>深圳</v>
          </cell>
          <cell r="V342" t="str">
            <v>SZ 深圳</v>
          </cell>
          <cell r="W342" t="str">
            <v>RW</v>
          </cell>
          <cell r="X342" t="str">
            <v>JPY</v>
          </cell>
          <cell r="Y342">
            <v>12500000</v>
          </cell>
          <cell r="Z342">
            <v>1</v>
          </cell>
          <cell r="AA342">
            <v>12500000</v>
          </cell>
          <cell r="AB342">
            <v>1.125</v>
          </cell>
          <cell r="AC342">
            <v>14062500</v>
          </cell>
          <cell r="AD342">
            <v>1687500</v>
          </cell>
          <cell r="AE342">
            <v>0.12</v>
          </cell>
          <cell r="AF342">
            <v>43467</v>
          </cell>
          <cell r="AG342" t="str">
            <v>CIF</v>
          </cell>
          <cell r="AH342"/>
          <cell r="AI342"/>
          <cell r="AJ342"/>
          <cell r="AK342">
            <v>0.3</v>
          </cell>
          <cell r="AL342">
            <v>3750000</v>
          </cell>
          <cell r="AM342"/>
          <cell r="AN342" t="str">
            <v>No</v>
          </cell>
          <cell r="AO342">
            <v>0.7</v>
          </cell>
          <cell r="AP342">
            <v>8750000</v>
          </cell>
          <cell r="AQ342"/>
          <cell r="AR342"/>
          <cell r="AS342"/>
          <cell r="AT342">
            <v>0</v>
          </cell>
          <cell r="AV342"/>
          <cell r="AW342"/>
          <cell r="AX342" t="str">
            <v>Cancel</v>
          </cell>
          <cell r="AY342"/>
          <cell r="AZ342"/>
          <cell r="BA342" t="str">
            <v>Cancel</v>
          </cell>
        </row>
        <row r="343">
          <cell r="A343">
            <v>43466</v>
          </cell>
          <cell r="B343">
            <v>191</v>
          </cell>
          <cell r="C343" t="str">
            <v>C49SZX20180183RW</v>
          </cell>
          <cell r="D343" t="str">
            <v>富斯迈</v>
          </cell>
          <cell r="E343" t="str">
            <v>YSM20R(SV)-2</v>
          </cell>
          <cell r="F343" t="str">
            <v>NA</v>
          </cell>
          <cell r="G343" t="e">
            <v>#REF!</v>
          </cell>
          <cell r="H343" t="e">
            <v>#REF!</v>
          </cell>
          <cell r="I343" t="str">
            <v>L-&gt;R</v>
          </cell>
          <cell r="J343" t="str">
            <v>MVC</v>
          </cell>
          <cell r="K343">
            <v>1</v>
          </cell>
          <cell r="L343" t="str">
            <v>取消</v>
          </cell>
          <cell r="M343" t="e">
            <v>#N/A</v>
          </cell>
          <cell r="N343"/>
          <cell r="O343"/>
          <cell r="P343"/>
          <cell r="Q343"/>
          <cell r="R343" t="str">
            <v>No</v>
          </cell>
          <cell r="S343" t="str">
            <v>C49</v>
          </cell>
          <cell r="T343" t="str">
            <v>SOUTH</v>
          </cell>
          <cell r="U343" t="str">
            <v>深圳</v>
          </cell>
          <cell r="V343" t="str">
            <v>SZ 深圳</v>
          </cell>
          <cell r="W343" t="str">
            <v>RW</v>
          </cell>
          <cell r="X343" t="str">
            <v>JPY</v>
          </cell>
          <cell r="Y343">
            <v>12500000</v>
          </cell>
          <cell r="Z343">
            <v>1</v>
          </cell>
          <cell r="AA343">
            <v>12500000</v>
          </cell>
          <cell r="AB343">
            <v>1.125</v>
          </cell>
          <cell r="AC343">
            <v>14062500</v>
          </cell>
          <cell r="AD343">
            <v>1687500</v>
          </cell>
          <cell r="AE343">
            <v>0.12</v>
          </cell>
          <cell r="AF343">
            <v>43467</v>
          </cell>
          <cell r="AG343" t="str">
            <v>CIF</v>
          </cell>
          <cell r="AH343"/>
          <cell r="AI343"/>
          <cell r="AJ343"/>
          <cell r="AK343">
            <v>0.3</v>
          </cell>
          <cell r="AL343">
            <v>3750000</v>
          </cell>
          <cell r="AM343"/>
          <cell r="AN343" t="str">
            <v>No</v>
          </cell>
          <cell r="AO343">
            <v>0.7</v>
          </cell>
          <cell r="AP343">
            <v>8750000</v>
          </cell>
          <cell r="AQ343"/>
          <cell r="AR343"/>
          <cell r="AS343"/>
          <cell r="AT343">
            <v>0</v>
          </cell>
          <cell r="AV343"/>
          <cell r="AW343"/>
          <cell r="AX343" t="str">
            <v>Cancel</v>
          </cell>
          <cell r="AY343"/>
          <cell r="AZ343"/>
          <cell r="BA343" t="str">
            <v>Cancel</v>
          </cell>
        </row>
        <row r="344">
          <cell r="A344">
            <v>43466</v>
          </cell>
          <cell r="B344">
            <v>192</v>
          </cell>
          <cell r="C344" t="str">
            <v>C49SZX20180184RW</v>
          </cell>
          <cell r="D344" t="str">
            <v>富斯迈</v>
          </cell>
          <cell r="E344" t="str">
            <v>YSM20R(SV)-2</v>
          </cell>
          <cell r="F344" t="str">
            <v>NA</v>
          </cell>
          <cell r="G344" t="e">
            <v>#REF!</v>
          </cell>
          <cell r="H344" t="e">
            <v>#REF!</v>
          </cell>
          <cell r="I344" t="str">
            <v>L-&gt;R</v>
          </cell>
          <cell r="J344" t="str">
            <v>cATS10+MVC+special layout</v>
          </cell>
          <cell r="K344">
            <v>1</v>
          </cell>
          <cell r="L344" t="str">
            <v>取消</v>
          </cell>
          <cell r="M344" t="e">
            <v>#N/A</v>
          </cell>
          <cell r="O344"/>
          <cell r="P344"/>
          <cell r="Q344"/>
          <cell r="R344" t="str">
            <v>No</v>
          </cell>
          <cell r="S344" t="str">
            <v>C49</v>
          </cell>
          <cell r="T344" t="str">
            <v>SOUTH</v>
          </cell>
          <cell r="U344" t="str">
            <v>深圳</v>
          </cell>
          <cell r="V344" t="str">
            <v>SZ 深圳</v>
          </cell>
          <cell r="W344" t="str">
            <v>RW</v>
          </cell>
          <cell r="X344" t="str">
            <v>JPY</v>
          </cell>
          <cell r="Y344">
            <v>12500000</v>
          </cell>
          <cell r="Z344">
            <v>1</v>
          </cell>
          <cell r="AA344">
            <v>12500000</v>
          </cell>
          <cell r="AB344">
            <v>1.125</v>
          </cell>
          <cell r="AC344">
            <v>14062500</v>
          </cell>
          <cell r="AD344">
            <v>1687500</v>
          </cell>
          <cell r="AE344">
            <v>0.12</v>
          </cell>
          <cell r="AF344">
            <v>43467</v>
          </cell>
          <cell r="AG344" t="str">
            <v>CIF</v>
          </cell>
          <cell r="AH344"/>
          <cell r="AI344"/>
          <cell r="AJ344"/>
          <cell r="AK344">
            <v>0.3</v>
          </cell>
          <cell r="AL344">
            <v>3750000</v>
          </cell>
          <cell r="AM344"/>
          <cell r="AN344" t="str">
            <v>No</v>
          </cell>
          <cell r="AO344">
            <v>0.7</v>
          </cell>
          <cell r="AP344">
            <v>8750000</v>
          </cell>
          <cell r="AQ344"/>
          <cell r="AR344"/>
          <cell r="AT344">
            <v>0</v>
          </cell>
          <cell r="AU344"/>
          <cell r="AV344"/>
          <cell r="AW344"/>
          <cell r="AX344" t="str">
            <v>Cancel</v>
          </cell>
          <cell r="AY344"/>
          <cell r="AZ344"/>
          <cell r="BA344" t="str">
            <v>Cancel</v>
          </cell>
        </row>
        <row r="345">
          <cell r="A345">
            <v>43466</v>
          </cell>
          <cell r="B345">
            <v>193</v>
          </cell>
          <cell r="C345" t="str">
            <v>C49SZX20180184RW</v>
          </cell>
          <cell r="D345" t="str">
            <v>富斯迈</v>
          </cell>
          <cell r="E345" t="str">
            <v>YSM20R(SV)-2</v>
          </cell>
          <cell r="F345" t="str">
            <v>NA</v>
          </cell>
          <cell r="G345" t="e">
            <v>#REF!</v>
          </cell>
          <cell r="H345" t="e">
            <v>#REF!</v>
          </cell>
          <cell r="I345" t="str">
            <v>L-&gt;R</v>
          </cell>
          <cell r="J345" t="str">
            <v>cATS10+MVC+special layout</v>
          </cell>
          <cell r="K345">
            <v>1</v>
          </cell>
          <cell r="L345" t="str">
            <v>取消</v>
          </cell>
          <cell r="M345" t="e">
            <v>#N/A</v>
          </cell>
          <cell r="O345"/>
          <cell r="P345"/>
          <cell r="Q345"/>
          <cell r="R345" t="str">
            <v>No</v>
          </cell>
          <cell r="S345" t="str">
            <v>C49</v>
          </cell>
          <cell r="T345" t="str">
            <v>SOUTH</v>
          </cell>
          <cell r="U345" t="str">
            <v>深圳</v>
          </cell>
          <cell r="V345" t="str">
            <v>SZ 深圳</v>
          </cell>
          <cell r="W345" t="str">
            <v>RW</v>
          </cell>
          <cell r="X345" t="str">
            <v>JPY</v>
          </cell>
          <cell r="Y345">
            <v>12500000</v>
          </cell>
          <cell r="Z345">
            <v>1</v>
          </cell>
          <cell r="AA345">
            <v>12500000</v>
          </cell>
          <cell r="AB345">
            <v>1.125</v>
          </cell>
          <cell r="AC345">
            <v>14062500</v>
          </cell>
          <cell r="AD345">
            <v>1687500</v>
          </cell>
          <cell r="AE345">
            <v>0.12</v>
          </cell>
          <cell r="AF345">
            <v>43467</v>
          </cell>
          <cell r="AG345" t="str">
            <v>CIF</v>
          </cell>
          <cell r="AH345"/>
          <cell r="AI345"/>
          <cell r="AJ345"/>
          <cell r="AK345">
            <v>0.3</v>
          </cell>
          <cell r="AL345">
            <v>3750000</v>
          </cell>
          <cell r="AM345"/>
          <cell r="AN345" t="str">
            <v>No</v>
          </cell>
          <cell r="AO345">
            <v>0.7</v>
          </cell>
          <cell r="AP345">
            <v>8750000</v>
          </cell>
          <cell r="AQ345"/>
          <cell r="AR345"/>
          <cell r="AT345">
            <v>0</v>
          </cell>
          <cell r="AU345"/>
          <cell r="AV345"/>
          <cell r="AW345"/>
          <cell r="AX345" t="str">
            <v>Cancel</v>
          </cell>
          <cell r="AY345"/>
          <cell r="AZ345"/>
          <cell r="BA345" t="str">
            <v>Cancel</v>
          </cell>
        </row>
        <row r="346">
          <cell r="A346">
            <v>43466</v>
          </cell>
          <cell r="B346">
            <v>194</v>
          </cell>
          <cell r="C346" t="str">
            <v>C49SZX20180184RW</v>
          </cell>
          <cell r="D346" t="str">
            <v>富斯迈</v>
          </cell>
          <cell r="E346" t="str">
            <v>YSM20R(SV)-2</v>
          </cell>
          <cell r="F346" t="str">
            <v>NA</v>
          </cell>
          <cell r="G346" t="e">
            <v>#REF!</v>
          </cell>
          <cell r="H346" t="e">
            <v>#REF!</v>
          </cell>
          <cell r="I346" t="str">
            <v>L-&gt;R</v>
          </cell>
          <cell r="J346" t="str">
            <v>MVC</v>
          </cell>
          <cell r="K346">
            <v>1</v>
          </cell>
          <cell r="L346" t="str">
            <v>取消</v>
          </cell>
          <cell r="M346" t="e">
            <v>#N/A</v>
          </cell>
          <cell r="O346"/>
          <cell r="P346"/>
          <cell r="Q346"/>
          <cell r="R346" t="str">
            <v>No</v>
          </cell>
          <cell r="S346" t="str">
            <v>C49</v>
          </cell>
          <cell r="T346" t="str">
            <v>SOUTH</v>
          </cell>
          <cell r="U346" t="str">
            <v>深圳</v>
          </cell>
          <cell r="V346" t="str">
            <v>SZ 深圳</v>
          </cell>
          <cell r="W346" t="str">
            <v>RW</v>
          </cell>
          <cell r="X346" t="str">
            <v>JPY</v>
          </cell>
          <cell r="Y346">
            <v>12500000</v>
          </cell>
          <cell r="Z346">
            <v>1</v>
          </cell>
          <cell r="AA346">
            <v>12500000</v>
          </cell>
          <cell r="AB346">
            <v>1.125</v>
          </cell>
          <cell r="AC346">
            <v>14062500</v>
          </cell>
          <cell r="AD346">
            <v>1687500</v>
          </cell>
          <cell r="AE346">
            <v>0.12</v>
          </cell>
          <cell r="AF346">
            <v>43467</v>
          </cell>
          <cell r="AG346" t="str">
            <v>CIF</v>
          </cell>
          <cell r="AH346"/>
          <cell r="AI346"/>
          <cell r="AJ346"/>
          <cell r="AK346">
            <v>0.3</v>
          </cell>
          <cell r="AL346">
            <v>3750000</v>
          </cell>
          <cell r="AM346"/>
          <cell r="AN346" t="str">
            <v>No</v>
          </cell>
          <cell r="AO346">
            <v>0.7</v>
          </cell>
          <cell r="AP346">
            <v>8750000</v>
          </cell>
          <cell r="AQ346"/>
          <cell r="AR346"/>
          <cell r="AT346">
            <v>0</v>
          </cell>
          <cell r="AU346"/>
          <cell r="AV346"/>
          <cell r="AW346"/>
          <cell r="AX346" t="str">
            <v>Cancel</v>
          </cell>
          <cell r="AY346"/>
          <cell r="AZ346"/>
          <cell r="BA346" t="str">
            <v>Cancel</v>
          </cell>
        </row>
        <row r="347">
          <cell r="A347">
            <v>43466</v>
          </cell>
          <cell r="B347">
            <v>195</v>
          </cell>
          <cell r="C347" t="str">
            <v>C49SZX20180184RW</v>
          </cell>
          <cell r="D347" t="str">
            <v>富斯迈</v>
          </cell>
          <cell r="E347" t="str">
            <v>YSM20R(SV)-2</v>
          </cell>
          <cell r="F347" t="str">
            <v>NA</v>
          </cell>
          <cell r="G347" t="e">
            <v>#REF!</v>
          </cell>
          <cell r="H347" t="e">
            <v>#REF!</v>
          </cell>
          <cell r="I347" t="str">
            <v>L-&gt;R</v>
          </cell>
          <cell r="J347" t="str">
            <v>MVC</v>
          </cell>
          <cell r="K347">
            <v>1</v>
          </cell>
          <cell r="L347" t="e">
            <v>#REF!</v>
          </cell>
          <cell r="M347" t="e">
            <v>#REF!</v>
          </cell>
          <cell r="O347"/>
          <cell r="P347"/>
          <cell r="Q347"/>
          <cell r="R347" t="str">
            <v>No</v>
          </cell>
          <cell r="S347" t="str">
            <v>C49</v>
          </cell>
          <cell r="T347" t="str">
            <v>SOUTH</v>
          </cell>
          <cell r="U347" t="str">
            <v>深圳</v>
          </cell>
          <cell r="V347" t="str">
            <v>SZ 深圳</v>
          </cell>
          <cell r="W347" t="str">
            <v>RW</v>
          </cell>
          <cell r="X347" t="str">
            <v>JPY</v>
          </cell>
          <cell r="Y347">
            <v>12500000</v>
          </cell>
          <cell r="Z347">
            <v>1</v>
          </cell>
          <cell r="AA347">
            <v>12500000</v>
          </cell>
          <cell r="AB347">
            <v>1.125</v>
          </cell>
          <cell r="AC347">
            <v>14062500</v>
          </cell>
          <cell r="AD347">
            <v>1687500</v>
          </cell>
          <cell r="AE347">
            <v>0.12</v>
          </cell>
          <cell r="AF347">
            <v>43467</v>
          </cell>
          <cell r="AG347" t="str">
            <v>CIF</v>
          </cell>
          <cell r="AH347"/>
          <cell r="AI347"/>
          <cell r="AJ347"/>
          <cell r="AK347">
            <v>0.3</v>
          </cell>
          <cell r="AL347">
            <v>3750000</v>
          </cell>
          <cell r="AM347"/>
          <cell r="AN347" t="str">
            <v>No</v>
          </cell>
          <cell r="AO347">
            <v>0.7</v>
          </cell>
          <cell r="AP347">
            <v>8750000</v>
          </cell>
          <cell r="AQ347"/>
          <cell r="AR347"/>
          <cell r="AT347">
            <v>0</v>
          </cell>
          <cell r="AU347"/>
          <cell r="AV347"/>
          <cell r="AW347"/>
          <cell r="AX347" t="str">
            <v>Cancel</v>
          </cell>
          <cell r="AY347"/>
          <cell r="AZ347"/>
          <cell r="BA347" t="str">
            <v>Cancel</v>
          </cell>
        </row>
        <row r="348">
          <cell r="A348">
            <v>43466</v>
          </cell>
          <cell r="B348">
            <v>196</v>
          </cell>
          <cell r="C348" t="str">
            <v>C49SZX20180177JL</v>
          </cell>
          <cell r="D348" t="str">
            <v>Tuopuai拓普艾</v>
          </cell>
          <cell r="E348" t="str">
            <v>YSM20R(SV)-2</v>
          </cell>
          <cell r="F348" t="str">
            <v>#58885</v>
          </cell>
          <cell r="G348" t="e">
            <v>#REF!</v>
          </cell>
          <cell r="H348" t="e">
            <v>#REF!</v>
          </cell>
          <cell r="I348" t="str">
            <v>L-&gt;R</v>
          </cell>
          <cell r="J348" t="str">
            <v>No</v>
          </cell>
          <cell r="K348">
            <v>1</v>
          </cell>
          <cell r="L348">
            <v>109478</v>
          </cell>
          <cell r="M348" t="str">
            <v>MAR 19</v>
          </cell>
          <cell r="O348">
            <v>11116263</v>
          </cell>
          <cell r="P348">
            <v>12260000</v>
          </cell>
          <cell r="Q348">
            <v>43525</v>
          </cell>
          <cell r="R348" t="str">
            <v>No</v>
          </cell>
          <cell r="S348" t="str">
            <v>C49</v>
          </cell>
          <cell r="T348" t="str">
            <v>SOUTH</v>
          </cell>
          <cell r="U348" t="str">
            <v>深圳</v>
          </cell>
          <cell r="V348" t="str">
            <v>SZ 深圳</v>
          </cell>
          <cell r="W348" t="str">
            <v>JL</v>
          </cell>
          <cell r="X348" t="str">
            <v>JPY</v>
          </cell>
          <cell r="Y348">
            <v>12260000</v>
          </cell>
          <cell r="Z348">
            <v>1</v>
          </cell>
          <cell r="AA348">
            <v>12260000</v>
          </cell>
          <cell r="AB348">
            <v>7.51E-2</v>
          </cell>
          <cell r="AC348">
            <v>920726</v>
          </cell>
          <cell r="AD348">
            <v>110487.12</v>
          </cell>
          <cell r="AE348">
            <v>0.12</v>
          </cell>
          <cell r="AF348">
            <v>43203</v>
          </cell>
          <cell r="AG348" t="str">
            <v>CIF</v>
          </cell>
          <cell r="AH348"/>
          <cell r="AI348">
            <v>700000</v>
          </cell>
          <cell r="AJ348">
            <v>43484</v>
          </cell>
          <cell r="AK348">
            <v>0.3</v>
          </cell>
          <cell r="AL348">
            <v>3678000</v>
          </cell>
          <cell r="AN348" t="str">
            <v>Yes</v>
          </cell>
          <cell r="AO348" t="str">
            <v>agree</v>
          </cell>
          <cell r="AP348">
            <v>12156000</v>
          </cell>
          <cell r="AQ348">
            <v>43525</v>
          </cell>
          <cell r="AR348">
            <v>43535</v>
          </cell>
          <cell r="AS348" t="str">
            <v>agree</v>
          </cell>
          <cell r="AT348">
            <v>28364000</v>
          </cell>
          <cell r="AU348">
            <v>43556</v>
          </cell>
          <cell r="AV348">
            <v>43585</v>
          </cell>
          <cell r="AW348"/>
          <cell r="AY348"/>
          <cell r="AZ348" t="str">
            <v>Y</v>
          </cell>
          <cell r="BA348" t="str">
            <v>Yes</v>
          </cell>
        </row>
        <row r="349">
          <cell r="A349">
            <v>43466</v>
          </cell>
          <cell r="B349">
            <v>197</v>
          </cell>
          <cell r="C349" t="str">
            <v>C49SZX20180177JL</v>
          </cell>
          <cell r="D349" t="str">
            <v>Tuopuai拓普艾</v>
          </cell>
          <cell r="E349" t="str">
            <v>YSM10</v>
          </cell>
          <cell r="F349" t="str">
            <v>#58885</v>
          </cell>
          <cell r="G349" t="e">
            <v>#REF!</v>
          </cell>
          <cell r="H349" t="e">
            <v>#REF!</v>
          </cell>
          <cell r="I349" t="str">
            <v>L-&gt;R</v>
          </cell>
          <cell r="J349" t="str">
            <v>MVC</v>
          </cell>
          <cell r="K349">
            <v>1</v>
          </cell>
          <cell r="L349">
            <v>109454</v>
          </cell>
          <cell r="M349" t="str">
            <v>MAR 19</v>
          </cell>
          <cell r="O349">
            <v>11116263</v>
          </cell>
          <cell r="P349">
            <v>8000000</v>
          </cell>
          <cell r="Q349">
            <v>43525</v>
          </cell>
          <cell r="R349" t="str">
            <v>No</v>
          </cell>
          <cell r="S349" t="str">
            <v>C49</v>
          </cell>
          <cell r="T349" t="str">
            <v>SOUTH</v>
          </cell>
          <cell r="U349" t="str">
            <v>深圳</v>
          </cell>
          <cell r="V349" t="str">
            <v>SZ 深圳</v>
          </cell>
          <cell r="W349" t="str">
            <v>JL</v>
          </cell>
          <cell r="X349" t="str">
            <v>JPY</v>
          </cell>
          <cell r="Y349">
            <v>8000000</v>
          </cell>
          <cell r="Z349">
            <v>1</v>
          </cell>
          <cell r="AA349">
            <v>8000000</v>
          </cell>
          <cell r="AB349">
            <v>7.51E-2</v>
          </cell>
          <cell r="AC349">
            <v>600800</v>
          </cell>
          <cell r="AD349">
            <v>72096</v>
          </cell>
          <cell r="AE349">
            <v>0.12</v>
          </cell>
          <cell r="AF349">
            <v>43203</v>
          </cell>
          <cell r="AG349" t="str">
            <v>CIF</v>
          </cell>
          <cell r="AH349"/>
          <cell r="AI349">
            <v>470000</v>
          </cell>
          <cell r="AJ349">
            <v>43536</v>
          </cell>
          <cell r="AK349">
            <v>0.3</v>
          </cell>
          <cell r="AL349">
            <v>2400000</v>
          </cell>
          <cell r="AN349" t="str">
            <v>Yes</v>
          </cell>
          <cell r="AO349"/>
          <cell r="AP349"/>
          <cell r="AR349"/>
          <cell r="AS349"/>
          <cell r="AT349">
            <v>0</v>
          </cell>
          <cell r="AV349"/>
          <cell r="AW349"/>
          <cell r="AY349"/>
          <cell r="AZ349" t="str">
            <v>Y</v>
          </cell>
          <cell r="BA349" t="str">
            <v>Yes</v>
          </cell>
        </row>
        <row r="350">
          <cell r="A350">
            <v>43466</v>
          </cell>
          <cell r="B350">
            <v>198</v>
          </cell>
          <cell r="C350" t="str">
            <v>C49SZX20180177JL</v>
          </cell>
          <cell r="D350" t="str">
            <v>Tuopuai拓普艾</v>
          </cell>
          <cell r="E350" t="str">
            <v>YSM20R(SV)-2</v>
          </cell>
          <cell r="F350" t="str">
            <v>#58885</v>
          </cell>
          <cell r="G350" t="e">
            <v>#REF!</v>
          </cell>
          <cell r="H350" t="e">
            <v>#REF!</v>
          </cell>
          <cell r="I350" t="str">
            <v>L-&gt;R</v>
          </cell>
          <cell r="J350" t="str">
            <v>No</v>
          </cell>
          <cell r="K350">
            <v>1</v>
          </cell>
          <cell r="L350">
            <v>109478</v>
          </cell>
          <cell r="M350" t="str">
            <v>MAR 19</v>
          </cell>
          <cell r="O350">
            <v>11116263</v>
          </cell>
          <cell r="P350">
            <v>12260000</v>
          </cell>
          <cell r="Q350">
            <v>43525</v>
          </cell>
          <cell r="R350" t="str">
            <v>No</v>
          </cell>
          <cell r="S350" t="str">
            <v>C49</v>
          </cell>
          <cell r="T350" t="str">
            <v>SOUTH</v>
          </cell>
          <cell r="U350" t="str">
            <v>深圳</v>
          </cell>
          <cell r="V350" t="str">
            <v>SZ 深圳</v>
          </cell>
          <cell r="W350" t="str">
            <v>JL</v>
          </cell>
          <cell r="X350" t="str">
            <v>JPY</v>
          </cell>
          <cell r="Y350">
            <v>12260000</v>
          </cell>
          <cell r="Z350">
            <v>1</v>
          </cell>
          <cell r="AA350">
            <v>12260000</v>
          </cell>
          <cell r="AB350">
            <v>7.51E-2</v>
          </cell>
          <cell r="AC350">
            <v>920726</v>
          </cell>
          <cell r="AD350">
            <v>110487.12</v>
          </cell>
          <cell r="AE350">
            <v>0.12</v>
          </cell>
          <cell r="AF350">
            <v>43203</v>
          </cell>
          <cell r="AG350" t="str">
            <v>CIF</v>
          </cell>
          <cell r="AH350"/>
          <cell r="AI350"/>
          <cell r="AJ350"/>
          <cell r="AK350">
            <v>0.3</v>
          </cell>
          <cell r="AL350">
            <v>3678000</v>
          </cell>
          <cell r="AN350" t="str">
            <v>Yes</v>
          </cell>
          <cell r="AO350"/>
          <cell r="AP350"/>
          <cell r="AR350"/>
          <cell r="AS350"/>
          <cell r="AT350">
            <v>0</v>
          </cell>
          <cell r="AV350"/>
          <cell r="AW350"/>
          <cell r="AY350"/>
          <cell r="AZ350" t="str">
            <v>Y</v>
          </cell>
          <cell r="BA350" t="str">
            <v>Yes</v>
          </cell>
        </row>
        <row r="351">
          <cell r="A351">
            <v>43466</v>
          </cell>
          <cell r="B351">
            <v>199</v>
          </cell>
          <cell r="C351" t="str">
            <v>C49SZX20180177JL</v>
          </cell>
          <cell r="D351" t="str">
            <v>Tuopuai拓普艾</v>
          </cell>
          <cell r="E351" t="str">
            <v>YSM10</v>
          </cell>
          <cell r="F351" t="str">
            <v>#58885</v>
          </cell>
          <cell r="G351" t="e">
            <v>#REF!</v>
          </cell>
          <cell r="H351" t="e">
            <v>#REF!</v>
          </cell>
          <cell r="I351" t="str">
            <v>L-&gt;R</v>
          </cell>
          <cell r="J351" t="str">
            <v>MVC</v>
          </cell>
          <cell r="K351">
            <v>1</v>
          </cell>
          <cell r="L351">
            <v>109454</v>
          </cell>
          <cell r="M351" t="str">
            <v>MAR 19</v>
          </cell>
          <cell r="O351">
            <v>11116263</v>
          </cell>
          <cell r="P351">
            <v>8000000</v>
          </cell>
          <cell r="Q351">
            <v>43525</v>
          </cell>
          <cell r="R351" t="str">
            <v>No</v>
          </cell>
          <cell r="S351" t="str">
            <v>C49</v>
          </cell>
          <cell r="T351" t="str">
            <v>SOUTH</v>
          </cell>
          <cell r="U351" t="str">
            <v>深圳</v>
          </cell>
          <cell r="V351" t="str">
            <v>SZ 深圳</v>
          </cell>
          <cell r="W351" t="str">
            <v>JL</v>
          </cell>
          <cell r="X351" t="str">
            <v>JPY</v>
          </cell>
          <cell r="Y351">
            <v>8000000</v>
          </cell>
          <cell r="Z351">
            <v>1</v>
          </cell>
          <cell r="AA351">
            <v>8000000</v>
          </cell>
          <cell r="AB351">
            <v>7.51E-2</v>
          </cell>
          <cell r="AC351">
            <v>600800</v>
          </cell>
          <cell r="AD351">
            <v>72096</v>
          </cell>
          <cell r="AE351">
            <v>0.12</v>
          </cell>
          <cell r="AF351">
            <v>43203</v>
          </cell>
          <cell r="AG351" t="str">
            <v>CIF</v>
          </cell>
          <cell r="AH351"/>
          <cell r="AI351"/>
          <cell r="AJ351"/>
          <cell r="AK351">
            <v>0.3</v>
          </cell>
          <cell r="AL351">
            <v>2400000</v>
          </cell>
          <cell r="AN351" t="str">
            <v>Yes</v>
          </cell>
          <cell r="AO351"/>
          <cell r="AP351"/>
          <cell r="AR351"/>
          <cell r="AS351"/>
          <cell r="AT351">
            <v>0</v>
          </cell>
          <cell r="AV351"/>
          <cell r="AW351"/>
          <cell r="AY351"/>
          <cell r="AZ351" t="str">
            <v>Y</v>
          </cell>
          <cell r="BA351" t="str">
            <v>Yes</v>
          </cell>
        </row>
        <row r="352">
          <cell r="A352">
            <v>43466</v>
          </cell>
          <cell r="B352">
            <v>200</v>
          </cell>
          <cell r="C352" t="str">
            <v>C49SZX20190001JY</v>
          </cell>
          <cell r="D352" t="str">
            <v>Kingtron络鑫</v>
          </cell>
          <cell r="E352" t="str">
            <v>YSM20R(SV)-2</v>
          </cell>
          <cell r="F352" t="str">
            <v>NA</v>
          </cell>
          <cell r="G352" t="e">
            <v>#REF!</v>
          </cell>
          <cell r="H352" t="e">
            <v>#REF!</v>
          </cell>
          <cell r="I352" t="str">
            <v>L-&gt;R</v>
          </cell>
          <cell r="J352" t="str">
            <v>No</v>
          </cell>
          <cell r="K352">
            <v>1</v>
          </cell>
          <cell r="L352" t="e">
            <v>#REF!</v>
          </cell>
          <cell r="M352" t="e">
            <v>#REF!</v>
          </cell>
          <cell r="N352"/>
          <cell r="O352"/>
          <cell r="P352"/>
          <cell r="Q352"/>
          <cell r="R352" t="str">
            <v>Yes</v>
          </cell>
          <cell r="S352" t="str">
            <v>C49</v>
          </cell>
          <cell r="T352" t="str">
            <v>SOUTH</v>
          </cell>
          <cell r="U352" t="str">
            <v>深圳</v>
          </cell>
          <cell r="V352" t="str">
            <v>SZ 深圳</v>
          </cell>
          <cell r="W352" t="str">
            <v>JY</v>
          </cell>
          <cell r="X352" t="str">
            <v>JPY</v>
          </cell>
          <cell r="Y352">
            <v>16058000</v>
          </cell>
          <cell r="Z352">
            <v>1</v>
          </cell>
          <cell r="AA352">
            <v>16058000</v>
          </cell>
          <cell r="AB352">
            <v>7.2300000000000003E-2</v>
          </cell>
          <cell r="AC352">
            <v>1160993.4000000001</v>
          </cell>
          <cell r="AD352">
            <v>139319.20800000001</v>
          </cell>
          <cell r="AE352">
            <v>0.12</v>
          </cell>
          <cell r="AF352">
            <v>43473</v>
          </cell>
          <cell r="AG352" t="str">
            <v>CIF</v>
          </cell>
          <cell r="AH352"/>
          <cell r="AI352">
            <v>300000</v>
          </cell>
          <cell r="AJ352">
            <v>43480</v>
          </cell>
          <cell r="AK352">
            <v>0.3</v>
          </cell>
          <cell r="AL352">
            <v>4817400</v>
          </cell>
          <cell r="AM352"/>
          <cell r="AN352" t="str">
            <v>Yes</v>
          </cell>
          <cell r="AO352">
            <v>0.7</v>
          </cell>
          <cell r="AP352">
            <v>11240600</v>
          </cell>
          <cell r="AQ352"/>
          <cell r="AR352"/>
          <cell r="AS352"/>
          <cell r="AT352">
            <v>0</v>
          </cell>
          <cell r="AV352"/>
          <cell r="AW352"/>
          <cell r="AX352" t="str">
            <v>Cancel</v>
          </cell>
          <cell r="AY352"/>
          <cell r="AZ352"/>
          <cell r="BA352" t="str">
            <v>Cancel</v>
          </cell>
        </row>
        <row r="353">
          <cell r="A353">
            <v>43466</v>
          </cell>
          <cell r="B353">
            <v>201</v>
          </cell>
          <cell r="C353" t="str">
            <v>C49SZX20190001JY</v>
          </cell>
          <cell r="D353" t="str">
            <v>Kingtron络鑫</v>
          </cell>
          <cell r="E353" t="str">
            <v>YSM20R(SV)-2</v>
          </cell>
          <cell r="F353" t="str">
            <v>#03625</v>
          </cell>
          <cell r="G353" t="e">
            <v>#REF!</v>
          </cell>
          <cell r="H353" t="e">
            <v>#REF!</v>
          </cell>
          <cell r="I353" t="str">
            <v>L-&gt;R</v>
          </cell>
          <cell r="J353" t="str">
            <v>No</v>
          </cell>
          <cell r="K353">
            <v>1</v>
          </cell>
          <cell r="L353">
            <v>109294</v>
          </cell>
          <cell r="M353" t="str">
            <v>JUN 19</v>
          </cell>
          <cell r="N353">
            <v>43628</v>
          </cell>
          <cell r="O353">
            <v>11116302</v>
          </cell>
          <cell r="P353">
            <v>16996000</v>
          </cell>
          <cell r="Q353">
            <v>43617</v>
          </cell>
          <cell r="R353" t="str">
            <v>Yes</v>
          </cell>
          <cell r="S353" t="str">
            <v>C49</v>
          </cell>
          <cell r="T353" t="str">
            <v>SOUTH</v>
          </cell>
          <cell r="U353" t="str">
            <v>深圳</v>
          </cell>
          <cell r="V353" t="str">
            <v>SZ 深圳</v>
          </cell>
          <cell r="W353" t="str">
            <v>JY</v>
          </cell>
          <cell r="X353" t="str">
            <v>JPY</v>
          </cell>
          <cell r="Y353">
            <v>16996000</v>
          </cell>
          <cell r="Z353">
            <v>1</v>
          </cell>
          <cell r="AA353">
            <v>16996000</v>
          </cell>
          <cell r="AB353">
            <v>7.2300000000000003E-2</v>
          </cell>
          <cell r="AC353">
            <v>1228810.8</v>
          </cell>
          <cell r="AD353">
            <v>147457.296</v>
          </cell>
          <cell r="AE353">
            <v>0.12</v>
          </cell>
          <cell r="AF353">
            <v>43473</v>
          </cell>
          <cell r="AG353" t="str">
            <v>CIF HK</v>
          </cell>
          <cell r="AH353"/>
          <cell r="AI353">
            <v>300000</v>
          </cell>
          <cell r="AJ353">
            <v>43480</v>
          </cell>
          <cell r="AK353">
            <v>1</v>
          </cell>
          <cell r="AL353">
            <v>16996000</v>
          </cell>
          <cell r="AM353">
            <v>43617</v>
          </cell>
          <cell r="AN353" t="str">
            <v>Yes</v>
          </cell>
          <cell r="AO353"/>
          <cell r="AP353"/>
          <cell r="AR353"/>
          <cell r="AS353"/>
          <cell r="AT353">
            <v>0</v>
          </cell>
          <cell r="AV353"/>
          <cell r="AW353"/>
          <cell r="AX353" t="str">
            <v>Yes</v>
          </cell>
          <cell r="AY353"/>
          <cell r="AZ353" t="str">
            <v>Y</v>
          </cell>
          <cell r="BA353" t="str">
            <v>Yes</v>
          </cell>
        </row>
        <row r="354">
          <cell r="A354">
            <v>43466</v>
          </cell>
          <cell r="B354">
            <v>202</v>
          </cell>
          <cell r="C354" t="str">
            <v>C49SZX20190001JY</v>
          </cell>
          <cell r="D354" t="str">
            <v>Kingtron络鑫</v>
          </cell>
          <cell r="E354" t="str">
            <v>YSM10</v>
          </cell>
          <cell r="F354" t="str">
            <v>#03625</v>
          </cell>
          <cell r="G354" t="e">
            <v>#REF!</v>
          </cell>
          <cell r="H354" t="e">
            <v>#REF!</v>
          </cell>
          <cell r="I354" t="str">
            <v>L-&gt;R</v>
          </cell>
          <cell r="J354" t="str">
            <v>MVC+ATS15</v>
          </cell>
          <cell r="K354">
            <v>1</v>
          </cell>
          <cell r="L354">
            <v>109454</v>
          </cell>
          <cell r="M354" t="str">
            <v>JUN 19</v>
          </cell>
          <cell r="N354">
            <v>43628</v>
          </cell>
          <cell r="O354">
            <v>11116302</v>
          </cell>
          <cell r="P354">
            <v>11500000</v>
          </cell>
          <cell r="Q354">
            <v>43617</v>
          </cell>
          <cell r="R354" t="str">
            <v>Yes</v>
          </cell>
          <cell r="S354" t="str">
            <v>C49</v>
          </cell>
          <cell r="T354" t="str">
            <v>SOUTH</v>
          </cell>
          <cell r="U354" t="str">
            <v>深圳</v>
          </cell>
          <cell r="V354" t="str">
            <v>SZ 深圳</v>
          </cell>
          <cell r="W354" t="str">
            <v>JY</v>
          </cell>
          <cell r="X354" t="str">
            <v>JPY</v>
          </cell>
          <cell r="Y354">
            <v>11500000</v>
          </cell>
          <cell r="Z354">
            <v>1</v>
          </cell>
          <cell r="AA354">
            <v>11500000</v>
          </cell>
          <cell r="AB354">
            <v>7.2300000000000003E-2</v>
          </cell>
          <cell r="AC354">
            <v>831450</v>
          </cell>
          <cell r="AD354">
            <v>99774</v>
          </cell>
          <cell r="AE354">
            <v>0.12</v>
          </cell>
          <cell r="AF354">
            <v>43473</v>
          </cell>
          <cell r="AG354" t="str">
            <v>CIF HK</v>
          </cell>
          <cell r="AH354"/>
          <cell r="AI354">
            <v>300000</v>
          </cell>
          <cell r="AJ354">
            <v>43480</v>
          </cell>
          <cell r="AK354">
            <v>1</v>
          </cell>
          <cell r="AL354">
            <v>11500000</v>
          </cell>
          <cell r="AM354">
            <v>43617</v>
          </cell>
          <cell r="AN354" t="str">
            <v>Yes</v>
          </cell>
          <cell r="AO354"/>
          <cell r="AP354"/>
          <cell r="AR354"/>
          <cell r="AS354"/>
          <cell r="AT354">
            <v>0</v>
          </cell>
          <cell r="AV354"/>
          <cell r="AW354"/>
          <cell r="AX354" t="str">
            <v>Yes</v>
          </cell>
          <cell r="AY354"/>
          <cell r="AZ354" t="str">
            <v>Y</v>
          </cell>
          <cell r="BA354" t="str">
            <v>Yes</v>
          </cell>
        </row>
        <row r="355">
          <cell r="A355">
            <v>43466</v>
          </cell>
          <cell r="B355">
            <v>203</v>
          </cell>
          <cell r="C355" t="str">
            <v>C49SZX20190001JY</v>
          </cell>
          <cell r="D355" t="str">
            <v>Kingtron络鑫</v>
          </cell>
          <cell r="E355" t="str">
            <v>YSM10</v>
          </cell>
          <cell r="F355" t="str">
            <v>#03625</v>
          </cell>
          <cell r="G355" t="e">
            <v>#REF!</v>
          </cell>
          <cell r="H355" t="e">
            <v>#REF!</v>
          </cell>
          <cell r="I355" t="str">
            <v>L-&gt;R</v>
          </cell>
          <cell r="J355" t="str">
            <v>MVC</v>
          </cell>
          <cell r="K355">
            <v>1</v>
          </cell>
          <cell r="L355">
            <v>109454</v>
          </cell>
          <cell r="M355" t="str">
            <v>JUN 19</v>
          </cell>
          <cell r="N355">
            <v>43628</v>
          </cell>
          <cell r="O355">
            <v>11116302</v>
          </cell>
          <cell r="P355">
            <v>11500000</v>
          </cell>
          <cell r="Q355">
            <v>43617</v>
          </cell>
          <cell r="R355" t="str">
            <v>Yes</v>
          </cell>
          <cell r="S355" t="str">
            <v>C49</v>
          </cell>
          <cell r="T355" t="str">
            <v>SOUTH</v>
          </cell>
          <cell r="U355" t="str">
            <v>深圳</v>
          </cell>
          <cell r="V355" t="str">
            <v>SZ 深圳</v>
          </cell>
          <cell r="W355" t="str">
            <v>JY</v>
          </cell>
          <cell r="X355" t="str">
            <v>JPY</v>
          </cell>
          <cell r="Y355">
            <v>11500000</v>
          </cell>
          <cell r="Z355">
            <v>1</v>
          </cell>
          <cell r="AA355">
            <v>11500000</v>
          </cell>
          <cell r="AB355">
            <v>7.2300000000000003E-2</v>
          </cell>
          <cell r="AC355">
            <v>831450</v>
          </cell>
          <cell r="AD355">
            <v>99774</v>
          </cell>
          <cell r="AE355">
            <v>0.12</v>
          </cell>
          <cell r="AF355">
            <v>43473</v>
          </cell>
          <cell r="AG355" t="str">
            <v>CIF HK</v>
          </cell>
          <cell r="AH355"/>
          <cell r="AI355">
            <v>300000</v>
          </cell>
          <cell r="AJ355">
            <v>43480</v>
          </cell>
          <cell r="AK355">
            <v>1</v>
          </cell>
          <cell r="AL355">
            <v>11500000</v>
          </cell>
          <cell r="AM355">
            <v>43617</v>
          </cell>
          <cell r="AN355" t="str">
            <v>Yes</v>
          </cell>
          <cell r="AO355"/>
          <cell r="AP355"/>
          <cell r="AR355"/>
          <cell r="AS355"/>
          <cell r="AT355">
            <v>0</v>
          </cell>
          <cell r="AV355"/>
          <cell r="AW355"/>
          <cell r="AX355" t="str">
            <v>Yes</v>
          </cell>
          <cell r="AY355"/>
          <cell r="AZ355" t="str">
            <v>Y</v>
          </cell>
          <cell r="BA355" t="str">
            <v>Yes</v>
          </cell>
        </row>
        <row r="356">
          <cell r="A356">
            <v>43466</v>
          </cell>
          <cell r="B356">
            <v>204</v>
          </cell>
          <cell r="C356" t="str">
            <v>C49SZX20190002JY</v>
          </cell>
          <cell r="D356" t="str">
            <v>Kingtron络鑫</v>
          </cell>
          <cell r="E356" t="str">
            <v>YSM20R(SV)-2</v>
          </cell>
          <cell r="F356" t="str">
            <v>NA</v>
          </cell>
          <cell r="G356" t="e">
            <v>#REF!</v>
          </cell>
          <cell r="H356" t="e">
            <v>#REF!</v>
          </cell>
          <cell r="I356" t="str">
            <v>L-&gt;R</v>
          </cell>
          <cell r="J356" t="str">
            <v>No</v>
          </cell>
          <cell r="K356">
            <v>1</v>
          </cell>
          <cell r="L356" t="e">
            <v>#REF!</v>
          </cell>
          <cell r="M356" t="e">
            <v>#REF!</v>
          </cell>
          <cell r="N356"/>
          <cell r="O356"/>
          <cell r="P356"/>
          <cell r="Q356"/>
          <cell r="R356" t="str">
            <v>Yes</v>
          </cell>
          <cell r="S356" t="str">
            <v>C49</v>
          </cell>
          <cell r="T356" t="str">
            <v>SOUTH</v>
          </cell>
          <cell r="U356" t="str">
            <v>深圳</v>
          </cell>
          <cell r="V356" t="str">
            <v>SZ 深圳</v>
          </cell>
          <cell r="W356" t="str">
            <v>JY</v>
          </cell>
          <cell r="X356" t="str">
            <v>JPY</v>
          </cell>
          <cell r="Y356">
            <v>15800000</v>
          </cell>
          <cell r="Z356">
            <v>1</v>
          </cell>
          <cell r="AA356">
            <v>15800000</v>
          </cell>
          <cell r="AB356">
            <v>7.2300000000000003E-2</v>
          </cell>
          <cell r="AC356">
            <v>1142340</v>
          </cell>
          <cell r="AD356">
            <v>137080.79999999999</v>
          </cell>
          <cell r="AE356">
            <v>0.12</v>
          </cell>
          <cell r="AF356">
            <v>43473</v>
          </cell>
          <cell r="AG356" t="str">
            <v>CIF</v>
          </cell>
          <cell r="AH356"/>
          <cell r="AI356"/>
          <cell r="AJ356"/>
          <cell r="AK356">
            <v>0.3</v>
          </cell>
          <cell r="AL356">
            <v>4740000</v>
          </cell>
          <cell r="AM356"/>
          <cell r="AN356" t="str">
            <v>No</v>
          </cell>
          <cell r="AO356">
            <v>0.7</v>
          </cell>
          <cell r="AP356">
            <v>11060000</v>
          </cell>
          <cell r="AQ356"/>
          <cell r="AR356"/>
          <cell r="AS356"/>
          <cell r="AT356">
            <v>0</v>
          </cell>
          <cell r="AV356"/>
          <cell r="AW356"/>
          <cell r="AX356" t="str">
            <v>Cancel</v>
          </cell>
          <cell r="AY356"/>
          <cell r="AZ356"/>
          <cell r="BA356" t="str">
            <v>Cancel</v>
          </cell>
        </row>
        <row r="357">
          <cell r="A357">
            <v>43466</v>
          </cell>
          <cell r="B357">
            <v>205</v>
          </cell>
          <cell r="C357" t="str">
            <v>C49SZX20190002JY</v>
          </cell>
          <cell r="D357" t="str">
            <v>Kingtron络鑫</v>
          </cell>
          <cell r="E357" t="str">
            <v>YSM20R(SV)-2</v>
          </cell>
          <cell r="F357" t="str">
            <v>NA</v>
          </cell>
          <cell r="G357" t="e">
            <v>#REF!</v>
          </cell>
          <cell r="H357" t="e">
            <v>#REF!</v>
          </cell>
          <cell r="I357" t="str">
            <v>L-&gt;R</v>
          </cell>
          <cell r="J357" t="str">
            <v>No</v>
          </cell>
          <cell r="K357">
            <v>1</v>
          </cell>
          <cell r="L357" t="e">
            <v>#REF!</v>
          </cell>
          <cell r="M357" t="e">
            <v>#REF!</v>
          </cell>
          <cell r="N357"/>
          <cell r="O357"/>
          <cell r="P357"/>
          <cell r="Q357"/>
          <cell r="R357" t="str">
            <v>Yes</v>
          </cell>
          <cell r="S357" t="str">
            <v>C49</v>
          </cell>
          <cell r="T357" t="str">
            <v>SOUTH</v>
          </cell>
          <cell r="U357" t="str">
            <v>深圳</v>
          </cell>
          <cell r="V357" t="str">
            <v>SZ 深圳</v>
          </cell>
          <cell r="W357" t="str">
            <v>JY</v>
          </cell>
          <cell r="X357" t="str">
            <v>JPY</v>
          </cell>
          <cell r="Y357">
            <v>15800000</v>
          </cell>
          <cell r="Z357">
            <v>1</v>
          </cell>
          <cell r="AA357">
            <v>15800000</v>
          </cell>
          <cell r="AB357">
            <v>7.2300000000000003E-2</v>
          </cell>
          <cell r="AC357">
            <v>1142340</v>
          </cell>
          <cell r="AD357">
            <v>137080.79999999999</v>
          </cell>
          <cell r="AE357">
            <v>0.12</v>
          </cell>
          <cell r="AF357">
            <v>43473</v>
          </cell>
          <cell r="AG357" t="str">
            <v>CIF</v>
          </cell>
          <cell r="AH357"/>
          <cell r="AI357"/>
          <cell r="AJ357"/>
          <cell r="AK357">
            <v>0.3</v>
          </cell>
          <cell r="AL357">
            <v>4740000</v>
          </cell>
          <cell r="AM357"/>
          <cell r="AN357" t="str">
            <v>No</v>
          </cell>
          <cell r="AO357">
            <v>0.7</v>
          </cell>
          <cell r="AP357">
            <v>11060000</v>
          </cell>
          <cell r="AQ357"/>
          <cell r="AR357"/>
          <cell r="AS357"/>
          <cell r="AT357">
            <v>0</v>
          </cell>
          <cell r="AV357"/>
          <cell r="AW357"/>
          <cell r="AX357" t="str">
            <v>Cancel</v>
          </cell>
          <cell r="AY357"/>
          <cell r="AZ357"/>
          <cell r="BA357" t="str">
            <v>Cancel</v>
          </cell>
        </row>
        <row r="358">
          <cell r="A358">
            <v>43466</v>
          </cell>
          <cell r="B358">
            <v>206</v>
          </cell>
          <cell r="C358" t="str">
            <v>C49SZX20190002JY</v>
          </cell>
          <cell r="D358" t="str">
            <v>Kingtron络鑫</v>
          </cell>
          <cell r="E358" t="str">
            <v>YSM10</v>
          </cell>
          <cell r="F358" t="str">
            <v>NA</v>
          </cell>
          <cell r="G358" t="e">
            <v>#REF!</v>
          </cell>
          <cell r="H358" t="e">
            <v>#REF!</v>
          </cell>
          <cell r="I358" t="str">
            <v>L-&gt;R</v>
          </cell>
          <cell r="J358" t="str">
            <v>MVC+ATS15</v>
          </cell>
          <cell r="K358">
            <v>1</v>
          </cell>
          <cell r="L358" t="e">
            <v>#REF!</v>
          </cell>
          <cell r="M358" t="e">
            <v>#REF!</v>
          </cell>
          <cell r="N358"/>
          <cell r="O358"/>
          <cell r="P358"/>
          <cell r="Q358"/>
          <cell r="R358" t="str">
            <v>Yes</v>
          </cell>
          <cell r="S358" t="str">
            <v>C49</v>
          </cell>
          <cell r="T358" t="str">
            <v>SOUTH</v>
          </cell>
          <cell r="U358" t="str">
            <v>深圳</v>
          </cell>
          <cell r="V358" t="str">
            <v>SZ 深圳</v>
          </cell>
          <cell r="W358" t="str">
            <v>JY</v>
          </cell>
          <cell r="X358" t="str">
            <v>JPY</v>
          </cell>
          <cell r="Y358">
            <v>10000000</v>
          </cell>
          <cell r="Z358">
            <v>1</v>
          </cell>
          <cell r="AA358">
            <v>10000000</v>
          </cell>
          <cell r="AB358">
            <v>7.2300000000000003E-2</v>
          </cell>
          <cell r="AC358">
            <v>723000</v>
          </cell>
          <cell r="AD358">
            <v>86760</v>
          </cell>
          <cell r="AE358">
            <v>0.12</v>
          </cell>
          <cell r="AF358">
            <v>43473</v>
          </cell>
          <cell r="AG358" t="str">
            <v>CIF</v>
          </cell>
          <cell r="AH358"/>
          <cell r="AI358"/>
          <cell r="AJ358"/>
          <cell r="AK358">
            <v>0.3</v>
          </cell>
          <cell r="AL358">
            <v>3000000</v>
          </cell>
          <cell r="AM358"/>
          <cell r="AN358" t="str">
            <v>No</v>
          </cell>
          <cell r="AO358">
            <v>0.7</v>
          </cell>
          <cell r="AP358">
            <v>7000000</v>
          </cell>
          <cell r="AQ358"/>
          <cell r="AR358"/>
          <cell r="AS358"/>
          <cell r="AT358">
            <v>0</v>
          </cell>
          <cell r="AV358"/>
          <cell r="AW358"/>
          <cell r="AX358" t="str">
            <v>Cancel</v>
          </cell>
          <cell r="AY358"/>
          <cell r="AZ358"/>
          <cell r="BA358" t="str">
            <v>Cancel</v>
          </cell>
        </row>
        <row r="359">
          <cell r="A359">
            <v>43466</v>
          </cell>
          <cell r="B359">
            <v>207</v>
          </cell>
          <cell r="C359" t="str">
            <v>C49SZX20190002JY</v>
          </cell>
          <cell r="D359" t="str">
            <v>Kingtron络鑫</v>
          </cell>
          <cell r="E359" t="str">
            <v>YSM10</v>
          </cell>
          <cell r="F359" t="str">
            <v>NA</v>
          </cell>
          <cell r="G359" t="e">
            <v>#REF!</v>
          </cell>
          <cell r="H359" t="e">
            <v>#REF!</v>
          </cell>
          <cell r="I359" t="str">
            <v>L-&gt;R</v>
          </cell>
          <cell r="J359" t="str">
            <v>MVC</v>
          </cell>
          <cell r="K359">
            <v>1</v>
          </cell>
          <cell r="L359" t="e">
            <v>#REF!</v>
          </cell>
          <cell r="M359" t="e">
            <v>#REF!</v>
          </cell>
          <cell r="N359"/>
          <cell r="O359"/>
          <cell r="P359"/>
          <cell r="Q359"/>
          <cell r="R359" t="str">
            <v>Yes</v>
          </cell>
          <cell r="S359" t="str">
            <v>C49</v>
          </cell>
          <cell r="T359" t="str">
            <v>SOUTH</v>
          </cell>
          <cell r="U359" t="str">
            <v>深圳</v>
          </cell>
          <cell r="V359" t="str">
            <v>SZ 深圳</v>
          </cell>
          <cell r="W359" t="str">
            <v>JY</v>
          </cell>
          <cell r="X359" t="str">
            <v>JPY</v>
          </cell>
          <cell r="Y359">
            <v>10000000</v>
          </cell>
          <cell r="Z359">
            <v>1</v>
          </cell>
          <cell r="AA359">
            <v>10000000</v>
          </cell>
          <cell r="AB359">
            <v>7.2300000000000003E-2</v>
          </cell>
          <cell r="AC359">
            <v>723000</v>
          </cell>
          <cell r="AD359">
            <v>86760</v>
          </cell>
          <cell r="AE359">
            <v>0.12</v>
          </cell>
          <cell r="AF359">
            <v>43473</v>
          </cell>
          <cell r="AG359" t="str">
            <v>CIF</v>
          </cell>
          <cell r="AH359"/>
          <cell r="AI359"/>
          <cell r="AJ359"/>
          <cell r="AK359">
            <v>0.3</v>
          </cell>
          <cell r="AL359">
            <v>3000000</v>
          </cell>
          <cell r="AM359"/>
          <cell r="AN359" t="str">
            <v>No</v>
          </cell>
          <cell r="AO359">
            <v>0.7</v>
          </cell>
          <cell r="AP359">
            <v>7000000</v>
          </cell>
          <cell r="AQ359"/>
          <cell r="AR359"/>
          <cell r="AS359"/>
          <cell r="AT359">
            <v>0</v>
          </cell>
          <cell r="AV359"/>
          <cell r="AW359"/>
          <cell r="AX359" t="str">
            <v>Cancel</v>
          </cell>
          <cell r="AY359"/>
          <cell r="AZ359"/>
          <cell r="BA359" t="str">
            <v>Cancel</v>
          </cell>
        </row>
        <row r="360">
          <cell r="A360">
            <v>43466</v>
          </cell>
          <cell r="B360">
            <v>208</v>
          </cell>
          <cell r="C360" t="str">
            <v>C49SZX20190005SX</v>
          </cell>
          <cell r="D360" t="str">
            <v>An Lin东莞安林</v>
          </cell>
          <cell r="E360" t="str">
            <v>YS24</v>
          </cell>
          <cell r="F360" t="str">
            <v>#81064</v>
          </cell>
          <cell r="G360" t="e">
            <v>#REF!</v>
          </cell>
          <cell r="H360" t="e">
            <v>#REF!</v>
          </cell>
          <cell r="I360" t="str">
            <v>L-&gt;R</v>
          </cell>
          <cell r="J360" t="str">
            <v>No</v>
          </cell>
          <cell r="K360">
            <v>1</v>
          </cell>
          <cell r="L360">
            <v>109421</v>
          </cell>
          <cell r="M360" t="str">
            <v>FEB 19</v>
          </cell>
          <cell r="O360">
            <v>11100283</v>
          </cell>
          <cell r="P360">
            <v>848000</v>
          </cell>
          <cell r="Q360">
            <v>43497</v>
          </cell>
          <cell r="R360" t="str">
            <v>Yes</v>
          </cell>
          <cell r="S360" t="str">
            <v>C49</v>
          </cell>
          <cell r="T360" t="str">
            <v>SOUTH</v>
          </cell>
          <cell r="U360" t="str">
            <v>深圳</v>
          </cell>
          <cell r="V360" t="str">
            <v>SZ 深圳</v>
          </cell>
          <cell r="W360" t="str">
            <v>SX</v>
          </cell>
          <cell r="X360" t="str">
            <v>RMB</v>
          </cell>
          <cell r="Y360">
            <v>848000</v>
          </cell>
          <cell r="Z360">
            <v>1.1599999999999999</v>
          </cell>
          <cell r="AA360">
            <v>848000</v>
          </cell>
          <cell r="AB360">
            <v>1.125</v>
          </cell>
          <cell r="AC360">
            <v>822413.79310344835</v>
          </cell>
          <cell r="AD360">
            <v>98689.655172413797</v>
          </cell>
          <cell r="AE360">
            <v>0.12</v>
          </cell>
          <cell r="AF360">
            <v>43474</v>
          </cell>
          <cell r="AG360" t="str">
            <v>含税到厂</v>
          </cell>
          <cell r="AH360" t="str">
            <v>电梯卸货</v>
          </cell>
          <cell r="AI360"/>
          <cell r="AJ360"/>
          <cell r="AK360">
            <v>5.8999999999999997E-2</v>
          </cell>
          <cell r="AL360">
            <v>50000</v>
          </cell>
          <cell r="AM360">
            <v>43466</v>
          </cell>
          <cell r="AN360" t="str">
            <v>Yes</v>
          </cell>
          <cell r="AO360" t="str">
            <v>agree</v>
          </cell>
          <cell r="AP360">
            <v>237600</v>
          </cell>
          <cell r="AQ360">
            <v>43497</v>
          </cell>
          <cell r="AR360">
            <v>43517</v>
          </cell>
          <cell r="AS360" t="str">
            <v>agree</v>
          </cell>
          <cell r="AT360">
            <v>560368</v>
          </cell>
          <cell r="AU360">
            <v>43497</v>
          </cell>
          <cell r="AV360">
            <v>43517</v>
          </cell>
          <cell r="AW360" t="str">
            <v>complete</v>
          </cell>
          <cell r="AX360" t="str">
            <v>Yes</v>
          </cell>
          <cell r="AY360"/>
          <cell r="AZ360" t="str">
            <v>Y</v>
          </cell>
          <cell r="BA360" t="str">
            <v>Yes</v>
          </cell>
        </row>
        <row r="361">
          <cell r="A361">
            <v>43466</v>
          </cell>
          <cell r="B361">
            <v>209</v>
          </cell>
          <cell r="C361" t="str">
            <v>C49SZX20190006ZX</v>
          </cell>
          <cell r="D361" t="str">
            <v>KeChengDa科诚达</v>
          </cell>
          <cell r="E361" t="str">
            <v>YSM20R(SV)-2</v>
          </cell>
          <cell r="F361" t="str">
            <v>NA</v>
          </cell>
          <cell r="G361" t="e">
            <v>#REF!</v>
          </cell>
          <cell r="H361" t="e">
            <v>#REF!</v>
          </cell>
          <cell r="I361" t="str">
            <v>L-&gt;R</v>
          </cell>
          <cell r="J361" t="str">
            <v>No</v>
          </cell>
          <cell r="K361">
            <v>1</v>
          </cell>
          <cell r="L361">
            <v>109388</v>
          </cell>
          <cell r="M361" t="str">
            <v>FEB 19</v>
          </cell>
          <cell r="O361">
            <v>11100286</v>
          </cell>
          <cell r="P361">
            <v>917500</v>
          </cell>
          <cell r="Q361">
            <v>43497</v>
          </cell>
          <cell r="R361" t="str">
            <v>No</v>
          </cell>
          <cell r="S361" t="str">
            <v>C49</v>
          </cell>
          <cell r="T361" t="str">
            <v>SOUTH</v>
          </cell>
          <cell r="U361" t="str">
            <v>深圳</v>
          </cell>
          <cell r="V361" t="str">
            <v>SZ 深圳</v>
          </cell>
          <cell r="W361" t="str">
            <v>ZX</v>
          </cell>
          <cell r="X361" t="str">
            <v>RMB</v>
          </cell>
          <cell r="Y361">
            <v>917500</v>
          </cell>
          <cell r="Z361">
            <v>1.1599999999999999</v>
          </cell>
          <cell r="AA361">
            <v>917500</v>
          </cell>
          <cell r="AB361">
            <v>1.125</v>
          </cell>
          <cell r="AC361">
            <v>889816.81034482759</v>
          </cell>
          <cell r="AD361">
            <v>106778.0172413793</v>
          </cell>
          <cell r="AE361">
            <v>0.12</v>
          </cell>
          <cell r="AF361">
            <v>43474</v>
          </cell>
          <cell r="AG361" t="str">
            <v>含税到厂</v>
          </cell>
          <cell r="AH361" t="str">
            <v>吊装二楼</v>
          </cell>
          <cell r="AI361"/>
          <cell r="AJ361"/>
          <cell r="AK361">
            <v>0.1</v>
          </cell>
          <cell r="AL361">
            <v>91750</v>
          </cell>
          <cell r="AM361">
            <v>43466</v>
          </cell>
          <cell r="AN361" t="str">
            <v>Yes</v>
          </cell>
          <cell r="AO361">
            <v>0.9</v>
          </cell>
          <cell r="AP361">
            <v>825750</v>
          </cell>
          <cell r="AQ361">
            <v>43497</v>
          </cell>
          <cell r="AR361">
            <v>43523</v>
          </cell>
          <cell r="AS361" t="str">
            <v>complete</v>
          </cell>
          <cell r="AT361"/>
          <cell r="AV361"/>
          <cell r="AW361"/>
          <cell r="AX361" t="str">
            <v>Yes</v>
          </cell>
          <cell r="AY361"/>
          <cell r="AZ361" t="str">
            <v>Y</v>
          </cell>
          <cell r="BA361" t="str">
            <v>Yes</v>
          </cell>
        </row>
        <row r="362">
          <cell r="A362">
            <v>43466</v>
          </cell>
          <cell r="B362">
            <v>210</v>
          </cell>
          <cell r="C362" t="str">
            <v>C49SZX20190006ZX</v>
          </cell>
          <cell r="D362" t="str">
            <v>KeChengDa科诚达</v>
          </cell>
          <cell r="E362" t="str">
            <v>YSM20R(SV)-2</v>
          </cell>
          <cell r="F362" t="str">
            <v>NA</v>
          </cell>
          <cell r="G362" t="e">
            <v>#REF!</v>
          </cell>
          <cell r="H362" t="e">
            <v>#REF!</v>
          </cell>
          <cell r="I362" t="str">
            <v>L-&gt;R</v>
          </cell>
          <cell r="J362" t="str">
            <v>No</v>
          </cell>
          <cell r="K362">
            <v>1</v>
          </cell>
          <cell r="L362">
            <v>109388</v>
          </cell>
          <cell r="M362" t="str">
            <v>FEB 19</v>
          </cell>
          <cell r="O362">
            <v>11100286</v>
          </cell>
          <cell r="P362">
            <v>917500</v>
          </cell>
          <cell r="Q362">
            <v>43497</v>
          </cell>
          <cell r="R362" t="str">
            <v>No</v>
          </cell>
          <cell r="S362" t="str">
            <v>C49</v>
          </cell>
          <cell r="T362" t="str">
            <v>SOUTH</v>
          </cell>
          <cell r="U362" t="str">
            <v>深圳</v>
          </cell>
          <cell r="V362" t="str">
            <v>SZ 深圳</v>
          </cell>
          <cell r="W362" t="str">
            <v>ZX</v>
          </cell>
          <cell r="X362" t="str">
            <v>RMB</v>
          </cell>
          <cell r="Y362">
            <v>917500</v>
          </cell>
          <cell r="Z362">
            <v>1.1599999999999999</v>
          </cell>
          <cell r="AA362">
            <v>917500</v>
          </cell>
          <cell r="AB362">
            <v>1.125</v>
          </cell>
          <cell r="AC362">
            <v>889816.81034482759</v>
          </cell>
          <cell r="AD362">
            <v>106778.0172413793</v>
          </cell>
          <cell r="AE362">
            <v>0.12</v>
          </cell>
          <cell r="AF362">
            <v>43474</v>
          </cell>
          <cell r="AG362" t="str">
            <v>含税到厂</v>
          </cell>
          <cell r="AH362" t="str">
            <v>吊装二楼</v>
          </cell>
          <cell r="AI362"/>
          <cell r="AJ362"/>
          <cell r="AK362">
            <v>0.1</v>
          </cell>
          <cell r="AL362">
            <v>91750</v>
          </cell>
          <cell r="AM362">
            <v>43466</v>
          </cell>
          <cell r="AN362" t="str">
            <v>Yes</v>
          </cell>
          <cell r="AO362">
            <v>0.9</v>
          </cell>
          <cell r="AP362">
            <v>825750</v>
          </cell>
          <cell r="AQ362">
            <v>43497</v>
          </cell>
          <cell r="AR362">
            <v>43523</v>
          </cell>
          <cell r="AS362" t="str">
            <v>complete</v>
          </cell>
          <cell r="AT362"/>
          <cell r="AV362"/>
          <cell r="AW362"/>
          <cell r="AX362" t="str">
            <v>Yes</v>
          </cell>
          <cell r="AY362"/>
          <cell r="AZ362" t="str">
            <v>Y</v>
          </cell>
          <cell r="BA362" t="str">
            <v>Yes</v>
          </cell>
        </row>
        <row r="363">
          <cell r="A363">
            <v>43466</v>
          </cell>
          <cell r="B363">
            <v>211</v>
          </cell>
          <cell r="C363" t="str">
            <v>C49SZX20190011SX</v>
          </cell>
          <cell r="D363" t="str">
            <v>安林An Lin</v>
          </cell>
          <cell r="E363" t="str">
            <v>YS24</v>
          </cell>
          <cell r="F363" t="str">
            <v>#81064</v>
          </cell>
          <cell r="G363" t="e">
            <v>#REF!</v>
          </cell>
          <cell r="H363" t="e">
            <v>#REF!</v>
          </cell>
          <cell r="I363" t="str">
            <v>L-&gt;R</v>
          </cell>
          <cell r="J363" t="str">
            <v>No</v>
          </cell>
          <cell r="K363">
            <v>1</v>
          </cell>
          <cell r="L363">
            <v>109421</v>
          </cell>
          <cell r="M363" t="str">
            <v>FEB 19</v>
          </cell>
          <cell r="O363">
            <v>11100284</v>
          </cell>
          <cell r="P363">
            <v>840000</v>
          </cell>
          <cell r="Q363">
            <v>43497</v>
          </cell>
          <cell r="R363" t="str">
            <v>No</v>
          </cell>
          <cell r="S363" t="str">
            <v>C49</v>
          </cell>
          <cell r="T363" t="str">
            <v>SOUTH</v>
          </cell>
          <cell r="U363" t="str">
            <v>深圳</v>
          </cell>
          <cell r="V363" t="str">
            <v>SZ 深圳</v>
          </cell>
          <cell r="W363" t="str">
            <v>SX</v>
          </cell>
          <cell r="X363" t="str">
            <v>RMB</v>
          </cell>
          <cell r="Y363">
            <v>840000</v>
          </cell>
          <cell r="Z363">
            <v>1.1599999999999999</v>
          </cell>
          <cell r="AA363">
            <v>840000</v>
          </cell>
          <cell r="AB363">
            <v>1.125</v>
          </cell>
          <cell r="AC363">
            <v>814655.17241379316</v>
          </cell>
          <cell r="AD363">
            <v>97758.620689655174</v>
          </cell>
          <cell r="AE363">
            <v>0.12</v>
          </cell>
          <cell r="AF363">
            <v>43480</v>
          </cell>
          <cell r="AG363" t="str">
            <v>含税到厂</v>
          </cell>
          <cell r="AH363" t="str">
            <v>电梯卸货</v>
          </cell>
          <cell r="AI363"/>
          <cell r="AJ363"/>
          <cell r="AK363">
            <v>0.06</v>
          </cell>
          <cell r="AL363">
            <v>50000</v>
          </cell>
          <cell r="AM363">
            <v>43466</v>
          </cell>
          <cell r="AN363" t="str">
            <v>Yes</v>
          </cell>
          <cell r="AO363">
            <v>0.94</v>
          </cell>
          <cell r="AP363">
            <v>789600</v>
          </cell>
          <cell r="AQ363">
            <v>43497</v>
          </cell>
          <cell r="AR363">
            <v>43517</v>
          </cell>
          <cell r="AS363" t="str">
            <v>complete</v>
          </cell>
          <cell r="AT363"/>
          <cell r="AV363"/>
          <cell r="AW363"/>
          <cell r="AX363" t="str">
            <v>Yes</v>
          </cell>
          <cell r="AY363"/>
          <cell r="AZ363" t="str">
            <v>Y</v>
          </cell>
          <cell r="BA363" t="str">
            <v>Yes</v>
          </cell>
        </row>
        <row r="364">
          <cell r="A364">
            <v>43466</v>
          </cell>
          <cell r="B364">
            <v>212</v>
          </cell>
          <cell r="C364" t="str">
            <v>C49SZX20190007JL</v>
          </cell>
          <cell r="D364" t="str">
            <v>昶达CHEERSTAR</v>
          </cell>
          <cell r="E364" t="str">
            <v>YSM10</v>
          </cell>
          <cell r="F364" t="str">
            <v>#03479</v>
          </cell>
          <cell r="G364" t="e">
            <v>#REF!</v>
          </cell>
          <cell r="H364" t="e">
            <v>#REF!</v>
          </cell>
          <cell r="I364" t="str">
            <v>R-&gt;L</v>
          </cell>
          <cell r="J364" t="str">
            <v>MVC</v>
          </cell>
          <cell r="K364">
            <v>1</v>
          </cell>
          <cell r="L364">
            <v>109381</v>
          </cell>
          <cell r="M364" t="str">
            <v>MAR 19</v>
          </cell>
          <cell r="O364">
            <v>11116257</v>
          </cell>
          <cell r="P364">
            <v>9350000</v>
          </cell>
          <cell r="Q364">
            <v>43525</v>
          </cell>
          <cell r="R364" t="str">
            <v>Yes</v>
          </cell>
          <cell r="S364" t="str">
            <v>C49</v>
          </cell>
          <cell r="T364" t="str">
            <v>SOUTH</v>
          </cell>
          <cell r="U364" t="str">
            <v>深圳</v>
          </cell>
          <cell r="V364" t="str">
            <v>SZ 深圳</v>
          </cell>
          <cell r="W364" t="str">
            <v>JL</v>
          </cell>
          <cell r="X364" t="str">
            <v>JPY</v>
          </cell>
          <cell r="Y364">
            <v>9350000</v>
          </cell>
          <cell r="Z364">
            <v>1</v>
          </cell>
          <cell r="AA364">
            <v>9350000</v>
          </cell>
          <cell r="AB364">
            <v>7.2300000000000003E-2</v>
          </cell>
          <cell r="AC364">
            <v>676005</v>
          </cell>
          <cell r="AD364">
            <v>81120.599999999991</v>
          </cell>
          <cell r="AE364">
            <v>0.12</v>
          </cell>
          <cell r="AF364">
            <v>43480</v>
          </cell>
          <cell r="AG364" t="str">
            <v>CIF</v>
          </cell>
          <cell r="AH364"/>
          <cell r="AI364"/>
          <cell r="AJ364"/>
          <cell r="AK364">
            <v>0.3</v>
          </cell>
          <cell r="AL364">
            <v>2805000</v>
          </cell>
          <cell r="AM364">
            <v>43466</v>
          </cell>
          <cell r="AN364" t="str">
            <v>Yes</v>
          </cell>
          <cell r="AO364">
            <v>0.65</v>
          </cell>
          <cell r="AP364">
            <v>6077500</v>
          </cell>
          <cell r="AQ364">
            <v>43497</v>
          </cell>
          <cell r="AR364">
            <v>43525</v>
          </cell>
          <cell r="AS364">
            <v>0.05</v>
          </cell>
          <cell r="AT364">
            <v>467500</v>
          </cell>
          <cell r="AU364">
            <v>43586</v>
          </cell>
          <cell r="AV364">
            <v>43621</v>
          </cell>
          <cell r="AW364"/>
          <cell r="AY364"/>
          <cell r="AZ364" t="str">
            <v>Y</v>
          </cell>
          <cell r="BA364" t="str">
            <v>Yes</v>
          </cell>
        </row>
        <row r="365">
          <cell r="A365">
            <v>43466</v>
          </cell>
          <cell r="B365">
            <v>213</v>
          </cell>
          <cell r="C365" t="str">
            <v>C49SZX20190007JL</v>
          </cell>
          <cell r="D365" t="str">
            <v>昶达CHEERSTAR</v>
          </cell>
          <cell r="E365" t="str">
            <v>YSM10</v>
          </cell>
          <cell r="F365" t="str">
            <v>#03479</v>
          </cell>
          <cell r="G365" t="e">
            <v>#REF!</v>
          </cell>
          <cell r="H365" t="e">
            <v>#REF!</v>
          </cell>
          <cell r="I365" t="str">
            <v>R-&gt;L</v>
          </cell>
          <cell r="J365" t="str">
            <v>No</v>
          </cell>
          <cell r="K365">
            <v>1</v>
          </cell>
          <cell r="L365">
            <v>109360</v>
          </cell>
          <cell r="M365" t="str">
            <v>MAR 19</v>
          </cell>
          <cell r="O365">
            <v>11116257</v>
          </cell>
          <cell r="P365">
            <v>9350000</v>
          </cell>
          <cell r="Q365">
            <v>43525</v>
          </cell>
          <cell r="R365" t="str">
            <v>Yes</v>
          </cell>
          <cell r="S365" t="str">
            <v>C49</v>
          </cell>
          <cell r="T365" t="str">
            <v>SOUTH</v>
          </cell>
          <cell r="U365" t="str">
            <v>深圳</v>
          </cell>
          <cell r="V365" t="str">
            <v>SZ 深圳</v>
          </cell>
          <cell r="W365" t="str">
            <v>JL</v>
          </cell>
          <cell r="X365" t="str">
            <v>JPY</v>
          </cell>
          <cell r="Y365">
            <v>9350000</v>
          </cell>
          <cell r="Z365">
            <v>1</v>
          </cell>
          <cell r="AA365">
            <v>9350000</v>
          </cell>
          <cell r="AB365">
            <v>7.2300000000000003E-2</v>
          </cell>
          <cell r="AC365">
            <v>676005</v>
          </cell>
          <cell r="AD365">
            <v>81120.599999999991</v>
          </cell>
          <cell r="AE365">
            <v>0.12</v>
          </cell>
          <cell r="AF365">
            <v>43480</v>
          </cell>
          <cell r="AG365" t="str">
            <v>CIF</v>
          </cell>
          <cell r="AH365"/>
          <cell r="AI365"/>
          <cell r="AJ365"/>
          <cell r="AK365">
            <v>0.3</v>
          </cell>
          <cell r="AL365">
            <v>2805000</v>
          </cell>
          <cell r="AM365">
            <v>43466</v>
          </cell>
          <cell r="AN365" t="str">
            <v>Yes</v>
          </cell>
          <cell r="AO365">
            <v>0.65</v>
          </cell>
          <cell r="AP365">
            <v>6077500</v>
          </cell>
          <cell r="AQ365">
            <v>43497</v>
          </cell>
          <cell r="AR365">
            <v>43525</v>
          </cell>
          <cell r="AS365">
            <v>0.05</v>
          </cell>
          <cell r="AT365">
            <v>467500</v>
          </cell>
          <cell r="AU365">
            <v>43586</v>
          </cell>
          <cell r="AV365">
            <v>43621</v>
          </cell>
          <cell r="AW365"/>
          <cell r="AY365"/>
          <cell r="AZ365" t="str">
            <v>Y</v>
          </cell>
          <cell r="BA365" t="str">
            <v>Yes</v>
          </cell>
        </row>
        <row r="366">
          <cell r="A366">
            <v>43466</v>
          </cell>
          <cell r="B366">
            <v>214</v>
          </cell>
          <cell r="C366" t="str">
            <v>C49SZX20190008JL</v>
          </cell>
          <cell r="D366" t="str">
            <v>昶达CHEERSTAR</v>
          </cell>
          <cell r="E366" t="str">
            <v>YSM10</v>
          </cell>
          <cell r="F366" t="str">
            <v>NA</v>
          </cell>
          <cell r="G366" t="e">
            <v>#REF!</v>
          </cell>
          <cell r="H366" t="e">
            <v>#REF!</v>
          </cell>
          <cell r="I366" t="str">
            <v>L-&gt;R</v>
          </cell>
          <cell r="J366" t="str">
            <v>MVC</v>
          </cell>
          <cell r="K366">
            <v>1</v>
          </cell>
          <cell r="L366" t="e">
            <v>#REF!</v>
          </cell>
          <cell r="M366" t="e">
            <v>#REF!</v>
          </cell>
          <cell r="N366"/>
          <cell r="O366"/>
          <cell r="P366"/>
          <cell r="Q366"/>
          <cell r="R366" t="str">
            <v>Yes</v>
          </cell>
          <cell r="S366" t="str">
            <v>C49</v>
          </cell>
          <cell r="T366" t="str">
            <v>SOUTH</v>
          </cell>
          <cell r="U366" t="str">
            <v>深圳</v>
          </cell>
          <cell r="V366" t="str">
            <v>SZ 深圳</v>
          </cell>
          <cell r="W366" t="str">
            <v>JL</v>
          </cell>
          <cell r="X366" t="str">
            <v>JPY</v>
          </cell>
          <cell r="Y366">
            <v>9350000</v>
          </cell>
          <cell r="Z366">
            <v>1</v>
          </cell>
          <cell r="AA366">
            <v>9350000</v>
          </cell>
          <cell r="AB366">
            <v>7.2300000000000003E-2</v>
          </cell>
          <cell r="AC366">
            <v>676005</v>
          </cell>
          <cell r="AD366">
            <v>81120.599999999991</v>
          </cell>
          <cell r="AE366">
            <v>0.12</v>
          </cell>
          <cell r="AF366">
            <v>43480</v>
          </cell>
          <cell r="AG366" t="str">
            <v>CIF</v>
          </cell>
          <cell r="AH366"/>
          <cell r="AI366"/>
          <cell r="AJ366"/>
          <cell r="AK366">
            <v>0.3</v>
          </cell>
          <cell r="AL366">
            <v>2805000</v>
          </cell>
          <cell r="AM366"/>
          <cell r="AN366" t="str">
            <v>No</v>
          </cell>
          <cell r="AO366">
            <v>0.7</v>
          </cell>
          <cell r="AP366">
            <v>6545000</v>
          </cell>
          <cell r="AQ366"/>
          <cell r="AR366"/>
          <cell r="AS366"/>
          <cell r="AT366">
            <v>0</v>
          </cell>
          <cell r="AV366"/>
          <cell r="AW366"/>
          <cell r="AX366" t="str">
            <v>Cancel</v>
          </cell>
          <cell r="AY366"/>
          <cell r="AZ366"/>
          <cell r="BA366" t="str">
            <v>Cancel</v>
          </cell>
        </row>
        <row r="367">
          <cell r="A367">
            <v>43466</v>
          </cell>
          <cell r="B367">
            <v>215</v>
          </cell>
          <cell r="C367" t="str">
            <v>C49SZX20190008JL</v>
          </cell>
          <cell r="D367" t="str">
            <v>昶达CHEERSTAR</v>
          </cell>
          <cell r="E367" t="str">
            <v>YSM10</v>
          </cell>
          <cell r="F367" t="str">
            <v>NA</v>
          </cell>
          <cell r="G367" t="e">
            <v>#REF!</v>
          </cell>
          <cell r="H367" t="e">
            <v>#REF!</v>
          </cell>
          <cell r="I367" t="str">
            <v>L-&gt;R</v>
          </cell>
          <cell r="J367" t="str">
            <v>MVC</v>
          </cell>
          <cell r="K367">
            <v>1</v>
          </cell>
          <cell r="L367" t="e">
            <v>#REF!</v>
          </cell>
          <cell r="M367" t="e">
            <v>#REF!</v>
          </cell>
          <cell r="N367"/>
          <cell r="O367"/>
          <cell r="P367"/>
          <cell r="Q367"/>
          <cell r="R367" t="str">
            <v>Yes</v>
          </cell>
          <cell r="S367" t="str">
            <v>C49</v>
          </cell>
          <cell r="T367" t="str">
            <v>SOUTH</v>
          </cell>
          <cell r="U367" t="str">
            <v>深圳</v>
          </cell>
          <cell r="V367" t="str">
            <v>SZ 深圳</v>
          </cell>
          <cell r="W367" t="str">
            <v>JL</v>
          </cell>
          <cell r="X367" t="str">
            <v>JPY</v>
          </cell>
          <cell r="Y367">
            <v>9350000</v>
          </cell>
          <cell r="Z367">
            <v>1</v>
          </cell>
          <cell r="AA367">
            <v>9350000</v>
          </cell>
          <cell r="AB367">
            <v>7.2300000000000003E-2</v>
          </cell>
          <cell r="AC367">
            <v>676005</v>
          </cell>
          <cell r="AD367">
            <v>81120.599999999991</v>
          </cell>
          <cell r="AE367">
            <v>0.12</v>
          </cell>
          <cell r="AF367">
            <v>43480</v>
          </cell>
          <cell r="AG367" t="str">
            <v>CIF</v>
          </cell>
          <cell r="AH367"/>
          <cell r="AI367"/>
          <cell r="AJ367"/>
          <cell r="AK367">
            <v>0.3</v>
          </cell>
          <cell r="AL367">
            <v>2805000</v>
          </cell>
          <cell r="AM367"/>
          <cell r="AN367" t="str">
            <v>No</v>
          </cell>
          <cell r="AO367">
            <v>0.7</v>
          </cell>
          <cell r="AP367">
            <v>6545000</v>
          </cell>
          <cell r="AQ367"/>
          <cell r="AR367"/>
          <cell r="AS367"/>
          <cell r="AT367">
            <v>0</v>
          </cell>
          <cell r="AV367"/>
          <cell r="AW367"/>
          <cell r="AX367" t="str">
            <v>Cancel</v>
          </cell>
          <cell r="AY367"/>
          <cell r="AZ367"/>
          <cell r="BA367" t="str">
            <v>Cancel</v>
          </cell>
        </row>
        <row r="368">
          <cell r="A368">
            <v>43466</v>
          </cell>
          <cell r="B368">
            <v>216</v>
          </cell>
          <cell r="C368" t="str">
            <v>C49SZX20190008JL</v>
          </cell>
          <cell r="D368" t="str">
            <v>昶达CHEERSTAR</v>
          </cell>
          <cell r="E368" t="str">
            <v>YSM10</v>
          </cell>
          <cell r="F368" t="str">
            <v>NA</v>
          </cell>
          <cell r="G368" t="e">
            <v>#REF!</v>
          </cell>
          <cell r="H368" t="e">
            <v>#REF!</v>
          </cell>
          <cell r="I368" t="str">
            <v>L-&gt;R</v>
          </cell>
          <cell r="J368" t="str">
            <v>MVC</v>
          </cell>
          <cell r="K368">
            <v>1</v>
          </cell>
          <cell r="L368" t="e">
            <v>#REF!</v>
          </cell>
          <cell r="M368" t="e">
            <v>#REF!</v>
          </cell>
          <cell r="N368"/>
          <cell r="O368"/>
          <cell r="P368"/>
          <cell r="Q368"/>
          <cell r="R368" t="str">
            <v>Yes</v>
          </cell>
          <cell r="S368" t="str">
            <v>C49</v>
          </cell>
          <cell r="T368" t="str">
            <v>SOUTH</v>
          </cell>
          <cell r="U368" t="str">
            <v>深圳</v>
          </cell>
          <cell r="V368" t="str">
            <v>SZ 深圳</v>
          </cell>
          <cell r="W368" t="str">
            <v>JL</v>
          </cell>
          <cell r="X368" t="str">
            <v>JPY</v>
          </cell>
          <cell r="Y368">
            <v>9350000</v>
          </cell>
          <cell r="Z368">
            <v>1</v>
          </cell>
          <cell r="AA368">
            <v>9350000</v>
          </cell>
          <cell r="AB368">
            <v>7.2300000000000003E-2</v>
          </cell>
          <cell r="AC368">
            <v>676005</v>
          </cell>
          <cell r="AD368">
            <v>81120.599999999991</v>
          </cell>
          <cell r="AE368">
            <v>0.12</v>
          </cell>
          <cell r="AF368">
            <v>43480</v>
          </cell>
          <cell r="AG368" t="str">
            <v>CIF</v>
          </cell>
          <cell r="AH368"/>
          <cell r="AI368"/>
          <cell r="AJ368"/>
          <cell r="AK368">
            <v>0.3</v>
          </cell>
          <cell r="AL368">
            <v>2805000</v>
          </cell>
          <cell r="AM368"/>
          <cell r="AN368" t="str">
            <v>No</v>
          </cell>
          <cell r="AO368">
            <v>0.7</v>
          </cell>
          <cell r="AP368">
            <v>6545000</v>
          </cell>
          <cell r="AQ368"/>
          <cell r="AR368"/>
          <cell r="AS368"/>
          <cell r="AT368">
            <v>0</v>
          </cell>
          <cell r="AV368"/>
          <cell r="AW368"/>
          <cell r="AX368" t="str">
            <v>Cancel</v>
          </cell>
          <cell r="AY368"/>
          <cell r="AZ368"/>
          <cell r="BA368" t="str">
            <v>Cancel</v>
          </cell>
        </row>
        <row r="369">
          <cell r="A369">
            <v>43466</v>
          </cell>
          <cell r="B369">
            <v>217</v>
          </cell>
          <cell r="C369" t="str">
            <v>C49SZX20190008JL</v>
          </cell>
          <cell r="D369" t="str">
            <v>昶达CHEERSTAR</v>
          </cell>
          <cell r="E369" t="str">
            <v>YSM10</v>
          </cell>
          <cell r="F369" t="str">
            <v>NA</v>
          </cell>
          <cell r="G369" t="e">
            <v>#REF!</v>
          </cell>
          <cell r="H369" t="e">
            <v>#REF!</v>
          </cell>
          <cell r="I369" t="str">
            <v>L-&gt;R</v>
          </cell>
          <cell r="J369" t="str">
            <v>No</v>
          </cell>
          <cell r="K369">
            <v>1</v>
          </cell>
          <cell r="L369" t="e">
            <v>#REF!</v>
          </cell>
          <cell r="M369" t="e">
            <v>#REF!</v>
          </cell>
          <cell r="N369"/>
          <cell r="O369"/>
          <cell r="P369"/>
          <cell r="Q369"/>
          <cell r="R369" t="str">
            <v>Yes</v>
          </cell>
          <cell r="S369" t="str">
            <v>C49</v>
          </cell>
          <cell r="T369" t="str">
            <v>SOUTH</v>
          </cell>
          <cell r="U369" t="str">
            <v>深圳</v>
          </cell>
          <cell r="V369" t="str">
            <v>SZ 深圳</v>
          </cell>
          <cell r="W369" t="str">
            <v>JL</v>
          </cell>
          <cell r="X369" t="str">
            <v>JPY</v>
          </cell>
          <cell r="Y369">
            <v>9350000</v>
          </cell>
          <cell r="Z369">
            <v>1</v>
          </cell>
          <cell r="AA369">
            <v>9350000</v>
          </cell>
          <cell r="AB369">
            <v>7.2300000000000003E-2</v>
          </cell>
          <cell r="AC369">
            <v>676005</v>
          </cell>
          <cell r="AD369">
            <v>81120.599999999991</v>
          </cell>
          <cell r="AE369">
            <v>0.12</v>
          </cell>
          <cell r="AF369">
            <v>43480</v>
          </cell>
          <cell r="AG369" t="str">
            <v>CIF</v>
          </cell>
          <cell r="AH369"/>
          <cell r="AI369"/>
          <cell r="AJ369"/>
          <cell r="AK369">
            <v>0.3</v>
          </cell>
          <cell r="AL369">
            <v>2805000</v>
          </cell>
          <cell r="AM369"/>
          <cell r="AN369" t="str">
            <v>No</v>
          </cell>
          <cell r="AO369">
            <v>0.7</v>
          </cell>
          <cell r="AP369">
            <v>6545000</v>
          </cell>
          <cell r="AQ369"/>
          <cell r="AR369"/>
          <cell r="AS369"/>
          <cell r="AT369">
            <v>0</v>
          </cell>
          <cell r="AV369"/>
          <cell r="AW369"/>
          <cell r="AX369" t="str">
            <v>Cancel</v>
          </cell>
          <cell r="AY369"/>
          <cell r="AZ369"/>
          <cell r="BA369" t="str">
            <v>Cancel</v>
          </cell>
        </row>
        <row r="370">
          <cell r="A370">
            <v>43466</v>
          </cell>
          <cell r="B370">
            <v>218</v>
          </cell>
          <cell r="C370" t="str">
            <v>C49SZX20190008JL</v>
          </cell>
          <cell r="D370" t="str">
            <v>昶达CHEERSTAR</v>
          </cell>
          <cell r="E370" t="str">
            <v>YSM10</v>
          </cell>
          <cell r="F370" t="str">
            <v>NA</v>
          </cell>
          <cell r="G370" t="e">
            <v>#REF!</v>
          </cell>
          <cell r="H370" t="e">
            <v>#REF!</v>
          </cell>
          <cell r="I370" t="str">
            <v>L-&gt;R</v>
          </cell>
          <cell r="J370" t="str">
            <v>No</v>
          </cell>
          <cell r="K370">
            <v>1</v>
          </cell>
          <cell r="L370" t="e">
            <v>#REF!</v>
          </cell>
          <cell r="M370" t="e">
            <v>#REF!</v>
          </cell>
          <cell r="N370"/>
          <cell r="O370"/>
          <cell r="P370"/>
          <cell r="Q370"/>
          <cell r="R370" t="str">
            <v>Yes</v>
          </cell>
          <cell r="S370" t="str">
            <v>C49</v>
          </cell>
          <cell r="T370" t="str">
            <v>SOUTH</v>
          </cell>
          <cell r="U370" t="str">
            <v>深圳</v>
          </cell>
          <cell r="V370" t="str">
            <v>SZ 深圳</v>
          </cell>
          <cell r="W370" t="str">
            <v>JL</v>
          </cell>
          <cell r="X370" t="str">
            <v>JPY</v>
          </cell>
          <cell r="Y370">
            <v>9350000</v>
          </cell>
          <cell r="Z370">
            <v>1</v>
          </cell>
          <cell r="AA370">
            <v>9350000</v>
          </cell>
          <cell r="AB370">
            <v>7.2300000000000003E-2</v>
          </cell>
          <cell r="AC370">
            <v>676005</v>
          </cell>
          <cell r="AD370">
            <v>81120.599999999991</v>
          </cell>
          <cell r="AE370">
            <v>0.12</v>
          </cell>
          <cell r="AF370">
            <v>43480</v>
          </cell>
          <cell r="AG370" t="str">
            <v>CIF</v>
          </cell>
          <cell r="AH370"/>
          <cell r="AI370"/>
          <cell r="AJ370"/>
          <cell r="AK370">
            <v>0.3</v>
          </cell>
          <cell r="AL370">
            <v>2805000</v>
          </cell>
          <cell r="AM370"/>
          <cell r="AN370" t="str">
            <v>No</v>
          </cell>
          <cell r="AO370">
            <v>0.7</v>
          </cell>
          <cell r="AP370">
            <v>6545000</v>
          </cell>
          <cell r="AQ370"/>
          <cell r="AR370"/>
          <cell r="AS370"/>
          <cell r="AT370">
            <v>0</v>
          </cell>
          <cell r="AV370"/>
          <cell r="AW370"/>
          <cell r="AX370" t="str">
            <v>Cancel</v>
          </cell>
          <cell r="AY370"/>
          <cell r="AZ370"/>
          <cell r="BA370" t="str">
            <v>Cancel</v>
          </cell>
        </row>
        <row r="371">
          <cell r="A371">
            <v>43466</v>
          </cell>
          <cell r="B371">
            <v>219</v>
          </cell>
          <cell r="C371" t="str">
            <v>C49SZX20190008JL</v>
          </cell>
          <cell r="D371" t="str">
            <v>昶达CHEERSTAR</v>
          </cell>
          <cell r="E371" t="str">
            <v>YSM10</v>
          </cell>
          <cell r="F371" t="str">
            <v>NA</v>
          </cell>
          <cell r="G371" t="e">
            <v>#REF!</v>
          </cell>
          <cell r="H371" t="e">
            <v>#REF!</v>
          </cell>
          <cell r="I371" t="str">
            <v>L-&gt;R</v>
          </cell>
          <cell r="J371" t="str">
            <v>No</v>
          </cell>
          <cell r="K371">
            <v>1</v>
          </cell>
          <cell r="L371" t="e">
            <v>#REF!</v>
          </cell>
          <cell r="M371" t="e">
            <v>#REF!</v>
          </cell>
          <cell r="N371"/>
          <cell r="O371"/>
          <cell r="P371"/>
          <cell r="Q371"/>
          <cell r="R371" t="str">
            <v>Yes</v>
          </cell>
          <cell r="S371" t="str">
            <v>C49</v>
          </cell>
          <cell r="T371" t="str">
            <v>SOUTH</v>
          </cell>
          <cell r="U371" t="str">
            <v>深圳</v>
          </cell>
          <cell r="V371" t="str">
            <v>SZ 深圳</v>
          </cell>
          <cell r="W371" t="str">
            <v>JL</v>
          </cell>
          <cell r="X371" t="str">
            <v>JPY</v>
          </cell>
          <cell r="Y371">
            <v>9350000</v>
          </cell>
          <cell r="Z371">
            <v>1</v>
          </cell>
          <cell r="AA371">
            <v>9350000</v>
          </cell>
          <cell r="AB371">
            <v>7.2300000000000003E-2</v>
          </cell>
          <cell r="AC371">
            <v>676005</v>
          </cell>
          <cell r="AD371">
            <v>81120.599999999991</v>
          </cell>
          <cell r="AE371">
            <v>0.12</v>
          </cell>
          <cell r="AF371">
            <v>43480</v>
          </cell>
          <cell r="AG371" t="str">
            <v>CIF</v>
          </cell>
          <cell r="AH371"/>
          <cell r="AI371"/>
          <cell r="AJ371"/>
          <cell r="AK371">
            <v>0.3</v>
          </cell>
          <cell r="AL371">
            <v>2805000</v>
          </cell>
          <cell r="AM371"/>
          <cell r="AN371" t="str">
            <v>No</v>
          </cell>
          <cell r="AO371">
            <v>0.7</v>
          </cell>
          <cell r="AP371">
            <v>6545000</v>
          </cell>
          <cell r="AQ371"/>
          <cell r="AR371"/>
          <cell r="AS371"/>
          <cell r="AT371">
            <v>0</v>
          </cell>
          <cell r="AV371"/>
          <cell r="AW371"/>
          <cell r="AX371" t="str">
            <v>Cancel</v>
          </cell>
          <cell r="AY371"/>
          <cell r="AZ371"/>
          <cell r="BA371" t="str">
            <v>Cancel</v>
          </cell>
        </row>
        <row r="372">
          <cell r="A372">
            <v>43466</v>
          </cell>
          <cell r="B372">
            <v>220</v>
          </cell>
          <cell r="C372" t="str">
            <v>C49SZX20190009SS</v>
          </cell>
          <cell r="D372" t="str">
            <v>联合金睿</v>
          </cell>
          <cell r="E372" t="str">
            <v>YSM20R(SV)-2</v>
          </cell>
          <cell r="F372" t="str">
            <v>NA</v>
          </cell>
          <cell r="G372" t="e">
            <v>#REF!</v>
          </cell>
          <cell r="H372" t="e">
            <v>#REF!</v>
          </cell>
          <cell r="I372" t="str">
            <v>R-&gt;L</v>
          </cell>
          <cell r="J372" t="str">
            <v>No</v>
          </cell>
          <cell r="K372">
            <v>1</v>
          </cell>
          <cell r="L372" t="str">
            <v>取消</v>
          </cell>
          <cell r="M372" t="e">
            <v>#N/A</v>
          </cell>
          <cell r="N372"/>
          <cell r="O372"/>
          <cell r="P372"/>
          <cell r="Q372"/>
          <cell r="R372" t="str">
            <v>No</v>
          </cell>
          <cell r="S372" t="str">
            <v>C49</v>
          </cell>
          <cell r="T372" t="str">
            <v>SOUTH</v>
          </cell>
          <cell r="U372" t="str">
            <v>深圳</v>
          </cell>
          <cell r="V372" t="str">
            <v>SZ 深圳</v>
          </cell>
          <cell r="W372" t="str">
            <v>SS</v>
          </cell>
          <cell r="X372" t="str">
            <v>JPY</v>
          </cell>
          <cell r="Y372">
            <v>14304539</v>
          </cell>
          <cell r="Z372">
            <v>1</v>
          </cell>
          <cell r="AA372">
            <v>14304539</v>
          </cell>
          <cell r="AB372">
            <v>7.2300000000000003E-2</v>
          </cell>
          <cell r="AC372">
            <v>1034218.1697000001</v>
          </cell>
          <cell r="AD372">
            <v>124106.180364</v>
          </cell>
          <cell r="AE372">
            <v>0.12</v>
          </cell>
          <cell r="AF372">
            <v>43480</v>
          </cell>
          <cell r="AG372" t="str">
            <v>DAP 深圳</v>
          </cell>
          <cell r="AH372"/>
          <cell r="AI372"/>
          <cell r="AJ372"/>
          <cell r="AK372">
            <v>0.2</v>
          </cell>
          <cell r="AL372">
            <v>2860907.8000000003</v>
          </cell>
          <cell r="AM372"/>
          <cell r="AN372" t="str">
            <v>No</v>
          </cell>
          <cell r="AO372">
            <v>0.8</v>
          </cell>
          <cell r="AP372">
            <v>11443631.200000001</v>
          </cell>
          <cell r="AQ372"/>
          <cell r="AR372"/>
          <cell r="AS372"/>
          <cell r="AT372">
            <v>0</v>
          </cell>
          <cell r="AV372"/>
          <cell r="AW372"/>
          <cell r="AX372" t="str">
            <v>Cancel</v>
          </cell>
          <cell r="AY372"/>
          <cell r="AZ372"/>
          <cell r="BA372" t="str">
            <v>Cancel</v>
          </cell>
        </row>
        <row r="373">
          <cell r="A373">
            <v>43466</v>
          </cell>
          <cell r="B373">
            <v>221</v>
          </cell>
          <cell r="C373" t="str">
            <v>C49SZX20190009SS</v>
          </cell>
          <cell r="D373" t="str">
            <v>联合金睿</v>
          </cell>
          <cell r="E373" t="str">
            <v>YSM10</v>
          </cell>
          <cell r="F373" t="str">
            <v>NA</v>
          </cell>
          <cell r="G373" t="e">
            <v>#REF!</v>
          </cell>
          <cell r="H373" t="e">
            <v>#REF!</v>
          </cell>
          <cell r="I373" t="str">
            <v>R-&gt;L</v>
          </cell>
          <cell r="J373" t="str">
            <v>1.2m longboard+加大板相机</v>
          </cell>
          <cell r="K373">
            <v>1</v>
          </cell>
          <cell r="L373" t="str">
            <v>取消</v>
          </cell>
          <cell r="M373" t="e">
            <v>#N/A</v>
          </cell>
          <cell r="N373"/>
          <cell r="O373"/>
          <cell r="P373"/>
          <cell r="Q373"/>
          <cell r="R373" t="str">
            <v>No</v>
          </cell>
          <cell r="S373" t="str">
            <v>C49</v>
          </cell>
          <cell r="T373" t="str">
            <v>SOUTH</v>
          </cell>
          <cell r="U373" t="str">
            <v>深圳</v>
          </cell>
          <cell r="V373" t="str">
            <v>SZ 深圳</v>
          </cell>
          <cell r="W373" t="str">
            <v>SS</v>
          </cell>
          <cell r="X373" t="str">
            <v>JPY</v>
          </cell>
          <cell r="Y373">
            <v>10000000</v>
          </cell>
          <cell r="Z373">
            <v>1</v>
          </cell>
          <cell r="AA373">
            <v>10000000</v>
          </cell>
          <cell r="AB373">
            <v>7.2300000000000003E-2</v>
          </cell>
          <cell r="AC373">
            <v>723000</v>
          </cell>
          <cell r="AD373">
            <v>86760</v>
          </cell>
          <cell r="AE373">
            <v>0.12</v>
          </cell>
          <cell r="AF373">
            <v>43480</v>
          </cell>
          <cell r="AG373" t="str">
            <v>DAP 深圳</v>
          </cell>
          <cell r="AH373"/>
          <cell r="AI373"/>
          <cell r="AJ373"/>
          <cell r="AK373">
            <v>0.2</v>
          </cell>
          <cell r="AL373">
            <v>2000000</v>
          </cell>
          <cell r="AM373"/>
          <cell r="AN373" t="str">
            <v>No</v>
          </cell>
          <cell r="AO373">
            <v>0.8</v>
          </cell>
          <cell r="AP373">
            <v>8000000</v>
          </cell>
          <cell r="AQ373"/>
          <cell r="AR373"/>
          <cell r="AS373"/>
          <cell r="AT373">
            <v>0</v>
          </cell>
          <cell r="AV373"/>
          <cell r="AW373"/>
          <cell r="AX373" t="str">
            <v>Cancel</v>
          </cell>
          <cell r="AY373"/>
          <cell r="AZ373"/>
          <cell r="BA373" t="str">
            <v>Cancel</v>
          </cell>
        </row>
        <row r="374">
          <cell r="A374">
            <v>43466</v>
          </cell>
          <cell r="B374">
            <v>222</v>
          </cell>
          <cell r="C374" t="str">
            <v>C49SZX20190012SX</v>
          </cell>
          <cell r="D374" t="str">
            <v>恒泰</v>
          </cell>
          <cell r="E374" t="str">
            <v>YSM20-2</v>
          </cell>
          <cell r="F374" t="str">
            <v>#80305</v>
          </cell>
          <cell r="G374" t="e">
            <v>#REF!</v>
          </cell>
          <cell r="H374" t="e">
            <v>#REF!</v>
          </cell>
          <cell r="I374" t="str">
            <v>L-&gt;R</v>
          </cell>
          <cell r="J374" t="str">
            <v>No</v>
          </cell>
          <cell r="K374">
            <v>1</v>
          </cell>
          <cell r="L374">
            <v>109388</v>
          </cell>
          <cell r="M374" t="str">
            <v>JAN 19</v>
          </cell>
          <cell r="O374">
            <v>11116251</v>
          </cell>
          <cell r="P374">
            <v>14626800</v>
          </cell>
          <cell r="Q374">
            <v>43466</v>
          </cell>
          <cell r="R374" t="str">
            <v>No</v>
          </cell>
          <cell r="S374" t="str">
            <v>C49</v>
          </cell>
          <cell r="T374" t="str">
            <v>SOUTH</v>
          </cell>
          <cell r="U374" t="str">
            <v>江西</v>
          </cell>
          <cell r="V374" t="str">
            <v>SZ 深圳</v>
          </cell>
          <cell r="W374" t="str">
            <v>SX</v>
          </cell>
          <cell r="X374" t="str">
            <v>JPY</v>
          </cell>
          <cell r="Y374">
            <v>14626800</v>
          </cell>
          <cell r="Z374">
            <v>1</v>
          </cell>
          <cell r="AA374">
            <v>14626800</v>
          </cell>
          <cell r="AB374">
            <v>7.2300000000000003E-2</v>
          </cell>
          <cell r="AC374">
            <v>1057517.6400000001</v>
          </cell>
          <cell r="AD374">
            <v>126902.11680000002</v>
          </cell>
          <cell r="AE374">
            <v>0.12</v>
          </cell>
          <cell r="AF374">
            <v>43481</v>
          </cell>
          <cell r="AG374" t="str">
            <v>DAP 江西</v>
          </cell>
          <cell r="AH374"/>
          <cell r="AI374"/>
          <cell r="AJ374"/>
          <cell r="AK374">
            <v>1</v>
          </cell>
          <cell r="AL374">
            <v>14626800</v>
          </cell>
          <cell r="AM374">
            <v>43466</v>
          </cell>
          <cell r="AN374" t="str">
            <v>Yes</v>
          </cell>
          <cell r="AO374" t="str">
            <v>complete</v>
          </cell>
          <cell r="AP374"/>
          <cell r="AR374"/>
          <cell r="AS374"/>
          <cell r="AT374">
            <v>0</v>
          </cell>
          <cell r="AV374"/>
          <cell r="AW374"/>
          <cell r="AX374" t="str">
            <v>Yes</v>
          </cell>
          <cell r="AY374"/>
          <cell r="AZ374" t="str">
            <v>Y</v>
          </cell>
          <cell r="BA374" t="str">
            <v>Yes</v>
          </cell>
        </row>
        <row r="375">
          <cell r="A375">
            <v>43466</v>
          </cell>
          <cell r="B375">
            <v>224</v>
          </cell>
          <cell r="C375" t="str">
            <v>GF201812050</v>
          </cell>
          <cell r="D375" t="str">
            <v>新余赣锋</v>
          </cell>
          <cell r="E375" t="str">
            <v>TROI-7700E</v>
          </cell>
          <cell r="F375" t="str">
            <v>No</v>
          </cell>
          <cell r="G375" t="e">
            <v>#REF!</v>
          </cell>
          <cell r="H375" t="e">
            <v>#REF!</v>
          </cell>
          <cell r="I375" t="str">
            <v>L-&gt;R</v>
          </cell>
          <cell r="J375" t="str">
            <v>No</v>
          </cell>
          <cell r="K375">
            <v>1</v>
          </cell>
          <cell r="L375" t="e">
            <v>#N/A</v>
          </cell>
          <cell r="M375" t="e">
            <v>#N/A</v>
          </cell>
          <cell r="O375">
            <v>11100942</v>
          </cell>
          <cell r="P375">
            <v>350000</v>
          </cell>
          <cell r="Q375">
            <v>43497</v>
          </cell>
          <cell r="R375" t="str">
            <v>Yes</v>
          </cell>
          <cell r="S375" t="str">
            <v>C28</v>
          </cell>
          <cell r="T375" t="str">
            <v>PRC</v>
          </cell>
          <cell r="U375" t="str">
            <v>江西</v>
          </cell>
          <cell r="V375" t="str">
            <v>SZ 深圳</v>
          </cell>
          <cell r="W375" t="str">
            <v>Li Yong</v>
          </cell>
          <cell r="X375" t="str">
            <v>RMB</v>
          </cell>
          <cell r="Y375">
            <v>350000</v>
          </cell>
          <cell r="Z375">
            <v>1.1599999999999999</v>
          </cell>
          <cell r="AA375">
            <v>350000</v>
          </cell>
          <cell r="AB375">
            <v>1.125</v>
          </cell>
          <cell r="AC375">
            <v>339439.6551724138</v>
          </cell>
          <cell r="AD375">
            <v>40732.758620689652</v>
          </cell>
          <cell r="AE375">
            <v>0.12</v>
          </cell>
          <cell r="AF375">
            <v>43446</v>
          </cell>
          <cell r="AG375" t="str">
            <v>含税到厂</v>
          </cell>
          <cell r="AH375"/>
          <cell r="AI375"/>
          <cell r="AJ375"/>
          <cell r="AK375">
            <v>0.3</v>
          </cell>
          <cell r="AL375">
            <v>105000</v>
          </cell>
          <cell r="AM375">
            <v>43466</v>
          </cell>
          <cell r="AN375" t="str">
            <v>Yes</v>
          </cell>
          <cell r="AO375">
            <v>0.6</v>
          </cell>
          <cell r="AP375">
            <v>210000</v>
          </cell>
          <cell r="AQ375">
            <v>43497</v>
          </cell>
          <cell r="AR375">
            <v>43516</v>
          </cell>
          <cell r="AS375">
            <v>0.1</v>
          </cell>
          <cell r="AT375">
            <v>35000</v>
          </cell>
          <cell r="AV375"/>
          <cell r="AW375"/>
          <cell r="AY375"/>
          <cell r="BA375" t="str">
            <v>Yes</v>
          </cell>
        </row>
        <row r="376">
          <cell r="A376">
            <v>43466</v>
          </cell>
          <cell r="B376">
            <v>225</v>
          </cell>
          <cell r="C376" t="str">
            <v>GF201812050</v>
          </cell>
          <cell r="D376" t="str">
            <v>新余赣锋</v>
          </cell>
          <cell r="E376" t="str">
            <v>PTB-460</v>
          </cell>
          <cell r="F376" t="str">
            <v>No</v>
          </cell>
          <cell r="G376" t="e">
            <v>#REF!</v>
          </cell>
          <cell r="H376" t="e">
            <v>#REF!</v>
          </cell>
          <cell r="I376" t="str">
            <v>L-&gt;R</v>
          </cell>
          <cell r="J376" t="str">
            <v>No</v>
          </cell>
          <cell r="K376">
            <v>1</v>
          </cell>
          <cell r="L376" t="e">
            <v>#N/A</v>
          </cell>
          <cell r="M376" t="e">
            <v>#N/A</v>
          </cell>
          <cell r="O376">
            <v>11100942</v>
          </cell>
          <cell r="P376">
            <v>6500</v>
          </cell>
          <cell r="Q376">
            <v>43497</v>
          </cell>
          <cell r="R376" t="str">
            <v>Yes</v>
          </cell>
          <cell r="S376" t="str">
            <v>C28</v>
          </cell>
          <cell r="T376" t="str">
            <v>PRC</v>
          </cell>
          <cell r="U376" t="str">
            <v>江西</v>
          </cell>
          <cell r="V376" t="str">
            <v>SZ 深圳</v>
          </cell>
          <cell r="W376" t="str">
            <v>Li Yong</v>
          </cell>
          <cell r="X376" t="str">
            <v>RMB</v>
          </cell>
          <cell r="Y376">
            <v>6500</v>
          </cell>
          <cell r="Z376">
            <v>1.1599999999999999</v>
          </cell>
          <cell r="AA376">
            <v>6500</v>
          </cell>
          <cell r="AB376">
            <v>1.125</v>
          </cell>
          <cell r="AC376">
            <v>6303.8793103448288</v>
          </cell>
          <cell r="AD376">
            <v>756.46551724137942</v>
          </cell>
          <cell r="AE376">
            <v>0.12</v>
          </cell>
          <cell r="AF376">
            <v>43446</v>
          </cell>
          <cell r="AG376" t="str">
            <v>含税到厂</v>
          </cell>
          <cell r="AH376"/>
          <cell r="AI376"/>
          <cell r="AJ376"/>
          <cell r="AK376">
            <v>0.3</v>
          </cell>
          <cell r="AL376">
            <v>1950</v>
          </cell>
          <cell r="AM376">
            <v>43466</v>
          </cell>
          <cell r="AN376" t="str">
            <v>Yes</v>
          </cell>
          <cell r="AO376">
            <v>0.6</v>
          </cell>
          <cell r="AP376">
            <v>3900</v>
          </cell>
          <cell r="AQ376">
            <v>43497</v>
          </cell>
          <cell r="AR376">
            <v>43516</v>
          </cell>
          <cell r="AS376">
            <v>0.1</v>
          </cell>
          <cell r="AT376">
            <v>650</v>
          </cell>
          <cell r="AV376"/>
          <cell r="AW376"/>
          <cell r="AY376"/>
          <cell r="BA376" t="str">
            <v>Yes</v>
          </cell>
        </row>
        <row r="377">
          <cell r="A377">
            <v>43466</v>
          </cell>
          <cell r="B377">
            <v>226</v>
          </cell>
          <cell r="C377" t="str">
            <v>GF201812050</v>
          </cell>
          <cell r="D377" t="str">
            <v>新余赣锋</v>
          </cell>
          <cell r="E377" t="str">
            <v>PTB-F460</v>
          </cell>
          <cell r="F377" t="str">
            <v>No</v>
          </cell>
          <cell r="G377" t="e">
            <v>#REF!</v>
          </cell>
          <cell r="H377" t="e">
            <v>#REF!</v>
          </cell>
          <cell r="I377" t="str">
            <v>L-&gt;R</v>
          </cell>
          <cell r="J377" t="str">
            <v>No</v>
          </cell>
          <cell r="K377">
            <v>1</v>
          </cell>
          <cell r="L377" t="e">
            <v>#N/A</v>
          </cell>
          <cell r="M377" t="e">
            <v>#N/A</v>
          </cell>
          <cell r="O377">
            <v>11100942</v>
          </cell>
          <cell r="P377">
            <v>9500</v>
          </cell>
          <cell r="Q377">
            <v>43497</v>
          </cell>
          <cell r="R377" t="str">
            <v>Yes</v>
          </cell>
          <cell r="S377" t="str">
            <v>C28</v>
          </cell>
          <cell r="T377" t="str">
            <v>PRC</v>
          </cell>
          <cell r="U377" t="str">
            <v>江西</v>
          </cell>
          <cell r="V377" t="str">
            <v>SZ 深圳</v>
          </cell>
          <cell r="W377" t="str">
            <v>Li Yong</v>
          </cell>
          <cell r="X377" t="str">
            <v>RMB</v>
          </cell>
          <cell r="Y377">
            <v>9500</v>
          </cell>
          <cell r="Z377">
            <v>1.1599999999999999</v>
          </cell>
          <cell r="AA377">
            <v>9500</v>
          </cell>
          <cell r="AB377">
            <v>1.125</v>
          </cell>
          <cell r="AC377">
            <v>9213.3620689655181</v>
          </cell>
          <cell r="AD377">
            <v>1105.6034482758621</v>
          </cell>
          <cell r="AE377">
            <v>0.12</v>
          </cell>
          <cell r="AF377">
            <v>43446</v>
          </cell>
          <cell r="AG377" t="str">
            <v>含税到厂</v>
          </cell>
          <cell r="AH377"/>
          <cell r="AI377"/>
          <cell r="AJ377"/>
          <cell r="AK377">
            <v>0.3</v>
          </cell>
          <cell r="AL377">
            <v>2850</v>
          </cell>
          <cell r="AM377">
            <v>43466</v>
          </cell>
          <cell r="AN377" t="str">
            <v>Yes</v>
          </cell>
          <cell r="AO377">
            <v>0.6</v>
          </cell>
          <cell r="AP377">
            <v>5700</v>
          </cell>
          <cell r="AQ377">
            <v>43497</v>
          </cell>
          <cell r="AR377">
            <v>43516</v>
          </cell>
          <cell r="AS377">
            <v>0.1</v>
          </cell>
          <cell r="AT377">
            <v>950</v>
          </cell>
          <cell r="AV377"/>
          <cell r="AW377"/>
          <cell r="AY377"/>
          <cell r="BA377" t="str">
            <v>Yes</v>
          </cell>
        </row>
        <row r="378">
          <cell r="A378">
            <v>43466</v>
          </cell>
          <cell r="B378">
            <v>227</v>
          </cell>
          <cell r="C378" t="str">
            <v>C49SZX20190013DZ</v>
          </cell>
          <cell r="D378" t="str">
            <v>兆晖</v>
          </cell>
          <cell r="E378" t="str">
            <v>YSM20R(SV)-2</v>
          </cell>
          <cell r="F378" t="str">
            <v>#34562</v>
          </cell>
          <cell r="G378" t="e">
            <v>#REF!</v>
          </cell>
          <cell r="H378" t="e">
            <v>#REF!</v>
          </cell>
          <cell r="I378" t="str">
            <v>L-&gt;R</v>
          </cell>
          <cell r="J378" t="str">
            <v>MVC</v>
          </cell>
          <cell r="K378">
            <v>1</v>
          </cell>
          <cell r="L378">
            <v>109393</v>
          </cell>
          <cell r="M378" t="str">
            <v>MAR 19</v>
          </cell>
          <cell r="O378">
            <v>11116258</v>
          </cell>
          <cell r="P378">
            <v>12770000</v>
          </cell>
          <cell r="Q378">
            <v>43525</v>
          </cell>
          <cell r="R378" t="str">
            <v>No</v>
          </cell>
          <cell r="S378" t="str">
            <v>C49</v>
          </cell>
          <cell r="T378" t="str">
            <v>SOUTH</v>
          </cell>
          <cell r="U378" t="str">
            <v>深圳</v>
          </cell>
          <cell r="V378" t="str">
            <v>SZ 深圳</v>
          </cell>
          <cell r="W378" t="str">
            <v>DZ</v>
          </cell>
          <cell r="X378" t="str">
            <v>JPY</v>
          </cell>
          <cell r="Y378">
            <v>12770000</v>
          </cell>
          <cell r="Z378">
            <v>1</v>
          </cell>
          <cell r="AA378">
            <v>12770000</v>
          </cell>
          <cell r="AB378">
            <v>7.2300000000000003E-2</v>
          </cell>
          <cell r="AC378">
            <v>923271</v>
          </cell>
          <cell r="AD378">
            <v>110792.51999999999</v>
          </cell>
          <cell r="AE378">
            <v>0.12</v>
          </cell>
          <cell r="AF378">
            <v>43488</v>
          </cell>
          <cell r="AG378" t="str">
            <v xml:space="preserve">CIF </v>
          </cell>
          <cell r="AH378"/>
          <cell r="AI378">
            <v>200000</v>
          </cell>
          <cell r="AJ378">
            <v>43490</v>
          </cell>
          <cell r="AK378">
            <v>0.2</v>
          </cell>
          <cell r="AL378">
            <v>2554000</v>
          </cell>
          <cell r="AN378" t="str">
            <v>Yes</v>
          </cell>
          <cell r="AO378">
            <v>0.75</v>
          </cell>
          <cell r="AP378">
            <v>9577500</v>
          </cell>
          <cell r="AQ378">
            <v>43525</v>
          </cell>
          <cell r="AR378">
            <v>43529</v>
          </cell>
          <cell r="AS378">
            <v>0.05</v>
          </cell>
          <cell r="AT378">
            <v>638500</v>
          </cell>
          <cell r="AU378">
            <v>43556</v>
          </cell>
          <cell r="AV378">
            <v>43572</v>
          </cell>
          <cell r="AW378" t="str">
            <v>complete</v>
          </cell>
          <cell r="AX378" t="str">
            <v>Yes</v>
          </cell>
          <cell r="AY378"/>
          <cell r="AZ378" t="str">
            <v>Y</v>
          </cell>
          <cell r="BA378" t="str">
            <v>Yes</v>
          </cell>
        </row>
        <row r="379">
          <cell r="A379">
            <v>43466</v>
          </cell>
          <cell r="B379">
            <v>228</v>
          </cell>
          <cell r="C379" t="str">
            <v>C49SZX20190013DZ</v>
          </cell>
          <cell r="D379" t="str">
            <v>兆晖</v>
          </cell>
          <cell r="E379" t="str">
            <v>YSM20R(SV)-2</v>
          </cell>
          <cell r="F379" t="str">
            <v>#34562</v>
          </cell>
          <cell r="G379" t="e">
            <v>#REF!</v>
          </cell>
          <cell r="H379" t="e">
            <v>#REF!</v>
          </cell>
          <cell r="I379" t="str">
            <v>L-&gt;R</v>
          </cell>
          <cell r="J379" t="str">
            <v>MVC</v>
          </cell>
          <cell r="K379">
            <v>1</v>
          </cell>
          <cell r="L379">
            <v>109393</v>
          </cell>
          <cell r="M379" t="str">
            <v>MAR 19</v>
          </cell>
          <cell r="O379">
            <v>11116258</v>
          </cell>
          <cell r="P379">
            <v>12770000</v>
          </cell>
          <cell r="Q379">
            <v>43525</v>
          </cell>
          <cell r="R379" t="str">
            <v>No</v>
          </cell>
          <cell r="S379" t="str">
            <v>C49</v>
          </cell>
          <cell r="T379" t="str">
            <v>SOUTH</v>
          </cell>
          <cell r="U379" t="str">
            <v>深圳</v>
          </cell>
          <cell r="V379" t="str">
            <v>SZ 深圳</v>
          </cell>
          <cell r="W379" t="str">
            <v>DZ</v>
          </cell>
          <cell r="X379" t="str">
            <v>JPY</v>
          </cell>
          <cell r="Y379">
            <v>12770000</v>
          </cell>
          <cell r="Z379">
            <v>1</v>
          </cell>
          <cell r="AA379">
            <v>12770000</v>
          </cell>
          <cell r="AB379">
            <v>7.2300000000000003E-2</v>
          </cell>
          <cell r="AC379">
            <v>923271</v>
          </cell>
          <cell r="AD379">
            <v>110792.51999999999</v>
          </cell>
          <cell r="AE379">
            <v>0.12</v>
          </cell>
          <cell r="AF379">
            <v>43488</v>
          </cell>
          <cell r="AG379" t="str">
            <v xml:space="preserve">CIF </v>
          </cell>
          <cell r="AH379"/>
          <cell r="AI379">
            <v>0</v>
          </cell>
          <cell r="AJ379">
            <v>43490</v>
          </cell>
          <cell r="AK379">
            <v>0.2</v>
          </cell>
          <cell r="AL379">
            <v>2554000</v>
          </cell>
          <cell r="AN379" t="str">
            <v>Yes</v>
          </cell>
          <cell r="AO379">
            <v>0.75</v>
          </cell>
          <cell r="AP379">
            <v>9577500</v>
          </cell>
          <cell r="AQ379">
            <v>43525</v>
          </cell>
          <cell r="AR379">
            <v>43529</v>
          </cell>
          <cell r="AS379">
            <v>0.05</v>
          </cell>
          <cell r="AT379">
            <v>638500</v>
          </cell>
          <cell r="AU379">
            <v>43556</v>
          </cell>
          <cell r="AV379">
            <v>43572</v>
          </cell>
          <cell r="AW379" t="str">
            <v>complete</v>
          </cell>
          <cell r="AX379" t="str">
            <v>Yes</v>
          </cell>
          <cell r="AY379"/>
          <cell r="AZ379" t="str">
            <v>Y</v>
          </cell>
          <cell r="BA379" t="str">
            <v>Yes</v>
          </cell>
        </row>
        <row r="380">
          <cell r="A380">
            <v>43466</v>
          </cell>
          <cell r="B380">
            <v>229</v>
          </cell>
          <cell r="C380" t="str">
            <v>C49SZX20190013DZ</v>
          </cell>
          <cell r="D380" t="str">
            <v>兆晖</v>
          </cell>
          <cell r="E380" t="str">
            <v>YSM20R(SV)-2</v>
          </cell>
          <cell r="F380" t="str">
            <v>#34562</v>
          </cell>
          <cell r="G380" t="e">
            <v>#REF!</v>
          </cell>
          <cell r="H380" t="e">
            <v>#REF!</v>
          </cell>
          <cell r="I380" t="str">
            <v>L-&gt;R</v>
          </cell>
          <cell r="J380" t="str">
            <v>MVC</v>
          </cell>
          <cell r="K380">
            <v>1</v>
          </cell>
          <cell r="L380">
            <v>109393</v>
          </cell>
          <cell r="M380" t="str">
            <v>MAR 19</v>
          </cell>
          <cell r="O380">
            <v>11116258</v>
          </cell>
          <cell r="P380">
            <v>12770000</v>
          </cell>
          <cell r="Q380">
            <v>43525</v>
          </cell>
          <cell r="R380" t="str">
            <v>No</v>
          </cell>
          <cell r="S380" t="str">
            <v>C49</v>
          </cell>
          <cell r="T380" t="str">
            <v>SOUTH</v>
          </cell>
          <cell r="U380" t="str">
            <v>深圳</v>
          </cell>
          <cell r="V380" t="str">
            <v>SZ 深圳</v>
          </cell>
          <cell r="W380" t="str">
            <v>DZ</v>
          </cell>
          <cell r="X380" t="str">
            <v>JPY</v>
          </cell>
          <cell r="Y380">
            <v>12770000</v>
          </cell>
          <cell r="Z380">
            <v>1</v>
          </cell>
          <cell r="AA380">
            <v>12770000</v>
          </cell>
          <cell r="AB380">
            <v>7.2300000000000003E-2</v>
          </cell>
          <cell r="AC380">
            <v>923271</v>
          </cell>
          <cell r="AD380">
            <v>110792.51999999999</v>
          </cell>
          <cell r="AE380">
            <v>0.12</v>
          </cell>
          <cell r="AF380">
            <v>43488</v>
          </cell>
          <cell r="AG380" t="str">
            <v xml:space="preserve">CIF </v>
          </cell>
          <cell r="AH380"/>
          <cell r="AI380">
            <v>0</v>
          </cell>
          <cell r="AJ380">
            <v>43490</v>
          </cell>
          <cell r="AK380">
            <v>0.2</v>
          </cell>
          <cell r="AL380">
            <v>2554000</v>
          </cell>
          <cell r="AN380" t="str">
            <v>Yes</v>
          </cell>
          <cell r="AO380">
            <v>0.75</v>
          </cell>
          <cell r="AP380">
            <v>9577500</v>
          </cell>
          <cell r="AQ380">
            <v>43525</v>
          </cell>
          <cell r="AR380">
            <v>43529</v>
          </cell>
          <cell r="AS380">
            <v>0.05</v>
          </cell>
          <cell r="AT380">
            <v>638500</v>
          </cell>
          <cell r="AU380">
            <v>43556</v>
          </cell>
          <cell r="AV380">
            <v>43572</v>
          </cell>
          <cell r="AW380" t="str">
            <v>complete</v>
          </cell>
          <cell r="AX380" t="str">
            <v>Yes</v>
          </cell>
          <cell r="AY380"/>
          <cell r="AZ380" t="str">
            <v>Y</v>
          </cell>
          <cell r="BA380" t="str">
            <v>Yes</v>
          </cell>
        </row>
        <row r="381">
          <cell r="A381">
            <v>43466</v>
          </cell>
          <cell r="B381">
            <v>230</v>
          </cell>
          <cell r="C381" t="str">
            <v>C49SZX20190014DZ</v>
          </cell>
          <cell r="D381" t="str">
            <v>兆晖</v>
          </cell>
          <cell r="E381" t="str">
            <v>YSM20R(SV)-2</v>
          </cell>
          <cell r="F381" t="str">
            <v>NA</v>
          </cell>
          <cell r="G381" t="e">
            <v>#REF!</v>
          </cell>
          <cell r="H381" t="e">
            <v>#REF!</v>
          </cell>
          <cell r="I381" t="str">
            <v>L-&gt;R</v>
          </cell>
          <cell r="J381" t="str">
            <v>MVC</v>
          </cell>
          <cell r="K381">
            <v>1</v>
          </cell>
          <cell r="L381" t="e">
            <v>#REF!</v>
          </cell>
          <cell r="M381" t="e">
            <v>#REF!</v>
          </cell>
          <cell r="N381"/>
          <cell r="O381"/>
          <cell r="P381"/>
          <cell r="Q381"/>
          <cell r="R381" t="str">
            <v>No</v>
          </cell>
          <cell r="S381" t="str">
            <v>C49</v>
          </cell>
          <cell r="T381" t="str">
            <v>SOUTH</v>
          </cell>
          <cell r="U381" t="str">
            <v>深圳</v>
          </cell>
          <cell r="V381" t="str">
            <v>SZ 深圳</v>
          </cell>
          <cell r="W381" t="str">
            <v>DZ</v>
          </cell>
          <cell r="X381" t="str">
            <v>JPY</v>
          </cell>
          <cell r="Y381">
            <v>12770000</v>
          </cell>
          <cell r="Z381">
            <v>1</v>
          </cell>
          <cell r="AA381">
            <v>12770000</v>
          </cell>
          <cell r="AB381">
            <v>7.2300000000000003E-2</v>
          </cell>
          <cell r="AC381">
            <v>923271</v>
          </cell>
          <cell r="AD381">
            <v>110792.51999999999</v>
          </cell>
          <cell r="AE381">
            <v>0.12</v>
          </cell>
          <cell r="AF381">
            <v>43488</v>
          </cell>
          <cell r="AG381" t="str">
            <v xml:space="preserve">CIF </v>
          </cell>
          <cell r="AH381"/>
          <cell r="AI381"/>
          <cell r="AJ381"/>
          <cell r="AK381">
            <v>0.2</v>
          </cell>
          <cell r="AL381">
            <v>2554000</v>
          </cell>
          <cell r="AM381"/>
          <cell r="AN381" t="str">
            <v>No</v>
          </cell>
          <cell r="AO381">
            <v>0.8</v>
          </cell>
          <cell r="AP381">
            <v>10216000</v>
          </cell>
          <cell r="AQ381"/>
          <cell r="AR381"/>
          <cell r="AS381"/>
          <cell r="AT381">
            <v>0</v>
          </cell>
          <cell r="AV381"/>
          <cell r="AW381"/>
          <cell r="AX381" t="str">
            <v>Cancel</v>
          </cell>
          <cell r="AY381"/>
          <cell r="AZ381"/>
          <cell r="BA381" t="str">
            <v>Cancel</v>
          </cell>
        </row>
        <row r="382">
          <cell r="A382">
            <v>43466</v>
          </cell>
          <cell r="B382">
            <v>231</v>
          </cell>
          <cell r="C382" t="str">
            <v>C49SZX20190014DZ</v>
          </cell>
          <cell r="D382" t="str">
            <v>兆晖</v>
          </cell>
          <cell r="E382" t="str">
            <v>YSM20R(SV)-2</v>
          </cell>
          <cell r="F382" t="str">
            <v>NA</v>
          </cell>
          <cell r="G382" t="e">
            <v>#REF!</v>
          </cell>
          <cell r="H382" t="e">
            <v>#REF!</v>
          </cell>
          <cell r="I382" t="str">
            <v>L-&gt;R</v>
          </cell>
          <cell r="J382" t="str">
            <v>MVC</v>
          </cell>
          <cell r="K382">
            <v>1</v>
          </cell>
          <cell r="L382" t="e">
            <v>#REF!</v>
          </cell>
          <cell r="M382" t="e">
            <v>#REF!</v>
          </cell>
          <cell r="N382"/>
          <cell r="O382"/>
          <cell r="P382"/>
          <cell r="Q382"/>
          <cell r="R382" t="str">
            <v>No</v>
          </cell>
          <cell r="S382" t="str">
            <v>C49</v>
          </cell>
          <cell r="T382" t="str">
            <v>SOUTH</v>
          </cell>
          <cell r="U382" t="str">
            <v>深圳</v>
          </cell>
          <cell r="V382" t="str">
            <v>SZ 深圳</v>
          </cell>
          <cell r="W382" t="str">
            <v>DZ</v>
          </cell>
          <cell r="X382" t="str">
            <v>JPY</v>
          </cell>
          <cell r="Y382">
            <v>12770000</v>
          </cell>
          <cell r="Z382">
            <v>1</v>
          </cell>
          <cell r="AA382">
            <v>12770000</v>
          </cell>
          <cell r="AB382">
            <v>7.2300000000000003E-2</v>
          </cell>
          <cell r="AC382">
            <v>923271</v>
          </cell>
          <cell r="AD382">
            <v>110792.51999999999</v>
          </cell>
          <cell r="AE382">
            <v>0.12</v>
          </cell>
          <cell r="AF382">
            <v>43488</v>
          </cell>
          <cell r="AG382" t="str">
            <v xml:space="preserve">CIF </v>
          </cell>
          <cell r="AH382"/>
          <cell r="AI382"/>
          <cell r="AJ382"/>
          <cell r="AK382">
            <v>0.2</v>
          </cell>
          <cell r="AL382">
            <v>2554000</v>
          </cell>
          <cell r="AM382"/>
          <cell r="AN382" t="str">
            <v>No</v>
          </cell>
          <cell r="AO382">
            <v>0.8</v>
          </cell>
          <cell r="AP382">
            <v>10216000</v>
          </cell>
          <cell r="AQ382"/>
          <cell r="AR382"/>
          <cell r="AS382"/>
          <cell r="AT382">
            <v>0</v>
          </cell>
          <cell r="AV382"/>
          <cell r="AW382"/>
          <cell r="AX382" t="str">
            <v>Cancel</v>
          </cell>
          <cell r="AY382"/>
          <cell r="AZ382"/>
          <cell r="BA382" t="str">
            <v>Cancel</v>
          </cell>
        </row>
        <row r="383">
          <cell r="A383">
            <v>43466</v>
          </cell>
          <cell r="B383">
            <v>232</v>
          </cell>
          <cell r="C383" t="str">
            <v>C49SZX20190014DZ</v>
          </cell>
          <cell r="D383" t="str">
            <v>兆晖</v>
          </cell>
          <cell r="E383" t="str">
            <v>YSM20R(SV)-2</v>
          </cell>
          <cell r="F383" t="str">
            <v>NA</v>
          </cell>
          <cell r="G383" t="e">
            <v>#REF!</v>
          </cell>
          <cell r="H383" t="e">
            <v>#REF!</v>
          </cell>
          <cell r="I383" t="str">
            <v>L-&gt;R</v>
          </cell>
          <cell r="J383" t="str">
            <v>MVC</v>
          </cell>
          <cell r="K383">
            <v>1</v>
          </cell>
          <cell r="L383" t="e">
            <v>#REF!</v>
          </cell>
          <cell r="M383" t="e">
            <v>#REF!</v>
          </cell>
          <cell r="N383"/>
          <cell r="O383"/>
          <cell r="P383"/>
          <cell r="Q383"/>
          <cell r="R383" t="str">
            <v>No</v>
          </cell>
          <cell r="S383" t="str">
            <v>C49</v>
          </cell>
          <cell r="T383" t="str">
            <v>SOUTH</v>
          </cell>
          <cell r="U383" t="str">
            <v>深圳</v>
          </cell>
          <cell r="V383" t="str">
            <v>SZ 深圳</v>
          </cell>
          <cell r="W383" t="str">
            <v>DZ</v>
          </cell>
          <cell r="X383" t="str">
            <v>JPY</v>
          </cell>
          <cell r="Y383">
            <v>12770000</v>
          </cell>
          <cell r="Z383">
            <v>1</v>
          </cell>
          <cell r="AA383">
            <v>12770000</v>
          </cell>
          <cell r="AB383">
            <v>7.2300000000000003E-2</v>
          </cell>
          <cell r="AC383">
            <v>923271</v>
          </cell>
          <cell r="AD383">
            <v>110792.51999999999</v>
          </cell>
          <cell r="AE383">
            <v>0.12</v>
          </cell>
          <cell r="AF383">
            <v>43488</v>
          </cell>
          <cell r="AG383" t="str">
            <v xml:space="preserve">CIF </v>
          </cell>
          <cell r="AH383"/>
          <cell r="AI383"/>
          <cell r="AJ383"/>
          <cell r="AK383">
            <v>0.2</v>
          </cell>
          <cell r="AL383">
            <v>2554000</v>
          </cell>
          <cell r="AM383"/>
          <cell r="AN383" t="str">
            <v>No</v>
          </cell>
          <cell r="AO383">
            <v>0.8</v>
          </cell>
          <cell r="AP383">
            <v>10216000</v>
          </cell>
          <cell r="AQ383"/>
          <cell r="AR383"/>
          <cell r="AS383"/>
          <cell r="AT383">
            <v>0</v>
          </cell>
          <cell r="AV383"/>
          <cell r="AW383"/>
          <cell r="AX383" t="str">
            <v>Cancel</v>
          </cell>
          <cell r="AY383"/>
          <cell r="AZ383"/>
          <cell r="BA383" t="str">
            <v>Cancel</v>
          </cell>
        </row>
        <row r="384">
          <cell r="A384">
            <v>43466</v>
          </cell>
          <cell r="B384">
            <v>233</v>
          </cell>
          <cell r="C384" t="str">
            <v>C49SZX20190016KW</v>
          </cell>
          <cell r="D384" t="str">
            <v>同基</v>
          </cell>
          <cell r="E384" t="str">
            <v>YS24</v>
          </cell>
          <cell r="F384" t="str">
            <v>#03480</v>
          </cell>
          <cell r="G384" t="e">
            <v>#REF!</v>
          </cell>
          <cell r="H384" t="e">
            <v>#REF!</v>
          </cell>
          <cell r="I384" t="str">
            <v>L-&gt;R</v>
          </cell>
          <cell r="J384" t="str">
            <v>No</v>
          </cell>
          <cell r="K384">
            <v>1</v>
          </cell>
          <cell r="L384">
            <v>109422</v>
          </cell>
          <cell r="M384" t="str">
            <v>APR 19</v>
          </cell>
          <cell r="O384">
            <v>11116284</v>
          </cell>
          <cell r="P384">
            <v>621000</v>
          </cell>
          <cell r="Q384">
            <v>43556</v>
          </cell>
          <cell r="R384" t="str">
            <v>Yes</v>
          </cell>
          <cell r="S384" t="str">
            <v>C49</v>
          </cell>
          <cell r="T384" t="str">
            <v>SOUTH</v>
          </cell>
          <cell r="U384" t="str">
            <v>深圳</v>
          </cell>
          <cell r="V384" t="str">
            <v>SZ 深圳</v>
          </cell>
          <cell r="W384" t="str">
            <v>KW</v>
          </cell>
          <cell r="X384" t="str">
            <v>RMB</v>
          </cell>
          <cell r="Y384">
            <v>621000</v>
          </cell>
          <cell r="Z384">
            <v>1</v>
          </cell>
          <cell r="AA384">
            <v>621000</v>
          </cell>
          <cell r="AB384">
            <v>1.125</v>
          </cell>
          <cell r="AC384">
            <v>698625</v>
          </cell>
          <cell r="AD384">
            <v>83835</v>
          </cell>
          <cell r="AE384">
            <v>0.12</v>
          </cell>
          <cell r="AF384">
            <v>43490</v>
          </cell>
          <cell r="AG384" t="str">
            <v>DAP 深圳</v>
          </cell>
          <cell r="AH384"/>
          <cell r="AI384">
            <v>100000</v>
          </cell>
          <cell r="AJ384">
            <v>43493</v>
          </cell>
          <cell r="AK384" t="str">
            <v>agree</v>
          </cell>
          <cell r="AL384">
            <v>0</v>
          </cell>
          <cell r="AN384" t="str">
            <v>Yes</v>
          </cell>
          <cell r="AO384" t="str">
            <v>agree</v>
          </cell>
          <cell r="AP384">
            <v>1000000</v>
          </cell>
          <cell r="AQ384">
            <v>43556</v>
          </cell>
          <cell r="AR384">
            <v>43563</v>
          </cell>
          <cell r="AS384" t="str">
            <v>agree</v>
          </cell>
          <cell r="AT384">
            <v>525000</v>
          </cell>
          <cell r="AU384">
            <v>43556</v>
          </cell>
          <cell r="AV384">
            <v>43563</v>
          </cell>
          <cell r="AW384" t="str">
            <v>complete</v>
          </cell>
          <cell r="AX384" t="str">
            <v>Yes</v>
          </cell>
          <cell r="AY384"/>
          <cell r="AZ384" t="str">
            <v>Y</v>
          </cell>
          <cell r="BA384" t="str">
            <v>Yes</v>
          </cell>
        </row>
        <row r="385">
          <cell r="A385">
            <v>43466</v>
          </cell>
          <cell r="B385">
            <v>234</v>
          </cell>
          <cell r="C385" t="str">
            <v>C49SZX20190016KW</v>
          </cell>
          <cell r="D385" t="str">
            <v>同基</v>
          </cell>
          <cell r="E385" t="str">
            <v>YSM10</v>
          </cell>
          <cell r="F385" t="str">
            <v>#03480</v>
          </cell>
          <cell r="G385" t="e">
            <v>#REF!</v>
          </cell>
          <cell r="H385" t="e">
            <v>#REF!</v>
          </cell>
          <cell r="I385" t="str">
            <v>L-&gt;R</v>
          </cell>
          <cell r="J385" t="str">
            <v>MVC+ATS15</v>
          </cell>
          <cell r="K385">
            <v>1</v>
          </cell>
          <cell r="L385">
            <v>109416</v>
          </cell>
          <cell r="M385" t="str">
            <v>APR 19</v>
          </cell>
          <cell r="O385">
            <v>11116284</v>
          </cell>
          <cell r="P385">
            <v>552000</v>
          </cell>
          <cell r="Q385">
            <v>43556</v>
          </cell>
          <cell r="R385" t="str">
            <v>Yes</v>
          </cell>
          <cell r="S385" t="str">
            <v>C49</v>
          </cell>
          <cell r="T385" t="str">
            <v>SOUTH</v>
          </cell>
          <cell r="U385" t="str">
            <v>深圳</v>
          </cell>
          <cell r="V385" t="str">
            <v>SZ 深圳</v>
          </cell>
          <cell r="W385" t="str">
            <v>KW</v>
          </cell>
          <cell r="X385" t="str">
            <v>RMB</v>
          </cell>
          <cell r="Y385">
            <v>552000</v>
          </cell>
          <cell r="Z385">
            <v>1</v>
          </cell>
          <cell r="AA385">
            <v>552000</v>
          </cell>
          <cell r="AB385">
            <v>1.125</v>
          </cell>
          <cell r="AC385">
            <v>621000</v>
          </cell>
          <cell r="AD385">
            <v>74520</v>
          </cell>
          <cell r="AE385">
            <v>0.12</v>
          </cell>
          <cell r="AF385">
            <v>43490</v>
          </cell>
          <cell r="AG385" t="str">
            <v>DAP 深圳</v>
          </cell>
          <cell r="AH385"/>
          <cell r="AI385">
            <v>0</v>
          </cell>
          <cell r="AJ385">
            <v>43493</v>
          </cell>
          <cell r="AK385" t="str">
            <v>agree</v>
          </cell>
          <cell r="AL385">
            <v>0</v>
          </cell>
          <cell r="AN385" t="str">
            <v>Yes</v>
          </cell>
          <cell r="AO385" t="str">
            <v>agree</v>
          </cell>
          <cell r="AP385">
            <v>0</v>
          </cell>
          <cell r="AQ385">
            <v>43556</v>
          </cell>
          <cell r="AR385">
            <v>43563</v>
          </cell>
          <cell r="AS385" t="str">
            <v>agree</v>
          </cell>
          <cell r="AT385">
            <v>200000</v>
          </cell>
          <cell r="AU385">
            <v>43556</v>
          </cell>
          <cell r="AV385">
            <v>43570</v>
          </cell>
          <cell r="AW385" t="str">
            <v>complete</v>
          </cell>
          <cell r="AX385" t="str">
            <v>Yes</v>
          </cell>
          <cell r="AY385"/>
          <cell r="AZ385" t="str">
            <v>Y</v>
          </cell>
          <cell r="BA385" t="str">
            <v>Yes</v>
          </cell>
        </row>
        <row r="386">
          <cell r="A386">
            <v>43466</v>
          </cell>
          <cell r="B386">
            <v>235</v>
          </cell>
          <cell r="C386" t="str">
            <v>C49SZX20190016KW</v>
          </cell>
          <cell r="D386" t="str">
            <v>同基</v>
          </cell>
          <cell r="E386" t="str">
            <v>YSM10</v>
          </cell>
          <cell r="F386" t="str">
            <v>#03480</v>
          </cell>
          <cell r="G386" t="e">
            <v>#REF!</v>
          </cell>
          <cell r="H386" t="e">
            <v>#REF!</v>
          </cell>
          <cell r="I386" t="str">
            <v>L-&gt;R</v>
          </cell>
          <cell r="J386" t="str">
            <v>MVC+ATS15</v>
          </cell>
          <cell r="K386">
            <v>1</v>
          </cell>
          <cell r="L386">
            <v>109416</v>
          </cell>
          <cell r="M386" t="str">
            <v>APR 19</v>
          </cell>
          <cell r="O386">
            <v>11116284</v>
          </cell>
          <cell r="P386">
            <v>552000</v>
          </cell>
          <cell r="Q386">
            <v>43556</v>
          </cell>
          <cell r="R386" t="str">
            <v>Yes</v>
          </cell>
          <cell r="S386" t="str">
            <v>C49</v>
          </cell>
          <cell r="T386" t="str">
            <v>SOUTH</v>
          </cell>
          <cell r="U386" t="str">
            <v>深圳</v>
          </cell>
          <cell r="V386" t="str">
            <v>SZ 深圳</v>
          </cell>
          <cell r="W386" t="str">
            <v>KW</v>
          </cell>
          <cell r="X386" t="str">
            <v>RMB</v>
          </cell>
          <cell r="Y386">
            <v>552000</v>
          </cell>
          <cell r="Z386">
            <v>1</v>
          </cell>
          <cell r="AA386">
            <v>552000</v>
          </cell>
          <cell r="AB386">
            <v>1.125</v>
          </cell>
          <cell r="AC386">
            <v>621000</v>
          </cell>
          <cell r="AD386">
            <v>74520</v>
          </cell>
          <cell r="AE386">
            <v>0.12</v>
          </cell>
          <cell r="AF386">
            <v>43490</v>
          </cell>
          <cell r="AG386" t="str">
            <v>DAP 深圳</v>
          </cell>
          <cell r="AH386"/>
          <cell r="AI386">
            <v>0</v>
          </cell>
          <cell r="AJ386">
            <v>43493</v>
          </cell>
          <cell r="AK386" t="str">
            <v>agree</v>
          </cell>
          <cell r="AL386">
            <v>0</v>
          </cell>
          <cell r="AN386" t="str">
            <v>Yes</v>
          </cell>
          <cell r="AO386" t="str">
            <v>agree</v>
          </cell>
          <cell r="AP386">
            <v>0</v>
          </cell>
          <cell r="AQ386">
            <v>43556</v>
          </cell>
          <cell r="AR386">
            <v>43563</v>
          </cell>
          <cell r="AS386" t="str">
            <v>agree</v>
          </cell>
          <cell r="AT386">
            <v>0</v>
          </cell>
          <cell r="AU386">
            <v>43556</v>
          </cell>
          <cell r="AV386" t="str">
            <v>complete</v>
          </cell>
          <cell r="AW386"/>
          <cell r="AY386"/>
          <cell r="AZ386" t="str">
            <v>Y</v>
          </cell>
          <cell r="BA386" t="str">
            <v>Yes</v>
          </cell>
        </row>
        <row r="387">
          <cell r="A387">
            <v>43497</v>
          </cell>
          <cell r="B387">
            <v>236</v>
          </cell>
          <cell r="C387" t="str">
            <v>C49SZX20190019SX</v>
          </cell>
          <cell r="D387" t="str">
            <v>永顺创</v>
          </cell>
          <cell r="E387" t="str">
            <v>YSM10</v>
          </cell>
          <cell r="F387" t="str">
            <v>#81385</v>
          </cell>
          <cell r="G387" t="e">
            <v>#REF!</v>
          </cell>
          <cell r="H387" t="e">
            <v>#REF!</v>
          </cell>
          <cell r="I387" t="str">
            <v>L-&gt;R</v>
          </cell>
          <cell r="J387" t="str">
            <v>MVC+ATS15</v>
          </cell>
          <cell r="K387">
            <v>1</v>
          </cell>
          <cell r="L387">
            <v>109454</v>
          </cell>
          <cell r="M387" t="str">
            <v>MAR 19</v>
          </cell>
          <cell r="O387">
            <v>11116260</v>
          </cell>
          <cell r="P387">
            <v>9696000</v>
          </cell>
          <cell r="Q387">
            <v>43525</v>
          </cell>
          <cell r="R387" t="str">
            <v>No</v>
          </cell>
          <cell r="S387" t="str">
            <v>C49</v>
          </cell>
          <cell r="T387" t="str">
            <v>SOUTH</v>
          </cell>
          <cell r="U387" t="str">
            <v>深圳</v>
          </cell>
          <cell r="V387" t="str">
            <v>SZ 深圳</v>
          </cell>
          <cell r="W387" t="str">
            <v>SX</v>
          </cell>
          <cell r="X387" t="str">
            <v>JPY</v>
          </cell>
          <cell r="Y387">
            <v>9696000</v>
          </cell>
          <cell r="Z387">
            <v>1</v>
          </cell>
          <cell r="AA387">
            <v>9696000</v>
          </cell>
          <cell r="AB387">
            <v>7.3499999999999996E-2</v>
          </cell>
          <cell r="AC387">
            <v>712656</v>
          </cell>
          <cell r="AD387">
            <v>85518.720000000001</v>
          </cell>
          <cell r="AE387">
            <v>0.12</v>
          </cell>
          <cell r="AF387">
            <v>43517</v>
          </cell>
          <cell r="AG387" t="str">
            <v>DAP 深圳</v>
          </cell>
          <cell r="AH387"/>
          <cell r="AI387"/>
          <cell r="AJ387"/>
          <cell r="AK387">
            <v>0.2</v>
          </cell>
          <cell r="AL387">
            <v>1939200</v>
          </cell>
          <cell r="AM387">
            <v>43497</v>
          </cell>
          <cell r="AN387" t="str">
            <v>Yes</v>
          </cell>
          <cell r="AO387">
            <v>0.8</v>
          </cell>
          <cell r="AP387">
            <v>7756800</v>
          </cell>
          <cell r="AQ387">
            <v>43525</v>
          </cell>
          <cell r="AR387">
            <v>43531</v>
          </cell>
          <cell r="AS387" t="str">
            <v>complete</v>
          </cell>
          <cell r="AT387"/>
          <cell r="AV387"/>
          <cell r="AW387"/>
          <cell r="AX387" t="str">
            <v>Yes</v>
          </cell>
          <cell r="AY387"/>
          <cell r="AZ387" t="str">
            <v>Y</v>
          </cell>
          <cell r="BA387" t="str">
            <v>Yes</v>
          </cell>
        </row>
        <row r="388">
          <cell r="A388">
            <v>43497</v>
          </cell>
          <cell r="B388">
            <v>237</v>
          </cell>
          <cell r="C388" t="str">
            <v>C49SZX20190021JL</v>
          </cell>
          <cell r="D388" t="str">
            <v>名佳</v>
          </cell>
          <cell r="E388" t="str">
            <v>YSM10</v>
          </cell>
          <cell r="F388" t="str">
            <v>#29303</v>
          </cell>
          <cell r="G388" t="e">
            <v>#REF!</v>
          </cell>
          <cell r="H388" t="e">
            <v>#REF!</v>
          </cell>
          <cell r="I388" t="str">
            <v>R-&gt;L</v>
          </cell>
          <cell r="J388" t="str">
            <v>MVC+ATS15</v>
          </cell>
          <cell r="K388">
            <v>1</v>
          </cell>
          <cell r="L388">
            <v>109454</v>
          </cell>
          <cell r="M388" t="str">
            <v>JUN 19</v>
          </cell>
          <cell r="N388">
            <v>43635</v>
          </cell>
          <cell r="O388">
            <v>11100298</v>
          </cell>
          <cell r="P388">
            <v>833000</v>
          </cell>
          <cell r="Q388">
            <v>43617</v>
          </cell>
          <cell r="R388" t="str">
            <v>No</v>
          </cell>
          <cell r="S388" t="str">
            <v>C49</v>
          </cell>
          <cell r="T388" t="str">
            <v>SOUTH</v>
          </cell>
          <cell r="U388" t="str">
            <v>中山</v>
          </cell>
          <cell r="V388" t="str">
            <v>SZ 深圳</v>
          </cell>
          <cell r="W388" t="str">
            <v>JL</v>
          </cell>
          <cell r="X388" t="str">
            <v>RMB</v>
          </cell>
          <cell r="Y388">
            <v>833000</v>
          </cell>
          <cell r="Z388">
            <v>1.1299999999999999</v>
          </cell>
          <cell r="AA388">
            <v>833000</v>
          </cell>
          <cell r="AB388">
            <v>1.1499999999999999</v>
          </cell>
          <cell r="AC388">
            <v>847743.36283185845</v>
          </cell>
          <cell r="AD388">
            <v>101729.20353982301</v>
          </cell>
          <cell r="AE388">
            <v>0.12</v>
          </cell>
          <cell r="AF388">
            <v>43522</v>
          </cell>
          <cell r="AG388" t="str">
            <v>含税到厂</v>
          </cell>
          <cell r="AH388"/>
          <cell r="AI388"/>
          <cell r="AJ388"/>
          <cell r="AK388">
            <v>0.2</v>
          </cell>
          <cell r="AL388">
            <v>166600</v>
          </cell>
          <cell r="AM388">
            <v>43617</v>
          </cell>
          <cell r="AN388" t="str">
            <v>Yes</v>
          </cell>
          <cell r="AO388">
            <v>0.8</v>
          </cell>
          <cell r="AP388">
            <v>666400</v>
          </cell>
          <cell r="AQ388">
            <v>43617</v>
          </cell>
          <cell r="AR388">
            <v>43633</v>
          </cell>
          <cell r="AS388" t="str">
            <v>complete</v>
          </cell>
          <cell r="AT388"/>
          <cell r="AV388"/>
          <cell r="AW388"/>
          <cell r="AX388" t="str">
            <v>Yes</v>
          </cell>
          <cell r="AY388"/>
          <cell r="AZ388" t="str">
            <v>Y</v>
          </cell>
          <cell r="BA388" t="str">
            <v>Yes</v>
          </cell>
        </row>
        <row r="389">
          <cell r="A389">
            <v>43497</v>
          </cell>
          <cell r="B389">
            <v>238</v>
          </cell>
          <cell r="C389" t="str">
            <v>C49SZX20190022SS</v>
          </cell>
          <cell r="D389" t="str">
            <v>智宏创</v>
          </cell>
          <cell r="E389" t="str">
            <v>YSM20R(SV)-2</v>
          </cell>
          <cell r="F389" t="str">
            <v>#03534</v>
          </cell>
          <cell r="G389" t="e">
            <v>#REF!</v>
          </cell>
          <cell r="H389" t="e">
            <v>#REF!</v>
          </cell>
          <cell r="I389" t="str">
            <v>R-&gt;L</v>
          </cell>
          <cell r="J389" t="str">
            <v>MVC</v>
          </cell>
          <cell r="K389">
            <v>1</v>
          </cell>
          <cell r="L389">
            <v>109431</v>
          </cell>
          <cell r="M389" t="str">
            <v>MAR 19</v>
          </cell>
          <cell r="O389">
            <v>11116268</v>
          </cell>
          <cell r="P389">
            <v>16000000</v>
          </cell>
          <cell r="Q389">
            <v>43525</v>
          </cell>
          <cell r="R389" t="str">
            <v>Yes</v>
          </cell>
          <cell r="S389" t="str">
            <v>C49</v>
          </cell>
          <cell r="T389" t="str">
            <v>SOUTH</v>
          </cell>
          <cell r="U389" t="str">
            <v>深圳</v>
          </cell>
          <cell r="V389" t="str">
            <v>SZ 深圳</v>
          </cell>
          <cell r="W389" t="str">
            <v>SS</v>
          </cell>
          <cell r="X389" t="str">
            <v>JPY</v>
          </cell>
          <cell r="Y389">
            <v>16000000</v>
          </cell>
          <cell r="Z389">
            <v>1</v>
          </cell>
          <cell r="AA389">
            <v>16000000</v>
          </cell>
          <cell r="AB389">
            <v>7.2300000000000003E-2</v>
          </cell>
          <cell r="AC389">
            <v>1156800</v>
          </cell>
          <cell r="AD389">
            <v>138816</v>
          </cell>
          <cell r="AE389">
            <v>0.12</v>
          </cell>
          <cell r="AF389">
            <v>43523</v>
          </cell>
          <cell r="AG389" t="str">
            <v>DAP 深圳</v>
          </cell>
          <cell r="AH389"/>
          <cell r="AI389"/>
          <cell r="AJ389"/>
          <cell r="AK389">
            <v>0.2</v>
          </cell>
          <cell r="AL389">
            <v>3200000</v>
          </cell>
          <cell r="AM389">
            <v>43525</v>
          </cell>
          <cell r="AN389" t="str">
            <v>Yes</v>
          </cell>
          <cell r="AO389">
            <v>0.8</v>
          </cell>
          <cell r="AP389">
            <v>12800000</v>
          </cell>
          <cell r="AQ389">
            <v>43586</v>
          </cell>
          <cell r="AR389">
            <v>43544</v>
          </cell>
          <cell r="AS389" t="str">
            <v>complete</v>
          </cell>
          <cell r="AT389"/>
          <cell r="AV389"/>
          <cell r="AW389"/>
          <cell r="AX389" t="str">
            <v>Yes</v>
          </cell>
          <cell r="AY389"/>
          <cell r="AZ389" t="str">
            <v>Y</v>
          </cell>
          <cell r="BA389" t="str">
            <v>Yes</v>
          </cell>
        </row>
        <row r="390">
          <cell r="A390">
            <v>43525</v>
          </cell>
          <cell r="B390">
            <v>239</v>
          </cell>
          <cell r="C390" t="str">
            <v>C49SZX20190024JL</v>
          </cell>
          <cell r="D390" t="str">
            <v>睿视科技</v>
          </cell>
          <cell r="E390" t="str">
            <v>YS24</v>
          </cell>
          <cell r="F390" t="str">
            <v>#03533</v>
          </cell>
          <cell r="G390" t="e">
            <v>#REF!</v>
          </cell>
          <cell r="H390" t="e">
            <v>#REF!</v>
          </cell>
          <cell r="I390" t="str">
            <v>L-&gt;R</v>
          </cell>
          <cell r="J390" t="str">
            <v>No</v>
          </cell>
          <cell r="K390">
            <v>1</v>
          </cell>
          <cell r="L390">
            <v>109422</v>
          </cell>
          <cell r="M390" t="str">
            <v>MAR 19</v>
          </cell>
          <cell r="O390">
            <v>11116261</v>
          </cell>
          <cell r="P390">
            <v>10208000</v>
          </cell>
          <cell r="Q390">
            <v>43525</v>
          </cell>
          <cell r="R390" t="str">
            <v>Yes</v>
          </cell>
          <cell r="S390" t="str">
            <v>C49</v>
          </cell>
          <cell r="T390" t="str">
            <v>SOUTH</v>
          </cell>
          <cell r="U390" t="str">
            <v>深圳</v>
          </cell>
          <cell r="V390" t="str">
            <v>SZ 深圳</v>
          </cell>
          <cell r="W390" t="str">
            <v>JL</v>
          </cell>
          <cell r="X390" t="str">
            <v>JPY</v>
          </cell>
          <cell r="Y390">
            <v>10208000</v>
          </cell>
          <cell r="Z390">
            <v>1</v>
          </cell>
          <cell r="AA390">
            <v>10208000</v>
          </cell>
          <cell r="AB390">
            <v>7.2300000000000003E-2</v>
          </cell>
          <cell r="AC390">
            <v>738038.4</v>
          </cell>
          <cell r="AD390">
            <v>88564.607999999993</v>
          </cell>
          <cell r="AE390">
            <v>0.12</v>
          </cell>
          <cell r="AF390">
            <v>43524</v>
          </cell>
          <cell r="AG390" t="str">
            <v>CIF</v>
          </cell>
          <cell r="AH390"/>
          <cell r="AI390"/>
          <cell r="AJ390"/>
          <cell r="AK390">
            <v>1</v>
          </cell>
          <cell r="AL390">
            <v>10208000</v>
          </cell>
          <cell r="AM390">
            <v>43525</v>
          </cell>
          <cell r="AN390" t="str">
            <v>Yes</v>
          </cell>
          <cell r="AO390" t="str">
            <v>complete</v>
          </cell>
          <cell r="AP390"/>
          <cell r="AR390"/>
          <cell r="AS390"/>
          <cell r="AT390">
            <v>0</v>
          </cell>
          <cell r="AV390"/>
          <cell r="AW390"/>
          <cell r="AX390" t="str">
            <v>Yes</v>
          </cell>
          <cell r="AY390"/>
          <cell r="AZ390" t="str">
            <v>Y</v>
          </cell>
          <cell r="BA390" t="str">
            <v>Yes</v>
          </cell>
        </row>
        <row r="391">
          <cell r="A391">
            <v>43525</v>
          </cell>
          <cell r="B391">
            <v>240</v>
          </cell>
          <cell r="C391" t="str">
            <v>C49SZX20190024JL</v>
          </cell>
          <cell r="D391" t="str">
            <v>睿视科技</v>
          </cell>
          <cell r="E391" t="str">
            <v>YS24</v>
          </cell>
          <cell r="F391" t="str">
            <v>#03533</v>
          </cell>
          <cell r="G391" t="e">
            <v>#REF!</v>
          </cell>
          <cell r="H391" t="e">
            <v>#REF!</v>
          </cell>
          <cell r="I391" t="str">
            <v>L-&gt;R</v>
          </cell>
          <cell r="J391" t="str">
            <v>No</v>
          </cell>
          <cell r="K391">
            <v>1</v>
          </cell>
          <cell r="L391">
            <v>109422</v>
          </cell>
          <cell r="M391" t="str">
            <v>MAR 19</v>
          </cell>
          <cell r="O391">
            <v>11116261</v>
          </cell>
          <cell r="P391">
            <v>10208000</v>
          </cell>
          <cell r="Q391">
            <v>43525</v>
          </cell>
          <cell r="R391" t="str">
            <v>Yes</v>
          </cell>
          <cell r="S391" t="str">
            <v>C49</v>
          </cell>
          <cell r="T391" t="str">
            <v>SOUTH</v>
          </cell>
          <cell r="U391" t="str">
            <v>深圳</v>
          </cell>
          <cell r="V391" t="str">
            <v>SZ 深圳</v>
          </cell>
          <cell r="W391" t="str">
            <v>JL</v>
          </cell>
          <cell r="X391" t="str">
            <v>JPY</v>
          </cell>
          <cell r="Y391">
            <v>10208000</v>
          </cell>
          <cell r="Z391">
            <v>1</v>
          </cell>
          <cell r="AA391">
            <v>10208000</v>
          </cell>
          <cell r="AB391">
            <v>7.2300000000000003E-2</v>
          </cell>
          <cell r="AC391">
            <v>738038.4</v>
          </cell>
          <cell r="AD391">
            <v>88564.607999999993</v>
          </cell>
          <cell r="AE391">
            <v>0.12</v>
          </cell>
          <cell r="AF391">
            <v>43524</v>
          </cell>
          <cell r="AG391" t="str">
            <v>CIF</v>
          </cell>
          <cell r="AH391"/>
          <cell r="AI391"/>
          <cell r="AJ391"/>
          <cell r="AK391">
            <v>1</v>
          </cell>
          <cell r="AL391">
            <v>10208000</v>
          </cell>
          <cell r="AM391">
            <v>43525</v>
          </cell>
          <cell r="AN391" t="str">
            <v>Yes</v>
          </cell>
          <cell r="AO391" t="str">
            <v>complete</v>
          </cell>
          <cell r="AP391"/>
          <cell r="AR391"/>
          <cell r="AS391"/>
          <cell r="AT391">
            <v>0</v>
          </cell>
          <cell r="AV391"/>
          <cell r="AW391"/>
          <cell r="AX391" t="str">
            <v>Yes</v>
          </cell>
          <cell r="AY391"/>
          <cell r="AZ391" t="str">
            <v>Y</v>
          </cell>
          <cell r="BA391" t="str">
            <v>Yes</v>
          </cell>
        </row>
        <row r="392">
          <cell r="A392">
            <v>43525</v>
          </cell>
          <cell r="B392">
            <v>241</v>
          </cell>
          <cell r="C392" t="str">
            <v>C49SZX20190024JL</v>
          </cell>
          <cell r="D392" t="str">
            <v>睿视科技</v>
          </cell>
          <cell r="E392" t="str">
            <v>YS24</v>
          </cell>
          <cell r="F392" t="str">
            <v>#03533</v>
          </cell>
          <cell r="G392" t="e">
            <v>#REF!</v>
          </cell>
          <cell r="H392" t="e">
            <v>#REF!</v>
          </cell>
          <cell r="I392" t="str">
            <v>L-&gt;R</v>
          </cell>
          <cell r="J392" t="str">
            <v>No</v>
          </cell>
          <cell r="K392">
            <v>1</v>
          </cell>
          <cell r="L392">
            <v>109422</v>
          </cell>
          <cell r="M392" t="str">
            <v>MAR 19</v>
          </cell>
          <cell r="O392">
            <v>11116261</v>
          </cell>
          <cell r="P392">
            <v>10208000</v>
          </cell>
          <cell r="Q392">
            <v>43525</v>
          </cell>
          <cell r="R392" t="str">
            <v>Yes</v>
          </cell>
          <cell r="S392" t="str">
            <v>C49</v>
          </cell>
          <cell r="T392" t="str">
            <v>SOUTH</v>
          </cell>
          <cell r="U392" t="str">
            <v>深圳</v>
          </cell>
          <cell r="V392" t="str">
            <v>SZ 深圳</v>
          </cell>
          <cell r="W392" t="str">
            <v>JL</v>
          </cell>
          <cell r="X392" t="str">
            <v>JPY</v>
          </cell>
          <cell r="Y392">
            <v>10208000</v>
          </cell>
          <cell r="Z392">
            <v>1</v>
          </cell>
          <cell r="AA392">
            <v>10208000</v>
          </cell>
          <cell r="AB392">
            <v>7.2300000000000003E-2</v>
          </cell>
          <cell r="AC392">
            <v>738038.4</v>
          </cell>
          <cell r="AD392">
            <v>88564.607999999993</v>
          </cell>
          <cell r="AE392">
            <v>0.12</v>
          </cell>
          <cell r="AF392">
            <v>43524</v>
          </cell>
          <cell r="AG392" t="str">
            <v>CIF</v>
          </cell>
          <cell r="AH392"/>
          <cell r="AI392"/>
          <cell r="AJ392"/>
          <cell r="AK392">
            <v>1</v>
          </cell>
          <cell r="AL392">
            <v>10208000</v>
          </cell>
          <cell r="AM392">
            <v>43525</v>
          </cell>
          <cell r="AN392" t="str">
            <v>Yes</v>
          </cell>
          <cell r="AO392" t="str">
            <v>complete</v>
          </cell>
          <cell r="AP392"/>
          <cell r="AR392"/>
          <cell r="AS392"/>
          <cell r="AT392">
            <v>0</v>
          </cell>
          <cell r="AV392"/>
          <cell r="AW392"/>
          <cell r="AX392" t="str">
            <v>Yes</v>
          </cell>
          <cell r="AY392"/>
          <cell r="AZ392" t="str">
            <v>Y</v>
          </cell>
          <cell r="BA392" t="str">
            <v>Yes</v>
          </cell>
        </row>
        <row r="393">
          <cell r="A393">
            <v>43525</v>
          </cell>
          <cell r="B393">
            <v>242</v>
          </cell>
          <cell r="C393" t="str">
            <v>C49SZX20190023SS</v>
          </cell>
          <cell r="D393" t="str">
            <v>世启纳</v>
          </cell>
          <cell r="E393" t="str">
            <v>YSM10</v>
          </cell>
          <cell r="F393" t="str">
            <v>#03532</v>
          </cell>
          <cell r="G393" t="e">
            <v>#REF!</v>
          </cell>
          <cell r="H393" t="e">
            <v>#REF!</v>
          </cell>
          <cell r="I393" t="str">
            <v>L-&gt;R</v>
          </cell>
          <cell r="J393" t="str">
            <v>MVC</v>
          </cell>
          <cell r="K393">
            <v>1</v>
          </cell>
          <cell r="L393">
            <v>109413</v>
          </cell>
          <cell r="M393" t="str">
            <v>MAR 19</v>
          </cell>
          <cell r="O393">
            <v>11116264</v>
          </cell>
          <cell r="P393">
            <v>8420000</v>
          </cell>
          <cell r="Q393">
            <v>43525</v>
          </cell>
          <cell r="R393" t="str">
            <v>Yes</v>
          </cell>
          <cell r="S393" t="str">
            <v>C49</v>
          </cell>
          <cell r="T393" t="str">
            <v>SOUTH</v>
          </cell>
          <cell r="U393" t="str">
            <v>深圳</v>
          </cell>
          <cell r="V393" t="str">
            <v>SZ 深圳</v>
          </cell>
          <cell r="W393" t="str">
            <v>SS</v>
          </cell>
          <cell r="X393" t="str">
            <v>JPY</v>
          </cell>
          <cell r="Y393">
            <v>8420000</v>
          </cell>
          <cell r="Z393">
            <v>1</v>
          </cell>
          <cell r="AA393">
            <v>8420000</v>
          </cell>
          <cell r="AB393">
            <v>7.2300000000000003E-2</v>
          </cell>
          <cell r="AC393">
            <v>608766</v>
          </cell>
          <cell r="AD393">
            <v>73051.92</v>
          </cell>
          <cell r="AE393">
            <v>0.12</v>
          </cell>
          <cell r="AF393">
            <v>43523</v>
          </cell>
          <cell r="AG393" t="str">
            <v>DAP 深圳</v>
          </cell>
          <cell r="AH393" t="str">
            <v>电梯</v>
          </cell>
          <cell r="AI393"/>
          <cell r="AJ393"/>
          <cell r="AK393">
            <v>0.2</v>
          </cell>
          <cell r="AL393">
            <v>1684000</v>
          </cell>
          <cell r="AM393">
            <v>43525</v>
          </cell>
          <cell r="AN393" t="str">
            <v>Yes</v>
          </cell>
          <cell r="AO393">
            <v>0.8</v>
          </cell>
          <cell r="AP393">
            <v>6736000</v>
          </cell>
          <cell r="AQ393">
            <v>43525</v>
          </cell>
          <cell r="AR393">
            <v>43543</v>
          </cell>
          <cell r="AS393" t="str">
            <v>complete</v>
          </cell>
          <cell r="AT393"/>
          <cell r="AV393"/>
          <cell r="AW393"/>
          <cell r="AX393" t="str">
            <v>Yes</v>
          </cell>
          <cell r="AY393"/>
          <cell r="AZ393" t="str">
            <v>Y</v>
          </cell>
          <cell r="BA393" t="str">
            <v>Yes</v>
          </cell>
        </row>
        <row r="394">
          <cell r="A394">
            <v>43525</v>
          </cell>
          <cell r="B394">
            <v>243</v>
          </cell>
          <cell r="C394" t="str">
            <v>C49SZX20190023SS</v>
          </cell>
          <cell r="D394" t="str">
            <v>世启纳</v>
          </cell>
          <cell r="E394" t="str">
            <v>YSM10</v>
          </cell>
          <cell r="F394" t="str">
            <v>#03532</v>
          </cell>
          <cell r="G394" t="e">
            <v>#REF!</v>
          </cell>
          <cell r="H394" t="e">
            <v>#REF!</v>
          </cell>
          <cell r="I394" t="str">
            <v>R-&gt;L</v>
          </cell>
          <cell r="J394" t="str">
            <v>MVC</v>
          </cell>
          <cell r="K394">
            <v>1</v>
          </cell>
          <cell r="L394">
            <v>109381</v>
          </cell>
          <cell r="M394" t="str">
            <v>MAR 19</v>
          </cell>
          <cell r="O394">
            <v>11116264</v>
          </cell>
          <cell r="P394">
            <v>8420000</v>
          </cell>
          <cell r="Q394">
            <v>43525</v>
          </cell>
          <cell r="R394" t="str">
            <v>Yes</v>
          </cell>
          <cell r="S394" t="str">
            <v>C49</v>
          </cell>
          <cell r="T394" t="str">
            <v>SOUTH</v>
          </cell>
          <cell r="U394" t="str">
            <v>深圳</v>
          </cell>
          <cell r="V394" t="str">
            <v>SZ 深圳</v>
          </cell>
          <cell r="W394" t="str">
            <v>SS</v>
          </cell>
          <cell r="X394" t="str">
            <v>JPY</v>
          </cell>
          <cell r="Y394">
            <v>8420000</v>
          </cell>
          <cell r="Z394">
            <v>1</v>
          </cell>
          <cell r="AA394">
            <v>8420000</v>
          </cell>
          <cell r="AB394">
            <v>7.2300000000000003E-2</v>
          </cell>
          <cell r="AC394">
            <v>608766</v>
          </cell>
          <cell r="AD394">
            <v>73051.92</v>
          </cell>
          <cell r="AE394">
            <v>0.12</v>
          </cell>
          <cell r="AF394">
            <v>43523</v>
          </cell>
          <cell r="AG394" t="str">
            <v>DAP 深圳</v>
          </cell>
          <cell r="AH394" t="str">
            <v>电梯</v>
          </cell>
          <cell r="AI394"/>
          <cell r="AJ394"/>
          <cell r="AK394">
            <v>0.2</v>
          </cell>
          <cell r="AL394">
            <v>1684000</v>
          </cell>
          <cell r="AM394">
            <v>43525</v>
          </cell>
          <cell r="AN394" t="str">
            <v>Yes</v>
          </cell>
          <cell r="AO394">
            <v>0.8</v>
          </cell>
          <cell r="AP394">
            <v>6736000</v>
          </cell>
          <cell r="AQ394">
            <v>43525</v>
          </cell>
          <cell r="AR394">
            <v>43543</v>
          </cell>
          <cell r="AS394" t="str">
            <v>complete</v>
          </cell>
          <cell r="AT394"/>
          <cell r="AV394"/>
          <cell r="AW394"/>
          <cell r="AX394" t="str">
            <v>Yes</v>
          </cell>
          <cell r="AY394"/>
          <cell r="AZ394" t="str">
            <v>Y</v>
          </cell>
          <cell r="BA394" t="str">
            <v>Yes</v>
          </cell>
        </row>
        <row r="395">
          <cell r="A395">
            <v>43525</v>
          </cell>
          <cell r="B395">
            <v>244</v>
          </cell>
          <cell r="C395" t="str">
            <v>C49SZX20190031MZ</v>
          </cell>
          <cell r="D395" t="str">
            <v>鸿南</v>
          </cell>
          <cell r="E395" t="str">
            <v>YSM20R(SV)-2</v>
          </cell>
          <cell r="F395" t="str">
            <v>#56802</v>
          </cell>
          <cell r="G395" t="e">
            <v>#REF!</v>
          </cell>
          <cell r="H395" t="e">
            <v>#REF!</v>
          </cell>
          <cell r="I395" t="str">
            <v>R-&gt;L</v>
          </cell>
          <cell r="J395" t="str">
            <v>No</v>
          </cell>
          <cell r="K395">
            <v>1</v>
          </cell>
          <cell r="L395">
            <v>109553</v>
          </cell>
          <cell r="M395" t="str">
            <v>MAY 19</v>
          </cell>
          <cell r="N395">
            <v>43608</v>
          </cell>
          <cell r="O395">
            <v>11116294</v>
          </cell>
          <cell r="P395">
            <v>13200000</v>
          </cell>
          <cell r="Q395">
            <v>43586</v>
          </cell>
          <cell r="R395" t="str">
            <v>No</v>
          </cell>
          <cell r="S395" t="str">
            <v>C49</v>
          </cell>
          <cell r="T395" t="str">
            <v>SOUTH</v>
          </cell>
          <cell r="U395" t="str">
            <v>深圳</v>
          </cell>
          <cell r="V395" t="str">
            <v>SZ 深圳</v>
          </cell>
          <cell r="W395" t="str">
            <v>MZ</v>
          </cell>
          <cell r="X395" t="str">
            <v>JPY</v>
          </cell>
          <cell r="Y395">
            <v>13200000</v>
          </cell>
          <cell r="Z395">
            <v>1</v>
          </cell>
          <cell r="AA395">
            <v>13200000</v>
          </cell>
          <cell r="AB395">
            <v>7.2300000000000003E-2</v>
          </cell>
          <cell r="AC395">
            <v>954360</v>
          </cell>
          <cell r="AD395">
            <v>114523.2</v>
          </cell>
          <cell r="AE395">
            <v>0.12</v>
          </cell>
          <cell r="AF395">
            <v>43532</v>
          </cell>
          <cell r="AG395" t="str">
            <v>CIF HK</v>
          </cell>
          <cell r="AH395"/>
          <cell r="AI395"/>
          <cell r="AJ395"/>
          <cell r="AK395">
            <v>0.2</v>
          </cell>
          <cell r="AL395">
            <v>2640000</v>
          </cell>
          <cell r="AM395">
            <v>43525</v>
          </cell>
          <cell r="AN395" t="str">
            <v>Yes</v>
          </cell>
          <cell r="AO395" t="str">
            <v>agree</v>
          </cell>
          <cell r="AP395">
            <v>26160000</v>
          </cell>
          <cell r="AQ395">
            <v>43586</v>
          </cell>
          <cell r="AR395">
            <v>43606</v>
          </cell>
          <cell r="AS395" t="str">
            <v>complete</v>
          </cell>
          <cell r="AT395"/>
          <cell r="AV395"/>
          <cell r="AW395"/>
          <cell r="AX395" t="str">
            <v>Yes</v>
          </cell>
          <cell r="AY395"/>
          <cell r="AZ395" t="str">
            <v>Y</v>
          </cell>
          <cell r="BA395" t="str">
            <v>Yes</v>
          </cell>
        </row>
        <row r="396">
          <cell r="A396">
            <v>43525</v>
          </cell>
          <cell r="B396">
            <v>245</v>
          </cell>
          <cell r="C396" t="str">
            <v>C49SZX20190031MZ</v>
          </cell>
          <cell r="D396" t="str">
            <v>鸿南</v>
          </cell>
          <cell r="E396" t="str">
            <v>YSM20R(SV)-2</v>
          </cell>
          <cell r="F396" t="str">
            <v>#56802</v>
          </cell>
          <cell r="G396" t="e">
            <v>#REF!</v>
          </cell>
          <cell r="H396" t="e">
            <v>#REF!</v>
          </cell>
          <cell r="I396" t="str">
            <v>R-&gt;L</v>
          </cell>
          <cell r="J396" t="str">
            <v>No</v>
          </cell>
          <cell r="K396">
            <v>1</v>
          </cell>
          <cell r="L396">
            <v>109553</v>
          </cell>
          <cell r="M396" t="str">
            <v>MAY 19</v>
          </cell>
          <cell r="N396">
            <v>43608</v>
          </cell>
          <cell r="O396">
            <v>11116294</v>
          </cell>
          <cell r="P396">
            <v>13200000</v>
          </cell>
          <cell r="Q396">
            <v>43586</v>
          </cell>
          <cell r="R396" t="str">
            <v>No</v>
          </cell>
          <cell r="S396" t="str">
            <v>C49</v>
          </cell>
          <cell r="T396" t="str">
            <v>SOUTH</v>
          </cell>
          <cell r="U396" t="str">
            <v>深圳</v>
          </cell>
          <cell r="V396" t="str">
            <v>SZ 深圳</v>
          </cell>
          <cell r="W396" t="str">
            <v>MZ</v>
          </cell>
          <cell r="X396" t="str">
            <v>JPY</v>
          </cell>
          <cell r="Y396">
            <v>13200000</v>
          </cell>
          <cell r="Z396">
            <v>1</v>
          </cell>
          <cell r="AA396">
            <v>13200000</v>
          </cell>
          <cell r="AB396">
            <v>7.2300000000000003E-2</v>
          </cell>
          <cell r="AC396">
            <v>954360</v>
          </cell>
          <cell r="AD396">
            <v>114523.2</v>
          </cell>
          <cell r="AE396">
            <v>0.12</v>
          </cell>
          <cell r="AF396">
            <v>43532</v>
          </cell>
          <cell r="AG396" t="str">
            <v>CIF HK</v>
          </cell>
          <cell r="AH396"/>
          <cell r="AI396"/>
          <cell r="AJ396"/>
          <cell r="AK396">
            <v>0.2</v>
          </cell>
          <cell r="AL396">
            <v>2640000</v>
          </cell>
          <cell r="AM396">
            <v>43525</v>
          </cell>
          <cell r="AN396" t="str">
            <v>Yes</v>
          </cell>
          <cell r="AO396" t="str">
            <v>agree</v>
          </cell>
          <cell r="AP396">
            <v>10000000</v>
          </cell>
          <cell r="AQ396">
            <v>43586</v>
          </cell>
          <cell r="AR396">
            <v>43607</v>
          </cell>
          <cell r="AS396" t="str">
            <v>complete</v>
          </cell>
          <cell r="AT396"/>
          <cell r="AV396"/>
          <cell r="AW396"/>
          <cell r="AX396" t="str">
            <v>Yes</v>
          </cell>
          <cell r="AY396"/>
          <cell r="AZ396" t="str">
            <v>Y</v>
          </cell>
          <cell r="BA396" t="str">
            <v>Yes</v>
          </cell>
        </row>
        <row r="397">
          <cell r="A397">
            <v>43525</v>
          </cell>
          <cell r="B397">
            <v>246</v>
          </cell>
          <cell r="C397" t="str">
            <v>C49SZX20190031MZ</v>
          </cell>
          <cell r="D397" t="str">
            <v>鸿南</v>
          </cell>
          <cell r="E397" t="str">
            <v>YSM10</v>
          </cell>
          <cell r="F397" t="str">
            <v>#56802</v>
          </cell>
          <cell r="G397" t="e">
            <v>#REF!</v>
          </cell>
          <cell r="H397" t="e">
            <v>#REF!</v>
          </cell>
          <cell r="I397" t="str">
            <v>R-&gt;L</v>
          </cell>
          <cell r="J397" t="str">
            <v>MVC</v>
          </cell>
          <cell r="K397">
            <v>1</v>
          </cell>
          <cell r="L397">
            <v>109295</v>
          </cell>
          <cell r="M397" t="str">
            <v>MAY 19</v>
          </cell>
          <cell r="N397">
            <v>43608</v>
          </cell>
          <cell r="O397">
            <v>11116294</v>
          </cell>
          <cell r="P397">
            <v>9400000</v>
          </cell>
          <cell r="Q397">
            <v>43586</v>
          </cell>
          <cell r="R397" t="str">
            <v>No</v>
          </cell>
          <cell r="S397" t="str">
            <v>C49</v>
          </cell>
          <cell r="T397" t="str">
            <v>SOUTH</v>
          </cell>
          <cell r="U397" t="str">
            <v>深圳</v>
          </cell>
          <cell r="V397" t="str">
            <v>SZ 深圳</v>
          </cell>
          <cell r="W397" t="str">
            <v>MZ</v>
          </cell>
          <cell r="X397" t="str">
            <v>JPY</v>
          </cell>
          <cell r="Y397">
            <v>9400000</v>
          </cell>
          <cell r="Z397">
            <v>1</v>
          </cell>
          <cell r="AA397">
            <v>9400000</v>
          </cell>
          <cell r="AB397">
            <v>7.2300000000000003E-2</v>
          </cell>
          <cell r="AC397">
            <v>679620</v>
          </cell>
          <cell r="AD397">
            <v>81554.399999999994</v>
          </cell>
          <cell r="AE397">
            <v>0.12</v>
          </cell>
          <cell r="AF397">
            <v>43532</v>
          </cell>
          <cell r="AG397" t="str">
            <v>CIF HK</v>
          </cell>
          <cell r="AH397"/>
          <cell r="AI397"/>
          <cell r="AJ397"/>
          <cell r="AK397">
            <v>0.2</v>
          </cell>
          <cell r="AL397">
            <v>1880000</v>
          </cell>
          <cell r="AM397">
            <v>43525</v>
          </cell>
          <cell r="AN397" t="str">
            <v>Yes</v>
          </cell>
          <cell r="AO397" t="str">
            <v>complete</v>
          </cell>
          <cell r="AP397"/>
          <cell r="AR397"/>
          <cell r="AS397"/>
          <cell r="AT397"/>
          <cell r="AV397"/>
          <cell r="AW397"/>
          <cell r="AX397" t="str">
            <v>Yes</v>
          </cell>
          <cell r="AY397"/>
          <cell r="AZ397" t="str">
            <v>Y</v>
          </cell>
          <cell r="BA397" t="str">
            <v>Yes</v>
          </cell>
        </row>
        <row r="398">
          <cell r="A398">
            <v>43525</v>
          </cell>
          <cell r="B398">
            <v>247</v>
          </cell>
          <cell r="C398" t="str">
            <v>C49SZX20190031MZ</v>
          </cell>
          <cell r="D398" t="str">
            <v>鸿南</v>
          </cell>
          <cell r="E398" t="str">
            <v>YSM10</v>
          </cell>
          <cell r="F398" t="str">
            <v>#56802</v>
          </cell>
          <cell r="G398" t="e">
            <v>#REF!</v>
          </cell>
          <cell r="H398" t="e">
            <v>#REF!</v>
          </cell>
          <cell r="I398" t="str">
            <v>R-&gt;L</v>
          </cell>
          <cell r="J398" t="str">
            <v>MVC</v>
          </cell>
          <cell r="K398">
            <v>1</v>
          </cell>
          <cell r="L398">
            <v>109295</v>
          </cell>
          <cell r="M398" t="str">
            <v>MAY 19</v>
          </cell>
          <cell r="N398">
            <v>43608</v>
          </cell>
          <cell r="O398">
            <v>11116294</v>
          </cell>
          <cell r="P398">
            <v>9400000</v>
          </cell>
          <cell r="Q398">
            <v>43586</v>
          </cell>
          <cell r="R398" t="str">
            <v>No</v>
          </cell>
          <cell r="S398" t="str">
            <v>C49</v>
          </cell>
          <cell r="T398" t="str">
            <v>SOUTH</v>
          </cell>
          <cell r="U398" t="str">
            <v>深圳</v>
          </cell>
          <cell r="V398" t="str">
            <v>SZ 深圳</v>
          </cell>
          <cell r="W398" t="str">
            <v>MZ</v>
          </cell>
          <cell r="X398" t="str">
            <v>JPY</v>
          </cell>
          <cell r="Y398">
            <v>9400000</v>
          </cell>
          <cell r="Z398">
            <v>1</v>
          </cell>
          <cell r="AA398">
            <v>9400000</v>
          </cell>
          <cell r="AB398">
            <v>7.2300000000000003E-2</v>
          </cell>
          <cell r="AC398">
            <v>679620</v>
          </cell>
          <cell r="AD398">
            <v>81554.399999999994</v>
          </cell>
          <cell r="AE398">
            <v>0.12</v>
          </cell>
          <cell r="AF398">
            <v>43532</v>
          </cell>
          <cell r="AG398" t="str">
            <v>CIF HK</v>
          </cell>
          <cell r="AH398"/>
          <cell r="AI398"/>
          <cell r="AJ398"/>
          <cell r="AK398">
            <v>0.2</v>
          </cell>
          <cell r="AL398">
            <v>1880000</v>
          </cell>
          <cell r="AM398">
            <v>43525</v>
          </cell>
          <cell r="AN398" t="str">
            <v>Yes</v>
          </cell>
          <cell r="AO398" t="str">
            <v>complete</v>
          </cell>
          <cell r="AP398"/>
          <cell r="AR398"/>
          <cell r="AS398"/>
          <cell r="AT398"/>
          <cell r="AV398"/>
          <cell r="AW398"/>
          <cell r="AX398" t="str">
            <v>Yes</v>
          </cell>
          <cell r="AY398"/>
          <cell r="AZ398" t="str">
            <v>Y</v>
          </cell>
          <cell r="BA398" t="str">
            <v>Yes</v>
          </cell>
        </row>
        <row r="399">
          <cell r="A399">
            <v>43525</v>
          </cell>
          <cell r="B399">
            <v>248</v>
          </cell>
          <cell r="C399" t="str">
            <v>C49SZX20190030SX</v>
          </cell>
          <cell r="D399" t="str">
            <v>惠阳锐诚</v>
          </cell>
          <cell r="E399" t="str">
            <v>YS24</v>
          </cell>
          <cell r="F399" t="str">
            <v>#78604</v>
          </cell>
          <cell r="G399" t="e">
            <v>#REF!</v>
          </cell>
          <cell r="H399" t="e">
            <v>#REF!</v>
          </cell>
          <cell r="I399" t="str">
            <v>L-&gt;R</v>
          </cell>
          <cell r="J399" t="str">
            <v>No</v>
          </cell>
          <cell r="K399">
            <v>1</v>
          </cell>
          <cell r="L399">
            <v>109421</v>
          </cell>
          <cell r="M399" t="str">
            <v>MAR 19</v>
          </cell>
          <cell r="O399">
            <v>11116267</v>
          </cell>
          <cell r="P399">
            <v>10538640</v>
          </cell>
          <cell r="Q399">
            <v>43525</v>
          </cell>
          <cell r="R399" t="str">
            <v>No</v>
          </cell>
          <cell r="S399" t="str">
            <v>C49</v>
          </cell>
          <cell r="T399" t="str">
            <v>SOUTH</v>
          </cell>
          <cell r="U399" t="str">
            <v>深圳</v>
          </cell>
          <cell r="V399" t="str">
            <v>SZ 深圳</v>
          </cell>
          <cell r="W399" t="str">
            <v>SX</v>
          </cell>
          <cell r="X399" t="str">
            <v>JPY</v>
          </cell>
          <cell r="Y399">
            <v>10538640</v>
          </cell>
          <cell r="Z399">
            <v>1</v>
          </cell>
          <cell r="AA399">
            <v>10538640</v>
          </cell>
          <cell r="AB399">
            <v>7.2300000000000003E-2</v>
          </cell>
          <cell r="AC399">
            <v>761943.67200000002</v>
          </cell>
          <cell r="AD399">
            <v>91433.240640000004</v>
          </cell>
          <cell r="AE399">
            <v>0.12</v>
          </cell>
          <cell r="AF399">
            <v>43531</v>
          </cell>
          <cell r="AG399" t="str">
            <v>DAP惠阳</v>
          </cell>
          <cell r="AH399"/>
          <cell r="AI399"/>
          <cell r="AJ399"/>
          <cell r="AK399">
            <v>0.2</v>
          </cell>
          <cell r="AL399">
            <v>2107728</v>
          </cell>
          <cell r="AM399">
            <v>43525</v>
          </cell>
          <cell r="AN399" t="str">
            <v>Yes</v>
          </cell>
          <cell r="AO399">
            <v>0.8</v>
          </cell>
          <cell r="AP399">
            <v>8430912</v>
          </cell>
          <cell r="AQ399">
            <v>43525</v>
          </cell>
          <cell r="AR399">
            <v>43544</v>
          </cell>
          <cell r="AS399" t="str">
            <v>complete</v>
          </cell>
          <cell r="AT399"/>
          <cell r="AV399"/>
          <cell r="AW399"/>
          <cell r="AX399" t="str">
            <v>Yes</v>
          </cell>
          <cell r="AY399"/>
          <cell r="AZ399" t="str">
            <v>Y</v>
          </cell>
          <cell r="BA399" t="str">
            <v>Yes</v>
          </cell>
        </row>
        <row r="400">
          <cell r="A400">
            <v>43466</v>
          </cell>
          <cell r="B400">
            <v>249</v>
          </cell>
          <cell r="C400" t="str">
            <v>C28SZX20190001YY</v>
          </cell>
          <cell r="D400" t="str">
            <v>昶达CHEERSTAR</v>
          </cell>
          <cell r="E400" t="str">
            <v>Heller 1809MK5</v>
          </cell>
          <cell r="F400" t="str">
            <v>#03479</v>
          </cell>
          <cell r="G400" t="e">
            <v>#REF!</v>
          </cell>
          <cell r="H400" t="e">
            <v>#REF!</v>
          </cell>
          <cell r="I400" t="str">
            <v>L-&gt;R</v>
          </cell>
          <cell r="J400" t="str">
            <v>No</v>
          </cell>
          <cell r="K400">
            <v>1</v>
          </cell>
          <cell r="L400" t="e">
            <v>#N/A</v>
          </cell>
          <cell r="M400" t="e">
            <v>#N/A</v>
          </cell>
          <cell r="O400">
            <v>11100287</v>
          </cell>
          <cell r="P400">
            <v>260000</v>
          </cell>
          <cell r="Q400">
            <v>43525</v>
          </cell>
          <cell r="R400" t="str">
            <v>Yes</v>
          </cell>
          <cell r="S400" t="str">
            <v>C28</v>
          </cell>
          <cell r="T400" t="str">
            <v>SOUTH</v>
          </cell>
          <cell r="U400" t="str">
            <v>深圳</v>
          </cell>
          <cell r="V400" t="str">
            <v>SZ 深圳</v>
          </cell>
          <cell r="W400" t="str">
            <v>YY</v>
          </cell>
          <cell r="X400" t="str">
            <v>RMB</v>
          </cell>
          <cell r="Y400">
            <v>260000</v>
          </cell>
          <cell r="Z400">
            <v>1.1599999999999999</v>
          </cell>
          <cell r="AA400">
            <v>260000</v>
          </cell>
          <cell r="AB400">
            <v>1.1599999999999999</v>
          </cell>
          <cell r="AC400">
            <v>260000</v>
          </cell>
          <cell r="AD400">
            <v>31200</v>
          </cell>
          <cell r="AE400">
            <v>0.12</v>
          </cell>
          <cell r="AF400">
            <v>43484</v>
          </cell>
          <cell r="AG400" t="str">
            <v>含税到厂</v>
          </cell>
          <cell r="AH400"/>
          <cell r="AI400"/>
          <cell r="AJ400"/>
          <cell r="AK400">
            <v>0.3</v>
          </cell>
          <cell r="AL400">
            <v>78000</v>
          </cell>
          <cell r="AM400">
            <v>43466</v>
          </cell>
          <cell r="AN400" t="str">
            <v>Yes</v>
          </cell>
          <cell r="AO400">
            <v>0.65</v>
          </cell>
          <cell r="AP400">
            <v>169000</v>
          </cell>
          <cell r="AQ400">
            <v>43497</v>
          </cell>
          <cell r="AR400">
            <v>43516</v>
          </cell>
          <cell r="AS400">
            <v>0.05</v>
          </cell>
          <cell r="AT400">
            <v>13000</v>
          </cell>
          <cell r="AU400">
            <v>43556</v>
          </cell>
          <cell r="AV400">
            <v>43585</v>
          </cell>
          <cell r="AW400" t="str">
            <v>complete</v>
          </cell>
          <cell r="AX400" t="str">
            <v>Yes</v>
          </cell>
          <cell r="AY400"/>
          <cell r="AZ400" t="str">
            <v>Y</v>
          </cell>
          <cell r="BA400" t="str">
            <v>Yes</v>
          </cell>
        </row>
        <row r="401">
          <cell r="A401">
            <v>43525</v>
          </cell>
          <cell r="B401">
            <v>250</v>
          </cell>
          <cell r="C401" t="str">
            <v>C49SZX20190026ZX</v>
          </cell>
          <cell r="D401" t="str">
            <v>比泰利</v>
          </cell>
          <cell r="E401" t="str">
            <v>YSM20R(SV)-2</v>
          </cell>
          <cell r="F401" t="str">
            <v>#56222</v>
          </cell>
          <cell r="G401" t="e">
            <v>#REF!</v>
          </cell>
          <cell r="H401" t="e">
            <v>#REF!</v>
          </cell>
          <cell r="I401" t="str">
            <v>R-&gt;L</v>
          </cell>
          <cell r="J401" t="str">
            <v>MVC</v>
          </cell>
          <cell r="K401">
            <v>1</v>
          </cell>
          <cell r="L401">
            <v>109553</v>
          </cell>
          <cell r="M401" t="str">
            <v>MAY 19</v>
          </cell>
          <cell r="N401">
            <v>43609</v>
          </cell>
          <cell r="O401">
            <v>11116295</v>
          </cell>
          <cell r="P401">
            <v>17200000</v>
          </cell>
          <cell r="Q401">
            <v>43586</v>
          </cell>
          <cell r="R401" t="str">
            <v>No</v>
          </cell>
          <cell r="S401" t="str">
            <v>C49</v>
          </cell>
          <cell r="T401" t="str">
            <v>SOUTH</v>
          </cell>
          <cell r="U401" t="str">
            <v>深圳</v>
          </cell>
          <cell r="V401" t="str">
            <v>SZ 深圳</v>
          </cell>
          <cell r="W401" t="str">
            <v>ZX</v>
          </cell>
          <cell r="X401" t="str">
            <v>JPY</v>
          </cell>
          <cell r="Y401">
            <v>17200000</v>
          </cell>
          <cell r="Z401">
            <v>1</v>
          </cell>
          <cell r="AA401">
            <v>17200000</v>
          </cell>
          <cell r="AB401">
            <v>7.2300000000000003E-2</v>
          </cell>
          <cell r="AC401">
            <v>1243560</v>
          </cell>
          <cell r="AD401">
            <v>149227.19999999998</v>
          </cell>
          <cell r="AE401">
            <v>0.12</v>
          </cell>
          <cell r="AF401">
            <v>43537</v>
          </cell>
          <cell r="AG401" t="str">
            <v>DAP SZ</v>
          </cell>
          <cell r="AH401"/>
          <cell r="AI401"/>
          <cell r="AJ401"/>
          <cell r="AK401">
            <v>0.1</v>
          </cell>
          <cell r="AL401">
            <v>1720000</v>
          </cell>
          <cell r="AM401">
            <v>43525</v>
          </cell>
          <cell r="AN401" t="str">
            <v>Yes</v>
          </cell>
          <cell r="AO401">
            <v>0.2</v>
          </cell>
          <cell r="AP401">
            <v>3440000</v>
          </cell>
          <cell r="AQ401">
            <v>43556</v>
          </cell>
          <cell r="AR401">
            <v>43570</v>
          </cell>
          <cell r="AS401">
            <v>0.65</v>
          </cell>
          <cell r="AT401">
            <v>11180000</v>
          </cell>
          <cell r="AU401">
            <v>43586</v>
          </cell>
          <cell r="AV401">
            <v>43608</v>
          </cell>
          <cell r="AW401">
            <v>860000</v>
          </cell>
          <cell r="AX401" t="str">
            <v>Yes</v>
          </cell>
          <cell r="AY401"/>
          <cell r="AZ401" t="str">
            <v>Y</v>
          </cell>
          <cell r="BA401" t="str">
            <v>Yes</v>
          </cell>
        </row>
        <row r="402">
          <cell r="A402">
            <v>43525</v>
          </cell>
          <cell r="B402">
            <v>251</v>
          </cell>
          <cell r="C402" t="str">
            <v>C49SZX20190029ZX</v>
          </cell>
          <cell r="D402" t="str">
            <v>东莞圣亨</v>
          </cell>
          <cell r="E402" t="str">
            <v>YSM20R(SV)-2</v>
          </cell>
          <cell r="F402" t="str">
            <v>#03596</v>
          </cell>
          <cell r="G402" t="e">
            <v>#REF!</v>
          </cell>
          <cell r="H402" t="e">
            <v>#REF!</v>
          </cell>
          <cell r="I402" t="str">
            <v>L-&gt;R</v>
          </cell>
          <cell r="J402" t="str">
            <v>No</v>
          </cell>
          <cell r="K402">
            <v>1</v>
          </cell>
          <cell r="L402">
            <v>109247</v>
          </cell>
          <cell r="M402" t="str">
            <v>APR 19</v>
          </cell>
          <cell r="O402">
            <v>11116277</v>
          </cell>
          <cell r="P402">
            <v>13000000</v>
          </cell>
          <cell r="Q402">
            <v>43556</v>
          </cell>
          <cell r="R402" t="str">
            <v>Yes</v>
          </cell>
          <cell r="S402" t="str">
            <v>C49</v>
          </cell>
          <cell r="T402" t="str">
            <v>SOUTH</v>
          </cell>
          <cell r="U402" t="str">
            <v>東莞</v>
          </cell>
          <cell r="V402" t="str">
            <v>SZ 深圳</v>
          </cell>
          <cell r="W402" t="str">
            <v>ZX</v>
          </cell>
          <cell r="X402" t="str">
            <v>JPY</v>
          </cell>
          <cell r="Y402">
            <v>13000000</v>
          </cell>
          <cell r="Z402">
            <v>1</v>
          </cell>
          <cell r="AA402">
            <v>13000000</v>
          </cell>
          <cell r="AB402">
            <v>7.2300000000000003E-2</v>
          </cell>
          <cell r="AC402">
            <v>939900</v>
          </cell>
          <cell r="AD402">
            <v>112788</v>
          </cell>
          <cell r="AE402">
            <v>0.12</v>
          </cell>
          <cell r="AF402">
            <v>43537</v>
          </cell>
          <cell r="AG402" t="str">
            <v>DAP 东莞</v>
          </cell>
          <cell r="AH402"/>
          <cell r="AI402"/>
          <cell r="AJ402"/>
          <cell r="AK402">
            <v>0.1</v>
          </cell>
          <cell r="AL402">
            <v>1300000</v>
          </cell>
          <cell r="AM402">
            <v>43525</v>
          </cell>
          <cell r="AN402" t="str">
            <v>Yes</v>
          </cell>
          <cell r="AO402">
            <v>0.9</v>
          </cell>
          <cell r="AP402">
            <v>11700000</v>
          </cell>
          <cell r="AQ402">
            <v>43556</v>
          </cell>
          <cell r="AR402">
            <v>43558</v>
          </cell>
          <cell r="AS402" t="str">
            <v>complete</v>
          </cell>
          <cell r="AT402"/>
          <cell r="AV402"/>
          <cell r="AW402"/>
          <cell r="AX402" t="str">
            <v>Yes</v>
          </cell>
          <cell r="AY402"/>
          <cell r="AZ402" t="str">
            <v>Y</v>
          </cell>
          <cell r="BA402" t="str">
            <v>Yes</v>
          </cell>
        </row>
        <row r="403">
          <cell r="A403">
            <v>43525</v>
          </cell>
          <cell r="B403">
            <v>252</v>
          </cell>
          <cell r="C403" t="str">
            <v>C49SZX20190027MZ</v>
          </cell>
          <cell r="D403" t="str">
            <v>魔乐视/end user:拓普赛特</v>
          </cell>
          <cell r="E403" t="str">
            <v>YSM20R(SV)-2</v>
          </cell>
          <cell r="F403" t="str">
            <v>#03617</v>
          </cell>
          <cell r="G403" t="e">
            <v>#REF!</v>
          </cell>
          <cell r="H403" t="e">
            <v>#REF!</v>
          </cell>
          <cell r="I403" t="str">
            <v>L-&gt;R</v>
          </cell>
          <cell r="J403" t="str">
            <v>No</v>
          </cell>
          <cell r="K403">
            <v>1</v>
          </cell>
          <cell r="L403">
            <v>109478</v>
          </cell>
          <cell r="M403" t="str">
            <v>APR 19</v>
          </cell>
          <cell r="O403">
            <v>11116281</v>
          </cell>
          <cell r="P403">
            <v>15000000</v>
          </cell>
          <cell r="Q403">
            <v>43556</v>
          </cell>
          <cell r="R403" t="str">
            <v>Yes</v>
          </cell>
          <cell r="S403" t="str">
            <v>C49</v>
          </cell>
          <cell r="T403" t="str">
            <v>SOUTH</v>
          </cell>
          <cell r="U403" t="str">
            <v>深圳</v>
          </cell>
          <cell r="V403" t="str">
            <v>SZ 深圳</v>
          </cell>
          <cell r="W403" t="str">
            <v>MZ</v>
          </cell>
          <cell r="X403" t="str">
            <v>JPY</v>
          </cell>
          <cell r="Y403">
            <v>15000000</v>
          </cell>
          <cell r="Z403">
            <v>1</v>
          </cell>
          <cell r="AA403">
            <v>15000000</v>
          </cell>
          <cell r="AB403">
            <v>7.2300000000000003E-2</v>
          </cell>
          <cell r="AC403">
            <v>1084500</v>
          </cell>
          <cell r="AD403">
            <v>130140</v>
          </cell>
          <cell r="AE403">
            <v>0.12</v>
          </cell>
          <cell r="AF403">
            <v>43536</v>
          </cell>
          <cell r="AG403" t="str">
            <v>DAP 深圳</v>
          </cell>
          <cell r="AH403"/>
          <cell r="AI403"/>
          <cell r="AJ403"/>
          <cell r="AK403">
            <v>0.2</v>
          </cell>
          <cell r="AL403">
            <v>3000000</v>
          </cell>
          <cell r="AM403">
            <v>43525</v>
          </cell>
          <cell r="AN403" t="str">
            <v>Yes</v>
          </cell>
          <cell r="AO403">
            <v>0.8</v>
          </cell>
          <cell r="AP403">
            <v>12000000</v>
          </cell>
          <cell r="AQ403">
            <v>43556</v>
          </cell>
          <cell r="AR403">
            <v>43564</v>
          </cell>
          <cell r="AS403" t="str">
            <v>complete</v>
          </cell>
          <cell r="AT403"/>
          <cell r="AV403"/>
          <cell r="AW403"/>
          <cell r="AX403" t="str">
            <v>Yes</v>
          </cell>
          <cell r="AY403"/>
          <cell r="AZ403" t="str">
            <v>Y</v>
          </cell>
          <cell r="BA403" t="str">
            <v>Yes</v>
          </cell>
        </row>
        <row r="404">
          <cell r="A404">
            <v>43525</v>
          </cell>
          <cell r="B404">
            <v>253</v>
          </cell>
          <cell r="C404" t="str">
            <v>C49SZX20190027MZ</v>
          </cell>
          <cell r="D404" t="str">
            <v>魔乐视/end user:拓普赛特</v>
          </cell>
          <cell r="E404" t="str">
            <v>YSM10</v>
          </cell>
          <cell r="F404" t="str">
            <v>#03617</v>
          </cell>
          <cell r="G404" t="e">
            <v>#REF!</v>
          </cell>
          <cell r="H404" t="e">
            <v>#REF!</v>
          </cell>
          <cell r="I404" t="str">
            <v>L-&gt;R</v>
          </cell>
          <cell r="J404" t="str">
            <v>MVC+ATS15</v>
          </cell>
          <cell r="K404">
            <v>1</v>
          </cell>
          <cell r="L404">
            <v>109381</v>
          </cell>
          <cell r="M404" t="str">
            <v>APR 19</v>
          </cell>
          <cell r="O404">
            <v>11116281</v>
          </cell>
          <cell r="P404">
            <v>12000000</v>
          </cell>
          <cell r="Q404">
            <v>43556</v>
          </cell>
          <cell r="R404" t="str">
            <v>Yes</v>
          </cell>
          <cell r="S404" t="str">
            <v>C49</v>
          </cell>
          <cell r="T404" t="str">
            <v>SOUTH</v>
          </cell>
          <cell r="U404" t="str">
            <v>深圳</v>
          </cell>
          <cell r="V404" t="str">
            <v>SZ 深圳</v>
          </cell>
          <cell r="W404" t="str">
            <v>MZ</v>
          </cell>
          <cell r="X404" t="str">
            <v>JPY</v>
          </cell>
          <cell r="Y404">
            <v>12000000</v>
          </cell>
          <cell r="Z404">
            <v>1</v>
          </cell>
          <cell r="AA404">
            <v>12000000</v>
          </cell>
          <cell r="AB404">
            <v>7.2300000000000003E-2</v>
          </cell>
          <cell r="AC404">
            <v>867600</v>
          </cell>
          <cell r="AD404">
            <v>104112</v>
          </cell>
          <cell r="AE404">
            <v>0.12</v>
          </cell>
          <cell r="AF404">
            <v>43536</v>
          </cell>
          <cell r="AG404" t="str">
            <v>DAP 深圳</v>
          </cell>
          <cell r="AH404"/>
          <cell r="AI404"/>
          <cell r="AJ404"/>
          <cell r="AK404">
            <v>0.2</v>
          </cell>
          <cell r="AL404">
            <v>2400000</v>
          </cell>
          <cell r="AM404">
            <v>43525</v>
          </cell>
          <cell r="AN404" t="str">
            <v>Yes</v>
          </cell>
          <cell r="AO404">
            <v>0.8</v>
          </cell>
          <cell r="AP404">
            <v>9600000</v>
          </cell>
          <cell r="AQ404">
            <v>43556</v>
          </cell>
          <cell r="AR404">
            <v>43564</v>
          </cell>
          <cell r="AS404" t="str">
            <v>complete</v>
          </cell>
          <cell r="AT404"/>
          <cell r="AV404"/>
          <cell r="AW404"/>
          <cell r="AX404" t="str">
            <v>Yes</v>
          </cell>
          <cell r="AY404"/>
          <cell r="AZ404" t="str">
            <v>Y</v>
          </cell>
          <cell r="BA404" t="str">
            <v>Yes</v>
          </cell>
        </row>
        <row r="405">
          <cell r="A405">
            <v>43525</v>
          </cell>
          <cell r="B405">
            <v>254</v>
          </cell>
          <cell r="C405" t="str">
            <v>C49SZX20190028MZ</v>
          </cell>
          <cell r="D405" t="str">
            <v>魔乐视</v>
          </cell>
          <cell r="E405" t="str">
            <v>YSM20R(SV)-2</v>
          </cell>
          <cell r="F405" t="str">
            <v>NA</v>
          </cell>
          <cell r="G405" t="e">
            <v>#REF!</v>
          </cell>
          <cell r="H405" t="e">
            <v>#REF!</v>
          </cell>
          <cell r="I405" t="str">
            <v>L-&gt;R</v>
          </cell>
          <cell r="J405" t="str">
            <v>No</v>
          </cell>
          <cell r="K405">
            <v>1</v>
          </cell>
          <cell r="L405" t="e">
            <v>#REF!</v>
          </cell>
          <cell r="M405" t="e">
            <v>#REF!</v>
          </cell>
          <cell r="N405"/>
          <cell r="O405"/>
          <cell r="P405"/>
          <cell r="Q405"/>
          <cell r="R405" t="str">
            <v>Yes</v>
          </cell>
          <cell r="S405" t="str">
            <v>C49</v>
          </cell>
          <cell r="T405" t="str">
            <v>SOUTH</v>
          </cell>
          <cell r="U405" t="str">
            <v>深圳</v>
          </cell>
          <cell r="V405" t="str">
            <v>SZ 深圳</v>
          </cell>
          <cell r="W405" t="str">
            <v>MZ</v>
          </cell>
          <cell r="X405" t="str">
            <v>JPY</v>
          </cell>
          <cell r="Y405">
            <v>15000000</v>
          </cell>
          <cell r="Z405">
            <v>1</v>
          </cell>
          <cell r="AA405">
            <v>15000000</v>
          </cell>
          <cell r="AB405">
            <v>7.2300000000000003E-2</v>
          </cell>
          <cell r="AC405">
            <v>1084500</v>
          </cell>
          <cell r="AD405">
            <v>130140</v>
          </cell>
          <cell r="AE405">
            <v>0.12</v>
          </cell>
          <cell r="AF405">
            <v>43536</v>
          </cell>
          <cell r="AG405" t="str">
            <v>DAP 深圳</v>
          </cell>
          <cell r="AH405"/>
          <cell r="AI405"/>
          <cell r="AJ405"/>
          <cell r="AK405">
            <v>0.05</v>
          </cell>
          <cell r="AL405">
            <v>750000</v>
          </cell>
          <cell r="AM405">
            <v>43525</v>
          </cell>
          <cell r="AN405" t="str">
            <v>Yes</v>
          </cell>
          <cell r="AO405">
            <v>0.95</v>
          </cell>
          <cell r="AP405">
            <v>14250000</v>
          </cell>
          <cell r="AQ405"/>
          <cell r="AR405"/>
          <cell r="AS405"/>
          <cell r="AT405">
            <v>0</v>
          </cell>
          <cell r="AU405"/>
          <cell r="AV405"/>
          <cell r="AW405"/>
          <cell r="AX405" t="str">
            <v>Cancel</v>
          </cell>
          <cell r="AY405"/>
          <cell r="AZ405"/>
          <cell r="BA405" t="str">
            <v>Cancel</v>
          </cell>
        </row>
        <row r="406">
          <cell r="A406">
            <v>43525</v>
          </cell>
          <cell r="B406">
            <v>255</v>
          </cell>
          <cell r="C406" t="str">
            <v>C49SZX20190028MZ</v>
          </cell>
          <cell r="D406" t="str">
            <v>魔乐视</v>
          </cell>
          <cell r="E406" t="str">
            <v>YSM20R(SV)-2</v>
          </cell>
          <cell r="F406" t="str">
            <v>NA</v>
          </cell>
          <cell r="G406" t="e">
            <v>#REF!</v>
          </cell>
          <cell r="H406" t="e">
            <v>#REF!</v>
          </cell>
          <cell r="I406" t="str">
            <v>R-&gt;L</v>
          </cell>
          <cell r="J406" t="str">
            <v>No</v>
          </cell>
          <cell r="K406">
            <v>1</v>
          </cell>
          <cell r="L406" t="e">
            <v>#REF!</v>
          </cell>
          <cell r="M406" t="e">
            <v>#REF!</v>
          </cell>
          <cell r="N406"/>
          <cell r="O406"/>
          <cell r="P406"/>
          <cell r="Q406"/>
          <cell r="R406" t="str">
            <v>Yes</v>
          </cell>
          <cell r="S406" t="str">
            <v>C49</v>
          </cell>
          <cell r="T406" t="str">
            <v>SOUTH</v>
          </cell>
          <cell r="U406" t="str">
            <v>深圳</v>
          </cell>
          <cell r="V406" t="str">
            <v>SZ 深圳</v>
          </cell>
          <cell r="W406" t="str">
            <v>MZ</v>
          </cell>
          <cell r="X406" t="str">
            <v>JPY</v>
          </cell>
          <cell r="Y406">
            <v>15000000</v>
          </cell>
          <cell r="Z406">
            <v>1</v>
          </cell>
          <cell r="AA406">
            <v>15000000</v>
          </cell>
          <cell r="AB406">
            <v>7.2300000000000003E-2</v>
          </cell>
          <cell r="AC406">
            <v>1084500</v>
          </cell>
          <cell r="AD406">
            <v>130140</v>
          </cell>
          <cell r="AE406">
            <v>0.12</v>
          </cell>
          <cell r="AF406">
            <v>43536</v>
          </cell>
          <cell r="AG406" t="str">
            <v>DAP 深圳</v>
          </cell>
          <cell r="AH406"/>
          <cell r="AI406"/>
          <cell r="AJ406"/>
          <cell r="AK406">
            <v>0.05</v>
          </cell>
          <cell r="AL406">
            <v>750000</v>
          </cell>
          <cell r="AM406">
            <v>43525</v>
          </cell>
          <cell r="AN406" t="str">
            <v>Yes</v>
          </cell>
          <cell r="AO406">
            <v>0.95</v>
          </cell>
          <cell r="AP406">
            <v>14250000</v>
          </cell>
          <cell r="AQ406"/>
          <cell r="AR406"/>
          <cell r="AS406"/>
          <cell r="AT406">
            <v>0</v>
          </cell>
          <cell r="AU406"/>
          <cell r="AV406"/>
          <cell r="AW406"/>
          <cell r="AX406" t="str">
            <v>Cancel</v>
          </cell>
          <cell r="AY406"/>
          <cell r="AZ406"/>
          <cell r="BA406" t="str">
            <v>Cancel</v>
          </cell>
        </row>
        <row r="407">
          <cell r="A407">
            <v>43525</v>
          </cell>
          <cell r="B407">
            <v>256</v>
          </cell>
          <cell r="C407" t="str">
            <v>C49SZX20190028MZ</v>
          </cell>
          <cell r="D407" t="str">
            <v>魔乐视</v>
          </cell>
          <cell r="E407" t="str">
            <v>YSM20R(SV)-2</v>
          </cell>
          <cell r="F407" t="str">
            <v>NA</v>
          </cell>
          <cell r="G407" t="e">
            <v>#REF!</v>
          </cell>
          <cell r="H407" t="e">
            <v>#REF!</v>
          </cell>
          <cell r="I407" t="str">
            <v>R-&gt;L</v>
          </cell>
          <cell r="J407" t="str">
            <v>No</v>
          </cell>
          <cell r="K407">
            <v>1</v>
          </cell>
          <cell r="L407" t="e">
            <v>#REF!</v>
          </cell>
          <cell r="M407" t="e">
            <v>#REF!</v>
          </cell>
          <cell r="N407"/>
          <cell r="O407"/>
          <cell r="P407"/>
          <cell r="Q407"/>
          <cell r="R407" t="str">
            <v>Yes</v>
          </cell>
          <cell r="S407" t="str">
            <v>C49</v>
          </cell>
          <cell r="T407" t="str">
            <v>SOUTH</v>
          </cell>
          <cell r="U407" t="str">
            <v>深圳</v>
          </cell>
          <cell r="V407" t="str">
            <v>SZ 深圳</v>
          </cell>
          <cell r="W407" t="str">
            <v>MZ</v>
          </cell>
          <cell r="X407" t="str">
            <v>JPY</v>
          </cell>
          <cell r="Y407">
            <v>15000000</v>
          </cell>
          <cell r="Z407">
            <v>1</v>
          </cell>
          <cell r="AA407">
            <v>15000000</v>
          </cell>
          <cell r="AB407">
            <v>7.2300000000000003E-2</v>
          </cell>
          <cell r="AC407">
            <v>1084500</v>
          </cell>
          <cell r="AD407">
            <v>130140</v>
          </cell>
          <cell r="AE407">
            <v>0.12</v>
          </cell>
          <cell r="AF407">
            <v>43536</v>
          </cell>
          <cell r="AG407" t="str">
            <v>DAP 深圳</v>
          </cell>
          <cell r="AH407"/>
          <cell r="AI407"/>
          <cell r="AJ407"/>
          <cell r="AK407">
            <v>0.05</v>
          </cell>
          <cell r="AL407">
            <v>750000</v>
          </cell>
          <cell r="AM407">
            <v>43525</v>
          </cell>
          <cell r="AN407" t="str">
            <v>Yes</v>
          </cell>
          <cell r="AO407">
            <v>0.95</v>
          </cell>
          <cell r="AP407">
            <v>14250000</v>
          </cell>
          <cell r="AQ407"/>
          <cell r="AR407"/>
          <cell r="AS407"/>
          <cell r="AT407">
            <v>0</v>
          </cell>
          <cell r="AU407"/>
          <cell r="AV407"/>
          <cell r="AW407"/>
          <cell r="AX407" t="str">
            <v>Cancel</v>
          </cell>
          <cell r="AY407"/>
          <cell r="AZ407"/>
          <cell r="BA407" t="str">
            <v>Cancel</v>
          </cell>
        </row>
        <row r="408">
          <cell r="A408">
            <v>43525</v>
          </cell>
          <cell r="B408">
            <v>257</v>
          </cell>
          <cell r="C408" t="str">
            <v>C49SZX20190028MZ</v>
          </cell>
          <cell r="D408" t="str">
            <v>魔乐视</v>
          </cell>
          <cell r="E408" t="str">
            <v>YSM10</v>
          </cell>
          <cell r="F408" t="str">
            <v>NA</v>
          </cell>
          <cell r="G408" t="e">
            <v>#REF!</v>
          </cell>
          <cell r="H408" t="e">
            <v>#REF!</v>
          </cell>
          <cell r="I408" t="str">
            <v>L-&gt;R</v>
          </cell>
          <cell r="J408" t="str">
            <v>MVC+ATS15</v>
          </cell>
          <cell r="K408">
            <v>1</v>
          </cell>
          <cell r="L408" t="e">
            <v>#REF!</v>
          </cell>
          <cell r="M408" t="e">
            <v>#REF!</v>
          </cell>
          <cell r="N408"/>
          <cell r="O408"/>
          <cell r="P408"/>
          <cell r="Q408"/>
          <cell r="R408" t="str">
            <v>Yes</v>
          </cell>
          <cell r="S408" t="str">
            <v>C49</v>
          </cell>
          <cell r="T408" t="str">
            <v>SOUTH</v>
          </cell>
          <cell r="U408" t="str">
            <v>深圳</v>
          </cell>
          <cell r="V408" t="str">
            <v>SZ 深圳</v>
          </cell>
          <cell r="W408" t="str">
            <v>MZ</v>
          </cell>
          <cell r="X408" t="str">
            <v>JPY</v>
          </cell>
          <cell r="Y408">
            <v>12000000</v>
          </cell>
          <cell r="Z408">
            <v>1</v>
          </cell>
          <cell r="AA408">
            <v>12000000</v>
          </cell>
          <cell r="AB408">
            <v>7.2300000000000003E-2</v>
          </cell>
          <cell r="AC408">
            <v>867600</v>
          </cell>
          <cell r="AD408">
            <v>104112</v>
          </cell>
          <cell r="AE408">
            <v>0.12</v>
          </cell>
          <cell r="AF408">
            <v>43536</v>
          </cell>
          <cell r="AG408" t="str">
            <v>DAP 深圳</v>
          </cell>
          <cell r="AH408"/>
          <cell r="AI408"/>
          <cell r="AJ408"/>
          <cell r="AK408">
            <v>0.05</v>
          </cell>
          <cell r="AL408">
            <v>600000</v>
          </cell>
          <cell r="AM408">
            <v>43525</v>
          </cell>
          <cell r="AN408" t="str">
            <v>Yes</v>
          </cell>
          <cell r="AO408">
            <v>0.95</v>
          </cell>
          <cell r="AP408">
            <v>11400000</v>
          </cell>
          <cell r="AQ408"/>
          <cell r="AR408"/>
          <cell r="AS408"/>
          <cell r="AT408">
            <v>0</v>
          </cell>
          <cell r="AU408"/>
          <cell r="AV408"/>
          <cell r="AW408"/>
          <cell r="AX408" t="str">
            <v>Cancel</v>
          </cell>
          <cell r="AY408"/>
          <cell r="AZ408"/>
          <cell r="BA408" t="str">
            <v>Cancel</v>
          </cell>
        </row>
        <row r="409">
          <cell r="A409">
            <v>43525</v>
          </cell>
          <cell r="B409">
            <v>258</v>
          </cell>
          <cell r="C409" t="str">
            <v>C49SZX20190028MZ</v>
          </cell>
          <cell r="D409" t="str">
            <v>魔乐视</v>
          </cell>
          <cell r="E409" t="str">
            <v>YSM10</v>
          </cell>
          <cell r="F409" t="str">
            <v>NA</v>
          </cell>
          <cell r="G409" t="e">
            <v>#REF!</v>
          </cell>
          <cell r="H409" t="e">
            <v>#REF!</v>
          </cell>
          <cell r="I409" t="str">
            <v>R-&gt;L</v>
          </cell>
          <cell r="J409" t="str">
            <v>MVC+ATS15</v>
          </cell>
          <cell r="K409">
            <v>1</v>
          </cell>
          <cell r="L409" t="e">
            <v>#REF!</v>
          </cell>
          <cell r="M409" t="e">
            <v>#REF!</v>
          </cell>
          <cell r="N409"/>
          <cell r="O409"/>
          <cell r="P409"/>
          <cell r="Q409"/>
          <cell r="R409" t="str">
            <v>Yes</v>
          </cell>
          <cell r="S409" t="str">
            <v>C49</v>
          </cell>
          <cell r="T409" t="str">
            <v>SOUTH</v>
          </cell>
          <cell r="U409" t="str">
            <v>深圳</v>
          </cell>
          <cell r="V409" t="str">
            <v>SZ 深圳</v>
          </cell>
          <cell r="W409" t="str">
            <v>MZ</v>
          </cell>
          <cell r="X409" t="str">
            <v>JPY</v>
          </cell>
          <cell r="Y409">
            <v>12000000</v>
          </cell>
          <cell r="Z409">
            <v>1</v>
          </cell>
          <cell r="AA409">
            <v>12000000</v>
          </cell>
          <cell r="AB409">
            <v>7.2300000000000003E-2</v>
          </cell>
          <cell r="AC409">
            <v>867600</v>
          </cell>
          <cell r="AD409">
            <v>104112</v>
          </cell>
          <cell r="AE409">
            <v>0.12</v>
          </cell>
          <cell r="AF409">
            <v>43536</v>
          </cell>
          <cell r="AG409" t="str">
            <v>DAP 深圳</v>
          </cell>
          <cell r="AH409"/>
          <cell r="AI409"/>
          <cell r="AJ409"/>
          <cell r="AK409">
            <v>0.05</v>
          </cell>
          <cell r="AL409">
            <v>600000</v>
          </cell>
          <cell r="AM409">
            <v>43525</v>
          </cell>
          <cell r="AN409" t="str">
            <v>Yes</v>
          </cell>
          <cell r="AO409">
            <v>0.95</v>
          </cell>
          <cell r="AP409">
            <v>11400000</v>
          </cell>
          <cell r="AQ409"/>
          <cell r="AR409"/>
          <cell r="AS409"/>
          <cell r="AT409">
            <v>0</v>
          </cell>
          <cell r="AU409"/>
          <cell r="AV409"/>
          <cell r="AW409"/>
          <cell r="AX409" t="str">
            <v>Cancel</v>
          </cell>
          <cell r="AY409"/>
          <cell r="AZ409"/>
          <cell r="BA409" t="str">
            <v>Cancel</v>
          </cell>
        </row>
        <row r="410">
          <cell r="A410">
            <v>43525</v>
          </cell>
          <cell r="B410">
            <v>259</v>
          </cell>
          <cell r="C410" t="str">
            <v>C49SZX20190028MZ</v>
          </cell>
          <cell r="D410" t="str">
            <v>魔乐视</v>
          </cell>
          <cell r="E410" t="str">
            <v>YSM10</v>
          </cell>
          <cell r="F410" t="str">
            <v>NA</v>
          </cell>
          <cell r="G410" t="e">
            <v>#REF!</v>
          </cell>
          <cell r="H410" t="e">
            <v>#REF!</v>
          </cell>
          <cell r="I410" t="str">
            <v>R-&gt;L</v>
          </cell>
          <cell r="J410" t="str">
            <v>MVC+ATS15</v>
          </cell>
          <cell r="K410">
            <v>1</v>
          </cell>
          <cell r="L410" t="e">
            <v>#REF!</v>
          </cell>
          <cell r="M410" t="e">
            <v>#REF!</v>
          </cell>
          <cell r="N410"/>
          <cell r="O410"/>
          <cell r="P410"/>
          <cell r="Q410"/>
          <cell r="R410" t="str">
            <v>Yes</v>
          </cell>
          <cell r="S410" t="str">
            <v>C49</v>
          </cell>
          <cell r="T410" t="str">
            <v>SOUTH</v>
          </cell>
          <cell r="U410" t="str">
            <v>深圳</v>
          </cell>
          <cell r="V410" t="str">
            <v>SZ 深圳</v>
          </cell>
          <cell r="W410" t="str">
            <v>MZ</v>
          </cell>
          <cell r="X410" t="str">
            <v>JPY</v>
          </cell>
          <cell r="Y410">
            <v>12000000</v>
          </cell>
          <cell r="Z410">
            <v>1</v>
          </cell>
          <cell r="AA410">
            <v>12000000</v>
          </cell>
          <cell r="AB410">
            <v>7.2300000000000003E-2</v>
          </cell>
          <cell r="AC410">
            <v>867600</v>
          </cell>
          <cell r="AD410">
            <v>104112</v>
          </cell>
          <cell r="AE410">
            <v>0.12</v>
          </cell>
          <cell r="AF410">
            <v>43536</v>
          </cell>
          <cell r="AG410" t="str">
            <v>DAP 深圳</v>
          </cell>
          <cell r="AH410"/>
          <cell r="AI410"/>
          <cell r="AJ410"/>
          <cell r="AK410">
            <v>0.05</v>
          </cell>
          <cell r="AL410">
            <v>600000</v>
          </cell>
          <cell r="AM410">
            <v>43525</v>
          </cell>
          <cell r="AN410" t="str">
            <v>Yes</v>
          </cell>
          <cell r="AO410">
            <v>0.95</v>
          </cell>
          <cell r="AP410">
            <v>11400000</v>
          </cell>
          <cell r="AQ410"/>
          <cell r="AR410"/>
          <cell r="AS410"/>
          <cell r="AT410">
            <v>0</v>
          </cell>
          <cell r="AU410"/>
          <cell r="AV410"/>
          <cell r="AW410"/>
          <cell r="AX410" t="str">
            <v>Cancel</v>
          </cell>
          <cell r="AY410"/>
          <cell r="AZ410"/>
          <cell r="BA410" t="str">
            <v>Cancel</v>
          </cell>
        </row>
        <row r="411">
          <cell r="A411">
            <v>43525</v>
          </cell>
          <cell r="B411">
            <v>260</v>
          </cell>
          <cell r="C411" t="str">
            <v>C28BJS20190018LY</v>
          </cell>
          <cell r="D411" t="str">
            <v>西安青松新瑞电子</v>
          </cell>
          <cell r="E411" t="str">
            <v>TROI-7700EL</v>
          </cell>
          <cell r="F411" t="str">
            <v>No</v>
          </cell>
          <cell r="G411" t="e">
            <v>#REF!</v>
          </cell>
          <cell r="H411" t="e">
            <v>#REF!</v>
          </cell>
          <cell r="I411" t="str">
            <v>L-&gt;R</v>
          </cell>
          <cell r="J411" t="str">
            <v>No</v>
          </cell>
          <cell r="K411">
            <v>1</v>
          </cell>
          <cell r="L411" t="str">
            <v>28H109558</v>
          </cell>
          <cell r="M411" t="str">
            <v>APR 19</v>
          </cell>
          <cell r="O411">
            <v>11100692</v>
          </cell>
          <cell r="P411">
            <v>380000</v>
          </cell>
          <cell r="Q411">
            <v>43556</v>
          </cell>
          <cell r="R411" t="str">
            <v>Yes</v>
          </cell>
          <cell r="S411" t="str">
            <v>C28</v>
          </cell>
          <cell r="T411" t="str">
            <v>PRC</v>
          </cell>
          <cell r="U411" t="str">
            <v>西安</v>
          </cell>
          <cell r="V411" t="str">
            <v>XA 西安</v>
          </cell>
          <cell r="W411" t="str">
            <v>Li Yong</v>
          </cell>
          <cell r="X411" t="str">
            <v>RMB</v>
          </cell>
          <cell r="Y411">
            <v>380000</v>
          </cell>
          <cell r="Z411">
            <v>1.1599999999999999</v>
          </cell>
          <cell r="AA411">
            <v>380000</v>
          </cell>
          <cell r="AB411">
            <v>1.1599999999999999</v>
          </cell>
          <cell r="AC411">
            <v>380000</v>
          </cell>
          <cell r="AD411">
            <v>45600</v>
          </cell>
          <cell r="AE411">
            <v>0.12</v>
          </cell>
          <cell r="AF411">
            <v>43536</v>
          </cell>
          <cell r="AG411" t="str">
            <v>含税到厂</v>
          </cell>
          <cell r="AH411"/>
          <cell r="AI411"/>
          <cell r="AJ411"/>
          <cell r="AK411">
            <v>0.3</v>
          </cell>
          <cell r="AL411">
            <v>114000</v>
          </cell>
          <cell r="AM411">
            <v>43525</v>
          </cell>
          <cell r="AN411" t="str">
            <v>Yes</v>
          </cell>
          <cell r="AO411" t="str">
            <v>agree</v>
          </cell>
          <cell r="AP411">
            <v>219154.8</v>
          </cell>
          <cell r="AQ411">
            <v>43556</v>
          </cell>
          <cell r="AR411">
            <v>43570</v>
          </cell>
          <cell r="AS411" t="str">
            <v>agree</v>
          </cell>
          <cell r="AT411">
            <v>46845.2</v>
          </cell>
          <cell r="AV411"/>
          <cell r="AW411"/>
          <cell r="AY411"/>
          <cell r="BA411" t="str">
            <v>Yes</v>
          </cell>
        </row>
        <row r="412">
          <cell r="A412">
            <v>43525</v>
          </cell>
          <cell r="B412">
            <v>261</v>
          </cell>
          <cell r="C412" t="str">
            <v>C49SZX20190037RW</v>
          </cell>
          <cell r="D412" t="str">
            <v>华薪兄弟</v>
          </cell>
          <cell r="E412" t="str">
            <v>YSM20R(SV)-2</v>
          </cell>
          <cell r="F412" t="str">
            <v>NA</v>
          </cell>
          <cell r="G412" t="e">
            <v>#REF!</v>
          </cell>
          <cell r="H412" t="e">
            <v>#REF!</v>
          </cell>
          <cell r="I412" t="str">
            <v>L-&gt;R</v>
          </cell>
          <cell r="J412" t="str">
            <v>MVC</v>
          </cell>
          <cell r="K412">
            <v>1</v>
          </cell>
          <cell r="L412" t="str">
            <v>取消</v>
          </cell>
          <cell r="M412" t="e">
            <v>#N/A</v>
          </cell>
          <cell r="N412"/>
          <cell r="O412"/>
          <cell r="P412"/>
          <cell r="Q412"/>
          <cell r="R412" t="str">
            <v>Yes</v>
          </cell>
          <cell r="S412" t="str">
            <v>C49</v>
          </cell>
          <cell r="T412" t="str">
            <v>SOUTH</v>
          </cell>
          <cell r="U412" t="str">
            <v>深圳</v>
          </cell>
          <cell r="V412" t="str">
            <v>SZ 深圳</v>
          </cell>
          <cell r="W412" t="str">
            <v>RW</v>
          </cell>
          <cell r="X412" t="str">
            <v>JPY</v>
          </cell>
          <cell r="Y412">
            <v>12786600</v>
          </cell>
          <cell r="Z412">
            <v>1</v>
          </cell>
          <cell r="AA412">
            <v>12786600</v>
          </cell>
          <cell r="AB412">
            <v>7.2300000000000003E-2</v>
          </cell>
          <cell r="AC412">
            <v>924471.18</v>
          </cell>
          <cell r="AD412">
            <v>110936.5416</v>
          </cell>
          <cell r="AE412">
            <v>0.12</v>
          </cell>
          <cell r="AF412">
            <v>43544</v>
          </cell>
          <cell r="AG412" t="str">
            <v>DAP 深圳</v>
          </cell>
          <cell r="AH412" t="str">
            <v>吊装二楼</v>
          </cell>
          <cell r="AI412"/>
          <cell r="AJ412"/>
          <cell r="AK412">
            <v>0.2</v>
          </cell>
          <cell r="AL412">
            <v>2557320</v>
          </cell>
          <cell r="AM412"/>
          <cell r="AN412" t="str">
            <v>No</v>
          </cell>
          <cell r="AO412">
            <v>0.8</v>
          </cell>
          <cell r="AP412">
            <v>10229280</v>
          </cell>
          <cell r="AQ412"/>
          <cell r="AR412"/>
          <cell r="AS412"/>
          <cell r="AT412">
            <v>0</v>
          </cell>
          <cell r="AV412"/>
          <cell r="AW412"/>
          <cell r="AX412" t="str">
            <v>Cancel</v>
          </cell>
          <cell r="AY412"/>
          <cell r="AZ412"/>
          <cell r="BA412" t="str">
            <v>Cancel</v>
          </cell>
        </row>
        <row r="413">
          <cell r="A413">
            <v>43525</v>
          </cell>
          <cell r="B413">
            <v>262</v>
          </cell>
          <cell r="C413" t="str">
            <v>C49SZX20190038RW</v>
          </cell>
          <cell r="D413" t="str">
            <v>华薪兄弟</v>
          </cell>
          <cell r="E413" t="str">
            <v>YSM20R(SV)-2</v>
          </cell>
          <cell r="F413" t="str">
            <v>NA</v>
          </cell>
          <cell r="G413" t="e">
            <v>#REF!</v>
          </cell>
          <cell r="H413" t="e">
            <v>#REF!</v>
          </cell>
          <cell r="I413" t="str">
            <v>R-&gt;L</v>
          </cell>
          <cell r="J413" t="str">
            <v>MVC</v>
          </cell>
          <cell r="K413">
            <v>1</v>
          </cell>
          <cell r="L413" t="str">
            <v>取消</v>
          </cell>
          <cell r="M413" t="e">
            <v>#N/A</v>
          </cell>
          <cell r="N413"/>
          <cell r="O413"/>
          <cell r="P413"/>
          <cell r="Q413"/>
          <cell r="R413" t="str">
            <v>Yes</v>
          </cell>
          <cell r="S413" t="str">
            <v>C49</v>
          </cell>
          <cell r="T413" t="str">
            <v>SOUTH</v>
          </cell>
          <cell r="U413" t="str">
            <v>深圳</v>
          </cell>
          <cell r="V413" t="str">
            <v>SZ 深圳</v>
          </cell>
          <cell r="W413" t="str">
            <v>RW</v>
          </cell>
          <cell r="X413" t="str">
            <v>JPY</v>
          </cell>
          <cell r="Y413">
            <v>12786600</v>
          </cell>
          <cell r="Z413">
            <v>1</v>
          </cell>
          <cell r="AA413">
            <v>12786600</v>
          </cell>
          <cell r="AB413">
            <v>7.2300000000000003E-2</v>
          </cell>
          <cell r="AC413">
            <v>924471.18</v>
          </cell>
          <cell r="AD413">
            <v>110936.5416</v>
          </cell>
          <cell r="AE413">
            <v>0.12</v>
          </cell>
          <cell r="AF413">
            <v>43544</v>
          </cell>
          <cell r="AG413" t="str">
            <v>DAP 深圳</v>
          </cell>
          <cell r="AH413" t="str">
            <v>吊装二楼</v>
          </cell>
          <cell r="AI413"/>
          <cell r="AJ413"/>
          <cell r="AK413">
            <v>0.2</v>
          </cell>
          <cell r="AL413">
            <v>2557320</v>
          </cell>
          <cell r="AM413"/>
          <cell r="AN413" t="str">
            <v>No</v>
          </cell>
          <cell r="AO413">
            <v>0.8</v>
          </cell>
          <cell r="AP413">
            <v>10229280</v>
          </cell>
          <cell r="AQ413"/>
          <cell r="AR413"/>
          <cell r="AS413"/>
          <cell r="AT413">
            <v>0</v>
          </cell>
          <cell r="AV413"/>
          <cell r="AW413"/>
          <cell r="AX413" t="str">
            <v>Cancel</v>
          </cell>
          <cell r="AY413"/>
          <cell r="AZ413"/>
          <cell r="BA413" t="str">
            <v>Cancel</v>
          </cell>
        </row>
        <row r="414">
          <cell r="A414">
            <v>43525</v>
          </cell>
          <cell r="B414">
            <v>263</v>
          </cell>
          <cell r="C414" t="str">
            <v>C49SZX20190035ZX</v>
          </cell>
          <cell r="D414" t="str">
            <v>恒泰创新</v>
          </cell>
          <cell r="E414" t="str">
            <v>YSM10</v>
          </cell>
          <cell r="F414" t="str">
            <v>#03619</v>
          </cell>
          <cell r="G414" t="e">
            <v>#REF!</v>
          </cell>
          <cell r="H414" t="e">
            <v>#REF!</v>
          </cell>
          <cell r="I414" t="str">
            <v>L-&gt;R</v>
          </cell>
          <cell r="J414" t="str">
            <v>MVC</v>
          </cell>
          <cell r="K414">
            <v>1</v>
          </cell>
          <cell r="L414">
            <v>109381</v>
          </cell>
          <cell r="M414" t="str">
            <v>APR 19</v>
          </cell>
          <cell r="O414">
            <v>11116287</v>
          </cell>
          <cell r="P414">
            <v>10000000</v>
          </cell>
          <cell r="Q414">
            <v>43556</v>
          </cell>
          <cell r="R414" t="str">
            <v>Yes</v>
          </cell>
          <cell r="S414" t="str">
            <v>C49</v>
          </cell>
          <cell r="T414" t="str">
            <v>SOUTH</v>
          </cell>
          <cell r="U414" t="str">
            <v>深圳</v>
          </cell>
          <cell r="V414" t="str">
            <v>SZ 深圳</v>
          </cell>
          <cell r="W414" t="str">
            <v>ZX</v>
          </cell>
          <cell r="X414" t="str">
            <v>JPY</v>
          </cell>
          <cell r="Y414">
            <v>10000000</v>
          </cell>
          <cell r="Z414">
            <v>1</v>
          </cell>
          <cell r="AA414">
            <v>10000000</v>
          </cell>
          <cell r="AB414">
            <v>7.2300000000000003E-2</v>
          </cell>
          <cell r="AC414">
            <v>723000</v>
          </cell>
          <cell r="AD414">
            <v>86760</v>
          </cell>
          <cell r="AE414">
            <v>0.12</v>
          </cell>
          <cell r="AF414">
            <v>43544</v>
          </cell>
          <cell r="AG414" t="str">
            <v>DAP 深圳</v>
          </cell>
          <cell r="AH414"/>
          <cell r="AI414"/>
          <cell r="AJ414"/>
          <cell r="AK414">
            <v>0.1</v>
          </cell>
          <cell r="AL414">
            <v>1000000</v>
          </cell>
          <cell r="AM414">
            <v>43525</v>
          </cell>
          <cell r="AN414" t="str">
            <v>Yes</v>
          </cell>
          <cell r="AO414">
            <v>0.9</v>
          </cell>
          <cell r="AP414">
            <v>9000000</v>
          </cell>
          <cell r="AQ414">
            <v>43556</v>
          </cell>
          <cell r="AR414">
            <v>43579</v>
          </cell>
          <cell r="AS414" t="str">
            <v>complete</v>
          </cell>
          <cell r="AT414"/>
          <cell r="AV414"/>
          <cell r="AW414"/>
          <cell r="AX414" t="str">
            <v>Yes</v>
          </cell>
          <cell r="AY414"/>
          <cell r="AZ414" t="str">
            <v>Y</v>
          </cell>
          <cell r="BA414" t="str">
            <v>Yes</v>
          </cell>
        </row>
        <row r="415">
          <cell r="A415">
            <v>43525</v>
          </cell>
          <cell r="B415">
            <v>264</v>
          </cell>
          <cell r="C415" t="str">
            <v>C49SZX20190035ZX</v>
          </cell>
          <cell r="D415" t="str">
            <v>恒泰创新</v>
          </cell>
          <cell r="E415" t="str">
            <v>YSM20R(SV)-2</v>
          </cell>
          <cell r="F415" t="str">
            <v>#03619</v>
          </cell>
          <cell r="G415" t="e">
            <v>#REF!</v>
          </cell>
          <cell r="H415" t="e">
            <v>#REF!</v>
          </cell>
          <cell r="I415" t="str">
            <v>L-&gt;R</v>
          </cell>
          <cell r="J415" t="str">
            <v>No</v>
          </cell>
          <cell r="K415">
            <v>1</v>
          </cell>
          <cell r="L415">
            <v>109429</v>
          </cell>
          <cell r="M415" t="str">
            <v>APR 19</v>
          </cell>
          <cell r="O415">
            <v>11116287</v>
          </cell>
          <cell r="P415">
            <v>13000000</v>
          </cell>
          <cell r="Q415">
            <v>43556</v>
          </cell>
          <cell r="R415" t="str">
            <v>Yes</v>
          </cell>
          <cell r="S415" t="str">
            <v>C49</v>
          </cell>
          <cell r="T415" t="str">
            <v>SOUTH</v>
          </cell>
          <cell r="U415" t="str">
            <v>深圳</v>
          </cell>
          <cell r="V415" t="str">
            <v>SZ 深圳</v>
          </cell>
          <cell r="W415" t="str">
            <v>ZX</v>
          </cell>
          <cell r="X415" t="str">
            <v>JPY</v>
          </cell>
          <cell r="Y415">
            <v>13000000</v>
          </cell>
          <cell r="Z415">
            <v>1</v>
          </cell>
          <cell r="AA415">
            <v>13000000</v>
          </cell>
          <cell r="AB415">
            <v>7.2300000000000003E-2</v>
          </cell>
          <cell r="AC415">
            <v>939900</v>
          </cell>
          <cell r="AD415">
            <v>112788</v>
          </cell>
          <cell r="AE415">
            <v>0.12</v>
          </cell>
          <cell r="AF415">
            <v>43544</v>
          </cell>
          <cell r="AG415" t="str">
            <v>DAP 深圳</v>
          </cell>
          <cell r="AH415"/>
          <cell r="AI415"/>
          <cell r="AJ415"/>
          <cell r="AK415">
            <v>0.1</v>
          </cell>
          <cell r="AL415">
            <v>1300000</v>
          </cell>
          <cell r="AM415">
            <v>43525</v>
          </cell>
          <cell r="AN415" t="str">
            <v>Yes</v>
          </cell>
          <cell r="AO415">
            <v>0.9</v>
          </cell>
          <cell r="AP415">
            <v>11700000</v>
          </cell>
          <cell r="AQ415">
            <v>43556</v>
          </cell>
          <cell r="AR415">
            <v>43579</v>
          </cell>
          <cell r="AS415" t="str">
            <v>complete</v>
          </cell>
          <cell r="AT415"/>
          <cell r="AV415"/>
          <cell r="AW415"/>
          <cell r="AX415" t="str">
            <v>Yes</v>
          </cell>
          <cell r="AY415"/>
          <cell r="AZ415" t="str">
            <v>Y</v>
          </cell>
          <cell r="BA415" t="str">
            <v>Yes</v>
          </cell>
        </row>
        <row r="416">
          <cell r="A416">
            <v>43525</v>
          </cell>
          <cell r="B416">
            <v>265</v>
          </cell>
          <cell r="C416" t="str">
            <v>C49SZX20190032SX</v>
          </cell>
          <cell r="D416" t="str">
            <v>凌鑫</v>
          </cell>
          <cell r="E416" t="str">
            <v>YSM20-2</v>
          </cell>
          <cell r="F416" t="str">
            <v>#59002</v>
          </cell>
          <cell r="G416" t="e">
            <v>#REF!</v>
          </cell>
          <cell r="H416" t="e">
            <v>#REF!</v>
          </cell>
          <cell r="I416" t="str">
            <v>L-&gt;R</v>
          </cell>
          <cell r="J416" t="str">
            <v>No</v>
          </cell>
          <cell r="K416">
            <v>1</v>
          </cell>
          <cell r="L416">
            <v>109352</v>
          </cell>
          <cell r="M416" t="str">
            <v>APR 19</v>
          </cell>
          <cell r="O416">
            <v>11116272</v>
          </cell>
          <cell r="P416">
            <v>12293400</v>
          </cell>
          <cell r="Q416">
            <v>43525</v>
          </cell>
          <cell r="R416" t="str">
            <v>No</v>
          </cell>
          <cell r="S416" t="str">
            <v>C49</v>
          </cell>
          <cell r="T416" t="str">
            <v>SOUTH</v>
          </cell>
          <cell r="U416" t="str">
            <v>深圳</v>
          </cell>
          <cell r="V416" t="str">
            <v>SZ 深圳</v>
          </cell>
          <cell r="W416" t="str">
            <v>SX</v>
          </cell>
          <cell r="X416" t="str">
            <v>JPY</v>
          </cell>
          <cell r="Y416">
            <v>12293400</v>
          </cell>
          <cell r="Z416">
            <v>1</v>
          </cell>
          <cell r="AA416">
            <v>12293400</v>
          </cell>
          <cell r="AB416">
            <v>7.2300000000000003E-2</v>
          </cell>
          <cell r="AC416">
            <v>888812.82000000007</v>
          </cell>
          <cell r="AD416">
            <v>106657.5384</v>
          </cell>
          <cell r="AE416">
            <v>0.12</v>
          </cell>
          <cell r="AF416">
            <v>43545</v>
          </cell>
          <cell r="AG416" t="str">
            <v>DAP 深圳</v>
          </cell>
          <cell r="AH416"/>
          <cell r="AI416"/>
          <cell r="AJ416"/>
          <cell r="AK416">
            <v>1</v>
          </cell>
          <cell r="AL416">
            <v>12293400</v>
          </cell>
          <cell r="AM416">
            <v>43525</v>
          </cell>
          <cell r="AN416" t="str">
            <v>Yes</v>
          </cell>
          <cell r="AO416" t="str">
            <v>complete</v>
          </cell>
          <cell r="AP416"/>
          <cell r="AR416"/>
          <cell r="AS416"/>
          <cell r="AT416">
            <v>0</v>
          </cell>
          <cell r="AV416"/>
          <cell r="AW416"/>
          <cell r="AX416" t="str">
            <v>Yes</v>
          </cell>
          <cell r="AY416" t="str">
            <v>Yes</v>
          </cell>
          <cell r="AZ416" t="str">
            <v>Y</v>
          </cell>
          <cell r="BA416" t="str">
            <v>Yes</v>
          </cell>
        </row>
        <row r="417">
          <cell r="A417">
            <v>43525</v>
          </cell>
          <cell r="B417">
            <v>266</v>
          </cell>
          <cell r="C417" t="str">
            <v>C49SZX20190032SX</v>
          </cell>
          <cell r="D417" t="str">
            <v>凌鑫</v>
          </cell>
          <cell r="E417" t="str">
            <v>YSM10</v>
          </cell>
          <cell r="F417" t="str">
            <v>#59002</v>
          </cell>
          <cell r="G417" t="e">
            <v>#REF!</v>
          </cell>
          <cell r="H417" t="e">
            <v>#REF!</v>
          </cell>
          <cell r="I417" t="str">
            <v>L-&gt;R</v>
          </cell>
          <cell r="J417" t="str">
            <v>MVC</v>
          </cell>
          <cell r="K417">
            <v>1</v>
          </cell>
          <cell r="L417">
            <v>109413</v>
          </cell>
          <cell r="M417" t="str">
            <v>APR 19</v>
          </cell>
          <cell r="O417">
            <v>11116272</v>
          </cell>
          <cell r="P417">
            <v>9563000</v>
          </cell>
          <cell r="Q417">
            <v>43525</v>
          </cell>
          <cell r="R417" t="str">
            <v>No</v>
          </cell>
          <cell r="S417" t="str">
            <v>C49</v>
          </cell>
          <cell r="T417" t="str">
            <v>SOUTH</v>
          </cell>
          <cell r="U417" t="str">
            <v>深圳</v>
          </cell>
          <cell r="V417" t="str">
            <v>SZ 深圳</v>
          </cell>
          <cell r="W417" t="str">
            <v>SX</v>
          </cell>
          <cell r="X417" t="str">
            <v>JPY</v>
          </cell>
          <cell r="Y417">
            <v>9563000</v>
          </cell>
          <cell r="Z417">
            <v>1</v>
          </cell>
          <cell r="AA417">
            <v>9563000</v>
          </cell>
          <cell r="AB417">
            <v>7.2300000000000003E-2</v>
          </cell>
          <cell r="AC417">
            <v>691404.9</v>
          </cell>
          <cell r="AD417">
            <v>82968.588000000003</v>
          </cell>
          <cell r="AE417">
            <v>0.12</v>
          </cell>
          <cell r="AF417">
            <v>43545</v>
          </cell>
          <cell r="AG417" t="str">
            <v>DAP 深圳</v>
          </cell>
          <cell r="AH417"/>
          <cell r="AI417"/>
          <cell r="AJ417"/>
          <cell r="AK417">
            <v>1</v>
          </cell>
          <cell r="AL417">
            <v>9563000</v>
          </cell>
          <cell r="AM417">
            <v>43525</v>
          </cell>
          <cell r="AN417" t="str">
            <v>Yes</v>
          </cell>
          <cell r="AO417" t="str">
            <v>complete</v>
          </cell>
          <cell r="AP417"/>
          <cell r="AR417"/>
          <cell r="AS417"/>
          <cell r="AT417">
            <v>0</v>
          </cell>
          <cell r="AV417"/>
          <cell r="AW417"/>
          <cell r="AX417" t="str">
            <v>Yes</v>
          </cell>
          <cell r="AY417" t="str">
            <v>Yes</v>
          </cell>
          <cell r="AZ417" t="str">
            <v>Y</v>
          </cell>
          <cell r="BA417" t="str">
            <v>Yes</v>
          </cell>
        </row>
        <row r="418">
          <cell r="A418">
            <v>43525</v>
          </cell>
          <cell r="B418">
            <v>267</v>
          </cell>
          <cell r="C418" t="str">
            <v>C49SZX20190046SX</v>
          </cell>
          <cell r="D418" t="str">
            <v>永顺创</v>
          </cell>
          <cell r="E418" t="str">
            <v>YSM20-2</v>
          </cell>
          <cell r="F418" t="str">
            <v>#81385</v>
          </cell>
          <cell r="G418" t="e">
            <v>#REF!</v>
          </cell>
          <cell r="H418" t="e">
            <v>#REF!</v>
          </cell>
          <cell r="I418" t="str">
            <v>L-&gt;R</v>
          </cell>
          <cell r="J418" t="str">
            <v>MVC</v>
          </cell>
          <cell r="K418">
            <v>1</v>
          </cell>
          <cell r="L418">
            <v>109352</v>
          </cell>
          <cell r="M418" t="str">
            <v>APR 19</v>
          </cell>
          <cell r="O418">
            <v>11116273</v>
          </cell>
          <cell r="P418">
            <v>12342400</v>
          </cell>
          <cell r="Q418">
            <v>43525</v>
          </cell>
          <cell r="R418" t="str">
            <v>No</v>
          </cell>
          <cell r="S418" t="str">
            <v>C49</v>
          </cell>
          <cell r="T418" t="str">
            <v>SOUTH</v>
          </cell>
          <cell r="U418" t="str">
            <v>深圳</v>
          </cell>
          <cell r="V418" t="str">
            <v>SZ 深圳</v>
          </cell>
          <cell r="W418" t="str">
            <v>SX</v>
          </cell>
          <cell r="X418" t="str">
            <v>JPY</v>
          </cell>
          <cell r="Y418">
            <v>12342400</v>
          </cell>
          <cell r="Z418">
            <v>1</v>
          </cell>
          <cell r="AA418">
            <v>12342400</v>
          </cell>
          <cell r="AB418">
            <v>7.2300000000000003E-2</v>
          </cell>
          <cell r="AC418">
            <v>892355.52</v>
          </cell>
          <cell r="AD418">
            <v>107082.6624</v>
          </cell>
          <cell r="AE418">
            <v>0.12</v>
          </cell>
          <cell r="AF418">
            <v>43546</v>
          </cell>
          <cell r="AG418" t="str">
            <v>DAP 深圳</v>
          </cell>
          <cell r="AH418"/>
          <cell r="AI418"/>
          <cell r="AJ418"/>
          <cell r="AK418">
            <v>1</v>
          </cell>
          <cell r="AL418">
            <v>12342400</v>
          </cell>
          <cell r="AM418">
            <v>43525</v>
          </cell>
          <cell r="AN418" t="str">
            <v>Yes</v>
          </cell>
          <cell r="AO418" t="str">
            <v>complete</v>
          </cell>
          <cell r="AP418"/>
          <cell r="AR418"/>
          <cell r="AS418"/>
          <cell r="AT418">
            <v>0</v>
          </cell>
          <cell r="AV418"/>
          <cell r="AW418"/>
          <cell r="AX418" t="str">
            <v>Yes</v>
          </cell>
          <cell r="AY418"/>
          <cell r="AZ418" t="str">
            <v>Y</v>
          </cell>
          <cell r="BA418" t="str">
            <v>Yes</v>
          </cell>
        </row>
        <row r="419">
          <cell r="A419">
            <v>43525</v>
          </cell>
          <cell r="B419">
            <v>268</v>
          </cell>
          <cell r="C419" t="str">
            <v>C49SZX20190045SS</v>
          </cell>
          <cell r="D419" t="str">
            <v>兴丰源</v>
          </cell>
          <cell r="E419" t="str">
            <v>YSM20R(SV)-2</v>
          </cell>
          <cell r="F419" t="str">
            <v>#03578</v>
          </cell>
          <cell r="G419" t="e">
            <v>#REF!</v>
          </cell>
          <cell r="H419" t="e">
            <v>#REF!</v>
          </cell>
          <cell r="I419" t="str">
            <v>L-&gt;R</v>
          </cell>
          <cell r="J419" t="str">
            <v>No</v>
          </cell>
          <cell r="K419">
            <v>1</v>
          </cell>
          <cell r="L419">
            <v>109319</v>
          </cell>
          <cell r="M419" t="str">
            <v>MAR 19</v>
          </cell>
          <cell r="O419">
            <v>11116275</v>
          </cell>
          <cell r="P419">
            <v>14300000</v>
          </cell>
          <cell r="Q419">
            <v>43525</v>
          </cell>
          <cell r="R419" t="str">
            <v>Yes</v>
          </cell>
          <cell r="S419" t="str">
            <v>C49</v>
          </cell>
          <cell r="T419" t="str">
            <v>SOUTH</v>
          </cell>
          <cell r="U419" t="str">
            <v>深圳</v>
          </cell>
          <cell r="V419" t="str">
            <v>SZ 深圳</v>
          </cell>
          <cell r="W419" t="str">
            <v>SS</v>
          </cell>
          <cell r="X419" t="str">
            <v>JPY</v>
          </cell>
          <cell r="Y419">
            <v>14300000</v>
          </cell>
          <cell r="Z419">
            <v>1</v>
          </cell>
          <cell r="AA419">
            <v>14300000</v>
          </cell>
          <cell r="AB419">
            <v>7.2300000000000003E-2</v>
          </cell>
          <cell r="AC419">
            <v>1033890</v>
          </cell>
          <cell r="AD419">
            <v>124066.79999999999</v>
          </cell>
          <cell r="AE419">
            <v>0.12</v>
          </cell>
          <cell r="AF419">
            <v>43546</v>
          </cell>
          <cell r="AG419" t="str">
            <v>DAP 深圳</v>
          </cell>
          <cell r="AH419"/>
          <cell r="AI419"/>
          <cell r="AJ419"/>
          <cell r="AK419">
            <v>1</v>
          </cell>
          <cell r="AL419">
            <v>14300000</v>
          </cell>
          <cell r="AM419">
            <v>43525</v>
          </cell>
          <cell r="AN419" t="str">
            <v>Yes</v>
          </cell>
          <cell r="AO419" t="str">
            <v>complete</v>
          </cell>
          <cell r="AP419"/>
          <cell r="AR419"/>
          <cell r="AS419"/>
          <cell r="AT419">
            <v>0</v>
          </cell>
          <cell r="AV419"/>
          <cell r="AW419"/>
          <cell r="AX419" t="str">
            <v>Yes</v>
          </cell>
          <cell r="AY419"/>
          <cell r="AZ419" t="str">
            <v>Y</v>
          </cell>
          <cell r="BA419" t="str">
            <v>Yes</v>
          </cell>
        </row>
        <row r="420">
          <cell r="A420">
            <v>43525</v>
          </cell>
          <cell r="B420">
            <v>269</v>
          </cell>
          <cell r="C420" t="str">
            <v>C49SZX20190025SX</v>
          </cell>
          <cell r="D420" t="str">
            <v>维众</v>
          </cell>
          <cell r="E420" t="str">
            <v>YSM20R(SV)-2</v>
          </cell>
          <cell r="F420" t="str">
            <v>#72422</v>
          </cell>
          <cell r="G420" t="e">
            <v>#REF!</v>
          </cell>
          <cell r="H420" t="e">
            <v>#REF!</v>
          </cell>
          <cell r="I420" t="str">
            <v>L-&gt;R</v>
          </cell>
          <cell r="J420" t="str">
            <v>No</v>
          </cell>
          <cell r="K420">
            <v>1</v>
          </cell>
          <cell r="L420">
            <v>109429</v>
          </cell>
          <cell r="M420" t="str">
            <v>APR 19</v>
          </cell>
          <cell r="O420">
            <v>11116283</v>
          </cell>
          <cell r="P420">
            <v>12320000</v>
          </cell>
          <cell r="Q420">
            <v>43556</v>
          </cell>
          <cell r="R420" t="str">
            <v>No</v>
          </cell>
          <cell r="S420" t="str">
            <v>C49</v>
          </cell>
          <cell r="T420" t="str">
            <v>SOUTH</v>
          </cell>
          <cell r="U420" t="str">
            <v>深圳</v>
          </cell>
          <cell r="V420" t="str">
            <v>SZ 深圳</v>
          </cell>
          <cell r="W420" t="str">
            <v>SX</v>
          </cell>
          <cell r="X420" t="str">
            <v>JPY</v>
          </cell>
          <cell r="Y420">
            <v>12320000</v>
          </cell>
          <cell r="Z420">
            <v>1</v>
          </cell>
          <cell r="AA420">
            <v>12320000</v>
          </cell>
          <cell r="AB420">
            <v>7.2300000000000003E-2</v>
          </cell>
          <cell r="AC420">
            <v>890736</v>
          </cell>
          <cell r="AD420">
            <v>106888.31999999999</v>
          </cell>
          <cell r="AE420">
            <v>0.12</v>
          </cell>
          <cell r="AF420">
            <v>43530</v>
          </cell>
          <cell r="AG420" t="str">
            <v>DAP 深圳</v>
          </cell>
          <cell r="AH420"/>
          <cell r="AI420"/>
          <cell r="AJ420"/>
          <cell r="AK420">
            <v>0.2</v>
          </cell>
          <cell r="AL420">
            <v>2464000</v>
          </cell>
          <cell r="AM420">
            <v>43556</v>
          </cell>
          <cell r="AN420" t="str">
            <v>Yes</v>
          </cell>
          <cell r="AO420">
            <v>0.8</v>
          </cell>
          <cell r="AP420">
            <v>9856000</v>
          </cell>
          <cell r="AQ420">
            <v>43556</v>
          </cell>
          <cell r="AR420">
            <v>43571</v>
          </cell>
          <cell r="AS420"/>
          <cell r="AT420">
            <v>0</v>
          </cell>
          <cell r="AV420"/>
          <cell r="AW420"/>
          <cell r="AY420"/>
          <cell r="AZ420" t="str">
            <v>Y</v>
          </cell>
          <cell r="BA420" t="str">
            <v>Yes</v>
          </cell>
        </row>
        <row r="421">
          <cell r="A421">
            <v>43525</v>
          </cell>
          <cell r="B421">
            <v>270</v>
          </cell>
          <cell r="C421" t="str">
            <v>C49SZX20190025SX</v>
          </cell>
          <cell r="D421" t="str">
            <v>维众</v>
          </cell>
          <cell r="E421" t="str">
            <v>YSM20R(SV)-2</v>
          </cell>
          <cell r="F421" t="str">
            <v>#72422</v>
          </cell>
          <cell r="G421" t="e">
            <v>#REF!</v>
          </cell>
          <cell r="H421" t="e">
            <v>#REF!</v>
          </cell>
          <cell r="I421" t="str">
            <v>L-&gt;R</v>
          </cell>
          <cell r="J421" t="str">
            <v>No</v>
          </cell>
          <cell r="K421">
            <v>1</v>
          </cell>
          <cell r="L421">
            <v>109389</v>
          </cell>
          <cell r="M421" t="str">
            <v>APR 19</v>
          </cell>
          <cell r="O421">
            <v>11116283</v>
          </cell>
          <cell r="P421">
            <v>12320000</v>
          </cell>
          <cell r="Q421">
            <v>43556</v>
          </cell>
          <cell r="R421" t="str">
            <v>No</v>
          </cell>
          <cell r="S421" t="str">
            <v>C49</v>
          </cell>
          <cell r="T421" t="str">
            <v>SOUTH</v>
          </cell>
          <cell r="U421" t="str">
            <v>深圳</v>
          </cell>
          <cell r="V421" t="str">
            <v>SZ 深圳</v>
          </cell>
          <cell r="W421" t="str">
            <v>SX</v>
          </cell>
          <cell r="X421" t="str">
            <v>JPY</v>
          </cell>
          <cell r="Y421">
            <v>12320000</v>
          </cell>
          <cell r="Z421">
            <v>1</v>
          </cell>
          <cell r="AA421">
            <v>12320000</v>
          </cell>
          <cell r="AB421">
            <v>7.2300000000000003E-2</v>
          </cell>
          <cell r="AC421">
            <v>890736</v>
          </cell>
          <cell r="AD421">
            <v>106888.31999999999</v>
          </cell>
          <cell r="AE421">
            <v>0.12</v>
          </cell>
          <cell r="AF421">
            <v>43530</v>
          </cell>
          <cell r="AG421" t="str">
            <v>DAP 深圳</v>
          </cell>
          <cell r="AH421"/>
          <cell r="AI421"/>
          <cell r="AJ421"/>
          <cell r="AK421">
            <v>0.2</v>
          </cell>
          <cell r="AL421">
            <v>2464000</v>
          </cell>
          <cell r="AM421">
            <v>43556</v>
          </cell>
          <cell r="AN421" t="str">
            <v>Yes</v>
          </cell>
          <cell r="AO421">
            <v>0.8</v>
          </cell>
          <cell r="AP421">
            <v>9856000</v>
          </cell>
          <cell r="AQ421">
            <v>43556</v>
          </cell>
          <cell r="AR421">
            <v>43571</v>
          </cell>
          <cell r="AS421"/>
          <cell r="AT421">
            <v>0</v>
          </cell>
          <cell r="AV421"/>
          <cell r="AW421"/>
          <cell r="AY421"/>
          <cell r="AZ421" t="str">
            <v>Y</v>
          </cell>
          <cell r="BA421" t="str">
            <v>Yes</v>
          </cell>
        </row>
        <row r="422">
          <cell r="A422">
            <v>43525</v>
          </cell>
          <cell r="B422">
            <v>271</v>
          </cell>
          <cell r="C422" t="str">
            <v>C49SZX20190040JL</v>
          </cell>
          <cell r="D422" t="str">
            <v>瑞福联</v>
          </cell>
          <cell r="E422" t="str">
            <v>YSM20-2</v>
          </cell>
          <cell r="F422" t="str">
            <v>#75724</v>
          </cell>
          <cell r="G422" t="e">
            <v>#REF!</v>
          </cell>
          <cell r="H422" t="e">
            <v>#REF!</v>
          </cell>
          <cell r="I422" t="str">
            <v>L-&gt;R</v>
          </cell>
          <cell r="J422" t="str">
            <v>No</v>
          </cell>
          <cell r="K422">
            <v>1</v>
          </cell>
          <cell r="L422">
            <v>109352</v>
          </cell>
          <cell r="M422" t="str">
            <v>APR 19</v>
          </cell>
          <cell r="O422">
            <v>11116279</v>
          </cell>
          <cell r="P422">
            <v>10200000</v>
          </cell>
          <cell r="Q422">
            <v>43556</v>
          </cell>
          <cell r="R422" t="str">
            <v>No</v>
          </cell>
          <cell r="S422" t="str">
            <v>C49</v>
          </cell>
          <cell r="T422" t="str">
            <v>SOUTH</v>
          </cell>
          <cell r="U422" t="str">
            <v>深圳</v>
          </cell>
          <cell r="V422" t="str">
            <v>SZ 深圳</v>
          </cell>
          <cell r="W422" t="str">
            <v>JL</v>
          </cell>
          <cell r="X422" t="str">
            <v>JPY</v>
          </cell>
          <cell r="Y422">
            <v>10200000</v>
          </cell>
          <cell r="Z422">
            <v>1</v>
          </cell>
          <cell r="AA422">
            <v>10200000</v>
          </cell>
          <cell r="AB422">
            <v>7.2300000000000003E-2</v>
          </cell>
          <cell r="AC422">
            <v>737460</v>
          </cell>
          <cell r="AD422">
            <v>88495.2</v>
          </cell>
          <cell r="AE422">
            <v>0.12</v>
          </cell>
          <cell r="AF422">
            <v>43549</v>
          </cell>
          <cell r="AG422" t="str">
            <v>CIF HK</v>
          </cell>
          <cell r="AH422"/>
          <cell r="AI422"/>
          <cell r="AJ422"/>
          <cell r="AK422">
            <v>1</v>
          </cell>
          <cell r="AL422">
            <v>10200000</v>
          </cell>
          <cell r="AM422">
            <v>43556</v>
          </cell>
          <cell r="AN422" t="str">
            <v>Yes</v>
          </cell>
          <cell r="AO422" t="str">
            <v>complete</v>
          </cell>
          <cell r="AP422"/>
          <cell r="AR422"/>
          <cell r="AS422"/>
          <cell r="AT422"/>
          <cell r="AV422"/>
          <cell r="AW422"/>
          <cell r="AX422" t="str">
            <v>Yes</v>
          </cell>
          <cell r="AY422"/>
          <cell r="AZ422" t="str">
            <v>Y</v>
          </cell>
          <cell r="BA422" t="str">
            <v>Yes</v>
          </cell>
        </row>
        <row r="423">
          <cell r="A423">
            <v>43525</v>
          </cell>
          <cell r="B423">
            <v>272</v>
          </cell>
          <cell r="C423" t="str">
            <v>C49SZX20190040JL</v>
          </cell>
          <cell r="D423" t="str">
            <v>瑞福联</v>
          </cell>
          <cell r="E423" t="str">
            <v>YSM20-2</v>
          </cell>
          <cell r="F423" t="str">
            <v>#75724</v>
          </cell>
          <cell r="G423" t="e">
            <v>#REF!</v>
          </cell>
          <cell r="H423" t="e">
            <v>#REF!</v>
          </cell>
          <cell r="I423" t="str">
            <v>L-&gt;R</v>
          </cell>
          <cell r="J423" t="str">
            <v>No</v>
          </cell>
          <cell r="K423">
            <v>1</v>
          </cell>
          <cell r="L423">
            <v>109352</v>
          </cell>
          <cell r="M423" t="str">
            <v>APR 19</v>
          </cell>
          <cell r="O423">
            <v>11116279</v>
          </cell>
          <cell r="P423">
            <v>10200000</v>
          </cell>
          <cell r="Q423">
            <v>43556</v>
          </cell>
          <cell r="R423" t="str">
            <v>No</v>
          </cell>
          <cell r="S423" t="str">
            <v>C49</v>
          </cell>
          <cell r="T423" t="str">
            <v>SOUTH</v>
          </cell>
          <cell r="U423" t="str">
            <v>深圳</v>
          </cell>
          <cell r="V423" t="str">
            <v>SZ 深圳</v>
          </cell>
          <cell r="W423" t="str">
            <v>JL</v>
          </cell>
          <cell r="X423" t="str">
            <v>JPY</v>
          </cell>
          <cell r="Y423">
            <v>10200000</v>
          </cell>
          <cell r="Z423">
            <v>1</v>
          </cell>
          <cell r="AA423">
            <v>10200000</v>
          </cell>
          <cell r="AB423">
            <v>7.2300000000000003E-2</v>
          </cell>
          <cell r="AC423">
            <v>737460</v>
          </cell>
          <cell r="AD423">
            <v>88495.2</v>
          </cell>
          <cell r="AE423">
            <v>0.12</v>
          </cell>
          <cell r="AF423">
            <v>43549</v>
          </cell>
          <cell r="AG423" t="str">
            <v>CIF HK</v>
          </cell>
          <cell r="AH423"/>
          <cell r="AI423"/>
          <cell r="AJ423"/>
          <cell r="AK423">
            <v>1</v>
          </cell>
          <cell r="AL423">
            <v>10200000</v>
          </cell>
          <cell r="AM423">
            <v>43556</v>
          </cell>
          <cell r="AN423" t="str">
            <v>Yes</v>
          </cell>
          <cell r="AO423" t="str">
            <v>complete</v>
          </cell>
          <cell r="AP423"/>
          <cell r="AR423"/>
          <cell r="AS423"/>
          <cell r="AT423"/>
          <cell r="AV423"/>
          <cell r="AW423"/>
          <cell r="AX423" t="str">
            <v>Yes</v>
          </cell>
          <cell r="AY423"/>
          <cell r="AZ423" t="str">
            <v>Y</v>
          </cell>
          <cell r="BA423" t="str">
            <v>Yes</v>
          </cell>
        </row>
        <row r="424">
          <cell r="A424">
            <v>43525</v>
          </cell>
          <cell r="B424">
            <v>273</v>
          </cell>
          <cell r="C424" t="str">
            <v>C49SZX20190041JL</v>
          </cell>
          <cell r="D424" t="str">
            <v>微力创/end user 昶达</v>
          </cell>
          <cell r="E424" t="str">
            <v>YSM20R(SV)-2</v>
          </cell>
          <cell r="F424" t="str">
            <v>#03479</v>
          </cell>
          <cell r="G424" t="e">
            <v>#REF!</v>
          </cell>
          <cell r="H424" t="e">
            <v>#REF!</v>
          </cell>
          <cell r="I424" t="str">
            <v>L-&gt;R</v>
          </cell>
          <cell r="J424" t="str">
            <v>No</v>
          </cell>
          <cell r="K424">
            <v>1</v>
          </cell>
          <cell r="L424">
            <v>109336</v>
          </cell>
          <cell r="M424" t="str">
            <v>MAY 19</v>
          </cell>
          <cell r="N424">
            <v>43599</v>
          </cell>
          <cell r="O424">
            <v>11116299</v>
          </cell>
          <cell r="P424">
            <v>13707000</v>
          </cell>
          <cell r="Q424">
            <v>43586</v>
          </cell>
          <cell r="R424" t="str">
            <v>Yes</v>
          </cell>
          <cell r="S424" t="str">
            <v>C49</v>
          </cell>
          <cell r="T424" t="str">
            <v>SOUTH</v>
          </cell>
          <cell r="U424" t="str">
            <v>深圳</v>
          </cell>
          <cell r="V424" t="str">
            <v>SZ 深圳</v>
          </cell>
          <cell r="W424" t="str">
            <v>JL</v>
          </cell>
          <cell r="X424" t="str">
            <v>JPY</v>
          </cell>
          <cell r="Y424">
            <v>13707000</v>
          </cell>
          <cell r="Z424">
            <v>1</v>
          </cell>
          <cell r="AA424">
            <v>13707000</v>
          </cell>
          <cell r="AB424">
            <v>7.2300000000000003E-2</v>
          </cell>
          <cell r="AC424">
            <v>991016.10000000009</v>
          </cell>
          <cell r="AD424">
            <v>118921.932</v>
          </cell>
          <cell r="AE424">
            <v>0.12</v>
          </cell>
          <cell r="AF424">
            <v>43550</v>
          </cell>
          <cell r="AG424" t="str">
            <v>CIF HK</v>
          </cell>
          <cell r="AH424"/>
          <cell r="AI424"/>
          <cell r="AJ424"/>
          <cell r="AK424">
            <v>0.3</v>
          </cell>
          <cell r="AL424">
            <v>4112100</v>
          </cell>
          <cell r="AM424">
            <v>43556</v>
          </cell>
          <cell r="AN424" t="str">
            <v>Yes</v>
          </cell>
          <cell r="AO424">
            <v>0.65</v>
          </cell>
          <cell r="AP424">
            <v>8909550</v>
          </cell>
          <cell r="AQ424">
            <v>43586</v>
          </cell>
          <cell r="AR424">
            <v>43594</v>
          </cell>
          <cell r="AS424" t="str">
            <v>agree</v>
          </cell>
          <cell r="AT424">
            <v>1152360</v>
          </cell>
          <cell r="AU424">
            <v>43709</v>
          </cell>
          <cell r="AV424">
            <v>43719</v>
          </cell>
          <cell r="AW424" t="str">
            <v>complete</v>
          </cell>
          <cell r="AX424" t="str">
            <v>Yes</v>
          </cell>
          <cell r="AY424"/>
          <cell r="AZ424" t="str">
            <v>Y</v>
          </cell>
          <cell r="BA424" t="str">
            <v>Yes</v>
          </cell>
        </row>
        <row r="425">
          <cell r="A425">
            <v>43525</v>
          </cell>
          <cell r="B425">
            <v>274</v>
          </cell>
          <cell r="C425" t="str">
            <v>C49SZX20190041JL</v>
          </cell>
          <cell r="D425" t="str">
            <v>微力创/end user 昶达</v>
          </cell>
          <cell r="E425" t="str">
            <v>YSM20R(SV)-2</v>
          </cell>
          <cell r="F425" t="str">
            <v>#03479</v>
          </cell>
          <cell r="G425" t="e">
            <v>#REF!</v>
          </cell>
          <cell r="H425" t="e">
            <v>#REF!</v>
          </cell>
          <cell r="I425" t="str">
            <v>R-&gt;L</v>
          </cell>
          <cell r="J425" t="str">
            <v>No</v>
          </cell>
          <cell r="K425">
            <v>1</v>
          </cell>
          <cell r="L425">
            <v>109553</v>
          </cell>
          <cell r="M425" t="str">
            <v>JUL 19</v>
          </cell>
          <cell r="N425">
            <v>43651</v>
          </cell>
          <cell r="O425">
            <v>11116308</v>
          </cell>
          <cell r="P425">
            <v>13707000</v>
          </cell>
          <cell r="Q425">
            <v>43647</v>
          </cell>
          <cell r="R425" t="str">
            <v>Yes</v>
          </cell>
          <cell r="S425" t="str">
            <v>C49</v>
          </cell>
          <cell r="T425" t="str">
            <v>SOUTH</v>
          </cell>
          <cell r="U425" t="str">
            <v>深圳</v>
          </cell>
          <cell r="V425" t="str">
            <v>SZ 深圳</v>
          </cell>
          <cell r="W425" t="str">
            <v>JL</v>
          </cell>
          <cell r="X425" t="str">
            <v>JPY</v>
          </cell>
          <cell r="Y425">
            <v>13707000</v>
          </cell>
          <cell r="Z425">
            <v>1</v>
          </cell>
          <cell r="AA425">
            <v>13707000</v>
          </cell>
          <cell r="AB425">
            <v>7.2300000000000003E-2</v>
          </cell>
          <cell r="AC425">
            <v>991016.10000000009</v>
          </cell>
          <cell r="AD425">
            <v>118921.932</v>
          </cell>
          <cell r="AE425">
            <v>0.12</v>
          </cell>
          <cell r="AF425">
            <v>43550</v>
          </cell>
          <cell r="AG425" t="str">
            <v>CIF HK</v>
          </cell>
          <cell r="AH425"/>
          <cell r="AI425"/>
          <cell r="AJ425"/>
          <cell r="AK425">
            <v>0.3</v>
          </cell>
          <cell r="AL425">
            <v>4112100</v>
          </cell>
          <cell r="AM425">
            <v>43556</v>
          </cell>
          <cell r="AN425" t="str">
            <v>Yes</v>
          </cell>
          <cell r="AO425">
            <v>0.65</v>
          </cell>
          <cell r="AP425">
            <v>8909550</v>
          </cell>
          <cell r="AQ425">
            <v>43647</v>
          </cell>
          <cell r="AR425">
            <v>43649</v>
          </cell>
          <cell r="AS425" t="str">
            <v>agree</v>
          </cell>
          <cell r="AT425">
            <v>218350</v>
          </cell>
          <cell r="AU425">
            <v>43709</v>
          </cell>
          <cell r="AV425" t="str">
            <v>complete</v>
          </cell>
          <cell r="AW425"/>
          <cell r="AY425"/>
          <cell r="AZ425" t="str">
            <v>Y</v>
          </cell>
          <cell r="BA425" t="str">
            <v>Yes</v>
          </cell>
        </row>
        <row r="426">
          <cell r="A426">
            <v>43556</v>
          </cell>
          <cell r="B426">
            <v>275</v>
          </cell>
          <cell r="C426" t="str">
            <v>C49SZX20190047SS</v>
          </cell>
          <cell r="D426" t="str">
            <v>卡迪圣</v>
          </cell>
          <cell r="E426" t="str">
            <v>YSM10</v>
          </cell>
          <cell r="F426" t="str">
            <v>#03616</v>
          </cell>
          <cell r="G426" t="e">
            <v>#REF!</v>
          </cell>
          <cell r="H426" t="e">
            <v>#REF!</v>
          </cell>
          <cell r="I426" t="str">
            <v>L-&gt;R</v>
          </cell>
          <cell r="J426" t="str">
            <v>MVC</v>
          </cell>
          <cell r="K426">
            <v>1</v>
          </cell>
          <cell r="L426">
            <v>109381</v>
          </cell>
          <cell r="M426" t="str">
            <v>APR 19</v>
          </cell>
          <cell r="O426">
            <v>11116278</v>
          </cell>
          <cell r="P426">
            <v>8920000</v>
          </cell>
          <cell r="Q426">
            <v>43556</v>
          </cell>
          <cell r="R426" t="str">
            <v>Yes</v>
          </cell>
          <cell r="S426" t="str">
            <v>C49</v>
          </cell>
          <cell r="T426" t="str">
            <v>SOUTH</v>
          </cell>
          <cell r="U426" t="str">
            <v>深圳</v>
          </cell>
          <cell r="V426" t="str">
            <v>SZ 深圳</v>
          </cell>
          <cell r="W426" t="str">
            <v>SS</v>
          </cell>
          <cell r="X426" t="str">
            <v>JPY</v>
          </cell>
          <cell r="Y426">
            <v>8920000</v>
          </cell>
          <cell r="Z426">
            <v>1</v>
          </cell>
          <cell r="AA426">
            <v>8920000</v>
          </cell>
          <cell r="AB426">
            <v>7.2300000000000003E-2</v>
          </cell>
          <cell r="AC426">
            <v>644916</v>
          </cell>
          <cell r="AD426">
            <v>77389.919999999998</v>
          </cell>
          <cell r="AE426">
            <v>0.12</v>
          </cell>
          <cell r="AF426">
            <v>43556</v>
          </cell>
          <cell r="AG426" t="str">
            <v>DAP 深圳</v>
          </cell>
          <cell r="AH426"/>
          <cell r="AI426"/>
          <cell r="AJ426"/>
          <cell r="AK426">
            <v>0.2</v>
          </cell>
          <cell r="AL426">
            <v>1784000</v>
          </cell>
          <cell r="AM426">
            <v>43556</v>
          </cell>
          <cell r="AN426" t="str">
            <v>Yes</v>
          </cell>
          <cell r="AO426">
            <v>0.8</v>
          </cell>
          <cell r="AP426">
            <v>7136000</v>
          </cell>
          <cell r="AQ426">
            <v>43556</v>
          </cell>
          <cell r="AR426">
            <v>43563</v>
          </cell>
          <cell r="AS426" t="str">
            <v>complete</v>
          </cell>
          <cell r="AT426"/>
          <cell r="AV426"/>
          <cell r="AW426"/>
          <cell r="AX426" t="str">
            <v>Yes</v>
          </cell>
          <cell r="AY426"/>
          <cell r="AZ426" t="str">
            <v>Y</v>
          </cell>
          <cell r="BA426" t="str">
            <v>Yes</v>
          </cell>
        </row>
        <row r="427">
          <cell r="A427">
            <v>43556</v>
          </cell>
          <cell r="B427">
            <v>276</v>
          </cell>
          <cell r="C427" t="str">
            <v>C49SZX20190049SS</v>
          </cell>
          <cell r="D427" t="str">
            <v>存封</v>
          </cell>
          <cell r="E427" t="str">
            <v>YSM10</v>
          </cell>
          <cell r="F427" t="str">
            <v>#78544</v>
          </cell>
          <cell r="G427" t="e">
            <v>#REF!</v>
          </cell>
          <cell r="H427" t="e">
            <v>#REF!</v>
          </cell>
          <cell r="I427" t="str">
            <v>L-&gt;R</v>
          </cell>
          <cell r="J427" t="str">
            <v>MVC+ATS15</v>
          </cell>
          <cell r="K427">
            <v>1</v>
          </cell>
          <cell r="L427">
            <v>109381</v>
          </cell>
          <cell r="M427" t="str">
            <v>APR 19</v>
          </cell>
          <cell r="O427">
            <v>11116282</v>
          </cell>
          <cell r="P427">
            <v>9500000</v>
          </cell>
          <cell r="Q427">
            <v>43556</v>
          </cell>
          <cell r="R427" t="str">
            <v>No</v>
          </cell>
          <cell r="S427" t="str">
            <v>C49</v>
          </cell>
          <cell r="T427" t="str">
            <v>SOUTH</v>
          </cell>
          <cell r="U427" t="str">
            <v>深圳</v>
          </cell>
          <cell r="V427" t="str">
            <v>SZ 深圳</v>
          </cell>
          <cell r="W427" t="str">
            <v>SS</v>
          </cell>
          <cell r="X427" t="str">
            <v>JPY</v>
          </cell>
          <cell r="Y427">
            <v>9500000</v>
          </cell>
          <cell r="Z427">
            <v>1</v>
          </cell>
          <cell r="AA427">
            <v>9500000</v>
          </cell>
          <cell r="AB427">
            <v>7.2300000000000003E-2</v>
          </cell>
          <cell r="AC427">
            <v>686850</v>
          </cell>
          <cell r="AD427">
            <v>82422</v>
          </cell>
          <cell r="AE427">
            <v>0.12</v>
          </cell>
          <cell r="AF427">
            <v>43557</v>
          </cell>
          <cell r="AG427" t="str">
            <v>DAP 深圳</v>
          </cell>
          <cell r="AH427"/>
          <cell r="AI427"/>
          <cell r="AJ427"/>
          <cell r="AK427">
            <v>0.2</v>
          </cell>
          <cell r="AL427">
            <v>1900000</v>
          </cell>
          <cell r="AN427" t="str">
            <v>Yes</v>
          </cell>
          <cell r="AO427">
            <v>0.8</v>
          </cell>
          <cell r="AP427">
            <v>7600000</v>
          </cell>
          <cell r="AQ427">
            <v>43556</v>
          </cell>
          <cell r="AR427">
            <v>43570</v>
          </cell>
          <cell r="AS427" t="str">
            <v>complete</v>
          </cell>
          <cell r="AT427"/>
          <cell r="AV427"/>
          <cell r="AW427"/>
          <cell r="AX427" t="str">
            <v>Yes</v>
          </cell>
          <cell r="AY427" t="str">
            <v>Yes</v>
          </cell>
          <cell r="AZ427" t="str">
            <v>Y</v>
          </cell>
          <cell r="BA427" t="str">
            <v>Yes</v>
          </cell>
        </row>
        <row r="428">
          <cell r="A428">
            <v>43556</v>
          </cell>
          <cell r="B428">
            <v>277</v>
          </cell>
          <cell r="C428" t="str">
            <v>C49SZX20190043SX</v>
          </cell>
          <cell r="D428" t="str">
            <v>丰硕</v>
          </cell>
          <cell r="E428" t="str">
            <v>YSM20R(SV)-2</v>
          </cell>
          <cell r="F428" t="str">
            <v>NA</v>
          </cell>
          <cell r="G428" t="e">
            <v>#REF!</v>
          </cell>
          <cell r="H428" t="e">
            <v>#REF!</v>
          </cell>
          <cell r="I428" t="str">
            <v>L-&gt;R</v>
          </cell>
          <cell r="J428" t="str">
            <v>MVC</v>
          </cell>
          <cell r="K428">
            <v>1</v>
          </cell>
          <cell r="L428">
            <v>109497</v>
          </cell>
          <cell r="M428" t="str">
            <v>JUN 19</v>
          </cell>
          <cell r="N428">
            <v>43640</v>
          </cell>
          <cell r="O428">
            <v>11116303</v>
          </cell>
          <cell r="P428">
            <v>16830000</v>
          </cell>
          <cell r="Q428">
            <v>43617</v>
          </cell>
          <cell r="R428" t="str">
            <v>No</v>
          </cell>
          <cell r="S428" t="str">
            <v>C49</v>
          </cell>
          <cell r="T428" t="str">
            <v>SOUTH</v>
          </cell>
          <cell r="U428" t="str">
            <v>恩平</v>
          </cell>
          <cell r="V428" t="str">
            <v>SZ 深圳</v>
          </cell>
          <cell r="W428" t="str">
            <v>SX</v>
          </cell>
          <cell r="X428" t="str">
            <v>JPY</v>
          </cell>
          <cell r="Y428">
            <v>16830000</v>
          </cell>
          <cell r="Z428">
            <v>1</v>
          </cell>
          <cell r="AA428">
            <v>16830000</v>
          </cell>
          <cell r="AB428">
            <v>7.2300000000000003E-2</v>
          </cell>
          <cell r="AC428">
            <v>1216809</v>
          </cell>
          <cell r="AD428">
            <v>146017.07999999999</v>
          </cell>
          <cell r="AE428">
            <v>0.12</v>
          </cell>
          <cell r="AF428">
            <v>43557</v>
          </cell>
          <cell r="AG428" t="str">
            <v>DAP 恩平</v>
          </cell>
          <cell r="AH428"/>
          <cell r="AI428"/>
          <cell r="AJ428"/>
          <cell r="AK428">
            <v>1</v>
          </cell>
          <cell r="AL428">
            <v>16830000</v>
          </cell>
          <cell r="AM428">
            <v>43617</v>
          </cell>
          <cell r="AN428" t="str">
            <v>Yes</v>
          </cell>
          <cell r="AO428" t="str">
            <v>complete</v>
          </cell>
          <cell r="AP428"/>
          <cell r="AR428"/>
          <cell r="AS428"/>
          <cell r="AT428">
            <v>0</v>
          </cell>
          <cell r="AV428"/>
          <cell r="AW428"/>
          <cell r="AX428" t="str">
            <v>Yes</v>
          </cell>
          <cell r="AY428"/>
          <cell r="AZ428" t="str">
            <v>Y</v>
          </cell>
          <cell r="BA428" t="str">
            <v>Yes</v>
          </cell>
        </row>
        <row r="429">
          <cell r="A429">
            <v>43556</v>
          </cell>
          <cell r="B429">
            <v>278</v>
          </cell>
          <cell r="C429" t="str">
            <v>C49SZX20190048JY</v>
          </cell>
          <cell r="D429" t="str">
            <v>络鑫</v>
          </cell>
          <cell r="E429" t="str">
            <v>YSM20-2</v>
          </cell>
          <cell r="F429" t="str">
            <v>#03625</v>
          </cell>
          <cell r="G429" t="e">
            <v>#REF!</v>
          </cell>
          <cell r="H429" t="e">
            <v>#REF!</v>
          </cell>
          <cell r="I429" t="str">
            <v>L-&gt;R</v>
          </cell>
          <cell r="J429" t="str">
            <v>No</v>
          </cell>
          <cell r="K429">
            <v>1</v>
          </cell>
          <cell r="L429">
            <v>109352</v>
          </cell>
          <cell r="M429" t="str">
            <v>APR 19</v>
          </cell>
          <cell r="O429">
            <v>11116285</v>
          </cell>
          <cell r="P429">
            <v>11110000</v>
          </cell>
          <cell r="Q429">
            <v>43556</v>
          </cell>
          <cell r="R429" t="str">
            <v>No</v>
          </cell>
          <cell r="S429" t="str">
            <v>C49</v>
          </cell>
          <cell r="T429" t="str">
            <v>SOUTH</v>
          </cell>
          <cell r="U429" t="str">
            <v>東莞</v>
          </cell>
          <cell r="V429" t="str">
            <v>SZ 深圳</v>
          </cell>
          <cell r="W429" t="str">
            <v>JY</v>
          </cell>
          <cell r="X429" t="str">
            <v>JPY</v>
          </cell>
          <cell r="Y429">
            <v>11110000</v>
          </cell>
          <cell r="Z429">
            <v>1</v>
          </cell>
          <cell r="AA429">
            <v>11110000</v>
          </cell>
          <cell r="AB429">
            <v>7.2300000000000003E-2</v>
          </cell>
          <cell r="AC429">
            <v>803253</v>
          </cell>
          <cell r="AD429">
            <v>96390.36</v>
          </cell>
          <cell r="AE429">
            <v>0.12</v>
          </cell>
          <cell r="AF429">
            <v>43558</v>
          </cell>
          <cell r="AG429" t="str">
            <v>DAP东莞</v>
          </cell>
          <cell r="AH429"/>
          <cell r="AI429"/>
          <cell r="AJ429"/>
          <cell r="AK429" t="str">
            <v>agree</v>
          </cell>
          <cell r="AL429">
            <v>2744167</v>
          </cell>
          <cell r="AM429">
            <v>43556</v>
          </cell>
          <cell r="AN429" t="str">
            <v>Yes</v>
          </cell>
          <cell r="AO429" t="str">
            <v>agree</v>
          </cell>
          <cell r="AP429">
            <v>8365836</v>
          </cell>
          <cell r="AQ429">
            <v>43556</v>
          </cell>
          <cell r="AR429">
            <v>43572</v>
          </cell>
          <cell r="AS429" t="str">
            <v>complete</v>
          </cell>
          <cell r="AT429"/>
          <cell r="AV429"/>
          <cell r="AW429"/>
          <cell r="AX429" t="str">
            <v>Yes</v>
          </cell>
          <cell r="AY429"/>
          <cell r="AZ429" t="str">
            <v>Y</v>
          </cell>
          <cell r="BA429" t="str">
            <v>Yes</v>
          </cell>
        </row>
        <row r="430">
          <cell r="A430">
            <v>43556</v>
          </cell>
          <cell r="B430">
            <v>279</v>
          </cell>
          <cell r="C430" t="str">
            <v>C49SZX20190051SS</v>
          </cell>
          <cell r="D430" t="str">
            <v>世启纳</v>
          </cell>
          <cell r="E430" t="str">
            <v>YSM20R(SV)-2</v>
          </cell>
          <cell r="F430" t="str">
            <v>#03532</v>
          </cell>
          <cell r="G430" t="e">
            <v>#REF!</v>
          </cell>
          <cell r="H430" t="e">
            <v>#REF!</v>
          </cell>
          <cell r="I430" t="str">
            <v>L-&gt;R</v>
          </cell>
          <cell r="J430" t="str">
            <v>MVC</v>
          </cell>
          <cell r="K430">
            <v>1</v>
          </cell>
          <cell r="L430">
            <v>109247</v>
          </cell>
          <cell r="M430" t="str">
            <v>APR 19</v>
          </cell>
          <cell r="O430">
            <v>11116280</v>
          </cell>
          <cell r="P430">
            <v>16500000</v>
          </cell>
          <cell r="Q430">
            <v>43556</v>
          </cell>
          <cell r="R430" t="str">
            <v>No</v>
          </cell>
          <cell r="S430" t="str">
            <v>C49</v>
          </cell>
          <cell r="T430" t="str">
            <v>SOUTH</v>
          </cell>
          <cell r="U430" t="str">
            <v>深圳</v>
          </cell>
          <cell r="V430" t="str">
            <v>SZ 深圳</v>
          </cell>
          <cell r="W430" t="str">
            <v>SS</v>
          </cell>
          <cell r="X430" t="str">
            <v>JPY</v>
          </cell>
          <cell r="Y430">
            <v>16500000</v>
          </cell>
          <cell r="Z430">
            <v>1</v>
          </cell>
          <cell r="AA430">
            <v>16500000</v>
          </cell>
          <cell r="AB430">
            <v>7.2300000000000003E-2</v>
          </cell>
          <cell r="AC430">
            <v>1192950</v>
          </cell>
          <cell r="AD430">
            <v>143154</v>
          </cell>
          <cell r="AE430">
            <v>0.12</v>
          </cell>
          <cell r="AF430">
            <v>43564</v>
          </cell>
          <cell r="AG430" t="str">
            <v>DAP 深圳</v>
          </cell>
          <cell r="AH430"/>
          <cell r="AI430"/>
          <cell r="AJ430"/>
          <cell r="AK430">
            <v>1</v>
          </cell>
          <cell r="AL430">
            <v>16500000</v>
          </cell>
          <cell r="AM430">
            <v>43556</v>
          </cell>
          <cell r="AN430" t="str">
            <v>Yes</v>
          </cell>
          <cell r="AO430" t="str">
            <v>complete</v>
          </cell>
          <cell r="AP430"/>
          <cell r="AR430"/>
          <cell r="AS430"/>
          <cell r="AT430">
            <v>0</v>
          </cell>
          <cell r="AV430"/>
          <cell r="AW430"/>
          <cell r="AX430" t="str">
            <v>Yes</v>
          </cell>
          <cell r="AY430"/>
          <cell r="AZ430" t="str">
            <v>Y</v>
          </cell>
          <cell r="BA430" t="str">
            <v>Yes</v>
          </cell>
        </row>
        <row r="431">
          <cell r="A431">
            <v>43556</v>
          </cell>
          <cell r="B431">
            <v>280</v>
          </cell>
          <cell r="C431" t="str">
            <v>C49SZX20190052SS</v>
          </cell>
          <cell r="D431" t="str">
            <v>乐上</v>
          </cell>
          <cell r="E431" t="str">
            <v>YSM20R(SV)-2</v>
          </cell>
          <cell r="F431" t="str">
            <v>#03636</v>
          </cell>
          <cell r="G431" t="e">
            <v>#REF!</v>
          </cell>
          <cell r="H431" t="e">
            <v>#REF!</v>
          </cell>
          <cell r="I431" t="str">
            <v>L-&gt;R</v>
          </cell>
          <cell r="J431" t="str">
            <v>No</v>
          </cell>
          <cell r="K431">
            <v>1</v>
          </cell>
          <cell r="L431">
            <v>109336</v>
          </cell>
          <cell r="M431" t="str">
            <v>APR 19</v>
          </cell>
          <cell r="O431">
            <v>11116289</v>
          </cell>
          <cell r="P431">
            <v>14000876</v>
          </cell>
          <cell r="Q431">
            <v>43556</v>
          </cell>
          <cell r="R431" t="str">
            <v>Yes</v>
          </cell>
          <cell r="S431" t="str">
            <v>C49</v>
          </cell>
          <cell r="T431" t="str">
            <v>SOUTH</v>
          </cell>
          <cell r="U431" t="str">
            <v>東莞</v>
          </cell>
          <cell r="V431" t="str">
            <v>SZ 深圳</v>
          </cell>
          <cell r="W431" t="str">
            <v>SS</v>
          </cell>
          <cell r="X431" t="str">
            <v>JPY</v>
          </cell>
          <cell r="Y431">
            <v>14000876</v>
          </cell>
          <cell r="Z431">
            <v>1</v>
          </cell>
          <cell r="AA431">
            <v>14000876</v>
          </cell>
          <cell r="AB431">
            <v>7.2300000000000003E-2</v>
          </cell>
          <cell r="AC431">
            <v>1012263.3348000001</v>
          </cell>
          <cell r="AD431">
            <v>121471.60017600001</v>
          </cell>
          <cell r="AE431">
            <v>0.12</v>
          </cell>
          <cell r="AF431">
            <v>43567</v>
          </cell>
          <cell r="AG431" t="str">
            <v>DAP东莞</v>
          </cell>
          <cell r="AH431"/>
          <cell r="AI431"/>
          <cell r="AJ431"/>
          <cell r="AK431">
            <v>0.2</v>
          </cell>
          <cell r="AL431">
            <v>2800175.2</v>
          </cell>
          <cell r="AM431">
            <v>43556</v>
          </cell>
          <cell r="AN431" t="str">
            <v>Yes</v>
          </cell>
          <cell r="AO431">
            <v>0.8</v>
          </cell>
          <cell r="AP431">
            <v>11200700.800000001</v>
          </cell>
          <cell r="AQ431">
            <v>43556</v>
          </cell>
          <cell r="AR431">
            <v>43579</v>
          </cell>
          <cell r="AS431" t="str">
            <v>complete</v>
          </cell>
          <cell r="AT431"/>
          <cell r="AV431"/>
          <cell r="AW431"/>
          <cell r="AX431" t="str">
            <v>Yes</v>
          </cell>
          <cell r="AY431"/>
          <cell r="AZ431" t="str">
            <v>Y</v>
          </cell>
          <cell r="BA431" t="str">
            <v>Yes</v>
          </cell>
        </row>
        <row r="432">
          <cell r="A432">
            <v>43556</v>
          </cell>
          <cell r="B432">
            <v>281</v>
          </cell>
          <cell r="C432" t="str">
            <v>C49SZX20190052SS</v>
          </cell>
          <cell r="D432" t="str">
            <v>乐上</v>
          </cell>
          <cell r="E432" t="str">
            <v>YSM10</v>
          </cell>
          <cell r="F432" t="str">
            <v>#03636</v>
          </cell>
          <cell r="G432" t="e">
            <v>#REF!</v>
          </cell>
          <cell r="H432" t="e">
            <v>#REF!</v>
          </cell>
          <cell r="I432" t="str">
            <v>L-&gt;R</v>
          </cell>
          <cell r="J432" t="str">
            <v>MVC</v>
          </cell>
          <cell r="K432">
            <v>1</v>
          </cell>
          <cell r="L432">
            <v>109381</v>
          </cell>
          <cell r="M432" t="str">
            <v>APR 19</v>
          </cell>
          <cell r="O432">
            <v>11116289</v>
          </cell>
          <cell r="P432">
            <v>8603500</v>
          </cell>
          <cell r="Q432">
            <v>43556</v>
          </cell>
          <cell r="R432" t="str">
            <v>Yes</v>
          </cell>
          <cell r="S432" t="str">
            <v>C49</v>
          </cell>
          <cell r="T432" t="str">
            <v>SOUTH</v>
          </cell>
          <cell r="U432" t="str">
            <v>東莞</v>
          </cell>
          <cell r="V432" t="str">
            <v>SZ 深圳</v>
          </cell>
          <cell r="W432" t="str">
            <v>SS</v>
          </cell>
          <cell r="X432" t="str">
            <v>JPY</v>
          </cell>
          <cell r="Y432">
            <v>8603500</v>
          </cell>
          <cell r="Z432">
            <v>1</v>
          </cell>
          <cell r="AA432">
            <v>8603500</v>
          </cell>
          <cell r="AB432">
            <v>7.2300000000000003E-2</v>
          </cell>
          <cell r="AC432">
            <v>622033.05000000005</v>
          </cell>
          <cell r="AD432">
            <v>74643.966</v>
          </cell>
          <cell r="AE432">
            <v>0.12</v>
          </cell>
          <cell r="AF432">
            <v>43567</v>
          </cell>
          <cell r="AG432" t="str">
            <v>DAP东莞</v>
          </cell>
          <cell r="AH432"/>
          <cell r="AI432"/>
          <cell r="AJ432"/>
          <cell r="AK432">
            <v>0.2</v>
          </cell>
          <cell r="AL432">
            <v>1720700</v>
          </cell>
          <cell r="AM432">
            <v>43556</v>
          </cell>
          <cell r="AN432" t="str">
            <v>Yes</v>
          </cell>
          <cell r="AO432">
            <v>0.8</v>
          </cell>
          <cell r="AP432">
            <v>6882800</v>
          </cell>
          <cell r="AQ432">
            <v>43556</v>
          </cell>
          <cell r="AR432">
            <v>43579</v>
          </cell>
          <cell r="AS432" t="str">
            <v>complete</v>
          </cell>
          <cell r="AT432"/>
          <cell r="AV432"/>
          <cell r="AW432"/>
          <cell r="AX432" t="str">
            <v>Yes</v>
          </cell>
          <cell r="AY432"/>
          <cell r="AZ432" t="str">
            <v>Y</v>
          </cell>
          <cell r="BA432" t="str">
            <v>Yes</v>
          </cell>
        </row>
        <row r="433">
          <cell r="A433">
            <v>43556</v>
          </cell>
          <cell r="B433">
            <v>282</v>
          </cell>
          <cell r="C433" t="str">
            <v>C49SZX20190052SS</v>
          </cell>
          <cell r="D433" t="str">
            <v>乐上</v>
          </cell>
          <cell r="E433" t="str">
            <v>YSM10</v>
          </cell>
          <cell r="F433" t="str">
            <v>#03636</v>
          </cell>
          <cell r="G433" t="e">
            <v>#REF!</v>
          </cell>
          <cell r="H433" t="e">
            <v>#REF!</v>
          </cell>
          <cell r="I433" t="str">
            <v>L-&gt;R</v>
          </cell>
          <cell r="J433" t="str">
            <v>MVC</v>
          </cell>
          <cell r="K433">
            <v>1</v>
          </cell>
          <cell r="L433">
            <v>109381</v>
          </cell>
          <cell r="M433" t="str">
            <v>APR 19</v>
          </cell>
          <cell r="O433">
            <v>11116289</v>
          </cell>
          <cell r="P433">
            <v>8603500</v>
          </cell>
          <cell r="Q433">
            <v>43556</v>
          </cell>
          <cell r="R433" t="str">
            <v>Yes</v>
          </cell>
          <cell r="S433" t="str">
            <v>C49</v>
          </cell>
          <cell r="T433" t="str">
            <v>SOUTH</v>
          </cell>
          <cell r="U433" t="str">
            <v>東莞</v>
          </cell>
          <cell r="V433" t="str">
            <v>SZ 深圳</v>
          </cell>
          <cell r="W433" t="str">
            <v>SS</v>
          </cell>
          <cell r="X433" t="str">
            <v>JPY</v>
          </cell>
          <cell r="Y433">
            <v>8603500</v>
          </cell>
          <cell r="Z433">
            <v>1</v>
          </cell>
          <cell r="AA433">
            <v>8603500</v>
          </cell>
          <cell r="AB433">
            <v>7.2300000000000003E-2</v>
          </cell>
          <cell r="AC433">
            <v>622033.05000000005</v>
          </cell>
          <cell r="AD433">
            <v>74643.966</v>
          </cell>
          <cell r="AE433">
            <v>0.12</v>
          </cell>
          <cell r="AF433">
            <v>43567</v>
          </cell>
          <cell r="AG433" t="str">
            <v>DAP东莞</v>
          </cell>
          <cell r="AH433"/>
          <cell r="AI433"/>
          <cell r="AJ433"/>
          <cell r="AK433">
            <v>0.2</v>
          </cell>
          <cell r="AL433">
            <v>1720700</v>
          </cell>
          <cell r="AM433">
            <v>43556</v>
          </cell>
          <cell r="AN433" t="str">
            <v>Yes</v>
          </cell>
          <cell r="AO433">
            <v>0.8</v>
          </cell>
          <cell r="AP433">
            <v>6882800</v>
          </cell>
          <cell r="AQ433">
            <v>43556</v>
          </cell>
          <cell r="AR433">
            <v>43579</v>
          </cell>
          <cell r="AS433" t="str">
            <v>complete</v>
          </cell>
          <cell r="AT433"/>
          <cell r="AV433"/>
          <cell r="AW433"/>
          <cell r="AX433" t="str">
            <v>Yes</v>
          </cell>
          <cell r="AY433"/>
          <cell r="AZ433" t="str">
            <v>Y</v>
          </cell>
          <cell r="BA433" t="str">
            <v>Yes</v>
          </cell>
        </row>
        <row r="434">
          <cell r="A434">
            <v>43556</v>
          </cell>
          <cell r="B434">
            <v>283</v>
          </cell>
          <cell r="C434" t="str">
            <v>C49SZX20190042JL</v>
          </cell>
          <cell r="D434" t="str">
            <v>杉川/end user:放德劲</v>
          </cell>
          <cell r="E434" t="str">
            <v>YSM20R(SV)-2</v>
          </cell>
          <cell r="F434" t="str">
            <v>#03618</v>
          </cell>
          <cell r="G434" t="e">
            <v>#REF!</v>
          </cell>
          <cell r="H434" t="e">
            <v>#REF!</v>
          </cell>
          <cell r="I434" t="str">
            <v>L-&gt;R</v>
          </cell>
          <cell r="J434" t="str">
            <v>MVC</v>
          </cell>
          <cell r="K434">
            <v>1</v>
          </cell>
          <cell r="L434">
            <v>109383</v>
          </cell>
          <cell r="M434" t="str">
            <v>APR 19</v>
          </cell>
          <cell r="O434">
            <v>11116288</v>
          </cell>
          <cell r="P434">
            <v>15920000</v>
          </cell>
          <cell r="Q434">
            <v>43556</v>
          </cell>
          <cell r="R434" t="str">
            <v>No</v>
          </cell>
          <cell r="S434" t="str">
            <v>C49</v>
          </cell>
          <cell r="T434" t="str">
            <v>SOUTH</v>
          </cell>
          <cell r="U434" t="str">
            <v>深圳</v>
          </cell>
          <cell r="V434" t="str">
            <v>SZ 深圳</v>
          </cell>
          <cell r="W434" t="str">
            <v>JL</v>
          </cell>
          <cell r="X434" t="str">
            <v>JPY</v>
          </cell>
          <cell r="Y434">
            <v>15920000</v>
          </cell>
          <cell r="Z434">
            <v>1</v>
          </cell>
          <cell r="AA434">
            <v>15920000</v>
          </cell>
          <cell r="AB434">
            <v>7.2300000000000003E-2</v>
          </cell>
          <cell r="AC434">
            <v>1151016</v>
          </cell>
          <cell r="AD434">
            <v>138121.91999999998</v>
          </cell>
          <cell r="AE434">
            <v>0.12</v>
          </cell>
          <cell r="AF434">
            <v>43572</v>
          </cell>
          <cell r="AG434" t="str">
            <v>DAP 深圳</v>
          </cell>
          <cell r="AK434">
            <v>0.95</v>
          </cell>
          <cell r="AL434">
            <v>15124000</v>
          </cell>
          <cell r="AM434">
            <v>43556</v>
          </cell>
          <cell r="AN434" t="str">
            <v>Yes</v>
          </cell>
          <cell r="AO434">
            <v>0.05</v>
          </cell>
          <cell r="AP434">
            <v>796000</v>
          </cell>
          <cell r="AQ434">
            <v>43617</v>
          </cell>
          <cell r="AR434">
            <v>43627</v>
          </cell>
          <cell r="AS434" t="str">
            <v>complete</v>
          </cell>
          <cell r="AT434"/>
          <cell r="AX434" t="str">
            <v>Yes</v>
          </cell>
          <cell r="AZ434" t="str">
            <v>Y</v>
          </cell>
          <cell r="BA434" t="str">
            <v>Yes</v>
          </cell>
        </row>
        <row r="435">
          <cell r="A435">
            <v>43556</v>
          </cell>
          <cell r="B435">
            <v>284</v>
          </cell>
          <cell r="C435" t="str">
            <v>C49SZX20190058SX</v>
          </cell>
          <cell r="D435" t="str">
            <v>玮芯电子</v>
          </cell>
          <cell r="E435" t="str">
            <v>YSM20R(SV)-2</v>
          </cell>
          <cell r="F435" t="str">
            <v>#03652</v>
          </cell>
          <cell r="G435" t="e">
            <v>#REF!</v>
          </cell>
          <cell r="H435" t="e">
            <v>#REF!</v>
          </cell>
          <cell r="I435" t="str">
            <v>L-&gt;R</v>
          </cell>
          <cell r="J435" t="str">
            <v>MVC</v>
          </cell>
          <cell r="K435">
            <v>1</v>
          </cell>
          <cell r="L435">
            <v>109389</v>
          </cell>
          <cell r="M435" t="str">
            <v>MAY 19</v>
          </cell>
          <cell r="N435">
            <v>43593</v>
          </cell>
          <cell r="O435">
            <v>11116291</v>
          </cell>
          <cell r="P435">
            <v>15029975</v>
          </cell>
          <cell r="Q435">
            <v>43586</v>
          </cell>
          <cell r="R435" t="str">
            <v>Yes</v>
          </cell>
          <cell r="S435" t="str">
            <v>C49</v>
          </cell>
          <cell r="T435" t="str">
            <v>SOUTH</v>
          </cell>
          <cell r="U435" t="str">
            <v>深圳</v>
          </cell>
          <cell r="V435" t="str">
            <v>SZ 深圳</v>
          </cell>
          <cell r="W435" t="str">
            <v>SX</v>
          </cell>
          <cell r="X435" t="str">
            <v>JPY</v>
          </cell>
          <cell r="Y435">
            <v>15029975</v>
          </cell>
          <cell r="Z435">
            <v>1</v>
          </cell>
          <cell r="AA435">
            <v>15029975</v>
          </cell>
          <cell r="AB435">
            <v>7.2300000000000003E-2</v>
          </cell>
          <cell r="AC435">
            <v>1086667.1925000001</v>
          </cell>
          <cell r="AD435">
            <v>130400.06310000001</v>
          </cell>
          <cell r="AE435">
            <v>0.12</v>
          </cell>
          <cell r="AF435">
            <v>43573</v>
          </cell>
          <cell r="AG435" t="str">
            <v>DAP SZ</v>
          </cell>
          <cell r="AK435">
            <v>0.2</v>
          </cell>
          <cell r="AL435">
            <v>3005995</v>
          </cell>
          <cell r="AM435">
            <v>43586</v>
          </cell>
          <cell r="AN435" t="str">
            <v>Yes</v>
          </cell>
          <cell r="AO435">
            <v>0.8</v>
          </cell>
          <cell r="AP435">
            <v>12023980</v>
          </cell>
          <cell r="AQ435">
            <v>43556</v>
          </cell>
          <cell r="AR435">
            <v>43584</v>
          </cell>
          <cell r="AS435"/>
          <cell r="AT435">
            <v>0</v>
          </cell>
        </row>
        <row r="436">
          <cell r="A436">
            <v>43556</v>
          </cell>
          <cell r="B436">
            <v>285</v>
          </cell>
          <cell r="C436" t="str">
            <v>C49SZX20190059SX</v>
          </cell>
          <cell r="D436" t="str">
            <v>玮芯电子</v>
          </cell>
          <cell r="E436" t="str">
            <v>YSM20R(SV)-2</v>
          </cell>
          <cell r="F436" t="str">
            <v>NA</v>
          </cell>
          <cell r="G436" t="e">
            <v>#REF!</v>
          </cell>
          <cell r="H436" t="e">
            <v>#REF!</v>
          </cell>
          <cell r="I436" t="str">
            <v>L-&gt;R</v>
          </cell>
          <cell r="J436" t="str">
            <v>No</v>
          </cell>
          <cell r="K436">
            <v>1</v>
          </cell>
          <cell r="L436" t="e">
            <v>#REF!</v>
          </cell>
          <cell r="M436" t="e">
            <v>#REF!</v>
          </cell>
          <cell r="N436"/>
          <cell r="O436"/>
          <cell r="P436"/>
          <cell r="R436" t="str">
            <v>Yes</v>
          </cell>
          <cell r="S436" t="str">
            <v>C49</v>
          </cell>
          <cell r="T436" t="str">
            <v>SOUTH</v>
          </cell>
          <cell r="U436" t="str">
            <v>深圳</v>
          </cell>
          <cell r="V436" t="str">
            <v>SZ 深圳</v>
          </cell>
          <cell r="W436" t="str">
            <v>SX</v>
          </cell>
          <cell r="X436" t="str">
            <v>JPY</v>
          </cell>
          <cell r="Y436">
            <v>14642375</v>
          </cell>
          <cell r="Z436">
            <v>1</v>
          </cell>
          <cell r="AA436">
            <v>14642375</v>
          </cell>
          <cell r="AB436">
            <v>7.2300000000000003E-2</v>
          </cell>
          <cell r="AC436">
            <v>1058643.7125000001</v>
          </cell>
          <cell r="AD436">
            <v>127037.24550000002</v>
          </cell>
          <cell r="AE436">
            <v>0.12</v>
          </cell>
          <cell r="AF436">
            <v>43573</v>
          </cell>
          <cell r="AG436" t="str">
            <v>DAP 深圳</v>
          </cell>
          <cell r="AI436"/>
          <cell r="AJ436"/>
          <cell r="AK436">
            <v>0.2</v>
          </cell>
          <cell r="AL436">
            <v>2928475</v>
          </cell>
          <cell r="AM436"/>
          <cell r="AN436" t="str">
            <v>No</v>
          </cell>
          <cell r="AO436">
            <v>0.8</v>
          </cell>
          <cell r="AP436">
            <v>11713900</v>
          </cell>
          <cell r="AR436"/>
          <cell r="AS436"/>
          <cell r="AT436">
            <v>0</v>
          </cell>
          <cell r="AV436"/>
          <cell r="AX436" t="str">
            <v>Cancel</v>
          </cell>
          <cell r="AY436"/>
          <cell r="AZ436"/>
          <cell r="BA436" t="str">
            <v>Cancel</v>
          </cell>
        </row>
        <row r="437">
          <cell r="A437">
            <v>43556</v>
          </cell>
          <cell r="B437">
            <v>286</v>
          </cell>
          <cell r="C437" t="str">
            <v>C49SZX20190059SX</v>
          </cell>
          <cell r="D437" t="str">
            <v>玮芯电子</v>
          </cell>
          <cell r="E437" t="str">
            <v>YSM20R(SV)-2</v>
          </cell>
          <cell r="F437" t="str">
            <v>NA</v>
          </cell>
          <cell r="G437" t="e">
            <v>#REF!</v>
          </cell>
          <cell r="H437" t="e">
            <v>#REF!</v>
          </cell>
          <cell r="I437" t="str">
            <v>L-&gt;R</v>
          </cell>
          <cell r="J437" t="str">
            <v>No</v>
          </cell>
          <cell r="K437">
            <v>1</v>
          </cell>
          <cell r="L437" t="e">
            <v>#REF!</v>
          </cell>
          <cell r="M437" t="e">
            <v>#REF!</v>
          </cell>
          <cell r="N437"/>
          <cell r="O437"/>
          <cell r="P437"/>
          <cell r="R437" t="str">
            <v>Yes</v>
          </cell>
          <cell r="S437" t="str">
            <v>C49</v>
          </cell>
          <cell r="T437" t="str">
            <v>SOUTH</v>
          </cell>
          <cell r="U437" t="str">
            <v>深圳</v>
          </cell>
          <cell r="V437" t="str">
            <v>SZ 深圳</v>
          </cell>
          <cell r="W437" t="str">
            <v>SX</v>
          </cell>
          <cell r="X437" t="str">
            <v>JPY</v>
          </cell>
          <cell r="Y437">
            <v>14642375</v>
          </cell>
          <cell r="Z437">
            <v>1</v>
          </cell>
          <cell r="AA437">
            <v>14642375</v>
          </cell>
          <cell r="AB437">
            <v>7.2300000000000003E-2</v>
          </cell>
          <cell r="AC437">
            <v>1058643.7125000001</v>
          </cell>
          <cell r="AD437">
            <v>127037.24550000002</v>
          </cell>
          <cell r="AE437">
            <v>0.12</v>
          </cell>
          <cell r="AF437">
            <v>43573</v>
          </cell>
          <cell r="AG437" t="str">
            <v>DAP 深圳</v>
          </cell>
          <cell r="AI437"/>
          <cell r="AJ437"/>
          <cell r="AK437">
            <v>0.2</v>
          </cell>
          <cell r="AL437">
            <v>2928475</v>
          </cell>
          <cell r="AM437"/>
          <cell r="AN437" t="str">
            <v>No</v>
          </cell>
          <cell r="AO437">
            <v>0.8</v>
          </cell>
          <cell r="AP437">
            <v>11713900</v>
          </cell>
          <cell r="AR437"/>
          <cell r="AS437"/>
          <cell r="AT437">
            <v>0</v>
          </cell>
          <cell r="AV437"/>
          <cell r="AX437" t="str">
            <v>Cancel</v>
          </cell>
          <cell r="AY437"/>
          <cell r="AZ437"/>
          <cell r="BA437" t="str">
            <v>Cancel</v>
          </cell>
        </row>
        <row r="438">
          <cell r="A438">
            <v>43556</v>
          </cell>
          <cell r="B438">
            <v>287</v>
          </cell>
          <cell r="C438" t="str">
            <v>C49SZX20190056RW</v>
          </cell>
          <cell r="D438" t="str">
            <v>富斯迈</v>
          </cell>
          <cell r="E438" t="str">
            <v>YSM20R(SV)-2</v>
          </cell>
          <cell r="F438" t="str">
            <v>#57486</v>
          </cell>
          <cell r="G438" t="e">
            <v>#REF!</v>
          </cell>
          <cell r="H438" t="e">
            <v>#REF!</v>
          </cell>
          <cell r="I438" t="str">
            <v>L-&gt;R</v>
          </cell>
          <cell r="J438" t="str">
            <v>MVC</v>
          </cell>
          <cell r="K438">
            <v>1</v>
          </cell>
          <cell r="L438">
            <v>109336</v>
          </cell>
          <cell r="M438" t="str">
            <v>MAY 19</v>
          </cell>
          <cell r="N438">
            <v>43609</v>
          </cell>
          <cell r="O438">
            <v>11116298</v>
          </cell>
          <cell r="P438">
            <v>12030000</v>
          </cell>
          <cell r="Q438">
            <v>43586</v>
          </cell>
          <cell r="R438" t="str">
            <v>No</v>
          </cell>
          <cell r="S438" t="str">
            <v>C49</v>
          </cell>
          <cell r="T438" t="str">
            <v>SOUTH</v>
          </cell>
          <cell r="U438" t="str">
            <v>深圳</v>
          </cell>
          <cell r="V438" t="str">
            <v>SZ 深圳</v>
          </cell>
          <cell r="W438" t="str">
            <v>RW</v>
          </cell>
          <cell r="X438" t="str">
            <v>JPY</v>
          </cell>
          <cell r="Y438">
            <v>12030000</v>
          </cell>
          <cell r="Z438">
            <v>1</v>
          </cell>
          <cell r="AA438">
            <v>12030000</v>
          </cell>
          <cell r="AB438">
            <v>7.2300000000000003E-2</v>
          </cell>
          <cell r="AC438">
            <v>869769</v>
          </cell>
          <cell r="AD438">
            <v>104372.28</v>
          </cell>
          <cell r="AE438">
            <v>0.12</v>
          </cell>
          <cell r="AF438">
            <v>43572</v>
          </cell>
          <cell r="AG438" t="str">
            <v>CIF HK</v>
          </cell>
          <cell r="AK438">
            <v>0.2</v>
          </cell>
          <cell r="AL438">
            <v>2406000</v>
          </cell>
          <cell r="AM438">
            <v>43556</v>
          </cell>
          <cell r="AN438" t="str">
            <v>Yes</v>
          </cell>
          <cell r="AO438">
            <v>0.8</v>
          </cell>
          <cell r="AP438">
            <v>9624000</v>
          </cell>
          <cell r="AQ438">
            <v>43586</v>
          </cell>
          <cell r="AR438">
            <v>43613</v>
          </cell>
          <cell r="AS438" t="str">
            <v>complete</v>
          </cell>
          <cell r="AT438"/>
          <cell r="AX438" t="str">
            <v>Yes</v>
          </cell>
          <cell r="AZ438" t="str">
            <v>Y</v>
          </cell>
          <cell r="BA438" t="str">
            <v>Yes</v>
          </cell>
        </row>
        <row r="439">
          <cell r="A439">
            <v>43556</v>
          </cell>
          <cell r="B439">
            <v>288</v>
          </cell>
          <cell r="C439" t="str">
            <v>C49SZX20190056RW</v>
          </cell>
          <cell r="D439" t="str">
            <v>富斯迈</v>
          </cell>
          <cell r="E439" t="str">
            <v>YSM20R(SV)-2</v>
          </cell>
          <cell r="F439" t="str">
            <v>#57486</v>
          </cell>
          <cell r="G439" t="e">
            <v>#REF!</v>
          </cell>
          <cell r="H439" t="e">
            <v>#REF!</v>
          </cell>
          <cell r="I439" t="str">
            <v>L-&gt;R</v>
          </cell>
          <cell r="J439" t="str">
            <v>No</v>
          </cell>
          <cell r="K439">
            <v>1</v>
          </cell>
          <cell r="L439">
            <v>109336</v>
          </cell>
          <cell r="M439" t="str">
            <v>MAY 19</v>
          </cell>
          <cell r="N439">
            <v>43609</v>
          </cell>
          <cell r="O439">
            <v>11116298</v>
          </cell>
          <cell r="P439">
            <v>12030000</v>
          </cell>
          <cell r="Q439">
            <v>43586</v>
          </cell>
          <cell r="R439" t="str">
            <v>No</v>
          </cell>
          <cell r="S439" t="str">
            <v>C49</v>
          </cell>
          <cell r="T439" t="str">
            <v>SOUTH</v>
          </cell>
          <cell r="U439" t="str">
            <v>深圳</v>
          </cell>
          <cell r="V439" t="str">
            <v>SZ 深圳</v>
          </cell>
          <cell r="W439" t="str">
            <v>RW</v>
          </cell>
          <cell r="X439" t="str">
            <v>JPY</v>
          </cell>
          <cell r="Y439">
            <v>12030000</v>
          </cell>
          <cell r="Z439">
            <v>1</v>
          </cell>
          <cell r="AA439">
            <v>12030000</v>
          </cell>
          <cell r="AB439">
            <v>7.2300000000000003E-2</v>
          </cell>
          <cell r="AC439">
            <v>869769</v>
          </cell>
          <cell r="AD439">
            <v>104372.28</v>
          </cell>
          <cell r="AE439">
            <v>0.12</v>
          </cell>
          <cell r="AF439">
            <v>43572</v>
          </cell>
          <cell r="AG439" t="str">
            <v>CIF HK</v>
          </cell>
          <cell r="AK439">
            <v>0.2</v>
          </cell>
          <cell r="AL439">
            <v>2406000</v>
          </cell>
          <cell r="AM439">
            <v>43556</v>
          </cell>
          <cell r="AN439" t="str">
            <v>Yes</v>
          </cell>
          <cell r="AO439">
            <v>0.8</v>
          </cell>
          <cell r="AP439">
            <v>9624000</v>
          </cell>
          <cell r="AQ439">
            <v>43586</v>
          </cell>
          <cell r="AR439">
            <v>43613</v>
          </cell>
          <cell r="AS439" t="str">
            <v>complete</v>
          </cell>
          <cell r="AT439"/>
          <cell r="AX439" t="str">
            <v>Yes</v>
          </cell>
          <cell r="AZ439" t="str">
            <v>Y</v>
          </cell>
          <cell r="BA439" t="str">
            <v>Yes</v>
          </cell>
        </row>
        <row r="440">
          <cell r="A440">
            <v>43556</v>
          </cell>
          <cell r="B440">
            <v>289</v>
          </cell>
          <cell r="C440" t="str">
            <v>C49SZX20190054JL</v>
          </cell>
          <cell r="D440" t="str">
            <v>鹏鑫达</v>
          </cell>
          <cell r="E440" t="str">
            <v>YSM10</v>
          </cell>
          <cell r="F440" t="str">
            <v>NA</v>
          </cell>
          <cell r="G440" t="e">
            <v>#REF!</v>
          </cell>
          <cell r="H440" t="e">
            <v>#REF!</v>
          </cell>
          <cell r="I440" t="str">
            <v>L-&gt;R</v>
          </cell>
          <cell r="J440" t="str">
            <v>MVC</v>
          </cell>
          <cell r="K440">
            <v>1</v>
          </cell>
          <cell r="L440" t="str">
            <v>取消</v>
          </cell>
          <cell r="M440" t="e">
            <v>#N/A</v>
          </cell>
          <cell r="N440"/>
          <cell r="O440"/>
          <cell r="P440"/>
          <cell r="R440" t="str">
            <v>Yes</v>
          </cell>
          <cell r="S440" t="str">
            <v>C49</v>
          </cell>
          <cell r="T440" t="str">
            <v>SOUTH</v>
          </cell>
          <cell r="U440" t="str">
            <v>深圳</v>
          </cell>
          <cell r="V440" t="str">
            <v>SZ 深圳</v>
          </cell>
          <cell r="W440" t="str">
            <v>JL</v>
          </cell>
          <cell r="X440" t="str">
            <v>JPY</v>
          </cell>
          <cell r="Y440">
            <v>8150000</v>
          </cell>
          <cell r="Z440">
            <v>1</v>
          </cell>
          <cell r="AA440">
            <v>8150000</v>
          </cell>
          <cell r="AB440">
            <v>7.2300000000000003E-2</v>
          </cell>
          <cell r="AC440">
            <v>589245</v>
          </cell>
          <cell r="AD440">
            <v>70709.399999999994</v>
          </cell>
          <cell r="AE440">
            <v>0.12</v>
          </cell>
          <cell r="AF440">
            <v>43573</v>
          </cell>
          <cell r="AG440" t="str">
            <v>DAP 深圳</v>
          </cell>
          <cell r="AI440"/>
          <cell r="AJ440"/>
          <cell r="AK440">
            <v>1</v>
          </cell>
          <cell r="AL440">
            <v>8150000</v>
          </cell>
          <cell r="AM440"/>
          <cell r="AN440" t="str">
            <v>No</v>
          </cell>
          <cell r="AO440"/>
          <cell r="AP440">
            <v>0</v>
          </cell>
          <cell r="AR440"/>
          <cell r="AS440"/>
          <cell r="AT440">
            <v>0</v>
          </cell>
          <cell r="AV440"/>
          <cell r="AX440" t="str">
            <v>Cancel</v>
          </cell>
          <cell r="AY440"/>
          <cell r="AZ440"/>
          <cell r="BA440" t="str">
            <v>Cancel</v>
          </cell>
        </row>
        <row r="441">
          <cell r="A441">
            <v>43556</v>
          </cell>
          <cell r="B441">
            <v>290</v>
          </cell>
          <cell r="C441" t="str">
            <v>C49SZX20190054JL</v>
          </cell>
          <cell r="D441" t="str">
            <v>鹏鑫达</v>
          </cell>
          <cell r="E441" t="str">
            <v>YSM10</v>
          </cell>
          <cell r="F441" t="str">
            <v>NA</v>
          </cell>
          <cell r="G441" t="e">
            <v>#REF!</v>
          </cell>
          <cell r="H441" t="e">
            <v>#REF!</v>
          </cell>
          <cell r="I441" t="str">
            <v>L-&gt;R</v>
          </cell>
          <cell r="J441" t="str">
            <v>MVC</v>
          </cell>
          <cell r="K441">
            <v>1</v>
          </cell>
          <cell r="L441" t="str">
            <v>取消</v>
          </cell>
          <cell r="M441" t="e">
            <v>#N/A</v>
          </cell>
          <cell r="N441"/>
          <cell r="O441"/>
          <cell r="P441"/>
          <cell r="R441" t="str">
            <v>Yes</v>
          </cell>
          <cell r="S441" t="str">
            <v>C49</v>
          </cell>
          <cell r="T441" t="str">
            <v>SOUTH</v>
          </cell>
          <cell r="U441" t="str">
            <v>深圳</v>
          </cell>
          <cell r="V441" t="str">
            <v>SZ 深圳</v>
          </cell>
          <cell r="W441" t="str">
            <v>JL</v>
          </cell>
          <cell r="X441" t="str">
            <v>JPY</v>
          </cell>
          <cell r="Y441">
            <v>8150000</v>
          </cell>
          <cell r="Z441">
            <v>1</v>
          </cell>
          <cell r="AA441">
            <v>8150000</v>
          </cell>
          <cell r="AB441">
            <v>7.2300000000000003E-2</v>
          </cell>
          <cell r="AC441">
            <v>589245</v>
          </cell>
          <cell r="AD441">
            <v>70709.399999999994</v>
          </cell>
          <cell r="AE441">
            <v>0.12</v>
          </cell>
          <cell r="AF441">
            <v>43573</v>
          </cell>
          <cell r="AG441" t="str">
            <v>DAP 深圳</v>
          </cell>
          <cell r="AI441"/>
          <cell r="AJ441"/>
          <cell r="AK441">
            <v>1</v>
          </cell>
          <cell r="AL441">
            <v>8150000</v>
          </cell>
          <cell r="AM441"/>
          <cell r="AN441" t="str">
            <v>No</v>
          </cell>
          <cell r="AO441"/>
          <cell r="AP441">
            <v>0</v>
          </cell>
          <cell r="AR441"/>
          <cell r="AS441"/>
          <cell r="AT441">
            <v>0</v>
          </cell>
          <cell r="AV441"/>
          <cell r="AX441" t="str">
            <v>Cancel</v>
          </cell>
          <cell r="AY441"/>
          <cell r="AZ441"/>
          <cell r="BA441" t="str">
            <v>Cancel</v>
          </cell>
        </row>
        <row r="442">
          <cell r="A442">
            <v>43556</v>
          </cell>
          <cell r="B442">
            <v>291</v>
          </cell>
          <cell r="C442" t="str">
            <v>C49SZX20190060DZ</v>
          </cell>
          <cell r="D442" t="str">
            <v>宝捷</v>
          </cell>
          <cell r="E442" t="str">
            <v>YS24</v>
          </cell>
          <cell r="F442" t="str">
            <v>#13505</v>
          </cell>
          <cell r="G442" t="e">
            <v>#REF!</v>
          </cell>
          <cell r="H442" t="e">
            <v>#REF!</v>
          </cell>
          <cell r="I442" t="str">
            <v>L-&gt;R</v>
          </cell>
          <cell r="J442" t="str">
            <v>MVC</v>
          </cell>
          <cell r="K442">
            <v>1</v>
          </cell>
          <cell r="L442">
            <v>109421</v>
          </cell>
          <cell r="M442" t="str">
            <v>AUG 19</v>
          </cell>
          <cell r="N442">
            <v>43691</v>
          </cell>
          <cell r="O442">
            <v>11116319</v>
          </cell>
          <cell r="P442">
            <v>12440000</v>
          </cell>
          <cell r="Q442">
            <v>43678</v>
          </cell>
          <cell r="R442" t="str">
            <v>No</v>
          </cell>
          <cell r="S442" t="str">
            <v>C49</v>
          </cell>
          <cell r="T442" t="str">
            <v>SOUTH</v>
          </cell>
          <cell r="U442" t="str">
            <v>深圳</v>
          </cell>
          <cell r="V442" t="str">
            <v>SZ 深圳</v>
          </cell>
          <cell r="W442" t="str">
            <v>DZ</v>
          </cell>
          <cell r="X442" t="str">
            <v>JPY</v>
          </cell>
          <cell r="Y442">
            <v>12440000</v>
          </cell>
          <cell r="Z442">
            <v>1</v>
          </cell>
          <cell r="AA442">
            <v>12440000</v>
          </cell>
          <cell r="AB442">
            <v>7.2300000000000003E-2</v>
          </cell>
          <cell r="AC442">
            <v>899412</v>
          </cell>
          <cell r="AD442">
            <v>107929.44</v>
          </cell>
          <cell r="AE442">
            <v>0.12</v>
          </cell>
          <cell r="AF442">
            <v>43579</v>
          </cell>
          <cell r="AG442" t="str">
            <v>CIF HK</v>
          </cell>
          <cell r="AI442"/>
          <cell r="AJ442"/>
          <cell r="AK442">
            <v>0.1</v>
          </cell>
          <cell r="AL442">
            <v>1244000</v>
          </cell>
          <cell r="AM442"/>
          <cell r="AN442" t="str">
            <v>Yes</v>
          </cell>
          <cell r="AO442" t="str">
            <v>agree</v>
          </cell>
          <cell r="AP442">
            <v>4337299</v>
          </cell>
          <cell r="AQ442">
            <v>43617</v>
          </cell>
          <cell r="AR442">
            <v>43619</v>
          </cell>
          <cell r="AS442" t="str">
            <v>agree</v>
          </cell>
          <cell r="AT442">
            <v>6858701</v>
          </cell>
          <cell r="AU442">
            <v>43678</v>
          </cell>
          <cell r="AV442"/>
          <cell r="AW442" t="str">
            <v>complete</v>
          </cell>
          <cell r="AX442" t="str">
            <v>Yes</v>
          </cell>
          <cell r="AY442"/>
          <cell r="AZ442" t="str">
            <v>Y</v>
          </cell>
          <cell r="BA442" t="str">
            <v>Yes</v>
          </cell>
        </row>
        <row r="443">
          <cell r="A443">
            <v>43556</v>
          </cell>
          <cell r="B443">
            <v>292</v>
          </cell>
          <cell r="C443" t="str">
            <v>C49SZX20190062ZX</v>
          </cell>
          <cell r="D443" t="str">
            <v>帝泰克</v>
          </cell>
          <cell r="E443" t="str">
            <v>YSM10</v>
          </cell>
          <cell r="F443" t="str">
            <v>NA</v>
          </cell>
          <cell r="G443" t="e">
            <v>#REF!</v>
          </cell>
          <cell r="H443" t="e">
            <v>#REF!</v>
          </cell>
          <cell r="I443" t="str">
            <v>L-&gt;R</v>
          </cell>
          <cell r="J443" t="str">
            <v>MVC</v>
          </cell>
          <cell r="K443">
            <v>1</v>
          </cell>
          <cell r="L443" t="str">
            <v>取消</v>
          </cell>
          <cell r="M443" t="e">
            <v>#N/A</v>
          </cell>
          <cell r="N443"/>
          <cell r="O443"/>
          <cell r="P443"/>
          <cell r="R443" t="str">
            <v>No</v>
          </cell>
          <cell r="S443" t="str">
            <v>C49</v>
          </cell>
          <cell r="T443" t="str">
            <v>SOUTH</v>
          </cell>
          <cell r="U443" t="str">
            <v>深圳</v>
          </cell>
          <cell r="V443" t="str">
            <v>SZ 深圳</v>
          </cell>
          <cell r="W443" t="str">
            <v>ZX</v>
          </cell>
          <cell r="X443" t="str">
            <v>JPY</v>
          </cell>
          <cell r="Y443">
            <v>10000000</v>
          </cell>
          <cell r="Z443">
            <v>1</v>
          </cell>
          <cell r="AA443">
            <v>10000000</v>
          </cell>
          <cell r="AB443">
            <v>7.2300000000000003E-2</v>
          </cell>
          <cell r="AC443">
            <v>723000</v>
          </cell>
          <cell r="AD443">
            <v>86760</v>
          </cell>
          <cell r="AE443">
            <v>0.12</v>
          </cell>
          <cell r="AF443">
            <v>43580</v>
          </cell>
          <cell r="AG443" t="str">
            <v>DAP 深圳</v>
          </cell>
          <cell r="AI443"/>
          <cell r="AJ443"/>
          <cell r="AK443" t="str">
            <v>agree</v>
          </cell>
          <cell r="AL443">
            <v>1495172</v>
          </cell>
          <cell r="AM443">
            <v>43586</v>
          </cell>
          <cell r="AN443" t="str">
            <v>Yes</v>
          </cell>
          <cell r="AO443">
            <v>0.9</v>
          </cell>
          <cell r="AP443">
            <v>9000000</v>
          </cell>
          <cell r="AR443"/>
          <cell r="AS443"/>
          <cell r="AT443">
            <v>0</v>
          </cell>
          <cell r="AV443"/>
          <cell r="AX443" t="str">
            <v>Cancel</v>
          </cell>
          <cell r="AY443"/>
          <cell r="AZ443"/>
          <cell r="BA443" t="str">
            <v>Cancel</v>
          </cell>
        </row>
        <row r="444">
          <cell r="A444">
            <v>43556</v>
          </cell>
          <cell r="B444">
            <v>293</v>
          </cell>
          <cell r="C444" t="str">
            <v>C49SZX20190062ZX</v>
          </cell>
          <cell r="D444" t="str">
            <v>帝泰克</v>
          </cell>
          <cell r="E444" t="str">
            <v>YSM10</v>
          </cell>
          <cell r="F444" t="str">
            <v>NA</v>
          </cell>
          <cell r="G444" t="e">
            <v>#REF!</v>
          </cell>
          <cell r="H444" t="e">
            <v>#REF!</v>
          </cell>
          <cell r="I444" t="str">
            <v>L-&gt;R</v>
          </cell>
          <cell r="J444" t="str">
            <v>No</v>
          </cell>
          <cell r="K444">
            <v>1</v>
          </cell>
          <cell r="L444" t="str">
            <v>取消</v>
          </cell>
          <cell r="M444" t="e">
            <v>#N/A</v>
          </cell>
          <cell r="N444"/>
          <cell r="O444"/>
          <cell r="P444"/>
          <cell r="R444" t="str">
            <v>No</v>
          </cell>
          <cell r="S444" t="str">
            <v>C49</v>
          </cell>
          <cell r="T444" t="str">
            <v>SOUTH</v>
          </cell>
          <cell r="U444" t="str">
            <v>深圳</v>
          </cell>
          <cell r="V444" t="str">
            <v>SZ 深圳</v>
          </cell>
          <cell r="W444" t="str">
            <v>ZX</v>
          </cell>
          <cell r="X444" t="str">
            <v>JPY</v>
          </cell>
          <cell r="Y444">
            <v>10000000</v>
          </cell>
          <cell r="Z444">
            <v>1</v>
          </cell>
          <cell r="AA444">
            <v>10000000</v>
          </cell>
          <cell r="AB444">
            <v>7.2300000000000003E-2</v>
          </cell>
          <cell r="AC444">
            <v>723000</v>
          </cell>
          <cell r="AD444">
            <v>86760</v>
          </cell>
          <cell r="AE444">
            <v>0.12</v>
          </cell>
          <cell r="AF444">
            <v>43580</v>
          </cell>
          <cell r="AG444" t="str">
            <v>DAP 深圳</v>
          </cell>
          <cell r="AI444"/>
          <cell r="AJ444"/>
          <cell r="AK444" t="str">
            <v>agree</v>
          </cell>
          <cell r="AL444">
            <v>504828</v>
          </cell>
          <cell r="AM444"/>
          <cell r="AN444" t="str">
            <v>No</v>
          </cell>
          <cell r="AO444">
            <v>0.9</v>
          </cell>
          <cell r="AP444">
            <v>9000000</v>
          </cell>
          <cell r="AR444"/>
          <cell r="AS444"/>
          <cell r="AT444">
            <v>0</v>
          </cell>
          <cell r="AV444"/>
          <cell r="AX444" t="str">
            <v>Cancel</v>
          </cell>
          <cell r="AY444"/>
          <cell r="AZ444"/>
          <cell r="BA444" t="str">
            <v>Cancel</v>
          </cell>
        </row>
        <row r="445">
          <cell r="A445">
            <v>43556</v>
          </cell>
          <cell r="B445">
            <v>294</v>
          </cell>
          <cell r="C445" t="str">
            <v>C49SZX20190062ZX</v>
          </cell>
          <cell r="D445" t="str">
            <v>帝泰克</v>
          </cell>
          <cell r="E445" t="str">
            <v>YSM20R(SV)-2</v>
          </cell>
          <cell r="F445" t="str">
            <v>NA</v>
          </cell>
          <cell r="G445" t="e">
            <v>#REF!</v>
          </cell>
          <cell r="H445" t="e">
            <v>#REF!</v>
          </cell>
          <cell r="I445" t="str">
            <v>L-&gt;R</v>
          </cell>
          <cell r="J445" t="str">
            <v>No</v>
          </cell>
          <cell r="K445">
            <v>1</v>
          </cell>
          <cell r="L445" t="str">
            <v>取消</v>
          </cell>
          <cell r="M445" t="e">
            <v>#N/A</v>
          </cell>
          <cell r="N445"/>
          <cell r="O445"/>
          <cell r="P445"/>
          <cell r="R445" t="str">
            <v>No</v>
          </cell>
          <cell r="S445" t="str">
            <v>C49</v>
          </cell>
          <cell r="T445" t="str">
            <v>SOUTH</v>
          </cell>
          <cell r="U445" t="str">
            <v>深圳</v>
          </cell>
          <cell r="V445" t="str">
            <v>SZ 深圳</v>
          </cell>
          <cell r="W445" t="str">
            <v>ZX</v>
          </cell>
          <cell r="X445" t="str">
            <v>JPY</v>
          </cell>
          <cell r="Y445">
            <v>10000000</v>
          </cell>
          <cell r="Z445">
            <v>1</v>
          </cell>
          <cell r="AA445">
            <v>10000000</v>
          </cell>
          <cell r="AB445">
            <v>7.2300000000000003E-2</v>
          </cell>
          <cell r="AC445">
            <v>723000</v>
          </cell>
          <cell r="AD445">
            <v>86760</v>
          </cell>
          <cell r="AE445">
            <v>0.12</v>
          </cell>
          <cell r="AF445">
            <v>43580</v>
          </cell>
          <cell r="AG445" t="str">
            <v>DAP 深圳</v>
          </cell>
          <cell r="AI445"/>
          <cell r="AJ445"/>
          <cell r="AK445">
            <v>0.1</v>
          </cell>
          <cell r="AL445">
            <v>1000000</v>
          </cell>
          <cell r="AM445"/>
          <cell r="AN445" t="str">
            <v>No</v>
          </cell>
          <cell r="AO445">
            <v>0.9</v>
          </cell>
          <cell r="AP445">
            <v>9000000</v>
          </cell>
          <cell r="AR445"/>
          <cell r="AS445"/>
          <cell r="AT445">
            <v>0</v>
          </cell>
          <cell r="AV445"/>
          <cell r="AX445" t="str">
            <v>Cancel</v>
          </cell>
          <cell r="AY445"/>
          <cell r="AZ445"/>
          <cell r="BA445" t="str">
            <v>Cancel</v>
          </cell>
        </row>
        <row r="446">
          <cell r="A446">
            <v>43556</v>
          </cell>
          <cell r="B446">
            <v>295</v>
          </cell>
          <cell r="C446" t="str">
            <v>C49SZX20190062ZX</v>
          </cell>
          <cell r="D446" t="str">
            <v>帝泰克</v>
          </cell>
          <cell r="E446" t="str">
            <v>YSM20R(SV)-2</v>
          </cell>
          <cell r="F446" t="str">
            <v>NA</v>
          </cell>
          <cell r="G446" t="e">
            <v>#REF!</v>
          </cell>
          <cell r="H446" t="e">
            <v>#REF!</v>
          </cell>
          <cell r="I446" t="str">
            <v>L-&gt;R</v>
          </cell>
          <cell r="J446" t="str">
            <v>No</v>
          </cell>
          <cell r="K446">
            <v>1</v>
          </cell>
          <cell r="L446" t="str">
            <v>取消</v>
          </cell>
          <cell r="M446" t="e">
            <v>#N/A</v>
          </cell>
          <cell r="N446"/>
          <cell r="O446"/>
          <cell r="P446"/>
          <cell r="R446" t="str">
            <v>No</v>
          </cell>
          <cell r="S446" t="str">
            <v>C49</v>
          </cell>
          <cell r="T446" t="str">
            <v>SOUTH</v>
          </cell>
          <cell r="U446" t="str">
            <v>深圳</v>
          </cell>
          <cell r="V446" t="str">
            <v>SZ 深圳</v>
          </cell>
          <cell r="W446" t="str">
            <v>ZX</v>
          </cell>
          <cell r="X446" t="str">
            <v>JPY</v>
          </cell>
          <cell r="Y446">
            <v>10000000</v>
          </cell>
          <cell r="Z446">
            <v>1</v>
          </cell>
          <cell r="AA446">
            <v>10000000</v>
          </cell>
          <cell r="AB446">
            <v>7.2300000000000003E-2</v>
          </cell>
          <cell r="AC446">
            <v>723000</v>
          </cell>
          <cell r="AD446">
            <v>86760</v>
          </cell>
          <cell r="AE446">
            <v>0.12</v>
          </cell>
          <cell r="AF446">
            <v>43580</v>
          </cell>
          <cell r="AG446" t="str">
            <v>DAP 深圳</v>
          </cell>
          <cell r="AI446"/>
          <cell r="AJ446"/>
          <cell r="AK446">
            <v>0.1</v>
          </cell>
          <cell r="AL446">
            <v>1000000</v>
          </cell>
          <cell r="AM446"/>
          <cell r="AN446" t="str">
            <v>No</v>
          </cell>
          <cell r="AO446">
            <v>0.9</v>
          </cell>
          <cell r="AP446">
            <v>9000000</v>
          </cell>
          <cell r="AR446"/>
          <cell r="AS446"/>
          <cell r="AT446">
            <v>0</v>
          </cell>
          <cell r="AV446"/>
          <cell r="AX446" t="str">
            <v>Cancel</v>
          </cell>
          <cell r="AY446"/>
          <cell r="AZ446"/>
          <cell r="BA446" t="str">
            <v>Cancel</v>
          </cell>
        </row>
        <row r="447">
          <cell r="A447">
            <v>43556</v>
          </cell>
          <cell r="B447">
            <v>296</v>
          </cell>
          <cell r="C447" t="str">
            <v>C28SZX20190047YY</v>
          </cell>
          <cell r="D447" t="str">
            <v>微力创/end user 昶达</v>
          </cell>
          <cell r="E447" t="str">
            <v>Heller 1809MK5</v>
          </cell>
          <cell r="F447" t="str">
            <v>#03479</v>
          </cell>
          <cell r="G447" t="e">
            <v>#REF!</v>
          </cell>
          <cell r="H447" t="e">
            <v>#REF!</v>
          </cell>
          <cell r="I447" t="str">
            <v>R-&gt;L</v>
          </cell>
          <cell r="J447" t="str">
            <v>No</v>
          </cell>
          <cell r="K447">
            <v>1</v>
          </cell>
          <cell r="L447" t="e">
            <v>#N/A</v>
          </cell>
          <cell r="M447" t="e">
            <v>#N/A</v>
          </cell>
          <cell r="N447">
            <v>43640</v>
          </cell>
          <cell r="O447">
            <v>11100302</v>
          </cell>
          <cell r="P447">
            <v>300000</v>
          </cell>
          <cell r="Q447">
            <v>43617</v>
          </cell>
          <cell r="R447" t="str">
            <v>No</v>
          </cell>
          <cell r="S447" t="str">
            <v>C28</v>
          </cell>
          <cell r="T447" t="str">
            <v>SOUTH</v>
          </cell>
          <cell r="U447" t="str">
            <v>深圳</v>
          </cell>
          <cell r="V447" t="str">
            <v>SZ 深圳</v>
          </cell>
          <cell r="W447" t="str">
            <v>YY</v>
          </cell>
          <cell r="X447" t="str">
            <v>RMB</v>
          </cell>
          <cell r="Y447">
            <v>300000</v>
          </cell>
          <cell r="Z447">
            <v>1.1299999999999999</v>
          </cell>
          <cell r="AA447">
            <v>300000</v>
          </cell>
          <cell r="AB447">
            <v>1.1599999999999999</v>
          </cell>
          <cell r="AC447">
            <v>307964.60176991153</v>
          </cell>
          <cell r="AD447">
            <v>36955.75221238938</v>
          </cell>
          <cell r="AE447">
            <v>0.12</v>
          </cell>
          <cell r="AF447">
            <v>43582</v>
          </cell>
          <cell r="AG447" t="str">
            <v>含税到厂</v>
          </cell>
          <cell r="AK447">
            <v>0.3</v>
          </cell>
          <cell r="AL447">
            <v>90000</v>
          </cell>
          <cell r="AM447">
            <v>43556</v>
          </cell>
          <cell r="AN447" t="str">
            <v>Yes</v>
          </cell>
          <cell r="AO447">
            <v>0.65</v>
          </cell>
          <cell r="AP447">
            <v>195000</v>
          </cell>
          <cell r="AQ447">
            <v>43617</v>
          </cell>
          <cell r="AR447">
            <v>43620</v>
          </cell>
          <cell r="AS447">
            <v>0.05</v>
          </cell>
          <cell r="AT447">
            <v>15000</v>
          </cell>
          <cell r="AU447">
            <v>43678</v>
          </cell>
          <cell r="AV447">
            <v>43700</v>
          </cell>
          <cell r="AW447" t="str">
            <v>complete</v>
          </cell>
          <cell r="AX447" t="str">
            <v>Yes</v>
          </cell>
          <cell r="BA447" t="str">
            <v>Yes</v>
          </cell>
        </row>
        <row r="448">
          <cell r="A448">
            <v>43556</v>
          </cell>
          <cell r="B448">
            <v>297</v>
          </cell>
          <cell r="C448" t="str">
            <v>C49SZX20190061JL</v>
          </cell>
          <cell r="D448" t="str">
            <v>微力创/end user 昶达</v>
          </cell>
          <cell r="E448" t="str">
            <v>YSM20R(SV)-2</v>
          </cell>
          <cell r="F448" t="str">
            <v>#03479</v>
          </cell>
          <cell r="G448" t="e">
            <v>#REF!</v>
          </cell>
          <cell r="H448" t="e">
            <v>#REF!</v>
          </cell>
          <cell r="I448" t="str">
            <v>R-&gt;L</v>
          </cell>
          <cell r="J448" t="str">
            <v>No</v>
          </cell>
          <cell r="K448">
            <v>1</v>
          </cell>
          <cell r="L448">
            <v>109582</v>
          </cell>
          <cell r="M448" t="str">
            <v>JUL 19</v>
          </cell>
          <cell r="N448">
            <v>43651</v>
          </cell>
          <cell r="O448">
            <v>11116307</v>
          </cell>
          <cell r="P448">
            <v>13610000</v>
          </cell>
          <cell r="Q448">
            <v>43647</v>
          </cell>
          <cell r="R448" t="str">
            <v>No</v>
          </cell>
          <cell r="S448" t="str">
            <v>C49</v>
          </cell>
          <cell r="T448" t="str">
            <v>SOUTH</v>
          </cell>
          <cell r="U448" t="str">
            <v>深圳</v>
          </cell>
          <cell r="V448" t="str">
            <v>SZ 深圳</v>
          </cell>
          <cell r="W448" t="str">
            <v>JL</v>
          </cell>
          <cell r="X448" t="str">
            <v>JPY</v>
          </cell>
          <cell r="Y448">
            <v>13610000</v>
          </cell>
          <cell r="Z448">
            <v>1</v>
          </cell>
          <cell r="AA448">
            <v>13610000</v>
          </cell>
          <cell r="AB448">
            <v>7.2300000000000003E-2</v>
          </cell>
          <cell r="AC448">
            <v>984003</v>
          </cell>
          <cell r="AD448">
            <v>118080.36</v>
          </cell>
          <cell r="AE448">
            <v>0.12</v>
          </cell>
          <cell r="AF448">
            <v>43582</v>
          </cell>
          <cell r="AG448" t="str">
            <v>CIF HK</v>
          </cell>
          <cell r="AK448">
            <v>0.3</v>
          </cell>
          <cell r="AL448">
            <v>4083000</v>
          </cell>
          <cell r="AM448">
            <v>43556</v>
          </cell>
          <cell r="AN448" t="str">
            <v>Yes</v>
          </cell>
          <cell r="AO448">
            <v>0.65</v>
          </cell>
          <cell r="AP448">
            <v>8846500</v>
          </cell>
          <cell r="AQ448">
            <v>43647</v>
          </cell>
          <cell r="AR448">
            <v>43649</v>
          </cell>
          <cell r="AS448">
            <v>0.05</v>
          </cell>
          <cell r="AT448">
            <v>680500</v>
          </cell>
          <cell r="AU448">
            <v>43709</v>
          </cell>
          <cell r="AV448" t="str">
            <v>complete</v>
          </cell>
          <cell r="AZ448" t="str">
            <v>Y</v>
          </cell>
          <cell r="BA448" t="str">
            <v>Yes</v>
          </cell>
        </row>
        <row r="449">
          <cell r="A449">
            <v>43556</v>
          </cell>
          <cell r="B449">
            <v>298</v>
          </cell>
          <cell r="C449" t="str">
            <v>C49SZX20190061JL</v>
          </cell>
          <cell r="D449" t="str">
            <v>微力创/end user 昶达</v>
          </cell>
          <cell r="E449" t="str">
            <v>YSM10</v>
          </cell>
          <cell r="F449" t="str">
            <v>#03479</v>
          </cell>
          <cell r="G449" t="e">
            <v>#REF!</v>
          </cell>
          <cell r="H449" t="e">
            <v>#REF!</v>
          </cell>
          <cell r="I449" t="str">
            <v>L-&gt;R</v>
          </cell>
          <cell r="J449" t="str">
            <v>MVC</v>
          </cell>
          <cell r="K449">
            <v>1</v>
          </cell>
          <cell r="L449">
            <v>109381</v>
          </cell>
          <cell r="M449" t="str">
            <v>MAY 19</v>
          </cell>
          <cell r="N449">
            <v>43599</v>
          </cell>
          <cell r="O449">
            <v>11116300</v>
          </cell>
          <cell r="P449">
            <v>9340000</v>
          </cell>
          <cell r="Q449">
            <v>43586</v>
          </cell>
          <cell r="R449" t="str">
            <v>No</v>
          </cell>
          <cell r="S449" t="str">
            <v>C49</v>
          </cell>
          <cell r="T449" t="str">
            <v>SOUTH</v>
          </cell>
          <cell r="U449" t="str">
            <v>深圳</v>
          </cell>
          <cell r="V449" t="str">
            <v>SZ 深圳</v>
          </cell>
          <cell r="W449" t="str">
            <v>JL</v>
          </cell>
          <cell r="X449" t="str">
            <v>JPY</v>
          </cell>
          <cell r="Y449">
            <v>9340000</v>
          </cell>
          <cell r="Z449">
            <v>1</v>
          </cell>
          <cell r="AA449">
            <v>9340000</v>
          </cell>
          <cell r="AB449">
            <v>7.2300000000000003E-2</v>
          </cell>
          <cell r="AC449">
            <v>675282</v>
          </cell>
          <cell r="AD449">
            <v>81033.84</v>
          </cell>
          <cell r="AE449">
            <v>0.12</v>
          </cell>
          <cell r="AF449">
            <v>43582</v>
          </cell>
          <cell r="AG449" t="str">
            <v>CIF HK</v>
          </cell>
          <cell r="AK449">
            <v>0.3</v>
          </cell>
          <cell r="AL449">
            <v>2802000</v>
          </cell>
          <cell r="AM449">
            <v>43556</v>
          </cell>
          <cell r="AN449" t="str">
            <v>Yes</v>
          </cell>
          <cell r="AO449">
            <v>0.65</v>
          </cell>
          <cell r="AP449">
            <v>6071000</v>
          </cell>
          <cell r="AQ449">
            <v>43586</v>
          </cell>
          <cell r="AR449">
            <v>43594</v>
          </cell>
          <cell r="AS449">
            <v>0.05</v>
          </cell>
          <cell r="AT449">
            <v>467000</v>
          </cell>
          <cell r="AU449">
            <v>43709</v>
          </cell>
          <cell r="AV449" t="str">
            <v>complete</v>
          </cell>
          <cell r="AZ449" t="str">
            <v>Y</v>
          </cell>
          <cell r="BA449" t="str">
            <v>Yes</v>
          </cell>
        </row>
        <row r="450">
          <cell r="A450">
            <v>43556</v>
          </cell>
          <cell r="B450">
            <v>299</v>
          </cell>
          <cell r="C450" t="str">
            <v>C28BJS20190048LY</v>
          </cell>
          <cell r="D450" t="str">
            <v>青岛融创</v>
          </cell>
          <cell r="E450" t="str">
            <v>Heller 1936MK5</v>
          </cell>
          <cell r="F450" t="str">
            <v>No</v>
          </cell>
          <cell r="G450" t="e">
            <v>#REF!</v>
          </cell>
          <cell r="H450" t="e">
            <v>#REF!</v>
          </cell>
          <cell r="I450" t="str">
            <v>L-&gt;R</v>
          </cell>
          <cell r="J450" t="str">
            <v>No</v>
          </cell>
          <cell r="K450">
            <v>1</v>
          </cell>
          <cell r="L450" t="e">
            <v>#N/A</v>
          </cell>
          <cell r="M450" t="e">
            <v>#N/A</v>
          </cell>
          <cell r="N450">
            <v>43615</v>
          </cell>
          <cell r="O450">
            <v>11100970</v>
          </cell>
          <cell r="P450">
            <v>328000</v>
          </cell>
          <cell r="Q450">
            <v>43586</v>
          </cell>
          <cell r="R450" t="str">
            <v>Yes</v>
          </cell>
          <cell r="S450" t="str">
            <v>C28</v>
          </cell>
          <cell r="T450" t="str">
            <v>NORTH</v>
          </cell>
          <cell r="U450" t="str">
            <v>青岛</v>
          </cell>
          <cell r="V450" t="str">
            <v>BJ 北京</v>
          </cell>
          <cell r="W450" t="str">
            <v>Li Yong</v>
          </cell>
          <cell r="X450" t="str">
            <v>RMB</v>
          </cell>
          <cell r="Y450">
            <v>328000</v>
          </cell>
          <cell r="Z450">
            <v>1.1299999999999999</v>
          </cell>
          <cell r="AA450">
            <v>328000</v>
          </cell>
          <cell r="AB450">
            <v>1.1599999999999999</v>
          </cell>
          <cell r="AC450">
            <v>336707.96460176993</v>
          </cell>
          <cell r="AD450">
            <v>40404.955752212387</v>
          </cell>
          <cell r="AE450">
            <v>0.12</v>
          </cell>
          <cell r="AF450">
            <v>43585</v>
          </cell>
          <cell r="AG450" t="str">
            <v>含税到厂</v>
          </cell>
          <cell r="AK450">
            <v>0.3</v>
          </cell>
          <cell r="AL450">
            <v>98400</v>
          </cell>
          <cell r="AM450">
            <v>43556</v>
          </cell>
          <cell r="AN450" t="str">
            <v>Yes</v>
          </cell>
          <cell r="AO450">
            <v>0.65</v>
          </cell>
          <cell r="AP450">
            <v>213200</v>
          </cell>
          <cell r="AQ450">
            <v>43586</v>
          </cell>
          <cell r="AR450">
            <v>43608</v>
          </cell>
          <cell r="AS450">
            <v>0.05</v>
          </cell>
          <cell r="AT450">
            <v>16400</v>
          </cell>
          <cell r="AU450">
            <v>43647</v>
          </cell>
          <cell r="AV450">
            <v>43664</v>
          </cell>
          <cell r="AW450" t="str">
            <v>complete</v>
          </cell>
          <cell r="AX450" t="str">
            <v>Yes</v>
          </cell>
          <cell r="BA450" t="str">
            <v>Yes</v>
          </cell>
        </row>
        <row r="451">
          <cell r="A451">
            <v>43586</v>
          </cell>
          <cell r="B451">
            <v>300</v>
          </cell>
          <cell r="C451" t="str">
            <v>C49SZX20190063MZ</v>
          </cell>
          <cell r="D451" t="str">
            <v>明泽</v>
          </cell>
          <cell r="E451" t="str">
            <v>YSM10</v>
          </cell>
          <cell r="F451" t="str">
            <v>#48662</v>
          </cell>
          <cell r="G451" t="e">
            <v>#REF!</v>
          </cell>
          <cell r="H451" t="e">
            <v>#REF!</v>
          </cell>
          <cell r="I451" t="str">
            <v>L-&gt;R</v>
          </cell>
          <cell r="J451" t="str">
            <v>MVC</v>
          </cell>
          <cell r="K451">
            <v>1</v>
          </cell>
          <cell r="L451" t="e">
            <v>#N/A</v>
          </cell>
          <cell r="M451" t="e">
            <v>#N/A</v>
          </cell>
          <cell r="N451"/>
          <cell r="O451"/>
          <cell r="P451"/>
          <cell r="R451" t="str">
            <v>No</v>
          </cell>
          <cell r="S451" t="str">
            <v>C49</v>
          </cell>
          <cell r="T451" t="str">
            <v>SOUTH</v>
          </cell>
          <cell r="U451" t="str">
            <v>深圳</v>
          </cell>
          <cell r="V451" t="str">
            <v>SZ 深圳</v>
          </cell>
          <cell r="W451" t="str">
            <v>MZ</v>
          </cell>
          <cell r="X451" t="str">
            <v>JPY</v>
          </cell>
          <cell r="Y451">
            <v>9225000</v>
          </cell>
          <cell r="Z451">
            <v>1</v>
          </cell>
          <cell r="AA451">
            <v>9225000</v>
          </cell>
          <cell r="AB451">
            <v>7.1599999999999997E-2</v>
          </cell>
          <cell r="AC451">
            <v>660510</v>
          </cell>
          <cell r="AD451">
            <v>79261.2</v>
          </cell>
          <cell r="AE451">
            <v>0.12</v>
          </cell>
          <cell r="AF451">
            <v>43590</v>
          </cell>
          <cell r="AG451" t="str">
            <v>CIF HK</v>
          </cell>
          <cell r="AI451"/>
          <cell r="AJ451"/>
          <cell r="AK451">
            <v>0.3</v>
          </cell>
          <cell r="AL451">
            <v>2767500</v>
          </cell>
          <cell r="AM451"/>
          <cell r="AN451" t="str">
            <v>No</v>
          </cell>
          <cell r="AO451">
            <v>0.7</v>
          </cell>
          <cell r="AP451">
            <v>6457500</v>
          </cell>
          <cell r="AR451"/>
          <cell r="AS451"/>
          <cell r="AT451">
            <v>0</v>
          </cell>
          <cell r="AV451"/>
          <cell r="AX451" t="str">
            <v>Cancel</v>
          </cell>
          <cell r="AY451"/>
          <cell r="AZ451"/>
          <cell r="BA451"/>
        </row>
        <row r="452">
          <cell r="A452">
            <v>43586</v>
          </cell>
          <cell r="B452">
            <v>301</v>
          </cell>
          <cell r="C452" t="str">
            <v>C49SZX20190063MZ</v>
          </cell>
          <cell r="D452" t="str">
            <v>明泽</v>
          </cell>
          <cell r="E452" t="str">
            <v>YSM10</v>
          </cell>
          <cell r="F452" t="str">
            <v>#48662</v>
          </cell>
          <cell r="G452" t="e">
            <v>#REF!</v>
          </cell>
          <cell r="H452" t="e">
            <v>#REF!</v>
          </cell>
          <cell r="I452" t="str">
            <v>L-&gt;R</v>
          </cell>
          <cell r="J452" t="str">
            <v>MVC</v>
          </cell>
          <cell r="K452">
            <v>1</v>
          </cell>
          <cell r="L452" t="e">
            <v>#N/A</v>
          </cell>
          <cell r="M452" t="e">
            <v>#N/A</v>
          </cell>
          <cell r="N452"/>
          <cell r="O452"/>
          <cell r="P452"/>
          <cell r="R452" t="str">
            <v>No</v>
          </cell>
          <cell r="S452" t="str">
            <v>C49</v>
          </cell>
          <cell r="T452" t="str">
            <v>SOUTH</v>
          </cell>
          <cell r="U452" t="str">
            <v>深圳</v>
          </cell>
          <cell r="V452" t="str">
            <v>SZ 深圳</v>
          </cell>
          <cell r="W452" t="str">
            <v>MZ</v>
          </cell>
          <cell r="X452" t="str">
            <v>JPY</v>
          </cell>
          <cell r="Y452">
            <v>9225000</v>
          </cell>
          <cell r="Z452">
            <v>1</v>
          </cell>
          <cell r="AA452">
            <v>9225000</v>
          </cell>
          <cell r="AB452">
            <v>7.1599999999999997E-2</v>
          </cell>
          <cell r="AC452">
            <v>660510</v>
          </cell>
          <cell r="AD452">
            <v>79261.2</v>
          </cell>
          <cell r="AE452">
            <v>0.12</v>
          </cell>
          <cell r="AF452">
            <v>43590</v>
          </cell>
          <cell r="AG452" t="str">
            <v>CIF HK</v>
          </cell>
          <cell r="AI452"/>
          <cell r="AJ452"/>
          <cell r="AK452">
            <v>0.3</v>
          </cell>
          <cell r="AL452">
            <v>2767500</v>
          </cell>
          <cell r="AM452"/>
          <cell r="AN452" t="str">
            <v>No</v>
          </cell>
          <cell r="AO452">
            <v>0.7</v>
          </cell>
          <cell r="AP452">
            <v>6457500</v>
          </cell>
          <cell r="AR452"/>
          <cell r="AS452"/>
          <cell r="AT452">
            <v>0</v>
          </cell>
          <cell r="AV452"/>
          <cell r="AX452" t="str">
            <v>Cancel</v>
          </cell>
          <cell r="AY452"/>
          <cell r="AZ452"/>
          <cell r="BA452"/>
        </row>
        <row r="453">
          <cell r="A453">
            <v>43586</v>
          </cell>
          <cell r="B453">
            <v>302</v>
          </cell>
          <cell r="C453" t="str">
            <v>C49SZX20190050SX</v>
          </cell>
          <cell r="D453" t="str">
            <v>丰硕</v>
          </cell>
          <cell r="E453" t="str">
            <v>YSM10</v>
          </cell>
          <cell r="F453" t="str">
            <v>NA</v>
          </cell>
          <cell r="G453" t="e">
            <v>#REF!</v>
          </cell>
          <cell r="H453" t="e">
            <v>#REF!</v>
          </cell>
          <cell r="I453" t="str">
            <v>L-&gt;R</v>
          </cell>
          <cell r="J453" t="str">
            <v>No</v>
          </cell>
          <cell r="K453">
            <v>1</v>
          </cell>
          <cell r="L453">
            <v>109344</v>
          </cell>
          <cell r="M453" t="str">
            <v>JUN 19</v>
          </cell>
          <cell r="N453">
            <v>43640</v>
          </cell>
          <cell r="O453">
            <v>11116304</v>
          </cell>
          <cell r="P453">
            <v>9771600</v>
          </cell>
          <cell r="Q453">
            <v>43617</v>
          </cell>
          <cell r="R453" t="str">
            <v>No</v>
          </cell>
          <cell r="S453" t="str">
            <v>C49</v>
          </cell>
          <cell r="T453" t="str">
            <v>SOUTH</v>
          </cell>
          <cell r="U453" t="str">
            <v>深圳</v>
          </cell>
          <cell r="V453" t="str">
            <v>SZ 深圳</v>
          </cell>
          <cell r="W453" t="str">
            <v>SX</v>
          </cell>
          <cell r="X453" t="str">
            <v>JPY</v>
          </cell>
          <cell r="Y453">
            <v>9771600</v>
          </cell>
          <cell r="Z453">
            <v>1</v>
          </cell>
          <cell r="AA453">
            <v>9771600</v>
          </cell>
          <cell r="AB453">
            <v>7.1599999999999997E-2</v>
          </cell>
          <cell r="AC453">
            <v>699646.55999999994</v>
          </cell>
          <cell r="AD453">
            <v>83957.587199999994</v>
          </cell>
          <cell r="AE453">
            <v>0.12</v>
          </cell>
          <cell r="AF453">
            <v>43587</v>
          </cell>
          <cell r="AG453" t="str">
            <v>DAP SZ</v>
          </cell>
          <cell r="AK453">
            <v>1</v>
          </cell>
          <cell r="AL453">
            <v>9771600</v>
          </cell>
          <cell r="AM453">
            <v>43617</v>
          </cell>
          <cell r="AN453" t="str">
            <v>Yes</v>
          </cell>
          <cell r="AO453" t="str">
            <v>complete</v>
          </cell>
          <cell r="AP453"/>
          <cell r="AQ453"/>
          <cell r="AS453"/>
          <cell r="AT453">
            <v>0</v>
          </cell>
          <cell r="AX453" t="str">
            <v>Yes</v>
          </cell>
          <cell r="AZ453" t="str">
            <v>Y</v>
          </cell>
          <cell r="BA453" t="str">
            <v>Yes</v>
          </cell>
        </row>
        <row r="454">
          <cell r="A454">
            <v>43586</v>
          </cell>
          <cell r="B454">
            <v>303</v>
          </cell>
          <cell r="C454" t="str">
            <v>C49SZX20190068ZX</v>
          </cell>
          <cell r="D454" t="str">
            <v>梵想</v>
          </cell>
          <cell r="E454" t="str">
            <v>YSM20R(SV)-2</v>
          </cell>
          <cell r="F454" t="str">
            <v>#03695</v>
          </cell>
          <cell r="G454" t="e">
            <v>#REF!</v>
          </cell>
          <cell r="H454" t="e">
            <v>#REF!</v>
          </cell>
          <cell r="I454" t="str">
            <v>L-&gt;R</v>
          </cell>
          <cell r="J454" t="str">
            <v>No</v>
          </cell>
          <cell r="K454">
            <v>1</v>
          </cell>
          <cell r="L454">
            <v>109390</v>
          </cell>
          <cell r="M454" t="str">
            <v>JUL 19</v>
          </cell>
          <cell r="N454">
            <v>43651</v>
          </cell>
          <cell r="O454">
            <v>11116306</v>
          </cell>
          <cell r="P454">
            <v>13350000</v>
          </cell>
          <cell r="Q454">
            <v>43647</v>
          </cell>
          <cell r="R454" t="str">
            <v>Yes</v>
          </cell>
          <cell r="S454" t="str">
            <v>C49</v>
          </cell>
          <cell r="T454" t="str">
            <v>SOUTH</v>
          </cell>
          <cell r="U454" t="str">
            <v>深圳</v>
          </cell>
          <cell r="V454" t="str">
            <v>SZ 深圳</v>
          </cell>
          <cell r="W454" t="str">
            <v>ZX</v>
          </cell>
          <cell r="X454" t="str">
            <v>JPY</v>
          </cell>
          <cell r="Y454">
            <v>13350000</v>
          </cell>
          <cell r="Z454">
            <v>1</v>
          </cell>
          <cell r="AA454">
            <v>13350000</v>
          </cell>
          <cell r="AB454">
            <v>7.1599999999999997E-2</v>
          </cell>
          <cell r="AC454">
            <v>955860</v>
          </cell>
          <cell r="AD454">
            <v>114703.2</v>
          </cell>
          <cell r="AE454">
            <v>0.12</v>
          </cell>
          <cell r="AF454">
            <v>43593</v>
          </cell>
          <cell r="AG454" t="str">
            <v>DAP SZ</v>
          </cell>
          <cell r="AK454">
            <v>0.1</v>
          </cell>
          <cell r="AL454">
            <v>1335000</v>
          </cell>
          <cell r="AM454">
            <v>43647</v>
          </cell>
          <cell r="AN454" t="str">
            <v>Yes</v>
          </cell>
          <cell r="AO454">
            <v>0.8</v>
          </cell>
          <cell r="AP454">
            <v>10680000</v>
          </cell>
          <cell r="AQ454">
            <v>43647</v>
          </cell>
          <cell r="AR454">
            <v>43657</v>
          </cell>
          <cell r="AS454">
            <v>0.1</v>
          </cell>
          <cell r="AT454">
            <v>1335000</v>
          </cell>
          <cell r="AU454">
            <v>43647</v>
          </cell>
          <cell r="AV454">
            <v>43656</v>
          </cell>
          <cell r="AW454" t="str">
            <v>complete</v>
          </cell>
          <cell r="AX454" t="str">
            <v>Yes</v>
          </cell>
          <cell r="AZ454" t="str">
            <v>Y</v>
          </cell>
          <cell r="BA454" t="str">
            <v>Yes</v>
          </cell>
        </row>
        <row r="455">
          <cell r="A455">
            <v>43586</v>
          </cell>
          <cell r="B455">
            <v>304</v>
          </cell>
          <cell r="C455" t="str">
            <v>C49SZX20190068ZX</v>
          </cell>
          <cell r="D455" t="str">
            <v>梵想</v>
          </cell>
          <cell r="E455" t="str">
            <v>YSM20R(SV)-2</v>
          </cell>
          <cell r="F455" t="str">
            <v>#03695</v>
          </cell>
          <cell r="G455" t="e">
            <v>#REF!</v>
          </cell>
          <cell r="H455" t="e">
            <v>#REF!</v>
          </cell>
          <cell r="I455" t="str">
            <v>L-&gt;R</v>
          </cell>
          <cell r="J455" t="str">
            <v>No</v>
          </cell>
          <cell r="K455">
            <v>1</v>
          </cell>
          <cell r="L455">
            <v>109390</v>
          </cell>
          <cell r="M455" t="str">
            <v>JUL 19</v>
          </cell>
          <cell r="N455">
            <v>43651</v>
          </cell>
          <cell r="O455">
            <v>11116306</v>
          </cell>
          <cell r="P455">
            <v>13350000</v>
          </cell>
          <cell r="Q455">
            <v>43647</v>
          </cell>
          <cell r="R455" t="str">
            <v>Yes</v>
          </cell>
          <cell r="S455" t="str">
            <v>C49</v>
          </cell>
          <cell r="T455" t="str">
            <v>SOUTH</v>
          </cell>
          <cell r="U455" t="str">
            <v>深圳</v>
          </cell>
          <cell r="V455" t="str">
            <v>SZ 深圳</v>
          </cell>
          <cell r="W455" t="str">
            <v>ZX</v>
          </cell>
          <cell r="X455" t="str">
            <v>JPY</v>
          </cell>
          <cell r="Y455">
            <v>13350000</v>
          </cell>
          <cell r="Z455">
            <v>1</v>
          </cell>
          <cell r="AA455">
            <v>13350000</v>
          </cell>
          <cell r="AB455">
            <v>7.1599999999999997E-2</v>
          </cell>
          <cell r="AC455">
            <v>955860</v>
          </cell>
          <cell r="AD455">
            <v>114703.2</v>
          </cell>
          <cell r="AE455">
            <v>0.12</v>
          </cell>
          <cell r="AF455">
            <v>43593</v>
          </cell>
          <cell r="AG455" t="str">
            <v>DAP SZ</v>
          </cell>
          <cell r="AK455">
            <v>0.1</v>
          </cell>
          <cell r="AL455">
            <v>1335000</v>
          </cell>
          <cell r="AM455">
            <v>43647</v>
          </cell>
          <cell r="AN455" t="str">
            <v>Yes</v>
          </cell>
          <cell r="AO455">
            <v>0.8</v>
          </cell>
          <cell r="AP455">
            <v>10680000</v>
          </cell>
          <cell r="AQ455">
            <v>43647</v>
          </cell>
          <cell r="AR455">
            <v>43657</v>
          </cell>
          <cell r="AS455">
            <v>0.1</v>
          </cell>
          <cell r="AT455">
            <v>1335000</v>
          </cell>
          <cell r="AU455">
            <v>43647</v>
          </cell>
          <cell r="AV455">
            <v>43656</v>
          </cell>
          <cell r="AW455" t="str">
            <v>complete</v>
          </cell>
          <cell r="AX455" t="str">
            <v>Yes</v>
          </cell>
          <cell r="AZ455" t="str">
            <v>Y</v>
          </cell>
          <cell r="BA455" t="str">
            <v>Yes</v>
          </cell>
        </row>
        <row r="456">
          <cell r="A456">
            <v>43586</v>
          </cell>
          <cell r="B456">
            <v>305</v>
          </cell>
          <cell r="C456" t="str">
            <v>C49SZX20190069KW</v>
          </cell>
          <cell r="D456" t="str">
            <v>同基</v>
          </cell>
          <cell r="E456" t="str">
            <v>YSM20R(SV)-2</v>
          </cell>
          <cell r="F456" t="str">
            <v>#03480</v>
          </cell>
          <cell r="G456" t="e">
            <v>#REF!</v>
          </cell>
          <cell r="H456" t="e">
            <v>#REF!</v>
          </cell>
          <cell r="I456" t="str">
            <v>L-&gt;R</v>
          </cell>
          <cell r="J456" t="str">
            <v>No</v>
          </cell>
          <cell r="K456">
            <v>1</v>
          </cell>
          <cell r="L456">
            <v>109336</v>
          </cell>
          <cell r="M456" t="str">
            <v>JUL 19</v>
          </cell>
          <cell r="N456">
            <v>43662</v>
          </cell>
          <cell r="O456">
            <v>11116312</v>
          </cell>
          <cell r="P456">
            <v>15210000</v>
          </cell>
          <cell r="Q456">
            <v>43647</v>
          </cell>
          <cell r="R456" t="str">
            <v>No</v>
          </cell>
          <cell r="S456" t="str">
            <v>C49</v>
          </cell>
          <cell r="T456" t="str">
            <v>SOUTH</v>
          </cell>
          <cell r="U456" t="str">
            <v>深圳</v>
          </cell>
          <cell r="V456" t="str">
            <v>SZ 深圳</v>
          </cell>
          <cell r="W456" t="str">
            <v>KW</v>
          </cell>
          <cell r="X456" t="str">
            <v>JPY</v>
          </cell>
          <cell r="Y456">
            <v>15210000</v>
          </cell>
          <cell r="Z456">
            <v>1</v>
          </cell>
          <cell r="AA456">
            <v>15210000</v>
          </cell>
          <cell r="AB456">
            <v>7.1599999999999997E-2</v>
          </cell>
          <cell r="AC456">
            <v>1089036</v>
          </cell>
          <cell r="AD456">
            <v>130684.31999999999</v>
          </cell>
          <cell r="AE456">
            <v>0.12</v>
          </cell>
          <cell r="AF456">
            <v>43593</v>
          </cell>
          <cell r="AG456" t="str">
            <v>CIF HK</v>
          </cell>
          <cell r="AK456" t="str">
            <v>agree</v>
          </cell>
          <cell r="AL456">
            <v>15500000</v>
          </cell>
          <cell r="AM456">
            <v>43617</v>
          </cell>
          <cell r="AN456" t="str">
            <v>Yes</v>
          </cell>
          <cell r="AO456" t="str">
            <v>agree</v>
          </cell>
          <cell r="AP456">
            <v>37974000</v>
          </cell>
          <cell r="AQ456">
            <v>43647</v>
          </cell>
          <cell r="AR456">
            <v>43658</v>
          </cell>
          <cell r="AS456" t="str">
            <v>complete</v>
          </cell>
          <cell r="AT456"/>
          <cell r="AX456" t="str">
            <v>Yes</v>
          </cell>
          <cell r="AZ456" t="str">
            <v>Y</v>
          </cell>
          <cell r="BA456" t="str">
            <v>Yes</v>
          </cell>
        </row>
        <row r="457">
          <cell r="A457">
            <v>43586</v>
          </cell>
          <cell r="B457">
            <v>306</v>
          </cell>
          <cell r="C457" t="str">
            <v>C49SZX20190069KW</v>
          </cell>
          <cell r="D457" t="str">
            <v>同基</v>
          </cell>
          <cell r="E457" t="str">
            <v>YSM20R(SV)-2</v>
          </cell>
          <cell r="F457" t="str">
            <v>#03480</v>
          </cell>
          <cell r="G457" t="e">
            <v>#REF!</v>
          </cell>
          <cell r="H457" t="e">
            <v>#REF!</v>
          </cell>
          <cell r="I457" t="str">
            <v>L-&gt;R</v>
          </cell>
          <cell r="J457" t="str">
            <v>No</v>
          </cell>
          <cell r="K457">
            <v>1</v>
          </cell>
          <cell r="L457">
            <v>109336</v>
          </cell>
          <cell r="M457" t="str">
            <v>JUL 19</v>
          </cell>
          <cell r="N457">
            <v>43662</v>
          </cell>
          <cell r="O457">
            <v>11116312</v>
          </cell>
          <cell r="P457">
            <v>15210000</v>
          </cell>
          <cell r="Q457">
            <v>43647</v>
          </cell>
          <cell r="R457" t="str">
            <v>No</v>
          </cell>
          <cell r="S457" t="str">
            <v>C49</v>
          </cell>
          <cell r="T457" t="str">
            <v>SOUTH</v>
          </cell>
          <cell r="U457" t="str">
            <v>深圳</v>
          </cell>
          <cell r="V457" t="str">
            <v>SZ 深圳</v>
          </cell>
          <cell r="W457" t="str">
            <v>KW</v>
          </cell>
          <cell r="X457" t="str">
            <v>JPY</v>
          </cell>
          <cell r="Y457">
            <v>15210000</v>
          </cell>
          <cell r="Z457">
            <v>1</v>
          </cell>
          <cell r="AA457">
            <v>15210000</v>
          </cell>
          <cell r="AB457">
            <v>7.1599999999999997E-2</v>
          </cell>
          <cell r="AC457">
            <v>1089036</v>
          </cell>
          <cell r="AD457">
            <v>130684.31999999999</v>
          </cell>
          <cell r="AE457">
            <v>0.12</v>
          </cell>
          <cell r="AF457">
            <v>43593</v>
          </cell>
          <cell r="AG457" t="str">
            <v>CIF HK</v>
          </cell>
          <cell r="AK457" t="str">
            <v>agree</v>
          </cell>
          <cell r="AL457"/>
          <cell r="AN457" t="str">
            <v>Yes</v>
          </cell>
          <cell r="AO457" t="str">
            <v>agree</v>
          </cell>
          <cell r="AP457">
            <v>15476000</v>
          </cell>
          <cell r="AQ457">
            <v>43617</v>
          </cell>
          <cell r="AR457">
            <v>43642</v>
          </cell>
          <cell r="AS457" t="str">
            <v>complete</v>
          </cell>
          <cell r="AT457"/>
          <cell r="AX457" t="str">
            <v>Yes</v>
          </cell>
          <cell r="AZ457" t="str">
            <v>Y</v>
          </cell>
          <cell r="BA457" t="str">
            <v>Yes</v>
          </cell>
        </row>
        <row r="458">
          <cell r="A458">
            <v>43586</v>
          </cell>
          <cell r="B458">
            <v>307</v>
          </cell>
          <cell r="C458" t="str">
            <v>C49SZX20190069KW</v>
          </cell>
          <cell r="D458" t="str">
            <v>同基</v>
          </cell>
          <cell r="E458" t="str">
            <v>YSM20R(SV)-2</v>
          </cell>
          <cell r="F458" t="str">
            <v>#03480</v>
          </cell>
          <cell r="G458" t="e">
            <v>#REF!</v>
          </cell>
          <cell r="H458" t="e">
            <v>#REF!</v>
          </cell>
          <cell r="I458" t="str">
            <v>L-&gt;R</v>
          </cell>
          <cell r="J458" t="str">
            <v>No</v>
          </cell>
          <cell r="K458">
            <v>1</v>
          </cell>
          <cell r="L458">
            <v>109336</v>
          </cell>
          <cell r="M458" t="str">
            <v>JUL 19</v>
          </cell>
          <cell r="N458">
            <v>43662</v>
          </cell>
          <cell r="O458">
            <v>11116312</v>
          </cell>
          <cell r="P458">
            <v>15210000</v>
          </cell>
          <cell r="Q458">
            <v>43647</v>
          </cell>
          <cell r="R458" t="str">
            <v>No</v>
          </cell>
          <cell r="S458" t="str">
            <v>C49</v>
          </cell>
          <cell r="T458" t="str">
            <v>SOUTH</v>
          </cell>
          <cell r="U458" t="str">
            <v>深圳</v>
          </cell>
          <cell r="V458" t="str">
            <v>SZ 深圳</v>
          </cell>
          <cell r="W458" t="str">
            <v>KW</v>
          </cell>
          <cell r="X458" t="str">
            <v>JPY</v>
          </cell>
          <cell r="Y458">
            <v>15210000</v>
          </cell>
          <cell r="Z458">
            <v>1</v>
          </cell>
          <cell r="AA458">
            <v>15210000</v>
          </cell>
          <cell r="AB458">
            <v>7.1599999999999997E-2</v>
          </cell>
          <cell r="AC458">
            <v>1089036</v>
          </cell>
          <cell r="AD458">
            <v>130684.31999999999</v>
          </cell>
          <cell r="AE458">
            <v>0.12</v>
          </cell>
          <cell r="AF458">
            <v>43593</v>
          </cell>
          <cell r="AG458" t="str">
            <v>CIF HK</v>
          </cell>
          <cell r="AK458" t="str">
            <v>agree</v>
          </cell>
          <cell r="AL458">
            <v>0</v>
          </cell>
          <cell r="AN458" t="str">
            <v>Yes</v>
          </cell>
          <cell r="AO458" t="str">
            <v>agree</v>
          </cell>
          <cell r="AP458">
            <v>15560000</v>
          </cell>
          <cell r="AQ458">
            <v>43617</v>
          </cell>
          <cell r="AR458">
            <v>43642</v>
          </cell>
          <cell r="AS458" t="str">
            <v>complete</v>
          </cell>
          <cell r="AT458"/>
          <cell r="AX458" t="str">
            <v>Yes</v>
          </cell>
          <cell r="AZ458" t="str">
            <v>Y</v>
          </cell>
          <cell r="BA458" t="str">
            <v>Yes</v>
          </cell>
        </row>
        <row r="459">
          <cell r="A459">
            <v>43586</v>
          </cell>
          <cell r="B459">
            <v>308</v>
          </cell>
          <cell r="C459" t="str">
            <v>C49SZX20190069KW</v>
          </cell>
          <cell r="D459" t="str">
            <v>同基</v>
          </cell>
          <cell r="E459" t="str">
            <v>YSM10</v>
          </cell>
          <cell r="F459" t="str">
            <v>#03480</v>
          </cell>
          <cell r="G459" t="e">
            <v>#REF!</v>
          </cell>
          <cell r="H459" t="e">
            <v>#REF!</v>
          </cell>
          <cell r="I459" t="str">
            <v>L-&gt;R</v>
          </cell>
          <cell r="J459" t="str">
            <v>MVC+ATS15</v>
          </cell>
          <cell r="K459">
            <v>1</v>
          </cell>
          <cell r="L459">
            <v>109563</v>
          </cell>
          <cell r="M459" t="str">
            <v>JUL 19</v>
          </cell>
          <cell r="N459">
            <v>43662</v>
          </cell>
          <cell r="O459">
            <v>11116312</v>
          </cell>
          <cell r="P459">
            <v>11835000</v>
          </cell>
          <cell r="Q459">
            <v>43647</v>
          </cell>
          <cell r="R459" t="str">
            <v>No</v>
          </cell>
          <cell r="S459" t="str">
            <v>C49</v>
          </cell>
          <cell r="T459" t="str">
            <v>SOUTH</v>
          </cell>
          <cell r="U459" t="str">
            <v>深圳</v>
          </cell>
          <cell r="V459" t="str">
            <v>SZ 深圳</v>
          </cell>
          <cell r="W459" t="str">
            <v>KW</v>
          </cell>
          <cell r="X459" t="str">
            <v>JPY</v>
          </cell>
          <cell r="Y459">
            <v>11835000</v>
          </cell>
          <cell r="Z459">
            <v>1</v>
          </cell>
          <cell r="AA459">
            <v>11835000</v>
          </cell>
          <cell r="AB459">
            <v>7.1599999999999997E-2</v>
          </cell>
          <cell r="AC459">
            <v>847386</v>
          </cell>
          <cell r="AD459">
            <v>101686.31999999999</v>
          </cell>
          <cell r="AE459">
            <v>0.12</v>
          </cell>
          <cell r="AF459">
            <v>43593</v>
          </cell>
          <cell r="AG459" t="str">
            <v>CIF HK</v>
          </cell>
          <cell r="AK459" t="str">
            <v>agree</v>
          </cell>
          <cell r="AL459">
            <v>0</v>
          </cell>
          <cell r="AN459" t="str">
            <v>Yes</v>
          </cell>
          <cell r="AO459" t="str">
            <v>agree</v>
          </cell>
          <cell r="AP459">
            <v>0</v>
          </cell>
          <cell r="AQ459"/>
          <cell r="AS459" t="str">
            <v>complete</v>
          </cell>
          <cell r="AT459"/>
          <cell r="AX459" t="str">
            <v>Yes</v>
          </cell>
          <cell r="AZ459" t="str">
            <v>Y</v>
          </cell>
          <cell r="BA459" t="str">
            <v>Yes</v>
          </cell>
        </row>
        <row r="460">
          <cell r="A460">
            <v>43586</v>
          </cell>
          <cell r="B460">
            <v>309</v>
          </cell>
          <cell r="C460" t="str">
            <v>C49SZX20190069KW</v>
          </cell>
          <cell r="D460" t="str">
            <v>同基</v>
          </cell>
          <cell r="E460" t="str">
            <v>YSM10</v>
          </cell>
          <cell r="F460" t="str">
            <v>#03480</v>
          </cell>
          <cell r="G460" t="e">
            <v>#REF!</v>
          </cell>
          <cell r="H460" t="e">
            <v>#REF!</v>
          </cell>
          <cell r="I460" t="str">
            <v>L-&gt;R</v>
          </cell>
          <cell r="J460" t="str">
            <v>MVC+ATS15</v>
          </cell>
          <cell r="K460">
            <v>1</v>
          </cell>
          <cell r="L460">
            <v>109563</v>
          </cell>
          <cell r="M460" t="str">
            <v>JUL 19</v>
          </cell>
          <cell r="N460">
            <v>43662</v>
          </cell>
          <cell r="O460">
            <v>11116312</v>
          </cell>
          <cell r="P460">
            <v>11835000</v>
          </cell>
          <cell r="Q460">
            <v>43647</v>
          </cell>
          <cell r="R460" t="str">
            <v>No</v>
          </cell>
          <cell r="S460" t="str">
            <v>C49</v>
          </cell>
          <cell r="T460" t="str">
            <v>SOUTH</v>
          </cell>
          <cell r="U460" t="str">
            <v>深圳</v>
          </cell>
          <cell r="V460" t="str">
            <v>SZ 深圳</v>
          </cell>
          <cell r="W460" t="str">
            <v>KW</v>
          </cell>
          <cell r="X460" t="str">
            <v>JPY</v>
          </cell>
          <cell r="Y460">
            <v>11835000</v>
          </cell>
          <cell r="Z460">
            <v>1</v>
          </cell>
          <cell r="AA460">
            <v>11835000</v>
          </cell>
          <cell r="AB460">
            <v>7.1599999999999997E-2</v>
          </cell>
          <cell r="AC460">
            <v>847386</v>
          </cell>
          <cell r="AD460">
            <v>101686.31999999999</v>
          </cell>
          <cell r="AE460">
            <v>0.12</v>
          </cell>
          <cell r="AF460">
            <v>43593</v>
          </cell>
          <cell r="AG460" t="str">
            <v>CIF HK</v>
          </cell>
          <cell r="AK460" t="str">
            <v>agree</v>
          </cell>
          <cell r="AL460">
            <v>0</v>
          </cell>
          <cell r="AN460" t="str">
            <v>Yes</v>
          </cell>
          <cell r="AO460" t="str">
            <v>agree</v>
          </cell>
          <cell r="AP460">
            <v>0</v>
          </cell>
          <cell r="AQ460"/>
          <cell r="AS460" t="str">
            <v>complete</v>
          </cell>
          <cell r="AT460"/>
          <cell r="AX460" t="str">
            <v>Yes</v>
          </cell>
          <cell r="AZ460" t="str">
            <v>Y</v>
          </cell>
          <cell r="BA460" t="str">
            <v>Yes</v>
          </cell>
        </row>
        <row r="461">
          <cell r="A461">
            <v>43586</v>
          </cell>
          <cell r="B461">
            <v>310</v>
          </cell>
          <cell r="C461" t="str">
            <v>C49SZX20190072ZX</v>
          </cell>
          <cell r="D461" t="str">
            <v>恒康佳业</v>
          </cell>
          <cell r="E461" t="str">
            <v>YSM10</v>
          </cell>
          <cell r="F461" t="str">
            <v>#03719</v>
          </cell>
          <cell r="G461" t="e">
            <v>#REF!</v>
          </cell>
          <cell r="H461" t="e">
            <v>#REF!</v>
          </cell>
          <cell r="I461" t="str">
            <v>R-&gt;L</v>
          </cell>
          <cell r="J461" t="str">
            <v>MVC+Rear 站位</v>
          </cell>
          <cell r="K461">
            <v>1</v>
          </cell>
          <cell r="L461">
            <v>109566</v>
          </cell>
          <cell r="M461" t="str">
            <v>JUL 19</v>
          </cell>
          <cell r="N461">
            <v>43665</v>
          </cell>
          <cell r="O461">
            <v>11100311</v>
          </cell>
          <cell r="P461">
            <v>720000</v>
          </cell>
          <cell r="Q461">
            <v>43647</v>
          </cell>
          <cell r="R461" t="str">
            <v>Yes</v>
          </cell>
          <cell r="S461" t="str">
            <v>C49</v>
          </cell>
          <cell r="T461" t="str">
            <v>SOUTH</v>
          </cell>
          <cell r="U461" t="str">
            <v>深圳</v>
          </cell>
          <cell r="V461" t="str">
            <v>SZ 深圳</v>
          </cell>
          <cell r="W461" t="str">
            <v>ZX</v>
          </cell>
          <cell r="X461" t="str">
            <v>RMB</v>
          </cell>
          <cell r="Y461">
            <v>720000</v>
          </cell>
          <cell r="Z461">
            <v>1.1299999999999999</v>
          </cell>
          <cell r="AA461">
            <v>720000</v>
          </cell>
          <cell r="AB461">
            <v>1.135</v>
          </cell>
          <cell r="AC461">
            <v>723185.84070796461</v>
          </cell>
          <cell r="AD461">
            <v>86782.300884955752</v>
          </cell>
          <cell r="AE461">
            <v>0.12</v>
          </cell>
          <cell r="AF461">
            <v>43596</v>
          </cell>
          <cell r="AG461" t="str">
            <v>含税到厂</v>
          </cell>
          <cell r="AK461">
            <v>0.2</v>
          </cell>
          <cell r="AL461">
            <v>144000</v>
          </cell>
          <cell r="AM461">
            <v>43586</v>
          </cell>
          <cell r="AN461" t="str">
            <v>Yes</v>
          </cell>
          <cell r="AO461">
            <v>0.8</v>
          </cell>
          <cell r="AP461">
            <v>576000</v>
          </cell>
          <cell r="AQ461">
            <v>43647</v>
          </cell>
          <cell r="AR461">
            <v>43664</v>
          </cell>
          <cell r="AS461" t="str">
            <v>complete</v>
          </cell>
          <cell r="AT461"/>
          <cell r="AX461" t="str">
            <v>Yes</v>
          </cell>
          <cell r="AZ461" t="str">
            <v>Y</v>
          </cell>
          <cell r="BA461" t="str">
            <v>Yes</v>
          </cell>
        </row>
        <row r="462">
          <cell r="A462">
            <v>43586</v>
          </cell>
          <cell r="B462">
            <v>311</v>
          </cell>
          <cell r="C462" t="str">
            <v>C49SZX20190071SX</v>
          </cell>
          <cell r="D462" t="str">
            <v>东陆</v>
          </cell>
          <cell r="E462" t="str">
            <v>YSM10</v>
          </cell>
          <cell r="F462" t="str">
            <v>#76624</v>
          </cell>
          <cell r="G462" t="e">
            <v>#REF!</v>
          </cell>
          <cell r="H462" t="e">
            <v>#REF!</v>
          </cell>
          <cell r="I462" t="str">
            <v>L-&gt;R</v>
          </cell>
          <cell r="J462" t="str">
            <v>No</v>
          </cell>
          <cell r="K462">
            <v>1</v>
          </cell>
          <cell r="L462">
            <v>109344</v>
          </cell>
          <cell r="M462" t="str">
            <v>JUN 19</v>
          </cell>
          <cell r="N462">
            <v>43642</v>
          </cell>
          <cell r="O462">
            <v>11116305</v>
          </cell>
          <cell r="P462">
            <v>9579840</v>
          </cell>
          <cell r="Q462">
            <v>43617</v>
          </cell>
          <cell r="R462" t="str">
            <v>Yes</v>
          </cell>
          <cell r="S462" t="str">
            <v>C49</v>
          </cell>
          <cell r="T462" t="str">
            <v>SOUTH</v>
          </cell>
          <cell r="U462" t="str">
            <v>深圳</v>
          </cell>
          <cell r="V462" t="str">
            <v>SZ 深圳</v>
          </cell>
          <cell r="W462" t="str">
            <v>SX</v>
          </cell>
          <cell r="X462" t="str">
            <v>JPY</v>
          </cell>
          <cell r="Y462">
            <v>9579840</v>
          </cell>
          <cell r="Z462">
            <v>1</v>
          </cell>
          <cell r="AA462">
            <v>9579840</v>
          </cell>
          <cell r="AB462">
            <v>7.1599999999999997E-2</v>
          </cell>
          <cell r="AC462">
            <v>685916.54399999999</v>
          </cell>
          <cell r="AD462">
            <v>82309.985279999994</v>
          </cell>
          <cell r="AE462">
            <v>0.12</v>
          </cell>
          <cell r="AF462">
            <v>43600</v>
          </cell>
          <cell r="AG462" t="str">
            <v>DAP SZ</v>
          </cell>
          <cell r="AK462">
            <v>0.2</v>
          </cell>
          <cell r="AL462">
            <v>1915968</v>
          </cell>
          <cell r="AM462">
            <v>43586</v>
          </cell>
          <cell r="AN462" t="str">
            <v>Yes</v>
          </cell>
          <cell r="AO462">
            <v>0.8</v>
          </cell>
          <cell r="AP462">
            <v>7663872</v>
          </cell>
          <cell r="AQ462">
            <v>43617</v>
          </cell>
          <cell r="AR462">
            <v>43641</v>
          </cell>
          <cell r="AS462" t="str">
            <v>complete</v>
          </cell>
          <cell r="AT462"/>
          <cell r="AX462" t="str">
            <v>Yes</v>
          </cell>
          <cell r="AZ462" t="str">
            <v>Y</v>
          </cell>
          <cell r="BA462" t="str">
            <v>Yes</v>
          </cell>
        </row>
        <row r="463">
          <cell r="A463">
            <v>43586</v>
          </cell>
          <cell r="B463">
            <v>312</v>
          </cell>
          <cell r="C463" t="str">
            <v>C49SZX20190076SS</v>
          </cell>
          <cell r="D463" t="str">
            <v>嘉兴</v>
          </cell>
          <cell r="E463" t="str">
            <v>YSM10</v>
          </cell>
          <cell r="F463" t="str">
            <v>#03672</v>
          </cell>
          <cell r="G463" t="e">
            <v>#REF!</v>
          </cell>
          <cell r="H463" t="e">
            <v>#REF!</v>
          </cell>
          <cell r="I463" t="str">
            <v>L-&gt;R</v>
          </cell>
          <cell r="J463" t="str">
            <v>MVC</v>
          </cell>
          <cell r="K463">
            <v>1</v>
          </cell>
          <cell r="L463">
            <v>109588</v>
          </cell>
          <cell r="M463" t="str">
            <v>OCT 19</v>
          </cell>
          <cell r="N463">
            <v>43753</v>
          </cell>
          <cell r="O463">
            <v>11100341</v>
          </cell>
          <cell r="P463">
            <v>550000</v>
          </cell>
          <cell r="Q463">
            <v>43739</v>
          </cell>
          <cell r="R463" t="str">
            <v>Yes</v>
          </cell>
          <cell r="S463" t="str">
            <v>C49</v>
          </cell>
          <cell r="T463" t="str">
            <v>SOUTH</v>
          </cell>
          <cell r="U463" t="str">
            <v>惠州</v>
          </cell>
          <cell r="V463" t="str">
            <v>SZ 深圳</v>
          </cell>
          <cell r="W463" t="str">
            <v>SS</v>
          </cell>
          <cell r="X463" t="str">
            <v>RMB</v>
          </cell>
          <cell r="Y463">
            <v>550000</v>
          </cell>
          <cell r="Z463">
            <v>1.1299999999999999</v>
          </cell>
          <cell r="AA463">
            <v>550000</v>
          </cell>
          <cell r="AB463">
            <v>1.1599999999999999</v>
          </cell>
          <cell r="AC463">
            <v>564601.76991150447</v>
          </cell>
          <cell r="AD463">
            <v>67752.21238938054</v>
          </cell>
          <cell r="AE463">
            <v>0.12</v>
          </cell>
          <cell r="AF463">
            <v>43600</v>
          </cell>
          <cell r="AG463" t="str">
            <v>含税到厂</v>
          </cell>
          <cell r="AK463" t="str">
            <v>agree</v>
          </cell>
          <cell r="AL463">
            <v>100000</v>
          </cell>
          <cell r="AM463">
            <v>43678</v>
          </cell>
          <cell r="AN463" t="str">
            <v>Yes</v>
          </cell>
          <cell r="AO463">
            <v>0.8</v>
          </cell>
          <cell r="AP463">
            <v>440000</v>
          </cell>
          <cell r="AQ463">
            <v>43739</v>
          </cell>
          <cell r="AR463">
            <v>43749</v>
          </cell>
          <cell r="AS463" t="str">
            <v>complete</v>
          </cell>
          <cell r="AT463"/>
          <cell r="AX463" t="str">
            <v>Yes</v>
          </cell>
          <cell r="AZ463" t="str">
            <v>Y</v>
          </cell>
          <cell r="BA463" t="str">
            <v>Yes</v>
          </cell>
        </row>
        <row r="464">
          <cell r="A464">
            <v>43586</v>
          </cell>
          <cell r="B464">
            <v>313</v>
          </cell>
          <cell r="C464" t="str">
            <v>C49SZX20190076SS</v>
          </cell>
          <cell r="D464" t="str">
            <v>嘉兴</v>
          </cell>
          <cell r="E464" t="str">
            <v>YSM20R(SV)-2</v>
          </cell>
          <cell r="F464" t="str">
            <v>#03672</v>
          </cell>
          <cell r="G464" t="e">
            <v>#REF!</v>
          </cell>
          <cell r="H464" t="e">
            <v>#REF!</v>
          </cell>
          <cell r="I464" t="str">
            <v>L-&gt;R</v>
          </cell>
          <cell r="J464" t="str">
            <v>No</v>
          </cell>
          <cell r="K464">
            <v>1</v>
          </cell>
          <cell r="L464">
            <v>109602</v>
          </cell>
          <cell r="M464" t="str">
            <v>OCT 19</v>
          </cell>
          <cell r="N464">
            <v>43753</v>
          </cell>
          <cell r="O464">
            <v>11100341</v>
          </cell>
          <cell r="P464">
            <v>944400</v>
          </cell>
          <cell r="Q464">
            <v>43739</v>
          </cell>
          <cell r="R464" t="str">
            <v>Yes</v>
          </cell>
          <cell r="S464" t="str">
            <v>C49</v>
          </cell>
          <cell r="T464" t="str">
            <v>SOUTH</v>
          </cell>
          <cell r="U464" t="str">
            <v>惠州</v>
          </cell>
          <cell r="V464" t="str">
            <v>SZ 深圳</v>
          </cell>
          <cell r="W464" t="str">
            <v>SS</v>
          </cell>
          <cell r="X464" t="str">
            <v>RMB</v>
          </cell>
          <cell r="Y464">
            <v>944400</v>
          </cell>
          <cell r="Z464">
            <v>1.1299999999999999</v>
          </cell>
          <cell r="AA464">
            <v>944400</v>
          </cell>
          <cell r="AB464">
            <v>1.1599999999999999</v>
          </cell>
          <cell r="AC464">
            <v>969472.5663716814</v>
          </cell>
          <cell r="AD464">
            <v>116336.70796460177</v>
          </cell>
          <cell r="AE464">
            <v>0.12</v>
          </cell>
          <cell r="AF464">
            <v>43600</v>
          </cell>
          <cell r="AG464" t="str">
            <v>含税到厂</v>
          </cell>
          <cell r="AK464" t="str">
            <v>agree</v>
          </cell>
          <cell r="AL464">
            <v>248880</v>
          </cell>
          <cell r="AM464">
            <v>43739</v>
          </cell>
          <cell r="AN464" t="str">
            <v>Yes</v>
          </cell>
          <cell r="AO464">
            <v>0.8</v>
          </cell>
          <cell r="AP464">
            <v>755520</v>
          </cell>
          <cell r="AQ464">
            <v>43739</v>
          </cell>
          <cell r="AR464">
            <v>43749</v>
          </cell>
          <cell r="AS464" t="str">
            <v>complete</v>
          </cell>
          <cell r="AT464"/>
          <cell r="AX464" t="str">
            <v>Yes</v>
          </cell>
          <cell r="AZ464" t="str">
            <v>Y</v>
          </cell>
          <cell r="BA464" t="str">
            <v>Yes</v>
          </cell>
        </row>
        <row r="465">
          <cell r="A465">
            <v>43586</v>
          </cell>
          <cell r="B465">
            <v>314</v>
          </cell>
          <cell r="C465" t="str">
            <v>C49SZX20190066MZ</v>
          </cell>
          <cell r="D465" t="str">
            <v>派诺</v>
          </cell>
          <cell r="E465" t="str">
            <v>YSM10</v>
          </cell>
          <cell r="F465" t="str">
            <v>#17202</v>
          </cell>
          <cell r="G465" t="e">
            <v>#REF!</v>
          </cell>
          <cell r="H465" t="e">
            <v>#REF!</v>
          </cell>
          <cell r="I465" t="str">
            <v>R-&gt;L</v>
          </cell>
          <cell r="J465" t="str">
            <v>Rear站位</v>
          </cell>
          <cell r="K465">
            <v>1</v>
          </cell>
          <cell r="L465">
            <v>109454</v>
          </cell>
          <cell r="M465" t="str">
            <v>JUN 19</v>
          </cell>
          <cell r="N465">
            <v>43631</v>
          </cell>
          <cell r="O465">
            <v>11100295</v>
          </cell>
          <cell r="P465">
            <v>843000</v>
          </cell>
          <cell r="Q465">
            <v>43617</v>
          </cell>
          <cell r="R465" t="str">
            <v>No</v>
          </cell>
          <cell r="S465" t="str">
            <v>C49</v>
          </cell>
          <cell r="T465" t="str">
            <v>SOUTH</v>
          </cell>
          <cell r="U465" t="str">
            <v>珠海</v>
          </cell>
          <cell r="V465" t="str">
            <v>SZ 深圳</v>
          </cell>
          <cell r="W465" t="str">
            <v>MZ</v>
          </cell>
          <cell r="X465" t="str">
            <v>RMB</v>
          </cell>
          <cell r="Y465">
            <v>843000</v>
          </cell>
          <cell r="Z465">
            <v>1.1299999999999999</v>
          </cell>
          <cell r="AA465">
            <v>843000</v>
          </cell>
          <cell r="AB465">
            <v>1.1599999999999999</v>
          </cell>
          <cell r="AC465">
            <v>865380.53097345133</v>
          </cell>
          <cell r="AD465">
            <v>103845.66371681416</v>
          </cell>
          <cell r="AE465">
            <v>0.12</v>
          </cell>
          <cell r="AF465">
            <v>43600</v>
          </cell>
          <cell r="AG465" t="str">
            <v>含税到厂</v>
          </cell>
          <cell r="AK465">
            <v>0.3</v>
          </cell>
          <cell r="AL465">
            <v>252900</v>
          </cell>
          <cell r="AM465">
            <v>43586</v>
          </cell>
          <cell r="AN465" t="str">
            <v>Yes</v>
          </cell>
          <cell r="AO465">
            <v>0.65</v>
          </cell>
          <cell r="AP465">
            <v>547950</v>
          </cell>
          <cell r="AQ465">
            <v>43617</v>
          </cell>
          <cell r="AR465">
            <v>43628</v>
          </cell>
          <cell r="AS465" t="str">
            <v>agree</v>
          </cell>
          <cell r="AT465">
            <v>42150</v>
          </cell>
          <cell r="AU465">
            <v>43831</v>
          </cell>
          <cell r="AV465">
            <v>43836</v>
          </cell>
          <cell r="AZ465" t="str">
            <v>Y</v>
          </cell>
          <cell r="BA465" t="str">
            <v>Yes</v>
          </cell>
        </row>
        <row r="466">
          <cell r="A466">
            <v>43586</v>
          </cell>
          <cell r="B466">
            <v>315</v>
          </cell>
          <cell r="C466" t="str">
            <v>C49SZX20190069KW</v>
          </cell>
          <cell r="D466" t="str">
            <v>同基</v>
          </cell>
          <cell r="E466" t="str">
            <v>YSM20R(SV)-2</v>
          </cell>
          <cell r="F466" t="str">
            <v>#03480</v>
          </cell>
          <cell r="G466" t="e">
            <v>#REF!</v>
          </cell>
          <cell r="H466" t="e">
            <v>#REF!</v>
          </cell>
          <cell r="I466" t="str">
            <v>L-&gt;R</v>
          </cell>
          <cell r="J466" t="str">
            <v>No</v>
          </cell>
          <cell r="K466">
            <v>1</v>
          </cell>
          <cell r="L466">
            <v>109336</v>
          </cell>
          <cell r="M466" t="str">
            <v>JUL 19</v>
          </cell>
          <cell r="N466">
            <v>43662</v>
          </cell>
          <cell r="O466">
            <v>11116312</v>
          </cell>
          <cell r="P466">
            <v>15210000</v>
          </cell>
          <cell r="Q466">
            <v>43647</v>
          </cell>
          <cell r="R466" t="str">
            <v>No</v>
          </cell>
          <cell r="S466" t="str">
            <v>C49</v>
          </cell>
          <cell r="T466" t="str">
            <v>SOUTH</v>
          </cell>
          <cell r="U466" t="str">
            <v>深圳</v>
          </cell>
          <cell r="V466" t="str">
            <v>SZ 深圳</v>
          </cell>
          <cell r="W466" t="str">
            <v>KW</v>
          </cell>
          <cell r="X466" t="str">
            <v>JPY</v>
          </cell>
          <cell r="Y466">
            <v>15210000</v>
          </cell>
          <cell r="Z466">
            <v>1</v>
          </cell>
          <cell r="AA466">
            <v>15210000</v>
          </cell>
          <cell r="AB466">
            <v>7.1599999999999997E-2</v>
          </cell>
          <cell r="AC466">
            <v>1089036</v>
          </cell>
          <cell r="AD466">
            <v>130684.31999999999</v>
          </cell>
          <cell r="AE466">
            <v>0.12</v>
          </cell>
          <cell r="AF466">
            <v>43593</v>
          </cell>
          <cell r="AG466" t="str">
            <v>CIF HK</v>
          </cell>
          <cell r="AK466" t="str">
            <v>agree</v>
          </cell>
          <cell r="AL466">
            <v>0</v>
          </cell>
          <cell r="AN466" t="str">
            <v>Yes</v>
          </cell>
          <cell r="AO466" t="str">
            <v>agree</v>
          </cell>
          <cell r="AP466">
            <v>0</v>
          </cell>
          <cell r="AQ466"/>
          <cell r="AS466" t="str">
            <v>complete</v>
          </cell>
          <cell r="AT466"/>
          <cell r="AX466" t="str">
            <v>Yes</v>
          </cell>
          <cell r="AZ466" t="str">
            <v>Y</v>
          </cell>
          <cell r="BA466" t="str">
            <v>Yes</v>
          </cell>
        </row>
        <row r="467">
          <cell r="A467">
            <v>43586</v>
          </cell>
          <cell r="B467">
            <v>316</v>
          </cell>
          <cell r="C467" t="str">
            <v>C49SZX20190078ZX</v>
          </cell>
          <cell r="D467" t="str">
            <v>雅鑫特/End user 帝泰克</v>
          </cell>
          <cell r="E467" t="str">
            <v>YSM10</v>
          </cell>
          <cell r="F467" t="str">
            <v>NA</v>
          </cell>
          <cell r="G467" t="e">
            <v>#REF!</v>
          </cell>
          <cell r="H467" t="e">
            <v>#REF!</v>
          </cell>
          <cell r="I467" t="str">
            <v>L-&gt;R</v>
          </cell>
          <cell r="J467" t="str">
            <v>MVC</v>
          </cell>
          <cell r="K467">
            <v>1</v>
          </cell>
          <cell r="L467" t="str">
            <v>取消</v>
          </cell>
          <cell r="M467" t="e">
            <v>#N/A</v>
          </cell>
          <cell r="N467"/>
          <cell r="O467"/>
          <cell r="P467"/>
          <cell r="R467" t="str">
            <v>No</v>
          </cell>
          <cell r="S467" t="str">
            <v>C49</v>
          </cell>
          <cell r="T467" t="str">
            <v>SOUTH</v>
          </cell>
          <cell r="U467" t="str">
            <v>深圳</v>
          </cell>
          <cell r="V467" t="str">
            <v>SZ 深圳</v>
          </cell>
          <cell r="W467" t="str">
            <v>ZX</v>
          </cell>
          <cell r="X467" t="str">
            <v>JPY</v>
          </cell>
          <cell r="Y467">
            <v>9000000</v>
          </cell>
          <cell r="Z467">
            <v>1</v>
          </cell>
          <cell r="AA467">
            <v>9000000</v>
          </cell>
          <cell r="AB467">
            <v>7.1599999999999997E-2</v>
          </cell>
          <cell r="AC467">
            <v>644400</v>
          </cell>
          <cell r="AD467">
            <v>77328</v>
          </cell>
          <cell r="AE467">
            <v>0.12</v>
          </cell>
          <cell r="AF467">
            <v>43607</v>
          </cell>
          <cell r="AG467" t="str">
            <v>CIF HK</v>
          </cell>
          <cell r="AI467"/>
          <cell r="AJ467"/>
          <cell r="AK467" t="str">
            <v>agree</v>
          </cell>
          <cell r="AL467">
            <v>1495172</v>
          </cell>
          <cell r="AM467">
            <v>43586</v>
          </cell>
          <cell r="AN467" t="str">
            <v>Yes</v>
          </cell>
          <cell r="AO467">
            <v>0.9</v>
          </cell>
          <cell r="AP467">
            <v>8100000</v>
          </cell>
          <cell r="AR467"/>
          <cell r="AS467"/>
          <cell r="AT467">
            <v>0</v>
          </cell>
          <cell r="AV467"/>
          <cell r="AX467" t="str">
            <v>Cancel</v>
          </cell>
          <cell r="AY467"/>
          <cell r="AZ467"/>
          <cell r="BA467" t="str">
            <v>Cancel</v>
          </cell>
        </row>
        <row r="468">
          <cell r="A468">
            <v>43586</v>
          </cell>
          <cell r="B468">
            <v>317</v>
          </cell>
          <cell r="C468" t="str">
            <v>C49SZX20190078ZX</v>
          </cell>
          <cell r="D468" t="str">
            <v>雅鑫特/End user 帝泰克</v>
          </cell>
          <cell r="E468" t="str">
            <v>YSM10</v>
          </cell>
          <cell r="F468" t="str">
            <v>NA</v>
          </cell>
          <cell r="G468" t="e">
            <v>#REF!</v>
          </cell>
          <cell r="H468" t="e">
            <v>#REF!</v>
          </cell>
          <cell r="I468" t="str">
            <v>L-&gt;R</v>
          </cell>
          <cell r="J468" t="str">
            <v>No</v>
          </cell>
          <cell r="K468">
            <v>1</v>
          </cell>
          <cell r="L468" t="str">
            <v>取消</v>
          </cell>
          <cell r="M468" t="e">
            <v>#N/A</v>
          </cell>
          <cell r="N468"/>
          <cell r="O468"/>
          <cell r="P468"/>
          <cell r="R468" t="str">
            <v>No</v>
          </cell>
          <cell r="S468" t="str">
            <v>C49</v>
          </cell>
          <cell r="T468" t="str">
            <v>SOUTH</v>
          </cell>
          <cell r="U468" t="str">
            <v>深圳</v>
          </cell>
          <cell r="V468" t="str">
            <v>SZ 深圳</v>
          </cell>
          <cell r="W468" t="str">
            <v>ZX</v>
          </cell>
          <cell r="X468" t="str">
            <v>JPY</v>
          </cell>
          <cell r="Y468">
            <v>9000000</v>
          </cell>
          <cell r="Z468">
            <v>1</v>
          </cell>
          <cell r="AA468">
            <v>9000000</v>
          </cell>
          <cell r="AB468">
            <v>7.1599999999999997E-2</v>
          </cell>
          <cell r="AC468">
            <v>644400</v>
          </cell>
          <cell r="AD468">
            <v>77328</v>
          </cell>
          <cell r="AE468">
            <v>0.12</v>
          </cell>
          <cell r="AF468">
            <v>43607</v>
          </cell>
          <cell r="AG468" t="str">
            <v>CIF HK</v>
          </cell>
          <cell r="AI468"/>
          <cell r="AJ468"/>
          <cell r="AK468" t="str">
            <v>agree</v>
          </cell>
          <cell r="AL468">
            <v>504828</v>
          </cell>
          <cell r="AM468"/>
          <cell r="AN468" t="str">
            <v>No</v>
          </cell>
          <cell r="AO468">
            <v>0.9</v>
          </cell>
          <cell r="AP468">
            <v>8100000</v>
          </cell>
          <cell r="AR468"/>
          <cell r="AS468"/>
          <cell r="AT468">
            <v>0</v>
          </cell>
          <cell r="AV468"/>
          <cell r="AX468" t="str">
            <v>Cancel</v>
          </cell>
          <cell r="AY468"/>
          <cell r="AZ468"/>
          <cell r="BA468" t="str">
            <v>Cancel</v>
          </cell>
        </row>
        <row r="469">
          <cell r="A469">
            <v>43586</v>
          </cell>
          <cell r="B469">
            <v>318</v>
          </cell>
          <cell r="C469" t="str">
            <v>C49SZX20190078ZX</v>
          </cell>
          <cell r="D469" t="str">
            <v>雅鑫特/End user 帝泰克</v>
          </cell>
          <cell r="E469" t="str">
            <v>YSM20R(SV)-2</v>
          </cell>
          <cell r="F469" t="str">
            <v>NA</v>
          </cell>
          <cell r="G469" t="e">
            <v>#REF!</v>
          </cell>
          <cell r="H469" t="e">
            <v>#REF!</v>
          </cell>
          <cell r="I469" t="str">
            <v>L-&gt;R</v>
          </cell>
          <cell r="J469" t="str">
            <v>No</v>
          </cell>
          <cell r="K469">
            <v>1</v>
          </cell>
          <cell r="L469" t="str">
            <v>取消</v>
          </cell>
          <cell r="M469" t="e">
            <v>#N/A</v>
          </cell>
          <cell r="N469"/>
          <cell r="O469"/>
          <cell r="P469"/>
          <cell r="R469" t="str">
            <v>No</v>
          </cell>
          <cell r="S469" t="str">
            <v>C49</v>
          </cell>
          <cell r="T469" t="str">
            <v>SOUTH</v>
          </cell>
          <cell r="U469" t="str">
            <v>深圳</v>
          </cell>
          <cell r="V469" t="str">
            <v>SZ 深圳</v>
          </cell>
          <cell r="W469" t="str">
            <v>ZX</v>
          </cell>
          <cell r="X469" t="str">
            <v>JPY</v>
          </cell>
          <cell r="Y469">
            <v>13275000</v>
          </cell>
          <cell r="Z469">
            <v>1</v>
          </cell>
          <cell r="AA469">
            <v>13275000</v>
          </cell>
          <cell r="AB469">
            <v>7.1599999999999997E-2</v>
          </cell>
          <cell r="AC469">
            <v>950490</v>
          </cell>
          <cell r="AD469">
            <v>114058.8</v>
          </cell>
          <cell r="AE469">
            <v>0.12</v>
          </cell>
          <cell r="AF469">
            <v>43607</v>
          </cell>
          <cell r="AG469" t="str">
            <v>CIF HK</v>
          </cell>
          <cell r="AI469"/>
          <cell r="AJ469"/>
          <cell r="AK469">
            <v>0.1</v>
          </cell>
          <cell r="AL469">
            <v>1327500</v>
          </cell>
          <cell r="AM469"/>
          <cell r="AN469" t="str">
            <v>No</v>
          </cell>
          <cell r="AO469">
            <v>0.9</v>
          </cell>
          <cell r="AP469">
            <v>11947500</v>
          </cell>
          <cell r="AR469"/>
          <cell r="AS469"/>
          <cell r="AT469">
            <v>0</v>
          </cell>
          <cell r="AV469"/>
          <cell r="AX469" t="str">
            <v>Cancel</v>
          </cell>
          <cell r="AY469"/>
          <cell r="AZ469"/>
          <cell r="BA469" t="str">
            <v>Cancel</v>
          </cell>
        </row>
        <row r="470">
          <cell r="A470">
            <v>43586</v>
          </cell>
          <cell r="B470">
            <v>319</v>
          </cell>
          <cell r="C470" t="str">
            <v>C49SZX20190078ZX</v>
          </cell>
          <cell r="D470" t="str">
            <v>雅鑫特/End user 帝泰克</v>
          </cell>
          <cell r="E470" t="str">
            <v>YSM20R(SV)-2</v>
          </cell>
          <cell r="F470" t="str">
            <v>NA</v>
          </cell>
          <cell r="G470" t="e">
            <v>#REF!</v>
          </cell>
          <cell r="H470" t="e">
            <v>#REF!</v>
          </cell>
          <cell r="I470" t="str">
            <v>L-&gt;R</v>
          </cell>
          <cell r="J470" t="str">
            <v>No</v>
          </cell>
          <cell r="K470">
            <v>1</v>
          </cell>
          <cell r="L470" t="str">
            <v>取消</v>
          </cell>
          <cell r="M470" t="e">
            <v>#N/A</v>
          </cell>
          <cell r="N470"/>
          <cell r="O470"/>
          <cell r="P470"/>
          <cell r="R470" t="str">
            <v>No</v>
          </cell>
          <cell r="S470" t="str">
            <v>C49</v>
          </cell>
          <cell r="T470" t="str">
            <v>SOUTH</v>
          </cell>
          <cell r="U470" t="str">
            <v>深圳</v>
          </cell>
          <cell r="V470" t="str">
            <v>SZ 深圳</v>
          </cell>
          <cell r="W470" t="str">
            <v>ZX</v>
          </cell>
          <cell r="X470" t="str">
            <v>JPY</v>
          </cell>
          <cell r="Y470">
            <v>13275000</v>
          </cell>
          <cell r="Z470">
            <v>1</v>
          </cell>
          <cell r="AA470">
            <v>13275000</v>
          </cell>
          <cell r="AB470">
            <v>7.1599999999999997E-2</v>
          </cell>
          <cell r="AC470">
            <v>950490</v>
          </cell>
          <cell r="AD470">
            <v>114058.8</v>
          </cell>
          <cell r="AE470">
            <v>0.12</v>
          </cell>
          <cell r="AF470">
            <v>43607</v>
          </cell>
          <cell r="AG470" t="str">
            <v>CIF HK</v>
          </cell>
          <cell r="AI470"/>
          <cell r="AJ470"/>
          <cell r="AK470">
            <v>0.1</v>
          </cell>
          <cell r="AL470">
            <v>1327500</v>
          </cell>
          <cell r="AM470"/>
          <cell r="AN470" t="str">
            <v>No</v>
          </cell>
          <cell r="AO470">
            <v>0.9</v>
          </cell>
          <cell r="AP470">
            <v>11947500</v>
          </cell>
          <cell r="AR470"/>
          <cell r="AS470"/>
          <cell r="AT470">
            <v>0</v>
          </cell>
          <cell r="AV470"/>
          <cell r="AX470" t="str">
            <v>Cancel</v>
          </cell>
          <cell r="AY470"/>
          <cell r="AZ470"/>
          <cell r="BA470" t="str">
            <v>Cancel</v>
          </cell>
        </row>
        <row r="471">
          <cell r="A471">
            <v>43586</v>
          </cell>
          <cell r="B471">
            <v>320</v>
          </cell>
          <cell r="C471" t="str">
            <v>C49SZX20190077SX</v>
          </cell>
          <cell r="D471" t="str">
            <v>An Lin东莞安林</v>
          </cell>
          <cell r="E471" t="str">
            <v>YSM10</v>
          </cell>
          <cell r="F471" t="str">
            <v>#81064</v>
          </cell>
          <cell r="G471" t="e">
            <v>#REF!</v>
          </cell>
          <cell r="H471" t="e">
            <v>#REF!</v>
          </cell>
          <cell r="I471" t="str">
            <v>R-&gt;L</v>
          </cell>
          <cell r="J471" t="str">
            <v>MVC</v>
          </cell>
          <cell r="K471">
            <v>1</v>
          </cell>
          <cell r="L471">
            <v>109454</v>
          </cell>
          <cell r="M471" t="str">
            <v>JUN 19</v>
          </cell>
          <cell r="N471">
            <v>43622</v>
          </cell>
          <cell r="O471">
            <v>11100292</v>
          </cell>
          <cell r="P471">
            <v>760000</v>
          </cell>
          <cell r="Q471">
            <v>43617</v>
          </cell>
          <cell r="R471" t="str">
            <v>Yes</v>
          </cell>
          <cell r="S471" t="str">
            <v>C49</v>
          </cell>
          <cell r="T471" t="str">
            <v>SOUTH</v>
          </cell>
          <cell r="U471" t="str">
            <v>東莞</v>
          </cell>
          <cell r="V471" t="str">
            <v>SZ 深圳</v>
          </cell>
          <cell r="W471" t="str">
            <v>SX</v>
          </cell>
          <cell r="X471" t="str">
            <v>RMB</v>
          </cell>
          <cell r="Y471">
            <v>760000</v>
          </cell>
          <cell r="Z471">
            <v>1.1299999999999999</v>
          </cell>
          <cell r="AA471">
            <v>760000</v>
          </cell>
          <cell r="AB471">
            <v>1.1599999999999999</v>
          </cell>
          <cell r="AC471">
            <v>780176.99115044239</v>
          </cell>
          <cell r="AD471">
            <v>93621.23893805308</v>
          </cell>
          <cell r="AE471">
            <v>0.12</v>
          </cell>
          <cell r="AF471">
            <v>43607</v>
          </cell>
          <cell r="AG471" t="str">
            <v>含税到厂</v>
          </cell>
          <cell r="AK471" t="str">
            <v>agree</v>
          </cell>
          <cell r="AL471">
            <v>260000</v>
          </cell>
          <cell r="AM471">
            <v>43586</v>
          </cell>
          <cell r="AN471" t="str">
            <v>Yes</v>
          </cell>
          <cell r="AO471" t="str">
            <v>agree</v>
          </cell>
          <cell r="AP471">
            <v>1500000</v>
          </cell>
          <cell r="AQ471">
            <v>43586</v>
          </cell>
          <cell r="AR471">
            <v>43615</v>
          </cell>
          <cell r="AS471" t="str">
            <v>complete</v>
          </cell>
          <cell r="AT471"/>
          <cell r="AX471" t="str">
            <v>Yes</v>
          </cell>
          <cell r="AZ471" t="str">
            <v>Y</v>
          </cell>
          <cell r="BA471" t="str">
            <v>Yes</v>
          </cell>
        </row>
        <row r="472">
          <cell r="A472">
            <v>43586</v>
          </cell>
          <cell r="B472">
            <v>321</v>
          </cell>
          <cell r="C472" t="str">
            <v>C49SZX20190077SX</v>
          </cell>
          <cell r="D472" t="str">
            <v>An Lin东莞安林</v>
          </cell>
          <cell r="E472" t="str">
            <v>YSM20R(SV)-2</v>
          </cell>
          <cell r="F472" t="str">
            <v>#81064</v>
          </cell>
          <cell r="G472" t="e">
            <v>#REF!</v>
          </cell>
          <cell r="H472" t="e">
            <v>#REF!</v>
          </cell>
          <cell r="I472" t="str">
            <v>R-&gt;L</v>
          </cell>
          <cell r="J472" t="str">
            <v>No</v>
          </cell>
          <cell r="K472">
            <v>1</v>
          </cell>
          <cell r="L472">
            <v>109553</v>
          </cell>
          <cell r="M472" t="str">
            <v>JUN 19</v>
          </cell>
          <cell r="N472">
            <v>43622</v>
          </cell>
          <cell r="O472">
            <v>11100292</v>
          </cell>
          <cell r="P472">
            <v>1000000</v>
          </cell>
          <cell r="Q472">
            <v>43617</v>
          </cell>
          <cell r="R472" t="str">
            <v>Yes</v>
          </cell>
          <cell r="S472" t="str">
            <v>C49</v>
          </cell>
          <cell r="T472" t="str">
            <v>SOUTH</v>
          </cell>
          <cell r="U472" t="str">
            <v>東莞</v>
          </cell>
          <cell r="V472" t="str">
            <v>SZ 深圳</v>
          </cell>
          <cell r="W472" t="str">
            <v>SX</v>
          </cell>
          <cell r="X472" t="str">
            <v>RMB</v>
          </cell>
          <cell r="Y472">
            <v>1000000</v>
          </cell>
          <cell r="Z472">
            <v>1.1299999999999999</v>
          </cell>
          <cell r="AA472">
            <v>1000000</v>
          </cell>
          <cell r="AB472">
            <v>1.1599999999999999</v>
          </cell>
          <cell r="AC472">
            <v>1026548.6725663717</v>
          </cell>
          <cell r="AD472">
            <v>123185.8407079646</v>
          </cell>
          <cell r="AE472">
            <v>0.12</v>
          </cell>
          <cell r="AF472">
            <v>43607</v>
          </cell>
          <cell r="AG472" t="str">
            <v>含税到厂</v>
          </cell>
          <cell r="AK472">
            <v>0</v>
          </cell>
          <cell r="AL472"/>
          <cell r="AM472">
            <v>43586</v>
          </cell>
          <cell r="AN472" t="str">
            <v>Yes</v>
          </cell>
          <cell r="AO472">
            <v>0</v>
          </cell>
          <cell r="AP472">
            <v>0</v>
          </cell>
          <cell r="AQ472"/>
          <cell r="AS472" t="str">
            <v>complete</v>
          </cell>
          <cell r="AT472"/>
          <cell r="AX472" t="str">
            <v>Yes</v>
          </cell>
          <cell r="AZ472" t="str">
            <v>Y</v>
          </cell>
          <cell r="BA472" t="str">
            <v>Yes</v>
          </cell>
        </row>
        <row r="473">
          <cell r="A473">
            <v>43586</v>
          </cell>
          <cell r="B473">
            <v>322</v>
          </cell>
          <cell r="C473" t="str">
            <v>C49SZX20190065JY</v>
          </cell>
          <cell r="D473" t="str">
            <v>旭日</v>
          </cell>
          <cell r="E473" t="str">
            <v>YSM20R(SV)-2</v>
          </cell>
          <cell r="F473" t="str">
            <v>#03817</v>
          </cell>
          <cell r="G473" t="e">
            <v>#REF!</v>
          </cell>
          <cell r="H473" t="e">
            <v>#REF!</v>
          </cell>
          <cell r="I473" t="str">
            <v>L-&gt;R</v>
          </cell>
          <cell r="J473" t="str">
            <v>MVC</v>
          </cell>
          <cell r="K473">
            <v>1</v>
          </cell>
          <cell r="L473">
            <v>109497</v>
          </cell>
          <cell r="M473" t="str">
            <v>JUL 19</v>
          </cell>
          <cell r="N473">
            <v>43650</v>
          </cell>
          <cell r="O473">
            <v>11100345</v>
          </cell>
          <cell r="P473">
            <v>938000</v>
          </cell>
          <cell r="Q473">
            <v>43739</v>
          </cell>
          <cell r="R473" t="str">
            <v>No</v>
          </cell>
          <cell r="S473" t="str">
            <v>C49</v>
          </cell>
          <cell r="T473" t="str">
            <v>SOUTH</v>
          </cell>
          <cell r="U473" t="str">
            <v>深圳</v>
          </cell>
          <cell r="V473" t="str">
            <v>SZ 深圳</v>
          </cell>
          <cell r="W473" t="str">
            <v>JY</v>
          </cell>
          <cell r="X473" t="str">
            <v>RMB</v>
          </cell>
          <cell r="Y473">
            <v>938000</v>
          </cell>
          <cell r="Z473">
            <v>1</v>
          </cell>
          <cell r="AA473">
            <v>938000</v>
          </cell>
          <cell r="AB473">
            <v>1.1299999999999999</v>
          </cell>
          <cell r="AC473">
            <v>1059940</v>
          </cell>
          <cell r="AD473">
            <v>127192.79999999999</v>
          </cell>
          <cell r="AE473">
            <v>0.12</v>
          </cell>
          <cell r="AF473">
            <v>43607</v>
          </cell>
          <cell r="AG473" t="str">
            <v>含税到厂</v>
          </cell>
          <cell r="AK473" t="str">
            <v>agree</v>
          </cell>
          <cell r="AL473">
            <v>200000</v>
          </cell>
          <cell r="AM473">
            <v>43617</v>
          </cell>
          <cell r="AN473" t="str">
            <v>Yes</v>
          </cell>
          <cell r="AO473" t="str">
            <v>agree</v>
          </cell>
          <cell r="AP473">
            <v>738000</v>
          </cell>
          <cell r="AQ473">
            <v>43647</v>
          </cell>
          <cell r="AR473">
            <v>43649</v>
          </cell>
          <cell r="AS473" t="str">
            <v>complete</v>
          </cell>
          <cell r="AT473"/>
          <cell r="AX473" t="str">
            <v>Yes</v>
          </cell>
          <cell r="AZ473" t="str">
            <v>Y</v>
          </cell>
          <cell r="BA473" t="str">
            <v>Yes</v>
          </cell>
        </row>
        <row r="474">
          <cell r="A474">
            <v>43586</v>
          </cell>
          <cell r="B474">
            <v>323</v>
          </cell>
          <cell r="C474" t="str">
            <v>C49SZX20190073JL</v>
          </cell>
          <cell r="D474" t="str">
            <v>力通威</v>
          </cell>
          <cell r="E474" t="str">
            <v>YSM10</v>
          </cell>
          <cell r="F474" t="str">
            <v>#18122</v>
          </cell>
          <cell r="G474" t="e">
            <v>#REF!</v>
          </cell>
          <cell r="H474" t="e">
            <v>#REF!</v>
          </cell>
          <cell r="I474" t="str">
            <v>R-&gt;L</v>
          </cell>
          <cell r="J474" t="str">
            <v>MVC</v>
          </cell>
          <cell r="K474">
            <v>1</v>
          </cell>
          <cell r="L474">
            <v>109344</v>
          </cell>
          <cell r="M474" t="str">
            <v>JUN 19</v>
          </cell>
          <cell r="N474">
            <v>43629</v>
          </cell>
          <cell r="O474">
            <v>11100294</v>
          </cell>
          <cell r="P474">
            <v>600000</v>
          </cell>
          <cell r="Q474">
            <v>43617</v>
          </cell>
          <cell r="R474" t="str">
            <v>No</v>
          </cell>
          <cell r="S474" t="str">
            <v>C49</v>
          </cell>
          <cell r="T474" t="str">
            <v>SOUTH</v>
          </cell>
          <cell r="U474" t="str">
            <v>深圳</v>
          </cell>
          <cell r="V474" t="str">
            <v>SZ 深圳</v>
          </cell>
          <cell r="W474" t="str">
            <v>JL</v>
          </cell>
          <cell r="X474" t="str">
            <v>RMB</v>
          </cell>
          <cell r="Y474">
            <v>600000</v>
          </cell>
          <cell r="Z474">
            <v>1.1299999999999999</v>
          </cell>
          <cell r="AA474">
            <v>600000</v>
          </cell>
          <cell r="AB474">
            <v>1.1599999999999999</v>
          </cell>
          <cell r="AC474">
            <v>615929.20353982307</v>
          </cell>
          <cell r="AD474">
            <v>73911.504424778759</v>
          </cell>
          <cell r="AE474">
            <v>0.12</v>
          </cell>
          <cell r="AF474">
            <v>43612</v>
          </cell>
          <cell r="AG474" t="str">
            <v>含税到厂</v>
          </cell>
          <cell r="AK474">
            <v>0.3</v>
          </cell>
          <cell r="AL474">
            <v>180000</v>
          </cell>
          <cell r="AM474">
            <v>43617</v>
          </cell>
          <cell r="AN474" t="str">
            <v>Yes</v>
          </cell>
          <cell r="AO474">
            <v>0.6</v>
          </cell>
          <cell r="AP474">
            <v>360000</v>
          </cell>
          <cell r="AQ474">
            <v>43617</v>
          </cell>
          <cell r="AR474">
            <v>43627</v>
          </cell>
          <cell r="AS474">
            <v>0.1</v>
          </cell>
          <cell r="AT474">
            <v>60000</v>
          </cell>
          <cell r="AU474">
            <v>43678</v>
          </cell>
          <cell r="AV474" t="str">
            <v>complete</v>
          </cell>
          <cell r="AZ474" t="str">
            <v>Y</v>
          </cell>
          <cell r="BA474" t="str">
            <v>Yes</v>
          </cell>
        </row>
        <row r="475">
          <cell r="A475">
            <v>43586</v>
          </cell>
          <cell r="B475">
            <v>324</v>
          </cell>
          <cell r="C475" t="str">
            <v>C49SZX20190073JL</v>
          </cell>
          <cell r="D475" t="str">
            <v>力通威</v>
          </cell>
          <cell r="E475" t="str">
            <v>YSM10</v>
          </cell>
          <cell r="F475" t="str">
            <v>#18122</v>
          </cell>
          <cell r="G475" t="e">
            <v>#REF!</v>
          </cell>
          <cell r="H475" t="e">
            <v>#REF!</v>
          </cell>
          <cell r="I475" t="str">
            <v>L-&gt;R</v>
          </cell>
          <cell r="J475" t="str">
            <v>MVC</v>
          </cell>
          <cell r="K475">
            <v>1</v>
          </cell>
          <cell r="L475">
            <v>109344</v>
          </cell>
          <cell r="M475" t="str">
            <v>JUN 19</v>
          </cell>
          <cell r="N475">
            <v>43629</v>
          </cell>
          <cell r="O475">
            <v>11100294</v>
          </cell>
          <cell r="P475">
            <v>600000</v>
          </cell>
          <cell r="Q475">
            <v>43617</v>
          </cell>
          <cell r="R475" t="str">
            <v>No</v>
          </cell>
          <cell r="S475" t="str">
            <v>C49</v>
          </cell>
          <cell r="T475" t="str">
            <v>SOUTH</v>
          </cell>
          <cell r="U475" t="str">
            <v>深圳</v>
          </cell>
          <cell r="V475" t="str">
            <v>SZ 深圳</v>
          </cell>
          <cell r="W475" t="str">
            <v>JL</v>
          </cell>
          <cell r="X475" t="str">
            <v>RMB</v>
          </cell>
          <cell r="Y475">
            <v>600000</v>
          </cell>
          <cell r="Z475">
            <v>1.1299999999999999</v>
          </cell>
          <cell r="AA475">
            <v>600000</v>
          </cell>
          <cell r="AB475">
            <v>1.1599999999999999</v>
          </cell>
          <cell r="AC475">
            <v>615929.20353982307</v>
          </cell>
          <cell r="AD475">
            <v>73911.504424778759</v>
          </cell>
          <cell r="AE475">
            <v>0.12</v>
          </cell>
          <cell r="AF475">
            <v>43612</v>
          </cell>
          <cell r="AG475" t="str">
            <v>含税到厂</v>
          </cell>
          <cell r="AK475">
            <v>0.3</v>
          </cell>
          <cell r="AL475">
            <v>180000</v>
          </cell>
          <cell r="AM475">
            <v>43617</v>
          </cell>
          <cell r="AN475" t="str">
            <v>Yes</v>
          </cell>
          <cell r="AO475">
            <v>0.6</v>
          </cell>
          <cell r="AP475">
            <v>360000</v>
          </cell>
          <cell r="AQ475">
            <v>43617</v>
          </cell>
          <cell r="AR475">
            <v>43627</v>
          </cell>
          <cell r="AS475">
            <v>0.1</v>
          </cell>
          <cell r="AT475">
            <v>60000</v>
          </cell>
          <cell r="AU475">
            <v>43678</v>
          </cell>
          <cell r="AV475" t="str">
            <v>complete</v>
          </cell>
          <cell r="AZ475" t="str">
            <v>Y</v>
          </cell>
          <cell r="BA475" t="str">
            <v>Yes</v>
          </cell>
        </row>
        <row r="476">
          <cell r="A476">
            <v>43586</v>
          </cell>
          <cell r="B476">
            <v>325</v>
          </cell>
          <cell r="C476" t="str">
            <v>C49SZX20190073JL</v>
          </cell>
          <cell r="D476" t="str">
            <v>力通威</v>
          </cell>
          <cell r="E476" t="str">
            <v>YSM10</v>
          </cell>
          <cell r="F476" t="str">
            <v>#18122</v>
          </cell>
          <cell r="G476" t="e">
            <v>#REF!</v>
          </cell>
          <cell r="H476" t="e">
            <v>#REF!</v>
          </cell>
          <cell r="I476" t="str">
            <v>L-&gt;R</v>
          </cell>
          <cell r="J476" t="str">
            <v>No</v>
          </cell>
          <cell r="K476">
            <v>1</v>
          </cell>
          <cell r="L476">
            <v>109344</v>
          </cell>
          <cell r="M476" t="str">
            <v>JUN 19</v>
          </cell>
          <cell r="N476">
            <v>43629</v>
          </cell>
          <cell r="O476">
            <v>11100294</v>
          </cell>
          <cell r="P476">
            <v>600000</v>
          </cell>
          <cell r="Q476">
            <v>43617</v>
          </cell>
          <cell r="R476" t="str">
            <v>No</v>
          </cell>
          <cell r="S476" t="str">
            <v>C49</v>
          </cell>
          <cell r="T476" t="str">
            <v>SOUTH</v>
          </cell>
          <cell r="U476" t="str">
            <v>深圳</v>
          </cell>
          <cell r="V476" t="str">
            <v>SZ 深圳</v>
          </cell>
          <cell r="W476" t="str">
            <v>JL</v>
          </cell>
          <cell r="X476" t="str">
            <v>RMB</v>
          </cell>
          <cell r="Y476">
            <v>600000</v>
          </cell>
          <cell r="Z476">
            <v>1.1299999999999999</v>
          </cell>
          <cell r="AA476">
            <v>600000</v>
          </cell>
          <cell r="AB476">
            <v>1.1599999999999999</v>
          </cell>
          <cell r="AC476">
            <v>615929.20353982307</v>
          </cell>
          <cell r="AD476">
            <v>73911.504424778759</v>
          </cell>
          <cell r="AE476">
            <v>0.12</v>
          </cell>
          <cell r="AF476">
            <v>43612</v>
          </cell>
          <cell r="AG476" t="str">
            <v>含税到厂</v>
          </cell>
          <cell r="AK476">
            <v>0.3</v>
          </cell>
          <cell r="AL476">
            <v>180000</v>
          </cell>
          <cell r="AM476">
            <v>43617</v>
          </cell>
          <cell r="AN476" t="str">
            <v>Yes</v>
          </cell>
          <cell r="AO476">
            <v>0.6</v>
          </cell>
          <cell r="AP476">
            <v>360000</v>
          </cell>
          <cell r="AQ476">
            <v>43617</v>
          </cell>
          <cell r="AR476">
            <v>43627</v>
          </cell>
          <cell r="AS476">
            <v>0.1</v>
          </cell>
          <cell r="AT476">
            <v>60000</v>
          </cell>
          <cell r="AU476">
            <v>43678</v>
          </cell>
          <cell r="AV476" t="str">
            <v>complete</v>
          </cell>
          <cell r="AZ476" t="str">
            <v>Y</v>
          </cell>
          <cell r="BA476" t="str">
            <v>Yes</v>
          </cell>
        </row>
        <row r="477">
          <cell r="A477">
            <v>43586</v>
          </cell>
          <cell r="B477">
            <v>326</v>
          </cell>
          <cell r="C477" t="str">
            <v>C49SZX20190073JL</v>
          </cell>
          <cell r="D477" t="str">
            <v>力通威</v>
          </cell>
          <cell r="E477" t="str">
            <v>YSM20R(SV)-2</v>
          </cell>
          <cell r="F477" t="str">
            <v>#18122</v>
          </cell>
          <cell r="G477" t="e">
            <v>#REF!</v>
          </cell>
          <cell r="H477" t="e">
            <v>#REF!</v>
          </cell>
          <cell r="I477" t="str">
            <v>L-&gt;R</v>
          </cell>
          <cell r="J477" t="str">
            <v>No</v>
          </cell>
          <cell r="K477">
            <v>1</v>
          </cell>
          <cell r="L477">
            <v>109263</v>
          </cell>
          <cell r="M477" t="str">
            <v>JUN 19</v>
          </cell>
          <cell r="N477">
            <v>43629</v>
          </cell>
          <cell r="O477">
            <v>11100294</v>
          </cell>
          <cell r="P477">
            <v>820000</v>
          </cell>
          <cell r="Q477">
            <v>43617</v>
          </cell>
          <cell r="R477" t="str">
            <v>No</v>
          </cell>
          <cell r="S477" t="str">
            <v>C49</v>
          </cell>
          <cell r="T477" t="str">
            <v>SOUTH</v>
          </cell>
          <cell r="U477" t="str">
            <v>深圳</v>
          </cell>
          <cell r="V477" t="str">
            <v>SZ 深圳</v>
          </cell>
          <cell r="W477" t="str">
            <v>JL</v>
          </cell>
          <cell r="X477" t="str">
            <v>RMB</v>
          </cell>
          <cell r="Y477">
            <v>820000</v>
          </cell>
          <cell r="Z477">
            <v>1.1299999999999999</v>
          </cell>
          <cell r="AA477">
            <v>820000</v>
          </cell>
          <cell r="AB477">
            <v>1.1599999999999999</v>
          </cell>
          <cell r="AC477">
            <v>841769.91150442488</v>
          </cell>
          <cell r="AD477">
            <v>101012.38938053098</v>
          </cell>
          <cell r="AE477">
            <v>0.12</v>
          </cell>
          <cell r="AF477">
            <v>43612</v>
          </cell>
          <cell r="AG477" t="str">
            <v>含税到厂</v>
          </cell>
          <cell r="AK477">
            <v>0.3</v>
          </cell>
          <cell r="AL477">
            <v>246000</v>
          </cell>
          <cell r="AM477">
            <v>43617</v>
          </cell>
          <cell r="AN477" t="str">
            <v>Yes</v>
          </cell>
          <cell r="AO477">
            <v>0.6</v>
          </cell>
          <cell r="AP477">
            <v>492000</v>
          </cell>
          <cell r="AQ477">
            <v>43617</v>
          </cell>
          <cell r="AR477">
            <v>43627</v>
          </cell>
          <cell r="AS477">
            <v>0.1</v>
          </cell>
          <cell r="AT477">
            <v>82000</v>
          </cell>
          <cell r="AU477">
            <v>43678</v>
          </cell>
          <cell r="AV477" t="str">
            <v>complete</v>
          </cell>
          <cell r="AZ477" t="str">
            <v>Y</v>
          </cell>
          <cell r="BA477" t="str">
            <v>Yes</v>
          </cell>
        </row>
        <row r="478">
          <cell r="A478">
            <v>43586</v>
          </cell>
          <cell r="B478">
            <v>327</v>
          </cell>
          <cell r="C478" t="str">
            <v>C49SZX20190075ZX</v>
          </cell>
          <cell r="D478" t="str">
            <v>宽宏/End user:亿联</v>
          </cell>
          <cell r="E478" t="str">
            <v>YSM10</v>
          </cell>
          <cell r="F478" t="str">
            <v>#80565</v>
          </cell>
          <cell r="G478" t="e">
            <v>#REF!</v>
          </cell>
          <cell r="H478" t="e">
            <v>#REF!</v>
          </cell>
          <cell r="I478" t="str">
            <v>L-&gt;R</v>
          </cell>
          <cell r="J478" t="str">
            <v>MVC+ATS15</v>
          </cell>
          <cell r="K478">
            <v>1</v>
          </cell>
          <cell r="L478">
            <v>109454</v>
          </cell>
          <cell r="M478" t="str">
            <v>JUN 19</v>
          </cell>
          <cell r="N478">
            <v>43627</v>
          </cell>
          <cell r="O478">
            <v>11116301</v>
          </cell>
          <cell r="P478">
            <v>9000000</v>
          </cell>
          <cell r="Q478">
            <v>43617</v>
          </cell>
          <cell r="R478" t="str">
            <v>Yes</v>
          </cell>
          <cell r="S478" t="str">
            <v>C49</v>
          </cell>
          <cell r="T478" t="str">
            <v>SOUTH</v>
          </cell>
          <cell r="U478" t="str">
            <v>深圳</v>
          </cell>
          <cell r="V478" t="str">
            <v>SZ 深圳</v>
          </cell>
          <cell r="W478" t="str">
            <v>ZX</v>
          </cell>
          <cell r="X478" t="str">
            <v>JPY</v>
          </cell>
          <cell r="Y478">
            <v>9000000</v>
          </cell>
          <cell r="Z478">
            <v>1</v>
          </cell>
          <cell r="AA478">
            <v>9000000</v>
          </cell>
          <cell r="AB478">
            <v>7.1599999999999997E-2</v>
          </cell>
          <cell r="AC478">
            <v>644400</v>
          </cell>
          <cell r="AD478">
            <v>77328</v>
          </cell>
          <cell r="AE478">
            <v>0.12</v>
          </cell>
          <cell r="AF478">
            <v>43612</v>
          </cell>
          <cell r="AG478" t="str">
            <v>CIF HK</v>
          </cell>
          <cell r="AK478">
            <v>0.1</v>
          </cell>
          <cell r="AL478">
            <v>900000</v>
          </cell>
          <cell r="AM478">
            <v>43586</v>
          </cell>
          <cell r="AN478" t="str">
            <v>Yes</v>
          </cell>
          <cell r="AO478">
            <v>0.9</v>
          </cell>
          <cell r="AP478">
            <v>8100000</v>
          </cell>
          <cell r="AQ478">
            <v>43617</v>
          </cell>
          <cell r="AR478">
            <v>43627</v>
          </cell>
          <cell r="AS478" t="str">
            <v>complete</v>
          </cell>
          <cell r="AT478"/>
          <cell r="AX478" t="str">
            <v>Yes</v>
          </cell>
          <cell r="AZ478" t="str">
            <v>Y</v>
          </cell>
          <cell r="BA478" t="str">
            <v>Yes</v>
          </cell>
        </row>
        <row r="479">
          <cell r="A479">
            <v>43586</v>
          </cell>
          <cell r="B479">
            <v>328</v>
          </cell>
          <cell r="C479" t="str">
            <v>C49SZX20190075ZX</v>
          </cell>
          <cell r="D479" t="str">
            <v>宽宏/End user:亿联</v>
          </cell>
          <cell r="E479" t="str">
            <v>YSM20R(SV)-2</v>
          </cell>
          <cell r="F479" t="str">
            <v>#80565</v>
          </cell>
          <cell r="G479" t="e">
            <v>#REF!</v>
          </cell>
          <cell r="H479" t="e">
            <v>#REF!</v>
          </cell>
          <cell r="I479" t="str">
            <v>L-&gt;R</v>
          </cell>
          <cell r="J479" t="str">
            <v>No</v>
          </cell>
          <cell r="K479">
            <v>1</v>
          </cell>
          <cell r="L479">
            <v>109247</v>
          </cell>
          <cell r="M479" t="str">
            <v>JUN 19</v>
          </cell>
          <cell r="N479">
            <v>43627</v>
          </cell>
          <cell r="O479">
            <v>11116301</v>
          </cell>
          <cell r="P479">
            <v>13500000</v>
          </cell>
          <cell r="Q479">
            <v>43617</v>
          </cell>
          <cell r="R479" t="str">
            <v>Yes</v>
          </cell>
          <cell r="S479" t="str">
            <v>C49</v>
          </cell>
          <cell r="T479" t="str">
            <v>SOUTH</v>
          </cell>
          <cell r="U479" t="str">
            <v>深圳</v>
          </cell>
          <cell r="V479" t="str">
            <v>SZ 深圳</v>
          </cell>
          <cell r="W479" t="str">
            <v>ZX</v>
          </cell>
          <cell r="X479" t="str">
            <v>JPY</v>
          </cell>
          <cell r="Y479">
            <v>13500000</v>
          </cell>
          <cell r="Z479">
            <v>1</v>
          </cell>
          <cell r="AA479">
            <v>13500000</v>
          </cell>
          <cell r="AB479">
            <v>7.1599999999999997E-2</v>
          </cell>
          <cell r="AC479">
            <v>966600</v>
          </cell>
          <cell r="AD479">
            <v>115992</v>
          </cell>
          <cell r="AE479">
            <v>0.12</v>
          </cell>
          <cell r="AF479">
            <v>43612</v>
          </cell>
          <cell r="AG479" t="str">
            <v>CIF HK</v>
          </cell>
          <cell r="AK479">
            <v>0.1</v>
          </cell>
          <cell r="AL479">
            <v>1350000</v>
          </cell>
          <cell r="AM479">
            <v>43586</v>
          </cell>
          <cell r="AN479" t="str">
            <v>Yes</v>
          </cell>
          <cell r="AO479">
            <v>0.9</v>
          </cell>
          <cell r="AP479">
            <v>12150000</v>
          </cell>
          <cell r="AQ479">
            <v>43617</v>
          </cell>
          <cell r="AR479">
            <v>43627</v>
          </cell>
          <cell r="AS479" t="str">
            <v>complete</v>
          </cell>
          <cell r="AT479"/>
          <cell r="AX479" t="str">
            <v>Yes</v>
          </cell>
          <cell r="AZ479" t="str">
            <v>Y</v>
          </cell>
          <cell r="BA479" t="str">
            <v>Yes</v>
          </cell>
        </row>
        <row r="480">
          <cell r="A480">
            <v>43586</v>
          </cell>
          <cell r="B480">
            <v>329</v>
          </cell>
          <cell r="C480" t="str">
            <v>C49SZX20190075ZX</v>
          </cell>
          <cell r="D480" t="str">
            <v>宽宏/End user:亿联</v>
          </cell>
          <cell r="E480" t="str">
            <v>YSM20R(SV)-2</v>
          </cell>
          <cell r="F480" t="str">
            <v>#80565</v>
          </cell>
          <cell r="G480" t="e">
            <v>#REF!</v>
          </cell>
          <cell r="H480" t="e">
            <v>#REF!</v>
          </cell>
          <cell r="I480" t="str">
            <v>L-&gt;R</v>
          </cell>
          <cell r="J480" t="str">
            <v>No</v>
          </cell>
          <cell r="K480">
            <v>1</v>
          </cell>
          <cell r="L480">
            <v>109247</v>
          </cell>
          <cell r="M480" t="str">
            <v>JUN 19</v>
          </cell>
          <cell r="N480">
            <v>43627</v>
          </cell>
          <cell r="O480">
            <v>11116301</v>
          </cell>
          <cell r="P480">
            <v>13500000</v>
          </cell>
          <cell r="Q480">
            <v>43617</v>
          </cell>
          <cell r="R480" t="str">
            <v>Yes</v>
          </cell>
          <cell r="S480" t="str">
            <v>C49</v>
          </cell>
          <cell r="T480" t="str">
            <v>SOUTH</v>
          </cell>
          <cell r="U480" t="str">
            <v>深圳</v>
          </cell>
          <cell r="V480" t="str">
            <v>SZ 深圳</v>
          </cell>
          <cell r="W480" t="str">
            <v>ZX</v>
          </cell>
          <cell r="X480" t="str">
            <v>JPY</v>
          </cell>
          <cell r="Y480">
            <v>13500000</v>
          </cell>
          <cell r="Z480">
            <v>1</v>
          </cell>
          <cell r="AA480">
            <v>13500000</v>
          </cell>
          <cell r="AB480">
            <v>7.1599999999999997E-2</v>
          </cell>
          <cell r="AC480">
            <v>966600</v>
          </cell>
          <cell r="AD480">
            <v>115992</v>
          </cell>
          <cell r="AE480">
            <v>0.12</v>
          </cell>
          <cell r="AF480">
            <v>43612</v>
          </cell>
          <cell r="AG480" t="str">
            <v>CIF HK</v>
          </cell>
          <cell r="AK480">
            <v>0.1</v>
          </cell>
          <cell r="AL480">
            <v>1350000</v>
          </cell>
          <cell r="AM480">
            <v>43586</v>
          </cell>
          <cell r="AN480" t="str">
            <v>Yes</v>
          </cell>
          <cell r="AO480">
            <v>0.9</v>
          </cell>
          <cell r="AP480">
            <v>12150000</v>
          </cell>
          <cell r="AQ480">
            <v>43617</v>
          </cell>
          <cell r="AR480">
            <v>43627</v>
          </cell>
          <cell r="AS480" t="str">
            <v>complete</v>
          </cell>
          <cell r="AT480"/>
          <cell r="AX480" t="str">
            <v>Yes</v>
          </cell>
          <cell r="AZ480" t="str">
            <v>Y</v>
          </cell>
          <cell r="BA480" t="str">
            <v>Yes</v>
          </cell>
        </row>
        <row r="481">
          <cell r="A481">
            <v>43586</v>
          </cell>
          <cell r="B481">
            <v>330</v>
          </cell>
          <cell r="C481" t="str">
            <v>C49SZX20190079ZX</v>
          </cell>
          <cell r="D481" t="str">
            <v>宽宏</v>
          </cell>
          <cell r="E481" t="str">
            <v>YSM10</v>
          </cell>
          <cell r="F481" t="str">
            <v>NA</v>
          </cell>
          <cell r="G481" t="e">
            <v>#REF!</v>
          </cell>
          <cell r="H481" t="e">
            <v>#REF!</v>
          </cell>
          <cell r="I481" t="str">
            <v>L-&gt;R</v>
          </cell>
          <cell r="J481" t="str">
            <v>MVC+ATS15</v>
          </cell>
          <cell r="K481">
            <v>1</v>
          </cell>
          <cell r="L481" t="e">
            <v>#N/A</v>
          </cell>
          <cell r="M481" t="e">
            <v>#N/A</v>
          </cell>
          <cell r="N481"/>
          <cell r="O481"/>
          <cell r="P481"/>
          <cell r="R481" t="str">
            <v>Yes</v>
          </cell>
          <cell r="S481" t="str">
            <v>C49</v>
          </cell>
          <cell r="T481" t="str">
            <v>SOUTH</v>
          </cell>
          <cell r="U481" t="str">
            <v>深圳</v>
          </cell>
          <cell r="V481" t="str">
            <v>SZ 深圳</v>
          </cell>
          <cell r="W481" t="str">
            <v>ZX</v>
          </cell>
          <cell r="X481" t="str">
            <v>JPY</v>
          </cell>
          <cell r="Y481">
            <v>9000000</v>
          </cell>
          <cell r="Z481">
            <v>1</v>
          </cell>
          <cell r="AA481">
            <v>9000000</v>
          </cell>
          <cell r="AB481">
            <v>7.1599999999999997E-2</v>
          </cell>
          <cell r="AC481">
            <v>644400</v>
          </cell>
          <cell r="AD481">
            <v>77328</v>
          </cell>
          <cell r="AE481">
            <v>0.12</v>
          </cell>
          <cell r="AF481">
            <v>43612</v>
          </cell>
          <cell r="AG481" t="str">
            <v>CIF HK</v>
          </cell>
          <cell r="AI481"/>
          <cell r="AJ481"/>
          <cell r="AK481">
            <v>0.1</v>
          </cell>
          <cell r="AL481">
            <v>900000</v>
          </cell>
          <cell r="AM481"/>
          <cell r="AN481" t="str">
            <v>No</v>
          </cell>
          <cell r="AO481">
            <v>0.9</v>
          </cell>
          <cell r="AP481">
            <v>8100000</v>
          </cell>
          <cell r="AR481"/>
          <cell r="AS481"/>
          <cell r="AT481">
            <v>0</v>
          </cell>
          <cell r="AV481"/>
          <cell r="AX481" t="str">
            <v>Cancel</v>
          </cell>
          <cell r="AY481"/>
          <cell r="AZ481"/>
          <cell r="BA481"/>
        </row>
        <row r="482">
          <cell r="A482">
            <v>43586</v>
          </cell>
          <cell r="B482">
            <v>331</v>
          </cell>
          <cell r="C482" t="str">
            <v>C49SZX20190079ZX</v>
          </cell>
          <cell r="D482" t="str">
            <v>宽宏</v>
          </cell>
          <cell r="E482" t="str">
            <v>YSM20R(SV)-2</v>
          </cell>
          <cell r="F482" t="str">
            <v>NA</v>
          </cell>
          <cell r="G482" t="e">
            <v>#REF!</v>
          </cell>
          <cell r="H482" t="e">
            <v>#REF!</v>
          </cell>
          <cell r="I482" t="str">
            <v>L-&gt;R</v>
          </cell>
          <cell r="J482" t="str">
            <v>No</v>
          </cell>
          <cell r="K482">
            <v>1</v>
          </cell>
          <cell r="L482" t="e">
            <v>#N/A</v>
          </cell>
          <cell r="M482" t="e">
            <v>#N/A</v>
          </cell>
          <cell r="N482"/>
          <cell r="O482"/>
          <cell r="P482"/>
          <cell r="R482" t="str">
            <v>Yes</v>
          </cell>
          <cell r="S482" t="str">
            <v>C49</v>
          </cell>
          <cell r="T482" t="str">
            <v>SOUTH</v>
          </cell>
          <cell r="U482" t="str">
            <v>深圳</v>
          </cell>
          <cell r="V482" t="str">
            <v>SZ 深圳</v>
          </cell>
          <cell r="W482" t="str">
            <v>ZX</v>
          </cell>
          <cell r="X482" t="str">
            <v>JPY</v>
          </cell>
          <cell r="Y482">
            <v>13500000</v>
          </cell>
          <cell r="Z482">
            <v>1</v>
          </cell>
          <cell r="AA482">
            <v>13500000</v>
          </cell>
          <cell r="AB482">
            <v>7.1599999999999997E-2</v>
          </cell>
          <cell r="AC482">
            <v>966600</v>
          </cell>
          <cell r="AD482">
            <v>115992</v>
          </cell>
          <cell r="AE482">
            <v>0.12</v>
          </cell>
          <cell r="AF482">
            <v>43612</v>
          </cell>
          <cell r="AG482" t="str">
            <v>CIF HK</v>
          </cell>
          <cell r="AI482"/>
          <cell r="AJ482"/>
          <cell r="AK482">
            <v>0.1</v>
          </cell>
          <cell r="AL482">
            <v>1350000</v>
          </cell>
          <cell r="AM482"/>
          <cell r="AN482" t="str">
            <v>No</v>
          </cell>
          <cell r="AO482">
            <v>0.9</v>
          </cell>
          <cell r="AP482">
            <v>12150000</v>
          </cell>
          <cell r="AR482"/>
          <cell r="AS482"/>
          <cell r="AT482">
            <v>0</v>
          </cell>
          <cell r="AV482"/>
          <cell r="AX482" t="str">
            <v>Cancel</v>
          </cell>
          <cell r="AY482"/>
          <cell r="AZ482"/>
          <cell r="BA482"/>
        </row>
        <row r="483">
          <cell r="A483">
            <v>43586</v>
          </cell>
          <cell r="B483">
            <v>332</v>
          </cell>
          <cell r="C483" t="str">
            <v>C49SZX20190079ZX</v>
          </cell>
          <cell r="D483" t="str">
            <v>宽宏</v>
          </cell>
          <cell r="E483" t="str">
            <v>YSM20R(SV)-2</v>
          </cell>
          <cell r="F483" t="str">
            <v>NA</v>
          </cell>
          <cell r="G483" t="e">
            <v>#REF!</v>
          </cell>
          <cell r="H483" t="e">
            <v>#REF!</v>
          </cell>
          <cell r="I483" t="str">
            <v>L-&gt;R</v>
          </cell>
          <cell r="J483" t="str">
            <v>No</v>
          </cell>
          <cell r="K483">
            <v>1</v>
          </cell>
          <cell r="L483" t="e">
            <v>#N/A</v>
          </cell>
          <cell r="M483" t="e">
            <v>#N/A</v>
          </cell>
          <cell r="N483"/>
          <cell r="O483"/>
          <cell r="P483"/>
          <cell r="R483" t="str">
            <v>Yes</v>
          </cell>
          <cell r="S483" t="str">
            <v>C49</v>
          </cell>
          <cell r="T483" t="str">
            <v>SOUTH</v>
          </cell>
          <cell r="U483" t="str">
            <v>深圳</v>
          </cell>
          <cell r="V483" t="str">
            <v>SZ 深圳</v>
          </cell>
          <cell r="W483" t="str">
            <v>ZX</v>
          </cell>
          <cell r="X483" t="str">
            <v>JPY</v>
          </cell>
          <cell r="Y483">
            <v>13500000</v>
          </cell>
          <cell r="Z483">
            <v>1</v>
          </cell>
          <cell r="AA483">
            <v>13500000</v>
          </cell>
          <cell r="AB483">
            <v>7.1599999999999997E-2</v>
          </cell>
          <cell r="AC483">
            <v>966600</v>
          </cell>
          <cell r="AD483">
            <v>115992</v>
          </cell>
          <cell r="AE483">
            <v>0.12</v>
          </cell>
          <cell r="AF483">
            <v>43612</v>
          </cell>
          <cell r="AG483" t="str">
            <v>CIF HK</v>
          </cell>
          <cell r="AI483"/>
          <cell r="AJ483"/>
          <cell r="AK483">
            <v>0.1</v>
          </cell>
          <cell r="AL483">
            <v>1350000</v>
          </cell>
          <cell r="AM483"/>
          <cell r="AN483" t="str">
            <v>No</v>
          </cell>
          <cell r="AO483">
            <v>0.9</v>
          </cell>
          <cell r="AP483">
            <v>12150000</v>
          </cell>
          <cell r="AR483"/>
          <cell r="AS483"/>
          <cell r="AT483">
            <v>0</v>
          </cell>
          <cell r="AV483"/>
          <cell r="AX483" t="str">
            <v>Cancel</v>
          </cell>
          <cell r="AY483"/>
          <cell r="AZ483"/>
          <cell r="BA483"/>
        </row>
        <row r="484">
          <cell r="A484">
            <v>43586</v>
          </cell>
          <cell r="B484">
            <v>333</v>
          </cell>
          <cell r="C484" t="str">
            <v>C49SZX20190080ZX</v>
          </cell>
          <cell r="D484" t="str">
            <v>长沙健科</v>
          </cell>
          <cell r="E484" t="str">
            <v>YSM10</v>
          </cell>
          <cell r="F484" t="str">
            <v>#03763</v>
          </cell>
          <cell r="G484" t="e">
            <v>#REF!</v>
          </cell>
          <cell r="H484" t="e">
            <v>#REF!</v>
          </cell>
          <cell r="I484" t="str">
            <v>L-&gt;R</v>
          </cell>
          <cell r="J484" t="str">
            <v>MVC+ATS15</v>
          </cell>
          <cell r="K484">
            <v>1</v>
          </cell>
          <cell r="L484">
            <v>109344</v>
          </cell>
          <cell r="M484" t="str">
            <v>AUG 19</v>
          </cell>
          <cell r="N484">
            <v>43689</v>
          </cell>
          <cell r="O484">
            <v>11116318</v>
          </cell>
          <cell r="P484">
            <v>13000000</v>
          </cell>
          <cell r="Q484">
            <v>43678</v>
          </cell>
          <cell r="R484" t="str">
            <v>No</v>
          </cell>
          <cell r="S484" t="str">
            <v>C49</v>
          </cell>
          <cell r="T484" t="str">
            <v>SOUTH</v>
          </cell>
          <cell r="U484" t="str">
            <v>长沙</v>
          </cell>
          <cell r="V484" t="str">
            <v>SZ 深圳</v>
          </cell>
          <cell r="W484" t="str">
            <v>ZX</v>
          </cell>
          <cell r="X484" t="str">
            <v>JPY</v>
          </cell>
          <cell r="Y484">
            <v>13000000</v>
          </cell>
          <cell r="Z484">
            <v>1</v>
          </cell>
          <cell r="AA484">
            <v>13000000</v>
          </cell>
          <cell r="AB484">
            <v>7.3400000000000007E-2</v>
          </cell>
          <cell r="AC484">
            <v>954200.00000000012</v>
          </cell>
          <cell r="AD484">
            <v>114504.00000000001</v>
          </cell>
          <cell r="AE484">
            <v>0.12</v>
          </cell>
          <cell r="AF484">
            <v>43612</v>
          </cell>
          <cell r="AG484" t="str">
            <v>DAP 长沙</v>
          </cell>
          <cell r="AI484">
            <v>43614</v>
          </cell>
          <cell r="AJ484">
            <v>200000</v>
          </cell>
          <cell r="AK484">
            <v>0.2</v>
          </cell>
          <cell r="AL484">
            <v>2600000</v>
          </cell>
          <cell r="AM484">
            <v>43617</v>
          </cell>
          <cell r="AN484" t="str">
            <v>Yes</v>
          </cell>
          <cell r="AO484">
            <v>0.7</v>
          </cell>
          <cell r="AP484">
            <v>9100000</v>
          </cell>
          <cell r="AQ484"/>
          <cell r="AS484">
            <v>0.1</v>
          </cell>
          <cell r="AT484">
            <v>1300000</v>
          </cell>
          <cell r="AW484" t="str">
            <v>complete</v>
          </cell>
          <cell r="AX484" t="str">
            <v>Yes</v>
          </cell>
          <cell r="AZ484" t="str">
            <v>Y</v>
          </cell>
          <cell r="BA484" t="str">
            <v>Yes</v>
          </cell>
        </row>
        <row r="485">
          <cell r="A485">
            <v>43586</v>
          </cell>
          <cell r="B485">
            <v>334</v>
          </cell>
          <cell r="C485" t="str">
            <v>C49SZX20190080ZX</v>
          </cell>
          <cell r="D485" t="str">
            <v>长沙健科</v>
          </cell>
          <cell r="E485" t="str">
            <v>YSM20R(SV)-2</v>
          </cell>
          <cell r="F485" t="str">
            <v>#03763</v>
          </cell>
          <cell r="G485" t="e">
            <v>#REF!</v>
          </cell>
          <cell r="H485" t="e">
            <v>#REF!</v>
          </cell>
          <cell r="I485" t="str">
            <v>L-&gt;R</v>
          </cell>
          <cell r="J485" t="str">
            <v>No</v>
          </cell>
          <cell r="K485">
            <v>1</v>
          </cell>
          <cell r="L485">
            <v>109610</v>
          </cell>
          <cell r="M485" t="str">
            <v>AUG 19</v>
          </cell>
          <cell r="N485">
            <v>43689</v>
          </cell>
          <cell r="O485">
            <v>11116318</v>
          </cell>
          <cell r="P485">
            <v>20000000</v>
          </cell>
          <cell r="Q485">
            <v>43678</v>
          </cell>
          <cell r="R485" t="str">
            <v>No</v>
          </cell>
          <cell r="S485" t="str">
            <v>C49</v>
          </cell>
          <cell r="T485" t="str">
            <v>SOUTH</v>
          </cell>
          <cell r="U485" t="str">
            <v>长沙</v>
          </cell>
          <cell r="V485" t="str">
            <v>SZ 深圳</v>
          </cell>
          <cell r="W485" t="str">
            <v>ZX</v>
          </cell>
          <cell r="X485" t="str">
            <v>JPY</v>
          </cell>
          <cell r="Y485">
            <v>20000000</v>
          </cell>
          <cell r="Z485">
            <v>1</v>
          </cell>
          <cell r="AA485">
            <v>20000000</v>
          </cell>
          <cell r="AB485">
            <v>7.3400000000000007E-2</v>
          </cell>
          <cell r="AC485">
            <v>1468000.0000000002</v>
          </cell>
          <cell r="AD485">
            <v>176160.00000000003</v>
          </cell>
          <cell r="AE485">
            <v>0.12</v>
          </cell>
          <cell r="AF485">
            <v>43612</v>
          </cell>
          <cell r="AG485" t="str">
            <v>DAP 长沙</v>
          </cell>
          <cell r="AI485">
            <v>43614</v>
          </cell>
          <cell r="AJ485">
            <v>0</v>
          </cell>
          <cell r="AK485">
            <v>0.2</v>
          </cell>
          <cell r="AL485">
            <v>4000000</v>
          </cell>
          <cell r="AM485">
            <v>43617</v>
          </cell>
          <cell r="AN485" t="str">
            <v>Yes</v>
          </cell>
          <cell r="AO485">
            <v>0.7</v>
          </cell>
          <cell r="AP485">
            <v>14000000</v>
          </cell>
          <cell r="AQ485"/>
          <cell r="AS485">
            <v>0.1</v>
          </cell>
          <cell r="AT485">
            <v>2000000</v>
          </cell>
          <cell r="AW485" t="str">
            <v>complete</v>
          </cell>
          <cell r="AX485" t="str">
            <v>Yes</v>
          </cell>
          <cell r="AZ485" t="str">
            <v>Y</v>
          </cell>
          <cell r="BA485" t="str">
            <v>Yes</v>
          </cell>
        </row>
        <row r="486">
          <cell r="A486">
            <v>43586</v>
          </cell>
          <cell r="B486">
            <v>335</v>
          </cell>
          <cell r="C486" t="str">
            <v>C49SZX20190082ZX</v>
          </cell>
          <cell r="D486" t="str">
            <v>深圳健科</v>
          </cell>
          <cell r="E486" t="str">
            <v>YSM20R(SV)-2</v>
          </cell>
          <cell r="F486" t="str">
            <v>#13903</v>
          </cell>
          <cell r="G486" t="e">
            <v>#REF!</v>
          </cell>
          <cell r="H486" t="e">
            <v>#REF!</v>
          </cell>
          <cell r="I486" t="str">
            <v>R-&gt;L</v>
          </cell>
          <cell r="J486" t="str">
            <v>No</v>
          </cell>
          <cell r="K486">
            <v>1</v>
          </cell>
          <cell r="L486">
            <v>109603</v>
          </cell>
          <cell r="M486" t="str">
            <v>SEP 19</v>
          </cell>
          <cell r="N486">
            <v>43718</v>
          </cell>
          <cell r="O486">
            <v>11116322</v>
          </cell>
          <cell r="P486">
            <v>11200000</v>
          </cell>
          <cell r="Q486">
            <v>43709</v>
          </cell>
          <cell r="R486" t="str">
            <v>No</v>
          </cell>
          <cell r="S486" t="str">
            <v>C49</v>
          </cell>
          <cell r="T486" t="str">
            <v>SOUTH</v>
          </cell>
          <cell r="U486" t="str">
            <v>长沙</v>
          </cell>
          <cell r="V486" t="str">
            <v>SZ 深圳</v>
          </cell>
          <cell r="W486" t="str">
            <v>ZX</v>
          </cell>
          <cell r="X486" t="str">
            <v>JPY</v>
          </cell>
          <cell r="Y486">
            <v>11200000</v>
          </cell>
          <cell r="Z486">
            <v>1</v>
          </cell>
          <cell r="AA486">
            <v>11200000</v>
          </cell>
          <cell r="AB486">
            <v>7.3400000000000007E-2</v>
          </cell>
          <cell r="AC486">
            <v>822080.00000000012</v>
          </cell>
          <cell r="AD486">
            <v>98649.600000000006</v>
          </cell>
          <cell r="AE486">
            <v>0.12</v>
          </cell>
          <cell r="AF486">
            <v>43612</v>
          </cell>
          <cell r="AG486" t="str">
            <v>DAP SZ</v>
          </cell>
          <cell r="AI486">
            <v>43614</v>
          </cell>
          <cell r="AJ486">
            <v>0</v>
          </cell>
          <cell r="AK486">
            <v>0.2</v>
          </cell>
          <cell r="AL486">
            <v>2240000</v>
          </cell>
          <cell r="AM486">
            <v>43617</v>
          </cell>
          <cell r="AN486" t="str">
            <v>Yes</v>
          </cell>
          <cell r="AO486">
            <v>0.7</v>
          </cell>
          <cell r="AP486">
            <v>7839999.9999999991</v>
          </cell>
          <cell r="AQ486">
            <v>43709</v>
          </cell>
          <cell r="AR486">
            <v>43711</v>
          </cell>
          <cell r="AS486">
            <v>0.1</v>
          </cell>
          <cell r="AT486">
            <v>1120000</v>
          </cell>
          <cell r="AU486" t="str">
            <v>NOV 19</v>
          </cell>
          <cell r="AV486">
            <v>43777</v>
          </cell>
          <cell r="AX486" t="str">
            <v>Yes</v>
          </cell>
          <cell r="AZ486" t="str">
            <v>Y</v>
          </cell>
          <cell r="BA486" t="str">
            <v>Yes</v>
          </cell>
        </row>
        <row r="487">
          <cell r="A487">
            <v>43586</v>
          </cell>
          <cell r="B487">
            <v>336</v>
          </cell>
          <cell r="C487" t="str">
            <v>C49SZX20190085JL</v>
          </cell>
          <cell r="D487" t="str">
            <v>鹏鑫达/end user:晶昌</v>
          </cell>
          <cell r="E487" t="str">
            <v>YSM10</v>
          </cell>
          <cell r="F487" t="str">
            <v>#54762</v>
          </cell>
          <cell r="G487" t="e">
            <v>#REF!</v>
          </cell>
          <cell r="H487" t="e">
            <v>#REF!</v>
          </cell>
          <cell r="I487" t="str">
            <v>R-&gt;L</v>
          </cell>
          <cell r="J487" t="str">
            <v>MVC</v>
          </cell>
          <cell r="K487">
            <v>1</v>
          </cell>
          <cell r="L487">
            <v>109454</v>
          </cell>
          <cell r="M487" t="str">
            <v>MAY 19</v>
          </cell>
          <cell r="N487">
            <v>43615</v>
          </cell>
          <cell r="O487">
            <v>11100291</v>
          </cell>
          <cell r="P487">
            <v>570000</v>
          </cell>
          <cell r="Q487">
            <v>43586</v>
          </cell>
          <cell r="R487" t="str">
            <v>Yes</v>
          </cell>
          <cell r="S487" t="str">
            <v>C49</v>
          </cell>
          <cell r="T487" t="str">
            <v>SOUTH</v>
          </cell>
          <cell r="U487" t="str">
            <v>深圳</v>
          </cell>
          <cell r="V487" t="str">
            <v>SZ 深圳</v>
          </cell>
          <cell r="W487" t="str">
            <v>JL</v>
          </cell>
          <cell r="X487" t="str">
            <v>RMB</v>
          </cell>
          <cell r="Y487">
            <v>570000</v>
          </cell>
          <cell r="Z487">
            <v>1.1299999999999999</v>
          </cell>
          <cell r="AA487">
            <v>570000</v>
          </cell>
          <cell r="AB487">
            <v>1.1599999999999999</v>
          </cell>
          <cell r="AC487">
            <v>585132.74336283188</v>
          </cell>
          <cell r="AD487">
            <v>70215.929203539825</v>
          </cell>
          <cell r="AE487">
            <v>0.12</v>
          </cell>
          <cell r="AF487">
            <v>43613</v>
          </cell>
          <cell r="AG487" t="str">
            <v>DAP SZ</v>
          </cell>
          <cell r="AK487">
            <v>1</v>
          </cell>
          <cell r="AL487">
            <v>570000</v>
          </cell>
          <cell r="AM487">
            <v>43586</v>
          </cell>
          <cell r="AN487" t="str">
            <v>Yes</v>
          </cell>
          <cell r="AO487" t="str">
            <v>complete</v>
          </cell>
          <cell r="AP487"/>
          <cell r="AQ487"/>
          <cell r="AS487"/>
          <cell r="AT487"/>
          <cell r="AX487" t="str">
            <v>Yes</v>
          </cell>
          <cell r="AZ487" t="str">
            <v>Y</v>
          </cell>
          <cell r="BA487" t="str">
            <v>Yes</v>
          </cell>
        </row>
        <row r="488">
          <cell r="A488">
            <v>43586</v>
          </cell>
          <cell r="B488">
            <v>337</v>
          </cell>
          <cell r="C488" t="str">
            <v>C49SZX20190086JL</v>
          </cell>
          <cell r="D488" t="str">
            <v>鹏鑫达</v>
          </cell>
          <cell r="E488" t="str">
            <v>YSM10</v>
          </cell>
          <cell r="F488" t="str">
            <v>NA</v>
          </cell>
          <cell r="G488" t="e">
            <v>#REF!</v>
          </cell>
          <cell r="H488" t="e">
            <v>#REF!</v>
          </cell>
          <cell r="I488" t="str">
            <v>R-&gt;L</v>
          </cell>
          <cell r="J488" t="str">
            <v>MVC</v>
          </cell>
          <cell r="K488">
            <v>1</v>
          </cell>
          <cell r="L488" t="e">
            <v>#N/A</v>
          </cell>
          <cell r="M488" t="e">
            <v>#N/A</v>
          </cell>
          <cell r="N488"/>
          <cell r="O488"/>
          <cell r="P488"/>
          <cell r="R488" t="str">
            <v>Yes</v>
          </cell>
          <cell r="S488" t="str">
            <v>C49</v>
          </cell>
          <cell r="T488" t="str">
            <v>SOUTH</v>
          </cell>
          <cell r="U488" t="str">
            <v>深圳</v>
          </cell>
          <cell r="V488" t="str">
            <v>SZ 深圳</v>
          </cell>
          <cell r="W488" t="str">
            <v>JL</v>
          </cell>
          <cell r="X488" t="str">
            <v>JPY</v>
          </cell>
          <cell r="Y488">
            <v>8150000</v>
          </cell>
          <cell r="Z488">
            <v>1</v>
          </cell>
          <cell r="AA488">
            <v>8150000</v>
          </cell>
          <cell r="AB488">
            <v>7.1599999999999997E-2</v>
          </cell>
          <cell r="AC488">
            <v>583540</v>
          </cell>
          <cell r="AD488">
            <v>70024.800000000003</v>
          </cell>
          <cell r="AE488">
            <v>0.12</v>
          </cell>
          <cell r="AF488">
            <v>43613</v>
          </cell>
          <cell r="AG488" t="str">
            <v>DAP 深圳</v>
          </cell>
          <cell r="AI488"/>
          <cell r="AJ488"/>
          <cell r="AK488">
            <v>1</v>
          </cell>
          <cell r="AL488">
            <v>8150000</v>
          </cell>
          <cell r="AM488"/>
          <cell r="AN488" t="str">
            <v>No</v>
          </cell>
          <cell r="AO488"/>
          <cell r="AP488">
            <v>0</v>
          </cell>
          <cell r="AR488"/>
          <cell r="AS488"/>
          <cell r="AT488">
            <v>0</v>
          </cell>
          <cell r="AV488"/>
          <cell r="AX488" t="str">
            <v>Cancel</v>
          </cell>
          <cell r="AY488"/>
          <cell r="AZ488"/>
          <cell r="BA488"/>
        </row>
        <row r="489">
          <cell r="A489">
            <v>43617</v>
          </cell>
          <cell r="B489">
            <v>338</v>
          </cell>
          <cell r="C489" t="str">
            <v>C49SZX20190089ZX</v>
          </cell>
          <cell r="D489" t="str">
            <v>世达威</v>
          </cell>
          <cell r="E489" t="str">
            <v>YSM20R(SV)-2</v>
          </cell>
          <cell r="F489" t="str">
            <v>#49402</v>
          </cell>
          <cell r="G489" t="e">
            <v>#REF!</v>
          </cell>
          <cell r="H489" t="e">
            <v>#REF!</v>
          </cell>
          <cell r="I489" t="str">
            <v>L-&gt;R</v>
          </cell>
          <cell r="J489" t="str">
            <v>No</v>
          </cell>
          <cell r="K489">
            <v>1</v>
          </cell>
          <cell r="L489">
            <v>109247</v>
          </cell>
          <cell r="M489" t="str">
            <v>JUN 19</v>
          </cell>
          <cell r="N489">
            <v>43633</v>
          </cell>
          <cell r="O489">
            <v>11100296</v>
          </cell>
          <cell r="P489">
            <v>880000</v>
          </cell>
          <cell r="Q489">
            <v>43617</v>
          </cell>
          <cell r="R489" t="str">
            <v>No</v>
          </cell>
          <cell r="S489" t="str">
            <v>C49</v>
          </cell>
          <cell r="T489" t="str">
            <v>SOUTH</v>
          </cell>
          <cell r="U489" t="str">
            <v>深圳</v>
          </cell>
          <cell r="V489" t="str">
            <v>SZ 深圳</v>
          </cell>
          <cell r="W489" t="str">
            <v>ZX</v>
          </cell>
          <cell r="X489" t="str">
            <v>RMB</v>
          </cell>
          <cell r="Y489">
            <v>880000</v>
          </cell>
          <cell r="Z489">
            <v>1.1299999999999999</v>
          </cell>
          <cell r="AA489">
            <v>880000</v>
          </cell>
          <cell r="AB489">
            <v>1.135</v>
          </cell>
          <cell r="AC489">
            <v>883893.80530973466</v>
          </cell>
          <cell r="AD489">
            <v>106067.25663716816</v>
          </cell>
          <cell r="AE489">
            <v>0.12</v>
          </cell>
          <cell r="AF489">
            <v>43619</v>
          </cell>
          <cell r="AG489" t="str">
            <v>含税到厂</v>
          </cell>
          <cell r="AK489">
            <v>0.2</v>
          </cell>
          <cell r="AL489">
            <v>176000</v>
          </cell>
          <cell r="AM489">
            <v>43617</v>
          </cell>
          <cell r="AN489" t="str">
            <v>Yes</v>
          </cell>
          <cell r="AO489" t="str">
            <v>agree</v>
          </cell>
          <cell r="AP489">
            <v>500000</v>
          </cell>
          <cell r="AQ489">
            <v>43617</v>
          </cell>
          <cell r="AR489">
            <v>43628</v>
          </cell>
          <cell r="AS489" t="str">
            <v>agree</v>
          </cell>
          <cell r="AT489">
            <v>204000</v>
          </cell>
          <cell r="AU489">
            <v>43617</v>
          </cell>
          <cell r="AV489">
            <v>43629</v>
          </cell>
        </row>
        <row r="490">
          <cell r="A490">
            <v>43617</v>
          </cell>
          <cell r="B490">
            <v>339</v>
          </cell>
          <cell r="C490" t="str">
            <v>C49SZX20190087JL</v>
          </cell>
          <cell r="D490" t="str">
            <v>联合金睿</v>
          </cell>
          <cell r="E490" t="str">
            <v>YSM10</v>
          </cell>
          <cell r="F490" t="str">
            <v>NA</v>
          </cell>
          <cell r="G490" t="e">
            <v>#REF!</v>
          </cell>
          <cell r="H490" t="e">
            <v>#REF!</v>
          </cell>
          <cell r="I490" t="str">
            <v>L-&gt;R</v>
          </cell>
          <cell r="J490" t="str">
            <v>MVC+ATS15</v>
          </cell>
          <cell r="K490">
            <v>1</v>
          </cell>
          <cell r="L490" t="e">
            <v>#N/A</v>
          </cell>
          <cell r="M490" t="e">
            <v>#N/A</v>
          </cell>
          <cell r="N490"/>
          <cell r="O490"/>
          <cell r="P490"/>
          <cell r="R490" t="str">
            <v>No</v>
          </cell>
          <cell r="S490" t="str">
            <v>C49</v>
          </cell>
          <cell r="T490" t="str">
            <v>SOUTH</v>
          </cell>
          <cell r="U490" t="str">
            <v>深圳</v>
          </cell>
          <cell r="V490" t="str">
            <v>SZ 深圳</v>
          </cell>
          <cell r="W490" t="str">
            <v>JL</v>
          </cell>
          <cell r="X490" t="str">
            <v>JPY</v>
          </cell>
          <cell r="Y490">
            <v>10705500</v>
          </cell>
          <cell r="Z490">
            <v>1</v>
          </cell>
          <cell r="AA490">
            <v>10705500</v>
          </cell>
          <cell r="AB490">
            <v>7.3400000000000007E-2</v>
          </cell>
          <cell r="AC490">
            <v>785783.70000000007</v>
          </cell>
          <cell r="AD490">
            <v>94294.044000000009</v>
          </cell>
          <cell r="AE490">
            <v>0.12</v>
          </cell>
          <cell r="AF490">
            <v>43621</v>
          </cell>
          <cell r="AG490" t="str">
            <v xml:space="preserve">CIF </v>
          </cell>
          <cell r="AI490"/>
          <cell r="AJ490"/>
          <cell r="AK490">
            <v>0.1</v>
          </cell>
          <cell r="AL490">
            <v>1070550</v>
          </cell>
          <cell r="AM490"/>
          <cell r="AN490" t="str">
            <v>No</v>
          </cell>
          <cell r="AO490">
            <v>0.9</v>
          </cell>
          <cell r="AP490">
            <v>9634950</v>
          </cell>
          <cell r="AR490"/>
          <cell r="AS490"/>
          <cell r="AT490">
            <v>0</v>
          </cell>
          <cell r="AV490"/>
          <cell r="AX490" t="str">
            <v>Cancel</v>
          </cell>
          <cell r="AY490"/>
          <cell r="AZ490"/>
          <cell r="BA490"/>
        </row>
        <row r="491">
          <cell r="A491">
            <v>43617</v>
          </cell>
          <cell r="B491">
            <v>340</v>
          </cell>
          <cell r="C491" t="str">
            <v>C49SZX20190087JL</v>
          </cell>
          <cell r="D491" t="str">
            <v>联合金睿</v>
          </cell>
          <cell r="E491" t="str">
            <v>YSM20R(SV)-2</v>
          </cell>
          <cell r="F491" t="str">
            <v>NA</v>
          </cell>
          <cell r="G491" t="e">
            <v>#REF!</v>
          </cell>
          <cell r="H491" t="e">
            <v>#REF!</v>
          </cell>
          <cell r="I491" t="str">
            <v>L-&gt;R</v>
          </cell>
          <cell r="J491" t="str">
            <v>No</v>
          </cell>
          <cell r="K491">
            <v>1</v>
          </cell>
          <cell r="L491" t="e">
            <v>#N/A</v>
          </cell>
          <cell r="M491" t="e">
            <v>#N/A</v>
          </cell>
          <cell r="N491"/>
          <cell r="O491"/>
          <cell r="P491"/>
          <cell r="R491" t="str">
            <v>No</v>
          </cell>
          <cell r="S491" t="str">
            <v>C49</v>
          </cell>
          <cell r="T491" t="str">
            <v>SOUTH</v>
          </cell>
          <cell r="U491" t="str">
            <v>深圳</v>
          </cell>
          <cell r="V491" t="str">
            <v>SZ 深圳</v>
          </cell>
          <cell r="W491" t="str">
            <v>JL</v>
          </cell>
          <cell r="X491" t="str">
            <v>JPY</v>
          </cell>
          <cell r="Y491">
            <v>13794500</v>
          </cell>
          <cell r="Z491">
            <v>1</v>
          </cell>
          <cell r="AA491">
            <v>13794500</v>
          </cell>
          <cell r="AB491">
            <v>7.3400000000000007E-2</v>
          </cell>
          <cell r="AC491">
            <v>1012516.3</v>
          </cell>
          <cell r="AD491">
            <v>121501.95600000001</v>
          </cell>
          <cell r="AE491">
            <v>0.12</v>
          </cell>
          <cell r="AF491">
            <v>43621</v>
          </cell>
          <cell r="AG491" t="str">
            <v xml:space="preserve">CIF </v>
          </cell>
          <cell r="AI491"/>
          <cell r="AJ491"/>
          <cell r="AK491">
            <v>0.1</v>
          </cell>
          <cell r="AL491">
            <v>1379450</v>
          </cell>
          <cell r="AM491"/>
          <cell r="AN491" t="str">
            <v>No</v>
          </cell>
          <cell r="AO491">
            <v>0.9</v>
          </cell>
          <cell r="AP491">
            <v>12415050</v>
          </cell>
          <cell r="AR491"/>
          <cell r="AS491"/>
          <cell r="AT491">
            <v>0</v>
          </cell>
          <cell r="AV491"/>
          <cell r="AX491" t="str">
            <v>Cancel</v>
          </cell>
          <cell r="AY491"/>
          <cell r="AZ491"/>
          <cell r="BA491"/>
        </row>
        <row r="492">
          <cell r="A492">
            <v>43617</v>
          </cell>
          <cell r="B492">
            <v>341</v>
          </cell>
          <cell r="C492" t="str">
            <v>C49SZX20190088JL</v>
          </cell>
          <cell r="D492" t="str">
            <v>联合金睿</v>
          </cell>
          <cell r="E492" t="str">
            <v>YSM10</v>
          </cell>
          <cell r="F492" t="str">
            <v>NA</v>
          </cell>
          <cell r="G492" t="e">
            <v>#REF!</v>
          </cell>
          <cell r="H492" t="e">
            <v>#REF!</v>
          </cell>
          <cell r="I492" t="str">
            <v>L-&gt;R</v>
          </cell>
          <cell r="J492" t="str">
            <v>MVC+ATS15</v>
          </cell>
          <cell r="K492">
            <v>1</v>
          </cell>
          <cell r="L492" t="e">
            <v>#N/A</v>
          </cell>
          <cell r="M492" t="e">
            <v>#N/A</v>
          </cell>
          <cell r="N492"/>
          <cell r="O492"/>
          <cell r="P492"/>
          <cell r="R492" t="str">
            <v>No</v>
          </cell>
          <cell r="S492" t="str">
            <v>C49</v>
          </cell>
          <cell r="T492" t="str">
            <v>SOUTH</v>
          </cell>
          <cell r="U492" t="str">
            <v>深圳</v>
          </cell>
          <cell r="V492" t="str">
            <v>SZ 深圳</v>
          </cell>
          <cell r="W492" t="str">
            <v>JL</v>
          </cell>
          <cell r="X492" t="str">
            <v>JPY</v>
          </cell>
          <cell r="Y492">
            <v>10705500</v>
          </cell>
          <cell r="Z492">
            <v>1</v>
          </cell>
          <cell r="AA492">
            <v>10705500</v>
          </cell>
          <cell r="AB492">
            <v>7.3400000000000007E-2</v>
          </cell>
          <cell r="AC492">
            <v>785783.70000000007</v>
          </cell>
          <cell r="AD492">
            <v>94294.044000000009</v>
          </cell>
          <cell r="AE492">
            <v>0.12</v>
          </cell>
          <cell r="AF492">
            <v>43621</v>
          </cell>
          <cell r="AG492" t="str">
            <v xml:space="preserve">CIF </v>
          </cell>
          <cell r="AI492"/>
          <cell r="AJ492"/>
          <cell r="AK492">
            <v>0.1</v>
          </cell>
          <cell r="AL492">
            <v>1070550</v>
          </cell>
          <cell r="AM492"/>
          <cell r="AN492" t="str">
            <v>No</v>
          </cell>
          <cell r="AO492">
            <v>0.9</v>
          </cell>
          <cell r="AP492">
            <v>9634950</v>
          </cell>
          <cell r="AR492"/>
          <cell r="AS492"/>
          <cell r="AT492">
            <v>0</v>
          </cell>
          <cell r="AV492"/>
          <cell r="AX492" t="str">
            <v>Cancel</v>
          </cell>
          <cell r="AY492"/>
          <cell r="AZ492"/>
          <cell r="BA492"/>
        </row>
        <row r="493">
          <cell r="A493">
            <v>43617</v>
          </cell>
          <cell r="B493">
            <v>342</v>
          </cell>
          <cell r="C493" t="str">
            <v>C49SZX20190088JL</v>
          </cell>
          <cell r="D493" t="str">
            <v>联合金睿</v>
          </cell>
          <cell r="E493" t="str">
            <v>YSM20R(SV)-2</v>
          </cell>
          <cell r="F493" t="str">
            <v>NA</v>
          </cell>
          <cell r="G493" t="e">
            <v>#REF!</v>
          </cell>
          <cell r="H493" t="e">
            <v>#REF!</v>
          </cell>
          <cell r="I493" t="str">
            <v>L-&gt;R</v>
          </cell>
          <cell r="J493" t="str">
            <v>No</v>
          </cell>
          <cell r="K493">
            <v>1</v>
          </cell>
          <cell r="L493" t="e">
            <v>#N/A</v>
          </cell>
          <cell r="M493" t="e">
            <v>#N/A</v>
          </cell>
          <cell r="N493"/>
          <cell r="O493"/>
          <cell r="P493"/>
          <cell r="R493" t="str">
            <v>No</v>
          </cell>
          <cell r="S493" t="str">
            <v>C49</v>
          </cell>
          <cell r="T493" t="str">
            <v>SOUTH</v>
          </cell>
          <cell r="U493" t="str">
            <v>深圳</v>
          </cell>
          <cell r="V493" t="str">
            <v>SZ 深圳</v>
          </cell>
          <cell r="W493" t="str">
            <v>JL</v>
          </cell>
          <cell r="X493" t="str">
            <v>JPY</v>
          </cell>
          <cell r="Y493">
            <v>13794500</v>
          </cell>
          <cell r="Z493">
            <v>1</v>
          </cell>
          <cell r="AA493">
            <v>13794500</v>
          </cell>
          <cell r="AB493">
            <v>7.3400000000000007E-2</v>
          </cell>
          <cell r="AC493">
            <v>1012516.3</v>
          </cell>
          <cell r="AD493">
            <v>121501.95600000001</v>
          </cell>
          <cell r="AE493">
            <v>0.12</v>
          </cell>
          <cell r="AF493">
            <v>43621</v>
          </cell>
          <cell r="AG493" t="str">
            <v xml:space="preserve">CIF </v>
          </cell>
          <cell r="AI493"/>
          <cell r="AJ493"/>
          <cell r="AK493">
            <v>0.1</v>
          </cell>
          <cell r="AL493">
            <v>1379450</v>
          </cell>
          <cell r="AM493"/>
          <cell r="AN493" t="str">
            <v>No</v>
          </cell>
          <cell r="AO493">
            <v>0.9</v>
          </cell>
          <cell r="AP493">
            <v>12415050</v>
          </cell>
          <cell r="AR493"/>
          <cell r="AS493"/>
          <cell r="AT493">
            <v>0</v>
          </cell>
          <cell r="AV493"/>
          <cell r="AX493" t="str">
            <v>Cancel</v>
          </cell>
          <cell r="AY493"/>
          <cell r="AZ493"/>
          <cell r="BA493"/>
        </row>
        <row r="494">
          <cell r="A494">
            <v>43617</v>
          </cell>
          <cell r="B494">
            <v>343</v>
          </cell>
          <cell r="C494" t="str">
            <v>C49SZX20190090SX</v>
          </cell>
          <cell r="D494" t="str">
            <v>锐诚</v>
          </cell>
          <cell r="E494" t="str">
            <v>YSM10</v>
          </cell>
          <cell r="F494" t="str">
            <v>#78604</v>
          </cell>
          <cell r="G494" t="e">
            <v>#REF!</v>
          </cell>
          <cell r="H494" t="e">
            <v>#REF!</v>
          </cell>
          <cell r="I494" t="str">
            <v>L-&gt;R</v>
          </cell>
          <cell r="J494" t="str">
            <v>MVC</v>
          </cell>
          <cell r="K494">
            <v>1</v>
          </cell>
          <cell r="L494">
            <v>109344</v>
          </cell>
          <cell r="M494" t="str">
            <v>JUN 19</v>
          </cell>
          <cell r="N494">
            <v>43643</v>
          </cell>
          <cell r="O494">
            <v>11100304</v>
          </cell>
          <cell r="P494">
            <v>630000</v>
          </cell>
          <cell r="Q494">
            <v>43647</v>
          </cell>
          <cell r="R494" t="str">
            <v>No</v>
          </cell>
          <cell r="S494" t="str">
            <v>C49</v>
          </cell>
          <cell r="T494" t="str">
            <v>SOUTH</v>
          </cell>
          <cell r="U494" t="str">
            <v>惠州</v>
          </cell>
          <cell r="V494" t="str">
            <v>SZ 深圳</v>
          </cell>
          <cell r="W494" t="str">
            <v>SX</v>
          </cell>
          <cell r="X494" t="str">
            <v>RMB</v>
          </cell>
          <cell r="Y494">
            <v>630000</v>
          </cell>
          <cell r="Z494">
            <v>1.1299999999999999</v>
          </cell>
          <cell r="AA494">
            <v>630000</v>
          </cell>
          <cell r="AB494">
            <v>1.135</v>
          </cell>
          <cell r="AC494">
            <v>632787.61061946908</v>
          </cell>
          <cell r="AD494">
            <v>75934.513274336292</v>
          </cell>
          <cell r="AE494">
            <v>0.12</v>
          </cell>
          <cell r="AF494">
            <v>43621</v>
          </cell>
          <cell r="AG494" t="str">
            <v>含税到厂</v>
          </cell>
          <cell r="AK494">
            <v>0.2</v>
          </cell>
          <cell r="AL494">
            <v>126000</v>
          </cell>
          <cell r="AM494">
            <v>43617</v>
          </cell>
          <cell r="AN494" t="str">
            <v>Yes</v>
          </cell>
          <cell r="AO494">
            <v>0.8</v>
          </cell>
          <cell r="AP494">
            <v>504000</v>
          </cell>
          <cell r="AQ494">
            <v>43617</v>
          </cell>
          <cell r="AR494">
            <v>43634</v>
          </cell>
          <cell r="AS494" t="str">
            <v>complete</v>
          </cell>
          <cell r="AT494"/>
          <cell r="AX494" t="str">
            <v>Yes</v>
          </cell>
          <cell r="AZ494" t="str">
            <v>Y</v>
          </cell>
          <cell r="BA494" t="str">
            <v>Yes</v>
          </cell>
        </row>
        <row r="495">
          <cell r="A495">
            <v>43647</v>
          </cell>
          <cell r="B495">
            <v>344</v>
          </cell>
          <cell r="C495" t="str">
            <v>C49SZX20190091JL</v>
          </cell>
          <cell r="D495" t="str">
            <v>达人高科</v>
          </cell>
          <cell r="E495" t="str">
            <v>YSM10</v>
          </cell>
          <cell r="F495" t="str">
            <v>#78008</v>
          </cell>
          <cell r="G495" t="e">
            <v>#REF!</v>
          </cell>
          <cell r="H495" t="e">
            <v>#REF!</v>
          </cell>
          <cell r="I495" t="str">
            <v>L-&gt;R</v>
          </cell>
          <cell r="J495" t="str">
            <v>No</v>
          </cell>
          <cell r="K495">
            <v>1</v>
          </cell>
          <cell r="L495">
            <v>109295</v>
          </cell>
          <cell r="M495" t="str">
            <v>JUN 19</v>
          </cell>
          <cell r="N495">
            <v>43629</v>
          </cell>
          <cell r="O495">
            <v>11100297</v>
          </cell>
          <cell r="P495">
            <v>563500</v>
          </cell>
          <cell r="Q495">
            <v>43617</v>
          </cell>
          <cell r="R495" t="str">
            <v>Yes</v>
          </cell>
          <cell r="S495" t="str">
            <v>C49</v>
          </cell>
          <cell r="T495" t="str">
            <v>SOUTH</v>
          </cell>
          <cell r="U495" t="str">
            <v>深圳</v>
          </cell>
          <cell r="V495" t="str">
            <v>SZ 深圳</v>
          </cell>
          <cell r="W495" t="str">
            <v>JL</v>
          </cell>
          <cell r="X495" t="str">
            <v>RMB</v>
          </cell>
          <cell r="Y495">
            <v>563500</v>
          </cell>
          <cell r="Z495">
            <v>1.1299999999999999</v>
          </cell>
          <cell r="AA495">
            <v>563500</v>
          </cell>
          <cell r="AB495">
            <v>1.135</v>
          </cell>
          <cell r="AC495">
            <v>565993.36283185845</v>
          </cell>
          <cell r="AD495">
            <v>67919.203539823007</v>
          </cell>
          <cell r="AE495">
            <v>0.12</v>
          </cell>
          <cell r="AF495">
            <v>43622</v>
          </cell>
          <cell r="AG495" t="str">
            <v>含税到厂</v>
          </cell>
          <cell r="AK495">
            <v>1</v>
          </cell>
          <cell r="AL495">
            <v>563500</v>
          </cell>
          <cell r="AM495">
            <v>43617</v>
          </cell>
          <cell r="AN495" t="str">
            <v>Yes</v>
          </cell>
          <cell r="AO495" t="str">
            <v>complete</v>
          </cell>
          <cell r="AP495"/>
          <cell r="AQ495"/>
          <cell r="AS495"/>
          <cell r="AT495">
            <v>0</v>
          </cell>
          <cell r="AX495" t="str">
            <v>Yes</v>
          </cell>
          <cell r="AZ495" t="str">
            <v>Y</v>
          </cell>
          <cell r="BA495" t="str">
            <v>Yes</v>
          </cell>
        </row>
        <row r="496">
          <cell r="A496">
            <v>43647</v>
          </cell>
          <cell r="B496">
            <v>345</v>
          </cell>
          <cell r="C496" t="str">
            <v>C49SZX20190091JL</v>
          </cell>
          <cell r="D496" t="str">
            <v>达人高科</v>
          </cell>
          <cell r="E496" t="str">
            <v>YSM10</v>
          </cell>
          <cell r="F496" t="str">
            <v>#78008</v>
          </cell>
          <cell r="G496" t="e">
            <v>#REF!</v>
          </cell>
          <cell r="H496" t="e">
            <v>#REF!</v>
          </cell>
          <cell r="I496" t="str">
            <v>R-&gt;L</v>
          </cell>
          <cell r="J496" t="str">
            <v>No</v>
          </cell>
          <cell r="K496">
            <v>1</v>
          </cell>
          <cell r="L496">
            <v>109295</v>
          </cell>
          <cell r="M496" t="str">
            <v>JUN 19</v>
          </cell>
          <cell r="N496">
            <v>43629</v>
          </cell>
          <cell r="O496">
            <v>11100297</v>
          </cell>
          <cell r="P496">
            <v>563500</v>
          </cell>
          <cell r="Q496">
            <v>43617</v>
          </cell>
          <cell r="R496" t="str">
            <v>Yes</v>
          </cell>
          <cell r="S496" t="str">
            <v>C49</v>
          </cell>
          <cell r="T496" t="str">
            <v>SOUTH</v>
          </cell>
          <cell r="U496" t="str">
            <v>深圳</v>
          </cell>
          <cell r="V496" t="str">
            <v>SZ 深圳</v>
          </cell>
          <cell r="W496" t="str">
            <v>JL</v>
          </cell>
          <cell r="X496" t="str">
            <v>RMB</v>
          </cell>
          <cell r="Y496">
            <v>563500</v>
          </cell>
          <cell r="Z496">
            <v>1.1299999999999999</v>
          </cell>
          <cell r="AA496">
            <v>563500</v>
          </cell>
          <cell r="AB496">
            <v>1.135</v>
          </cell>
          <cell r="AC496">
            <v>565993.36283185845</v>
          </cell>
          <cell r="AD496">
            <v>67919.203539823007</v>
          </cell>
          <cell r="AE496">
            <v>0.12</v>
          </cell>
          <cell r="AF496">
            <v>43622</v>
          </cell>
          <cell r="AG496" t="str">
            <v>含税到厂</v>
          </cell>
          <cell r="AK496">
            <v>1</v>
          </cell>
          <cell r="AL496">
            <v>563500</v>
          </cell>
          <cell r="AM496">
            <v>43617</v>
          </cell>
          <cell r="AN496" t="str">
            <v>Yes</v>
          </cell>
          <cell r="AO496" t="str">
            <v>complete</v>
          </cell>
          <cell r="AP496"/>
          <cell r="AQ496"/>
          <cell r="AS496"/>
          <cell r="AT496">
            <v>0</v>
          </cell>
          <cell r="AX496" t="str">
            <v>Yes</v>
          </cell>
          <cell r="AZ496" t="str">
            <v>Y</v>
          </cell>
          <cell r="BA496" t="str">
            <v>Yes</v>
          </cell>
        </row>
        <row r="497">
          <cell r="A497">
            <v>43617</v>
          </cell>
          <cell r="B497">
            <v>346</v>
          </cell>
          <cell r="C497" t="str">
            <v>C49SZX20190094MZ</v>
          </cell>
          <cell r="D497" t="str">
            <v>崧盛</v>
          </cell>
          <cell r="E497" t="str">
            <v>YS24</v>
          </cell>
          <cell r="F497" t="str">
            <v>#03807</v>
          </cell>
          <cell r="G497" t="e">
            <v>#REF!</v>
          </cell>
          <cell r="H497" t="e">
            <v>#REF!</v>
          </cell>
          <cell r="I497" t="str">
            <v>L-&gt;R</v>
          </cell>
          <cell r="J497" t="str">
            <v>No</v>
          </cell>
          <cell r="K497">
            <v>1</v>
          </cell>
          <cell r="L497">
            <v>109622</v>
          </cell>
          <cell r="M497" t="str">
            <v>JUL 19</v>
          </cell>
          <cell r="N497">
            <v>43668</v>
          </cell>
          <cell r="O497">
            <v>11116310</v>
          </cell>
          <cell r="P497">
            <v>11022500</v>
          </cell>
          <cell r="Q497">
            <v>43647</v>
          </cell>
          <cell r="R497" t="str">
            <v>Yes</v>
          </cell>
          <cell r="S497" t="str">
            <v>C49</v>
          </cell>
          <cell r="T497" t="str">
            <v>SOUTH</v>
          </cell>
          <cell r="U497" t="str">
            <v>深圳</v>
          </cell>
          <cell r="V497" t="str">
            <v>SZ 深圳</v>
          </cell>
          <cell r="W497" t="str">
            <v>MZ</v>
          </cell>
          <cell r="X497" t="str">
            <v>JPY</v>
          </cell>
          <cell r="Y497">
            <v>11022500</v>
          </cell>
          <cell r="Z497">
            <v>1</v>
          </cell>
          <cell r="AA497">
            <v>11022500</v>
          </cell>
          <cell r="AB497">
            <v>7.3400000000000007E-2</v>
          </cell>
          <cell r="AC497">
            <v>809051.50000000012</v>
          </cell>
          <cell r="AD497">
            <v>97086.180000000008</v>
          </cell>
          <cell r="AE497">
            <v>0.12</v>
          </cell>
          <cell r="AF497">
            <v>43629</v>
          </cell>
          <cell r="AG497" t="str">
            <v>CIF HK</v>
          </cell>
          <cell r="AK497">
            <v>0.3</v>
          </cell>
          <cell r="AL497">
            <v>3306750</v>
          </cell>
          <cell r="AM497">
            <v>43617</v>
          </cell>
          <cell r="AN497" t="str">
            <v>Yes</v>
          </cell>
          <cell r="AO497">
            <v>0.65</v>
          </cell>
          <cell r="AP497">
            <v>7164625</v>
          </cell>
          <cell r="AQ497">
            <v>43647</v>
          </cell>
          <cell r="AR497">
            <v>43665</v>
          </cell>
          <cell r="AS497">
            <v>0.05</v>
          </cell>
          <cell r="AT497">
            <v>551125</v>
          </cell>
          <cell r="AU497">
            <v>43739</v>
          </cell>
          <cell r="AV497">
            <v>43747</v>
          </cell>
          <cell r="AZ497" t="str">
            <v>Y</v>
          </cell>
          <cell r="BA497" t="str">
            <v>Yes</v>
          </cell>
        </row>
        <row r="498">
          <cell r="A498">
            <v>43617</v>
          </cell>
          <cell r="B498">
            <v>347</v>
          </cell>
          <cell r="C498" t="str">
            <v>C49SZX20190094MZ</v>
          </cell>
          <cell r="D498" t="str">
            <v>崧盛</v>
          </cell>
          <cell r="E498" t="str">
            <v>YS24</v>
          </cell>
          <cell r="F498" t="str">
            <v>#03807</v>
          </cell>
          <cell r="G498" t="e">
            <v>#REF!</v>
          </cell>
          <cell r="H498" t="e">
            <v>#REF!</v>
          </cell>
          <cell r="I498" t="str">
            <v>L-&gt;R</v>
          </cell>
          <cell r="J498" t="str">
            <v>No</v>
          </cell>
          <cell r="K498">
            <v>1</v>
          </cell>
          <cell r="L498">
            <v>109622</v>
          </cell>
          <cell r="M498" t="str">
            <v>JUL 19</v>
          </cell>
          <cell r="N498">
            <v>43668</v>
          </cell>
          <cell r="O498">
            <v>11116310</v>
          </cell>
          <cell r="P498">
            <v>11022500</v>
          </cell>
          <cell r="Q498">
            <v>43647</v>
          </cell>
          <cell r="R498" t="str">
            <v>Yes</v>
          </cell>
          <cell r="S498" t="str">
            <v>C49</v>
          </cell>
          <cell r="T498" t="str">
            <v>SOUTH</v>
          </cell>
          <cell r="U498" t="str">
            <v>深圳</v>
          </cell>
          <cell r="V498" t="str">
            <v>SZ 深圳</v>
          </cell>
          <cell r="W498" t="str">
            <v>MZ</v>
          </cell>
          <cell r="X498" t="str">
            <v>JPY</v>
          </cell>
          <cell r="Y498">
            <v>11022500</v>
          </cell>
          <cell r="Z498">
            <v>1</v>
          </cell>
          <cell r="AA498">
            <v>11022500</v>
          </cell>
          <cell r="AB498">
            <v>7.3400000000000007E-2</v>
          </cell>
          <cell r="AC498">
            <v>809051.50000000012</v>
          </cell>
          <cell r="AD498">
            <v>97086.180000000008</v>
          </cell>
          <cell r="AE498">
            <v>0.12</v>
          </cell>
          <cell r="AF498">
            <v>43629</v>
          </cell>
          <cell r="AG498" t="str">
            <v>CIF HK</v>
          </cell>
          <cell r="AK498">
            <v>0.3</v>
          </cell>
          <cell r="AL498">
            <v>3306750</v>
          </cell>
          <cell r="AM498">
            <v>43617</v>
          </cell>
          <cell r="AN498" t="str">
            <v>Yes</v>
          </cell>
          <cell r="AO498">
            <v>0.65</v>
          </cell>
          <cell r="AP498">
            <v>7164625</v>
          </cell>
          <cell r="AQ498">
            <v>43647</v>
          </cell>
          <cell r="AR498">
            <v>43665</v>
          </cell>
          <cell r="AS498">
            <v>0.05</v>
          </cell>
          <cell r="AT498">
            <v>551125</v>
          </cell>
          <cell r="AU498">
            <v>43739</v>
          </cell>
          <cell r="AV498">
            <v>43747</v>
          </cell>
          <cell r="AZ498" t="str">
            <v>Y</v>
          </cell>
          <cell r="BA498" t="str">
            <v>Yes</v>
          </cell>
        </row>
        <row r="499">
          <cell r="A499">
            <v>43617</v>
          </cell>
          <cell r="B499">
            <v>348</v>
          </cell>
          <cell r="C499" t="str">
            <v>C49SZX20190094MZ</v>
          </cell>
          <cell r="D499" t="str">
            <v>崧盛</v>
          </cell>
          <cell r="E499" t="str">
            <v>YSM10</v>
          </cell>
          <cell r="F499" t="str">
            <v>#03807</v>
          </cell>
          <cell r="G499" t="e">
            <v>#REF!</v>
          </cell>
          <cell r="H499" t="e">
            <v>#REF!</v>
          </cell>
          <cell r="I499" t="str">
            <v>L-&gt;R</v>
          </cell>
          <cell r="J499" t="str">
            <v>No</v>
          </cell>
          <cell r="K499">
            <v>1</v>
          </cell>
          <cell r="L499">
            <v>109565</v>
          </cell>
          <cell r="M499" t="str">
            <v>JUL 19</v>
          </cell>
          <cell r="N499">
            <v>43668</v>
          </cell>
          <cell r="O499">
            <v>11116310</v>
          </cell>
          <cell r="P499">
            <v>9000000</v>
          </cell>
          <cell r="Q499">
            <v>43647</v>
          </cell>
          <cell r="R499" t="str">
            <v>Yes</v>
          </cell>
          <cell r="S499" t="str">
            <v>C49</v>
          </cell>
          <cell r="T499" t="str">
            <v>SOUTH</v>
          </cell>
          <cell r="U499" t="str">
            <v>深圳</v>
          </cell>
          <cell r="V499" t="str">
            <v>SZ 深圳</v>
          </cell>
          <cell r="W499" t="str">
            <v>MZ</v>
          </cell>
          <cell r="X499" t="str">
            <v>JPY</v>
          </cell>
          <cell r="Y499">
            <v>9000000</v>
          </cell>
          <cell r="Z499">
            <v>1</v>
          </cell>
          <cell r="AA499">
            <v>9000000</v>
          </cell>
          <cell r="AB499">
            <v>7.3400000000000007E-2</v>
          </cell>
          <cell r="AC499">
            <v>660600.00000000012</v>
          </cell>
          <cell r="AD499">
            <v>79272.000000000015</v>
          </cell>
          <cell r="AE499">
            <v>0.12</v>
          </cell>
          <cell r="AF499">
            <v>43629</v>
          </cell>
          <cell r="AG499" t="str">
            <v>CIF HK</v>
          </cell>
          <cell r="AK499">
            <v>0.3</v>
          </cell>
          <cell r="AL499">
            <v>2700000</v>
          </cell>
          <cell r="AM499">
            <v>43617</v>
          </cell>
          <cell r="AN499" t="str">
            <v>Yes</v>
          </cell>
          <cell r="AO499">
            <v>0.65</v>
          </cell>
          <cell r="AP499">
            <v>5850000</v>
          </cell>
          <cell r="AQ499">
            <v>43647</v>
          </cell>
          <cell r="AR499">
            <v>43665</v>
          </cell>
          <cell r="AS499">
            <v>0.05</v>
          </cell>
          <cell r="AT499">
            <v>450000</v>
          </cell>
          <cell r="AU499">
            <v>43739</v>
          </cell>
          <cell r="AV499">
            <v>43747</v>
          </cell>
          <cell r="AZ499" t="str">
            <v>Y</v>
          </cell>
          <cell r="BA499" t="str">
            <v>Yes</v>
          </cell>
        </row>
        <row r="500">
          <cell r="A500">
            <v>43617</v>
          </cell>
          <cell r="B500">
            <v>349</v>
          </cell>
          <cell r="C500" t="str">
            <v>C49SZX20190094MZ</v>
          </cell>
          <cell r="D500" t="str">
            <v>崧盛</v>
          </cell>
          <cell r="E500" t="str">
            <v>YSM10</v>
          </cell>
          <cell r="F500" t="str">
            <v>#03807</v>
          </cell>
          <cell r="G500" t="e">
            <v>#REF!</v>
          </cell>
          <cell r="H500" t="e">
            <v>#REF!</v>
          </cell>
          <cell r="I500" t="str">
            <v>L-&gt;R</v>
          </cell>
          <cell r="J500" t="str">
            <v>No</v>
          </cell>
          <cell r="K500">
            <v>1</v>
          </cell>
          <cell r="L500">
            <v>109565</v>
          </cell>
          <cell r="M500" t="str">
            <v>JUL 19</v>
          </cell>
          <cell r="N500">
            <v>43668</v>
          </cell>
          <cell r="O500">
            <v>11116310</v>
          </cell>
          <cell r="P500">
            <v>9000000</v>
          </cell>
          <cell r="Q500">
            <v>43647</v>
          </cell>
          <cell r="R500" t="str">
            <v>Yes</v>
          </cell>
          <cell r="S500" t="str">
            <v>C49</v>
          </cell>
          <cell r="T500" t="str">
            <v>SOUTH</v>
          </cell>
          <cell r="U500" t="str">
            <v>深圳</v>
          </cell>
          <cell r="V500" t="str">
            <v>SZ 深圳</v>
          </cell>
          <cell r="W500" t="str">
            <v>MZ</v>
          </cell>
          <cell r="X500" t="str">
            <v>JPY</v>
          </cell>
          <cell r="Y500">
            <v>9000000</v>
          </cell>
          <cell r="Z500">
            <v>1</v>
          </cell>
          <cell r="AA500">
            <v>9000000</v>
          </cell>
          <cell r="AB500">
            <v>7.3400000000000007E-2</v>
          </cell>
          <cell r="AC500">
            <v>660600.00000000012</v>
          </cell>
          <cell r="AD500">
            <v>79272.000000000015</v>
          </cell>
          <cell r="AE500">
            <v>0.12</v>
          </cell>
          <cell r="AF500">
            <v>43629</v>
          </cell>
          <cell r="AG500" t="str">
            <v>CIF HK</v>
          </cell>
          <cell r="AK500">
            <v>0.3</v>
          </cell>
          <cell r="AL500">
            <v>2700000</v>
          </cell>
          <cell r="AM500">
            <v>43617</v>
          </cell>
          <cell r="AN500" t="str">
            <v>Yes</v>
          </cell>
          <cell r="AO500">
            <v>0.65</v>
          </cell>
          <cell r="AP500">
            <v>5850000</v>
          </cell>
          <cell r="AQ500">
            <v>43647</v>
          </cell>
          <cell r="AR500">
            <v>43665</v>
          </cell>
          <cell r="AS500">
            <v>0.05</v>
          </cell>
          <cell r="AT500">
            <v>450000</v>
          </cell>
          <cell r="AU500">
            <v>43739</v>
          </cell>
          <cell r="AV500">
            <v>43747</v>
          </cell>
          <cell r="AZ500" t="str">
            <v>Y</v>
          </cell>
          <cell r="BA500" t="str">
            <v>Yes</v>
          </cell>
        </row>
        <row r="501">
          <cell r="A501">
            <v>43617</v>
          </cell>
          <cell r="B501">
            <v>350</v>
          </cell>
          <cell r="C501" t="str">
            <v>C49SZX20190094MZ</v>
          </cell>
          <cell r="D501" t="str">
            <v>崧盛</v>
          </cell>
          <cell r="E501" t="str">
            <v>YSM10</v>
          </cell>
          <cell r="F501" t="str">
            <v>#03807</v>
          </cell>
          <cell r="G501" t="e">
            <v>#REF!</v>
          </cell>
          <cell r="H501" t="e">
            <v>#REF!</v>
          </cell>
          <cell r="I501" t="str">
            <v>R-&gt;L</v>
          </cell>
          <cell r="J501" t="str">
            <v>No</v>
          </cell>
          <cell r="K501">
            <v>1</v>
          </cell>
          <cell r="L501">
            <v>109565</v>
          </cell>
          <cell r="M501" t="str">
            <v>JUL 19</v>
          </cell>
          <cell r="N501">
            <v>43668</v>
          </cell>
          <cell r="O501">
            <v>11116310</v>
          </cell>
          <cell r="P501">
            <v>9000000</v>
          </cell>
          <cell r="Q501">
            <v>43647</v>
          </cell>
          <cell r="R501" t="str">
            <v>Yes</v>
          </cell>
          <cell r="S501" t="str">
            <v>C49</v>
          </cell>
          <cell r="T501" t="str">
            <v>SOUTH</v>
          </cell>
          <cell r="U501" t="str">
            <v>深圳</v>
          </cell>
          <cell r="V501" t="str">
            <v>SZ 深圳</v>
          </cell>
          <cell r="W501" t="str">
            <v>MZ</v>
          </cell>
          <cell r="X501" t="str">
            <v>JPY</v>
          </cell>
          <cell r="Y501">
            <v>9000000</v>
          </cell>
          <cell r="Z501">
            <v>1</v>
          </cell>
          <cell r="AA501">
            <v>9000000</v>
          </cell>
          <cell r="AB501">
            <v>7.3400000000000007E-2</v>
          </cell>
          <cell r="AC501">
            <v>660600.00000000012</v>
          </cell>
          <cell r="AD501">
            <v>79272.000000000015</v>
          </cell>
          <cell r="AE501">
            <v>0.12</v>
          </cell>
          <cell r="AF501">
            <v>43629</v>
          </cell>
          <cell r="AG501" t="str">
            <v>CIF HK</v>
          </cell>
          <cell r="AK501">
            <v>0.3</v>
          </cell>
          <cell r="AL501">
            <v>2700000</v>
          </cell>
          <cell r="AM501">
            <v>43617</v>
          </cell>
          <cell r="AN501" t="str">
            <v>Yes</v>
          </cell>
          <cell r="AO501">
            <v>0.65</v>
          </cell>
          <cell r="AP501">
            <v>5850000</v>
          </cell>
          <cell r="AQ501">
            <v>43647</v>
          </cell>
          <cell r="AR501">
            <v>43665</v>
          </cell>
          <cell r="AS501">
            <v>0.05</v>
          </cell>
          <cell r="AT501">
            <v>450000</v>
          </cell>
          <cell r="AU501">
            <v>43739</v>
          </cell>
          <cell r="AV501">
            <v>43747</v>
          </cell>
          <cell r="AZ501" t="str">
            <v>Y</v>
          </cell>
          <cell r="BA501" t="str">
            <v>Yes</v>
          </cell>
        </row>
        <row r="502">
          <cell r="A502">
            <v>43739</v>
          </cell>
          <cell r="B502">
            <v>351</v>
          </cell>
          <cell r="C502" t="str">
            <v>C49SZX20190150JY</v>
          </cell>
          <cell r="D502" t="str">
            <v>尖端电子 end user海凌科达</v>
          </cell>
          <cell r="E502" t="str">
            <v>YSM10</v>
          </cell>
          <cell r="F502" t="str">
            <v>#67702</v>
          </cell>
          <cell r="G502" t="e">
            <v>#REF!</v>
          </cell>
          <cell r="H502" t="e">
            <v>#REF!</v>
          </cell>
          <cell r="I502" t="str">
            <v>R-&gt;L</v>
          </cell>
          <cell r="J502" t="str">
            <v>HM5</v>
          </cell>
          <cell r="K502">
            <v>1</v>
          </cell>
          <cell r="L502">
            <v>109665</v>
          </cell>
          <cell r="M502" t="str">
            <v>OCT 19</v>
          </cell>
          <cell r="N502">
            <v>43767</v>
          </cell>
          <cell r="O502">
            <v>11116331</v>
          </cell>
          <cell r="P502">
            <v>8646865</v>
          </cell>
          <cell r="Q502">
            <v>43739</v>
          </cell>
          <cell r="R502" t="str">
            <v>No</v>
          </cell>
          <cell r="S502" t="str">
            <v>C49</v>
          </cell>
          <cell r="T502" t="str">
            <v>SOUTH</v>
          </cell>
          <cell r="U502" t="str">
            <v>深圳</v>
          </cell>
          <cell r="V502" t="str">
            <v>SZ 深圳</v>
          </cell>
          <cell r="W502" t="str">
            <v>JY</v>
          </cell>
          <cell r="X502" t="str">
            <v>JPY</v>
          </cell>
          <cell r="Y502">
            <v>8646865</v>
          </cell>
          <cell r="Z502">
            <v>1</v>
          </cell>
          <cell r="AA502">
            <v>8000000</v>
          </cell>
          <cell r="AB502">
            <v>7.4099999999999999E-2</v>
          </cell>
          <cell r="AC502">
            <v>592800</v>
          </cell>
          <cell r="AD502">
            <v>71136</v>
          </cell>
          <cell r="AE502">
            <v>0.12</v>
          </cell>
          <cell r="AF502">
            <v>43760</v>
          </cell>
          <cell r="AG502" t="str">
            <v>CIF HK</v>
          </cell>
          <cell r="AK502">
            <v>0.1</v>
          </cell>
          <cell r="AL502">
            <v>763333</v>
          </cell>
          <cell r="AM502">
            <v>43647</v>
          </cell>
          <cell r="AN502" t="str">
            <v>Yes</v>
          </cell>
          <cell r="AO502">
            <v>0.9</v>
          </cell>
          <cell r="AP502">
            <v>7200000</v>
          </cell>
          <cell r="AQ502">
            <v>43739</v>
          </cell>
          <cell r="AR502">
            <v>43762</v>
          </cell>
          <cell r="AS502"/>
          <cell r="AT502">
            <v>0</v>
          </cell>
          <cell r="AX502" t="str">
            <v>Yes</v>
          </cell>
          <cell r="AZ502" t="str">
            <v>Y</v>
          </cell>
          <cell r="BA502" t="str">
            <v>Yes</v>
          </cell>
        </row>
        <row r="503">
          <cell r="A503">
            <v>43739</v>
          </cell>
          <cell r="B503">
            <v>352</v>
          </cell>
          <cell r="C503" t="str">
            <v>C49SZX20190150JY</v>
          </cell>
          <cell r="D503" t="str">
            <v>尖端电子 end user海凌科达</v>
          </cell>
          <cell r="E503" t="str">
            <v>YSM10</v>
          </cell>
          <cell r="F503" t="str">
            <v>#67702</v>
          </cell>
          <cell r="G503" t="e">
            <v>#REF!</v>
          </cell>
          <cell r="H503" t="e">
            <v>#REF!</v>
          </cell>
          <cell r="I503" t="str">
            <v>L-&gt;R</v>
          </cell>
          <cell r="J503" t="str">
            <v>No</v>
          </cell>
          <cell r="K503">
            <v>1</v>
          </cell>
          <cell r="L503">
            <v>109665</v>
          </cell>
          <cell r="M503" t="str">
            <v>OCT 19</v>
          </cell>
          <cell r="N503">
            <v>43767</v>
          </cell>
          <cell r="O503">
            <v>11116331</v>
          </cell>
          <cell r="P503">
            <v>8646865</v>
          </cell>
          <cell r="Q503">
            <v>43739</v>
          </cell>
          <cell r="R503" t="str">
            <v>No</v>
          </cell>
          <cell r="S503" t="str">
            <v>C49</v>
          </cell>
          <cell r="T503" t="str">
            <v>SOUTH</v>
          </cell>
          <cell r="U503" t="str">
            <v>深圳</v>
          </cell>
          <cell r="V503" t="str">
            <v>SZ 深圳</v>
          </cell>
          <cell r="W503" t="str">
            <v>JY</v>
          </cell>
          <cell r="X503" t="str">
            <v>JPY</v>
          </cell>
          <cell r="Y503">
            <v>8646865</v>
          </cell>
          <cell r="Z503">
            <v>1</v>
          </cell>
          <cell r="AA503">
            <v>8646865</v>
          </cell>
          <cell r="AB503">
            <v>7.4099999999999999E-2</v>
          </cell>
          <cell r="AC503">
            <v>640732.69649999996</v>
          </cell>
          <cell r="AD503">
            <v>76887.923579999988</v>
          </cell>
          <cell r="AE503">
            <v>0.12</v>
          </cell>
          <cell r="AF503">
            <v>43760</v>
          </cell>
          <cell r="AG503" t="str">
            <v>CIF HK</v>
          </cell>
          <cell r="AK503">
            <v>0.1</v>
          </cell>
          <cell r="AL503">
            <v>864686.5</v>
          </cell>
          <cell r="AM503">
            <v>43647</v>
          </cell>
          <cell r="AN503" t="str">
            <v>Yes</v>
          </cell>
          <cell r="AO503">
            <v>0.9</v>
          </cell>
          <cell r="AP503">
            <v>8300000</v>
          </cell>
          <cell r="AQ503">
            <v>43739</v>
          </cell>
          <cell r="AR503">
            <v>43762</v>
          </cell>
          <cell r="AS503"/>
          <cell r="AT503">
            <v>0</v>
          </cell>
          <cell r="AX503" t="str">
            <v>Yes</v>
          </cell>
          <cell r="AZ503" t="str">
            <v>Y</v>
          </cell>
          <cell r="BA503" t="str">
            <v>Yes</v>
          </cell>
        </row>
        <row r="504">
          <cell r="A504">
            <v>43739</v>
          </cell>
          <cell r="B504">
            <v>353</v>
          </cell>
          <cell r="C504" t="str">
            <v>C49SZX20190150JY</v>
          </cell>
          <cell r="D504" t="str">
            <v>尖端电子 end user海凌科达</v>
          </cell>
          <cell r="E504" t="str">
            <v>YSM10</v>
          </cell>
          <cell r="F504" t="str">
            <v>#67702</v>
          </cell>
          <cell r="G504" t="e">
            <v>#REF!</v>
          </cell>
          <cell r="H504" t="e">
            <v>#REF!</v>
          </cell>
          <cell r="I504" t="str">
            <v>L-&gt;R</v>
          </cell>
          <cell r="J504" t="str">
            <v>MVC+Rear 站位</v>
          </cell>
          <cell r="K504">
            <v>1</v>
          </cell>
          <cell r="L504">
            <v>109588</v>
          </cell>
          <cell r="M504" t="str">
            <v>OCT 19</v>
          </cell>
          <cell r="N504">
            <v>43767</v>
          </cell>
          <cell r="O504">
            <v>11116331</v>
          </cell>
          <cell r="P504">
            <v>8646865</v>
          </cell>
          <cell r="Q504">
            <v>43739</v>
          </cell>
          <cell r="R504" t="str">
            <v>No</v>
          </cell>
          <cell r="S504" t="str">
            <v>C49</v>
          </cell>
          <cell r="T504" t="str">
            <v>SOUTH</v>
          </cell>
          <cell r="U504" t="str">
            <v>深圳</v>
          </cell>
          <cell r="V504" t="str">
            <v>SZ 深圳</v>
          </cell>
          <cell r="W504" t="str">
            <v>JY</v>
          </cell>
          <cell r="X504" t="str">
            <v>JPY</v>
          </cell>
          <cell r="Y504">
            <v>8646865</v>
          </cell>
          <cell r="Z504">
            <v>1</v>
          </cell>
          <cell r="AA504">
            <v>8646865</v>
          </cell>
          <cell r="AB504">
            <v>7.4099999999999999E-2</v>
          </cell>
          <cell r="AC504">
            <v>640732.69649999996</v>
          </cell>
          <cell r="AD504">
            <v>76887.923579999988</v>
          </cell>
          <cell r="AE504">
            <v>0.12</v>
          </cell>
          <cell r="AF504">
            <v>43760</v>
          </cell>
          <cell r="AG504" t="str">
            <v>CIF HK</v>
          </cell>
          <cell r="AK504">
            <v>0.1</v>
          </cell>
          <cell r="AL504">
            <v>864686.5</v>
          </cell>
          <cell r="AM504">
            <v>43647</v>
          </cell>
          <cell r="AN504" t="str">
            <v>Yes</v>
          </cell>
          <cell r="AO504">
            <v>0.9</v>
          </cell>
          <cell r="AP504">
            <v>7782178.5</v>
          </cell>
          <cell r="AQ504">
            <v>43739</v>
          </cell>
          <cell r="AR504">
            <v>43762</v>
          </cell>
          <cell r="AS504"/>
          <cell r="AT504">
            <v>0</v>
          </cell>
          <cell r="AX504" t="str">
            <v>Yes</v>
          </cell>
          <cell r="AZ504" t="str">
            <v>Y</v>
          </cell>
          <cell r="BA504" t="str">
            <v>Yes</v>
          </cell>
        </row>
        <row r="505">
          <cell r="A505">
            <v>43617</v>
          </cell>
          <cell r="B505">
            <v>354</v>
          </cell>
          <cell r="C505" t="str">
            <v>C49SZX20190095ZX</v>
          </cell>
          <cell r="D505" t="str">
            <v>恒泰创新</v>
          </cell>
          <cell r="E505" t="str">
            <v>YSM20R(SV)-2</v>
          </cell>
          <cell r="F505" t="str">
            <v>#03619</v>
          </cell>
          <cell r="G505" t="e">
            <v>#REF!</v>
          </cell>
          <cell r="H505" t="e">
            <v>#REF!</v>
          </cell>
          <cell r="I505" t="str">
            <v>L-&gt;R</v>
          </cell>
          <cell r="J505" t="str">
            <v>MVC</v>
          </cell>
          <cell r="K505">
            <v>1</v>
          </cell>
          <cell r="L505">
            <v>109497</v>
          </cell>
          <cell r="M505" t="str">
            <v>JUN 19</v>
          </cell>
          <cell r="N505">
            <v>43642</v>
          </cell>
          <cell r="O505">
            <v>11100301</v>
          </cell>
          <cell r="P505">
            <v>1010000</v>
          </cell>
          <cell r="Q505">
            <v>43617</v>
          </cell>
          <cell r="R505" t="str">
            <v>No</v>
          </cell>
          <cell r="S505" t="str">
            <v>C49</v>
          </cell>
          <cell r="T505" t="str">
            <v>SOUTH</v>
          </cell>
          <cell r="U505" t="str">
            <v>深圳</v>
          </cell>
          <cell r="V505" t="str">
            <v>SZ 深圳</v>
          </cell>
          <cell r="W505" t="str">
            <v>ZX</v>
          </cell>
          <cell r="X505" t="str">
            <v>RMB</v>
          </cell>
          <cell r="Y505">
            <v>1010000</v>
          </cell>
          <cell r="Z505">
            <v>1.1299999999999999</v>
          </cell>
          <cell r="AA505">
            <v>1010000</v>
          </cell>
          <cell r="AB505">
            <v>1.135</v>
          </cell>
          <cell r="AC505">
            <v>1014469.0265486727</v>
          </cell>
          <cell r="AD505">
            <v>121736.28318584072</v>
          </cell>
          <cell r="AE505">
            <v>0.12</v>
          </cell>
          <cell r="AF505">
            <v>43633</v>
          </cell>
          <cell r="AG505" t="str">
            <v>含税到厂</v>
          </cell>
          <cell r="AK505" t="str">
            <v>agree</v>
          </cell>
          <cell r="AL505">
            <v>200000</v>
          </cell>
          <cell r="AM505">
            <v>43617</v>
          </cell>
          <cell r="AN505" t="str">
            <v>Yes</v>
          </cell>
          <cell r="AO505" t="str">
            <v>agree</v>
          </cell>
          <cell r="AP505">
            <v>600000</v>
          </cell>
          <cell r="AQ505">
            <v>43617</v>
          </cell>
          <cell r="AR505">
            <v>43640</v>
          </cell>
          <cell r="AS505" t="str">
            <v>agree</v>
          </cell>
          <cell r="AT505">
            <v>210000</v>
          </cell>
          <cell r="AU505">
            <v>43617</v>
          </cell>
          <cell r="AV505">
            <v>43635</v>
          </cell>
          <cell r="AW505" t="str">
            <v>complete</v>
          </cell>
          <cell r="AX505" t="str">
            <v>Yes</v>
          </cell>
          <cell r="AZ505" t="str">
            <v>Y</v>
          </cell>
          <cell r="BA505" t="str">
            <v>Yes</v>
          </cell>
        </row>
        <row r="506">
          <cell r="A506">
            <v>43617</v>
          </cell>
          <cell r="B506">
            <v>355</v>
          </cell>
          <cell r="C506" t="str">
            <v>C49SZX20190099SX</v>
          </cell>
          <cell r="D506" t="str">
            <v>柏星</v>
          </cell>
          <cell r="E506" t="str">
            <v>YSM10</v>
          </cell>
          <cell r="F506" t="str">
            <v>#03362</v>
          </cell>
          <cell r="G506" t="e">
            <v>#REF!</v>
          </cell>
          <cell r="H506" t="e">
            <v>#REF!</v>
          </cell>
          <cell r="I506" t="str">
            <v>L-&gt;R</v>
          </cell>
          <cell r="J506" t="str">
            <v>No</v>
          </cell>
          <cell r="K506">
            <v>1</v>
          </cell>
          <cell r="L506">
            <v>109295</v>
          </cell>
          <cell r="M506" t="str">
            <v>JUN 19</v>
          </cell>
          <cell r="N506">
            <v>43640</v>
          </cell>
          <cell r="O506">
            <v>11100300</v>
          </cell>
          <cell r="P506">
            <v>580000</v>
          </cell>
          <cell r="Q506">
            <v>43617</v>
          </cell>
          <cell r="R506" t="str">
            <v>No</v>
          </cell>
          <cell r="S506" t="str">
            <v>C49</v>
          </cell>
          <cell r="T506" t="str">
            <v>SOUTH</v>
          </cell>
          <cell r="U506" t="str">
            <v>深圳</v>
          </cell>
          <cell r="V506" t="str">
            <v>SZ 深圳</v>
          </cell>
          <cell r="W506" t="str">
            <v>SX</v>
          </cell>
          <cell r="X506" t="str">
            <v>RMB</v>
          </cell>
          <cell r="Y506">
            <v>580000</v>
          </cell>
          <cell r="Z506">
            <v>1.1299999999999999</v>
          </cell>
          <cell r="AA506">
            <v>580000</v>
          </cell>
          <cell r="AB506">
            <v>1.135</v>
          </cell>
          <cell r="AC506">
            <v>582566.37168141594</v>
          </cell>
          <cell r="AD506">
            <v>69907.964601769912</v>
          </cell>
          <cell r="AE506">
            <v>0.12</v>
          </cell>
          <cell r="AF506">
            <v>43634</v>
          </cell>
          <cell r="AG506" t="str">
            <v>含税到厂</v>
          </cell>
          <cell r="AK506" t="str">
            <v>agree</v>
          </cell>
          <cell r="AL506">
            <v>80000</v>
          </cell>
          <cell r="AM506">
            <v>43617</v>
          </cell>
          <cell r="AN506" t="str">
            <v>Yes</v>
          </cell>
          <cell r="AO506" t="str">
            <v>agree</v>
          </cell>
          <cell r="AP506">
            <v>500000</v>
          </cell>
          <cell r="AQ506">
            <v>43617</v>
          </cell>
          <cell r="AR506">
            <v>43634</v>
          </cell>
          <cell r="AS506" t="str">
            <v>complete</v>
          </cell>
          <cell r="AT506"/>
          <cell r="AX506" t="str">
            <v>Yes</v>
          </cell>
          <cell r="AZ506" t="str">
            <v>Y</v>
          </cell>
          <cell r="BA506" t="str">
            <v>Yes</v>
          </cell>
        </row>
        <row r="507">
          <cell r="A507">
            <v>43617</v>
          </cell>
          <cell r="B507">
            <v>356</v>
          </cell>
          <cell r="C507" t="str">
            <v>C49SZX20190100SX</v>
          </cell>
          <cell r="D507" t="str">
            <v>永顺创</v>
          </cell>
          <cell r="E507" t="str">
            <v>YSM10</v>
          </cell>
          <cell r="F507" t="str">
            <v>#81385</v>
          </cell>
          <cell r="G507" t="e">
            <v>#REF!</v>
          </cell>
          <cell r="H507" t="e">
            <v>#REF!</v>
          </cell>
          <cell r="I507" t="str">
            <v>L-&gt;R</v>
          </cell>
          <cell r="J507" t="str">
            <v>MVC+ATS15</v>
          </cell>
          <cell r="K507">
            <v>1</v>
          </cell>
          <cell r="L507">
            <v>109344</v>
          </cell>
          <cell r="M507" t="str">
            <v>JUL 19</v>
          </cell>
          <cell r="N507">
            <v>43647</v>
          </cell>
          <cell r="O507">
            <v>11100306</v>
          </cell>
          <cell r="P507">
            <v>650000</v>
          </cell>
          <cell r="Q507">
            <v>43647</v>
          </cell>
          <cell r="R507" t="str">
            <v>No</v>
          </cell>
          <cell r="S507" t="str">
            <v>C49</v>
          </cell>
          <cell r="T507" t="str">
            <v>SOUTH</v>
          </cell>
          <cell r="U507" t="str">
            <v>深圳</v>
          </cell>
          <cell r="V507" t="str">
            <v>SZ 深圳</v>
          </cell>
          <cell r="W507" t="str">
            <v>SX</v>
          </cell>
          <cell r="X507" t="str">
            <v>RMB</v>
          </cell>
          <cell r="Y507">
            <v>650000</v>
          </cell>
          <cell r="Z507">
            <v>1.1299999999999999</v>
          </cell>
          <cell r="AA507">
            <v>650000</v>
          </cell>
          <cell r="AB507">
            <v>1.135</v>
          </cell>
          <cell r="AC507">
            <v>652876.10619469034</v>
          </cell>
          <cell r="AD507">
            <v>78345.132743362832</v>
          </cell>
          <cell r="AE507">
            <v>0.12</v>
          </cell>
          <cell r="AF507">
            <v>43633</v>
          </cell>
          <cell r="AG507" t="str">
            <v>含税到厂</v>
          </cell>
          <cell r="AK507">
            <v>0.2</v>
          </cell>
          <cell r="AL507">
            <v>130000</v>
          </cell>
          <cell r="AM507">
            <v>43617</v>
          </cell>
          <cell r="AN507" t="str">
            <v>Yes</v>
          </cell>
          <cell r="AO507">
            <v>0.8</v>
          </cell>
          <cell r="AP507">
            <v>520000</v>
          </cell>
          <cell r="AQ507">
            <v>43617</v>
          </cell>
          <cell r="AR507">
            <v>43642</v>
          </cell>
          <cell r="AS507" t="str">
            <v>complete</v>
          </cell>
          <cell r="AT507"/>
          <cell r="AX507" t="str">
            <v>Yes</v>
          </cell>
          <cell r="AZ507" t="str">
            <v>Y</v>
          </cell>
          <cell r="BA507" t="str">
            <v>Yes</v>
          </cell>
        </row>
        <row r="508">
          <cell r="A508">
            <v>43617</v>
          </cell>
          <cell r="B508">
            <v>357</v>
          </cell>
          <cell r="C508" t="str">
            <v>C49SZX20190101KW</v>
          </cell>
          <cell r="D508" t="str">
            <v>伟盛贸易(富洛）/晶科</v>
          </cell>
          <cell r="E508" t="str">
            <v>SIGMA G5S2</v>
          </cell>
          <cell r="F508" t="str">
            <v>#03804</v>
          </cell>
          <cell r="G508" t="e">
            <v>#REF!</v>
          </cell>
          <cell r="H508" t="e">
            <v>#REF!</v>
          </cell>
          <cell r="I508" t="str">
            <v>L-&gt;R</v>
          </cell>
          <cell r="J508" t="str">
            <v>No</v>
          </cell>
          <cell r="K508">
            <v>1</v>
          </cell>
          <cell r="L508">
            <v>109623</v>
          </cell>
          <cell r="M508" t="str">
            <v>AUG 19</v>
          </cell>
          <cell r="N508">
            <v>43686</v>
          </cell>
          <cell r="O508">
            <v>11116320</v>
          </cell>
          <cell r="P508">
            <v>18449000</v>
          </cell>
          <cell r="Q508">
            <v>43678</v>
          </cell>
          <cell r="R508" t="str">
            <v>Yes</v>
          </cell>
          <cell r="S508" t="str">
            <v>C49</v>
          </cell>
          <cell r="T508" t="str">
            <v>SOUTH</v>
          </cell>
          <cell r="U508" t="str">
            <v>香港</v>
          </cell>
          <cell r="V508" t="str">
            <v>SZ 深圳</v>
          </cell>
          <cell r="W508" t="str">
            <v>KW</v>
          </cell>
          <cell r="X508" t="str">
            <v>JPY</v>
          </cell>
          <cell r="Y508">
            <v>18449000</v>
          </cell>
          <cell r="Z508">
            <v>1</v>
          </cell>
          <cell r="AA508">
            <v>18449000</v>
          </cell>
          <cell r="AB508">
            <v>7.3999999999999996E-2</v>
          </cell>
          <cell r="AC508">
            <v>1365226</v>
          </cell>
          <cell r="AD508">
            <v>163827.12</v>
          </cell>
          <cell r="AE508">
            <v>0.12</v>
          </cell>
          <cell r="AF508">
            <v>43633</v>
          </cell>
          <cell r="AG508" t="str">
            <v>CIF HK</v>
          </cell>
          <cell r="AK508">
            <v>0.3</v>
          </cell>
          <cell r="AL508">
            <v>5534700</v>
          </cell>
          <cell r="AM508">
            <v>43617</v>
          </cell>
          <cell r="AN508" t="str">
            <v>Yes</v>
          </cell>
          <cell r="AO508">
            <v>0.6</v>
          </cell>
          <cell r="AP508">
            <v>11069400</v>
          </cell>
          <cell r="AQ508">
            <v>43678</v>
          </cell>
          <cell r="AR508">
            <v>43684</v>
          </cell>
          <cell r="AS508">
            <v>0.1</v>
          </cell>
          <cell r="AT508">
            <v>1844900</v>
          </cell>
          <cell r="AU508">
            <v>43770</v>
          </cell>
          <cell r="AV508">
            <v>43791</v>
          </cell>
          <cell r="AW508" t="str">
            <v>complete</v>
          </cell>
          <cell r="AX508" t="str">
            <v>Yes</v>
          </cell>
          <cell r="AZ508" t="str">
            <v>Y</v>
          </cell>
          <cell r="BA508" t="str">
            <v>Yes</v>
          </cell>
        </row>
        <row r="509">
          <cell r="A509">
            <v>43617</v>
          </cell>
          <cell r="B509">
            <v>358</v>
          </cell>
          <cell r="C509" t="str">
            <v>C49SZX20190101KW</v>
          </cell>
          <cell r="D509" t="str">
            <v>伟盛贸易(富洛）/晶科</v>
          </cell>
          <cell r="E509" t="str">
            <v>SIGMA G5S2</v>
          </cell>
          <cell r="F509" t="str">
            <v>#03804</v>
          </cell>
          <cell r="G509" t="e">
            <v>#REF!</v>
          </cell>
          <cell r="H509" t="e">
            <v>#REF!</v>
          </cell>
          <cell r="I509" t="str">
            <v>L-&gt;R</v>
          </cell>
          <cell r="J509" t="str">
            <v>No</v>
          </cell>
          <cell r="K509">
            <v>1</v>
          </cell>
          <cell r="L509">
            <v>109623</v>
          </cell>
          <cell r="M509" t="str">
            <v>AUG 19</v>
          </cell>
          <cell r="N509">
            <v>43686</v>
          </cell>
          <cell r="O509">
            <v>11116320</v>
          </cell>
          <cell r="P509">
            <v>18449000</v>
          </cell>
          <cell r="Q509">
            <v>43678</v>
          </cell>
          <cell r="R509" t="str">
            <v>Yes</v>
          </cell>
          <cell r="S509" t="str">
            <v>C49</v>
          </cell>
          <cell r="T509" t="str">
            <v>SOUTH</v>
          </cell>
          <cell r="U509" t="str">
            <v>香港</v>
          </cell>
          <cell r="V509" t="str">
            <v>SZ 深圳</v>
          </cell>
          <cell r="W509" t="str">
            <v>KW</v>
          </cell>
          <cell r="X509" t="str">
            <v>JPY</v>
          </cell>
          <cell r="Y509">
            <v>18449000</v>
          </cell>
          <cell r="Z509">
            <v>1</v>
          </cell>
          <cell r="AA509">
            <v>18449000</v>
          </cell>
          <cell r="AB509">
            <v>7.3999999999999996E-2</v>
          </cell>
          <cell r="AC509">
            <v>1365226</v>
          </cell>
          <cell r="AD509">
            <v>163827.12</v>
          </cell>
          <cell r="AE509">
            <v>0.12</v>
          </cell>
          <cell r="AF509">
            <v>43633</v>
          </cell>
          <cell r="AG509" t="str">
            <v>CIF HK</v>
          </cell>
          <cell r="AK509">
            <v>0.3</v>
          </cell>
          <cell r="AL509">
            <v>5534700</v>
          </cell>
          <cell r="AM509">
            <v>43617</v>
          </cell>
          <cell r="AN509" t="str">
            <v>Yes</v>
          </cell>
          <cell r="AO509">
            <v>0.6</v>
          </cell>
          <cell r="AP509">
            <v>11069400</v>
          </cell>
          <cell r="AQ509">
            <v>43678</v>
          </cell>
          <cell r="AR509">
            <v>43684</v>
          </cell>
          <cell r="AS509">
            <v>0.1</v>
          </cell>
          <cell r="AT509">
            <v>1844900</v>
          </cell>
          <cell r="AU509">
            <v>43771</v>
          </cell>
          <cell r="AV509">
            <v>43791</v>
          </cell>
          <cell r="AW509" t="str">
            <v>complete</v>
          </cell>
          <cell r="AX509" t="str">
            <v>Yes</v>
          </cell>
          <cell r="AZ509" t="str">
            <v>Y</v>
          </cell>
          <cell r="BA509" t="str">
            <v>Yes</v>
          </cell>
        </row>
        <row r="510">
          <cell r="A510">
            <v>43617</v>
          </cell>
          <cell r="B510">
            <v>359</v>
          </cell>
          <cell r="C510" t="str">
            <v>C49SZX20190102SX</v>
          </cell>
          <cell r="D510" t="str">
            <v>凯瑞丰</v>
          </cell>
          <cell r="E510" t="str">
            <v>YSM20R(SV)-2</v>
          </cell>
          <cell r="F510" t="str">
            <v>#82528</v>
          </cell>
          <cell r="G510" t="e">
            <v>#REF!</v>
          </cell>
          <cell r="H510" t="e">
            <v>#REF!</v>
          </cell>
          <cell r="I510" t="str">
            <v>L-&gt;R</v>
          </cell>
          <cell r="J510" t="str">
            <v>No</v>
          </cell>
          <cell r="K510">
            <v>1</v>
          </cell>
          <cell r="L510">
            <v>109526</v>
          </cell>
          <cell r="M510" t="str">
            <v>JUL 19</v>
          </cell>
          <cell r="N510">
            <v>43663</v>
          </cell>
          <cell r="O510">
            <v>11100309</v>
          </cell>
          <cell r="P510">
            <v>1000000</v>
          </cell>
          <cell r="Q510">
            <v>43647</v>
          </cell>
          <cell r="R510" t="str">
            <v>No</v>
          </cell>
          <cell r="S510" t="str">
            <v>C49</v>
          </cell>
          <cell r="T510" t="str">
            <v>SOUTH</v>
          </cell>
          <cell r="U510" t="str">
            <v>深圳</v>
          </cell>
          <cell r="V510" t="str">
            <v>SZ 深圳</v>
          </cell>
          <cell r="W510" t="str">
            <v>SX</v>
          </cell>
          <cell r="X510" t="str">
            <v>RMB</v>
          </cell>
          <cell r="Y510">
            <v>1000000</v>
          </cell>
          <cell r="Z510">
            <v>1.1299999999999999</v>
          </cell>
          <cell r="AA510">
            <v>1000000</v>
          </cell>
          <cell r="AB510">
            <v>1.135</v>
          </cell>
          <cell r="AC510">
            <v>1004424.7787610621</v>
          </cell>
          <cell r="AD510">
            <v>120530.97345132745</v>
          </cell>
          <cell r="AE510">
            <v>0.12</v>
          </cell>
          <cell r="AF510">
            <v>43635</v>
          </cell>
          <cell r="AG510" t="str">
            <v>含税到厂</v>
          </cell>
          <cell r="AK510" t="str">
            <v>agree</v>
          </cell>
          <cell r="AL510">
            <v>66000</v>
          </cell>
          <cell r="AM510">
            <v>43647</v>
          </cell>
          <cell r="AN510" t="str">
            <v>Yes</v>
          </cell>
          <cell r="AO510">
            <v>0.8</v>
          </cell>
          <cell r="AP510">
            <v>800000</v>
          </cell>
          <cell r="AQ510">
            <v>43647</v>
          </cell>
          <cell r="AR510">
            <v>43657</v>
          </cell>
          <cell r="AS510" t="str">
            <v>complete</v>
          </cell>
          <cell r="AT510"/>
          <cell r="AX510" t="str">
            <v>Yes</v>
          </cell>
          <cell r="AZ510" t="str">
            <v>Y</v>
          </cell>
          <cell r="BA510" t="str">
            <v>Yes</v>
          </cell>
        </row>
        <row r="511">
          <cell r="A511">
            <v>43617</v>
          </cell>
          <cell r="B511">
            <v>360</v>
          </cell>
          <cell r="C511" t="str">
            <v>C49SZX20190102SX</v>
          </cell>
          <cell r="D511" t="str">
            <v>凯瑞丰</v>
          </cell>
          <cell r="E511" t="str">
            <v>YSM10</v>
          </cell>
          <cell r="F511" t="str">
            <v>#82528</v>
          </cell>
          <cell r="G511" t="e">
            <v>#REF!</v>
          </cell>
          <cell r="H511" t="e">
            <v>#REF!</v>
          </cell>
          <cell r="I511" t="str">
            <v>L-&gt;R</v>
          </cell>
          <cell r="J511" t="str">
            <v>MVC</v>
          </cell>
          <cell r="K511">
            <v>1</v>
          </cell>
          <cell r="L511">
            <v>109565</v>
          </cell>
          <cell r="M511" t="str">
            <v>JUL 19</v>
          </cell>
          <cell r="N511">
            <v>43663</v>
          </cell>
          <cell r="O511">
            <v>11100309</v>
          </cell>
          <cell r="P511">
            <v>730000</v>
          </cell>
          <cell r="Q511">
            <v>43647</v>
          </cell>
          <cell r="R511" t="str">
            <v>No</v>
          </cell>
          <cell r="S511" t="str">
            <v>C49</v>
          </cell>
          <cell r="T511" t="str">
            <v>SOUTH</v>
          </cell>
          <cell r="U511" t="str">
            <v>深圳</v>
          </cell>
          <cell r="V511" t="str">
            <v>SZ 深圳</v>
          </cell>
          <cell r="W511" t="str">
            <v>SX</v>
          </cell>
          <cell r="X511" t="str">
            <v>RMB</v>
          </cell>
          <cell r="Y511">
            <v>730000</v>
          </cell>
          <cell r="Z511">
            <v>1.1299999999999999</v>
          </cell>
          <cell r="AA511">
            <v>730000</v>
          </cell>
          <cell r="AB511">
            <v>1.135</v>
          </cell>
          <cell r="AC511">
            <v>733230.08849557536</v>
          </cell>
          <cell r="AD511">
            <v>87987.610619469036</v>
          </cell>
          <cell r="AE511">
            <v>0.12</v>
          </cell>
          <cell r="AF511">
            <v>43635</v>
          </cell>
          <cell r="AG511" t="str">
            <v>含税到厂</v>
          </cell>
          <cell r="AK511" t="str">
            <v>agree</v>
          </cell>
          <cell r="AL511">
            <v>230000</v>
          </cell>
          <cell r="AM511">
            <v>43647</v>
          </cell>
          <cell r="AN511" t="str">
            <v>Yes</v>
          </cell>
          <cell r="AO511">
            <v>0.8</v>
          </cell>
          <cell r="AP511">
            <v>584000</v>
          </cell>
          <cell r="AQ511">
            <v>43647</v>
          </cell>
          <cell r="AR511">
            <v>43657</v>
          </cell>
          <cell r="AS511" t="str">
            <v>complete</v>
          </cell>
          <cell r="AT511"/>
          <cell r="AX511" t="str">
            <v>Yes</v>
          </cell>
          <cell r="AZ511" t="str">
            <v>Y</v>
          </cell>
          <cell r="BA511" t="str">
            <v>Yes</v>
          </cell>
        </row>
        <row r="512">
          <cell r="A512">
            <v>43617</v>
          </cell>
          <cell r="B512">
            <v>361</v>
          </cell>
          <cell r="C512" t="str">
            <v>C49SZX20190015JY</v>
          </cell>
          <cell r="D512" t="str">
            <v>创荣发</v>
          </cell>
          <cell r="E512" t="str">
            <v>YSM20R(SV)-2</v>
          </cell>
          <cell r="F512" t="str">
            <v>#03866</v>
          </cell>
          <cell r="G512" t="e">
            <v>#REF!</v>
          </cell>
          <cell r="H512" t="e">
            <v>#REF!</v>
          </cell>
          <cell r="I512" t="str">
            <v>L-&gt;R</v>
          </cell>
          <cell r="J512" t="str">
            <v>No</v>
          </cell>
          <cell r="K512">
            <v>1</v>
          </cell>
          <cell r="L512">
            <v>109624</v>
          </cell>
          <cell r="M512" t="str">
            <v>SEP 19</v>
          </cell>
          <cell r="N512">
            <v>43735</v>
          </cell>
          <cell r="O512">
            <v>11116324</v>
          </cell>
          <cell r="P512">
            <v>15943175</v>
          </cell>
          <cell r="Q512">
            <v>43709</v>
          </cell>
          <cell r="R512" t="str">
            <v>No</v>
          </cell>
          <cell r="S512" t="str">
            <v>C49</v>
          </cell>
          <cell r="T512" t="str">
            <v>SOUTH</v>
          </cell>
          <cell r="U512" t="str">
            <v>惠州</v>
          </cell>
          <cell r="V512" t="str">
            <v>SZ 深圳</v>
          </cell>
          <cell r="W512" t="str">
            <v>JY</v>
          </cell>
          <cell r="X512" t="str">
            <v>JPY</v>
          </cell>
          <cell r="Y512">
            <v>15943175</v>
          </cell>
          <cell r="Z512">
            <v>1</v>
          </cell>
          <cell r="AA512">
            <v>15943175</v>
          </cell>
          <cell r="AB512">
            <v>7.3400000000000007E-2</v>
          </cell>
          <cell r="AC512">
            <v>1170229.0450000002</v>
          </cell>
          <cell r="AD512">
            <v>140427.48540000001</v>
          </cell>
          <cell r="AE512">
            <v>0.12</v>
          </cell>
          <cell r="AF512">
            <v>43643</v>
          </cell>
          <cell r="AG512" t="str">
            <v>DAP惠州</v>
          </cell>
          <cell r="AK512">
            <v>0.3</v>
          </cell>
          <cell r="AL512">
            <v>4782952.5</v>
          </cell>
          <cell r="AM512">
            <v>43647</v>
          </cell>
          <cell r="AN512" t="str">
            <v>Yes</v>
          </cell>
          <cell r="AO512">
            <v>0.7</v>
          </cell>
          <cell r="AP512">
            <v>11160222.5</v>
          </cell>
          <cell r="AQ512">
            <v>43709</v>
          </cell>
          <cell r="AR512">
            <v>43732</v>
          </cell>
          <cell r="AS512"/>
          <cell r="AT512">
            <v>0</v>
          </cell>
          <cell r="AX512" t="str">
            <v>Yes</v>
          </cell>
          <cell r="AZ512" t="str">
            <v>Y</v>
          </cell>
          <cell r="BA512" t="str">
            <v>Yes</v>
          </cell>
        </row>
        <row r="513">
          <cell r="A513">
            <v>43617</v>
          </cell>
          <cell r="B513">
            <v>362</v>
          </cell>
          <cell r="C513" t="str">
            <v>C49SZX20190015JY</v>
          </cell>
          <cell r="D513" t="str">
            <v>创荣发</v>
          </cell>
          <cell r="E513" t="str">
            <v>YSM20R(SV)-2</v>
          </cell>
          <cell r="F513" t="str">
            <v>#03866</v>
          </cell>
          <cell r="G513" t="e">
            <v>#REF!</v>
          </cell>
          <cell r="H513" t="e">
            <v>#REF!</v>
          </cell>
          <cell r="I513" t="str">
            <v>L-&gt;R</v>
          </cell>
          <cell r="J513" t="str">
            <v>No</v>
          </cell>
          <cell r="K513">
            <v>1</v>
          </cell>
          <cell r="L513">
            <v>109624</v>
          </cell>
          <cell r="M513" t="str">
            <v>SEP 19</v>
          </cell>
          <cell r="N513">
            <v>43735</v>
          </cell>
          <cell r="O513">
            <v>11116324</v>
          </cell>
          <cell r="P513">
            <v>15943175</v>
          </cell>
          <cell r="Q513">
            <v>43709</v>
          </cell>
          <cell r="R513" t="str">
            <v>No</v>
          </cell>
          <cell r="S513" t="str">
            <v>C49</v>
          </cell>
          <cell r="T513" t="str">
            <v>SOUTH</v>
          </cell>
          <cell r="U513" t="str">
            <v>惠州</v>
          </cell>
          <cell r="V513" t="str">
            <v>SZ 深圳</v>
          </cell>
          <cell r="W513" t="str">
            <v>JY</v>
          </cell>
          <cell r="X513" t="str">
            <v>JPY</v>
          </cell>
          <cell r="Y513">
            <v>15943175</v>
          </cell>
          <cell r="Z513">
            <v>1</v>
          </cell>
          <cell r="AA513">
            <v>15943175</v>
          </cell>
          <cell r="AB513">
            <v>7.3400000000000007E-2</v>
          </cell>
          <cell r="AC513">
            <v>1170229.0450000002</v>
          </cell>
          <cell r="AD513">
            <v>140427.48540000001</v>
          </cell>
          <cell r="AE513">
            <v>0.12</v>
          </cell>
          <cell r="AF513">
            <v>43643</v>
          </cell>
          <cell r="AG513" t="str">
            <v>DAP惠州</v>
          </cell>
          <cell r="AK513">
            <v>0.3</v>
          </cell>
          <cell r="AL513">
            <v>4782952.5</v>
          </cell>
          <cell r="AM513">
            <v>43647</v>
          </cell>
          <cell r="AN513" t="str">
            <v>Yes</v>
          </cell>
          <cell r="AO513">
            <v>0.7</v>
          </cell>
          <cell r="AP513">
            <v>11160222.5</v>
          </cell>
          <cell r="AQ513">
            <v>43709</v>
          </cell>
          <cell r="AR513">
            <v>43732</v>
          </cell>
          <cell r="AS513"/>
          <cell r="AT513">
            <v>0</v>
          </cell>
          <cell r="AX513" t="str">
            <v>Yes</v>
          </cell>
          <cell r="AZ513" t="str">
            <v>Y</v>
          </cell>
          <cell r="BA513" t="str">
            <v>Yes</v>
          </cell>
        </row>
        <row r="514">
          <cell r="A514">
            <v>43617</v>
          </cell>
          <cell r="B514">
            <v>363</v>
          </cell>
          <cell r="C514" t="str">
            <v>C49SZX20190015JY</v>
          </cell>
          <cell r="D514" t="str">
            <v>创荣发</v>
          </cell>
          <cell r="E514" t="str">
            <v>YSM10</v>
          </cell>
          <cell r="F514" t="str">
            <v>#03866</v>
          </cell>
          <cell r="G514" t="e">
            <v>#REF!</v>
          </cell>
          <cell r="H514" t="e">
            <v>#REF!</v>
          </cell>
          <cell r="I514" t="str">
            <v>L-&gt;R</v>
          </cell>
          <cell r="J514" t="str">
            <v>MVC</v>
          </cell>
          <cell r="K514">
            <v>1</v>
          </cell>
          <cell r="L514">
            <v>109625</v>
          </cell>
          <cell r="M514" t="str">
            <v>SEP 19</v>
          </cell>
          <cell r="N514">
            <v>43735</v>
          </cell>
          <cell r="O514">
            <v>11116324</v>
          </cell>
          <cell r="P514">
            <v>11000000</v>
          </cell>
          <cell r="Q514">
            <v>43709</v>
          </cell>
          <cell r="R514" t="str">
            <v>No</v>
          </cell>
          <cell r="S514" t="str">
            <v>C49</v>
          </cell>
          <cell r="T514" t="str">
            <v>SOUTH</v>
          </cell>
          <cell r="U514" t="str">
            <v>惠州</v>
          </cell>
          <cell r="V514" t="str">
            <v>SZ 深圳</v>
          </cell>
          <cell r="W514" t="str">
            <v>JY</v>
          </cell>
          <cell r="X514" t="str">
            <v>JPY</v>
          </cell>
          <cell r="Y514">
            <v>11000000</v>
          </cell>
          <cell r="Z514">
            <v>1</v>
          </cell>
          <cell r="AA514">
            <v>11000000</v>
          </cell>
          <cell r="AB514">
            <v>7.3400000000000007E-2</v>
          </cell>
          <cell r="AC514">
            <v>807400.00000000012</v>
          </cell>
          <cell r="AD514">
            <v>96888.000000000015</v>
          </cell>
          <cell r="AE514">
            <v>0.12</v>
          </cell>
          <cell r="AF514">
            <v>43643</v>
          </cell>
          <cell r="AG514" t="str">
            <v>DAP惠州</v>
          </cell>
          <cell r="AK514">
            <v>0.3</v>
          </cell>
          <cell r="AL514">
            <v>3300000</v>
          </cell>
          <cell r="AM514">
            <v>43647</v>
          </cell>
          <cell r="AN514" t="str">
            <v>Yes</v>
          </cell>
          <cell r="AO514">
            <v>0.7</v>
          </cell>
          <cell r="AP514">
            <v>7699999.9999999991</v>
          </cell>
          <cell r="AQ514">
            <v>43709</v>
          </cell>
          <cell r="AR514">
            <v>43732</v>
          </cell>
          <cell r="AS514"/>
          <cell r="AT514">
            <v>0</v>
          </cell>
          <cell r="AX514" t="str">
            <v>Yes</v>
          </cell>
          <cell r="AZ514" t="str">
            <v>Y</v>
          </cell>
          <cell r="BA514" t="str">
            <v>Yes</v>
          </cell>
        </row>
        <row r="515">
          <cell r="A515">
            <v>43617</v>
          </cell>
          <cell r="B515">
            <v>364</v>
          </cell>
          <cell r="C515" t="str">
            <v>C49SZX20190015JY</v>
          </cell>
          <cell r="D515" t="str">
            <v>创荣发</v>
          </cell>
          <cell r="E515" t="str">
            <v>YSM10</v>
          </cell>
          <cell r="F515" t="str">
            <v>#03866</v>
          </cell>
          <cell r="G515" t="e">
            <v>#REF!</v>
          </cell>
          <cell r="H515" t="e">
            <v>#REF!</v>
          </cell>
          <cell r="I515" t="str">
            <v>L-&gt;R</v>
          </cell>
          <cell r="J515" t="str">
            <v>MVC</v>
          </cell>
          <cell r="K515">
            <v>1</v>
          </cell>
          <cell r="L515">
            <v>109625</v>
          </cell>
          <cell r="M515" t="str">
            <v>SEP 19</v>
          </cell>
          <cell r="N515">
            <v>43735</v>
          </cell>
          <cell r="O515">
            <v>11116324</v>
          </cell>
          <cell r="P515">
            <v>11000000</v>
          </cell>
          <cell r="Q515">
            <v>43709</v>
          </cell>
          <cell r="R515" t="str">
            <v>No</v>
          </cell>
          <cell r="S515" t="str">
            <v>C49</v>
          </cell>
          <cell r="T515" t="str">
            <v>SOUTH</v>
          </cell>
          <cell r="U515" t="str">
            <v>惠州</v>
          </cell>
          <cell r="V515" t="str">
            <v>SZ 深圳</v>
          </cell>
          <cell r="W515" t="str">
            <v>JY</v>
          </cell>
          <cell r="X515" t="str">
            <v>JPY</v>
          </cell>
          <cell r="Y515">
            <v>11000000</v>
          </cell>
          <cell r="Z515">
            <v>1</v>
          </cell>
          <cell r="AA515">
            <v>11000000</v>
          </cell>
          <cell r="AB515">
            <v>7.3400000000000007E-2</v>
          </cell>
          <cell r="AC515">
            <v>807400.00000000012</v>
          </cell>
          <cell r="AD515">
            <v>96888.000000000015</v>
          </cell>
          <cell r="AE515">
            <v>0.12</v>
          </cell>
          <cell r="AF515">
            <v>43643</v>
          </cell>
          <cell r="AG515" t="str">
            <v>DAP惠州</v>
          </cell>
          <cell r="AK515">
            <v>0.3</v>
          </cell>
          <cell r="AL515">
            <v>3300000</v>
          </cell>
          <cell r="AM515">
            <v>43647</v>
          </cell>
          <cell r="AN515" t="str">
            <v>Yes</v>
          </cell>
          <cell r="AO515">
            <v>0.7</v>
          </cell>
          <cell r="AP515">
            <v>7699999.9999999991</v>
          </cell>
          <cell r="AQ515">
            <v>43709</v>
          </cell>
          <cell r="AR515">
            <v>43732</v>
          </cell>
          <cell r="AS515"/>
          <cell r="AT515">
            <v>0</v>
          </cell>
          <cell r="AX515" t="str">
            <v>Yes</v>
          </cell>
          <cell r="AZ515" t="str">
            <v>Y</v>
          </cell>
          <cell r="BA515" t="str">
            <v>Yes</v>
          </cell>
        </row>
        <row r="516">
          <cell r="A516">
            <v>43617</v>
          </cell>
          <cell r="B516">
            <v>365</v>
          </cell>
          <cell r="C516" t="str">
            <v>C49SZX201901008ZX</v>
          </cell>
          <cell r="D516" t="str">
            <v>帝泰克</v>
          </cell>
          <cell r="E516" t="str">
            <v>YSM10</v>
          </cell>
          <cell r="F516" t="str">
            <v>#51446</v>
          </cell>
          <cell r="G516" t="e">
            <v>#REF!</v>
          </cell>
          <cell r="H516" t="e">
            <v>#REF!</v>
          </cell>
          <cell r="I516" t="str">
            <v>L-&gt;R</v>
          </cell>
          <cell r="J516" t="str">
            <v>MVC</v>
          </cell>
          <cell r="K516">
            <v>1</v>
          </cell>
          <cell r="L516">
            <v>109344</v>
          </cell>
          <cell r="M516" t="str">
            <v>JUL 19</v>
          </cell>
          <cell r="N516">
            <v>43650</v>
          </cell>
          <cell r="O516">
            <v>11100307</v>
          </cell>
          <cell r="P516">
            <v>650000</v>
          </cell>
          <cell r="Q516">
            <v>43647</v>
          </cell>
          <cell r="R516" t="str">
            <v>No</v>
          </cell>
          <cell r="S516" t="str">
            <v>C49</v>
          </cell>
          <cell r="T516" t="str">
            <v>SOUTH</v>
          </cell>
          <cell r="U516" t="str">
            <v>深圳</v>
          </cell>
          <cell r="V516" t="str">
            <v>SZ 深圳</v>
          </cell>
          <cell r="W516" t="str">
            <v>ZX</v>
          </cell>
          <cell r="X516" t="str">
            <v>RMB</v>
          </cell>
          <cell r="Y516">
            <v>650000</v>
          </cell>
          <cell r="Z516">
            <v>1.1299999999999999</v>
          </cell>
          <cell r="AA516">
            <v>650000</v>
          </cell>
          <cell r="AB516">
            <v>1.135</v>
          </cell>
          <cell r="AC516">
            <v>652876.10619469034</v>
          </cell>
          <cell r="AD516">
            <v>78345.132743362832</v>
          </cell>
          <cell r="AE516">
            <v>0.12</v>
          </cell>
          <cell r="AF516">
            <v>43580</v>
          </cell>
          <cell r="AG516" t="str">
            <v>含税到厂</v>
          </cell>
          <cell r="AI516"/>
          <cell r="AJ516"/>
          <cell r="AK516" t="str">
            <v>agree</v>
          </cell>
          <cell r="AL516">
            <v>500000</v>
          </cell>
          <cell r="AM516">
            <v>43647</v>
          </cell>
          <cell r="AN516" t="str">
            <v>Yes</v>
          </cell>
          <cell r="AO516" t="str">
            <v>agree</v>
          </cell>
          <cell r="AP516">
            <v>1000000</v>
          </cell>
          <cell r="AQ516">
            <v>43647</v>
          </cell>
          <cell r="AR516">
            <v>43648</v>
          </cell>
          <cell r="AS516" t="str">
            <v>complete</v>
          </cell>
          <cell r="AT516"/>
          <cell r="AV516"/>
          <cell r="AX516" t="str">
            <v>Yes</v>
          </cell>
          <cell r="AY516"/>
          <cell r="AZ516" t="str">
            <v>Y</v>
          </cell>
          <cell r="BA516" t="str">
            <v>Yes</v>
          </cell>
        </row>
        <row r="517">
          <cell r="A517">
            <v>43617</v>
          </cell>
          <cell r="B517">
            <v>366</v>
          </cell>
          <cell r="C517" t="str">
            <v>C49SZX20190108ZX</v>
          </cell>
          <cell r="D517" t="str">
            <v>帝泰克</v>
          </cell>
          <cell r="E517" t="str">
            <v>YSM10</v>
          </cell>
          <cell r="F517" t="str">
            <v>#51446</v>
          </cell>
          <cell r="G517" t="e">
            <v>#REF!</v>
          </cell>
          <cell r="H517" t="e">
            <v>#REF!</v>
          </cell>
          <cell r="I517" t="str">
            <v>L-&gt;R</v>
          </cell>
          <cell r="J517" t="str">
            <v>No</v>
          </cell>
          <cell r="K517">
            <v>1</v>
          </cell>
          <cell r="L517">
            <v>109564</v>
          </cell>
          <cell r="M517" t="str">
            <v>JUL 19</v>
          </cell>
          <cell r="N517">
            <v>43650</v>
          </cell>
          <cell r="O517">
            <v>11100307</v>
          </cell>
          <cell r="P517">
            <v>650000</v>
          </cell>
          <cell r="Q517">
            <v>43647</v>
          </cell>
          <cell r="R517" t="str">
            <v>No</v>
          </cell>
          <cell r="S517" t="str">
            <v>C49</v>
          </cell>
          <cell r="T517" t="str">
            <v>SOUTH</v>
          </cell>
          <cell r="U517" t="str">
            <v>深圳</v>
          </cell>
          <cell r="V517" t="str">
            <v>SZ 深圳</v>
          </cell>
          <cell r="W517" t="str">
            <v>ZX</v>
          </cell>
          <cell r="X517" t="str">
            <v>RMB</v>
          </cell>
          <cell r="Y517">
            <v>650000</v>
          </cell>
          <cell r="Z517">
            <v>1.1299999999999999</v>
          </cell>
          <cell r="AA517">
            <v>650000</v>
          </cell>
          <cell r="AB517">
            <v>1.135</v>
          </cell>
          <cell r="AC517">
            <v>652876.10619469034</v>
          </cell>
          <cell r="AD517">
            <v>78345.132743362832</v>
          </cell>
          <cell r="AE517">
            <v>0.12</v>
          </cell>
          <cell r="AF517">
            <v>43580</v>
          </cell>
          <cell r="AG517" t="str">
            <v>含税到厂</v>
          </cell>
          <cell r="AI517"/>
          <cell r="AJ517"/>
          <cell r="AK517" t="str">
            <v>agree</v>
          </cell>
          <cell r="AL517">
            <v>500000</v>
          </cell>
          <cell r="AM517">
            <v>43647</v>
          </cell>
          <cell r="AN517" t="str">
            <v>Yes</v>
          </cell>
          <cell r="AO517" t="str">
            <v>complete</v>
          </cell>
          <cell r="AP517"/>
          <cell r="AR517"/>
          <cell r="AS517"/>
          <cell r="AT517"/>
          <cell r="AV517"/>
          <cell r="AX517" t="str">
            <v>Yes</v>
          </cell>
          <cell r="AY517"/>
          <cell r="AZ517" t="str">
            <v>Y</v>
          </cell>
          <cell r="BA517" t="str">
            <v>Yes</v>
          </cell>
        </row>
        <row r="518">
          <cell r="A518">
            <v>43617</v>
          </cell>
          <cell r="B518">
            <v>367</v>
          </cell>
          <cell r="C518" t="str">
            <v>C49SZX20190108ZX</v>
          </cell>
          <cell r="D518" t="str">
            <v>帝泰克</v>
          </cell>
          <cell r="E518" t="str">
            <v>YSM20R(SV)-2</v>
          </cell>
          <cell r="F518" t="str">
            <v>#51446</v>
          </cell>
          <cell r="G518" t="e">
            <v>#REF!</v>
          </cell>
          <cell r="H518" t="e">
            <v>#REF!</v>
          </cell>
          <cell r="I518" t="str">
            <v>L-&gt;R</v>
          </cell>
          <cell r="J518" t="str">
            <v>No</v>
          </cell>
          <cell r="K518">
            <v>1</v>
          </cell>
          <cell r="L518">
            <v>109336</v>
          </cell>
          <cell r="M518" t="str">
            <v>JUL 19</v>
          </cell>
          <cell r="N518">
            <v>43650</v>
          </cell>
          <cell r="O518">
            <v>11100307</v>
          </cell>
          <cell r="P518">
            <v>900000</v>
          </cell>
          <cell r="Q518">
            <v>43647</v>
          </cell>
          <cell r="R518" t="str">
            <v>No</v>
          </cell>
          <cell r="S518" t="str">
            <v>C49</v>
          </cell>
          <cell r="T518" t="str">
            <v>SOUTH</v>
          </cell>
          <cell r="U518" t="str">
            <v>深圳</v>
          </cell>
          <cell r="V518" t="str">
            <v>SZ 深圳</v>
          </cell>
          <cell r="W518" t="str">
            <v>ZX</v>
          </cell>
          <cell r="X518" t="str">
            <v>RMB</v>
          </cell>
          <cell r="Y518">
            <v>900000</v>
          </cell>
          <cell r="Z518">
            <v>1.1299999999999999</v>
          </cell>
          <cell r="AA518">
            <v>900000</v>
          </cell>
          <cell r="AB518">
            <v>1.135</v>
          </cell>
          <cell r="AC518">
            <v>903982.3008849558</v>
          </cell>
          <cell r="AD518">
            <v>108477.87610619469</v>
          </cell>
          <cell r="AE518">
            <v>0.12</v>
          </cell>
          <cell r="AF518">
            <v>43580</v>
          </cell>
          <cell r="AG518" t="str">
            <v>含税到厂</v>
          </cell>
          <cell r="AI518"/>
          <cell r="AJ518"/>
          <cell r="AK518" t="str">
            <v>agree</v>
          </cell>
          <cell r="AL518">
            <v>100000</v>
          </cell>
          <cell r="AM518">
            <v>43647</v>
          </cell>
          <cell r="AN518" t="str">
            <v>Yes</v>
          </cell>
          <cell r="AO518" t="str">
            <v>complete</v>
          </cell>
          <cell r="AP518"/>
          <cell r="AR518"/>
          <cell r="AS518"/>
          <cell r="AT518"/>
          <cell r="AV518"/>
          <cell r="AX518" t="str">
            <v>Yes</v>
          </cell>
          <cell r="AY518"/>
          <cell r="AZ518" t="str">
            <v>Y</v>
          </cell>
          <cell r="BA518" t="str">
            <v>Yes</v>
          </cell>
        </row>
        <row r="519">
          <cell r="A519">
            <v>43617</v>
          </cell>
          <cell r="B519">
            <v>368</v>
          </cell>
          <cell r="C519" t="str">
            <v>C49SZX20190108ZX</v>
          </cell>
          <cell r="D519" t="str">
            <v>帝泰克</v>
          </cell>
          <cell r="E519" t="str">
            <v>YSM20R(SV)-2</v>
          </cell>
          <cell r="F519" t="str">
            <v>#51446</v>
          </cell>
          <cell r="G519" t="e">
            <v>#REF!</v>
          </cell>
          <cell r="H519" t="e">
            <v>#REF!</v>
          </cell>
          <cell r="I519" t="str">
            <v>L-&gt;R</v>
          </cell>
          <cell r="J519" t="str">
            <v>No</v>
          </cell>
          <cell r="K519">
            <v>1</v>
          </cell>
          <cell r="L519">
            <v>109336</v>
          </cell>
          <cell r="M519" t="str">
            <v>JUL 19</v>
          </cell>
          <cell r="N519">
            <v>43650</v>
          </cell>
          <cell r="O519">
            <v>11100307</v>
          </cell>
          <cell r="P519">
            <v>900000</v>
          </cell>
          <cell r="Q519">
            <v>43647</v>
          </cell>
          <cell r="R519" t="str">
            <v>No</v>
          </cell>
          <cell r="S519" t="str">
            <v>C49</v>
          </cell>
          <cell r="T519" t="str">
            <v>SOUTH</v>
          </cell>
          <cell r="U519" t="str">
            <v>深圳</v>
          </cell>
          <cell r="V519" t="str">
            <v>SZ 深圳</v>
          </cell>
          <cell r="W519" t="str">
            <v>ZX</v>
          </cell>
          <cell r="X519" t="str">
            <v>RMB</v>
          </cell>
          <cell r="Y519">
            <v>900000</v>
          </cell>
          <cell r="Z519">
            <v>1.1299999999999999</v>
          </cell>
          <cell r="AA519">
            <v>900000</v>
          </cell>
          <cell r="AB519">
            <v>1.135</v>
          </cell>
          <cell r="AC519">
            <v>903982.3008849558</v>
          </cell>
          <cell r="AD519">
            <v>108477.87610619469</v>
          </cell>
          <cell r="AE519">
            <v>0.12</v>
          </cell>
          <cell r="AF519">
            <v>43580</v>
          </cell>
          <cell r="AG519" t="str">
            <v>含税到厂</v>
          </cell>
          <cell r="AI519"/>
          <cell r="AJ519"/>
          <cell r="AK519" t="str">
            <v>agree</v>
          </cell>
          <cell r="AL519">
            <v>1000000</v>
          </cell>
          <cell r="AM519">
            <v>43647</v>
          </cell>
          <cell r="AN519" t="str">
            <v>Yes</v>
          </cell>
          <cell r="AO519" t="str">
            <v>complete</v>
          </cell>
          <cell r="AP519"/>
          <cell r="AR519"/>
          <cell r="AS519"/>
          <cell r="AT519"/>
          <cell r="AV519"/>
          <cell r="AX519" t="str">
            <v>Yes</v>
          </cell>
          <cell r="AY519"/>
          <cell r="AZ519" t="str">
            <v>Y</v>
          </cell>
          <cell r="BA519" t="str">
            <v>Yes</v>
          </cell>
        </row>
        <row r="520">
          <cell r="A520">
            <v>43617</v>
          </cell>
          <cell r="B520">
            <v>369</v>
          </cell>
          <cell r="C520" t="str">
            <v>C49SZX20190105ZX</v>
          </cell>
          <cell r="D520" t="str">
            <v>科诚达</v>
          </cell>
          <cell r="E520" t="str">
            <v>YSM10</v>
          </cell>
          <cell r="F520" t="str">
            <v>NA</v>
          </cell>
          <cell r="G520" t="e">
            <v>#REF!</v>
          </cell>
          <cell r="H520" t="e">
            <v>#REF!</v>
          </cell>
          <cell r="I520" t="str">
            <v>L-&gt;R</v>
          </cell>
          <cell r="J520" t="str">
            <v>MVC</v>
          </cell>
          <cell r="K520">
            <v>1</v>
          </cell>
          <cell r="L520" t="e">
            <v>#N/A</v>
          </cell>
          <cell r="M520" t="e">
            <v>#N/A</v>
          </cell>
          <cell r="N520"/>
          <cell r="O520"/>
          <cell r="P520"/>
          <cell r="R520" t="str">
            <v>No</v>
          </cell>
          <cell r="S520" t="str">
            <v>C49</v>
          </cell>
          <cell r="T520" t="str">
            <v>SOUTH</v>
          </cell>
          <cell r="U520" t="str">
            <v>深圳</v>
          </cell>
          <cell r="V520" t="str">
            <v>SZ 深圳</v>
          </cell>
          <cell r="W520" t="str">
            <v>ZX</v>
          </cell>
          <cell r="X520" t="str">
            <v>RMB</v>
          </cell>
          <cell r="Y520">
            <v>550000</v>
          </cell>
          <cell r="Z520">
            <v>1.1299999999999999</v>
          </cell>
          <cell r="AA520">
            <v>550000</v>
          </cell>
          <cell r="AB520">
            <v>1.135</v>
          </cell>
          <cell r="AC520">
            <v>552433.62831858406</v>
          </cell>
          <cell r="AD520">
            <v>66292.035398230088</v>
          </cell>
          <cell r="AE520">
            <v>0.12</v>
          </cell>
          <cell r="AF520">
            <v>43642</v>
          </cell>
          <cell r="AG520" t="str">
            <v xml:space="preserve">含税到厂 </v>
          </cell>
          <cell r="AI520"/>
          <cell r="AJ520"/>
          <cell r="AK520" t="str">
            <v>agree</v>
          </cell>
          <cell r="AL520">
            <v>50000</v>
          </cell>
          <cell r="AM520">
            <v>43647</v>
          </cell>
          <cell r="AN520" t="str">
            <v>Yes</v>
          </cell>
          <cell r="AO520">
            <v>0.9</v>
          </cell>
          <cell r="AP520">
            <v>495000</v>
          </cell>
          <cell r="AR520"/>
          <cell r="AS520"/>
          <cell r="AT520">
            <v>0</v>
          </cell>
          <cell r="AV520"/>
          <cell r="AX520" t="str">
            <v>Cancel</v>
          </cell>
          <cell r="AY520"/>
          <cell r="AZ520"/>
          <cell r="BA520" t="str">
            <v>Cancel</v>
          </cell>
          <cell r="BB520" t="str">
            <v>2022-3-25Ken邮件通知</v>
          </cell>
        </row>
        <row r="521">
          <cell r="A521">
            <v>43617</v>
          </cell>
          <cell r="B521">
            <v>370</v>
          </cell>
          <cell r="C521" t="str">
            <v>C49SZX20190105ZX</v>
          </cell>
          <cell r="D521" t="str">
            <v>科诚达</v>
          </cell>
          <cell r="E521" t="str">
            <v>YSM20R(SV)-2</v>
          </cell>
          <cell r="F521" t="str">
            <v>NA</v>
          </cell>
          <cell r="G521" t="e">
            <v>#REF!</v>
          </cell>
          <cell r="H521" t="e">
            <v>#REF!</v>
          </cell>
          <cell r="I521" t="str">
            <v>L-&gt;R</v>
          </cell>
          <cell r="J521" t="str">
            <v>No</v>
          </cell>
          <cell r="K521">
            <v>1</v>
          </cell>
          <cell r="L521" t="e">
            <v>#N/A</v>
          </cell>
          <cell r="M521" t="e">
            <v>#N/A</v>
          </cell>
          <cell r="N521"/>
          <cell r="O521"/>
          <cell r="P521"/>
          <cell r="R521" t="str">
            <v>No</v>
          </cell>
          <cell r="S521" t="str">
            <v>C49</v>
          </cell>
          <cell r="T521" t="str">
            <v>SOUTH</v>
          </cell>
          <cell r="U521" t="str">
            <v>深圳</v>
          </cell>
          <cell r="V521" t="str">
            <v>SZ 深圳</v>
          </cell>
          <cell r="W521" t="str">
            <v>ZX</v>
          </cell>
          <cell r="X521" t="str">
            <v>RMB</v>
          </cell>
          <cell r="Y521">
            <v>550000</v>
          </cell>
          <cell r="Z521">
            <v>1.1299999999999999</v>
          </cell>
          <cell r="AA521">
            <v>550000</v>
          </cell>
          <cell r="AB521">
            <v>1.135</v>
          </cell>
          <cell r="AC521">
            <v>552433.62831858406</v>
          </cell>
          <cell r="AD521">
            <v>66292.035398230088</v>
          </cell>
          <cell r="AE521">
            <v>0.12</v>
          </cell>
          <cell r="AF521">
            <v>43642</v>
          </cell>
          <cell r="AG521" t="str">
            <v xml:space="preserve">含税到厂 </v>
          </cell>
          <cell r="AI521"/>
          <cell r="AJ521"/>
          <cell r="AK521" t="str">
            <v>agree</v>
          </cell>
          <cell r="AL521">
            <v>60000</v>
          </cell>
          <cell r="AM521"/>
          <cell r="AN521" t="str">
            <v>No</v>
          </cell>
          <cell r="AO521">
            <v>0.9</v>
          </cell>
          <cell r="AP521">
            <v>495000</v>
          </cell>
          <cell r="AR521"/>
          <cell r="AS521"/>
          <cell r="AT521">
            <v>0</v>
          </cell>
          <cell r="AV521"/>
          <cell r="AX521" t="str">
            <v>Cancel</v>
          </cell>
          <cell r="AY521"/>
          <cell r="AZ521"/>
          <cell r="BA521" t="str">
            <v>Cancel</v>
          </cell>
          <cell r="BB521" t="str">
            <v>2022-3-25Ken邮件通知</v>
          </cell>
        </row>
        <row r="522">
          <cell r="A522">
            <v>43647</v>
          </cell>
          <cell r="B522">
            <v>371</v>
          </cell>
          <cell r="C522" t="str">
            <v>C49SZX20190093JL</v>
          </cell>
          <cell r="D522" t="str">
            <v>杉川/end user:放德劲</v>
          </cell>
          <cell r="E522" t="str">
            <v>YSM20R(SV)-2</v>
          </cell>
          <cell r="F522" t="str">
            <v>#03618</v>
          </cell>
          <cell r="G522" t="e">
            <v>#REF!</v>
          </cell>
          <cell r="H522" t="e">
            <v>#REF!</v>
          </cell>
          <cell r="I522" t="str">
            <v>R-&gt;L</v>
          </cell>
          <cell r="J522" t="str">
            <v>No</v>
          </cell>
          <cell r="K522">
            <v>1</v>
          </cell>
          <cell r="L522">
            <v>109582</v>
          </cell>
          <cell r="M522" t="str">
            <v>JUL 19</v>
          </cell>
          <cell r="N522">
            <v>43668</v>
          </cell>
          <cell r="O522">
            <v>11116309</v>
          </cell>
          <cell r="P522">
            <v>14000000</v>
          </cell>
          <cell r="Q522">
            <v>43647</v>
          </cell>
          <cell r="R522" t="str">
            <v>No</v>
          </cell>
          <cell r="S522" t="str">
            <v>C49</v>
          </cell>
          <cell r="T522" t="str">
            <v>SOUTH</v>
          </cell>
          <cell r="U522" t="str">
            <v>深圳</v>
          </cell>
          <cell r="V522" t="str">
            <v>SZ 深圳</v>
          </cell>
          <cell r="W522" t="str">
            <v>JL</v>
          </cell>
          <cell r="X522" t="str">
            <v>JPY</v>
          </cell>
          <cell r="Y522">
            <v>14000000</v>
          </cell>
          <cell r="Z522">
            <v>1</v>
          </cell>
          <cell r="AA522">
            <v>14000000</v>
          </cell>
          <cell r="AB522">
            <v>7.3400000000000007E-2</v>
          </cell>
          <cell r="AC522">
            <v>1027600.0000000001</v>
          </cell>
          <cell r="AD522">
            <v>123312.00000000001</v>
          </cell>
          <cell r="AE522">
            <v>0.12</v>
          </cell>
          <cell r="AF522">
            <v>43649</v>
          </cell>
          <cell r="AG522" t="str">
            <v>DAP SZ</v>
          </cell>
          <cell r="AI522"/>
          <cell r="AJ522"/>
          <cell r="AK522">
            <v>0.95</v>
          </cell>
          <cell r="AL522">
            <v>13300000</v>
          </cell>
          <cell r="AM522">
            <v>43647</v>
          </cell>
          <cell r="AN522" t="str">
            <v>Yes</v>
          </cell>
          <cell r="AO522">
            <v>0.05</v>
          </cell>
          <cell r="AP522">
            <v>700000</v>
          </cell>
          <cell r="AQ522">
            <v>43709</v>
          </cell>
          <cell r="AR522">
            <v>43733</v>
          </cell>
          <cell r="AS522" t="str">
            <v>complete</v>
          </cell>
          <cell r="AT522"/>
          <cell r="AV522"/>
          <cell r="AX522" t="str">
            <v>Yes</v>
          </cell>
          <cell r="AY522"/>
          <cell r="AZ522"/>
          <cell r="BA522"/>
        </row>
        <row r="523">
          <cell r="A523">
            <v>43647</v>
          </cell>
          <cell r="B523">
            <v>372</v>
          </cell>
          <cell r="C523" t="str">
            <v>C49SZX20190093JL</v>
          </cell>
          <cell r="D523" t="str">
            <v>杉川/end user:放德劲</v>
          </cell>
          <cell r="E523" t="str">
            <v>YSM20R(SV)-2</v>
          </cell>
          <cell r="F523" t="str">
            <v>#03618</v>
          </cell>
          <cell r="G523" t="e">
            <v>#REF!</v>
          </cell>
          <cell r="H523" t="e">
            <v>#REF!</v>
          </cell>
          <cell r="I523" t="str">
            <v>R-&gt;L</v>
          </cell>
          <cell r="J523" t="str">
            <v>No</v>
          </cell>
          <cell r="K523">
            <v>1</v>
          </cell>
          <cell r="L523">
            <v>109582</v>
          </cell>
          <cell r="M523" t="str">
            <v>JUL 19</v>
          </cell>
          <cell r="N523">
            <v>43668</v>
          </cell>
          <cell r="O523">
            <v>11116309</v>
          </cell>
          <cell r="P523">
            <v>14000000</v>
          </cell>
          <cell r="Q523">
            <v>43647</v>
          </cell>
          <cell r="R523" t="str">
            <v>No</v>
          </cell>
          <cell r="S523" t="str">
            <v>C49</v>
          </cell>
          <cell r="T523" t="str">
            <v>SOUTH</v>
          </cell>
          <cell r="U523" t="str">
            <v>深圳</v>
          </cell>
          <cell r="V523" t="str">
            <v>SZ 深圳</v>
          </cell>
          <cell r="W523" t="str">
            <v>JL</v>
          </cell>
          <cell r="X523" t="str">
            <v>JPY</v>
          </cell>
          <cell r="Y523">
            <v>14000000</v>
          </cell>
          <cell r="Z523">
            <v>1</v>
          </cell>
          <cell r="AA523">
            <v>14000000</v>
          </cell>
          <cell r="AB523">
            <v>7.3400000000000007E-2</v>
          </cell>
          <cell r="AC523">
            <v>1027600.0000000001</v>
          </cell>
          <cell r="AD523">
            <v>123312.00000000001</v>
          </cell>
          <cell r="AE523">
            <v>0.12</v>
          </cell>
          <cell r="AF523">
            <v>43649</v>
          </cell>
          <cell r="AG523" t="str">
            <v>DAP SZ</v>
          </cell>
          <cell r="AI523"/>
          <cell r="AJ523"/>
          <cell r="AK523">
            <v>0.95</v>
          </cell>
          <cell r="AL523">
            <v>13300000</v>
          </cell>
          <cell r="AM523">
            <v>43647</v>
          </cell>
          <cell r="AN523" t="str">
            <v>Yes</v>
          </cell>
          <cell r="AO523">
            <v>0.05</v>
          </cell>
          <cell r="AP523">
            <v>700000</v>
          </cell>
          <cell r="AQ523">
            <v>43709</v>
          </cell>
          <cell r="AR523">
            <v>43733</v>
          </cell>
          <cell r="AS523" t="str">
            <v>complete</v>
          </cell>
          <cell r="AT523"/>
          <cell r="AV523"/>
          <cell r="AX523" t="str">
            <v>Yes</v>
          </cell>
          <cell r="AY523"/>
          <cell r="AZ523"/>
          <cell r="BA523"/>
        </row>
        <row r="524">
          <cell r="A524">
            <v>43647</v>
          </cell>
          <cell r="B524">
            <v>373</v>
          </cell>
          <cell r="C524" t="str">
            <v>C49SZX20190093JL</v>
          </cell>
          <cell r="D524" t="str">
            <v>杉川/end user:放德劲</v>
          </cell>
          <cell r="E524" t="str">
            <v>YSM10</v>
          </cell>
          <cell r="F524" t="str">
            <v>#03618</v>
          </cell>
          <cell r="G524" t="e">
            <v>#REF!</v>
          </cell>
          <cell r="H524" t="e">
            <v>#REF!</v>
          </cell>
          <cell r="I524" t="str">
            <v>R-&gt;L</v>
          </cell>
          <cell r="J524" t="str">
            <v>MVC</v>
          </cell>
          <cell r="K524">
            <v>1</v>
          </cell>
          <cell r="L524">
            <v>109344</v>
          </cell>
          <cell r="M524" t="str">
            <v>JUL 19</v>
          </cell>
          <cell r="N524">
            <v>43668</v>
          </cell>
          <cell r="O524">
            <v>11116309</v>
          </cell>
          <cell r="P524">
            <v>10000000</v>
          </cell>
          <cell r="Q524">
            <v>43647</v>
          </cell>
          <cell r="R524" t="str">
            <v>No</v>
          </cell>
          <cell r="S524" t="str">
            <v>C49</v>
          </cell>
          <cell r="T524" t="str">
            <v>SOUTH</v>
          </cell>
          <cell r="U524" t="str">
            <v>深圳</v>
          </cell>
          <cell r="V524" t="str">
            <v>SZ 深圳</v>
          </cell>
          <cell r="W524" t="str">
            <v>JL</v>
          </cell>
          <cell r="X524" t="str">
            <v>JPY</v>
          </cell>
          <cell r="Y524">
            <v>10000000</v>
          </cell>
          <cell r="Z524">
            <v>1</v>
          </cell>
          <cell r="AA524">
            <v>10000000</v>
          </cell>
          <cell r="AB524">
            <v>7.3400000000000007E-2</v>
          </cell>
          <cell r="AC524">
            <v>734000.00000000012</v>
          </cell>
          <cell r="AD524">
            <v>88080.000000000015</v>
          </cell>
          <cell r="AE524">
            <v>0.12</v>
          </cell>
          <cell r="AF524">
            <v>43649</v>
          </cell>
          <cell r="AG524" t="str">
            <v>DAP SZ</v>
          </cell>
          <cell r="AI524"/>
          <cell r="AJ524"/>
          <cell r="AK524">
            <v>0.95</v>
          </cell>
          <cell r="AL524">
            <v>9500000</v>
          </cell>
          <cell r="AM524">
            <v>43647</v>
          </cell>
          <cell r="AN524" t="str">
            <v>Yes</v>
          </cell>
          <cell r="AO524">
            <v>0.05</v>
          </cell>
          <cell r="AP524">
            <v>500000</v>
          </cell>
          <cell r="AQ524">
            <v>43709</v>
          </cell>
          <cell r="AR524">
            <v>43733</v>
          </cell>
          <cell r="AS524" t="str">
            <v>complete</v>
          </cell>
          <cell r="AT524"/>
          <cell r="AV524"/>
          <cell r="AX524" t="str">
            <v>Yes</v>
          </cell>
          <cell r="AY524"/>
          <cell r="AZ524"/>
          <cell r="BA524"/>
        </row>
        <row r="525">
          <cell r="A525">
            <v>43647</v>
          </cell>
          <cell r="B525">
            <v>374</v>
          </cell>
          <cell r="C525" t="str">
            <v>C49SZX20190093JL</v>
          </cell>
          <cell r="D525" t="str">
            <v>杉川/end user:放德劲</v>
          </cell>
          <cell r="E525" t="str">
            <v>YSM10</v>
          </cell>
          <cell r="F525" t="str">
            <v>#03618</v>
          </cell>
          <cell r="G525" t="e">
            <v>#REF!</v>
          </cell>
          <cell r="H525" t="e">
            <v>#REF!</v>
          </cell>
          <cell r="I525" t="str">
            <v>R-&gt;L</v>
          </cell>
          <cell r="J525" t="str">
            <v>MVC</v>
          </cell>
          <cell r="K525">
            <v>1</v>
          </cell>
          <cell r="L525">
            <v>109564</v>
          </cell>
          <cell r="M525" t="str">
            <v>JUL 19</v>
          </cell>
          <cell r="N525">
            <v>43668</v>
          </cell>
          <cell r="O525">
            <v>11116309</v>
          </cell>
          <cell r="P525">
            <v>10000000</v>
          </cell>
          <cell r="Q525">
            <v>43647</v>
          </cell>
          <cell r="R525" t="str">
            <v>No</v>
          </cell>
          <cell r="S525" t="str">
            <v>C49</v>
          </cell>
          <cell r="T525" t="str">
            <v>SOUTH</v>
          </cell>
          <cell r="U525" t="str">
            <v>深圳</v>
          </cell>
          <cell r="V525" t="str">
            <v>SZ 深圳</v>
          </cell>
          <cell r="W525" t="str">
            <v>JL</v>
          </cell>
          <cell r="X525" t="str">
            <v>JPY</v>
          </cell>
          <cell r="Y525">
            <v>10000000</v>
          </cell>
          <cell r="Z525">
            <v>1</v>
          </cell>
          <cell r="AA525">
            <v>10000000</v>
          </cell>
          <cell r="AB525">
            <v>7.3400000000000007E-2</v>
          </cell>
          <cell r="AC525">
            <v>734000.00000000012</v>
          </cell>
          <cell r="AD525">
            <v>88080.000000000015</v>
          </cell>
          <cell r="AE525">
            <v>0.12</v>
          </cell>
          <cell r="AF525">
            <v>43649</v>
          </cell>
          <cell r="AG525" t="str">
            <v>DAP SZ</v>
          </cell>
          <cell r="AI525"/>
          <cell r="AJ525"/>
          <cell r="AK525">
            <v>0.95</v>
          </cell>
          <cell r="AL525">
            <v>9500000</v>
          </cell>
          <cell r="AM525">
            <v>43647</v>
          </cell>
          <cell r="AN525" t="str">
            <v>Yes</v>
          </cell>
          <cell r="AO525">
            <v>0.05</v>
          </cell>
          <cell r="AP525">
            <v>500000</v>
          </cell>
          <cell r="AQ525">
            <v>43709</v>
          </cell>
          <cell r="AR525">
            <v>43733</v>
          </cell>
          <cell r="AS525" t="str">
            <v>complete</v>
          </cell>
          <cell r="AT525"/>
          <cell r="AV525"/>
          <cell r="AX525" t="str">
            <v>Yes</v>
          </cell>
          <cell r="AY525"/>
          <cell r="AZ525"/>
          <cell r="BA525"/>
        </row>
        <row r="526">
          <cell r="A526">
            <v>43647</v>
          </cell>
          <cell r="B526">
            <v>375</v>
          </cell>
          <cell r="C526" t="str">
            <v>C49SZX20190107DZ</v>
          </cell>
          <cell r="D526" t="str">
            <v>方案集</v>
          </cell>
          <cell r="E526" t="str">
            <v>YS24X</v>
          </cell>
          <cell r="F526" t="str">
            <v>#79344</v>
          </cell>
          <cell r="G526" t="e">
            <v>#REF!</v>
          </cell>
          <cell r="H526" t="e">
            <v>#REF!</v>
          </cell>
          <cell r="I526" t="str">
            <v>L-&gt;R</v>
          </cell>
          <cell r="J526" t="str">
            <v>No</v>
          </cell>
          <cell r="K526">
            <v>1</v>
          </cell>
          <cell r="L526">
            <v>109285</v>
          </cell>
          <cell r="M526" t="str">
            <v>JUL 19</v>
          </cell>
          <cell r="N526">
            <v>43661</v>
          </cell>
          <cell r="O526">
            <v>11100308</v>
          </cell>
          <cell r="P526">
            <v>934800</v>
          </cell>
          <cell r="Q526">
            <v>43647</v>
          </cell>
          <cell r="R526" t="str">
            <v>No</v>
          </cell>
          <cell r="S526" t="str">
            <v>C49</v>
          </cell>
          <cell r="T526" t="str">
            <v>SOUTH</v>
          </cell>
          <cell r="U526" t="str">
            <v>深圳</v>
          </cell>
          <cell r="V526" t="str">
            <v>SZ 深圳</v>
          </cell>
          <cell r="W526" t="str">
            <v>DZ</v>
          </cell>
          <cell r="X526" t="str">
            <v>RMB</v>
          </cell>
          <cell r="Y526">
            <v>934800</v>
          </cell>
          <cell r="Z526">
            <v>1.1299999999999999</v>
          </cell>
          <cell r="AA526">
            <v>934800</v>
          </cell>
          <cell r="AB526">
            <v>1.135</v>
          </cell>
          <cell r="AC526">
            <v>938936.28318584082</v>
          </cell>
          <cell r="AD526">
            <v>112672.35398230089</v>
          </cell>
          <cell r="AE526">
            <v>0.12</v>
          </cell>
          <cell r="AF526">
            <v>43649</v>
          </cell>
          <cell r="AG526" t="str">
            <v>含税到厂</v>
          </cell>
          <cell r="AI526"/>
          <cell r="AJ526"/>
          <cell r="AK526">
            <v>0.2</v>
          </cell>
          <cell r="AL526">
            <v>186960</v>
          </cell>
          <cell r="AM526">
            <v>43647</v>
          </cell>
          <cell r="AN526" t="str">
            <v>Yes</v>
          </cell>
          <cell r="AO526">
            <v>0.8</v>
          </cell>
          <cell r="AP526">
            <v>747840</v>
          </cell>
          <cell r="AQ526">
            <v>43647</v>
          </cell>
          <cell r="AR526">
            <v>43657</v>
          </cell>
          <cell r="AS526" t="str">
            <v>complete</v>
          </cell>
          <cell r="AT526"/>
          <cell r="AV526"/>
          <cell r="AX526" t="str">
            <v>Yes</v>
          </cell>
          <cell r="AY526"/>
          <cell r="AZ526" t="str">
            <v>Y</v>
          </cell>
          <cell r="BA526" t="str">
            <v>Yes</v>
          </cell>
        </row>
        <row r="527">
          <cell r="A527">
            <v>43647</v>
          </cell>
          <cell r="B527">
            <v>376</v>
          </cell>
          <cell r="C527" t="str">
            <v>C49SZX20190109MZ</v>
          </cell>
          <cell r="D527" t="str">
            <v>汇杰伟业</v>
          </cell>
          <cell r="E527" t="str">
            <v>YSM20R(SV)-2</v>
          </cell>
          <cell r="F527" t="str">
            <v>#55786</v>
          </cell>
          <cell r="G527" t="e">
            <v>#REF!</v>
          </cell>
          <cell r="H527" t="e">
            <v>#REF!</v>
          </cell>
          <cell r="I527" t="str">
            <v>R-&gt;L</v>
          </cell>
          <cell r="J527" t="str">
            <v>No</v>
          </cell>
          <cell r="K527">
            <v>1</v>
          </cell>
          <cell r="L527">
            <v>109603</v>
          </cell>
          <cell r="M527" t="str">
            <v>JUL 19</v>
          </cell>
          <cell r="N527">
            <v>43669</v>
          </cell>
          <cell r="O527">
            <v>11116311</v>
          </cell>
          <cell r="P527">
            <v>11900000</v>
          </cell>
          <cell r="Q527">
            <v>43647</v>
          </cell>
          <cell r="R527" t="str">
            <v>Yes</v>
          </cell>
          <cell r="S527" t="str">
            <v>C49</v>
          </cell>
          <cell r="T527" t="str">
            <v>SOUTH</v>
          </cell>
          <cell r="U527" t="str">
            <v>深圳</v>
          </cell>
          <cell r="V527" t="str">
            <v>SZ 深圳</v>
          </cell>
          <cell r="W527" t="str">
            <v>MZ</v>
          </cell>
          <cell r="X527" t="str">
            <v>JPY</v>
          </cell>
          <cell r="Y527">
            <v>11900000</v>
          </cell>
          <cell r="Z527">
            <v>1</v>
          </cell>
          <cell r="AA527">
            <v>11900000</v>
          </cell>
          <cell r="AB527">
            <v>7.3999999999999996E-2</v>
          </cell>
          <cell r="AC527">
            <v>880600</v>
          </cell>
          <cell r="AD527">
            <v>105672</v>
          </cell>
          <cell r="AE527">
            <v>0.12</v>
          </cell>
          <cell r="AF527">
            <v>43652</v>
          </cell>
          <cell r="AG527" t="str">
            <v>CIF HK</v>
          </cell>
          <cell r="AI527"/>
          <cell r="AJ527"/>
          <cell r="AK527">
            <v>0.2</v>
          </cell>
          <cell r="AL527">
            <v>2380000</v>
          </cell>
          <cell r="AM527">
            <v>43647</v>
          </cell>
          <cell r="AN527" t="str">
            <v>Yes</v>
          </cell>
          <cell r="AO527">
            <v>0.8</v>
          </cell>
          <cell r="AP527">
            <v>9520000</v>
          </cell>
          <cell r="AQ527">
            <v>43647</v>
          </cell>
          <cell r="AR527">
            <v>43665</v>
          </cell>
          <cell r="AS527" t="str">
            <v>complete</v>
          </cell>
          <cell r="AT527"/>
          <cell r="AV527"/>
          <cell r="AX527" t="str">
            <v>Yes</v>
          </cell>
          <cell r="AY527"/>
          <cell r="AZ527" t="str">
            <v>Y</v>
          </cell>
          <cell r="BA527" t="str">
            <v>Yes</v>
          </cell>
        </row>
        <row r="528">
          <cell r="A528">
            <v>43647</v>
          </cell>
          <cell r="B528">
            <v>377</v>
          </cell>
          <cell r="C528" t="str">
            <v>C49SZX20190109MZ</v>
          </cell>
          <cell r="D528" t="str">
            <v>汇杰伟业</v>
          </cell>
          <cell r="E528" t="str">
            <v>YSM20R(SV)-2</v>
          </cell>
          <cell r="F528" t="str">
            <v>#55786</v>
          </cell>
          <cell r="G528" t="e">
            <v>#REF!</v>
          </cell>
          <cell r="H528" t="e">
            <v>#REF!</v>
          </cell>
          <cell r="I528" t="str">
            <v>R-&gt;L</v>
          </cell>
          <cell r="J528" t="str">
            <v>No</v>
          </cell>
          <cell r="K528">
            <v>1</v>
          </cell>
          <cell r="L528">
            <v>109603</v>
          </cell>
          <cell r="M528" t="str">
            <v>JUL 19</v>
          </cell>
          <cell r="N528">
            <v>43669</v>
          </cell>
          <cell r="O528">
            <v>11116311</v>
          </cell>
          <cell r="P528">
            <v>11900000</v>
          </cell>
          <cell r="Q528">
            <v>43647</v>
          </cell>
          <cell r="R528" t="str">
            <v>Yes</v>
          </cell>
          <cell r="S528" t="str">
            <v>C49</v>
          </cell>
          <cell r="T528" t="str">
            <v>SOUTH</v>
          </cell>
          <cell r="U528" t="str">
            <v>深圳</v>
          </cell>
          <cell r="V528" t="str">
            <v>SZ 深圳</v>
          </cell>
          <cell r="W528" t="str">
            <v>MZ</v>
          </cell>
          <cell r="X528" t="str">
            <v>JPY</v>
          </cell>
          <cell r="Y528">
            <v>11900000</v>
          </cell>
          <cell r="Z528">
            <v>1</v>
          </cell>
          <cell r="AA528">
            <v>11900000</v>
          </cell>
          <cell r="AB528">
            <v>7.3999999999999996E-2</v>
          </cell>
          <cell r="AC528">
            <v>880600</v>
          </cell>
          <cell r="AD528">
            <v>105672</v>
          </cell>
          <cell r="AE528">
            <v>0.12</v>
          </cell>
          <cell r="AF528">
            <v>43652</v>
          </cell>
          <cell r="AG528" t="str">
            <v>CIF HK</v>
          </cell>
          <cell r="AI528"/>
          <cell r="AJ528"/>
          <cell r="AK528">
            <v>0.2</v>
          </cell>
          <cell r="AL528">
            <v>2380000</v>
          </cell>
          <cell r="AM528">
            <v>43647</v>
          </cell>
          <cell r="AN528" t="str">
            <v>Yes</v>
          </cell>
          <cell r="AO528">
            <v>0.8</v>
          </cell>
          <cell r="AP528">
            <v>9520000</v>
          </cell>
          <cell r="AQ528">
            <v>43647</v>
          </cell>
          <cell r="AR528">
            <v>43665</v>
          </cell>
          <cell r="AS528" t="str">
            <v>complete</v>
          </cell>
          <cell r="AT528"/>
          <cell r="AV528"/>
          <cell r="AX528" t="str">
            <v>Yes</v>
          </cell>
          <cell r="AY528"/>
          <cell r="AZ528" t="str">
            <v>Y</v>
          </cell>
          <cell r="BA528" t="str">
            <v>Yes</v>
          </cell>
        </row>
        <row r="529">
          <cell r="A529">
            <v>43647</v>
          </cell>
          <cell r="B529">
            <v>378</v>
          </cell>
          <cell r="C529" t="str">
            <v>C28SHA20190025KC</v>
          </cell>
          <cell r="D529" t="str">
            <v>益技欧</v>
          </cell>
          <cell r="E529" t="str">
            <v>BF-Comet 18</v>
          </cell>
          <cell r="F529" t="str">
            <v>No</v>
          </cell>
          <cell r="G529" t="e">
            <v>#REF!</v>
          </cell>
          <cell r="H529" t="e">
            <v>#REF!</v>
          </cell>
          <cell r="I529" t="str">
            <v>L-&gt;R</v>
          </cell>
          <cell r="J529" t="str">
            <v>No</v>
          </cell>
          <cell r="K529">
            <v>1</v>
          </cell>
          <cell r="L529" t="str">
            <v>28L103311</v>
          </cell>
          <cell r="M529" t="str">
            <v>OCT 19</v>
          </cell>
          <cell r="N529">
            <v>43752</v>
          </cell>
          <cell r="O529">
            <v>11101031</v>
          </cell>
          <cell r="P529">
            <v>265000</v>
          </cell>
          <cell r="Q529">
            <v>43739</v>
          </cell>
          <cell r="R529" t="str">
            <v>Yes</v>
          </cell>
          <cell r="S529" t="str">
            <v>C28</v>
          </cell>
          <cell r="T529" t="str">
            <v>NORTH</v>
          </cell>
          <cell r="U529" t="str">
            <v>太仓</v>
          </cell>
          <cell r="V529" t="str">
            <v>SUZ 蘇州</v>
          </cell>
          <cell r="W529" t="str">
            <v>Li Yong</v>
          </cell>
          <cell r="X529" t="str">
            <v>RMB</v>
          </cell>
          <cell r="Y529">
            <v>265000</v>
          </cell>
          <cell r="Z529">
            <v>1</v>
          </cell>
          <cell r="AA529">
            <v>265000</v>
          </cell>
          <cell r="AB529">
            <v>1.135</v>
          </cell>
          <cell r="AC529">
            <v>300775</v>
          </cell>
          <cell r="AD529">
            <v>36093</v>
          </cell>
          <cell r="AE529">
            <v>0.12</v>
          </cell>
          <cell r="AF529">
            <v>43664</v>
          </cell>
          <cell r="AG529" t="str">
            <v>含税到厂</v>
          </cell>
          <cell r="AI529"/>
          <cell r="AJ529"/>
          <cell r="AK529">
            <v>0.3</v>
          </cell>
          <cell r="AL529">
            <v>79500</v>
          </cell>
          <cell r="AM529">
            <v>43647</v>
          </cell>
          <cell r="AN529" t="str">
            <v>Yes</v>
          </cell>
          <cell r="AO529">
            <v>0.6</v>
          </cell>
          <cell r="AP529">
            <v>159000</v>
          </cell>
          <cell r="AQ529">
            <v>43739</v>
          </cell>
          <cell r="AR529">
            <v>43748</v>
          </cell>
          <cell r="AS529">
            <v>0.1</v>
          </cell>
          <cell r="AT529">
            <v>26500</v>
          </cell>
          <cell r="AV529"/>
          <cell r="AX529"/>
          <cell r="AY529"/>
          <cell r="AZ529"/>
          <cell r="BA529"/>
        </row>
        <row r="530">
          <cell r="A530">
            <v>43647</v>
          </cell>
          <cell r="B530">
            <v>379</v>
          </cell>
          <cell r="C530" t="str">
            <v>PG-GL02-201906140004</v>
          </cell>
          <cell r="D530" t="str">
            <v>科士达</v>
          </cell>
          <cell r="E530" t="str">
            <v>YSD</v>
          </cell>
          <cell r="F530" t="str">
            <v>#73563</v>
          </cell>
          <cell r="G530" t="e">
            <v>#REF!</v>
          </cell>
          <cell r="H530" t="e">
            <v>#REF!</v>
          </cell>
          <cell r="I530" t="str">
            <v>L-&gt;R</v>
          </cell>
          <cell r="J530" t="str">
            <v>No</v>
          </cell>
          <cell r="K530">
            <v>1</v>
          </cell>
          <cell r="L530">
            <v>109662</v>
          </cell>
          <cell r="M530" t="str">
            <v>SEP 19</v>
          </cell>
          <cell r="N530">
            <v>43721</v>
          </cell>
          <cell r="O530">
            <v>11100325</v>
          </cell>
          <cell r="P530">
            <v>520000</v>
          </cell>
          <cell r="Q530">
            <v>43709</v>
          </cell>
          <cell r="R530" t="str">
            <v>No</v>
          </cell>
          <cell r="S530" t="str">
            <v>C28</v>
          </cell>
          <cell r="T530" t="str">
            <v>SOUTH</v>
          </cell>
          <cell r="U530" t="str">
            <v>深圳</v>
          </cell>
          <cell r="V530" t="str">
            <v>SZ 深圳</v>
          </cell>
          <cell r="W530" t="str">
            <v>YY</v>
          </cell>
          <cell r="X530" t="str">
            <v>RMB</v>
          </cell>
          <cell r="Y530">
            <v>520000</v>
          </cell>
          <cell r="Z530">
            <v>1.1299999999999999</v>
          </cell>
          <cell r="AA530">
            <v>520000</v>
          </cell>
          <cell r="AB530">
            <v>1.135</v>
          </cell>
          <cell r="AC530">
            <v>522300.88495575223</v>
          </cell>
          <cell r="AD530">
            <v>62676.106194690263</v>
          </cell>
          <cell r="AE530">
            <v>0.12</v>
          </cell>
          <cell r="AF530">
            <v>43666</v>
          </cell>
          <cell r="AG530" t="str">
            <v>含税到厂</v>
          </cell>
          <cell r="AI530"/>
          <cell r="AJ530"/>
          <cell r="AK530">
            <v>0.3</v>
          </cell>
          <cell r="AL530">
            <v>156000</v>
          </cell>
          <cell r="AM530">
            <v>43647</v>
          </cell>
          <cell r="AN530" t="str">
            <v>Yes</v>
          </cell>
          <cell r="AO530">
            <v>0.6</v>
          </cell>
          <cell r="AP530">
            <v>312000</v>
          </cell>
          <cell r="AR530"/>
          <cell r="AS530">
            <v>0.1</v>
          </cell>
          <cell r="AT530">
            <v>52000</v>
          </cell>
          <cell r="AU530">
            <v>43831</v>
          </cell>
          <cell r="AV530">
            <v>43846</v>
          </cell>
          <cell r="AX530" t="str">
            <v>Yes</v>
          </cell>
          <cell r="AY530"/>
          <cell r="AZ530"/>
          <cell r="BA530"/>
        </row>
        <row r="531">
          <cell r="A531">
            <v>43678</v>
          </cell>
          <cell r="B531">
            <v>380</v>
          </cell>
          <cell r="C531" t="str">
            <v>C49SZX20190033SX</v>
          </cell>
          <cell r="D531" t="str">
            <v>裕达盛</v>
          </cell>
          <cell r="E531" t="str">
            <v>YSM10</v>
          </cell>
          <cell r="F531" t="str">
            <v>NA</v>
          </cell>
          <cell r="G531" t="e">
            <v>#REF!</v>
          </cell>
          <cell r="H531" t="e">
            <v>#REF!</v>
          </cell>
          <cell r="I531" t="str">
            <v>R-&gt;L</v>
          </cell>
          <cell r="J531" t="str">
            <v>No</v>
          </cell>
          <cell r="K531">
            <v>1</v>
          </cell>
          <cell r="L531" t="e">
            <v>#N/A</v>
          </cell>
          <cell r="M531" t="e">
            <v>#N/A</v>
          </cell>
          <cell r="N531"/>
          <cell r="O531"/>
          <cell r="P531"/>
          <cell r="Q531"/>
          <cell r="R531" t="str">
            <v>Yes</v>
          </cell>
          <cell r="S531" t="str">
            <v>C49</v>
          </cell>
          <cell r="T531" t="str">
            <v>SOUTH</v>
          </cell>
          <cell r="U531" t="str">
            <v>深圳</v>
          </cell>
          <cell r="V531" t="str">
            <v>SZ 深圳</v>
          </cell>
          <cell r="W531" t="str">
            <v>SX</v>
          </cell>
          <cell r="X531" t="str">
            <v>RMB</v>
          </cell>
          <cell r="Y531">
            <v>578800</v>
          </cell>
          <cell r="Z531">
            <v>1.1299999999999999</v>
          </cell>
          <cell r="AA531">
            <v>578800</v>
          </cell>
          <cell r="AB531">
            <v>1.135</v>
          </cell>
          <cell r="AC531">
            <v>581361.06194690277</v>
          </cell>
          <cell r="AD531">
            <v>69763.327433628336</v>
          </cell>
          <cell r="AE531">
            <v>0.12</v>
          </cell>
          <cell r="AF531">
            <v>43678</v>
          </cell>
          <cell r="AG531" t="str">
            <v>含税到厂</v>
          </cell>
          <cell r="AH531"/>
          <cell r="AI531"/>
          <cell r="AJ531"/>
          <cell r="AK531">
            <v>0.2</v>
          </cell>
          <cell r="AL531">
            <v>115760</v>
          </cell>
          <cell r="AM531"/>
          <cell r="AN531" t="str">
            <v>No</v>
          </cell>
          <cell r="AO531">
            <v>0.8</v>
          </cell>
          <cell r="AP531">
            <v>463040</v>
          </cell>
          <cell r="AQ531"/>
          <cell r="AR531"/>
          <cell r="AS531"/>
          <cell r="AT531">
            <v>0</v>
          </cell>
          <cell r="AU531"/>
          <cell r="AV531"/>
          <cell r="AW531"/>
          <cell r="AX531" t="str">
            <v>Cancel</v>
          </cell>
          <cell r="AY531"/>
          <cell r="AZ531"/>
          <cell r="BA531"/>
          <cell r="BB531"/>
        </row>
        <row r="532">
          <cell r="A532">
            <v>43678</v>
          </cell>
          <cell r="B532">
            <v>381</v>
          </cell>
          <cell r="C532" t="str">
            <v>C49SZX20190114MX</v>
          </cell>
          <cell r="D532" t="str">
            <v>城宇</v>
          </cell>
          <cell r="E532" t="str">
            <v>YSM20R(SV)-2</v>
          </cell>
          <cell r="F532" t="str">
            <v>#03894</v>
          </cell>
          <cell r="G532"/>
          <cell r="H532" t="e">
            <v>#REF!</v>
          </cell>
          <cell r="I532" t="str">
            <v>L-&gt;R</v>
          </cell>
          <cell r="J532" t="str">
            <v>No</v>
          </cell>
          <cell r="K532">
            <v>1</v>
          </cell>
          <cell r="L532">
            <v>109526</v>
          </cell>
          <cell r="M532" t="str">
            <v>AUG 19</v>
          </cell>
          <cell r="N532">
            <v>43690</v>
          </cell>
          <cell r="O532">
            <v>11100312</v>
          </cell>
          <cell r="P532">
            <v>820000</v>
          </cell>
          <cell r="Q532">
            <v>43678</v>
          </cell>
          <cell r="R532" t="str">
            <v>Yes</v>
          </cell>
          <cell r="S532" t="str">
            <v>C49</v>
          </cell>
          <cell r="T532" t="str">
            <v>SOUTH</v>
          </cell>
          <cell r="U532" t="str">
            <v>惠州</v>
          </cell>
          <cell r="V532" t="str">
            <v>SZ 深圳</v>
          </cell>
          <cell r="W532" t="str">
            <v>MX</v>
          </cell>
          <cell r="X532" t="str">
            <v>RMB</v>
          </cell>
          <cell r="Y532">
            <v>820000</v>
          </cell>
          <cell r="Z532">
            <v>1.1299999999999999</v>
          </cell>
          <cell r="AA532">
            <v>820000</v>
          </cell>
          <cell r="AB532">
            <v>1.135</v>
          </cell>
          <cell r="AC532">
            <v>823628.31858407089</v>
          </cell>
          <cell r="AD532">
            <v>98835.398230088496</v>
          </cell>
          <cell r="AE532">
            <v>0.12</v>
          </cell>
          <cell r="AF532">
            <v>43685</v>
          </cell>
          <cell r="AG532" t="str">
            <v>含税到厂</v>
          </cell>
          <cell r="AI532"/>
          <cell r="AJ532"/>
          <cell r="AK532">
            <v>0.3</v>
          </cell>
          <cell r="AL532">
            <v>246000</v>
          </cell>
          <cell r="AM532">
            <v>43647</v>
          </cell>
          <cell r="AN532" t="str">
            <v>Yes</v>
          </cell>
          <cell r="AO532">
            <v>0.7</v>
          </cell>
          <cell r="AP532">
            <v>574000</v>
          </cell>
          <cell r="AQ532">
            <v>43678</v>
          </cell>
          <cell r="AR532">
            <v>43686</v>
          </cell>
          <cell r="AS532" t="str">
            <v>complete</v>
          </cell>
          <cell r="AT532"/>
          <cell r="AV532"/>
          <cell r="AX532" t="str">
            <v>Yes</v>
          </cell>
          <cell r="AY532"/>
          <cell r="AZ532" t="str">
            <v>Y</v>
          </cell>
          <cell r="BA532" t="str">
            <v>Yes</v>
          </cell>
        </row>
        <row r="533">
          <cell r="A533">
            <v>43678</v>
          </cell>
          <cell r="B533">
            <v>382</v>
          </cell>
          <cell r="C533" t="str">
            <v>C49SZX20190110ZX</v>
          </cell>
          <cell r="D533" t="str">
            <v>锘铧</v>
          </cell>
          <cell r="E533" t="str">
            <v>YSM10</v>
          </cell>
          <cell r="F533" t="str">
            <v>#68462</v>
          </cell>
          <cell r="G533" t="e">
            <v>#REF!</v>
          </cell>
          <cell r="H533" t="e">
            <v>#REF!</v>
          </cell>
          <cell r="I533" t="str">
            <v>L-&gt;R</v>
          </cell>
          <cell r="J533" t="str">
            <v>MVC+ATS15</v>
          </cell>
          <cell r="K533">
            <v>1</v>
          </cell>
          <cell r="L533">
            <v>109563</v>
          </cell>
          <cell r="M533" t="str">
            <v>AUG 19</v>
          </cell>
          <cell r="N533">
            <v>43707</v>
          </cell>
          <cell r="O533">
            <v>11100317</v>
          </cell>
          <cell r="P533">
            <v>720000</v>
          </cell>
          <cell r="Q533">
            <v>43678</v>
          </cell>
          <cell r="R533" t="str">
            <v>Yes</v>
          </cell>
          <cell r="S533" t="str">
            <v>C49</v>
          </cell>
          <cell r="T533" t="str">
            <v>SOUTH</v>
          </cell>
          <cell r="U533" t="str">
            <v>广州</v>
          </cell>
          <cell r="V533" t="str">
            <v>SZ 深圳</v>
          </cell>
          <cell r="W533" t="str">
            <v>ZX</v>
          </cell>
          <cell r="X533" t="str">
            <v>RMB</v>
          </cell>
          <cell r="Y533">
            <v>720000</v>
          </cell>
          <cell r="Z533">
            <v>1.1299999999999999</v>
          </cell>
          <cell r="AA533">
            <v>720000</v>
          </cell>
          <cell r="AB533">
            <v>1.135</v>
          </cell>
          <cell r="AC533">
            <v>723185.84070796461</v>
          </cell>
          <cell r="AD533">
            <v>86782.300884955752</v>
          </cell>
          <cell r="AE533">
            <v>0.12</v>
          </cell>
          <cell r="AF533">
            <v>43686</v>
          </cell>
          <cell r="AG533" t="str">
            <v>含税到厂</v>
          </cell>
          <cell r="AI533"/>
          <cell r="AJ533"/>
          <cell r="AK533" t="str">
            <v>Agree</v>
          </cell>
          <cell r="AL533">
            <v>100000</v>
          </cell>
          <cell r="AM533">
            <v>43678</v>
          </cell>
          <cell r="AN533" t="str">
            <v>Yes</v>
          </cell>
          <cell r="AO533" t="str">
            <v>agree</v>
          </cell>
          <cell r="AP533">
            <v>116000</v>
          </cell>
          <cell r="AQ533">
            <v>43678</v>
          </cell>
          <cell r="AR533">
            <v>43705</v>
          </cell>
          <cell r="AS533" t="str">
            <v>complete</v>
          </cell>
          <cell r="AT533"/>
          <cell r="AV533"/>
          <cell r="AX533" t="str">
            <v>Yes</v>
          </cell>
          <cell r="AY533"/>
          <cell r="AZ533" t="str">
            <v>Y</v>
          </cell>
          <cell r="BA533" t="str">
            <v>Yes</v>
          </cell>
        </row>
        <row r="534">
          <cell r="A534">
            <v>43678</v>
          </cell>
          <cell r="B534">
            <v>383</v>
          </cell>
          <cell r="C534" t="str">
            <v>C49SZX20190110ZX</v>
          </cell>
          <cell r="D534" t="str">
            <v>锘铧</v>
          </cell>
          <cell r="E534" t="str">
            <v>YSM10</v>
          </cell>
          <cell r="F534" t="str">
            <v>#68462</v>
          </cell>
          <cell r="G534" t="e">
            <v>#REF!</v>
          </cell>
          <cell r="H534" t="e">
            <v>#REF!</v>
          </cell>
          <cell r="I534" t="str">
            <v>L-&gt;R</v>
          </cell>
          <cell r="J534" t="str">
            <v>MVC+ATS15</v>
          </cell>
          <cell r="K534">
            <v>1</v>
          </cell>
          <cell r="L534">
            <v>109563</v>
          </cell>
          <cell r="M534" t="str">
            <v>AUG 19</v>
          </cell>
          <cell r="N534">
            <v>43707</v>
          </cell>
          <cell r="O534">
            <v>11100317</v>
          </cell>
          <cell r="P534">
            <v>720000</v>
          </cell>
          <cell r="Q534">
            <v>43678</v>
          </cell>
          <cell r="R534" t="str">
            <v>Yes</v>
          </cell>
          <cell r="S534" t="str">
            <v>C49</v>
          </cell>
          <cell r="T534" t="str">
            <v>SOUTH</v>
          </cell>
          <cell r="U534" t="str">
            <v>广州</v>
          </cell>
          <cell r="V534" t="str">
            <v>SZ 深圳</v>
          </cell>
          <cell r="W534" t="str">
            <v>ZX</v>
          </cell>
          <cell r="X534" t="str">
            <v>RMB</v>
          </cell>
          <cell r="Y534">
            <v>720000</v>
          </cell>
          <cell r="Z534">
            <v>1.1299999999999999</v>
          </cell>
          <cell r="AA534">
            <v>720000</v>
          </cell>
          <cell r="AB534">
            <v>1.135</v>
          </cell>
          <cell r="AC534">
            <v>723185.84070796461</v>
          </cell>
          <cell r="AD534">
            <v>86782.300884955752</v>
          </cell>
          <cell r="AE534">
            <v>0.12</v>
          </cell>
          <cell r="AF534">
            <v>43686</v>
          </cell>
          <cell r="AG534" t="str">
            <v>含税到厂</v>
          </cell>
          <cell r="AI534"/>
          <cell r="AJ534"/>
          <cell r="AK534" t="str">
            <v>Agree</v>
          </cell>
          <cell r="AL534">
            <v>28000</v>
          </cell>
          <cell r="AM534">
            <v>43678</v>
          </cell>
          <cell r="AN534" t="str">
            <v>Yes</v>
          </cell>
          <cell r="AO534" t="str">
            <v>agree</v>
          </cell>
          <cell r="AP534">
            <v>1180000</v>
          </cell>
          <cell r="AQ534">
            <v>43678</v>
          </cell>
          <cell r="AR534">
            <v>43705</v>
          </cell>
          <cell r="AS534" t="str">
            <v>complete</v>
          </cell>
          <cell r="AT534"/>
          <cell r="AV534"/>
          <cell r="AX534" t="str">
            <v>Yes</v>
          </cell>
          <cell r="AY534"/>
          <cell r="AZ534" t="str">
            <v>Y</v>
          </cell>
          <cell r="BA534" t="str">
            <v>Yes</v>
          </cell>
        </row>
        <row r="535">
          <cell r="A535">
            <v>43678</v>
          </cell>
          <cell r="B535">
            <v>384</v>
          </cell>
          <cell r="C535" t="str">
            <v>C49SZX20190110ZX</v>
          </cell>
          <cell r="D535" t="str">
            <v>锘铧</v>
          </cell>
          <cell r="E535" t="str">
            <v>YSM10</v>
          </cell>
          <cell r="F535" t="str">
            <v>#68462</v>
          </cell>
          <cell r="G535" t="e">
            <v>#REF!</v>
          </cell>
          <cell r="H535" t="e">
            <v>#REF!</v>
          </cell>
          <cell r="I535" t="str">
            <v>L-&gt;R</v>
          </cell>
          <cell r="J535" t="str">
            <v>MVC+ATS15</v>
          </cell>
          <cell r="K535">
            <v>1</v>
          </cell>
          <cell r="L535">
            <v>109563</v>
          </cell>
          <cell r="M535" t="str">
            <v>AUG 19</v>
          </cell>
          <cell r="N535">
            <v>43707</v>
          </cell>
          <cell r="O535">
            <v>11100317</v>
          </cell>
          <cell r="P535">
            <v>720000</v>
          </cell>
          <cell r="Q535">
            <v>43678</v>
          </cell>
          <cell r="R535" t="str">
            <v>Yes</v>
          </cell>
          <cell r="S535" t="str">
            <v>C49</v>
          </cell>
          <cell r="T535" t="str">
            <v>SOUTH</v>
          </cell>
          <cell r="U535" t="str">
            <v>广州</v>
          </cell>
          <cell r="V535" t="str">
            <v>SZ 深圳</v>
          </cell>
          <cell r="W535" t="str">
            <v>ZX</v>
          </cell>
          <cell r="X535" t="str">
            <v>RMB</v>
          </cell>
          <cell r="Y535">
            <v>720000</v>
          </cell>
          <cell r="Z535">
            <v>1.1299999999999999</v>
          </cell>
          <cell r="AA535">
            <v>720000</v>
          </cell>
          <cell r="AB535">
            <v>1.135</v>
          </cell>
          <cell r="AC535">
            <v>723185.84070796461</v>
          </cell>
          <cell r="AD535">
            <v>86782.300884955752</v>
          </cell>
          <cell r="AE535">
            <v>0.12</v>
          </cell>
          <cell r="AF535">
            <v>43686</v>
          </cell>
          <cell r="AG535" t="str">
            <v>含税到厂</v>
          </cell>
          <cell r="AI535"/>
          <cell r="AJ535"/>
          <cell r="AK535">
            <v>0.1</v>
          </cell>
          <cell r="AL535">
            <v>72000</v>
          </cell>
          <cell r="AM535">
            <v>43678</v>
          </cell>
          <cell r="AN535" t="str">
            <v>Yes</v>
          </cell>
          <cell r="AO535">
            <v>0.9</v>
          </cell>
          <cell r="AP535">
            <v>648000</v>
          </cell>
          <cell r="AQ535">
            <v>43678</v>
          </cell>
          <cell r="AR535">
            <v>43705</v>
          </cell>
          <cell r="AS535" t="str">
            <v>complete</v>
          </cell>
          <cell r="AT535"/>
          <cell r="AV535"/>
          <cell r="AX535" t="str">
            <v>Yes</v>
          </cell>
          <cell r="AY535"/>
          <cell r="AZ535" t="str">
            <v>Y</v>
          </cell>
          <cell r="BA535" t="str">
            <v>Yes</v>
          </cell>
        </row>
        <row r="536">
          <cell r="A536">
            <v>43678</v>
          </cell>
          <cell r="B536">
            <v>385</v>
          </cell>
          <cell r="C536" t="str">
            <v>C49SZX20190118R1SS</v>
          </cell>
          <cell r="D536" t="str">
            <v>鼎鸿</v>
          </cell>
          <cell r="E536" t="str">
            <v>YSM20R(SV)-2</v>
          </cell>
          <cell r="F536" t="str">
            <v>#03643</v>
          </cell>
          <cell r="G536" t="e">
            <v>#REF!</v>
          </cell>
          <cell r="H536" t="e">
            <v>#REF!</v>
          </cell>
          <cell r="I536" t="str">
            <v>L-&gt;R</v>
          </cell>
          <cell r="J536" t="str">
            <v>No</v>
          </cell>
          <cell r="K536">
            <v>1</v>
          </cell>
          <cell r="L536">
            <v>109294</v>
          </cell>
          <cell r="M536" t="str">
            <v>AUG 19</v>
          </cell>
          <cell r="N536">
            <v>43698</v>
          </cell>
          <cell r="O536">
            <v>11100313</v>
          </cell>
          <cell r="P536">
            <v>760000</v>
          </cell>
          <cell r="Q536">
            <v>43678</v>
          </cell>
          <cell r="R536" t="str">
            <v>No</v>
          </cell>
          <cell r="S536" t="str">
            <v>C49</v>
          </cell>
          <cell r="T536" t="str">
            <v>SOUTH</v>
          </cell>
          <cell r="U536" t="str">
            <v>深圳</v>
          </cell>
          <cell r="V536" t="str">
            <v>SZ 深圳</v>
          </cell>
          <cell r="W536" t="str">
            <v>SS</v>
          </cell>
          <cell r="X536" t="str">
            <v>RMB</v>
          </cell>
          <cell r="Y536">
            <v>760000</v>
          </cell>
          <cell r="Z536">
            <v>1.1299999999999999</v>
          </cell>
          <cell r="AA536">
            <v>760000</v>
          </cell>
          <cell r="AB536">
            <v>1.135</v>
          </cell>
          <cell r="AC536">
            <v>763362.83185840712</v>
          </cell>
          <cell r="AD536">
            <v>91603.539823008847</v>
          </cell>
          <cell r="AE536">
            <v>0.12</v>
          </cell>
          <cell r="AF536">
            <v>43691</v>
          </cell>
          <cell r="AG536" t="str">
            <v>含税到厂</v>
          </cell>
          <cell r="AI536"/>
          <cell r="AJ536"/>
          <cell r="AK536">
            <v>0.1</v>
          </cell>
          <cell r="AL536">
            <v>76000</v>
          </cell>
          <cell r="AM536">
            <v>43678</v>
          </cell>
          <cell r="AN536" t="str">
            <v>Yes</v>
          </cell>
          <cell r="AO536">
            <v>0.9</v>
          </cell>
          <cell r="AP536">
            <v>684000</v>
          </cell>
          <cell r="AQ536">
            <v>43678</v>
          </cell>
          <cell r="AR536">
            <v>43702</v>
          </cell>
          <cell r="AS536" t="str">
            <v>complete</v>
          </cell>
          <cell r="AT536"/>
          <cell r="AV536"/>
          <cell r="AX536" t="str">
            <v>Yes</v>
          </cell>
          <cell r="AY536"/>
          <cell r="AZ536" t="str">
            <v>Y</v>
          </cell>
          <cell r="BA536" t="str">
            <v>Yes</v>
          </cell>
        </row>
        <row r="537">
          <cell r="A537">
            <v>43678</v>
          </cell>
          <cell r="B537">
            <v>386</v>
          </cell>
          <cell r="C537" t="str">
            <v>C49SZX20190118R1SS</v>
          </cell>
          <cell r="D537" t="str">
            <v>鼎鸿</v>
          </cell>
          <cell r="E537" t="str">
            <v>YSM20R(SV)-2</v>
          </cell>
          <cell r="F537" t="str">
            <v>#03643</v>
          </cell>
          <cell r="G537" t="e">
            <v>#REF!</v>
          </cell>
          <cell r="H537" t="e">
            <v>#REF!</v>
          </cell>
          <cell r="I537" t="str">
            <v>L-&gt;R</v>
          </cell>
          <cell r="J537" t="str">
            <v>No</v>
          </cell>
          <cell r="K537">
            <v>1</v>
          </cell>
          <cell r="L537">
            <v>109705</v>
          </cell>
          <cell r="M537" t="str">
            <v>NOV 19</v>
          </cell>
          <cell r="N537">
            <v>43778</v>
          </cell>
          <cell r="O537">
            <v>11100354</v>
          </cell>
          <cell r="P537">
            <v>760000</v>
          </cell>
          <cell r="Q537">
            <v>43770</v>
          </cell>
          <cell r="R537" t="str">
            <v>No</v>
          </cell>
          <cell r="S537" t="str">
            <v>C49</v>
          </cell>
          <cell r="T537" t="str">
            <v>SOUTH</v>
          </cell>
          <cell r="U537" t="str">
            <v>深圳</v>
          </cell>
          <cell r="V537" t="str">
            <v>SZ 深圳</v>
          </cell>
          <cell r="W537" t="str">
            <v>SS</v>
          </cell>
          <cell r="X537" t="str">
            <v>RMB</v>
          </cell>
          <cell r="Y537">
            <v>760000</v>
          </cell>
          <cell r="Z537">
            <v>1.1299999999999999</v>
          </cell>
          <cell r="AA537">
            <v>760000</v>
          </cell>
          <cell r="AB537">
            <v>1.135</v>
          </cell>
          <cell r="AC537">
            <v>763362.83185840712</v>
          </cell>
          <cell r="AD537">
            <v>91603.539823008847</v>
          </cell>
          <cell r="AE537">
            <v>0.12</v>
          </cell>
          <cell r="AF537">
            <v>43691</v>
          </cell>
          <cell r="AG537" t="str">
            <v>含税到厂</v>
          </cell>
          <cell r="AI537"/>
          <cell r="AJ537"/>
          <cell r="AK537">
            <v>0.1</v>
          </cell>
          <cell r="AL537">
            <v>76000</v>
          </cell>
          <cell r="AM537">
            <v>43678</v>
          </cell>
          <cell r="AN537" t="str">
            <v>Yes</v>
          </cell>
          <cell r="AO537">
            <v>0.9</v>
          </cell>
          <cell r="AP537">
            <v>684000</v>
          </cell>
          <cell r="AQ537">
            <v>43770</v>
          </cell>
          <cell r="AR537">
            <v>43777</v>
          </cell>
          <cell r="AS537"/>
          <cell r="AT537">
            <v>0</v>
          </cell>
          <cell r="AV537"/>
          <cell r="AX537" t="str">
            <v>Yes</v>
          </cell>
          <cell r="AY537"/>
          <cell r="AZ537" t="str">
            <v>Y</v>
          </cell>
          <cell r="BA537" t="str">
            <v>Yes</v>
          </cell>
        </row>
        <row r="538">
          <cell r="A538">
            <v>43678</v>
          </cell>
          <cell r="B538">
            <v>387</v>
          </cell>
          <cell r="C538" t="str">
            <v>C49SZX20190118R1SS</v>
          </cell>
          <cell r="D538" t="str">
            <v>鼎鸿</v>
          </cell>
          <cell r="E538" t="str">
            <v>YSM10</v>
          </cell>
          <cell r="F538" t="str">
            <v>#03643</v>
          </cell>
          <cell r="G538" t="e">
            <v>#REF!</v>
          </cell>
          <cell r="H538" t="e">
            <v>#REF!</v>
          </cell>
          <cell r="I538" t="str">
            <v>L-&gt;R</v>
          </cell>
          <cell r="J538" t="str">
            <v>MVC</v>
          </cell>
          <cell r="K538">
            <v>1</v>
          </cell>
          <cell r="L538">
            <v>109587</v>
          </cell>
          <cell r="M538" t="str">
            <v>SEP 19</v>
          </cell>
          <cell r="N538">
            <v>43734</v>
          </cell>
          <cell r="O538">
            <v>11100332</v>
          </cell>
          <cell r="P538">
            <v>550000</v>
          </cell>
          <cell r="Q538">
            <v>43709</v>
          </cell>
          <cell r="R538" t="str">
            <v>No</v>
          </cell>
          <cell r="S538" t="str">
            <v>C49</v>
          </cell>
          <cell r="T538" t="str">
            <v>SOUTH</v>
          </cell>
          <cell r="U538" t="str">
            <v>深圳</v>
          </cell>
          <cell r="V538" t="str">
            <v>SZ 深圳</v>
          </cell>
          <cell r="W538" t="str">
            <v>SS</v>
          </cell>
          <cell r="X538" t="str">
            <v>RMB</v>
          </cell>
          <cell r="Y538">
            <v>550000</v>
          </cell>
          <cell r="Z538">
            <v>1.1299999999999999</v>
          </cell>
          <cell r="AA538">
            <v>550000</v>
          </cell>
          <cell r="AB538">
            <v>1.135</v>
          </cell>
          <cell r="AC538">
            <v>552433.62831858406</v>
          </cell>
          <cell r="AD538">
            <v>66292.035398230088</v>
          </cell>
          <cell r="AE538">
            <v>0.12</v>
          </cell>
          <cell r="AF538">
            <v>43691</v>
          </cell>
          <cell r="AG538" t="str">
            <v>含税到厂</v>
          </cell>
          <cell r="AI538"/>
          <cell r="AJ538"/>
          <cell r="AK538">
            <v>0.1</v>
          </cell>
          <cell r="AL538">
            <v>55000</v>
          </cell>
          <cell r="AM538">
            <v>43678</v>
          </cell>
          <cell r="AN538" t="str">
            <v>Yes</v>
          </cell>
          <cell r="AO538">
            <v>0.9</v>
          </cell>
          <cell r="AP538">
            <v>495000</v>
          </cell>
          <cell r="AQ538">
            <v>43709</v>
          </cell>
          <cell r="AR538">
            <v>43731</v>
          </cell>
          <cell r="AS538" t="str">
            <v>complete</v>
          </cell>
          <cell r="AT538"/>
          <cell r="AV538"/>
          <cell r="AX538" t="str">
            <v>Yes</v>
          </cell>
          <cell r="AY538"/>
          <cell r="AZ538"/>
          <cell r="BA538"/>
        </row>
        <row r="539">
          <cell r="A539">
            <v>43678</v>
          </cell>
          <cell r="B539">
            <v>388</v>
          </cell>
          <cell r="C539" t="str">
            <v>C49SZX20190118SS</v>
          </cell>
          <cell r="D539" t="str">
            <v>鼎鸿</v>
          </cell>
          <cell r="E539" t="str">
            <v>YSM10</v>
          </cell>
          <cell r="F539" t="str">
            <v>#03643</v>
          </cell>
          <cell r="G539" t="e">
            <v>#REF!</v>
          </cell>
          <cell r="H539" t="e">
            <v>#REF!</v>
          </cell>
          <cell r="I539" t="str">
            <v>L-&gt;R</v>
          </cell>
          <cell r="J539" t="str">
            <v>MVC</v>
          </cell>
          <cell r="K539">
            <v>1</v>
          </cell>
          <cell r="L539" t="e">
            <v>#REF!</v>
          </cell>
          <cell r="M539" t="e">
            <v>#REF!</v>
          </cell>
          <cell r="N539"/>
          <cell r="O539"/>
          <cell r="P539"/>
          <cell r="R539" t="str">
            <v>No</v>
          </cell>
          <cell r="S539" t="str">
            <v>C49</v>
          </cell>
          <cell r="T539" t="str">
            <v>SOUTH</v>
          </cell>
          <cell r="U539" t="str">
            <v>深圳</v>
          </cell>
          <cell r="V539" t="str">
            <v>SZ 深圳</v>
          </cell>
          <cell r="W539" t="str">
            <v>SS</v>
          </cell>
          <cell r="X539" t="str">
            <v>RMB</v>
          </cell>
          <cell r="Y539">
            <v>550000</v>
          </cell>
          <cell r="Z539">
            <v>1.1299999999999999</v>
          </cell>
          <cell r="AA539">
            <v>550000</v>
          </cell>
          <cell r="AB539">
            <v>1.135</v>
          </cell>
          <cell r="AC539">
            <v>552433.62831858406</v>
          </cell>
          <cell r="AD539">
            <v>66292.035398230088</v>
          </cell>
          <cell r="AE539">
            <v>0.12</v>
          </cell>
          <cell r="AF539">
            <v>43691</v>
          </cell>
          <cell r="AG539" t="str">
            <v>含税到厂</v>
          </cell>
          <cell r="AI539"/>
          <cell r="AJ539"/>
          <cell r="AK539">
            <v>0.1</v>
          </cell>
          <cell r="AL539">
            <v>55000</v>
          </cell>
          <cell r="AM539">
            <v>43678</v>
          </cell>
          <cell r="AN539" t="str">
            <v>Yes</v>
          </cell>
          <cell r="AO539">
            <v>0.9</v>
          </cell>
          <cell r="AP539">
            <v>495000</v>
          </cell>
          <cell r="AR539"/>
          <cell r="AS539"/>
          <cell r="AT539">
            <v>0</v>
          </cell>
          <cell r="AV539"/>
          <cell r="AX539" t="str">
            <v>Cancel</v>
          </cell>
          <cell r="AY539"/>
          <cell r="AZ539"/>
          <cell r="BA539" t="str">
            <v>Cancel</v>
          </cell>
        </row>
        <row r="540">
          <cell r="A540">
            <v>43678</v>
          </cell>
          <cell r="B540">
            <v>389</v>
          </cell>
          <cell r="C540" t="str">
            <v>C49SZX20190118SS</v>
          </cell>
          <cell r="D540" t="str">
            <v>鼎鸿</v>
          </cell>
          <cell r="E540" t="str">
            <v>YSM10</v>
          </cell>
          <cell r="F540" t="str">
            <v>#03643</v>
          </cell>
          <cell r="G540" t="e">
            <v>#REF!</v>
          </cell>
          <cell r="H540" t="e">
            <v>#REF!</v>
          </cell>
          <cell r="I540" t="str">
            <v>L-&gt;R</v>
          </cell>
          <cell r="J540" t="str">
            <v>MVC</v>
          </cell>
          <cell r="K540">
            <v>1</v>
          </cell>
          <cell r="L540" t="e">
            <v>#REF!</v>
          </cell>
          <cell r="M540" t="e">
            <v>#REF!</v>
          </cell>
          <cell r="N540"/>
          <cell r="O540"/>
          <cell r="P540"/>
          <cell r="R540" t="str">
            <v>No</v>
          </cell>
          <cell r="S540" t="str">
            <v>C49</v>
          </cell>
          <cell r="T540" t="str">
            <v>SOUTH</v>
          </cell>
          <cell r="U540" t="str">
            <v>深圳</v>
          </cell>
          <cell r="V540" t="str">
            <v>SZ 深圳</v>
          </cell>
          <cell r="W540" t="str">
            <v>SS</v>
          </cell>
          <cell r="X540" t="str">
            <v>RMB</v>
          </cell>
          <cell r="Y540">
            <v>550000</v>
          </cell>
          <cell r="Z540">
            <v>1.1299999999999999</v>
          </cell>
          <cell r="AA540">
            <v>550000</v>
          </cell>
          <cell r="AB540">
            <v>1.135</v>
          </cell>
          <cell r="AC540">
            <v>552433.62831858406</v>
          </cell>
          <cell r="AD540">
            <v>66292.035398230088</v>
          </cell>
          <cell r="AE540">
            <v>0.12</v>
          </cell>
          <cell r="AF540">
            <v>43691</v>
          </cell>
          <cell r="AG540" t="str">
            <v>含税到厂</v>
          </cell>
          <cell r="AI540"/>
          <cell r="AJ540"/>
          <cell r="AK540">
            <v>0.1</v>
          </cell>
          <cell r="AL540">
            <v>55000</v>
          </cell>
          <cell r="AM540">
            <v>43678</v>
          </cell>
          <cell r="AN540" t="str">
            <v>Yes</v>
          </cell>
          <cell r="AO540">
            <v>0.9</v>
          </cell>
          <cell r="AP540">
            <v>495000</v>
          </cell>
          <cell r="AR540"/>
          <cell r="AS540"/>
          <cell r="AT540">
            <v>0</v>
          </cell>
          <cell r="AV540"/>
          <cell r="AX540" t="str">
            <v>Cancel</v>
          </cell>
          <cell r="AY540"/>
          <cell r="AZ540"/>
          <cell r="BA540" t="str">
            <v>Cancel</v>
          </cell>
        </row>
        <row r="541">
          <cell r="A541">
            <v>43678</v>
          </cell>
          <cell r="B541">
            <v>390</v>
          </cell>
          <cell r="C541" t="str">
            <v>C49SZX20190115SS</v>
          </cell>
          <cell r="D541" t="str">
            <v>正创/End user:世启纳</v>
          </cell>
          <cell r="E541" t="str">
            <v>YSM10</v>
          </cell>
          <cell r="F541" t="str">
            <v>#03532</v>
          </cell>
          <cell r="G541" t="e">
            <v>#REF!</v>
          </cell>
          <cell r="H541" t="e">
            <v>#REF!</v>
          </cell>
          <cell r="I541" t="str">
            <v>R-&gt;L</v>
          </cell>
          <cell r="J541" t="str">
            <v>MVC</v>
          </cell>
          <cell r="K541">
            <v>1</v>
          </cell>
          <cell r="L541">
            <v>109565</v>
          </cell>
          <cell r="M541" t="str">
            <v>AUG 19</v>
          </cell>
          <cell r="N541">
            <v>43706</v>
          </cell>
          <cell r="O541">
            <v>11100320</v>
          </cell>
          <cell r="P541">
            <v>540000</v>
          </cell>
          <cell r="Q541">
            <v>43709</v>
          </cell>
          <cell r="R541" t="str">
            <v>Yes</v>
          </cell>
          <cell r="S541" t="str">
            <v>C49</v>
          </cell>
          <cell r="T541" t="str">
            <v>SOUTH</v>
          </cell>
          <cell r="U541" t="str">
            <v>深圳</v>
          </cell>
          <cell r="V541" t="str">
            <v>SZ 深圳</v>
          </cell>
          <cell r="W541" t="str">
            <v>SS</v>
          </cell>
          <cell r="X541" t="str">
            <v>RMB</v>
          </cell>
          <cell r="Y541">
            <v>540000</v>
          </cell>
          <cell r="Z541">
            <v>1.1299999999999999</v>
          </cell>
          <cell r="AA541">
            <v>540000</v>
          </cell>
          <cell r="AB541">
            <v>1.135</v>
          </cell>
          <cell r="AC541">
            <v>542389.38053097355</v>
          </cell>
          <cell r="AD541">
            <v>65086.725663716825</v>
          </cell>
          <cell r="AE541">
            <v>0.12</v>
          </cell>
          <cell r="AF541">
            <v>43691</v>
          </cell>
          <cell r="AG541" t="str">
            <v>含税到厂</v>
          </cell>
          <cell r="AI541"/>
          <cell r="AJ541"/>
          <cell r="AK541" t="str">
            <v>agree</v>
          </cell>
          <cell r="AL541">
            <v>20000</v>
          </cell>
          <cell r="AM541">
            <v>43678</v>
          </cell>
          <cell r="AN541" t="str">
            <v>Yes</v>
          </cell>
          <cell r="AO541" t="str">
            <v>agree</v>
          </cell>
          <cell r="AP541">
            <v>520000</v>
          </cell>
          <cell r="AQ541">
            <v>43678</v>
          </cell>
          <cell r="AR541">
            <v>43701</v>
          </cell>
          <cell r="AS541" t="str">
            <v>complete</v>
          </cell>
          <cell r="AT541"/>
          <cell r="AV541"/>
          <cell r="AX541" t="str">
            <v>Yes</v>
          </cell>
          <cell r="AY541"/>
          <cell r="AZ541" t="str">
            <v>Y</v>
          </cell>
          <cell r="BA541" t="str">
            <v>Yes</v>
          </cell>
        </row>
        <row r="542">
          <cell r="A542">
            <v>43678</v>
          </cell>
          <cell r="B542">
            <v>391</v>
          </cell>
          <cell r="C542" t="str">
            <v>C49SZX20190113LC</v>
          </cell>
          <cell r="D542" t="str">
            <v>首航</v>
          </cell>
          <cell r="E542" t="str">
            <v>YSM20R(SV)-2</v>
          </cell>
          <cell r="F542" t="str">
            <v>#03938</v>
          </cell>
          <cell r="G542" t="e">
            <v>#REF!</v>
          </cell>
          <cell r="H542" t="e">
            <v>#REF!</v>
          </cell>
          <cell r="I542" t="str">
            <v>L-&gt;R</v>
          </cell>
          <cell r="J542" t="str">
            <v>No</v>
          </cell>
          <cell r="K542">
            <v>1</v>
          </cell>
          <cell r="L542">
            <v>109624</v>
          </cell>
          <cell r="M542" t="str">
            <v>OCT 19</v>
          </cell>
          <cell r="N542">
            <v>43759</v>
          </cell>
          <cell r="O542">
            <v>11100343</v>
          </cell>
          <cell r="P542">
            <v>1200000</v>
          </cell>
          <cell r="Q542">
            <v>43739</v>
          </cell>
          <cell r="R542" t="str">
            <v>Yes</v>
          </cell>
          <cell r="S542" t="str">
            <v>C49</v>
          </cell>
          <cell r="T542" t="str">
            <v>SOUTH</v>
          </cell>
          <cell r="U542" t="str">
            <v>深圳</v>
          </cell>
          <cell r="V542" t="str">
            <v>SZ 深圳</v>
          </cell>
          <cell r="W542" t="str">
            <v>LC</v>
          </cell>
          <cell r="X542" t="str">
            <v>RMB</v>
          </cell>
          <cell r="Y542">
            <v>1200000</v>
          </cell>
          <cell r="Z542">
            <v>1.1299999999999999</v>
          </cell>
          <cell r="AA542">
            <v>1200000</v>
          </cell>
          <cell r="AB542">
            <v>1.135</v>
          </cell>
          <cell r="AC542">
            <v>1205309.7345132744</v>
          </cell>
          <cell r="AD542">
            <v>144637.16814159293</v>
          </cell>
          <cell r="AE542">
            <v>0.12</v>
          </cell>
          <cell r="AF542">
            <v>43691</v>
          </cell>
          <cell r="AG542" t="str">
            <v>含税到厂</v>
          </cell>
          <cell r="AI542"/>
          <cell r="AJ542"/>
          <cell r="AK542">
            <v>0.3</v>
          </cell>
          <cell r="AL542">
            <v>360000</v>
          </cell>
          <cell r="AM542">
            <v>43678</v>
          </cell>
          <cell r="AN542" t="str">
            <v>Yes</v>
          </cell>
          <cell r="AO542">
            <v>0.65</v>
          </cell>
          <cell r="AP542">
            <v>780000</v>
          </cell>
          <cell r="AQ542">
            <v>43739</v>
          </cell>
          <cell r="AR542">
            <v>43753</v>
          </cell>
          <cell r="AS542">
            <v>0.05</v>
          </cell>
          <cell r="AT542">
            <v>60000</v>
          </cell>
          <cell r="AU542">
            <v>43831</v>
          </cell>
          <cell r="AV542">
            <v>43837</v>
          </cell>
          <cell r="AX542" t="str">
            <v>Yes</v>
          </cell>
          <cell r="AY542"/>
          <cell r="AZ542" t="str">
            <v>Y</v>
          </cell>
          <cell r="BA542"/>
        </row>
        <row r="543">
          <cell r="A543">
            <v>43678</v>
          </cell>
          <cell r="B543">
            <v>392</v>
          </cell>
          <cell r="C543" t="str">
            <v>C49SZX20190113LC</v>
          </cell>
          <cell r="D543" t="str">
            <v>首航</v>
          </cell>
          <cell r="E543" t="str">
            <v>YSM10</v>
          </cell>
          <cell r="F543" t="str">
            <v>#03938</v>
          </cell>
          <cell r="G543" t="e">
            <v>#REF!</v>
          </cell>
          <cell r="H543" t="e">
            <v>#REF!</v>
          </cell>
          <cell r="I543" t="str">
            <v>L-&gt;R</v>
          </cell>
          <cell r="J543" t="str">
            <v>MVC+ATS15</v>
          </cell>
          <cell r="K543">
            <v>1</v>
          </cell>
          <cell r="L543">
            <v>109587</v>
          </cell>
          <cell r="M543" t="str">
            <v>OCT 19</v>
          </cell>
          <cell r="N543">
            <v>43759</v>
          </cell>
          <cell r="O543">
            <v>11100343</v>
          </cell>
          <cell r="P543">
            <v>800000</v>
          </cell>
          <cell r="Q543">
            <v>43739</v>
          </cell>
          <cell r="R543" t="str">
            <v>Yes</v>
          </cell>
          <cell r="S543" t="str">
            <v>C49</v>
          </cell>
          <cell r="T543" t="str">
            <v>SOUTH</v>
          </cell>
          <cell r="U543" t="str">
            <v>深圳</v>
          </cell>
          <cell r="V543" t="str">
            <v>SZ 深圳</v>
          </cell>
          <cell r="W543" t="str">
            <v>LC</v>
          </cell>
          <cell r="X543" t="str">
            <v>RMB</v>
          </cell>
          <cell r="Y543">
            <v>800000</v>
          </cell>
          <cell r="Z543">
            <v>1.1299999999999999</v>
          </cell>
          <cell r="AA543">
            <v>800000</v>
          </cell>
          <cell r="AB543">
            <v>1.135</v>
          </cell>
          <cell r="AC543">
            <v>803539.82300884963</v>
          </cell>
          <cell r="AD543">
            <v>96424.778761061956</v>
          </cell>
          <cell r="AE543">
            <v>0.12</v>
          </cell>
          <cell r="AF543">
            <v>43691</v>
          </cell>
          <cell r="AG543" t="str">
            <v>含税到厂</v>
          </cell>
          <cell r="AI543"/>
          <cell r="AJ543"/>
          <cell r="AK543">
            <v>0.3</v>
          </cell>
          <cell r="AL543">
            <v>240000</v>
          </cell>
          <cell r="AM543">
            <v>43678</v>
          </cell>
          <cell r="AN543" t="str">
            <v>Yes</v>
          </cell>
          <cell r="AO543">
            <v>0.65</v>
          </cell>
          <cell r="AP543">
            <v>520000</v>
          </cell>
          <cell r="AQ543">
            <v>43739</v>
          </cell>
          <cell r="AR543">
            <v>43753</v>
          </cell>
          <cell r="AS543">
            <v>0.05</v>
          </cell>
          <cell r="AT543">
            <v>40000</v>
          </cell>
          <cell r="AU543">
            <v>43831</v>
          </cell>
          <cell r="AV543">
            <v>43837</v>
          </cell>
          <cell r="AX543" t="str">
            <v>Yes</v>
          </cell>
          <cell r="AY543"/>
          <cell r="AZ543" t="str">
            <v>Y</v>
          </cell>
          <cell r="BA543"/>
        </row>
        <row r="544">
          <cell r="A544">
            <v>43678</v>
          </cell>
          <cell r="B544">
            <v>393</v>
          </cell>
          <cell r="C544" t="str">
            <v>C49SZX20190113LC</v>
          </cell>
          <cell r="D544" t="str">
            <v>首航</v>
          </cell>
          <cell r="E544" t="str">
            <v>YSM10</v>
          </cell>
          <cell r="F544" t="str">
            <v>#03938</v>
          </cell>
          <cell r="G544" t="e">
            <v>#REF!</v>
          </cell>
          <cell r="H544" t="e">
            <v>#REF!</v>
          </cell>
          <cell r="I544" t="str">
            <v>L-&gt;R</v>
          </cell>
          <cell r="J544" t="str">
            <v>No</v>
          </cell>
          <cell r="K544">
            <v>1</v>
          </cell>
          <cell r="L544">
            <v>109588</v>
          </cell>
          <cell r="M544" t="str">
            <v>OCT 19</v>
          </cell>
          <cell r="N544">
            <v>43759</v>
          </cell>
          <cell r="O544">
            <v>11100343</v>
          </cell>
          <cell r="P544">
            <v>800000</v>
          </cell>
          <cell r="Q544">
            <v>43739</v>
          </cell>
          <cell r="R544" t="str">
            <v>Yes</v>
          </cell>
          <cell r="S544" t="str">
            <v>C49</v>
          </cell>
          <cell r="T544" t="str">
            <v>SOUTH</v>
          </cell>
          <cell r="U544" t="str">
            <v>深圳</v>
          </cell>
          <cell r="V544" t="str">
            <v>SZ 深圳</v>
          </cell>
          <cell r="W544" t="str">
            <v>LC</v>
          </cell>
          <cell r="X544" t="str">
            <v>RMB</v>
          </cell>
          <cell r="Y544">
            <v>800000</v>
          </cell>
          <cell r="Z544">
            <v>1.1299999999999999</v>
          </cell>
          <cell r="AA544">
            <v>800000</v>
          </cell>
          <cell r="AB544">
            <v>1.135</v>
          </cell>
          <cell r="AC544">
            <v>803539.82300884963</v>
          </cell>
          <cell r="AD544">
            <v>96424.778761061956</v>
          </cell>
          <cell r="AE544">
            <v>0.12</v>
          </cell>
          <cell r="AF544">
            <v>43691</v>
          </cell>
          <cell r="AG544" t="str">
            <v>含税到厂</v>
          </cell>
          <cell r="AI544"/>
          <cell r="AJ544"/>
          <cell r="AK544">
            <v>0.3</v>
          </cell>
          <cell r="AL544">
            <v>240000</v>
          </cell>
          <cell r="AM544">
            <v>43678</v>
          </cell>
          <cell r="AN544" t="str">
            <v>Yes</v>
          </cell>
          <cell r="AO544">
            <v>0.65</v>
          </cell>
          <cell r="AP544">
            <v>520000</v>
          </cell>
          <cell r="AQ544">
            <v>43739</v>
          </cell>
          <cell r="AR544">
            <v>43753</v>
          </cell>
          <cell r="AS544">
            <v>0.05</v>
          </cell>
          <cell r="AT544">
            <v>40000</v>
          </cell>
          <cell r="AU544">
            <v>43831</v>
          </cell>
          <cell r="AV544">
            <v>43837</v>
          </cell>
          <cell r="AX544" t="str">
            <v>Yes</v>
          </cell>
          <cell r="AY544"/>
          <cell r="AZ544" t="str">
            <v>Y</v>
          </cell>
          <cell r="BA544"/>
        </row>
        <row r="545">
          <cell r="A545">
            <v>43678</v>
          </cell>
          <cell r="B545">
            <v>394</v>
          </cell>
          <cell r="C545" t="str">
            <v>C49SZX20190119SX</v>
          </cell>
          <cell r="D545" t="str">
            <v>太美亚</v>
          </cell>
          <cell r="E545" t="str">
            <v>YSM20R(SV)-2</v>
          </cell>
          <cell r="F545" t="str">
            <v>#03924</v>
          </cell>
          <cell r="G545" t="e">
            <v>#REF!</v>
          </cell>
          <cell r="H545" t="e">
            <v>#REF!</v>
          </cell>
          <cell r="I545" t="str">
            <v>L-&gt;R</v>
          </cell>
          <cell r="J545" t="str">
            <v>No</v>
          </cell>
          <cell r="K545">
            <v>1</v>
          </cell>
          <cell r="L545">
            <v>109526</v>
          </cell>
          <cell r="M545" t="str">
            <v>SEP 19</v>
          </cell>
          <cell r="N545">
            <v>43714</v>
          </cell>
          <cell r="O545">
            <v>11100324</v>
          </cell>
          <cell r="P545">
            <v>993333.33</v>
          </cell>
          <cell r="Q545">
            <v>43709</v>
          </cell>
          <cell r="R545" t="str">
            <v>Yes</v>
          </cell>
          <cell r="S545" t="str">
            <v>C49</v>
          </cell>
          <cell r="T545" t="str">
            <v>SOUTH</v>
          </cell>
          <cell r="U545" t="str">
            <v>深圳</v>
          </cell>
          <cell r="V545" t="str">
            <v>SZ 深圳</v>
          </cell>
          <cell r="W545" t="str">
            <v>SX</v>
          </cell>
          <cell r="X545" t="str">
            <v>RMB</v>
          </cell>
          <cell r="Y545">
            <v>993333.33</v>
          </cell>
          <cell r="Z545">
            <v>1.1299999999999999</v>
          </cell>
          <cell r="AA545">
            <v>993333.33</v>
          </cell>
          <cell r="AB545">
            <v>1.135</v>
          </cell>
          <cell r="AC545">
            <v>997728.61022123904</v>
          </cell>
          <cell r="AD545">
            <v>119727.43322654867</v>
          </cell>
          <cell r="AE545">
            <v>0.12</v>
          </cell>
          <cell r="AF545">
            <v>43693</v>
          </cell>
          <cell r="AG545" t="str">
            <v>含税到厂</v>
          </cell>
          <cell r="AK545">
            <v>0.2</v>
          </cell>
          <cell r="AL545">
            <v>198666.666</v>
          </cell>
          <cell r="AM545">
            <v>43678</v>
          </cell>
          <cell r="AN545" t="str">
            <v>Yes</v>
          </cell>
          <cell r="AO545">
            <v>0.7</v>
          </cell>
          <cell r="AP545">
            <v>695333.33099999989</v>
          </cell>
          <cell r="AQ545">
            <v>43709</v>
          </cell>
          <cell r="AR545">
            <v>43711</v>
          </cell>
          <cell r="AS545">
            <v>0.1</v>
          </cell>
          <cell r="AT545">
            <v>99333.332999999999</v>
          </cell>
          <cell r="AU545" t="str">
            <v>NOV 19</v>
          </cell>
          <cell r="AV545">
            <v>43775</v>
          </cell>
          <cell r="AX545" t="str">
            <v>Yes</v>
          </cell>
        </row>
        <row r="546">
          <cell r="A546">
            <v>43678</v>
          </cell>
          <cell r="B546">
            <v>395</v>
          </cell>
          <cell r="C546" t="str">
            <v>C49SZX20190119SX</v>
          </cell>
          <cell r="D546" t="str">
            <v>太美亚</v>
          </cell>
          <cell r="E546" t="str">
            <v>YSM20R(SV)-2</v>
          </cell>
          <cell r="F546" t="str">
            <v>#03924</v>
          </cell>
          <cell r="G546" t="e">
            <v>#REF!</v>
          </cell>
          <cell r="H546" t="e">
            <v>#REF!</v>
          </cell>
          <cell r="I546" t="str">
            <v>L-&gt;R</v>
          </cell>
          <cell r="J546" t="str">
            <v>No</v>
          </cell>
          <cell r="K546">
            <v>1</v>
          </cell>
          <cell r="L546">
            <v>109294</v>
          </cell>
          <cell r="M546" t="str">
            <v>SEP 19</v>
          </cell>
          <cell r="N546">
            <v>43714</v>
          </cell>
          <cell r="O546">
            <v>11100324</v>
          </cell>
          <cell r="P546">
            <v>993333.33</v>
          </cell>
          <cell r="Q546">
            <v>43709</v>
          </cell>
          <cell r="R546" t="str">
            <v>Yes</v>
          </cell>
          <cell r="S546" t="str">
            <v>C49</v>
          </cell>
          <cell r="T546" t="str">
            <v>SOUTH</v>
          </cell>
          <cell r="U546" t="str">
            <v>深圳</v>
          </cell>
          <cell r="V546" t="str">
            <v>SZ 深圳</v>
          </cell>
          <cell r="W546" t="str">
            <v>SX</v>
          </cell>
          <cell r="X546" t="str">
            <v>RMB</v>
          </cell>
          <cell r="Y546">
            <v>993333.33</v>
          </cell>
          <cell r="Z546">
            <v>1.1299999999999999</v>
          </cell>
          <cell r="AA546">
            <v>993333.33</v>
          </cell>
          <cell r="AB546">
            <v>1.135</v>
          </cell>
          <cell r="AC546">
            <v>997728.61022123904</v>
          </cell>
          <cell r="AD546">
            <v>119727.43322654867</v>
          </cell>
          <cell r="AE546">
            <v>0.12</v>
          </cell>
          <cell r="AF546">
            <v>43693</v>
          </cell>
          <cell r="AG546" t="str">
            <v>含税到厂</v>
          </cell>
          <cell r="AK546">
            <v>0.2</v>
          </cell>
          <cell r="AL546">
            <v>198666.666</v>
          </cell>
          <cell r="AM546">
            <v>43678</v>
          </cell>
          <cell r="AN546" t="str">
            <v>Yes</v>
          </cell>
          <cell r="AO546">
            <v>0.7</v>
          </cell>
          <cell r="AP546">
            <v>695333.33099999989</v>
          </cell>
          <cell r="AQ546">
            <v>43709</v>
          </cell>
          <cell r="AR546">
            <v>43711</v>
          </cell>
          <cell r="AS546">
            <v>0.1</v>
          </cell>
          <cell r="AT546">
            <v>99333.332999999999</v>
          </cell>
          <cell r="AU546" t="str">
            <v>NOV 19</v>
          </cell>
          <cell r="AV546">
            <v>43775</v>
          </cell>
          <cell r="AX546" t="str">
            <v>Yes</v>
          </cell>
        </row>
        <row r="547">
          <cell r="A547">
            <v>43678</v>
          </cell>
          <cell r="B547">
            <v>396</v>
          </cell>
          <cell r="C547" t="str">
            <v>C49SZX20190119SX</v>
          </cell>
          <cell r="D547" t="str">
            <v>太美亚</v>
          </cell>
          <cell r="E547" t="str">
            <v>YSM20R(SV)-2</v>
          </cell>
          <cell r="F547" t="str">
            <v>#03924</v>
          </cell>
          <cell r="G547" t="e">
            <v>#REF!</v>
          </cell>
          <cell r="H547" t="e">
            <v>#REF!</v>
          </cell>
          <cell r="I547" t="str">
            <v>R-&gt;L</v>
          </cell>
          <cell r="J547" t="str">
            <v>No</v>
          </cell>
          <cell r="K547">
            <v>1</v>
          </cell>
          <cell r="L547">
            <v>109603</v>
          </cell>
          <cell r="M547" t="str">
            <v>SEP 19</v>
          </cell>
          <cell r="N547">
            <v>43714</v>
          </cell>
          <cell r="O547">
            <v>11100324</v>
          </cell>
          <cell r="P547">
            <v>993333.33</v>
          </cell>
          <cell r="Q547">
            <v>43709</v>
          </cell>
          <cell r="R547" t="str">
            <v>Yes</v>
          </cell>
          <cell r="S547" t="str">
            <v>C49</v>
          </cell>
          <cell r="T547" t="str">
            <v>SOUTH</v>
          </cell>
          <cell r="U547" t="str">
            <v>深圳</v>
          </cell>
          <cell r="V547" t="str">
            <v>SZ 深圳</v>
          </cell>
          <cell r="W547" t="str">
            <v>SX</v>
          </cell>
          <cell r="X547" t="str">
            <v>RMB</v>
          </cell>
          <cell r="Y547">
            <v>993333.33</v>
          </cell>
          <cell r="Z547">
            <v>1.1299999999999999</v>
          </cell>
          <cell r="AA547">
            <v>993333.33</v>
          </cell>
          <cell r="AB547">
            <v>1.135</v>
          </cell>
          <cell r="AC547">
            <v>997728.61022123904</v>
          </cell>
          <cell r="AD547">
            <v>119727.43322654867</v>
          </cell>
          <cell r="AE547">
            <v>0.12</v>
          </cell>
          <cell r="AF547">
            <v>43693</v>
          </cell>
          <cell r="AG547" t="str">
            <v>含税到厂</v>
          </cell>
          <cell r="AK547">
            <v>0.2</v>
          </cell>
          <cell r="AL547">
            <v>198666.666</v>
          </cell>
          <cell r="AM547">
            <v>43678</v>
          </cell>
          <cell r="AN547" t="str">
            <v>Yes</v>
          </cell>
          <cell r="AO547">
            <v>0.7</v>
          </cell>
          <cell r="AP547">
            <v>695333.33099999989</v>
          </cell>
          <cell r="AQ547">
            <v>43709</v>
          </cell>
          <cell r="AR547">
            <v>43711</v>
          </cell>
          <cell r="AS547">
            <v>0.1</v>
          </cell>
          <cell r="AT547">
            <v>99333.332999999999</v>
          </cell>
          <cell r="AU547" t="str">
            <v>NOV 19</v>
          </cell>
          <cell r="AV547">
            <v>43775</v>
          </cell>
          <cell r="AX547" t="str">
            <v>Yes</v>
          </cell>
        </row>
        <row r="548">
          <cell r="A548">
            <v>43678</v>
          </cell>
          <cell r="B548">
            <v>397</v>
          </cell>
          <cell r="C548" t="str">
            <v>C49SZX20190119SX</v>
          </cell>
          <cell r="D548" t="str">
            <v>太美亚</v>
          </cell>
          <cell r="E548" t="str">
            <v>YSM10</v>
          </cell>
          <cell r="F548" t="str">
            <v>#03924</v>
          </cell>
          <cell r="G548" t="e">
            <v>#REF!</v>
          </cell>
          <cell r="H548" t="e">
            <v>#REF!</v>
          </cell>
          <cell r="I548" t="str">
            <v>R-&gt;L</v>
          </cell>
          <cell r="J548" t="str">
            <v>MVC+ATS15</v>
          </cell>
          <cell r="K548">
            <v>1</v>
          </cell>
          <cell r="L548">
            <v>109564</v>
          </cell>
          <cell r="M548" t="str">
            <v>SEP 19</v>
          </cell>
          <cell r="N548">
            <v>43714</v>
          </cell>
          <cell r="O548">
            <v>11100324</v>
          </cell>
          <cell r="P548">
            <v>650000</v>
          </cell>
          <cell r="Q548">
            <v>43709</v>
          </cell>
          <cell r="R548" t="str">
            <v>Yes</v>
          </cell>
          <cell r="S548" t="str">
            <v>C49</v>
          </cell>
          <cell r="T548" t="str">
            <v>SOUTH</v>
          </cell>
          <cell r="U548" t="str">
            <v>深圳</v>
          </cell>
          <cell r="V548" t="str">
            <v>SZ 深圳</v>
          </cell>
          <cell r="W548" t="str">
            <v>SX</v>
          </cell>
          <cell r="X548" t="str">
            <v>RMB</v>
          </cell>
          <cell r="Y548">
            <v>650000</v>
          </cell>
          <cell r="Z548">
            <v>1.1299999999999999</v>
          </cell>
          <cell r="AA548">
            <v>650000</v>
          </cell>
          <cell r="AB548">
            <v>1.135</v>
          </cell>
          <cell r="AC548">
            <v>652876.10619469034</v>
          </cell>
          <cell r="AD548">
            <v>78345.132743362832</v>
          </cell>
          <cell r="AE548">
            <v>0.12</v>
          </cell>
          <cell r="AF548">
            <v>43693</v>
          </cell>
          <cell r="AG548" t="str">
            <v>含税到厂</v>
          </cell>
          <cell r="AK548">
            <v>0.2</v>
          </cell>
          <cell r="AL548">
            <v>130000</v>
          </cell>
          <cell r="AM548">
            <v>43678</v>
          </cell>
          <cell r="AN548" t="str">
            <v>Yes</v>
          </cell>
          <cell r="AO548">
            <v>0.7</v>
          </cell>
          <cell r="AP548">
            <v>455000</v>
          </cell>
          <cell r="AQ548">
            <v>43709</v>
          </cell>
          <cell r="AR548">
            <v>43711</v>
          </cell>
          <cell r="AS548">
            <v>0.1</v>
          </cell>
          <cell r="AT548">
            <v>65000</v>
          </cell>
          <cell r="AU548" t="str">
            <v>NOV 19</v>
          </cell>
          <cell r="AV548">
            <v>43775</v>
          </cell>
          <cell r="AX548" t="str">
            <v>Yes</v>
          </cell>
        </row>
        <row r="549">
          <cell r="A549">
            <v>43678</v>
          </cell>
          <cell r="B549">
            <v>398</v>
          </cell>
          <cell r="C549" t="str">
            <v>C49SZX20190119SX</v>
          </cell>
          <cell r="D549" t="str">
            <v>太美亚</v>
          </cell>
          <cell r="E549" t="str">
            <v>YSM10</v>
          </cell>
          <cell r="F549" t="str">
            <v>#03924</v>
          </cell>
          <cell r="G549" t="e">
            <v>#REF!</v>
          </cell>
          <cell r="H549" t="e">
            <v>#REF!</v>
          </cell>
          <cell r="I549" t="str">
            <v>R-&gt;L</v>
          </cell>
          <cell r="J549" t="str">
            <v>MVC</v>
          </cell>
          <cell r="K549">
            <v>1</v>
          </cell>
          <cell r="L549">
            <v>109588</v>
          </cell>
          <cell r="M549" t="str">
            <v>SEP 19</v>
          </cell>
          <cell r="N549">
            <v>43714</v>
          </cell>
          <cell r="O549">
            <v>11100324</v>
          </cell>
          <cell r="P549">
            <v>650000</v>
          </cell>
          <cell r="Q549">
            <v>43709</v>
          </cell>
          <cell r="R549" t="str">
            <v>Yes</v>
          </cell>
          <cell r="S549" t="str">
            <v>C49</v>
          </cell>
          <cell r="T549" t="str">
            <v>SOUTH</v>
          </cell>
          <cell r="U549" t="str">
            <v>深圳</v>
          </cell>
          <cell r="V549" t="str">
            <v>SZ 深圳</v>
          </cell>
          <cell r="W549" t="str">
            <v>SX</v>
          </cell>
          <cell r="X549" t="str">
            <v>RMB</v>
          </cell>
          <cell r="Y549">
            <v>650000</v>
          </cell>
          <cell r="Z549">
            <v>1.1299999999999999</v>
          </cell>
          <cell r="AA549">
            <v>650000</v>
          </cell>
          <cell r="AB549">
            <v>1.135</v>
          </cell>
          <cell r="AC549">
            <v>652876.10619469034</v>
          </cell>
          <cell r="AD549">
            <v>78345.132743362832</v>
          </cell>
          <cell r="AE549">
            <v>0.12</v>
          </cell>
          <cell r="AF549">
            <v>43693</v>
          </cell>
          <cell r="AG549" t="str">
            <v>含税到厂</v>
          </cell>
          <cell r="AK549">
            <v>0.2</v>
          </cell>
          <cell r="AL549">
            <v>130000</v>
          </cell>
          <cell r="AM549">
            <v>43678</v>
          </cell>
          <cell r="AN549" t="str">
            <v>Yes</v>
          </cell>
          <cell r="AO549">
            <v>0.7</v>
          </cell>
          <cell r="AP549">
            <v>455000</v>
          </cell>
          <cell r="AQ549">
            <v>43709</v>
          </cell>
          <cell r="AR549">
            <v>43711</v>
          </cell>
          <cell r="AS549">
            <v>0.1</v>
          </cell>
          <cell r="AT549">
            <v>65000</v>
          </cell>
          <cell r="AU549" t="str">
            <v>NOV 19</v>
          </cell>
          <cell r="AV549">
            <v>43775</v>
          </cell>
          <cell r="AX549" t="str">
            <v>Yes</v>
          </cell>
        </row>
        <row r="550">
          <cell r="A550">
            <v>43678</v>
          </cell>
          <cell r="B550">
            <v>399</v>
          </cell>
          <cell r="C550" t="str">
            <v>C49SZX20190119SX</v>
          </cell>
          <cell r="D550" t="str">
            <v>太美亚</v>
          </cell>
          <cell r="E550" t="str">
            <v>YSM10</v>
          </cell>
          <cell r="F550" t="str">
            <v>#03924</v>
          </cell>
          <cell r="G550" t="e">
            <v>#REF!</v>
          </cell>
          <cell r="H550" t="e">
            <v>#REF!</v>
          </cell>
          <cell r="I550" t="str">
            <v>L-&gt;R</v>
          </cell>
          <cell r="J550" t="str">
            <v>MVC</v>
          </cell>
          <cell r="K550">
            <v>1</v>
          </cell>
          <cell r="L550">
            <v>109566</v>
          </cell>
          <cell r="M550" t="str">
            <v>SEP 19</v>
          </cell>
          <cell r="N550">
            <v>43714</v>
          </cell>
          <cell r="O550">
            <v>11100324</v>
          </cell>
          <cell r="P550">
            <v>650000</v>
          </cell>
          <cell r="Q550">
            <v>43709</v>
          </cell>
          <cell r="R550" t="str">
            <v>Yes</v>
          </cell>
          <cell r="S550" t="str">
            <v>C49</v>
          </cell>
          <cell r="T550" t="str">
            <v>SOUTH</v>
          </cell>
          <cell r="U550" t="str">
            <v>深圳</v>
          </cell>
          <cell r="V550" t="str">
            <v>SZ 深圳</v>
          </cell>
          <cell r="W550" t="str">
            <v>SX</v>
          </cell>
          <cell r="X550" t="str">
            <v>RMB</v>
          </cell>
          <cell r="Y550">
            <v>650000</v>
          </cell>
          <cell r="Z550">
            <v>1.1299999999999999</v>
          </cell>
          <cell r="AA550">
            <v>650000</v>
          </cell>
          <cell r="AB550">
            <v>1.135</v>
          </cell>
          <cell r="AC550">
            <v>652876.10619469034</v>
          </cell>
          <cell r="AD550">
            <v>78345.132743362832</v>
          </cell>
          <cell r="AE550">
            <v>0.12</v>
          </cell>
          <cell r="AF550">
            <v>43693</v>
          </cell>
          <cell r="AG550" t="str">
            <v>含税到厂</v>
          </cell>
          <cell r="AK550">
            <v>0.2</v>
          </cell>
          <cell r="AL550">
            <v>130000</v>
          </cell>
          <cell r="AM550">
            <v>43678</v>
          </cell>
          <cell r="AN550" t="str">
            <v>Yes</v>
          </cell>
          <cell r="AO550">
            <v>0.7</v>
          </cell>
          <cell r="AP550">
            <v>455000</v>
          </cell>
          <cell r="AQ550">
            <v>43709</v>
          </cell>
          <cell r="AR550">
            <v>43711</v>
          </cell>
          <cell r="AS550">
            <v>0.1</v>
          </cell>
          <cell r="AT550">
            <v>65000</v>
          </cell>
          <cell r="AU550" t="str">
            <v>NOV 19</v>
          </cell>
          <cell r="AV550">
            <v>43775</v>
          </cell>
          <cell r="AX550" t="str">
            <v>Yes</v>
          </cell>
        </row>
        <row r="551">
          <cell r="A551">
            <v>43678</v>
          </cell>
          <cell r="B551">
            <v>400</v>
          </cell>
          <cell r="C551" t="str">
            <v>C49SZX20190119SX</v>
          </cell>
          <cell r="D551" t="str">
            <v>太美亚</v>
          </cell>
          <cell r="E551" t="str">
            <v>YSM10</v>
          </cell>
          <cell r="F551" t="str">
            <v>#03924</v>
          </cell>
          <cell r="G551" t="e">
            <v>#REF!</v>
          </cell>
          <cell r="H551" t="e">
            <v>#REF!</v>
          </cell>
          <cell r="I551" t="str">
            <v>L-&gt;R</v>
          </cell>
          <cell r="J551" t="str">
            <v>MVC</v>
          </cell>
          <cell r="K551">
            <v>1</v>
          </cell>
          <cell r="L551">
            <v>109566</v>
          </cell>
          <cell r="M551" t="str">
            <v>SEP 19</v>
          </cell>
          <cell r="N551">
            <v>43714</v>
          </cell>
          <cell r="O551">
            <v>11100324</v>
          </cell>
          <cell r="P551">
            <v>650000</v>
          </cell>
          <cell r="Q551">
            <v>43709</v>
          </cell>
          <cell r="R551" t="str">
            <v>Yes</v>
          </cell>
          <cell r="S551" t="str">
            <v>C49</v>
          </cell>
          <cell r="T551" t="str">
            <v>SOUTH</v>
          </cell>
          <cell r="U551" t="str">
            <v>深圳</v>
          </cell>
          <cell r="V551" t="str">
            <v>SZ 深圳</v>
          </cell>
          <cell r="W551" t="str">
            <v>SX</v>
          </cell>
          <cell r="X551" t="str">
            <v>RMB</v>
          </cell>
          <cell r="Y551">
            <v>650000</v>
          </cell>
          <cell r="Z551">
            <v>1.1299999999999999</v>
          </cell>
          <cell r="AA551">
            <v>650000</v>
          </cell>
          <cell r="AB551">
            <v>1.135</v>
          </cell>
          <cell r="AC551">
            <v>652876.10619469034</v>
          </cell>
          <cell r="AD551">
            <v>78345.132743362832</v>
          </cell>
          <cell r="AE551">
            <v>0.12</v>
          </cell>
          <cell r="AF551">
            <v>43693</v>
          </cell>
          <cell r="AG551" t="str">
            <v>含税到厂</v>
          </cell>
          <cell r="AK551">
            <v>0.2</v>
          </cell>
          <cell r="AL551">
            <v>130000</v>
          </cell>
          <cell r="AM551">
            <v>43678</v>
          </cell>
          <cell r="AN551" t="str">
            <v>Yes</v>
          </cell>
          <cell r="AO551">
            <v>0.7</v>
          </cell>
          <cell r="AP551">
            <v>455000</v>
          </cell>
          <cell r="AQ551">
            <v>43709</v>
          </cell>
          <cell r="AR551">
            <v>43711</v>
          </cell>
          <cell r="AS551">
            <v>0.1</v>
          </cell>
          <cell r="AT551">
            <v>65000</v>
          </cell>
          <cell r="AU551" t="str">
            <v>NOV 19</v>
          </cell>
          <cell r="AV551">
            <v>43775</v>
          </cell>
          <cell r="AX551" t="str">
            <v>Yes</v>
          </cell>
        </row>
        <row r="552">
          <cell r="A552">
            <v>43678</v>
          </cell>
          <cell r="B552">
            <v>401</v>
          </cell>
          <cell r="C552" t="str">
            <v>C49SZX20190119SX</v>
          </cell>
          <cell r="D552" t="str">
            <v>太美亚</v>
          </cell>
          <cell r="E552" t="str">
            <v>YSM10</v>
          </cell>
          <cell r="F552" t="str">
            <v>#03924</v>
          </cell>
          <cell r="G552" t="e">
            <v>#REF!</v>
          </cell>
          <cell r="H552" t="e">
            <v>#REF!</v>
          </cell>
          <cell r="I552" t="str">
            <v>L-&gt;R</v>
          </cell>
          <cell r="J552" t="str">
            <v>MVC</v>
          </cell>
          <cell r="K552">
            <v>1</v>
          </cell>
          <cell r="L552">
            <v>109566</v>
          </cell>
          <cell r="M552" t="str">
            <v>SEP 19</v>
          </cell>
          <cell r="N552">
            <v>43714</v>
          </cell>
          <cell r="O552">
            <v>11100324</v>
          </cell>
          <cell r="P552">
            <v>650000</v>
          </cell>
          <cell r="Q552">
            <v>43709</v>
          </cell>
          <cell r="R552" t="str">
            <v>Yes</v>
          </cell>
          <cell r="S552" t="str">
            <v>C49</v>
          </cell>
          <cell r="T552" t="str">
            <v>SOUTH</v>
          </cell>
          <cell r="U552" t="str">
            <v>深圳</v>
          </cell>
          <cell r="V552" t="str">
            <v>SZ 深圳</v>
          </cell>
          <cell r="W552" t="str">
            <v>SX</v>
          </cell>
          <cell r="X552" t="str">
            <v>RMB</v>
          </cell>
          <cell r="Y552">
            <v>650000</v>
          </cell>
          <cell r="Z552">
            <v>1.1299999999999999</v>
          </cell>
          <cell r="AA552">
            <v>650000</v>
          </cell>
          <cell r="AB552">
            <v>1.135</v>
          </cell>
          <cell r="AC552">
            <v>652876.10619469034</v>
          </cell>
          <cell r="AD552">
            <v>78345.132743362832</v>
          </cell>
          <cell r="AE552">
            <v>0.12</v>
          </cell>
          <cell r="AF552">
            <v>43693</v>
          </cell>
          <cell r="AG552" t="str">
            <v>含税到厂</v>
          </cell>
          <cell r="AK552">
            <v>0.2</v>
          </cell>
          <cell r="AL552">
            <v>130000</v>
          </cell>
          <cell r="AM552">
            <v>43678</v>
          </cell>
          <cell r="AN552" t="str">
            <v>Yes</v>
          </cell>
          <cell r="AO552">
            <v>0.7</v>
          </cell>
          <cell r="AP552">
            <v>455000</v>
          </cell>
          <cell r="AQ552">
            <v>43709</v>
          </cell>
          <cell r="AR552">
            <v>43711</v>
          </cell>
          <cell r="AS552">
            <v>0.1</v>
          </cell>
          <cell r="AT552">
            <v>65000</v>
          </cell>
          <cell r="AU552" t="str">
            <v>NOV 19</v>
          </cell>
          <cell r="AV552">
            <v>43775</v>
          </cell>
          <cell r="AX552" t="str">
            <v>Yes</v>
          </cell>
        </row>
        <row r="553">
          <cell r="A553">
            <v>43678</v>
          </cell>
          <cell r="B553">
            <v>402</v>
          </cell>
          <cell r="C553" t="str">
            <v>C49SZX20190122JL</v>
          </cell>
          <cell r="D553" t="str">
            <v>鑫东泰</v>
          </cell>
          <cell r="E553" t="str">
            <v>YSM20R(SV)-2</v>
          </cell>
          <cell r="F553" t="str">
            <v>NA</v>
          </cell>
          <cell r="G553" t="e">
            <v>#REF!</v>
          </cell>
          <cell r="H553" t="e">
            <v>#REF!</v>
          </cell>
          <cell r="I553" t="str">
            <v>L-&gt;R</v>
          </cell>
          <cell r="J553" t="str">
            <v>MVC</v>
          </cell>
          <cell r="K553">
            <v>1</v>
          </cell>
          <cell r="L553" t="e">
            <v>#REF!</v>
          </cell>
          <cell r="M553" t="e">
            <v>#REF!</v>
          </cell>
          <cell r="N553"/>
          <cell r="O553"/>
          <cell r="P553"/>
          <cell r="R553" t="str">
            <v>No</v>
          </cell>
          <cell r="S553" t="str">
            <v>C49</v>
          </cell>
          <cell r="T553" t="str">
            <v>SOUTH</v>
          </cell>
          <cell r="U553" t="str">
            <v>深圳</v>
          </cell>
          <cell r="V553" t="str">
            <v>SZ 深圳</v>
          </cell>
          <cell r="W553" t="str">
            <v>JL</v>
          </cell>
          <cell r="X553" t="str">
            <v>RMB</v>
          </cell>
          <cell r="Y553">
            <v>910000</v>
          </cell>
          <cell r="Z553">
            <v>1.1299999999999999</v>
          </cell>
          <cell r="AA553">
            <v>910000</v>
          </cell>
          <cell r="AB553">
            <v>1.135</v>
          </cell>
          <cell r="AC553">
            <v>914026.54867256642</v>
          </cell>
          <cell r="AD553">
            <v>109683.18584070797</v>
          </cell>
          <cell r="AE553">
            <v>0.12</v>
          </cell>
          <cell r="AF553">
            <v>43692</v>
          </cell>
          <cell r="AG553" t="str">
            <v>含税到厂</v>
          </cell>
          <cell r="AI553"/>
          <cell r="AJ553"/>
          <cell r="AK553">
            <v>0.3</v>
          </cell>
          <cell r="AL553">
            <v>273000</v>
          </cell>
          <cell r="AM553"/>
          <cell r="AN553" t="str">
            <v>No</v>
          </cell>
          <cell r="AO553">
            <v>0.7</v>
          </cell>
          <cell r="AP553">
            <v>637000</v>
          </cell>
          <cell r="AR553"/>
          <cell r="AS553"/>
          <cell r="AT553">
            <v>0</v>
          </cell>
          <cell r="AU553"/>
          <cell r="AV553"/>
          <cell r="AX553" t="str">
            <v>Cancel</v>
          </cell>
          <cell r="AY553"/>
          <cell r="AZ553"/>
          <cell r="BA553" t="str">
            <v>Cancel</v>
          </cell>
        </row>
        <row r="554">
          <cell r="A554">
            <v>43678</v>
          </cell>
          <cell r="B554">
            <v>403</v>
          </cell>
          <cell r="C554" t="str">
            <v>C49SZX20190126MZ</v>
          </cell>
          <cell r="D554" t="str">
            <v>天星创展</v>
          </cell>
          <cell r="E554" t="str">
            <v>YSM20R(SV)-2</v>
          </cell>
          <cell r="F554" t="str">
            <v>#72423</v>
          </cell>
          <cell r="G554" t="e">
            <v>#REF!</v>
          </cell>
          <cell r="H554" t="e">
            <v>#REF!</v>
          </cell>
          <cell r="I554" t="str">
            <v>L-&gt;R</v>
          </cell>
          <cell r="J554" t="str">
            <v>No</v>
          </cell>
          <cell r="K554">
            <v>1</v>
          </cell>
          <cell r="L554">
            <v>109390</v>
          </cell>
          <cell r="M554" t="str">
            <v>AUG 19</v>
          </cell>
          <cell r="N554">
            <v>43700</v>
          </cell>
          <cell r="O554">
            <v>11100314</v>
          </cell>
          <cell r="P554">
            <v>870000</v>
          </cell>
          <cell r="Q554">
            <v>43678</v>
          </cell>
          <cell r="R554" t="str">
            <v>No</v>
          </cell>
          <cell r="S554" t="str">
            <v>C49</v>
          </cell>
          <cell r="T554" t="str">
            <v>SOUTH</v>
          </cell>
          <cell r="U554" t="str">
            <v>深圳</v>
          </cell>
          <cell r="V554" t="str">
            <v>SZ 深圳</v>
          </cell>
          <cell r="W554" t="str">
            <v>MZ</v>
          </cell>
          <cell r="X554" t="str">
            <v>RMB</v>
          </cell>
          <cell r="Y554">
            <v>870000</v>
          </cell>
          <cell r="Z554">
            <v>1.1299999999999999</v>
          </cell>
          <cell r="AA554">
            <v>870000</v>
          </cell>
          <cell r="AB554">
            <v>1.135</v>
          </cell>
          <cell r="AC554">
            <v>873849.55752212403</v>
          </cell>
          <cell r="AD554">
            <v>104861.94690265488</v>
          </cell>
          <cell r="AE554">
            <v>0.12</v>
          </cell>
          <cell r="AF554">
            <v>43697</v>
          </cell>
          <cell r="AG554" t="str">
            <v>含税到厂</v>
          </cell>
          <cell r="AK554">
            <v>1</v>
          </cell>
          <cell r="AL554">
            <v>870000</v>
          </cell>
          <cell r="AM554">
            <v>43678</v>
          </cell>
          <cell r="AN554" t="str">
            <v>Yes</v>
          </cell>
          <cell r="AO554" t="str">
            <v>complete</v>
          </cell>
          <cell r="AP554"/>
          <cell r="AQ554"/>
          <cell r="AS554"/>
          <cell r="AT554"/>
          <cell r="AX554" t="str">
            <v>Yes</v>
          </cell>
          <cell r="AZ554" t="str">
            <v>Y</v>
          </cell>
          <cell r="BA554" t="str">
            <v>Yes</v>
          </cell>
        </row>
        <row r="555">
          <cell r="A555">
            <v>43678</v>
          </cell>
          <cell r="B555">
            <v>404</v>
          </cell>
          <cell r="C555" t="str">
            <v>C49SZX20190121JY</v>
          </cell>
          <cell r="D555" t="str">
            <v>建航</v>
          </cell>
          <cell r="E555" t="str">
            <v>YSM10</v>
          </cell>
          <cell r="F555" t="str">
            <v>#72882</v>
          </cell>
          <cell r="G555" t="e">
            <v>#REF!</v>
          </cell>
          <cell r="H555" t="e">
            <v>#REF!</v>
          </cell>
          <cell r="I555" t="str">
            <v>L-&gt;R</v>
          </cell>
          <cell r="J555" t="str">
            <v>MVC</v>
          </cell>
          <cell r="K555">
            <v>1</v>
          </cell>
          <cell r="L555" t="str">
            <v xml:space="preserve">此台机器预留了上海的Y48836 </v>
          </cell>
          <cell r="M555" t="str">
            <v>SEP 19</v>
          </cell>
          <cell r="N555">
            <v>43719</v>
          </cell>
          <cell r="O555">
            <v>11100328</v>
          </cell>
          <cell r="P555">
            <v>590000</v>
          </cell>
          <cell r="Q555">
            <v>43709</v>
          </cell>
          <cell r="R555" t="str">
            <v>No</v>
          </cell>
          <cell r="S555" t="str">
            <v>C49</v>
          </cell>
          <cell r="T555" t="str">
            <v>SOUTH</v>
          </cell>
          <cell r="U555" t="str">
            <v>深圳</v>
          </cell>
          <cell r="V555" t="str">
            <v>SZ 深圳</v>
          </cell>
          <cell r="W555" t="str">
            <v>JY</v>
          </cell>
          <cell r="X555" t="str">
            <v>RMB</v>
          </cell>
          <cell r="Y555">
            <v>590000</v>
          </cell>
          <cell r="Z555">
            <v>1.1299999999999999</v>
          </cell>
          <cell r="AA555">
            <v>590000</v>
          </cell>
          <cell r="AB555">
            <v>1.135</v>
          </cell>
          <cell r="AC555">
            <v>592610.61946902657</v>
          </cell>
          <cell r="AD555">
            <v>71113.274336283182</v>
          </cell>
          <cell r="AE555">
            <v>0.12</v>
          </cell>
          <cell r="AF555">
            <v>43698</v>
          </cell>
          <cell r="AG555" t="str">
            <v>含税到厂</v>
          </cell>
          <cell r="AK555">
            <v>0.1</v>
          </cell>
          <cell r="AL555">
            <v>60000</v>
          </cell>
          <cell r="AM555">
            <v>43709</v>
          </cell>
          <cell r="AN555" t="str">
            <v>Yes</v>
          </cell>
          <cell r="AO555">
            <v>0.9</v>
          </cell>
          <cell r="AP555">
            <v>530000</v>
          </cell>
          <cell r="AQ555">
            <v>43709</v>
          </cell>
          <cell r="AR555">
            <v>43714</v>
          </cell>
          <cell r="AS555" t="str">
            <v>complete</v>
          </cell>
          <cell r="AT555"/>
          <cell r="AX555" t="str">
            <v>Yes</v>
          </cell>
          <cell r="AZ555" t="str">
            <v>Y</v>
          </cell>
          <cell r="BA555" t="str">
            <v>Yes</v>
          </cell>
        </row>
        <row r="556">
          <cell r="A556">
            <v>43678</v>
          </cell>
          <cell r="B556">
            <v>405</v>
          </cell>
          <cell r="C556" t="str">
            <v>C49SZX20190125KW</v>
          </cell>
          <cell r="D556" t="str">
            <v>伟盛贸易(富洛）/晶科</v>
          </cell>
          <cell r="E556" t="str">
            <v>SIGMA G5S2</v>
          </cell>
          <cell r="F556" t="str">
            <v>#03804</v>
          </cell>
          <cell r="G556" t="e">
            <v>#REF!</v>
          </cell>
          <cell r="H556" t="e">
            <v>#REF!</v>
          </cell>
          <cell r="I556" t="str">
            <v>No</v>
          </cell>
          <cell r="J556" t="str">
            <v>No</v>
          </cell>
          <cell r="K556">
            <v>1</v>
          </cell>
          <cell r="L556">
            <v>109694</v>
          </cell>
          <cell r="M556" t="str">
            <v>OCT 19</v>
          </cell>
          <cell r="N556">
            <v>43746</v>
          </cell>
          <cell r="O556">
            <v>11116328</v>
          </cell>
          <cell r="P556">
            <v>17025000</v>
          </cell>
          <cell r="Q556">
            <v>43739</v>
          </cell>
          <cell r="R556" t="str">
            <v>No</v>
          </cell>
          <cell r="S556" t="str">
            <v>C49</v>
          </cell>
          <cell r="T556" t="str">
            <v>SOUTH</v>
          </cell>
          <cell r="U556" t="str">
            <v>深圳</v>
          </cell>
          <cell r="V556" t="str">
            <v>SZ 深圳</v>
          </cell>
          <cell r="W556" t="str">
            <v>KW</v>
          </cell>
          <cell r="X556" t="str">
            <v>JPY</v>
          </cell>
          <cell r="Y556">
            <v>17025000</v>
          </cell>
          <cell r="Z556">
            <v>1</v>
          </cell>
          <cell r="AA556">
            <v>17025000</v>
          </cell>
          <cell r="AB556">
            <v>7.3499999999999996E-2</v>
          </cell>
          <cell r="AC556">
            <v>1251337.5</v>
          </cell>
          <cell r="AD556">
            <v>150160.5</v>
          </cell>
          <cell r="AE556">
            <v>0.12</v>
          </cell>
          <cell r="AF556">
            <v>43698</v>
          </cell>
          <cell r="AG556" t="str">
            <v>CIF HK</v>
          </cell>
          <cell r="AK556">
            <v>0.3</v>
          </cell>
          <cell r="AL556">
            <v>5107500</v>
          </cell>
          <cell r="AM556">
            <v>43678</v>
          </cell>
          <cell r="AN556" t="str">
            <v>Yes</v>
          </cell>
          <cell r="AO556">
            <v>0.6</v>
          </cell>
          <cell r="AP556">
            <v>10215000</v>
          </cell>
          <cell r="AQ556">
            <v>43739</v>
          </cell>
          <cell r="AR556">
            <v>43741</v>
          </cell>
          <cell r="AS556">
            <v>0.1</v>
          </cell>
          <cell r="AT556">
            <v>1702500</v>
          </cell>
          <cell r="AU556">
            <v>43831</v>
          </cell>
          <cell r="AV556">
            <v>43851</v>
          </cell>
          <cell r="AX556" t="str">
            <v>Yes</v>
          </cell>
        </row>
        <row r="557">
          <cell r="A557">
            <v>43678</v>
          </cell>
          <cell r="B557">
            <v>406</v>
          </cell>
          <cell r="C557" t="str">
            <v>C49SZX20190125KW</v>
          </cell>
          <cell r="D557" t="str">
            <v>伟盛贸易(富洛）/晶科</v>
          </cell>
          <cell r="E557" t="str">
            <v>SIGMA G5S2</v>
          </cell>
          <cell r="F557" t="str">
            <v>#03804</v>
          </cell>
          <cell r="G557" t="e">
            <v>#REF!</v>
          </cell>
          <cell r="H557" t="e">
            <v>#REF!</v>
          </cell>
          <cell r="I557" t="str">
            <v>No</v>
          </cell>
          <cell r="J557" t="str">
            <v>No</v>
          </cell>
          <cell r="K557">
            <v>1</v>
          </cell>
          <cell r="L557">
            <v>109694</v>
          </cell>
          <cell r="M557" t="str">
            <v>OCT 19</v>
          </cell>
          <cell r="N557">
            <v>43746</v>
          </cell>
          <cell r="O557">
            <v>11116328</v>
          </cell>
          <cell r="P557">
            <v>17025000</v>
          </cell>
          <cell r="Q557">
            <v>43739</v>
          </cell>
          <cell r="R557" t="str">
            <v>No</v>
          </cell>
          <cell r="S557" t="str">
            <v>C49</v>
          </cell>
          <cell r="T557" t="str">
            <v>SOUTH</v>
          </cell>
          <cell r="U557" t="str">
            <v>深圳</v>
          </cell>
          <cell r="V557" t="str">
            <v>SZ 深圳</v>
          </cell>
          <cell r="W557" t="str">
            <v>KW</v>
          </cell>
          <cell r="X557" t="str">
            <v>JPY</v>
          </cell>
          <cell r="Y557">
            <v>17025000</v>
          </cell>
          <cell r="Z557">
            <v>1</v>
          </cell>
          <cell r="AA557">
            <v>17025000</v>
          </cell>
          <cell r="AB557">
            <v>7.3499999999999996E-2</v>
          </cell>
          <cell r="AC557">
            <v>1251337.5</v>
          </cell>
          <cell r="AD557">
            <v>150160.5</v>
          </cell>
          <cell r="AE557">
            <v>0.12</v>
          </cell>
          <cell r="AF557">
            <v>43698</v>
          </cell>
          <cell r="AG557" t="str">
            <v>CIF HK</v>
          </cell>
          <cell r="AK557">
            <v>0.3</v>
          </cell>
          <cell r="AL557">
            <v>5107500</v>
          </cell>
          <cell r="AM557">
            <v>43678</v>
          </cell>
          <cell r="AN557" t="str">
            <v>Yes</v>
          </cell>
          <cell r="AO557">
            <v>0.6</v>
          </cell>
          <cell r="AP557">
            <v>10215000</v>
          </cell>
          <cell r="AQ557">
            <v>43739</v>
          </cell>
          <cell r="AR557">
            <v>43741</v>
          </cell>
          <cell r="AS557">
            <v>0.1</v>
          </cell>
          <cell r="AT557">
            <v>1702500</v>
          </cell>
          <cell r="AU557">
            <v>43831</v>
          </cell>
          <cell r="AV557">
            <v>43851</v>
          </cell>
          <cell r="AX557" t="str">
            <v>Yes</v>
          </cell>
        </row>
        <row r="558">
          <cell r="A558">
            <v>43678</v>
          </cell>
          <cell r="B558">
            <v>407</v>
          </cell>
          <cell r="C558" t="str">
            <v>C49SZX20190117SX</v>
          </cell>
          <cell r="D558" t="str">
            <v>玮芯电子</v>
          </cell>
          <cell r="E558" t="str">
            <v>YSM10</v>
          </cell>
          <cell r="F558" t="str">
            <v>#03652</v>
          </cell>
          <cell r="G558" t="e">
            <v>#REF!</v>
          </cell>
          <cell r="H558" t="e">
            <v>#REF!</v>
          </cell>
          <cell r="I558" t="str">
            <v>L-&gt;R</v>
          </cell>
          <cell r="J558" t="str">
            <v>MVC+ATS15</v>
          </cell>
          <cell r="K558">
            <v>1</v>
          </cell>
          <cell r="L558">
            <v>109564</v>
          </cell>
          <cell r="M558" t="str">
            <v>AUG 19</v>
          </cell>
          <cell r="N558">
            <v>43707</v>
          </cell>
          <cell r="O558">
            <v>11100315</v>
          </cell>
          <cell r="P558">
            <v>678000</v>
          </cell>
          <cell r="Q558">
            <v>43678</v>
          </cell>
          <cell r="R558" t="str">
            <v>No</v>
          </cell>
          <cell r="S558" t="str">
            <v>C49</v>
          </cell>
          <cell r="T558" t="str">
            <v>SOUTH</v>
          </cell>
          <cell r="U558" t="str">
            <v>深圳</v>
          </cell>
          <cell r="V558" t="str">
            <v>SZ 深圳</v>
          </cell>
          <cell r="W558" t="str">
            <v>SX</v>
          </cell>
          <cell r="X558" t="str">
            <v>RMB</v>
          </cell>
          <cell r="Y558">
            <v>678000</v>
          </cell>
          <cell r="Z558">
            <v>1.1299999999999999</v>
          </cell>
          <cell r="AA558">
            <v>678000</v>
          </cell>
          <cell r="AB558">
            <v>1.135</v>
          </cell>
          <cell r="AC558">
            <v>681000</v>
          </cell>
          <cell r="AD558">
            <v>81720</v>
          </cell>
          <cell r="AE558">
            <v>0.12</v>
          </cell>
          <cell r="AF558">
            <v>43699</v>
          </cell>
          <cell r="AG558" t="str">
            <v>含税到厂</v>
          </cell>
          <cell r="AK558">
            <v>0.2</v>
          </cell>
          <cell r="AL558">
            <v>135600</v>
          </cell>
          <cell r="AM558">
            <v>43678</v>
          </cell>
          <cell r="AN558" t="str">
            <v>Yes</v>
          </cell>
          <cell r="AO558">
            <v>0.8</v>
          </cell>
          <cell r="AP558">
            <v>542400</v>
          </cell>
          <cell r="AQ558">
            <v>43678</v>
          </cell>
          <cell r="AR558">
            <v>43705</v>
          </cell>
          <cell r="AS558" t="str">
            <v>complete</v>
          </cell>
          <cell r="AT558"/>
          <cell r="AX558" t="str">
            <v>Yes</v>
          </cell>
          <cell r="AZ558" t="str">
            <v>Y</v>
          </cell>
          <cell r="BA558" t="str">
            <v>Yes</v>
          </cell>
        </row>
        <row r="559">
          <cell r="A559">
            <v>43678</v>
          </cell>
          <cell r="B559">
            <v>408</v>
          </cell>
          <cell r="C559" t="str">
            <v>C49SZX20190127JY</v>
          </cell>
          <cell r="D559" t="str">
            <v>海松微</v>
          </cell>
          <cell r="E559" t="str">
            <v>YSM10</v>
          </cell>
          <cell r="F559" t="str">
            <v>#03950</v>
          </cell>
          <cell r="G559" t="e">
            <v>#REF!</v>
          </cell>
          <cell r="H559" t="e">
            <v>#REF!</v>
          </cell>
          <cell r="I559" t="str">
            <v>L-&gt;R</v>
          </cell>
          <cell r="J559" t="str">
            <v>MVC</v>
          </cell>
          <cell r="K559">
            <v>1</v>
          </cell>
          <cell r="L559">
            <v>109587</v>
          </cell>
          <cell r="M559" t="str">
            <v>SEP 19</v>
          </cell>
          <cell r="N559">
            <v>43714</v>
          </cell>
          <cell r="O559">
            <v>11100326</v>
          </cell>
          <cell r="P559">
            <v>750000</v>
          </cell>
          <cell r="Q559">
            <v>43709</v>
          </cell>
          <cell r="R559" t="str">
            <v>Yes</v>
          </cell>
          <cell r="S559" t="str">
            <v>C49</v>
          </cell>
          <cell r="T559" t="str">
            <v>SOUTH</v>
          </cell>
          <cell r="U559" t="str">
            <v>深圳</v>
          </cell>
          <cell r="V559" t="str">
            <v>SZ 深圳</v>
          </cell>
          <cell r="W559" t="str">
            <v>JY</v>
          </cell>
          <cell r="X559" t="str">
            <v>RMB</v>
          </cell>
          <cell r="Y559">
            <v>750000</v>
          </cell>
          <cell r="Z559">
            <v>1.1299999999999999</v>
          </cell>
          <cell r="AA559">
            <v>750000</v>
          </cell>
          <cell r="AB559">
            <v>1.135</v>
          </cell>
          <cell r="AC559">
            <v>753318.58407079661</v>
          </cell>
          <cell r="AD559">
            <v>90398.230088495591</v>
          </cell>
          <cell r="AE559">
            <v>0.12</v>
          </cell>
          <cell r="AF559">
            <v>43698</v>
          </cell>
          <cell r="AG559" t="str">
            <v>含税到厂</v>
          </cell>
          <cell r="AK559" t="str">
            <v>agree</v>
          </cell>
          <cell r="AL559">
            <v>30000</v>
          </cell>
          <cell r="AM559">
            <v>43678</v>
          </cell>
          <cell r="AN559" t="str">
            <v>Yes</v>
          </cell>
          <cell r="AO559" t="str">
            <v>agree</v>
          </cell>
          <cell r="AP559">
            <v>50000</v>
          </cell>
          <cell r="AQ559">
            <v>43678</v>
          </cell>
          <cell r="AR559">
            <v>43707</v>
          </cell>
          <cell r="AS559" t="str">
            <v>agree</v>
          </cell>
          <cell r="AT559">
            <v>670000</v>
          </cell>
          <cell r="AU559">
            <v>43709</v>
          </cell>
          <cell r="AV559">
            <v>43711</v>
          </cell>
          <cell r="AW559" t="str">
            <v>complete</v>
          </cell>
          <cell r="AX559" t="str">
            <v>Yes</v>
          </cell>
          <cell r="AZ559" t="str">
            <v>Y</v>
          </cell>
          <cell r="BA559" t="str">
            <v>Yes</v>
          </cell>
        </row>
        <row r="560">
          <cell r="A560">
            <v>43678</v>
          </cell>
          <cell r="B560">
            <v>409</v>
          </cell>
          <cell r="C560" t="str">
            <v>C49SZX20190120DY</v>
          </cell>
          <cell r="D560" t="str">
            <v>妙琪</v>
          </cell>
          <cell r="E560" t="str">
            <v>YSM20R(SV)-2</v>
          </cell>
          <cell r="F560" t="str">
            <v>#03939</v>
          </cell>
          <cell r="G560" t="e">
            <v>#REF!</v>
          </cell>
          <cell r="H560" t="e">
            <v>#REF!</v>
          </cell>
          <cell r="I560" t="str">
            <v>L-&gt;R</v>
          </cell>
          <cell r="J560" t="str">
            <v>MVC</v>
          </cell>
          <cell r="K560">
            <v>1</v>
          </cell>
          <cell r="L560">
            <v>109602</v>
          </cell>
          <cell r="M560" t="str">
            <v>OCT 19</v>
          </cell>
          <cell r="N560">
            <v>43759</v>
          </cell>
          <cell r="O560">
            <v>11100340</v>
          </cell>
          <cell r="P560">
            <v>1020000</v>
          </cell>
          <cell r="Q560">
            <v>43739</v>
          </cell>
          <cell r="R560" t="str">
            <v>Yes</v>
          </cell>
          <cell r="S560" t="str">
            <v>C49</v>
          </cell>
          <cell r="T560" t="str">
            <v>SOUTH</v>
          </cell>
          <cell r="U560" t="str">
            <v>深圳</v>
          </cell>
          <cell r="V560" t="str">
            <v>SZ 深圳</v>
          </cell>
          <cell r="W560" t="str">
            <v>DY</v>
          </cell>
          <cell r="X560" t="str">
            <v>RMB</v>
          </cell>
          <cell r="Y560">
            <v>1020000</v>
          </cell>
          <cell r="Z560">
            <v>1.1299999999999999</v>
          </cell>
          <cell r="AA560">
            <v>1020000</v>
          </cell>
          <cell r="AB560">
            <v>1.135</v>
          </cell>
          <cell r="AC560">
            <v>1024513.2743362832</v>
          </cell>
          <cell r="AD560">
            <v>122941.59292035399</v>
          </cell>
          <cell r="AE560">
            <v>0.12</v>
          </cell>
          <cell r="AF560">
            <v>43699</v>
          </cell>
          <cell r="AG560" t="str">
            <v>含税到厂</v>
          </cell>
          <cell r="AK560">
            <v>0.2</v>
          </cell>
          <cell r="AL560">
            <v>204000</v>
          </cell>
          <cell r="AM560">
            <v>43678</v>
          </cell>
          <cell r="AN560" t="str">
            <v>Yes</v>
          </cell>
          <cell r="AO560">
            <v>0.8</v>
          </cell>
          <cell r="AP560">
            <v>816000</v>
          </cell>
          <cell r="AQ560">
            <v>43739</v>
          </cell>
          <cell r="AR560">
            <v>43753</v>
          </cell>
          <cell r="AS560"/>
          <cell r="AT560"/>
          <cell r="AX560" t="str">
            <v>Yes</v>
          </cell>
          <cell r="AZ560" t="str">
            <v>Y</v>
          </cell>
          <cell r="BA560" t="str">
            <v>Yes</v>
          </cell>
        </row>
        <row r="561">
          <cell r="A561">
            <v>43678</v>
          </cell>
          <cell r="B561">
            <v>410</v>
          </cell>
          <cell r="C561" t="str">
            <v>C49SZX20190130JL</v>
          </cell>
          <cell r="D561" t="str">
            <v>铭华</v>
          </cell>
          <cell r="E561" t="str">
            <v>YSM20R(SV)-2</v>
          </cell>
          <cell r="F561" t="str">
            <v>#60087</v>
          </cell>
          <cell r="G561" t="e">
            <v>#REF!</v>
          </cell>
          <cell r="H561" t="e">
            <v>#REF!</v>
          </cell>
          <cell r="I561" t="str">
            <v>L-&gt;R</v>
          </cell>
          <cell r="J561" t="str">
            <v>No</v>
          </cell>
          <cell r="K561">
            <v>1</v>
          </cell>
          <cell r="L561">
            <v>109390</v>
          </cell>
          <cell r="M561" t="str">
            <v>SEP 19</v>
          </cell>
          <cell r="N561">
            <v>43714</v>
          </cell>
          <cell r="O561">
            <v>11100321</v>
          </cell>
          <cell r="P561">
            <v>785000</v>
          </cell>
          <cell r="Q561">
            <v>43709</v>
          </cell>
          <cell r="R561" t="str">
            <v>Yes</v>
          </cell>
          <cell r="S561" t="str">
            <v>C49</v>
          </cell>
          <cell r="T561" t="str">
            <v>SOUTH</v>
          </cell>
          <cell r="U561" t="str">
            <v>深圳</v>
          </cell>
          <cell r="V561" t="str">
            <v>SZ 深圳</v>
          </cell>
          <cell r="W561" t="str">
            <v>JL</v>
          </cell>
          <cell r="X561" t="str">
            <v>RMB</v>
          </cell>
          <cell r="Y561">
            <v>785000</v>
          </cell>
          <cell r="Z561">
            <v>1.1299999999999999</v>
          </cell>
          <cell r="AA561">
            <v>785000</v>
          </cell>
          <cell r="AB561">
            <v>1.135</v>
          </cell>
          <cell r="AC561">
            <v>788473.45132743369</v>
          </cell>
          <cell r="AD561">
            <v>94616.814159292044</v>
          </cell>
          <cell r="AE561">
            <v>0.12</v>
          </cell>
          <cell r="AF561">
            <v>43704</v>
          </cell>
          <cell r="AG561" t="str">
            <v>含税到厂</v>
          </cell>
          <cell r="AK561">
            <v>0.3</v>
          </cell>
          <cell r="AL561">
            <v>235500</v>
          </cell>
          <cell r="AM561">
            <v>43709</v>
          </cell>
          <cell r="AN561" t="str">
            <v>Yes</v>
          </cell>
          <cell r="AO561">
            <v>0.65</v>
          </cell>
          <cell r="AP561">
            <v>510250</v>
          </cell>
          <cell r="AQ561">
            <v>43709</v>
          </cell>
          <cell r="AR561">
            <v>43710</v>
          </cell>
          <cell r="AS561">
            <v>0.05</v>
          </cell>
          <cell r="AT561">
            <v>39250</v>
          </cell>
          <cell r="AZ561" t="str">
            <v>Y</v>
          </cell>
        </row>
        <row r="562">
          <cell r="A562">
            <v>43709</v>
          </cell>
          <cell r="B562">
            <v>411</v>
          </cell>
          <cell r="C562" t="str">
            <v>C49SZX20190129DZ</v>
          </cell>
          <cell r="D562" t="str">
            <v>博星</v>
          </cell>
          <cell r="E562" t="str">
            <v>YSM20R(SV)-2</v>
          </cell>
          <cell r="F562" t="str">
            <v>#03983</v>
          </cell>
          <cell r="G562" t="e">
            <v>#REF!</v>
          </cell>
          <cell r="H562" t="e">
            <v>#REF!</v>
          </cell>
          <cell r="I562" t="str">
            <v>R-&gt;L</v>
          </cell>
          <cell r="J562" t="str">
            <v>No</v>
          </cell>
          <cell r="K562">
            <v>1</v>
          </cell>
          <cell r="L562">
            <v>109664</v>
          </cell>
          <cell r="M562" t="str">
            <v>NOV 19</v>
          </cell>
          <cell r="N562">
            <v>43777</v>
          </cell>
          <cell r="O562">
            <v>11100355</v>
          </cell>
          <cell r="P562">
            <v>840000</v>
          </cell>
          <cell r="Q562">
            <v>43770</v>
          </cell>
          <cell r="R562" t="str">
            <v>Yes</v>
          </cell>
          <cell r="S562" t="str">
            <v>C49</v>
          </cell>
          <cell r="T562" t="str">
            <v>SOUTH</v>
          </cell>
          <cell r="U562" t="str">
            <v>深圳</v>
          </cell>
          <cell r="V562" t="str">
            <v>SZ 深圳</v>
          </cell>
          <cell r="W562" t="str">
            <v>DZ</v>
          </cell>
          <cell r="X562" t="str">
            <v>RMB</v>
          </cell>
          <cell r="Y562">
            <v>840000</v>
          </cell>
          <cell r="Z562">
            <v>1.1299999999999999</v>
          </cell>
          <cell r="AA562">
            <v>840000</v>
          </cell>
          <cell r="AB562">
            <v>1.135</v>
          </cell>
          <cell r="AC562">
            <v>843716.81415929215</v>
          </cell>
          <cell r="AD562">
            <v>101246.01769911505</v>
          </cell>
          <cell r="AE562">
            <v>0.12</v>
          </cell>
          <cell r="AF562">
            <v>43708</v>
          </cell>
          <cell r="AG562" t="str">
            <v>含税到厂</v>
          </cell>
          <cell r="AK562" t="str">
            <v>agree</v>
          </cell>
          <cell r="AL562">
            <v>187080</v>
          </cell>
          <cell r="AM562">
            <v>43709</v>
          </cell>
          <cell r="AN562" t="str">
            <v>Yes</v>
          </cell>
          <cell r="AO562" t="str">
            <v>agree</v>
          </cell>
          <cell r="AP562">
            <v>100000</v>
          </cell>
          <cell r="AQ562">
            <v>43709</v>
          </cell>
          <cell r="AR562">
            <v>43735</v>
          </cell>
          <cell r="AS562">
            <v>0</v>
          </cell>
          <cell r="AT562">
            <v>0</v>
          </cell>
          <cell r="AU562">
            <v>43709</v>
          </cell>
          <cell r="AV562">
            <v>43735</v>
          </cell>
          <cell r="AW562" t="str">
            <v>complete</v>
          </cell>
        </row>
        <row r="563">
          <cell r="A563">
            <v>43709</v>
          </cell>
          <cell r="B563">
            <v>412</v>
          </cell>
          <cell r="C563" t="str">
            <v>C49SZX20190129DZ</v>
          </cell>
          <cell r="D563" t="str">
            <v>博星</v>
          </cell>
          <cell r="E563" t="str">
            <v>YSM20R(SV)-2</v>
          </cell>
          <cell r="F563" t="str">
            <v>#03983</v>
          </cell>
          <cell r="G563" t="e">
            <v>#REF!</v>
          </cell>
          <cell r="H563" t="e">
            <v>#REF!</v>
          </cell>
          <cell r="I563" t="str">
            <v>R-&gt;L</v>
          </cell>
          <cell r="J563" t="str">
            <v>No</v>
          </cell>
          <cell r="K563">
            <v>1</v>
          </cell>
          <cell r="L563">
            <v>109705</v>
          </cell>
          <cell r="M563" t="str">
            <v>NOV 19</v>
          </cell>
          <cell r="N563">
            <v>43777</v>
          </cell>
          <cell r="O563">
            <v>11100355</v>
          </cell>
          <cell r="P563">
            <v>840000</v>
          </cell>
          <cell r="Q563">
            <v>43770</v>
          </cell>
          <cell r="R563" t="str">
            <v>Yes</v>
          </cell>
          <cell r="S563" t="str">
            <v>C49</v>
          </cell>
          <cell r="T563" t="str">
            <v>SOUTH</v>
          </cell>
          <cell r="U563" t="str">
            <v>深圳</v>
          </cell>
          <cell r="V563" t="str">
            <v>SZ 深圳</v>
          </cell>
          <cell r="W563" t="str">
            <v>DZ</v>
          </cell>
          <cell r="X563" t="str">
            <v>RMB</v>
          </cell>
          <cell r="Y563">
            <v>840000</v>
          </cell>
          <cell r="Z563">
            <v>1.1299999999999999</v>
          </cell>
          <cell r="AA563">
            <v>840000</v>
          </cell>
          <cell r="AB563">
            <v>1.135</v>
          </cell>
          <cell r="AC563">
            <v>843716.81415929215</v>
          </cell>
          <cell r="AD563">
            <v>101246.01769911505</v>
          </cell>
          <cell r="AE563">
            <v>0.12</v>
          </cell>
          <cell r="AF563">
            <v>43708</v>
          </cell>
          <cell r="AG563" t="str">
            <v>含税到厂</v>
          </cell>
          <cell r="AK563">
            <v>0.3</v>
          </cell>
          <cell r="AL563">
            <v>252000</v>
          </cell>
          <cell r="AM563">
            <v>43709</v>
          </cell>
          <cell r="AN563" t="str">
            <v>Yes</v>
          </cell>
          <cell r="AO563" t="str">
            <v>agree</v>
          </cell>
          <cell r="AP563">
            <v>3100000</v>
          </cell>
          <cell r="AQ563">
            <v>43709</v>
          </cell>
          <cell r="AR563">
            <v>43735</v>
          </cell>
          <cell r="AS563">
            <v>0</v>
          </cell>
          <cell r="AT563">
            <v>0</v>
          </cell>
          <cell r="AU563">
            <v>43709</v>
          </cell>
          <cell r="AV563">
            <v>43735</v>
          </cell>
          <cell r="AW563" t="str">
            <v>complete</v>
          </cell>
        </row>
        <row r="564">
          <cell r="A564">
            <v>43709</v>
          </cell>
          <cell r="B564">
            <v>413</v>
          </cell>
          <cell r="C564" t="str">
            <v>C49SZX20190129DZ</v>
          </cell>
          <cell r="D564" t="str">
            <v>博星</v>
          </cell>
          <cell r="E564" t="str">
            <v>YSM20R(SV)-2</v>
          </cell>
          <cell r="F564" t="str">
            <v>#03983</v>
          </cell>
          <cell r="G564" t="e">
            <v>#REF!</v>
          </cell>
          <cell r="H564" t="e">
            <v>#REF!</v>
          </cell>
          <cell r="I564" t="str">
            <v>R-&gt;L</v>
          </cell>
          <cell r="J564" t="str">
            <v>No</v>
          </cell>
          <cell r="K564">
            <v>1</v>
          </cell>
          <cell r="L564">
            <v>109705</v>
          </cell>
          <cell r="M564" t="str">
            <v>NOV 19</v>
          </cell>
          <cell r="N564">
            <v>43777</v>
          </cell>
          <cell r="O564">
            <v>11100355</v>
          </cell>
          <cell r="P564">
            <v>840000</v>
          </cell>
          <cell r="Q564">
            <v>43770</v>
          </cell>
          <cell r="R564" t="str">
            <v>Yes</v>
          </cell>
          <cell r="S564" t="str">
            <v>C49</v>
          </cell>
          <cell r="T564" t="str">
            <v>SOUTH</v>
          </cell>
          <cell r="U564" t="str">
            <v>深圳</v>
          </cell>
          <cell r="V564" t="str">
            <v>SZ 深圳</v>
          </cell>
          <cell r="W564" t="str">
            <v>DZ</v>
          </cell>
          <cell r="X564" t="str">
            <v>RMB</v>
          </cell>
          <cell r="Y564">
            <v>840000</v>
          </cell>
          <cell r="Z564">
            <v>1.1299999999999999</v>
          </cell>
          <cell r="AA564">
            <v>840000</v>
          </cell>
          <cell r="AB564">
            <v>1.135</v>
          </cell>
          <cell r="AC564">
            <v>843716.81415929215</v>
          </cell>
          <cell r="AD564">
            <v>101246.01769911505</v>
          </cell>
          <cell r="AE564">
            <v>0.12</v>
          </cell>
          <cell r="AF564">
            <v>43708</v>
          </cell>
          <cell r="AG564" t="str">
            <v>含税到厂</v>
          </cell>
          <cell r="AK564">
            <v>0.3</v>
          </cell>
          <cell r="AL564">
            <v>252000</v>
          </cell>
          <cell r="AM564">
            <v>43709</v>
          </cell>
          <cell r="AN564" t="str">
            <v>Yes</v>
          </cell>
          <cell r="AO564">
            <v>0</v>
          </cell>
          <cell r="AP564">
            <v>0</v>
          </cell>
          <cell r="AQ564">
            <v>43709</v>
          </cell>
          <cell r="AR564">
            <v>43735</v>
          </cell>
          <cell r="AS564">
            <v>0</v>
          </cell>
          <cell r="AT564">
            <v>0</v>
          </cell>
          <cell r="AU564">
            <v>43709</v>
          </cell>
          <cell r="AV564">
            <v>43735</v>
          </cell>
          <cell r="AW564" t="str">
            <v>complete</v>
          </cell>
        </row>
        <row r="565">
          <cell r="A565">
            <v>43709</v>
          </cell>
          <cell r="B565">
            <v>414</v>
          </cell>
          <cell r="C565" t="str">
            <v>C49SZX20190129DZ</v>
          </cell>
          <cell r="D565" t="str">
            <v>博星</v>
          </cell>
          <cell r="E565" t="str">
            <v>YSM20R(SV)-2</v>
          </cell>
          <cell r="F565" t="str">
            <v>#03983</v>
          </cell>
          <cell r="G565" t="e">
            <v>#REF!</v>
          </cell>
          <cell r="H565" t="e">
            <v>#REF!</v>
          </cell>
          <cell r="I565" t="str">
            <v>R-&gt;L</v>
          </cell>
          <cell r="J565" t="str">
            <v>No</v>
          </cell>
          <cell r="K565">
            <v>1</v>
          </cell>
          <cell r="L565">
            <v>109705</v>
          </cell>
          <cell r="M565" t="str">
            <v>NOV 19</v>
          </cell>
          <cell r="N565">
            <v>43777</v>
          </cell>
          <cell r="O565">
            <v>11100355</v>
          </cell>
          <cell r="P565">
            <v>840000</v>
          </cell>
          <cell r="Q565">
            <v>43770</v>
          </cell>
          <cell r="R565" t="str">
            <v>Yes</v>
          </cell>
          <cell r="S565" t="str">
            <v>C49</v>
          </cell>
          <cell r="T565" t="str">
            <v>SOUTH</v>
          </cell>
          <cell r="U565" t="str">
            <v>深圳</v>
          </cell>
          <cell r="V565" t="str">
            <v>SZ 深圳</v>
          </cell>
          <cell r="W565" t="str">
            <v>DZ</v>
          </cell>
          <cell r="X565" t="str">
            <v>RMB</v>
          </cell>
          <cell r="Y565">
            <v>840000</v>
          </cell>
          <cell r="Z565">
            <v>1.1299999999999999</v>
          </cell>
          <cell r="AA565">
            <v>840000</v>
          </cell>
          <cell r="AB565">
            <v>1.135</v>
          </cell>
          <cell r="AC565">
            <v>843716.81415929215</v>
          </cell>
          <cell r="AD565">
            <v>101246.01769911505</v>
          </cell>
          <cell r="AE565">
            <v>0.12</v>
          </cell>
          <cell r="AF565">
            <v>43708</v>
          </cell>
          <cell r="AG565" t="str">
            <v>含税到厂</v>
          </cell>
          <cell r="AK565">
            <v>0.3</v>
          </cell>
          <cell r="AL565">
            <v>252000</v>
          </cell>
          <cell r="AM565">
            <v>43709</v>
          </cell>
          <cell r="AN565" t="str">
            <v>Yes</v>
          </cell>
          <cell r="AO565">
            <v>0</v>
          </cell>
          <cell r="AP565">
            <v>0</v>
          </cell>
          <cell r="AQ565">
            <v>43709</v>
          </cell>
          <cell r="AR565">
            <v>43735</v>
          </cell>
          <cell r="AS565">
            <v>0</v>
          </cell>
          <cell r="AT565">
            <v>0</v>
          </cell>
          <cell r="AU565">
            <v>43709</v>
          </cell>
          <cell r="AV565">
            <v>43735</v>
          </cell>
          <cell r="AW565" t="str">
            <v>complete</v>
          </cell>
        </row>
        <row r="566">
          <cell r="A566">
            <v>43709</v>
          </cell>
          <cell r="B566">
            <v>415</v>
          </cell>
          <cell r="C566" t="str">
            <v>C49SZX20190129DZ</v>
          </cell>
          <cell r="D566" t="str">
            <v>博星</v>
          </cell>
          <cell r="E566" t="str">
            <v>YSM20R(SV)-2</v>
          </cell>
          <cell r="F566" t="str">
            <v>#03983</v>
          </cell>
          <cell r="G566" t="e">
            <v>#REF!</v>
          </cell>
          <cell r="H566" t="e">
            <v>#REF!</v>
          </cell>
          <cell r="I566" t="str">
            <v>L-&gt;R</v>
          </cell>
          <cell r="J566" t="str">
            <v>No</v>
          </cell>
          <cell r="K566">
            <v>1</v>
          </cell>
          <cell r="L566">
            <v>109554</v>
          </cell>
          <cell r="M566" t="str">
            <v>SEP 19</v>
          </cell>
          <cell r="N566">
            <v>43737</v>
          </cell>
          <cell r="O566">
            <v>11100355</v>
          </cell>
          <cell r="P566">
            <v>840000</v>
          </cell>
          <cell r="Q566">
            <v>43770</v>
          </cell>
          <cell r="R566" t="str">
            <v>Yes</v>
          </cell>
          <cell r="S566" t="str">
            <v>C49</v>
          </cell>
          <cell r="T566" t="str">
            <v>SOUTH</v>
          </cell>
          <cell r="U566" t="str">
            <v>深圳</v>
          </cell>
          <cell r="V566" t="str">
            <v>SZ 深圳</v>
          </cell>
          <cell r="W566" t="str">
            <v>DZ</v>
          </cell>
          <cell r="X566" t="str">
            <v>RMB</v>
          </cell>
          <cell r="Y566">
            <v>840000</v>
          </cell>
          <cell r="Z566">
            <v>1.1299999999999999</v>
          </cell>
          <cell r="AA566">
            <v>840000</v>
          </cell>
          <cell r="AB566">
            <v>1.135</v>
          </cell>
          <cell r="AC566">
            <v>843716.81415929215</v>
          </cell>
          <cell r="AD566">
            <v>101246.01769911505</v>
          </cell>
          <cell r="AE566">
            <v>0.12</v>
          </cell>
          <cell r="AF566">
            <v>43708</v>
          </cell>
          <cell r="AG566" t="str">
            <v>含税到厂</v>
          </cell>
          <cell r="AK566">
            <v>0.3</v>
          </cell>
          <cell r="AL566">
            <v>252000</v>
          </cell>
          <cell r="AM566">
            <v>43709</v>
          </cell>
          <cell r="AN566" t="str">
            <v>Yes</v>
          </cell>
          <cell r="AO566">
            <v>0.35</v>
          </cell>
          <cell r="AP566">
            <v>294000</v>
          </cell>
          <cell r="AQ566"/>
          <cell r="AS566">
            <v>0.35</v>
          </cell>
          <cell r="AT566">
            <v>294000</v>
          </cell>
        </row>
        <row r="567">
          <cell r="A567">
            <v>43709</v>
          </cell>
          <cell r="B567">
            <v>416</v>
          </cell>
          <cell r="C567" t="str">
            <v>C49SZX20190129DZ</v>
          </cell>
          <cell r="D567" t="str">
            <v>博星</v>
          </cell>
          <cell r="E567" t="str">
            <v>YSM20R(SV)-2</v>
          </cell>
          <cell r="F567" t="str">
            <v>#03983</v>
          </cell>
          <cell r="G567" t="e">
            <v>#REF!</v>
          </cell>
          <cell r="H567" t="e">
            <v>#REF!</v>
          </cell>
          <cell r="I567" t="str">
            <v>L-&gt;R</v>
          </cell>
          <cell r="J567" t="str">
            <v>No</v>
          </cell>
          <cell r="K567">
            <v>1</v>
          </cell>
          <cell r="L567">
            <v>109554</v>
          </cell>
          <cell r="M567" t="str">
            <v>SEP 19</v>
          </cell>
          <cell r="N567">
            <v>43737</v>
          </cell>
          <cell r="O567">
            <v>11100355</v>
          </cell>
          <cell r="P567">
            <v>840000</v>
          </cell>
          <cell r="Q567">
            <v>43770</v>
          </cell>
          <cell r="R567" t="str">
            <v>Yes</v>
          </cell>
          <cell r="S567" t="str">
            <v>C49</v>
          </cell>
          <cell r="T567" t="str">
            <v>SOUTH</v>
          </cell>
          <cell r="U567" t="str">
            <v>深圳</v>
          </cell>
          <cell r="V567" t="str">
            <v>SZ 深圳</v>
          </cell>
          <cell r="W567" t="str">
            <v>DZ</v>
          </cell>
          <cell r="X567" t="str">
            <v>RMB</v>
          </cell>
          <cell r="Y567">
            <v>840000</v>
          </cell>
          <cell r="Z567">
            <v>1.1299999999999999</v>
          </cell>
          <cell r="AA567">
            <v>840000</v>
          </cell>
          <cell r="AB567">
            <v>1.135</v>
          </cell>
          <cell r="AC567">
            <v>843716.81415929215</v>
          </cell>
          <cell r="AD567">
            <v>101246.01769911505</v>
          </cell>
          <cell r="AE567">
            <v>0.12</v>
          </cell>
          <cell r="AF567">
            <v>43708</v>
          </cell>
          <cell r="AG567" t="str">
            <v>含税到厂</v>
          </cell>
          <cell r="AK567">
            <v>0.3</v>
          </cell>
          <cell r="AL567">
            <v>252000</v>
          </cell>
          <cell r="AM567">
            <v>43709</v>
          </cell>
          <cell r="AN567" t="str">
            <v>Yes</v>
          </cell>
          <cell r="AO567">
            <v>0.35</v>
          </cell>
          <cell r="AP567">
            <v>294000</v>
          </cell>
          <cell r="AQ567"/>
          <cell r="AS567">
            <v>0.35</v>
          </cell>
          <cell r="AT567">
            <v>294000</v>
          </cell>
        </row>
        <row r="568">
          <cell r="A568">
            <v>43709</v>
          </cell>
          <cell r="B568">
            <v>417</v>
          </cell>
          <cell r="C568" t="str">
            <v>C49SZX20190129DZ</v>
          </cell>
          <cell r="D568" t="str">
            <v>博星</v>
          </cell>
          <cell r="E568" t="str">
            <v>YSM20R(SV)-2</v>
          </cell>
          <cell r="F568" t="str">
            <v>#03983</v>
          </cell>
          <cell r="G568" t="e">
            <v>#REF!</v>
          </cell>
          <cell r="H568" t="e">
            <v>#REF!</v>
          </cell>
          <cell r="I568" t="str">
            <v>L-&gt;R</v>
          </cell>
          <cell r="J568" t="str">
            <v>No</v>
          </cell>
          <cell r="K568">
            <v>1</v>
          </cell>
          <cell r="L568">
            <v>109554</v>
          </cell>
          <cell r="M568" t="str">
            <v>SEP 19</v>
          </cell>
          <cell r="N568">
            <v>43737</v>
          </cell>
          <cell r="O568">
            <v>11100355</v>
          </cell>
          <cell r="P568">
            <v>840000</v>
          </cell>
          <cell r="Q568">
            <v>43770</v>
          </cell>
          <cell r="R568" t="str">
            <v>Yes</v>
          </cell>
          <cell r="S568" t="str">
            <v>C49</v>
          </cell>
          <cell r="T568" t="str">
            <v>SOUTH</v>
          </cell>
          <cell r="U568" t="str">
            <v>深圳</v>
          </cell>
          <cell r="V568" t="str">
            <v>SZ 深圳</v>
          </cell>
          <cell r="W568" t="str">
            <v>DZ</v>
          </cell>
          <cell r="X568" t="str">
            <v>RMB</v>
          </cell>
          <cell r="Y568">
            <v>840000</v>
          </cell>
          <cell r="Z568">
            <v>1.1299999999999999</v>
          </cell>
          <cell r="AA568">
            <v>840000</v>
          </cell>
          <cell r="AB568">
            <v>1.135</v>
          </cell>
          <cell r="AC568">
            <v>843716.81415929215</v>
          </cell>
          <cell r="AD568">
            <v>101246.01769911505</v>
          </cell>
          <cell r="AE568">
            <v>0.12</v>
          </cell>
          <cell r="AF568">
            <v>43708</v>
          </cell>
          <cell r="AG568" t="str">
            <v>含税到厂</v>
          </cell>
          <cell r="AK568">
            <v>0.3</v>
          </cell>
          <cell r="AL568">
            <v>252000</v>
          </cell>
          <cell r="AM568">
            <v>43709</v>
          </cell>
          <cell r="AN568" t="str">
            <v>Yes</v>
          </cell>
          <cell r="AO568">
            <v>0.35</v>
          </cell>
          <cell r="AP568">
            <v>294000</v>
          </cell>
          <cell r="AQ568"/>
          <cell r="AS568">
            <v>0.35</v>
          </cell>
          <cell r="AT568">
            <v>294000</v>
          </cell>
        </row>
        <row r="569">
          <cell r="A569">
            <v>43709</v>
          </cell>
          <cell r="B569">
            <v>418</v>
          </cell>
          <cell r="C569" t="str">
            <v>C49SZX20190129DZ</v>
          </cell>
          <cell r="D569" t="str">
            <v>博星</v>
          </cell>
          <cell r="E569" t="str">
            <v>YSM20R(SV)-2</v>
          </cell>
          <cell r="F569" t="str">
            <v>#03983</v>
          </cell>
          <cell r="G569" t="e">
            <v>#REF!</v>
          </cell>
          <cell r="H569" t="e">
            <v>#REF!</v>
          </cell>
          <cell r="I569" t="str">
            <v>L-&gt;R</v>
          </cell>
          <cell r="J569" t="str">
            <v>No</v>
          </cell>
          <cell r="K569">
            <v>1</v>
          </cell>
          <cell r="L569">
            <v>109554</v>
          </cell>
          <cell r="M569" t="str">
            <v>SEP 19</v>
          </cell>
          <cell r="N569">
            <v>43737</v>
          </cell>
          <cell r="O569">
            <v>11100355</v>
          </cell>
          <cell r="P569">
            <v>840000</v>
          </cell>
          <cell r="Q569">
            <v>43770</v>
          </cell>
          <cell r="R569" t="str">
            <v>Yes</v>
          </cell>
          <cell r="S569" t="str">
            <v>C49</v>
          </cell>
          <cell r="T569" t="str">
            <v>SOUTH</v>
          </cell>
          <cell r="U569" t="str">
            <v>深圳</v>
          </cell>
          <cell r="V569" t="str">
            <v>SZ 深圳</v>
          </cell>
          <cell r="W569" t="str">
            <v>DZ</v>
          </cell>
          <cell r="X569" t="str">
            <v>RMB</v>
          </cell>
          <cell r="Y569">
            <v>840000</v>
          </cell>
          <cell r="Z569">
            <v>1.1299999999999999</v>
          </cell>
          <cell r="AA569">
            <v>840000</v>
          </cell>
          <cell r="AB569">
            <v>1.135</v>
          </cell>
          <cell r="AC569">
            <v>843716.81415929215</v>
          </cell>
          <cell r="AD569">
            <v>101246.01769911505</v>
          </cell>
          <cell r="AE569">
            <v>0.12</v>
          </cell>
          <cell r="AF569">
            <v>43708</v>
          </cell>
          <cell r="AG569" t="str">
            <v>含税到厂</v>
          </cell>
          <cell r="AK569">
            <v>0.3</v>
          </cell>
          <cell r="AL569">
            <v>252000</v>
          </cell>
          <cell r="AM569">
            <v>43709</v>
          </cell>
          <cell r="AN569" t="str">
            <v>Yes</v>
          </cell>
          <cell r="AO569">
            <v>0.35</v>
          </cell>
          <cell r="AP569">
            <v>294000</v>
          </cell>
          <cell r="AQ569"/>
          <cell r="AS569">
            <v>0.35</v>
          </cell>
          <cell r="AT569">
            <v>294000</v>
          </cell>
        </row>
        <row r="570">
          <cell r="A570">
            <v>43709</v>
          </cell>
          <cell r="B570">
            <v>419</v>
          </cell>
          <cell r="C570" t="str">
            <v>C49SZX20190129DZ</v>
          </cell>
          <cell r="D570" t="str">
            <v>博星</v>
          </cell>
          <cell r="E570" t="str">
            <v>YSM10</v>
          </cell>
          <cell r="F570" t="str">
            <v>#03983</v>
          </cell>
          <cell r="G570" t="e">
            <v>#REF!</v>
          </cell>
          <cell r="H570" t="e">
            <v>#REF!</v>
          </cell>
          <cell r="I570" t="str">
            <v>L-&gt;R</v>
          </cell>
          <cell r="J570" t="str">
            <v>MVC+ATS15</v>
          </cell>
          <cell r="K570">
            <v>1</v>
          </cell>
          <cell r="L570">
            <v>109564</v>
          </cell>
          <cell r="M570" t="str">
            <v>SEP 19</v>
          </cell>
          <cell r="N570">
            <v>43737</v>
          </cell>
          <cell r="O570">
            <v>11100355</v>
          </cell>
          <cell r="P570">
            <v>624100</v>
          </cell>
          <cell r="Q570">
            <v>43770</v>
          </cell>
          <cell r="R570" t="str">
            <v>Yes</v>
          </cell>
          <cell r="S570" t="str">
            <v>C49</v>
          </cell>
          <cell r="T570" t="str">
            <v>SOUTH</v>
          </cell>
          <cell r="U570" t="str">
            <v>深圳</v>
          </cell>
          <cell r="V570" t="str">
            <v>SZ 深圳</v>
          </cell>
          <cell r="W570" t="str">
            <v>DZ</v>
          </cell>
          <cell r="X570" t="str">
            <v>RMB</v>
          </cell>
          <cell r="Y570">
            <v>624100</v>
          </cell>
          <cell r="Z570">
            <v>1.1299999999999999</v>
          </cell>
          <cell r="AA570">
            <v>624100</v>
          </cell>
          <cell r="AB570">
            <v>1.135</v>
          </cell>
          <cell r="AC570">
            <v>626861.50442477886</v>
          </cell>
          <cell r="AD570">
            <v>75223.38053097346</v>
          </cell>
          <cell r="AE570">
            <v>0.12</v>
          </cell>
          <cell r="AF570">
            <v>43708</v>
          </cell>
          <cell r="AG570" t="str">
            <v>含税到厂</v>
          </cell>
          <cell r="AK570">
            <v>0.3</v>
          </cell>
          <cell r="AL570">
            <v>187230</v>
          </cell>
          <cell r="AM570">
            <v>43709</v>
          </cell>
          <cell r="AN570" t="str">
            <v>Yes</v>
          </cell>
          <cell r="AO570">
            <v>0</v>
          </cell>
          <cell r="AP570">
            <v>0</v>
          </cell>
          <cell r="AQ570">
            <v>43709</v>
          </cell>
          <cell r="AR570">
            <v>43735</v>
          </cell>
          <cell r="AS570">
            <v>0</v>
          </cell>
          <cell r="AT570">
            <v>0</v>
          </cell>
          <cell r="AU570">
            <v>43709</v>
          </cell>
          <cell r="AV570">
            <v>43735</v>
          </cell>
          <cell r="AW570" t="str">
            <v>complete</v>
          </cell>
        </row>
        <row r="571">
          <cell r="A571">
            <v>43709</v>
          </cell>
          <cell r="B571">
            <v>420</v>
          </cell>
          <cell r="C571" t="str">
            <v>C49SZX20190129DZ</v>
          </cell>
          <cell r="D571" t="str">
            <v>博星</v>
          </cell>
          <cell r="E571" t="str">
            <v>YSM10</v>
          </cell>
          <cell r="F571" t="str">
            <v>#03983</v>
          </cell>
          <cell r="G571" t="e">
            <v>#REF!</v>
          </cell>
          <cell r="H571" t="e">
            <v>#REF!</v>
          </cell>
          <cell r="I571" t="str">
            <v>L-&gt;R</v>
          </cell>
          <cell r="J571" t="str">
            <v>MVC+ATS15</v>
          </cell>
          <cell r="K571">
            <v>1</v>
          </cell>
          <cell r="L571">
            <v>109587</v>
          </cell>
          <cell r="M571" t="str">
            <v>SEP 19</v>
          </cell>
          <cell r="N571">
            <v>43737</v>
          </cell>
          <cell r="O571">
            <v>11100355</v>
          </cell>
          <cell r="P571">
            <v>624100</v>
          </cell>
          <cell r="Q571">
            <v>43770</v>
          </cell>
          <cell r="R571" t="str">
            <v>Yes</v>
          </cell>
          <cell r="S571" t="str">
            <v>C49</v>
          </cell>
          <cell r="T571" t="str">
            <v>SOUTH</v>
          </cell>
          <cell r="U571" t="str">
            <v>深圳</v>
          </cell>
          <cell r="V571" t="str">
            <v>SZ 深圳</v>
          </cell>
          <cell r="W571" t="str">
            <v>DZ</v>
          </cell>
          <cell r="X571" t="str">
            <v>RMB</v>
          </cell>
          <cell r="Y571">
            <v>624100</v>
          </cell>
          <cell r="Z571">
            <v>1.1299999999999999</v>
          </cell>
          <cell r="AA571">
            <v>624100</v>
          </cell>
          <cell r="AB571">
            <v>1.135</v>
          </cell>
          <cell r="AC571">
            <v>626861.50442477886</v>
          </cell>
          <cell r="AD571">
            <v>75223.38053097346</v>
          </cell>
          <cell r="AE571">
            <v>0.12</v>
          </cell>
          <cell r="AF571">
            <v>43708</v>
          </cell>
          <cell r="AG571" t="str">
            <v>含税到厂</v>
          </cell>
          <cell r="AK571">
            <v>0.3</v>
          </cell>
          <cell r="AL571">
            <v>187230</v>
          </cell>
          <cell r="AM571">
            <v>43709</v>
          </cell>
          <cell r="AN571" t="str">
            <v>Yes</v>
          </cell>
          <cell r="AO571">
            <v>0</v>
          </cell>
          <cell r="AP571">
            <v>0</v>
          </cell>
          <cell r="AQ571">
            <v>43709</v>
          </cell>
          <cell r="AR571">
            <v>43735</v>
          </cell>
          <cell r="AS571">
            <v>0</v>
          </cell>
          <cell r="AT571">
            <v>0</v>
          </cell>
          <cell r="AU571">
            <v>43709</v>
          </cell>
          <cell r="AV571">
            <v>43735</v>
          </cell>
          <cell r="AW571" t="str">
            <v>complete</v>
          </cell>
        </row>
        <row r="572">
          <cell r="A572">
            <v>43709</v>
          </cell>
          <cell r="B572">
            <v>421</v>
          </cell>
          <cell r="C572" t="str">
            <v>C49SZX20190129DZ</v>
          </cell>
          <cell r="D572" t="str">
            <v>博星</v>
          </cell>
          <cell r="E572" t="str">
            <v>YSM10</v>
          </cell>
          <cell r="F572" t="str">
            <v>#03983</v>
          </cell>
          <cell r="G572" t="e">
            <v>#REF!</v>
          </cell>
          <cell r="H572" t="e">
            <v>#REF!</v>
          </cell>
          <cell r="I572" t="str">
            <v>R-&gt;L</v>
          </cell>
          <cell r="J572" t="str">
            <v>MVC+ATS15</v>
          </cell>
          <cell r="K572">
            <v>1</v>
          </cell>
          <cell r="L572">
            <v>109587</v>
          </cell>
          <cell r="M572" t="str">
            <v>NOV 19</v>
          </cell>
          <cell r="N572">
            <v>43777</v>
          </cell>
          <cell r="O572">
            <v>11100355</v>
          </cell>
          <cell r="P572">
            <v>624100</v>
          </cell>
          <cell r="Q572">
            <v>43770</v>
          </cell>
          <cell r="R572" t="str">
            <v>Yes</v>
          </cell>
          <cell r="S572" t="str">
            <v>C49</v>
          </cell>
          <cell r="T572" t="str">
            <v>SOUTH</v>
          </cell>
          <cell r="U572" t="str">
            <v>深圳</v>
          </cell>
          <cell r="V572" t="str">
            <v>SZ 深圳</v>
          </cell>
          <cell r="W572" t="str">
            <v>DZ</v>
          </cell>
          <cell r="X572" t="str">
            <v>RMB</v>
          </cell>
          <cell r="Y572">
            <v>624100</v>
          </cell>
          <cell r="Z572">
            <v>1.1299999999999999</v>
          </cell>
          <cell r="AA572">
            <v>624100</v>
          </cell>
          <cell r="AB572">
            <v>1.135</v>
          </cell>
          <cell r="AC572">
            <v>626861.50442477886</v>
          </cell>
          <cell r="AD572">
            <v>75223.38053097346</v>
          </cell>
          <cell r="AE572">
            <v>0.12</v>
          </cell>
          <cell r="AF572">
            <v>43708</v>
          </cell>
          <cell r="AG572" t="str">
            <v>含税到厂</v>
          </cell>
          <cell r="AK572">
            <v>0.3</v>
          </cell>
          <cell r="AL572">
            <v>187230</v>
          </cell>
          <cell r="AM572">
            <v>43709</v>
          </cell>
          <cell r="AN572" t="str">
            <v>Yes</v>
          </cell>
          <cell r="AO572">
            <v>0.35</v>
          </cell>
          <cell r="AP572">
            <v>218435</v>
          </cell>
          <cell r="AQ572"/>
          <cell r="AS572">
            <v>0.35</v>
          </cell>
          <cell r="AT572">
            <v>218435</v>
          </cell>
        </row>
        <row r="573">
          <cell r="A573">
            <v>43709</v>
          </cell>
          <cell r="B573">
            <v>422</v>
          </cell>
          <cell r="C573" t="str">
            <v>C49SZX20190129DZ</v>
          </cell>
          <cell r="D573" t="str">
            <v>博星</v>
          </cell>
          <cell r="E573" t="str">
            <v>YSM10</v>
          </cell>
          <cell r="F573" t="str">
            <v>#03983</v>
          </cell>
          <cell r="G573" t="e">
            <v>#REF!</v>
          </cell>
          <cell r="H573" t="e">
            <v>#REF!</v>
          </cell>
          <cell r="I573" t="str">
            <v>R-&gt;L</v>
          </cell>
          <cell r="J573" t="str">
            <v>MVC+ATS15</v>
          </cell>
          <cell r="K573">
            <v>1</v>
          </cell>
          <cell r="L573">
            <v>109625</v>
          </cell>
          <cell r="M573" t="str">
            <v>NOV 19</v>
          </cell>
          <cell r="N573">
            <v>43777</v>
          </cell>
          <cell r="O573">
            <v>11100355</v>
          </cell>
          <cell r="P573">
            <v>624100</v>
          </cell>
          <cell r="Q573">
            <v>43770</v>
          </cell>
          <cell r="R573" t="str">
            <v>Yes</v>
          </cell>
          <cell r="S573" t="str">
            <v>C49</v>
          </cell>
          <cell r="T573" t="str">
            <v>SOUTH</v>
          </cell>
          <cell r="U573" t="str">
            <v>深圳</v>
          </cell>
          <cell r="V573" t="str">
            <v>SZ 深圳</v>
          </cell>
          <cell r="W573" t="str">
            <v>DZ</v>
          </cell>
          <cell r="X573" t="str">
            <v>RMB</v>
          </cell>
          <cell r="Y573">
            <v>624100</v>
          </cell>
          <cell r="Z573">
            <v>1.1299999999999999</v>
          </cell>
          <cell r="AA573">
            <v>624100</v>
          </cell>
          <cell r="AB573">
            <v>1.135</v>
          </cell>
          <cell r="AC573">
            <v>626861.50442477886</v>
          </cell>
          <cell r="AD573">
            <v>75223.38053097346</v>
          </cell>
          <cell r="AE573">
            <v>0.12</v>
          </cell>
          <cell r="AF573">
            <v>43708</v>
          </cell>
          <cell r="AG573" t="str">
            <v>含税到厂</v>
          </cell>
          <cell r="AK573">
            <v>0.3</v>
          </cell>
          <cell r="AL573">
            <v>187230</v>
          </cell>
          <cell r="AM573">
            <v>43709</v>
          </cell>
          <cell r="AN573" t="str">
            <v>Yes</v>
          </cell>
          <cell r="AO573">
            <v>0.35</v>
          </cell>
          <cell r="AP573">
            <v>218435</v>
          </cell>
          <cell r="AQ573"/>
          <cell r="AS573">
            <v>0.35</v>
          </cell>
          <cell r="AT573">
            <v>218435</v>
          </cell>
        </row>
        <row r="574">
          <cell r="A574">
            <v>43709</v>
          </cell>
          <cell r="B574">
            <v>423</v>
          </cell>
          <cell r="C574" t="str">
            <v>C49SZX20190135SX</v>
          </cell>
          <cell r="D574" t="str">
            <v>迅丰</v>
          </cell>
          <cell r="E574" t="str">
            <v>YSM20R(SV)-2</v>
          </cell>
          <cell r="F574" t="str">
            <v>#03995</v>
          </cell>
          <cell r="G574" t="e">
            <v>#REF!</v>
          </cell>
          <cell r="H574" t="e">
            <v>#REF!</v>
          </cell>
          <cell r="I574" t="str">
            <v>L-&gt;R</v>
          </cell>
          <cell r="J574" t="str">
            <v>cATS10+MVC+special layout</v>
          </cell>
          <cell r="K574">
            <v>1</v>
          </cell>
          <cell r="L574">
            <v>109308</v>
          </cell>
          <cell r="M574" t="str">
            <v>SEP 19</v>
          </cell>
          <cell r="N574">
            <v>43731</v>
          </cell>
          <cell r="O574">
            <v>11100330</v>
          </cell>
          <cell r="P574">
            <v>1050000</v>
          </cell>
          <cell r="Q574">
            <v>43709</v>
          </cell>
          <cell r="R574" t="str">
            <v>Yes</v>
          </cell>
          <cell r="S574" t="str">
            <v>C49</v>
          </cell>
          <cell r="T574" t="str">
            <v>SOUTH</v>
          </cell>
          <cell r="U574" t="str">
            <v>深圳</v>
          </cell>
          <cell r="V574" t="str">
            <v>SZ 深圳</v>
          </cell>
          <cell r="W574" t="str">
            <v>SX</v>
          </cell>
          <cell r="X574" t="str">
            <v>RMB</v>
          </cell>
          <cell r="Y574">
            <v>1050000</v>
          </cell>
          <cell r="Z574">
            <v>1.1299999999999999</v>
          </cell>
          <cell r="AA574">
            <v>1050000</v>
          </cell>
          <cell r="AB574">
            <v>1.095</v>
          </cell>
          <cell r="AC574">
            <v>1017477.8761061948</v>
          </cell>
          <cell r="AD574">
            <v>122097.34513274337</v>
          </cell>
          <cell r="AE574">
            <v>0.12</v>
          </cell>
          <cell r="AF574">
            <v>43715</v>
          </cell>
          <cell r="AG574" t="str">
            <v>含税到厂</v>
          </cell>
          <cell r="AK574">
            <v>0.2</v>
          </cell>
          <cell r="AL574">
            <v>210000</v>
          </cell>
          <cell r="AM574">
            <v>43709</v>
          </cell>
          <cell r="AN574" t="str">
            <v>Yes</v>
          </cell>
          <cell r="AO574">
            <v>0.8</v>
          </cell>
          <cell r="AP574">
            <v>840000</v>
          </cell>
          <cell r="AQ574">
            <v>43709</v>
          </cell>
          <cell r="AR574">
            <v>43727</v>
          </cell>
          <cell r="AS574" t="str">
            <v>complete</v>
          </cell>
          <cell r="AT574"/>
        </row>
        <row r="575">
          <cell r="A575">
            <v>43709</v>
          </cell>
          <cell r="B575">
            <v>424</v>
          </cell>
          <cell r="C575" t="str">
            <v>C49SZX20190135SX</v>
          </cell>
          <cell r="D575" t="str">
            <v>迅丰</v>
          </cell>
          <cell r="E575" t="str">
            <v>YSM20R(SV)-2</v>
          </cell>
          <cell r="F575" t="str">
            <v>#03995</v>
          </cell>
          <cell r="G575" t="e">
            <v>#REF!</v>
          </cell>
          <cell r="H575" t="e">
            <v>#REF!</v>
          </cell>
          <cell r="I575" t="str">
            <v>L-&gt;R</v>
          </cell>
          <cell r="J575" t="str">
            <v>MVC</v>
          </cell>
          <cell r="K575">
            <v>1</v>
          </cell>
          <cell r="L575">
            <v>109602</v>
          </cell>
          <cell r="M575" t="str">
            <v>SEP 19</v>
          </cell>
          <cell r="N575">
            <v>43731</v>
          </cell>
          <cell r="O575">
            <v>11100329</v>
          </cell>
          <cell r="P575">
            <v>1050000</v>
          </cell>
          <cell r="Q575">
            <v>43709</v>
          </cell>
          <cell r="R575" t="str">
            <v>Yes</v>
          </cell>
          <cell r="S575" t="str">
            <v>C49</v>
          </cell>
          <cell r="T575" t="str">
            <v>SOUTH</v>
          </cell>
          <cell r="U575" t="str">
            <v>深圳</v>
          </cell>
          <cell r="V575" t="str">
            <v>SZ 深圳</v>
          </cell>
          <cell r="W575" t="str">
            <v>SX</v>
          </cell>
          <cell r="X575" t="str">
            <v>RMB</v>
          </cell>
          <cell r="Y575">
            <v>1050000</v>
          </cell>
          <cell r="Z575">
            <v>1.1299999999999999</v>
          </cell>
          <cell r="AA575">
            <v>1050000</v>
          </cell>
          <cell r="AB575">
            <v>1.095</v>
          </cell>
          <cell r="AC575">
            <v>1017477.8761061948</v>
          </cell>
          <cell r="AD575">
            <v>122097.34513274337</v>
          </cell>
          <cell r="AE575">
            <v>0.12</v>
          </cell>
          <cell r="AF575">
            <v>43715</v>
          </cell>
          <cell r="AG575" t="str">
            <v>含税到厂</v>
          </cell>
          <cell r="AK575">
            <v>0.2</v>
          </cell>
          <cell r="AL575">
            <v>210000</v>
          </cell>
          <cell r="AM575">
            <v>43709</v>
          </cell>
          <cell r="AN575" t="str">
            <v>Yes</v>
          </cell>
          <cell r="AO575">
            <v>0.8</v>
          </cell>
          <cell r="AP575">
            <v>840000</v>
          </cell>
          <cell r="AQ575">
            <v>43709</v>
          </cell>
          <cell r="AR575">
            <v>43727</v>
          </cell>
          <cell r="AS575" t="str">
            <v>complete</v>
          </cell>
          <cell r="AT575"/>
        </row>
        <row r="576">
          <cell r="A576">
            <v>43709</v>
          </cell>
          <cell r="B576">
            <v>425</v>
          </cell>
          <cell r="C576" t="str">
            <v>C49SZX20190123SX</v>
          </cell>
          <cell r="D576" t="str">
            <v>君泽</v>
          </cell>
          <cell r="E576" t="str">
            <v>YSM20R(SV)-2</v>
          </cell>
          <cell r="F576" t="str">
            <v>#72404</v>
          </cell>
          <cell r="G576" t="e">
            <v>#REF!</v>
          </cell>
          <cell r="H576" t="e">
            <v>#REF!</v>
          </cell>
          <cell r="I576" t="str">
            <v>L-&gt;R</v>
          </cell>
          <cell r="J576" t="str">
            <v>No</v>
          </cell>
          <cell r="K576">
            <v>1</v>
          </cell>
          <cell r="L576">
            <v>109554</v>
          </cell>
          <cell r="M576" t="str">
            <v>SEP 19</v>
          </cell>
          <cell r="N576">
            <v>43733</v>
          </cell>
          <cell r="O576">
            <v>11100331</v>
          </cell>
          <cell r="P576">
            <v>1112500</v>
          </cell>
          <cell r="Q576">
            <v>43709</v>
          </cell>
          <cell r="R576" t="str">
            <v>No</v>
          </cell>
          <cell r="S576" t="str">
            <v>C49</v>
          </cell>
          <cell r="T576" t="str">
            <v>SOUTH</v>
          </cell>
          <cell r="U576" t="str">
            <v>東莞</v>
          </cell>
          <cell r="V576" t="str">
            <v>SZ 深圳</v>
          </cell>
          <cell r="W576" t="str">
            <v>SX</v>
          </cell>
          <cell r="X576" t="str">
            <v>RMB</v>
          </cell>
          <cell r="Y576">
            <v>1112500</v>
          </cell>
          <cell r="Z576">
            <v>1.1299999999999999</v>
          </cell>
          <cell r="AA576">
            <v>1112500</v>
          </cell>
          <cell r="AB576">
            <v>1.095</v>
          </cell>
          <cell r="AC576">
            <v>1078042.0353982302</v>
          </cell>
          <cell r="AD576">
            <v>129365.04424778762</v>
          </cell>
          <cell r="AE576">
            <v>0.12</v>
          </cell>
          <cell r="AF576">
            <v>43714</v>
          </cell>
          <cell r="AG576" t="str">
            <v>含税到厂</v>
          </cell>
          <cell r="AK576">
            <v>0.3</v>
          </cell>
          <cell r="AL576">
            <v>333750</v>
          </cell>
          <cell r="AM576">
            <v>43709</v>
          </cell>
          <cell r="AN576" t="str">
            <v>Yes</v>
          </cell>
          <cell r="AO576">
            <v>0.7</v>
          </cell>
          <cell r="AP576">
            <v>778750</v>
          </cell>
          <cell r="AQ576">
            <v>43709</v>
          </cell>
          <cell r="AR576">
            <v>43731</v>
          </cell>
          <cell r="AS576" t="str">
            <v>complete</v>
          </cell>
          <cell r="AT576"/>
        </row>
        <row r="577">
          <cell r="A577">
            <v>43709</v>
          </cell>
          <cell r="B577">
            <v>426</v>
          </cell>
          <cell r="C577" t="str">
            <v>C49SZX20190123SX</v>
          </cell>
          <cell r="D577" t="str">
            <v>君泽</v>
          </cell>
          <cell r="E577" t="str">
            <v>YSM20R(SV)-2</v>
          </cell>
          <cell r="F577" t="str">
            <v>#72404</v>
          </cell>
          <cell r="G577" t="e">
            <v>#REF!</v>
          </cell>
          <cell r="H577" t="e">
            <v>#REF!</v>
          </cell>
          <cell r="I577" t="str">
            <v>L-&gt;R</v>
          </cell>
          <cell r="J577" t="str">
            <v>No</v>
          </cell>
          <cell r="K577">
            <v>1</v>
          </cell>
          <cell r="L577">
            <v>109602</v>
          </cell>
          <cell r="M577" t="str">
            <v>SEP 19</v>
          </cell>
          <cell r="N577">
            <v>43733</v>
          </cell>
          <cell r="O577">
            <v>11100331</v>
          </cell>
          <cell r="P577">
            <v>1112500</v>
          </cell>
          <cell r="Q577">
            <v>43709</v>
          </cell>
          <cell r="R577" t="str">
            <v>No</v>
          </cell>
          <cell r="S577" t="str">
            <v>C49</v>
          </cell>
          <cell r="T577" t="str">
            <v>SOUTH</v>
          </cell>
          <cell r="U577" t="str">
            <v>東莞</v>
          </cell>
          <cell r="V577" t="str">
            <v>SZ 深圳</v>
          </cell>
          <cell r="W577" t="str">
            <v>SX</v>
          </cell>
          <cell r="X577" t="str">
            <v>RMB</v>
          </cell>
          <cell r="Y577">
            <v>1112500</v>
          </cell>
          <cell r="Z577">
            <v>1.1299999999999999</v>
          </cell>
          <cell r="AA577">
            <v>1112500</v>
          </cell>
          <cell r="AB577">
            <v>1.095</v>
          </cell>
          <cell r="AC577">
            <v>1078042.0353982302</v>
          </cell>
          <cell r="AD577">
            <v>129365.04424778762</v>
          </cell>
          <cell r="AE577">
            <v>0.12</v>
          </cell>
          <cell r="AF577">
            <v>43714</v>
          </cell>
          <cell r="AG577" t="str">
            <v>含税到厂</v>
          </cell>
          <cell r="AK577">
            <v>0.3</v>
          </cell>
          <cell r="AL577">
            <v>333750</v>
          </cell>
          <cell r="AM577">
            <v>43709</v>
          </cell>
          <cell r="AN577" t="str">
            <v>Yes</v>
          </cell>
          <cell r="AO577">
            <v>0.7</v>
          </cell>
          <cell r="AP577">
            <v>778750</v>
          </cell>
          <cell r="AQ577">
            <v>43709</v>
          </cell>
          <cell r="AR577">
            <v>43731</v>
          </cell>
          <cell r="AS577" t="str">
            <v>complete</v>
          </cell>
          <cell r="AT577"/>
        </row>
        <row r="578">
          <cell r="A578">
            <v>43709</v>
          </cell>
          <cell r="B578">
            <v>427</v>
          </cell>
          <cell r="C578" t="str">
            <v>C49SZX20190128DZ</v>
          </cell>
          <cell r="D578" t="str">
            <v>富斯迈/end user:蓝普视讯</v>
          </cell>
          <cell r="E578" t="str">
            <v>YSM20R(SV)-2</v>
          </cell>
          <cell r="F578" t="str">
            <v>#04050</v>
          </cell>
          <cell r="G578" t="e">
            <v>#REF!</v>
          </cell>
          <cell r="H578" t="e">
            <v>#REF!</v>
          </cell>
          <cell r="I578" t="str">
            <v>L-&gt;R</v>
          </cell>
          <cell r="J578" t="str">
            <v>No</v>
          </cell>
          <cell r="K578">
            <v>1</v>
          </cell>
          <cell r="L578">
            <v>109608</v>
          </cell>
          <cell r="M578" t="str">
            <v>OCT 19</v>
          </cell>
          <cell r="N578">
            <v>43749</v>
          </cell>
          <cell r="O578">
            <v>11116327</v>
          </cell>
          <cell r="P578">
            <v>690000</v>
          </cell>
          <cell r="Q578">
            <v>43739</v>
          </cell>
          <cell r="R578" t="str">
            <v>No</v>
          </cell>
          <cell r="S578" t="str">
            <v>C49</v>
          </cell>
          <cell r="T578" t="str">
            <v>SOUTH</v>
          </cell>
          <cell r="U578" t="str">
            <v>深圳</v>
          </cell>
          <cell r="V578" t="str">
            <v>SZ 深圳</v>
          </cell>
          <cell r="W578" t="str">
            <v>DZ</v>
          </cell>
          <cell r="X578" t="str">
            <v>RMB</v>
          </cell>
          <cell r="Y578">
            <v>690000</v>
          </cell>
          <cell r="Z578">
            <v>1</v>
          </cell>
          <cell r="AA578">
            <v>690000</v>
          </cell>
          <cell r="AB578">
            <v>1.095</v>
          </cell>
          <cell r="AC578">
            <v>755550</v>
          </cell>
          <cell r="AD578">
            <v>90666</v>
          </cell>
          <cell r="AE578">
            <v>0.12</v>
          </cell>
          <cell r="AF578">
            <v>43719</v>
          </cell>
          <cell r="AG578" t="str">
            <v>CIF HK</v>
          </cell>
          <cell r="AK578">
            <v>0.3</v>
          </cell>
          <cell r="AL578">
            <v>207000</v>
          </cell>
          <cell r="AM578">
            <v>43709</v>
          </cell>
          <cell r="AN578" t="str">
            <v>Yes</v>
          </cell>
          <cell r="AO578">
            <v>0.7</v>
          </cell>
          <cell r="AP578">
            <v>482999.99999999994</v>
          </cell>
          <cell r="AQ578">
            <v>43739</v>
          </cell>
          <cell r="AR578">
            <v>43747</v>
          </cell>
          <cell r="AS578" t="str">
            <v>complete</v>
          </cell>
          <cell r="AT578"/>
        </row>
        <row r="579">
          <cell r="A579">
            <v>43709</v>
          </cell>
          <cell r="B579">
            <v>428</v>
          </cell>
          <cell r="C579" t="str">
            <v>C49SZX20190128DZ</v>
          </cell>
          <cell r="D579" t="str">
            <v>富斯迈/end user:蓝普视讯</v>
          </cell>
          <cell r="E579" t="str">
            <v>YSM20R(SV)-2</v>
          </cell>
          <cell r="F579" t="str">
            <v>#04050</v>
          </cell>
          <cell r="G579" t="e">
            <v>#REF!</v>
          </cell>
          <cell r="H579" t="e">
            <v>#REF!</v>
          </cell>
          <cell r="I579" t="str">
            <v>L-&gt;R</v>
          </cell>
          <cell r="J579" t="str">
            <v>No</v>
          </cell>
          <cell r="K579">
            <v>1</v>
          </cell>
          <cell r="L579">
            <v>109608</v>
          </cell>
          <cell r="M579" t="str">
            <v>OCT 19</v>
          </cell>
          <cell r="N579">
            <v>43749</v>
          </cell>
          <cell r="O579">
            <v>11116327</v>
          </cell>
          <cell r="P579">
            <v>690000</v>
          </cell>
          <cell r="Q579">
            <v>43739</v>
          </cell>
          <cell r="R579" t="str">
            <v>No</v>
          </cell>
          <cell r="S579" t="str">
            <v>C49</v>
          </cell>
          <cell r="T579" t="str">
            <v>SOUTH</v>
          </cell>
          <cell r="U579" t="str">
            <v>深圳</v>
          </cell>
          <cell r="V579" t="str">
            <v>SZ 深圳</v>
          </cell>
          <cell r="W579" t="str">
            <v>DZ</v>
          </cell>
          <cell r="X579" t="str">
            <v>RMB</v>
          </cell>
          <cell r="Y579">
            <v>690000</v>
          </cell>
          <cell r="Z579">
            <v>1</v>
          </cell>
          <cell r="AA579">
            <v>690000</v>
          </cell>
          <cell r="AB579">
            <v>1.095</v>
          </cell>
          <cell r="AC579">
            <v>755550</v>
          </cell>
          <cell r="AD579">
            <v>90666</v>
          </cell>
          <cell r="AE579">
            <v>0.12</v>
          </cell>
          <cell r="AF579">
            <v>43719</v>
          </cell>
          <cell r="AG579" t="str">
            <v>CIF HK</v>
          </cell>
          <cell r="AK579">
            <v>0.3</v>
          </cell>
          <cell r="AL579">
            <v>207000</v>
          </cell>
          <cell r="AM579">
            <v>43709</v>
          </cell>
          <cell r="AN579" t="str">
            <v>Yes</v>
          </cell>
          <cell r="AO579">
            <v>0.7</v>
          </cell>
          <cell r="AP579">
            <v>482999.99999999994</v>
          </cell>
          <cell r="AQ579">
            <v>43739</v>
          </cell>
          <cell r="AR579">
            <v>43747</v>
          </cell>
          <cell r="AS579" t="str">
            <v>complete</v>
          </cell>
          <cell r="AT579"/>
        </row>
        <row r="580">
          <cell r="A580">
            <v>43709</v>
          </cell>
          <cell r="B580">
            <v>429</v>
          </cell>
          <cell r="C580" t="str">
            <v>C49SZX201900131JL</v>
          </cell>
          <cell r="D580" t="str">
            <v>杉川/end user:放德劲</v>
          </cell>
          <cell r="E580" t="str">
            <v>YSM20R(SV)-2</v>
          </cell>
          <cell r="F580" t="str">
            <v>#03618</v>
          </cell>
          <cell r="G580" t="e">
            <v>#REF!</v>
          </cell>
          <cell r="H580" t="e">
            <v>#REF!</v>
          </cell>
          <cell r="I580" t="str">
            <v>L-&gt;R</v>
          </cell>
          <cell r="J580" t="str">
            <v>cATS10+MVC+special layout</v>
          </cell>
          <cell r="K580">
            <v>1</v>
          </cell>
          <cell r="L580">
            <v>109308</v>
          </cell>
          <cell r="M580" t="str">
            <v>SEP 19</v>
          </cell>
          <cell r="N580">
            <v>43735</v>
          </cell>
          <cell r="O580">
            <v>11100333</v>
          </cell>
          <cell r="P580">
            <v>1160000</v>
          </cell>
          <cell r="Q580">
            <v>43709</v>
          </cell>
          <cell r="R580" t="str">
            <v>No</v>
          </cell>
          <cell r="S580" t="str">
            <v>C49</v>
          </cell>
          <cell r="T580" t="str">
            <v>SOUTH</v>
          </cell>
          <cell r="U580" t="str">
            <v>深圳</v>
          </cell>
          <cell r="V580" t="str">
            <v>SZ 深圳</v>
          </cell>
          <cell r="W580" t="str">
            <v>JL</v>
          </cell>
          <cell r="X580" t="str">
            <v>RMB</v>
          </cell>
          <cell r="Y580">
            <v>1160000</v>
          </cell>
          <cell r="Z580">
            <v>1.1299999999999999</v>
          </cell>
          <cell r="AA580">
            <v>1160000</v>
          </cell>
          <cell r="AB580">
            <v>1.095</v>
          </cell>
          <cell r="AC580">
            <v>1124070.7964601771</v>
          </cell>
          <cell r="AD580">
            <v>134888.49557522126</v>
          </cell>
          <cell r="AE580">
            <v>0.12</v>
          </cell>
          <cell r="AF580">
            <v>43717</v>
          </cell>
          <cell r="AG580" t="str">
            <v>含税到厂</v>
          </cell>
          <cell r="AK580">
            <v>0.3</v>
          </cell>
          <cell r="AL580">
            <v>348000</v>
          </cell>
          <cell r="AM580">
            <v>43709</v>
          </cell>
          <cell r="AN580" t="str">
            <v>Yes</v>
          </cell>
          <cell r="AO580">
            <v>0.65</v>
          </cell>
          <cell r="AP580">
            <v>754000</v>
          </cell>
          <cell r="AQ580">
            <v>43709</v>
          </cell>
          <cell r="AR580">
            <v>43734</v>
          </cell>
          <cell r="AS580">
            <v>0.05</v>
          </cell>
          <cell r="AT580">
            <v>58000</v>
          </cell>
          <cell r="AU580">
            <v>43800</v>
          </cell>
          <cell r="AV580">
            <v>43818</v>
          </cell>
          <cell r="AX580" t="str">
            <v>Yes</v>
          </cell>
        </row>
        <row r="581">
          <cell r="A581">
            <v>43709</v>
          </cell>
          <cell r="B581">
            <v>430</v>
          </cell>
          <cell r="C581" t="str">
            <v>C49SZX201900131JL</v>
          </cell>
          <cell r="D581" t="str">
            <v>杉川/end user:放德劲</v>
          </cell>
          <cell r="E581" t="str">
            <v>YSM20R(SV)-2</v>
          </cell>
          <cell r="F581" t="str">
            <v>#03618</v>
          </cell>
          <cell r="G581" t="e">
            <v>#REF!</v>
          </cell>
          <cell r="H581" t="e">
            <v>#REF!</v>
          </cell>
          <cell r="I581" t="str">
            <v>L-&gt;R</v>
          </cell>
          <cell r="J581" t="str">
            <v>MVC</v>
          </cell>
          <cell r="K581">
            <v>1</v>
          </cell>
          <cell r="L581">
            <v>109602</v>
          </cell>
          <cell r="M581" t="str">
            <v>SEP 19</v>
          </cell>
          <cell r="N581">
            <v>43735</v>
          </cell>
          <cell r="O581">
            <v>11100333</v>
          </cell>
          <cell r="P581">
            <v>1090000</v>
          </cell>
          <cell r="Q581">
            <v>43709</v>
          </cell>
          <cell r="R581" t="str">
            <v>No</v>
          </cell>
          <cell r="S581" t="str">
            <v>C49</v>
          </cell>
          <cell r="T581" t="str">
            <v>SOUTH</v>
          </cell>
          <cell r="U581" t="str">
            <v>深圳</v>
          </cell>
          <cell r="V581" t="str">
            <v>SZ 深圳</v>
          </cell>
          <cell r="W581" t="str">
            <v>JL</v>
          </cell>
          <cell r="X581" t="str">
            <v>RMB</v>
          </cell>
          <cell r="Y581">
            <v>1090000</v>
          </cell>
          <cell r="Z581">
            <v>1.1299999999999999</v>
          </cell>
          <cell r="AA581">
            <v>1090000</v>
          </cell>
          <cell r="AB581">
            <v>1.095</v>
          </cell>
          <cell r="AC581">
            <v>1056238.9380530973</v>
          </cell>
          <cell r="AD581">
            <v>126748.67256637168</v>
          </cell>
          <cell r="AE581">
            <v>0.12</v>
          </cell>
          <cell r="AF581">
            <v>43717</v>
          </cell>
          <cell r="AG581" t="str">
            <v>含税到厂</v>
          </cell>
          <cell r="AK581">
            <v>0.3</v>
          </cell>
          <cell r="AL581">
            <v>327000</v>
          </cell>
          <cell r="AM581">
            <v>43709</v>
          </cell>
          <cell r="AN581" t="str">
            <v>Yes</v>
          </cell>
          <cell r="AO581">
            <v>0.65</v>
          </cell>
          <cell r="AP581">
            <v>708500</v>
          </cell>
          <cell r="AQ581">
            <v>43709</v>
          </cell>
          <cell r="AR581">
            <v>43734</v>
          </cell>
          <cell r="AS581">
            <v>0.05</v>
          </cell>
          <cell r="AT581">
            <v>54500</v>
          </cell>
          <cell r="AU581">
            <v>43800</v>
          </cell>
          <cell r="AV581">
            <v>43818</v>
          </cell>
          <cell r="AX581" t="str">
            <v>Yes</v>
          </cell>
        </row>
        <row r="582">
          <cell r="A582">
            <v>43709</v>
          </cell>
          <cell r="B582">
            <v>431</v>
          </cell>
          <cell r="C582" t="str">
            <v>C49SZX201900131JL</v>
          </cell>
          <cell r="D582" t="str">
            <v>杉川/end user:放德劲</v>
          </cell>
          <cell r="E582" t="str">
            <v>YSM20R(SV)-2</v>
          </cell>
          <cell r="F582" t="str">
            <v>#03618</v>
          </cell>
          <cell r="G582" t="e">
            <v>#REF!</v>
          </cell>
          <cell r="H582" t="e">
            <v>#REF!</v>
          </cell>
          <cell r="I582" t="str">
            <v>L-&gt;R</v>
          </cell>
          <cell r="J582" t="str">
            <v>No</v>
          </cell>
          <cell r="K582">
            <v>1</v>
          </cell>
          <cell r="L582">
            <v>109624</v>
          </cell>
          <cell r="M582" t="str">
            <v>SEP 19</v>
          </cell>
          <cell r="N582">
            <v>43735</v>
          </cell>
          <cell r="O582">
            <v>11100333</v>
          </cell>
          <cell r="P582">
            <v>1090000</v>
          </cell>
          <cell r="Q582">
            <v>43709</v>
          </cell>
          <cell r="R582" t="str">
            <v>No</v>
          </cell>
          <cell r="S582" t="str">
            <v>C49</v>
          </cell>
          <cell r="T582" t="str">
            <v>SOUTH</v>
          </cell>
          <cell r="U582" t="str">
            <v>深圳</v>
          </cell>
          <cell r="V582" t="str">
            <v>SZ 深圳</v>
          </cell>
          <cell r="W582" t="str">
            <v>JL</v>
          </cell>
          <cell r="X582" t="str">
            <v>RMB</v>
          </cell>
          <cell r="Y582">
            <v>1090000</v>
          </cell>
          <cell r="Z582">
            <v>1.1299999999999999</v>
          </cell>
          <cell r="AA582">
            <v>1090000</v>
          </cell>
          <cell r="AB582">
            <v>1.095</v>
          </cell>
          <cell r="AC582">
            <v>1056238.9380530973</v>
          </cell>
          <cell r="AD582">
            <v>126748.67256637168</v>
          </cell>
          <cell r="AE582">
            <v>0.12</v>
          </cell>
          <cell r="AF582">
            <v>43717</v>
          </cell>
          <cell r="AG582" t="str">
            <v>含税到厂</v>
          </cell>
          <cell r="AK582">
            <v>0.3</v>
          </cell>
          <cell r="AL582">
            <v>327000</v>
          </cell>
          <cell r="AM582">
            <v>43709</v>
          </cell>
          <cell r="AN582" t="str">
            <v>Yes</v>
          </cell>
          <cell r="AO582">
            <v>0.65</v>
          </cell>
          <cell r="AP582">
            <v>708500</v>
          </cell>
          <cell r="AQ582">
            <v>43709</v>
          </cell>
          <cell r="AR582">
            <v>43734</v>
          </cell>
          <cell r="AS582">
            <v>0.05</v>
          </cell>
          <cell r="AT582">
            <v>54500</v>
          </cell>
          <cell r="AU582">
            <v>43800</v>
          </cell>
          <cell r="AV582">
            <v>43818</v>
          </cell>
          <cell r="AX582" t="str">
            <v>Yes</v>
          </cell>
        </row>
        <row r="583">
          <cell r="A583">
            <v>43709</v>
          </cell>
          <cell r="B583">
            <v>432</v>
          </cell>
          <cell r="C583" t="str">
            <v>C49SZX20190133MX</v>
          </cell>
          <cell r="D583" t="str">
            <v>海川伟业</v>
          </cell>
          <cell r="E583" t="str">
            <v>YSM20R(SV)-2</v>
          </cell>
          <cell r="F583" t="str">
            <v>#04003</v>
          </cell>
          <cell r="G583" t="e">
            <v>#REF!</v>
          </cell>
          <cell r="H583" t="e">
            <v>#REF!</v>
          </cell>
          <cell r="I583" t="str">
            <v>L-&gt;R</v>
          </cell>
          <cell r="J583" t="str">
            <v>No</v>
          </cell>
          <cell r="K583">
            <v>1</v>
          </cell>
          <cell r="L583">
            <v>109624</v>
          </cell>
          <cell r="M583" t="str">
            <v>OCT 19</v>
          </cell>
          <cell r="N583">
            <v>43753</v>
          </cell>
          <cell r="O583">
            <v>11100338</v>
          </cell>
          <cell r="P583">
            <v>880000</v>
          </cell>
          <cell r="Q583">
            <v>43739</v>
          </cell>
          <cell r="R583" t="str">
            <v>Yes</v>
          </cell>
          <cell r="S583" t="str">
            <v>C49</v>
          </cell>
          <cell r="T583" t="str">
            <v>SOUTH</v>
          </cell>
          <cell r="U583" t="str">
            <v>深圳</v>
          </cell>
          <cell r="V583" t="str">
            <v>SZ 深圳</v>
          </cell>
          <cell r="W583" t="str">
            <v>MX</v>
          </cell>
          <cell r="X583" t="str">
            <v>RMB</v>
          </cell>
          <cell r="Y583">
            <v>880000</v>
          </cell>
          <cell r="Z583">
            <v>1.1299999999999999</v>
          </cell>
          <cell r="AA583">
            <v>880000</v>
          </cell>
          <cell r="AB583">
            <v>1.095</v>
          </cell>
          <cell r="AC583">
            <v>852743.36283185857</v>
          </cell>
          <cell r="AD583">
            <v>102329.20353982302</v>
          </cell>
          <cell r="AE583">
            <v>0.12</v>
          </cell>
          <cell r="AF583">
            <v>43731</v>
          </cell>
          <cell r="AG583" t="str">
            <v>含税到厂</v>
          </cell>
          <cell r="AK583">
            <v>0.1</v>
          </cell>
          <cell r="AL583">
            <v>88000</v>
          </cell>
          <cell r="AM583">
            <v>43709</v>
          </cell>
          <cell r="AN583" t="str">
            <v>Yes</v>
          </cell>
          <cell r="AO583">
            <v>0.9</v>
          </cell>
          <cell r="AP583">
            <v>792000</v>
          </cell>
          <cell r="AQ583"/>
          <cell r="AS583"/>
          <cell r="AT583">
            <v>0</v>
          </cell>
        </row>
        <row r="584">
          <cell r="A584">
            <v>43709</v>
          </cell>
          <cell r="B584">
            <v>433</v>
          </cell>
          <cell r="C584" t="str">
            <v>C49SZX20190133MX</v>
          </cell>
          <cell r="D584" t="str">
            <v>海川伟业</v>
          </cell>
          <cell r="E584" t="str">
            <v>YSM10</v>
          </cell>
          <cell r="F584" t="str">
            <v>#04003</v>
          </cell>
          <cell r="G584" t="e">
            <v>#REF!</v>
          </cell>
          <cell r="H584" t="e">
            <v>#REF!</v>
          </cell>
          <cell r="I584" t="str">
            <v>L-&gt;R</v>
          </cell>
          <cell r="J584" t="str">
            <v>MVC</v>
          </cell>
          <cell r="K584">
            <v>1</v>
          </cell>
          <cell r="L584">
            <v>109588</v>
          </cell>
          <cell r="M584" t="str">
            <v>OCT 19</v>
          </cell>
          <cell r="N584">
            <v>43753</v>
          </cell>
          <cell r="O584">
            <v>11100338</v>
          </cell>
          <cell r="P584">
            <v>600000</v>
          </cell>
          <cell r="Q584">
            <v>43739</v>
          </cell>
          <cell r="R584" t="str">
            <v>Yes</v>
          </cell>
          <cell r="S584" t="str">
            <v>C49</v>
          </cell>
          <cell r="T584" t="str">
            <v>SOUTH</v>
          </cell>
          <cell r="U584" t="str">
            <v>深圳</v>
          </cell>
          <cell r="V584" t="str">
            <v>SZ 深圳</v>
          </cell>
          <cell r="W584" t="str">
            <v>MX</v>
          </cell>
          <cell r="X584" t="str">
            <v>RMB</v>
          </cell>
          <cell r="Y584">
            <v>600000</v>
          </cell>
          <cell r="Z584">
            <v>1.1299999999999999</v>
          </cell>
          <cell r="AA584">
            <v>600000</v>
          </cell>
          <cell r="AB584">
            <v>1.095</v>
          </cell>
          <cell r="AC584">
            <v>581415.92920353985</v>
          </cell>
          <cell r="AD584">
            <v>69769.911504424774</v>
          </cell>
          <cell r="AE584">
            <v>0.12</v>
          </cell>
          <cell r="AF584">
            <v>43731</v>
          </cell>
          <cell r="AG584" t="str">
            <v>含税到厂</v>
          </cell>
          <cell r="AK584">
            <v>0.1</v>
          </cell>
          <cell r="AL584">
            <v>60000</v>
          </cell>
          <cell r="AM584">
            <v>43709</v>
          </cell>
          <cell r="AN584" t="str">
            <v>Yes</v>
          </cell>
          <cell r="AO584">
            <v>0.9</v>
          </cell>
          <cell r="AP584">
            <v>540000</v>
          </cell>
          <cell r="AQ584"/>
          <cell r="AS584"/>
          <cell r="AT584">
            <v>0</v>
          </cell>
        </row>
        <row r="585">
          <cell r="A585">
            <v>43709</v>
          </cell>
          <cell r="B585">
            <v>434</v>
          </cell>
          <cell r="C585" t="str">
            <v>C49SZX20190140SS</v>
          </cell>
          <cell r="D585" t="str">
            <v>中润互联</v>
          </cell>
          <cell r="E585" t="str">
            <v>YSM10</v>
          </cell>
          <cell r="F585" t="str">
            <v>#74022</v>
          </cell>
          <cell r="G585" t="e">
            <v>#REF!</v>
          </cell>
          <cell r="H585" t="e">
            <v>#REF!</v>
          </cell>
          <cell r="I585" t="str">
            <v>L-&gt;R</v>
          </cell>
          <cell r="J585" t="str">
            <v>MVC</v>
          </cell>
          <cell r="K585">
            <v>1</v>
          </cell>
          <cell r="L585">
            <v>109665</v>
          </cell>
          <cell r="M585" t="str">
            <v>OCT 19</v>
          </cell>
          <cell r="N585">
            <v>43759</v>
          </cell>
          <cell r="O585">
            <v>11100342</v>
          </cell>
          <cell r="P585">
            <v>560000</v>
          </cell>
          <cell r="Q585">
            <v>43739</v>
          </cell>
          <cell r="R585" t="str">
            <v>No</v>
          </cell>
          <cell r="S585" t="str">
            <v>C49</v>
          </cell>
          <cell r="T585" t="str">
            <v>SOUTH</v>
          </cell>
          <cell r="U585" t="str">
            <v>深圳</v>
          </cell>
          <cell r="V585" t="str">
            <v>SZ 深圳</v>
          </cell>
          <cell r="W585" t="str">
            <v>SS</v>
          </cell>
          <cell r="X585" t="str">
            <v>RMB</v>
          </cell>
          <cell r="Y585">
            <v>560000</v>
          </cell>
          <cell r="Z585">
            <v>1.1299999999999999</v>
          </cell>
          <cell r="AA585">
            <v>560000</v>
          </cell>
          <cell r="AB585">
            <v>1.095</v>
          </cell>
          <cell r="AC585">
            <v>542654.8672566372</v>
          </cell>
          <cell r="AD585">
            <v>65118.58407079646</v>
          </cell>
          <cell r="AE585">
            <v>0.12</v>
          </cell>
          <cell r="AF585">
            <v>43732</v>
          </cell>
          <cell r="AG585" t="str">
            <v>含税到厂</v>
          </cell>
          <cell r="AK585" t="str">
            <v>agree</v>
          </cell>
          <cell r="AL585">
            <v>300000</v>
          </cell>
          <cell r="AM585">
            <v>43709</v>
          </cell>
          <cell r="AN585" t="str">
            <v>Yes</v>
          </cell>
          <cell r="AO585" t="str">
            <v>agree</v>
          </cell>
          <cell r="AP585">
            <v>260000</v>
          </cell>
          <cell r="AQ585">
            <v>43739</v>
          </cell>
          <cell r="AR585">
            <v>43754</v>
          </cell>
          <cell r="AS585"/>
          <cell r="AT585">
            <v>0</v>
          </cell>
          <cell r="AX585" t="str">
            <v>Yes</v>
          </cell>
          <cell r="AZ585" t="str">
            <v>Y</v>
          </cell>
          <cell r="BA585" t="str">
            <v>Yes</v>
          </cell>
        </row>
        <row r="586">
          <cell r="A586">
            <v>43709</v>
          </cell>
          <cell r="B586">
            <v>435</v>
          </cell>
          <cell r="C586" t="str">
            <v>C49SZX20190142KW</v>
          </cell>
          <cell r="D586" t="str">
            <v>海龙智通</v>
          </cell>
          <cell r="E586" t="str">
            <v>YSM20R(SV)-2</v>
          </cell>
          <cell r="F586" t="str">
            <v>#04037</v>
          </cell>
          <cell r="G586" t="e">
            <v>#REF!</v>
          </cell>
          <cell r="H586" t="e">
            <v>#REF!</v>
          </cell>
          <cell r="I586" t="str">
            <v>R-&gt;L</v>
          </cell>
          <cell r="J586" t="str">
            <v>MVC</v>
          </cell>
          <cell r="K586">
            <v>1</v>
          </cell>
          <cell r="L586">
            <v>109664</v>
          </cell>
          <cell r="M586" t="str">
            <v>NOV 19</v>
          </cell>
          <cell r="N586">
            <v>43776</v>
          </cell>
          <cell r="O586">
            <v>11100353</v>
          </cell>
          <cell r="P586">
            <v>1080000</v>
          </cell>
          <cell r="Q586">
            <v>43770</v>
          </cell>
          <cell r="R586" t="str">
            <v>Yes</v>
          </cell>
          <cell r="S586" t="str">
            <v>C49</v>
          </cell>
          <cell r="T586" t="str">
            <v>SOUTH</v>
          </cell>
          <cell r="U586" t="str">
            <v>深圳</v>
          </cell>
          <cell r="V586" t="str">
            <v>SZ 深圳</v>
          </cell>
          <cell r="W586" t="str">
            <v>KW</v>
          </cell>
          <cell r="X586" t="str">
            <v>RMB</v>
          </cell>
          <cell r="Y586">
            <v>1080000</v>
          </cell>
          <cell r="Z586">
            <v>1.1299999999999999</v>
          </cell>
          <cell r="AA586">
            <v>1080000</v>
          </cell>
          <cell r="AB586">
            <v>1.095</v>
          </cell>
          <cell r="AC586">
            <v>1046548.6725663719</v>
          </cell>
          <cell r="AD586">
            <v>125585.84070796461</v>
          </cell>
          <cell r="AE586">
            <v>0.12</v>
          </cell>
          <cell r="AF586">
            <v>43734</v>
          </cell>
          <cell r="AG586" t="str">
            <v>含税到厂</v>
          </cell>
          <cell r="AK586" t="str">
            <v>agree</v>
          </cell>
          <cell r="AL586">
            <v>200000</v>
          </cell>
          <cell r="AM586">
            <v>43709</v>
          </cell>
          <cell r="AN586" t="str">
            <v>Yes</v>
          </cell>
          <cell r="AO586" t="str">
            <v>agree</v>
          </cell>
          <cell r="AP586">
            <v>880000</v>
          </cell>
          <cell r="AQ586">
            <v>43770</v>
          </cell>
          <cell r="AR586">
            <v>43774</v>
          </cell>
          <cell r="AS586"/>
          <cell r="AT586">
            <v>0</v>
          </cell>
          <cell r="AX586" t="str">
            <v>Yes</v>
          </cell>
          <cell r="AZ586" t="str">
            <v>Y</v>
          </cell>
          <cell r="BA586" t="str">
            <v>Yes</v>
          </cell>
        </row>
        <row r="587">
          <cell r="A587">
            <v>43709</v>
          </cell>
          <cell r="B587">
            <v>436</v>
          </cell>
          <cell r="C587" t="str">
            <v>C49SZX20190139SX</v>
          </cell>
          <cell r="D587" t="str">
            <v>太美亚</v>
          </cell>
          <cell r="E587" t="str">
            <v>YSM20R(SV)-2</v>
          </cell>
          <cell r="F587" t="str">
            <v>#03924</v>
          </cell>
          <cell r="G587" t="e">
            <v>#REF!</v>
          </cell>
          <cell r="H587" t="e">
            <v>#REF!</v>
          </cell>
          <cell r="I587" t="str">
            <v>L-&gt;R</v>
          </cell>
          <cell r="J587" t="str">
            <v>cATS10+MVC+special layout</v>
          </cell>
          <cell r="K587">
            <v>1</v>
          </cell>
          <cell r="L587">
            <v>109383</v>
          </cell>
          <cell r="M587" t="str">
            <v>OCT 19</v>
          </cell>
          <cell r="N587">
            <v>43748</v>
          </cell>
          <cell r="O587">
            <v>11100336</v>
          </cell>
          <cell r="P587">
            <v>1300000</v>
          </cell>
          <cell r="Q587">
            <v>43739</v>
          </cell>
          <cell r="R587" t="str">
            <v>No</v>
          </cell>
          <cell r="S587" t="str">
            <v>C49</v>
          </cell>
          <cell r="T587" t="str">
            <v>SOUTH</v>
          </cell>
          <cell r="U587" t="str">
            <v>深圳</v>
          </cell>
          <cell r="V587" t="str">
            <v>SZ 深圳</v>
          </cell>
          <cell r="W587" t="str">
            <v>SX</v>
          </cell>
          <cell r="X587" t="str">
            <v>RMB</v>
          </cell>
          <cell r="Y587">
            <v>1300000</v>
          </cell>
          <cell r="Z587">
            <v>1.1299999999999999</v>
          </cell>
          <cell r="AA587">
            <v>1300000</v>
          </cell>
          <cell r="AB587">
            <v>1.095</v>
          </cell>
          <cell r="AC587">
            <v>1259734.5132743362</v>
          </cell>
          <cell r="AD587">
            <v>151168.14159292035</v>
          </cell>
          <cell r="AE587">
            <v>0.12</v>
          </cell>
          <cell r="AF587">
            <v>43735</v>
          </cell>
          <cell r="AG587" t="str">
            <v>含税到厂</v>
          </cell>
          <cell r="AK587">
            <v>0.2</v>
          </cell>
          <cell r="AL587">
            <v>260000</v>
          </cell>
          <cell r="AM587">
            <v>43739</v>
          </cell>
          <cell r="AN587" t="str">
            <v>Yes</v>
          </cell>
          <cell r="AO587">
            <v>0.7</v>
          </cell>
          <cell r="AP587">
            <v>910000</v>
          </cell>
          <cell r="AQ587">
            <v>43739</v>
          </cell>
          <cell r="AR587">
            <v>43746</v>
          </cell>
          <cell r="AS587">
            <v>0.1</v>
          </cell>
          <cell r="AT587">
            <v>130000</v>
          </cell>
          <cell r="AU587">
            <v>43831</v>
          </cell>
          <cell r="AV587">
            <v>43844</v>
          </cell>
          <cell r="AX587" t="str">
            <v>Yes</v>
          </cell>
        </row>
        <row r="588">
          <cell r="A588">
            <v>43709</v>
          </cell>
          <cell r="B588">
            <v>437</v>
          </cell>
          <cell r="C588" t="str">
            <v>C49SZX20190139SX</v>
          </cell>
          <cell r="D588" t="str">
            <v>太美亚</v>
          </cell>
          <cell r="E588" t="str">
            <v>YSM20R(SV)-2</v>
          </cell>
          <cell r="F588" t="str">
            <v>#03924</v>
          </cell>
          <cell r="G588" t="e">
            <v>#REF!</v>
          </cell>
          <cell r="H588" t="e">
            <v>#REF!</v>
          </cell>
          <cell r="I588" t="str">
            <v>L-&gt;R</v>
          </cell>
          <cell r="J588" t="str">
            <v>cATS10+MVC+special layout</v>
          </cell>
          <cell r="K588">
            <v>1</v>
          </cell>
          <cell r="L588">
            <v>109247</v>
          </cell>
          <cell r="M588" t="str">
            <v>OCT 19</v>
          </cell>
          <cell r="N588">
            <v>43748</v>
          </cell>
          <cell r="O588">
            <v>11100336</v>
          </cell>
          <cell r="P588">
            <v>1300000</v>
          </cell>
          <cell r="Q588">
            <v>43739</v>
          </cell>
          <cell r="R588" t="str">
            <v>No</v>
          </cell>
          <cell r="S588" t="str">
            <v>C49</v>
          </cell>
          <cell r="T588" t="str">
            <v>SOUTH</v>
          </cell>
          <cell r="U588" t="str">
            <v>深圳</v>
          </cell>
          <cell r="V588" t="str">
            <v>SZ 深圳</v>
          </cell>
          <cell r="W588" t="str">
            <v>SX</v>
          </cell>
          <cell r="X588" t="str">
            <v>RMB</v>
          </cell>
          <cell r="Y588">
            <v>1300000</v>
          </cell>
          <cell r="Z588">
            <v>1.1299999999999999</v>
          </cell>
          <cell r="AA588">
            <v>1300000</v>
          </cell>
          <cell r="AB588">
            <v>1.095</v>
          </cell>
          <cell r="AC588">
            <v>1259734.5132743362</v>
          </cell>
          <cell r="AD588">
            <v>151168.14159292035</v>
          </cell>
          <cell r="AE588">
            <v>0.12</v>
          </cell>
          <cell r="AF588">
            <v>43735</v>
          </cell>
          <cell r="AG588" t="str">
            <v>含税到厂</v>
          </cell>
          <cell r="AK588">
            <v>0.2</v>
          </cell>
          <cell r="AL588">
            <v>260000</v>
          </cell>
          <cell r="AM588">
            <v>43739</v>
          </cell>
          <cell r="AN588" t="str">
            <v>Yes</v>
          </cell>
          <cell r="AO588">
            <v>0.7</v>
          </cell>
          <cell r="AP588">
            <v>910000</v>
          </cell>
          <cell r="AQ588">
            <v>43739</v>
          </cell>
          <cell r="AR588">
            <v>43746</v>
          </cell>
          <cell r="AS588">
            <v>0.1</v>
          </cell>
          <cell r="AT588">
            <v>130000</v>
          </cell>
          <cell r="AU588">
            <v>43831</v>
          </cell>
          <cell r="AV588">
            <v>43844</v>
          </cell>
          <cell r="AX588" t="str">
            <v>Yes</v>
          </cell>
        </row>
        <row r="589">
          <cell r="A589">
            <v>43739</v>
          </cell>
          <cell r="B589">
            <v>438</v>
          </cell>
          <cell r="C589" t="str">
            <v>C49SZX20190138ZX</v>
          </cell>
          <cell r="D589" t="str">
            <v>Bittele 比泰利</v>
          </cell>
          <cell r="E589" t="str">
            <v>YSM20R(SV)-2</v>
          </cell>
          <cell r="F589" t="str">
            <v>#03422</v>
          </cell>
          <cell r="G589" t="e">
            <v>#REF!</v>
          </cell>
          <cell r="H589" t="e">
            <v>#REF!</v>
          </cell>
          <cell r="I589" t="str">
            <v>L-&gt;R</v>
          </cell>
          <cell r="J589" t="str">
            <v>cATS10+MVC+special layout</v>
          </cell>
          <cell r="K589">
            <v>1</v>
          </cell>
          <cell r="L589">
            <v>109263</v>
          </cell>
          <cell r="M589" t="str">
            <v>NOV 19</v>
          </cell>
          <cell r="N589">
            <v>43789</v>
          </cell>
          <cell r="O589">
            <v>11116334</v>
          </cell>
          <cell r="P589">
            <v>182250</v>
          </cell>
          <cell r="Q589">
            <v>43770</v>
          </cell>
          <cell r="R589" t="str">
            <v>No</v>
          </cell>
          <cell r="S589" t="str">
            <v>C49</v>
          </cell>
          <cell r="T589" t="str">
            <v>SOUTH</v>
          </cell>
          <cell r="U589" t="str">
            <v>深圳</v>
          </cell>
          <cell r="V589" t="str">
            <v>SZ 深圳</v>
          </cell>
          <cell r="W589" t="str">
            <v>ZX</v>
          </cell>
          <cell r="X589" t="str">
            <v>USD</v>
          </cell>
          <cell r="Y589">
            <v>182250</v>
          </cell>
          <cell r="Z589">
            <v>1</v>
          </cell>
          <cell r="AA589">
            <v>182250</v>
          </cell>
          <cell r="AB589">
            <v>7.8</v>
          </cell>
          <cell r="AC589">
            <v>1421550</v>
          </cell>
          <cell r="AD589">
            <v>170586</v>
          </cell>
          <cell r="AE589">
            <v>0.12</v>
          </cell>
          <cell r="AF589">
            <v>43748</v>
          </cell>
          <cell r="AG589" t="str">
            <v>CIF HK</v>
          </cell>
          <cell r="AK589">
            <v>0.3</v>
          </cell>
          <cell r="AL589">
            <v>54675</v>
          </cell>
          <cell r="AM589">
            <v>43739</v>
          </cell>
          <cell r="AN589" t="str">
            <v>Yes</v>
          </cell>
          <cell r="AO589">
            <v>0.65</v>
          </cell>
          <cell r="AP589">
            <v>118462.5</v>
          </cell>
          <cell r="AQ589">
            <v>43770</v>
          </cell>
          <cell r="AR589">
            <v>43788</v>
          </cell>
          <cell r="AS589">
            <v>0.05</v>
          </cell>
          <cell r="AT589">
            <v>9112.5</v>
          </cell>
          <cell r="AU589">
            <v>43862</v>
          </cell>
          <cell r="AV589">
            <v>43878</v>
          </cell>
          <cell r="AX589" t="str">
            <v>Yes</v>
          </cell>
          <cell r="AZ589" t="str">
            <v>Y</v>
          </cell>
          <cell r="BA589" t="str">
            <v>Yes</v>
          </cell>
        </row>
        <row r="590">
          <cell r="A590">
            <v>43739</v>
          </cell>
          <cell r="B590">
            <v>439</v>
          </cell>
          <cell r="C590" t="str">
            <v>C49SZX20190138ZX</v>
          </cell>
          <cell r="D590" t="str">
            <v>Bittele 比泰利</v>
          </cell>
          <cell r="E590" t="str">
            <v>YSM20R(SV)-2</v>
          </cell>
          <cell r="F590" t="str">
            <v>#03422</v>
          </cell>
          <cell r="G590" t="e">
            <v>#REF!</v>
          </cell>
          <cell r="H590" t="e">
            <v>#REF!</v>
          </cell>
          <cell r="I590" t="str">
            <v>L-&gt;R</v>
          </cell>
          <cell r="J590" t="str">
            <v>cATS10+MVC+special layout</v>
          </cell>
          <cell r="K590">
            <v>1</v>
          </cell>
          <cell r="L590">
            <v>109247</v>
          </cell>
          <cell r="M590" t="str">
            <v>NOV 19</v>
          </cell>
          <cell r="N590">
            <v>43789</v>
          </cell>
          <cell r="O590">
            <v>11116334</v>
          </cell>
          <cell r="P590">
            <v>182250</v>
          </cell>
          <cell r="Q590">
            <v>43770</v>
          </cell>
          <cell r="R590" t="str">
            <v>No</v>
          </cell>
          <cell r="S590" t="str">
            <v>C49</v>
          </cell>
          <cell r="T590" t="str">
            <v>SOUTH</v>
          </cell>
          <cell r="U590" t="str">
            <v>深圳</v>
          </cell>
          <cell r="V590" t="str">
            <v>SZ 深圳</v>
          </cell>
          <cell r="W590" t="str">
            <v>ZX</v>
          </cell>
          <cell r="X590" t="str">
            <v>USD</v>
          </cell>
          <cell r="Y590">
            <v>182250</v>
          </cell>
          <cell r="Z590">
            <v>1</v>
          </cell>
          <cell r="AA590">
            <v>182250</v>
          </cell>
          <cell r="AB590">
            <v>7.8</v>
          </cell>
          <cell r="AC590">
            <v>1421550</v>
          </cell>
          <cell r="AD590">
            <v>170586</v>
          </cell>
          <cell r="AE590">
            <v>0.12</v>
          </cell>
          <cell r="AF590">
            <v>43748</v>
          </cell>
          <cell r="AG590" t="str">
            <v>CIF HK</v>
          </cell>
          <cell r="AK590">
            <v>0.3</v>
          </cell>
          <cell r="AL590">
            <v>54675</v>
          </cell>
          <cell r="AM590">
            <v>43739</v>
          </cell>
          <cell r="AN590" t="str">
            <v>Yes</v>
          </cell>
          <cell r="AO590">
            <v>0.65</v>
          </cell>
          <cell r="AP590">
            <v>118462.5</v>
          </cell>
          <cell r="AQ590">
            <v>43770</v>
          </cell>
          <cell r="AR590">
            <v>43788</v>
          </cell>
          <cell r="AS590">
            <v>0.05</v>
          </cell>
          <cell r="AT590">
            <v>9112.5</v>
          </cell>
          <cell r="AU590">
            <v>43862</v>
          </cell>
          <cell r="AV590">
            <v>43878</v>
          </cell>
          <cell r="AX590" t="str">
            <v>Yes</v>
          </cell>
          <cell r="AZ590" t="str">
            <v>Y</v>
          </cell>
          <cell r="BA590" t="str">
            <v>Yes</v>
          </cell>
        </row>
        <row r="591">
          <cell r="A591">
            <v>43739</v>
          </cell>
          <cell r="B591">
            <v>440</v>
          </cell>
          <cell r="C591" t="str">
            <v>C49SZX20190145DZ</v>
          </cell>
          <cell r="D591" t="str">
            <v>GCL 耕创</v>
          </cell>
          <cell r="E591" t="str">
            <v>YSM20R(SV)-2</v>
          </cell>
          <cell r="F591" t="str">
            <v>#13223</v>
          </cell>
          <cell r="G591" t="e">
            <v>#REF!</v>
          </cell>
          <cell r="H591" t="e">
            <v>#REF!</v>
          </cell>
          <cell r="I591" t="str">
            <v>L-&gt;R</v>
          </cell>
          <cell r="J591" t="str">
            <v>No</v>
          </cell>
          <cell r="K591">
            <v>1</v>
          </cell>
          <cell r="L591">
            <v>109602</v>
          </cell>
          <cell r="M591" t="str">
            <v>NOV 19</v>
          </cell>
          <cell r="N591">
            <v>43773</v>
          </cell>
          <cell r="O591">
            <v>11100349</v>
          </cell>
          <cell r="P591">
            <v>885000</v>
          </cell>
          <cell r="Q591">
            <v>43739</v>
          </cell>
          <cell r="R591" t="str">
            <v>No</v>
          </cell>
          <cell r="S591" t="str">
            <v>C49</v>
          </cell>
          <cell r="T591" t="str">
            <v>SOUTH</v>
          </cell>
          <cell r="U591" t="str">
            <v>深圳</v>
          </cell>
          <cell r="V591" t="str">
            <v>SZ 深圳</v>
          </cell>
          <cell r="W591" t="str">
            <v>DZ</v>
          </cell>
          <cell r="X591" t="str">
            <v>RMB</v>
          </cell>
          <cell r="Y591">
            <v>885000</v>
          </cell>
          <cell r="Z591">
            <v>1.1299999999999999</v>
          </cell>
          <cell r="AA591">
            <v>885000</v>
          </cell>
          <cell r="AB591">
            <v>1.095</v>
          </cell>
          <cell r="AC591">
            <v>857588.49557522137</v>
          </cell>
          <cell r="AD591">
            <v>102910.61946902655</v>
          </cell>
          <cell r="AE591">
            <v>0.12</v>
          </cell>
          <cell r="AF591">
            <v>43750</v>
          </cell>
          <cell r="AG591" t="str">
            <v>含税到厂</v>
          </cell>
          <cell r="AK591">
            <v>0.3</v>
          </cell>
          <cell r="AL591">
            <v>265500</v>
          </cell>
          <cell r="AM591">
            <v>43739</v>
          </cell>
          <cell r="AN591" t="str">
            <v>Yes</v>
          </cell>
          <cell r="AO591">
            <v>0.7</v>
          </cell>
          <cell r="AP591">
            <v>619500</v>
          </cell>
          <cell r="AQ591">
            <v>43739</v>
          </cell>
          <cell r="AR591">
            <v>43767</v>
          </cell>
          <cell r="AS591"/>
          <cell r="AT591">
            <v>0</v>
          </cell>
          <cell r="AX591" t="str">
            <v>Yes</v>
          </cell>
          <cell r="AZ591" t="str">
            <v>Y</v>
          </cell>
          <cell r="BA591" t="str">
            <v>Yes</v>
          </cell>
        </row>
        <row r="592">
          <cell r="A592">
            <v>43739</v>
          </cell>
          <cell r="B592">
            <v>441</v>
          </cell>
          <cell r="C592" t="str">
            <v>C49SZX20190145DZ</v>
          </cell>
          <cell r="D592" t="str">
            <v>GCL 耕创</v>
          </cell>
          <cell r="E592" t="str">
            <v>YSM20R(SV)-2</v>
          </cell>
          <cell r="F592" t="str">
            <v>#13223</v>
          </cell>
          <cell r="G592" t="e">
            <v>#REF!</v>
          </cell>
          <cell r="H592" t="e">
            <v>#REF!</v>
          </cell>
          <cell r="I592" t="str">
            <v>L-&gt;R</v>
          </cell>
          <cell r="J592" t="str">
            <v>No</v>
          </cell>
          <cell r="K592">
            <v>1</v>
          </cell>
          <cell r="L592">
            <v>109624</v>
          </cell>
          <cell r="M592" t="str">
            <v>NOV 19</v>
          </cell>
          <cell r="N592">
            <v>43773</v>
          </cell>
          <cell r="O592">
            <v>11100349</v>
          </cell>
          <cell r="P592">
            <v>885000</v>
          </cell>
          <cell r="Q592">
            <v>43739</v>
          </cell>
          <cell r="R592" t="str">
            <v>No</v>
          </cell>
          <cell r="S592" t="str">
            <v>C49</v>
          </cell>
          <cell r="T592" t="str">
            <v>SOUTH</v>
          </cell>
          <cell r="U592" t="str">
            <v>深圳</v>
          </cell>
          <cell r="V592" t="str">
            <v>SZ 深圳</v>
          </cell>
          <cell r="W592" t="str">
            <v>DZ</v>
          </cell>
          <cell r="X592" t="str">
            <v>RMB</v>
          </cell>
          <cell r="Y592">
            <v>885000</v>
          </cell>
          <cell r="Z592">
            <v>1.1299999999999999</v>
          </cell>
          <cell r="AA592">
            <v>885000</v>
          </cell>
          <cell r="AB592">
            <v>1.095</v>
          </cell>
          <cell r="AC592">
            <v>857588.49557522137</v>
          </cell>
          <cell r="AD592">
            <v>102910.61946902655</v>
          </cell>
          <cell r="AE592">
            <v>0.12</v>
          </cell>
          <cell r="AF592">
            <v>43750</v>
          </cell>
          <cell r="AG592" t="str">
            <v>含税到厂</v>
          </cell>
          <cell r="AK592">
            <v>0.3</v>
          </cell>
          <cell r="AL592">
            <v>265500</v>
          </cell>
          <cell r="AM592">
            <v>43739</v>
          </cell>
          <cell r="AN592" t="str">
            <v>Yes</v>
          </cell>
          <cell r="AO592">
            <v>0.7</v>
          </cell>
          <cell r="AP592">
            <v>619500</v>
          </cell>
          <cell r="AQ592">
            <v>43739</v>
          </cell>
          <cell r="AR592">
            <v>43767</v>
          </cell>
          <cell r="AS592"/>
          <cell r="AT592">
            <v>0</v>
          </cell>
          <cell r="AX592" t="str">
            <v>Yes</v>
          </cell>
          <cell r="AZ592" t="str">
            <v>Y</v>
          </cell>
          <cell r="BA592" t="str">
            <v>Yes</v>
          </cell>
        </row>
        <row r="593">
          <cell r="A593">
            <v>43739</v>
          </cell>
          <cell r="B593">
            <v>442</v>
          </cell>
          <cell r="C593" t="str">
            <v>C49SZX20190146DZ</v>
          </cell>
          <cell r="D593" t="str">
            <v>皇家显示</v>
          </cell>
          <cell r="E593" t="str">
            <v>YSM40R-4</v>
          </cell>
          <cell r="F593" t="str">
            <v>#04067</v>
          </cell>
          <cell r="G593" t="e">
            <v>#REF!</v>
          </cell>
          <cell r="H593" t="e">
            <v>#REF!</v>
          </cell>
          <cell r="I593" t="str">
            <v>L-&gt;R</v>
          </cell>
          <cell r="J593" t="str">
            <v>No</v>
          </cell>
          <cell r="K593">
            <v>1</v>
          </cell>
          <cell r="L593" t="e">
            <v>#N/A</v>
          </cell>
          <cell r="M593" t="e">
            <v>#N/A</v>
          </cell>
          <cell r="N593"/>
          <cell r="O593"/>
          <cell r="P593"/>
          <cell r="R593" t="str">
            <v>Yes</v>
          </cell>
          <cell r="S593" t="str">
            <v>C49</v>
          </cell>
          <cell r="T593" t="str">
            <v>SOUTH</v>
          </cell>
          <cell r="U593" t="str">
            <v>深圳</v>
          </cell>
          <cell r="V593" t="str">
            <v>SZ 深圳</v>
          </cell>
          <cell r="W593" t="str">
            <v>DZ</v>
          </cell>
          <cell r="X593" t="str">
            <v>RMB</v>
          </cell>
          <cell r="Y593">
            <v>1416800</v>
          </cell>
          <cell r="Z593">
            <v>1.1299999999999999</v>
          </cell>
          <cell r="AA593">
            <v>1416800</v>
          </cell>
          <cell r="AB593">
            <v>1.095</v>
          </cell>
          <cell r="AC593">
            <v>1372916.814159292</v>
          </cell>
          <cell r="AD593">
            <v>164750.01769911504</v>
          </cell>
          <cell r="AE593">
            <v>0.12</v>
          </cell>
          <cell r="AF593">
            <v>43750</v>
          </cell>
          <cell r="AG593" t="str">
            <v>含税到厂</v>
          </cell>
          <cell r="AI593"/>
          <cell r="AJ593"/>
          <cell r="AK593">
            <v>0.3</v>
          </cell>
          <cell r="AL593">
            <v>425040</v>
          </cell>
          <cell r="AM593"/>
          <cell r="AN593" t="str">
            <v>No</v>
          </cell>
          <cell r="AO593">
            <v>0.35</v>
          </cell>
          <cell r="AP593">
            <v>495879.99999999994</v>
          </cell>
          <cell r="AR593"/>
          <cell r="AS593">
            <v>0.35</v>
          </cell>
          <cell r="AT593">
            <v>495879.99999999994</v>
          </cell>
          <cell r="AV593"/>
          <cell r="AX593" t="str">
            <v>Cancel</v>
          </cell>
          <cell r="AY593"/>
          <cell r="AZ593"/>
          <cell r="BA593"/>
        </row>
        <row r="594">
          <cell r="A594">
            <v>43739</v>
          </cell>
          <cell r="B594">
            <v>443</v>
          </cell>
          <cell r="C594" t="str">
            <v>C49SZX20190146DZ</v>
          </cell>
          <cell r="D594" t="str">
            <v>皇家显示</v>
          </cell>
          <cell r="E594" t="str">
            <v>YSM40R-4</v>
          </cell>
          <cell r="F594" t="str">
            <v>#04067</v>
          </cell>
          <cell r="G594" t="e">
            <v>#REF!</v>
          </cell>
          <cell r="H594" t="e">
            <v>#REF!</v>
          </cell>
          <cell r="I594" t="str">
            <v>L-&gt;R</v>
          </cell>
          <cell r="J594" t="str">
            <v>No</v>
          </cell>
          <cell r="K594">
            <v>1</v>
          </cell>
          <cell r="L594" t="e">
            <v>#N/A</v>
          </cell>
          <cell r="M594" t="e">
            <v>#N/A</v>
          </cell>
          <cell r="N594"/>
          <cell r="O594"/>
          <cell r="P594"/>
          <cell r="R594" t="str">
            <v>Yes</v>
          </cell>
          <cell r="S594" t="str">
            <v>C49</v>
          </cell>
          <cell r="T594" t="str">
            <v>SOUTH</v>
          </cell>
          <cell r="U594" t="str">
            <v>深圳</v>
          </cell>
          <cell r="V594" t="str">
            <v>SZ 深圳</v>
          </cell>
          <cell r="W594" t="str">
            <v>DZ</v>
          </cell>
          <cell r="X594" t="str">
            <v>RMB</v>
          </cell>
          <cell r="Y594">
            <v>1416800</v>
          </cell>
          <cell r="Z594">
            <v>1.1299999999999999</v>
          </cell>
          <cell r="AA594">
            <v>1416800</v>
          </cell>
          <cell r="AB594">
            <v>1.095</v>
          </cell>
          <cell r="AC594">
            <v>1372916.814159292</v>
          </cell>
          <cell r="AD594">
            <v>164750.01769911504</v>
          </cell>
          <cell r="AE594">
            <v>0.12</v>
          </cell>
          <cell r="AF594">
            <v>43750</v>
          </cell>
          <cell r="AG594" t="str">
            <v>含税到厂</v>
          </cell>
          <cell r="AI594"/>
          <cell r="AJ594"/>
          <cell r="AK594">
            <v>0.3</v>
          </cell>
          <cell r="AL594">
            <v>425040</v>
          </cell>
          <cell r="AM594"/>
          <cell r="AN594" t="str">
            <v>No</v>
          </cell>
          <cell r="AO594">
            <v>0.35</v>
          </cell>
          <cell r="AP594">
            <v>495879.99999999994</v>
          </cell>
          <cell r="AR594"/>
          <cell r="AS594">
            <v>0.35</v>
          </cell>
          <cell r="AT594">
            <v>495879.99999999994</v>
          </cell>
          <cell r="AV594"/>
          <cell r="AX594" t="str">
            <v>Cancel</v>
          </cell>
          <cell r="AY594"/>
          <cell r="AZ594"/>
          <cell r="BA594"/>
        </row>
        <row r="595">
          <cell r="A595">
            <v>43739</v>
          </cell>
          <cell r="B595">
            <v>444</v>
          </cell>
          <cell r="C595" t="str">
            <v>C49SZX20190146DZ</v>
          </cell>
          <cell r="D595" t="str">
            <v>皇家显示</v>
          </cell>
          <cell r="E595" t="str">
            <v>YSM40R-4</v>
          </cell>
          <cell r="F595" t="str">
            <v>#04067</v>
          </cell>
          <cell r="G595" t="e">
            <v>#REF!</v>
          </cell>
          <cell r="H595" t="e">
            <v>#REF!</v>
          </cell>
          <cell r="I595" t="str">
            <v>L-&gt;R</v>
          </cell>
          <cell r="J595" t="str">
            <v>No</v>
          </cell>
          <cell r="K595">
            <v>1</v>
          </cell>
          <cell r="L595" t="e">
            <v>#N/A</v>
          </cell>
          <cell r="M595" t="e">
            <v>#N/A</v>
          </cell>
          <cell r="N595"/>
          <cell r="O595"/>
          <cell r="P595"/>
          <cell r="R595" t="str">
            <v>Yes</v>
          </cell>
          <cell r="S595" t="str">
            <v>C49</v>
          </cell>
          <cell r="T595" t="str">
            <v>SOUTH</v>
          </cell>
          <cell r="U595" t="str">
            <v>深圳</v>
          </cell>
          <cell r="V595" t="str">
            <v>SZ 深圳</v>
          </cell>
          <cell r="W595" t="str">
            <v>DZ</v>
          </cell>
          <cell r="X595" t="str">
            <v>RMB</v>
          </cell>
          <cell r="Y595">
            <v>1416800</v>
          </cell>
          <cell r="Z595">
            <v>1.1299999999999999</v>
          </cell>
          <cell r="AA595">
            <v>1416800</v>
          </cell>
          <cell r="AB595">
            <v>1.095</v>
          </cell>
          <cell r="AC595">
            <v>1372916.814159292</v>
          </cell>
          <cell r="AD595">
            <v>164750.01769911504</v>
          </cell>
          <cell r="AE595">
            <v>0.12</v>
          </cell>
          <cell r="AF595">
            <v>43750</v>
          </cell>
          <cell r="AG595" t="str">
            <v>含税到厂</v>
          </cell>
          <cell r="AI595"/>
          <cell r="AJ595"/>
          <cell r="AK595">
            <v>0.3</v>
          </cell>
          <cell r="AL595">
            <v>425040</v>
          </cell>
          <cell r="AM595"/>
          <cell r="AN595" t="str">
            <v>No</v>
          </cell>
          <cell r="AO595">
            <v>0.35</v>
          </cell>
          <cell r="AP595">
            <v>495879.99999999994</v>
          </cell>
          <cell r="AR595"/>
          <cell r="AS595">
            <v>0.35</v>
          </cell>
          <cell r="AT595">
            <v>495879.99999999994</v>
          </cell>
          <cell r="AV595"/>
          <cell r="AX595" t="str">
            <v>Cancel</v>
          </cell>
          <cell r="AY595"/>
          <cell r="AZ595"/>
          <cell r="BA595"/>
        </row>
        <row r="596">
          <cell r="A596">
            <v>43739</v>
          </cell>
          <cell r="B596">
            <v>445</v>
          </cell>
          <cell r="C596" t="str">
            <v>C49SZX20190146DZ</v>
          </cell>
          <cell r="D596" t="str">
            <v>皇家显示</v>
          </cell>
          <cell r="E596" t="str">
            <v>YSM40R-4</v>
          </cell>
          <cell r="F596" t="str">
            <v>#04067</v>
          </cell>
          <cell r="G596" t="e">
            <v>#REF!</v>
          </cell>
          <cell r="H596" t="e">
            <v>#REF!</v>
          </cell>
          <cell r="I596" t="str">
            <v>L-&gt;R</v>
          </cell>
          <cell r="J596" t="str">
            <v>No</v>
          </cell>
          <cell r="K596">
            <v>1</v>
          </cell>
          <cell r="L596" t="e">
            <v>#N/A</v>
          </cell>
          <cell r="M596" t="e">
            <v>#N/A</v>
          </cell>
          <cell r="N596"/>
          <cell r="O596"/>
          <cell r="P596"/>
          <cell r="R596" t="str">
            <v>Yes</v>
          </cell>
          <cell r="S596" t="str">
            <v>C49</v>
          </cell>
          <cell r="T596" t="str">
            <v>SOUTH</v>
          </cell>
          <cell r="U596" t="str">
            <v>深圳</v>
          </cell>
          <cell r="V596" t="str">
            <v>SZ 深圳</v>
          </cell>
          <cell r="W596" t="str">
            <v>DZ</v>
          </cell>
          <cell r="X596" t="str">
            <v>RMB</v>
          </cell>
          <cell r="Y596">
            <v>1416800</v>
          </cell>
          <cell r="Z596">
            <v>1.1299999999999999</v>
          </cell>
          <cell r="AA596">
            <v>1416800</v>
          </cell>
          <cell r="AB596">
            <v>1.095</v>
          </cell>
          <cell r="AC596">
            <v>1372916.814159292</v>
          </cell>
          <cell r="AD596">
            <v>164750.01769911504</v>
          </cell>
          <cell r="AE596">
            <v>0.12</v>
          </cell>
          <cell r="AF596">
            <v>43750</v>
          </cell>
          <cell r="AG596" t="str">
            <v>含税到厂</v>
          </cell>
          <cell r="AI596"/>
          <cell r="AJ596"/>
          <cell r="AK596">
            <v>0.3</v>
          </cell>
          <cell r="AL596">
            <v>425040</v>
          </cell>
          <cell r="AM596"/>
          <cell r="AN596" t="str">
            <v>No</v>
          </cell>
          <cell r="AO596">
            <v>0.35</v>
          </cell>
          <cell r="AP596">
            <v>495879.99999999994</v>
          </cell>
          <cell r="AR596"/>
          <cell r="AS596">
            <v>0.35</v>
          </cell>
          <cell r="AT596">
            <v>495879.99999999994</v>
          </cell>
          <cell r="AV596"/>
          <cell r="AX596" t="str">
            <v>Cancel</v>
          </cell>
          <cell r="AY596"/>
          <cell r="AZ596"/>
          <cell r="BA596"/>
        </row>
        <row r="597">
          <cell r="A597">
            <v>43739</v>
          </cell>
          <cell r="B597">
            <v>446</v>
          </cell>
          <cell r="C597" t="str">
            <v>C49SZX20190146DZ</v>
          </cell>
          <cell r="D597" t="str">
            <v>皇家显示</v>
          </cell>
          <cell r="E597" t="str">
            <v>YSM40R-4</v>
          </cell>
          <cell r="F597" t="str">
            <v>#04067</v>
          </cell>
          <cell r="G597" t="e">
            <v>#REF!</v>
          </cell>
          <cell r="H597" t="e">
            <v>#REF!</v>
          </cell>
          <cell r="I597" t="str">
            <v>L-&gt;R</v>
          </cell>
          <cell r="J597" t="str">
            <v>No</v>
          </cell>
          <cell r="K597">
            <v>1</v>
          </cell>
          <cell r="L597" t="e">
            <v>#N/A</v>
          </cell>
          <cell r="M597" t="e">
            <v>#N/A</v>
          </cell>
          <cell r="N597"/>
          <cell r="O597"/>
          <cell r="P597"/>
          <cell r="R597" t="str">
            <v>Yes</v>
          </cell>
          <cell r="S597" t="str">
            <v>C49</v>
          </cell>
          <cell r="T597" t="str">
            <v>SOUTH</v>
          </cell>
          <cell r="U597" t="str">
            <v>深圳</v>
          </cell>
          <cell r="V597" t="str">
            <v>SZ 深圳</v>
          </cell>
          <cell r="W597" t="str">
            <v>DZ</v>
          </cell>
          <cell r="X597" t="str">
            <v>RMB</v>
          </cell>
          <cell r="Y597">
            <v>1416800</v>
          </cell>
          <cell r="Z597">
            <v>1.1299999999999999</v>
          </cell>
          <cell r="AA597">
            <v>1416800</v>
          </cell>
          <cell r="AB597">
            <v>1.095</v>
          </cell>
          <cell r="AC597">
            <v>1372916.814159292</v>
          </cell>
          <cell r="AD597">
            <v>164750.01769911504</v>
          </cell>
          <cell r="AE597">
            <v>0.12</v>
          </cell>
          <cell r="AF597">
            <v>43750</v>
          </cell>
          <cell r="AG597" t="str">
            <v>含税到厂</v>
          </cell>
          <cell r="AI597"/>
          <cell r="AJ597"/>
          <cell r="AK597">
            <v>0.3</v>
          </cell>
          <cell r="AL597">
            <v>425040</v>
          </cell>
          <cell r="AM597"/>
          <cell r="AN597" t="str">
            <v>No</v>
          </cell>
          <cell r="AO597">
            <v>0.35</v>
          </cell>
          <cell r="AP597">
            <v>495879.99999999994</v>
          </cell>
          <cell r="AR597"/>
          <cell r="AS597">
            <v>0.35</v>
          </cell>
          <cell r="AT597">
            <v>495879.99999999994</v>
          </cell>
          <cell r="AV597"/>
          <cell r="AX597" t="str">
            <v>Cancel</v>
          </cell>
          <cell r="AY597"/>
          <cell r="AZ597"/>
          <cell r="BA597"/>
        </row>
        <row r="598">
          <cell r="A598">
            <v>43739</v>
          </cell>
          <cell r="B598">
            <v>447</v>
          </cell>
          <cell r="C598" t="str">
            <v>C49SZX20190146DZ</v>
          </cell>
          <cell r="D598" t="str">
            <v>皇家显示</v>
          </cell>
          <cell r="E598" t="str">
            <v>YSM40R-4</v>
          </cell>
          <cell r="F598" t="str">
            <v>#04067</v>
          </cell>
          <cell r="G598" t="e">
            <v>#REF!</v>
          </cell>
          <cell r="H598" t="e">
            <v>#REF!</v>
          </cell>
          <cell r="I598" t="str">
            <v>L-&gt;R</v>
          </cell>
          <cell r="J598" t="str">
            <v>No</v>
          </cell>
          <cell r="K598">
            <v>1</v>
          </cell>
          <cell r="L598" t="e">
            <v>#N/A</v>
          </cell>
          <cell r="M598" t="e">
            <v>#N/A</v>
          </cell>
          <cell r="N598"/>
          <cell r="O598"/>
          <cell r="P598"/>
          <cell r="R598" t="str">
            <v>Yes</v>
          </cell>
          <cell r="S598" t="str">
            <v>C49</v>
          </cell>
          <cell r="T598" t="str">
            <v>SOUTH</v>
          </cell>
          <cell r="U598" t="str">
            <v>深圳</v>
          </cell>
          <cell r="V598" t="str">
            <v>SZ 深圳</v>
          </cell>
          <cell r="W598" t="str">
            <v>DZ</v>
          </cell>
          <cell r="X598" t="str">
            <v>RMB</v>
          </cell>
          <cell r="Y598">
            <v>1416800</v>
          </cell>
          <cell r="Z598">
            <v>1.1299999999999999</v>
          </cell>
          <cell r="AA598">
            <v>1416800</v>
          </cell>
          <cell r="AB598">
            <v>1.095</v>
          </cell>
          <cell r="AC598">
            <v>1372916.814159292</v>
          </cell>
          <cell r="AD598">
            <v>164750.01769911504</v>
          </cell>
          <cell r="AE598">
            <v>0.12</v>
          </cell>
          <cell r="AF598">
            <v>43750</v>
          </cell>
          <cell r="AG598" t="str">
            <v>含税到厂</v>
          </cell>
          <cell r="AI598"/>
          <cell r="AJ598"/>
          <cell r="AK598">
            <v>0.3</v>
          </cell>
          <cell r="AL598">
            <v>425040</v>
          </cell>
          <cell r="AM598"/>
          <cell r="AN598" t="str">
            <v>No</v>
          </cell>
          <cell r="AO598">
            <v>0.35</v>
          </cell>
          <cell r="AP598">
            <v>495879.99999999994</v>
          </cell>
          <cell r="AR598"/>
          <cell r="AS598">
            <v>0.35</v>
          </cell>
          <cell r="AT598">
            <v>495879.99999999994</v>
          </cell>
          <cell r="AV598"/>
          <cell r="AX598" t="str">
            <v>Cancel</v>
          </cell>
          <cell r="AY598"/>
          <cell r="AZ598"/>
          <cell r="BA598"/>
        </row>
        <row r="599">
          <cell r="A599">
            <v>43739</v>
          </cell>
          <cell r="B599">
            <v>448</v>
          </cell>
          <cell r="C599" t="str">
            <v>C49SZX20190147DZ</v>
          </cell>
          <cell r="D599" t="str">
            <v>皇家显示</v>
          </cell>
          <cell r="E599" t="str">
            <v>YSM40R-4</v>
          </cell>
          <cell r="F599" t="str">
            <v>#04067</v>
          </cell>
          <cell r="G599" t="e">
            <v>#REF!</v>
          </cell>
          <cell r="H599" t="e">
            <v>#REF!</v>
          </cell>
          <cell r="I599" t="str">
            <v>L-&gt;R</v>
          </cell>
          <cell r="J599" t="str">
            <v>No</v>
          </cell>
          <cell r="K599">
            <v>1</v>
          </cell>
          <cell r="L599" t="e">
            <v>#N/A</v>
          </cell>
          <cell r="M599" t="e">
            <v>#N/A</v>
          </cell>
          <cell r="N599"/>
          <cell r="O599"/>
          <cell r="P599"/>
          <cell r="R599" t="str">
            <v>Yes</v>
          </cell>
          <cell r="S599" t="str">
            <v>C49</v>
          </cell>
          <cell r="T599" t="str">
            <v>SOUTH</v>
          </cell>
          <cell r="U599" t="str">
            <v>深圳</v>
          </cell>
          <cell r="V599" t="str">
            <v>SZ 深圳</v>
          </cell>
          <cell r="W599" t="str">
            <v>DZ</v>
          </cell>
          <cell r="X599" t="str">
            <v>JPY</v>
          </cell>
          <cell r="Y599">
            <v>18880000</v>
          </cell>
          <cell r="Z599">
            <v>1</v>
          </cell>
          <cell r="AA599">
            <v>18880000</v>
          </cell>
          <cell r="AB599">
            <v>7.4099999999999999E-2</v>
          </cell>
          <cell r="AC599">
            <v>1399008</v>
          </cell>
          <cell r="AD599">
            <v>167880.95999999999</v>
          </cell>
          <cell r="AE599">
            <v>0.12</v>
          </cell>
          <cell r="AF599">
            <v>43750</v>
          </cell>
          <cell r="AG599" t="str">
            <v>CIF HK</v>
          </cell>
          <cell r="AI599"/>
          <cell r="AJ599"/>
          <cell r="AK599">
            <v>0.3</v>
          </cell>
          <cell r="AL599">
            <v>5664000</v>
          </cell>
          <cell r="AM599"/>
          <cell r="AN599" t="str">
            <v>No</v>
          </cell>
          <cell r="AO599">
            <v>0.7</v>
          </cell>
          <cell r="AP599">
            <v>13216000</v>
          </cell>
          <cell r="AR599"/>
          <cell r="AS599"/>
          <cell r="AT599">
            <v>0</v>
          </cell>
          <cell r="AV599"/>
          <cell r="AX599" t="str">
            <v>Cancel</v>
          </cell>
          <cell r="AY599"/>
          <cell r="AZ599"/>
          <cell r="BA599"/>
        </row>
        <row r="600">
          <cell r="A600">
            <v>43739</v>
          </cell>
          <cell r="B600">
            <v>449</v>
          </cell>
          <cell r="C600" t="str">
            <v>C49SZX20190147DZ</v>
          </cell>
          <cell r="D600" t="str">
            <v>皇家显示</v>
          </cell>
          <cell r="E600" t="str">
            <v>YSM40R-4</v>
          </cell>
          <cell r="F600" t="str">
            <v>#04067</v>
          </cell>
          <cell r="G600" t="e">
            <v>#REF!</v>
          </cell>
          <cell r="H600" t="e">
            <v>#REF!</v>
          </cell>
          <cell r="I600" t="str">
            <v>L-&gt;R</v>
          </cell>
          <cell r="J600" t="str">
            <v>No</v>
          </cell>
          <cell r="K600">
            <v>1</v>
          </cell>
          <cell r="L600" t="e">
            <v>#N/A</v>
          </cell>
          <cell r="M600" t="e">
            <v>#N/A</v>
          </cell>
          <cell r="N600"/>
          <cell r="O600"/>
          <cell r="P600"/>
          <cell r="R600" t="str">
            <v>Yes</v>
          </cell>
          <cell r="S600" t="str">
            <v>C49</v>
          </cell>
          <cell r="T600" t="str">
            <v>SOUTH</v>
          </cell>
          <cell r="U600" t="str">
            <v>深圳</v>
          </cell>
          <cell r="V600" t="str">
            <v>SZ 深圳</v>
          </cell>
          <cell r="W600" t="str">
            <v>DZ</v>
          </cell>
          <cell r="X600" t="str">
            <v>JPY</v>
          </cell>
          <cell r="Y600">
            <v>18880000</v>
          </cell>
          <cell r="Z600">
            <v>1</v>
          </cell>
          <cell r="AA600">
            <v>18880000</v>
          </cell>
          <cell r="AB600">
            <v>7.4099999999999999E-2</v>
          </cell>
          <cell r="AC600">
            <v>1399008</v>
          </cell>
          <cell r="AD600">
            <v>167880.95999999999</v>
          </cell>
          <cell r="AE600">
            <v>0.12</v>
          </cell>
          <cell r="AF600">
            <v>43750</v>
          </cell>
          <cell r="AG600" t="str">
            <v>CIF HK</v>
          </cell>
          <cell r="AI600"/>
          <cell r="AJ600"/>
          <cell r="AK600">
            <v>0.3</v>
          </cell>
          <cell r="AL600">
            <v>5664000</v>
          </cell>
          <cell r="AM600"/>
          <cell r="AN600" t="str">
            <v>No</v>
          </cell>
          <cell r="AO600">
            <v>0.7</v>
          </cell>
          <cell r="AP600">
            <v>13216000</v>
          </cell>
          <cell r="AR600"/>
          <cell r="AS600"/>
          <cell r="AT600">
            <v>0</v>
          </cell>
          <cell r="AV600"/>
          <cell r="AX600" t="str">
            <v>Cancel</v>
          </cell>
          <cell r="AY600"/>
          <cell r="AZ600"/>
          <cell r="BA600"/>
        </row>
        <row r="601">
          <cell r="A601">
            <v>43739</v>
          </cell>
          <cell r="B601">
            <v>450</v>
          </cell>
          <cell r="C601" t="str">
            <v>C49SZX20190147DZ</v>
          </cell>
          <cell r="D601" t="str">
            <v>皇家显示</v>
          </cell>
          <cell r="E601" t="str">
            <v>YSM40R-4</v>
          </cell>
          <cell r="F601" t="str">
            <v>#04067</v>
          </cell>
          <cell r="G601" t="e">
            <v>#REF!</v>
          </cell>
          <cell r="H601" t="e">
            <v>#REF!</v>
          </cell>
          <cell r="I601" t="str">
            <v>L-&gt;R</v>
          </cell>
          <cell r="J601" t="str">
            <v>No</v>
          </cell>
          <cell r="K601">
            <v>1</v>
          </cell>
          <cell r="L601" t="e">
            <v>#N/A</v>
          </cell>
          <cell r="M601" t="e">
            <v>#N/A</v>
          </cell>
          <cell r="N601"/>
          <cell r="O601"/>
          <cell r="P601"/>
          <cell r="R601" t="str">
            <v>Yes</v>
          </cell>
          <cell r="S601" t="str">
            <v>C49</v>
          </cell>
          <cell r="T601" t="str">
            <v>SOUTH</v>
          </cell>
          <cell r="U601" t="str">
            <v>深圳</v>
          </cell>
          <cell r="V601" t="str">
            <v>SZ 深圳</v>
          </cell>
          <cell r="W601" t="str">
            <v>DZ</v>
          </cell>
          <cell r="X601" t="str">
            <v>JPY</v>
          </cell>
          <cell r="Y601">
            <v>18880000</v>
          </cell>
          <cell r="Z601">
            <v>1</v>
          </cell>
          <cell r="AA601">
            <v>18880000</v>
          </cell>
          <cell r="AB601">
            <v>7.4099999999999999E-2</v>
          </cell>
          <cell r="AC601">
            <v>1399008</v>
          </cell>
          <cell r="AD601">
            <v>167880.95999999999</v>
          </cell>
          <cell r="AE601">
            <v>0.12</v>
          </cell>
          <cell r="AF601">
            <v>43750</v>
          </cell>
          <cell r="AG601" t="str">
            <v>CIF HK</v>
          </cell>
          <cell r="AI601"/>
          <cell r="AJ601"/>
          <cell r="AK601">
            <v>0.3</v>
          </cell>
          <cell r="AL601">
            <v>5664000</v>
          </cell>
          <cell r="AM601"/>
          <cell r="AN601" t="str">
            <v>No</v>
          </cell>
          <cell r="AO601">
            <v>0.7</v>
          </cell>
          <cell r="AP601">
            <v>13216000</v>
          </cell>
          <cell r="AR601"/>
          <cell r="AS601"/>
          <cell r="AT601">
            <v>0</v>
          </cell>
          <cell r="AV601"/>
          <cell r="AX601" t="str">
            <v>Cancel</v>
          </cell>
          <cell r="AY601"/>
          <cell r="AZ601"/>
          <cell r="BA601"/>
        </row>
        <row r="602">
          <cell r="A602">
            <v>43739</v>
          </cell>
          <cell r="B602">
            <v>451</v>
          </cell>
          <cell r="C602" t="str">
            <v>C49SZX20190147DZ</v>
          </cell>
          <cell r="D602" t="str">
            <v>皇家显示</v>
          </cell>
          <cell r="E602" t="str">
            <v>YSM40R-4</v>
          </cell>
          <cell r="F602" t="str">
            <v>#04067</v>
          </cell>
          <cell r="G602" t="e">
            <v>#REF!</v>
          </cell>
          <cell r="H602" t="e">
            <v>#REF!</v>
          </cell>
          <cell r="I602" t="str">
            <v>L-&gt;R</v>
          </cell>
          <cell r="J602" t="str">
            <v>No</v>
          </cell>
          <cell r="K602">
            <v>1</v>
          </cell>
          <cell r="L602" t="e">
            <v>#N/A</v>
          </cell>
          <cell r="M602" t="e">
            <v>#N/A</v>
          </cell>
          <cell r="N602"/>
          <cell r="O602"/>
          <cell r="P602"/>
          <cell r="R602" t="str">
            <v>Yes</v>
          </cell>
          <cell r="S602" t="str">
            <v>C49</v>
          </cell>
          <cell r="T602" t="str">
            <v>SOUTH</v>
          </cell>
          <cell r="U602" t="str">
            <v>深圳</v>
          </cell>
          <cell r="V602" t="str">
            <v>SZ 深圳</v>
          </cell>
          <cell r="W602" t="str">
            <v>DZ</v>
          </cell>
          <cell r="X602" t="str">
            <v>JPY</v>
          </cell>
          <cell r="Y602">
            <v>18880000</v>
          </cell>
          <cell r="Z602">
            <v>1</v>
          </cell>
          <cell r="AA602">
            <v>18880000</v>
          </cell>
          <cell r="AB602">
            <v>7.4099999999999999E-2</v>
          </cell>
          <cell r="AC602">
            <v>1399008</v>
          </cell>
          <cell r="AD602">
            <v>167880.95999999999</v>
          </cell>
          <cell r="AE602">
            <v>0.12</v>
          </cell>
          <cell r="AF602">
            <v>43750</v>
          </cell>
          <cell r="AG602" t="str">
            <v>CIF HK</v>
          </cell>
          <cell r="AI602"/>
          <cell r="AJ602"/>
          <cell r="AK602">
            <v>0.3</v>
          </cell>
          <cell r="AL602">
            <v>5664000</v>
          </cell>
          <cell r="AM602"/>
          <cell r="AN602" t="str">
            <v>No</v>
          </cell>
          <cell r="AO602">
            <v>0.7</v>
          </cell>
          <cell r="AP602">
            <v>13216000</v>
          </cell>
          <cell r="AR602"/>
          <cell r="AS602"/>
          <cell r="AT602">
            <v>0</v>
          </cell>
          <cell r="AV602"/>
          <cell r="AX602" t="str">
            <v>Cancel</v>
          </cell>
          <cell r="AY602"/>
          <cell r="AZ602"/>
          <cell r="BA602"/>
        </row>
        <row r="603">
          <cell r="A603">
            <v>43739</v>
          </cell>
          <cell r="B603">
            <v>452</v>
          </cell>
          <cell r="C603" t="str">
            <v>C49SZX20190147DZ</v>
          </cell>
          <cell r="D603" t="str">
            <v>皇家显示</v>
          </cell>
          <cell r="E603" t="str">
            <v>YSM40R-4</v>
          </cell>
          <cell r="F603" t="str">
            <v>#04067</v>
          </cell>
          <cell r="G603" t="e">
            <v>#REF!</v>
          </cell>
          <cell r="H603" t="e">
            <v>#REF!</v>
          </cell>
          <cell r="I603" t="str">
            <v>L-&gt;R</v>
          </cell>
          <cell r="J603" t="str">
            <v>No</v>
          </cell>
          <cell r="K603">
            <v>1</v>
          </cell>
          <cell r="L603" t="e">
            <v>#N/A</v>
          </cell>
          <cell r="M603" t="e">
            <v>#N/A</v>
          </cell>
          <cell r="N603"/>
          <cell r="O603"/>
          <cell r="P603"/>
          <cell r="R603" t="str">
            <v>Yes</v>
          </cell>
          <cell r="S603" t="str">
            <v>C49</v>
          </cell>
          <cell r="T603" t="str">
            <v>SOUTH</v>
          </cell>
          <cell r="U603" t="str">
            <v>深圳</v>
          </cell>
          <cell r="V603" t="str">
            <v>SZ 深圳</v>
          </cell>
          <cell r="W603" t="str">
            <v>DZ</v>
          </cell>
          <cell r="X603" t="str">
            <v>JPY</v>
          </cell>
          <cell r="Y603">
            <v>18880000</v>
          </cell>
          <cell r="Z603">
            <v>1</v>
          </cell>
          <cell r="AA603">
            <v>18880000</v>
          </cell>
          <cell r="AB603">
            <v>7.4099999999999999E-2</v>
          </cell>
          <cell r="AC603">
            <v>1399008</v>
          </cell>
          <cell r="AD603">
            <v>167880.95999999999</v>
          </cell>
          <cell r="AE603">
            <v>0.12</v>
          </cell>
          <cell r="AF603">
            <v>43750</v>
          </cell>
          <cell r="AG603" t="str">
            <v>CIF HK</v>
          </cell>
          <cell r="AI603"/>
          <cell r="AJ603"/>
          <cell r="AK603">
            <v>0.3</v>
          </cell>
          <cell r="AL603">
            <v>5664000</v>
          </cell>
          <cell r="AM603"/>
          <cell r="AN603" t="str">
            <v>No</v>
          </cell>
          <cell r="AO603">
            <v>0.7</v>
          </cell>
          <cell r="AP603">
            <v>13216000</v>
          </cell>
          <cell r="AR603"/>
          <cell r="AS603"/>
          <cell r="AT603">
            <v>0</v>
          </cell>
          <cell r="AV603"/>
          <cell r="AX603" t="str">
            <v>Cancel</v>
          </cell>
          <cell r="AY603"/>
          <cell r="AZ603"/>
          <cell r="BA603"/>
        </row>
        <row r="604">
          <cell r="A604">
            <v>43739</v>
          </cell>
          <cell r="B604">
            <v>453</v>
          </cell>
          <cell r="C604" t="str">
            <v>C49SZX20190147DZ</v>
          </cell>
          <cell r="D604" t="str">
            <v>皇家显示</v>
          </cell>
          <cell r="E604" t="str">
            <v>YSM40R-4</v>
          </cell>
          <cell r="F604" t="str">
            <v>#04067</v>
          </cell>
          <cell r="G604" t="e">
            <v>#REF!</v>
          </cell>
          <cell r="H604" t="e">
            <v>#REF!</v>
          </cell>
          <cell r="I604" t="str">
            <v>L-&gt;R</v>
          </cell>
          <cell r="J604" t="str">
            <v>No</v>
          </cell>
          <cell r="K604">
            <v>1</v>
          </cell>
          <cell r="L604" t="e">
            <v>#N/A</v>
          </cell>
          <cell r="M604" t="e">
            <v>#N/A</v>
          </cell>
          <cell r="N604"/>
          <cell r="O604"/>
          <cell r="P604"/>
          <cell r="R604" t="str">
            <v>Yes</v>
          </cell>
          <cell r="S604" t="str">
            <v>C49</v>
          </cell>
          <cell r="T604" t="str">
            <v>SOUTH</v>
          </cell>
          <cell r="U604" t="str">
            <v>深圳</v>
          </cell>
          <cell r="V604" t="str">
            <v>SZ 深圳</v>
          </cell>
          <cell r="W604" t="str">
            <v>DZ</v>
          </cell>
          <cell r="X604" t="str">
            <v>JPY</v>
          </cell>
          <cell r="Y604">
            <v>18880000</v>
          </cell>
          <cell r="Z604">
            <v>1</v>
          </cell>
          <cell r="AA604">
            <v>18880000</v>
          </cell>
          <cell r="AB604">
            <v>7.4099999999999999E-2</v>
          </cell>
          <cell r="AC604">
            <v>1399008</v>
          </cell>
          <cell r="AD604">
            <v>167880.95999999999</v>
          </cell>
          <cell r="AE604">
            <v>0.12</v>
          </cell>
          <cell r="AF604">
            <v>43750</v>
          </cell>
          <cell r="AG604" t="str">
            <v>CIF HK</v>
          </cell>
          <cell r="AI604"/>
          <cell r="AJ604"/>
          <cell r="AK604">
            <v>0.3</v>
          </cell>
          <cell r="AL604">
            <v>5664000</v>
          </cell>
          <cell r="AM604"/>
          <cell r="AN604" t="str">
            <v>No</v>
          </cell>
          <cell r="AO604">
            <v>0.7</v>
          </cell>
          <cell r="AP604">
            <v>13216000</v>
          </cell>
          <cell r="AR604"/>
          <cell r="AS604"/>
          <cell r="AT604">
            <v>0</v>
          </cell>
          <cell r="AV604"/>
          <cell r="AX604" t="str">
            <v>Cancel</v>
          </cell>
          <cell r="AY604"/>
          <cell r="AZ604"/>
          <cell r="BA604"/>
        </row>
        <row r="605">
          <cell r="A605">
            <v>43739</v>
          </cell>
          <cell r="B605">
            <v>454</v>
          </cell>
          <cell r="C605" t="str">
            <v>C49SZX20190143SX</v>
          </cell>
          <cell r="D605" t="str">
            <v>利速达</v>
          </cell>
          <cell r="E605" t="str">
            <v>YSM10</v>
          </cell>
          <cell r="F605" t="str">
            <v>#82124</v>
          </cell>
          <cell r="G605" t="e">
            <v>#REF!</v>
          </cell>
          <cell r="H605" t="e">
            <v>#REF!</v>
          </cell>
          <cell r="I605" t="str">
            <v>L-&gt;R</v>
          </cell>
          <cell r="J605" t="str">
            <v>MVC</v>
          </cell>
          <cell r="K605">
            <v>1</v>
          </cell>
          <cell r="L605">
            <v>109665</v>
          </cell>
          <cell r="M605" t="str">
            <v>OCT 19</v>
          </cell>
          <cell r="N605">
            <v>43762</v>
          </cell>
          <cell r="O605">
            <v>11116329</v>
          </cell>
          <cell r="P605">
            <v>9100000</v>
          </cell>
          <cell r="Q605">
            <v>43739</v>
          </cell>
          <cell r="R605" t="str">
            <v>No</v>
          </cell>
          <cell r="S605" t="str">
            <v>C49</v>
          </cell>
          <cell r="T605" t="str">
            <v>SOUTH</v>
          </cell>
          <cell r="U605" t="str">
            <v>深圳</v>
          </cell>
          <cell r="V605" t="str">
            <v>SZ 深圳</v>
          </cell>
          <cell r="W605" t="str">
            <v>SX</v>
          </cell>
          <cell r="X605" t="str">
            <v>JPY</v>
          </cell>
          <cell r="Y605">
            <v>9100000</v>
          </cell>
          <cell r="Z605">
            <v>1</v>
          </cell>
          <cell r="AA605">
            <v>9100000</v>
          </cell>
          <cell r="AB605">
            <v>7.4099999999999999E-2</v>
          </cell>
          <cell r="AC605">
            <v>674310</v>
          </cell>
          <cell r="AD605">
            <v>80917.2</v>
          </cell>
          <cell r="AE605">
            <v>0.12</v>
          </cell>
          <cell r="AF605">
            <v>43754</v>
          </cell>
          <cell r="AG605" t="str">
            <v>DAP SZ</v>
          </cell>
          <cell r="AK605">
            <v>0.1</v>
          </cell>
          <cell r="AL605">
            <v>910000</v>
          </cell>
          <cell r="AM605">
            <v>43739</v>
          </cell>
          <cell r="AN605" t="str">
            <v>Yes</v>
          </cell>
          <cell r="AO605">
            <v>0.9</v>
          </cell>
          <cell r="AP605">
            <v>8190000</v>
          </cell>
          <cell r="AQ605">
            <v>43739</v>
          </cell>
          <cell r="AR605">
            <v>43760</v>
          </cell>
          <cell r="AS605"/>
          <cell r="AT605"/>
          <cell r="AX605" t="str">
            <v>Yes</v>
          </cell>
          <cell r="AZ605" t="str">
            <v>Y</v>
          </cell>
          <cell r="BA605" t="str">
            <v>Yes</v>
          </cell>
        </row>
        <row r="606">
          <cell r="A606">
            <v>43739</v>
          </cell>
          <cell r="B606">
            <v>455</v>
          </cell>
          <cell r="C606" t="str">
            <v>C49SZX20190148SX</v>
          </cell>
          <cell r="D606" t="str">
            <v>悦之彩</v>
          </cell>
          <cell r="E606" t="str">
            <v>YSM20R(SV)-2</v>
          </cell>
          <cell r="F606" t="str">
            <v>#04074</v>
          </cell>
          <cell r="G606" t="e">
            <v>#REF!</v>
          </cell>
          <cell r="H606" t="e">
            <v>#REF!</v>
          </cell>
          <cell r="I606" t="str">
            <v>L-&gt;R</v>
          </cell>
          <cell r="J606" t="str">
            <v>No</v>
          </cell>
          <cell r="K606">
            <v>1</v>
          </cell>
          <cell r="L606">
            <v>109608</v>
          </cell>
          <cell r="M606" t="str">
            <v>NOV 19</v>
          </cell>
          <cell r="N606">
            <v>43776</v>
          </cell>
          <cell r="O606">
            <v>11100351</v>
          </cell>
          <cell r="P606">
            <v>1000000</v>
          </cell>
          <cell r="Q606">
            <v>43770</v>
          </cell>
          <cell r="R606" t="str">
            <v>Yes</v>
          </cell>
          <cell r="S606" t="str">
            <v>C49</v>
          </cell>
          <cell r="T606" t="str">
            <v>SOUTH</v>
          </cell>
          <cell r="U606" t="str">
            <v>深圳</v>
          </cell>
          <cell r="V606" t="str">
            <v>SZ 深圳</v>
          </cell>
          <cell r="W606" t="str">
            <v>SX</v>
          </cell>
          <cell r="X606" t="str">
            <v>RMB</v>
          </cell>
          <cell r="Y606">
            <v>1000000</v>
          </cell>
          <cell r="Z606">
            <v>1.1299999999999999</v>
          </cell>
          <cell r="AA606">
            <v>1000000</v>
          </cell>
          <cell r="AB606">
            <v>1.095</v>
          </cell>
          <cell r="AC606">
            <v>969026.54867256642</v>
          </cell>
          <cell r="AD606">
            <v>116283.18584070797</v>
          </cell>
          <cell r="AE606">
            <v>0.12</v>
          </cell>
          <cell r="AF606">
            <v>43756</v>
          </cell>
          <cell r="AG606" t="str">
            <v>含税到厂</v>
          </cell>
          <cell r="AK606">
            <v>0.2</v>
          </cell>
          <cell r="AL606">
            <v>200000</v>
          </cell>
          <cell r="AM606">
            <v>43739</v>
          </cell>
          <cell r="AN606" t="str">
            <v>Yes</v>
          </cell>
          <cell r="AO606">
            <v>0.8</v>
          </cell>
          <cell r="AP606">
            <v>800000</v>
          </cell>
          <cell r="AQ606">
            <v>43770</v>
          </cell>
          <cell r="AR606">
            <v>43773</v>
          </cell>
          <cell r="AS606">
            <v>0</v>
          </cell>
          <cell r="AT606">
            <v>0</v>
          </cell>
          <cell r="AX606" t="str">
            <v>Yes</v>
          </cell>
          <cell r="AZ606" t="str">
            <v>Y</v>
          </cell>
          <cell r="BA606" t="str">
            <v>Yes</v>
          </cell>
        </row>
        <row r="607">
          <cell r="A607">
            <v>43739</v>
          </cell>
          <cell r="B607">
            <v>456</v>
          </cell>
          <cell r="C607" t="str">
            <v>C49SZX20190148SX</v>
          </cell>
          <cell r="D607" t="str">
            <v>悦之彩</v>
          </cell>
          <cell r="E607" t="str">
            <v>YSM10</v>
          </cell>
          <cell r="F607" t="str">
            <v>#04074</v>
          </cell>
          <cell r="G607" t="e">
            <v>#REF!</v>
          </cell>
          <cell r="H607" t="e">
            <v>#REF!</v>
          </cell>
          <cell r="I607" t="str">
            <v>L-&gt;R</v>
          </cell>
          <cell r="J607" t="str">
            <v>MVC</v>
          </cell>
          <cell r="K607">
            <v>1</v>
          </cell>
          <cell r="L607">
            <v>109665</v>
          </cell>
          <cell r="M607" t="str">
            <v>NOV 19</v>
          </cell>
          <cell r="N607">
            <v>43776</v>
          </cell>
          <cell r="O607">
            <v>11100351</v>
          </cell>
          <cell r="P607">
            <v>580000</v>
          </cell>
          <cell r="Q607">
            <v>43770</v>
          </cell>
          <cell r="R607" t="str">
            <v>Yes</v>
          </cell>
          <cell r="S607" t="str">
            <v>C49</v>
          </cell>
          <cell r="T607" t="str">
            <v>SOUTH</v>
          </cell>
          <cell r="U607" t="str">
            <v>深圳</v>
          </cell>
          <cell r="V607" t="str">
            <v>SZ 深圳</v>
          </cell>
          <cell r="W607" t="str">
            <v>SX</v>
          </cell>
          <cell r="X607" t="str">
            <v>RMB</v>
          </cell>
          <cell r="Y607">
            <v>580000</v>
          </cell>
          <cell r="Z607">
            <v>1.1299999999999999</v>
          </cell>
          <cell r="AA607">
            <v>580000</v>
          </cell>
          <cell r="AB607">
            <v>1.095</v>
          </cell>
          <cell r="AC607">
            <v>562035.39823008853</v>
          </cell>
          <cell r="AD607">
            <v>67444.247787610628</v>
          </cell>
          <cell r="AE607">
            <v>0.12</v>
          </cell>
          <cell r="AF607">
            <v>43757</v>
          </cell>
          <cell r="AG607" t="str">
            <v>含税到厂</v>
          </cell>
          <cell r="AK607">
            <v>0.2</v>
          </cell>
          <cell r="AL607">
            <v>116000</v>
          </cell>
          <cell r="AM607">
            <v>43739</v>
          </cell>
          <cell r="AN607" t="str">
            <v>Yes</v>
          </cell>
          <cell r="AO607">
            <v>0.8</v>
          </cell>
          <cell r="AP607">
            <v>464000</v>
          </cell>
          <cell r="AQ607">
            <v>43770</v>
          </cell>
          <cell r="AR607">
            <v>43773</v>
          </cell>
          <cell r="AS607">
            <v>0</v>
          </cell>
          <cell r="AT607">
            <v>0</v>
          </cell>
          <cell r="AX607" t="str">
            <v>Yes</v>
          </cell>
          <cell r="AZ607" t="str">
            <v>Y</v>
          </cell>
          <cell r="BA607" t="str">
            <v>Yes</v>
          </cell>
        </row>
        <row r="608">
          <cell r="A608">
            <v>43739</v>
          </cell>
          <cell r="B608">
            <v>457</v>
          </cell>
          <cell r="C608" t="str">
            <v>C49SZX20190028MZR1</v>
          </cell>
          <cell r="D608" t="str">
            <v>魔乐视/end user:拓普赛特</v>
          </cell>
          <cell r="E608" t="str">
            <v>YSM20R(SV)-2</v>
          </cell>
          <cell r="F608" t="str">
            <v>#03617</v>
          </cell>
          <cell r="G608" t="e">
            <v>#REF!</v>
          </cell>
          <cell r="H608" t="e">
            <v>#REF!</v>
          </cell>
          <cell r="I608" t="str">
            <v>L-&gt;R</v>
          </cell>
          <cell r="J608" t="str">
            <v>No</v>
          </cell>
          <cell r="K608">
            <v>1</v>
          </cell>
          <cell r="L608">
            <v>109721</v>
          </cell>
          <cell r="M608" t="str">
            <v>DEC 19</v>
          </cell>
          <cell r="N608">
            <v>43811</v>
          </cell>
          <cell r="O608">
            <v>11116341</v>
          </cell>
          <cell r="P608">
            <v>15000000</v>
          </cell>
          <cell r="Q608">
            <v>43800</v>
          </cell>
          <cell r="R608" t="str">
            <v>No</v>
          </cell>
          <cell r="S608" t="str">
            <v>C49</v>
          </cell>
          <cell r="T608" t="str">
            <v>SOUTH</v>
          </cell>
          <cell r="U608" t="str">
            <v>深圳</v>
          </cell>
          <cell r="V608" t="str">
            <v>SZ 深圳</v>
          </cell>
          <cell r="W608" t="str">
            <v>MZ</v>
          </cell>
          <cell r="X608" t="str">
            <v>JPY</v>
          </cell>
          <cell r="Y608">
            <v>15000000</v>
          </cell>
          <cell r="Z608">
            <v>1</v>
          </cell>
          <cell r="AA608">
            <v>15000000</v>
          </cell>
          <cell r="AB608">
            <v>7.4099999999999999E-2</v>
          </cell>
          <cell r="AC608">
            <v>1111500</v>
          </cell>
          <cell r="AD608">
            <v>133380</v>
          </cell>
          <cell r="AE608">
            <v>0.12</v>
          </cell>
          <cell r="AF608">
            <v>43762</v>
          </cell>
          <cell r="AG608" t="str">
            <v>DAP SZ</v>
          </cell>
          <cell r="AK608">
            <v>0.2</v>
          </cell>
          <cell r="AL608">
            <v>3000000</v>
          </cell>
          <cell r="AM608">
            <v>43739</v>
          </cell>
          <cell r="AN608" t="str">
            <v>Yes</v>
          </cell>
          <cell r="AO608">
            <v>0.8</v>
          </cell>
          <cell r="AP608">
            <v>12000000</v>
          </cell>
          <cell r="AQ608">
            <v>43800</v>
          </cell>
          <cell r="AR608">
            <v>43810</v>
          </cell>
          <cell r="AS608"/>
          <cell r="AT608"/>
          <cell r="AX608" t="str">
            <v>Yes</v>
          </cell>
        </row>
        <row r="609">
          <cell r="A609">
            <v>43739</v>
          </cell>
          <cell r="B609">
            <v>458</v>
          </cell>
          <cell r="C609" t="str">
            <v>C49SZX20190028MZR1</v>
          </cell>
          <cell r="D609" t="str">
            <v>魔乐视/end user:拓普赛特</v>
          </cell>
          <cell r="E609" t="str">
            <v>YSM20R(SV)-2</v>
          </cell>
          <cell r="F609" t="str">
            <v>#03617</v>
          </cell>
          <cell r="G609" t="e">
            <v>#REF!</v>
          </cell>
          <cell r="H609" t="e">
            <v>#REF!</v>
          </cell>
          <cell r="I609" t="str">
            <v>R-&gt;L</v>
          </cell>
          <cell r="J609" t="str">
            <v>No</v>
          </cell>
          <cell r="K609">
            <v>1</v>
          </cell>
          <cell r="L609">
            <v>109721</v>
          </cell>
          <cell r="M609" t="str">
            <v>DEC 19</v>
          </cell>
          <cell r="N609">
            <v>43811</v>
          </cell>
          <cell r="O609">
            <v>11116341</v>
          </cell>
          <cell r="P609">
            <v>15000000</v>
          </cell>
          <cell r="Q609">
            <v>43800</v>
          </cell>
          <cell r="R609" t="str">
            <v>No</v>
          </cell>
          <cell r="S609" t="str">
            <v>C49</v>
          </cell>
          <cell r="T609" t="str">
            <v>SOUTH</v>
          </cell>
          <cell r="U609" t="str">
            <v>深圳</v>
          </cell>
          <cell r="V609" t="str">
            <v>SZ 深圳</v>
          </cell>
          <cell r="W609" t="str">
            <v>MZ</v>
          </cell>
          <cell r="X609" t="str">
            <v>JPY</v>
          </cell>
          <cell r="Y609">
            <v>15000000</v>
          </cell>
          <cell r="Z609">
            <v>1</v>
          </cell>
          <cell r="AA609">
            <v>15000000</v>
          </cell>
          <cell r="AB609">
            <v>7.4099999999999999E-2</v>
          </cell>
          <cell r="AC609">
            <v>1111500</v>
          </cell>
          <cell r="AD609">
            <v>133380</v>
          </cell>
          <cell r="AE609">
            <v>0.12</v>
          </cell>
          <cell r="AF609">
            <v>43762</v>
          </cell>
          <cell r="AG609" t="str">
            <v>DAP SZ</v>
          </cell>
          <cell r="AK609">
            <v>0.2</v>
          </cell>
          <cell r="AL609">
            <v>3000000</v>
          </cell>
          <cell r="AM609">
            <v>43740</v>
          </cell>
          <cell r="AN609" t="str">
            <v>Yes</v>
          </cell>
          <cell r="AO609">
            <v>0.8</v>
          </cell>
          <cell r="AP609">
            <v>12000000</v>
          </cell>
          <cell r="AQ609">
            <v>43800</v>
          </cell>
          <cell r="AR609">
            <v>43810</v>
          </cell>
          <cell r="AS609"/>
          <cell r="AT609"/>
          <cell r="AX609" t="str">
            <v>Yes</v>
          </cell>
        </row>
        <row r="610">
          <cell r="A610">
            <v>43739</v>
          </cell>
          <cell r="B610">
            <v>459</v>
          </cell>
          <cell r="C610" t="str">
            <v>C49SZX20190028MZR1</v>
          </cell>
          <cell r="D610" t="str">
            <v>魔乐视/end user:拓普赛特</v>
          </cell>
          <cell r="E610" t="str">
            <v>YSM10</v>
          </cell>
          <cell r="F610" t="str">
            <v>#03617</v>
          </cell>
          <cell r="G610" t="e">
            <v>#REF!</v>
          </cell>
          <cell r="H610" t="e">
            <v>#REF!</v>
          </cell>
          <cell r="I610" t="str">
            <v>L-&gt;R</v>
          </cell>
          <cell r="J610" t="str">
            <v>MVC+ATS15</v>
          </cell>
          <cell r="K610">
            <v>1</v>
          </cell>
          <cell r="L610">
            <v>109686</v>
          </cell>
          <cell r="M610" t="str">
            <v>DEC 19</v>
          </cell>
          <cell r="N610">
            <v>43811</v>
          </cell>
          <cell r="O610">
            <v>11116341</v>
          </cell>
          <cell r="P610">
            <v>12000000</v>
          </cell>
          <cell r="Q610">
            <v>43800</v>
          </cell>
          <cell r="R610" t="str">
            <v>No</v>
          </cell>
          <cell r="S610" t="str">
            <v>C49</v>
          </cell>
          <cell r="T610" t="str">
            <v>SOUTH</v>
          </cell>
          <cell r="U610" t="str">
            <v>深圳</v>
          </cell>
          <cell r="V610" t="str">
            <v>SZ 深圳</v>
          </cell>
          <cell r="W610" t="str">
            <v>MZ</v>
          </cell>
          <cell r="X610" t="str">
            <v>JPY</v>
          </cell>
          <cell r="Y610">
            <v>12000000</v>
          </cell>
          <cell r="Z610">
            <v>1</v>
          </cell>
          <cell r="AA610">
            <v>12000000</v>
          </cell>
          <cell r="AB610">
            <v>7.4099999999999999E-2</v>
          </cell>
          <cell r="AC610">
            <v>889200</v>
          </cell>
          <cell r="AD610">
            <v>106704</v>
          </cell>
          <cell r="AE610">
            <v>0.12</v>
          </cell>
          <cell r="AF610">
            <v>43762</v>
          </cell>
          <cell r="AG610" t="str">
            <v>DAP SZ</v>
          </cell>
          <cell r="AK610">
            <v>0.2</v>
          </cell>
          <cell r="AL610">
            <v>2400000</v>
          </cell>
          <cell r="AM610">
            <v>43741</v>
          </cell>
          <cell r="AN610" t="str">
            <v>Yes</v>
          </cell>
          <cell r="AO610">
            <v>0.8</v>
          </cell>
          <cell r="AP610">
            <v>9600000</v>
          </cell>
          <cell r="AQ610">
            <v>43800</v>
          </cell>
          <cell r="AR610">
            <v>43810</v>
          </cell>
          <cell r="AS610"/>
          <cell r="AT610"/>
          <cell r="AX610" t="str">
            <v>Yes</v>
          </cell>
        </row>
        <row r="611">
          <cell r="A611">
            <v>43739</v>
          </cell>
          <cell r="B611">
            <v>460</v>
          </cell>
          <cell r="C611" t="str">
            <v>C49SZX20190028MZR1</v>
          </cell>
          <cell r="D611" t="str">
            <v>魔乐视/end user:拓普赛特</v>
          </cell>
          <cell r="E611" t="str">
            <v>YSM10</v>
          </cell>
          <cell r="F611" t="str">
            <v>#03617</v>
          </cell>
          <cell r="G611" t="e">
            <v>#REF!</v>
          </cell>
          <cell r="H611" t="e">
            <v>#REF!</v>
          </cell>
          <cell r="I611" t="str">
            <v>R-&gt;L</v>
          </cell>
          <cell r="J611" t="str">
            <v>MVC+ATS15</v>
          </cell>
          <cell r="K611">
            <v>1</v>
          </cell>
          <cell r="L611">
            <v>109686</v>
          </cell>
          <cell r="M611" t="str">
            <v>DEC 19</v>
          </cell>
          <cell r="N611">
            <v>43811</v>
          </cell>
          <cell r="O611">
            <v>11116341</v>
          </cell>
          <cell r="P611">
            <v>12000000</v>
          </cell>
          <cell r="Q611">
            <v>43800</v>
          </cell>
          <cell r="R611" t="str">
            <v>No</v>
          </cell>
          <cell r="S611" t="str">
            <v>C49</v>
          </cell>
          <cell r="T611" t="str">
            <v>SOUTH</v>
          </cell>
          <cell r="U611" t="str">
            <v>深圳</v>
          </cell>
          <cell r="V611" t="str">
            <v>SZ 深圳</v>
          </cell>
          <cell r="W611" t="str">
            <v>MZ</v>
          </cell>
          <cell r="X611" t="str">
            <v>JPY</v>
          </cell>
          <cell r="Y611">
            <v>12000000</v>
          </cell>
          <cell r="Z611">
            <v>1</v>
          </cell>
          <cell r="AA611">
            <v>12000000</v>
          </cell>
          <cell r="AB611">
            <v>7.4099999999999999E-2</v>
          </cell>
          <cell r="AC611">
            <v>889200</v>
          </cell>
          <cell r="AD611">
            <v>106704</v>
          </cell>
          <cell r="AE611">
            <v>0.12</v>
          </cell>
          <cell r="AF611">
            <v>43762</v>
          </cell>
          <cell r="AG611" t="str">
            <v>DAP SZ</v>
          </cell>
          <cell r="AK611">
            <v>0.2</v>
          </cell>
          <cell r="AL611">
            <v>2400000</v>
          </cell>
          <cell r="AM611">
            <v>43739</v>
          </cell>
          <cell r="AN611" t="str">
            <v>Yes</v>
          </cell>
          <cell r="AO611">
            <v>0.8</v>
          </cell>
          <cell r="AP611">
            <v>9600000</v>
          </cell>
          <cell r="AQ611">
            <v>43800</v>
          </cell>
          <cell r="AR611">
            <v>43810</v>
          </cell>
          <cell r="AS611"/>
          <cell r="AT611"/>
          <cell r="AX611" t="str">
            <v>Yes</v>
          </cell>
        </row>
        <row r="612">
          <cell r="A612">
            <v>43739</v>
          </cell>
          <cell r="B612">
            <v>461</v>
          </cell>
          <cell r="C612" t="str">
            <v>C49SZX20190151MZ</v>
          </cell>
          <cell r="D612" t="str">
            <v>魔乐视/end user:拓普赛特</v>
          </cell>
          <cell r="E612" t="str">
            <v>YSM20R(SV)-2</v>
          </cell>
          <cell r="F612" t="str">
            <v>#03617</v>
          </cell>
          <cell r="G612" t="e">
            <v>#REF!</v>
          </cell>
          <cell r="H612" t="e">
            <v>#REF!</v>
          </cell>
          <cell r="I612" t="str">
            <v>L-&gt;R</v>
          </cell>
          <cell r="J612" t="str">
            <v>No</v>
          </cell>
          <cell r="K612">
            <v>1</v>
          </cell>
          <cell r="L612">
            <v>109933</v>
          </cell>
          <cell r="M612" t="str">
            <v>AUG 20</v>
          </cell>
          <cell r="N612">
            <v>44061</v>
          </cell>
          <cell r="O612">
            <v>11116418</v>
          </cell>
          <cell r="P612">
            <v>15000000</v>
          </cell>
          <cell r="Q612">
            <v>44063</v>
          </cell>
          <cell r="R612" t="str">
            <v>No</v>
          </cell>
          <cell r="S612" t="str">
            <v>C49</v>
          </cell>
          <cell r="T612" t="str">
            <v>SOUTH</v>
          </cell>
          <cell r="U612" t="str">
            <v>深圳</v>
          </cell>
          <cell r="V612" t="str">
            <v>SZ 深圳</v>
          </cell>
          <cell r="W612" t="str">
            <v>MZ</v>
          </cell>
          <cell r="X612" t="str">
            <v>JPY</v>
          </cell>
          <cell r="Y612">
            <v>15000000</v>
          </cell>
          <cell r="Z612">
            <v>1</v>
          </cell>
          <cell r="AA612">
            <v>15000000</v>
          </cell>
          <cell r="AB612">
            <v>7.4099999999999999E-2</v>
          </cell>
          <cell r="AC612">
            <v>1111500</v>
          </cell>
          <cell r="AD612">
            <v>133380</v>
          </cell>
          <cell r="AE612">
            <v>0.12</v>
          </cell>
          <cell r="AF612">
            <v>43762</v>
          </cell>
          <cell r="AG612" t="str">
            <v>DAP SZ</v>
          </cell>
          <cell r="AK612">
            <v>0.2</v>
          </cell>
          <cell r="AL612">
            <v>3000000</v>
          </cell>
          <cell r="AM612">
            <v>43984</v>
          </cell>
          <cell r="AN612" t="str">
            <v>Yes</v>
          </cell>
          <cell r="AO612">
            <v>0.8</v>
          </cell>
          <cell r="AP612">
            <v>12000000</v>
          </cell>
          <cell r="AQ612">
            <v>44063</v>
          </cell>
          <cell r="AR612">
            <v>44057</v>
          </cell>
          <cell r="AS612"/>
          <cell r="AT612">
            <v>0</v>
          </cell>
          <cell r="AX612" t="str">
            <v>Yes</v>
          </cell>
          <cell r="AZ612" t="str">
            <v>Y</v>
          </cell>
          <cell r="BA612" t="str">
            <v>Yes</v>
          </cell>
        </row>
        <row r="613">
          <cell r="A613">
            <v>43739</v>
          </cell>
          <cell r="B613">
            <v>462</v>
          </cell>
          <cell r="C613" t="str">
            <v>C49SZX20190151MZ</v>
          </cell>
          <cell r="D613" t="str">
            <v>魔乐视/end user:拓普赛特</v>
          </cell>
          <cell r="E613" t="str">
            <v>YSM10</v>
          </cell>
          <cell r="F613" t="str">
            <v>#03617</v>
          </cell>
          <cell r="G613" t="e">
            <v>#REF!</v>
          </cell>
          <cell r="H613" t="e">
            <v>#REF!</v>
          </cell>
          <cell r="I613" t="str">
            <v>L-&gt;R</v>
          </cell>
          <cell r="J613" t="str">
            <v>MVC+ATS15</v>
          </cell>
          <cell r="K613">
            <v>1</v>
          </cell>
          <cell r="L613">
            <v>109933</v>
          </cell>
          <cell r="M613" t="str">
            <v>AUG 20</v>
          </cell>
          <cell r="N613">
            <v>44061</v>
          </cell>
          <cell r="O613">
            <v>11116418</v>
          </cell>
          <cell r="P613">
            <v>12000000</v>
          </cell>
          <cell r="Q613">
            <v>44063</v>
          </cell>
          <cell r="R613" t="str">
            <v>No</v>
          </cell>
          <cell r="S613" t="str">
            <v>C49</v>
          </cell>
          <cell r="T613" t="str">
            <v>SOUTH</v>
          </cell>
          <cell r="U613" t="str">
            <v>深圳</v>
          </cell>
          <cell r="V613" t="str">
            <v>SZ 深圳</v>
          </cell>
          <cell r="W613" t="str">
            <v>MZ</v>
          </cell>
          <cell r="X613" t="str">
            <v>JPY</v>
          </cell>
          <cell r="Y613">
            <v>12000000</v>
          </cell>
          <cell r="Z613">
            <v>1</v>
          </cell>
          <cell r="AA613">
            <v>12000000</v>
          </cell>
          <cell r="AB613">
            <v>7.4099999999999999E-2</v>
          </cell>
          <cell r="AC613">
            <v>889200</v>
          </cell>
          <cell r="AD613">
            <v>106704</v>
          </cell>
          <cell r="AE613">
            <v>0.12</v>
          </cell>
          <cell r="AF613">
            <v>43762</v>
          </cell>
          <cell r="AG613" t="str">
            <v>DAP SZ</v>
          </cell>
          <cell r="AK613">
            <v>0.2</v>
          </cell>
          <cell r="AL613">
            <v>2400000</v>
          </cell>
          <cell r="AM613">
            <v>43984</v>
          </cell>
          <cell r="AN613" t="str">
            <v>Yes</v>
          </cell>
          <cell r="AO613">
            <v>0.8</v>
          </cell>
          <cell r="AP613">
            <v>9600000</v>
          </cell>
          <cell r="AQ613">
            <v>44063</v>
          </cell>
          <cell r="AR613">
            <v>44057</v>
          </cell>
          <cell r="AS613"/>
          <cell r="AT613">
            <v>0</v>
          </cell>
          <cell r="AX613" t="str">
            <v>Yes</v>
          </cell>
          <cell r="AZ613" t="str">
            <v>Y</v>
          </cell>
          <cell r="BA613" t="str">
            <v>Yes</v>
          </cell>
        </row>
        <row r="614">
          <cell r="A614">
            <v>43739</v>
          </cell>
          <cell r="B614">
            <v>463</v>
          </cell>
          <cell r="C614" t="str">
            <v>C49SZX20190152JL</v>
          </cell>
          <cell r="D614" t="str">
            <v>捷舜诚</v>
          </cell>
          <cell r="E614" t="str">
            <v>YSM20R(SV)-2</v>
          </cell>
          <cell r="F614" t="str">
            <v>#71843</v>
          </cell>
          <cell r="G614" t="e">
            <v>#REF!</v>
          </cell>
          <cell r="H614" t="e">
            <v>#REF!</v>
          </cell>
          <cell r="I614" t="str">
            <v>L-&gt;R</v>
          </cell>
          <cell r="J614" t="str">
            <v>No</v>
          </cell>
          <cell r="K614">
            <v>1</v>
          </cell>
          <cell r="L614">
            <v>109608</v>
          </cell>
          <cell r="M614" t="str">
            <v>NOV 19</v>
          </cell>
          <cell r="N614">
            <v>43775</v>
          </cell>
          <cell r="O614">
            <v>11100352</v>
          </cell>
          <cell r="P614">
            <v>891000</v>
          </cell>
          <cell r="Q614">
            <v>43770</v>
          </cell>
          <cell r="R614" t="str">
            <v>No</v>
          </cell>
          <cell r="S614" t="str">
            <v>C49</v>
          </cell>
          <cell r="T614" t="str">
            <v>SOUTH</v>
          </cell>
          <cell r="U614" t="str">
            <v>深圳</v>
          </cell>
          <cell r="V614" t="str">
            <v>SZ 深圳</v>
          </cell>
          <cell r="W614" t="str">
            <v>JL</v>
          </cell>
          <cell r="X614" t="str">
            <v>RMB</v>
          </cell>
          <cell r="Y614">
            <v>891000</v>
          </cell>
          <cell r="Z614">
            <v>1.1299999999999999</v>
          </cell>
          <cell r="AA614">
            <v>891000</v>
          </cell>
          <cell r="AB614">
            <v>1.095</v>
          </cell>
          <cell r="AC614">
            <v>863402.65486725664</v>
          </cell>
          <cell r="AD614">
            <v>103608.31858407079</v>
          </cell>
          <cell r="AE614">
            <v>0.12</v>
          </cell>
          <cell r="AF614">
            <v>43762</v>
          </cell>
          <cell r="AG614" t="str">
            <v>含税到厂</v>
          </cell>
          <cell r="AK614">
            <v>0.2</v>
          </cell>
          <cell r="AL614">
            <v>178200</v>
          </cell>
          <cell r="AM614">
            <v>43768</v>
          </cell>
          <cell r="AN614" t="str">
            <v>Yes</v>
          </cell>
          <cell r="AO614">
            <v>0.8</v>
          </cell>
          <cell r="AP614">
            <v>712800</v>
          </cell>
          <cell r="AQ614">
            <v>43770</v>
          </cell>
          <cell r="AR614">
            <v>43774</v>
          </cell>
          <cell r="AS614">
            <v>0</v>
          </cell>
          <cell r="AX614" t="str">
            <v>Yes</v>
          </cell>
          <cell r="AZ614" t="str">
            <v>Y</v>
          </cell>
          <cell r="BA614" t="str">
            <v>Yes</v>
          </cell>
        </row>
        <row r="615">
          <cell r="A615">
            <v>43739</v>
          </cell>
          <cell r="B615">
            <v>464</v>
          </cell>
          <cell r="C615" t="str">
            <v>C49SZX20190155JY</v>
          </cell>
          <cell r="D615" t="str">
            <v>海松微</v>
          </cell>
          <cell r="E615" t="str">
            <v>YSM20R(SV)-2</v>
          </cell>
          <cell r="F615" t="str">
            <v>#03950</v>
          </cell>
          <cell r="G615" t="e">
            <v>#REF!</v>
          </cell>
          <cell r="H615" t="e">
            <v>#REF!</v>
          </cell>
          <cell r="I615" t="str">
            <v>L-&gt;R</v>
          </cell>
          <cell r="J615" t="str">
            <v>No</v>
          </cell>
          <cell r="K615">
            <v>1</v>
          </cell>
          <cell r="L615">
            <v>109602</v>
          </cell>
          <cell r="M615" t="str">
            <v>NOV 19</v>
          </cell>
          <cell r="N615">
            <v>43784</v>
          </cell>
          <cell r="O615">
            <v>11116332</v>
          </cell>
          <cell r="P615">
            <v>13760000</v>
          </cell>
          <cell r="Q615">
            <v>43770</v>
          </cell>
          <cell r="R615" t="str">
            <v>No</v>
          </cell>
          <cell r="S615" t="str">
            <v>C49</v>
          </cell>
          <cell r="T615" t="str">
            <v>SOUTH</v>
          </cell>
          <cell r="U615" t="str">
            <v>深圳</v>
          </cell>
          <cell r="V615" t="str">
            <v>SZ 深圳</v>
          </cell>
          <cell r="W615" t="str">
            <v>JY</v>
          </cell>
          <cell r="X615" t="str">
            <v>JPY</v>
          </cell>
          <cell r="Y615">
            <v>13760000</v>
          </cell>
          <cell r="Z615">
            <v>1</v>
          </cell>
          <cell r="AA615">
            <v>13760000</v>
          </cell>
          <cell r="AB615">
            <v>7.4099999999999999E-2</v>
          </cell>
          <cell r="AC615">
            <v>1019616</v>
          </cell>
          <cell r="AD615">
            <v>122353.92</v>
          </cell>
          <cell r="AE615">
            <v>0.12</v>
          </cell>
          <cell r="AF615">
            <v>43763</v>
          </cell>
          <cell r="AG615" t="str">
            <v>DAP SZ</v>
          </cell>
          <cell r="AK615">
            <v>0.1</v>
          </cell>
          <cell r="AL615">
            <v>1376000</v>
          </cell>
          <cell r="AM615">
            <v>43770</v>
          </cell>
          <cell r="AN615" t="str">
            <v>Yes</v>
          </cell>
          <cell r="AO615">
            <v>0.9</v>
          </cell>
          <cell r="AP615">
            <v>12384000</v>
          </cell>
          <cell r="AQ615">
            <v>43770</v>
          </cell>
          <cell r="AR615">
            <v>43783</v>
          </cell>
          <cell r="AT615">
            <v>0</v>
          </cell>
          <cell r="AX615" t="str">
            <v>Yes</v>
          </cell>
          <cell r="AZ615" t="str">
            <v>Y</v>
          </cell>
          <cell r="BA615" t="str">
            <v>Yes</v>
          </cell>
        </row>
        <row r="616">
          <cell r="A616">
            <v>43739</v>
          </cell>
          <cell r="B616">
            <v>465</v>
          </cell>
          <cell r="C616" t="str">
            <v>C49SZX20190155JY</v>
          </cell>
          <cell r="D616" t="str">
            <v>海松微</v>
          </cell>
          <cell r="E616" t="str">
            <v>YSM10</v>
          </cell>
          <cell r="F616" t="str">
            <v>#03950</v>
          </cell>
          <cell r="G616" t="e">
            <v>#REF!</v>
          </cell>
          <cell r="H616" t="e">
            <v>#REF!</v>
          </cell>
          <cell r="I616" t="str">
            <v>L-&gt;R</v>
          </cell>
          <cell r="J616" t="str">
            <v>MVC</v>
          </cell>
          <cell r="K616">
            <v>1</v>
          </cell>
          <cell r="L616">
            <v>109686</v>
          </cell>
          <cell r="M616" t="str">
            <v>NOV 19</v>
          </cell>
          <cell r="N616">
            <v>43784</v>
          </cell>
          <cell r="O616">
            <v>11116332</v>
          </cell>
          <cell r="P616">
            <v>8000000</v>
          </cell>
          <cell r="Q616">
            <v>43770</v>
          </cell>
          <cell r="R616" t="str">
            <v>No</v>
          </cell>
          <cell r="S616" t="str">
            <v>C49</v>
          </cell>
          <cell r="T616" t="str">
            <v>SOUTH</v>
          </cell>
          <cell r="U616" t="str">
            <v>深圳</v>
          </cell>
          <cell r="V616" t="str">
            <v>SZ 深圳</v>
          </cell>
          <cell r="W616" t="str">
            <v>JY</v>
          </cell>
          <cell r="X616" t="str">
            <v>JPY</v>
          </cell>
          <cell r="Y616">
            <v>8000000</v>
          </cell>
          <cell r="Z616">
            <v>1</v>
          </cell>
          <cell r="AA616">
            <v>8000000</v>
          </cell>
          <cell r="AB616">
            <v>7.4099999999999999E-2</v>
          </cell>
          <cell r="AC616">
            <v>592800</v>
          </cell>
          <cell r="AD616">
            <v>71136</v>
          </cell>
          <cell r="AE616">
            <v>0.12</v>
          </cell>
          <cell r="AF616">
            <v>43763</v>
          </cell>
          <cell r="AG616" t="str">
            <v>DAP SZ</v>
          </cell>
          <cell r="AK616">
            <v>0.1</v>
          </cell>
          <cell r="AL616">
            <v>800000</v>
          </cell>
          <cell r="AM616" t="str">
            <v>201-11</v>
          </cell>
          <cell r="AN616" t="str">
            <v>Yes</v>
          </cell>
          <cell r="AO616">
            <v>0.9</v>
          </cell>
          <cell r="AP616">
            <v>7200000</v>
          </cell>
          <cell r="AQ616">
            <v>43770</v>
          </cell>
          <cell r="AR616">
            <v>43783</v>
          </cell>
          <cell r="AT616">
            <v>0</v>
          </cell>
          <cell r="AX616" t="str">
            <v>Yes</v>
          </cell>
          <cell r="AZ616" t="str">
            <v>Y</v>
          </cell>
          <cell r="BA616" t="str">
            <v>Yes</v>
          </cell>
        </row>
        <row r="617">
          <cell r="A617">
            <v>43770</v>
          </cell>
          <cell r="B617">
            <v>466</v>
          </cell>
          <cell r="C617" t="str">
            <v>C49SZX20190157CX</v>
          </cell>
          <cell r="D617" t="str">
            <v>钧溢电子</v>
          </cell>
          <cell r="E617" t="str">
            <v>YSM10</v>
          </cell>
          <cell r="F617" t="str">
            <v>NA</v>
          </cell>
          <cell r="G617" t="e">
            <v>#REF!</v>
          </cell>
          <cell r="H617" t="e">
            <v>#REF!</v>
          </cell>
          <cell r="I617" t="str">
            <v>L-&gt;R</v>
          </cell>
          <cell r="J617" t="str">
            <v>MVC</v>
          </cell>
          <cell r="K617">
            <v>1</v>
          </cell>
          <cell r="L617" t="e">
            <v>#N/A</v>
          </cell>
          <cell r="M617" t="e">
            <v>#N/A</v>
          </cell>
          <cell r="N617"/>
          <cell r="O617"/>
          <cell r="P617"/>
          <cell r="Q617"/>
          <cell r="R617" t="str">
            <v>Yes</v>
          </cell>
          <cell r="S617" t="str">
            <v>C49</v>
          </cell>
          <cell r="T617" t="str">
            <v>SOUTH</v>
          </cell>
          <cell r="U617" t="str">
            <v>深圳</v>
          </cell>
          <cell r="V617" t="str">
            <v>SZ 深圳</v>
          </cell>
          <cell r="W617" t="str">
            <v>CX</v>
          </cell>
          <cell r="X617" t="str">
            <v>JPY</v>
          </cell>
          <cell r="Y617">
            <v>9196000</v>
          </cell>
          <cell r="Z617">
            <v>1</v>
          </cell>
          <cell r="AA617">
            <v>9196000</v>
          </cell>
          <cell r="AB617">
            <v>7.3499999999999996E-2</v>
          </cell>
          <cell r="AC617">
            <v>675906</v>
          </cell>
          <cell r="AD617">
            <v>81108.72</v>
          </cell>
          <cell r="AE617">
            <v>0.12</v>
          </cell>
          <cell r="AF617">
            <v>43774</v>
          </cell>
          <cell r="AG617" t="str">
            <v>DAP SZ</v>
          </cell>
          <cell r="AI617"/>
          <cell r="AJ617"/>
          <cell r="AK617">
            <v>0.2</v>
          </cell>
          <cell r="AL617">
            <v>1839200</v>
          </cell>
          <cell r="AM617"/>
          <cell r="AN617" t="str">
            <v>No</v>
          </cell>
          <cell r="AO617">
            <v>0.8</v>
          </cell>
          <cell r="AP617">
            <v>7356800</v>
          </cell>
          <cell r="AQ617"/>
          <cell r="AR617"/>
          <cell r="AS617"/>
          <cell r="AT617">
            <v>0</v>
          </cell>
          <cell r="AV617"/>
          <cell r="AX617" t="str">
            <v>Cancel</v>
          </cell>
          <cell r="AY617"/>
          <cell r="AZ617"/>
          <cell r="BA617"/>
        </row>
        <row r="618">
          <cell r="A618">
            <v>43770</v>
          </cell>
          <cell r="B618">
            <v>467</v>
          </cell>
          <cell r="C618" t="str">
            <v>C28SZX20190077KC</v>
          </cell>
          <cell r="D618" t="str">
            <v>昱为</v>
          </cell>
          <cell r="E618" t="str">
            <v>Heller 1826MK5</v>
          </cell>
          <cell r="F618" t="str">
            <v>No</v>
          </cell>
          <cell r="G618" t="e">
            <v>#REF!</v>
          </cell>
          <cell r="H618" t="e">
            <v>#REF!</v>
          </cell>
          <cell r="I618" t="str">
            <v>L-&gt;R</v>
          </cell>
          <cell r="J618" t="str">
            <v>No</v>
          </cell>
          <cell r="K618">
            <v>1</v>
          </cell>
          <cell r="L618" t="str">
            <v>B28109742</v>
          </cell>
          <cell r="M618" t="str">
            <v>DEC 19</v>
          </cell>
          <cell r="N618">
            <v>43810</v>
          </cell>
          <cell r="O618">
            <v>11116342</v>
          </cell>
          <cell r="P618">
            <v>50000</v>
          </cell>
          <cell r="Q618">
            <v>43800</v>
          </cell>
          <cell r="R618" t="str">
            <v>Yes</v>
          </cell>
          <cell r="S618" t="str">
            <v>C28</v>
          </cell>
          <cell r="T618" t="str">
            <v>SOUTH</v>
          </cell>
          <cell r="U618" t="str">
            <v>深圳</v>
          </cell>
          <cell r="V618" t="str">
            <v>SZ 深圳</v>
          </cell>
          <cell r="W618" t="str">
            <v>KC</v>
          </cell>
          <cell r="X618" t="str">
            <v>USD</v>
          </cell>
          <cell r="Y618">
            <v>50000</v>
          </cell>
          <cell r="Z618">
            <v>1</v>
          </cell>
          <cell r="AA618">
            <v>50000</v>
          </cell>
          <cell r="AB618">
            <v>7.8</v>
          </cell>
          <cell r="AC618">
            <v>390000</v>
          </cell>
          <cell r="AD618">
            <v>46800</v>
          </cell>
          <cell r="AE618">
            <v>0.12</v>
          </cell>
          <cell r="AF618">
            <v>43770</v>
          </cell>
          <cell r="AG618" t="str">
            <v>CIF 越南</v>
          </cell>
          <cell r="AK618">
            <v>0.3</v>
          </cell>
          <cell r="AL618">
            <v>15000</v>
          </cell>
          <cell r="AM618">
            <v>43770</v>
          </cell>
          <cell r="AN618" t="str">
            <v>Yes</v>
          </cell>
          <cell r="AO618">
            <v>0.7</v>
          </cell>
          <cell r="AP618">
            <v>35000</v>
          </cell>
          <cell r="AQ618">
            <v>43800</v>
          </cell>
          <cell r="AR618">
            <v>43817</v>
          </cell>
          <cell r="AT618">
            <v>0</v>
          </cell>
          <cell r="AX618" t="str">
            <v>Yes</v>
          </cell>
        </row>
        <row r="619">
          <cell r="A619">
            <v>43770</v>
          </cell>
          <cell r="B619">
            <v>468</v>
          </cell>
          <cell r="C619" t="str">
            <v>C49SZX20190159SS</v>
          </cell>
          <cell r="D619" t="str">
            <v>思迈科技</v>
          </cell>
          <cell r="E619" t="str">
            <v>YSM20R(SV)-2</v>
          </cell>
          <cell r="F619" t="str">
            <v>#80108</v>
          </cell>
          <cell r="G619" t="e">
            <v>#REF!</v>
          </cell>
          <cell r="H619" t="e">
            <v>#REF!</v>
          </cell>
          <cell r="I619" t="str">
            <v>L-&gt;R</v>
          </cell>
          <cell r="J619" t="str">
            <v>No</v>
          </cell>
          <cell r="K619">
            <v>1</v>
          </cell>
          <cell r="L619">
            <v>109664</v>
          </cell>
          <cell r="M619" t="str">
            <v>NOV 19</v>
          </cell>
          <cell r="N619">
            <v>43796</v>
          </cell>
          <cell r="O619">
            <v>11116336</v>
          </cell>
          <cell r="P619">
            <v>11000000</v>
          </cell>
          <cell r="Q619">
            <v>43770</v>
          </cell>
          <cell r="R619" t="str">
            <v>No</v>
          </cell>
          <cell r="S619" t="str">
            <v>C49</v>
          </cell>
          <cell r="T619" t="str">
            <v>SOUTH</v>
          </cell>
          <cell r="U619" t="str">
            <v>深圳</v>
          </cell>
          <cell r="V619" t="str">
            <v>SZ 深圳</v>
          </cell>
          <cell r="W619" t="str">
            <v>SS</v>
          </cell>
          <cell r="X619" t="str">
            <v>JPY</v>
          </cell>
          <cell r="Y619">
            <v>11000000</v>
          </cell>
          <cell r="Z619">
            <v>1</v>
          </cell>
          <cell r="AA619">
            <v>11000000</v>
          </cell>
          <cell r="AB619">
            <v>7.3499999999999996E-2</v>
          </cell>
          <cell r="AC619">
            <v>808500</v>
          </cell>
          <cell r="AD619">
            <v>97020</v>
          </cell>
          <cell r="AE619">
            <v>0.12</v>
          </cell>
          <cell r="AF619">
            <v>43775</v>
          </cell>
          <cell r="AG619" t="str">
            <v>DAP SZ</v>
          </cell>
          <cell r="AK619">
            <v>0.2</v>
          </cell>
          <cell r="AL619">
            <v>2200000</v>
          </cell>
          <cell r="AM619">
            <v>43770</v>
          </cell>
          <cell r="AN619" t="str">
            <v>Yes</v>
          </cell>
          <cell r="AO619">
            <v>0.8</v>
          </cell>
          <cell r="AP619">
            <v>8800000</v>
          </cell>
          <cell r="AQ619">
            <v>43770</v>
          </cell>
          <cell r="AR619">
            <v>43790</v>
          </cell>
          <cell r="AT619">
            <v>0</v>
          </cell>
          <cell r="AX619" t="str">
            <v>Yes</v>
          </cell>
        </row>
        <row r="620">
          <cell r="A620">
            <v>43770</v>
          </cell>
          <cell r="B620">
            <v>469</v>
          </cell>
          <cell r="C620" t="str">
            <v>C49SZX20190161SX</v>
          </cell>
          <cell r="D620" t="str">
            <v>玮芯电子</v>
          </cell>
          <cell r="E620" t="str">
            <v>YSM20R(SV)-2</v>
          </cell>
          <cell r="F620" t="str">
            <v>#03652</v>
          </cell>
          <cell r="G620" t="e">
            <v>#REF!</v>
          </cell>
          <cell r="H620" t="e">
            <v>#REF!</v>
          </cell>
          <cell r="I620" t="str">
            <v>L-&gt;R</v>
          </cell>
          <cell r="J620" t="str">
            <v>No</v>
          </cell>
          <cell r="K620">
            <v>1</v>
          </cell>
          <cell r="L620">
            <v>109715</v>
          </cell>
          <cell r="M620" t="str">
            <v>NOV 19</v>
          </cell>
          <cell r="N620">
            <v>43784</v>
          </cell>
          <cell r="O620">
            <v>11116333</v>
          </cell>
          <cell r="P620">
            <v>11200000</v>
          </cell>
          <cell r="Q620">
            <v>43770</v>
          </cell>
          <cell r="R620" t="str">
            <v>No</v>
          </cell>
          <cell r="S620" t="str">
            <v>C49</v>
          </cell>
          <cell r="T620" t="str">
            <v>SOUTH</v>
          </cell>
          <cell r="U620" t="str">
            <v>深圳</v>
          </cell>
          <cell r="V620" t="str">
            <v>SZ 深圳</v>
          </cell>
          <cell r="W620" t="str">
            <v>SX</v>
          </cell>
          <cell r="X620" t="str">
            <v>JPY</v>
          </cell>
          <cell r="Y620">
            <v>11200000</v>
          </cell>
          <cell r="Z620">
            <v>1</v>
          </cell>
          <cell r="AA620">
            <v>11200000</v>
          </cell>
          <cell r="AB620">
            <v>7.3499999999999996E-2</v>
          </cell>
          <cell r="AC620">
            <v>823200</v>
          </cell>
          <cell r="AD620">
            <v>98784</v>
          </cell>
          <cell r="AE620">
            <v>0.12</v>
          </cell>
          <cell r="AF620">
            <v>43775</v>
          </cell>
          <cell r="AG620" t="str">
            <v>DAP SZ</v>
          </cell>
          <cell r="AK620">
            <v>0.2</v>
          </cell>
          <cell r="AL620">
            <v>2240000</v>
          </cell>
          <cell r="AM620">
            <v>43770</v>
          </cell>
          <cell r="AN620" t="str">
            <v>Yes</v>
          </cell>
          <cell r="AO620">
            <v>0.8</v>
          </cell>
          <cell r="AP620">
            <v>8960000</v>
          </cell>
          <cell r="AQ620">
            <v>43770</v>
          </cell>
          <cell r="AR620">
            <v>43782</v>
          </cell>
          <cell r="AS620">
            <v>0</v>
          </cell>
          <cell r="AT620">
            <v>0</v>
          </cell>
          <cell r="AX620" t="str">
            <v>Yes</v>
          </cell>
          <cell r="AZ620" t="str">
            <v>Y</v>
          </cell>
          <cell r="BA620" t="str">
            <v>Yes</v>
          </cell>
        </row>
        <row r="621">
          <cell r="A621">
            <v>43739</v>
          </cell>
          <cell r="B621">
            <v>470</v>
          </cell>
          <cell r="C621" t="str">
            <v>C49SZX20190116CX</v>
          </cell>
          <cell r="D621" t="str">
            <v>豪恩</v>
          </cell>
          <cell r="E621" t="str">
            <v>YSM20R(SV)-2</v>
          </cell>
          <cell r="F621" t="str">
            <v>#04129</v>
          </cell>
          <cell r="G621" t="e">
            <v>#REF!</v>
          </cell>
          <cell r="H621" t="e">
            <v>#REF!</v>
          </cell>
          <cell r="I621" t="str">
            <v>R-&gt;L</v>
          </cell>
          <cell r="J621" t="str">
            <v>No</v>
          </cell>
          <cell r="K621">
            <v>1</v>
          </cell>
          <cell r="L621">
            <v>109749</v>
          </cell>
          <cell r="M621" t="str">
            <v>APR 20</v>
          </cell>
          <cell r="N621">
            <v>43937</v>
          </cell>
          <cell r="O621">
            <v>11100382</v>
          </cell>
          <cell r="P621">
            <v>1000000</v>
          </cell>
          <cell r="Q621">
            <v>43922</v>
          </cell>
          <cell r="R621" t="str">
            <v>Yes</v>
          </cell>
          <cell r="S621" t="str">
            <v>C49</v>
          </cell>
          <cell r="T621" t="str">
            <v>SOUTH</v>
          </cell>
          <cell r="U621" t="str">
            <v>深圳</v>
          </cell>
          <cell r="V621" t="str">
            <v>SZ 深圳</v>
          </cell>
          <cell r="W621" t="str">
            <v>CX</v>
          </cell>
          <cell r="X621" t="str">
            <v>RMB</v>
          </cell>
          <cell r="Y621">
            <v>1000000</v>
          </cell>
          <cell r="Z621">
            <v>1.1299999999999999</v>
          </cell>
          <cell r="AA621">
            <v>1000000</v>
          </cell>
          <cell r="AB621">
            <v>1.1100000000000001</v>
          </cell>
          <cell r="AC621">
            <v>982300.88495575241</v>
          </cell>
          <cell r="AD621">
            <v>117876.10619469028</v>
          </cell>
          <cell r="AE621">
            <v>0.12</v>
          </cell>
          <cell r="AF621">
            <v>43760</v>
          </cell>
          <cell r="AG621" t="str">
            <v>含税到厂</v>
          </cell>
          <cell r="AK621">
            <v>0.3</v>
          </cell>
          <cell r="AL621">
            <v>300000</v>
          </cell>
          <cell r="AM621">
            <v>43770</v>
          </cell>
          <cell r="AN621" t="str">
            <v>Yes</v>
          </cell>
          <cell r="AO621">
            <v>0.6</v>
          </cell>
          <cell r="AP621">
            <v>600000</v>
          </cell>
          <cell r="AQ621">
            <v>43922</v>
          </cell>
          <cell r="AR621">
            <v>43935</v>
          </cell>
          <cell r="AS621">
            <v>0.1</v>
          </cell>
          <cell r="AT621">
            <v>100000</v>
          </cell>
          <cell r="AZ621" t="str">
            <v>Yes</v>
          </cell>
        </row>
        <row r="622">
          <cell r="A622">
            <v>43739</v>
          </cell>
          <cell r="B622">
            <v>471</v>
          </cell>
          <cell r="C622" t="str">
            <v>C49SZX20190116CX</v>
          </cell>
          <cell r="D622" t="str">
            <v>豪恩</v>
          </cell>
          <cell r="E622" t="str">
            <v>YSM10</v>
          </cell>
          <cell r="F622" t="str">
            <v>#04129</v>
          </cell>
          <cell r="G622" t="e">
            <v>#REF!</v>
          </cell>
          <cell r="H622" t="e">
            <v>#REF!</v>
          </cell>
          <cell r="I622" t="str">
            <v>R-&gt;L</v>
          </cell>
          <cell r="J622" t="str">
            <v>MVC</v>
          </cell>
          <cell r="K622">
            <v>1</v>
          </cell>
          <cell r="L622">
            <v>109815</v>
          </cell>
          <cell r="M622" t="str">
            <v>APR 20</v>
          </cell>
          <cell r="N622">
            <v>43937</v>
          </cell>
          <cell r="O622">
            <v>11100382</v>
          </cell>
          <cell r="P622">
            <v>800000</v>
          </cell>
          <cell r="Q622">
            <v>43922</v>
          </cell>
          <cell r="R622" t="str">
            <v>Yes</v>
          </cell>
          <cell r="S622" t="str">
            <v>C49</v>
          </cell>
          <cell r="T622" t="str">
            <v>SOUTH</v>
          </cell>
          <cell r="U622" t="str">
            <v>深圳</v>
          </cell>
          <cell r="V622" t="str">
            <v>SZ 深圳</v>
          </cell>
          <cell r="W622" t="str">
            <v>CX</v>
          </cell>
          <cell r="X622" t="str">
            <v>RMB</v>
          </cell>
          <cell r="Y622">
            <v>800000</v>
          </cell>
          <cell r="Z622">
            <v>1.1299999999999999</v>
          </cell>
          <cell r="AA622">
            <v>800000</v>
          </cell>
          <cell r="AB622">
            <v>1.1100000000000001</v>
          </cell>
          <cell r="AC622">
            <v>785840.70796460193</v>
          </cell>
          <cell r="AD622">
            <v>94300.884955752234</v>
          </cell>
          <cell r="AE622">
            <v>0.12</v>
          </cell>
          <cell r="AF622">
            <v>43760</v>
          </cell>
          <cell r="AG622" t="str">
            <v>含税到厂</v>
          </cell>
          <cell r="AK622">
            <v>0.3</v>
          </cell>
          <cell r="AL622">
            <v>240000</v>
          </cell>
          <cell r="AM622">
            <v>43770</v>
          </cell>
          <cell r="AN622" t="str">
            <v>Yes</v>
          </cell>
          <cell r="AO622">
            <v>0.6</v>
          </cell>
          <cell r="AP622">
            <v>480000</v>
          </cell>
          <cell r="AQ622">
            <v>43922</v>
          </cell>
          <cell r="AR622">
            <v>43935</v>
          </cell>
          <cell r="AS622">
            <v>0.1</v>
          </cell>
          <cell r="AT622">
            <v>80000</v>
          </cell>
          <cell r="AZ622" t="str">
            <v>Yes</v>
          </cell>
        </row>
        <row r="623">
          <cell r="A623">
            <v>43770</v>
          </cell>
          <cell r="B623">
            <v>472</v>
          </cell>
          <cell r="C623" t="str">
            <v>C49SZX20190153JL</v>
          </cell>
          <cell r="D623" t="str">
            <v>硕泰克/end user 铭翔</v>
          </cell>
          <cell r="E623" t="str">
            <v>YSM10</v>
          </cell>
          <cell r="F623" t="str">
            <v>#54542</v>
          </cell>
          <cell r="G623" t="e">
            <v>#REF!</v>
          </cell>
          <cell r="H623" t="e">
            <v>#REF!</v>
          </cell>
          <cell r="I623" t="str">
            <v>L-&gt;R</v>
          </cell>
          <cell r="J623" t="str">
            <v>MVC</v>
          </cell>
          <cell r="K623">
            <v>1</v>
          </cell>
          <cell r="L623">
            <v>109685</v>
          </cell>
          <cell r="M623" t="str">
            <v>NOV 19</v>
          </cell>
          <cell r="N623">
            <v>43790</v>
          </cell>
          <cell r="O623">
            <v>11100359</v>
          </cell>
          <cell r="P623">
            <v>530000</v>
          </cell>
          <cell r="Q623">
            <v>43800</v>
          </cell>
          <cell r="R623" t="str">
            <v>No</v>
          </cell>
          <cell r="S623" t="str">
            <v>C49</v>
          </cell>
          <cell r="T623" t="str">
            <v>SOUTH</v>
          </cell>
          <cell r="U623" t="str">
            <v>深圳</v>
          </cell>
          <cell r="V623" t="str">
            <v>SZ 深圳</v>
          </cell>
          <cell r="W623" t="str">
            <v>JL</v>
          </cell>
          <cell r="X623" t="str">
            <v>RMB</v>
          </cell>
          <cell r="Y623">
            <v>530000</v>
          </cell>
          <cell r="Z623">
            <v>1.1299999999999999</v>
          </cell>
          <cell r="AA623">
            <v>530000</v>
          </cell>
          <cell r="AB623">
            <v>1.1100000000000001</v>
          </cell>
          <cell r="AC623">
            <v>520619.46902654879</v>
          </cell>
          <cell r="AD623">
            <v>62474.336283185854</v>
          </cell>
          <cell r="AE623">
            <v>0.12</v>
          </cell>
          <cell r="AF623">
            <v>43775</v>
          </cell>
          <cell r="AG623" t="str">
            <v>含税到厂</v>
          </cell>
          <cell r="AK623">
            <v>0.3</v>
          </cell>
          <cell r="AL623">
            <v>159000</v>
          </cell>
          <cell r="AM623">
            <v>43770</v>
          </cell>
          <cell r="AN623" t="str">
            <v>Yes</v>
          </cell>
          <cell r="AO623">
            <v>0.65</v>
          </cell>
          <cell r="AP623">
            <v>345000</v>
          </cell>
          <cell r="AQ623">
            <v>43770</v>
          </cell>
          <cell r="AR623">
            <v>43784</v>
          </cell>
          <cell r="AS623" t="str">
            <v>agree</v>
          </cell>
          <cell r="AT623">
            <v>26000</v>
          </cell>
          <cell r="AZ623" t="str">
            <v>Y</v>
          </cell>
        </row>
        <row r="624">
          <cell r="A624">
            <v>43771</v>
          </cell>
          <cell r="B624">
            <v>473</v>
          </cell>
          <cell r="C624" t="str">
            <v>C49SZX20190153JL</v>
          </cell>
          <cell r="D624" t="str">
            <v>硕泰克/end user 铭翔</v>
          </cell>
          <cell r="E624" t="str">
            <v>YSM10</v>
          </cell>
          <cell r="F624" t="str">
            <v>#54542</v>
          </cell>
          <cell r="G624" t="e">
            <v>#REF!</v>
          </cell>
          <cell r="H624" t="e">
            <v>#REF!</v>
          </cell>
          <cell r="I624" t="str">
            <v>L-&gt;R</v>
          </cell>
          <cell r="J624" t="str">
            <v>MVC</v>
          </cell>
          <cell r="K624">
            <v>1</v>
          </cell>
          <cell r="L624">
            <v>109685</v>
          </cell>
          <cell r="M624" t="str">
            <v>NOV 19</v>
          </cell>
          <cell r="N624">
            <v>43790</v>
          </cell>
          <cell r="O624">
            <v>11100362</v>
          </cell>
          <cell r="P624">
            <v>530000</v>
          </cell>
          <cell r="Q624">
            <v>43800</v>
          </cell>
          <cell r="R624" t="str">
            <v>No</v>
          </cell>
          <cell r="S624" t="str">
            <v>C49</v>
          </cell>
          <cell r="T624" t="str">
            <v>SOUTH</v>
          </cell>
          <cell r="U624" t="str">
            <v>深圳</v>
          </cell>
          <cell r="V624" t="str">
            <v>SZ 深圳</v>
          </cell>
          <cell r="W624" t="str">
            <v>JL</v>
          </cell>
          <cell r="X624" t="str">
            <v>RMB</v>
          </cell>
          <cell r="Y624">
            <v>530000</v>
          </cell>
          <cell r="Z624">
            <v>1.1299999999999999</v>
          </cell>
          <cell r="AA624">
            <v>530000</v>
          </cell>
          <cell r="AB624">
            <v>1.1100000000000001</v>
          </cell>
          <cell r="AC624">
            <v>520619.46902654879</v>
          </cell>
          <cell r="AD624">
            <v>62474.336283185854</v>
          </cell>
          <cell r="AE624">
            <v>0.12</v>
          </cell>
          <cell r="AF624">
            <v>43775</v>
          </cell>
          <cell r="AG624" t="str">
            <v>含税到厂</v>
          </cell>
          <cell r="AK624">
            <v>0.3</v>
          </cell>
          <cell r="AL624">
            <v>159000</v>
          </cell>
          <cell r="AM624">
            <v>43770</v>
          </cell>
          <cell r="AN624" t="str">
            <v>Yes</v>
          </cell>
          <cell r="AO624">
            <v>0.65</v>
          </cell>
          <cell r="AP624">
            <v>344500</v>
          </cell>
          <cell r="AQ624">
            <v>43770</v>
          </cell>
          <cell r="AR624">
            <v>43791</v>
          </cell>
          <cell r="AS624">
            <v>0.05</v>
          </cell>
          <cell r="AT624">
            <v>26500</v>
          </cell>
          <cell r="AZ624" t="str">
            <v>Y</v>
          </cell>
        </row>
        <row r="625">
          <cell r="A625">
            <v>43788</v>
          </cell>
          <cell r="B625">
            <v>474</v>
          </cell>
          <cell r="C625" t="str">
            <v>C49SZX20190156-1ZX</v>
          </cell>
          <cell r="D625" t="str">
            <v>锘铧</v>
          </cell>
          <cell r="E625" t="str">
            <v>YSM10</v>
          </cell>
          <cell r="F625" t="str">
            <v>#68462</v>
          </cell>
          <cell r="G625" t="e">
            <v>#REF!</v>
          </cell>
          <cell r="H625" t="e">
            <v>#REF!</v>
          </cell>
          <cell r="I625" t="str">
            <v>L-&gt;R</v>
          </cell>
          <cell r="J625" t="str">
            <v>MVC+ATS15</v>
          </cell>
          <cell r="K625">
            <v>1</v>
          </cell>
          <cell r="L625">
            <v>109723</v>
          </cell>
          <cell r="M625" t="str">
            <v>DEC 19</v>
          </cell>
          <cell r="N625">
            <v>43822</v>
          </cell>
          <cell r="O625">
            <v>11116345</v>
          </cell>
          <cell r="P625">
            <v>10000000</v>
          </cell>
          <cell r="Q625">
            <v>43800</v>
          </cell>
          <cell r="R625" t="str">
            <v>No</v>
          </cell>
          <cell r="S625" t="str">
            <v>C49</v>
          </cell>
          <cell r="T625" t="str">
            <v>SOUTH</v>
          </cell>
          <cell r="U625" t="str">
            <v>广州</v>
          </cell>
          <cell r="V625" t="str">
            <v>SZ 深圳</v>
          </cell>
          <cell r="W625" t="str">
            <v>ZX</v>
          </cell>
          <cell r="X625" t="str">
            <v>JPY</v>
          </cell>
          <cell r="Y625">
            <v>10000000</v>
          </cell>
          <cell r="Z625">
            <v>1</v>
          </cell>
          <cell r="AA625">
            <v>10000000</v>
          </cell>
          <cell r="AB625">
            <v>7.3499999999999996E-2</v>
          </cell>
          <cell r="AC625">
            <v>735000</v>
          </cell>
          <cell r="AD625">
            <v>88200</v>
          </cell>
          <cell r="AE625">
            <v>0.12</v>
          </cell>
          <cell r="AF625">
            <v>43774</v>
          </cell>
          <cell r="AG625" t="str">
            <v>DAP GZ</v>
          </cell>
          <cell r="AK625">
            <v>0.1</v>
          </cell>
          <cell r="AL625">
            <v>1000000</v>
          </cell>
          <cell r="AM625">
            <v>43770</v>
          </cell>
          <cell r="AN625" t="str">
            <v>Yes</v>
          </cell>
          <cell r="AO625">
            <v>0.9</v>
          </cell>
          <cell r="AP625">
            <v>9000000</v>
          </cell>
          <cell r="AQ625">
            <v>43800</v>
          </cell>
          <cell r="AR625">
            <v>43819</v>
          </cell>
          <cell r="AT625">
            <v>0</v>
          </cell>
          <cell r="AX625" t="str">
            <v>Yes</v>
          </cell>
        </row>
        <row r="626">
          <cell r="A626">
            <v>43788</v>
          </cell>
          <cell r="B626">
            <v>475</v>
          </cell>
          <cell r="C626" t="str">
            <v>C49SZX20190156-2ZX</v>
          </cell>
          <cell r="D626" t="str">
            <v>锘铧</v>
          </cell>
          <cell r="E626" t="str">
            <v>YSM10</v>
          </cell>
          <cell r="F626" t="str">
            <v>#68462</v>
          </cell>
          <cell r="G626" t="e">
            <v>#REF!</v>
          </cell>
          <cell r="H626" t="e">
            <v>#REF!</v>
          </cell>
          <cell r="I626" t="str">
            <v>R-&gt;L</v>
          </cell>
          <cell r="J626" t="str">
            <v>MVC+ATS15</v>
          </cell>
          <cell r="K626">
            <v>1</v>
          </cell>
          <cell r="L626">
            <v>109749</v>
          </cell>
          <cell r="M626" t="str">
            <v>FEB 20</v>
          </cell>
          <cell r="N626">
            <v>43886</v>
          </cell>
          <cell r="O626">
            <v>11116354</v>
          </cell>
          <cell r="P626">
            <v>9900000</v>
          </cell>
          <cell r="Q626">
            <v>43862</v>
          </cell>
          <cell r="R626" t="str">
            <v>No</v>
          </cell>
          <cell r="S626" t="str">
            <v>C49</v>
          </cell>
          <cell r="T626" t="str">
            <v>SOUTH</v>
          </cell>
          <cell r="U626" t="str">
            <v>广州</v>
          </cell>
          <cell r="V626" t="str">
            <v>SZ 深圳</v>
          </cell>
          <cell r="W626" t="str">
            <v>ZX</v>
          </cell>
          <cell r="X626" t="str">
            <v>JPY</v>
          </cell>
          <cell r="Y626">
            <v>9900000</v>
          </cell>
          <cell r="Z626">
            <v>1</v>
          </cell>
          <cell r="AA626">
            <v>10000000</v>
          </cell>
          <cell r="AB626">
            <v>7.3499999999999996E-2</v>
          </cell>
          <cell r="AC626">
            <v>735000</v>
          </cell>
          <cell r="AD626">
            <v>88200</v>
          </cell>
          <cell r="AE626">
            <v>0.12</v>
          </cell>
          <cell r="AF626">
            <v>43774</v>
          </cell>
          <cell r="AG626" t="str">
            <v>DAP GZ</v>
          </cell>
          <cell r="AK626" t="str">
            <v>agree</v>
          </cell>
          <cell r="AL626">
            <v>1000000</v>
          </cell>
          <cell r="AM626">
            <v>43770</v>
          </cell>
          <cell r="AN626" t="str">
            <v>Yes</v>
          </cell>
          <cell r="AO626">
            <v>0.9</v>
          </cell>
          <cell r="AP626">
            <v>9000000</v>
          </cell>
          <cell r="AQ626">
            <v>43862</v>
          </cell>
          <cell r="AR626">
            <v>43881</v>
          </cell>
          <cell r="AX626" t="str">
            <v>Yes</v>
          </cell>
        </row>
        <row r="627">
          <cell r="A627">
            <v>43788</v>
          </cell>
          <cell r="B627">
            <v>476</v>
          </cell>
          <cell r="C627" t="str">
            <v>C49SZX20190156-1ZX</v>
          </cell>
          <cell r="D627" t="str">
            <v>锘铧</v>
          </cell>
          <cell r="E627" t="str">
            <v>YSM20R(SV)-2</v>
          </cell>
          <cell r="F627" t="str">
            <v>#68462</v>
          </cell>
          <cell r="G627" t="e">
            <v>#REF!</v>
          </cell>
          <cell r="H627" t="e">
            <v>#REF!</v>
          </cell>
          <cell r="I627" t="str">
            <v>L-&gt;R</v>
          </cell>
          <cell r="J627" t="str">
            <v>No</v>
          </cell>
          <cell r="K627">
            <v>1</v>
          </cell>
          <cell r="L627">
            <v>109715</v>
          </cell>
          <cell r="M627" t="str">
            <v>DEC 19</v>
          </cell>
          <cell r="N627">
            <v>43822</v>
          </cell>
          <cell r="O627">
            <v>11116345</v>
          </cell>
          <cell r="P627">
            <v>12750000</v>
          </cell>
          <cell r="Q627">
            <v>43800</v>
          </cell>
          <cell r="R627" t="str">
            <v>No</v>
          </cell>
          <cell r="S627" t="str">
            <v>C49</v>
          </cell>
          <cell r="T627" t="str">
            <v>SOUTH</v>
          </cell>
          <cell r="U627" t="str">
            <v>广州</v>
          </cell>
          <cell r="V627" t="str">
            <v>SZ 深圳</v>
          </cell>
          <cell r="W627" t="str">
            <v>ZX</v>
          </cell>
          <cell r="X627" t="str">
            <v>JPY</v>
          </cell>
          <cell r="Y627">
            <v>12750000</v>
          </cell>
          <cell r="Z627">
            <v>1</v>
          </cell>
          <cell r="AA627">
            <v>12640000</v>
          </cell>
          <cell r="AB627">
            <v>7.3499999999999996E-2</v>
          </cell>
          <cell r="AC627">
            <v>929040</v>
          </cell>
          <cell r="AD627">
            <v>111484.8</v>
          </cell>
          <cell r="AE627">
            <v>0.12</v>
          </cell>
          <cell r="AF627">
            <v>43774</v>
          </cell>
          <cell r="AG627" t="str">
            <v>DAP GZ</v>
          </cell>
          <cell r="AK627">
            <v>0.1</v>
          </cell>
          <cell r="AL627">
            <v>1275000</v>
          </cell>
          <cell r="AM627">
            <v>43770</v>
          </cell>
          <cell r="AN627" t="str">
            <v>Yes</v>
          </cell>
          <cell r="AO627">
            <v>0.9</v>
          </cell>
          <cell r="AP627">
            <v>11376000</v>
          </cell>
          <cell r="AQ627">
            <v>43800</v>
          </cell>
          <cell r="AR627">
            <v>43819</v>
          </cell>
          <cell r="AX627" t="str">
            <v>Yes</v>
          </cell>
        </row>
        <row r="628">
          <cell r="A628">
            <v>43788</v>
          </cell>
          <cell r="B628">
            <v>477</v>
          </cell>
          <cell r="C628" t="str">
            <v>C49SZX20190156-1ZX</v>
          </cell>
          <cell r="D628" t="str">
            <v>锘铧</v>
          </cell>
          <cell r="E628" t="str">
            <v>YSM20R(SV)-2</v>
          </cell>
          <cell r="F628" t="str">
            <v>#68462</v>
          </cell>
          <cell r="G628" t="e">
            <v>#REF!</v>
          </cell>
          <cell r="H628" t="e">
            <v>#REF!</v>
          </cell>
          <cell r="I628" t="str">
            <v>L-&gt;R</v>
          </cell>
          <cell r="J628" t="str">
            <v>No</v>
          </cell>
          <cell r="K628">
            <v>1</v>
          </cell>
          <cell r="L628">
            <v>109715</v>
          </cell>
          <cell r="M628" t="str">
            <v>DEC 19</v>
          </cell>
          <cell r="N628">
            <v>43822</v>
          </cell>
          <cell r="O628">
            <v>11116345</v>
          </cell>
          <cell r="P628">
            <v>12750000</v>
          </cell>
          <cell r="Q628">
            <v>43800</v>
          </cell>
          <cell r="R628" t="str">
            <v>No</v>
          </cell>
          <cell r="S628" t="str">
            <v>C49</v>
          </cell>
          <cell r="T628" t="str">
            <v>SOUTH</v>
          </cell>
          <cell r="U628" t="str">
            <v>广州</v>
          </cell>
          <cell r="V628" t="str">
            <v>SZ 深圳</v>
          </cell>
          <cell r="W628" t="str">
            <v>ZX</v>
          </cell>
          <cell r="X628" t="str">
            <v>JPY</v>
          </cell>
          <cell r="Y628">
            <v>12750000</v>
          </cell>
          <cell r="Z628">
            <v>1</v>
          </cell>
          <cell r="AA628">
            <v>12640000</v>
          </cell>
          <cell r="AB628">
            <v>7.3499999999999996E-2</v>
          </cell>
          <cell r="AC628">
            <v>929040</v>
          </cell>
          <cell r="AD628">
            <v>111484.8</v>
          </cell>
          <cell r="AE628">
            <v>0.12</v>
          </cell>
          <cell r="AF628">
            <v>43774</v>
          </cell>
          <cell r="AG628" t="str">
            <v>DAP GZ</v>
          </cell>
          <cell r="AK628">
            <v>0.1</v>
          </cell>
          <cell r="AL628">
            <v>1275000</v>
          </cell>
          <cell r="AM628">
            <v>43770</v>
          </cell>
          <cell r="AN628" t="str">
            <v>Yes</v>
          </cell>
          <cell r="AO628">
            <v>0.9</v>
          </cell>
          <cell r="AP628">
            <v>11376000</v>
          </cell>
          <cell r="AQ628">
            <v>43800</v>
          </cell>
          <cell r="AR628">
            <v>43819</v>
          </cell>
          <cell r="AX628" t="str">
            <v>Yes</v>
          </cell>
        </row>
        <row r="629">
          <cell r="A629">
            <v>43788</v>
          </cell>
          <cell r="B629">
            <v>478</v>
          </cell>
          <cell r="C629" t="str">
            <v>C49SZX20190156-2ZX</v>
          </cell>
          <cell r="D629" t="str">
            <v>锘铧</v>
          </cell>
          <cell r="E629" t="str">
            <v>YSM20R(SV)-2</v>
          </cell>
          <cell r="F629" t="str">
            <v>#68462</v>
          </cell>
          <cell r="G629" t="e">
            <v>#REF!</v>
          </cell>
          <cell r="H629" t="e">
            <v>#REF!</v>
          </cell>
          <cell r="I629" t="str">
            <v>R-&gt;L</v>
          </cell>
          <cell r="J629" t="str">
            <v>No</v>
          </cell>
          <cell r="K629">
            <v>1</v>
          </cell>
          <cell r="L629">
            <v>109750</v>
          </cell>
          <cell r="M629" t="str">
            <v>FEB 20</v>
          </cell>
          <cell r="N629">
            <v>43886</v>
          </cell>
          <cell r="O629">
            <v>11116354</v>
          </cell>
          <cell r="P629">
            <v>12600000</v>
          </cell>
          <cell r="Q629">
            <v>43862</v>
          </cell>
          <cell r="R629" t="str">
            <v>No</v>
          </cell>
          <cell r="S629" t="str">
            <v>C49</v>
          </cell>
          <cell r="T629" t="str">
            <v>SOUTH</v>
          </cell>
          <cell r="U629" t="str">
            <v>广州</v>
          </cell>
          <cell r="V629" t="str">
            <v>SZ 深圳</v>
          </cell>
          <cell r="W629" t="str">
            <v>ZX</v>
          </cell>
          <cell r="X629" t="str">
            <v>JPY</v>
          </cell>
          <cell r="Y629">
            <v>12600000</v>
          </cell>
          <cell r="Z629">
            <v>1</v>
          </cell>
          <cell r="AA629">
            <v>12640000</v>
          </cell>
          <cell r="AB629">
            <v>7.3499999999999996E-2</v>
          </cell>
          <cell r="AC629">
            <v>929040</v>
          </cell>
          <cell r="AD629">
            <v>111484.8</v>
          </cell>
          <cell r="AE629">
            <v>0.12</v>
          </cell>
          <cell r="AF629">
            <v>43774</v>
          </cell>
          <cell r="AG629" t="str">
            <v>DAP GZ</v>
          </cell>
          <cell r="AK629">
            <v>0.1</v>
          </cell>
          <cell r="AL629">
            <v>1260000</v>
          </cell>
          <cell r="AM629">
            <v>43770</v>
          </cell>
          <cell r="AN629" t="str">
            <v>Yes</v>
          </cell>
          <cell r="AO629">
            <v>0.9</v>
          </cell>
          <cell r="AP629">
            <v>11376000</v>
          </cell>
          <cell r="AQ629">
            <v>43862</v>
          </cell>
          <cell r="AR629">
            <v>43881</v>
          </cell>
          <cell r="AX629" t="str">
            <v>Yes</v>
          </cell>
        </row>
        <row r="630">
          <cell r="A630">
            <v>43788</v>
          </cell>
          <cell r="B630">
            <v>479</v>
          </cell>
          <cell r="C630" t="str">
            <v>C49SZX20190156-2ZX</v>
          </cell>
          <cell r="D630" t="str">
            <v>锘铧</v>
          </cell>
          <cell r="E630" t="str">
            <v>YSM20R(SV)-2</v>
          </cell>
          <cell r="F630" t="str">
            <v>#68462</v>
          </cell>
          <cell r="G630" t="e">
            <v>#REF!</v>
          </cell>
          <cell r="H630" t="e">
            <v>#REF!</v>
          </cell>
          <cell r="I630" t="str">
            <v>R-&gt;L</v>
          </cell>
          <cell r="J630" t="str">
            <v>No</v>
          </cell>
          <cell r="K630">
            <v>1</v>
          </cell>
          <cell r="L630">
            <v>109750</v>
          </cell>
          <cell r="M630" t="str">
            <v>FEB 20</v>
          </cell>
          <cell r="N630">
            <v>43886</v>
          </cell>
          <cell r="O630">
            <v>11116354</v>
          </cell>
          <cell r="P630">
            <v>12600000</v>
          </cell>
          <cell r="Q630">
            <v>43862</v>
          </cell>
          <cell r="R630" t="str">
            <v>No</v>
          </cell>
          <cell r="S630" t="str">
            <v>C49</v>
          </cell>
          <cell r="T630" t="str">
            <v>SOUTH</v>
          </cell>
          <cell r="U630" t="str">
            <v>广州</v>
          </cell>
          <cell r="V630" t="str">
            <v>SZ 深圳</v>
          </cell>
          <cell r="W630" t="str">
            <v>ZX</v>
          </cell>
          <cell r="X630" t="str">
            <v>JPY</v>
          </cell>
          <cell r="Y630">
            <v>12600000</v>
          </cell>
          <cell r="Z630">
            <v>1</v>
          </cell>
          <cell r="AA630">
            <v>12640000</v>
          </cell>
          <cell r="AB630">
            <v>7.3499999999999996E-2</v>
          </cell>
          <cell r="AC630">
            <v>929040</v>
          </cell>
          <cell r="AD630">
            <v>111484.8</v>
          </cell>
          <cell r="AE630">
            <v>0.12</v>
          </cell>
          <cell r="AF630">
            <v>43774</v>
          </cell>
          <cell r="AG630" t="str">
            <v>DAP GZ</v>
          </cell>
          <cell r="AK630" t="str">
            <v>agree</v>
          </cell>
          <cell r="AL630">
            <v>341000</v>
          </cell>
          <cell r="AM630">
            <v>43770</v>
          </cell>
          <cell r="AN630" t="str">
            <v>Yes</v>
          </cell>
          <cell r="AO630">
            <v>0.9</v>
          </cell>
          <cell r="AP630">
            <v>11376000</v>
          </cell>
          <cell r="AQ630">
            <v>43862</v>
          </cell>
          <cell r="AR630">
            <v>43881</v>
          </cell>
          <cell r="AX630" t="str">
            <v>Yes</v>
          </cell>
        </row>
        <row r="631">
          <cell r="A631">
            <v>43788</v>
          </cell>
          <cell r="B631">
            <v>480</v>
          </cell>
          <cell r="C631" t="str">
            <v>C49SZX20190156-2ZX</v>
          </cell>
          <cell r="D631" t="str">
            <v>锘铧</v>
          </cell>
          <cell r="E631" t="str">
            <v>YSM20R(SV)-2</v>
          </cell>
          <cell r="F631" t="str">
            <v>#68462</v>
          </cell>
          <cell r="G631" t="e">
            <v>#REF!</v>
          </cell>
          <cell r="H631" t="e">
            <v>#REF!</v>
          </cell>
          <cell r="I631" t="str">
            <v>R-&gt;L</v>
          </cell>
          <cell r="J631" t="str">
            <v>No</v>
          </cell>
          <cell r="K631">
            <v>1</v>
          </cell>
          <cell r="L631">
            <v>109730</v>
          </cell>
          <cell r="M631" t="str">
            <v>FEB 20</v>
          </cell>
          <cell r="N631">
            <v>43886</v>
          </cell>
          <cell r="O631">
            <v>11116354</v>
          </cell>
          <cell r="P631">
            <v>12600000</v>
          </cell>
          <cell r="Q631">
            <v>43862</v>
          </cell>
          <cell r="R631" t="str">
            <v>No</v>
          </cell>
          <cell r="S631" t="str">
            <v>C49</v>
          </cell>
          <cell r="T631" t="str">
            <v>SOUTH</v>
          </cell>
          <cell r="U631" t="str">
            <v>广州</v>
          </cell>
          <cell r="V631" t="str">
            <v>SZ 深圳</v>
          </cell>
          <cell r="W631" t="str">
            <v>ZX</v>
          </cell>
          <cell r="X631" t="str">
            <v>JPY</v>
          </cell>
          <cell r="Y631">
            <v>12600000</v>
          </cell>
          <cell r="Z631">
            <v>1</v>
          </cell>
          <cell r="AA631">
            <v>12640000</v>
          </cell>
          <cell r="AB631">
            <v>7.3499999999999996E-2</v>
          </cell>
          <cell r="AC631">
            <v>929040</v>
          </cell>
          <cell r="AD631">
            <v>111484.8</v>
          </cell>
          <cell r="AE631">
            <v>0.12</v>
          </cell>
          <cell r="AF631">
            <v>43774</v>
          </cell>
          <cell r="AG631" t="str">
            <v>DAP GZ</v>
          </cell>
          <cell r="AK631" t="str">
            <v>agree</v>
          </cell>
          <cell r="AL631">
            <v>2187000</v>
          </cell>
          <cell r="AM631">
            <v>43862</v>
          </cell>
          <cell r="AN631" t="str">
            <v>Yes</v>
          </cell>
          <cell r="AO631">
            <v>0.9</v>
          </cell>
          <cell r="AP631">
            <v>11376000</v>
          </cell>
          <cell r="AQ631">
            <v>43862</v>
          </cell>
          <cell r="AR631">
            <v>43881</v>
          </cell>
          <cell r="AX631" t="str">
            <v>Yes</v>
          </cell>
        </row>
        <row r="632">
          <cell r="A632">
            <v>43789</v>
          </cell>
          <cell r="B632">
            <v>481</v>
          </cell>
          <cell r="C632" t="str">
            <v>C49SZX20190158ZX</v>
          </cell>
          <cell r="D632" t="str">
            <v>锘铧</v>
          </cell>
          <cell r="E632" t="str">
            <v>YSM10</v>
          </cell>
          <cell r="F632" t="str">
            <v>#68462</v>
          </cell>
          <cell r="G632" t="e">
            <v>#REF!</v>
          </cell>
          <cell r="H632" t="e">
            <v>#REF!</v>
          </cell>
          <cell r="I632" t="str">
            <v>L-&gt;R</v>
          </cell>
          <cell r="J632" t="str">
            <v>MVC+ATS15</v>
          </cell>
          <cell r="K632">
            <v>1</v>
          </cell>
          <cell r="L632" t="e">
            <v>#REF!</v>
          </cell>
          <cell r="M632" t="e">
            <v>#REF!</v>
          </cell>
          <cell r="N632"/>
          <cell r="O632"/>
          <cell r="P632"/>
          <cell r="Q632"/>
          <cell r="R632" t="str">
            <v>No</v>
          </cell>
          <cell r="S632" t="str">
            <v>C49</v>
          </cell>
          <cell r="T632" t="str">
            <v>SOUTH</v>
          </cell>
          <cell r="U632" t="str">
            <v>广州</v>
          </cell>
          <cell r="V632" t="str">
            <v>SZ 深圳</v>
          </cell>
          <cell r="W632" t="str">
            <v>ZX</v>
          </cell>
          <cell r="X632" t="str">
            <v>JPY</v>
          </cell>
          <cell r="Y632">
            <v>10000000</v>
          </cell>
          <cell r="Z632">
            <v>1</v>
          </cell>
          <cell r="AA632">
            <v>10000000</v>
          </cell>
          <cell r="AB632">
            <v>7.3499999999999996E-2</v>
          </cell>
          <cell r="AC632">
            <v>735000</v>
          </cell>
          <cell r="AD632">
            <v>88200</v>
          </cell>
          <cell r="AE632">
            <v>0.12</v>
          </cell>
          <cell r="AF632">
            <v>43774</v>
          </cell>
          <cell r="AG632" t="str">
            <v>DAP GZ</v>
          </cell>
          <cell r="AI632"/>
          <cell r="AJ632"/>
          <cell r="AK632">
            <v>0.1</v>
          </cell>
          <cell r="AL632">
            <v>1000000</v>
          </cell>
          <cell r="AM632"/>
          <cell r="AN632" t="str">
            <v>No</v>
          </cell>
          <cell r="AO632">
            <v>0.9</v>
          </cell>
          <cell r="AP632">
            <v>9000000</v>
          </cell>
          <cell r="AQ632"/>
          <cell r="AR632"/>
          <cell r="AS632"/>
          <cell r="AT632"/>
          <cell r="AV632"/>
          <cell r="AX632" t="str">
            <v>Cancel</v>
          </cell>
          <cell r="AY632"/>
          <cell r="AZ632"/>
          <cell r="BA632" t="str">
            <v>Cancel</v>
          </cell>
        </row>
        <row r="633">
          <cell r="A633">
            <v>43790</v>
          </cell>
          <cell r="B633">
            <v>482</v>
          </cell>
          <cell r="C633" t="str">
            <v>C49SZX20190158ZX</v>
          </cell>
          <cell r="D633" t="str">
            <v>锘铧</v>
          </cell>
          <cell r="E633" t="str">
            <v>YSM10</v>
          </cell>
          <cell r="F633" t="str">
            <v>#68462</v>
          </cell>
          <cell r="G633" t="e">
            <v>#REF!</v>
          </cell>
          <cell r="H633" t="e">
            <v>#REF!</v>
          </cell>
          <cell r="I633" t="str">
            <v>L-&gt;R</v>
          </cell>
          <cell r="J633" t="str">
            <v>MVC+ATS15</v>
          </cell>
          <cell r="K633">
            <v>1</v>
          </cell>
          <cell r="L633" t="e">
            <v>#REF!</v>
          </cell>
          <cell r="M633" t="e">
            <v>#REF!</v>
          </cell>
          <cell r="N633"/>
          <cell r="O633"/>
          <cell r="P633"/>
          <cell r="Q633"/>
          <cell r="R633" t="str">
            <v>No</v>
          </cell>
          <cell r="S633" t="str">
            <v>C49</v>
          </cell>
          <cell r="T633" t="str">
            <v>SOUTH</v>
          </cell>
          <cell r="U633" t="str">
            <v>广州</v>
          </cell>
          <cell r="V633" t="str">
            <v>SZ 深圳</v>
          </cell>
          <cell r="W633" t="str">
            <v>ZX</v>
          </cell>
          <cell r="X633" t="str">
            <v>JPY</v>
          </cell>
          <cell r="Y633">
            <v>10000000</v>
          </cell>
          <cell r="Z633">
            <v>1</v>
          </cell>
          <cell r="AA633">
            <v>10000000</v>
          </cell>
          <cell r="AB633">
            <v>7.3499999999999996E-2</v>
          </cell>
          <cell r="AC633">
            <v>735000</v>
          </cell>
          <cell r="AD633">
            <v>88200</v>
          </cell>
          <cell r="AE633">
            <v>0.12</v>
          </cell>
          <cell r="AF633">
            <v>43774</v>
          </cell>
          <cell r="AG633" t="str">
            <v>DAP GZ</v>
          </cell>
          <cell r="AI633"/>
          <cell r="AJ633"/>
          <cell r="AK633">
            <v>0.1</v>
          </cell>
          <cell r="AL633">
            <v>1000000</v>
          </cell>
          <cell r="AM633"/>
          <cell r="AN633" t="str">
            <v>No</v>
          </cell>
          <cell r="AO633">
            <v>0.9</v>
          </cell>
          <cell r="AP633">
            <v>9000000</v>
          </cell>
          <cell r="AQ633"/>
          <cell r="AR633"/>
          <cell r="AS633"/>
          <cell r="AT633"/>
          <cell r="AV633"/>
          <cell r="AX633" t="str">
            <v>Cancel</v>
          </cell>
          <cell r="AY633"/>
          <cell r="AZ633"/>
          <cell r="BA633" t="str">
            <v>Cancel</v>
          </cell>
        </row>
        <row r="634">
          <cell r="A634">
            <v>43791</v>
          </cell>
          <cell r="B634">
            <v>483</v>
          </cell>
          <cell r="C634" t="str">
            <v>C49SZX20190158ZX</v>
          </cell>
          <cell r="D634" t="str">
            <v>锘铧</v>
          </cell>
          <cell r="E634" t="str">
            <v>YSM10</v>
          </cell>
          <cell r="F634" t="str">
            <v>#68462</v>
          </cell>
          <cell r="G634" t="e">
            <v>#REF!</v>
          </cell>
          <cell r="H634" t="e">
            <v>#REF!</v>
          </cell>
          <cell r="I634" t="str">
            <v>L-&gt;R</v>
          </cell>
          <cell r="J634" t="str">
            <v>MVC+ATS15</v>
          </cell>
          <cell r="K634">
            <v>1</v>
          </cell>
          <cell r="L634" t="e">
            <v>#REF!</v>
          </cell>
          <cell r="M634" t="e">
            <v>#REF!</v>
          </cell>
          <cell r="N634"/>
          <cell r="O634"/>
          <cell r="P634"/>
          <cell r="Q634"/>
          <cell r="R634" t="str">
            <v>No</v>
          </cell>
          <cell r="S634" t="str">
            <v>C49</v>
          </cell>
          <cell r="T634" t="str">
            <v>SOUTH</v>
          </cell>
          <cell r="U634" t="str">
            <v>广州</v>
          </cell>
          <cell r="V634" t="str">
            <v>SZ 深圳</v>
          </cell>
          <cell r="W634" t="str">
            <v>ZX</v>
          </cell>
          <cell r="X634" t="str">
            <v>JPY</v>
          </cell>
          <cell r="Y634">
            <v>10000000</v>
          </cell>
          <cell r="Z634">
            <v>1</v>
          </cell>
          <cell r="AA634">
            <v>10000000</v>
          </cell>
          <cell r="AB634">
            <v>7.3499999999999996E-2</v>
          </cell>
          <cell r="AC634">
            <v>735000</v>
          </cell>
          <cell r="AD634">
            <v>88200</v>
          </cell>
          <cell r="AE634">
            <v>0.12</v>
          </cell>
          <cell r="AF634">
            <v>43774</v>
          </cell>
          <cell r="AG634" t="str">
            <v>DAP GZ</v>
          </cell>
          <cell r="AI634"/>
          <cell r="AJ634"/>
          <cell r="AK634">
            <v>0.1</v>
          </cell>
          <cell r="AL634">
            <v>1000000</v>
          </cell>
          <cell r="AM634"/>
          <cell r="AN634" t="str">
            <v>No</v>
          </cell>
          <cell r="AO634">
            <v>0.9</v>
          </cell>
          <cell r="AP634">
            <v>9000000</v>
          </cell>
          <cell r="AQ634"/>
          <cell r="AR634"/>
          <cell r="AS634"/>
          <cell r="AT634"/>
          <cell r="AV634"/>
          <cell r="AX634" t="str">
            <v>Cancel</v>
          </cell>
          <cell r="AY634"/>
          <cell r="AZ634"/>
          <cell r="BA634" t="str">
            <v>Cancel</v>
          </cell>
        </row>
        <row r="635">
          <cell r="A635">
            <v>43791</v>
          </cell>
          <cell r="B635">
            <v>484</v>
          </cell>
          <cell r="C635" t="str">
            <v>C49SZX20190158ZX</v>
          </cell>
          <cell r="D635" t="str">
            <v>锘铧</v>
          </cell>
          <cell r="E635" t="str">
            <v>YSM20R(SV)-2</v>
          </cell>
          <cell r="F635" t="str">
            <v>#68462</v>
          </cell>
          <cell r="G635" t="e">
            <v>#REF!</v>
          </cell>
          <cell r="H635" t="e">
            <v>#REF!</v>
          </cell>
          <cell r="I635" t="str">
            <v>L-&gt;R</v>
          </cell>
          <cell r="J635" t="str">
            <v>No</v>
          </cell>
          <cell r="K635">
            <v>1</v>
          </cell>
          <cell r="L635" t="e">
            <v>#REF!</v>
          </cell>
          <cell r="M635" t="e">
            <v>#REF!</v>
          </cell>
          <cell r="N635"/>
          <cell r="O635"/>
          <cell r="P635"/>
          <cell r="Q635"/>
          <cell r="R635" t="str">
            <v>No</v>
          </cell>
          <cell r="S635" t="str">
            <v>C49</v>
          </cell>
          <cell r="T635" t="str">
            <v>SOUTH</v>
          </cell>
          <cell r="U635" t="str">
            <v>广州</v>
          </cell>
          <cell r="V635" t="str">
            <v>SZ 深圳</v>
          </cell>
          <cell r="W635" t="str">
            <v>ZX</v>
          </cell>
          <cell r="X635" t="str">
            <v>JPY</v>
          </cell>
          <cell r="Y635">
            <v>12650000</v>
          </cell>
          <cell r="Z635">
            <v>1</v>
          </cell>
          <cell r="AA635">
            <v>12650000</v>
          </cell>
          <cell r="AB635">
            <v>7.3499999999999996E-2</v>
          </cell>
          <cell r="AC635">
            <v>929775</v>
          </cell>
          <cell r="AD635">
            <v>111573</v>
          </cell>
          <cell r="AE635">
            <v>0.12</v>
          </cell>
          <cell r="AF635">
            <v>43774</v>
          </cell>
          <cell r="AG635" t="str">
            <v>DAP GZ</v>
          </cell>
          <cell r="AI635"/>
          <cell r="AJ635"/>
          <cell r="AK635">
            <v>0.1</v>
          </cell>
          <cell r="AL635">
            <v>1265000</v>
          </cell>
          <cell r="AM635"/>
          <cell r="AN635" t="str">
            <v>No</v>
          </cell>
          <cell r="AO635">
            <v>0.9</v>
          </cell>
          <cell r="AP635">
            <v>11385000</v>
          </cell>
          <cell r="AQ635"/>
          <cell r="AR635"/>
          <cell r="AS635"/>
          <cell r="AT635"/>
          <cell r="AV635"/>
          <cell r="AX635" t="str">
            <v>Cancel</v>
          </cell>
          <cell r="AY635"/>
          <cell r="AZ635"/>
          <cell r="BA635" t="str">
            <v>Cancel</v>
          </cell>
        </row>
        <row r="636">
          <cell r="A636">
            <v>43792</v>
          </cell>
          <cell r="B636">
            <v>485</v>
          </cell>
          <cell r="C636" t="str">
            <v>C49SZX20190158ZX</v>
          </cell>
          <cell r="D636" t="str">
            <v>锘铧</v>
          </cell>
          <cell r="E636" t="str">
            <v>YSM20R(SV)-2</v>
          </cell>
          <cell r="F636" t="str">
            <v>#68462</v>
          </cell>
          <cell r="G636" t="e">
            <v>#REF!</v>
          </cell>
          <cell r="H636" t="e">
            <v>#REF!</v>
          </cell>
          <cell r="I636" t="str">
            <v>L-&gt;R</v>
          </cell>
          <cell r="J636" t="str">
            <v>No</v>
          </cell>
          <cell r="K636">
            <v>1</v>
          </cell>
          <cell r="L636" t="e">
            <v>#REF!</v>
          </cell>
          <cell r="M636" t="e">
            <v>#REF!</v>
          </cell>
          <cell r="N636"/>
          <cell r="O636"/>
          <cell r="P636"/>
          <cell r="Q636"/>
          <cell r="R636" t="str">
            <v>No</v>
          </cell>
          <cell r="S636" t="str">
            <v>C49</v>
          </cell>
          <cell r="T636" t="str">
            <v>SOUTH</v>
          </cell>
          <cell r="U636" t="str">
            <v>广州</v>
          </cell>
          <cell r="V636" t="str">
            <v>SZ 深圳</v>
          </cell>
          <cell r="W636" t="str">
            <v>ZX</v>
          </cell>
          <cell r="X636" t="str">
            <v>JPY</v>
          </cell>
          <cell r="Y636">
            <v>12650000</v>
          </cell>
          <cell r="Z636">
            <v>1</v>
          </cell>
          <cell r="AA636">
            <v>12650000</v>
          </cell>
          <cell r="AB636">
            <v>7.3499999999999996E-2</v>
          </cell>
          <cell r="AC636">
            <v>929775</v>
          </cell>
          <cell r="AD636">
            <v>111573</v>
          </cell>
          <cell r="AE636">
            <v>0.12</v>
          </cell>
          <cell r="AF636">
            <v>43774</v>
          </cell>
          <cell r="AG636" t="str">
            <v>DAP GZ</v>
          </cell>
          <cell r="AI636"/>
          <cell r="AJ636"/>
          <cell r="AK636">
            <v>0.1</v>
          </cell>
          <cell r="AL636">
            <v>1265000</v>
          </cell>
          <cell r="AM636"/>
          <cell r="AN636" t="str">
            <v>No</v>
          </cell>
          <cell r="AO636">
            <v>0.9</v>
          </cell>
          <cell r="AP636">
            <v>11385000</v>
          </cell>
          <cell r="AQ636"/>
          <cell r="AR636"/>
          <cell r="AS636"/>
          <cell r="AT636"/>
          <cell r="AV636"/>
          <cell r="AX636" t="str">
            <v>Cancel</v>
          </cell>
          <cell r="AY636"/>
          <cell r="AZ636"/>
          <cell r="BA636" t="str">
            <v>Cancel</v>
          </cell>
        </row>
        <row r="637">
          <cell r="A637">
            <v>43793</v>
          </cell>
          <cell r="B637">
            <v>486</v>
          </cell>
          <cell r="C637" t="str">
            <v>C49SZX20190158ZX</v>
          </cell>
          <cell r="D637" t="str">
            <v>锘铧</v>
          </cell>
          <cell r="E637" t="str">
            <v>YSM20R(SV)-2</v>
          </cell>
          <cell r="F637" t="str">
            <v>#68462</v>
          </cell>
          <cell r="G637" t="e">
            <v>#REF!</v>
          </cell>
          <cell r="H637" t="e">
            <v>#REF!</v>
          </cell>
          <cell r="I637" t="str">
            <v>L-&gt;R</v>
          </cell>
          <cell r="J637" t="str">
            <v>No</v>
          </cell>
          <cell r="K637">
            <v>1</v>
          </cell>
          <cell r="L637" t="e">
            <v>#REF!</v>
          </cell>
          <cell r="M637" t="e">
            <v>#REF!</v>
          </cell>
          <cell r="N637"/>
          <cell r="O637"/>
          <cell r="P637"/>
          <cell r="Q637"/>
          <cell r="R637" t="str">
            <v>No</v>
          </cell>
          <cell r="S637" t="str">
            <v>C49</v>
          </cell>
          <cell r="T637" t="str">
            <v>SOUTH</v>
          </cell>
          <cell r="U637" t="str">
            <v>广州</v>
          </cell>
          <cell r="V637" t="str">
            <v>SZ 深圳</v>
          </cell>
          <cell r="W637" t="str">
            <v>ZX</v>
          </cell>
          <cell r="X637" t="str">
            <v>JPY</v>
          </cell>
          <cell r="Y637">
            <v>12650000</v>
          </cell>
          <cell r="Z637">
            <v>1</v>
          </cell>
          <cell r="AA637">
            <v>12650000</v>
          </cell>
          <cell r="AB637">
            <v>7.3499999999999996E-2</v>
          </cell>
          <cell r="AC637">
            <v>929775</v>
          </cell>
          <cell r="AD637">
            <v>111573</v>
          </cell>
          <cell r="AE637">
            <v>0.12</v>
          </cell>
          <cell r="AF637">
            <v>43774</v>
          </cell>
          <cell r="AG637" t="str">
            <v>DAP GZ</v>
          </cell>
          <cell r="AI637"/>
          <cell r="AJ637"/>
          <cell r="AK637">
            <v>0.1</v>
          </cell>
          <cell r="AL637">
            <v>1265000</v>
          </cell>
          <cell r="AM637"/>
          <cell r="AN637" t="str">
            <v>No</v>
          </cell>
          <cell r="AO637">
            <v>0.9</v>
          </cell>
          <cell r="AP637">
            <v>11385000</v>
          </cell>
          <cell r="AQ637"/>
          <cell r="AR637"/>
          <cell r="AS637"/>
          <cell r="AT637"/>
          <cell r="AV637"/>
          <cell r="AX637" t="str">
            <v>Cancel</v>
          </cell>
          <cell r="AY637"/>
          <cell r="AZ637"/>
          <cell r="BA637" t="str">
            <v>Cancel</v>
          </cell>
        </row>
        <row r="638">
          <cell r="A638">
            <v>43794</v>
          </cell>
          <cell r="B638">
            <v>487</v>
          </cell>
          <cell r="C638" t="str">
            <v>C49SZX20190158ZX</v>
          </cell>
          <cell r="D638" t="str">
            <v>锘铧</v>
          </cell>
          <cell r="E638" t="str">
            <v>YSM20R(SV)-2</v>
          </cell>
          <cell r="F638" t="str">
            <v>#68462</v>
          </cell>
          <cell r="G638" t="e">
            <v>#REF!</v>
          </cell>
          <cell r="H638" t="e">
            <v>#REF!</v>
          </cell>
          <cell r="I638" t="str">
            <v>L-&gt;R</v>
          </cell>
          <cell r="J638" t="str">
            <v>No</v>
          </cell>
          <cell r="K638">
            <v>1</v>
          </cell>
          <cell r="L638" t="e">
            <v>#REF!</v>
          </cell>
          <cell r="M638" t="e">
            <v>#REF!</v>
          </cell>
          <cell r="N638"/>
          <cell r="O638"/>
          <cell r="P638"/>
          <cell r="Q638"/>
          <cell r="R638" t="str">
            <v>No</v>
          </cell>
          <cell r="S638" t="str">
            <v>C49</v>
          </cell>
          <cell r="T638" t="str">
            <v>SOUTH</v>
          </cell>
          <cell r="U638" t="str">
            <v>广州</v>
          </cell>
          <cell r="V638" t="str">
            <v>SZ 深圳</v>
          </cell>
          <cell r="W638" t="str">
            <v>ZX</v>
          </cell>
          <cell r="X638" t="str">
            <v>JPY</v>
          </cell>
          <cell r="Y638">
            <v>12650000</v>
          </cell>
          <cell r="Z638">
            <v>1</v>
          </cell>
          <cell r="AA638">
            <v>12650000</v>
          </cell>
          <cell r="AB638">
            <v>7.3499999999999996E-2</v>
          </cell>
          <cell r="AC638">
            <v>929775</v>
          </cell>
          <cell r="AD638">
            <v>111573</v>
          </cell>
          <cell r="AE638">
            <v>0.12</v>
          </cell>
          <cell r="AF638">
            <v>43774</v>
          </cell>
          <cell r="AG638" t="str">
            <v>DAP GZ</v>
          </cell>
          <cell r="AI638"/>
          <cell r="AJ638"/>
          <cell r="AK638">
            <v>0.1</v>
          </cell>
          <cell r="AL638">
            <v>1265000</v>
          </cell>
          <cell r="AM638"/>
          <cell r="AN638" t="str">
            <v>No</v>
          </cell>
          <cell r="AO638">
            <v>0.9</v>
          </cell>
          <cell r="AP638">
            <v>11385000</v>
          </cell>
          <cell r="AQ638"/>
          <cell r="AR638"/>
          <cell r="AS638"/>
          <cell r="AT638"/>
          <cell r="AV638"/>
          <cell r="AX638" t="str">
            <v>Cancel</v>
          </cell>
          <cell r="AY638"/>
          <cell r="AZ638"/>
          <cell r="BA638" t="str">
            <v>Cancel</v>
          </cell>
        </row>
        <row r="639">
          <cell r="A639">
            <v>43795</v>
          </cell>
          <cell r="B639">
            <v>488</v>
          </cell>
          <cell r="C639" t="str">
            <v>C49SZX20190158ZX</v>
          </cell>
          <cell r="D639" t="str">
            <v>锘铧</v>
          </cell>
          <cell r="E639" t="str">
            <v>YSM20R(SV)-2</v>
          </cell>
          <cell r="F639" t="str">
            <v>#68462</v>
          </cell>
          <cell r="G639" t="e">
            <v>#REF!</v>
          </cell>
          <cell r="H639" t="e">
            <v>#REF!</v>
          </cell>
          <cell r="I639" t="str">
            <v>L-&gt;R</v>
          </cell>
          <cell r="J639" t="str">
            <v>No</v>
          </cell>
          <cell r="K639">
            <v>1</v>
          </cell>
          <cell r="L639" t="e">
            <v>#REF!</v>
          </cell>
          <cell r="M639" t="e">
            <v>#REF!</v>
          </cell>
          <cell r="N639"/>
          <cell r="O639"/>
          <cell r="P639"/>
          <cell r="Q639"/>
          <cell r="R639" t="str">
            <v>No</v>
          </cell>
          <cell r="S639" t="str">
            <v>C49</v>
          </cell>
          <cell r="T639" t="str">
            <v>SOUTH</v>
          </cell>
          <cell r="U639" t="str">
            <v>广州</v>
          </cell>
          <cell r="V639" t="str">
            <v>SZ 深圳</v>
          </cell>
          <cell r="W639" t="str">
            <v>ZX</v>
          </cell>
          <cell r="X639" t="str">
            <v>JPY</v>
          </cell>
          <cell r="Y639">
            <v>12650000</v>
          </cell>
          <cell r="Z639">
            <v>1</v>
          </cell>
          <cell r="AA639">
            <v>12650000</v>
          </cell>
          <cell r="AB639">
            <v>7.3499999999999996E-2</v>
          </cell>
          <cell r="AC639">
            <v>929775</v>
          </cell>
          <cell r="AD639">
            <v>111573</v>
          </cell>
          <cell r="AE639">
            <v>0.12</v>
          </cell>
          <cell r="AF639">
            <v>43774</v>
          </cell>
          <cell r="AG639" t="str">
            <v>DAP GZ</v>
          </cell>
          <cell r="AI639"/>
          <cell r="AJ639"/>
          <cell r="AK639">
            <v>0.1</v>
          </cell>
          <cell r="AL639">
            <v>1265000</v>
          </cell>
          <cell r="AM639"/>
          <cell r="AN639" t="str">
            <v>No</v>
          </cell>
          <cell r="AO639">
            <v>0.9</v>
          </cell>
          <cell r="AP639">
            <v>11385000</v>
          </cell>
          <cell r="AQ639"/>
          <cell r="AR639"/>
          <cell r="AS639"/>
          <cell r="AT639"/>
          <cell r="AV639"/>
          <cell r="AX639" t="str">
            <v>Cancel</v>
          </cell>
          <cell r="AY639"/>
          <cell r="AZ639"/>
          <cell r="BA639" t="str">
            <v>Cancel</v>
          </cell>
        </row>
        <row r="640">
          <cell r="A640">
            <v>43796</v>
          </cell>
          <cell r="B640">
            <v>489</v>
          </cell>
          <cell r="C640" t="str">
            <v>C49SZX20190158ZX</v>
          </cell>
          <cell r="D640" t="str">
            <v>锘铧</v>
          </cell>
          <cell r="E640" t="str">
            <v>YSM20R(SV)-2</v>
          </cell>
          <cell r="F640" t="str">
            <v>#68462</v>
          </cell>
          <cell r="G640" t="e">
            <v>#REF!</v>
          </cell>
          <cell r="H640" t="e">
            <v>#REF!</v>
          </cell>
          <cell r="I640" t="str">
            <v>L-&gt;R</v>
          </cell>
          <cell r="J640" t="str">
            <v>No</v>
          </cell>
          <cell r="K640">
            <v>1</v>
          </cell>
          <cell r="L640" t="e">
            <v>#REF!</v>
          </cell>
          <cell r="M640" t="e">
            <v>#REF!</v>
          </cell>
          <cell r="N640"/>
          <cell r="O640"/>
          <cell r="P640"/>
          <cell r="Q640"/>
          <cell r="R640" t="str">
            <v>No</v>
          </cell>
          <cell r="S640" t="str">
            <v>C49</v>
          </cell>
          <cell r="T640" t="str">
            <v>SOUTH</v>
          </cell>
          <cell r="U640" t="str">
            <v>广州</v>
          </cell>
          <cell r="V640" t="str">
            <v>SZ 深圳</v>
          </cell>
          <cell r="W640" t="str">
            <v>ZX</v>
          </cell>
          <cell r="X640" t="str">
            <v>JPY</v>
          </cell>
          <cell r="Y640">
            <v>12650000</v>
          </cell>
          <cell r="Z640">
            <v>1</v>
          </cell>
          <cell r="AA640">
            <v>12650000</v>
          </cell>
          <cell r="AB640">
            <v>7.3499999999999996E-2</v>
          </cell>
          <cell r="AC640">
            <v>929775</v>
          </cell>
          <cell r="AD640">
            <v>111573</v>
          </cell>
          <cell r="AE640">
            <v>0.12</v>
          </cell>
          <cell r="AF640">
            <v>43774</v>
          </cell>
          <cell r="AG640" t="str">
            <v>DAP GZ</v>
          </cell>
          <cell r="AI640"/>
          <cell r="AJ640"/>
          <cell r="AK640">
            <v>0.1</v>
          </cell>
          <cell r="AL640">
            <v>1265000</v>
          </cell>
          <cell r="AM640"/>
          <cell r="AN640" t="str">
            <v>No</v>
          </cell>
          <cell r="AO640">
            <v>0.9</v>
          </cell>
          <cell r="AP640">
            <v>11385000</v>
          </cell>
          <cell r="AQ640"/>
          <cell r="AR640"/>
          <cell r="AS640"/>
          <cell r="AT640"/>
          <cell r="AV640"/>
          <cell r="AX640" t="str">
            <v>Cancel</v>
          </cell>
          <cell r="AY640"/>
          <cell r="AZ640"/>
          <cell r="BA640" t="str">
            <v>Cancel</v>
          </cell>
        </row>
        <row r="641">
          <cell r="A641">
            <v>43797</v>
          </cell>
          <cell r="B641">
            <v>490</v>
          </cell>
          <cell r="C641" t="str">
            <v>C49SZX20190158ZX</v>
          </cell>
          <cell r="D641" t="str">
            <v>锘铧</v>
          </cell>
          <cell r="E641" t="str">
            <v>YSM20R(SV)-2</v>
          </cell>
          <cell r="F641" t="str">
            <v>#68462</v>
          </cell>
          <cell r="G641" t="e">
            <v>#REF!</v>
          </cell>
          <cell r="H641" t="e">
            <v>#REF!</v>
          </cell>
          <cell r="I641" t="str">
            <v>L-&gt;R</v>
          </cell>
          <cell r="J641" t="str">
            <v>No</v>
          </cell>
          <cell r="K641">
            <v>1</v>
          </cell>
          <cell r="L641" t="e">
            <v>#REF!</v>
          </cell>
          <cell r="M641" t="e">
            <v>#REF!</v>
          </cell>
          <cell r="N641"/>
          <cell r="O641"/>
          <cell r="P641"/>
          <cell r="Q641"/>
          <cell r="R641" t="str">
            <v>No</v>
          </cell>
          <cell r="S641" t="str">
            <v>C49</v>
          </cell>
          <cell r="T641" t="str">
            <v>SOUTH</v>
          </cell>
          <cell r="U641" t="str">
            <v>广州</v>
          </cell>
          <cell r="V641" t="str">
            <v>SZ 深圳</v>
          </cell>
          <cell r="W641" t="str">
            <v>ZX</v>
          </cell>
          <cell r="X641" t="str">
            <v>JPY</v>
          </cell>
          <cell r="Y641">
            <v>12650000</v>
          </cell>
          <cell r="Z641">
            <v>1</v>
          </cell>
          <cell r="AA641">
            <v>12650000</v>
          </cell>
          <cell r="AB641">
            <v>7.3499999999999996E-2</v>
          </cell>
          <cell r="AC641">
            <v>929775</v>
          </cell>
          <cell r="AD641">
            <v>111573</v>
          </cell>
          <cell r="AE641">
            <v>0.12</v>
          </cell>
          <cell r="AF641">
            <v>43774</v>
          </cell>
          <cell r="AG641" t="str">
            <v>DAP GZ</v>
          </cell>
          <cell r="AI641"/>
          <cell r="AJ641"/>
          <cell r="AK641">
            <v>0.1</v>
          </cell>
          <cell r="AL641">
            <v>1265000</v>
          </cell>
          <cell r="AM641"/>
          <cell r="AN641" t="str">
            <v>No</v>
          </cell>
          <cell r="AO641">
            <v>0.9</v>
          </cell>
          <cell r="AP641">
            <v>11385000</v>
          </cell>
          <cell r="AQ641"/>
          <cell r="AR641"/>
          <cell r="AS641"/>
          <cell r="AT641"/>
          <cell r="AV641"/>
          <cell r="AX641" t="str">
            <v>Cancel</v>
          </cell>
          <cell r="AY641"/>
          <cell r="AZ641"/>
          <cell r="BA641" t="str">
            <v>Cancel</v>
          </cell>
        </row>
        <row r="642">
          <cell r="A642">
            <v>43798</v>
          </cell>
          <cell r="B642">
            <v>491</v>
          </cell>
          <cell r="C642" t="str">
            <v>C49SZX20190158ZX</v>
          </cell>
          <cell r="D642" t="str">
            <v>锘铧</v>
          </cell>
          <cell r="E642" t="str">
            <v>YSM20R(SV)-2</v>
          </cell>
          <cell r="F642" t="str">
            <v>#68462</v>
          </cell>
          <cell r="G642" t="e">
            <v>#REF!</v>
          </cell>
          <cell r="H642" t="e">
            <v>#REF!</v>
          </cell>
          <cell r="I642" t="str">
            <v>L-&gt;R</v>
          </cell>
          <cell r="J642" t="str">
            <v>No</v>
          </cell>
          <cell r="K642">
            <v>1</v>
          </cell>
          <cell r="L642" t="e">
            <v>#REF!</v>
          </cell>
          <cell r="M642" t="e">
            <v>#REF!</v>
          </cell>
          <cell r="N642"/>
          <cell r="O642"/>
          <cell r="P642"/>
          <cell r="Q642"/>
          <cell r="R642" t="str">
            <v>No</v>
          </cell>
          <cell r="S642" t="str">
            <v>C49</v>
          </cell>
          <cell r="T642" t="str">
            <v>SOUTH</v>
          </cell>
          <cell r="U642" t="str">
            <v>广州</v>
          </cell>
          <cell r="V642" t="str">
            <v>SZ 深圳</v>
          </cell>
          <cell r="W642" t="str">
            <v>ZX</v>
          </cell>
          <cell r="X642" t="str">
            <v>JPY</v>
          </cell>
          <cell r="Y642">
            <v>12650000</v>
          </cell>
          <cell r="Z642">
            <v>1</v>
          </cell>
          <cell r="AA642">
            <v>12650000</v>
          </cell>
          <cell r="AB642">
            <v>7.3499999999999996E-2</v>
          </cell>
          <cell r="AC642">
            <v>929775</v>
          </cell>
          <cell r="AD642">
            <v>111573</v>
          </cell>
          <cell r="AE642">
            <v>0.12</v>
          </cell>
          <cell r="AF642">
            <v>43774</v>
          </cell>
          <cell r="AG642" t="str">
            <v>DAP GZ</v>
          </cell>
          <cell r="AI642"/>
          <cell r="AJ642"/>
          <cell r="AK642">
            <v>0.1</v>
          </cell>
          <cell r="AL642">
            <v>1265000</v>
          </cell>
          <cell r="AM642"/>
          <cell r="AN642" t="str">
            <v>No</v>
          </cell>
          <cell r="AO642">
            <v>0.9</v>
          </cell>
          <cell r="AP642">
            <v>11385000</v>
          </cell>
          <cell r="AQ642"/>
          <cell r="AR642"/>
          <cell r="AS642"/>
          <cell r="AT642"/>
          <cell r="AV642"/>
          <cell r="AX642" t="str">
            <v>Cancel</v>
          </cell>
          <cell r="AY642"/>
          <cell r="AZ642"/>
          <cell r="BA642" t="str">
            <v>Cancel</v>
          </cell>
        </row>
        <row r="643">
          <cell r="A643">
            <v>43799</v>
          </cell>
          <cell r="B643">
            <v>492</v>
          </cell>
          <cell r="C643" t="str">
            <v>C49SZX20190158ZX</v>
          </cell>
          <cell r="D643" t="str">
            <v>锘铧</v>
          </cell>
          <cell r="E643" t="str">
            <v>YSM20R(SV)-2</v>
          </cell>
          <cell r="F643" t="str">
            <v>#68462</v>
          </cell>
          <cell r="G643" t="e">
            <v>#REF!</v>
          </cell>
          <cell r="H643" t="e">
            <v>#REF!</v>
          </cell>
          <cell r="I643" t="str">
            <v>L-&gt;R</v>
          </cell>
          <cell r="J643" t="str">
            <v>No</v>
          </cell>
          <cell r="K643">
            <v>1</v>
          </cell>
          <cell r="L643" t="e">
            <v>#REF!</v>
          </cell>
          <cell r="M643" t="e">
            <v>#REF!</v>
          </cell>
          <cell r="N643"/>
          <cell r="O643"/>
          <cell r="P643"/>
          <cell r="Q643"/>
          <cell r="R643" t="str">
            <v>No</v>
          </cell>
          <cell r="S643" t="str">
            <v>C49</v>
          </cell>
          <cell r="T643" t="str">
            <v>SOUTH</v>
          </cell>
          <cell r="U643" t="str">
            <v>广州</v>
          </cell>
          <cell r="V643" t="str">
            <v>SZ 深圳</v>
          </cell>
          <cell r="W643" t="str">
            <v>ZX</v>
          </cell>
          <cell r="X643" t="str">
            <v>JPY</v>
          </cell>
          <cell r="Y643">
            <v>12650000</v>
          </cell>
          <cell r="Z643">
            <v>1</v>
          </cell>
          <cell r="AA643">
            <v>12650000</v>
          </cell>
          <cell r="AB643">
            <v>7.3499999999999996E-2</v>
          </cell>
          <cell r="AC643">
            <v>929775</v>
          </cell>
          <cell r="AD643">
            <v>111573</v>
          </cell>
          <cell r="AE643">
            <v>0.12</v>
          </cell>
          <cell r="AF643">
            <v>43774</v>
          </cell>
          <cell r="AG643" t="str">
            <v>DAP GZ</v>
          </cell>
          <cell r="AI643"/>
          <cell r="AJ643"/>
          <cell r="AK643">
            <v>0.1</v>
          </cell>
          <cell r="AL643">
            <v>1265000</v>
          </cell>
          <cell r="AM643"/>
          <cell r="AN643" t="str">
            <v>No</v>
          </cell>
          <cell r="AO643">
            <v>0.9</v>
          </cell>
          <cell r="AP643">
            <v>11385000</v>
          </cell>
          <cell r="AQ643"/>
          <cell r="AR643"/>
          <cell r="AS643"/>
          <cell r="AT643"/>
          <cell r="AV643"/>
          <cell r="AX643" t="str">
            <v>Cancel</v>
          </cell>
          <cell r="AY643"/>
          <cell r="AZ643"/>
          <cell r="BA643" t="str">
            <v>Cancel</v>
          </cell>
        </row>
        <row r="644">
          <cell r="A644">
            <v>43799</v>
          </cell>
          <cell r="B644">
            <v>493</v>
          </cell>
          <cell r="C644" t="str">
            <v>C49SZX20190158ZX</v>
          </cell>
          <cell r="D644" t="str">
            <v>锘铧</v>
          </cell>
          <cell r="E644" t="str">
            <v>YSM20R(SV)-2</v>
          </cell>
          <cell r="F644" t="str">
            <v>#68462</v>
          </cell>
          <cell r="G644" t="e">
            <v>#REF!</v>
          </cell>
          <cell r="H644" t="e">
            <v>#REF!</v>
          </cell>
          <cell r="I644" t="str">
            <v>L-&gt;R</v>
          </cell>
          <cell r="J644" t="str">
            <v>No</v>
          </cell>
          <cell r="K644">
            <v>1</v>
          </cell>
          <cell r="L644" t="e">
            <v>#REF!</v>
          </cell>
          <cell r="M644" t="e">
            <v>#REF!</v>
          </cell>
          <cell r="N644"/>
          <cell r="O644"/>
          <cell r="P644"/>
          <cell r="Q644"/>
          <cell r="R644" t="str">
            <v>No</v>
          </cell>
          <cell r="S644" t="str">
            <v>C49</v>
          </cell>
          <cell r="T644" t="str">
            <v>SOUTH</v>
          </cell>
          <cell r="U644" t="str">
            <v>广州</v>
          </cell>
          <cell r="V644" t="str">
            <v>SZ 深圳</v>
          </cell>
          <cell r="W644" t="str">
            <v>ZX</v>
          </cell>
          <cell r="X644" t="str">
            <v>JPY</v>
          </cell>
          <cell r="Y644">
            <v>12650000</v>
          </cell>
          <cell r="Z644">
            <v>1</v>
          </cell>
          <cell r="AA644">
            <v>12650000</v>
          </cell>
          <cell r="AB644">
            <v>7.3499999999999996E-2</v>
          </cell>
          <cell r="AC644">
            <v>929775</v>
          </cell>
          <cell r="AD644">
            <v>111573</v>
          </cell>
          <cell r="AE644">
            <v>0.12</v>
          </cell>
          <cell r="AF644">
            <v>43774</v>
          </cell>
          <cell r="AG644" t="str">
            <v>DAP GZ</v>
          </cell>
          <cell r="AI644"/>
          <cell r="AJ644"/>
          <cell r="AK644">
            <v>0.1</v>
          </cell>
          <cell r="AL644">
            <v>1265000</v>
          </cell>
          <cell r="AM644"/>
          <cell r="AN644" t="str">
            <v>No</v>
          </cell>
          <cell r="AO644">
            <v>0.9</v>
          </cell>
          <cell r="AP644">
            <v>11385000</v>
          </cell>
          <cell r="AQ644"/>
          <cell r="AR644"/>
          <cell r="AS644"/>
          <cell r="AT644"/>
          <cell r="AV644"/>
          <cell r="AX644" t="str">
            <v>Cancel</v>
          </cell>
          <cell r="AY644"/>
          <cell r="AZ644"/>
          <cell r="BA644" t="str">
            <v>Cancel</v>
          </cell>
        </row>
        <row r="645">
          <cell r="A645">
            <v>43799</v>
          </cell>
          <cell r="B645">
            <v>494</v>
          </cell>
          <cell r="C645" t="str">
            <v>C49SZX20190158ZX</v>
          </cell>
          <cell r="D645" t="str">
            <v>锘铧</v>
          </cell>
          <cell r="E645" t="str">
            <v>YSM20R(SV)-2</v>
          </cell>
          <cell r="F645" t="str">
            <v>#68462</v>
          </cell>
          <cell r="G645" t="e">
            <v>#REF!</v>
          </cell>
          <cell r="H645" t="e">
            <v>#REF!</v>
          </cell>
          <cell r="I645" t="str">
            <v>L-&gt;R</v>
          </cell>
          <cell r="J645" t="str">
            <v>No</v>
          </cell>
          <cell r="K645">
            <v>1</v>
          </cell>
          <cell r="L645" t="e">
            <v>#REF!</v>
          </cell>
          <cell r="M645" t="e">
            <v>#REF!</v>
          </cell>
          <cell r="N645"/>
          <cell r="O645"/>
          <cell r="P645"/>
          <cell r="Q645"/>
          <cell r="R645" t="str">
            <v>No</v>
          </cell>
          <cell r="S645" t="str">
            <v>C49</v>
          </cell>
          <cell r="T645" t="str">
            <v>SOUTH</v>
          </cell>
          <cell r="U645" t="str">
            <v>广州</v>
          </cell>
          <cell r="V645" t="str">
            <v>SZ 深圳</v>
          </cell>
          <cell r="W645" t="str">
            <v>ZX</v>
          </cell>
          <cell r="X645" t="str">
            <v>JPY</v>
          </cell>
          <cell r="Y645">
            <v>12650000</v>
          </cell>
          <cell r="Z645">
            <v>1</v>
          </cell>
          <cell r="AA645">
            <v>12650000</v>
          </cell>
          <cell r="AB645">
            <v>7.3499999999999996E-2</v>
          </cell>
          <cell r="AC645">
            <v>929775</v>
          </cell>
          <cell r="AD645">
            <v>111573</v>
          </cell>
          <cell r="AE645">
            <v>0.12</v>
          </cell>
          <cell r="AF645">
            <v>43774</v>
          </cell>
          <cell r="AG645" t="str">
            <v>DAP GZ</v>
          </cell>
          <cell r="AI645"/>
          <cell r="AJ645"/>
          <cell r="AK645">
            <v>0.1</v>
          </cell>
          <cell r="AL645">
            <v>1265000</v>
          </cell>
          <cell r="AM645"/>
          <cell r="AN645" t="str">
            <v>No</v>
          </cell>
          <cell r="AO645">
            <v>0.9</v>
          </cell>
          <cell r="AP645">
            <v>11385000</v>
          </cell>
          <cell r="AQ645"/>
          <cell r="AR645"/>
          <cell r="AS645"/>
          <cell r="AT645"/>
          <cell r="AV645"/>
          <cell r="AX645" t="str">
            <v>Cancel</v>
          </cell>
          <cell r="AY645"/>
          <cell r="AZ645"/>
          <cell r="BA645" t="str">
            <v>Cancel</v>
          </cell>
        </row>
        <row r="646">
          <cell r="A646">
            <v>43799</v>
          </cell>
          <cell r="B646">
            <v>495</v>
          </cell>
          <cell r="C646" t="str">
            <v>C49SZX20190158ZX</v>
          </cell>
          <cell r="D646" t="str">
            <v>锘铧</v>
          </cell>
          <cell r="E646" t="str">
            <v>YSM20R(SV)-2</v>
          </cell>
          <cell r="F646" t="str">
            <v>#68462</v>
          </cell>
          <cell r="G646" t="e">
            <v>#REF!</v>
          </cell>
          <cell r="H646" t="e">
            <v>#REF!</v>
          </cell>
          <cell r="I646" t="str">
            <v>L-&gt;R</v>
          </cell>
          <cell r="J646" t="str">
            <v>No</v>
          </cell>
          <cell r="K646">
            <v>1</v>
          </cell>
          <cell r="L646" t="e">
            <v>#REF!</v>
          </cell>
          <cell r="M646" t="e">
            <v>#REF!</v>
          </cell>
          <cell r="N646"/>
          <cell r="O646"/>
          <cell r="P646"/>
          <cell r="Q646"/>
          <cell r="R646" t="str">
            <v>No</v>
          </cell>
          <cell r="S646" t="str">
            <v>C49</v>
          </cell>
          <cell r="T646" t="str">
            <v>SOUTH</v>
          </cell>
          <cell r="U646" t="str">
            <v>广州</v>
          </cell>
          <cell r="V646" t="str">
            <v>SZ 深圳</v>
          </cell>
          <cell r="W646" t="str">
            <v>ZX</v>
          </cell>
          <cell r="X646" t="str">
            <v>JPY</v>
          </cell>
          <cell r="Y646">
            <v>12650000</v>
          </cell>
          <cell r="Z646">
            <v>1</v>
          </cell>
          <cell r="AA646">
            <v>12650000</v>
          </cell>
          <cell r="AB646">
            <v>7.3499999999999996E-2</v>
          </cell>
          <cell r="AC646">
            <v>929775</v>
          </cell>
          <cell r="AD646">
            <v>111573</v>
          </cell>
          <cell r="AE646">
            <v>0.12</v>
          </cell>
          <cell r="AF646">
            <v>43774</v>
          </cell>
          <cell r="AG646" t="str">
            <v>DAP GZ</v>
          </cell>
          <cell r="AI646"/>
          <cell r="AJ646"/>
          <cell r="AK646">
            <v>0.1</v>
          </cell>
          <cell r="AL646">
            <v>1265000</v>
          </cell>
          <cell r="AM646"/>
          <cell r="AN646" t="str">
            <v>No</v>
          </cell>
          <cell r="AO646">
            <v>0.9</v>
          </cell>
          <cell r="AP646">
            <v>11385000</v>
          </cell>
          <cell r="AQ646"/>
          <cell r="AR646"/>
          <cell r="AS646"/>
          <cell r="AT646"/>
          <cell r="AV646"/>
          <cell r="AX646" t="str">
            <v>Cancel</v>
          </cell>
          <cell r="AY646"/>
          <cell r="AZ646"/>
          <cell r="BA646" t="str">
            <v>Cancel</v>
          </cell>
        </row>
        <row r="647">
          <cell r="A647">
            <v>43770</v>
          </cell>
          <cell r="B647">
            <v>496</v>
          </cell>
          <cell r="C647" t="str">
            <v>C49SZX20190168JL</v>
          </cell>
          <cell r="D647" t="str">
            <v>名佳</v>
          </cell>
          <cell r="E647" t="str">
            <v>YSM10</v>
          </cell>
          <cell r="F647" t="str">
            <v>#29303</v>
          </cell>
          <cell r="G647" t="e">
            <v>#REF!</v>
          </cell>
          <cell r="H647" t="e">
            <v>#REF!</v>
          </cell>
          <cell r="I647" t="str">
            <v>L-&gt;R</v>
          </cell>
          <cell r="J647" t="str">
            <v>MVC</v>
          </cell>
          <cell r="K647">
            <v>1</v>
          </cell>
          <cell r="L647">
            <v>109686</v>
          </cell>
          <cell r="M647" t="str">
            <v>DEC 19</v>
          </cell>
          <cell r="N647">
            <v>43804</v>
          </cell>
          <cell r="O647">
            <v>11100358</v>
          </cell>
          <cell r="P647">
            <v>560000</v>
          </cell>
          <cell r="Q647">
            <v>43800</v>
          </cell>
          <cell r="R647" t="str">
            <v>No</v>
          </cell>
          <cell r="S647" t="str">
            <v>C49</v>
          </cell>
          <cell r="T647" t="str">
            <v>SOUTH</v>
          </cell>
          <cell r="U647" t="str">
            <v>中山</v>
          </cell>
          <cell r="V647" t="str">
            <v>SZ 深圳</v>
          </cell>
          <cell r="W647" t="str">
            <v>JL</v>
          </cell>
          <cell r="X647" t="str">
            <v>RMB</v>
          </cell>
          <cell r="Y647">
            <v>560000</v>
          </cell>
          <cell r="Z647">
            <v>1.1299999999999999</v>
          </cell>
          <cell r="AA647">
            <v>560000</v>
          </cell>
          <cell r="AB647">
            <v>1.1100000000000001</v>
          </cell>
          <cell r="AC647">
            <v>550088.49557522137</v>
          </cell>
          <cell r="AD647">
            <v>66010.619469026569</v>
          </cell>
          <cell r="AE647">
            <v>0.12</v>
          </cell>
          <cell r="AF647">
            <v>43777</v>
          </cell>
          <cell r="AG647" t="str">
            <v>含税到厂</v>
          </cell>
          <cell r="AK647">
            <v>0.2</v>
          </cell>
          <cell r="AL647">
            <v>112000</v>
          </cell>
          <cell r="AM647">
            <v>43800</v>
          </cell>
          <cell r="AN647" t="str">
            <v>Yes</v>
          </cell>
          <cell r="AO647">
            <v>0.8</v>
          </cell>
          <cell r="AP647">
            <v>448000</v>
          </cell>
          <cell r="AQ647">
            <v>43770</v>
          </cell>
          <cell r="AR647">
            <v>43797</v>
          </cell>
          <cell r="AX647" t="str">
            <v>Yes</v>
          </cell>
          <cell r="AZ647" t="str">
            <v>Y</v>
          </cell>
          <cell r="BA647" t="str">
            <v>Yes</v>
          </cell>
        </row>
        <row r="648">
          <cell r="A648">
            <v>43771</v>
          </cell>
          <cell r="B648">
            <v>497</v>
          </cell>
          <cell r="C648" t="str">
            <v>C49SZX20190165DZ</v>
          </cell>
          <cell r="D648" t="str">
            <v>铁甲</v>
          </cell>
          <cell r="E648" t="str">
            <v>YSM10</v>
          </cell>
          <cell r="F648" t="str">
            <v>#77786</v>
          </cell>
          <cell r="G648" t="e">
            <v>#REF!</v>
          </cell>
          <cell r="H648" t="e">
            <v>#REF!</v>
          </cell>
          <cell r="I648" t="str">
            <v>L-&gt;R</v>
          </cell>
          <cell r="J648" t="str">
            <v>No</v>
          </cell>
          <cell r="K648">
            <v>1</v>
          </cell>
          <cell r="L648">
            <v>109693</v>
          </cell>
          <cell r="M648" t="str">
            <v>NOV 19</v>
          </cell>
          <cell r="N648">
            <v>43795</v>
          </cell>
          <cell r="O648">
            <v>11116335</v>
          </cell>
          <cell r="P648">
            <v>7000000</v>
          </cell>
          <cell r="Q648">
            <v>43770</v>
          </cell>
          <cell r="R648" t="str">
            <v>No</v>
          </cell>
          <cell r="S648" t="str">
            <v>C49</v>
          </cell>
          <cell r="T648" t="str">
            <v>SOUTH</v>
          </cell>
          <cell r="U648" t="str">
            <v>深圳</v>
          </cell>
          <cell r="V648" t="str">
            <v>SZ 深圳</v>
          </cell>
          <cell r="W648" t="str">
            <v>DZ</v>
          </cell>
          <cell r="X648" t="str">
            <v>JPY</v>
          </cell>
          <cell r="Y648">
            <v>7000000</v>
          </cell>
          <cell r="Z648">
            <v>1</v>
          </cell>
          <cell r="AA648">
            <v>7000000</v>
          </cell>
          <cell r="AB648">
            <v>7.3499999999999996E-2</v>
          </cell>
          <cell r="AC648">
            <v>514500</v>
          </cell>
          <cell r="AD648">
            <v>61740</v>
          </cell>
          <cell r="AE648">
            <v>0.12</v>
          </cell>
          <cell r="AF648">
            <v>43781</v>
          </cell>
          <cell r="AG648" t="str">
            <v>CIF HK</v>
          </cell>
          <cell r="AK648">
            <v>0.3</v>
          </cell>
          <cell r="AL648">
            <v>2100000</v>
          </cell>
          <cell r="AM648">
            <v>43770</v>
          </cell>
          <cell r="AN648" t="str">
            <v>Yes</v>
          </cell>
          <cell r="AO648">
            <v>0.7</v>
          </cell>
          <cell r="AP648">
            <v>7000000</v>
          </cell>
          <cell r="AQ648">
            <v>43770</v>
          </cell>
          <cell r="AR648">
            <v>43789</v>
          </cell>
          <cell r="AZ648" t="str">
            <v>Y</v>
          </cell>
        </row>
        <row r="649">
          <cell r="A649">
            <v>43772</v>
          </cell>
          <cell r="B649">
            <v>498</v>
          </cell>
          <cell r="C649" t="str">
            <v>C49SZX20190165DZ</v>
          </cell>
          <cell r="D649" t="str">
            <v>铁甲</v>
          </cell>
          <cell r="E649" t="str">
            <v>YSM10</v>
          </cell>
          <cell r="F649" t="str">
            <v>#77786</v>
          </cell>
          <cell r="G649" t="e">
            <v>#REF!</v>
          </cell>
          <cell r="H649" t="e">
            <v>#REF!</v>
          </cell>
          <cell r="I649" t="str">
            <v>L-&gt;R</v>
          </cell>
          <cell r="J649" t="str">
            <v>No</v>
          </cell>
          <cell r="K649">
            <v>1</v>
          </cell>
          <cell r="L649">
            <v>109693</v>
          </cell>
          <cell r="M649" t="str">
            <v>NOV 19</v>
          </cell>
          <cell r="N649">
            <v>43795</v>
          </cell>
          <cell r="O649">
            <v>11116335</v>
          </cell>
          <cell r="P649">
            <v>7000000</v>
          </cell>
          <cell r="Q649">
            <v>43771</v>
          </cell>
          <cell r="R649" t="str">
            <v>No</v>
          </cell>
          <cell r="S649" t="str">
            <v>C49</v>
          </cell>
          <cell r="T649" t="str">
            <v>SOUTH</v>
          </cell>
          <cell r="U649" t="str">
            <v>深圳</v>
          </cell>
          <cell r="V649" t="str">
            <v>SZ 深圳</v>
          </cell>
          <cell r="W649" t="str">
            <v>DZ</v>
          </cell>
          <cell r="X649" t="str">
            <v>JPY</v>
          </cell>
          <cell r="Y649">
            <v>7000000</v>
          </cell>
          <cell r="Z649">
            <v>1</v>
          </cell>
          <cell r="AA649">
            <v>7000000</v>
          </cell>
          <cell r="AB649">
            <v>7.3499999999999996E-2</v>
          </cell>
          <cell r="AC649">
            <v>514500</v>
          </cell>
          <cell r="AD649">
            <v>61740</v>
          </cell>
          <cell r="AE649">
            <v>0.12</v>
          </cell>
          <cell r="AF649">
            <v>43781</v>
          </cell>
          <cell r="AG649" t="str">
            <v>CIF HK</v>
          </cell>
          <cell r="AK649">
            <v>0.3</v>
          </cell>
          <cell r="AL649">
            <v>2100000</v>
          </cell>
          <cell r="AM649">
            <v>43770</v>
          </cell>
          <cell r="AN649" t="str">
            <v>Yes</v>
          </cell>
          <cell r="AO649" t="str">
            <v>agree</v>
          </cell>
          <cell r="AP649">
            <v>2800000</v>
          </cell>
          <cell r="AZ649" t="str">
            <v>Y</v>
          </cell>
        </row>
        <row r="650">
          <cell r="A650">
            <v>43773</v>
          </cell>
          <cell r="B650">
            <v>499</v>
          </cell>
          <cell r="C650" t="str">
            <v>C49SZX20190163JY</v>
          </cell>
          <cell r="D650" t="str">
            <v>灿明</v>
          </cell>
          <cell r="E650" t="str">
            <v>YSM20R(SV)-2</v>
          </cell>
          <cell r="F650" t="str">
            <v>#04149</v>
          </cell>
          <cell r="G650" t="e">
            <v>#REF!</v>
          </cell>
          <cell r="H650" t="e">
            <v>#REF!</v>
          </cell>
          <cell r="I650" t="str">
            <v>L-&gt;R</v>
          </cell>
          <cell r="J650" t="str">
            <v>No</v>
          </cell>
          <cell r="K650">
            <v>1</v>
          </cell>
          <cell r="L650">
            <v>109730</v>
          </cell>
          <cell r="M650" t="str">
            <v>DEC 19</v>
          </cell>
          <cell r="N650">
            <v>43822</v>
          </cell>
          <cell r="O650">
            <v>11116344</v>
          </cell>
          <cell r="P650">
            <v>11000000</v>
          </cell>
          <cell r="Q650">
            <v>43800</v>
          </cell>
          <cell r="R650" t="str">
            <v>Yes</v>
          </cell>
          <cell r="S650" t="str">
            <v>C49</v>
          </cell>
          <cell r="T650" t="str">
            <v>SOUTH</v>
          </cell>
          <cell r="U650" t="str">
            <v>深圳</v>
          </cell>
          <cell r="V650" t="str">
            <v>SZ 深圳</v>
          </cell>
          <cell r="W650" t="str">
            <v>JY</v>
          </cell>
          <cell r="X650" t="str">
            <v>JPY</v>
          </cell>
          <cell r="Y650">
            <v>11000000</v>
          </cell>
          <cell r="Z650">
            <v>1</v>
          </cell>
          <cell r="AA650">
            <v>11000000</v>
          </cell>
          <cell r="AB650">
            <v>7.3499999999999996E-2</v>
          </cell>
          <cell r="AC650">
            <v>808500</v>
          </cell>
          <cell r="AD650">
            <v>97020</v>
          </cell>
          <cell r="AE650">
            <v>0.12</v>
          </cell>
          <cell r="AF650">
            <v>43781</v>
          </cell>
          <cell r="AG650" t="str">
            <v>DAP SZ</v>
          </cell>
          <cell r="AK650">
            <v>0.2</v>
          </cell>
          <cell r="AL650">
            <v>2200000</v>
          </cell>
          <cell r="AM650">
            <v>43770</v>
          </cell>
          <cell r="AN650" t="str">
            <v>Yes</v>
          </cell>
          <cell r="AO650">
            <v>0.8</v>
          </cell>
          <cell r="AP650">
            <v>8800000</v>
          </cell>
          <cell r="AQ650">
            <v>43800</v>
          </cell>
          <cell r="AR650">
            <v>43812</v>
          </cell>
          <cell r="AX650" t="str">
            <v>Yes</v>
          </cell>
          <cell r="AY650" t="str">
            <v>Yes</v>
          </cell>
          <cell r="AZ650" t="str">
            <v>Y</v>
          </cell>
          <cell r="BA650" t="str">
            <v>Yes</v>
          </cell>
        </row>
        <row r="651">
          <cell r="A651">
            <v>43774</v>
          </cell>
          <cell r="B651">
            <v>500</v>
          </cell>
          <cell r="C651" t="str">
            <v>C49SZX20190163JY</v>
          </cell>
          <cell r="D651" t="str">
            <v>灿明</v>
          </cell>
          <cell r="E651" t="str">
            <v>YSM20R(SV)-2</v>
          </cell>
          <cell r="F651" t="str">
            <v>#04149</v>
          </cell>
          <cell r="G651" t="e">
            <v>#REF!</v>
          </cell>
          <cell r="H651" t="e">
            <v>#REF!</v>
          </cell>
          <cell r="I651" t="str">
            <v>L-&gt;R</v>
          </cell>
          <cell r="J651" t="str">
            <v>No</v>
          </cell>
          <cell r="K651">
            <v>1</v>
          </cell>
          <cell r="L651">
            <v>109721</v>
          </cell>
          <cell r="M651" t="str">
            <v>DEC 19</v>
          </cell>
          <cell r="N651">
            <v>43822</v>
          </cell>
          <cell r="O651">
            <v>11116344</v>
          </cell>
          <cell r="P651">
            <v>11000000</v>
          </cell>
          <cell r="Q651">
            <v>43800</v>
          </cell>
          <cell r="R651" t="str">
            <v>Yes</v>
          </cell>
          <cell r="S651" t="str">
            <v>C49</v>
          </cell>
          <cell r="T651" t="str">
            <v>SOUTH</v>
          </cell>
          <cell r="U651" t="str">
            <v>深圳</v>
          </cell>
          <cell r="V651" t="str">
            <v>SZ 深圳</v>
          </cell>
          <cell r="W651" t="str">
            <v>JY</v>
          </cell>
          <cell r="X651" t="str">
            <v>JPY</v>
          </cell>
          <cell r="Y651">
            <v>11000000</v>
          </cell>
          <cell r="Z651">
            <v>1</v>
          </cell>
          <cell r="AA651">
            <v>11000000</v>
          </cell>
          <cell r="AB651">
            <v>7.3499999999999996E-2</v>
          </cell>
          <cell r="AC651">
            <v>808500</v>
          </cell>
          <cell r="AD651">
            <v>97020</v>
          </cell>
          <cell r="AE651">
            <v>0.12</v>
          </cell>
          <cell r="AF651">
            <v>43781</v>
          </cell>
          <cell r="AG651" t="str">
            <v>DAP SZ</v>
          </cell>
          <cell r="AK651">
            <v>0.2</v>
          </cell>
          <cell r="AL651">
            <v>2200000</v>
          </cell>
          <cell r="AM651">
            <v>43770</v>
          </cell>
          <cell r="AN651" t="str">
            <v>Yes</v>
          </cell>
          <cell r="AO651">
            <v>0.8</v>
          </cell>
          <cell r="AP651">
            <v>8800000</v>
          </cell>
          <cell r="AQ651">
            <v>43800</v>
          </cell>
          <cell r="AR651">
            <v>43812</v>
          </cell>
          <cell r="AX651" t="str">
            <v>Yes</v>
          </cell>
          <cell r="AY651" t="str">
            <v>Yes</v>
          </cell>
          <cell r="AZ651" t="str">
            <v>Y</v>
          </cell>
          <cell r="BA651" t="str">
            <v>Yes</v>
          </cell>
        </row>
        <row r="652">
          <cell r="A652">
            <v>43775</v>
          </cell>
          <cell r="B652">
            <v>501</v>
          </cell>
          <cell r="C652" t="str">
            <v>C49SZX20190163JY</v>
          </cell>
          <cell r="D652" t="str">
            <v>灿明</v>
          </cell>
          <cell r="E652" t="str">
            <v>YSM20R(SV)-2</v>
          </cell>
          <cell r="F652" t="str">
            <v>#04149</v>
          </cell>
          <cell r="G652" t="e">
            <v>#REF!</v>
          </cell>
          <cell r="H652" t="e">
            <v>#REF!</v>
          </cell>
          <cell r="I652" t="str">
            <v>L-&gt;R</v>
          </cell>
          <cell r="J652" t="str">
            <v>No</v>
          </cell>
          <cell r="K652">
            <v>1</v>
          </cell>
          <cell r="L652">
            <v>109721</v>
          </cell>
          <cell r="M652" t="str">
            <v>DEC 19</v>
          </cell>
          <cell r="N652">
            <v>43822</v>
          </cell>
          <cell r="O652">
            <v>11116344</v>
          </cell>
          <cell r="P652">
            <v>11000000</v>
          </cell>
          <cell r="Q652">
            <v>43800</v>
          </cell>
          <cell r="R652" t="str">
            <v>Yes</v>
          </cell>
          <cell r="S652" t="str">
            <v>C49</v>
          </cell>
          <cell r="T652" t="str">
            <v>SOUTH</v>
          </cell>
          <cell r="U652" t="str">
            <v>深圳</v>
          </cell>
          <cell r="V652" t="str">
            <v>SZ 深圳</v>
          </cell>
          <cell r="W652" t="str">
            <v>JY</v>
          </cell>
          <cell r="X652" t="str">
            <v>JPY</v>
          </cell>
          <cell r="Y652">
            <v>11000000</v>
          </cell>
          <cell r="Z652">
            <v>1</v>
          </cell>
          <cell r="AA652">
            <v>11000000</v>
          </cell>
          <cell r="AB652">
            <v>7.3499999999999996E-2</v>
          </cell>
          <cell r="AC652">
            <v>808500</v>
          </cell>
          <cell r="AD652">
            <v>97020</v>
          </cell>
          <cell r="AE652">
            <v>0.12</v>
          </cell>
          <cell r="AF652">
            <v>43781</v>
          </cell>
          <cell r="AG652" t="str">
            <v>DAP SZ</v>
          </cell>
          <cell r="AK652">
            <v>0.2</v>
          </cell>
          <cell r="AL652">
            <v>2200000</v>
          </cell>
          <cell r="AM652">
            <v>43770</v>
          </cell>
          <cell r="AN652" t="str">
            <v>Yes</v>
          </cell>
          <cell r="AO652">
            <v>0.8</v>
          </cell>
          <cell r="AP652">
            <v>8800000</v>
          </cell>
          <cell r="AQ652">
            <v>43800</v>
          </cell>
          <cell r="AR652">
            <v>43812</v>
          </cell>
          <cell r="AX652" t="str">
            <v>Yes</v>
          </cell>
          <cell r="AY652" t="str">
            <v>Yes</v>
          </cell>
          <cell r="AZ652" t="str">
            <v>Y</v>
          </cell>
          <cell r="BA652" t="str">
            <v>Yes</v>
          </cell>
        </row>
        <row r="653">
          <cell r="A653">
            <v>43776</v>
          </cell>
          <cell r="B653">
            <v>502</v>
          </cell>
          <cell r="C653" t="str">
            <v>C49SZX20190163JY</v>
          </cell>
          <cell r="D653" t="str">
            <v>灿明</v>
          </cell>
          <cell r="E653" t="str">
            <v>YSM20R(SV)-2</v>
          </cell>
          <cell r="F653" t="str">
            <v>#04149</v>
          </cell>
          <cell r="G653" t="e">
            <v>#REF!</v>
          </cell>
          <cell r="H653" t="e">
            <v>#REF!</v>
          </cell>
          <cell r="I653" t="str">
            <v>L-&gt;R</v>
          </cell>
          <cell r="J653" t="str">
            <v>No</v>
          </cell>
          <cell r="K653">
            <v>1</v>
          </cell>
          <cell r="L653">
            <v>109730</v>
          </cell>
          <cell r="M653" t="str">
            <v>DEC 19</v>
          </cell>
          <cell r="N653">
            <v>43822</v>
          </cell>
          <cell r="O653">
            <v>11116344</v>
          </cell>
          <cell r="P653">
            <v>11000000</v>
          </cell>
          <cell r="Q653">
            <v>43800</v>
          </cell>
          <cell r="R653" t="str">
            <v>Yes</v>
          </cell>
          <cell r="S653" t="str">
            <v>C49</v>
          </cell>
          <cell r="T653" t="str">
            <v>SOUTH</v>
          </cell>
          <cell r="U653" t="str">
            <v>深圳</v>
          </cell>
          <cell r="V653" t="str">
            <v>SZ 深圳</v>
          </cell>
          <cell r="W653" t="str">
            <v>JY</v>
          </cell>
          <cell r="X653" t="str">
            <v>JPY</v>
          </cell>
          <cell r="Y653">
            <v>11000000</v>
          </cell>
          <cell r="Z653">
            <v>1</v>
          </cell>
          <cell r="AA653">
            <v>11000000</v>
          </cell>
          <cell r="AB653">
            <v>7.3499999999999996E-2</v>
          </cell>
          <cell r="AC653">
            <v>808500</v>
          </cell>
          <cell r="AD653">
            <v>97020</v>
          </cell>
          <cell r="AE653">
            <v>0.12</v>
          </cell>
          <cell r="AF653">
            <v>43781</v>
          </cell>
          <cell r="AG653" t="str">
            <v>DAP SZ</v>
          </cell>
          <cell r="AK653">
            <v>0.2</v>
          </cell>
          <cell r="AL653">
            <v>2200000</v>
          </cell>
          <cell r="AM653">
            <v>43770</v>
          </cell>
          <cell r="AN653" t="str">
            <v>Yes</v>
          </cell>
          <cell r="AO653">
            <v>0.8</v>
          </cell>
          <cell r="AP653">
            <v>8800000</v>
          </cell>
          <cell r="AQ653">
            <v>43800</v>
          </cell>
          <cell r="AR653">
            <v>43812</v>
          </cell>
          <cell r="AX653" t="str">
            <v>Yes</v>
          </cell>
          <cell r="AY653" t="str">
            <v>Yes</v>
          </cell>
          <cell r="AZ653" t="str">
            <v>Y</v>
          </cell>
          <cell r="BA653" t="str">
            <v>Yes</v>
          </cell>
        </row>
        <row r="654">
          <cell r="A654">
            <v>43777</v>
          </cell>
          <cell r="B654">
            <v>503</v>
          </cell>
          <cell r="C654" t="str">
            <v>C49SZX20190163JY</v>
          </cell>
          <cell r="D654" t="str">
            <v>灿明</v>
          </cell>
          <cell r="E654" t="str">
            <v>YSM20R(SV)-2</v>
          </cell>
          <cell r="F654" t="str">
            <v>#04149</v>
          </cell>
          <cell r="G654" t="e">
            <v>#REF!</v>
          </cell>
          <cell r="H654" t="e">
            <v>#REF!</v>
          </cell>
          <cell r="I654" t="str">
            <v>L-&gt;R</v>
          </cell>
          <cell r="J654" t="str">
            <v>No</v>
          </cell>
          <cell r="K654">
            <v>1</v>
          </cell>
          <cell r="L654">
            <v>109721</v>
          </cell>
          <cell r="M654" t="str">
            <v>DEC 19</v>
          </cell>
          <cell r="N654">
            <v>43822</v>
          </cell>
          <cell r="O654">
            <v>11116344</v>
          </cell>
          <cell r="P654">
            <v>11000000</v>
          </cell>
          <cell r="Q654">
            <v>43800</v>
          </cell>
          <cell r="R654" t="str">
            <v>Yes</v>
          </cell>
          <cell r="S654" t="str">
            <v>C49</v>
          </cell>
          <cell r="T654" t="str">
            <v>SOUTH</v>
          </cell>
          <cell r="U654" t="str">
            <v>深圳</v>
          </cell>
          <cell r="V654" t="str">
            <v>SZ 深圳</v>
          </cell>
          <cell r="W654" t="str">
            <v>JY</v>
          </cell>
          <cell r="X654" t="str">
            <v>JPY</v>
          </cell>
          <cell r="Y654">
            <v>11000000</v>
          </cell>
          <cell r="Z654">
            <v>1</v>
          </cell>
          <cell r="AA654">
            <v>11000000</v>
          </cell>
          <cell r="AB654">
            <v>7.3499999999999996E-2</v>
          </cell>
          <cell r="AC654">
            <v>808500</v>
          </cell>
          <cell r="AD654">
            <v>97020</v>
          </cell>
          <cell r="AE654">
            <v>0.12</v>
          </cell>
          <cell r="AF654">
            <v>43781</v>
          </cell>
          <cell r="AG654" t="str">
            <v>DAP SZ</v>
          </cell>
          <cell r="AK654">
            <v>0.2</v>
          </cell>
          <cell r="AL654">
            <v>2200000</v>
          </cell>
          <cell r="AM654">
            <v>43770</v>
          </cell>
          <cell r="AN654" t="str">
            <v>Yes</v>
          </cell>
          <cell r="AO654">
            <v>0.8</v>
          </cell>
          <cell r="AP654">
            <v>8800000</v>
          </cell>
          <cell r="AQ654">
            <v>43800</v>
          </cell>
          <cell r="AR654">
            <v>43812</v>
          </cell>
          <cell r="AX654" t="str">
            <v>Yes</v>
          </cell>
          <cell r="AY654" t="str">
            <v>Yes</v>
          </cell>
          <cell r="AZ654" t="str">
            <v>Y</v>
          </cell>
          <cell r="BA654" t="str">
            <v>Yes</v>
          </cell>
        </row>
        <row r="655">
          <cell r="A655">
            <v>43778</v>
          </cell>
          <cell r="B655">
            <v>504</v>
          </cell>
          <cell r="C655" t="str">
            <v>C49SZX20190163JY</v>
          </cell>
          <cell r="D655" t="str">
            <v>灿明</v>
          </cell>
          <cell r="E655" t="str">
            <v>YSM10</v>
          </cell>
          <cell r="F655" t="str">
            <v>#04149</v>
          </cell>
          <cell r="G655" t="e">
            <v>#REF!</v>
          </cell>
          <cell r="H655" t="e">
            <v>#REF!</v>
          </cell>
          <cell r="I655" t="str">
            <v>L-&gt;R</v>
          </cell>
          <cell r="J655" t="str">
            <v>MVC</v>
          </cell>
          <cell r="K655">
            <v>1</v>
          </cell>
          <cell r="L655">
            <v>109685</v>
          </cell>
          <cell r="M655" t="str">
            <v>DEC 19</v>
          </cell>
          <cell r="N655">
            <v>43822</v>
          </cell>
          <cell r="O655">
            <v>11116344</v>
          </cell>
          <cell r="P655">
            <v>7750000</v>
          </cell>
          <cell r="Q655">
            <v>43800</v>
          </cell>
          <cell r="R655" t="str">
            <v>Yes</v>
          </cell>
          <cell r="S655" t="str">
            <v>C49</v>
          </cell>
          <cell r="T655" t="str">
            <v>SOUTH</v>
          </cell>
          <cell r="U655" t="str">
            <v>深圳</v>
          </cell>
          <cell r="V655" t="str">
            <v>SZ 深圳</v>
          </cell>
          <cell r="W655" t="str">
            <v>JY</v>
          </cell>
          <cell r="X655" t="str">
            <v>JPY</v>
          </cell>
          <cell r="Y655">
            <v>7750000</v>
          </cell>
          <cell r="Z655">
            <v>1</v>
          </cell>
          <cell r="AA655">
            <v>7750000</v>
          </cell>
          <cell r="AB655">
            <v>7.3499999999999996E-2</v>
          </cell>
          <cell r="AC655">
            <v>569625</v>
          </cell>
          <cell r="AD655">
            <v>68355</v>
          </cell>
          <cell r="AE655">
            <v>0.12</v>
          </cell>
          <cell r="AF655">
            <v>43781</v>
          </cell>
          <cell r="AG655" t="str">
            <v>DAP SZ</v>
          </cell>
          <cell r="AK655">
            <v>0.2</v>
          </cell>
          <cell r="AL655">
            <v>1550000</v>
          </cell>
          <cell r="AM655">
            <v>43770</v>
          </cell>
          <cell r="AN655" t="str">
            <v>Yes</v>
          </cell>
          <cell r="AO655">
            <v>0.8</v>
          </cell>
          <cell r="AP655">
            <v>6200000</v>
          </cell>
          <cell r="AQ655">
            <v>43800</v>
          </cell>
          <cell r="AR655">
            <v>43812</v>
          </cell>
          <cell r="AX655" t="str">
            <v>Yes</v>
          </cell>
          <cell r="AY655" t="str">
            <v>Yes</v>
          </cell>
          <cell r="AZ655" t="str">
            <v>Y</v>
          </cell>
          <cell r="BA655" t="str">
            <v>Yes</v>
          </cell>
        </row>
        <row r="656">
          <cell r="A656">
            <v>43779</v>
          </cell>
          <cell r="B656">
            <v>505</v>
          </cell>
          <cell r="C656" t="str">
            <v>C49SZX20190163JY</v>
          </cell>
          <cell r="D656" t="str">
            <v>灿明</v>
          </cell>
          <cell r="E656" t="str">
            <v>YSM10</v>
          </cell>
          <cell r="F656" t="str">
            <v>#04149</v>
          </cell>
          <cell r="G656" t="e">
            <v>#REF!</v>
          </cell>
          <cell r="H656" t="e">
            <v>#REF!</v>
          </cell>
          <cell r="I656" t="str">
            <v>L-&gt;R</v>
          </cell>
          <cell r="J656" t="str">
            <v>1.2m longboard+加大板相机</v>
          </cell>
          <cell r="K656">
            <v>1</v>
          </cell>
          <cell r="L656">
            <v>109685</v>
          </cell>
          <cell r="M656" t="str">
            <v>DEC 19</v>
          </cell>
          <cell r="N656">
            <v>43822</v>
          </cell>
          <cell r="O656">
            <v>11116344</v>
          </cell>
          <cell r="P656">
            <v>7750000</v>
          </cell>
          <cell r="Q656">
            <v>43800</v>
          </cell>
          <cell r="R656" t="str">
            <v>Yes</v>
          </cell>
          <cell r="S656" t="str">
            <v>C49</v>
          </cell>
          <cell r="T656" t="str">
            <v>SOUTH</v>
          </cell>
          <cell r="U656" t="str">
            <v>深圳</v>
          </cell>
          <cell r="V656" t="str">
            <v>SZ 深圳</v>
          </cell>
          <cell r="W656" t="str">
            <v>JY</v>
          </cell>
          <cell r="X656" t="str">
            <v>JPY</v>
          </cell>
          <cell r="Y656">
            <v>7750000</v>
          </cell>
          <cell r="Z656">
            <v>1</v>
          </cell>
          <cell r="AA656">
            <v>7750000</v>
          </cell>
          <cell r="AB656">
            <v>7.3499999999999996E-2</v>
          </cell>
          <cell r="AC656">
            <v>569625</v>
          </cell>
          <cell r="AD656">
            <v>68355</v>
          </cell>
          <cell r="AE656">
            <v>0.12</v>
          </cell>
          <cell r="AF656">
            <v>43781</v>
          </cell>
          <cell r="AG656" t="str">
            <v>DAP SZ</v>
          </cell>
          <cell r="AK656">
            <v>0.2</v>
          </cell>
          <cell r="AL656">
            <v>1550000</v>
          </cell>
          <cell r="AM656">
            <v>43770</v>
          </cell>
          <cell r="AN656" t="str">
            <v>Yes</v>
          </cell>
          <cell r="AO656">
            <v>0.8</v>
          </cell>
          <cell r="AP656">
            <v>6200000</v>
          </cell>
          <cell r="AQ656">
            <v>43800</v>
          </cell>
          <cell r="AR656">
            <v>43812</v>
          </cell>
          <cell r="AX656" t="str">
            <v>Yes</v>
          </cell>
          <cell r="AY656" t="str">
            <v>Yes</v>
          </cell>
          <cell r="AZ656" t="str">
            <v>Y</v>
          </cell>
          <cell r="BA656" t="str">
            <v>Yes</v>
          </cell>
        </row>
        <row r="657">
          <cell r="A657">
            <v>43780</v>
          </cell>
          <cell r="B657">
            <v>506</v>
          </cell>
          <cell r="C657" t="str">
            <v>C49SZX20190163JY</v>
          </cell>
          <cell r="D657" t="str">
            <v>灿明</v>
          </cell>
          <cell r="E657" t="str">
            <v>YSM10</v>
          </cell>
          <cell r="F657" t="str">
            <v>#04149</v>
          </cell>
          <cell r="G657" t="e">
            <v>#REF!</v>
          </cell>
          <cell r="H657" t="e">
            <v>#REF!</v>
          </cell>
          <cell r="I657" t="str">
            <v>L-&gt;R</v>
          </cell>
          <cell r="J657" t="str">
            <v>No</v>
          </cell>
          <cell r="K657">
            <v>1</v>
          </cell>
          <cell r="L657">
            <v>109685</v>
          </cell>
          <cell r="M657" t="str">
            <v>DEC 19</v>
          </cell>
          <cell r="N657">
            <v>43822</v>
          </cell>
          <cell r="O657">
            <v>11116344</v>
          </cell>
          <cell r="P657">
            <v>7750000</v>
          </cell>
          <cell r="Q657">
            <v>43800</v>
          </cell>
          <cell r="R657" t="str">
            <v>Yes</v>
          </cell>
          <cell r="S657" t="str">
            <v>C49</v>
          </cell>
          <cell r="T657" t="str">
            <v>SOUTH</v>
          </cell>
          <cell r="U657" t="str">
            <v>深圳</v>
          </cell>
          <cell r="V657" t="str">
            <v>SZ 深圳</v>
          </cell>
          <cell r="W657" t="str">
            <v>JY</v>
          </cell>
          <cell r="X657" t="str">
            <v>JPY</v>
          </cell>
          <cell r="Y657">
            <v>7750000</v>
          </cell>
          <cell r="Z657">
            <v>1</v>
          </cell>
          <cell r="AA657">
            <v>7750000</v>
          </cell>
          <cell r="AB657">
            <v>7.3499999999999996E-2</v>
          </cell>
          <cell r="AC657">
            <v>569625</v>
          </cell>
          <cell r="AD657">
            <v>68355</v>
          </cell>
          <cell r="AE657">
            <v>0.12</v>
          </cell>
          <cell r="AF657">
            <v>43781</v>
          </cell>
          <cell r="AG657" t="str">
            <v>DAP SZ</v>
          </cell>
          <cell r="AK657">
            <v>0.2</v>
          </cell>
          <cell r="AL657">
            <v>1550000</v>
          </cell>
          <cell r="AM657">
            <v>43770</v>
          </cell>
          <cell r="AN657" t="str">
            <v>Yes</v>
          </cell>
          <cell r="AO657">
            <v>0.8</v>
          </cell>
          <cell r="AP657">
            <v>6200000</v>
          </cell>
          <cell r="AQ657">
            <v>43800</v>
          </cell>
          <cell r="AR657">
            <v>43812</v>
          </cell>
          <cell r="AX657" t="str">
            <v>Yes</v>
          </cell>
          <cell r="AY657" t="str">
            <v>Yes</v>
          </cell>
          <cell r="AZ657" t="str">
            <v>Y</v>
          </cell>
          <cell r="BA657" t="str">
            <v>Yes</v>
          </cell>
        </row>
        <row r="658">
          <cell r="A658">
            <v>43781</v>
          </cell>
          <cell r="B658">
            <v>507</v>
          </cell>
          <cell r="C658" t="str">
            <v>C49SZX20190163JY</v>
          </cell>
          <cell r="D658" t="str">
            <v>灿明</v>
          </cell>
          <cell r="E658" t="str">
            <v>YSM10</v>
          </cell>
          <cell r="F658" t="str">
            <v>#04149</v>
          </cell>
          <cell r="G658" t="e">
            <v>#REF!</v>
          </cell>
          <cell r="H658" t="e">
            <v>#REF!</v>
          </cell>
          <cell r="I658" t="str">
            <v>L-&gt;R</v>
          </cell>
          <cell r="J658" t="str">
            <v>No</v>
          </cell>
          <cell r="K658">
            <v>1</v>
          </cell>
          <cell r="L658">
            <v>109693</v>
          </cell>
          <cell r="M658" t="str">
            <v>DEC 19</v>
          </cell>
          <cell r="N658">
            <v>43822</v>
          </cell>
          <cell r="O658">
            <v>11116344</v>
          </cell>
          <cell r="P658">
            <v>7750000</v>
          </cell>
          <cell r="Q658">
            <v>43800</v>
          </cell>
          <cell r="R658" t="str">
            <v>Yes</v>
          </cell>
          <cell r="S658" t="str">
            <v>C49</v>
          </cell>
          <cell r="T658" t="str">
            <v>SOUTH</v>
          </cell>
          <cell r="U658" t="str">
            <v>深圳</v>
          </cell>
          <cell r="V658" t="str">
            <v>SZ 深圳</v>
          </cell>
          <cell r="W658" t="str">
            <v>JY</v>
          </cell>
          <cell r="X658" t="str">
            <v>JPY</v>
          </cell>
          <cell r="Y658">
            <v>7750000</v>
          </cell>
          <cell r="Z658">
            <v>1</v>
          </cell>
          <cell r="AA658">
            <v>7750000</v>
          </cell>
          <cell r="AB658">
            <v>7.3499999999999996E-2</v>
          </cell>
          <cell r="AC658">
            <v>569625</v>
          </cell>
          <cell r="AD658">
            <v>68355</v>
          </cell>
          <cell r="AE658">
            <v>0.12</v>
          </cell>
          <cell r="AF658">
            <v>43781</v>
          </cell>
          <cell r="AG658" t="str">
            <v>DAP SZ</v>
          </cell>
          <cell r="AK658">
            <v>0.2</v>
          </cell>
          <cell r="AL658">
            <v>1550000</v>
          </cell>
          <cell r="AM658">
            <v>43770</v>
          </cell>
          <cell r="AN658" t="str">
            <v>Yes</v>
          </cell>
          <cell r="AO658">
            <v>0.8</v>
          </cell>
          <cell r="AP658">
            <v>6200000</v>
          </cell>
          <cell r="AQ658">
            <v>43800</v>
          </cell>
          <cell r="AR658">
            <v>43812</v>
          </cell>
          <cell r="AX658" t="str">
            <v>Yes</v>
          </cell>
          <cell r="AY658" t="str">
            <v>Yes</v>
          </cell>
          <cell r="AZ658" t="str">
            <v>Y</v>
          </cell>
          <cell r="BA658" t="str">
            <v>Yes</v>
          </cell>
        </row>
        <row r="659">
          <cell r="A659">
            <v>43782</v>
          </cell>
          <cell r="B659">
            <v>508</v>
          </cell>
          <cell r="C659" t="str">
            <v>C49SZX20190160ZX</v>
          </cell>
          <cell r="D659" t="str">
            <v>德兰明海</v>
          </cell>
          <cell r="E659" t="str">
            <v>YSM20R(SV)-2</v>
          </cell>
          <cell r="F659" t="str">
            <v>NA</v>
          </cell>
          <cell r="G659" t="e">
            <v>#REF!</v>
          </cell>
          <cell r="H659" t="e">
            <v>#REF!</v>
          </cell>
          <cell r="I659" t="str">
            <v>R-&gt;L</v>
          </cell>
          <cell r="J659" t="str">
            <v>MVC</v>
          </cell>
          <cell r="K659">
            <v>1</v>
          </cell>
          <cell r="L659" t="e">
            <v>#REF!</v>
          </cell>
          <cell r="M659" t="e">
            <v>#REF!</v>
          </cell>
          <cell r="N659"/>
          <cell r="O659"/>
          <cell r="P659"/>
          <cell r="Q659"/>
          <cell r="R659" t="str">
            <v>No</v>
          </cell>
          <cell r="S659" t="str">
            <v>C49</v>
          </cell>
          <cell r="T659" t="str">
            <v>SOUTH</v>
          </cell>
          <cell r="U659" t="str">
            <v>深圳</v>
          </cell>
          <cell r="V659" t="str">
            <v>SZ 深圳</v>
          </cell>
          <cell r="W659" t="str">
            <v>ZX</v>
          </cell>
          <cell r="X659" t="str">
            <v>JPY</v>
          </cell>
          <cell r="Y659">
            <v>14700000</v>
          </cell>
          <cell r="Z659">
            <v>1</v>
          </cell>
          <cell r="AA659">
            <v>14700000</v>
          </cell>
          <cell r="AB659">
            <v>7.3499999999999996E-2</v>
          </cell>
          <cell r="AC659">
            <v>1080450</v>
          </cell>
          <cell r="AD659">
            <v>129654</v>
          </cell>
          <cell r="AE659">
            <v>0.12</v>
          </cell>
          <cell r="AF659">
            <v>43780</v>
          </cell>
          <cell r="AG659" t="str">
            <v>DAP HZ</v>
          </cell>
          <cell r="AH659"/>
          <cell r="AI659"/>
          <cell r="AJ659"/>
          <cell r="AK659">
            <v>0.1</v>
          </cell>
          <cell r="AL659">
            <v>1470000</v>
          </cell>
          <cell r="AM659">
            <v>43770</v>
          </cell>
          <cell r="AN659" t="str">
            <v>Yes</v>
          </cell>
          <cell r="AO659">
            <v>0.9</v>
          </cell>
          <cell r="AP659">
            <v>13230000</v>
          </cell>
          <cell r="AQ659"/>
          <cell r="AR659"/>
          <cell r="AS659"/>
          <cell r="AT659"/>
          <cell r="AU659"/>
          <cell r="AV659"/>
          <cell r="AW659"/>
          <cell r="AX659" t="str">
            <v>Cancel</v>
          </cell>
          <cell r="AY659"/>
          <cell r="AZ659"/>
          <cell r="BA659" t="str">
            <v>Cancel</v>
          </cell>
          <cell r="BB659"/>
        </row>
        <row r="660">
          <cell r="A660">
            <v>43770</v>
          </cell>
          <cell r="B660">
            <v>509</v>
          </cell>
          <cell r="C660" t="str">
            <v>C28SZX20190085YY</v>
          </cell>
          <cell r="D660" t="str">
            <v>中控</v>
          </cell>
          <cell r="E660" t="str">
            <v>Heller 1826MK5</v>
          </cell>
          <cell r="F660" t="str">
            <v>No</v>
          </cell>
          <cell r="G660" t="e">
            <v>#REF!</v>
          </cell>
          <cell r="H660" t="e">
            <v>#REF!</v>
          </cell>
          <cell r="I660" t="str">
            <v>L-&gt;R</v>
          </cell>
          <cell r="J660" t="str">
            <v>No</v>
          </cell>
          <cell r="K660">
            <v>1</v>
          </cell>
          <cell r="L660" t="str">
            <v>28P100892</v>
          </cell>
          <cell r="M660" t="str">
            <v>DEC 19</v>
          </cell>
          <cell r="N660">
            <v>43816</v>
          </cell>
          <cell r="O660">
            <v>11116344</v>
          </cell>
          <cell r="P660">
            <v>260000</v>
          </cell>
          <cell r="Q660">
            <v>43800</v>
          </cell>
          <cell r="R660" t="str">
            <v>No</v>
          </cell>
          <cell r="S660" t="str">
            <v>C28</v>
          </cell>
          <cell r="T660" t="str">
            <v>SOUTH</v>
          </cell>
          <cell r="U660" t="str">
            <v>深圳</v>
          </cell>
          <cell r="V660" t="str">
            <v>SZ 深圳</v>
          </cell>
          <cell r="W660" t="str">
            <v>Yann</v>
          </cell>
          <cell r="X660" t="str">
            <v>RMB</v>
          </cell>
          <cell r="Y660">
            <v>260000</v>
          </cell>
          <cell r="Z660">
            <v>1.1299999999999999</v>
          </cell>
          <cell r="AA660">
            <v>260000</v>
          </cell>
          <cell r="AB660">
            <v>1.1100000000000001</v>
          </cell>
          <cell r="AC660">
            <v>255398.23008849562</v>
          </cell>
          <cell r="AD660">
            <v>30647.787610619474</v>
          </cell>
          <cell r="AE660">
            <v>0.12</v>
          </cell>
          <cell r="AF660">
            <v>43766</v>
          </cell>
          <cell r="AG660" t="str">
            <v>含税到厂</v>
          </cell>
          <cell r="AK660">
            <v>0.3</v>
          </cell>
          <cell r="AL660">
            <v>78000</v>
          </cell>
          <cell r="AM660">
            <v>43770</v>
          </cell>
          <cell r="AN660" t="str">
            <v>Yes</v>
          </cell>
          <cell r="AO660">
            <v>0.6</v>
          </cell>
          <cell r="AP660">
            <v>156000</v>
          </cell>
          <cell r="AQ660">
            <v>43800</v>
          </cell>
          <cell r="AR660">
            <v>43811</v>
          </cell>
          <cell r="AS660">
            <v>0.1</v>
          </cell>
          <cell r="AT660">
            <v>26000</v>
          </cell>
          <cell r="AU660">
            <v>43831</v>
          </cell>
          <cell r="AV660">
            <v>43846</v>
          </cell>
          <cell r="AX660" t="str">
            <v>Yes</v>
          </cell>
        </row>
        <row r="661">
          <cell r="A661">
            <v>43770</v>
          </cell>
          <cell r="B661">
            <v>510</v>
          </cell>
          <cell r="C661" t="str">
            <v>C49SZX20190617SS</v>
          </cell>
          <cell r="D661" t="str">
            <v>乐上</v>
          </cell>
          <cell r="E661" t="str">
            <v>YSM10</v>
          </cell>
          <cell r="F661" t="str">
            <v>#03636</v>
          </cell>
          <cell r="G661" t="e">
            <v>#REF!</v>
          </cell>
          <cell r="H661" t="e">
            <v>#REF!</v>
          </cell>
          <cell r="I661" t="str">
            <v>L-&gt;R</v>
          </cell>
          <cell r="J661" t="str">
            <v>MVC</v>
          </cell>
          <cell r="K661">
            <v>1</v>
          </cell>
          <cell r="L661">
            <v>109693</v>
          </cell>
          <cell r="M661" t="str">
            <v>NOV 19</v>
          </cell>
          <cell r="N661">
            <v>43795</v>
          </cell>
          <cell r="O661">
            <v>11116337</v>
          </cell>
          <cell r="P661">
            <v>8200000</v>
          </cell>
          <cell r="Q661">
            <v>43770</v>
          </cell>
          <cell r="R661" t="str">
            <v>No</v>
          </cell>
          <cell r="S661" t="str">
            <v>C49</v>
          </cell>
          <cell r="T661" t="str">
            <v>SOUTH</v>
          </cell>
          <cell r="U661" t="str">
            <v>深圳</v>
          </cell>
          <cell r="V661" t="str">
            <v>SZ 深圳</v>
          </cell>
          <cell r="W661" t="str">
            <v>SS</v>
          </cell>
          <cell r="X661" t="str">
            <v>JPY</v>
          </cell>
          <cell r="Y661">
            <v>8200000</v>
          </cell>
          <cell r="Z661">
            <v>1</v>
          </cell>
          <cell r="AA661">
            <v>8200000</v>
          </cell>
          <cell r="AB661">
            <v>7.3499999999999996E-2</v>
          </cell>
          <cell r="AC661">
            <v>602700</v>
          </cell>
          <cell r="AD661">
            <v>72324</v>
          </cell>
          <cell r="AE661">
            <v>0.12</v>
          </cell>
          <cell r="AF661">
            <v>43781</v>
          </cell>
          <cell r="AG661" t="str">
            <v>DAP DG</v>
          </cell>
          <cell r="AK661">
            <v>0.2</v>
          </cell>
          <cell r="AL661">
            <v>1640000</v>
          </cell>
          <cell r="AM661">
            <v>43770</v>
          </cell>
          <cell r="AN661" t="str">
            <v>Yes</v>
          </cell>
          <cell r="AO661">
            <v>0.8</v>
          </cell>
          <cell r="AP661">
            <v>6560000</v>
          </cell>
          <cell r="AQ661">
            <v>43770</v>
          </cell>
          <cell r="AR661">
            <v>43791</v>
          </cell>
          <cell r="AS661">
            <v>0</v>
          </cell>
          <cell r="AT661">
            <v>0</v>
          </cell>
          <cell r="AW661" t="str">
            <v>complete</v>
          </cell>
          <cell r="AX661" t="str">
            <v>Yes</v>
          </cell>
          <cell r="AZ661" t="str">
            <v>Y</v>
          </cell>
          <cell r="BA661" t="str">
            <v>Yes</v>
          </cell>
        </row>
        <row r="662">
          <cell r="A662">
            <v>43770</v>
          </cell>
          <cell r="B662">
            <v>511</v>
          </cell>
          <cell r="C662" t="str">
            <v>C49SZX20190170SS</v>
          </cell>
          <cell r="D662" t="str">
            <v>佰德力</v>
          </cell>
          <cell r="E662" t="str">
            <v>YSM40R-4</v>
          </cell>
          <cell r="F662" t="str">
            <v>#04127</v>
          </cell>
          <cell r="G662" t="e">
            <v>#REF!</v>
          </cell>
          <cell r="H662" t="e">
            <v>#REF!</v>
          </cell>
          <cell r="I662" t="str">
            <v>L-&gt;R</v>
          </cell>
          <cell r="J662" t="str">
            <v>No</v>
          </cell>
          <cell r="K662">
            <v>1</v>
          </cell>
          <cell r="L662" t="e">
            <v>#N/A</v>
          </cell>
          <cell r="M662" t="e">
            <v>#N/A</v>
          </cell>
          <cell r="N662"/>
          <cell r="O662"/>
          <cell r="P662"/>
          <cell r="Q662"/>
          <cell r="R662" t="str">
            <v>Yes</v>
          </cell>
          <cell r="S662" t="str">
            <v>C49</v>
          </cell>
          <cell r="T662" t="str">
            <v>SOUTH</v>
          </cell>
          <cell r="U662" t="str">
            <v>深圳</v>
          </cell>
          <cell r="V662" t="str">
            <v>SZ 深圳</v>
          </cell>
          <cell r="W662" t="str">
            <v>SS</v>
          </cell>
          <cell r="X662" t="str">
            <v>RMB</v>
          </cell>
          <cell r="Y662">
            <v>1360000</v>
          </cell>
          <cell r="Z662">
            <v>1.1299999999999999</v>
          </cell>
          <cell r="AA662">
            <v>1360000</v>
          </cell>
          <cell r="AB662">
            <v>1.1100000000000001</v>
          </cell>
          <cell r="AC662">
            <v>1335929.2035398234</v>
          </cell>
          <cell r="AD662">
            <v>160311.5044247788</v>
          </cell>
          <cell r="AE662">
            <v>0.12</v>
          </cell>
          <cell r="AF662">
            <v>43788</v>
          </cell>
          <cell r="AG662" t="str">
            <v>含税到厂</v>
          </cell>
          <cell r="AI662"/>
          <cell r="AJ662"/>
          <cell r="AK662">
            <v>0.2</v>
          </cell>
          <cell r="AL662">
            <v>272000</v>
          </cell>
          <cell r="AM662"/>
          <cell r="AN662" t="str">
            <v>No</v>
          </cell>
          <cell r="AO662">
            <v>0.8</v>
          </cell>
          <cell r="AP662">
            <v>1088000</v>
          </cell>
          <cell r="AQ662"/>
          <cell r="AR662"/>
          <cell r="AS662">
            <v>0</v>
          </cell>
          <cell r="AT662">
            <v>0</v>
          </cell>
          <cell r="AV662"/>
          <cell r="AX662" t="str">
            <v>Cancel</v>
          </cell>
          <cell r="AY662"/>
          <cell r="AZ662"/>
          <cell r="BA662"/>
        </row>
        <row r="663">
          <cell r="A663">
            <v>43770</v>
          </cell>
          <cell r="B663">
            <v>512</v>
          </cell>
          <cell r="C663" t="str">
            <v>C49SZX20190171CX</v>
          </cell>
          <cell r="D663" t="str">
            <v>君博信</v>
          </cell>
          <cell r="E663" t="str">
            <v>YSM20R(SV)-2</v>
          </cell>
          <cell r="F663" t="str">
            <v>#03771</v>
          </cell>
          <cell r="G663" t="e">
            <v>#REF!</v>
          </cell>
          <cell r="H663" t="e">
            <v>#REF!</v>
          </cell>
          <cell r="I663" t="str">
            <v>L-&gt;R</v>
          </cell>
          <cell r="J663" t="str">
            <v>No</v>
          </cell>
          <cell r="K663">
            <v>1</v>
          </cell>
          <cell r="L663">
            <v>109664</v>
          </cell>
          <cell r="M663" t="str">
            <v>DEC 19</v>
          </cell>
          <cell r="N663">
            <v>43812</v>
          </cell>
          <cell r="O663">
            <v>11116340</v>
          </cell>
          <cell r="P663">
            <v>12600000</v>
          </cell>
          <cell r="Q663">
            <v>43800</v>
          </cell>
          <cell r="R663" t="str">
            <v>No</v>
          </cell>
          <cell r="S663" t="str">
            <v>C49</v>
          </cell>
          <cell r="T663" t="str">
            <v>SOUTH</v>
          </cell>
          <cell r="U663" t="str">
            <v>深圳</v>
          </cell>
          <cell r="V663" t="str">
            <v>SZ 深圳</v>
          </cell>
          <cell r="W663" t="str">
            <v>CX</v>
          </cell>
          <cell r="X663" t="str">
            <v>JPY</v>
          </cell>
          <cell r="Y663">
            <v>12600000</v>
          </cell>
          <cell r="Z663">
            <v>1</v>
          </cell>
          <cell r="AA663">
            <v>12600000</v>
          </cell>
          <cell r="AB663">
            <v>7.3499999999999996E-2</v>
          </cell>
          <cell r="AC663">
            <v>926100</v>
          </cell>
          <cell r="AD663">
            <v>111132</v>
          </cell>
          <cell r="AE663">
            <v>0.12</v>
          </cell>
          <cell r="AF663">
            <v>43789</v>
          </cell>
          <cell r="AG663" t="str">
            <v>DAP SZ</v>
          </cell>
          <cell r="AK663">
            <v>0.2</v>
          </cell>
          <cell r="AL663">
            <v>2520000</v>
          </cell>
          <cell r="AM663">
            <v>43800</v>
          </cell>
          <cell r="AN663" t="str">
            <v>Yes</v>
          </cell>
          <cell r="AO663">
            <v>0.8</v>
          </cell>
          <cell r="AP663">
            <v>10080000</v>
          </cell>
          <cell r="AQ663">
            <v>43800</v>
          </cell>
          <cell r="AR663">
            <v>43809</v>
          </cell>
          <cell r="AT663">
            <v>0</v>
          </cell>
          <cell r="AX663" t="str">
            <v>Yes</v>
          </cell>
        </row>
        <row r="664">
          <cell r="A664">
            <v>43770</v>
          </cell>
          <cell r="B664">
            <v>513</v>
          </cell>
          <cell r="C664" t="str">
            <v>C49SZX20190172ZX</v>
          </cell>
          <cell r="D664" t="str">
            <v>宽宏</v>
          </cell>
          <cell r="E664" t="str">
            <v>YSM10</v>
          </cell>
          <cell r="F664" t="str">
            <v>#80565</v>
          </cell>
          <cell r="G664" t="e">
            <v>#REF!</v>
          </cell>
          <cell r="H664" t="e">
            <v>#REF!</v>
          </cell>
          <cell r="I664" t="str">
            <v>L-&gt;R</v>
          </cell>
          <cell r="J664" t="str">
            <v>MVC+ATS15</v>
          </cell>
          <cell r="K664">
            <v>1</v>
          </cell>
          <cell r="L664">
            <v>109686</v>
          </cell>
          <cell r="M664" t="str">
            <v>JAN 20</v>
          </cell>
          <cell r="N664">
            <v>43838</v>
          </cell>
          <cell r="O664">
            <v>11116339</v>
          </cell>
          <cell r="P664">
            <v>9000000</v>
          </cell>
          <cell r="Q664">
            <v>43770</v>
          </cell>
          <cell r="R664" t="str">
            <v>No</v>
          </cell>
          <cell r="S664" t="str">
            <v>C49</v>
          </cell>
          <cell r="T664" t="str">
            <v>SOUTH</v>
          </cell>
          <cell r="U664" t="str">
            <v>深圳</v>
          </cell>
          <cell r="V664" t="str">
            <v>SZ 深圳</v>
          </cell>
          <cell r="W664" t="str">
            <v>ZX</v>
          </cell>
          <cell r="X664" t="str">
            <v>JPY</v>
          </cell>
          <cell r="Y664">
            <v>9000000</v>
          </cell>
          <cell r="Z664">
            <v>1</v>
          </cell>
          <cell r="AA664">
            <v>9000000</v>
          </cell>
          <cell r="AB664">
            <v>7.3499999999999996E-2</v>
          </cell>
          <cell r="AC664">
            <v>661500</v>
          </cell>
          <cell r="AD664">
            <v>79380</v>
          </cell>
          <cell r="AE664">
            <v>0.12</v>
          </cell>
          <cell r="AF664">
            <v>43790</v>
          </cell>
          <cell r="AG664" t="str">
            <v>CIF HK</v>
          </cell>
          <cell r="AK664">
            <v>0.1</v>
          </cell>
          <cell r="AL664">
            <v>2220000</v>
          </cell>
          <cell r="AM664">
            <v>43794</v>
          </cell>
          <cell r="AN664" t="str">
            <v>Yes</v>
          </cell>
          <cell r="AO664">
            <v>0.9</v>
          </cell>
          <cell r="AP664">
            <v>6780000</v>
          </cell>
          <cell r="AQ664">
            <v>43770</v>
          </cell>
          <cell r="AR664">
            <v>43808</v>
          </cell>
          <cell r="AT664">
            <v>0</v>
          </cell>
          <cell r="AX664" t="str">
            <v>Yes</v>
          </cell>
          <cell r="AZ664" t="str">
            <v>Y</v>
          </cell>
          <cell r="BA664" t="str">
            <v>Yes</v>
          </cell>
        </row>
        <row r="665">
          <cell r="A665">
            <v>43771</v>
          </cell>
          <cell r="B665">
            <v>514</v>
          </cell>
          <cell r="C665" t="str">
            <v>C49SZX20190172ZX</v>
          </cell>
          <cell r="D665" t="str">
            <v>宽宏</v>
          </cell>
          <cell r="E665" t="str">
            <v>YSM20R(SV)-2</v>
          </cell>
          <cell r="F665" t="str">
            <v>#80565</v>
          </cell>
          <cell r="G665" t="e">
            <v>#REF!</v>
          </cell>
          <cell r="H665" t="e">
            <v>#REF!</v>
          </cell>
          <cell r="I665" t="str">
            <v>L-&gt;R</v>
          </cell>
          <cell r="J665" t="str">
            <v>No</v>
          </cell>
          <cell r="K665">
            <v>1</v>
          </cell>
          <cell r="L665">
            <v>109664</v>
          </cell>
          <cell r="M665" t="str">
            <v>JAN 20</v>
          </cell>
          <cell r="N665">
            <v>43838</v>
          </cell>
          <cell r="O665">
            <v>11116339</v>
          </cell>
          <cell r="P665">
            <v>12900000</v>
          </cell>
          <cell r="Q665">
            <v>43770</v>
          </cell>
          <cell r="R665" t="str">
            <v>No</v>
          </cell>
          <cell r="S665" t="str">
            <v>C49</v>
          </cell>
          <cell r="T665" t="str">
            <v>SOUTH</v>
          </cell>
          <cell r="U665" t="str">
            <v>深圳</v>
          </cell>
          <cell r="V665" t="str">
            <v>SZ 深圳</v>
          </cell>
          <cell r="W665" t="str">
            <v>ZX</v>
          </cell>
          <cell r="X665" t="str">
            <v>JPY</v>
          </cell>
          <cell r="Y665">
            <v>12900000</v>
          </cell>
          <cell r="Z665">
            <v>1</v>
          </cell>
          <cell r="AA665">
            <v>12900000</v>
          </cell>
          <cell r="AB665">
            <v>7.3499999999999996E-2</v>
          </cell>
          <cell r="AC665">
            <v>948150</v>
          </cell>
          <cell r="AD665">
            <v>113778</v>
          </cell>
          <cell r="AE665">
            <v>0.12</v>
          </cell>
          <cell r="AF665">
            <v>43790</v>
          </cell>
          <cell r="AG665" t="str">
            <v>CIF HK</v>
          </cell>
          <cell r="AK665">
            <v>0.1</v>
          </cell>
          <cell r="AL665">
            <v>1290000</v>
          </cell>
          <cell r="AM665">
            <v>43795</v>
          </cell>
          <cell r="AN665" t="str">
            <v>Yes</v>
          </cell>
          <cell r="AO665">
            <v>0.9</v>
          </cell>
          <cell r="AP665">
            <v>11610000</v>
          </cell>
          <cell r="AQ665">
            <v>43770</v>
          </cell>
          <cell r="AR665">
            <v>43798</v>
          </cell>
          <cell r="AT665">
            <v>0</v>
          </cell>
          <cell r="AX665" t="str">
            <v>Yes</v>
          </cell>
          <cell r="AZ665" t="str">
            <v>Y</v>
          </cell>
          <cell r="BA665" t="str">
            <v>Yes</v>
          </cell>
        </row>
        <row r="666">
          <cell r="A666">
            <v>43772</v>
          </cell>
          <cell r="B666">
            <v>515</v>
          </cell>
          <cell r="C666" t="str">
            <v>C49SZX20190172ZX</v>
          </cell>
          <cell r="D666" t="str">
            <v>宽宏</v>
          </cell>
          <cell r="E666" t="str">
            <v>YSM20R(SV)-2</v>
          </cell>
          <cell r="F666" t="str">
            <v>#80565</v>
          </cell>
          <cell r="G666" t="e">
            <v>#REF!</v>
          </cell>
          <cell r="H666" t="e">
            <v>#REF!</v>
          </cell>
          <cell r="I666" t="str">
            <v>L-&gt;R</v>
          </cell>
          <cell r="J666" t="str">
            <v>No</v>
          </cell>
          <cell r="K666">
            <v>1</v>
          </cell>
          <cell r="L666">
            <v>109664</v>
          </cell>
          <cell r="M666" t="str">
            <v>JAN 20</v>
          </cell>
          <cell r="N666">
            <v>43838</v>
          </cell>
          <cell r="O666">
            <v>11116339</v>
          </cell>
          <cell r="P666">
            <v>12900000</v>
          </cell>
          <cell r="Q666">
            <v>43770</v>
          </cell>
          <cell r="R666" t="str">
            <v>No</v>
          </cell>
          <cell r="S666" t="str">
            <v>C49</v>
          </cell>
          <cell r="T666" t="str">
            <v>SOUTH</v>
          </cell>
          <cell r="U666" t="str">
            <v>深圳</v>
          </cell>
          <cell r="V666" t="str">
            <v>SZ 深圳</v>
          </cell>
          <cell r="W666" t="str">
            <v>ZX</v>
          </cell>
          <cell r="X666" t="str">
            <v>JPY</v>
          </cell>
          <cell r="Y666">
            <v>12900000</v>
          </cell>
          <cell r="Z666">
            <v>1</v>
          </cell>
          <cell r="AA666">
            <v>12900000</v>
          </cell>
          <cell r="AB666">
            <v>7.3499999999999996E-2</v>
          </cell>
          <cell r="AC666">
            <v>948150</v>
          </cell>
          <cell r="AD666">
            <v>113778</v>
          </cell>
          <cell r="AE666">
            <v>0.12</v>
          </cell>
          <cell r="AF666">
            <v>43790</v>
          </cell>
          <cell r="AG666" t="str">
            <v>CIF HK</v>
          </cell>
          <cell r="AK666">
            <v>0.1</v>
          </cell>
          <cell r="AL666">
            <v>1290000</v>
          </cell>
          <cell r="AM666">
            <v>43796</v>
          </cell>
          <cell r="AN666" t="str">
            <v>Yes</v>
          </cell>
          <cell r="AO666">
            <v>0.9</v>
          </cell>
          <cell r="AP666">
            <v>11610000</v>
          </cell>
          <cell r="AQ666">
            <v>43770</v>
          </cell>
          <cell r="AR666">
            <v>43798</v>
          </cell>
          <cell r="AT666">
            <v>0</v>
          </cell>
          <cell r="AX666" t="str">
            <v>Yes</v>
          </cell>
          <cell r="AZ666" t="str">
            <v>Y</v>
          </cell>
          <cell r="BA666" t="str">
            <v>Yes</v>
          </cell>
        </row>
        <row r="667">
          <cell r="A667">
            <v>43770</v>
          </cell>
          <cell r="B667">
            <v>516</v>
          </cell>
          <cell r="C667" t="str">
            <v>C49SZX20190169MZ</v>
          </cell>
          <cell r="D667" t="str">
            <v>创伟峰</v>
          </cell>
          <cell r="E667" t="str">
            <v>YSM20R(SV)-2</v>
          </cell>
          <cell r="F667" t="str">
            <v>#04177</v>
          </cell>
          <cell r="G667" t="e">
            <v>#REF!</v>
          </cell>
          <cell r="H667" t="e">
            <v>#REF!</v>
          </cell>
          <cell r="I667" t="str">
            <v>R-&gt;L</v>
          </cell>
          <cell r="J667" t="str">
            <v>No</v>
          </cell>
          <cell r="K667">
            <v>1</v>
          </cell>
          <cell r="L667">
            <v>109749</v>
          </cell>
          <cell r="M667" t="str">
            <v>JAN 20</v>
          </cell>
          <cell r="N667">
            <v>43846</v>
          </cell>
          <cell r="O667">
            <v>11116352</v>
          </cell>
          <cell r="P667">
            <v>12800000</v>
          </cell>
          <cell r="Q667">
            <v>43831</v>
          </cell>
          <cell r="R667" t="str">
            <v>Yes</v>
          </cell>
          <cell r="S667" t="str">
            <v>C49</v>
          </cell>
          <cell r="T667" t="str">
            <v>SOUTH</v>
          </cell>
          <cell r="U667" t="str">
            <v>深圳</v>
          </cell>
          <cell r="V667" t="str">
            <v>SZ 深圳</v>
          </cell>
          <cell r="W667" t="str">
            <v>MZ</v>
          </cell>
          <cell r="X667" t="str">
            <v>JPY</v>
          </cell>
          <cell r="Y667">
            <v>12800000</v>
          </cell>
          <cell r="Z667">
            <v>1</v>
          </cell>
          <cell r="AA667">
            <v>12800000</v>
          </cell>
          <cell r="AB667">
            <v>7.3499999999999996E-2</v>
          </cell>
          <cell r="AC667">
            <v>940800</v>
          </cell>
          <cell r="AD667">
            <v>112896</v>
          </cell>
          <cell r="AE667">
            <v>0.12</v>
          </cell>
          <cell r="AF667">
            <v>43790</v>
          </cell>
          <cell r="AG667" t="str">
            <v>CIF HK</v>
          </cell>
          <cell r="AK667">
            <v>0.3</v>
          </cell>
          <cell r="AL667">
            <v>3840000</v>
          </cell>
          <cell r="AM667">
            <v>43797</v>
          </cell>
          <cell r="AN667" t="str">
            <v>Yes</v>
          </cell>
          <cell r="AO667">
            <v>0.7</v>
          </cell>
          <cell r="AP667">
            <v>8960000</v>
          </cell>
          <cell r="AQ667">
            <v>43831</v>
          </cell>
          <cell r="AR667">
            <v>43845</v>
          </cell>
          <cell r="AS667">
            <v>0</v>
          </cell>
          <cell r="AT667">
            <v>0</v>
          </cell>
          <cell r="AX667" t="str">
            <v>Yes</v>
          </cell>
          <cell r="AY667" t="str">
            <v>Yes</v>
          </cell>
          <cell r="AZ667" t="str">
            <v>Y</v>
          </cell>
          <cell r="BA667" t="str">
            <v>Yes</v>
          </cell>
        </row>
        <row r="668">
          <cell r="A668">
            <v>43770</v>
          </cell>
          <cell r="B668">
            <v>517</v>
          </cell>
          <cell r="C668" t="str">
            <v>C49SZX20190157CX</v>
          </cell>
          <cell r="D668" t="str">
            <v>钧溢电子</v>
          </cell>
          <cell r="E668" t="str">
            <v>YSM20R(SV)-2</v>
          </cell>
          <cell r="F668" t="str">
            <v>#04111</v>
          </cell>
          <cell r="G668" t="e">
            <v>#REF!</v>
          </cell>
          <cell r="H668" t="e">
            <v>#REF!</v>
          </cell>
          <cell r="I668" t="str">
            <v>L-&gt;R</v>
          </cell>
          <cell r="J668" t="str">
            <v>MVC</v>
          </cell>
          <cell r="K668">
            <v>1</v>
          </cell>
          <cell r="L668" t="e">
            <v>#REF!</v>
          </cell>
          <cell r="M668" t="e">
            <v>#REF!</v>
          </cell>
          <cell r="N668"/>
          <cell r="O668"/>
          <cell r="P668"/>
          <cell r="Q668"/>
          <cell r="R668" t="str">
            <v>Yes</v>
          </cell>
          <cell r="S668" t="str">
            <v>C49</v>
          </cell>
          <cell r="T668" t="str">
            <v>SOUTH</v>
          </cell>
          <cell r="U668" t="str">
            <v>深圳</v>
          </cell>
          <cell r="V668" t="str">
            <v>SZ 深圳</v>
          </cell>
          <cell r="W668" t="str">
            <v>CX</v>
          </cell>
          <cell r="X668" t="str">
            <v>JPY</v>
          </cell>
          <cell r="Y668">
            <v>12274000</v>
          </cell>
          <cell r="Z668">
            <v>1</v>
          </cell>
          <cell r="AA668">
            <v>12274000</v>
          </cell>
          <cell r="AB668">
            <v>7.3499999999999996E-2</v>
          </cell>
          <cell r="AC668">
            <v>902139</v>
          </cell>
          <cell r="AD668">
            <v>108256.68</v>
          </cell>
          <cell r="AE668">
            <v>0.12</v>
          </cell>
          <cell r="AF668">
            <v>43794</v>
          </cell>
          <cell r="AG668" t="str">
            <v>DAP SZ</v>
          </cell>
          <cell r="AI668"/>
          <cell r="AJ668"/>
          <cell r="AK668">
            <v>0.2</v>
          </cell>
          <cell r="AL668">
            <v>2454800</v>
          </cell>
          <cell r="AM668"/>
          <cell r="AN668" t="str">
            <v>No</v>
          </cell>
          <cell r="AO668">
            <v>0.8</v>
          </cell>
          <cell r="AP668">
            <v>9819200</v>
          </cell>
          <cell r="AQ668"/>
          <cell r="AR668"/>
          <cell r="AS668">
            <v>0</v>
          </cell>
          <cell r="AT668">
            <v>0</v>
          </cell>
          <cell r="AV668"/>
          <cell r="AX668" t="str">
            <v>Cancel</v>
          </cell>
          <cell r="AY668"/>
          <cell r="AZ668"/>
          <cell r="BA668" t="str">
            <v>Cancel</v>
          </cell>
        </row>
        <row r="669">
          <cell r="A669">
            <v>43771</v>
          </cell>
          <cell r="B669">
            <v>518</v>
          </cell>
          <cell r="C669" t="str">
            <v>C49SZX20190175SX</v>
          </cell>
          <cell r="D669" t="str">
            <v>安林</v>
          </cell>
          <cell r="E669" t="str">
            <v>YSM40R-4</v>
          </cell>
          <cell r="F669" t="str">
            <v>#81064</v>
          </cell>
          <cell r="G669" t="e">
            <v>#REF!</v>
          </cell>
          <cell r="H669" t="e">
            <v>#REF!</v>
          </cell>
          <cell r="I669" t="str">
            <v>L-&gt;R</v>
          </cell>
          <cell r="J669" t="str">
            <v>No</v>
          </cell>
          <cell r="K669">
            <v>1</v>
          </cell>
          <cell r="L669">
            <v>109218</v>
          </cell>
          <cell r="M669" t="str">
            <v>DEC 19</v>
          </cell>
          <cell r="N669">
            <v>43817</v>
          </cell>
          <cell r="O669">
            <v>11100365</v>
          </cell>
          <cell r="P669">
            <v>1664000</v>
          </cell>
          <cell r="Q669">
            <v>43800</v>
          </cell>
          <cell r="R669" t="str">
            <v>No</v>
          </cell>
          <cell r="S669" t="str">
            <v>C49</v>
          </cell>
          <cell r="T669" t="str">
            <v>SOUTH</v>
          </cell>
          <cell r="U669" t="str">
            <v>深圳</v>
          </cell>
          <cell r="V669" t="str">
            <v>SZ 深圳</v>
          </cell>
          <cell r="W669" t="str">
            <v>SX</v>
          </cell>
          <cell r="X669" t="str">
            <v>RMB</v>
          </cell>
          <cell r="Y669">
            <v>1664000</v>
          </cell>
          <cell r="Z669">
            <v>1.1299999999999999</v>
          </cell>
          <cell r="AA669">
            <v>1664000</v>
          </cell>
          <cell r="AB669">
            <v>1.1100000000000001</v>
          </cell>
          <cell r="AC669">
            <v>1634548.6725663722</v>
          </cell>
          <cell r="AD669">
            <v>196145.84070796467</v>
          </cell>
          <cell r="AE669">
            <v>0.12</v>
          </cell>
          <cell r="AF669">
            <v>43796</v>
          </cell>
          <cell r="AG669" t="str">
            <v>DDP DG</v>
          </cell>
          <cell r="AK669" t="str">
            <v>agree</v>
          </cell>
          <cell r="AL669">
            <v>332800</v>
          </cell>
          <cell r="AM669">
            <v>43800</v>
          </cell>
          <cell r="AN669" t="str">
            <v>Yes</v>
          </cell>
          <cell r="AO669" t="str">
            <v>agree</v>
          </cell>
          <cell r="AP669">
            <v>1331200</v>
          </cell>
          <cell r="AQ669">
            <v>43800</v>
          </cell>
          <cell r="AR669">
            <v>43815</v>
          </cell>
          <cell r="AS669">
            <v>0</v>
          </cell>
          <cell r="AT669">
            <v>0</v>
          </cell>
          <cell r="AX669" t="str">
            <v>Yes</v>
          </cell>
        </row>
        <row r="670">
          <cell r="A670">
            <v>43772</v>
          </cell>
          <cell r="B670">
            <v>519</v>
          </cell>
          <cell r="C670" t="str">
            <v>C49SZX20190179SX</v>
          </cell>
          <cell r="D670" t="str">
            <v>四联创鑫</v>
          </cell>
          <cell r="E670" t="str">
            <v>YSM20R(SV)-2</v>
          </cell>
          <cell r="F670" t="str">
            <v>#04198</v>
          </cell>
          <cell r="G670" t="e">
            <v>#REF!</v>
          </cell>
          <cell r="H670" t="e">
            <v>#REF!</v>
          </cell>
          <cell r="I670" t="str">
            <v>L-&gt;R</v>
          </cell>
          <cell r="J670" t="str">
            <v>No</v>
          </cell>
          <cell r="K670">
            <v>1</v>
          </cell>
          <cell r="L670" t="e">
            <v>#N/A</v>
          </cell>
          <cell r="M670" t="e">
            <v>#N/A</v>
          </cell>
          <cell r="N670"/>
          <cell r="O670"/>
          <cell r="P670"/>
          <cell r="Q670"/>
          <cell r="R670" t="str">
            <v>Yes</v>
          </cell>
          <cell r="S670" t="str">
            <v>C49</v>
          </cell>
          <cell r="T670" t="str">
            <v>SOUTH</v>
          </cell>
          <cell r="U670" t="str">
            <v>深圳</v>
          </cell>
          <cell r="V670" t="str">
            <v>SZ 深圳</v>
          </cell>
          <cell r="W670" t="str">
            <v>SX</v>
          </cell>
          <cell r="X670" t="str">
            <v>RMB</v>
          </cell>
          <cell r="Y670">
            <v>864000</v>
          </cell>
          <cell r="Z670">
            <v>1.1299999999999999</v>
          </cell>
          <cell r="AA670">
            <v>864000</v>
          </cell>
          <cell r="AB670">
            <v>1.1100000000000001</v>
          </cell>
          <cell r="AC670">
            <v>848707.96460177004</v>
          </cell>
          <cell r="AD670">
            <v>101844.95575221241</v>
          </cell>
          <cell r="AE670">
            <v>0.12</v>
          </cell>
          <cell r="AF670">
            <v>43797</v>
          </cell>
          <cell r="AG670" t="str">
            <v>DDP SZ</v>
          </cell>
          <cell r="AI670"/>
          <cell r="AJ670"/>
          <cell r="AK670">
            <v>0.2</v>
          </cell>
          <cell r="AL670">
            <v>172800</v>
          </cell>
          <cell r="AM670"/>
          <cell r="AN670" t="str">
            <v>No</v>
          </cell>
          <cell r="AO670">
            <v>0.8</v>
          </cell>
          <cell r="AP670">
            <v>691200</v>
          </cell>
          <cell r="AQ670"/>
          <cell r="AR670"/>
          <cell r="AS670">
            <v>0</v>
          </cell>
          <cell r="AT670">
            <v>0</v>
          </cell>
          <cell r="AV670"/>
          <cell r="AX670" t="str">
            <v>Cancel</v>
          </cell>
          <cell r="AY670"/>
          <cell r="AZ670"/>
          <cell r="BA670"/>
        </row>
        <row r="671">
          <cell r="A671">
            <v>43773</v>
          </cell>
          <cell r="B671">
            <v>520</v>
          </cell>
          <cell r="C671" t="str">
            <v>C49SZX20190179SX</v>
          </cell>
          <cell r="D671" t="str">
            <v>四联创鑫</v>
          </cell>
          <cell r="E671" t="str">
            <v>YSM20R(SV)-2</v>
          </cell>
          <cell r="F671" t="str">
            <v>#04198</v>
          </cell>
          <cell r="G671" t="e">
            <v>#REF!</v>
          </cell>
          <cell r="H671" t="e">
            <v>#REF!</v>
          </cell>
          <cell r="I671" t="str">
            <v>L-&gt;R</v>
          </cell>
          <cell r="J671" t="str">
            <v>No</v>
          </cell>
          <cell r="K671">
            <v>1</v>
          </cell>
          <cell r="L671" t="e">
            <v>#N/A</v>
          </cell>
          <cell r="M671" t="e">
            <v>#N/A</v>
          </cell>
          <cell r="N671"/>
          <cell r="O671"/>
          <cell r="P671"/>
          <cell r="Q671"/>
          <cell r="R671" t="str">
            <v>Yes</v>
          </cell>
          <cell r="S671" t="str">
            <v>C49</v>
          </cell>
          <cell r="T671" t="str">
            <v>SOUTH</v>
          </cell>
          <cell r="U671" t="str">
            <v>深圳</v>
          </cell>
          <cell r="V671" t="str">
            <v>SZ 深圳</v>
          </cell>
          <cell r="W671" t="str">
            <v>SX</v>
          </cell>
          <cell r="X671" t="str">
            <v>RMB</v>
          </cell>
          <cell r="Y671">
            <v>864000</v>
          </cell>
          <cell r="Z671">
            <v>1.1299999999999999</v>
          </cell>
          <cell r="AA671">
            <v>864000</v>
          </cell>
          <cell r="AB671">
            <v>1.1100000000000001</v>
          </cell>
          <cell r="AC671">
            <v>848707.96460177004</v>
          </cell>
          <cell r="AD671">
            <v>101844.95575221241</v>
          </cell>
          <cell r="AE671">
            <v>0.12</v>
          </cell>
          <cell r="AF671">
            <v>43797</v>
          </cell>
          <cell r="AG671" t="str">
            <v>DDP SZ</v>
          </cell>
          <cell r="AI671"/>
          <cell r="AJ671"/>
          <cell r="AK671">
            <v>0.2</v>
          </cell>
          <cell r="AL671">
            <v>172800</v>
          </cell>
          <cell r="AM671"/>
          <cell r="AN671" t="str">
            <v>No</v>
          </cell>
          <cell r="AO671">
            <v>0.8</v>
          </cell>
          <cell r="AP671">
            <v>691200</v>
          </cell>
          <cell r="AQ671"/>
          <cell r="AR671"/>
          <cell r="AS671">
            <v>0</v>
          </cell>
          <cell r="AT671">
            <v>0</v>
          </cell>
          <cell r="AV671"/>
          <cell r="AX671" t="str">
            <v>Cancel</v>
          </cell>
          <cell r="AY671"/>
          <cell r="AZ671"/>
          <cell r="BA671"/>
        </row>
        <row r="672">
          <cell r="A672">
            <v>43774</v>
          </cell>
          <cell r="B672">
            <v>521</v>
          </cell>
          <cell r="C672" t="str">
            <v>C49SZX20190167SS</v>
          </cell>
          <cell r="D672" t="str">
            <v>宏威创</v>
          </cell>
          <cell r="E672" t="str">
            <v>YSM20R(SV)-2</v>
          </cell>
          <cell r="F672" t="str">
            <v>#04211</v>
          </cell>
          <cell r="G672" t="e">
            <v>#REF!</v>
          </cell>
          <cell r="H672" t="e">
            <v>#REF!</v>
          </cell>
          <cell r="I672" t="str">
            <v>L-&gt;R</v>
          </cell>
          <cell r="J672" t="str">
            <v>No</v>
          </cell>
          <cell r="K672">
            <v>1</v>
          </cell>
          <cell r="L672">
            <v>109750</v>
          </cell>
          <cell r="M672" t="str">
            <v>JAN 20</v>
          </cell>
          <cell r="N672">
            <v>43843</v>
          </cell>
          <cell r="O672">
            <v>11116350</v>
          </cell>
          <cell r="P672">
            <v>12350000</v>
          </cell>
          <cell r="Q672">
            <v>43831</v>
          </cell>
          <cell r="R672" t="str">
            <v>Yes</v>
          </cell>
          <cell r="S672" t="str">
            <v>C49</v>
          </cell>
          <cell r="T672" t="str">
            <v>SOUTH</v>
          </cell>
          <cell r="U672" t="str">
            <v>深圳</v>
          </cell>
          <cell r="V672" t="str">
            <v>SZ 深圳</v>
          </cell>
          <cell r="W672" t="str">
            <v>SS</v>
          </cell>
          <cell r="X672" t="str">
            <v>JPY</v>
          </cell>
          <cell r="Y672">
            <v>12350000</v>
          </cell>
          <cell r="Z672">
            <v>1</v>
          </cell>
          <cell r="AA672">
            <v>12350000</v>
          </cell>
          <cell r="AB672">
            <v>7.3499999999999996E-2</v>
          </cell>
          <cell r="AC672">
            <v>907725</v>
          </cell>
          <cell r="AD672">
            <v>108927</v>
          </cell>
          <cell r="AE672">
            <v>0.12</v>
          </cell>
          <cell r="AF672">
            <v>43798</v>
          </cell>
          <cell r="AG672" t="str">
            <v>DAP SZ</v>
          </cell>
          <cell r="AK672">
            <v>0.2</v>
          </cell>
          <cell r="AL672">
            <v>2470000</v>
          </cell>
          <cell r="AM672">
            <v>43800</v>
          </cell>
          <cell r="AN672" t="str">
            <v>Yes</v>
          </cell>
          <cell r="AO672">
            <v>0.8</v>
          </cell>
          <cell r="AP672">
            <v>9880000</v>
          </cell>
          <cell r="AQ672">
            <v>43466</v>
          </cell>
          <cell r="AR672">
            <v>43840</v>
          </cell>
          <cell r="AX672" t="str">
            <v>Yes</v>
          </cell>
          <cell r="AZ672" t="str">
            <v>Y</v>
          </cell>
          <cell r="BA672" t="str">
            <v>Yes</v>
          </cell>
        </row>
        <row r="673">
          <cell r="A673">
            <v>43775</v>
          </cell>
          <cell r="B673">
            <v>522</v>
          </cell>
          <cell r="C673" t="str">
            <v>C49SZX20190167SS</v>
          </cell>
          <cell r="D673" t="str">
            <v>宏威创</v>
          </cell>
          <cell r="E673" t="str">
            <v>YSM20R(SV)-2</v>
          </cell>
          <cell r="F673" t="str">
            <v>#04211</v>
          </cell>
          <cell r="G673" t="e">
            <v>#REF!</v>
          </cell>
          <cell r="H673" t="e">
            <v>#REF!</v>
          </cell>
          <cell r="I673" t="str">
            <v>L-&gt;R</v>
          </cell>
          <cell r="J673" t="str">
            <v>No</v>
          </cell>
          <cell r="K673">
            <v>1</v>
          </cell>
          <cell r="L673">
            <v>109750</v>
          </cell>
          <cell r="M673" t="str">
            <v>JAN 20</v>
          </cell>
          <cell r="N673">
            <v>43843</v>
          </cell>
          <cell r="O673">
            <v>11116350</v>
          </cell>
          <cell r="P673">
            <v>12350000</v>
          </cell>
          <cell r="Q673">
            <v>43831</v>
          </cell>
          <cell r="R673" t="str">
            <v>Yes</v>
          </cell>
          <cell r="S673" t="str">
            <v>C49</v>
          </cell>
          <cell r="T673" t="str">
            <v>SOUTH</v>
          </cell>
          <cell r="U673" t="str">
            <v>深圳</v>
          </cell>
          <cell r="V673" t="str">
            <v>SZ 深圳</v>
          </cell>
          <cell r="W673" t="str">
            <v>SS</v>
          </cell>
          <cell r="X673" t="str">
            <v>JPY</v>
          </cell>
          <cell r="Y673">
            <v>12350000</v>
          </cell>
          <cell r="Z673">
            <v>1</v>
          </cell>
          <cell r="AA673">
            <v>12350000</v>
          </cell>
          <cell r="AB673">
            <v>7.3499999999999996E-2</v>
          </cell>
          <cell r="AC673">
            <v>907725</v>
          </cell>
          <cell r="AD673">
            <v>108927</v>
          </cell>
          <cell r="AE673">
            <v>0.12</v>
          </cell>
          <cell r="AF673">
            <v>43798</v>
          </cell>
          <cell r="AG673" t="str">
            <v>DAP SZ</v>
          </cell>
          <cell r="AK673">
            <v>0.2</v>
          </cell>
          <cell r="AL673">
            <v>2470000</v>
          </cell>
          <cell r="AM673">
            <v>43800</v>
          </cell>
          <cell r="AN673" t="str">
            <v>Yes</v>
          </cell>
          <cell r="AO673">
            <v>0.8</v>
          </cell>
          <cell r="AP673">
            <v>9880000</v>
          </cell>
          <cell r="AQ673">
            <v>43466</v>
          </cell>
          <cell r="AR673">
            <v>43840</v>
          </cell>
          <cell r="AX673" t="str">
            <v>Yes</v>
          </cell>
          <cell r="AZ673" t="str">
            <v>Y</v>
          </cell>
          <cell r="BA673" t="str">
            <v>Yes</v>
          </cell>
        </row>
        <row r="674">
          <cell r="A674">
            <v>43770</v>
          </cell>
          <cell r="B674">
            <v>523</v>
          </cell>
          <cell r="C674" t="str">
            <v>C28SZX20190099YY</v>
          </cell>
          <cell r="D674" t="str">
            <v>嘉裕</v>
          </cell>
          <cell r="E674" t="str">
            <v>Heller 1809MK5</v>
          </cell>
          <cell r="F674" t="str">
            <v>No</v>
          </cell>
          <cell r="G674" t="e">
            <v>#REF!</v>
          </cell>
          <cell r="H674" t="e">
            <v>#REF!</v>
          </cell>
          <cell r="I674" t="str">
            <v>L-&gt;R</v>
          </cell>
          <cell r="J674" t="str">
            <v>No</v>
          </cell>
          <cell r="K674">
            <v>1</v>
          </cell>
          <cell r="L674" t="str">
            <v>B28109765</v>
          </cell>
          <cell r="M674" t="str">
            <v>APR 20</v>
          </cell>
          <cell r="N674">
            <v>43943</v>
          </cell>
          <cell r="O674">
            <v>11116377</v>
          </cell>
          <cell r="P674">
            <v>79000</v>
          </cell>
          <cell r="Q674">
            <v>43922</v>
          </cell>
          <cell r="R674" t="str">
            <v>No</v>
          </cell>
          <cell r="S674" t="str">
            <v>C28</v>
          </cell>
          <cell r="T674" t="str">
            <v>SOUTH</v>
          </cell>
          <cell r="U674" t="str">
            <v>深圳</v>
          </cell>
          <cell r="V674" t="str">
            <v>SZ 深圳</v>
          </cell>
          <cell r="W674" t="str">
            <v>YY</v>
          </cell>
          <cell r="X674" t="str">
            <v>USD</v>
          </cell>
          <cell r="Y674">
            <v>79000</v>
          </cell>
          <cell r="Z674">
            <v>1</v>
          </cell>
          <cell r="AA674">
            <v>79000</v>
          </cell>
          <cell r="AB674">
            <v>7.8</v>
          </cell>
          <cell r="AC674">
            <v>616200</v>
          </cell>
          <cell r="AD674">
            <v>73944</v>
          </cell>
          <cell r="AE674">
            <v>0.12</v>
          </cell>
          <cell r="AF674">
            <v>43796</v>
          </cell>
          <cell r="AG674" t="str">
            <v>CIF HK</v>
          </cell>
          <cell r="AK674">
            <v>0.3</v>
          </cell>
          <cell r="AL674">
            <v>23700</v>
          </cell>
          <cell r="AN674" t="str">
            <v>Yes</v>
          </cell>
          <cell r="AO674">
            <v>0.7</v>
          </cell>
          <cell r="AP674">
            <v>55300</v>
          </cell>
          <cell r="AQ674">
            <v>43922</v>
          </cell>
          <cell r="AR674">
            <v>43941</v>
          </cell>
          <cell r="AS674">
            <v>0</v>
          </cell>
          <cell r="AT674">
            <v>0</v>
          </cell>
          <cell r="AX674" t="str">
            <v>Yes</v>
          </cell>
        </row>
        <row r="675">
          <cell r="A675">
            <v>43770</v>
          </cell>
          <cell r="B675">
            <v>524</v>
          </cell>
          <cell r="C675" t="str">
            <v>C28SZX20190097YY</v>
          </cell>
          <cell r="D675" t="str">
            <v>嘉裕</v>
          </cell>
          <cell r="E675" t="str">
            <v>TROI-7700E</v>
          </cell>
          <cell r="F675" t="str">
            <v>#04342</v>
          </cell>
          <cell r="G675" t="e">
            <v>#REF!</v>
          </cell>
          <cell r="H675" t="e">
            <v>#REF!</v>
          </cell>
          <cell r="I675" t="str">
            <v>L-&gt;R</v>
          </cell>
          <cell r="J675" t="str">
            <v>No</v>
          </cell>
          <cell r="K675">
            <v>1</v>
          </cell>
          <cell r="L675" t="str">
            <v>B28109770</v>
          </cell>
          <cell r="M675" t="str">
            <v>APR 20</v>
          </cell>
          <cell r="N675">
            <v>43941</v>
          </cell>
          <cell r="O675">
            <v>11116379</v>
          </cell>
          <cell r="P675">
            <v>51000</v>
          </cell>
          <cell r="Q675">
            <v>43922</v>
          </cell>
          <cell r="R675" t="str">
            <v>No</v>
          </cell>
          <cell r="S675" t="str">
            <v>C28</v>
          </cell>
          <cell r="T675" t="str">
            <v>SOUTH</v>
          </cell>
          <cell r="U675" t="str">
            <v>香港</v>
          </cell>
          <cell r="V675" t="str">
            <v>SZ 深圳</v>
          </cell>
          <cell r="W675" t="str">
            <v>YY</v>
          </cell>
          <cell r="X675" t="str">
            <v>USD</v>
          </cell>
          <cell r="Y675">
            <v>51000</v>
          </cell>
          <cell r="Z675">
            <v>1</v>
          </cell>
          <cell r="AA675">
            <v>51000</v>
          </cell>
          <cell r="AB675">
            <v>7.8</v>
          </cell>
          <cell r="AC675">
            <v>397800</v>
          </cell>
          <cell r="AD675">
            <v>47736</v>
          </cell>
          <cell r="AE675">
            <v>0.12</v>
          </cell>
          <cell r="AF675">
            <v>43796</v>
          </cell>
          <cell r="AG675" t="str">
            <v>CIF HK</v>
          </cell>
          <cell r="AK675">
            <v>0.3</v>
          </cell>
          <cell r="AL675">
            <v>15300</v>
          </cell>
          <cell r="AM675">
            <v>43770</v>
          </cell>
          <cell r="AN675" t="str">
            <v>Yes</v>
          </cell>
          <cell r="AO675">
            <v>0.7</v>
          </cell>
          <cell r="AP675">
            <v>35700</v>
          </cell>
          <cell r="AQ675">
            <v>43922</v>
          </cell>
          <cell r="AR675">
            <v>43936</v>
          </cell>
          <cell r="AS675">
            <v>0</v>
          </cell>
          <cell r="AT675">
            <v>0</v>
          </cell>
          <cell r="AX675" t="str">
            <v>Yes</v>
          </cell>
        </row>
        <row r="676">
          <cell r="A676">
            <v>43800</v>
          </cell>
          <cell r="B676">
            <v>525</v>
          </cell>
          <cell r="C676" t="str">
            <v>C49SZX20190181DY</v>
          </cell>
          <cell r="D676" t="str">
            <v>杰森泰</v>
          </cell>
          <cell r="E676" t="str">
            <v>YSM20R(SV)-2</v>
          </cell>
          <cell r="F676" t="str">
            <v>#04214</v>
          </cell>
          <cell r="G676" t="e">
            <v>#REF!</v>
          </cell>
          <cell r="H676" t="e">
            <v>#REF!</v>
          </cell>
          <cell r="I676" t="str">
            <v>L-&gt;R</v>
          </cell>
          <cell r="J676" t="str">
            <v>No</v>
          </cell>
          <cell r="K676">
            <v>1</v>
          </cell>
          <cell r="L676">
            <v>109715</v>
          </cell>
          <cell r="M676" t="str">
            <v>DEC 19</v>
          </cell>
          <cell r="N676">
            <v>43832</v>
          </cell>
          <cell r="O676">
            <v>11100369</v>
          </cell>
          <cell r="P676">
            <v>1090000</v>
          </cell>
          <cell r="Q676">
            <v>43800</v>
          </cell>
          <cell r="R676" t="str">
            <v>Yes</v>
          </cell>
          <cell r="S676" t="str">
            <v>C49</v>
          </cell>
          <cell r="T676" t="str">
            <v>SOUTH</v>
          </cell>
          <cell r="U676" t="str">
            <v>深圳</v>
          </cell>
          <cell r="V676" t="str">
            <v>SZ 深圳</v>
          </cell>
          <cell r="W676" t="str">
            <v>DY</v>
          </cell>
          <cell r="X676" t="str">
            <v>RMB</v>
          </cell>
          <cell r="Y676">
            <v>1090000</v>
          </cell>
          <cell r="Z676">
            <v>1.1299999999999999</v>
          </cell>
          <cell r="AA676">
            <v>1090000</v>
          </cell>
          <cell r="AB676">
            <v>1.1100000000000001</v>
          </cell>
          <cell r="AC676">
            <v>1070707.96460177</v>
          </cell>
          <cell r="AD676">
            <v>128484.95575221239</v>
          </cell>
          <cell r="AE676">
            <v>0.12</v>
          </cell>
          <cell r="AF676">
            <v>43804</v>
          </cell>
          <cell r="AG676" t="str">
            <v>DDP SZ</v>
          </cell>
          <cell r="AK676">
            <v>0.1</v>
          </cell>
          <cell r="AL676">
            <v>109000</v>
          </cell>
          <cell r="AM676">
            <v>43800</v>
          </cell>
          <cell r="AN676" t="str">
            <v>Yes</v>
          </cell>
          <cell r="AO676">
            <v>0.9</v>
          </cell>
          <cell r="AP676">
            <v>981000</v>
          </cell>
          <cell r="AQ676">
            <v>43800</v>
          </cell>
          <cell r="AR676">
            <v>43810</v>
          </cell>
          <cell r="AS676">
            <v>0</v>
          </cell>
          <cell r="AT676">
            <v>0</v>
          </cell>
          <cell r="AX676" t="str">
            <v>Yes</v>
          </cell>
          <cell r="AZ676" t="str">
            <v>Y</v>
          </cell>
          <cell r="BA676" t="str">
            <v>Yes</v>
          </cell>
        </row>
        <row r="677">
          <cell r="A677">
            <v>43800</v>
          </cell>
          <cell r="B677">
            <v>526</v>
          </cell>
          <cell r="C677" t="str">
            <v>C49SZX20190177SS</v>
          </cell>
          <cell r="D677" t="str">
            <v>弛瑞</v>
          </cell>
          <cell r="E677" t="str">
            <v>YSM20R(SV)-2</v>
          </cell>
          <cell r="F677" t="str">
            <v>NA</v>
          </cell>
          <cell r="G677" t="e">
            <v>#REF!</v>
          </cell>
          <cell r="H677" t="e">
            <v>#REF!</v>
          </cell>
          <cell r="I677" t="str">
            <v>R-&gt;L</v>
          </cell>
          <cell r="J677" t="str">
            <v>No</v>
          </cell>
          <cell r="K677">
            <v>1</v>
          </cell>
          <cell r="L677" t="e">
            <v>#REF!</v>
          </cell>
          <cell r="M677" t="e">
            <v>#REF!</v>
          </cell>
          <cell r="N677"/>
          <cell r="O677"/>
          <cell r="P677"/>
          <cell r="Q677"/>
          <cell r="R677" t="str">
            <v>Yes</v>
          </cell>
          <cell r="S677" t="str">
            <v>C49</v>
          </cell>
          <cell r="T677" t="str">
            <v>SOUTH</v>
          </cell>
          <cell r="U677" t="str">
            <v>深圳</v>
          </cell>
          <cell r="V677" t="str">
            <v>SZ 深圳</v>
          </cell>
          <cell r="W677" t="str">
            <v>SS</v>
          </cell>
          <cell r="X677" t="str">
            <v>JPY</v>
          </cell>
          <cell r="Y677">
            <v>11840000</v>
          </cell>
          <cell r="Z677">
            <v>1</v>
          </cell>
          <cell r="AA677">
            <v>11840000</v>
          </cell>
          <cell r="AB677">
            <v>7.3499999999999996E-2</v>
          </cell>
          <cell r="AC677">
            <v>870240</v>
          </cell>
          <cell r="AD677">
            <v>104428.8</v>
          </cell>
          <cell r="AE677">
            <v>0.12</v>
          </cell>
          <cell r="AF677">
            <v>43806</v>
          </cell>
          <cell r="AG677" t="str">
            <v>DAP SZ</v>
          </cell>
          <cell r="AI677"/>
          <cell r="AJ677"/>
          <cell r="AK677">
            <v>0.1</v>
          </cell>
          <cell r="AL677">
            <v>1184000</v>
          </cell>
          <cell r="AM677"/>
          <cell r="AN677" t="str">
            <v>No</v>
          </cell>
          <cell r="AO677">
            <v>0.9</v>
          </cell>
          <cell r="AP677">
            <v>10656000</v>
          </cell>
          <cell r="AQ677"/>
          <cell r="AR677"/>
          <cell r="AS677">
            <v>0</v>
          </cell>
          <cell r="AT677">
            <v>0</v>
          </cell>
          <cell r="AV677"/>
          <cell r="AX677" t="str">
            <v>Cancel</v>
          </cell>
          <cell r="AY677"/>
          <cell r="AZ677"/>
          <cell r="BA677" t="str">
            <v>Cancel</v>
          </cell>
        </row>
        <row r="678">
          <cell r="A678">
            <v>43800</v>
          </cell>
          <cell r="B678">
            <v>527</v>
          </cell>
          <cell r="C678" t="str">
            <v>C49SZX20190180SS</v>
          </cell>
          <cell r="D678" t="str">
            <v>正创</v>
          </cell>
          <cell r="E678" t="str">
            <v>YSM10</v>
          </cell>
          <cell r="F678" t="str">
            <v>#03946</v>
          </cell>
          <cell r="G678" t="e">
            <v>#REF!</v>
          </cell>
          <cell r="H678" t="e">
            <v>#REF!</v>
          </cell>
          <cell r="I678" t="str">
            <v>L-&gt;R</v>
          </cell>
          <cell r="J678" t="str">
            <v>MVC</v>
          </cell>
          <cell r="K678">
            <v>1</v>
          </cell>
          <cell r="L678">
            <v>109686</v>
          </cell>
          <cell r="M678" t="str">
            <v>DEC 19</v>
          </cell>
          <cell r="N678">
            <v>43813</v>
          </cell>
          <cell r="O678">
            <v>11116343</v>
          </cell>
          <cell r="P678">
            <v>7400000</v>
          </cell>
          <cell r="Q678">
            <v>43800</v>
          </cell>
          <cell r="R678" t="str">
            <v>No</v>
          </cell>
          <cell r="S678" t="str">
            <v>C49</v>
          </cell>
          <cell r="T678" t="str">
            <v>SOUTH</v>
          </cell>
          <cell r="U678" t="str">
            <v>深圳</v>
          </cell>
          <cell r="V678" t="str">
            <v>SZ 深圳</v>
          </cell>
          <cell r="W678" t="str">
            <v>SS</v>
          </cell>
          <cell r="X678" t="str">
            <v>JPY</v>
          </cell>
          <cell r="Y678">
            <v>7400000</v>
          </cell>
          <cell r="Z678">
            <v>1</v>
          </cell>
          <cell r="AA678">
            <v>7400000</v>
          </cell>
          <cell r="AB678">
            <v>7.2900000000000006E-2</v>
          </cell>
          <cell r="AC678">
            <v>539460</v>
          </cell>
          <cell r="AD678">
            <v>64735.199999999997</v>
          </cell>
          <cell r="AE678">
            <v>0.12</v>
          </cell>
          <cell r="AF678">
            <v>43805</v>
          </cell>
          <cell r="AG678" t="str">
            <v>DAP SZ</v>
          </cell>
          <cell r="AK678">
            <v>1</v>
          </cell>
          <cell r="AL678">
            <v>7400000</v>
          </cell>
          <cell r="AM678">
            <v>43800</v>
          </cell>
          <cell r="AN678" t="str">
            <v>Yes</v>
          </cell>
          <cell r="AT678">
            <v>0</v>
          </cell>
          <cell r="AX678" t="str">
            <v>Yes</v>
          </cell>
        </row>
        <row r="679">
          <cell r="A679">
            <v>43800</v>
          </cell>
          <cell r="B679">
            <v>528</v>
          </cell>
          <cell r="C679" t="str">
            <v>C49SZX20190160R1ZX</v>
          </cell>
          <cell r="D679" t="str">
            <v>新明海</v>
          </cell>
          <cell r="E679" t="str">
            <v>YSM20R(SV)-2</v>
          </cell>
          <cell r="F679" t="str">
            <v>#59648</v>
          </cell>
          <cell r="G679" t="e">
            <v>#REF!</v>
          </cell>
          <cell r="H679" t="e">
            <v>#REF!</v>
          </cell>
          <cell r="I679" t="str">
            <v>R-&gt;L</v>
          </cell>
          <cell r="J679" t="str">
            <v>MVC</v>
          </cell>
          <cell r="K679">
            <v>1</v>
          </cell>
          <cell r="L679">
            <v>109749</v>
          </cell>
          <cell r="M679" t="str">
            <v>MAR 20</v>
          </cell>
          <cell r="N679">
            <v>43902</v>
          </cell>
          <cell r="O679">
            <v>11116366</v>
          </cell>
          <cell r="P679">
            <v>14700000</v>
          </cell>
          <cell r="Q679">
            <v>43891</v>
          </cell>
          <cell r="R679" t="str">
            <v>No</v>
          </cell>
          <cell r="S679" t="str">
            <v>C49</v>
          </cell>
          <cell r="T679" t="str">
            <v>SOUTH</v>
          </cell>
          <cell r="U679" t="str">
            <v>深圳</v>
          </cell>
          <cell r="V679" t="str">
            <v>SZ 深圳</v>
          </cell>
          <cell r="W679" t="str">
            <v>ZX</v>
          </cell>
          <cell r="X679" t="str">
            <v>JPY</v>
          </cell>
          <cell r="Y679">
            <v>14700000</v>
          </cell>
          <cell r="Z679">
            <v>1</v>
          </cell>
          <cell r="AA679">
            <v>14700000</v>
          </cell>
          <cell r="AB679">
            <v>7.2900000000000006E-2</v>
          </cell>
          <cell r="AC679">
            <v>1071630</v>
          </cell>
          <cell r="AD679">
            <v>128595.59999999999</v>
          </cell>
          <cell r="AE679">
            <v>0.12</v>
          </cell>
          <cell r="AF679">
            <v>43801</v>
          </cell>
          <cell r="AG679" t="str">
            <v>DAP HZ</v>
          </cell>
          <cell r="AK679">
            <v>0.1</v>
          </cell>
          <cell r="AL679">
            <v>1470000</v>
          </cell>
          <cell r="AM679">
            <v>43770</v>
          </cell>
          <cell r="AN679" t="str">
            <v>Yes</v>
          </cell>
          <cell r="AO679">
            <v>0.9</v>
          </cell>
          <cell r="AP679">
            <v>13230000</v>
          </cell>
          <cell r="AQ679">
            <v>43900</v>
          </cell>
          <cell r="AR679">
            <v>43900</v>
          </cell>
          <cell r="AS679">
            <v>0</v>
          </cell>
          <cell r="AT679">
            <v>0</v>
          </cell>
          <cell r="AX679" t="str">
            <v>Yes</v>
          </cell>
          <cell r="AZ679" t="str">
            <v>Yes</v>
          </cell>
          <cell r="BA679" t="str">
            <v>Yes</v>
          </cell>
        </row>
        <row r="680">
          <cell r="A680">
            <v>43801</v>
          </cell>
          <cell r="B680">
            <v>529</v>
          </cell>
          <cell r="C680" t="str">
            <v>C49SZX20190173DZ</v>
          </cell>
          <cell r="D680" t="str">
            <v>嘉裕</v>
          </cell>
          <cell r="E680" t="str">
            <v>YSM20R(SV)-2</v>
          </cell>
          <cell r="F680" t="str">
            <v>#04342</v>
          </cell>
          <cell r="G680" t="e">
            <v>#REF!</v>
          </cell>
          <cell r="H680" t="e">
            <v>#REF!</v>
          </cell>
          <cell r="I680" t="str">
            <v>L-&gt;R</v>
          </cell>
          <cell r="J680" t="str">
            <v>No</v>
          </cell>
          <cell r="K680">
            <v>1</v>
          </cell>
          <cell r="L680">
            <v>109816</v>
          </cell>
          <cell r="M680" t="str">
            <v>APR 20</v>
          </cell>
          <cell r="N680">
            <v>43941</v>
          </cell>
          <cell r="O680">
            <v>11116380</v>
          </cell>
          <cell r="P680">
            <v>15830000</v>
          </cell>
          <cell r="Q680">
            <v>43922</v>
          </cell>
          <cell r="R680" t="str">
            <v>No</v>
          </cell>
          <cell r="S680" t="str">
            <v>C49</v>
          </cell>
          <cell r="T680" t="str">
            <v>SOUTH</v>
          </cell>
          <cell r="U680" t="str">
            <v>深圳</v>
          </cell>
          <cell r="V680" t="str">
            <v>SZ 深圳</v>
          </cell>
          <cell r="W680" t="str">
            <v>DZ</v>
          </cell>
          <cell r="X680" t="str">
            <v>JPY</v>
          </cell>
          <cell r="Y680">
            <v>15830000</v>
          </cell>
          <cell r="Z680">
            <v>1</v>
          </cell>
          <cell r="AA680">
            <v>15830000</v>
          </cell>
          <cell r="AB680">
            <v>7.2900000000000006E-2</v>
          </cell>
          <cell r="AC680">
            <v>1154007</v>
          </cell>
          <cell r="AD680">
            <v>138480.84</v>
          </cell>
          <cell r="AE680">
            <v>0.12</v>
          </cell>
          <cell r="AF680">
            <v>43795</v>
          </cell>
          <cell r="AG680" t="str">
            <v>CIF HK</v>
          </cell>
          <cell r="AK680">
            <v>0.3</v>
          </cell>
          <cell r="AL680">
            <v>4749000</v>
          </cell>
          <cell r="AN680" t="str">
            <v>Yes</v>
          </cell>
          <cell r="AO680">
            <v>0.7</v>
          </cell>
          <cell r="AP680">
            <v>11081000</v>
          </cell>
          <cell r="AQ680">
            <v>43922</v>
          </cell>
          <cell r="AR680">
            <v>43936</v>
          </cell>
          <cell r="AT680">
            <v>0</v>
          </cell>
          <cell r="AX680" t="str">
            <v>Yes</v>
          </cell>
        </row>
        <row r="681">
          <cell r="A681">
            <v>43802</v>
          </cell>
          <cell r="B681">
            <v>530</v>
          </cell>
          <cell r="C681" t="str">
            <v>C49SZX20190173DZ</v>
          </cell>
          <cell r="D681" t="str">
            <v>嘉裕</v>
          </cell>
          <cell r="E681" t="str">
            <v>YSM20R(SV)-2</v>
          </cell>
          <cell r="F681" t="str">
            <v>#04342</v>
          </cell>
          <cell r="G681" t="e">
            <v>#REF!</v>
          </cell>
          <cell r="H681" t="e">
            <v>#REF!</v>
          </cell>
          <cell r="I681" t="str">
            <v>L-&gt;R</v>
          </cell>
          <cell r="J681" t="str">
            <v>No</v>
          </cell>
          <cell r="K681">
            <v>1</v>
          </cell>
          <cell r="L681">
            <v>109816</v>
          </cell>
          <cell r="M681" t="str">
            <v>APR 20</v>
          </cell>
          <cell r="N681">
            <v>43941</v>
          </cell>
          <cell r="O681">
            <v>11116380</v>
          </cell>
          <cell r="P681">
            <v>15830000</v>
          </cell>
          <cell r="Q681">
            <v>43922</v>
          </cell>
          <cell r="R681" t="str">
            <v>No</v>
          </cell>
          <cell r="S681" t="str">
            <v>C49</v>
          </cell>
          <cell r="T681" t="str">
            <v>SOUTH</v>
          </cell>
          <cell r="U681" t="str">
            <v>深圳</v>
          </cell>
          <cell r="V681" t="str">
            <v>SZ 深圳</v>
          </cell>
          <cell r="W681" t="str">
            <v>DZ</v>
          </cell>
          <cell r="X681" t="str">
            <v>JPY</v>
          </cell>
          <cell r="Y681">
            <v>15830000</v>
          </cell>
          <cell r="Z681">
            <v>1</v>
          </cell>
          <cell r="AA681">
            <v>15830000</v>
          </cell>
          <cell r="AB681">
            <v>7.2900000000000006E-2</v>
          </cell>
          <cell r="AC681">
            <v>1154007</v>
          </cell>
          <cell r="AD681">
            <v>138480.84</v>
          </cell>
          <cell r="AE681">
            <v>0.12</v>
          </cell>
          <cell r="AF681">
            <v>43795</v>
          </cell>
          <cell r="AG681" t="str">
            <v>CIF HK</v>
          </cell>
          <cell r="AK681">
            <v>0.3</v>
          </cell>
          <cell r="AL681">
            <v>4749000</v>
          </cell>
          <cell r="AN681" t="str">
            <v>Yes</v>
          </cell>
          <cell r="AO681">
            <v>0.7</v>
          </cell>
          <cell r="AP681">
            <v>11081000</v>
          </cell>
          <cell r="AQ681">
            <v>43922</v>
          </cell>
          <cell r="AR681">
            <v>43936</v>
          </cell>
          <cell r="AT681">
            <v>0</v>
          </cell>
          <cell r="AX681" t="str">
            <v>Yes</v>
          </cell>
        </row>
        <row r="682">
          <cell r="A682">
            <v>43803</v>
          </cell>
          <cell r="B682">
            <v>531</v>
          </cell>
          <cell r="C682" t="str">
            <v>C49SZX20190173DZ</v>
          </cell>
          <cell r="D682" t="str">
            <v>嘉裕</v>
          </cell>
          <cell r="E682" t="str">
            <v>YSM20R(SV)-2</v>
          </cell>
          <cell r="F682" t="str">
            <v>#04342</v>
          </cell>
          <cell r="G682" t="e">
            <v>#REF!</v>
          </cell>
          <cell r="H682" t="e">
            <v>#REF!</v>
          </cell>
          <cell r="I682" t="str">
            <v>L-&gt;R</v>
          </cell>
          <cell r="J682" t="str">
            <v>cATS10+MVC</v>
          </cell>
          <cell r="K682">
            <v>1</v>
          </cell>
          <cell r="L682">
            <v>109816</v>
          </cell>
          <cell r="M682" t="str">
            <v>APR 20</v>
          </cell>
          <cell r="N682">
            <v>43941</v>
          </cell>
          <cell r="O682">
            <v>11116380</v>
          </cell>
          <cell r="P682">
            <v>15830000</v>
          </cell>
          <cell r="Q682">
            <v>43922</v>
          </cell>
          <cell r="R682" t="str">
            <v>No</v>
          </cell>
          <cell r="S682" t="str">
            <v>C49</v>
          </cell>
          <cell r="T682" t="str">
            <v>SOUTH</v>
          </cell>
          <cell r="U682" t="str">
            <v>深圳</v>
          </cell>
          <cell r="V682" t="str">
            <v>SZ 深圳</v>
          </cell>
          <cell r="W682" t="str">
            <v>DZ</v>
          </cell>
          <cell r="X682" t="str">
            <v>JPY</v>
          </cell>
          <cell r="Y682">
            <v>15830000</v>
          </cell>
          <cell r="Z682">
            <v>1</v>
          </cell>
          <cell r="AA682">
            <v>15830000</v>
          </cell>
          <cell r="AB682">
            <v>7.2900000000000006E-2</v>
          </cell>
          <cell r="AC682">
            <v>1154007</v>
          </cell>
          <cell r="AD682">
            <v>138480.84</v>
          </cell>
          <cell r="AE682">
            <v>0.12</v>
          </cell>
          <cell r="AF682">
            <v>43795</v>
          </cell>
          <cell r="AG682" t="str">
            <v>CIF HK</v>
          </cell>
          <cell r="AK682">
            <v>0.3</v>
          </cell>
          <cell r="AL682">
            <v>4749000</v>
          </cell>
          <cell r="AN682" t="str">
            <v>Yes</v>
          </cell>
          <cell r="AO682">
            <v>0.7</v>
          </cell>
          <cell r="AP682">
            <v>11081000</v>
          </cell>
          <cell r="AQ682">
            <v>43922</v>
          </cell>
          <cell r="AR682">
            <v>43936</v>
          </cell>
          <cell r="AT682">
            <v>0</v>
          </cell>
          <cell r="AX682" t="str">
            <v>Yes</v>
          </cell>
        </row>
        <row r="683">
          <cell r="A683">
            <v>43804</v>
          </cell>
          <cell r="B683">
            <v>532</v>
          </cell>
          <cell r="C683" t="str">
            <v>C49SZX20190149SX</v>
          </cell>
          <cell r="D683" t="str">
            <v>锐诚</v>
          </cell>
          <cell r="E683" t="str">
            <v>YSM40R-4</v>
          </cell>
          <cell r="F683" t="str">
            <v>#78604</v>
          </cell>
          <cell r="G683" t="e">
            <v>#REF!</v>
          </cell>
          <cell r="H683" t="e">
            <v>#REF!</v>
          </cell>
          <cell r="I683" t="str">
            <v>No</v>
          </cell>
          <cell r="J683" t="str">
            <v>No</v>
          </cell>
          <cell r="K683">
            <v>1</v>
          </cell>
          <cell r="L683" t="str">
            <v>Yamaha 归还</v>
          </cell>
          <cell r="M683" t="str">
            <v>DEC 19</v>
          </cell>
          <cell r="N683">
            <v>43818</v>
          </cell>
          <cell r="O683">
            <v>11100364</v>
          </cell>
          <cell r="P683">
            <v>1530000</v>
          </cell>
          <cell r="Q683">
            <v>43800</v>
          </cell>
          <cell r="R683" t="str">
            <v>No</v>
          </cell>
          <cell r="S683" t="str">
            <v>C49</v>
          </cell>
          <cell r="T683" t="str">
            <v>SOUTH</v>
          </cell>
          <cell r="U683" t="str">
            <v>惠州</v>
          </cell>
          <cell r="V683" t="str">
            <v>SZ 深圳</v>
          </cell>
          <cell r="W683" t="str">
            <v>SX</v>
          </cell>
          <cell r="X683" t="str">
            <v>RMB</v>
          </cell>
          <cell r="Y683">
            <v>1530000</v>
          </cell>
          <cell r="Z683">
            <v>1.1299999999999999</v>
          </cell>
          <cell r="AA683">
            <v>1530000</v>
          </cell>
          <cell r="AB683">
            <v>1.1100000000000001</v>
          </cell>
          <cell r="AC683">
            <v>1502920.353982301</v>
          </cell>
          <cell r="AD683">
            <v>180350.44247787612</v>
          </cell>
          <cell r="AE683">
            <v>0.12</v>
          </cell>
          <cell r="AF683">
            <v>43810</v>
          </cell>
          <cell r="AG683" t="str">
            <v>DDP HZ</v>
          </cell>
          <cell r="AK683" t="str">
            <v>agree</v>
          </cell>
          <cell r="AL683">
            <v>306000</v>
          </cell>
          <cell r="AM683">
            <v>43800</v>
          </cell>
          <cell r="AN683" t="str">
            <v>Yes</v>
          </cell>
          <cell r="AO683" t="str">
            <v>agree</v>
          </cell>
          <cell r="AP683">
            <v>1224000</v>
          </cell>
          <cell r="AQ683">
            <v>43800</v>
          </cell>
          <cell r="AR683">
            <v>43817</v>
          </cell>
          <cell r="AX683" t="str">
            <v>Yes</v>
          </cell>
          <cell r="AZ683" t="str">
            <v>Y</v>
          </cell>
          <cell r="BA683" t="str">
            <v>Yes</v>
          </cell>
        </row>
        <row r="684">
          <cell r="A684">
            <v>43805</v>
          </cell>
          <cell r="B684">
            <v>533</v>
          </cell>
          <cell r="C684" t="str">
            <v>C49SZX20190141SS</v>
          </cell>
          <cell r="D684" t="str">
            <v>博睿通</v>
          </cell>
          <cell r="E684" t="str">
            <v>YSM20R(SV)-2</v>
          </cell>
          <cell r="F684" t="str">
            <v>#04235</v>
          </cell>
          <cell r="G684" t="e">
            <v>#REF!</v>
          </cell>
          <cell r="H684" t="e">
            <v>#REF!</v>
          </cell>
          <cell r="I684" t="str">
            <v>L-&gt;R</v>
          </cell>
          <cell r="J684" t="str">
            <v>No</v>
          </cell>
          <cell r="K684">
            <v>1</v>
          </cell>
          <cell r="L684">
            <v>109782</v>
          </cell>
          <cell r="M684" t="str">
            <v>FEB 20</v>
          </cell>
          <cell r="N684">
            <v>43893</v>
          </cell>
          <cell r="O684" t="str">
            <v>11116060/11116359</v>
          </cell>
          <cell r="P684">
            <v>11000000</v>
          </cell>
          <cell r="Q684">
            <v>43862</v>
          </cell>
          <cell r="R684" t="str">
            <v>Yes</v>
          </cell>
          <cell r="S684" t="str">
            <v>C49</v>
          </cell>
          <cell r="T684" t="str">
            <v>SOUTH</v>
          </cell>
          <cell r="U684" t="str">
            <v>深圳</v>
          </cell>
          <cell r="V684" t="str">
            <v>SZ 深圳</v>
          </cell>
          <cell r="W684" t="str">
            <v>SS</v>
          </cell>
          <cell r="X684" t="str">
            <v>JPY</v>
          </cell>
          <cell r="Y684">
            <v>11000000</v>
          </cell>
          <cell r="Z684">
            <v>1</v>
          </cell>
          <cell r="AA684">
            <v>11000000</v>
          </cell>
          <cell r="AB684">
            <v>7.2900000000000006E-2</v>
          </cell>
          <cell r="AC684">
            <v>801900.00000000012</v>
          </cell>
          <cell r="AD684">
            <v>96228.000000000015</v>
          </cell>
          <cell r="AE684">
            <v>0.12</v>
          </cell>
          <cell r="AF684">
            <v>43810</v>
          </cell>
          <cell r="AG684" t="str">
            <v>CIF HK</v>
          </cell>
          <cell r="AK684">
            <v>0.1</v>
          </cell>
          <cell r="AL684">
            <v>1100000</v>
          </cell>
          <cell r="AM684">
            <v>43800</v>
          </cell>
          <cell r="AN684" t="str">
            <v>Yes</v>
          </cell>
          <cell r="AO684">
            <v>0.9</v>
          </cell>
          <cell r="AP684">
            <v>9900000</v>
          </cell>
          <cell r="AQ684">
            <v>43891</v>
          </cell>
          <cell r="AR684">
            <v>43892</v>
          </cell>
          <cell r="AS684">
            <v>0</v>
          </cell>
          <cell r="AT684">
            <v>0</v>
          </cell>
          <cell r="AX684" t="str">
            <v>Yes</v>
          </cell>
          <cell r="AZ684" t="str">
            <v>Y</v>
          </cell>
          <cell r="BA684" t="str">
            <v>Yes</v>
          </cell>
        </row>
        <row r="685">
          <cell r="A685">
            <v>43805</v>
          </cell>
          <cell r="B685">
            <v>534</v>
          </cell>
          <cell r="C685" t="str">
            <v>C49SZX20190141SS</v>
          </cell>
          <cell r="D685" t="str">
            <v>博睿通</v>
          </cell>
          <cell r="E685" t="str">
            <v>YSM20R(SV)-2</v>
          </cell>
          <cell r="F685" t="str">
            <v>#04235</v>
          </cell>
          <cell r="G685" t="e">
            <v>#REF!</v>
          </cell>
          <cell r="H685" t="e">
            <v>#REF!</v>
          </cell>
          <cell r="I685" t="str">
            <v>L-&gt;R</v>
          </cell>
          <cell r="J685" t="str">
            <v>No</v>
          </cell>
          <cell r="K685">
            <v>1</v>
          </cell>
          <cell r="L685">
            <v>109782</v>
          </cell>
          <cell r="M685" t="str">
            <v>FEB 20</v>
          </cell>
          <cell r="N685">
            <v>43893</v>
          </cell>
          <cell r="O685" t="str">
            <v>11116060/11116359</v>
          </cell>
          <cell r="P685">
            <v>11000000</v>
          </cell>
          <cell r="Q685">
            <v>43862</v>
          </cell>
          <cell r="R685" t="str">
            <v>Yes</v>
          </cell>
          <cell r="S685" t="str">
            <v>C49</v>
          </cell>
          <cell r="T685" t="str">
            <v>SOUTH</v>
          </cell>
          <cell r="U685" t="str">
            <v>深圳</v>
          </cell>
          <cell r="V685" t="str">
            <v>SZ 深圳</v>
          </cell>
          <cell r="W685" t="str">
            <v>SS</v>
          </cell>
          <cell r="X685" t="str">
            <v>JPY</v>
          </cell>
          <cell r="Y685">
            <v>11000000</v>
          </cell>
          <cell r="Z685">
            <v>1</v>
          </cell>
          <cell r="AA685">
            <v>11000000</v>
          </cell>
          <cell r="AB685">
            <v>7.2900000000000006E-2</v>
          </cell>
          <cell r="AC685">
            <v>801900.00000000012</v>
          </cell>
          <cell r="AD685">
            <v>96228.000000000015</v>
          </cell>
          <cell r="AE685">
            <v>0.12</v>
          </cell>
          <cell r="AF685">
            <v>43810</v>
          </cell>
          <cell r="AG685" t="str">
            <v>CIF HK</v>
          </cell>
          <cell r="AK685">
            <v>0.1</v>
          </cell>
          <cell r="AL685">
            <v>1100000</v>
          </cell>
          <cell r="AM685">
            <v>43800</v>
          </cell>
          <cell r="AN685" t="str">
            <v>Yes</v>
          </cell>
          <cell r="AO685">
            <v>0.9</v>
          </cell>
          <cell r="AP685">
            <v>9900000</v>
          </cell>
          <cell r="AQ685">
            <v>43891</v>
          </cell>
          <cell r="AR685">
            <v>43892</v>
          </cell>
          <cell r="AS685">
            <v>0</v>
          </cell>
          <cell r="AT685">
            <v>0</v>
          </cell>
          <cell r="AX685" t="str">
            <v>Yes</v>
          </cell>
          <cell r="AZ685" t="str">
            <v>Y</v>
          </cell>
          <cell r="BA685" t="str">
            <v>Yes</v>
          </cell>
        </row>
        <row r="686">
          <cell r="A686">
            <v>43805</v>
          </cell>
          <cell r="B686">
            <v>535</v>
          </cell>
          <cell r="C686" t="str">
            <v>C49SZX20190141SS</v>
          </cell>
          <cell r="D686" t="str">
            <v>博睿通</v>
          </cell>
          <cell r="E686" t="str">
            <v>YSM20R(SV)-2</v>
          </cell>
          <cell r="F686" t="str">
            <v>#04235</v>
          </cell>
          <cell r="G686" t="e">
            <v>#REF!</v>
          </cell>
          <cell r="H686" t="e">
            <v>#REF!</v>
          </cell>
          <cell r="I686" t="str">
            <v>L-&gt;R</v>
          </cell>
          <cell r="J686" t="str">
            <v>No</v>
          </cell>
          <cell r="K686">
            <v>1</v>
          </cell>
          <cell r="L686">
            <v>109782</v>
          </cell>
          <cell r="M686" t="str">
            <v>FEB 20</v>
          </cell>
          <cell r="N686">
            <v>43893</v>
          </cell>
          <cell r="O686" t="str">
            <v>11116060/11116359</v>
          </cell>
          <cell r="P686">
            <v>11000000</v>
          </cell>
          <cell r="Q686">
            <v>43862</v>
          </cell>
          <cell r="R686" t="str">
            <v>Yes</v>
          </cell>
          <cell r="S686" t="str">
            <v>C49</v>
          </cell>
          <cell r="T686" t="str">
            <v>SOUTH</v>
          </cell>
          <cell r="U686" t="str">
            <v>深圳</v>
          </cell>
          <cell r="V686" t="str">
            <v>SZ 深圳</v>
          </cell>
          <cell r="W686" t="str">
            <v>SS</v>
          </cell>
          <cell r="X686" t="str">
            <v>JPY</v>
          </cell>
          <cell r="Y686">
            <v>11000000</v>
          </cell>
          <cell r="Z686">
            <v>1</v>
          </cell>
          <cell r="AA686">
            <v>11000000</v>
          </cell>
          <cell r="AB686">
            <v>7.2900000000000006E-2</v>
          </cell>
          <cell r="AC686">
            <v>801900.00000000012</v>
          </cell>
          <cell r="AD686">
            <v>96228.000000000015</v>
          </cell>
          <cell r="AE686">
            <v>0.12</v>
          </cell>
          <cell r="AF686">
            <v>43810</v>
          </cell>
          <cell r="AG686" t="str">
            <v>CIF HK</v>
          </cell>
          <cell r="AK686">
            <v>0.1</v>
          </cell>
          <cell r="AL686">
            <v>1100000</v>
          </cell>
          <cell r="AM686">
            <v>43800</v>
          </cell>
          <cell r="AN686" t="str">
            <v>Yes</v>
          </cell>
          <cell r="AO686">
            <v>0.9</v>
          </cell>
          <cell r="AP686">
            <v>9900000</v>
          </cell>
          <cell r="AQ686">
            <v>43891</v>
          </cell>
          <cell r="AR686">
            <v>43892</v>
          </cell>
          <cell r="AS686">
            <v>0</v>
          </cell>
          <cell r="AT686">
            <v>0</v>
          </cell>
          <cell r="AX686" t="str">
            <v>Yes</v>
          </cell>
          <cell r="AZ686" t="str">
            <v>Y</v>
          </cell>
          <cell r="BA686" t="str">
            <v>Yes</v>
          </cell>
        </row>
        <row r="687">
          <cell r="A687">
            <v>43805</v>
          </cell>
          <cell r="B687">
            <v>536</v>
          </cell>
          <cell r="C687" t="str">
            <v>C49SZX20190141SS</v>
          </cell>
          <cell r="D687" t="str">
            <v>博睿通</v>
          </cell>
          <cell r="E687" t="str">
            <v>YSM20R(SV)-2</v>
          </cell>
          <cell r="F687" t="str">
            <v>#04235</v>
          </cell>
          <cell r="G687" t="e">
            <v>#REF!</v>
          </cell>
          <cell r="H687" t="e">
            <v>#REF!</v>
          </cell>
          <cell r="I687" t="str">
            <v>L-&gt;R</v>
          </cell>
          <cell r="J687" t="str">
            <v>No</v>
          </cell>
          <cell r="K687">
            <v>1</v>
          </cell>
          <cell r="L687">
            <v>109782</v>
          </cell>
          <cell r="M687" t="str">
            <v>FEB 20</v>
          </cell>
          <cell r="N687">
            <v>43893</v>
          </cell>
          <cell r="O687" t="str">
            <v>11116060/11116359</v>
          </cell>
          <cell r="P687">
            <v>11000000</v>
          </cell>
          <cell r="Q687">
            <v>43862</v>
          </cell>
          <cell r="R687" t="str">
            <v>Yes</v>
          </cell>
          <cell r="S687" t="str">
            <v>C49</v>
          </cell>
          <cell r="T687" t="str">
            <v>SOUTH</v>
          </cell>
          <cell r="U687" t="str">
            <v>深圳</v>
          </cell>
          <cell r="V687" t="str">
            <v>SZ 深圳</v>
          </cell>
          <cell r="W687" t="str">
            <v>SS</v>
          </cell>
          <cell r="X687" t="str">
            <v>JPY</v>
          </cell>
          <cell r="Y687">
            <v>11000000</v>
          </cell>
          <cell r="Z687">
            <v>1</v>
          </cell>
          <cell r="AA687">
            <v>11000000</v>
          </cell>
          <cell r="AB687">
            <v>7.2900000000000006E-2</v>
          </cell>
          <cell r="AC687">
            <v>801900.00000000012</v>
          </cell>
          <cell r="AD687">
            <v>96228.000000000015</v>
          </cell>
          <cell r="AE687">
            <v>0.12</v>
          </cell>
          <cell r="AF687">
            <v>43810</v>
          </cell>
          <cell r="AG687" t="str">
            <v>CIF HK</v>
          </cell>
          <cell r="AK687">
            <v>0.1</v>
          </cell>
          <cell r="AL687">
            <v>1100000</v>
          </cell>
          <cell r="AM687">
            <v>43800</v>
          </cell>
          <cell r="AN687" t="str">
            <v>Yes</v>
          </cell>
          <cell r="AO687">
            <v>0.9</v>
          </cell>
          <cell r="AP687">
            <v>9900000</v>
          </cell>
          <cell r="AQ687">
            <v>43891</v>
          </cell>
          <cell r="AR687">
            <v>43892</v>
          </cell>
          <cell r="AS687">
            <v>0</v>
          </cell>
          <cell r="AT687">
            <v>0</v>
          </cell>
          <cell r="AX687" t="str">
            <v>Yes</v>
          </cell>
          <cell r="AZ687" t="str">
            <v>Y</v>
          </cell>
          <cell r="BA687" t="str">
            <v>Yes</v>
          </cell>
        </row>
        <row r="688">
          <cell r="A688">
            <v>43805</v>
          </cell>
          <cell r="B688">
            <v>537</v>
          </cell>
          <cell r="C688" t="str">
            <v>C49SZX20190141SS</v>
          </cell>
          <cell r="D688" t="str">
            <v>博睿通</v>
          </cell>
          <cell r="E688" t="str">
            <v>YSM20R(SV)-2</v>
          </cell>
          <cell r="F688" t="str">
            <v>#04235</v>
          </cell>
          <cell r="G688" t="e">
            <v>#REF!</v>
          </cell>
          <cell r="H688" t="e">
            <v>#REF!</v>
          </cell>
          <cell r="I688" t="str">
            <v>R-&gt;L</v>
          </cell>
          <cell r="J688" t="str">
            <v>No</v>
          </cell>
          <cell r="K688">
            <v>1</v>
          </cell>
          <cell r="L688">
            <v>109782</v>
          </cell>
          <cell r="M688" t="str">
            <v>FEB 20</v>
          </cell>
          <cell r="N688">
            <v>43893</v>
          </cell>
          <cell r="O688" t="str">
            <v>11116060/11116359</v>
          </cell>
          <cell r="P688">
            <v>11000000</v>
          </cell>
          <cell r="Q688">
            <v>43862</v>
          </cell>
          <cell r="R688" t="str">
            <v>Yes</v>
          </cell>
          <cell r="S688" t="str">
            <v>C49</v>
          </cell>
          <cell r="T688" t="str">
            <v>SOUTH</v>
          </cell>
          <cell r="U688" t="str">
            <v>深圳</v>
          </cell>
          <cell r="V688" t="str">
            <v>SZ 深圳</v>
          </cell>
          <cell r="W688" t="str">
            <v>SS</v>
          </cell>
          <cell r="X688" t="str">
            <v>JPY</v>
          </cell>
          <cell r="Y688">
            <v>11000000</v>
          </cell>
          <cell r="Z688">
            <v>1</v>
          </cell>
          <cell r="AA688">
            <v>11000000</v>
          </cell>
          <cell r="AB688">
            <v>7.2900000000000006E-2</v>
          </cell>
          <cell r="AC688">
            <v>801900.00000000012</v>
          </cell>
          <cell r="AD688">
            <v>96228.000000000015</v>
          </cell>
          <cell r="AE688">
            <v>0.12</v>
          </cell>
          <cell r="AF688">
            <v>43810</v>
          </cell>
          <cell r="AG688" t="str">
            <v>CIF HK</v>
          </cell>
          <cell r="AK688">
            <v>0.1</v>
          </cell>
          <cell r="AL688">
            <v>1100000</v>
          </cell>
          <cell r="AM688">
            <v>43800</v>
          </cell>
          <cell r="AN688" t="str">
            <v>Yes</v>
          </cell>
          <cell r="AO688">
            <v>0.9</v>
          </cell>
          <cell r="AP688">
            <v>9900000</v>
          </cell>
          <cell r="AQ688">
            <v>43891</v>
          </cell>
          <cell r="AR688">
            <v>43892</v>
          </cell>
          <cell r="AS688">
            <v>0</v>
          </cell>
          <cell r="AT688">
            <v>0</v>
          </cell>
          <cell r="AX688" t="str">
            <v>Yes</v>
          </cell>
          <cell r="AZ688" t="str">
            <v>Y</v>
          </cell>
          <cell r="BA688" t="str">
            <v>Yes</v>
          </cell>
        </row>
        <row r="689">
          <cell r="A689">
            <v>43806</v>
          </cell>
          <cell r="B689">
            <v>538</v>
          </cell>
          <cell r="C689" t="str">
            <v>C49SZX20190141SS</v>
          </cell>
          <cell r="D689" t="str">
            <v>博睿通</v>
          </cell>
          <cell r="E689" t="str">
            <v>YSM10</v>
          </cell>
          <cell r="F689" t="str">
            <v>#04235</v>
          </cell>
          <cell r="G689" t="e">
            <v>#REF!</v>
          </cell>
          <cell r="H689" t="e">
            <v>#REF!</v>
          </cell>
          <cell r="I689" t="str">
            <v>L-&gt;R</v>
          </cell>
          <cell r="J689" t="str">
            <v>MVC+ATS15</v>
          </cell>
          <cell r="K689">
            <v>1</v>
          </cell>
          <cell r="L689">
            <v>109749</v>
          </cell>
          <cell r="M689" t="str">
            <v>FEB 20</v>
          </cell>
          <cell r="N689">
            <v>43893</v>
          </cell>
          <cell r="O689" t="str">
            <v>11116060/11116359</v>
          </cell>
          <cell r="P689">
            <v>7722000</v>
          </cell>
          <cell r="Q689">
            <v>43862</v>
          </cell>
          <cell r="R689" t="str">
            <v>Yes</v>
          </cell>
          <cell r="S689" t="str">
            <v>C49</v>
          </cell>
          <cell r="T689" t="str">
            <v>SOUTH</v>
          </cell>
          <cell r="U689" t="str">
            <v>深圳</v>
          </cell>
          <cell r="V689" t="str">
            <v>SZ 深圳</v>
          </cell>
          <cell r="W689" t="str">
            <v>SS</v>
          </cell>
          <cell r="X689" t="str">
            <v>JPY</v>
          </cell>
          <cell r="Y689">
            <v>7722000</v>
          </cell>
          <cell r="Z689">
            <v>1</v>
          </cell>
          <cell r="AA689">
            <v>7722000</v>
          </cell>
          <cell r="AB689">
            <v>7.2900000000000006E-2</v>
          </cell>
          <cell r="AC689">
            <v>562933.80000000005</v>
          </cell>
          <cell r="AD689">
            <v>67552.055999999997</v>
          </cell>
          <cell r="AE689">
            <v>0.12</v>
          </cell>
          <cell r="AF689">
            <v>43810</v>
          </cell>
          <cell r="AG689" t="str">
            <v>CIF HK</v>
          </cell>
          <cell r="AK689">
            <v>0.1</v>
          </cell>
          <cell r="AL689">
            <v>772200</v>
          </cell>
          <cell r="AM689">
            <v>43800</v>
          </cell>
          <cell r="AN689" t="str">
            <v>Yes</v>
          </cell>
          <cell r="AO689">
            <v>0.9</v>
          </cell>
          <cell r="AP689">
            <v>6949800</v>
          </cell>
          <cell r="AQ689">
            <v>43891</v>
          </cell>
          <cell r="AR689">
            <v>43892</v>
          </cell>
          <cell r="AS689">
            <v>0</v>
          </cell>
          <cell r="AT689">
            <v>0</v>
          </cell>
          <cell r="AX689" t="str">
            <v>Yes</v>
          </cell>
          <cell r="AZ689" t="str">
            <v>Y</v>
          </cell>
          <cell r="BA689" t="str">
            <v>Yes</v>
          </cell>
        </row>
        <row r="690">
          <cell r="A690">
            <v>43806</v>
          </cell>
          <cell r="B690">
            <v>539</v>
          </cell>
          <cell r="C690" t="str">
            <v>C49SZX20190141SS</v>
          </cell>
          <cell r="D690" t="str">
            <v>博睿通</v>
          </cell>
          <cell r="E690" t="str">
            <v>YSM10</v>
          </cell>
          <cell r="F690" t="str">
            <v>#04235</v>
          </cell>
          <cell r="G690" t="e">
            <v>#REF!</v>
          </cell>
          <cell r="H690" t="e">
            <v>#REF!</v>
          </cell>
          <cell r="I690" t="str">
            <v>L-&gt;R</v>
          </cell>
          <cell r="J690" t="str">
            <v>MVC+ATS15</v>
          </cell>
          <cell r="K690">
            <v>1</v>
          </cell>
          <cell r="L690">
            <v>109749</v>
          </cell>
          <cell r="M690" t="str">
            <v>FEB 20</v>
          </cell>
          <cell r="N690">
            <v>43893</v>
          </cell>
          <cell r="O690" t="str">
            <v>11116060/11116359</v>
          </cell>
          <cell r="P690">
            <v>7722000</v>
          </cell>
          <cell r="Q690">
            <v>43862</v>
          </cell>
          <cell r="R690" t="str">
            <v>Yes</v>
          </cell>
          <cell r="S690" t="str">
            <v>C49</v>
          </cell>
          <cell r="T690" t="str">
            <v>SOUTH</v>
          </cell>
          <cell r="U690" t="str">
            <v>深圳</v>
          </cell>
          <cell r="V690" t="str">
            <v>SZ 深圳</v>
          </cell>
          <cell r="W690" t="str">
            <v>SS</v>
          </cell>
          <cell r="X690" t="str">
            <v>JPY</v>
          </cell>
          <cell r="Y690">
            <v>7722000</v>
          </cell>
          <cell r="Z690">
            <v>1</v>
          </cell>
          <cell r="AA690">
            <v>7722000</v>
          </cell>
          <cell r="AB690">
            <v>7.2900000000000006E-2</v>
          </cell>
          <cell r="AC690">
            <v>562933.80000000005</v>
          </cell>
          <cell r="AD690">
            <v>67552.055999999997</v>
          </cell>
          <cell r="AE690">
            <v>0.12</v>
          </cell>
          <cell r="AF690">
            <v>43810</v>
          </cell>
          <cell r="AG690" t="str">
            <v>CIF HK</v>
          </cell>
          <cell r="AK690">
            <v>0.1</v>
          </cell>
          <cell r="AL690">
            <v>772200</v>
          </cell>
          <cell r="AM690">
            <v>43800</v>
          </cell>
          <cell r="AN690" t="str">
            <v>Yes</v>
          </cell>
          <cell r="AO690">
            <v>0.9</v>
          </cell>
          <cell r="AP690">
            <v>6949800</v>
          </cell>
          <cell r="AQ690">
            <v>43891</v>
          </cell>
          <cell r="AR690">
            <v>43892</v>
          </cell>
          <cell r="AS690">
            <v>0</v>
          </cell>
          <cell r="AT690">
            <v>0</v>
          </cell>
          <cell r="AX690" t="str">
            <v>Yes</v>
          </cell>
          <cell r="AZ690" t="str">
            <v>Y</v>
          </cell>
          <cell r="BA690" t="str">
            <v>Yes</v>
          </cell>
        </row>
        <row r="691">
          <cell r="A691">
            <v>43806</v>
          </cell>
          <cell r="B691">
            <v>540</v>
          </cell>
          <cell r="C691" t="str">
            <v>C49SZX20190141SS</v>
          </cell>
          <cell r="D691" t="str">
            <v>博睿通</v>
          </cell>
          <cell r="E691" t="str">
            <v>YSM10</v>
          </cell>
          <cell r="F691" t="str">
            <v>#04235</v>
          </cell>
          <cell r="G691" t="e">
            <v>#REF!</v>
          </cell>
          <cell r="H691" t="e">
            <v>#REF!</v>
          </cell>
          <cell r="I691" t="str">
            <v>L-&gt;R</v>
          </cell>
          <cell r="J691" t="str">
            <v>MVC+ATS15</v>
          </cell>
          <cell r="K691">
            <v>1</v>
          </cell>
          <cell r="L691">
            <v>109750</v>
          </cell>
          <cell r="M691" t="str">
            <v>FEB 20</v>
          </cell>
          <cell r="N691">
            <v>43893</v>
          </cell>
          <cell r="O691" t="str">
            <v>11116060/11116359</v>
          </cell>
          <cell r="P691">
            <v>7722000</v>
          </cell>
          <cell r="Q691">
            <v>43862</v>
          </cell>
          <cell r="R691" t="str">
            <v>Yes</v>
          </cell>
          <cell r="S691" t="str">
            <v>C49</v>
          </cell>
          <cell r="T691" t="str">
            <v>SOUTH</v>
          </cell>
          <cell r="U691" t="str">
            <v>深圳</v>
          </cell>
          <cell r="V691" t="str">
            <v>SZ 深圳</v>
          </cell>
          <cell r="W691" t="str">
            <v>SS</v>
          </cell>
          <cell r="X691" t="str">
            <v>JPY</v>
          </cell>
          <cell r="Y691">
            <v>7722000</v>
          </cell>
          <cell r="Z691">
            <v>1</v>
          </cell>
          <cell r="AA691">
            <v>7722000</v>
          </cell>
          <cell r="AB691">
            <v>7.2900000000000006E-2</v>
          </cell>
          <cell r="AC691">
            <v>562933.80000000005</v>
          </cell>
          <cell r="AD691">
            <v>67552.055999999997</v>
          </cell>
          <cell r="AE691">
            <v>0.12</v>
          </cell>
          <cell r="AF691">
            <v>43810</v>
          </cell>
          <cell r="AG691" t="str">
            <v>CIF HK</v>
          </cell>
          <cell r="AK691">
            <v>0.1</v>
          </cell>
          <cell r="AL691">
            <v>772200</v>
          </cell>
          <cell r="AM691">
            <v>43800</v>
          </cell>
          <cell r="AN691" t="str">
            <v>Yes</v>
          </cell>
          <cell r="AO691">
            <v>0.9</v>
          </cell>
          <cell r="AP691">
            <v>6949800</v>
          </cell>
          <cell r="AQ691">
            <v>43891</v>
          </cell>
          <cell r="AR691">
            <v>43892</v>
          </cell>
          <cell r="AS691">
            <v>0</v>
          </cell>
          <cell r="AT691">
            <v>0</v>
          </cell>
          <cell r="AX691" t="str">
            <v>Yes</v>
          </cell>
          <cell r="AZ691" t="str">
            <v>Y</v>
          </cell>
          <cell r="BA691" t="str">
            <v>Yes</v>
          </cell>
        </row>
        <row r="692">
          <cell r="A692">
            <v>43806</v>
          </cell>
          <cell r="B692">
            <v>541</v>
          </cell>
          <cell r="C692" t="str">
            <v>C49SZX20190141SS</v>
          </cell>
          <cell r="D692" t="str">
            <v>博睿通</v>
          </cell>
          <cell r="E692" t="str">
            <v>YSM10</v>
          </cell>
          <cell r="F692" t="str">
            <v>#04235</v>
          </cell>
          <cell r="G692" t="e">
            <v>#REF!</v>
          </cell>
          <cell r="H692" t="e">
            <v>#REF!</v>
          </cell>
          <cell r="I692" t="str">
            <v>L-&gt;R</v>
          </cell>
          <cell r="J692" t="str">
            <v>MVC</v>
          </cell>
          <cell r="K692">
            <v>1</v>
          </cell>
          <cell r="L692">
            <v>109759</v>
          </cell>
          <cell r="M692" t="str">
            <v>FEB 20</v>
          </cell>
          <cell r="N692">
            <v>43893</v>
          </cell>
          <cell r="O692" t="str">
            <v>11116060/11116359</v>
          </cell>
          <cell r="P692">
            <v>7722000</v>
          </cell>
          <cell r="Q692">
            <v>43862</v>
          </cell>
          <cell r="R692" t="str">
            <v>Yes</v>
          </cell>
          <cell r="S692" t="str">
            <v>C49</v>
          </cell>
          <cell r="T692" t="str">
            <v>SOUTH</v>
          </cell>
          <cell r="U692" t="str">
            <v>深圳</v>
          </cell>
          <cell r="V692" t="str">
            <v>SZ 深圳</v>
          </cell>
          <cell r="W692" t="str">
            <v>SS</v>
          </cell>
          <cell r="X692" t="str">
            <v>JPY</v>
          </cell>
          <cell r="Y692">
            <v>7722000</v>
          </cell>
          <cell r="Z692">
            <v>1</v>
          </cell>
          <cell r="AA692">
            <v>7722000</v>
          </cell>
          <cell r="AB692">
            <v>7.2900000000000006E-2</v>
          </cell>
          <cell r="AC692">
            <v>562933.80000000005</v>
          </cell>
          <cell r="AD692">
            <v>67552.055999999997</v>
          </cell>
          <cell r="AE692">
            <v>0.12</v>
          </cell>
          <cell r="AF692">
            <v>43810</v>
          </cell>
          <cell r="AG692" t="str">
            <v>CIF HK</v>
          </cell>
          <cell r="AK692">
            <v>0.1</v>
          </cell>
          <cell r="AL692">
            <v>772200</v>
          </cell>
          <cell r="AM692">
            <v>43800</v>
          </cell>
          <cell r="AN692" t="str">
            <v>Yes</v>
          </cell>
          <cell r="AO692">
            <v>0.9</v>
          </cell>
          <cell r="AP692">
            <v>6949800</v>
          </cell>
          <cell r="AQ692">
            <v>43891</v>
          </cell>
          <cell r="AR692">
            <v>43892</v>
          </cell>
          <cell r="AS692">
            <v>0</v>
          </cell>
          <cell r="AT692">
            <v>0</v>
          </cell>
          <cell r="AX692" t="str">
            <v>Yes</v>
          </cell>
          <cell r="AZ692" t="str">
            <v>Y</v>
          </cell>
          <cell r="BA692" t="str">
            <v>Yes</v>
          </cell>
        </row>
        <row r="693">
          <cell r="A693">
            <v>43806</v>
          </cell>
          <cell r="B693">
            <v>542</v>
          </cell>
          <cell r="C693" t="str">
            <v>C49SZX20190141SS</v>
          </cell>
          <cell r="D693" t="str">
            <v>博睿通</v>
          </cell>
          <cell r="E693" t="str">
            <v>YSM10</v>
          </cell>
          <cell r="F693" t="str">
            <v>#04235</v>
          </cell>
          <cell r="G693" t="e">
            <v>#REF!</v>
          </cell>
          <cell r="H693" t="e">
            <v>#REF!</v>
          </cell>
          <cell r="I693" t="str">
            <v>L-&gt;R</v>
          </cell>
          <cell r="J693" t="str">
            <v>MVC</v>
          </cell>
          <cell r="K693">
            <v>1</v>
          </cell>
          <cell r="L693">
            <v>109762</v>
          </cell>
          <cell r="M693" t="str">
            <v>FEB 20</v>
          </cell>
          <cell r="N693">
            <v>43893</v>
          </cell>
          <cell r="O693" t="str">
            <v>11116060/11116359</v>
          </cell>
          <cell r="P693">
            <v>7722000</v>
          </cell>
          <cell r="Q693">
            <v>43862</v>
          </cell>
          <cell r="R693" t="str">
            <v>Yes</v>
          </cell>
          <cell r="S693" t="str">
            <v>C49</v>
          </cell>
          <cell r="T693" t="str">
            <v>SOUTH</v>
          </cell>
          <cell r="U693" t="str">
            <v>深圳</v>
          </cell>
          <cell r="V693" t="str">
            <v>SZ 深圳</v>
          </cell>
          <cell r="W693" t="str">
            <v>SS</v>
          </cell>
          <cell r="X693" t="str">
            <v>JPY</v>
          </cell>
          <cell r="Y693">
            <v>7722000</v>
          </cell>
          <cell r="Z693">
            <v>1</v>
          </cell>
          <cell r="AA693">
            <v>7722000</v>
          </cell>
          <cell r="AB693">
            <v>7.2900000000000006E-2</v>
          </cell>
          <cell r="AC693">
            <v>562933.80000000005</v>
          </cell>
          <cell r="AD693">
            <v>67552.055999999997</v>
          </cell>
          <cell r="AE693">
            <v>0.12</v>
          </cell>
          <cell r="AF693">
            <v>43810</v>
          </cell>
          <cell r="AG693" t="str">
            <v>CIF HK</v>
          </cell>
          <cell r="AK693">
            <v>0.1</v>
          </cell>
          <cell r="AL693">
            <v>772200</v>
          </cell>
          <cell r="AM693">
            <v>43800</v>
          </cell>
          <cell r="AN693" t="str">
            <v>Yes</v>
          </cell>
          <cell r="AO693">
            <v>0.9</v>
          </cell>
          <cell r="AP693">
            <v>6949800</v>
          </cell>
          <cell r="AQ693">
            <v>43891</v>
          </cell>
          <cell r="AR693">
            <v>43892</v>
          </cell>
          <cell r="AS693">
            <v>0</v>
          </cell>
          <cell r="AT693">
            <v>0</v>
          </cell>
          <cell r="AX693" t="str">
            <v>Yes</v>
          </cell>
          <cell r="AZ693" t="str">
            <v>Y</v>
          </cell>
          <cell r="BA693" t="str">
            <v>Yes</v>
          </cell>
        </row>
        <row r="694">
          <cell r="A694">
            <v>43806</v>
          </cell>
          <cell r="B694">
            <v>543</v>
          </cell>
          <cell r="C694" t="str">
            <v>C49SZX20190141SS</v>
          </cell>
          <cell r="D694" t="str">
            <v>博睿通</v>
          </cell>
          <cell r="E694" t="str">
            <v>YSM10</v>
          </cell>
          <cell r="F694" t="str">
            <v>#04235</v>
          </cell>
          <cell r="G694" t="e">
            <v>#REF!</v>
          </cell>
          <cell r="H694" t="e">
            <v>#REF!</v>
          </cell>
          <cell r="I694" t="str">
            <v>R-&gt;L</v>
          </cell>
          <cell r="J694" t="str">
            <v>MVC</v>
          </cell>
          <cell r="K694">
            <v>1</v>
          </cell>
          <cell r="L694">
            <v>109714</v>
          </cell>
          <cell r="M694" t="str">
            <v>FEB 20</v>
          </cell>
          <cell r="N694">
            <v>43893</v>
          </cell>
          <cell r="O694" t="str">
            <v>11116060/11116359</v>
          </cell>
          <cell r="P694">
            <v>7722000</v>
          </cell>
          <cell r="Q694">
            <v>43862</v>
          </cell>
          <cell r="R694" t="str">
            <v>Yes</v>
          </cell>
          <cell r="S694" t="str">
            <v>C49</v>
          </cell>
          <cell r="T694" t="str">
            <v>SOUTH</v>
          </cell>
          <cell r="U694" t="str">
            <v>深圳</v>
          </cell>
          <cell r="V694" t="str">
            <v>SZ 深圳</v>
          </cell>
          <cell r="W694" t="str">
            <v>SS</v>
          </cell>
          <cell r="X694" t="str">
            <v>JPY</v>
          </cell>
          <cell r="Y694">
            <v>7722000</v>
          </cell>
          <cell r="Z694">
            <v>1</v>
          </cell>
          <cell r="AA694">
            <v>7722000</v>
          </cell>
          <cell r="AB694">
            <v>7.2900000000000006E-2</v>
          </cell>
          <cell r="AC694">
            <v>562933.80000000005</v>
          </cell>
          <cell r="AD694">
            <v>67552.055999999997</v>
          </cell>
          <cell r="AE694">
            <v>0.12</v>
          </cell>
          <cell r="AF694">
            <v>43810</v>
          </cell>
          <cell r="AG694" t="str">
            <v>CIF HK</v>
          </cell>
          <cell r="AK694">
            <v>0.1</v>
          </cell>
          <cell r="AL694">
            <v>772200</v>
          </cell>
          <cell r="AM694">
            <v>43800</v>
          </cell>
          <cell r="AN694" t="str">
            <v>Yes</v>
          </cell>
          <cell r="AO694">
            <v>0.9</v>
          </cell>
          <cell r="AP694">
            <v>6949800</v>
          </cell>
          <cell r="AQ694">
            <v>43891</v>
          </cell>
          <cell r="AR694">
            <v>43892</v>
          </cell>
          <cell r="AS694">
            <v>0</v>
          </cell>
          <cell r="AT694">
            <v>0</v>
          </cell>
          <cell r="AX694" t="str">
            <v>Yes</v>
          </cell>
          <cell r="AZ694" t="str">
            <v>Y</v>
          </cell>
          <cell r="BA694" t="str">
            <v>Yes</v>
          </cell>
        </row>
        <row r="695">
          <cell r="A695">
            <v>43807</v>
          </cell>
          <cell r="B695">
            <v>544</v>
          </cell>
          <cell r="C695" t="str">
            <v>C28SZX20190098YY</v>
          </cell>
          <cell r="D695" t="str">
            <v>嘉裕</v>
          </cell>
          <cell r="E695" t="str">
            <v>YCP10</v>
          </cell>
          <cell r="F695" t="str">
            <v>#04342</v>
          </cell>
          <cell r="G695" t="e">
            <v>#REF!</v>
          </cell>
          <cell r="H695" t="e">
            <v>#REF!</v>
          </cell>
          <cell r="I695" t="str">
            <v>L-&gt;R</v>
          </cell>
          <cell r="J695" t="str">
            <v>No</v>
          </cell>
          <cell r="K695">
            <v>1</v>
          </cell>
          <cell r="L695">
            <v>109532</v>
          </cell>
          <cell r="M695" t="str">
            <v>APR 20</v>
          </cell>
          <cell r="N695">
            <v>43941</v>
          </cell>
          <cell r="O695">
            <v>11116378</v>
          </cell>
          <cell r="P695">
            <v>5820000</v>
          </cell>
          <cell r="Q695">
            <v>43922</v>
          </cell>
          <cell r="R695" t="str">
            <v>No</v>
          </cell>
          <cell r="S695" t="str">
            <v>C28</v>
          </cell>
          <cell r="T695" t="str">
            <v>SOUTH</v>
          </cell>
          <cell r="U695" t="str">
            <v>深圳</v>
          </cell>
          <cell r="V695" t="str">
            <v>SZ 深圳</v>
          </cell>
          <cell r="W695" t="str">
            <v>Yann</v>
          </cell>
          <cell r="X695" t="str">
            <v>JPY</v>
          </cell>
          <cell r="Y695">
            <v>5820000</v>
          </cell>
          <cell r="Z695">
            <v>1</v>
          </cell>
          <cell r="AA695">
            <v>5820000</v>
          </cell>
          <cell r="AB695">
            <v>7.2900000000000006E-2</v>
          </cell>
          <cell r="AC695">
            <v>424278.00000000006</v>
          </cell>
          <cell r="AD695">
            <v>50913.360000000008</v>
          </cell>
          <cell r="AE695">
            <v>0.12</v>
          </cell>
          <cell r="AF695">
            <v>43795</v>
          </cell>
          <cell r="AG695" t="str">
            <v>CIF HK</v>
          </cell>
          <cell r="AK695">
            <v>0.3</v>
          </cell>
          <cell r="AL695">
            <v>1746000</v>
          </cell>
          <cell r="AN695" t="str">
            <v>Yes</v>
          </cell>
          <cell r="AO695">
            <v>0.7</v>
          </cell>
          <cell r="AP695">
            <v>4073999.9999999995</v>
          </cell>
          <cell r="AQ695">
            <v>43922</v>
          </cell>
          <cell r="AR695">
            <v>43936</v>
          </cell>
          <cell r="AS695">
            <v>0</v>
          </cell>
          <cell r="AT695">
            <v>0</v>
          </cell>
          <cell r="AX695" t="str">
            <v>Yes</v>
          </cell>
        </row>
        <row r="696">
          <cell r="A696">
            <v>43800</v>
          </cell>
          <cell r="B696">
            <v>545</v>
          </cell>
          <cell r="C696" t="str">
            <v>C49SZX20190182JL</v>
          </cell>
          <cell r="D696" t="str">
            <v>志恒兴盛</v>
          </cell>
          <cell r="E696" t="str">
            <v>YSM20R(SV)-2</v>
          </cell>
          <cell r="F696" t="str">
            <v>#04229</v>
          </cell>
          <cell r="G696" t="e">
            <v>#REF!</v>
          </cell>
          <cell r="H696" t="e">
            <v>#REF!</v>
          </cell>
          <cell r="I696" t="str">
            <v>R-&gt;L</v>
          </cell>
          <cell r="J696" t="str">
            <v>No</v>
          </cell>
          <cell r="K696">
            <v>1</v>
          </cell>
          <cell r="L696">
            <v>109750</v>
          </cell>
          <cell r="M696" t="str">
            <v>JAN 20</v>
          </cell>
          <cell r="N696">
            <v>43845</v>
          </cell>
          <cell r="O696">
            <v>11116351</v>
          </cell>
          <cell r="P696">
            <v>11000000</v>
          </cell>
          <cell r="Q696">
            <v>43831</v>
          </cell>
          <cell r="R696" t="str">
            <v>Yes</v>
          </cell>
          <cell r="S696" t="str">
            <v>C49</v>
          </cell>
          <cell r="T696" t="str">
            <v>SOUTH</v>
          </cell>
          <cell r="U696" t="str">
            <v>深圳</v>
          </cell>
          <cell r="V696" t="str">
            <v>SZ 深圳</v>
          </cell>
          <cell r="W696" t="str">
            <v>JL</v>
          </cell>
          <cell r="X696" t="str">
            <v>JPY</v>
          </cell>
          <cell r="Y696">
            <v>11000000</v>
          </cell>
          <cell r="Z696">
            <v>1</v>
          </cell>
          <cell r="AA696">
            <v>11000000</v>
          </cell>
          <cell r="AB696">
            <v>7.2900000000000006E-2</v>
          </cell>
          <cell r="AC696">
            <v>801900.00000000012</v>
          </cell>
          <cell r="AD696">
            <v>96228.000000000015</v>
          </cell>
          <cell r="AE696">
            <v>0.12</v>
          </cell>
          <cell r="AF696">
            <v>43836</v>
          </cell>
          <cell r="AG696" t="str">
            <v>CIF HK</v>
          </cell>
          <cell r="AK696" t="str">
            <v>agree</v>
          </cell>
          <cell r="AL696">
            <v>30000</v>
          </cell>
          <cell r="AM696">
            <v>43831</v>
          </cell>
          <cell r="AN696" t="str">
            <v>Yes</v>
          </cell>
          <cell r="AO696">
            <v>0.7</v>
          </cell>
          <cell r="AP696">
            <v>7699999.9999999991</v>
          </cell>
          <cell r="AQ696">
            <v>43831</v>
          </cell>
          <cell r="AR696">
            <v>43845</v>
          </cell>
          <cell r="AS696">
            <v>0</v>
          </cell>
          <cell r="AT696">
            <v>0</v>
          </cell>
          <cell r="AX696" t="str">
            <v>Yes</v>
          </cell>
          <cell r="AY696" t="str">
            <v>Yes</v>
          </cell>
          <cell r="AZ696" t="str">
            <v>Y</v>
          </cell>
          <cell r="BA696" t="str">
            <v>Yes</v>
          </cell>
        </row>
        <row r="697">
          <cell r="A697">
            <v>43801</v>
          </cell>
          <cell r="B697">
            <v>546</v>
          </cell>
          <cell r="C697" t="str">
            <v>C49SZX20190182JL</v>
          </cell>
          <cell r="D697" t="str">
            <v>志恒兴盛</v>
          </cell>
          <cell r="E697" t="str">
            <v>YSM20R(SV)-2</v>
          </cell>
          <cell r="F697" t="str">
            <v>#04229</v>
          </cell>
          <cell r="G697" t="e">
            <v>#REF!</v>
          </cell>
          <cell r="H697" t="e">
            <v>#REF!</v>
          </cell>
          <cell r="I697" t="str">
            <v>L-&gt;R</v>
          </cell>
          <cell r="J697" t="str">
            <v>No</v>
          </cell>
          <cell r="K697">
            <v>1</v>
          </cell>
          <cell r="L697">
            <v>109750</v>
          </cell>
          <cell r="M697" t="str">
            <v>JAN 20</v>
          </cell>
          <cell r="N697">
            <v>43845</v>
          </cell>
          <cell r="O697">
            <v>11116351</v>
          </cell>
          <cell r="P697">
            <v>11000000</v>
          </cell>
          <cell r="Q697">
            <v>43831</v>
          </cell>
          <cell r="R697" t="str">
            <v>Yes</v>
          </cell>
          <cell r="S697" t="str">
            <v>C49</v>
          </cell>
          <cell r="T697" t="str">
            <v>SOUTH</v>
          </cell>
          <cell r="U697" t="str">
            <v>深圳</v>
          </cell>
          <cell r="V697" t="str">
            <v>SZ 深圳</v>
          </cell>
          <cell r="W697" t="str">
            <v>JL</v>
          </cell>
          <cell r="X697" t="str">
            <v>JPY</v>
          </cell>
          <cell r="Y697">
            <v>11000000</v>
          </cell>
          <cell r="Z697">
            <v>1</v>
          </cell>
          <cell r="AA697">
            <v>11000000</v>
          </cell>
          <cell r="AB697">
            <v>7.2900000000000006E-2</v>
          </cell>
          <cell r="AC697">
            <v>801900.00000000012</v>
          </cell>
          <cell r="AD697">
            <v>96228.000000000015</v>
          </cell>
          <cell r="AE697">
            <v>0.12</v>
          </cell>
          <cell r="AF697">
            <v>43836</v>
          </cell>
          <cell r="AG697" t="str">
            <v>CIF HK</v>
          </cell>
          <cell r="AK697">
            <v>0.3</v>
          </cell>
          <cell r="AL697">
            <v>6570000</v>
          </cell>
          <cell r="AM697">
            <v>43831</v>
          </cell>
          <cell r="AN697" t="str">
            <v>Yes</v>
          </cell>
          <cell r="AO697">
            <v>0.7</v>
          </cell>
          <cell r="AP697">
            <v>7699999.9999999991</v>
          </cell>
          <cell r="AQ697">
            <v>43831</v>
          </cell>
          <cell r="AR697">
            <v>43845</v>
          </cell>
          <cell r="AS697">
            <v>0</v>
          </cell>
          <cell r="AT697">
            <v>0</v>
          </cell>
          <cell r="AX697" t="str">
            <v>Yes</v>
          </cell>
          <cell r="AY697" t="str">
            <v>Yes</v>
          </cell>
          <cell r="AZ697" t="str">
            <v>Y</v>
          </cell>
          <cell r="BA697" t="str">
            <v>Yes</v>
          </cell>
        </row>
        <row r="698">
          <cell r="A698">
            <v>43802</v>
          </cell>
          <cell r="B698">
            <v>547</v>
          </cell>
          <cell r="C698" t="str">
            <v>C49SZX20190182JL</v>
          </cell>
          <cell r="D698" t="str">
            <v>志恒兴盛</v>
          </cell>
          <cell r="E698" t="str">
            <v>YSM20R(SV)-2</v>
          </cell>
          <cell r="F698" t="str">
            <v>#04229</v>
          </cell>
          <cell r="G698" t="e">
            <v>#REF!</v>
          </cell>
          <cell r="H698" t="e">
            <v>#REF!</v>
          </cell>
          <cell r="I698" t="str">
            <v>L-&gt;R</v>
          </cell>
          <cell r="J698" t="str">
            <v>No</v>
          </cell>
          <cell r="K698">
            <v>1</v>
          </cell>
          <cell r="L698">
            <v>109750</v>
          </cell>
          <cell r="M698" t="str">
            <v>JAN 20</v>
          </cell>
          <cell r="N698">
            <v>43845</v>
          </cell>
          <cell r="O698">
            <v>11116351</v>
          </cell>
          <cell r="P698">
            <v>11000000</v>
          </cell>
          <cell r="Q698">
            <v>43831</v>
          </cell>
          <cell r="R698" t="str">
            <v>Yes</v>
          </cell>
          <cell r="S698" t="str">
            <v>C49</v>
          </cell>
          <cell r="T698" t="str">
            <v>SOUTH</v>
          </cell>
          <cell r="U698" t="str">
            <v>深圳</v>
          </cell>
          <cell r="V698" t="str">
            <v>SZ 深圳</v>
          </cell>
          <cell r="W698" t="str">
            <v>JL</v>
          </cell>
          <cell r="X698" t="str">
            <v>JPY</v>
          </cell>
          <cell r="Y698">
            <v>11000000</v>
          </cell>
          <cell r="Z698">
            <v>1</v>
          </cell>
          <cell r="AA698">
            <v>11000000</v>
          </cell>
          <cell r="AB698">
            <v>7.2900000000000006E-2</v>
          </cell>
          <cell r="AC698">
            <v>801900.00000000012</v>
          </cell>
          <cell r="AD698">
            <v>96228.000000000015</v>
          </cell>
          <cell r="AE698">
            <v>0.12</v>
          </cell>
          <cell r="AF698">
            <v>43836</v>
          </cell>
          <cell r="AG698" t="str">
            <v>CIF HK</v>
          </cell>
          <cell r="AK698">
            <v>0.3</v>
          </cell>
          <cell r="AL698">
            <v>3300000</v>
          </cell>
          <cell r="AM698">
            <v>43831</v>
          </cell>
          <cell r="AN698" t="str">
            <v>Yes</v>
          </cell>
          <cell r="AO698">
            <v>0.7</v>
          </cell>
          <cell r="AP698">
            <v>7699999.9999999991</v>
          </cell>
          <cell r="AQ698">
            <v>43831</v>
          </cell>
          <cell r="AR698">
            <v>43845</v>
          </cell>
          <cell r="AS698">
            <v>0</v>
          </cell>
          <cell r="AT698">
            <v>0</v>
          </cell>
          <cell r="AX698" t="str">
            <v>Yes</v>
          </cell>
          <cell r="AY698" t="str">
            <v>Yes</v>
          </cell>
          <cell r="AZ698" t="str">
            <v>Y</v>
          </cell>
          <cell r="BA698" t="str">
            <v>Yes</v>
          </cell>
        </row>
        <row r="699">
          <cell r="A699">
            <v>43803</v>
          </cell>
          <cell r="B699">
            <v>548</v>
          </cell>
          <cell r="C699" t="str">
            <v>C49SZX20190182JL</v>
          </cell>
          <cell r="D699" t="str">
            <v>志恒兴盛</v>
          </cell>
          <cell r="E699" t="str">
            <v>YSM10</v>
          </cell>
          <cell r="F699" t="str">
            <v>#04229</v>
          </cell>
          <cell r="G699" t="e">
            <v>#REF!</v>
          </cell>
          <cell r="H699" t="e">
            <v>#REF!</v>
          </cell>
          <cell r="I699" t="str">
            <v>L-&gt;R</v>
          </cell>
          <cell r="J699" t="str">
            <v>MVC</v>
          </cell>
          <cell r="K699">
            <v>1</v>
          </cell>
          <cell r="L699">
            <v>109759</v>
          </cell>
          <cell r="M699" t="str">
            <v>JAN 20</v>
          </cell>
          <cell r="N699">
            <v>43845</v>
          </cell>
          <cell r="O699">
            <v>11116351</v>
          </cell>
          <cell r="P699">
            <v>10510000</v>
          </cell>
          <cell r="Q699">
            <v>43831</v>
          </cell>
          <cell r="R699" t="str">
            <v>Yes</v>
          </cell>
          <cell r="S699" t="str">
            <v>C49</v>
          </cell>
          <cell r="T699" t="str">
            <v>SOUTH</v>
          </cell>
          <cell r="U699" t="str">
            <v>深圳</v>
          </cell>
          <cell r="V699" t="str">
            <v>SZ 深圳</v>
          </cell>
          <cell r="W699" t="str">
            <v>JL</v>
          </cell>
          <cell r="X699" t="str">
            <v>JPY</v>
          </cell>
          <cell r="Y699">
            <v>10510000</v>
          </cell>
          <cell r="Z699">
            <v>1</v>
          </cell>
          <cell r="AA699">
            <v>10510000</v>
          </cell>
          <cell r="AB699">
            <v>7.2900000000000006E-2</v>
          </cell>
          <cell r="AC699">
            <v>766179.00000000012</v>
          </cell>
          <cell r="AD699">
            <v>91941.48000000001</v>
          </cell>
          <cell r="AE699">
            <v>0.12</v>
          </cell>
          <cell r="AF699">
            <v>43836</v>
          </cell>
          <cell r="AG699" t="str">
            <v>CIF HK</v>
          </cell>
          <cell r="AK699">
            <v>0.3</v>
          </cell>
          <cell r="AL699">
            <v>3153000</v>
          </cell>
          <cell r="AM699">
            <v>43831</v>
          </cell>
          <cell r="AN699" t="str">
            <v>Yes</v>
          </cell>
          <cell r="AO699">
            <v>0.7</v>
          </cell>
          <cell r="AP699">
            <v>7356999.9999999991</v>
          </cell>
          <cell r="AQ699">
            <v>43831</v>
          </cell>
          <cell r="AR699">
            <v>43845</v>
          </cell>
          <cell r="AS699">
            <v>0</v>
          </cell>
          <cell r="AT699">
            <v>0</v>
          </cell>
          <cell r="AX699" t="str">
            <v>Yes</v>
          </cell>
          <cell r="AY699" t="str">
            <v>Yes</v>
          </cell>
          <cell r="AZ699" t="str">
            <v>Y</v>
          </cell>
          <cell r="BA699" t="str">
            <v>Yes</v>
          </cell>
        </row>
        <row r="700">
          <cell r="A700">
            <v>43800</v>
          </cell>
          <cell r="B700">
            <v>549</v>
          </cell>
          <cell r="C700" t="str">
            <v>C49SZX20190185DZ</v>
          </cell>
          <cell r="D700" t="str">
            <v>耕创</v>
          </cell>
          <cell r="E700" t="str">
            <v>YSM40R-4</v>
          </cell>
          <cell r="F700" t="str">
            <v>#13223</v>
          </cell>
          <cell r="G700" t="e">
            <v>#REF!</v>
          </cell>
          <cell r="H700" t="e">
            <v>#REF!</v>
          </cell>
          <cell r="I700" t="str">
            <v>L-&gt;R</v>
          </cell>
          <cell r="J700" t="str">
            <v>No</v>
          </cell>
          <cell r="K700">
            <v>1</v>
          </cell>
          <cell r="L700">
            <v>109794</v>
          </cell>
          <cell r="M700" t="str">
            <v>MAR 20</v>
          </cell>
          <cell r="N700">
            <v>43920</v>
          </cell>
          <cell r="O700">
            <v>11100378</v>
          </cell>
          <cell r="P700">
            <v>1550000</v>
          </cell>
          <cell r="Q700">
            <v>43916</v>
          </cell>
          <cell r="R700" t="str">
            <v>No</v>
          </cell>
          <cell r="S700" t="str">
            <v>C49</v>
          </cell>
          <cell r="T700" t="str">
            <v>SOUTH</v>
          </cell>
          <cell r="U700" t="str">
            <v>深圳</v>
          </cell>
          <cell r="V700" t="str">
            <v>SZ 深圳</v>
          </cell>
          <cell r="W700" t="str">
            <v>DY</v>
          </cell>
          <cell r="X700" t="str">
            <v>RMB</v>
          </cell>
          <cell r="Y700">
            <v>1550000</v>
          </cell>
          <cell r="Z700">
            <v>1.1299999999999999</v>
          </cell>
          <cell r="AA700">
            <v>1550000</v>
          </cell>
          <cell r="AB700">
            <v>1.1100000000000001</v>
          </cell>
          <cell r="AC700">
            <v>1522566.3716814162</v>
          </cell>
          <cell r="AD700">
            <v>182707.96460176993</v>
          </cell>
          <cell r="AE700">
            <v>0.12</v>
          </cell>
          <cell r="AF700">
            <v>43817</v>
          </cell>
          <cell r="AG700" t="str">
            <v>DDP SZ</v>
          </cell>
          <cell r="AK700" t="str">
            <v>agree</v>
          </cell>
          <cell r="AL700">
            <v>500000</v>
          </cell>
          <cell r="AM700">
            <v>43800</v>
          </cell>
          <cell r="AN700" t="str">
            <v>Yes</v>
          </cell>
          <cell r="AO700" t="str">
            <v>agree</v>
          </cell>
          <cell r="AP700">
            <v>1100000</v>
          </cell>
          <cell r="AQ700">
            <v>43891</v>
          </cell>
          <cell r="AR700">
            <v>43915</v>
          </cell>
          <cell r="AS700">
            <v>0</v>
          </cell>
          <cell r="AT700">
            <v>0</v>
          </cell>
          <cell r="AX700" t="str">
            <v>Yes</v>
          </cell>
          <cell r="AZ700" t="str">
            <v>Y</v>
          </cell>
          <cell r="BA700" t="str">
            <v>Yes</v>
          </cell>
        </row>
        <row r="701">
          <cell r="A701">
            <v>43800</v>
          </cell>
          <cell r="B701">
            <v>550</v>
          </cell>
          <cell r="C701" t="str">
            <v>C49SZX20190185DZ</v>
          </cell>
          <cell r="D701" t="str">
            <v>耕创</v>
          </cell>
          <cell r="E701" t="str">
            <v>YSM40R-4</v>
          </cell>
          <cell r="F701" t="str">
            <v>#1322</v>
          </cell>
          <cell r="G701" t="e">
            <v>#REF!</v>
          </cell>
          <cell r="H701" t="e">
            <v>#REF!</v>
          </cell>
          <cell r="I701" t="str">
            <v>L-&gt;R</v>
          </cell>
          <cell r="J701" t="str">
            <v>No</v>
          </cell>
          <cell r="K701">
            <v>1</v>
          </cell>
          <cell r="L701">
            <v>109794</v>
          </cell>
          <cell r="M701" t="str">
            <v>MAR 20</v>
          </cell>
          <cell r="N701">
            <v>43920</v>
          </cell>
          <cell r="O701">
            <v>11100378</v>
          </cell>
          <cell r="P701">
            <v>1550000</v>
          </cell>
          <cell r="Q701">
            <v>43891</v>
          </cell>
          <cell r="R701" t="str">
            <v>No</v>
          </cell>
          <cell r="S701" t="str">
            <v>C49</v>
          </cell>
          <cell r="T701" t="str">
            <v>SOUTH</v>
          </cell>
          <cell r="U701" t="str">
            <v>深圳</v>
          </cell>
          <cell r="V701" t="str">
            <v>SZ 深圳</v>
          </cell>
          <cell r="W701" t="str">
            <v>DY</v>
          </cell>
          <cell r="X701" t="str">
            <v>RMB</v>
          </cell>
          <cell r="Y701">
            <v>1550000</v>
          </cell>
          <cell r="Z701">
            <v>1.1299999999999999</v>
          </cell>
          <cell r="AA701">
            <v>1550000</v>
          </cell>
          <cell r="AB701">
            <v>1.1100000000000001</v>
          </cell>
          <cell r="AC701">
            <v>1522566.3716814162</v>
          </cell>
          <cell r="AD701">
            <v>182707.96460176993</v>
          </cell>
          <cell r="AE701">
            <v>0.12</v>
          </cell>
          <cell r="AF701">
            <v>43817</v>
          </cell>
          <cell r="AG701" t="str">
            <v>DDP SZ</v>
          </cell>
          <cell r="AK701" t="str">
            <v>agree</v>
          </cell>
          <cell r="AL701">
            <v>500000</v>
          </cell>
          <cell r="AM701">
            <v>43800</v>
          </cell>
          <cell r="AN701" t="str">
            <v>Yes</v>
          </cell>
          <cell r="AO701" t="str">
            <v>agree</v>
          </cell>
          <cell r="AP701">
            <v>1000000</v>
          </cell>
          <cell r="AQ701">
            <v>43891</v>
          </cell>
          <cell r="AR701">
            <v>43915</v>
          </cell>
          <cell r="AS701">
            <v>0</v>
          </cell>
          <cell r="AT701">
            <v>0</v>
          </cell>
          <cell r="AX701" t="str">
            <v>Yes</v>
          </cell>
          <cell r="AZ701" t="str">
            <v>Y</v>
          </cell>
          <cell r="BA701" t="str">
            <v>Yes</v>
          </cell>
        </row>
        <row r="702">
          <cell r="A702">
            <v>43801</v>
          </cell>
          <cell r="B702">
            <v>551</v>
          </cell>
          <cell r="C702" t="str">
            <v>FS20191216</v>
          </cell>
          <cell r="D702" t="str">
            <v>光世代</v>
          </cell>
          <cell r="E702" t="str">
            <v>YSM10</v>
          </cell>
          <cell r="F702" t="str">
            <v>Yamaha 代理店</v>
          </cell>
          <cell r="G702" t="e">
            <v>#REF!</v>
          </cell>
          <cell r="H702" t="e">
            <v>#REF!</v>
          </cell>
          <cell r="I702" t="str">
            <v>R-&gt;L</v>
          </cell>
          <cell r="J702" t="str">
            <v>MVC</v>
          </cell>
          <cell r="K702">
            <v>1</v>
          </cell>
          <cell r="L702">
            <v>109774</v>
          </cell>
          <cell r="M702" t="str">
            <v>FEB 20</v>
          </cell>
          <cell r="N702">
            <v>43889</v>
          </cell>
          <cell r="O702">
            <v>11116357</v>
          </cell>
          <cell r="P702">
            <v>7150000</v>
          </cell>
          <cell r="Q702">
            <v>43862</v>
          </cell>
          <cell r="R702" t="str">
            <v>Yes</v>
          </cell>
          <cell r="S702" t="str">
            <v>C49</v>
          </cell>
          <cell r="T702" t="str">
            <v>SOUTH</v>
          </cell>
          <cell r="U702" t="str">
            <v>深圳</v>
          </cell>
          <cell r="V702" t="str">
            <v>SZ 深圳</v>
          </cell>
          <cell r="W702" t="str">
            <v>KH</v>
          </cell>
          <cell r="X702" t="str">
            <v>JPY</v>
          </cell>
          <cell r="Y702">
            <v>7150000</v>
          </cell>
          <cell r="Z702">
            <v>1</v>
          </cell>
          <cell r="AA702">
            <v>7150000</v>
          </cell>
          <cell r="AB702">
            <v>7.2900000000000006E-2</v>
          </cell>
          <cell r="AC702">
            <v>521235.00000000006</v>
          </cell>
          <cell r="AD702">
            <v>62548.200000000004</v>
          </cell>
          <cell r="AE702">
            <v>0.12</v>
          </cell>
          <cell r="AF702">
            <v>43815</v>
          </cell>
          <cell r="AG702" t="str">
            <v>CIF HK</v>
          </cell>
          <cell r="AK702">
            <v>0.3</v>
          </cell>
          <cell r="AL702">
            <v>2145000</v>
          </cell>
          <cell r="AM702">
            <v>43800</v>
          </cell>
          <cell r="AN702" t="str">
            <v>Yes</v>
          </cell>
          <cell r="AO702">
            <v>0.7</v>
          </cell>
          <cell r="AP702">
            <v>5005000</v>
          </cell>
          <cell r="AQ702">
            <v>43862</v>
          </cell>
          <cell r="AR702">
            <v>43888</v>
          </cell>
          <cell r="AS702">
            <v>0</v>
          </cell>
          <cell r="AT702">
            <v>0</v>
          </cell>
          <cell r="AX702" t="str">
            <v>Yes</v>
          </cell>
        </row>
        <row r="703">
          <cell r="A703">
            <v>43802</v>
          </cell>
          <cell r="B703">
            <v>552</v>
          </cell>
          <cell r="C703" t="str">
            <v>C49SZX20190189DY</v>
          </cell>
          <cell r="D703" t="str">
            <v>杰森泰</v>
          </cell>
          <cell r="E703" t="str">
            <v>YSM10</v>
          </cell>
          <cell r="F703" t="str">
            <v>#04214</v>
          </cell>
          <cell r="G703" t="e">
            <v>#REF!</v>
          </cell>
          <cell r="H703" t="e">
            <v>#REF!</v>
          </cell>
          <cell r="I703" t="str">
            <v>L-&gt;R</v>
          </cell>
          <cell r="J703" t="str">
            <v>MVC</v>
          </cell>
          <cell r="K703">
            <v>1</v>
          </cell>
          <cell r="L703">
            <v>109723</v>
          </cell>
          <cell r="M703" t="str">
            <v>DEC 19</v>
          </cell>
          <cell r="N703">
            <v>43832</v>
          </cell>
          <cell r="O703">
            <v>11100370</v>
          </cell>
          <cell r="P703">
            <v>600000</v>
          </cell>
          <cell r="Q703">
            <v>43800</v>
          </cell>
          <cell r="R703" t="str">
            <v>No</v>
          </cell>
          <cell r="S703" t="str">
            <v>C49</v>
          </cell>
          <cell r="T703" t="str">
            <v>SOUTH</v>
          </cell>
          <cell r="U703" t="str">
            <v>深圳</v>
          </cell>
          <cell r="V703" t="str">
            <v>SZ 深圳</v>
          </cell>
          <cell r="W703" t="str">
            <v>DY</v>
          </cell>
          <cell r="X703" t="str">
            <v>RMB</v>
          </cell>
          <cell r="Y703">
            <v>600000</v>
          </cell>
          <cell r="Z703">
            <v>1.1299999999999999</v>
          </cell>
          <cell r="AA703">
            <v>600000</v>
          </cell>
          <cell r="AB703">
            <v>1.1100000000000001</v>
          </cell>
          <cell r="AC703">
            <v>589380.53097345144</v>
          </cell>
          <cell r="AD703">
            <v>70725.663716814175</v>
          </cell>
          <cell r="AE703">
            <v>0.12</v>
          </cell>
          <cell r="AF703">
            <v>43819</v>
          </cell>
          <cell r="AG703" t="str">
            <v>含税到厂</v>
          </cell>
          <cell r="AK703">
            <v>1</v>
          </cell>
          <cell r="AL703">
            <v>600000</v>
          </cell>
          <cell r="AM703">
            <v>43800</v>
          </cell>
          <cell r="AN703" t="str">
            <v>Yes</v>
          </cell>
          <cell r="AO703">
            <v>0</v>
          </cell>
          <cell r="AP703">
            <v>0</v>
          </cell>
          <cell r="AS703">
            <v>0</v>
          </cell>
          <cell r="AT703">
            <v>0</v>
          </cell>
          <cell r="AX703" t="str">
            <v>Yes</v>
          </cell>
          <cell r="AZ703" t="str">
            <v>Y</v>
          </cell>
          <cell r="BA703" t="str">
            <v>Yes</v>
          </cell>
        </row>
        <row r="704">
          <cell r="A704">
            <v>43803</v>
          </cell>
          <cell r="B704">
            <v>553</v>
          </cell>
          <cell r="C704" t="str">
            <v>C49SZX20190187JY</v>
          </cell>
          <cell r="D704" t="str">
            <v>宏润通</v>
          </cell>
          <cell r="E704" t="str">
            <v>YSM20R(SV)-2</v>
          </cell>
          <cell r="F704" t="str">
            <v>#73562</v>
          </cell>
          <cell r="G704" t="e">
            <v>#REF!</v>
          </cell>
          <cell r="H704" t="e">
            <v>#REF!</v>
          </cell>
          <cell r="I704" t="str">
            <v>L-&gt;R</v>
          </cell>
          <cell r="J704" t="str">
            <v>MVC</v>
          </cell>
          <cell r="K704">
            <v>1</v>
          </cell>
          <cell r="L704">
            <v>109996</v>
          </cell>
          <cell r="M704" t="str">
            <v>OCT 20</v>
          </cell>
          <cell r="N704">
            <v>44133</v>
          </cell>
          <cell r="O704">
            <v>11116443</v>
          </cell>
          <cell r="P704">
            <v>16200000</v>
          </cell>
          <cell r="Q704">
            <v>44105</v>
          </cell>
          <cell r="R704" t="str">
            <v>No</v>
          </cell>
          <cell r="S704" t="str">
            <v>C49</v>
          </cell>
          <cell r="T704" t="str">
            <v>SOUTH</v>
          </cell>
          <cell r="U704" t="str">
            <v>深圳</v>
          </cell>
          <cell r="V704" t="str">
            <v>SZ 深圳</v>
          </cell>
          <cell r="W704" t="str">
            <v>JY</v>
          </cell>
          <cell r="X704" t="str">
            <v>JPY</v>
          </cell>
          <cell r="Y704">
            <v>16200000</v>
          </cell>
          <cell r="Z704">
            <v>1</v>
          </cell>
          <cell r="AA704">
            <v>16200000</v>
          </cell>
          <cell r="AB704">
            <v>7.2900000000000006E-2</v>
          </cell>
          <cell r="AC704">
            <v>1180980</v>
          </cell>
          <cell r="AD704">
            <v>141717.6</v>
          </cell>
          <cell r="AE704">
            <v>0.12</v>
          </cell>
          <cell r="AF704">
            <v>43819</v>
          </cell>
          <cell r="AG704" t="str">
            <v>DAP SZ</v>
          </cell>
          <cell r="AI704">
            <v>50000</v>
          </cell>
          <cell r="AJ704">
            <v>43829</v>
          </cell>
          <cell r="AK704" t="str">
            <v>agree</v>
          </cell>
          <cell r="AL704">
            <v>2286445</v>
          </cell>
          <cell r="AM704">
            <v>44063</v>
          </cell>
          <cell r="AN704" t="str">
            <v>Yes</v>
          </cell>
          <cell r="AO704" t="str">
            <v>agree</v>
          </cell>
          <cell r="AP704">
            <v>24113555</v>
          </cell>
          <cell r="AQ704">
            <v>44105</v>
          </cell>
          <cell r="AR704">
            <v>44119</v>
          </cell>
          <cell r="AS704">
            <v>0</v>
          </cell>
          <cell r="AT704">
            <v>0</v>
          </cell>
          <cell r="AX704" t="str">
            <v>Yes</v>
          </cell>
          <cell r="AZ704" t="str">
            <v>Yes</v>
          </cell>
          <cell r="BA704" t="str">
            <v>Yes</v>
          </cell>
        </row>
        <row r="705">
          <cell r="A705">
            <v>43804</v>
          </cell>
          <cell r="B705">
            <v>554</v>
          </cell>
          <cell r="C705" t="str">
            <v>C49SZX20190187JY</v>
          </cell>
          <cell r="D705" t="str">
            <v>宏润通</v>
          </cell>
          <cell r="E705" t="str">
            <v>YSM10</v>
          </cell>
          <cell r="F705" t="str">
            <v>#73562</v>
          </cell>
          <cell r="G705" t="e">
            <v>#REF!</v>
          </cell>
          <cell r="H705" t="e">
            <v>#REF!</v>
          </cell>
          <cell r="I705" t="str">
            <v>L-&gt;R</v>
          </cell>
          <cell r="J705" t="str">
            <v>MVC+ATS15</v>
          </cell>
          <cell r="K705">
            <v>1</v>
          </cell>
          <cell r="L705">
            <v>109991</v>
          </cell>
          <cell r="M705" t="str">
            <v>OCT 20</v>
          </cell>
          <cell r="N705">
            <v>44133</v>
          </cell>
          <cell r="O705">
            <v>11116443</v>
          </cell>
          <cell r="P705">
            <v>10200000</v>
          </cell>
          <cell r="Q705">
            <v>44105</v>
          </cell>
          <cell r="R705" t="str">
            <v>No</v>
          </cell>
          <cell r="S705" t="str">
            <v>C49</v>
          </cell>
          <cell r="T705" t="str">
            <v>SOUTH</v>
          </cell>
          <cell r="U705" t="str">
            <v>深圳</v>
          </cell>
          <cell r="V705" t="str">
            <v>SZ 深圳</v>
          </cell>
          <cell r="W705" t="str">
            <v>JY</v>
          </cell>
          <cell r="X705" t="str">
            <v>JPY</v>
          </cell>
          <cell r="Y705">
            <v>10200000</v>
          </cell>
          <cell r="Z705">
            <v>1</v>
          </cell>
          <cell r="AA705">
            <v>10200000</v>
          </cell>
          <cell r="AB705">
            <v>7.2900000000000006E-2</v>
          </cell>
          <cell r="AC705">
            <v>743580.00000000012</v>
          </cell>
          <cell r="AD705">
            <v>89229.6</v>
          </cell>
          <cell r="AE705">
            <v>0.12</v>
          </cell>
          <cell r="AF705">
            <v>43819</v>
          </cell>
          <cell r="AG705" t="str">
            <v>DAP SZ</v>
          </cell>
          <cell r="AI705">
            <v>0</v>
          </cell>
          <cell r="AJ705">
            <v>43829</v>
          </cell>
          <cell r="AK705" t="str">
            <v>agree</v>
          </cell>
          <cell r="AL705">
            <v>0</v>
          </cell>
          <cell r="AM705">
            <v>44063</v>
          </cell>
          <cell r="AN705" t="str">
            <v>Yes</v>
          </cell>
          <cell r="AO705" t="str">
            <v>agree</v>
          </cell>
          <cell r="AS705">
            <v>0</v>
          </cell>
          <cell r="AT705">
            <v>0</v>
          </cell>
          <cell r="AX705" t="str">
            <v>Yes</v>
          </cell>
          <cell r="AZ705" t="str">
            <v>Yes</v>
          </cell>
          <cell r="BA705" t="str">
            <v>Yes</v>
          </cell>
        </row>
        <row r="706">
          <cell r="A706">
            <v>43805</v>
          </cell>
          <cell r="B706">
            <v>555</v>
          </cell>
          <cell r="C706" t="str">
            <v>C49SZX20190188JY</v>
          </cell>
          <cell r="D706" t="str">
            <v>宏润通</v>
          </cell>
          <cell r="E706" t="str">
            <v>YSM20R(SV)-2</v>
          </cell>
          <cell r="F706" t="str">
            <v>#73562</v>
          </cell>
          <cell r="G706" t="e">
            <v>#REF!</v>
          </cell>
          <cell r="H706" t="e">
            <v>#REF!</v>
          </cell>
          <cell r="I706" t="str">
            <v>L-&gt;R</v>
          </cell>
          <cell r="J706" t="str">
            <v>MVC</v>
          </cell>
          <cell r="K706">
            <v>1</v>
          </cell>
          <cell r="L706" t="e">
            <v>#N/A</v>
          </cell>
          <cell r="M706" t="e">
            <v>#N/A</v>
          </cell>
          <cell r="N706"/>
          <cell r="O706"/>
          <cell r="P706"/>
          <cell r="Q706"/>
          <cell r="R706" t="str">
            <v>No</v>
          </cell>
          <cell r="S706" t="str">
            <v>C49</v>
          </cell>
          <cell r="T706" t="str">
            <v>SOUTH</v>
          </cell>
          <cell r="U706" t="str">
            <v>深圳</v>
          </cell>
          <cell r="V706" t="str">
            <v>SZ 深圳</v>
          </cell>
          <cell r="W706" t="str">
            <v>JY</v>
          </cell>
          <cell r="X706" t="str">
            <v>JPY</v>
          </cell>
          <cell r="Y706">
            <v>10600000</v>
          </cell>
          <cell r="Z706">
            <v>1</v>
          </cell>
          <cell r="AA706">
            <v>10600000</v>
          </cell>
          <cell r="AB706">
            <v>7.2900000000000006E-2</v>
          </cell>
          <cell r="AC706">
            <v>772740.00000000012</v>
          </cell>
          <cell r="AD706">
            <v>92728.800000000017</v>
          </cell>
          <cell r="AE706">
            <v>0.12</v>
          </cell>
          <cell r="AF706">
            <v>43819</v>
          </cell>
          <cell r="AG706" t="str">
            <v>DAP SZ</v>
          </cell>
          <cell r="AI706"/>
          <cell r="AJ706"/>
          <cell r="AK706">
            <v>0.2</v>
          </cell>
          <cell r="AL706">
            <v>2120000</v>
          </cell>
          <cell r="AM706"/>
          <cell r="AN706" t="str">
            <v>No</v>
          </cell>
          <cell r="AO706">
            <v>0.8</v>
          </cell>
          <cell r="AP706">
            <v>8480000</v>
          </cell>
          <cell r="AQ706"/>
          <cell r="AR706"/>
          <cell r="AS706">
            <v>0</v>
          </cell>
          <cell r="AT706">
            <v>0</v>
          </cell>
          <cell r="AV706"/>
          <cell r="AX706" t="str">
            <v>Cancel</v>
          </cell>
          <cell r="AY706"/>
          <cell r="AZ706"/>
          <cell r="BA706"/>
        </row>
        <row r="707">
          <cell r="A707">
            <v>43806</v>
          </cell>
          <cell r="B707">
            <v>556</v>
          </cell>
          <cell r="C707" t="str">
            <v>C49SZX20190188JY</v>
          </cell>
          <cell r="D707" t="str">
            <v>宏润通</v>
          </cell>
          <cell r="E707" t="str">
            <v>YSM10</v>
          </cell>
          <cell r="F707" t="str">
            <v>#73562</v>
          </cell>
          <cell r="G707" t="e">
            <v>#REF!</v>
          </cell>
          <cell r="H707" t="e">
            <v>#REF!</v>
          </cell>
          <cell r="I707" t="str">
            <v>L-&gt;R</v>
          </cell>
          <cell r="J707" t="str">
            <v>MVC+ATS15</v>
          </cell>
          <cell r="K707">
            <v>1</v>
          </cell>
          <cell r="L707" t="e">
            <v>#N/A</v>
          </cell>
          <cell r="M707" t="e">
            <v>#N/A</v>
          </cell>
          <cell r="N707"/>
          <cell r="O707"/>
          <cell r="P707"/>
          <cell r="Q707"/>
          <cell r="R707" t="str">
            <v>No</v>
          </cell>
          <cell r="S707" t="str">
            <v>C49</v>
          </cell>
          <cell r="T707" t="str">
            <v>SOUTH</v>
          </cell>
          <cell r="U707" t="str">
            <v>深圳</v>
          </cell>
          <cell r="V707" t="str">
            <v>SZ 深圳</v>
          </cell>
          <cell r="W707" t="str">
            <v>JY</v>
          </cell>
          <cell r="X707" t="str">
            <v>JPY</v>
          </cell>
          <cell r="Y707">
            <v>8150000</v>
          </cell>
          <cell r="Z707">
            <v>1</v>
          </cell>
          <cell r="AA707">
            <v>8150000</v>
          </cell>
          <cell r="AB707">
            <v>7.2900000000000006E-2</v>
          </cell>
          <cell r="AC707">
            <v>594135</v>
          </cell>
          <cell r="AD707">
            <v>71296.2</v>
          </cell>
          <cell r="AE707">
            <v>0.12</v>
          </cell>
          <cell r="AF707">
            <v>43819</v>
          </cell>
          <cell r="AG707" t="str">
            <v>DAP SZ</v>
          </cell>
          <cell r="AI707"/>
          <cell r="AJ707"/>
          <cell r="AK707">
            <v>0.2</v>
          </cell>
          <cell r="AL707">
            <v>1630000</v>
          </cell>
          <cell r="AM707"/>
          <cell r="AN707" t="str">
            <v>No</v>
          </cell>
          <cell r="AO707">
            <v>0.8</v>
          </cell>
          <cell r="AP707">
            <v>6520000</v>
          </cell>
          <cell r="AQ707"/>
          <cell r="AR707"/>
          <cell r="AS707">
            <v>0</v>
          </cell>
          <cell r="AT707">
            <v>0</v>
          </cell>
          <cell r="AV707"/>
          <cell r="AX707" t="str">
            <v>Cancel</v>
          </cell>
          <cell r="AY707"/>
          <cell r="AZ707"/>
          <cell r="BA707"/>
        </row>
        <row r="708">
          <cell r="A708">
            <v>43807</v>
          </cell>
          <cell r="B708">
            <v>557</v>
          </cell>
          <cell r="C708" t="str">
            <v>C49SZX20190188JY</v>
          </cell>
          <cell r="D708" t="str">
            <v>宏润通</v>
          </cell>
          <cell r="E708" t="str">
            <v>YSM10</v>
          </cell>
          <cell r="F708" t="str">
            <v>#73562</v>
          </cell>
          <cell r="G708" t="e">
            <v>#REF!</v>
          </cell>
          <cell r="H708" t="e">
            <v>#REF!</v>
          </cell>
          <cell r="I708" t="str">
            <v>L-&gt;R</v>
          </cell>
          <cell r="J708" t="str">
            <v>MVC+ATS15</v>
          </cell>
          <cell r="K708">
            <v>1</v>
          </cell>
          <cell r="L708" t="e">
            <v>#N/A</v>
          </cell>
          <cell r="M708" t="e">
            <v>#N/A</v>
          </cell>
          <cell r="N708"/>
          <cell r="O708"/>
          <cell r="P708"/>
          <cell r="Q708"/>
          <cell r="R708" t="str">
            <v>No</v>
          </cell>
          <cell r="S708" t="str">
            <v>C49</v>
          </cell>
          <cell r="T708" t="str">
            <v>SOUTH</v>
          </cell>
          <cell r="U708" t="str">
            <v>深圳</v>
          </cell>
          <cell r="V708" t="str">
            <v>SZ 深圳</v>
          </cell>
          <cell r="W708" t="str">
            <v>JY</v>
          </cell>
          <cell r="X708" t="str">
            <v>JPY</v>
          </cell>
          <cell r="Y708">
            <v>8150000</v>
          </cell>
          <cell r="Z708">
            <v>1</v>
          </cell>
          <cell r="AA708">
            <v>8150000</v>
          </cell>
          <cell r="AB708">
            <v>7.2900000000000006E-2</v>
          </cell>
          <cell r="AC708">
            <v>594135</v>
          </cell>
          <cell r="AD708">
            <v>71296.2</v>
          </cell>
          <cell r="AE708">
            <v>0.12</v>
          </cell>
          <cell r="AF708">
            <v>43819</v>
          </cell>
          <cell r="AG708" t="str">
            <v>DAP SZ</v>
          </cell>
          <cell r="AI708"/>
          <cell r="AJ708"/>
          <cell r="AK708">
            <v>0.2</v>
          </cell>
          <cell r="AL708">
            <v>1630000</v>
          </cell>
          <cell r="AM708"/>
          <cell r="AN708" t="str">
            <v>No</v>
          </cell>
          <cell r="AO708">
            <v>0.8</v>
          </cell>
          <cell r="AP708">
            <v>6520000</v>
          </cell>
          <cell r="AQ708"/>
          <cell r="AR708"/>
          <cell r="AS708">
            <v>0</v>
          </cell>
          <cell r="AT708">
            <v>0</v>
          </cell>
          <cell r="AV708"/>
          <cell r="AX708" t="str">
            <v>Cancel</v>
          </cell>
          <cell r="AY708"/>
          <cell r="AZ708"/>
          <cell r="BA708"/>
        </row>
        <row r="709">
          <cell r="A709">
            <v>43808</v>
          </cell>
          <cell r="B709">
            <v>558</v>
          </cell>
          <cell r="C709" t="str">
            <v>C49SZX20190186SS</v>
          </cell>
          <cell r="D709" t="str">
            <v>龙大光电</v>
          </cell>
          <cell r="E709" t="str">
            <v>YSM40R-4</v>
          </cell>
          <cell r="F709" t="str">
            <v>#02893</v>
          </cell>
          <cell r="G709" t="e">
            <v>#REF!</v>
          </cell>
          <cell r="H709" t="e">
            <v>#REF!</v>
          </cell>
          <cell r="I709" t="str">
            <v>R-&gt;L</v>
          </cell>
          <cell r="J709" t="str">
            <v>No</v>
          </cell>
          <cell r="K709">
            <v>1</v>
          </cell>
          <cell r="L709">
            <v>109793</v>
          </cell>
          <cell r="M709" t="str">
            <v>MAR 20</v>
          </cell>
          <cell r="N709">
            <v>43908</v>
          </cell>
          <cell r="O709">
            <v>11100373</v>
          </cell>
          <cell r="P709">
            <v>1450000</v>
          </cell>
          <cell r="Q709">
            <v>43891</v>
          </cell>
          <cell r="R709" t="str">
            <v>No</v>
          </cell>
          <cell r="S709" t="str">
            <v>C49</v>
          </cell>
          <cell r="T709" t="str">
            <v>SOUTH</v>
          </cell>
          <cell r="U709" t="str">
            <v>深圳</v>
          </cell>
          <cell r="V709" t="str">
            <v>SZ 深圳</v>
          </cell>
          <cell r="W709" t="str">
            <v>SS</v>
          </cell>
          <cell r="X709" t="str">
            <v>RMB</v>
          </cell>
          <cell r="Y709">
            <v>1450000</v>
          </cell>
          <cell r="Z709">
            <v>1.1299999999999999</v>
          </cell>
          <cell r="AA709">
            <v>1450000</v>
          </cell>
          <cell r="AB709">
            <v>1.1100000000000001</v>
          </cell>
          <cell r="AC709">
            <v>1424336.283185841</v>
          </cell>
          <cell r="AD709">
            <v>170920.35398230093</v>
          </cell>
          <cell r="AE709">
            <v>0.12</v>
          </cell>
          <cell r="AF709">
            <v>43818</v>
          </cell>
          <cell r="AG709" t="str">
            <v>含税到厂</v>
          </cell>
          <cell r="AK709" t="str">
            <v>agree</v>
          </cell>
          <cell r="AL709">
            <v>435000</v>
          </cell>
          <cell r="AM709">
            <v>43800</v>
          </cell>
          <cell r="AN709" t="str">
            <v>Yes</v>
          </cell>
          <cell r="AO709" t="str">
            <v>agree</v>
          </cell>
          <cell r="AP709">
            <v>942500</v>
          </cell>
          <cell r="AQ709">
            <v>43891</v>
          </cell>
          <cell r="AR709">
            <v>43906</v>
          </cell>
          <cell r="AS709">
            <v>0.05</v>
          </cell>
          <cell r="AT709">
            <v>72500</v>
          </cell>
          <cell r="AU709">
            <v>44136</v>
          </cell>
          <cell r="AV709">
            <v>44154</v>
          </cell>
          <cell r="AX709" t="str">
            <v>Yes</v>
          </cell>
          <cell r="AZ709" t="str">
            <v>Y</v>
          </cell>
          <cell r="BA709" t="str">
            <v>Yes</v>
          </cell>
        </row>
        <row r="710">
          <cell r="A710">
            <v>43809</v>
          </cell>
          <cell r="B710">
            <v>559</v>
          </cell>
          <cell r="C710" t="str">
            <v>C49SZX20190186SS</v>
          </cell>
          <cell r="D710" t="str">
            <v>龙大光电</v>
          </cell>
          <cell r="E710" t="str">
            <v>YSM40R-4</v>
          </cell>
          <cell r="F710" t="str">
            <v>#02893</v>
          </cell>
          <cell r="G710" t="e">
            <v>#REF!</v>
          </cell>
          <cell r="H710" t="e">
            <v>#REF!</v>
          </cell>
          <cell r="I710" t="str">
            <v>R-&gt;L</v>
          </cell>
          <cell r="J710" t="str">
            <v>No</v>
          </cell>
          <cell r="K710">
            <v>1</v>
          </cell>
          <cell r="L710">
            <v>109793</v>
          </cell>
          <cell r="M710" t="str">
            <v>MAR 20</v>
          </cell>
          <cell r="N710">
            <v>43908</v>
          </cell>
          <cell r="O710">
            <v>11100373</v>
          </cell>
          <cell r="P710">
            <v>1450000</v>
          </cell>
          <cell r="Q710">
            <v>43891</v>
          </cell>
          <cell r="R710" t="str">
            <v>No</v>
          </cell>
          <cell r="S710" t="str">
            <v>C49</v>
          </cell>
          <cell r="T710" t="str">
            <v>SOUTH</v>
          </cell>
          <cell r="U710" t="str">
            <v>深圳</v>
          </cell>
          <cell r="V710" t="str">
            <v>SZ 深圳</v>
          </cell>
          <cell r="W710" t="str">
            <v>SS</v>
          </cell>
          <cell r="X710" t="str">
            <v>RMB</v>
          </cell>
          <cell r="Y710">
            <v>1450000</v>
          </cell>
          <cell r="Z710">
            <v>1.1299999999999999</v>
          </cell>
          <cell r="AA710">
            <v>1450000</v>
          </cell>
          <cell r="AB710">
            <v>1.1100000000000001</v>
          </cell>
          <cell r="AC710">
            <v>1424336.283185841</v>
          </cell>
          <cell r="AD710">
            <v>170920.35398230093</v>
          </cell>
          <cell r="AE710">
            <v>0.12</v>
          </cell>
          <cell r="AF710">
            <v>43818</v>
          </cell>
          <cell r="AG710" t="str">
            <v>含税到厂</v>
          </cell>
          <cell r="AK710" t="str">
            <v>agree</v>
          </cell>
          <cell r="AL710">
            <v>435000</v>
          </cell>
          <cell r="AM710">
            <v>43800</v>
          </cell>
          <cell r="AN710" t="str">
            <v>Yes</v>
          </cell>
          <cell r="AO710" t="str">
            <v>agree</v>
          </cell>
          <cell r="AP710">
            <v>942500</v>
          </cell>
          <cell r="AQ710">
            <v>43891</v>
          </cell>
          <cell r="AR710">
            <v>43906</v>
          </cell>
          <cell r="AS710">
            <v>0.05</v>
          </cell>
          <cell r="AT710">
            <v>72500</v>
          </cell>
          <cell r="AU710">
            <v>44136</v>
          </cell>
          <cell r="AV710">
            <v>44154</v>
          </cell>
          <cell r="AX710" t="str">
            <v>Yes</v>
          </cell>
          <cell r="AZ710" t="str">
            <v>Y</v>
          </cell>
          <cell r="BA710" t="str">
            <v>Yes</v>
          </cell>
        </row>
        <row r="711">
          <cell r="A711">
            <v>43800</v>
          </cell>
          <cell r="B711">
            <v>560</v>
          </cell>
          <cell r="C711" t="str">
            <v>C49SZX20190033SX</v>
          </cell>
          <cell r="D711" t="str">
            <v>裕达盛</v>
          </cell>
          <cell r="E711" t="str">
            <v>YSM10</v>
          </cell>
          <cell r="F711" t="str">
            <v>#03895</v>
          </cell>
          <cell r="G711" t="e">
            <v>#REF!</v>
          </cell>
          <cell r="H711" t="e">
            <v>#REF!</v>
          </cell>
          <cell r="I711" t="str">
            <v>R-&gt;L</v>
          </cell>
          <cell r="J711" t="str">
            <v>No</v>
          </cell>
          <cell r="K711">
            <v>1</v>
          </cell>
          <cell r="L711">
            <v>109759</v>
          </cell>
          <cell r="M711" t="str">
            <v>JAN 20</v>
          </cell>
          <cell r="N711">
            <v>43843</v>
          </cell>
          <cell r="O711">
            <v>11100372</v>
          </cell>
          <cell r="P711">
            <v>602800</v>
          </cell>
          <cell r="Q711">
            <v>43831</v>
          </cell>
          <cell r="R711" t="str">
            <v>Yes</v>
          </cell>
          <cell r="S711" t="str">
            <v>C49</v>
          </cell>
          <cell r="T711" t="str">
            <v>SOUTH</v>
          </cell>
          <cell r="U711" t="str">
            <v>深圳</v>
          </cell>
          <cell r="V711" t="str">
            <v>SZ 深圳</v>
          </cell>
          <cell r="W711" t="str">
            <v>SX</v>
          </cell>
          <cell r="X711" t="str">
            <v>RMB</v>
          </cell>
          <cell r="Y711">
            <v>602800</v>
          </cell>
          <cell r="Z711">
            <v>1.1299999999999999</v>
          </cell>
          <cell r="AA711">
            <v>602800</v>
          </cell>
          <cell r="AB711">
            <v>1.1100000000000001</v>
          </cell>
          <cell r="AC711">
            <v>592130.97345132753</v>
          </cell>
          <cell r="AD711">
            <v>71055.716814159299</v>
          </cell>
          <cell r="AE711">
            <v>0.12</v>
          </cell>
          <cell r="AF711">
            <v>43822</v>
          </cell>
          <cell r="AG711" t="str">
            <v>含税到厂</v>
          </cell>
          <cell r="AH711"/>
          <cell r="AI711"/>
          <cell r="AJ711"/>
          <cell r="AK711" t="str">
            <v>agree</v>
          </cell>
          <cell r="AL711">
            <v>202800</v>
          </cell>
          <cell r="AM711">
            <v>43800</v>
          </cell>
          <cell r="AN711" t="str">
            <v>Yes</v>
          </cell>
          <cell r="AO711" t="str">
            <v>agree</v>
          </cell>
          <cell r="AP711">
            <v>400000</v>
          </cell>
          <cell r="AQ711">
            <v>43831</v>
          </cell>
          <cell r="AR711">
            <v>43839</v>
          </cell>
          <cell r="AX711" t="str">
            <v>Yes</v>
          </cell>
        </row>
        <row r="712">
          <cell r="A712">
            <v>43801</v>
          </cell>
          <cell r="B712">
            <v>561</v>
          </cell>
          <cell r="C712" t="str">
            <v>C49SZX20190192MZ</v>
          </cell>
          <cell r="D712" t="str">
            <v>鸿南电子</v>
          </cell>
          <cell r="E712" t="str">
            <v>YSM20R(SV)-2</v>
          </cell>
          <cell r="F712" t="str">
            <v>#56802</v>
          </cell>
          <cell r="G712" t="e">
            <v>#REF!</v>
          </cell>
          <cell r="H712" t="e">
            <v>#REF!</v>
          </cell>
          <cell r="I712" t="str">
            <v>R-&gt;L</v>
          </cell>
          <cell r="J712" t="str">
            <v>No</v>
          </cell>
          <cell r="K712">
            <v>1</v>
          </cell>
          <cell r="L712">
            <v>109730</v>
          </cell>
          <cell r="M712" t="str">
            <v>JAN 20</v>
          </cell>
          <cell r="N712">
            <v>43844</v>
          </cell>
          <cell r="O712">
            <v>11116146</v>
          </cell>
          <cell r="P712">
            <v>12500000</v>
          </cell>
          <cell r="Q712">
            <v>43831</v>
          </cell>
          <cell r="R712" t="str">
            <v>No</v>
          </cell>
          <cell r="S712" t="str">
            <v>C49</v>
          </cell>
          <cell r="T712" t="str">
            <v>SOUTH</v>
          </cell>
          <cell r="U712" t="str">
            <v>深圳</v>
          </cell>
          <cell r="V712" t="str">
            <v>SZ 深圳</v>
          </cell>
          <cell r="W712" t="str">
            <v>MZ</v>
          </cell>
          <cell r="X712" t="str">
            <v>JPY</v>
          </cell>
          <cell r="Y712">
            <v>12500000</v>
          </cell>
          <cell r="Z712">
            <v>1</v>
          </cell>
          <cell r="AA712">
            <v>12500000</v>
          </cell>
          <cell r="AB712">
            <v>7.2900000000000006E-2</v>
          </cell>
          <cell r="AC712">
            <v>911250.00000000012</v>
          </cell>
          <cell r="AD712">
            <v>109350.00000000001</v>
          </cell>
          <cell r="AE712">
            <v>0.12</v>
          </cell>
          <cell r="AF712">
            <v>43823</v>
          </cell>
          <cell r="AG712" t="str">
            <v>CIF HK</v>
          </cell>
          <cell r="AK712">
            <v>0.2</v>
          </cell>
          <cell r="AL712">
            <v>2500000</v>
          </cell>
          <cell r="AM712">
            <v>43800</v>
          </cell>
          <cell r="AN712" t="str">
            <v>Yes</v>
          </cell>
          <cell r="AO712">
            <v>0.8</v>
          </cell>
          <cell r="AP712">
            <v>10000000</v>
          </cell>
          <cell r="AQ712">
            <v>43831</v>
          </cell>
          <cell r="AR712">
            <v>43839</v>
          </cell>
          <cell r="AS712">
            <v>0</v>
          </cell>
          <cell r="AT712">
            <v>0</v>
          </cell>
          <cell r="AX712" t="str">
            <v>Yes</v>
          </cell>
          <cell r="AZ712" t="str">
            <v>Y</v>
          </cell>
          <cell r="BA712" t="str">
            <v>Yes</v>
          </cell>
        </row>
        <row r="713">
          <cell r="A713">
            <v>43802</v>
          </cell>
          <cell r="B713">
            <v>562</v>
          </cell>
          <cell r="C713" t="str">
            <v>C49SZX20190192MZ</v>
          </cell>
          <cell r="D713" t="str">
            <v>鸿南电子</v>
          </cell>
          <cell r="E713" t="str">
            <v>YSM10</v>
          </cell>
          <cell r="F713" t="str">
            <v>#56802</v>
          </cell>
          <cell r="G713" t="e">
            <v>#REF!</v>
          </cell>
          <cell r="H713" t="e">
            <v>#REF!</v>
          </cell>
          <cell r="I713" t="str">
            <v>R-&gt;L</v>
          </cell>
          <cell r="J713" t="str">
            <v>MVC</v>
          </cell>
          <cell r="K713">
            <v>1</v>
          </cell>
          <cell r="L713">
            <v>109759</v>
          </cell>
          <cell r="M713" t="str">
            <v>JAN 20</v>
          </cell>
          <cell r="N713">
            <v>43844</v>
          </cell>
          <cell r="O713">
            <v>11116146</v>
          </cell>
          <cell r="P713">
            <v>9000000</v>
          </cell>
          <cell r="Q713">
            <v>43831</v>
          </cell>
          <cell r="R713" t="str">
            <v>No</v>
          </cell>
          <cell r="S713" t="str">
            <v>C49</v>
          </cell>
          <cell r="T713" t="str">
            <v>SOUTH</v>
          </cell>
          <cell r="U713" t="str">
            <v>深圳</v>
          </cell>
          <cell r="V713" t="str">
            <v>SZ 深圳</v>
          </cell>
          <cell r="W713" t="str">
            <v>MZ</v>
          </cell>
          <cell r="X713" t="str">
            <v>JPY</v>
          </cell>
          <cell r="Y713">
            <v>9000000</v>
          </cell>
          <cell r="Z713">
            <v>1</v>
          </cell>
          <cell r="AA713">
            <v>9000000</v>
          </cell>
          <cell r="AB713">
            <v>7.2900000000000006E-2</v>
          </cell>
          <cell r="AC713">
            <v>656100</v>
          </cell>
          <cell r="AD713">
            <v>78732</v>
          </cell>
          <cell r="AE713">
            <v>0.12</v>
          </cell>
          <cell r="AF713">
            <v>43823</v>
          </cell>
          <cell r="AG713" t="str">
            <v>CIF HK</v>
          </cell>
          <cell r="AK713">
            <v>0.2</v>
          </cell>
          <cell r="AL713">
            <v>1800000</v>
          </cell>
          <cell r="AM713">
            <v>43800</v>
          </cell>
          <cell r="AN713" t="str">
            <v>Yes</v>
          </cell>
          <cell r="AO713">
            <v>0.8</v>
          </cell>
          <cell r="AP713">
            <v>7200000</v>
          </cell>
          <cell r="AQ713">
            <v>43831</v>
          </cell>
          <cell r="AR713">
            <v>43839</v>
          </cell>
          <cell r="AS713">
            <v>0</v>
          </cell>
          <cell r="AT713">
            <v>0</v>
          </cell>
          <cell r="AX713" t="str">
            <v>Yes</v>
          </cell>
          <cell r="AZ713" t="str">
            <v>Y</v>
          </cell>
          <cell r="BA713" t="str">
            <v>Yes</v>
          </cell>
        </row>
        <row r="714">
          <cell r="A714">
            <v>43831</v>
          </cell>
          <cell r="B714">
            <v>563</v>
          </cell>
          <cell r="C714" t="str">
            <v>C49SZX20190193SS</v>
          </cell>
          <cell r="D714" t="str">
            <v>明昌</v>
          </cell>
          <cell r="E714" t="str">
            <v>YSM40R-4</v>
          </cell>
          <cell r="F714" t="str">
            <v>#76304</v>
          </cell>
          <cell r="G714" t="e">
            <v>#REF!</v>
          </cell>
          <cell r="H714" t="e">
            <v>#REF!</v>
          </cell>
          <cell r="I714" t="str">
            <v>L-&gt;R</v>
          </cell>
          <cell r="J714" t="str">
            <v>No</v>
          </cell>
          <cell r="K714">
            <v>1</v>
          </cell>
          <cell r="L714">
            <v>109218</v>
          </cell>
          <cell r="M714" t="str">
            <v>JUL 20</v>
          </cell>
          <cell r="N714">
            <v>44015</v>
          </cell>
          <cell r="O714">
            <v>11100407</v>
          </cell>
          <cell r="P714">
            <v>1400000</v>
          </cell>
          <cell r="Q714">
            <v>44002</v>
          </cell>
          <cell r="R714" t="str">
            <v>No</v>
          </cell>
          <cell r="S714" t="str">
            <v>C49</v>
          </cell>
          <cell r="T714" t="str">
            <v>SOUTH</v>
          </cell>
          <cell r="U714" t="str">
            <v>深圳</v>
          </cell>
          <cell r="V714" t="str">
            <v>SZ 深圳</v>
          </cell>
          <cell r="W714" t="str">
            <v>SS</v>
          </cell>
          <cell r="X714" t="str">
            <v>RMB</v>
          </cell>
          <cell r="Y714">
            <v>1400000</v>
          </cell>
          <cell r="Z714">
            <v>1.1299999999999999</v>
          </cell>
          <cell r="AA714">
            <v>1400000</v>
          </cell>
          <cell r="AB714">
            <v>1.1100000000000001</v>
          </cell>
          <cell r="AC714">
            <v>1375221.2389380534</v>
          </cell>
          <cell r="AD714">
            <v>165026.54867256639</v>
          </cell>
          <cell r="AE714">
            <v>0.12</v>
          </cell>
          <cell r="AF714">
            <v>43838</v>
          </cell>
          <cell r="AG714" t="str">
            <v>含税到厂</v>
          </cell>
          <cell r="AI714">
            <v>180000</v>
          </cell>
          <cell r="AJ714">
            <v>43998</v>
          </cell>
          <cell r="AK714" t="str">
            <v>agree</v>
          </cell>
          <cell r="AL714">
            <v>100000</v>
          </cell>
          <cell r="AM714">
            <v>43831</v>
          </cell>
          <cell r="AN714" t="str">
            <v>Yes</v>
          </cell>
          <cell r="AO714" t="str">
            <v>agree</v>
          </cell>
          <cell r="AP714">
            <v>1300000</v>
          </cell>
          <cell r="AQ714">
            <v>44002</v>
          </cell>
          <cell r="AR714">
            <v>44004</v>
          </cell>
          <cell r="AS714">
            <v>0</v>
          </cell>
          <cell r="AT714">
            <v>0</v>
          </cell>
          <cell r="AX714" t="str">
            <v>Yes</v>
          </cell>
          <cell r="AZ714" t="str">
            <v>Yes</v>
          </cell>
          <cell r="BA714" t="str">
            <v>Yes</v>
          </cell>
        </row>
        <row r="715">
          <cell r="A715">
            <v>43831</v>
          </cell>
          <cell r="B715">
            <v>564</v>
          </cell>
          <cell r="C715" t="str">
            <v>C49SZX20200001SX</v>
          </cell>
          <cell r="D715" t="str">
            <v>柏星</v>
          </cell>
          <cell r="E715" t="str">
            <v>YSM20R(SV)-2</v>
          </cell>
          <cell r="F715" t="str">
            <v>#03362</v>
          </cell>
          <cell r="G715" t="e">
            <v>#REF!</v>
          </cell>
          <cell r="H715" t="e">
            <v>#REF!</v>
          </cell>
          <cell r="I715" t="str">
            <v>R-&gt;L</v>
          </cell>
          <cell r="J715" t="str">
            <v>No</v>
          </cell>
          <cell r="K715">
            <v>1</v>
          </cell>
          <cell r="L715">
            <v>109721</v>
          </cell>
          <cell r="M715" t="str">
            <v>JAN 20</v>
          </cell>
          <cell r="N715">
            <v>43839</v>
          </cell>
          <cell r="O715">
            <v>11116349</v>
          </cell>
          <cell r="P715">
            <v>15000000</v>
          </cell>
          <cell r="Q715">
            <v>43831</v>
          </cell>
          <cell r="R715" t="str">
            <v>No</v>
          </cell>
          <cell r="S715" t="str">
            <v>C49</v>
          </cell>
          <cell r="T715" t="str">
            <v>SOUTH</v>
          </cell>
          <cell r="U715" t="str">
            <v>深圳</v>
          </cell>
          <cell r="V715" t="str">
            <v>SZ 深圳</v>
          </cell>
          <cell r="W715" t="str">
            <v>SX</v>
          </cell>
          <cell r="X715" t="str">
            <v>JPY</v>
          </cell>
          <cell r="Y715">
            <v>15000000</v>
          </cell>
          <cell r="Z715">
            <v>1</v>
          </cell>
          <cell r="AA715">
            <v>15000000</v>
          </cell>
          <cell r="AB715">
            <v>7.2900000000000006E-2</v>
          </cell>
          <cell r="AC715">
            <v>1093500</v>
          </cell>
          <cell r="AD715">
            <v>131220</v>
          </cell>
          <cell r="AE715">
            <v>0.12</v>
          </cell>
          <cell r="AF715">
            <v>43831</v>
          </cell>
          <cell r="AG715" t="str">
            <v>DAP DG</v>
          </cell>
          <cell r="AK715" t="str">
            <v>agree</v>
          </cell>
          <cell r="AL715">
            <v>3100871</v>
          </cell>
          <cell r="AM715">
            <v>43831</v>
          </cell>
          <cell r="AN715" t="str">
            <v>Yes</v>
          </cell>
          <cell r="AO715">
            <v>0.8</v>
          </cell>
          <cell r="AP715">
            <v>12000000</v>
          </cell>
          <cell r="AQ715">
            <v>43831</v>
          </cell>
          <cell r="AR715">
            <v>43837</v>
          </cell>
          <cell r="AS715">
            <v>0</v>
          </cell>
          <cell r="AT715">
            <v>0</v>
          </cell>
          <cell r="AX715" t="str">
            <v>Yes</v>
          </cell>
          <cell r="AZ715" t="str">
            <v>Y</v>
          </cell>
          <cell r="BA715" t="str">
            <v>Yes</v>
          </cell>
        </row>
        <row r="716">
          <cell r="A716">
            <v>43832</v>
          </cell>
          <cell r="B716">
            <v>565</v>
          </cell>
          <cell r="C716" t="str">
            <v>C49SZX20200001SX</v>
          </cell>
          <cell r="D716" t="str">
            <v>柏星</v>
          </cell>
          <cell r="E716" t="str">
            <v>YSM10</v>
          </cell>
          <cell r="F716" t="str">
            <v>#03362</v>
          </cell>
          <cell r="G716" t="e">
            <v>#REF!</v>
          </cell>
          <cell r="H716" t="e">
            <v>#REF!</v>
          </cell>
          <cell r="I716" t="str">
            <v>R-&gt;L</v>
          </cell>
          <cell r="J716" t="str">
            <v>MVC</v>
          </cell>
          <cell r="K716">
            <v>1</v>
          </cell>
          <cell r="L716">
            <v>109723</v>
          </cell>
          <cell r="M716" t="str">
            <v>JAN 20</v>
          </cell>
          <cell r="N716">
            <v>43839</v>
          </cell>
          <cell r="O716">
            <v>11116349</v>
          </cell>
          <cell r="P716">
            <v>9442000</v>
          </cell>
          <cell r="Q716">
            <v>43831</v>
          </cell>
          <cell r="R716" t="str">
            <v>No</v>
          </cell>
          <cell r="S716" t="str">
            <v>C49</v>
          </cell>
          <cell r="T716" t="str">
            <v>SOUTH</v>
          </cell>
          <cell r="U716" t="str">
            <v>深圳</v>
          </cell>
          <cell r="V716" t="str">
            <v>SZ 深圳</v>
          </cell>
          <cell r="W716" t="str">
            <v>SX</v>
          </cell>
          <cell r="X716" t="str">
            <v>JPY</v>
          </cell>
          <cell r="Y716">
            <v>9442000</v>
          </cell>
          <cell r="Z716">
            <v>1</v>
          </cell>
          <cell r="AA716">
            <v>9442000</v>
          </cell>
          <cell r="AB716">
            <v>7.2900000000000006E-2</v>
          </cell>
          <cell r="AC716">
            <v>688321.8</v>
          </cell>
          <cell r="AD716">
            <v>82598.616000000009</v>
          </cell>
          <cell r="AE716">
            <v>0.12</v>
          </cell>
          <cell r="AF716">
            <v>43831</v>
          </cell>
          <cell r="AG716" t="str">
            <v>DAP DG</v>
          </cell>
          <cell r="AK716" t="str">
            <v>agree</v>
          </cell>
          <cell r="AL716">
            <v>1787529</v>
          </cell>
          <cell r="AM716">
            <v>43831</v>
          </cell>
          <cell r="AN716" t="str">
            <v>Yes</v>
          </cell>
          <cell r="AO716">
            <v>0.8</v>
          </cell>
          <cell r="AP716">
            <v>7553600</v>
          </cell>
          <cell r="AQ716">
            <v>43831</v>
          </cell>
          <cell r="AR716">
            <v>43837</v>
          </cell>
          <cell r="AS716">
            <v>0</v>
          </cell>
          <cell r="AT716">
            <v>0</v>
          </cell>
          <cell r="AX716" t="str">
            <v>Yes</v>
          </cell>
          <cell r="AZ716" t="str">
            <v>Y</v>
          </cell>
          <cell r="BA716" t="str">
            <v>Yes</v>
          </cell>
        </row>
        <row r="717">
          <cell r="A717">
            <v>43831</v>
          </cell>
          <cell r="B717">
            <v>566</v>
          </cell>
          <cell r="C717" t="str">
            <v>C49SZX20200002MZ</v>
          </cell>
          <cell r="D717" t="str">
            <v>熙洲电子</v>
          </cell>
          <cell r="E717" t="str">
            <v>YSM20R(SV)-2</v>
          </cell>
          <cell r="F717" t="str">
            <v>#04258</v>
          </cell>
          <cell r="G717" t="e">
            <v>#REF!</v>
          </cell>
          <cell r="H717" t="e">
            <v>#REF!</v>
          </cell>
          <cell r="I717" t="str">
            <v>L-&gt;R</v>
          </cell>
          <cell r="J717" t="str">
            <v>No</v>
          </cell>
          <cell r="K717">
            <v>1</v>
          </cell>
          <cell r="L717">
            <v>109775</v>
          </cell>
          <cell r="M717" t="str">
            <v>MAR 20</v>
          </cell>
          <cell r="N717">
            <v>43901</v>
          </cell>
          <cell r="O717">
            <v>11116365</v>
          </cell>
          <cell r="P717">
            <v>11300000</v>
          </cell>
          <cell r="Q717">
            <v>43891</v>
          </cell>
          <cell r="R717" t="str">
            <v>Yes</v>
          </cell>
          <cell r="S717" t="str">
            <v>C49</v>
          </cell>
          <cell r="T717" t="str">
            <v>SOUTH</v>
          </cell>
          <cell r="U717" t="str">
            <v>東莞</v>
          </cell>
          <cell r="V717" t="str">
            <v>SZ 深圳</v>
          </cell>
          <cell r="W717" t="str">
            <v>MZ</v>
          </cell>
          <cell r="X717" t="str">
            <v>JPY</v>
          </cell>
          <cell r="Y717">
            <v>11300000</v>
          </cell>
          <cell r="Z717">
            <v>1</v>
          </cell>
          <cell r="AA717">
            <v>11300000</v>
          </cell>
          <cell r="AB717">
            <v>7.2999999999999995E-2</v>
          </cell>
          <cell r="AC717">
            <v>824900</v>
          </cell>
          <cell r="AD717">
            <v>98988</v>
          </cell>
          <cell r="AE717">
            <v>0.12</v>
          </cell>
          <cell r="AF717">
            <v>43832</v>
          </cell>
          <cell r="AG717" t="str">
            <v>DAP DG</v>
          </cell>
          <cell r="AK717" t="str">
            <v>agree</v>
          </cell>
          <cell r="AL717">
            <v>794344</v>
          </cell>
          <cell r="AM717">
            <v>43832</v>
          </cell>
          <cell r="AN717" t="str">
            <v>Yes</v>
          </cell>
          <cell r="AO717">
            <v>0.8</v>
          </cell>
          <cell r="AP717">
            <v>9040000</v>
          </cell>
          <cell r="AQ717">
            <v>43891</v>
          </cell>
          <cell r="AR717">
            <v>43899</v>
          </cell>
          <cell r="AS717">
            <v>0</v>
          </cell>
          <cell r="AT717">
            <v>0</v>
          </cell>
          <cell r="AX717" t="str">
            <v>Yes</v>
          </cell>
          <cell r="AY717" t="str">
            <v>Yes</v>
          </cell>
          <cell r="AZ717" t="str">
            <v>Y</v>
          </cell>
          <cell r="BA717" t="str">
            <v>Yes</v>
          </cell>
        </row>
        <row r="718">
          <cell r="A718">
            <v>43832</v>
          </cell>
          <cell r="B718">
            <v>567</v>
          </cell>
          <cell r="C718" t="str">
            <v>C28BJS20190108LY</v>
          </cell>
          <cell r="D718" t="str">
            <v>青岛融创</v>
          </cell>
          <cell r="E718" t="str">
            <v>Heller 1936MK5</v>
          </cell>
          <cell r="F718" t="str">
            <v>No</v>
          </cell>
          <cell r="G718" t="e">
            <v>#REF!</v>
          </cell>
          <cell r="H718" t="e">
            <v>#REF!</v>
          </cell>
          <cell r="I718" t="str">
            <v>R-&gt;L</v>
          </cell>
          <cell r="J718" t="str">
            <v>No</v>
          </cell>
          <cell r="K718">
            <v>1</v>
          </cell>
          <cell r="L718" t="e">
            <v>#N/A</v>
          </cell>
          <cell r="M718" t="e">
            <v>#N/A</v>
          </cell>
          <cell r="N718">
            <v>43932</v>
          </cell>
          <cell r="O718">
            <v>11101053</v>
          </cell>
          <cell r="P718">
            <v>342700</v>
          </cell>
          <cell r="Q718">
            <v>43891</v>
          </cell>
          <cell r="R718" t="str">
            <v>No</v>
          </cell>
          <cell r="S718" t="str">
            <v>C28</v>
          </cell>
          <cell r="T718" t="str">
            <v>NORTH</v>
          </cell>
          <cell r="U718" t="str">
            <v>青岛</v>
          </cell>
          <cell r="V718" t="str">
            <v>BJ 北京</v>
          </cell>
          <cell r="W718" t="str">
            <v>Li Yong</v>
          </cell>
          <cell r="X718" t="str">
            <v>RMB</v>
          </cell>
          <cell r="Y718">
            <v>328000</v>
          </cell>
          <cell r="Z718">
            <v>1.1299999999999999</v>
          </cell>
          <cell r="AA718">
            <v>342700</v>
          </cell>
          <cell r="AB718">
            <v>1.1299999999999999</v>
          </cell>
          <cell r="AC718">
            <v>342700</v>
          </cell>
          <cell r="AD718">
            <v>41124</v>
          </cell>
          <cell r="AE718">
            <v>0.12</v>
          </cell>
          <cell r="AF718">
            <v>43830</v>
          </cell>
          <cell r="AG718" t="str">
            <v>含税到厂</v>
          </cell>
          <cell r="AK718">
            <v>0.3</v>
          </cell>
          <cell r="AL718">
            <v>98400</v>
          </cell>
          <cell r="AN718" t="str">
            <v>No</v>
          </cell>
          <cell r="AO718">
            <v>0.65</v>
          </cell>
          <cell r="AP718">
            <v>222755</v>
          </cell>
          <cell r="AQ718"/>
          <cell r="AS718">
            <v>0.05</v>
          </cell>
          <cell r="AT718">
            <v>17135</v>
          </cell>
          <cell r="AX718"/>
        </row>
        <row r="719">
          <cell r="A719">
            <v>43833</v>
          </cell>
          <cell r="B719">
            <v>568</v>
          </cell>
          <cell r="C719" t="str">
            <v>C49SZX20200003CX</v>
          </cell>
          <cell r="D719" t="str">
            <v>靓颖电子</v>
          </cell>
          <cell r="E719" t="str">
            <v>YSM20R(SV)-2</v>
          </cell>
          <cell r="F719" t="str">
            <v>#04275</v>
          </cell>
          <cell r="G719" t="e">
            <v>#REF!</v>
          </cell>
          <cell r="H719" t="e">
            <v>#REF!</v>
          </cell>
          <cell r="I719" t="str">
            <v>R-&gt;L</v>
          </cell>
          <cell r="J719" t="str">
            <v>MVC</v>
          </cell>
          <cell r="K719">
            <v>1</v>
          </cell>
          <cell r="L719">
            <v>109730</v>
          </cell>
          <cell r="M719" t="str">
            <v>MAR 20</v>
          </cell>
          <cell r="N719">
            <v>43900</v>
          </cell>
          <cell r="O719">
            <v>1111636</v>
          </cell>
          <cell r="P719">
            <v>14500000</v>
          </cell>
          <cell r="Q719">
            <v>43891</v>
          </cell>
          <cell r="R719" t="str">
            <v>Yes</v>
          </cell>
          <cell r="S719" t="str">
            <v>C49</v>
          </cell>
          <cell r="T719" t="str">
            <v>SOUTH</v>
          </cell>
          <cell r="U719" t="str">
            <v>深圳</v>
          </cell>
          <cell r="V719" t="str">
            <v>SZ 深圳</v>
          </cell>
          <cell r="W719" t="str">
            <v>CX</v>
          </cell>
          <cell r="X719" t="str">
            <v>JPY</v>
          </cell>
          <cell r="Y719">
            <v>14500000</v>
          </cell>
          <cell r="Z719">
            <v>1</v>
          </cell>
          <cell r="AA719">
            <v>14500000</v>
          </cell>
          <cell r="AB719">
            <v>7.2999999999999995E-2</v>
          </cell>
          <cell r="AC719">
            <v>1058500</v>
          </cell>
          <cell r="AD719">
            <v>127020</v>
          </cell>
          <cell r="AE719">
            <v>0.12</v>
          </cell>
          <cell r="AF719">
            <v>43467</v>
          </cell>
          <cell r="AG719" t="str">
            <v>DAP ST</v>
          </cell>
          <cell r="AK719">
            <v>0.2</v>
          </cell>
          <cell r="AL719">
            <v>2900000</v>
          </cell>
          <cell r="AM719">
            <v>43891</v>
          </cell>
          <cell r="AN719" t="str">
            <v>Yes</v>
          </cell>
          <cell r="AO719">
            <v>0.8</v>
          </cell>
          <cell r="AP719">
            <v>11600000</v>
          </cell>
          <cell r="AQ719">
            <v>43891</v>
          </cell>
          <cell r="AR719">
            <v>43895</v>
          </cell>
          <cell r="AS719">
            <v>0</v>
          </cell>
          <cell r="AT719">
            <v>0</v>
          </cell>
          <cell r="AX719" t="str">
            <v>Yes</v>
          </cell>
          <cell r="AZ719" t="str">
            <v>Y</v>
          </cell>
          <cell r="BA719" t="str">
            <v>Yes</v>
          </cell>
        </row>
        <row r="720">
          <cell r="A720">
            <v>43834</v>
          </cell>
          <cell r="B720">
            <v>569</v>
          </cell>
          <cell r="C720" t="str">
            <v>C49SZX20190195KW</v>
          </cell>
          <cell r="D720" t="str">
            <v>万恒光电</v>
          </cell>
          <cell r="E720" t="str">
            <v>YSM40R-4</v>
          </cell>
          <cell r="F720" t="str">
            <v>NA</v>
          </cell>
          <cell r="G720" t="e">
            <v>#REF!</v>
          </cell>
          <cell r="H720" t="e">
            <v>#REF!</v>
          </cell>
          <cell r="I720" t="str">
            <v>L-&gt;R</v>
          </cell>
          <cell r="J720" t="str">
            <v>No</v>
          </cell>
          <cell r="K720">
            <v>1</v>
          </cell>
          <cell r="L720" t="e">
            <v>#REF!</v>
          </cell>
          <cell r="M720" t="e">
            <v>#REF!</v>
          </cell>
          <cell r="N720"/>
          <cell r="O720"/>
          <cell r="P720"/>
          <cell r="Q720"/>
          <cell r="R720" t="str">
            <v>Yes</v>
          </cell>
          <cell r="S720" t="str">
            <v>C49</v>
          </cell>
          <cell r="T720" t="str">
            <v>SOUTH</v>
          </cell>
          <cell r="U720" t="str">
            <v>深圳</v>
          </cell>
          <cell r="V720" t="str">
            <v>SZ 深圳</v>
          </cell>
          <cell r="W720" t="str">
            <v>KW</v>
          </cell>
          <cell r="X720" t="str">
            <v>RMB</v>
          </cell>
          <cell r="Y720">
            <v>1500000</v>
          </cell>
          <cell r="Z720">
            <v>1.1299999999999999</v>
          </cell>
          <cell r="AA720">
            <v>1500000</v>
          </cell>
          <cell r="AB720">
            <v>1.1100000000000001</v>
          </cell>
          <cell r="AC720">
            <v>1473451.3274336287</v>
          </cell>
          <cell r="AD720">
            <v>176814.15929203545</v>
          </cell>
          <cell r="AE720">
            <v>0.12</v>
          </cell>
          <cell r="AF720">
            <v>43833</v>
          </cell>
          <cell r="AG720" t="str">
            <v>含税到厂</v>
          </cell>
          <cell r="AI720"/>
          <cell r="AJ720"/>
          <cell r="AK720">
            <v>0.2</v>
          </cell>
          <cell r="AL720">
            <v>300000</v>
          </cell>
          <cell r="AM720"/>
          <cell r="AN720" t="str">
            <v>No</v>
          </cell>
          <cell r="AO720">
            <v>0.8</v>
          </cell>
          <cell r="AP720">
            <v>1200000</v>
          </cell>
          <cell r="AQ720"/>
          <cell r="AR720"/>
          <cell r="AS720">
            <v>0</v>
          </cell>
          <cell r="AT720">
            <v>0</v>
          </cell>
          <cell r="AV720"/>
          <cell r="AX720" t="str">
            <v>Cancel</v>
          </cell>
          <cell r="AY720"/>
          <cell r="AZ720"/>
          <cell r="BA720" t="str">
            <v>Cancel</v>
          </cell>
        </row>
        <row r="721">
          <cell r="A721">
            <v>43835</v>
          </cell>
          <cell r="B721">
            <v>570</v>
          </cell>
          <cell r="C721" t="str">
            <v>C49SZX20190195KW</v>
          </cell>
          <cell r="D721" t="str">
            <v>万恒光电</v>
          </cell>
          <cell r="E721" t="str">
            <v>YSM40R-4</v>
          </cell>
          <cell r="F721" t="str">
            <v>NA</v>
          </cell>
          <cell r="G721" t="e">
            <v>#REF!</v>
          </cell>
          <cell r="H721" t="e">
            <v>#REF!</v>
          </cell>
          <cell r="I721" t="str">
            <v>L-&gt;R</v>
          </cell>
          <cell r="J721" t="str">
            <v>No</v>
          </cell>
          <cell r="K721">
            <v>1</v>
          </cell>
          <cell r="L721" t="e">
            <v>#REF!</v>
          </cell>
          <cell r="M721" t="e">
            <v>#REF!</v>
          </cell>
          <cell r="N721"/>
          <cell r="O721"/>
          <cell r="P721"/>
          <cell r="Q721"/>
          <cell r="R721" t="str">
            <v>Yes</v>
          </cell>
          <cell r="S721" t="str">
            <v>C49</v>
          </cell>
          <cell r="T721" t="str">
            <v>SOUTH</v>
          </cell>
          <cell r="U721" t="str">
            <v>深圳</v>
          </cell>
          <cell r="V721" t="str">
            <v>SZ 深圳</v>
          </cell>
          <cell r="W721" t="str">
            <v>KW</v>
          </cell>
          <cell r="X721" t="str">
            <v>RMB</v>
          </cell>
          <cell r="Y721">
            <v>1500000</v>
          </cell>
          <cell r="Z721">
            <v>1.1299999999999999</v>
          </cell>
          <cell r="AA721">
            <v>1500000</v>
          </cell>
          <cell r="AB721">
            <v>1.1100000000000001</v>
          </cell>
          <cell r="AC721">
            <v>1473451.3274336287</v>
          </cell>
          <cell r="AD721">
            <v>176814.15929203545</v>
          </cell>
          <cell r="AE721">
            <v>0.12</v>
          </cell>
          <cell r="AF721">
            <v>43833</v>
          </cell>
          <cell r="AG721" t="str">
            <v>含税到厂</v>
          </cell>
          <cell r="AI721"/>
          <cell r="AJ721"/>
          <cell r="AK721" t="str">
            <v>AGREE</v>
          </cell>
          <cell r="AL721" t="e">
            <v>#VALUE!</v>
          </cell>
          <cell r="AM721"/>
          <cell r="AN721" t="str">
            <v>No</v>
          </cell>
          <cell r="AO721" t="str">
            <v>agree</v>
          </cell>
          <cell r="AP721" t="e">
            <v>#VALUE!</v>
          </cell>
          <cell r="AQ721"/>
          <cell r="AR721"/>
          <cell r="AS721">
            <v>0</v>
          </cell>
          <cell r="AT721">
            <v>0</v>
          </cell>
          <cell r="AV721"/>
          <cell r="AX721" t="str">
            <v>Cancel</v>
          </cell>
          <cell r="AY721"/>
          <cell r="AZ721"/>
          <cell r="BA721" t="str">
            <v>Cancel</v>
          </cell>
        </row>
        <row r="722">
          <cell r="A722">
            <v>43831</v>
          </cell>
          <cell r="B722">
            <v>571</v>
          </cell>
          <cell r="C722" t="str">
            <v>C49SZX20200005SS</v>
          </cell>
          <cell r="D722" t="str">
            <v>新平泰</v>
          </cell>
          <cell r="E722" t="str">
            <v>YSM20R(SV)-2</v>
          </cell>
          <cell r="F722" t="str">
            <v>NA</v>
          </cell>
          <cell r="G722" t="e">
            <v>#REF!</v>
          </cell>
          <cell r="H722" t="e">
            <v>#REF!</v>
          </cell>
          <cell r="I722" t="str">
            <v>L-&gt;R</v>
          </cell>
          <cell r="J722" t="str">
            <v>No</v>
          </cell>
          <cell r="K722">
            <v>1</v>
          </cell>
          <cell r="L722" t="e">
            <v>#N/A</v>
          </cell>
          <cell r="M722" t="e">
            <v>#N/A</v>
          </cell>
          <cell r="N722"/>
          <cell r="O722"/>
          <cell r="P722"/>
          <cell r="Q722"/>
          <cell r="R722" t="str">
            <v>Yes</v>
          </cell>
          <cell r="S722" t="str">
            <v>C49</v>
          </cell>
          <cell r="T722" t="str">
            <v>SOUTH</v>
          </cell>
          <cell r="U722" t="str">
            <v>深圳</v>
          </cell>
          <cell r="V722" t="str">
            <v>SZ 深圳</v>
          </cell>
          <cell r="W722" t="str">
            <v>SS</v>
          </cell>
          <cell r="X722" t="str">
            <v>JPY</v>
          </cell>
          <cell r="Y722">
            <v>11714000</v>
          </cell>
          <cell r="Z722">
            <v>1</v>
          </cell>
          <cell r="AA722">
            <v>11714000</v>
          </cell>
          <cell r="AB722">
            <v>7.2999999999999995E-2</v>
          </cell>
          <cell r="AC722">
            <v>855122</v>
          </cell>
          <cell r="AD722">
            <v>102614.64</v>
          </cell>
          <cell r="AE722">
            <v>0.12</v>
          </cell>
          <cell r="AF722">
            <v>43837</v>
          </cell>
          <cell r="AG722" t="str">
            <v>DAP SZ</v>
          </cell>
          <cell r="AI722"/>
          <cell r="AJ722"/>
          <cell r="AK722">
            <v>0.1</v>
          </cell>
          <cell r="AL722">
            <v>1171400</v>
          </cell>
          <cell r="AM722"/>
          <cell r="AN722" t="str">
            <v>No</v>
          </cell>
          <cell r="AO722">
            <v>0.9</v>
          </cell>
          <cell r="AP722">
            <v>10542600</v>
          </cell>
          <cell r="AQ722"/>
          <cell r="AR722"/>
          <cell r="AS722">
            <v>0</v>
          </cell>
          <cell r="AT722">
            <v>0</v>
          </cell>
          <cell r="AV722"/>
          <cell r="AX722" t="str">
            <v>Cancel</v>
          </cell>
          <cell r="AY722"/>
          <cell r="AZ722"/>
          <cell r="BA722"/>
        </row>
        <row r="723">
          <cell r="A723">
            <v>43831</v>
          </cell>
          <cell r="B723">
            <v>572</v>
          </cell>
          <cell r="C723" t="str">
            <v>C49SZX20200008MX</v>
          </cell>
          <cell r="D723" t="str">
            <v>长源兴/end user美联辉</v>
          </cell>
          <cell r="E723" t="str">
            <v>YSM20R(SV)-2</v>
          </cell>
          <cell r="F723" t="str">
            <v>#04293</v>
          </cell>
          <cell r="G723" t="e">
            <v>#REF!</v>
          </cell>
          <cell r="H723" t="e">
            <v>#REF!</v>
          </cell>
          <cell r="I723" t="str">
            <v>R-&gt;L</v>
          </cell>
          <cell r="J723" t="str">
            <v>No</v>
          </cell>
          <cell r="K723">
            <v>1</v>
          </cell>
          <cell r="L723">
            <v>109750</v>
          </cell>
          <cell r="M723" t="str">
            <v>FEB 20</v>
          </cell>
          <cell r="N723">
            <v>43892</v>
          </cell>
          <cell r="O723">
            <v>11116356</v>
          </cell>
          <cell r="P723">
            <v>10736800</v>
          </cell>
          <cell r="Q723">
            <v>43862</v>
          </cell>
          <cell r="R723" t="str">
            <v>Yes</v>
          </cell>
          <cell r="S723" t="str">
            <v>C49</v>
          </cell>
          <cell r="T723" t="str">
            <v>SOUTH</v>
          </cell>
          <cell r="U723" t="str">
            <v>深圳</v>
          </cell>
          <cell r="V723" t="str">
            <v>SZ 深圳</v>
          </cell>
          <cell r="W723" t="str">
            <v>MX</v>
          </cell>
          <cell r="X723" t="str">
            <v>JPY</v>
          </cell>
          <cell r="Y723">
            <v>10736800</v>
          </cell>
          <cell r="Z723">
            <v>1</v>
          </cell>
          <cell r="AA723">
            <v>10736800</v>
          </cell>
          <cell r="AB723">
            <v>7.2999999999999995E-2</v>
          </cell>
          <cell r="AC723">
            <v>783786.39999999991</v>
          </cell>
          <cell r="AD723">
            <v>94054.367999999988</v>
          </cell>
          <cell r="AE723">
            <v>0.12</v>
          </cell>
          <cell r="AF723">
            <v>43837</v>
          </cell>
          <cell r="AG723" t="str">
            <v>CIF HK</v>
          </cell>
          <cell r="AK723">
            <v>0.3</v>
          </cell>
          <cell r="AL723">
            <v>3221040</v>
          </cell>
          <cell r="AM723">
            <v>43831</v>
          </cell>
          <cell r="AN723" t="str">
            <v>Yes</v>
          </cell>
          <cell r="AO723">
            <v>0.7</v>
          </cell>
          <cell r="AP723">
            <v>7515759.9999999991</v>
          </cell>
          <cell r="AQ723">
            <v>43862</v>
          </cell>
          <cell r="AR723">
            <v>43886</v>
          </cell>
          <cell r="AS723">
            <v>0</v>
          </cell>
          <cell r="AT723">
            <v>0</v>
          </cell>
          <cell r="AX723" t="str">
            <v>Yes</v>
          </cell>
          <cell r="AY723" t="str">
            <v>Yes</v>
          </cell>
          <cell r="AZ723" t="str">
            <v>Y</v>
          </cell>
          <cell r="BA723" t="str">
            <v>Yes</v>
          </cell>
        </row>
        <row r="724">
          <cell r="A724">
            <v>43832</v>
          </cell>
          <cell r="B724">
            <v>573</v>
          </cell>
          <cell r="C724" t="str">
            <v>C49SZX20200008MX</v>
          </cell>
          <cell r="D724" t="str">
            <v>长源兴/end user美联辉</v>
          </cell>
          <cell r="E724" t="str">
            <v>YSM10</v>
          </cell>
          <cell r="F724" t="str">
            <v>#04293</v>
          </cell>
          <cell r="G724" t="e">
            <v>#REF!</v>
          </cell>
          <cell r="H724" t="e">
            <v>#REF!</v>
          </cell>
          <cell r="I724" t="str">
            <v>R-&gt;L</v>
          </cell>
          <cell r="J724" t="str">
            <v>MVC</v>
          </cell>
          <cell r="K724">
            <v>1</v>
          </cell>
          <cell r="L724">
            <v>109762</v>
          </cell>
          <cell r="M724" t="str">
            <v>FEB 20</v>
          </cell>
          <cell r="N724">
            <v>43892</v>
          </cell>
          <cell r="O724">
            <v>11116356</v>
          </cell>
          <cell r="P724">
            <v>7158000</v>
          </cell>
          <cell r="Q724">
            <v>43862</v>
          </cell>
          <cell r="R724" t="str">
            <v>Yes</v>
          </cell>
          <cell r="S724" t="str">
            <v>C49</v>
          </cell>
          <cell r="T724" t="str">
            <v>SOUTH</v>
          </cell>
          <cell r="U724" t="str">
            <v>深圳</v>
          </cell>
          <cell r="V724" t="str">
            <v>SZ 深圳</v>
          </cell>
          <cell r="W724" t="str">
            <v>MX</v>
          </cell>
          <cell r="X724" t="str">
            <v>JPY</v>
          </cell>
          <cell r="Y724">
            <v>7158000</v>
          </cell>
          <cell r="Z724">
            <v>1</v>
          </cell>
          <cell r="AA724">
            <v>7158000</v>
          </cell>
          <cell r="AB724">
            <v>7.2999999999999995E-2</v>
          </cell>
          <cell r="AC724">
            <v>522533.99999999994</v>
          </cell>
          <cell r="AD724">
            <v>62704.079999999987</v>
          </cell>
          <cell r="AE724">
            <v>0.12</v>
          </cell>
          <cell r="AF724">
            <v>43837</v>
          </cell>
          <cell r="AG724" t="str">
            <v>CIF HK</v>
          </cell>
          <cell r="AK724">
            <v>0.3</v>
          </cell>
          <cell r="AL724">
            <v>2147400</v>
          </cell>
          <cell r="AM724">
            <v>43832</v>
          </cell>
          <cell r="AN724" t="str">
            <v>Yes</v>
          </cell>
          <cell r="AO724">
            <v>0.7</v>
          </cell>
          <cell r="AP724">
            <v>5010600</v>
          </cell>
          <cell r="AQ724">
            <v>43862</v>
          </cell>
          <cell r="AR724">
            <v>43886</v>
          </cell>
          <cell r="AS724">
            <v>0</v>
          </cell>
          <cell r="AT724">
            <v>0</v>
          </cell>
          <cell r="AX724" t="str">
            <v>Yes</v>
          </cell>
          <cell r="AY724" t="str">
            <v>Yes</v>
          </cell>
          <cell r="AZ724" t="str">
            <v>Y</v>
          </cell>
          <cell r="BA724" t="str">
            <v>Yes</v>
          </cell>
        </row>
        <row r="725">
          <cell r="A725">
            <v>43831</v>
          </cell>
          <cell r="B725">
            <v>574</v>
          </cell>
          <cell r="C725" t="str">
            <v>C49SZX20200012SS</v>
          </cell>
          <cell r="D725" t="str">
            <v>康腾</v>
          </cell>
          <cell r="E725" t="str">
            <v>YSM20R(SV)-2</v>
          </cell>
          <cell r="F725" t="str">
            <v>#82885</v>
          </cell>
          <cell r="G725" t="e">
            <v>#REF!</v>
          </cell>
          <cell r="H725" t="e">
            <v>#REF!</v>
          </cell>
          <cell r="I725" t="str">
            <v>R-&gt;L</v>
          </cell>
          <cell r="J725" t="str">
            <v>No</v>
          </cell>
          <cell r="K725">
            <v>1</v>
          </cell>
          <cell r="L725">
            <v>109816</v>
          </cell>
          <cell r="M725" t="str">
            <v>MAY 20</v>
          </cell>
          <cell r="N725">
            <v>43966</v>
          </cell>
          <cell r="O725">
            <v>11116386</v>
          </cell>
          <cell r="P725">
            <v>11344000</v>
          </cell>
          <cell r="Q725">
            <v>43971</v>
          </cell>
          <cell r="R725" t="str">
            <v>No</v>
          </cell>
          <cell r="S725" t="str">
            <v>C49</v>
          </cell>
          <cell r="T725" t="str">
            <v>SOUTH</v>
          </cell>
          <cell r="U725" t="str">
            <v>深圳</v>
          </cell>
          <cell r="V725" t="str">
            <v>SZ 深圳</v>
          </cell>
          <cell r="W725" t="str">
            <v>SS</v>
          </cell>
          <cell r="X725" t="str">
            <v>JPY</v>
          </cell>
          <cell r="Y725">
            <v>11344000</v>
          </cell>
          <cell r="Z725">
            <v>1</v>
          </cell>
          <cell r="AA725">
            <v>11344000</v>
          </cell>
          <cell r="AB725">
            <v>7.2999999999999995E-2</v>
          </cell>
          <cell r="AC725">
            <v>828112</v>
          </cell>
          <cell r="AD725">
            <v>99373.440000000002</v>
          </cell>
          <cell r="AE725">
            <v>0.12</v>
          </cell>
          <cell r="AF725">
            <v>43838</v>
          </cell>
          <cell r="AG725" t="str">
            <v>DAP SZ</v>
          </cell>
          <cell r="AI725">
            <v>30000</v>
          </cell>
          <cell r="AJ725">
            <v>43847</v>
          </cell>
          <cell r="AK725">
            <v>1</v>
          </cell>
          <cell r="AL725">
            <v>11344000</v>
          </cell>
          <cell r="AM725">
            <v>43971</v>
          </cell>
          <cell r="AN725" t="str">
            <v>Yes</v>
          </cell>
          <cell r="AO725">
            <v>0</v>
          </cell>
          <cell r="AP725">
            <v>0</v>
          </cell>
          <cell r="AS725">
            <v>0</v>
          </cell>
          <cell r="AT725">
            <v>0</v>
          </cell>
          <cell r="AX725" t="str">
            <v>Yes</v>
          </cell>
          <cell r="AZ725" t="str">
            <v>Yes</v>
          </cell>
          <cell r="BA725" t="str">
            <v>Yes</v>
          </cell>
        </row>
        <row r="726">
          <cell r="A726">
            <v>43831</v>
          </cell>
          <cell r="B726">
            <v>575</v>
          </cell>
          <cell r="C726" t="str">
            <v>C49SZX20200010DZ</v>
          </cell>
          <cell r="D726" t="str">
            <v>赛维显示</v>
          </cell>
          <cell r="E726" t="str">
            <v>YSM20R(SV)-2</v>
          </cell>
          <cell r="F726" t="str">
            <v>#04282</v>
          </cell>
          <cell r="G726" t="e">
            <v>#REF!</v>
          </cell>
          <cell r="H726" t="e">
            <v>#REF!</v>
          </cell>
          <cell r="I726" t="str">
            <v>L-&gt;R</v>
          </cell>
          <cell r="J726" t="str">
            <v>No</v>
          </cell>
          <cell r="K726">
            <v>1</v>
          </cell>
          <cell r="L726">
            <v>109775</v>
          </cell>
          <cell r="M726" t="str">
            <v>MAR 20</v>
          </cell>
          <cell r="N726">
            <v>43915</v>
          </cell>
          <cell r="O726">
            <v>11100377</v>
          </cell>
          <cell r="P726">
            <v>850000</v>
          </cell>
          <cell r="Q726">
            <v>43891</v>
          </cell>
          <cell r="R726" t="str">
            <v>Yes</v>
          </cell>
          <cell r="S726" t="str">
            <v>C49</v>
          </cell>
          <cell r="T726" t="str">
            <v>SOUTH</v>
          </cell>
          <cell r="U726" t="str">
            <v>深圳</v>
          </cell>
          <cell r="V726" t="str">
            <v>SZ 深圳</v>
          </cell>
          <cell r="W726" t="str">
            <v>DZ</v>
          </cell>
          <cell r="X726" t="str">
            <v>RMB</v>
          </cell>
          <cell r="Y726">
            <v>850000</v>
          </cell>
          <cell r="Z726">
            <v>1.1299999999999999</v>
          </cell>
          <cell r="AA726">
            <v>850000</v>
          </cell>
          <cell r="AB726">
            <v>1.1100000000000001</v>
          </cell>
          <cell r="AC726">
            <v>834955.75221238949</v>
          </cell>
          <cell r="AD726">
            <v>100194.69026548673</v>
          </cell>
          <cell r="AE726">
            <v>0.12</v>
          </cell>
          <cell r="AF726">
            <v>43839</v>
          </cell>
          <cell r="AG726" t="str">
            <v>含税到厂</v>
          </cell>
          <cell r="AK726" t="str">
            <v>agree</v>
          </cell>
          <cell r="AL726">
            <v>100000</v>
          </cell>
          <cell r="AM726">
            <v>43831</v>
          </cell>
          <cell r="AN726" t="str">
            <v>Yes</v>
          </cell>
          <cell r="AO726">
            <v>0.8</v>
          </cell>
          <cell r="AP726">
            <v>680000</v>
          </cell>
          <cell r="AQ726">
            <v>43891</v>
          </cell>
          <cell r="AR726">
            <v>43909</v>
          </cell>
          <cell r="AS726">
            <v>0</v>
          </cell>
          <cell r="AT726">
            <v>0</v>
          </cell>
          <cell r="AX726" t="str">
            <v>Yes</v>
          </cell>
          <cell r="AZ726" t="str">
            <v>Y</v>
          </cell>
          <cell r="BA726" t="str">
            <v>Yes</v>
          </cell>
        </row>
        <row r="727">
          <cell r="A727">
            <v>43831</v>
          </cell>
          <cell r="B727">
            <v>576</v>
          </cell>
          <cell r="C727" t="str">
            <v>C49SZX20200010DZ</v>
          </cell>
          <cell r="D727" t="str">
            <v>赛维显示</v>
          </cell>
          <cell r="E727" t="str">
            <v>YSM20R(SV)-2</v>
          </cell>
          <cell r="F727" t="str">
            <v>#04282</v>
          </cell>
          <cell r="G727" t="e">
            <v>#REF!</v>
          </cell>
          <cell r="H727" t="e">
            <v>#REF!</v>
          </cell>
          <cell r="I727" t="str">
            <v>L-&gt;R</v>
          </cell>
          <cell r="J727" t="str">
            <v>No</v>
          </cell>
          <cell r="K727">
            <v>1</v>
          </cell>
          <cell r="L727">
            <v>109774</v>
          </cell>
          <cell r="M727" t="str">
            <v>MAR 20</v>
          </cell>
          <cell r="N727">
            <v>43915</v>
          </cell>
          <cell r="O727">
            <v>11100377</v>
          </cell>
          <cell r="P727">
            <v>850000</v>
          </cell>
          <cell r="Q727">
            <v>43891</v>
          </cell>
          <cell r="R727" t="str">
            <v>Yes</v>
          </cell>
          <cell r="S727" t="str">
            <v>C49</v>
          </cell>
          <cell r="T727" t="str">
            <v>SOUTH</v>
          </cell>
          <cell r="U727" t="str">
            <v>深圳</v>
          </cell>
          <cell r="V727" t="str">
            <v>SZ 深圳</v>
          </cell>
          <cell r="W727" t="str">
            <v>DZ</v>
          </cell>
          <cell r="X727" t="str">
            <v>RMB</v>
          </cell>
          <cell r="Y727">
            <v>850000</v>
          </cell>
          <cell r="Z727">
            <v>1.1299999999999999</v>
          </cell>
          <cell r="AA727">
            <v>850000</v>
          </cell>
          <cell r="AB727">
            <v>1.1100000000000001</v>
          </cell>
          <cell r="AC727">
            <v>834955.75221238949</v>
          </cell>
          <cell r="AD727">
            <v>100194.69026548673</v>
          </cell>
          <cell r="AE727">
            <v>0.12</v>
          </cell>
          <cell r="AF727">
            <v>43839</v>
          </cell>
          <cell r="AG727" t="str">
            <v>含税到厂</v>
          </cell>
          <cell r="AK727" t="str">
            <v>agree</v>
          </cell>
          <cell r="AL727">
            <v>240000</v>
          </cell>
          <cell r="AM727">
            <v>43891</v>
          </cell>
          <cell r="AN727" t="str">
            <v>Yes</v>
          </cell>
          <cell r="AO727">
            <v>0.8</v>
          </cell>
          <cell r="AP727">
            <v>680000</v>
          </cell>
          <cell r="AQ727">
            <v>43891</v>
          </cell>
          <cell r="AR727">
            <v>43909</v>
          </cell>
          <cell r="AS727">
            <v>0</v>
          </cell>
          <cell r="AT727">
            <v>0</v>
          </cell>
          <cell r="AX727" t="str">
            <v>Yes</v>
          </cell>
          <cell r="AZ727" t="str">
            <v>Y</v>
          </cell>
          <cell r="BA727" t="str">
            <v>Yes</v>
          </cell>
        </row>
        <row r="728">
          <cell r="A728">
            <v>43832</v>
          </cell>
          <cell r="B728">
            <v>577</v>
          </cell>
          <cell r="C728" t="str">
            <v>C49SZX20200013SS</v>
          </cell>
          <cell r="D728" t="str">
            <v>新平泰/end user:弛瑞</v>
          </cell>
          <cell r="E728" t="str">
            <v>YSM10</v>
          </cell>
          <cell r="F728" t="str">
            <v>#04213</v>
          </cell>
          <cell r="G728" t="e">
            <v>#REF!</v>
          </cell>
          <cell r="H728" t="e">
            <v>#REF!</v>
          </cell>
          <cell r="I728" t="str">
            <v>L-&gt;R</v>
          </cell>
          <cell r="J728" t="str">
            <v>MVC</v>
          </cell>
          <cell r="K728">
            <v>1</v>
          </cell>
          <cell r="L728">
            <v>109783</v>
          </cell>
          <cell r="M728" t="str">
            <v>MAY 20</v>
          </cell>
          <cell r="N728">
            <v>43962</v>
          </cell>
          <cell r="O728">
            <v>11116384</v>
          </cell>
          <cell r="P728">
            <v>9163000</v>
          </cell>
          <cell r="Q728">
            <v>43971</v>
          </cell>
          <cell r="R728" t="str">
            <v>Yes</v>
          </cell>
          <cell r="S728" t="str">
            <v>C49</v>
          </cell>
          <cell r="T728" t="str">
            <v>SOUTH</v>
          </cell>
          <cell r="U728" t="str">
            <v>深圳</v>
          </cell>
          <cell r="V728" t="str">
            <v>SZ 深圳</v>
          </cell>
          <cell r="W728" t="str">
            <v>SS</v>
          </cell>
          <cell r="X728" t="str">
            <v>JPY</v>
          </cell>
          <cell r="Y728">
            <v>9163000</v>
          </cell>
          <cell r="Z728">
            <v>1</v>
          </cell>
          <cell r="AA728">
            <v>9163000</v>
          </cell>
          <cell r="AB728">
            <v>7.2999999999999995E-2</v>
          </cell>
          <cell r="AC728">
            <v>668899</v>
          </cell>
          <cell r="AD728">
            <v>80267.87999999999</v>
          </cell>
          <cell r="AE728">
            <v>0.12</v>
          </cell>
          <cell r="AF728">
            <v>43840</v>
          </cell>
          <cell r="AG728" t="str">
            <v>DAP SZ</v>
          </cell>
          <cell r="AK728">
            <v>0.1</v>
          </cell>
          <cell r="AL728">
            <v>916300</v>
          </cell>
          <cell r="AM728">
            <v>43831</v>
          </cell>
          <cell r="AN728" t="str">
            <v>Yes</v>
          </cell>
          <cell r="AO728">
            <v>0.9</v>
          </cell>
          <cell r="AP728">
            <v>8246700</v>
          </cell>
          <cell r="AQ728">
            <v>43971</v>
          </cell>
          <cell r="AR728">
            <v>43958</v>
          </cell>
          <cell r="AS728">
            <v>0</v>
          </cell>
          <cell r="AT728">
            <v>0</v>
          </cell>
          <cell r="AX728" t="str">
            <v>Yes</v>
          </cell>
          <cell r="AZ728" t="str">
            <v>Yes</v>
          </cell>
          <cell r="BA728" t="str">
            <v>Yes</v>
          </cell>
        </row>
        <row r="729">
          <cell r="A729">
            <v>43833</v>
          </cell>
          <cell r="B729">
            <v>578</v>
          </cell>
          <cell r="C729" t="str">
            <v>C49SZX20200013SS</v>
          </cell>
          <cell r="D729" t="str">
            <v>新平泰/end user:驰瑞</v>
          </cell>
          <cell r="E729" t="str">
            <v>YSM10</v>
          </cell>
          <cell r="F729" t="str">
            <v>#04213</v>
          </cell>
          <cell r="G729" t="e">
            <v>#REF!</v>
          </cell>
          <cell r="H729" t="e">
            <v>#REF!</v>
          </cell>
          <cell r="I729" t="str">
            <v>L-&gt;R</v>
          </cell>
          <cell r="J729" t="str">
            <v>MVC</v>
          </cell>
          <cell r="K729">
            <v>1</v>
          </cell>
          <cell r="L729" t="e">
            <v>#N/A</v>
          </cell>
          <cell r="M729" t="e">
            <v>#N/A</v>
          </cell>
          <cell r="N729"/>
          <cell r="O729"/>
          <cell r="P729"/>
          <cell r="Q729"/>
          <cell r="R729" t="str">
            <v>Yes</v>
          </cell>
          <cell r="S729" t="str">
            <v>C49</v>
          </cell>
          <cell r="T729" t="str">
            <v>SOUTH</v>
          </cell>
          <cell r="U729" t="str">
            <v>深圳</v>
          </cell>
          <cell r="V729" t="str">
            <v>SZ 深圳</v>
          </cell>
          <cell r="W729" t="str">
            <v>SS</v>
          </cell>
          <cell r="X729" t="str">
            <v>JPY</v>
          </cell>
          <cell r="Y729">
            <v>9163000</v>
          </cell>
          <cell r="Z729">
            <v>1</v>
          </cell>
          <cell r="AA729">
            <v>9163000</v>
          </cell>
          <cell r="AB729">
            <v>7.2999999999999995E-2</v>
          </cell>
          <cell r="AC729">
            <v>668899</v>
          </cell>
          <cell r="AD729">
            <v>80267.87999999999</v>
          </cell>
          <cell r="AE729">
            <v>0.12</v>
          </cell>
          <cell r="AF729">
            <v>43840</v>
          </cell>
          <cell r="AG729" t="str">
            <v>DAP SZ</v>
          </cell>
          <cell r="AI729"/>
          <cell r="AJ729"/>
          <cell r="AK729">
            <v>0.1</v>
          </cell>
          <cell r="AL729">
            <v>916300</v>
          </cell>
          <cell r="AM729">
            <v>43831</v>
          </cell>
          <cell r="AN729" t="str">
            <v>Yes</v>
          </cell>
          <cell r="AO729">
            <v>0.9</v>
          </cell>
          <cell r="AP729">
            <v>8246700</v>
          </cell>
          <cell r="AQ729"/>
          <cell r="AR729"/>
          <cell r="AS729">
            <v>0</v>
          </cell>
          <cell r="AT729">
            <v>0</v>
          </cell>
          <cell r="AV729"/>
          <cell r="AX729" t="str">
            <v>Cancel</v>
          </cell>
          <cell r="AY729"/>
          <cell r="AZ729"/>
          <cell r="BA729"/>
        </row>
        <row r="730">
          <cell r="A730">
            <v>43850</v>
          </cell>
          <cell r="B730">
            <v>579</v>
          </cell>
          <cell r="C730" t="str">
            <v>C49SZX20200015JL</v>
          </cell>
          <cell r="D730" t="str">
            <v>鹏鑫达/欧科讯</v>
          </cell>
          <cell r="E730" t="str">
            <v>YSM20R(SV)-2</v>
          </cell>
          <cell r="F730" t="str">
            <v>#04371</v>
          </cell>
          <cell r="G730" t="e">
            <v>#REF!</v>
          </cell>
          <cell r="H730" t="e">
            <v>#REF!</v>
          </cell>
          <cell r="I730" t="str">
            <v>L-&gt;R</v>
          </cell>
          <cell r="J730" t="str">
            <v>No</v>
          </cell>
          <cell r="K730">
            <v>1</v>
          </cell>
          <cell r="L730">
            <v>109750</v>
          </cell>
          <cell r="M730" t="str">
            <v>MAR 20</v>
          </cell>
          <cell r="N730">
            <v>43904</v>
          </cell>
          <cell r="O730">
            <v>11116368</v>
          </cell>
          <cell r="P730">
            <v>10400000</v>
          </cell>
          <cell r="Q730">
            <v>43891</v>
          </cell>
          <cell r="R730" t="str">
            <v>Yes</v>
          </cell>
          <cell r="S730" t="str">
            <v>C49</v>
          </cell>
          <cell r="T730" t="str">
            <v>SOUTH</v>
          </cell>
          <cell r="U730" t="str">
            <v>深圳</v>
          </cell>
          <cell r="V730" t="str">
            <v>SZ 深圳</v>
          </cell>
          <cell r="W730" t="str">
            <v>JL</v>
          </cell>
          <cell r="X730" t="str">
            <v>JPY</v>
          </cell>
          <cell r="Y730">
            <v>10400000</v>
          </cell>
          <cell r="Z730">
            <v>1</v>
          </cell>
          <cell r="AA730">
            <v>10400000</v>
          </cell>
          <cell r="AB730">
            <v>7.2999999999999995E-2</v>
          </cell>
          <cell r="AC730">
            <v>759200</v>
          </cell>
          <cell r="AD730">
            <v>91104</v>
          </cell>
          <cell r="AE730">
            <v>0.12</v>
          </cell>
          <cell r="AF730">
            <v>43844</v>
          </cell>
          <cell r="AG730" t="str">
            <v>CIF HK</v>
          </cell>
          <cell r="AK730">
            <v>0.2</v>
          </cell>
          <cell r="AL730">
            <v>2080000</v>
          </cell>
          <cell r="AM730">
            <v>43832</v>
          </cell>
          <cell r="AN730" t="str">
            <v>Yes</v>
          </cell>
          <cell r="AO730">
            <v>0.8</v>
          </cell>
          <cell r="AP730">
            <v>8320000</v>
          </cell>
          <cell r="AQ730">
            <v>43900</v>
          </cell>
          <cell r="AR730">
            <v>43900</v>
          </cell>
          <cell r="AS730">
            <v>0</v>
          </cell>
          <cell r="AT730">
            <v>0</v>
          </cell>
          <cell r="AX730" t="str">
            <v>Yes</v>
          </cell>
          <cell r="AY730" t="str">
            <v>Yes</v>
          </cell>
          <cell r="AZ730" t="str">
            <v>Y</v>
          </cell>
          <cell r="BA730" t="str">
            <v>Yes</v>
          </cell>
        </row>
        <row r="731">
          <cell r="A731">
            <v>43850</v>
          </cell>
          <cell r="B731">
            <v>580</v>
          </cell>
          <cell r="C731" t="str">
            <v>C49SZX20200015JL</v>
          </cell>
          <cell r="D731" t="str">
            <v>鹏鑫达/欧科讯</v>
          </cell>
          <cell r="E731" t="str">
            <v>YSM10</v>
          </cell>
          <cell r="F731" t="str">
            <v>#04371</v>
          </cell>
          <cell r="G731" t="e">
            <v>#REF!</v>
          </cell>
          <cell r="H731" t="e">
            <v>#REF!</v>
          </cell>
          <cell r="I731" t="str">
            <v>L-&gt;R</v>
          </cell>
          <cell r="J731" t="str">
            <v>No</v>
          </cell>
          <cell r="K731">
            <v>1</v>
          </cell>
          <cell r="L731">
            <v>109759</v>
          </cell>
          <cell r="M731" t="str">
            <v>MAR 20</v>
          </cell>
          <cell r="N731">
            <v>43904</v>
          </cell>
          <cell r="O731">
            <v>11116368</v>
          </cell>
          <cell r="P731">
            <v>7200000</v>
          </cell>
          <cell r="Q731">
            <v>43891</v>
          </cell>
          <cell r="R731" t="str">
            <v>Yes</v>
          </cell>
          <cell r="S731" t="str">
            <v>C49</v>
          </cell>
          <cell r="T731" t="str">
            <v>SOUTH</v>
          </cell>
          <cell r="U731" t="str">
            <v>深圳</v>
          </cell>
          <cell r="V731" t="str">
            <v>SZ 深圳</v>
          </cell>
          <cell r="W731" t="str">
            <v>JL</v>
          </cell>
          <cell r="X731" t="str">
            <v>JPY</v>
          </cell>
          <cell r="Y731">
            <v>7200000</v>
          </cell>
          <cell r="Z731">
            <v>1</v>
          </cell>
          <cell r="AA731">
            <v>7200000</v>
          </cell>
          <cell r="AB731">
            <v>7.2999999999999995E-2</v>
          </cell>
          <cell r="AC731">
            <v>525600</v>
          </cell>
          <cell r="AD731">
            <v>63072</v>
          </cell>
          <cell r="AE731">
            <v>0.12</v>
          </cell>
          <cell r="AF731">
            <v>43844</v>
          </cell>
          <cell r="AG731" t="str">
            <v>CIF HK</v>
          </cell>
          <cell r="AK731">
            <v>0.2</v>
          </cell>
          <cell r="AL731">
            <v>1440000</v>
          </cell>
          <cell r="AM731">
            <v>43833</v>
          </cell>
          <cell r="AN731" t="str">
            <v>Yes</v>
          </cell>
          <cell r="AO731">
            <v>0.8</v>
          </cell>
          <cell r="AP731">
            <v>5760000</v>
          </cell>
          <cell r="AQ731">
            <v>43901</v>
          </cell>
          <cell r="AR731">
            <v>43900</v>
          </cell>
          <cell r="AS731">
            <v>0</v>
          </cell>
          <cell r="AT731">
            <v>0</v>
          </cell>
          <cell r="AX731" t="str">
            <v>Yes</v>
          </cell>
          <cell r="AY731" t="str">
            <v>Yes</v>
          </cell>
          <cell r="AZ731" t="str">
            <v>Y</v>
          </cell>
          <cell r="BA731" t="str">
            <v>Yes</v>
          </cell>
        </row>
        <row r="732">
          <cell r="A732">
            <v>43851</v>
          </cell>
          <cell r="B732">
            <v>581</v>
          </cell>
          <cell r="C732" t="str">
            <v>C49SZX20200016SX</v>
          </cell>
          <cell r="D732" t="str">
            <v>赛美达</v>
          </cell>
          <cell r="E732" t="str">
            <v>YSM10</v>
          </cell>
          <cell r="F732" t="str">
            <v>#78325</v>
          </cell>
          <cell r="G732" t="e">
            <v>#REF!</v>
          </cell>
          <cell r="H732" t="e">
            <v>#REF!</v>
          </cell>
          <cell r="I732" t="str">
            <v>L-&gt;R</v>
          </cell>
          <cell r="J732" t="str">
            <v>No</v>
          </cell>
          <cell r="K732">
            <v>1</v>
          </cell>
          <cell r="L732">
            <v>109762</v>
          </cell>
          <cell r="M732" t="str">
            <v>MAR 20</v>
          </cell>
          <cell r="N732">
            <v>43903</v>
          </cell>
          <cell r="O732">
            <v>11116367</v>
          </cell>
          <cell r="P732">
            <v>8367850</v>
          </cell>
          <cell r="Q732">
            <v>43891</v>
          </cell>
          <cell r="R732" t="str">
            <v>Yes</v>
          </cell>
          <cell r="S732" t="str">
            <v>C49</v>
          </cell>
          <cell r="T732" t="str">
            <v>SOUTH</v>
          </cell>
          <cell r="U732" t="str">
            <v>深圳</v>
          </cell>
          <cell r="V732" t="str">
            <v>SZ 深圳</v>
          </cell>
          <cell r="W732" t="str">
            <v>SX</v>
          </cell>
          <cell r="X732" t="str">
            <v>JPY</v>
          </cell>
          <cell r="Y732">
            <v>8367850</v>
          </cell>
          <cell r="Z732">
            <v>1</v>
          </cell>
          <cell r="AA732">
            <v>8367850</v>
          </cell>
          <cell r="AB732">
            <v>7.2999999999999995E-2</v>
          </cell>
          <cell r="AC732">
            <v>610853.04999999993</v>
          </cell>
          <cell r="AD732">
            <v>73302.365999999995</v>
          </cell>
          <cell r="AE732">
            <v>0.12</v>
          </cell>
          <cell r="AF732">
            <v>43845</v>
          </cell>
          <cell r="AG732" t="str">
            <v>DAP SZ</v>
          </cell>
          <cell r="AK732">
            <v>0.2</v>
          </cell>
          <cell r="AL732">
            <v>1673570</v>
          </cell>
          <cell r="AM732">
            <v>43831</v>
          </cell>
          <cell r="AN732" t="str">
            <v>Yes</v>
          </cell>
          <cell r="AO732">
            <v>0.8</v>
          </cell>
          <cell r="AP732">
            <v>6694280</v>
          </cell>
          <cell r="AQ732">
            <v>43891</v>
          </cell>
          <cell r="AR732">
            <v>43901</v>
          </cell>
          <cell r="AS732">
            <v>0</v>
          </cell>
          <cell r="AT732">
            <v>0</v>
          </cell>
          <cell r="AX732" t="str">
            <v>Yes</v>
          </cell>
          <cell r="AZ732" t="str">
            <v>Y</v>
          </cell>
          <cell r="BA732" t="str">
            <v>Yes</v>
          </cell>
        </row>
        <row r="733">
          <cell r="A733">
            <v>43852</v>
          </cell>
          <cell r="B733">
            <v>582</v>
          </cell>
          <cell r="C733" t="str">
            <v>C49SZX20200016SX</v>
          </cell>
          <cell r="D733" t="str">
            <v>赛美达</v>
          </cell>
          <cell r="E733" t="str">
            <v>YSM10</v>
          </cell>
          <cell r="F733" t="str">
            <v>#78325</v>
          </cell>
          <cell r="G733" t="e">
            <v>#REF!</v>
          </cell>
          <cell r="H733" t="e">
            <v>#REF!</v>
          </cell>
          <cell r="I733" t="str">
            <v>R-&gt;L</v>
          </cell>
          <cell r="J733" t="str">
            <v>No</v>
          </cell>
          <cell r="K733">
            <v>1</v>
          </cell>
          <cell r="L733">
            <v>109774</v>
          </cell>
          <cell r="M733" t="str">
            <v>MAR 20</v>
          </cell>
          <cell r="N733">
            <v>43903</v>
          </cell>
          <cell r="O733">
            <v>11116367</v>
          </cell>
          <cell r="P733">
            <v>8367850</v>
          </cell>
          <cell r="Q733">
            <v>43891</v>
          </cell>
          <cell r="R733" t="str">
            <v>Yes</v>
          </cell>
          <cell r="S733" t="str">
            <v>C49</v>
          </cell>
          <cell r="T733" t="str">
            <v>SOUTH</v>
          </cell>
          <cell r="U733" t="str">
            <v>深圳</v>
          </cell>
          <cell r="V733" t="str">
            <v>SZ 深圳</v>
          </cell>
          <cell r="W733" t="str">
            <v>SX</v>
          </cell>
          <cell r="X733" t="str">
            <v>JPY</v>
          </cell>
          <cell r="Y733">
            <v>8367850</v>
          </cell>
          <cell r="Z733">
            <v>1</v>
          </cell>
          <cell r="AA733">
            <v>8367850</v>
          </cell>
          <cell r="AB733">
            <v>7.2999999999999995E-2</v>
          </cell>
          <cell r="AC733">
            <v>610853.04999999993</v>
          </cell>
          <cell r="AD733">
            <v>73302.365999999995</v>
          </cell>
          <cell r="AE733">
            <v>0.12</v>
          </cell>
          <cell r="AF733">
            <v>43845</v>
          </cell>
          <cell r="AG733" t="str">
            <v>DAP SZ</v>
          </cell>
          <cell r="AK733">
            <v>0.2</v>
          </cell>
          <cell r="AL733">
            <v>1673570</v>
          </cell>
          <cell r="AM733">
            <v>43831</v>
          </cell>
          <cell r="AN733" t="str">
            <v>Yes</v>
          </cell>
          <cell r="AO733">
            <v>0.8</v>
          </cell>
          <cell r="AP733">
            <v>6694280</v>
          </cell>
          <cell r="AQ733">
            <v>43891</v>
          </cell>
          <cell r="AR733">
            <v>43901</v>
          </cell>
          <cell r="AS733">
            <v>0</v>
          </cell>
          <cell r="AT733">
            <v>0</v>
          </cell>
          <cell r="AX733" t="str">
            <v>Yes</v>
          </cell>
          <cell r="AZ733" t="str">
            <v>Y</v>
          </cell>
          <cell r="BA733" t="str">
            <v>Yes</v>
          </cell>
        </row>
        <row r="734">
          <cell r="A734">
            <v>43853</v>
          </cell>
          <cell r="B734">
            <v>583</v>
          </cell>
          <cell r="C734" t="str">
            <v>C49SZX20200017CX</v>
          </cell>
          <cell r="D734" t="str">
            <v>乐凡电子</v>
          </cell>
          <cell r="E734" t="str">
            <v>YSM10</v>
          </cell>
          <cell r="F734" t="str">
            <v>#04319</v>
          </cell>
          <cell r="G734" t="e">
            <v>#REF!</v>
          </cell>
          <cell r="H734" t="e">
            <v>#REF!</v>
          </cell>
          <cell r="I734" t="str">
            <v>L-&gt;R</v>
          </cell>
          <cell r="J734" t="str">
            <v>MVC</v>
          </cell>
          <cell r="K734">
            <v>1</v>
          </cell>
          <cell r="L734" t="str">
            <v>49F103362</v>
          </cell>
          <cell r="M734" t="str">
            <v>APR 20</v>
          </cell>
          <cell r="N734">
            <v>43945</v>
          </cell>
          <cell r="O734">
            <v>11116381</v>
          </cell>
          <cell r="P734">
            <v>9100000</v>
          </cell>
          <cell r="Q734">
            <v>43922</v>
          </cell>
          <cell r="R734" t="str">
            <v>Yes</v>
          </cell>
          <cell r="S734" t="str">
            <v>C49</v>
          </cell>
          <cell r="T734" t="str">
            <v>SOUTH</v>
          </cell>
          <cell r="U734" t="str">
            <v>深圳</v>
          </cell>
          <cell r="V734" t="str">
            <v>SZ 深圳</v>
          </cell>
          <cell r="W734" t="str">
            <v>CX</v>
          </cell>
          <cell r="X734" t="str">
            <v>JPY</v>
          </cell>
          <cell r="Y734">
            <v>9100000</v>
          </cell>
          <cell r="Z734">
            <v>1</v>
          </cell>
          <cell r="AA734">
            <v>9100000</v>
          </cell>
          <cell r="AB734">
            <v>7.2999999999999995E-2</v>
          </cell>
          <cell r="AC734">
            <v>664300</v>
          </cell>
          <cell r="AD734">
            <v>79716</v>
          </cell>
          <cell r="AE734">
            <v>0.12</v>
          </cell>
          <cell r="AF734">
            <v>43846</v>
          </cell>
          <cell r="AG734" t="str">
            <v>DAP SZ</v>
          </cell>
          <cell r="AK734">
            <v>0.1</v>
          </cell>
          <cell r="AL734">
            <v>910000</v>
          </cell>
          <cell r="AM734">
            <v>43831</v>
          </cell>
          <cell r="AN734" t="str">
            <v>Yes</v>
          </cell>
          <cell r="AO734">
            <v>0.9</v>
          </cell>
          <cell r="AP734">
            <v>8190000</v>
          </cell>
          <cell r="AQ734">
            <v>43922</v>
          </cell>
          <cell r="AR734">
            <v>43944</v>
          </cell>
          <cell r="AS734">
            <v>0</v>
          </cell>
          <cell r="AT734">
            <v>0</v>
          </cell>
          <cell r="AX734" t="str">
            <v>Yes</v>
          </cell>
          <cell r="AZ734" t="str">
            <v>Y</v>
          </cell>
          <cell r="BA734" t="str">
            <v>Yes</v>
          </cell>
        </row>
        <row r="735">
          <cell r="A735">
            <v>43854</v>
          </cell>
          <cell r="B735">
            <v>584</v>
          </cell>
          <cell r="C735" t="str">
            <v>C49SZX20200017CX</v>
          </cell>
          <cell r="D735" t="str">
            <v>乐凡电子</v>
          </cell>
          <cell r="E735" t="str">
            <v>YSM10</v>
          </cell>
          <cell r="F735" t="str">
            <v>#04319</v>
          </cell>
          <cell r="G735" t="e">
            <v>#REF!</v>
          </cell>
          <cell r="H735" t="e">
            <v>#REF!</v>
          </cell>
          <cell r="I735" t="str">
            <v>L-&gt;R</v>
          </cell>
          <cell r="J735" t="str">
            <v>MVC</v>
          </cell>
          <cell r="K735">
            <v>1</v>
          </cell>
          <cell r="L735" t="str">
            <v>49F103362</v>
          </cell>
          <cell r="M735" t="str">
            <v>APR 20</v>
          </cell>
          <cell r="N735">
            <v>43945</v>
          </cell>
          <cell r="O735">
            <v>11116381</v>
          </cell>
          <cell r="P735">
            <v>9100000</v>
          </cell>
          <cell r="Q735">
            <v>43922</v>
          </cell>
          <cell r="R735" t="str">
            <v>Yes</v>
          </cell>
          <cell r="S735" t="str">
            <v>C49</v>
          </cell>
          <cell r="T735" t="str">
            <v>SOUTH</v>
          </cell>
          <cell r="U735" t="str">
            <v>深圳</v>
          </cell>
          <cell r="V735" t="str">
            <v>SZ 深圳</v>
          </cell>
          <cell r="W735" t="str">
            <v>CX</v>
          </cell>
          <cell r="X735" t="str">
            <v>JPY</v>
          </cell>
          <cell r="Y735">
            <v>9100000</v>
          </cell>
          <cell r="Z735">
            <v>1</v>
          </cell>
          <cell r="AA735">
            <v>9100000</v>
          </cell>
          <cell r="AB735">
            <v>7.2999999999999995E-2</v>
          </cell>
          <cell r="AC735">
            <v>664300</v>
          </cell>
          <cell r="AD735">
            <v>79716</v>
          </cell>
          <cell r="AE735">
            <v>0.12</v>
          </cell>
          <cell r="AF735">
            <v>43846</v>
          </cell>
          <cell r="AG735" t="str">
            <v>DAP SZ</v>
          </cell>
          <cell r="AK735">
            <v>0.1</v>
          </cell>
          <cell r="AL735">
            <v>910000</v>
          </cell>
          <cell r="AM735">
            <v>43831</v>
          </cell>
          <cell r="AN735" t="str">
            <v>Yes</v>
          </cell>
          <cell r="AO735">
            <v>0.9</v>
          </cell>
          <cell r="AP735">
            <v>8190000</v>
          </cell>
          <cell r="AQ735">
            <v>43922</v>
          </cell>
          <cell r="AR735">
            <v>43944</v>
          </cell>
          <cell r="AS735">
            <v>0</v>
          </cell>
          <cell r="AT735">
            <v>0</v>
          </cell>
          <cell r="AX735" t="str">
            <v>Yes</v>
          </cell>
          <cell r="AZ735" t="str">
            <v>Y</v>
          </cell>
          <cell r="BA735" t="str">
            <v>Yes</v>
          </cell>
        </row>
        <row r="736">
          <cell r="A736">
            <v>43880</v>
          </cell>
          <cell r="B736">
            <v>585</v>
          </cell>
          <cell r="C736" t="str">
            <v>C49SZX20200018SX</v>
          </cell>
          <cell r="D736" t="str">
            <v>福瑞康</v>
          </cell>
          <cell r="E736" t="str">
            <v>YSM20R(SV)-2</v>
          </cell>
          <cell r="F736" t="str">
            <v>#04293</v>
          </cell>
          <cell r="G736" t="e">
            <v>#REF!</v>
          </cell>
          <cell r="H736" t="e">
            <v>#REF!</v>
          </cell>
          <cell r="I736" t="str">
            <v>R-&gt;L</v>
          </cell>
          <cell r="J736" t="str">
            <v>MVC</v>
          </cell>
          <cell r="K736">
            <v>1</v>
          </cell>
          <cell r="L736">
            <v>109730</v>
          </cell>
          <cell r="M736" t="str">
            <v>FEB 20</v>
          </cell>
          <cell r="N736">
            <v>43893</v>
          </cell>
          <cell r="O736">
            <v>11116358</v>
          </cell>
          <cell r="P736">
            <v>15884750</v>
          </cell>
          <cell r="Q736">
            <v>43862</v>
          </cell>
          <cell r="R736" t="str">
            <v>No</v>
          </cell>
          <cell r="S736" t="str">
            <v>C49</v>
          </cell>
          <cell r="T736" t="str">
            <v>SOUTH</v>
          </cell>
          <cell r="U736" t="str">
            <v>東莞</v>
          </cell>
          <cell r="V736" t="str">
            <v>SZ 深圳</v>
          </cell>
          <cell r="W736" t="str">
            <v>SX</v>
          </cell>
          <cell r="X736" t="str">
            <v>JPY</v>
          </cell>
          <cell r="Y736">
            <v>15884750</v>
          </cell>
          <cell r="Z736">
            <v>1</v>
          </cell>
          <cell r="AA736">
            <v>15884750</v>
          </cell>
          <cell r="AB736">
            <v>7.2700000000000001E-2</v>
          </cell>
          <cell r="AC736">
            <v>1154821.325</v>
          </cell>
          <cell r="AD736">
            <v>138578.55899999998</v>
          </cell>
          <cell r="AE736">
            <v>0.12</v>
          </cell>
          <cell r="AF736">
            <v>43880</v>
          </cell>
          <cell r="AG736" t="str">
            <v>DAP DG</v>
          </cell>
          <cell r="AK736">
            <v>0.2</v>
          </cell>
          <cell r="AL736">
            <v>3176950</v>
          </cell>
          <cell r="AM736">
            <v>43885</v>
          </cell>
          <cell r="AN736" t="str">
            <v>Yes</v>
          </cell>
          <cell r="AO736">
            <v>0.8</v>
          </cell>
          <cell r="AP736">
            <v>12707800</v>
          </cell>
          <cell r="AQ736">
            <v>43862</v>
          </cell>
          <cell r="AR736">
            <v>43889</v>
          </cell>
          <cell r="AS736">
            <v>0</v>
          </cell>
          <cell r="AT736">
            <v>0</v>
          </cell>
          <cell r="AX736" t="str">
            <v>Yes</v>
          </cell>
          <cell r="AZ736" t="str">
            <v>Yes</v>
          </cell>
          <cell r="BA736" t="str">
            <v>Yes</v>
          </cell>
        </row>
        <row r="737">
          <cell r="A737">
            <v>43892</v>
          </cell>
          <cell r="B737">
            <v>586</v>
          </cell>
          <cell r="C737" t="str">
            <v>C49SZX20200021SS</v>
          </cell>
          <cell r="D737" t="str">
            <v>格瑞智达/END USER 智宏创</v>
          </cell>
          <cell r="E737" t="str">
            <v>YSM20R(SV)-2</v>
          </cell>
          <cell r="F737" t="str">
            <v>#03534</v>
          </cell>
          <cell r="G737" t="e">
            <v>#REF!</v>
          </cell>
          <cell r="H737" t="e">
            <v>#REF!</v>
          </cell>
          <cell r="I737" t="str">
            <v>L-&gt;R</v>
          </cell>
          <cell r="J737" t="str">
            <v>No</v>
          </cell>
          <cell r="K737">
            <v>1</v>
          </cell>
          <cell r="L737">
            <v>109750</v>
          </cell>
          <cell r="M737" t="str">
            <v>MAR 20</v>
          </cell>
          <cell r="N737">
            <v>43894</v>
          </cell>
          <cell r="O737">
            <v>11116362</v>
          </cell>
          <cell r="P737">
            <v>10800000</v>
          </cell>
          <cell r="Q737">
            <v>43891</v>
          </cell>
          <cell r="R737" t="str">
            <v>No</v>
          </cell>
          <cell r="S737" t="str">
            <v>C49</v>
          </cell>
          <cell r="T737" t="str">
            <v>SOUTH</v>
          </cell>
          <cell r="U737" t="str">
            <v>深圳</v>
          </cell>
          <cell r="V737" t="str">
            <v>SZ 深圳</v>
          </cell>
          <cell r="W737" t="str">
            <v>SS</v>
          </cell>
          <cell r="X737" t="str">
            <v>JPY</v>
          </cell>
          <cell r="Y737">
            <v>10800000</v>
          </cell>
          <cell r="Z737">
            <v>1</v>
          </cell>
          <cell r="AA737">
            <v>10800000</v>
          </cell>
          <cell r="AB737">
            <v>7.2700000000000001E-2</v>
          </cell>
          <cell r="AC737">
            <v>785160</v>
          </cell>
          <cell r="AD737">
            <v>94219.199999999997</v>
          </cell>
          <cell r="AE737">
            <v>0.12</v>
          </cell>
          <cell r="AF737">
            <v>43892</v>
          </cell>
          <cell r="AG737" t="str">
            <v>DAP SZ</v>
          </cell>
          <cell r="AK737">
            <v>1</v>
          </cell>
          <cell r="AL737">
            <v>10800000</v>
          </cell>
          <cell r="AM737">
            <v>43892</v>
          </cell>
          <cell r="AN737" t="str">
            <v>Yes</v>
          </cell>
          <cell r="AO737">
            <v>0</v>
          </cell>
          <cell r="AP737">
            <v>0</v>
          </cell>
          <cell r="AS737">
            <v>0</v>
          </cell>
          <cell r="AT737">
            <v>0</v>
          </cell>
          <cell r="AX737" t="str">
            <v>Yes</v>
          </cell>
          <cell r="AZ737" t="str">
            <v>Y</v>
          </cell>
          <cell r="BA737" t="str">
            <v>Yes</v>
          </cell>
        </row>
        <row r="738">
          <cell r="A738">
            <v>43892</v>
          </cell>
          <cell r="B738">
            <v>587</v>
          </cell>
          <cell r="C738" t="str">
            <v>C49SZX20200020SS</v>
          </cell>
          <cell r="D738" t="str">
            <v>正创</v>
          </cell>
          <cell r="E738" t="str">
            <v>YSM10</v>
          </cell>
          <cell r="F738" t="str">
            <v>#03946</v>
          </cell>
          <cell r="G738" t="e">
            <v>#REF!</v>
          </cell>
          <cell r="H738" t="e">
            <v>#REF!</v>
          </cell>
          <cell r="I738" t="str">
            <v>L-&gt;R</v>
          </cell>
          <cell r="J738" t="str">
            <v>MVC</v>
          </cell>
          <cell r="K738">
            <v>1</v>
          </cell>
          <cell r="L738">
            <v>109762</v>
          </cell>
          <cell r="M738" t="str">
            <v>MAR 20</v>
          </cell>
          <cell r="N738">
            <v>43896</v>
          </cell>
          <cell r="O738">
            <v>11116361</v>
          </cell>
          <cell r="P738">
            <v>7400000</v>
          </cell>
          <cell r="Q738">
            <v>43891</v>
          </cell>
          <cell r="R738" t="str">
            <v>No</v>
          </cell>
          <cell r="S738" t="str">
            <v>C49</v>
          </cell>
          <cell r="T738" t="str">
            <v>SOUTH</v>
          </cell>
          <cell r="U738" t="str">
            <v>深圳</v>
          </cell>
          <cell r="V738" t="str">
            <v>SZ 深圳</v>
          </cell>
          <cell r="W738" t="str">
            <v>SS</v>
          </cell>
          <cell r="X738" t="str">
            <v>JPY</v>
          </cell>
          <cell r="Y738">
            <v>7400000</v>
          </cell>
          <cell r="Z738">
            <v>1</v>
          </cell>
          <cell r="AA738">
            <v>7400000</v>
          </cell>
          <cell r="AB738">
            <v>7.2999999999999995E-2</v>
          </cell>
          <cell r="AC738">
            <v>540200</v>
          </cell>
          <cell r="AD738">
            <v>64824</v>
          </cell>
          <cell r="AE738">
            <v>0.12</v>
          </cell>
          <cell r="AF738">
            <v>43896</v>
          </cell>
          <cell r="AG738" t="str">
            <v>DAP SZ</v>
          </cell>
          <cell r="AK738">
            <v>1</v>
          </cell>
          <cell r="AL738">
            <v>7400000</v>
          </cell>
          <cell r="AM738">
            <v>43892</v>
          </cell>
          <cell r="AN738" t="str">
            <v>Yes</v>
          </cell>
          <cell r="AO738">
            <v>0</v>
          </cell>
          <cell r="AP738">
            <v>0</v>
          </cell>
          <cell r="AS738">
            <v>0</v>
          </cell>
          <cell r="AT738">
            <v>0</v>
          </cell>
          <cell r="AX738" t="str">
            <v>Yes</v>
          </cell>
          <cell r="AZ738" t="str">
            <v>Y</v>
          </cell>
          <cell r="BA738" t="str">
            <v>Yes</v>
          </cell>
        </row>
        <row r="739">
          <cell r="A739">
            <v>43892</v>
          </cell>
          <cell r="B739">
            <v>588</v>
          </cell>
          <cell r="C739" t="str">
            <v>C49SZX20200022SX</v>
          </cell>
          <cell r="D739" t="str">
            <v>柏星</v>
          </cell>
          <cell r="E739" t="str">
            <v>YSM10</v>
          </cell>
          <cell r="F739" t="str">
            <v>#03362</v>
          </cell>
          <cell r="G739" t="e">
            <v>#REF!</v>
          </cell>
          <cell r="H739" t="e">
            <v>#REF!</v>
          </cell>
          <cell r="I739" t="str">
            <v>L-&gt;R</v>
          </cell>
          <cell r="J739" t="str">
            <v>MVC</v>
          </cell>
          <cell r="K739">
            <v>1</v>
          </cell>
          <cell r="L739">
            <v>109723</v>
          </cell>
          <cell r="M739" t="str">
            <v>MAR 20</v>
          </cell>
          <cell r="N739">
            <v>43901</v>
          </cell>
          <cell r="O739">
            <v>11100374</v>
          </cell>
          <cell r="P739">
            <v>680000</v>
          </cell>
          <cell r="Q739">
            <v>43891</v>
          </cell>
          <cell r="R739" t="str">
            <v>No</v>
          </cell>
          <cell r="S739" t="str">
            <v>C49</v>
          </cell>
          <cell r="T739" t="str">
            <v>SOUTH</v>
          </cell>
          <cell r="U739" t="str">
            <v>東莞</v>
          </cell>
          <cell r="V739" t="str">
            <v>SZ 深圳</v>
          </cell>
          <cell r="W739" t="str">
            <v>SX</v>
          </cell>
          <cell r="X739" t="str">
            <v>RMB</v>
          </cell>
          <cell r="Y739">
            <v>680000</v>
          </cell>
          <cell r="Z739">
            <v>1.1299999999999999</v>
          </cell>
          <cell r="AA739">
            <v>680000</v>
          </cell>
          <cell r="AB739">
            <v>1.1100000000000001</v>
          </cell>
          <cell r="AC739">
            <v>667964.60176991171</v>
          </cell>
          <cell r="AD739">
            <v>80155.752212389401</v>
          </cell>
          <cell r="AE739">
            <v>0.12</v>
          </cell>
          <cell r="AF739">
            <v>43901</v>
          </cell>
          <cell r="AG739" t="str">
            <v>含税到厂</v>
          </cell>
          <cell r="AK739">
            <v>0.2</v>
          </cell>
          <cell r="AL739">
            <v>136000</v>
          </cell>
          <cell r="AM739">
            <v>43892</v>
          </cell>
          <cell r="AN739" t="str">
            <v>Yes</v>
          </cell>
          <cell r="AO739">
            <v>0.8</v>
          </cell>
          <cell r="AP739">
            <v>544000</v>
          </cell>
          <cell r="AQ739">
            <v>43910</v>
          </cell>
          <cell r="AR739">
            <v>43915</v>
          </cell>
          <cell r="AS739">
            <v>0</v>
          </cell>
          <cell r="AT739">
            <v>0</v>
          </cell>
          <cell r="AX739" t="str">
            <v>Yes</v>
          </cell>
          <cell r="AZ739" t="str">
            <v>Y</v>
          </cell>
          <cell r="BA739" t="str">
            <v>Yes</v>
          </cell>
        </row>
        <row r="740">
          <cell r="A740">
            <v>43901</v>
          </cell>
          <cell r="B740">
            <v>589</v>
          </cell>
          <cell r="C740" t="str">
            <v>C49SZX20200023SX</v>
          </cell>
          <cell r="D740" t="str">
            <v>奕东</v>
          </cell>
          <cell r="E740" t="str">
            <v>YSM10</v>
          </cell>
          <cell r="F740" t="str">
            <v>#04403</v>
          </cell>
          <cell r="G740" t="e">
            <v>#REF!</v>
          </cell>
          <cell r="H740" t="e">
            <v>#REF!</v>
          </cell>
          <cell r="I740" t="str">
            <v>R-&gt;L</v>
          </cell>
          <cell r="J740" t="str">
            <v>No</v>
          </cell>
          <cell r="K740">
            <v>1</v>
          </cell>
          <cell r="L740">
            <v>109815</v>
          </cell>
          <cell r="M740" t="str">
            <v>APR 20</v>
          </cell>
          <cell r="N740">
            <v>43923</v>
          </cell>
          <cell r="O740">
            <v>11116371</v>
          </cell>
          <cell r="P740">
            <v>7367500</v>
          </cell>
          <cell r="Q740">
            <v>43922</v>
          </cell>
          <cell r="R740" t="str">
            <v>No</v>
          </cell>
          <cell r="S740" t="str">
            <v>C49</v>
          </cell>
          <cell r="T740" t="str">
            <v>SOUTH</v>
          </cell>
          <cell r="U740" t="str">
            <v>東莞</v>
          </cell>
          <cell r="V740" t="str">
            <v>SZ 深圳</v>
          </cell>
          <cell r="W740" t="str">
            <v>SX</v>
          </cell>
          <cell r="X740" t="str">
            <v>JPY</v>
          </cell>
          <cell r="Y740">
            <v>7367500</v>
          </cell>
          <cell r="Z740">
            <v>1</v>
          </cell>
          <cell r="AA740">
            <v>7367500</v>
          </cell>
          <cell r="AB740">
            <v>7.2999999999999995E-2</v>
          </cell>
          <cell r="AC740">
            <v>537827.5</v>
          </cell>
          <cell r="AD740">
            <v>64539.299999999996</v>
          </cell>
          <cell r="AE740">
            <v>0.12</v>
          </cell>
          <cell r="AF740">
            <v>43924</v>
          </cell>
          <cell r="AG740" t="str">
            <v>DAP DG</v>
          </cell>
          <cell r="AK740">
            <v>0.2</v>
          </cell>
          <cell r="AL740">
            <v>1473500</v>
          </cell>
          <cell r="AM740">
            <v>43891</v>
          </cell>
          <cell r="AN740" t="str">
            <v>Yes</v>
          </cell>
          <cell r="AO740">
            <v>0.8</v>
          </cell>
          <cell r="AP740">
            <v>5894000</v>
          </cell>
          <cell r="AQ740">
            <v>43891</v>
          </cell>
          <cell r="AR740">
            <v>43915</v>
          </cell>
          <cell r="AS740">
            <v>0</v>
          </cell>
          <cell r="AT740">
            <v>0</v>
          </cell>
          <cell r="AX740" t="str">
            <v>Yes</v>
          </cell>
          <cell r="AZ740" t="str">
            <v xml:space="preserve">Y </v>
          </cell>
          <cell r="BA740" t="str">
            <v>Yes</v>
          </cell>
        </row>
        <row r="741">
          <cell r="A741">
            <v>43901</v>
          </cell>
          <cell r="B741">
            <v>590</v>
          </cell>
          <cell r="C741" t="str">
            <v>C49SZX20200023SX</v>
          </cell>
          <cell r="D741" t="str">
            <v>奕东</v>
          </cell>
          <cell r="E741" t="str">
            <v>YSM10</v>
          </cell>
          <cell r="F741" t="str">
            <v>#04403</v>
          </cell>
          <cell r="G741" t="e">
            <v>#REF!</v>
          </cell>
          <cell r="H741" t="e">
            <v>#REF!</v>
          </cell>
          <cell r="I741" t="str">
            <v>R-&gt;L</v>
          </cell>
          <cell r="J741" t="str">
            <v>No</v>
          </cell>
          <cell r="K741">
            <v>1</v>
          </cell>
          <cell r="L741">
            <v>109815</v>
          </cell>
          <cell r="M741" t="str">
            <v>APR 20</v>
          </cell>
          <cell r="N741">
            <v>43923</v>
          </cell>
          <cell r="O741">
            <v>11116371</v>
          </cell>
          <cell r="P741">
            <v>7367500</v>
          </cell>
          <cell r="Q741">
            <v>43922</v>
          </cell>
          <cell r="R741" t="str">
            <v>No</v>
          </cell>
          <cell r="S741" t="str">
            <v>C49</v>
          </cell>
          <cell r="T741" t="str">
            <v>SOUTH</v>
          </cell>
          <cell r="U741" t="str">
            <v>東莞</v>
          </cell>
          <cell r="V741" t="str">
            <v>SZ 深圳</v>
          </cell>
          <cell r="W741" t="str">
            <v>SX</v>
          </cell>
          <cell r="X741" t="str">
            <v>JPY</v>
          </cell>
          <cell r="Y741">
            <v>7367500</v>
          </cell>
          <cell r="Z741">
            <v>1</v>
          </cell>
          <cell r="AA741">
            <v>7367500</v>
          </cell>
          <cell r="AB741">
            <v>7.2999999999999995E-2</v>
          </cell>
          <cell r="AC741">
            <v>537827.5</v>
          </cell>
          <cell r="AD741">
            <v>64539.299999999996</v>
          </cell>
          <cell r="AE741">
            <v>0.12</v>
          </cell>
          <cell r="AF741">
            <v>43924</v>
          </cell>
          <cell r="AG741" t="str">
            <v>DAP DG</v>
          </cell>
          <cell r="AK741">
            <v>0.2</v>
          </cell>
          <cell r="AL741">
            <v>1473500</v>
          </cell>
          <cell r="AM741">
            <v>43891</v>
          </cell>
          <cell r="AN741" t="str">
            <v>Yes</v>
          </cell>
          <cell r="AO741">
            <v>0.8</v>
          </cell>
          <cell r="AP741">
            <v>5894000</v>
          </cell>
          <cell r="AQ741">
            <v>43891</v>
          </cell>
          <cell r="AR741">
            <v>43915</v>
          </cell>
          <cell r="AS741">
            <v>0</v>
          </cell>
          <cell r="AT741">
            <v>0</v>
          </cell>
          <cell r="AX741" t="str">
            <v>Yes</v>
          </cell>
          <cell r="AZ741" t="str">
            <v xml:space="preserve">Y </v>
          </cell>
          <cell r="BA741" t="str">
            <v>Yes</v>
          </cell>
        </row>
        <row r="742">
          <cell r="A742">
            <v>43901</v>
          </cell>
          <cell r="B742">
            <v>591</v>
          </cell>
          <cell r="C742" t="str">
            <v>C49SZX20200023SX</v>
          </cell>
          <cell r="D742" t="str">
            <v>奕东</v>
          </cell>
          <cell r="E742" t="str">
            <v>YSM10</v>
          </cell>
          <cell r="F742" t="str">
            <v>#04403</v>
          </cell>
          <cell r="G742" t="e">
            <v>#REF!</v>
          </cell>
          <cell r="H742" t="e">
            <v>#REF!</v>
          </cell>
          <cell r="I742" t="str">
            <v>R-&gt;L</v>
          </cell>
          <cell r="J742" t="str">
            <v>No</v>
          </cell>
          <cell r="K742">
            <v>1</v>
          </cell>
          <cell r="L742">
            <v>109815</v>
          </cell>
          <cell r="M742" t="str">
            <v>APR 20</v>
          </cell>
          <cell r="N742">
            <v>43923</v>
          </cell>
          <cell r="O742">
            <v>11116371</v>
          </cell>
          <cell r="P742">
            <v>7367500</v>
          </cell>
          <cell r="Q742">
            <v>43922</v>
          </cell>
          <cell r="R742" t="str">
            <v>No</v>
          </cell>
          <cell r="S742" t="str">
            <v>C49</v>
          </cell>
          <cell r="T742" t="str">
            <v>SOUTH</v>
          </cell>
          <cell r="U742" t="str">
            <v>東莞</v>
          </cell>
          <cell r="V742" t="str">
            <v>SZ 深圳</v>
          </cell>
          <cell r="W742" t="str">
            <v>SX</v>
          </cell>
          <cell r="X742" t="str">
            <v>JPY</v>
          </cell>
          <cell r="Y742">
            <v>7367500</v>
          </cell>
          <cell r="Z742">
            <v>1</v>
          </cell>
          <cell r="AA742">
            <v>7367500</v>
          </cell>
          <cell r="AB742">
            <v>7.2999999999999995E-2</v>
          </cell>
          <cell r="AC742">
            <v>537827.5</v>
          </cell>
          <cell r="AD742">
            <v>64539.299999999996</v>
          </cell>
          <cell r="AE742">
            <v>0.12</v>
          </cell>
          <cell r="AF742">
            <v>43924</v>
          </cell>
          <cell r="AG742" t="str">
            <v>DAP DG</v>
          </cell>
          <cell r="AK742">
            <v>0.2</v>
          </cell>
          <cell r="AL742">
            <v>1473500</v>
          </cell>
          <cell r="AM742">
            <v>43891</v>
          </cell>
          <cell r="AN742" t="str">
            <v>Yes</v>
          </cell>
          <cell r="AO742">
            <v>0.8</v>
          </cell>
          <cell r="AP742">
            <v>5894000</v>
          </cell>
          <cell r="AQ742">
            <v>43891</v>
          </cell>
          <cell r="AR742">
            <v>43915</v>
          </cell>
          <cell r="AS742">
            <v>0</v>
          </cell>
          <cell r="AT742">
            <v>0</v>
          </cell>
          <cell r="AX742" t="str">
            <v>Yes</v>
          </cell>
          <cell r="AZ742" t="str">
            <v xml:space="preserve">Y </v>
          </cell>
          <cell r="BA742" t="str">
            <v>Yes</v>
          </cell>
        </row>
        <row r="743">
          <cell r="A743">
            <v>43901</v>
          </cell>
          <cell r="B743">
            <v>592</v>
          </cell>
          <cell r="C743" t="str">
            <v>C49SZX20200023SX</v>
          </cell>
          <cell r="D743" t="str">
            <v>奕东</v>
          </cell>
          <cell r="E743" t="str">
            <v>YSM10</v>
          </cell>
          <cell r="F743" t="str">
            <v>#04403</v>
          </cell>
          <cell r="G743" t="e">
            <v>#REF!</v>
          </cell>
          <cell r="H743" t="e">
            <v>#REF!</v>
          </cell>
          <cell r="I743" t="str">
            <v>R-&gt;L</v>
          </cell>
          <cell r="J743" t="str">
            <v>No</v>
          </cell>
          <cell r="K743">
            <v>1</v>
          </cell>
          <cell r="L743">
            <v>109815</v>
          </cell>
          <cell r="M743" t="str">
            <v>APR 20</v>
          </cell>
          <cell r="N743">
            <v>43923</v>
          </cell>
          <cell r="O743">
            <v>11116371</v>
          </cell>
          <cell r="P743">
            <v>7367500</v>
          </cell>
          <cell r="Q743">
            <v>43922</v>
          </cell>
          <cell r="R743" t="str">
            <v>No</v>
          </cell>
          <cell r="S743" t="str">
            <v>C49</v>
          </cell>
          <cell r="T743" t="str">
            <v>SOUTH</v>
          </cell>
          <cell r="U743" t="str">
            <v>東莞</v>
          </cell>
          <cell r="V743" t="str">
            <v>SZ 深圳</v>
          </cell>
          <cell r="W743" t="str">
            <v>SX</v>
          </cell>
          <cell r="X743" t="str">
            <v>JPY</v>
          </cell>
          <cell r="Y743">
            <v>7367500</v>
          </cell>
          <cell r="Z743">
            <v>1</v>
          </cell>
          <cell r="AA743">
            <v>7367500</v>
          </cell>
          <cell r="AB743">
            <v>7.2999999999999995E-2</v>
          </cell>
          <cell r="AC743">
            <v>537827.5</v>
          </cell>
          <cell r="AD743">
            <v>64539.299999999996</v>
          </cell>
          <cell r="AE743">
            <v>0.12</v>
          </cell>
          <cell r="AF743">
            <v>43924</v>
          </cell>
          <cell r="AG743" t="str">
            <v>DAP DG</v>
          </cell>
          <cell r="AK743">
            <v>0.2</v>
          </cell>
          <cell r="AL743">
            <v>1473500</v>
          </cell>
          <cell r="AM743">
            <v>43891</v>
          </cell>
          <cell r="AN743" t="str">
            <v>Yes</v>
          </cell>
          <cell r="AO743">
            <v>0.8</v>
          </cell>
          <cell r="AP743">
            <v>5894000</v>
          </cell>
          <cell r="AQ743">
            <v>43891</v>
          </cell>
          <cell r="AR743">
            <v>43915</v>
          </cell>
          <cell r="AS743">
            <v>0</v>
          </cell>
          <cell r="AT743">
            <v>0</v>
          </cell>
          <cell r="AX743" t="str">
            <v>Yes</v>
          </cell>
          <cell r="AZ743" t="str">
            <v xml:space="preserve">Y </v>
          </cell>
          <cell r="BA743" t="str">
            <v>Yes</v>
          </cell>
        </row>
        <row r="744">
          <cell r="A744">
            <v>43891</v>
          </cell>
          <cell r="B744">
            <v>593</v>
          </cell>
          <cell r="C744" t="str">
            <v>C49SZX20200019SX</v>
          </cell>
          <cell r="D744" t="str">
            <v>华汛</v>
          </cell>
          <cell r="E744" t="str">
            <v>YSM20R(SV)-2</v>
          </cell>
          <cell r="F744" t="str">
            <v>#00885</v>
          </cell>
          <cell r="G744" t="e">
            <v>#REF!</v>
          </cell>
          <cell r="H744" t="e">
            <v>#REF!</v>
          </cell>
          <cell r="I744" t="str">
            <v>R-&gt;L</v>
          </cell>
          <cell r="J744" t="str">
            <v>No</v>
          </cell>
          <cell r="K744">
            <v>1</v>
          </cell>
          <cell r="L744">
            <v>109749</v>
          </cell>
          <cell r="M744" t="str">
            <v>MAR 20</v>
          </cell>
          <cell r="N744">
            <v>43909</v>
          </cell>
          <cell r="O744">
            <v>11100376</v>
          </cell>
          <cell r="P744">
            <v>882530</v>
          </cell>
          <cell r="Q744">
            <v>43891</v>
          </cell>
          <cell r="R744" t="str">
            <v>Yes</v>
          </cell>
          <cell r="S744" t="str">
            <v>C49</v>
          </cell>
          <cell r="T744" t="str">
            <v>SOUTH</v>
          </cell>
          <cell r="U744" t="str">
            <v>深圳</v>
          </cell>
          <cell r="V744" t="str">
            <v>SZ 深圳</v>
          </cell>
          <cell r="W744" t="str">
            <v>SX</v>
          </cell>
          <cell r="X744" t="str">
            <v>RMB</v>
          </cell>
          <cell r="Y744">
            <v>882530</v>
          </cell>
          <cell r="Z744">
            <v>1.1299999999999999</v>
          </cell>
          <cell r="AA744">
            <v>882530</v>
          </cell>
          <cell r="AB744">
            <v>1.1100000000000001</v>
          </cell>
          <cell r="AC744">
            <v>866910.00000000023</v>
          </cell>
          <cell r="AD744">
            <v>104029.20000000003</v>
          </cell>
          <cell r="AE744">
            <v>0.12</v>
          </cell>
          <cell r="AF744">
            <v>43901</v>
          </cell>
          <cell r="AG744" t="str">
            <v>含税到厂</v>
          </cell>
          <cell r="AK744">
            <v>0.2</v>
          </cell>
          <cell r="AL744">
            <v>176530</v>
          </cell>
          <cell r="AM744">
            <v>43891</v>
          </cell>
          <cell r="AN744" t="str">
            <v>Yes</v>
          </cell>
          <cell r="AO744">
            <v>0.8</v>
          </cell>
          <cell r="AP744">
            <v>706000</v>
          </cell>
          <cell r="AQ744">
            <v>43891</v>
          </cell>
          <cell r="AR744">
            <v>43915</v>
          </cell>
          <cell r="AS744">
            <v>0</v>
          </cell>
          <cell r="AT744">
            <v>0</v>
          </cell>
          <cell r="AX744" t="str">
            <v>Yes</v>
          </cell>
        </row>
        <row r="745">
          <cell r="A745">
            <v>43906</v>
          </cell>
          <cell r="B745">
            <v>594</v>
          </cell>
          <cell r="C745" t="str">
            <v>C49SZX20200027JY</v>
          </cell>
          <cell r="D745" t="str">
            <v>络鑫</v>
          </cell>
          <cell r="E745" t="str">
            <v>YSM20R(SV)-2</v>
          </cell>
          <cell r="F745" t="str">
            <v>#03625</v>
          </cell>
          <cell r="G745" t="e">
            <v>#REF!</v>
          </cell>
          <cell r="H745" t="e">
            <v>#REF!</v>
          </cell>
          <cell r="I745" t="str">
            <v>L-&gt;R</v>
          </cell>
          <cell r="J745" t="str">
            <v>No</v>
          </cell>
          <cell r="K745">
            <v>1</v>
          </cell>
          <cell r="L745">
            <v>109775</v>
          </cell>
          <cell r="M745" t="str">
            <v>APR 20</v>
          </cell>
          <cell r="N745">
            <v>43928</v>
          </cell>
          <cell r="O745">
            <v>11116373</v>
          </cell>
          <cell r="P745">
            <v>942920</v>
          </cell>
          <cell r="Q745">
            <v>43922</v>
          </cell>
          <cell r="R745" t="str">
            <v>No</v>
          </cell>
          <cell r="S745" t="str">
            <v>C49</v>
          </cell>
          <cell r="T745" t="str">
            <v>SOUTH</v>
          </cell>
          <cell r="U745" t="str">
            <v>東莞</v>
          </cell>
          <cell r="V745" t="str">
            <v>SZ 深圳</v>
          </cell>
          <cell r="W745" t="str">
            <v>JY</v>
          </cell>
          <cell r="X745" t="str">
            <v>RMB</v>
          </cell>
          <cell r="Y745">
            <v>942920</v>
          </cell>
          <cell r="Z745">
            <v>1.1299999999999999</v>
          </cell>
          <cell r="AA745">
            <v>942920</v>
          </cell>
          <cell r="AB745">
            <v>1.1100000000000001</v>
          </cell>
          <cell r="AC745">
            <v>926231.15044247801</v>
          </cell>
          <cell r="AD745">
            <v>111147.73805309736</v>
          </cell>
          <cell r="AE745">
            <v>0.12</v>
          </cell>
          <cell r="AF745">
            <v>43906</v>
          </cell>
          <cell r="AG745" t="str">
            <v>DAP DG</v>
          </cell>
          <cell r="AK745" t="str">
            <v>agree</v>
          </cell>
          <cell r="AL745">
            <v>200000</v>
          </cell>
          <cell r="AM745">
            <v>43891</v>
          </cell>
          <cell r="AN745" t="str">
            <v>Yes</v>
          </cell>
          <cell r="AO745">
            <v>0.8</v>
          </cell>
          <cell r="AP745">
            <v>754312</v>
          </cell>
          <cell r="AQ745">
            <v>43922</v>
          </cell>
          <cell r="AR745">
            <v>43924</v>
          </cell>
          <cell r="AS745">
            <v>0</v>
          </cell>
          <cell r="AT745">
            <v>0</v>
          </cell>
          <cell r="AX745" t="str">
            <v>Yes</v>
          </cell>
        </row>
        <row r="746">
          <cell r="A746">
            <v>43906</v>
          </cell>
          <cell r="B746">
            <v>595</v>
          </cell>
          <cell r="C746" t="str">
            <v>C49SZX20200027JY</v>
          </cell>
          <cell r="D746" t="str">
            <v>络鑫</v>
          </cell>
          <cell r="E746" t="str">
            <v>YSM10</v>
          </cell>
          <cell r="F746" t="str">
            <v>#03625</v>
          </cell>
          <cell r="G746" t="e">
            <v>#REF!</v>
          </cell>
          <cell r="H746" t="e">
            <v>#REF!</v>
          </cell>
          <cell r="I746" t="str">
            <v>L-&gt;R</v>
          </cell>
          <cell r="J746" t="str">
            <v>MVC+ATS15</v>
          </cell>
          <cell r="K746">
            <v>1</v>
          </cell>
          <cell r="L746">
            <v>109750</v>
          </cell>
          <cell r="M746" t="str">
            <v>APR 20</v>
          </cell>
          <cell r="N746">
            <v>43928</v>
          </cell>
          <cell r="O746">
            <v>11116373</v>
          </cell>
          <cell r="P746">
            <v>650000</v>
          </cell>
          <cell r="Q746">
            <v>43922</v>
          </cell>
          <cell r="R746" t="str">
            <v>No</v>
          </cell>
          <cell r="S746" t="str">
            <v>C49</v>
          </cell>
          <cell r="T746" t="str">
            <v>SOUTH</v>
          </cell>
          <cell r="U746" t="str">
            <v>東莞</v>
          </cell>
          <cell r="V746" t="str">
            <v>SZ 深圳</v>
          </cell>
          <cell r="W746" t="str">
            <v>JY</v>
          </cell>
          <cell r="X746" t="str">
            <v>RMB</v>
          </cell>
          <cell r="Y746">
            <v>650000</v>
          </cell>
          <cell r="Z746">
            <v>1.1299999999999999</v>
          </cell>
          <cell r="AA746">
            <v>650000</v>
          </cell>
          <cell r="AB746">
            <v>1.1100000000000001</v>
          </cell>
          <cell r="AC746">
            <v>638495.57522123901</v>
          </cell>
          <cell r="AD746">
            <v>76619.469026548672</v>
          </cell>
          <cell r="AE746">
            <v>0.12</v>
          </cell>
          <cell r="AF746">
            <v>43906</v>
          </cell>
          <cell r="AG746" t="str">
            <v>DAP DG</v>
          </cell>
          <cell r="AK746" t="str">
            <v>agree</v>
          </cell>
          <cell r="AL746">
            <v>118632</v>
          </cell>
          <cell r="AM746">
            <v>43922</v>
          </cell>
          <cell r="AN746" t="str">
            <v>Yes</v>
          </cell>
          <cell r="AO746">
            <v>0.8</v>
          </cell>
          <cell r="AP746">
            <v>519976</v>
          </cell>
          <cell r="AQ746">
            <v>43922</v>
          </cell>
          <cell r="AR746">
            <v>43924</v>
          </cell>
          <cell r="AS746">
            <v>0</v>
          </cell>
          <cell r="AT746">
            <v>0</v>
          </cell>
          <cell r="AX746" t="str">
            <v>Yes</v>
          </cell>
        </row>
        <row r="747">
          <cell r="A747">
            <v>43907</v>
          </cell>
          <cell r="B747">
            <v>596</v>
          </cell>
          <cell r="C747" t="str">
            <v>C49SZX20200029SS</v>
          </cell>
          <cell r="D747" t="str">
            <v>恒业信</v>
          </cell>
          <cell r="E747" t="str">
            <v>YSM20R(SV)-2</v>
          </cell>
          <cell r="F747" t="str">
            <v>#04394</v>
          </cell>
          <cell r="G747" t="e">
            <v>#REF!</v>
          </cell>
          <cell r="H747" t="e">
            <v>#REF!</v>
          </cell>
          <cell r="I747" t="str">
            <v>L-&gt;R</v>
          </cell>
          <cell r="J747" t="str">
            <v>No</v>
          </cell>
          <cell r="K747">
            <v>1</v>
          </cell>
          <cell r="L747" t="e">
            <v>#REF!</v>
          </cell>
          <cell r="M747" t="e">
            <v>#REF!</v>
          </cell>
          <cell r="N747"/>
          <cell r="O747"/>
          <cell r="P747"/>
          <cell r="Q747"/>
          <cell r="R747" t="str">
            <v>Yes</v>
          </cell>
          <cell r="S747" t="str">
            <v>C49</v>
          </cell>
          <cell r="T747" t="str">
            <v>SOUTH</v>
          </cell>
          <cell r="U747" t="str">
            <v>深圳</v>
          </cell>
          <cell r="V747" t="str">
            <v>SZ 深圳</v>
          </cell>
          <cell r="W747" t="str">
            <v>SS</v>
          </cell>
          <cell r="X747" t="str">
            <v>JPY</v>
          </cell>
          <cell r="Y747">
            <v>11998800</v>
          </cell>
          <cell r="Z747">
            <v>1</v>
          </cell>
          <cell r="AA747">
            <v>11998800</v>
          </cell>
          <cell r="AB747">
            <v>7.2999999999999995E-2</v>
          </cell>
          <cell r="AC747">
            <v>875912.39999999991</v>
          </cell>
          <cell r="AD747">
            <v>105109.48799999998</v>
          </cell>
          <cell r="AE747">
            <v>0.12</v>
          </cell>
          <cell r="AF747">
            <v>43906</v>
          </cell>
          <cell r="AG747" t="str">
            <v>DAP SZ</v>
          </cell>
          <cell r="AI747"/>
          <cell r="AJ747"/>
          <cell r="AK747">
            <v>0.1</v>
          </cell>
          <cell r="AL747">
            <v>1199880</v>
          </cell>
          <cell r="AM747"/>
          <cell r="AN747" t="str">
            <v>No</v>
          </cell>
          <cell r="AO747">
            <v>0.9</v>
          </cell>
          <cell r="AP747">
            <v>10798920</v>
          </cell>
          <cell r="AQ747"/>
          <cell r="AR747"/>
          <cell r="AS747">
            <v>0</v>
          </cell>
          <cell r="AT747">
            <v>0</v>
          </cell>
          <cell r="AV747"/>
          <cell r="AX747" t="str">
            <v>Cancel</v>
          </cell>
          <cell r="AY747"/>
          <cell r="AZ747"/>
          <cell r="BA747" t="str">
            <v>Cancel</v>
          </cell>
        </row>
        <row r="748">
          <cell r="A748">
            <v>43891</v>
          </cell>
          <cell r="B748">
            <v>597</v>
          </cell>
          <cell r="C748" t="str">
            <v>C49SZX20200028JYR1</v>
          </cell>
          <cell r="D748" t="str">
            <v>珠海太川</v>
          </cell>
          <cell r="E748" t="str">
            <v>YSM20R(SV)-2</v>
          </cell>
          <cell r="F748" t="str">
            <v>#59662</v>
          </cell>
          <cell r="G748" t="e">
            <v>#REF!</v>
          </cell>
          <cell r="H748" t="e">
            <v>#REF!</v>
          </cell>
          <cell r="I748" t="str">
            <v>L-&gt;R</v>
          </cell>
          <cell r="J748" t="str">
            <v>MVC</v>
          </cell>
          <cell r="K748">
            <v>1</v>
          </cell>
          <cell r="L748">
            <v>109816</v>
          </cell>
          <cell r="M748" t="str">
            <v>MAY 20</v>
          </cell>
          <cell r="N748">
            <v>43950</v>
          </cell>
          <cell r="O748">
            <v>11100389</v>
          </cell>
          <cell r="P748">
            <v>1031822</v>
          </cell>
          <cell r="Q748">
            <v>43971</v>
          </cell>
          <cell r="R748" t="str">
            <v>No</v>
          </cell>
          <cell r="S748" t="str">
            <v>C49</v>
          </cell>
          <cell r="T748" t="str">
            <v>SOUTH</v>
          </cell>
          <cell r="U748" t="str">
            <v>珠海</v>
          </cell>
          <cell r="V748" t="str">
            <v>SZ 深圳</v>
          </cell>
          <cell r="W748" t="str">
            <v>JY</v>
          </cell>
          <cell r="X748" t="str">
            <v>RMB</v>
          </cell>
          <cell r="Y748">
            <v>1031822</v>
          </cell>
          <cell r="Z748">
            <v>1.1299999999999999</v>
          </cell>
          <cell r="AA748">
            <v>1031822</v>
          </cell>
          <cell r="AB748">
            <v>1.1100000000000001</v>
          </cell>
          <cell r="AC748">
            <v>1013559.6637168144</v>
          </cell>
          <cell r="AD748">
            <v>121627.15964601772</v>
          </cell>
          <cell r="AE748">
            <v>0.12</v>
          </cell>
          <cell r="AF748">
            <v>43909</v>
          </cell>
          <cell r="AG748" t="str">
            <v>含税到厂</v>
          </cell>
          <cell r="AK748" t="str">
            <v>agree</v>
          </cell>
          <cell r="AL748">
            <v>100000</v>
          </cell>
          <cell r="AM748">
            <v>43891</v>
          </cell>
          <cell r="AN748" t="str">
            <v>Yes</v>
          </cell>
          <cell r="AO748" t="str">
            <v>agree</v>
          </cell>
          <cell r="AP748">
            <v>931822</v>
          </cell>
          <cell r="AQ748">
            <v>43922</v>
          </cell>
          <cell r="AR748">
            <v>43949</v>
          </cell>
          <cell r="AS748">
            <v>0</v>
          </cell>
          <cell r="AT748">
            <v>0</v>
          </cell>
          <cell r="AX748" t="str">
            <v>Yes</v>
          </cell>
          <cell r="AZ748" t="str">
            <v>Yes</v>
          </cell>
          <cell r="BA748" t="str">
            <v>Yes</v>
          </cell>
        </row>
        <row r="749">
          <cell r="A749">
            <v>43891</v>
          </cell>
          <cell r="B749">
            <v>598</v>
          </cell>
          <cell r="C749" t="str">
            <v>4300001028</v>
          </cell>
          <cell r="D749" t="str">
            <v>广州数控</v>
          </cell>
          <cell r="E749" t="str">
            <v>Heller 1809MK5</v>
          </cell>
          <cell r="F749" t="str">
            <v>NO</v>
          </cell>
          <cell r="G749" t="e">
            <v>#REF!</v>
          </cell>
          <cell r="H749" t="e">
            <v>#REF!</v>
          </cell>
          <cell r="I749" t="str">
            <v>L-&gt;R</v>
          </cell>
          <cell r="J749" t="str">
            <v>No</v>
          </cell>
          <cell r="K749">
            <v>1</v>
          </cell>
          <cell r="L749" t="str">
            <v>28J103476</v>
          </cell>
          <cell r="M749" t="str">
            <v>APR 20</v>
          </cell>
          <cell r="N749">
            <v>43948</v>
          </cell>
          <cell r="P749">
            <v>303000</v>
          </cell>
          <cell r="R749" t="str">
            <v>No</v>
          </cell>
          <cell r="S749" t="str">
            <v>C28</v>
          </cell>
          <cell r="T749" t="str">
            <v>SOUTH</v>
          </cell>
          <cell r="U749" t="str">
            <v>广州</v>
          </cell>
          <cell r="V749" t="str">
            <v>SZ 深圳</v>
          </cell>
          <cell r="W749" t="str">
            <v>YY</v>
          </cell>
          <cell r="X749" t="str">
            <v>RMB</v>
          </cell>
          <cell r="Y749">
            <v>303000</v>
          </cell>
          <cell r="Z749">
            <v>1.1299999999999999</v>
          </cell>
          <cell r="AA749">
            <v>303000</v>
          </cell>
          <cell r="AB749">
            <v>1.1100000000000001</v>
          </cell>
          <cell r="AC749">
            <v>297637.16814159293</v>
          </cell>
          <cell r="AD749">
            <v>35716.460176991153</v>
          </cell>
          <cell r="AE749">
            <v>0.12</v>
          </cell>
          <cell r="AF749">
            <v>43901</v>
          </cell>
          <cell r="AG749" t="str">
            <v>含税到厂</v>
          </cell>
          <cell r="AK749">
            <v>0.3</v>
          </cell>
          <cell r="AL749">
            <v>90900</v>
          </cell>
          <cell r="AM749">
            <v>43891</v>
          </cell>
          <cell r="AN749" t="str">
            <v>Yes</v>
          </cell>
          <cell r="AO749">
            <v>0.65</v>
          </cell>
          <cell r="AP749">
            <v>196950</v>
          </cell>
          <cell r="AQ749">
            <v>43922</v>
          </cell>
          <cell r="AR749">
            <v>43949</v>
          </cell>
          <cell r="AS749">
            <v>0.05</v>
          </cell>
          <cell r="AT749">
            <v>15150</v>
          </cell>
          <cell r="AZ749" t="str">
            <v>Yes</v>
          </cell>
        </row>
        <row r="750">
          <cell r="A750">
            <v>43892</v>
          </cell>
          <cell r="B750">
            <v>599</v>
          </cell>
          <cell r="C750" t="str">
            <v>C49SZX20200009MX</v>
          </cell>
          <cell r="D750" t="str">
            <v>民龙/End user 众立创</v>
          </cell>
          <cell r="E750" t="str">
            <v>YSM20R(SV)-2</v>
          </cell>
          <cell r="F750" t="str">
            <v>#04395</v>
          </cell>
          <cell r="G750" t="e">
            <v>#REF!</v>
          </cell>
          <cell r="H750" t="e">
            <v>#REF!</v>
          </cell>
          <cell r="I750" t="str">
            <v>L-&gt;R</v>
          </cell>
          <cell r="J750" t="str">
            <v>No</v>
          </cell>
          <cell r="K750">
            <v>1</v>
          </cell>
          <cell r="L750">
            <v>109730</v>
          </cell>
          <cell r="M750" t="str">
            <v>APR 20</v>
          </cell>
          <cell r="N750">
            <v>43922</v>
          </cell>
          <cell r="O750">
            <v>11100379</v>
          </cell>
          <cell r="P750">
            <v>790000</v>
          </cell>
          <cell r="Q750">
            <v>43922</v>
          </cell>
          <cell r="R750" t="str">
            <v>Yes</v>
          </cell>
          <cell r="S750" t="str">
            <v>C49</v>
          </cell>
          <cell r="T750" t="str">
            <v>SOUTH</v>
          </cell>
          <cell r="U750" t="str">
            <v>深圳</v>
          </cell>
          <cell r="V750" t="str">
            <v>SZ 深圳</v>
          </cell>
          <cell r="W750" t="str">
            <v>MX</v>
          </cell>
          <cell r="X750" t="str">
            <v>RMB</v>
          </cell>
          <cell r="Y750">
            <v>790000</v>
          </cell>
          <cell r="Z750">
            <v>1.1299999999999999</v>
          </cell>
          <cell r="AA750">
            <v>790000</v>
          </cell>
          <cell r="AB750">
            <v>1.1100000000000001</v>
          </cell>
          <cell r="AC750">
            <v>776017.69911504444</v>
          </cell>
          <cell r="AD750">
            <v>93122.123893805328</v>
          </cell>
          <cell r="AE750">
            <v>0.12</v>
          </cell>
          <cell r="AF750">
            <v>43910</v>
          </cell>
          <cell r="AG750" t="str">
            <v>含税到厂</v>
          </cell>
          <cell r="AI750"/>
          <cell r="AJ750"/>
          <cell r="AK750">
            <v>1</v>
          </cell>
          <cell r="AL750">
            <v>790000</v>
          </cell>
          <cell r="AM750">
            <v>43891</v>
          </cell>
          <cell r="AN750" t="str">
            <v>Yes</v>
          </cell>
          <cell r="AO750"/>
          <cell r="AP750"/>
          <cell r="AQ750"/>
          <cell r="AR750"/>
          <cell r="AS750"/>
          <cell r="AT750"/>
          <cell r="AV750"/>
          <cell r="AX750" t="str">
            <v>Yes</v>
          </cell>
          <cell r="AY750"/>
          <cell r="AZ750" t="str">
            <v>Yes</v>
          </cell>
          <cell r="BA750" t="str">
            <v>Yes</v>
          </cell>
        </row>
        <row r="751">
          <cell r="A751">
            <v>43891</v>
          </cell>
          <cell r="B751">
            <v>600</v>
          </cell>
          <cell r="C751" t="str">
            <v>C49SZX20200030SX</v>
          </cell>
          <cell r="D751" t="str">
            <v>顺弘</v>
          </cell>
          <cell r="E751" t="str">
            <v>YSM20R(SV)-2</v>
          </cell>
          <cell r="F751" t="str">
            <v>#76504</v>
          </cell>
          <cell r="G751" t="e">
            <v>#REF!</v>
          </cell>
          <cell r="H751" t="e">
            <v>#REF!</v>
          </cell>
          <cell r="I751" t="str">
            <v>L-&gt;R</v>
          </cell>
          <cell r="J751" t="str">
            <v>cATS10+MVC+special layout</v>
          </cell>
          <cell r="K751">
            <v>1</v>
          </cell>
          <cell r="L751">
            <v>109774</v>
          </cell>
          <cell r="M751" t="str">
            <v>APR 20</v>
          </cell>
          <cell r="N751">
            <v>43924</v>
          </cell>
          <cell r="O751">
            <v>11116372</v>
          </cell>
          <cell r="P751">
            <v>17593685</v>
          </cell>
          <cell r="Q751">
            <v>43922</v>
          </cell>
          <cell r="R751" t="str">
            <v>No</v>
          </cell>
          <cell r="S751" t="str">
            <v>C49</v>
          </cell>
          <cell r="T751" t="str">
            <v>SOUTH</v>
          </cell>
          <cell r="U751" t="str">
            <v>東莞</v>
          </cell>
          <cell r="V751" t="str">
            <v>SZ 深圳</v>
          </cell>
          <cell r="W751" t="str">
            <v>SX</v>
          </cell>
          <cell r="X751" t="str">
            <v>JPY</v>
          </cell>
          <cell r="Y751">
            <v>17593685</v>
          </cell>
          <cell r="Z751">
            <v>1</v>
          </cell>
          <cell r="AA751">
            <v>17593685</v>
          </cell>
          <cell r="AB751">
            <v>7.2999999999999995E-2</v>
          </cell>
          <cell r="AC751">
            <v>1284339.0049999999</v>
          </cell>
          <cell r="AD751">
            <v>154120.68059999999</v>
          </cell>
          <cell r="AE751">
            <v>0.12</v>
          </cell>
          <cell r="AF751">
            <v>43911</v>
          </cell>
          <cell r="AG751" t="str">
            <v>DAP DG</v>
          </cell>
          <cell r="AK751">
            <v>0.2</v>
          </cell>
          <cell r="AL751">
            <v>3518737</v>
          </cell>
          <cell r="AM751">
            <v>43891</v>
          </cell>
          <cell r="AN751" t="str">
            <v>Yes</v>
          </cell>
          <cell r="AO751">
            <v>0.8</v>
          </cell>
          <cell r="AP751">
            <v>14074948</v>
          </cell>
          <cell r="AQ751">
            <v>43922</v>
          </cell>
          <cell r="AR751">
            <v>43923</v>
          </cell>
          <cell r="AS751">
            <v>0</v>
          </cell>
          <cell r="AT751">
            <v>0</v>
          </cell>
          <cell r="AX751" t="str">
            <v>Yes</v>
          </cell>
          <cell r="AZ751" t="str">
            <v>Yes</v>
          </cell>
          <cell r="BA751" t="str">
            <v>Yes</v>
          </cell>
        </row>
        <row r="752">
          <cell r="A752">
            <v>43891</v>
          </cell>
          <cell r="B752">
            <v>601</v>
          </cell>
          <cell r="C752" t="str">
            <v>C49SZX20200026SX</v>
          </cell>
          <cell r="D752" t="str">
            <v>安林</v>
          </cell>
          <cell r="E752" t="str">
            <v>YSM20WR-2</v>
          </cell>
          <cell r="F752" t="str">
            <v>#81064</v>
          </cell>
          <cell r="G752" t="e">
            <v>#REF!</v>
          </cell>
          <cell r="H752" t="e">
            <v>#REF!</v>
          </cell>
          <cell r="I752" t="str">
            <v>L-&gt;R</v>
          </cell>
          <cell r="J752" t="str">
            <v>No</v>
          </cell>
          <cell r="K752">
            <v>1</v>
          </cell>
          <cell r="L752">
            <v>109857</v>
          </cell>
          <cell r="M752" t="str">
            <v>MAY 20</v>
          </cell>
          <cell r="N752">
            <v>43977</v>
          </cell>
          <cell r="O752">
            <v>11116388</v>
          </cell>
          <cell r="P752">
            <v>19000000</v>
          </cell>
          <cell r="Q752">
            <v>43971</v>
          </cell>
          <cell r="R752" t="str">
            <v>No</v>
          </cell>
          <cell r="S752" t="str">
            <v>C49</v>
          </cell>
          <cell r="T752" t="str">
            <v>SOUTH</v>
          </cell>
          <cell r="U752" t="str">
            <v>東莞</v>
          </cell>
          <cell r="V752" t="str">
            <v>SZ 深圳</v>
          </cell>
          <cell r="W752" t="str">
            <v>SX</v>
          </cell>
          <cell r="X752" t="str">
            <v>JPY</v>
          </cell>
          <cell r="Y752">
            <v>19000000</v>
          </cell>
          <cell r="Z752">
            <v>1</v>
          </cell>
          <cell r="AA752">
            <v>19000000</v>
          </cell>
          <cell r="AB752">
            <v>7.2999999999999995E-2</v>
          </cell>
          <cell r="AC752">
            <v>1387000</v>
          </cell>
          <cell r="AD752">
            <v>166440</v>
          </cell>
          <cell r="AE752">
            <v>0.12</v>
          </cell>
          <cell r="AF752">
            <v>43913</v>
          </cell>
          <cell r="AG752" t="str">
            <v>DAP DG</v>
          </cell>
          <cell r="AK752">
            <v>0.2</v>
          </cell>
          <cell r="AL752">
            <v>3800000</v>
          </cell>
          <cell r="AM752">
            <v>43891</v>
          </cell>
          <cell r="AN752" t="str">
            <v>Yes</v>
          </cell>
          <cell r="AO752">
            <v>0.8</v>
          </cell>
          <cell r="AP752">
            <v>15200000</v>
          </cell>
          <cell r="AQ752">
            <v>43971</v>
          </cell>
          <cell r="AR752">
            <v>43972</v>
          </cell>
          <cell r="AS752">
            <v>0</v>
          </cell>
          <cell r="AT752">
            <v>0</v>
          </cell>
          <cell r="AX752" t="str">
            <v>Yes</v>
          </cell>
          <cell r="AZ752" t="str">
            <v>Yes</v>
          </cell>
          <cell r="BA752" t="str">
            <v>Yes</v>
          </cell>
        </row>
        <row r="753">
          <cell r="A753">
            <v>43891</v>
          </cell>
          <cell r="B753">
            <v>602</v>
          </cell>
          <cell r="C753" t="str">
            <v>C49SZX20200031DZ</v>
          </cell>
          <cell r="D753" t="str">
            <v>金海智控</v>
          </cell>
          <cell r="E753" t="str">
            <v>YSM10</v>
          </cell>
          <cell r="F753" t="str">
            <v>#04489</v>
          </cell>
          <cell r="G753" t="e">
            <v>#REF!</v>
          </cell>
          <cell r="H753" t="e">
            <v>#REF!</v>
          </cell>
          <cell r="I753" t="str">
            <v>L-&gt;R</v>
          </cell>
          <cell r="J753" t="str">
            <v>MVC</v>
          </cell>
          <cell r="K753">
            <v>1</v>
          </cell>
          <cell r="L753">
            <v>109820</v>
          </cell>
          <cell r="M753" t="str">
            <v>JUN 20</v>
          </cell>
          <cell r="N753">
            <v>43988</v>
          </cell>
          <cell r="O753">
            <v>11100403</v>
          </cell>
          <cell r="P753">
            <v>600000</v>
          </cell>
          <cell r="Q753">
            <v>44002</v>
          </cell>
          <cell r="R753" t="str">
            <v>Yes</v>
          </cell>
          <cell r="S753" t="str">
            <v>C49</v>
          </cell>
          <cell r="T753" t="str">
            <v>SOUTH</v>
          </cell>
          <cell r="U753" t="str">
            <v>深圳</v>
          </cell>
          <cell r="V753" t="str">
            <v>SZ 深圳</v>
          </cell>
          <cell r="W753" t="str">
            <v>DZ</v>
          </cell>
          <cell r="X753" t="str">
            <v>RMB</v>
          </cell>
          <cell r="Y753">
            <v>600000</v>
          </cell>
          <cell r="Z753">
            <v>1.1299999999999999</v>
          </cell>
          <cell r="AA753">
            <v>600000</v>
          </cell>
          <cell r="AB753">
            <v>1.1100000000000001</v>
          </cell>
          <cell r="AC753">
            <v>589380.53097345144</v>
          </cell>
          <cell r="AD753">
            <v>70725.663716814175</v>
          </cell>
          <cell r="AE753">
            <v>0.12</v>
          </cell>
          <cell r="AF753">
            <v>43915</v>
          </cell>
          <cell r="AG753" t="str">
            <v>含税到厂</v>
          </cell>
          <cell r="AK753">
            <v>0.2</v>
          </cell>
          <cell r="AL753">
            <v>120000</v>
          </cell>
          <cell r="AM753">
            <v>43920</v>
          </cell>
          <cell r="AN753" t="str">
            <v>Yes</v>
          </cell>
          <cell r="AO753" t="str">
            <v>agree</v>
          </cell>
          <cell r="AP753">
            <v>500000</v>
          </cell>
          <cell r="AQ753">
            <v>44002</v>
          </cell>
          <cell r="AR753">
            <v>43987</v>
          </cell>
          <cell r="AS753">
            <v>0</v>
          </cell>
          <cell r="AT753">
            <v>0</v>
          </cell>
          <cell r="AX753" t="str">
            <v>Yes</v>
          </cell>
          <cell r="AZ753" t="str">
            <v>Yes</v>
          </cell>
          <cell r="BA753" t="str">
            <v>Yes</v>
          </cell>
        </row>
        <row r="754">
          <cell r="A754">
            <v>43891</v>
          </cell>
          <cell r="B754">
            <v>603</v>
          </cell>
          <cell r="C754" t="str">
            <v>C49SZX20200031DZ</v>
          </cell>
          <cell r="D754" t="str">
            <v>金海智控</v>
          </cell>
          <cell r="E754" t="str">
            <v>YSM20R(SV)-2</v>
          </cell>
          <cell r="F754" t="str">
            <v>#04489</v>
          </cell>
          <cell r="G754" t="e">
            <v>#REF!</v>
          </cell>
          <cell r="H754" t="e">
            <v>#REF!</v>
          </cell>
          <cell r="I754" t="str">
            <v>L-&gt;R</v>
          </cell>
          <cell r="J754" t="str">
            <v>No</v>
          </cell>
          <cell r="K754">
            <v>1</v>
          </cell>
          <cell r="L754">
            <v>109856</v>
          </cell>
          <cell r="M754" t="str">
            <v>JUN 20</v>
          </cell>
          <cell r="N754">
            <v>43987</v>
          </cell>
          <cell r="O754">
            <v>11100403</v>
          </cell>
          <cell r="P754">
            <v>900000</v>
          </cell>
          <cell r="Q754">
            <v>44002</v>
          </cell>
          <cell r="R754" t="str">
            <v>Yes</v>
          </cell>
          <cell r="S754" t="str">
            <v>C49</v>
          </cell>
          <cell r="T754" t="str">
            <v>SOUTH</v>
          </cell>
          <cell r="U754" t="str">
            <v>深圳</v>
          </cell>
          <cell r="V754" t="str">
            <v>SZ 深圳</v>
          </cell>
          <cell r="W754" t="str">
            <v>DZ</v>
          </cell>
          <cell r="X754" t="str">
            <v>RMB</v>
          </cell>
          <cell r="Y754">
            <v>900000</v>
          </cell>
          <cell r="Z754">
            <v>1.1299999999999999</v>
          </cell>
          <cell r="AA754">
            <v>900000</v>
          </cell>
          <cell r="AB754">
            <v>1.1100000000000001</v>
          </cell>
          <cell r="AC754">
            <v>884070.79646017717</v>
          </cell>
          <cell r="AD754">
            <v>106088.49557522126</v>
          </cell>
          <cell r="AE754">
            <v>0.12</v>
          </cell>
          <cell r="AF754">
            <v>43915</v>
          </cell>
          <cell r="AG754" t="str">
            <v>含税到厂</v>
          </cell>
          <cell r="AK754">
            <v>0.2</v>
          </cell>
          <cell r="AL754">
            <v>180000</v>
          </cell>
          <cell r="AM754">
            <v>43922</v>
          </cell>
          <cell r="AN754" t="str">
            <v>Yes</v>
          </cell>
          <cell r="AO754" t="str">
            <v>agree</v>
          </cell>
          <cell r="AP754">
            <v>700000</v>
          </cell>
          <cell r="AQ754">
            <v>44002</v>
          </cell>
          <cell r="AR754">
            <v>43986</v>
          </cell>
          <cell r="AS754">
            <v>0</v>
          </cell>
          <cell r="AT754">
            <v>0</v>
          </cell>
          <cell r="AX754" t="str">
            <v>Yes</v>
          </cell>
        </row>
        <row r="755">
          <cell r="A755">
            <v>43892</v>
          </cell>
          <cell r="B755">
            <v>604</v>
          </cell>
          <cell r="C755" t="str">
            <v>C49SZX20200036CX</v>
          </cell>
          <cell r="D755" t="str">
            <v>钧溢电子</v>
          </cell>
          <cell r="E755" t="str">
            <v>YSM10</v>
          </cell>
          <cell r="F755" t="str">
            <v>#04111</v>
          </cell>
          <cell r="G755" t="e">
            <v>#REF!</v>
          </cell>
          <cell r="H755" t="e">
            <v>#REF!</v>
          </cell>
          <cell r="I755" t="str">
            <v>L-&gt;R</v>
          </cell>
          <cell r="J755" t="str">
            <v>MVC</v>
          </cell>
          <cell r="K755">
            <v>1</v>
          </cell>
          <cell r="L755">
            <v>109820</v>
          </cell>
          <cell r="M755" t="str">
            <v>MAY 20</v>
          </cell>
          <cell r="N755">
            <v>43976</v>
          </cell>
          <cell r="O755">
            <v>11116389</v>
          </cell>
          <cell r="P755">
            <v>9800000</v>
          </cell>
          <cell r="Q755">
            <v>43971</v>
          </cell>
          <cell r="R755" t="str">
            <v>Yes</v>
          </cell>
          <cell r="S755" t="str">
            <v>C49</v>
          </cell>
          <cell r="T755" t="str">
            <v>SOUTH</v>
          </cell>
          <cell r="U755" t="str">
            <v>深圳</v>
          </cell>
          <cell r="V755" t="str">
            <v>SZ 深圳</v>
          </cell>
          <cell r="W755" t="str">
            <v>CX</v>
          </cell>
          <cell r="X755" t="str">
            <v>JPY</v>
          </cell>
          <cell r="Y755">
            <v>9800000</v>
          </cell>
          <cell r="Z755">
            <v>1</v>
          </cell>
          <cell r="AA755">
            <v>9800000</v>
          </cell>
          <cell r="AB755">
            <v>7.2999999999999995E-2</v>
          </cell>
          <cell r="AC755">
            <v>715400</v>
          </cell>
          <cell r="AD755">
            <v>85848</v>
          </cell>
          <cell r="AE755">
            <v>0.12</v>
          </cell>
          <cell r="AF755">
            <v>43915</v>
          </cell>
          <cell r="AG755" t="str">
            <v>DAP SZ</v>
          </cell>
          <cell r="AI755">
            <v>20000</v>
          </cell>
          <cell r="AJ755">
            <v>43916</v>
          </cell>
          <cell r="AK755" t="str">
            <v>agree</v>
          </cell>
          <cell r="AL755">
            <v>9800000</v>
          </cell>
          <cell r="AM755">
            <v>43971</v>
          </cell>
          <cell r="AN755" t="str">
            <v>Yes</v>
          </cell>
          <cell r="AO755">
            <v>0</v>
          </cell>
          <cell r="AP755">
            <v>0</v>
          </cell>
          <cell r="AS755">
            <v>0</v>
          </cell>
          <cell r="AT755">
            <v>0</v>
          </cell>
          <cell r="AX755" t="str">
            <v>Yes</v>
          </cell>
          <cell r="AZ755" t="str">
            <v>Yes</v>
          </cell>
          <cell r="BA755" t="str">
            <v>Yes</v>
          </cell>
        </row>
        <row r="756">
          <cell r="A756">
            <v>43893</v>
          </cell>
          <cell r="B756">
            <v>605</v>
          </cell>
          <cell r="C756" t="str">
            <v>C49SZX20200036CX</v>
          </cell>
          <cell r="D756" t="str">
            <v>钧溢电子</v>
          </cell>
          <cell r="E756" t="str">
            <v>YSM20R(SV)-2</v>
          </cell>
          <cell r="F756" t="str">
            <v>#04111</v>
          </cell>
          <cell r="G756" t="e">
            <v>#REF!</v>
          </cell>
          <cell r="H756" t="e">
            <v>#REF!</v>
          </cell>
          <cell r="I756" t="str">
            <v>L-&gt;R</v>
          </cell>
          <cell r="J756" t="str">
            <v>No</v>
          </cell>
          <cell r="K756">
            <v>1</v>
          </cell>
          <cell r="L756">
            <v>109868</v>
          </cell>
          <cell r="M756" t="str">
            <v>JUL 20</v>
          </cell>
          <cell r="N756">
            <v>44013</v>
          </cell>
          <cell r="O756">
            <v>11116402</v>
          </cell>
          <cell r="P756">
            <v>11000000</v>
          </cell>
          <cell r="Q756">
            <v>44032</v>
          </cell>
          <cell r="R756" t="str">
            <v>Yes</v>
          </cell>
          <cell r="S756" t="str">
            <v>C49</v>
          </cell>
          <cell r="T756" t="str">
            <v>SOUTH</v>
          </cell>
          <cell r="U756" t="str">
            <v>深圳</v>
          </cell>
          <cell r="V756" t="str">
            <v>SZ 深圳</v>
          </cell>
          <cell r="W756" t="str">
            <v>CX</v>
          </cell>
          <cell r="X756" t="str">
            <v>JPY</v>
          </cell>
          <cell r="Y756">
            <v>11000000</v>
          </cell>
          <cell r="Z756">
            <v>1</v>
          </cell>
          <cell r="AA756">
            <v>11000000</v>
          </cell>
          <cell r="AB756">
            <v>7.2999999999999995E-2</v>
          </cell>
          <cell r="AC756">
            <v>803000</v>
          </cell>
          <cell r="AD756">
            <v>96360</v>
          </cell>
          <cell r="AE756">
            <v>0.12</v>
          </cell>
          <cell r="AF756">
            <v>43915</v>
          </cell>
          <cell r="AG756" t="str">
            <v>DAP SZ</v>
          </cell>
          <cell r="AK756" t="str">
            <v>agree</v>
          </cell>
          <cell r="AL756">
            <v>11000000</v>
          </cell>
          <cell r="AM756">
            <v>44002</v>
          </cell>
          <cell r="AN756" t="str">
            <v>Yes</v>
          </cell>
          <cell r="AO756" t="str">
            <v>agree</v>
          </cell>
          <cell r="AP756">
            <v>0</v>
          </cell>
          <cell r="AS756">
            <v>0</v>
          </cell>
          <cell r="AT756">
            <v>0</v>
          </cell>
          <cell r="AX756" t="str">
            <v>Yes</v>
          </cell>
          <cell r="AZ756" t="str">
            <v>Yes</v>
          </cell>
          <cell r="BA756" t="str">
            <v>Yes</v>
          </cell>
        </row>
        <row r="757">
          <cell r="A757">
            <v>43894</v>
          </cell>
          <cell r="B757">
            <v>606</v>
          </cell>
          <cell r="C757" t="str">
            <v>C49SZX20200007SS</v>
          </cell>
          <cell r="D757" t="str">
            <v>乐上</v>
          </cell>
          <cell r="E757" t="str">
            <v>YSM20R(SV)-2</v>
          </cell>
          <cell r="F757" t="str">
            <v>#03636</v>
          </cell>
          <cell r="G757" t="e">
            <v>#REF!</v>
          </cell>
          <cell r="H757" t="e">
            <v>#REF!</v>
          </cell>
          <cell r="I757" t="str">
            <v>L-&gt;R</v>
          </cell>
          <cell r="J757" t="str">
            <v>MVC</v>
          </cell>
          <cell r="K757">
            <v>1</v>
          </cell>
          <cell r="L757">
            <v>109816</v>
          </cell>
          <cell r="M757" t="str">
            <v>MAY 20</v>
          </cell>
          <cell r="N757">
            <v>43973</v>
          </cell>
          <cell r="O757">
            <v>11116387</v>
          </cell>
          <cell r="P757">
            <v>15800000</v>
          </cell>
          <cell r="Q757">
            <v>43971</v>
          </cell>
          <cell r="R757" t="str">
            <v>No</v>
          </cell>
          <cell r="S757" t="str">
            <v>C49</v>
          </cell>
          <cell r="T757" t="str">
            <v>SOUTH</v>
          </cell>
          <cell r="U757" t="str">
            <v>東莞</v>
          </cell>
          <cell r="V757" t="str">
            <v>SZ 深圳</v>
          </cell>
          <cell r="W757" t="str">
            <v>SS</v>
          </cell>
          <cell r="X757" t="str">
            <v>JPY</v>
          </cell>
          <cell r="Y757">
            <v>15800000</v>
          </cell>
          <cell r="Z757">
            <v>1</v>
          </cell>
          <cell r="AA757">
            <v>15800000</v>
          </cell>
          <cell r="AB757">
            <v>7.2999999999999995E-2</v>
          </cell>
          <cell r="AC757">
            <v>1153400</v>
          </cell>
          <cell r="AD757">
            <v>138408</v>
          </cell>
          <cell r="AE757">
            <v>0.12</v>
          </cell>
          <cell r="AF757">
            <v>43917</v>
          </cell>
          <cell r="AG757" t="str">
            <v>DAP DG</v>
          </cell>
          <cell r="AI757">
            <v>50000</v>
          </cell>
          <cell r="AJ757">
            <v>43935</v>
          </cell>
          <cell r="AK757" t="str">
            <v>agree</v>
          </cell>
          <cell r="AL757">
            <v>15800000</v>
          </cell>
          <cell r="AM757">
            <v>43971</v>
          </cell>
          <cell r="AN757" t="str">
            <v>Yes</v>
          </cell>
          <cell r="AO757">
            <v>0</v>
          </cell>
          <cell r="AP757">
            <v>0</v>
          </cell>
          <cell r="AS757">
            <v>0</v>
          </cell>
          <cell r="AT757">
            <v>0</v>
          </cell>
          <cell r="AX757" t="str">
            <v>Yes</v>
          </cell>
          <cell r="AZ757" t="str">
            <v>Yes</v>
          </cell>
          <cell r="BA757" t="str">
            <v>Yes</v>
          </cell>
        </row>
        <row r="758">
          <cell r="A758">
            <v>43891</v>
          </cell>
          <cell r="B758">
            <v>607</v>
          </cell>
          <cell r="C758" t="str">
            <v>C49SZX20200040MZ</v>
          </cell>
          <cell r="D758" t="str">
            <v>崧盛</v>
          </cell>
          <cell r="E758" t="str">
            <v>YSM20R(SV)-2</v>
          </cell>
          <cell r="F758" t="str">
            <v>#03807</v>
          </cell>
          <cell r="G758" t="e">
            <v>#REF!</v>
          </cell>
          <cell r="H758" t="e">
            <v>#REF!</v>
          </cell>
          <cell r="I758" t="str">
            <v>R-&gt;L</v>
          </cell>
          <cell r="J758" t="str">
            <v>No</v>
          </cell>
          <cell r="K758">
            <v>1</v>
          </cell>
          <cell r="L758">
            <v>109749</v>
          </cell>
          <cell r="M758" t="str">
            <v>APR 20</v>
          </cell>
          <cell r="N758">
            <v>43923</v>
          </cell>
          <cell r="O758">
            <v>11116370</v>
          </cell>
          <cell r="P758">
            <v>15100000</v>
          </cell>
          <cell r="Q758">
            <v>43922</v>
          </cell>
          <cell r="R758" t="str">
            <v>No</v>
          </cell>
          <cell r="S758" t="str">
            <v>C49</v>
          </cell>
          <cell r="T758" t="str">
            <v>SOUTH</v>
          </cell>
          <cell r="U758" t="str">
            <v>深圳</v>
          </cell>
          <cell r="V758" t="str">
            <v>SZ 深圳</v>
          </cell>
          <cell r="W758" t="str">
            <v>MZ</v>
          </cell>
          <cell r="X758" t="str">
            <v>JPY</v>
          </cell>
          <cell r="Y758">
            <v>15100000</v>
          </cell>
          <cell r="Z758">
            <v>1</v>
          </cell>
          <cell r="AA758">
            <v>15100000</v>
          </cell>
          <cell r="AB758">
            <v>7.2999999999999995E-2</v>
          </cell>
          <cell r="AC758">
            <v>1102300</v>
          </cell>
          <cell r="AD758">
            <v>132276</v>
          </cell>
          <cell r="AE758">
            <v>0.12</v>
          </cell>
          <cell r="AF758">
            <v>43918</v>
          </cell>
          <cell r="AG758" t="str">
            <v>CIF HK</v>
          </cell>
          <cell r="AK758">
            <v>1</v>
          </cell>
          <cell r="AL758">
            <v>15100000</v>
          </cell>
          <cell r="AN758" t="str">
            <v>Yes</v>
          </cell>
          <cell r="AO758">
            <v>0</v>
          </cell>
          <cell r="AP758">
            <v>0</v>
          </cell>
          <cell r="AS758">
            <v>0</v>
          </cell>
          <cell r="AT758">
            <v>0</v>
          </cell>
          <cell r="AX758" t="str">
            <v>Yes</v>
          </cell>
          <cell r="AZ758" t="str">
            <v>Yes</v>
          </cell>
          <cell r="BA758" t="str">
            <v>Yes</v>
          </cell>
        </row>
        <row r="759">
          <cell r="A759">
            <v>43891</v>
          </cell>
          <cell r="B759">
            <v>608</v>
          </cell>
          <cell r="C759" t="str">
            <v>C49SZX20200039SX</v>
          </cell>
          <cell r="D759" t="str">
            <v>柏星</v>
          </cell>
          <cell r="E759" t="str">
            <v>YSM20R(SV)-2</v>
          </cell>
          <cell r="F759" t="str">
            <v>#03362</v>
          </cell>
          <cell r="G759" t="e">
            <v>#REF!</v>
          </cell>
          <cell r="H759" t="e">
            <v>#REF!</v>
          </cell>
          <cell r="I759" t="str">
            <v>L-&gt;R</v>
          </cell>
          <cell r="J759" t="str">
            <v>No</v>
          </cell>
          <cell r="K759">
            <v>1</v>
          </cell>
          <cell r="L759">
            <v>109730</v>
          </cell>
          <cell r="M759" t="str">
            <v>APR 20</v>
          </cell>
          <cell r="N759">
            <v>43934</v>
          </cell>
          <cell r="O759">
            <v>11100380</v>
          </cell>
          <cell r="P759">
            <v>880000</v>
          </cell>
          <cell r="Q759">
            <v>43922</v>
          </cell>
          <cell r="R759" t="str">
            <v>No</v>
          </cell>
          <cell r="S759" t="str">
            <v>C49</v>
          </cell>
          <cell r="T759" t="str">
            <v>SOUTH</v>
          </cell>
          <cell r="U759" t="str">
            <v>東莞</v>
          </cell>
          <cell r="V759" t="str">
            <v>SZ 深圳</v>
          </cell>
          <cell r="W759" t="str">
            <v>SX</v>
          </cell>
          <cell r="X759" t="str">
            <v>RMB</v>
          </cell>
          <cell r="Y759">
            <v>880000</v>
          </cell>
          <cell r="Z759">
            <v>1.1299999999999999</v>
          </cell>
          <cell r="AA759">
            <v>880000</v>
          </cell>
          <cell r="AB759">
            <v>1.1100000000000001</v>
          </cell>
          <cell r="AC759">
            <v>864424.77876106219</v>
          </cell>
          <cell r="AD759">
            <v>103730.97345132746</v>
          </cell>
          <cell r="AE759">
            <v>0.12</v>
          </cell>
          <cell r="AF759">
            <v>43920</v>
          </cell>
          <cell r="AG759" t="str">
            <v>含税到厂</v>
          </cell>
          <cell r="AK759">
            <v>0.2</v>
          </cell>
          <cell r="AL759">
            <v>176000</v>
          </cell>
          <cell r="AM759">
            <v>43922</v>
          </cell>
          <cell r="AN759" t="str">
            <v>Yes</v>
          </cell>
          <cell r="AO759">
            <v>0.8</v>
          </cell>
          <cell r="AP759">
            <v>704000</v>
          </cell>
          <cell r="AQ759">
            <v>43922</v>
          </cell>
          <cell r="AR759">
            <v>43931</v>
          </cell>
          <cell r="AS759">
            <v>0</v>
          </cell>
          <cell r="AT759">
            <v>0</v>
          </cell>
          <cell r="AX759" t="str">
            <v>Yes</v>
          </cell>
          <cell r="AZ759" t="str">
            <v>Yes</v>
          </cell>
          <cell r="BA759" t="str">
            <v>Yes</v>
          </cell>
        </row>
        <row r="760">
          <cell r="A760">
            <v>43921</v>
          </cell>
          <cell r="B760">
            <v>609</v>
          </cell>
          <cell r="C760" t="str">
            <v>C49SZX20200035JY</v>
          </cell>
          <cell r="D760" t="str">
            <v>创荣发</v>
          </cell>
          <cell r="E760" t="str">
            <v>YSM20R(SV)-2</v>
          </cell>
          <cell r="F760" t="str">
            <v>#03866</v>
          </cell>
          <cell r="G760" t="e">
            <v>#REF!</v>
          </cell>
          <cell r="H760" t="e">
            <v>#REF!</v>
          </cell>
          <cell r="I760" t="str">
            <v>L-&gt;R</v>
          </cell>
          <cell r="J760" t="str">
            <v>No</v>
          </cell>
          <cell r="K760">
            <v>1</v>
          </cell>
          <cell r="L760">
            <v>109816</v>
          </cell>
          <cell r="M760" t="str">
            <v>MAY 20</v>
          </cell>
          <cell r="N760">
            <v>43980</v>
          </cell>
          <cell r="O760">
            <v>11116391</v>
          </cell>
          <cell r="P760">
            <v>15943175</v>
          </cell>
          <cell r="Q760">
            <v>43971</v>
          </cell>
          <cell r="R760" t="str">
            <v>No</v>
          </cell>
          <cell r="S760" t="str">
            <v>C49</v>
          </cell>
          <cell r="T760" t="str">
            <v>SOUTH</v>
          </cell>
          <cell r="U760" t="str">
            <v>惠州</v>
          </cell>
          <cell r="V760" t="str">
            <v>SZ 深圳</v>
          </cell>
          <cell r="W760" t="str">
            <v>JY</v>
          </cell>
          <cell r="X760" t="str">
            <v>JPY</v>
          </cell>
          <cell r="Y760">
            <v>15943175</v>
          </cell>
          <cell r="Z760">
            <v>1</v>
          </cell>
          <cell r="AA760">
            <v>15943175</v>
          </cell>
          <cell r="AB760">
            <v>7.2999999999999995E-2</v>
          </cell>
          <cell r="AC760">
            <v>1163851.7749999999</v>
          </cell>
          <cell r="AD760">
            <v>139662.21299999999</v>
          </cell>
          <cell r="AE760">
            <v>0.12</v>
          </cell>
          <cell r="AF760">
            <v>43921</v>
          </cell>
          <cell r="AG760" t="str">
            <v>DAP HZ</v>
          </cell>
          <cell r="AK760">
            <v>0.3</v>
          </cell>
          <cell r="AL760">
            <v>4782952.5</v>
          </cell>
          <cell r="AM760">
            <v>43922</v>
          </cell>
          <cell r="AN760" t="str">
            <v>Yes</v>
          </cell>
          <cell r="AO760">
            <v>0.7</v>
          </cell>
          <cell r="AP760">
            <v>11160222.5</v>
          </cell>
          <cell r="AQ760">
            <v>43971</v>
          </cell>
          <cell r="AR760">
            <v>43977</v>
          </cell>
          <cell r="AS760">
            <v>0</v>
          </cell>
          <cell r="AT760">
            <v>0</v>
          </cell>
          <cell r="AX760" t="str">
            <v>Yes</v>
          </cell>
          <cell r="AZ760" t="str">
            <v>Yes</v>
          </cell>
          <cell r="BA760" t="str">
            <v>Yes</v>
          </cell>
        </row>
        <row r="761">
          <cell r="A761">
            <v>43921</v>
          </cell>
          <cell r="B761">
            <v>610</v>
          </cell>
          <cell r="C761" t="str">
            <v>C49SZX20200035JY</v>
          </cell>
          <cell r="D761" t="str">
            <v>创荣发</v>
          </cell>
          <cell r="E761" t="str">
            <v>YSM20R(SV)-2</v>
          </cell>
          <cell r="F761" t="str">
            <v>#03866</v>
          </cell>
          <cell r="G761" t="e">
            <v>#REF!</v>
          </cell>
          <cell r="H761" t="e">
            <v>#REF!</v>
          </cell>
          <cell r="I761" t="str">
            <v>L-&gt;R</v>
          </cell>
          <cell r="J761" t="str">
            <v>No</v>
          </cell>
          <cell r="K761">
            <v>1</v>
          </cell>
          <cell r="L761">
            <v>109806</v>
          </cell>
          <cell r="M761" t="str">
            <v>MAY 20</v>
          </cell>
          <cell r="N761">
            <v>43980</v>
          </cell>
          <cell r="O761">
            <v>11116391</v>
          </cell>
          <cell r="P761">
            <v>15943175</v>
          </cell>
          <cell r="Q761">
            <v>43972</v>
          </cell>
          <cell r="R761" t="str">
            <v>No</v>
          </cell>
          <cell r="S761" t="str">
            <v>C49</v>
          </cell>
          <cell r="T761" t="str">
            <v>SOUTH</v>
          </cell>
          <cell r="U761" t="str">
            <v>惠州</v>
          </cell>
          <cell r="V761" t="str">
            <v>SZ 深圳</v>
          </cell>
          <cell r="W761" t="str">
            <v>JY</v>
          </cell>
          <cell r="X761" t="str">
            <v>JPY</v>
          </cell>
          <cell r="Y761">
            <v>15943175</v>
          </cell>
          <cell r="Z761">
            <v>1</v>
          </cell>
          <cell r="AA761">
            <v>15943175</v>
          </cell>
          <cell r="AB761">
            <v>7.2999999999999995E-2</v>
          </cell>
          <cell r="AC761">
            <v>1163851.7749999999</v>
          </cell>
          <cell r="AD761">
            <v>139662.21299999999</v>
          </cell>
          <cell r="AE761">
            <v>0.12</v>
          </cell>
          <cell r="AF761">
            <v>43921</v>
          </cell>
          <cell r="AG761" t="str">
            <v>DAP HZ</v>
          </cell>
          <cell r="AK761">
            <v>0.3</v>
          </cell>
          <cell r="AL761">
            <v>4782952.5</v>
          </cell>
          <cell r="AM761">
            <v>43922</v>
          </cell>
          <cell r="AN761" t="str">
            <v>Yes</v>
          </cell>
          <cell r="AO761">
            <v>0.7</v>
          </cell>
          <cell r="AP761">
            <v>11160222.5</v>
          </cell>
          <cell r="AQ761">
            <v>43972</v>
          </cell>
          <cell r="AR761">
            <v>43977</v>
          </cell>
          <cell r="AS761">
            <v>0</v>
          </cell>
          <cell r="AT761">
            <v>0</v>
          </cell>
          <cell r="AX761" t="str">
            <v>Yes</v>
          </cell>
          <cell r="AZ761" t="str">
            <v>Yes</v>
          </cell>
          <cell r="BA761" t="str">
            <v>Yes</v>
          </cell>
        </row>
        <row r="762">
          <cell r="A762">
            <v>43921</v>
          </cell>
          <cell r="B762">
            <v>611</v>
          </cell>
          <cell r="C762" t="str">
            <v>C49SZX20200035JY</v>
          </cell>
          <cell r="D762" t="str">
            <v>创荣发</v>
          </cell>
          <cell r="E762" t="str">
            <v>YSM10</v>
          </cell>
          <cell r="F762" t="str">
            <v>#03866</v>
          </cell>
          <cell r="G762" t="e">
            <v>#REF!</v>
          </cell>
          <cell r="H762" t="e">
            <v>#REF!</v>
          </cell>
          <cell r="I762" t="str">
            <v>L-&gt;R</v>
          </cell>
          <cell r="J762" t="str">
            <v>MVC</v>
          </cell>
          <cell r="K762">
            <v>1</v>
          </cell>
          <cell r="L762">
            <v>109858</v>
          </cell>
          <cell r="M762" t="str">
            <v>MAY 20</v>
          </cell>
          <cell r="N762">
            <v>43980</v>
          </cell>
          <cell r="O762">
            <v>11116391</v>
          </cell>
          <cell r="P762">
            <v>11000000</v>
          </cell>
          <cell r="Q762">
            <v>43973</v>
          </cell>
          <cell r="R762" t="str">
            <v>No</v>
          </cell>
          <cell r="S762" t="str">
            <v>C49</v>
          </cell>
          <cell r="T762" t="str">
            <v>SOUTH</v>
          </cell>
          <cell r="U762" t="str">
            <v>惠州</v>
          </cell>
          <cell r="V762" t="str">
            <v>SZ 深圳</v>
          </cell>
          <cell r="W762" t="str">
            <v>JY</v>
          </cell>
          <cell r="X762" t="str">
            <v>JPY</v>
          </cell>
          <cell r="Y762">
            <v>11000000</v>
          </cell>
          <cell r="Z762">
            <v>1</v>
          </cell>
          <cell r="AA762">
            <v>11000000</v>
          </cell>
          <cell r="AB762">
            <v>7.2999999999999995E-2</v>
          </cell>
          <cell r="AC762">
            <v>803000</v>
          </cell>
          <cell r="AD762">
            <v>96360</v>
          </cell>
          <cell r="AE762">
            <v>0.12</v>
          </cell>
          <cell r="AF762">
            <v>43921</v>
          </cell>
          <cell r="AG762" t="str">
            <v>DAP HZ</v>
          </cell>
          <cell r="AK762">
            <v>0.3</v>
          </cell>
          <cell r="AL762">
            <v>3300000</v>
          </cell>
          <cell r="AM762">
            <v>43922</v>
          </cell>
          <cell r="AN762" t="str">
            <v>Yes</v>
          </cell>
          <cell r="AO762">
            <v>0.7</v>
          </cell>
          <cell r="AP762">
            <v>7699999.9999999991</v>
          </cell>
          <cell r="AQ762">
            <v>43973</v>
          </cell>
          <cell r="AR762">
            <v>43977</v>
          </cell>
          <cell r="AS762">
            <v>0</v>
          </cell>
          <cell r="AT762">
            <v>0</v>
          </cell>
          <cell r="AX762" t="str">
            <v>Yes</v>
          </cell>
          <cell r="AZ762" t="str">
            <v>Yes</v>
          </cell>
          <cell r="BA762" t="str">
            <v>Yes</v>
          </cell>
        </row>
        <row r="763">
          <cell r="A763">
            <v>43921</v>
          </cell>
          <cell r="B763">
            <v>612</v>
          </cell>
          <cell r="C763" t="str">
            <v>C49SZX20200035JY</v>
          </cell>
          <cell r="D763" t="str">
            <v>创荣发</v>
          </cell>
          <cell r="E763" t="str">
            <v>YSM10</v>
          </cell>
          <cell r="F763" t="str">
            <v>#03866</v>
          </cell>
          <cell r="G763" t="e">
            <v>#REF!</v>
          </cell>
          <cell r="H763" t="e">
            <v>#REF!</v>
          </cell>
          <cell r="I763" t="str">
            <v>L-&gt;R</v>
          </cell>
          <cell r="J763" t="str">
            <v>MVC</v>
          </cell>
          <cell r="K763">
            <v>1</v>
          </cell>
          <cell r="L763">
            <v>109858</v>
          </cell>
          <cell r="M763" t="str">
            <v>MAY 20</v>
          </cell>
          <cell r="N763">
            <v>43980</v>
          </cell>
          <cell r="O763">
            <v>11116391</v>
          </cell>
          <cell r="P763">
            <v>11000000</v>
          </cell>
          <cell r="Q763">
            <v>43974</v>
          </cell>
          <cell r="R763" t="str">
            <v>No</v>
          </cell>
          <cell r="S763" t="str">
            <v>C49</v>
          </cell>
          <cell r="T763" t="str">
            <v>SOUTH</v>
          </cell>
          <cell r="U763" t="str">
            <v>惠州</v>
          </cell>
          <cell r="V763" t="str">
            <v>SZ 深圳</v>
          </cell>
          <cell r="W763" t="str">
            <v>JY</v>
          </cell>
          <cell r="X763" t="str">
            <v>JPY</v>
          </cell>
          <cell r="Y763">
            <v>11000000</v>
          </cell>
          <cell r="Z763">
            <v>1</v>
          </cell>
          <cell r="AA763">
            <v>11000000</v>
          </cell>
          <cell r="AB763">
            <v>7.2999999999999995E-2</v>
          </cell>
          <cell r="AC763">
            <v>803000</v>
          </cell>
          <cell r="AD763">
            <v>96360</v>
          </cell>
          <cell r="AE763">
            <v>0.12</v>
          </cell>
          <cell r="AF763">
            <v>43921</v>
          </cell>
          <cell r="AG763" t="str">
            <v>DAP HZ</v>
          </cell>
          <cell r="AK763">
            <v>0.3</v>
          </cell>
          <cell r="AL763">
            <v>3300000</v>
          </cell>
          <cell r="AM763">
            <v>43922</v>
          </cell>
          <cell r="AN763" t="str">
            <v>Yes</v>
          </cell>
          <cell r="AO763">
            <v>0.7</v>
          </cell>
          <cell r="AP763">
            <v>7699999.9999999991</v>
          </cell>
          <cell r="AQ763">
            <v>43974</v>
          </cell>
          <cell r="AR763">
            <v>43977</v>
          </cell>
          <cell r="AS763">
            <v>0</v>
          </cell>
          <cell r="AT763">
            <v>0</v>
          </cell>
          <cell r="AX763" t="str">
            <v>Yes</v>
          </cell>
          <cell r="AZ763" t="str">
            <v>Yes</v>
          </cell>
          <cell r="BA763" t="str">
            <v>Yes</v>
          </cell>
        </row>
        <row r="764">
          <cell r="A764">
            <v>43922</v>
          </cell>
          <cell r="B764">
            <v>613</v>
          </cell>
          <cell r="C764" t="str">
            <v>C49SZX20200041JY</v>
          </cell>
          <cell r="D764" t="str">
            <v>晟锦威</v>
          </cell>
          <cell r="E764" t="str">
            <v>YSM20R(SV)-2</v>
          </cell>
          <cell r="F764" t="str">
            <v>#04459</v>
          </cell>
          <cell r="G764" t="e">
            <v>#REF!</v>
          </cell>
          <cell r="H764" t="e">
            <v>#REF!</v>
          </cell>
          <cell r="I764" t="str">
            <v>R-&gt;L</v>
          </cell>
          <cell r="J764" t="str">
            <v>No</v>
          </cell>
          <cell r="K764">
            <v>1</v>
          </cell>
          <cell r="L764">
            <v>109749</v>
          </cell>
          <cell r="M764" t="str">
            <v>APR 20</v>
          </cell>
          <cell r="N764">
            <v>43941</v>
          </cell>
          <cell r="O764">
            <v>11100384</v>
          </cell>
          <cell r="P764">
            <v>930000</v>
          </cell>
          <cell r="Q764">
            <v>43922</v>
          </cell>
          <cell r="R764" t="str">
            <v>Yes</v>
          </cell>
          <cell r="S764" t="str">
            <v>C49</v>
          </cell>
          <cell r="T764" t="str">
            <v>SOUTH</v>
          </cell>
          <cell r="U764" t="str">
            <v>深圳</v>
          </cell>
          <cell r="V764" t="str">
            <v>SZ 深圳</v>
          </cell>
          <cell r="W764" t="str">
            <v>JY</v>
          </cell>
          <cell r="X764" t="str">
            <v>RMB</v>
          </cell>
          <cell r="Y764">
            <v>930000</v>
          </cell>
          <cell r="Z764">
            <v>1.1299999999999999</v>
          </cell>
          <cell r="AA764">
            <v>930000</v>
          </cell>
          <cell r="AB764">
            <v>1.095</v>
          </cell>
          <cell r="AC764">
            <v>901194.69026548683</v>
          </cell>
          <cell r="AD764">
            <v>108143.36283185841</v>
          </cell>
          <cell r="AE764">
            <v>0.12</v>
          </cell>
          <cell r="AF764">
            <v>43923</v>
          </cell>
          <cell r="AG764" t="str">
            <v>含税到厂</v>
          </cell>
          <cell r="AK764" t="str">
            <v>agree</v>
          </cell>
          <cell r="AL764">
            <v>410000</v>
          </cell>
          <cell r="AM764">
            <v>43922</v>
          </cell>
          <cell r="AN764" t="str">
            <v>Yes</v>
          </cell>
          <cell r="AO764" t="str">
            <v>agree</v>
          </cell>
          <cell r="AP764">
            <v>1000000</v>
          </cell>
          <cell r="AQ764">
            <v>43937</v>
          </cell>
          <cell r="AR764">
            <v>43937</v>
          </cell>
          <cell r="AS764">
            <v>0</v>
          </cell>
          <cell r="AT764">
            <v>0</v>
          </cell>
          <cell r="AX764" t="str">
            <v>Yes</v>
          </cell>
        </row>
        <row r="765">
          <cell r="A765">
            <v>43922</v>
          </cell>
          <cell r="B765">
            <v>614</v>
          </cell>
          <cell r="C765" t="str">
            <v>C49SZX20200041JY</v>
          </cell>
          <cell r="D765" t="str">
            <v>晟锦威</v>
          </cell>
          <cell r="E765" t="str">
            <v>YSM10</v>
          </cell>
          <cell r="F765" t="str">
            <v>#04459</v>
          </cell>
          <cell r="G765" t="e">
            <v>#REF!</v>
          </cell>
          <cell r="H765" t="e">
            <v>#REF!</v>
          </cell>
          <cell r="I765" t="str">
            <v>R-&gt;L</v>
          </cell>
          <cell r="J765" t="str">
            <v>MVC</v>
          </cell>
          <cell r="K765">
            <v>1</v>
          </cell>
          <cell r="L765">
            <v>109783</v>
          </cell>
          <cell r="M765" t="str">
            <v>APR 20</v>
          </cell>
          <cell r="N765">
            <v>43941</v>
          </cell>
          <cell r="O765">
            <v>11100383</v>
          </cell>
          <cell r="P765">
            <v>580000</v>
          </cell>
          <cell r="Q765">
            <v>43922</v>
          </cell>
          <cell r="R765" t="str">
            <v>Yes</v>
          </cell>
          <cell r="S765" t="str">
            <v>C49</v>
          </cell>
          <cell r="T765" t="str">
            <v>SOUTH</v>
          </cell>
          <cell r="U765" t="str">
            <v>深圳</v>
          </cell>
          <cell r="V765" t="str">
            <v>SZ 深圳</v>
          </cell>
          <cell r="W765" t="str">
            <v>JY</v>
          </cell>
          <cell r="X765" t="str">
            <v>RMB</v>
          </cell>
          <cell r="Y765">
            <v>580000</v>
          </cell>
          <cell r="Z765">
            <v>1.1299999999999999</v>
          </cell>
          <cell r="AA765">
            <v>580000</v>
          </cell>
          <cell r="AB765">
            <v>1.095</v>
          </cell>
          <cell r="AC765">
            <v>562035.39823008853</v>
          </cell>
          <cell r="AD765">
            <v>67444.247787610628</v>
          </cell>
          <cell r="AE765">
            <v>0.12</v>
          </cell>
          <cell r="AF765">
            <v>43923</v>
          </cell>
          <cell r="AG765" t="str">
            <v>含税到厂</v>
          </cell>
          <cell r="AK765" t="str">
            <v>agree</v>
          </cell>
          <cell r="AL765">
            <v>50000</v>
          </cell>
          <cell r="AM765">
            <v>43922</v>
          </cell>
          <cell r="AN765" t="str">
            <v>Yes</v>
          </cell>
          <cell r="AO765" t="str">
            <v>agree</v>
          </cell>
          <cell r="AP765">
            <v>0</v>
          </cell>
          <cell r="AQ765">
            <v>43937</v>
          </cell>
          <cell r="AR765">
            <v>43937</v>
          </cell>
          <cell r="AS765">
            <v>0</v>
          </cell>
          <cell r="AT765">
            <v>0</v>
          </cell>
          <cell r="AX765" t="str">
            <v>Yes</v>
          </cell>
        </row>
        <row r="766">
          <cell r="A766">
            <v>43922</v>
          </cell>
          <cell r="B766">
            <v>615</v>
          </cell>
          <cell r="C766" t="str">
            <v>C49SZX20200038SX</v>
          </cell>
          <cell r="D766" t="str">
            <v>中研</v>
          </cell>
          <cell r="E766" t="str">
            <v>YSM10</v>
          </cell>
          <cell r="F766" t="str">
            <v>#75685</v>
          </cell>
          <cell r="G766" t="e">
            <v>#REF!</v>
          </cell>
          <cell r="H766" t="e">
            <v>#REF!</v>
          </cell>
          <cell r="I766" t="str">
            <v>L-&gt;R</v>
          </cell>
          <cell r="J766" t="str">
            <v>MVC+Fixed feeder plate 24 positions</v>
          </cell>
          <cell r="K766">
            <v>1</v>
          </cell>
          <cell r="L766">
            <v>109665</v>
          </cell>
          <cell r="M766" t="str">
            <v>APR 20</v>
          </cell>
          <cell r="N766">
            <v>43931</v>
          </cell>
          <cell r="O766">
            <v>11116374</v>
          </cell>
          <cell r="P766">
            <v>8300000</v>
          </cell>
          <cell r="Q766">
            <v>43922</v>
          </cell>
          <cell r="R766" t="str">
            <v>No</v>
          </cell>
          <cell r="S766" t="str">
            <v>C49</v>
          </cell>
          <cell r="T766" t="str">
            <v>SOUTH</v>
          </cell>
          <cell r="U766" t="str">
            <v>東莞</v>
          </cell>
          <cell r="V766" t="str">
            <v>SZ 深圳</v>
          </cell>
          <cell r="W766" t="str">
            <v>SX</v>
          </cell>
          <cell r="X766" t="str">
            <v>JPY</v>
          </cell>
          <cell r="Y766">
            <v>8300000</v>
          </cell>
          <cell r="Z766">
            <v>1</v>
          </cell>
          <cell r="AA766">
            <v>8300000</v>
          </cell>
          <cell r="AB766">
            <v>7.3599999999999999E-2</v>
          </cell>
          <cell r="AC766">
            <v>610880</v>
          </cell>
          <cell r="AD766">
            <v>73305.599999999991</v>
          </cell>
          <cell r="AE766">
            <v>0.12</v>
          </cell>
          <cell r="AF766">
            <v>43923</v>
          </cell>
          <cell r="AG766" t="str">
            <v>DAP DG</v>
          </cell>
          <cell r="AK766" t="str">
            <v>agree</v>
          </cell>
          <cell r="AL766">
            <v>4587576</v>
          </cell>
          <cell r="AM766">
            <v>43862</v>
          </cell>
          <cell r="AN766" t="str">
            <v>Yes</v>
          </cell>
          <cell r="AO766" t="str">
            <v>agree</v>
          </cell>
          <cell r="AP766">
            <v>3712424</v>
          </cell>
          <cell r="AQ766">
            <v>43922</v>
          </cell>
          <cell r="AR766">
            <v>43930</v>
          </cell>
          <cell r="AS766">
            <v>0</v>
          </cell>
          <cell r="AT766">
            <v>0</v>
          </cell>
          <cell r="AX766" t="str">
            <v>Yes</v>
          </cell>
          <cell r="AZ766" t="str">
            <v>Yes</v>
          </cell>
          <cell r="BA766" t="str">
            <v>Yes</v>
          </cell>
        </row>
        <row r="767">
          <cell r="A767">
            <v>43922</v>
          </cell>
          <cell r="B767">
            <v>616</v>
          </cell>
          <cell r="C767" t="str">
            <v>C49SZX20200006KW</v>
          </cell>
          <cell r="D767" t="str">
            <v>伟盛贸易(富洛）/晶科</v>
          </cell>
          <cell r="E767" t="str">
            <v>SIGMA G5S2</v>
          </cell>
          <cell r="F767" t="str">
            <v>#03804</v>
          </cell>
          <cell r="G767" t="e">
            <v>#REF!</v>
          </cell>
          <cell r="H767" t="e">
            <v>#REF!</v>
          </cell>
          <cell r="I767" t="str">
            <v>L-&gt;R</v>
          </cell>
          <cell r="J767" t="str">
            <v>No</v>
          </cell>
          <cell r="K767">
            <v>1</v>
          </cell>
          <cell r="L767">
            <v>109873</v>
          </cell>
          <cell r="M767" t="str">
            <v>JUN 20</v>
          </cell>
          <cell r="N767">
            <v>43992</v>
          </cell>
          <cell r="O767">
            <v>11116394</v>
          </cell>
          <cell r="P767">
            <v>15800000</v>
          </cell>
          <cell r="Q767">
            <v>44002</v>
          </cell>
          <cell r="R767" t="str">
            <v>No</v>
          </cell>
          <cell r="S767" t="str">
            <v>C49</v>
          </cell>
          <cell r="T767" t="str">
            <v>SOUTH</v>
          </cell>
          <cell r="U767" t="str">
            <v>香港</v>
          </cell>
          <cell r="V767" t="str">
            <v>SZ 深圳</v>
          </cell>
          <cell r="W767" t="str">
            <v>KW</v>
          </cell>
          <cell r="X767" t="str">
            <v>JPY</v>
          </cell>
          <cell r="Y767">
            <v>15800000</v>
          </cell>
          <cell r="Z767">
            <v>1</v>
          </cell>
          <cell r="AA767">
            <v>15800000</v>
          </cell>
          <cell r="AB767">
            <v>7.3599999999999999E-2</v>
          </cell>
          <cell r="AC767">
            <v>1162880</v>
          </cell>
          <cell r="AD767">
            <v>139545.60000000001</v>
          </cell>
          <cell r="AE767">
            <v>0.12</v>
          </cell>
          <cell r="AF767">
            <v>43931</v>
          </cell>
          <cell r="AG767" t="str">
            <v>CIF HK</v>
          </cell>
          <cell r="AK767">
            <v>0.3</v>
          </cell>
          <cell r="AL767">
            <v>4740000</v>
          </cell>
          <cell r="AM767">
            <v>43922</v>
          </cell>
          <cell r="AN767" t="str">
            <v>Yes</v>
          </cell>
          <cell r="AO767">
            <v>0.6</v>
          </cell>
          <cell r="AP767">
            <v>9480000</v>
          </cell>
          <cell r="AQ767">
            <v>44002</v>
          </cell>
          <cell r="AR767">
            <v>43985</v>
          </cell>
          <cell r="AS767">
            <v>0.1</v>
          </cell>
          <cell r="AT767">
            <v>1580000</v>
          </cell>
          <cell r="AU767">
            <v>44063</v>
          </cell>
          <cell r="AV767">
            <v>44068</v>
          </cell>
          <cell r="AX767" t="str">
            <v>Yes</v>
          </cell>
        </row>
        <row r="768">
          <cell r="A768">
            <v>43922</v>
          </cell>
          <cell r="B768">
            <v>617</v>
          </cell>
          <cell r="C768" t="str">
            <v>C49SZX20200045SX</v>
          </cell>
          <cell r="D768" t="str">
            <v>百厚</v>
          </cell>
          <cell r="E768" t="str">
            <v>YSM20R(SV)-2</v>
          </cell>
          <cell r="F768" t="str">
            <v>#04500</v>
          </cell>
          <cell r="G768" t="e">
            <v>#REF!</v>
          </cell>
          <cell r="H768" t="e">
            <v>#REF!</v>
          </cell>
          <cell r="I768" t="str">
            <v>L-&gt;R</v>
          </cell>
          <cell r="J768" t="str">
            <v>MVC</v>
          </cell>
          <cell r="K768">
            <v>1</v>
          </cell>
          <cell r="L768" t="e">
            <v>#REF!</v>
          </cell>
          <cell r="M768" t="e">
            <v>#REF!</v>
          </cell>
          <cell r="N768"/>
          <cell r="O768"/>
          <cell r="P768"/>
          <cell r="Q768"/>
          <cell r="R768" t="str">
            <v>Yes</v>
          </cell>
          <cell r="S768" t="str">
            <v>C49</v>
          </cell>
          <cell r="T768" t="str">
            <v>SOUTH</v>
          </cell>
          <cell r="U768" t="str">
            <v>深圳</v>
          </cell>
          <cell r="V768" t="str">
            <v>SZ 深圳</v>
          </cell>
          <cell r="W768" t="str">
            <v>SX</v>
          </cell>
          <cell r="X768" t="str">
            <v>RMB</v>
          </cell>
          <cell r="Y768">
            <v>1067000</v>
          </cell>
          <cell r="Z768">
            <v>1.1299999999999999</v>
          </cell>
          <cell r="AA768">
            <v>1067000</v>
          </cell>
          <cell r="AB768">
            <v>1.095</v>
          </cell>
          <cell r="AC768">
            <v>1033951.3274336284</v>
          </cell>
          <cell r="AD768">
            <v>124074.1592920354</v>
          </cell>
          <cell r="AE768">
            <v>0.12</v>
          </cell>
          <cell r="AF768">
            <v>43935</v>
          </cell>
          <cell r="AG768" t="str">
            <v>含税到厂</v>
          </cell>
          <cell r="AI768"/>
          <cell r="AJ768"/>
          <cell r="AK768">
            <v>0.2</v>
          </cell>
          <cell r="AL768">
            <v>213400</v>
          </cell>
          <cell r="AM768"/>
          <cell r="AN768" t="str">
            <v>No</v>
          </cell>
          <cell r="AO768">
            <v>0.8</v>
          </cell>
          <cell r="AP768">
            <v>853600</v>
          </cell>
          <cell r="AQ768"/>
          <cell r="AR768"/>
          <cell r="AS768">
            <v>0</v>
          </cell>
          <cell r="AT768">
            <v>0</v>
          </cell>
          <cell r="AV768"/>
          <cell r="AX768" t="str">
            <v>Cancel</v>
          </cell>
          <cell r="AY768"/>
          <cell r="AZ768"/>
          <cell r="BA768" t="str">
            <v>Cancel</v>
          </cell>
        </row>
        <row r="769">
          <cell r="A769">
            <v>43923</v>
          </cell>
          <cell r="B769">
            <v>618</v>
          </cell>
          <cell r="C769" t="str">
            <v>C49SZX20200050SX</v>
          </cell>
          <cell r="D769" t="str">
            <v>中研</v>
          </cell>
          <cell r="E769" t="str">
            <v>YSM20R(SV)-2</v>
          </cell>
          <cell r="F769" t="str">
            <v>#75685</v>
          </cell>
          <cell r="G769" t="e">
            <v>#REF!</v>
          </cell>
          <cell r="H769" t="e">
            <v>#REF!</v>
          </cell>
          <cell r="I769" t="str">
            <v>L-&gt;R</v>
          </cell>
          <cell r="J769" t="str">
            <v>No</v>
          </cell>
          <cell r="K769">
            <v>1</v>
          </cell>
          <cell r="L769">
            <v>109775</v>
          </cell>
          <cell r="M769" t="str">
            <v>APR 20</v>
          </cell>
          <cell r="N769">
            <v>43930</v>
          </cell>
          <cell r="O769">
            <v>11100386</v>
          </cell>
          <cell r="P769">
            <v>790000</v>
          </cell>
          <cell r="Q769">
            <v>43922</v>
          </cell>
          <cell r="R769" t="str">
            <v>No</v>
          </cell>
          <cell r="S769" t="str">
            <v>C49</v>
          </cell>
          <cell r="T769" t="str">
            <v>SOUTH</v>
          </cell>
          <cell r="U769" t="str">
            <v>深圳</v>
          </cell>
          <cell r="V769" t="str">
            <v>SZ 深圳</v>
          </cell>
          <cell r="W769" t="str">
            <v>SX</v>
          </cell>
          <cell r="X769" t="str">
            <v>RMB</v>
          </cell>
          <cell r="Y769">
            <v>790000</v>
          </cell>
          <cell r="Z769">
            <v>1.1299999999999999</v>
          </cell>
          <cell r="AA769">
            <v>790000</v>
          </cell>
          <cell r="AB769">
            <v>1.095</v>
          </cell>
          <cell r="AC769">
            <v>765530.97345132753</v>
          </cell>
          <cell r="AD769">
            <v>91863.716814159299</v>
          </cell>
          <cell r="AE769">
            <v>0.12</v>
          </cell>
          <cell r="AF769">
            <v>43938</v>
          </cell>
          <cell r="AG769" t="str">
            <v>含税到厂</v>
          </cell>
          <cell r="AK769">
            <v>0.2</v>
          </cell>
          <cell r="AL769">
            <v>158000</v>
          </cell>
          <cell r="AM769">
            <v>43922</v>
          </cell>
          <cell r="AN769" t="str">
            <v>Yes</v>
          </cell>
          <cell r="AO769">
            <v>0.8</v>
          </cell>
          <cell r="AP769">
            <v>632000</v>
          </cell>
          <cell r="AQ769">
            <v>43922</v>
          </cell>
          <cell r="AR769">
            <v>43948</v>
          </cell>
          <cell r="AS769">
            <v>0</v>
          </cell>
          <cell r="AT769">
            <v>0</v>
          </cell>
          <cell r="AX769" t="str">
            <v>Yes</v>
          </cell>
          <cell r="AZ769" t="str">
            <v>Yes</v>
          </cell>
          <cell r="BA769" t="str">
            <v>Yes</v>
          </cell>
        </row>
        <row r="770">
          <cell r="A770">
            <v>43924</v>
          </cell>
          <cell r="B770">
            <v>619</v>
          </cell>
          <cell r="C770" t="str">
            <v>C49SZX20200049MX</v>
          </cell>
          <cell r="D770" t="str">
            <v>智序</v>
          </cell>
          <cell r="E770" t="str">
            <v>YSM20R(SV)-2</v>
          </cell>
          <cell r="F770" t="str">
            <v>#04528</v>
          </cell>
          <cell r="G770" t="e">
            <v>#REF!</v>
          </cell>
          <cell r="H770" t="e">
            <v>#REF!</v>
          </cell>
          <cell r="I770" t="str">
            <v>L-&gt;R</v>
          </cell>
          <cell r="J770" t="str">
            <v>No</v>
          </cell>
          <cell r="K770">
            <v>1</v>
          </cell>
          <cell r="L770">
            <v>109855</v>
          </cell>
          <cell r="M770" t="str">
            <v>MAY 20</v>
          </cell>
          <cell r="N770">
            <v>43971</v>
          </cell>
          <cell r="O770">
            <v>11100392</v>
          </cell>
          <cell r="P770">
            <v>830000</v>
          </cell>
          <cell r="Q770">
            <v>43971</v>
          </cell>
          <cell r="R770" t="str">
            <v>Yes</v>
          </cell>
          <cell r="S770" t="str">
            <v>C49</v>
          </cell>
          <cell r="T770" t="str">
            <v>SOUTH</v>
          </cell>
          <cell r="U770" t="str">
            <v>深圳</v>
          </cell>
          <cell r="V770" t="str">
            <v>SZ 深圳</v>
          </cell>
          <cell r="W770" t="str">
            <v>MX</v>
          </cell>
          <cell r="X770" t="str">
            <v>RMB</v>
          </cell>
          <cell r="Y770">
            <v>830000</v>
          </cell>
          <cell r="Z770">
            <v>1.1299999999999999</v>
          </cell>
          <cell r="AA770">
            <v>830000</v>
          </cell>
          <cell r="AB770">
            <v>1.095</v>
          </cell>
          <cell r="AC770">
            <v>804292.03539823007</v>
          </cell>
          <cell r="AD770">
            <v>96515.044247787606</v>
          </cell>
          <cell r="AE770">
            <v>0.12</v>
          </cell>
          <cell r="AF770">
            <v>43938</v>
          </cell>
          <cell r="AG770" t="str">
            <v>含税到厂</v>
          </cell>
          <cell r="AI770">
            <v>100000</v>
          </cell>
          <cell r="AJ770">
            <v>43943</v>
          </cell>
          <cell r="AK770">
            <v>0.1</v>
          </cell>
          <cell r="AL770">
            <v>83000</v>
          </cell>
          <cell r="AM770">
            <v>43943</v>
          </cell>
          <cell r="AN770" t="str">
            <v>Yes</v>
          </cell>
          <cell r="AO770">
            <v>0.9</v>
          </cell>
          <cell r="AP770">
            <v>747000</v>
          </cell>
          <cell r="AQ770">
            <v>43971</v>
          </cell>
          <cell r="AR770">
            <v>43969</v>
          </cell>
          <cell r="AS770">
            <v>0</v>
          </cell>
          <cell r="AT770">
            <v>0</v>
          </cell>
          <cell r="AX770" t="str">
            <v>Yes</v>
          </cell>
          <cell r="AZ770" t="str">
            <v>Yes</v>
          </cell>
          <cell r="BA770" t="str">
            <v>Yes</v>
          </cell>
        </row>
        <row r="771">
          <cell r="A771">
            <v>43925</v>
          </cell>
          <cell r="B771">
            <v>620</v>
          </cell>
          <cell r="C771" t="str">
            <v>C49SZX20200049MX</v>
          </cell>
          <cell r="D771" t="str">
            <v>智序</v>
          </cell>
          <cell r="E771" t="str">
            <v>YSM20R(SV)-2</v>
          </cell>
          <cell r="F771" t="str">
            <v>#04528</v>
          </cell>
          <cell r="G771" t="e">
            <v>#REF!</v>
          </cell>
          <cell r="H771" t="e">
            <v>#REF!</v>
          </cell>
          <cell r="I771" t="str">
            <v>L-&gt;R</v>
          </cell>
          <cell r="J771" t="str">
            <v>No</v>
          </cell>
          <cell r="K771">
            <v>1</v>
          </cell>
          <cell r="L771">
            <v>109855</v>
          </cell>
          <cell r="M771" t="str">
            <v>MAY 20</v>
          </cell>
          <cell r="N771">
            <v>43971</v>
          </cell>
          <cell r="O771">
            <v>11100392</v>
          </cell>
          <cell r="P771">
            <v>830000</v>
          </cell>
          <cell r="Q771">
            <v>43972</v>
          </cell>
          <cell r="R771" t="str">
            <v>Yes</v>
          </cell>
          <cell r="S771" t="str">
            <v>C49</v>
          </cell>
          <cell r="T771" t="str">
            <v>SOUTH</v>
          </cell>
          <cell r="U771" t="str">
            <v>深圳</v>
          </cell>
          <cell r="V771" t="str">
            <v>SZ 深圳</v>
          </cell>
          <cell r="W771" t="str">
            <v>MX</v>
          </cell>
          <cell r="X771" t="str">
            <v>RMB</v>
          </cell>
          <cell r="Y771">
            <v>830000</v>
          </cell>
          <cell r="Z771">
            <v>1.1299999999999999</v>
          </cell>
          <cell r="AA771">
            <v>830000</v>
          </cell>
          <cell r="AB771">
            <v>1.095</v>
          </cell>
          <cell r="AC771">
            <v>804292.03539823007</v>
          </cell>
          <cell r="AD771">
            <v>96515.044247787606</v>
          </cell>
          <cell r="AE771">
            <v>0.12</v>
          </cell>
          <cell r="AF771">
            <v>43938</v>
          </cell>
          <cell r="AG771" t="str">
            <v>含税到厂</v>
          </cell>
          <cell r="AI771">
            <v>32000</v>
          </cell>
          <cell r="AJ771">
            <v>43964</v>
          </cell>
          <cell r="AK771">
            <v>0.1</v>
          </cell>
          <cell r="AL771">
            <v>83000</v>
          </cell>
          <cell r="AM771">
            <v>43944</v>
          </cell>
          <cell r="AN771" t="str">
            <v>Yes</v>
          </cell>
          <cell r="AO771">
            <v>0.9</v>
          </cell>
          <cell r="AP771">
            <v>747000</v>
          </cell>
          <cell r="AQ771">
            <v>43972</v>
          </cell>
          <cell r="AR771">
            <v>43969</v>
          </cell>
          <cell r="AS771">
            <v>0</v>
          </cell>
          <cell r="AT771">
            <v>0</v>
          </cell>
          <cell r="AX771" t="str">
            <v>Yes</v>
          </cell>
          <cell r="AZ771" t="str">
            <v>Yes</v>
          </cell>
          <cell r="BA771" t="str">
            <v>Yes</v>
          </cell>
        </row>
        <row r="772">
          <cell r="A772">
            <v>43926</v>
          </cell>
          <cell r="B772">
            <v>621</v>
          </cell>
          <cell r="C772" t="str">
            <v>C49SZX20200049MX</v>
          </cell>
          <cell r="D772" t="str">
            <v>智序</v>
          </cell>
          <cell r="E772" t="str">
            <v>YSM20R(SV)-2</v>
          </cell>
          <cell r="F772" t="str">
            <v>#04528</v>
          </cell>
          <cell r="G772" t="e">
            <v>#REF!</v>
          </cell>
          <cell r="H772" t="e">
            <v>#REF!</v>
          </cell>
          <cell r="I772" t="str">
            <v>L-&gt;R</v>
          </cell>
          <cell r="J772" t="str">
            <v>No</v>
          </cell>
          <cell r="K772">
            <v>1</v>
          </cell>
          <cell r="L772">
            <v>109855</v>
          </cell>
          <cell r="M772" t="str">
            <v>MAY 20</v>
          </cell>
          <cell r="N772">
            <v>43971</v>
          </cell>
          <cell r="O772">
            <v>11100392</v>
          </cell>
          <cell r="P772">
            <v>830000</v>
          </cell>
          <cell r="Q772">
            <v>43973</v>
          </cell>
          <cell r="R772" t="str">
            <v>Yes</v>
          </cell>
          <cell r="S772" t="str">
            <v>C49</v>
          </cell>
          <cell r="T772" t="str">
            <v>SOUTH</v>
          </cell>
          <cell r="U772" t="str">
            <v>深圳</v>
          </cell>
          <cell r="V772" t="str">
            <v>SZ 深圳</v>
          </cell>
          <cell r="W772" t="str">
            <v>MX</v>
          </cell>
          <cell r="X772" t="str">
            <v>RMB</v>
          </cell>
          <cell r="Y772">
            <v>830000</v>
          </cell>
          <cell r="Z772">
            <v>1.1299999999999999</v>
          </cell>
          <cell r="AA772">
            <v>830000</v>
          </cell>
          <cell r="AB772">
            <v>1.095</v>
          </cell>
          <cell r="AC772">
            <v>804292.03539823007</v>
          </cell>
          <cell r="AD772">
            <v>96515.044247787606</v>
          </cell>
          <cell r="AE772">
            <v>0.12</v>
          </cell>
          <cell r="AF772">
            <v>43938</v>
          </cell>
          <cell r="AG772" t="str">
            <v>含税到厂</v>
          </cell>
          <cell r="AI772">
            <v>100000</v>
          </cell>
          <cell r="AJ772">
            <v>43964</v>
          </cell>
          <cell r="AK772">
            <v>0.1</v>
          </cell>
          <cell r="AL772">
            <v>83000</v>
          </cell>
          <cell r="AM772">
            <v>43945</v>
          </cell>
          <cell r="AN772" t="str">
            <v>Yes</v>
          </cell>
          <cell r="AO772">
            <v>0.9</v>
          </cell>
          <cell r="AP772">
            <v>747000</v>
          </cell>
          <cell r="AQ772">
            <v>43973</v>
          </cell>
          <cell r="AR772">
            <v>43969</v>
          </cell>
          <cell r="AS772">
            <v>0</v>
          </cell>
          <cell r="AT772">
            <v>0</v>
          </cell>
          <cell r="AX772" t="str">
            <v>Yes</v>
          </cell>
          <cell r="AZ772" t="str">
            <v>Yes</v>
          </cell>
          <cell r="BA772" t="str">
            <v>Yes</v>
          </cell>
        </row>
        <row r="773">
          <cell r="A773">
            <v>43927</v>
          </cell>
          <cell r="B773">
            <v>622</v>
          </cell>
          <cell r="C773" t="str">
            <v>C49SZX20200049MX</v>
          </cell>
          <cell r="D773" t="str">
            <v>智序</v>
          </cell>
          <cell r="E773" t="str">
            <v>YSM20R(SV)-2</v>
          </cell>
          <cell r="F773" t="str">
            <v>#04528</v>
          </cell>
          <cell r="G773" t="e">
            <v>#REF!</v>
          </cell>
          <cell r="H773" t="e">
            <v>#REF!</v>
          </cell>
          <cell r="I773" t="str">
            <v>L-&gt;R</v>
          </cell>
          <cell r="J773" t="str">
            <v>No</v>
          </cell>
          <cell r="K773">
            <v>1</v>
          </cell>
          <cell r="L773">
            <v>109855</v>
          </cell>
          <cell r="M773" t="str">
            <v>MAY 20</v>
          </cell>
          <cell r="N773">
            <v>43971</v>
          </cell>
          <cell r="O773">
            <v>11100392</v>
          </cell>
          <cell r="P773">
            <v>830000</v>
          </cell>
          <cell r="Q773">
            <v>43974</v>
          </cell>
          <cell r="R773" t="str">
            <v>Yes</v>
          </cell>
          <cell r="S773" t="str">
            <v>C49</v>
          </cell>
          <cell r="T773" t="str">
            <v>SOUTH</v>
          </cell>
          <cell r="U773" t="str">
            <v>深圳</v>
          </cell>
          <cell r="V773" t="str">
            <v>SZ 深圳</v>
          </cell>
          <cell r="W773" t="str">
            <v>MX</v>
          </cell>
          <cell r="X773" t="str">
            <v>RMB</v>
          </cell>
          <cell r="Y773">
            <v>830000</v>
          </cell>
          <cell r="Z773">
            <v>1.1299999999999999</v>
          </cell>
          <cell r="AA773">
            <v>830000</v>
          </cell>
          <cell r="AB773">
            <v>1.095</v>
          </cell>
          <cell r="AC773">
            <v>804292.03539823007</v>
          </cell>
          <cell r="AD773">
            <v>96515.044247787606</v>
          </cell>
          <cell r="AE773">
            <v>0.12</v>
          </cell>
          <cell r="AF773">
            <v>43938</v>
          </cell>
          <cell r="AG773" t="str">
            <v>含税到厂</v>
          </cell>
          <cell r="AI773">
            <v>100000</v>
          </cell>
          <cell r="AJ773">
            <v>43964</v>
          </cell>
          <cell r="AK773">
            <v>0.1</v>
          </cell>
          <cell r="AL773">
            <v>83000</v>
          </cell>
          <cell r="AM773">
            <v>43946</v>
          </cell>
          <cell r="AN773" t="str">
            <v>Yes</v>
          </cell>
          <cell r="AO773">
            <v>0.9</v>
          </cell>
          <cell r="AP773">
            <v>747000</v>
          </cell>
          <cell r="AQ773">
            <v>43974</v>
          </cell>
          <cell r="AR773">
            <v>43969</v>
          </cell>
          <cell r="AS773">
            <v>0</v>
          </cell>
          <cell r="AT773">
            <v>0</v>
          </cell>
          <cell r="AX773" t="str">
            <v>Yes</v>
          </cell>
          <cell r="AZ773" t="str">
            <v>Yes</v>
          </cell>
          <cell r="BA773" t="str">
            <v>Yes</v>
          </cell>
        </row>
        <row r="774">
          <cell r="A774">
            <v>43928</v>
          </cell>
          <cell r="B774">
            <v>623</v>
          </cell>
          <cell r="C774" t="str">
            <v>C49SZX20200042JL</v>
          </cell>
          <cell r="D774" t="str">
            <v>铭翔</v>
          </cell>
          <cell r="E774" t="str">
            <v>YSM10</v>
          </cell>
          <cell r="F774" t="str">
            <v>#54542</v>
          </cell>
          <cell r="G774" t="e">
            <v>#REF!</v>
          </cell>
          <cell r="H774" t="e">
            <v>#REF!</v>
          </cell>
          <cell r="I774" t="str">
            <v>L-&gt;R</v>
          </cell>
          <cell r="J774" t="str">
            <v>MVC</v>
          </cell>
          <cell r="K774">
            <v>1</v>
          </cell>
          <cell r="L774">
            <v>109783</v>
          </cell>
          <cell r="M774" t="str">
            <v>APR 20</v>
          </cell>
          <cell r="N774">
            <v>43942</v>
          </cell>
          <cell r="O774">
            <v>11100385</v>
          </cell>
          <cell r="P774">
            <v>530000</v>
          </cell>
          <cell r="Q774">
            <v>43922</v>
          </cell>
          <cell r="R774" t="str">
            <v>No</v>
          </cell>
          <cell r="S774" t="str">
            <v>C49</v>
          </cell>
          <cell r="T774" t="str">
            <v>SOUTH</v>
          </cell>
          <cell r="U774" t="str">
            <v>东莞</v>
          </cell>
          <cell r="V774" t="str">
            <v>SZ 深圳</v>
          </cell>
          <cell r="W774" t="str">
            <v>JL</v>
          </cell>
          <cell r="X774" t="str">
            <v>RMB</v>
          </cell>
          <cell r="Y774">
            <v>530000</v>
          </cell>
          <cell r="Z774">
            <v>1.1299999999999999</v>
          </cell>
          <cell r="AA774">
            <v>530000</v>
          </cell>
          <cell r="AB774">
            <v>1.095</v>
          </cell>
          <cell r="AC774">
            <v>513584.0707964602</v>
          </cell>
          <cell r="AD774">
            <v>61630.088495575219</v>
          </cell>
          <cell r="AE774">
            <v>0.12</v>
          </cell>
          <cell r="AF774">
            <v>43938</v>
          </cell>
          <cell r="AG774" t="str">
            <v>含税到厂</v>
          </cell>
          <cell r="AK774" t="str">
            <v>agree</v>
          </cell>
          <cell r="AL774">
            <v>140000</v>
          </cell>
          <cell r="AM774">
            <v>43922</v>
          </cell>
          <cell r="AN774" t="str">
            <v>Yes</v>
          </cell>
          <cell r="AO774" t="str">
            <v>agree</v>
          </cell>
          <cell r="AP774">
            <v>330000</v>
          </cell>
          <cell r="AQ774">
            <v>43922</v>
          </cell>
          <cell r="AR774">
            <v>43941</v>
          </cell>
          <cell r="AS774" t="str">
            <v>agree</v>
          </cell>
          <cell r="AT774">
            <v>60000</v>
          </cell>
          <cell r="AU774">
            <v>43971</v>
          </cell>
          <cell r="AV774">
            <v>43969</v>
          </cell>
          <cell r="AX774" t="str">
            <v>Yes</v>
          </cell>
          <cell r="AZ774" t="str">
            <v>Yes</v>
          </cell>
          <cell r="BA774" t="str">
            <v>Yes</v>
          </cell>
        </row>
        <row r="775">
          <cell r="A775">
            <v>43922</v>
          </cell>
          <cell r="B775">
            <v>624</v>
          </cell>
          <cell r="C775" t="str">
            <v>C49SZX20200048DZ</v>
          </cell>
          <cell r="D775" t="str">
            <v>海星</v>
          </cell>
          <cell r="E775" t="str">
            <v>YSM20R(SV)-2</v>
          </cell>
          <cell r="F775" t="str">
            <v>#29642</v>
          </cell>
          <cell r="G775" t="e">
            <v>#REF!</v>
          </cell>
          <cell r="H775" t="e">
            <v>#REF!</v>
          </cell>
          <cell r="I775" t="str">
            <v>L-&gt;R</v>
          </cell>
          <cell r="J775" t="str">
            <v>cATS10+MVC</v>
          </cell>
          <cell r="K775">
            <v>1</v>
          </cell>
          <cell r="L775">
            <v>109868</v>
          </cell>
          <cell r="M775" t="str">
            <v>JUN 20</v>
          </cell>
          <cell r="N775">
            <v>43994</v>
          </cell>
          <cell r="O775">
            <v>11100404</v>
          </cell>
          <cell r="P775">
            <v>1158250</v>
          </cell>
          <cell r="Q775">
            <v>44002</v>
          </cell>
          <cell r="R775" t="str">
            <v>No</v>
          </cell>
          <cell r="S775" t="str">
            <v>C49</v>
          </cell>
          <cell r="T775" t="str">
            <v>SOUTH</v>
          </cell>
          <cell r="U775" t="str">
            <v>深圳</v>
          </cell>
          <cell r="V775" t="str">
            <v>SZ 深圳</v>
          </cell>
          <cell r="W775" t="str">
            <v>DZ</v>
          </cell>
          <cell r="X775" t="str">
            <v>RMB</v>
          </cell>
          <cell r="Y775">
            <v>1158250</v>
          </cell>
          <cell r="Z775">
            <v>1.1299999999999999</v>
          </cell>
          <cell r="AA775">
            <v>1158250</v>
          </cell>
          <cell r="AB775">
            <v>1.095</v>
          </cell>
          <cell r="AC775">
            <v>1122375</v>
          </cell>
          <cell r="AD775">
            <v>134685</v>
          </cell>
          <cell r="AE775">
            <v>0.12</v>
          </cell>
          <cell r="AF775">
            <v>43938</v>
          </cell>
          <cell r="AG775" t="str">
            <v>含税到厂</v>
          </cell>
          <cell r="AK775">
            <v>0.3</v>
          </cell>
          <cell r="AL775">
            <v>347475</v>
          </cell>
          <cell r="AM775">
            <v>43922</v>
          </cell>
          <cell r="AN775" t="str">
            <v>Yes</v>
          </cell>
          <cell r="AO775">
            <v>0.7</v>
          </cell>
          <cell r="AP775">
            <v>810775</v>
          </cell>
          <cell r="AQ775">
            <v>44002</v>
          </cell>
          <cell r="AR775">
            <v>43992</v>
          </cell>
          <cell r="AS775">
            <v>0</v>
          </cell>
          <cell r="AT775">
            <v>0</v>
          </cell>
          <cell r="AX775" t="str">
            <v>Yes</v>
          </cell>
          <cell r="AZ775" t="str">
            <v>Yes</v>
          </cell>
          <cell r="BA775" t="str">
            <v>Yes</v>
          </cell>
        </row>
        <row r="776">
          <cell r="A776">
            <v>43923</v>
          </cell>
          <cell r="B776">
            <v>625</v>
          </cell>
          <cell r="C776" t="str">
            <v>C49SZX20200048DZ</v>
          </cell>
          <cell r="D776" t="str">
            <v>海星</v>
          </cell>
          <cell r="E776" t="str">
            <v>YSM20R(SV)-2</v>
          </cell>
          <cell r="F776" t="str">
            <v>#29642</v>
          </cell>
          <cell r="G776" t="e">
            <v>#REF!</v>
          </cell>
          <cell r="H776" t="e">
            <v>#REF!</v>
          </cell>
          <cell r="I776" t="str">
            <v>L-&gt;R</v>
          </cell>
          <cell r="J776" t="str">
            <v>No</v>
          </cell>
          <cell r="K776">
            <v>1</v>
          </cell>
          <cell r="L776">
            <v>109868</v>
          </cell>
          <cell r="M776" t="str">
            <v>JUN 20</v>
          </cell>
          <cell r="N776">
            <v>43994</v>
          </cell>
          <cell r="O776">
            <v>11100404</v>
          </cell>
          <cell r="P776">
            <v>1158250</v>
          </cell>
          <cell r="Q776">
            <v>44002</v>
          </cell>
          <cell r="R776" t="str">
            <v>No</v>
          </cell>
          <cell r="S776" t="str">
            <v>C49</v>
          </cell>
          <cell r="T776" t="str">
            <v>SOUTH</v>
          </cell>
          <cell r="U776" t="str">
            <v>深圳</v>
          </cell>
          <cell r="V776" t="str">
            <v>SZ 深圳</v>
          </cell>
          <cell r="W776" t="str">
            <v>DZ</v>
          </cell>
          <cell r="X776" t="str">
            <v>RMB</v>
          </cell>
          <cell r="Y776">
            <v>1158250</v>
          </cell>
          <cell r="Z776">
            <v>1.1299999999999999</v>
          </cell>
          <cell r="AA776">
            <v>1158250</v>
          </cell>
          <cell r="AB776">
            <v>1.095</v>
          </cell>
          <cell r="AC776">
            <v>1122375</v>
          </cell>
          <cell r="AD776">
            <v>134685</v>
          </cell>
          <cell r="AE776">
            <v>0.12</v>
          </cell>
          <cell r="AF776">
            <v>43938</v>
          </cell>
          <cell r="AG776" t="str">
            <v>含税到厂</v>
          </cell>
          <cell r="AK776">
            <v>0.3</v>
          </cell>
          <cell r="AL776">
            <v>347475</v>
          </cell>
          <cell r="AM776">
            <v>43922</v>
          </cell>
          <cell r="AN776" t="str">
            <v>Yes</v>
          </cell>
          <cell r="AO776">
            <v>0.7</v>
          </cell>
          <cell r="AP776">
            <v>810775</v>
          </cell>
          <cell r="AQ776">
            <v>44003</v>
          </cell>
          <cell r="AR776">
            <v>43992</v>
          </cell>
          <cell r="AS776">
            <v>0</v>
          </cell>
          <cell r="AT776">
            <v>0</v>
          </cell>
          <cell r="AX776" t="str">
            <v>Yes</v>
          </cell>
          <cell r="AZ776" t="str">
            <v>Yes</v>
          </cell>
          <cell r="BA776" t="str">
            <v>Yes</v>
          </cell>
        </row>
        <row r="777">
          <cell r="A777">
            <v>43924</v>
          </cell>
          <cell r="B777">
            <v>626</v>
          </cell>
          <cell r="C777" t="str">
            <v>C49SZX20200048DZ</v>
          </cell>
          <cell r="D777" t="str">
            <v>海星</v>
          </cell>
          <cell r="E777" t="str">
            <v>YSM20R(SV)-2</v>
          </cell>
          <cell r="F777" t="str">
            <v>#29642</v>
          </cell>
          <cell r="G777" t="e">
            <v>#REF!</v>
          </cell>
          <cell r="H777" t="e">
            <v>#REF!</v>
          </cell>
          <cell r="I777" t="str">
            <v>L-&gt;R</v>
          </cell>
          <cell r="J777" t="str">
            <v>No</v>
          </cell>
          <cell r="K777">
            <v>1</v>
          </cell>
          <cell r="L777">
            <v>109868</v>
          </cell>
          <cell r="M777" t="str">
            <v>JUN 20</v>
          </cell>
          <cell r="N777">
            <v>43994</v>
          </cell>
          <cell r="O777">
            <v>11100404</v>
          </cell>
          <cell r="P777">
            <v>1158250</v>
          </cell>
          <cell r="Q777">
            <v>44002</v>
          </cell>
          <cell r="R777" t="str">
            <v>No</v>
          </cell>
          <cell r="S777" t="str">
            <v>C49</v>
          </cell>
          <cell r="T777" t="str">
            <v>SOUTH</v>
          </cell>
          <cell r="U777" t="str">
            <v>深圳</v>
          </cell>
          <cell r="V777" t="str">
            <v>SZ 深圳</v>
          </cell>
          <cell r="W777" t="str">
            <v>DZ</v>
          </cell>
          <cell r="X777" t="str">
            <v>RMB</v>
          </cell>
          <cell r="Y777">
            <v>1158250</v>
          </cell>
          <cell r="Z777">
            <v>1.1299999999999999</v>
          </cell>
          <cell r="AA777">
            <v>1158250</v>
          </cell>
          <cell r="AB777">
            <v>1.095</v>
          </cell>
          <cell r="AC777">
            <v>1122375</v>
          </cell>
          <cell r="AD777">
            <v>134685</v>
          </cell>
          <cell r="AE777">
            <v>0.12</v>
          </cell>
          <cell r="AF777">
            <v>43938</v>
          </cell>
          <cell r="AG777" t="str">
            <v>含税到厂</v>
          </cell>
          <cell r="AK777">
            <v>0.3</v>
          </cell>
          <cell r="AL777">
            <v>347475</v>
          </cell>
          <cell r="AM777">
            <v>43922</v>
          </cell>
          <cell r="AN777" t="str">
            <v>Yes</v>
          </cell>
          <cell r="AO777">
            <v>0.7</v>
          </cell>
          <cell r="AP777">
            <v>810775</v>
          </cell>
          <cell r="AQ777">
            <v>44004</v>
          </cell>
          <cell r="AR777">
            <v>43992</v>
          </cell>
          <cell r="AS777">
            <v>0</v>
          </cell>
          <cell r="AT777">
            <v>0</v>
          </cell>
          <cell r="AX777" t="str">
            <v>Yes</v>
          </cell>
          <cell r="AZ777" t="str">
            <v>Yes</v>
          </cell>
          <cell r="BA777" t="str">
            <v>Yes</v>
          </cell>
        </row>
        <row r="778">
          <cell r="A778">
            <v>43922</v>
          </cell>
          <cell r="B778">
            <v>627</v>
          </cell>
          <cell r="C778" t="str">
            <v>C49SZX20200051SX</v>
          </cell>
          <cell r="D778" t="str">
            <v>中科阿尔法</v>
          </cell>
          <cell r="E778" t="str">
            <v>YSM10</v>
          </cell>
          <cell r="F778" t="str">
            <v>#04490</v>
          </cell>
          <cell r="G778" t="e">
            <v>#REF!</v>
          </cell>
          <cell r="H778" t="e">
            <v>#REF!</v>
          </cell>
          <cell r="I778" t="str">
            <v>L-&gt;R</v>
          </cell>
          <cell r="J778" t="str">
            <v>MVC+ATS15</v>
          </cell>
          <cell r="K778">
            <v>1</v>
          </cell>
          <cell r="L778">
            <v>109750</v>
          </cell>
          <cell r="M778" t="str">
            <v>MAY 20</v>
          </cell>
          <cell r="N778">
            <v>43962</v>
          </cell>
          <cell r="O778">
            <v>11100390</v>
          </cell>
          <cell r="P778">
            <v>860000</v>
          </cell>
          <cell r="Q778">
            <v>43971</v>
          </cell>
          <cell r="R778" t="str">
            <v>Yes</v>
          </cell>
          <cell r="S778" t="str">
            <v>C49</v>
          </cell>
          <cell r="T778" t="str">
            <v>SOUTH</v>
          </cell>
          <cell r="U778" t="str">
            <v>广西</v>
          </cell>
          <cell r="V778" t="str">
            <v>SZ 深圳</v>
          </cell>
          <cell r="W778" t="str">
            <v>SX</v>
          </cell>
          <cell r="X778" t="str">
            <v>RMB</v>
          </cell>
          <cell r="Y778">
            <v>860000</v>
          </cell>
          <cell r="Z778">
            <v>1.1299999999999999</v>
          </cell>
          <cell r="AA778">
            <v>860000</v>
          </cell>
          <cell r="AB778">
            <v>1.095</v>
          </cell>
          <cell r="AC778">
            <v>833362.83185840712</v>
          </cell>
          <cell r="AD778">
            <v>100003.53982300885</v>
          </cell>
          <cell r="AE778">
            <v>0.12</v>
          </cell>
          <cell r="AF778">
            <v>43938</v>
          </cell>
          <cell r="AG778" t="str">
            <v>含税到厂</v>
          </cell>
          <cell r="AK778">
            <v>0.3</v>
          </cell>
          <cell r="AL778">
            <v>258000</v>
          </cell>
          <cell r="AM778">
            <v>43922</v>
          </cell>
          <cell r="AN778" t="str">
            <v>Yes</v>
          </cell>
          <cell r="AO778">
            <v>0.65</v>
          </cell>
          <cell r="AP778">
            <v>559000</v>
          </cell>
          <cell r="AQ778">
            <v>43971</v>
          </cell>
          <cell r="AR778">
            <v>43957</v>
          </cell>
          <cell r="AS778">
            <v>0.05</v>
          </cell>
          <cell r="AT778">
            <v>43000</v>
          </cell>
          <cell r="AU778">
            <v>44002</v>
          </cell>
          <cell r="AV778">
            <v>44010</v>
          </cell>
          <cell r="AX778" t="str">
            <v>Yes</v>
          </cell>
          <cell r="AZ778" t="str">
            <v>Yes</v>
          </cell>
          <cell r="BA778" t="str">
            <v>Yes</v>
          </cell>
        </row>
        <row r="779">
          <cell r="A779">
            <v>43922</v>
          </cell>
          <cell r="B779">
            <v>628</v>
          </cell>
          <cell r="C779" t="str">
            <v>C49SZX20200051SX</v>
          </cell>
          <cell r="D779" t="str">
            <v>中科阿尔法</v>
          </cell>
          <cell r="E779" t="str">
            <v>YSM20R(SV)-2</v>
          </cell>
          <cell r="F779" t="str">
            <v>#04490</v>
          </cell>
          <cell r="G779" t="e">
            <v>#REF!</v>
          </cell>
          <cell r="H779" t="e">
            <v>#REF!</v>
          </cell>
          <cell r="I779" t="str">
            <v>L-&gt;R</v>
          </cell>
          <cell r="J779" t="str">
            <v>No</v>
          </cell>
          <cell r="K779">
            <v>1</v>
          </cell>
          <cell r="L779">
            <v>109775</v>
          </cell>
          <cell r="M779" t="str">
            <v>MAY 20</v>
          </cell>
          <cell r="N779">
            <v>43962</v>
          </cell>
          <cell r="O779">
            <v>11100390</v>
          </cell>
          <cell r="P779">
            <v>1000000</v>
          </cell>
          <cell r="Q779">
            <v>43971</v>
          </cell>
          <cell r="R779" t="str">
            <v>Yes</v>
          </cell>
          <cell r="S779" t="str">
            <v>C49</v>
          </cell>
          <cell r="T779" t="str">
            <v>SOUTH</v>
          </cell>
          <cell r="U779" t="str">
            <v>广西</v>
          </cell>
          <cell r="V779" t="str">
            <v>SZ 深圳</v>
          </cell>
          <cell r="W779" t="str">
            <v>SX</v>
          </cell>
          <cell r="X779" t="str">
            <v>RMB</v>
          </cell>
          <cell r="Y779">
            <v>1000000</v>
          </cell>
          <cell r="Z779">
            <v>1.1299999999999999</v>
          </cell>
          <cell r="AA779">
            <v>1000000</v>
          </cell>
          <cell r="AB779">
            <v>1.095</v>
          </cell>
          <cell r="AC779">
            <v>969026.54867256642</v>
          </cell>
          <cell r="AD779">
            <v>116283.18584070797</v>
          </cell>
          <cell r="AE779">
            <v>0.12</v>
          </cell>
          <cell r="AF779">
            <v>43938</v>
          </cell>
          <cell r="AG779" t="str">
            <v>含税到厂</v>
          </cell>
          <cell r="AK779">
            <v>0.3</v>
          </cell>
          <cell r="AL779">
            <v>300000</v>
          </cell>
          <cell r="AM779">
            <v>43922</v>
          </cell>
          <cell r="AN779" t="str">
            <v>Yes</v>
          </cell>
          <cell r="AO779">
            <v>0.65</v>
          </cell>
          <cell r="AP779">
            <v>650000</v>
          </cell>
          <cell r="AQ779">
            <v>43972</v>
          </cell>
          <cell r="AR779">
            <v>43957</v>
          </cell>
          <cell r="AS779">
            <v>0.05</v>
          </cell>
          <cell r="AT779">
            <v>50000</v>
          </cell>
          <cell r="AU779">
            <v>44002</v>
          </cell>
          <cell r="AV779">
            <v>44010</v>
          </cell>
          <cell r="AX779" t="str">
            <v>Yes</v>
          </cell>
          <cell r="AZ779" t="str">
            <v>Yes</v>
          </cell>
          <cell r="BA779" t="str">
            <v>Yes</v>
          </cell>
        </row>
        <row r="780">
          <cell r="A780">
            <v>43923</v>
          </cell>
          <cell r="B780">
            <v>629</v>
          </cell>
          <cell r="C780" t="str">
            <v>C28SZX20200034YY</v>
          </cell>
          <cell r="D780" t="str">
            <v>海星</v>
          </cell>
          <cell r="E780" t="str">
            <v>Heller 1936MK5</v>
          </cell>
          <cell r="F780" t="str">
            <v>#29642</v>
          </cell>
          <cell r="G780" t="e">
            <v>#REF!</v>
          </cell>
          <cell r="H780" t="e">
            <v>#REF!</v>
          </cell>
          <cell r="I780" t="str">
            <v>L-&gt;R</v>
          </cell>
          <cell r="J780" t="str">
            <v>No</v>
          </cell>
          <cell r="K780">
            <v>1</v>
          </cell>
          <cell r="L780" t="str">
            <v>28P100987</v>
          </cell>
          <cell r="M780" t="e">
            <v>#N/A</v>
          </cell>
          <cell r="N780">
            <v>43983</v>
          </cell>
          <cell r="O780">
            <v>11100396</v>
          </cell>
          <cell r="P780">
            <v>505600</v>
          </cell>
          <cell r="Q780">
            <v>43971</v>
          </cell>
          <cell r="R780" t="str">
            <v>No</v>
          </cell>
          <cell r="S780" t="str">
            <v>C28</v>
          </cell>
          <cell r="T780" t="str">
            <v>SOUTH</v>
          </cell>
          <cell r="U780" t="str">
            <v>深圳</v>
          </cell>
          <cell r="V780" t="str">
            <v>SZ 深圳</v>
          </cell>
          <cell r="W780" t="str">
            <v>YY</v>
          </cell>
          <cell r="X780" t="str">
            <v>RMB</v>
          </cell>
          <cell r="Y780">
            <v>505600</v>
          </cell>
          <cell r="Z780">
            <v>1.1299999999999999</v>
          </cell>
          <cell r="AA780">
            <v>505600</v>
          </cell>
          <cell r="AB780">
            <v>1.095</v>
          </cell>
          <cell r="AC780">
            <v>489939.82300884958</v>
          </cell>
          <cell r="AD780">
            <v>58792.778761061949</v>
          </cell>
          <cell r="AE780">
            <v>0.12</v>
          </cell>
          <cell r="AF780">
            <v>43938</v>
          </cell>
          <cell r="AG780" t="str">
            <v>含税到厂</v>
          </cell>
          <cell r="AK780">
            <v>0.3</v>
          </cell>
          <cell r="AL780">
            <v>151680</v>
          </cell>
          <cell r="AM780">
            <v>43943</v>
          </cell>
          <cell r="AN780" t="str">
            <v>Yes</v>
          </cell>
          <cell r="AO780">
            <v>0.7</v>
          </cell>
          <cell r="AP780">
            <v>353920</v>
          </cell>
          <cell r="AQ780">
            <v>43973</v>
          </cell>
          <cell r="AR780">
            <v>43978</v>
          </cell>
          <cell r="AS780">
            <v>0</v>
          </cell>
          <cell r="AT780">
            <v>0</v>
          </cell>
          <cell r="AX780" t="str">
            <v>Yes</v>
          </cell>
          <cell r="AZ780" t="str">
            <v>Yes</v>
          </cell>
          <cell r="BA780" t="str">
            <v>Yes</v>
          </cell>
        </row>
        <row r="781">
          <cell r="A781">
            <v>43924</v>
          </cell>
          <cell r="B781">
            <v>630</v>
          </cell>
          <cell r="C781" t="str">
            <v>C28SZX20200026YY</v>
          </cell>
          <cell r="D781" t="str">
            <v>海星</v>
          </cell>
          <cell r="E781" t="str">
            <v>YCP10</v>
          </cell>
          <cell r="F781" t="str">
            <v>#29642</v>
          </cell>
          <cell r="G781" t="e">
            <v>#REF!</v>
          </cell>
          <cell r="H781" t="e">
            <v>#REF!</v>
          </cell>
          <cell r="I781" t="str">
            <v>L-&gt;R</v>
          </cell>
          <cell r="J781" t="str">
            <v>No</v>
          </cell>
          <cell r="K781">
            <v>1</v>
          </cell>
          <cell r="L781">
            <v>109880</v>
          </cell>
          <cell r="M781" t="str">
            <v>JUN 20</v>
          </cell>
          <cell r="N781">
            <v>43994</v>
          </cell>
          <cell r="O781">
            <v>11100402</v>
          </cell>
          <cell r="P781">
            <v>431000</v>
          </cell>
          <cell r="Q781">
            <v>44002</v>
          </cell>
          <cell r="R781" t="str">
            <v>No</v>
          </cell>
          <cell r="S781" t="str">
            <v>C28</v>
          </cell>
          <cell r="T781" t="str">
            <v>SOUTH</v>
          </cell>
          <cell r="U781" t="str">
            <v>深圳</v>
          </cell>
          <cell r="V781" t="str">
            <v>SZ 深圳</v>
          </cell>
          <cell r="W781" t="str">
            <v>YY</v>
          </cell>
          <cell r="X781" t="str">
            <v>RMB</v>
          </cell>
          <cell r="Y781">
            <v>431000</v>
          </cell>
          <cell r="Z781">
            <v>1.1299999999999999</v>
          </cell>
          <cell r="AA781">
            <v>431000</v>
          </cell>
          <cell r="AB781">
            <v>1.095</v>
          </cell>
          <cell r="AC781">
            <v>417650.44247787615</v>
          </cell>
          <cell r="AD781">
            <v>50118.053097345139</v>
          </cell>
          <cell r="AE781">
            <v>0.12</v>
          </cell>
          <cell r="AF781">
            <v>43938</v>
          </cell>
          <cell r="AG781" t="str">
            <v>含税到厂</v>
          </cell>
          <cell r="AK781">
            <v>0.3</v>
          </cell>
          <cell r="AL781">
            <v>129300</v>
          </cell>
          <cell r="AM781">
            <v>43943</v>
          </cell>
          <cell r="AN781" t="str">
            <v>Yes</v>
          </cell>
          <cell r="AO781">
            <v>0.7</v>
          </cell>
          <cell r="AP781">
            <v>301700</v>
          </cell>
          <cell r="AQ781">
            <v>44002</v>
          </cell>
          <cell r="AR781">
            <v>43992</v>
          </cell>
          <cell r="AS781">
            <v>0</v>
          </cell>
          <cell r="AT781">
            <v>0</v>
          </cell>
          <cell r="AX781" t="str">
            <v>Yes</v>
          </cell>
          <cell r="AZ781" t="str">
            <v>Yes</v>
          </cell>
          <cell r="BA781" t="str">
            <v>Yes</v>
          </cell>
        </row>
        <row r="782">
          <cell r="A782">
            <v>43925</v>
          </cell>
          <cell r="B782">
            <v>631</v>
          </cell>
          <cell r="C782" t="str">
            <v>C28SZX20200027YY</v>
          </cell>
          <cell r="D782" t="str">
            <v>海星</v>
          </cell>
          <cell r="E782" t="str">
            <v>TROI-7700E</v>
          </cell>
          <cell r="F782" t="str">
            <v>#29642</v>
          </cell>
          <cell r="G782" t="e">
            <v>#REF!</v>
          </cell>
          <cell r="H782" t="e">
            <v>#REF!</v>
          </cell>
          <cell r="I782" t="str">
            <v>L-&gt;R</v>
          </cell>
          <cell r="J782" t="str">
            <v>No</v>
          </cell>
          <cell r="K782">
            <v>1</v>
          </cell>
          <cell r="L782" t="str">
            <v>C28109883</v>
          </cell>
          <cell r="M782" t="e">
            <v>#N/A</v>
          </cell>
          <cell r="N782">
            <v>43991</v>
          </cell>
          <cell r="O782">
            <v>11100399</v>
          </cell>
          <cell r="P782">
            <v>407100</v>
          </cell>
          <cell r="Q782">
            <v>44002</v>
          </cell>
          <cell r="R782" t="str">
            <v>No</v>
          </cell>
          <cell r="S782" t="str">
            <v>C28</v>
          </cell>
          <cell r="T782" t="str">
            <v>SOUTH</v>
          </cell>
          <cell r="U782" t="str">
            <v>深圳</v>
          </cell>
          <cell r="V782" t="str">
            <v>SZ 深圳</v>
          </cell>
          <cell r="W782" t="str">
            <v>YY</v>
          </cell>
          <cell r="X782" t="str">
            <v>RMB</v>
          </cell>
          <cell r="Y782">
            <v>407100</v>
          </cell>
          <cell r="Z782">
            <v>1.1299999999999999</v>
          </cell>
          <cell r="AA782">
            <v>407100</v>
          </cell>
          <cell r="AB782">
            <v>1.095</v>
          </cell>
          <cell r="AC782">
            <v>394490.70796460181</v>
          </cell>
          <cell r="AD782">
            <v>47338.884955752219</v>
          </cell>
          <cell r="AE782">
            <v>0.12</v>
          </cell>
          <cell r="AF782">
            <v>43938</v>
          </cell>
          <cell r="AG782" t="str">
            <v>含税到厂</v>
          </cell>
          <cell r="AK782">
            <v>0.3</v>
          </cell>
          <cell r="AL782">
            <v>122130</v>
          </cell>
          <cell r="AM782">
            <v>43943</v>
          </cell>
          <cell r="AN782" t="str">
            <v>Yes</v>
          </cell>
          <cell r="AO782">
            <v>0.7</v>
          </cell>
          <cell r="AP782">
            <v>284970</v>
          </cell>
          <cell r="AQ782">
            <v>44002</v>
          </cell>
          <cell r="AR782">
            <v>43983</v>
          </cell>
          <cell r="AS782">
            <v>0</v>
          </cell>
          <cell r="AT782">
            <v>0</v>
          </cell>
          <cell r="AX782" t="str">
            <v>Yes</v>
          </cell>
          <cell r="AZ782" t="str">
            <v>Yes</v>
          </cell>
          <cell r="BA782" t="str">
            <v>Yes</v>
          </cell>
        </row>
        <row r="783">
          <cell r="A783">
            <v>43922</v>
          </cell>
          <cell r="B783">
            <v>632</v>
          </cell>
          <cell r="C783" t="str">
            <v>C49SZX20200055SX</v>
          </cell>
          <cell r="D783" t="str">
            <v>永顺创</v>
          </cell>
          <cell r="E783" t="str">
            <v>YSM10</v>
          </cell>
          <cell r="F783" t="str">
            <v>#81385</v>
          </cell>
          <cell r="G783" t="e">
            <v>#REF!</v>
          </cell>
          <cell r="H783" t="e">
            <v>#REF!</v>
          </cell>
          <cell r="I783" t="str">
            <v>L-&gt;R</v>
          </cell>
          <cell r="J783" t="str">
            <v>MVC+ATS15</v>
          </cell>
          <cell r="K783">
            <v>1</v>
          </cell>
          <cell r="L783">
            <v>109750</v>
          </cell>
          <cell r="M783" t="str">
            <v>MAY 20</v>
          </cell>
          <cell r="N783">
            <v>43959</v>
          </cell>
          <cell r="O783">
            <v>11100388</v>
          </cell>
          <cell r="P783">
            <v>810000</v>
          </cell>
          <cell r="Q783">
            <v>43971</v>
          </cell>
          <cell r="R783" t="str">
            <v>No</v>
          </cell>
          <cell r="S783" t="str">
            <v>C49</v>
          </cell>
          <cell r="T783" t="str">
            <v>SOUTH</v>
          </cell>
          <cell r="U783" t="str">
            <v>深圳</v>
          </cell>
          <cell r="V783" t="str">
            <v>SZ 深圳</v>
          </cell>
          <cell r="W783" t="str">
            <v>SX</v>
          </cell>
          <cell r="X783" t="str">
            <v>RMB</v>
          </cell>
          <cell r="Y783">
            <v>810000</v>
          </cell>
          <cell r="Z783">
            <v>1.1299999999999999</v>
          </cell>
          <cell r="AA783">
            <v>810000</v>
          </cell>
          <cell r="AB783">
            <v>1.095</v>
          </cell>
          <cell r="AC783">
            <v>784911.50442477886</v>
          </cell>
          <cell r="AD783">
            <v>94189.38053097346</v>
          </cell>
          <cell r="AE783">
            <v>0.12</v>
          </cell>
          <cell r="AF783">
            <v>43941</v>
          </cell>
          <cell r="AG783" t="str">
            <v>含税到厂</v>
          </cell>
          <cell r="AK783" t="str">
            <v>agree</v>
          </cell>
          <cell r="AL783">
            <v>110000</v>
          </cell>
          <cell r="AM783">
            <v>43943</v>
          </cell>
          <cell r="AN783" t="str">
            <v>Yes</v>
          </cell>
          <cell r="AO783" t="str">
            <v>agree</v>
          </cell>
          <cell r="AP783">
            <v>700000</v>
          </cell>
          <cell r="AQ783">
            <v>43922</v>
          </cell>
          <cell r="AR783">
            <v>43948</v>
          </cell>
          <cell r="AS783">
            <v>0</v>
          </cell>
          <cell r="AT783">
            <v>0</v>
          </cell>
          <cell r="AX783" t="str">
            <v>Yes</v>
          </cell>
          <cell r="AZ783" t="str">
            <v>Yes</v>
          </cell>
          <cell r="BA783" t="str">
            <v>Yes</v>
          </cell>
        </row>
        <row r="784">
          <cell r="A784">
            <v>43922</v>
          </cell>
          <cell r="B784">
            <v>633</v>
          </cell>
          <cell r="C784" t="str">
            <v>C49SZX20200046JY</v>
          </cell>
          <cell r="D784" t="str">
            <v>海松微</v>
          </cell>
          <cell r="E784" t="str">
            <v>YSM20R(SV)-2</v>
          </cell>
          <cell r="F784" t="str">
            <v>#03950</v>
          </cell>
          <cell r="G784" t="e">
            <v>#REF!</v>
          </cell>
          <cell r="H784" t="e">
            <v>#REF!</v>
          </cell>
          <cell r="I784" t="str">
            <v>L-&gt;R</v>
          </cell>
          <cell r="J784" t="str">
            <v>MVC</v>
          </cell>
          <cell r="K784">
            <v>1</v>
          </cell>
          <cell r="L784">
            <v>109816</v>
          </cell>
          <cell r="M784" t="str">
            <v>APR 20</v>
          </cell>
          <cell r="N784">
            <v>43949</v>
          </cell>
          <cell r="O784">
            <v>11116382</v>
          </cell>
          <cell r="P784">
            <v>580000</v>
          </cell>
          <cell r="Q784">
            <v>43922</v>
          </cell>
          <cell r="R784" t="str">
            <v>No</v>
          </cell>
          <cell r="S784" t="str">
            <v>C49</v>
          </cell>
          <cell r="T784" t="str">
            <v>SOUTH</v>
          </cell>
          <cell r="U784" t="str">
            <v>深圳</v>
          </cell>
          <cell r="V784" t="str">
            <v>SZ 深圳</v>
          </cell>
          <cell r="W784" t="str">
            <v>JY</v>
          </cell>
          <cell r="X784" t="str">
            <v>JPY</v>
          </cell>
          <cell r="Y784">
            <v>12000000</v>
          </cell>
          <cell r="Z784">
            <v>1</v>
          </cell>
          <cell r="AA784">
            <v>12000000</v>
          </cell>
          <cell r="AB784">
            <v>7.3599999999999999E-2</v>
          </cell>
          <cell r="AC784">
            <v>883200</v>
          </cell>
          <cell r="AD784">
            <v>105984</v>
          </cell>
          <cell r="AE784">
            <v>0.12</v>
          </cell>
          <cell r="AF784">
            <v>43942</v>
          </cell>
          <cell r="AG784" t="str">
            <v>DAP SZ</v>
          </cell>
          <cell r="AK784" t="str">
            <v>agree</v>
          </cell>
          <cell r="AL784">
            <v>2757241</v>
          </cell>
          <cell r="AM784">
            <v>43922</v>
          </cell>
          <cell r="AN784" t="str">
            <v>Yes</v>
          </cell>
          <cell r="AO784" t="str">
            <v>agree</v>
          </cell>
          <cell r="AP784">
            <v>9242759</v>
          </cell>
          <cell r="AQ784">
            <v>43922</v>
          </cell>
          <cell r="AR784">
            <v>43948</v>
          </cell>
          <cell r="AS784">
            <v>0</v>
          </cell>
          <cell r="AT784">
            <v>0</v>
          </cell>
          <cell r="AX784" t="str">
            <v>Yes</v>
          </cell>
          <cell r="AZ784" t="str">
            <v>Yes</v>
          </cell>
          <cell r="BA784" t="str">
            <v>Yes</v>
          </cell>
        </row>
        <row r="785">
          <cell r="A785">
            <v>43922</v>
          </cell>
          <cell r="B785">
            <v>634</v>
          </cell>
          <cell r="C785" t="str">
            <v>C49SZX20200011DZ</v>
          </cell>
          <cell r="D785" t="str">
            <v>和盛光电</v>
          </cell>
          <cell r="E785" t="str">
            <v>YSM10</v>
          </cell>
          <cell r="F785" t="str">
            <v>#82824</v>
          </cell>
          <cell r="G785" t="e">
            <v>#REF!</v>
          </cell>
          <cell r="H785" t="e">
            <v>#REF!</v>
          </cell>
          <cell r="I785" t="str">
            <v>R-&gt;L</v>
          </cell>
          <cell r="J785" t="str">
            <v>No</v>
          </cell>
          <cell r="K785">
            <v>1</v>
          </cell>
          <cell r="L785">
            <v>109820</v>
          </cell>
          <cell r="M785" t="str">
            <v>MAY 20</v>
          </cell>
          <cell r="N785">
            <v>43965</v>
          </cell>
          <cell r="O785">
            <v>11100420</v>
          </cell>
          <cell r="P785">
            <v>580000</v>
          </cell>
          <cell r="Q785">
            <v>44063</v>
          </cell>
          <cell r="R785" t="str">
            <v>No</v>
          </cell>
          <cell r="S785" t="str">
            <v>C49</v>
          </cell>
          <cell r="T785" t="str">
            <v>SOUTH</v>
          </cell>
          <cell r="U785" t="str">
            <v>深圳</v>
          </cell>
          <cell r="V785" t="str">
            <v>SZ 深圳</v>
          </cell>
          <cell r="W785" t="str">
            <v>JY</v>
          </cell>
          <cell r="X785" t="str">
            <v>RMB</v>
          </cell>
          <cell r="Y785">
            <v>580000</v>
          </cell>
          <cell r="Z785">
            <v>1.1299999999999999</v>
          </cell>
          <cell r="AA785">
            <v>580000</v>
          </cell>
          <cell r="AB785">
            <v>1.095</v>
          </cell>
          <cell r="AC785">
            <v>562035.39823008853</v>
          </cell>
          <cell r="AD785">
            <v>67444.247787610628</v>
          </cell>
          <cell r="AE785">
            <v>0.12</v>
          </cell>
          <cell r="AF785">
            <v>43943</v>
          </cell>
          <cell r="AG785" t="str">
            <v>含税到厂</v>
          </cell>
          <cell r="AK785">
            <v>0.3</v>
          </cell>
          <cell r="AL785">
            <v>174000</v>
          </cell>
          <cell r="AM785">
            <v>43944</v>
          </cell>
          <cell r="AN785" t="str">
            <v>Yes</v>
          </cell>
          <cell r="AO785">
            <v>0.65</v>
          </cell>
          <cell r="AP785">
            <v>377000</v>
          </cell>
          <cell r="AQ785">
            <v>43971</v>
          </cell>
          <cell r="AR785">
            <v>43962</v>
          </cell>
          <cell r="AS785">
            <v>0.05</v>
          </cell>
          <cell r="AT785">
            <v>29000</v>
          </cell>
          <cell r="AU785">
            <v>44002</v>
          </cell>
          <cell r="AV785">
            <v>44012</v>
          </cell>
          <cell r="AX785" t="str">
            <v>Yes</v>
          </cell>
          <cell r="AZ785" t="str">
            <v>Yes</v>
          </cell>
          <cell r="BA785" t="str">
            <v>Yes</v>
          </cell>
        </row>
        <row r="786">
          <cell r="A786">
            <v>43922</v>
          </cell>
          <cell r="B786">
            <v>635</v>
          </cell>
          <cell r="C786" t="str">
            <v>C49SZX20200047MZ</v>
          </cell>
          <cell r="D786" t="str">
            <v>融创新合</v>
          </cell>
          <cell r="E786" t="str">
            <v>YSM20R(SV)-2</v>
          </cell>
          <cell r="F786" t="str">
            <v>#04477</v>
          </cell>
          <cell r="G786" t="e">
            <v>#REF!</v>
          </cell>
          <cell r="H786" t="e">
            <v>#REF!</v>
          </cell>
          <cell r="I786" t="str">
            <v>L-&gt;R</v>
          </cell>
          <cell r="J786" t="str">
            <v>No</v>
          </cell>
          <cell r="K786">
            <v>1</v>
          </cell>
          <cell r="L786">
            <v>109855</v>
          </cell>
          <cell r="M786" t="str">
            <v>MAY 20</v>
          </cell>
          <cell r="N786">
            <v>43969</v>
          </cell>
          <cell r="O786">
            <v>11100391</v>
          </cell>
          <cell r="P786">
            <v>1050000</v>
          </cell>
          <cell r="Q786">
            <v>43971</v>
          </cell>
          <cell r="R786" t="str">
            <v>Yes</v>
          </cell>
          <cell r="S786" t="str">
            <v>C49</v>
          </cell>
          <cell r="T786" t="str">
            <v>SOUTH</v>
          </cell>
          <cell r="U786" t="str">
            <v>河南</v>
          </cell>
          <cell r="V786" t="str">
            <v>SZ 深圳</v>
          </cell>
          <cell r="W786" t="str">
            <v>MZ</v>
          </cell>
          <cell r="X786" t="str">
            <v>RMB</v>
          </cell>
          <cell r="Y786">
            <v>1050000</v>
          </cell>
          <cell r="Z786">
            <v>1.1299999999999999</v>
          </cell>
          <cell r="AA786">
            <v>1050000</v>
          </cell>
          <cell r="AB786">
            <v>1.095</v>
          </cell>
          <cell r="AC786">
            <v>1017477.8761061948</v>
          </cell>
          <cell r="AD786">
            <v>122097.34513274337</v>
          </cell>
          <cell r="AE786">
            <v>0.12</v>
          </cell>
          <cell r="AF786">
            <v>43944</v>
          </cell>
          <cell r="AG786" t="str">
            <v>含税到厂</v>
          </cell>
          <cell r="AK786">
            <v>0.2</v>
          </cell>
          <cell r="AL786">
            <v>210000</v>
          </cell>
          <cell r="AM786">
            <v>43922</v>
          </cell>
          <cell r="AN786" t="str">
            <v>Yes</v>
          </cell>
          <cell r="AO786">
            <v>0.8</v>
          </cell>
          <cell r="AP786">
            <v>840000</v>
          </cell>
          <cell r="AQ786">
            <v>43972</v>
          </cell>
          <cell r="AR786">
            <v>43962</v>
          </cell>
          <cell r="AS786">
            <v>0</v>
          </cell>
          <cell r="AT786">
            <v>0</v>
          </cell>
          <cell r="AX786" t="str">
            <v>Yes</v>
          </cell>
          <cell r="AZ786" t="str">
            <v>Yes</v>
          </cell>
          <cell r="BA786" t="str">
            <v>Yes</v>
          </cell>
        </row>
        <row r="787">
          <cell r="A787">
            <v>43922</v>
          </cell>
          <cell r="B787">
            <v>636</v>
          </cell>
          <cell r="C787" t="str">
            <v>C49SZX20200047MZ</v>
          </cell>
          <cell r="D787" t="str">
            <v>融创新合</v>
          </cell>
          <cell r="E787" t="str">
            <v>YSM10</v>
          </cell>
          <cell r="F787" t="str">
            <v>#04477</v>
          </cell>
          <cell r="G787" t="e">
            <v>#REF!</v>
          </cell>
          <cell r="H787" t="e">
            <v>#REF!</v>
          </cell>
          <cell r="I787" t="str">
            <v>L-&gt;R</v>
          </cell>
          <cell r="J787" t="str">
            <v>MVC</v>
          </cell>
          <cell r="K787">
            <v>1</v>
          </cell>
          <cell r="L787">
            <v>109820</v>
          </cell>
          <cell r="M787" t="str">
            <v>MAY 20</v>
          </cell>
          <cell r="N787">
            <v>43969</v>
          </cell>
          <cell r="O787">
            <v>11100391</v>
          </cell>
          <cell r="P787">
            <v>700000</v>
          </cell>
          <cell r="Q787">
            <v>43971</v>
          </cell>
          <cell r="R787" t="str">
            <v>Yes</v>
          </cell>
          <cell r="S787" t="str">
            <v>C49</v>
          </cell>
          <cell r="T787" t="str">
            <v>SOUTH</v>
          </cell>
          <cell r="U787" t="str">
            <v>河南</v>
          </cell>
          <cell r="V787" t="str">
            <v>SZ 深圳</v>
          </cell>
          <cell r="W787" t="str">
            <v>MZ</v>
          </cell>
          <cell r="X787" t="str">
            <v>RMB</v>
          </cell>
          <cell r="Y787">
            <v>700000</v>
          </cell>
          <cell r="Z787">
            <v>1.1299999999999999</v>
          </cell>
          <cell r="AA787">
            <v>700000</v>
          </cell>
          <cell r="AB787">
            <v>1.095</v>
          </cell>
          <cell r="AC787">
            <v>678318.5840707965</v>
          </cell>
          <cell r="AD787">
            <v>81398.230088495577</v>
          </cell>
          <cell r="AE787">
            <v>0.12</v>
          </cell>
          <cell r="AF787">
            <v>43944</v>
          </cell>
          <cell r="AG787" t="str">
            <v>含税到厂</v>
          </cell>
          <cell r="AK787">
            <v>0.2</v>
          </cell>
          <cell r="AL787">
            <v>140000</v>
          </cell>
          <cell r="AM787">
            <v>43923</v>
          </cell>
          <cell r="AN787" t="str">
            <v>Yes</v>
          </cell>
          <cell r="AO787">
            <v>0.8</v>
          </cell>
          <cell r="AP787">
            <v>560000</v>
          </cell>
          <cell r="AQ787">
            <v>43972</v>
          </cell>
          <cell r="AR787">
            <v>43962</v>
          </cell>
          <cell r="AS787">
            <v>0</v>
          </cell>
          <cell r="AT787">
            <v>0</v>
          </cell>
          <cell r="AX787" t="str">
            <v>Yes</v>
          </cell>
          <cell r="AZ787" t="str">
            <v>Yes</v>
          </cell>
          <cell r="BA787" t="str">
            <v>Yes</v>
          </cell>
        </row>
        <row r="788">
          <cell r="A788">
            <v>43922</v>
          </cell>
          <cell r="B788">
            <v>637</v>
          </cell>
          <cell r="C788" t="str">
            <v>C49SZX20200053SS</v>
          </cell>
          <cell r="D788" t="str">
            <v>弛瑞</v>
          </cell>
          <cell r="E788" t="str">
            <v>YSM20R(SV)-2</v>
          </cell>
          <cell r="F788" t="str">
            <v>#04213</v>
          </cell>
          <cell r="G788" t="e">
            <v>#REF!</v>
          </cell>
          <cell r="H788" t="e">
            <v>#REF!</v>
          </cell>
          <cell r="I788" t="str">
            <v>R-&gt;L</v>
          </cell>
          <cell r="J788" t="str">
            <v>No</v>
          </cell>
          <cell r="K788">
            <v>1</v>
          </cell>
          <cell r="L788">
            <v>109816</v>
          </cell>
          <cell r="M788" t="str">
            <v>JUN 20</v>
          </cell>
          <cell r="N788">
            <v>43984</v>
          </cell>
          <cell r="O788">
            <v>11116393</v>
          </cell>
          <cell r="P788">
            <v>11000000</v>
          </cell>
          <cell r="Q788">
            <v>44002</v>
          </cell>
          <cell r="R788" t="str">
            <v>Yes</v>
          </cell>
          <cell r="S788" t="str">
            <v>C49</v>
          </cell>
          <cell r="T788" t="str">
            <v>SOUTH</v>
          </cell>
          <cell r="U788" t="str">
            <v>深圳</v>
          </cell>
          <cell r="V788" t="str">
            <v>SZ 深圳</v>
          </cell>
          <cell r="W788" t="str">
            <v>SS</v>
          </cell>
          <cell r="X788" t="str">
            <v>JPY</v>
          </cell>
          <cell r="Y788">
            <v>11000000</v>
          </cell>
          <cell r="Z788">
            <v>1</v>
          </cell>
          <cell r="AA788">
            <v>11000000</v>
          </cell>
          <cell r="AB788">
            <v>7.3599999999999999E-2</v>
          </cell>
          <cell r="AC788">
            <v>809600</v>
          </cell>
          <cell r="AD788">
            <v>97152</v>
          </cell>
          <cell r="AE788">
            <v>0.12</v>
          </cell>
          <cell r="AF788">
            <v>43945</v>
          </cell>
          <cell r="AG788" t="str">
            <v>DAP SZ</v>
          </cell>
          <cell r="AK788" t="str">
            <v>agree</v>
          </cell>
          <cell r="AL788">
            <v>11000000</v>
          </cell>
          <cell r="AM788">
            <v>43971</v>
          </cell>
          <cell r="AN788" t="str">
            <v>Yes</v>
          </cell>
          <cell r="AO788">
            <v>0</v>
          </cell>
          <cell r="AP788">
            <v>0</v>
          </cell>
          <cell r="AS788">
            <v>0</v>
          </cell>
          <cell r="AT788">
            <v>0</v>
          </cell>
          <cell r="AX788" t="str">
            <v>Yes</v>
          </cell>
          <cell r="AZ788" t="str">
            <v>Yes</v>
          </cell>
          <cell r="BA788" t="str">
            <v>Yes</v>
          </cell>
        </row>
        <row r="789">
          <cell r="A789">
            <v>43950</v>
          </cell>
          <cell r="B789">
            <v>638</v>
          </cell>
          <cell r="C789" t="str">
            <v>C49SZX20200043CY</v>
          </cell>
          <cell r="D789" t="str">
            <v>星辰宇</v>
          </cell>
          <cell r="E789" t="str">
            <v>YSM10</v>
          </cell>
          <cell r="F789" t="str">
            <v>#04513</v>
          </cell>
          <cell r="G789" t="e">
            <v>#REF!</v>
          </cell>
          <cell r="H789" t="e">
            <v>#REF!</v>
          </cell>
          <cell r="I789" t="str">
            <v>L-&gt;R</v>
          </cell>
          <cell r="J789" t="str">
            <v>MVC</v>
          </cell>
          <cell r="K789">
            <v>1</v>
          </cell>
          <cell r="L789">
            <v>109806</v>
          </cell>
          <cell r="M789" t="str">
            <v>MAY 20</v>
          </cell>
          <cell r="N789">
            <v>43987</v>
          </cell>
          <cell r="O789">
            <v>11100398</v>
          </cell>
          <cell r="P789">
            <v>643012</v>
          </cell>
          <cell r="Q789">
            <v>44002</v>
          </cell>
          <cell r="R789" t="str">
            <v>Yes</v>
          </cell>
          <cell r="S789" t="str">
            <v>C49</v>
          </cell>
          <cell r="T789" t="str">
            <v>SOUTH</v>
          </cell>
          <cell r="U789" t="str">
            <v>深圳</v>
          </cell>
          <cell r="V789" t="str">
            <v>SZ 深圳</v>
          </cell>
          <cell r="W789" t="str">
            <v>CY</v>
          </cell>
          <cell r="X789" t="str">
            <v>RMB</v>
          </cell>
          <cell r="Y789">
            <v>643012</v>
          </cell>
          <cell r="Z789">
            <v>1.1299999999999999</v>
          </cell>
          <cell r="AA789">
            <v>643012</v>
          </cell>
          <cell r="AB789">
            <v>1.095</v>
          </cell>
          <cell r="AC789">
            <v>623095.69911504432</v>
          </cell>
          <cell r="AD789">
            <v>74771.483893805314</v>
          </cell>
          <cell r="AE789">
            <v>0.12</v>
          </cell>
          <cell r="AF789">
            <v>43950</v>
          </cell>
          <cell r="AG789" t="str">
            <v>含税到厂</v>
          </cell>
          <cell r="AK789" t="str">
            <v>agree</v>
          </cell>
          <cell r="AL789">
            <v>50000</v>
          </cell>
          <cell r="AM789">
            <v>43922</v>
          </cell>
          <cell r="AN789" t="str">
            <v>Yes</v>
          </cell>
          <cell r="AO789" t="str">
            <v>agree</v>
          </cell>
          <cell r="AP789">
            <v>593012</v>
          </cell>
          <cell r="AQ789">
            <v>43972</v>
          </cell>
          <cell r="AR789">
            <v>43976</v>
          </cell>
          <cell r="AS789">
            <v>0</v>
          </cell>
          <cell r="AT789">
            <v>0</v>
          </cell>
          <cell r="AX789" t="str">
            <v>Yes</v>
          </cell>
          <cell r="AZ789" t="str">
            <v>Yes</v>
          </cell>
          <cell r="BA789" t="str">
            <v>Yes</v>
          </cell>
        </row>
        <row r="790">
          <cell r="A790">
            <v>43922</v>
          </cell>
          <cell r="B790">
            <v>639</v>
          </cell>
          <cell r="C790" t="str">
            <v>C49SZX20200052JY</v>
          </cell>
          <cell r="D790" t="str">
            <v>创荣发</v>
          </cell>
          <cell r="E790" t="str">
            <v>YSM10</v>
          </cell>
          <cell r="F790" t="str">
            <v>#36862</v>
          </cell>
          <cell r="G790" t="e">
            <v>#REF!</v>
          </cell>
          <cell r="H790" t="e">
            <v>#REF!</v>
          </cell>
          <cell r="I790" t="str">
            <v>L-&gt;R</v>
          </cell>
          <cell r="J790" t="str">
            <v>MVC</v>
          </cell>
          <cell r="K790">
            <v>1</v>
          </cell>
          <cell r="L790">
            <v>109858</v>
          </cell>
          <cell r="M790" t="str">
            <v>MAY 20</v>
          </cell>
          <cell r="N790">
            <v>43980</v>
          </cell>
          <cell r="O790">
            <v>11116392</v>
          </cell>
          <cell r="P790">
            <v>11256350</v>
          </cell>
          <cell r="Q790">
            <v>43971</v>
          </cell>
          <cell r="R790" t="str">
            <v>No</v>
          </cell>
          <cell r="S790" t="str">
            <v>C49</v>
          </cell>
          <cell r="T790" t="str">
            <v>SOUTH</v>
          </cell>
          <cell r="U790" t="str">
            <v>惠州</v>
          </cell>
          <cell r="V790" t="str">
            <v>SZ 深圳</v>
          </cell>
          <cell r="W790" t="str">
            <v>JY</v>
          </cell>
          <cell r="X790" t="str">
            <v>JPY</v>
          </cell>
          <cell r="Y790">
            <v>11256350</v>
          </cell>
          <cell r="Z790">
            <v>1</v>
          </cell>
          <cell r="AA790">
            <v>11256350</v>
          </cell>
          <cell r="AB790">
            <v>7.3599999999999999E-2</v>
          </cell>
          <cell r="AC790">
            <v>828467.36</v>
          </cell>
          <cell r="AD790">
            <v>99416.083199999994</v>
          </cell>
          <cell r="AE790">
            <v>0.12</v>
          </cell>
          <cell r="AF790">
            <v>43951</v>
          </cell>
          <cell r="AG790" t="str">
            <v>DAP HZ</v>
          </cell>
          <cell r="AK790">
            <v>0.3</v>
          </cell>
          <cell r="AL790">
            <v>3376905</v>
          </cell>
          <cell r="AM790">
            <v>43971</v>
          </cell>
          <cell r="AN790" t="str">
            <v>Yes</v>
          </cell>
          <cell r="AO790">
            <v>0.7</v>
          </cell>
          <cell r="AP790">
            <v>7879444.9999999991</v>
          </cell>
          <cell r="AQ790">
            <v>43973</v>
          </cell>
          <cell r="AR790">
            <v>43978</v>
          </cell>
          <cell r="AS790">
            <v>0</v>
          </cell>
          <cell r="AT790">
            <v>0</v>
          </cell>
          <cell r="AX790" t="str">
            <v>Yes</v>
          </cell>
          <cell r="AZ790" t="str">
            <v>Yes</v>
          </cell>
          <cell r="BA790" t="str">
            <v>Yes</v>
          </cell>
        </row>
        <row r="791">
          <cell r="A791">
            <v>43922</v>
          </cell>
          <cell r="B791">
            <v>640</v>
          </cell>
          <cell r="C791" t="str">
            <v>C49SZX20200052JY</v>
          </cell>
          <cell r="D791" t="str">
            <v>创荣发</v>
          </cell>
          <cell r="E791" t="str">
            <v>YSM10</v>
          </cell>
          <cell r="F791" t="str">
            <v>#36862</v>
          </cell>
          <cell r="G791" t="e">
            <v>#REF!</v>
          </cell>
          <cell r="H791" t="e">
            <v>#REF!</v>
          </cell>
          <cell r="I791" t="str">
            <v>L-&gt;R</v>
          </cell>
          <cell r="J791" t="str">
            <v>No</v>
          </cell>
          <cell r="K791">
            <v>1</v>
          </cell>
          <cell r="L791">
            <v>109858</v>
          </cell>
          <cell r="M791" t="str">
            <v>MAY 20</v>
          </cell>
          <cell r="N791">
            <v>43980</v>
          </cell>
          <cell r="O791">
            <v>11116392</v>
          </cell>
          <cell r="P791">
            <v>11256350</v>
          </cell>
          <cell r="Q791">
            <v>43971</v>
          </cell>
          <cell r="R791" t="str">
            <v>No</v>
          </cell>
          <cell r="S791" t="str">
            <v>C49</v>
          </cell>
          <cell r="T791" t="str">
            <v>SOUTH</v>
          </cell>
          <cell r="U791" t="str">
            <v>惠州</v>
          </cell>
          <cell r="V791" t="str">
            <v>SZ 深圳</v>
          </cell>
          <cell r="W791" t="str">
            <v>JY</v>
          </cell>
          <cell r="X791" t="str">
            <v>JPY</v>
          </cell>
          <cell r="Y791">
            <v>11256350</v>
          </cell>
          <cell r="Z791">
            <v>1</v>
          </cell>
          <cell r="AA791">
            <v>11256350</v>
          </cell>
          <cell r="AB791">
            <v>7.3599999999999999E-2</v>
          </cell>
          <cell r="AC791">
            <v>828467.36</v>
          </cell>
          <cell r="AD791">
            <v>99416.083199999994</v>
          </cell>
          <cell r="AE791">
            <v>0.12</v>
          </cell>
          <cell r="AF791">
            <v>43951</v>
          </cell>
          <cell r="AG791" t="str">
            <v>DAP HZ</v>
          </cell>
          <cell r="AK791">
            <v>0.3</v>
          </cell>
          <cell r="AL791">
            <v>3376905</v>
          </cell>
          <cell r="AM791">
            <v>43971</v>
          </cell>
          <cell r="AN791" t="str">
            <v>Yes</v>
          </cell>
          <cell r="AO791">
            <v>0.7</v>
          </cell>
          <cell r="AP791">
            <v>7879444.9999999991</v>
          </cell>
          <cell r="AQ791">
            <v>43974</v>
          </cell>
          <cell r="AR791">
            <v>43978</v>
          </cell>
          <cell r="AS791">
            <v>0</v>
          </cell>
          <cell r="AT791">
            <v>0</v>
          </cell>
          <cell r="AX791" t="str">
            <v>Yes</v>
          </cell>
          <cell r="AZ791" t="str">
            <v>Yes</v>
          </cell>
          <cell r="BA791" t="str">
            <v>Yes</v>
          </cell>
        </row>
        <row r="792">
          <cell r="A792">
            <v>43922</v>
          </cell>
          <cell r="B792">
            <v>641</v>
          </cell>
          <cell r="C792" t="str">
            <v>C49SZX20200056MZ</v>
          </cell>
          <cell r="D792" t="str">
            <v>天星创展</v>
          </cell>
          <cell r="E792" t="str">
            <v>YSM20R(SV)-2</v>
          </cell>
          <cell r="F792" t="str">
            <v>#72423</v>
          </cell>
          <cell r="G792" t="e">
            <v>#REF!</v>
          </cell>
          <cell r="H792" t="e">
            <v>#REF!</v>
          </cell>
          <cell r="I792" t="str">
            <v>L-&gt;R</v>
          </cell>
          <cell r="J792" t="str">
            <v>No</v>
          </cell>
          <cell r="K792">
            <v>1</v>
          </cell>
          <cell r="L792">
            <v>109775</v>
          </cell>
          <cell r="M792" t="str">
            <v>MAY 20</v>
          </cell>
          <cell r="N792">
            <v>43965</v>
          </cell>
          <cell r="O792">
            <v>11116385</v>
          </cell>
          <cell r="P792">
            <v>10800000</v>
          </cell>
          <cell r="Q792">
            <v>43971</v>
          </cell>
          <cell r="R792" t="str">
            <v>No</v>
          </cell>
          <cell r="S792" t="str">
            <v>C49</v>
          </cell>
          <cell r="T792" t="str">
            <v>SOUTH</v>
          </cell>
          <cell r="U792" t="str">
            <v>深圳</v>
          </cell>
          <cell r="V792" t="str">
            <v>SZ 深圳</v>
          </cell>
          <cell r="W792" t="str">
            <v>MZ</v>
          </cell>
          <cell r="X792" t="str">
            <v>JPY</v>
          </cell>
          <cell r="Y792">
            <v>10800000</v>
          </cell>
          <cell r="Z792">
            <v>1</v>
          </cell>
          <cell r="AA792">
            <v>10800000</v>
          </cell>
          <cell r="AB792">
            <v>7.3599999999999999E-2</v>
          </cell>
          <cell r="AC792">
            <v>794880</v>
          </cell>
          <cell r="AD792">
            <v>95385.599999999991</v>
          </cell>
          <cell r="AE792">
            <v>0.12</v>
          </cell>
          <cell r="AF792">
            <v>43950</v>
          </cell>
          <cell r="AG792" t="str">
            <v>DAP SZ</v>
          </cell>
          <cell r="AK792">
            <v>0.1</v>
          </cell>
          <cell r="AL792">
            <v>1080000</v>
          </cell>
          <cell r="AM792">
            <v>43922</v>
          </cell>
          <cell r="AN792" t="str">
            <v>Yes</v>
          </cell>
          <cell r="AO792">
            <v>0.9</v>
          </cell>
          <cell r="AP792">
            <v>9720000</v>
          </cell>
          <cell r="AQ792">
            <v>43972</v>
          </cell>
          <cell r="AR792">
            <v>43962</v>
          </cell>
          <cell r="AS792">
            <v>0</v>
          </cell>
          <cell r="AT792">
            <v>0</v>
          </cell>
          <cell r="AX792" t="str">
            <v>Yes</v>
          </cell>
          <cell r="AZ792" t="str">
            <v>Yes</v>
          </cell>
          <cell r="BA792" t="str">
            <v>Yes</v>
          </cell>
        </row>
        <row r="793">
          <cell r="A793">
            <v>43952</v>
          </cell>
          <cell r="B793">
            <v>642</v>
          </cell>
          <cell r="C793" t="str">
            <v>C49SZX20200037SX-R1</v>
          </cell>
          <cell r="D793" t="str">
            <v>利速达</v>
          </cell>
          <cell r="E793" t="str">
            <v>YSM20R(SV)-2</v>
          </cell>
          <cell r="F793" t="str">
            <v>#82124</v>
          </cell>
          <cell r="G793" t="e">
            <v>#REF!</v>
          </cell>
          <cell r="H793" t="e">
            <v>#REF!</v>
          </cell>
          <cell r="I793" t="str">
            <v>L-&gt;R</v>
          </cell>
          <cell r="J793" t="str">
            <v>No</v>
          </cell>
          <cell r="K793">
            <v>1</v>
          </cell>
          <cell r="L793">
            <v>109855</v>
          </cell>
          <cell r="M793" t="str">
            <v>MAY 20</v>
          </cell>
          <cell r="N793">
            <v>43971</v>
          </cell>
          <cell r="O793">
            <v>11100393</v>
          </cell>
          <cell r="P793">
            <v>900000</v>
          </cell>
          <cell r="Q793">
            <v>43972</v>
          </cell>
          <cell r="R793" t="str">
            <v>No</v>
          </cell>
          <cell r="S793" t="str">
            <v>C49</v>
          </cell>
          <cell r="T793" t="str">
            <v>SOUTH</v>
          </cell>
          <cell r="U793" t="str">
            <v>深圳</v>
          </cell>
          <cell r="V793" t="str">
            <v>SZ 深圳</v>
          </cell>
          <cell r="W793" t="str">
            <v>SX</v>
          </cell>
          <cell r="X793" t="str">
            <v>RMB</v>
          </cell>
          <cell r="Y793">
            <v>900000</v>
          </cell>
          <cell r="Z793">
            <v>1.1299999999999999</v>
          </cell>
          <cell r="AA793">
            <v>900000</v>
          </cell>
          <cell r="AB793">
            <v>1.095</v>
          </cell>
          <cell r="AC793">
            <v>872123.89380530978</v>
          </cell>
          <cell r="AD793">
            <v>104654.86725663717</v>
          </cell>
          <cell r="AE793">
            <v>0.12</v>
          </cell>
          <cell r="AF793">
            <v>43963</v>
          </cell>
          <cell r="AG793" t="str">
            <v>含税到厂</v>
          </cell>
          <cell r="AK793" t="str">
            <v>agree</v>
          </cell>
          <cell r="AL793">
            <v>152000</v>
          </cell>
          <cell r="AM793">
            <v>43971</v>
          </cell>
          <cell r="AN793" t="str">
            <v>Yes</v>
          </cell>
          <cell r="AO793" t="str">
            <v>agree</v>
          </cell>
          <cell r="AP793">
            <v>1368000</v>
          </cell>
          <cell r="AQ793">
            <v>43973</v>
          </cell>
          <cell r="AR793">
            <v>43966</v>
          </cell>
          <cell r="AS793">
            <v>0</v>
          </cell>
          <cell r="AT793">
            <v>0</v>
          </cell>
          <cell r="AX793" t="str">
            <v>Yes</v>
          </cell>
          <cell r="AZ793" t="str">
            <v>Yes</v>
          </cell>
          <cell r="BA793" t="str">
            <v>Yes</v>
          </cell>
        </row>
        <row r="794">
          <cell r="A794">
            <v>43952</v>
          </cell>
          <cell r="B794">
            <v>643</v>
          </cell>
          <cell r="C794" t="str">
            <v>C49SZX20200037SX-R1</v>
          </cell>
          <cell r="D794" t="str">
            <v>利速达</v>
          </cell>
          <cell r="E794" t="str">
            <v>YSM10</v>
          </cell>
          <cell r="F794" t="str">
            <v>#82124</v>
          </cell>
          <cell r="G794" t="e">
            <v>#REF!</v>
          </cell>
          <cell r="H794" t="e">
            <v>#REF!</v>
          </cell>
          <cell r="I794" t="str">
            <v>L-&gt;R</v>
          </cell>
          <cell r="J794" t="str">
            <v>MVC</v>
          </cell>
          <cell r="K794">
            <v>1</v>
          </cell>
          <cell r="L794">
            <v>109820</v>
          </cell>
          <cell r="M794" t="str">
            <v>MAY 20</v>
          </cell>
          <cell r="N794">
            <v>43971</v>
          </cell>
          <cell r="O794">
            <v>11100394</v>
          </cell>
          <cell r="P794">
            <v>620000</v>
          </cell>
          <cell r="Q794">
            <v>43973</v>
          </cell>
          <cell r="R794" t="str">
            <v>No</v>
          </cell>
          <cell r="S794" t="str">
            <v>C49</v>
          </cell>
          <cell r="T794" t="str">
            <v>SOUTH</v>
          </cell>
          <cell r="U794" t="str">
            <v>深圳</v>
          </cell>
          <cell r="V794" t="str">
            <v>SZ 深圳</v>
          </cell>
          <cell r="W794" t="str">
            <v>SX</v>
          </cell>
          <cell r="X794" t="str">
            <v>RMB</v>
          </cell>
          <cell r="Y794">
            <v>620000</v>
          </cell>
          <cell r="Z794">
            <v>1.1299999999999999</v>
          </cell>
          <cell r="AA794">
            <v>620000</v>
          </cell>
          <cell r="AB794">
            <v>1.095</v>
          </cell>
          <cell r="AC794">
            <v>600796.4601769913</v>
          </cell>
          <cell r="AD794">
            <v>72095.575221238949</v>
          </cell>
          <cell r="AE794">
            <v>0.12</v>
          </cell>
          <cell r="AF794">
            <v>43963</v>
          </cell>
          <cell r="AG794" t="str">
            <v>含税到厂</v>
          </cell>
          <cell r="AK794" t="str">
            <v>agree</v>
          </cell>
          <cell r="AL794">
            <v>0</v>
          </cell>
          <cell r="AM794">
            <v>43971</v>
          </cell>
          <cell r="AN794" t="str">
            <v>Yes</v>
          </cell>
          <cell r="AO794" t="str">
            <v>agree</v>
          </cell>
          <cell r="AP794">
            <v>0</v>
          </cell>
          <cell r="AQ794">
            <v>43974</v>
          </cell>
          <cell r="AR794">
            <v>43966</v>
          </cell>
          <cell r="AS794">
            <v>0</v>
          </cell>
          <cell r="AT794">
            <v>0</v>
          </cell>
          <cell r="AX794" t="str">
            <v>Yes</v>
          </cell>
          <cell r="AZ794" t="str">
            <v>Yes</v>
          </cell>
          <cell r="BA794" t="str">
            <v>Yes</v>
          </cell>
        </row>
        <row r="795">
          <cell r="A795">
            <v>43952</v>
          </cell>
          <cell r="B795">
            <v>644</v>
          </cell>
          <cell r="C795" t="str">
            <v>C49SZX20200060SX</v>
          </cell>
          <cell r="D795" t="str">
            <v>迅丰</v>
          </cell>
          <cell r="E795" t="str">
            <v>YSM20R(SV)-2</v>
          </cell>
          <cell r="F795" t="str">
            <v>#03995</v>
          </cell>
          <cell r="G795" t="e">
            <v>#REF!</v>
          </cell>
          <cell r="H795" t="e">
            <v>#REF!</v>
          </cell>
          <cell r="I795" t="str">
            <v>L-&gt;R</v>
          </cell>
          <cell r="J795" t="str">
            <v>MVC</v>
          </cell>
          <cell r="K795">
            <v>1</v>
          </cell>
          <cell r="L795">
            <v>109868</v>
          </cell>
          <cell r="M795" t="str">
            <v>JUN 20</v>
          </cell>
          <cell r="N795">
            <v>43999</v>
          </cell>
          <cell r="O795">
            <v>11100401</v>
          </cell>
          <cell r="P795">
            <v>1045000</v>
          </cell>
          <cell r="Q795">
            <v>44002</v>
          </cell>
          <cell r="R795" t="str">
            <v>No</v>
          </cell>
          <cell r="S795" t="str">
            <v>C49</v>
          </cell>
          <cell r="T795" t="str">
            <v>SOUTH</v>
          </cell>
          <cell r="U795" t="str">
            <v>深圳</v>
          </cell>
          <cell r="V795" t="str">
            <v>SZ 深圳</v>
          </cell>
          <cell r="W795" t="str">
            <v>SX</v>
          </cell>
          <cell r="X795" t="str">
            <v>RMB</v>
          </cell>
          <cell r="Y795">
            <v>1045000</v>
          </cell>
          <cell r="Z795">
            <v>1.1299999999999999</v>
          </cell>
          <cell r="AA795">
            <v>1045000</v>
          </cell>
          <cell r="AB795">
            <v>1.095</v>
          </cell>
          <cell r="AC795">
            <v>1012632.7433628319</v>
          </cell>
          <cell r="AD795">
            <v>121515.92920353982</v>
          </cell>
          <cell r="AE795">
            <v>0.12</v>
          </cell>
          <cell r="AF795">
            <v>43963</v>
          </cell>
          <cell r="AG795" t="str">
            <v>含税到厂</v>
          </cell>
          <cell r="AK795" t="str">
            <v>agree</v>
          </cell>
          <cell r="AL795">
            <v>209000</v>
          </cell>
          <cell r="AM795">
            <v>43972</v>
          </cell>
          <cell r="AN795" t="str">
            <v>Yes</v>
          </cell>
          <cell r="AO795" t="str">
            <v>agree</v>
          </cell>
          <cell r="AP795">
            <v>1881000</v>
          </cell>
          <cell r="AQ795">
            <v>44002</v>
          </cell>
          <cell r="AR795">
            <v>43994</v>
          </cell>
          <cell r="AS795">
            <v>0</v>
          </cell>
          <cell r="AT795">
            <v>0</v>
          </cell>
          <cell r="AX795" t="str">
            <v>Yes</v>
          </cell>
          <cell r="AZ795" t="str">
            <v>Yes</v>
          </cell>
          <cell r="BA795" t="str">
            <v>Yes</v>
          </cell>
        </row>
        <row r="796">
          <cell r="A796">
            <v>43952</v>
          </cell>
          <cell r="B796">
            <v>645</v>
          </cell>
          <cell r="C796" t="str">
            <v>C49SZX20200060SX</v>
          </cell>
          <cell r="D796" t="str">
            <v>迅丰</v>
          </cell>
          <cell r="E796" t="str">
            <v>YSM20R(SV)-2</v>
          </cell>
          <cell r="F796" t="str">
            <v>#03995</v>
          </cell>
          <cell r="G796" t="e">
            <v>#REF!</v>
          </cell>
          <cell r="H796" t="e">
            <v>#REF!</v>
          </cell>
          <cell r="I796" t="str">
            <v>L-&gt;R</v>
          </cell>
          <cell r="J796" t="str">
            <v>MVC</v>
          </cell>
          <cell r="K796">
            <v>1</v>
          </cell>
          <cell r="L796">
            <v>109868</v>
          </cell>
          <cell r="M796" t="str">
            <v>JUN 20</v>
          </cell>
          <cell r="N796">
            <v>43999</v>
          </cell>
          <cell r="O796">
            <v>11100401</v>
          </cell>
          <cell r="P796">
            <v>1045000</v>
          </cell>
          <cell r="Q796">
            <v>44002</v>
          </cell>
          <cell r="R796" t="str">
            <v>No</v>
          </cell>
          <cell r="S796" t="str">
            <v>C49</v>
          </cell>
          <cell r="T796" t="str">
            <v>SOUTH</v>
          </cell>
          <cell r="U796" t="str">
            <v>深圳</v>
          </cell>
          <cell r="V796" t="str">
            <v>SZ 深圳</v>
          </cell>
          <cell r="W796" t="str">
            <v>SX</v>
          </cell>
          <cell r="X796" t="str">
            <v>RMB</v>
          </cell>
          <cell r="Y796">
            <v>1045000</v>
          </cell>
          <cell r="Z796">
            <v>1.1299999999999999</v>
          </cell>
          <cell r="AA796">
            <v>1045000</v>
          </cell>
          <cell r="AB796">
            <v>1.095</v>
          </cell>
          <cell r="AC796">
            <v>1012632.7433628319</v>
          </cell>
          <cell r="AD796">
            <v>121515.92920353982</v>
          </cell>
          <cell r="AE796">
            <v>0.12</v>
          </cell>
          <cell r="AF796">
            <v>43963</v>
          </cell>
          <cell r="AG796" t="str">
            <v>含税到厂</v>
          </cell>
          <cell r="AK796" t="str">
            <v>agree</v>
          </cell>
          <cell r="AL796">
            <v>0</v>
          </cell>
          <cell r="AM796">
            <v>43973</v>
          </cell>
          <cell r="AN796" t="str">
            <v>Yes</v>
          </cell>
          <cell r="AO796" t="str">
            <v>agree</v>
          </cell>
          <cell r="AP796">
            <v>0</v>
          </cell>
          <cell r="AQ796">
            <v>44002</v>
          </cell>
          <cell r="AR796">
            <v>43994</v>
          </cell>
          <cell r="AS796">
            <v>0</v>
          </cell>
          <cell r="AT796">
            <v>0</v>
          </cell>
          <cell r="AX796" t="str">
            <v>Yes</v>
          </cell>
          <cell r="AZ796" t="str">
            <v>Yes</v>
          </cell>
          <cell r="BA796" t="str">
            <v>Yes</v>
          </cell>
        </row>
        <row r="797">
          <cell r="A797">
            <v>43952</v>
          </cell>
          <cell r="B797">
            <v>646</v>
          </cell>
          <cell r="C797" t="str">
            <v>&lt;0&gt;-2020-5-F-010</v>
          </cell>
          <cell r="D797" t="str">
            <v>六所物</v>
          </cell>
          <cell r="E797" t="str">
            <v>Heller 1826MK5</v>
          </cell>
          <cell r="F797" t="str">
            <v>NO</v>
          </cell>
          <cell r="G797" t="e">
            <v>#REF!</v>
          </cell>
          <cell r="H797" t="e">
            <v>#REF!</v>
          </cell>
          <cell r="I797" t="str">
            <v>L-&gt;R</v>
          </cell>
          <cell r="J797" t="str">
            <v>No</v>
          </cell>
          <cell r="K797">
            <v>1</v>
          </cell>
          <cell r="L797" t="e">
            <v>#N/A</v>
          </cell>
          <cell r="M797" t="e">
            <v>#N/A</v>
          </cell>
          <cell r="N797">
            <v>44033</v>
          </cell>
          <cell r="O797">
            <v>11101099</v>
          </cell>
          <cell r="P797">
            <v>310000</v>
          </cell>
          <cell r="Q797">
            <v>44032</v>
          </cell>
          <cell r="R797" t="str">
            <v>Yes</v>
          </cell>
          <cell r="S797" t="str">
            <v>C28</v>
          </cell>
          <cell r="T797" t="str">
            <v>NORTH</v>
          </cell>
          <cell r="U797" t="str">
            <v>北京</v>
          </cell>
          <cell r="V797" t="str">
            <v>BJ 北京</v>
          </cell>
          <cell r="W797" t="str">
            <v>Li Yong</v>
          </cell>
          <cell r="X797" t="str">
            <v>RMB</v>
          </cell>
          <cell r="Y797">
            <v>310000</v>
          </cell>
          <cell r="Z797">
            <v>1.1299999999999999</v>
          </cell>
          <cell r="AA797">
            <v>310000</v>
          </cell>
          <cell r="AB797">
            <v>1.095</v>
          </cell>
          <cell r="AC797">
            <v>300398.23008849565</v>
          </cell>
          <cell r="AD797">
            <v>36047.787610619474</v>
          </cell>
          <cell r="AE797">
            <v>0.12</v>
          </cell>
          <cell r="AF797">
            <v>43964</v>
          </cell>
          <cell r="AG797" t="str">
            <v>含税到厂</v>
          </cell>
          <cell r="AK797">
            <v>0.3</v>
          </cell>
          <cell r="AL797">
            <v>93000</v>
          </cell>
          <cell r="AM797">
            <v>44032</v>
          </cell>
          <cell r="AN797" t="str">
            <v>Yes</v>
          </cell>
          <cell r="AO797">
            <v>0.6</v>
          </cell>
          <cell r="AP797">
            <v>186000</v>
          </cell>
          <cell r="AQ797">
            <v>44032</v>
          </cell>
          <cell r="AR797">
            <v>44028</v>
          </cell>
          <cell r="AS797">
            <v>0.1</v>
          </cell>
          <cell r="AT797">
            <v>31000</v>
          </cell>
        </row>
        <row r="798">
          <cell r="A798">
            <v>43952</v>
          </cell>
          <cell r="B798">
            <v>647</v>
          </cell>
          <cell r="C798" t="str">
            <v>C49SZX20200057KW</v>
          </cell>
          <cell r="D798" t="str">
            <v>欣华</v>
          </cell>
          <cell r="E798" t="str">
            <v>YSM20R(SV)-2</v>
          </cell>
          <cell r="F798" t="str">
            <v>#04567</v>
          </cell>
          <cell r="G798" t="e">
            <v>#REF!</v>
          </cell>
          <cell r="H798" t="e">
            <v>#REF!</v>
          </cell>
          <cell r="I798" t="str">
            <v>R-&gt;L</v>
          </cell>
          <cell r="J798" t="str">
            <v>No</v>
          </cell>
          <cell r="K798">
            <v>1</v>
          </cell>
          <cell r="L798" t="e">
            <v>#REF!</v>
          </cell>
          <cell r="M798" t="e">
            <v>#REF!</v>
          </cell>
          <cell r="N798"/>
          <cell r="O798"/>
          <cell r="P798"/>
          <cell r="Q798"/>
          <cell r="R798" t="str">
            <v>Yes</v>
          </cell>
          <cell r="S798" t="str">
            <v>C49</v>
          </cell>
          <cell r="T798" t="str">
            <v>SOUTH</v>
          </cell>
          <cell r="U798" t="str">
            <v>深圳</v>
          </cell>
          <cell r="V798" t="str">
            <v>SZ 深圳</v>
          </cell>
          <cell r="W798" t="str">
            <v>KW</v>
          </cell>
          <cell r="X798" t="str">
            <v>JPY</v>
          </cell>
          <cell r="Y798">
            <v>13360000</v>
          </cell>
          <cell r="Z798">
            <v>1</v>
          </cell>
          <cell r="AA798">
            <v>13360000</v>
          </cell>
          <cell r="AB798">
            <v>7.4300000000000005E-2</v>
          </cell>
          <cell r="AC798">
            <v>992648.00000000012</v>
          </cell>
          <cell r="AD798">
            <v>119117.76000000001</v>
          </cell>
          <cell r="AE798">
            <v>0.12</v>
          </cell>
          <cell r="AF798">
            <v>43977</v>
          </cell>
          <cell r="AG798" t="str">
            <v>DAP SZ</v>
          </cell>
          <cell r="AI798"/>
          <cell r="AJ798"/>
          <cell r="AK798">
            <v>0.3</v>
          </cell>
          <cell r="AL798">
            <v>4008000</v>
          </cell>
          <cell r="AM798"/>
          <cell r="AN798" t="str">
            <v>No</v>
          </cell>
          <cell r="AO798">
            <v>0.7</v>
          </cell>
          <cell r="AP798">
            <v>9352000</v>
          </cell>
          <cell r="AQ798"/>
          <cell r="AR798"/>
          <cell r="AS798">
            <v>0</v>
          </cell>
          <cell r="AT798">
            <v>0</v>
          </cell>
          <cell r="AV798"/>
          <cell r="AX798" t="str">
            <v>Cancel</v>
          </cell>
          <cell r="AY798"/>
          <cell r="AZ798"/>
          <cell r="BA798" t="str">
            <v>Cancel</v>
          </cell>
        </row>
        <row r="799">
          <cell r="A799">
            <v>43953</v>
          </cell>
          <cell r="B799">
            <v>648</v>
          </cell>
          <cell r="C799" t="str">
            <v>C49SZX20200057KW</v>
          </cell>
          <cell r="D799" t="str">
            <v>欣华</v>
          </cell>
          <cell r="E799" t="str">
            <v>YSM10</v>
          </cell>
          <cell r="F799" t="str">
            <v>#04567</v>
          </cell>
          <cell r="G799" t="e">
            <v>#REF!</v>
          </cell>
          <cell r="H799" t="e">
            <v>#REF!</v>
          </cell>
          <cell r="I799" t="str">
            <v>R-&gt;L</v>
          </cell>
          <cell r="J799" t="str">
            <v>MVC</v>
          </cell>
          <cell r="K799">
            <v>1</v>
          </cell>
          <cell r="L799" t="e">
            <v>#REF!</v>
          </cell>
          <cell r="M799" t="e">
            <v>#REF!</v>
          </cell>
          <cell r="N799"/>
          <cell r="O799"/>
          <cell r="P799"/>
          <cell r="Q799"/>
          <cell r="R799" t="str">
            <v>Yes</v>
          </cell>
          <cell r="S799" t="str">
            <v>C49</v>
          </cell>
          <cell r="T799" t="str">
            <v>SOUTH</v>
          </cell>
          <cell r="U799" t="str">
            <v>深圳</v>
          </cell>
          <cell r="V799" t="str">
            <v>SZ 深圳</v>
          </cell>
          <cell r="W799" t="str">
            <v>KW</v>
          </cell>
          <cell r="X799" t="str">
            <v>JPY</v>
          </cell>
          <cell r="Y799">
            <v>8500000</v>
          </cell>
          <cell r="Z799">
            <v>1</v>
          </cell>
          <cell r="AA799">
            <v>8500000</v>
          </cell>
          <cell r="AB799">
            <v>7.4300000000000005E-2</v>
          </cell>
          <cell r="AC799">
            <v>631550</v>
          </cell>
          <cell r="AD799">
            <v>75786</v>
          </cell>
          <cell r="AE799">
            <v>0.12</v>
          </cell>
          <cell r="AF799">
            <v>43977</v>
          </cell>
          <cell r="AG799" t="str">
            <v>DAP SZ</v>
          </cell>
          <cell r="AI799"/>
          <cell r="AJ799"/>
          <cell r="AK799">
            <v>0.3</v>
          </cell>
          <cell r="AL799">
            <v>2550000</v>
          </cell>
          <cell r="AM799"/>
          <cell r="AN799" t="str">
            <v>No</v>
          </cell>
          <cell r="AO799">
            <v>0.7</v>
          </cell>
          <cell r="AP799">
            <v>5950000</v>
          </cell>
          <cell r="AQ799"/>
          <cell r="AR799"/>
          <cell r="AS799">
            <v>0</v>
          </cell>
          <cell r="AT799">
            <v>0</v>
          </cell>
          <cell r="AV799"/>
          <cell r="AX799" t="str">
            <v>Cancel</v>
          </cell>
          <cell r="AY799"/>
          <cell r="AZ799"/>
          <cell r="BA799" t="str">
            <v>Cancel</v>
          </cell>
        </row>
        <row r="800">
          <cell r="A800">
            <v>43952</v>
          </cell>
          <cell r="B800">
            <v>649</v>
          </cell>
          <cell r="C800" t="str">
            <v>C49SZX20200033DZ</v>
          </cell>
          <cell r="D800" t="str">
            <v>兆晖</v>
          </cell>
          <cell r="E800" t="str">
            <v>YSM20R(SV)-2</v>
          </cell>
          <cell r="F800" t="str">
            <v>#34562</v>
          </cell>
          <cell r="G800" t="e">
            <v>#REF!</v>
          </cell>
          <cell r="H800" t="e">
            <v>#REF!</v>
          </cell>
          <cell r="I800" t="str">
            <v>L-&gt;R</v>
          </cell>
          <cell r="J800" t="str">
            <v>No</v>
          </cell>
          <cell r="K800">
            <v>1</v>
          </cell>
          <cell r="L800" t="str">
            <v>109886(拆分PO109947）</v>
          </cell>
          <cell r="M800" t="str">
            <v>JUN 20</v>
          </cell>
          <cell r="N800">
            <v>44012</v>
          </cell>
          <cell r="O800">
            <v>11116397</v>
          </cell>
          <cell r="P800">
            <v>10300000</v>
          </cell>
          <cell r="Q800">
            <v>44002</v>
          </cell>
          <cell r="R800" t="str">
            <v>No</v>
          </cell>
          <cell r="S800" t="str">
            <v>C49</v>
          </cell>
          <cell r="T800" t="str">
            <v>SOUTH</v>
          </cell>
          <cell r="U800" t="str">
            <v>深圳</v>
          </cell>
          <cell r="V800" t="str">
            <v>SZ 深圳</v>
          </cell>
          <cell r="W800" t="str">
            <v>DZ</v>
          </cell>
          <cell r="X800" t="str">
            <v>JPY</v>
          </cell>
          <cell r="Y800">
            <v>10300000</v>
          </cell>
          <cell r="Z800">
            <v>1</v>
          </cell>
          <cell r="AA800">
            <v>10300000</v>
          </cell>
          <cell r="AB800">
            <v>7.4300000000000005E-2</v>
          </cell>
          <cell r="AC800">
            <v>765290</v>
          </cell>
          <cell r="AD800">
            <v>91834.8</v>
          </cell>
          <cell r="AE800">
            <v>0.12</v>
          </cell>
          <cell r="AF800">
            <v>43978</v>
          </cell>
          <cell r="AG800" t="str">
            <v>CIF HK</v>
          </cell>
          <cell r="AI800">
            <v>30000</v>
          </cell>
          <cell r="AJ800">
            <v>43978</v>
          </cell>
          <cell r="AK800">
            <v>0.2</v>
          </cell>
          <cell r="AL800">
            <v>2060000</v>
          </cell>
          <cell r="AM800">
            <v>44002</v>
          </cell>
          <cell r="AN800" t="str">
            <v>Yes</v>
          </cell>
          <cell r="AO800">
            <v>0.8</v>
          </cell>
          <cell r="AP800">
            <v>8240000</v>
          </cell>
          <cell r="AQ800">
            <v>44002</v>
          </cell>
          <cell r="AR800">
            <v>44005</v>
          </cell>
          <cell r="AS800">
            <v>0</v>
          </cell>
          <cell r="AT800">
            <v>0</v>
          </cell>
          <cell r="AX800" t="str">
            <v>Yes</v>
          </cell>
          <cell r="AZ800" t="str">
            <v>Yes</v>
          </cell>
          <cell r="BA800" t="str">
            <v>Yes</v>
          </cell>
        </row>
        <row r="801">
          <cell r="A801">
            <v>43952</v>
          </cell>
          <cell r="B801">
            <v>650</v>
          </cell>
          <cell r="C801" t="str">
            <v>C49SZX20200033DZ</v>
          </cell>
          <cell r="D801" t="str">
            <v>兆晖</v>
          </cell>
          <cell r="E801" t="str">
            <v>YSM20R(SV)-2</v>
          </cell>
          <cell r="F801" t="str">
            <v>#34562</v>
          </cell>
          <cell r="G801" t="e">
            <v>#REF!</v>
          </cell>
          <cell r="H801" t="e">
            <v>#REF!</v>
          </cell>
          <cell r="I801" t="str">
            <v>L-&gt;R</v>
          </cell>
          <cell r="J801" t="str">
            <v>No</v>
          </cell>
          <cell r="K801">
            <v>1</v>
          </cell>
          <cell r="L801" t="str">
            <v>109886(拆分PO109947）</v>
          </cell>
          <cell r="M801" t="str">
            <v>JUN 20</v>
          </cell>
          <cell r="N801">
            <v>44012</v>
          </cell>
          <cell r="O801">
            <v>11116397</v>
          </cell>
          <cell r="P801">
            <v>10300000</v>
          </cell>
          <cell r="Q801">
            <v>44003</v>
          </cell>
          <cell r="R801" t="str">
            <v>No</v>
          </cell>
          <cell r="S801" t="str">
            <v>C49</v>
          </cell>
          <cell r="T801" t="str">
            <v>SOUTH</v>
          </cell>
          <cell r="U801" t="str">
            <v>深圳</v>
          </cell>
          <cell r="V801" t="str">
            <v>SZ 深圳</v>
          </cell>
          <cell r="W801" t="str">
            <v>DZ</v>
          </cell>
          <cell r="X801" t="str">
            <v>JPY</v>
          </cell>
          <cell r="Y801">
            <v>10300000</v>
          </cell>
          <cell r="Z801">
            <v>1</v>
          </cell>
          <cell r="AA801">
            <v>10300000</v>
          </cell>
          <cell r="AB801">
            <v>7.4300000000000005E-2</v>
          </cell>
          <cell r="AC801">
            <v>765290</v>
          </cell>
          <cell r="AD801">
            <v>91834.8</v>
          </cell>
          <cell r="AE801">
            <v>0.12</v>
          </cell>
          <cell r="AF801">
            <v>43978</v>
          </cell>
          <cell r="AG801" t="str">
            <v>CIF HK</v>
          </cell>
          <cell r="AI801">
            <v>30000</v>
          </cell>
          <cell r="AJ801">
            <v>43978</v>
          </cell>
          <cell r="AK801">
            <v>0.2</v>
          </cell>
          <cell r="AL801">
            <v>2060000</v>
          </cell>
          <cell r="AM801">
            <v>44003</v>
          </cell>
          <cell r="AN801" t="str">
            <v>Yes</v>
          </cell>
          <cell r="AO801">
            <v>0.8</v>
          </cell>
          <cell r="AP801">
            <v>8240000</v>
          </cell>
          <cell r="AQ801">
            <v>44003</v>
          </cell>
          <cell r="AR801">
            <v>44005</v>
          </cell>
          <cell r="AS801">
            <v>0</v>
          </cell>
          <cell r="AT801">
            <v>0</v>
          </cell>
          <cell r="AX801" t="str">
            <v>Yes</v>
          </cell>
          <cell r="AZ801" t="str">
            <v>Yes</v>
          </cell>
          <cell r="BA801" t="str">
            <v>Yes</v>
          </cell>
        </row>
        <row r="802">
          <cell r="A802">
            <v>43952</v>
          </cell>
          <cell r="B802">
            <v>651</v>
          </cell>
          <cell r="C802" t="str">
            <v>C49SZX20200033DZ</v>
          </cell>
          <cell r="D802" t="str">
            <v>兆晖</v>
          </cell>
          <cell r="E802" t="str">
            <v>YSM20R(SV)-2</v>
          </cell>
          <cell r="F802" t="str">
            <v>#34562</v>
          </cell>
          <cell r="G802" t="e">
            <v>#REF!</v>
          </cell>
          <cell r="H802" t="e">
            <v>#REF!</v>
          </cell>
          <cell r="I802" t="str">
            <v>L-&gt;R</v>
          </cell>
          <cell r="J802" t="str">
            <v>No</v>
          </cell>
          <cell r="K802">
            <v>1</v>
          </cell>
          <cell r="L802" t="str">
            <v>109886(拆分PO109947）</v>
          </cell>
          <cell r="M802" t="str">
            <v>JUN 20</v>
          </cell>
          <cell r="N802">
            <v>44012</v>
          </cell>
          <cell r="O802">
            <v>11116397</v>
          </cell>
          <cell r="P802">
            <v>10300000</v>
          </cell>
          <cell r="Q802">
            <v>44004</v>
          </cell>
          <cell r="R802" t="str">
            <v>No</v>
          </cell>
          <cell r="S802" t="str">
            <v>C49</v>
          </cell>
          <cell r="T802" t="str">
            <v>SOUTH</v>
          </cell>
          <cell r="U802" t="str">
            <v>深圳</v>
          </cell>
          <cell r="V802" t="str">
            <v>SZ 深圳</v>
          </cell>
          <cell r="W802" t="str">
            <v>DZ</v>
          </cell>
          <cell r="X802" t="str">
            <v>JPY</v>
          </cell>
          <cell r="Y802">
            <v>10300000</v>
          </cell>
          <cell r="Z802">
            <v>1</v>
          </cell>
          <cell r="AA802">
            <v>10300000</v>
          </cell>
          <cell r="AB802">
            <v>7.4300000000000005E-2</v>
          </cell>
          <cell r="AC802">
            <v>765290</v>
          </cell>
          <cell r="AD802">
            <v>91834.8</v>
          </cell>
          <cell r="AE802">
            <v>0.12</v>
          </cell>
          <cell r="AF802">
            <v>43978</v>
          </cell>
          <cell r="AG802" t="str">
            <v>CIF HK</v>
          </cell>
          <cell r="AI802">
            <v>40000</v>
          </cell>
          <cell r="AJ802">
            <v>43978</v>
          </cell>
          <cell r="AK802">
            <v>0.2</v>
          </cell>
          <cell r="AL802">
            <v>2060000</v>
          </cell>
          <cell r="AM802">
            <v>44004</v>
          </cell>
          <cell r="AN802" t="str">
            <v>Yes</v>
          </cell>
          <cell r="AO802">
            <v>0.8</v>
          </cell>
          <cell r="AP802">
            <v>8240000</v>
          </cell>
          <cell r="AQ802">
            <v>44004</v>
          </cell>
          <cell r="AR802">
            <v>44005</v>
          </cell>
          <cell r="AS802">
            <v>0</v>
          </cell>
          <cell r="AT802">
            <v>0</v>
          </cell>
          <cell r="AX802" t="str">
            <v>Yes</v>
          </cell>
          <cell r="AZ802" t="str">
            <v>Yes</v>
          </cell>
          <cell r="BA802" t="str">
            <v>Yes</v>
          </cell>
        </row>
        <row r="803">
          <cell r="A803">
            <v>43952</v>
          </cell>
          <cell r="B803">
            <v>652</v>
          </cell>
          <cell r="C803" t="str">
            <v>C49SZX20200025MX</v>
          </cell>
          <cell r="D803" t="str">
            <v>城宇</v>
          </cell>
          <cell r="E803" t="str">
            <v>YSM10</v>
          </cell>
          <cell r="F803" t="str">
            <v>#03894</v>
          </cell>
          <cell r="G803" t="e">
            <v>#REF!</v>
          </cell>
          <cell r="H803" t="e">
            <v>#REF!</v>
          </cell>
          <cell r="I803" t="str">
            <v>L-&gt;R</v>
          </cell>
          <cell r="J803" t="str">
            <v>No</v>
          </cell>
          <cell r="K803">
            <v>1</v>
          </cell>
          <cell r="L803">
            <v>109858</v>
          </cell>
          <cell r="M803" t="str">
            <v>JUN 20</v>
          </cell>
          <cell r="N803">
            <v>43986</v>
          </cell>
          <cell r="O803">
            <v>11100397</v>
          </cell>
          <cell r="P803">
            <v>570000</v>
          </cell>
          <cell r="Q803">
            <v>44002</v>
          </cell>
          <cell r="R803" t="str">
            <v>No</v>
          </cell>
          <cell r="S803" t="str">
            <v>C49</v>
          </cell>
          <cell r="T803" t="str">
            <v>SOUTH</v>
          </cell>
          <cell r="U803" t="str">
            <v>惠州</v>
          </cell>
          <cell r="V803" t="str">
            <v>SZ 深圳</v>
          </cell>
          <cell r="W803" t="str">
            <v>MX</v>
          </cell>
          <cell r="X803" t="str">
            <v>RMB</v>
          </cell>
          <cell r="Y803">
            <v>570000</v>
          </cell>
          <cell r="Z803">
            <v>1.1299999999999999</v>
          </cell>
          <cell r="AA803">
            <v>570000</v>
          </cell>
          <cell r="AB803">
            <v>1.095</v>
          </cell>
          <cell r="AC803">
            <v>552345.13274336292</v>
          </cell>
          <cell r="AD803">
            <v>66281.415929203547</v>
          </cell>
          <cell r="AE803">
            <v>0.12</v>
          </cell>
          <cell r="AF803">
            <v>43976</v>
          </cell>
          <cell r="AG803" t="str">
            <v>含税到厂</v>
          </cell>
          <cell r="AK803">
            <v>0.3</v>
          </cell>
          <cell r="AL803">
            <v>171000</v>
          </cell>
          <cell r="AM803">
            <v>43973</v>
          </cell>
          <cell r="AN803" t="str">
            <v>Yes</v>
          </cell>
          <cell r="AO803">
            <v>0.7</v>
          </cell>
          <cell r="AP803">
            <v>399000</v>
          </cell>
          <cell r="AQ803">
            <v>43974</v>
          </cell>
          <cell r="AR803">
            <v>43980</v>
          </cell>
          <cell r="AS803">
            <v>0</v>
          </cell>
          <cell r="AT803">
            <v>0</v>
          </cell>
          <cell r="AX803" t="str">
            <v>Yes</v>
          </cell>
        </row>
        <row r="804">
          <cell r="A804">
            <v>44002</v>
          </cell>
          <cell r="B804">
            <v>653</v>
          </cell>
          <cell r="C804" t="str">
            <v>202005080315</v>
          </cell>
          <cell r="D804" t="str">
            <v>海尔</v>
          </cell>
          <cell r="E804" t="str">
            <v>TROI-7700EL</v>
          </cell>
          <cell r="F804" t="str">
            <v>NO</v>
          </cell>
          <cell r="G804" t="e">
            <v>#REF!</v>
          </cell>
          <cell r="H804" t="e">
            <v>#REF!</v>
          </cell>
          <cell r="I804" t="str">
            <v>L-&gt;R</v>
          </cell>
          <cell r="J804" t="str">
            <v>No</v>
          </cell>
          <cell r="K804">
            <v>1</v>
          </cell>
          <cell r="L804" t="str">
            <v>28L103572</v>
          </cell>
          <cell r="M804" t="str">
            <v>SEP 20</v>
          </cell>
          <cell r="N804">
            <v>44079</v>
          </cell>
          <cell r="O804">
            <v>11101189</v>
          </cell>
          <cell r="R804" t="str">
            <v>No</v>
          </cell>
          <cell r="S804" t="str">
            <v>C28</v>
          </cell>
          <cell r="T804" t="str">
            <v>NORTH</v>
          </cell>
          <cell r="U804" t="str">
            <v>合肥</v>
          </cell>
          <cell r="V804" t="str">
            <v>SHA 上海</v>
          </cell>
          <cell r="W804" t="str">
            <v>Li Yong</v>
          </cell>
          <cell r="X804" t="str">
            <v>RMB</v>
          </cell>
          <cell r="Y804">
            <v>468000</v>
          </cell>
          <cell r="Z804">
            <v>1.1299999999999999</v>
          </cell>
          <cell r="AA804">
            <v>468000</v>
          </cell>
          <cell r="AB804">
            <v>1.095</v>
          </cell>
          <cell r="AC804">
            <v>453504.42477876105</v>
          </cell>
          <cell r="AD804">
            <v>54420.530973451321</v>
          </cell>
          <cell r="AE804">
            <v>0.12</v>
          </cell>
          <cell r="AF804">
            <v>43984</v>
          </cell>
          <cell r="AG804" t="str">
            <v>含税到厂</v>
          </cell>
          <cell r="AK804">
            <v>0.3</v>
          </cell>
          <cell r="AL804">
            <v>140400</v>
          </cell>
          <cell r="AM804">
            <v>44004</v>
          </cell>
          <cell r="AN804" t="str">
            <v>Yes</v>
          </cell>
          <cell r="AO804">
            <v>0.6</v>
          </cell>
          <cell r="AP804">
            <v>280800</v>
          </cell>
          <cell r="AS804">
            <v>0.1</v>
          </cell>
          <cell r="AT804">
            <v>46800</v>
          </cell>
        </row>
        <row r="805">
          <cell r="A805">
            <v>44002</v>
          </cell>
          <cell r="B805">
            <v>654</v>
          </cell>
          <cell r="C805" t="str">
            <v>202005080315</v>
          </cell>
          <cell r="D805" t="str">
            <v>海尔</v>
          </cell>
          <cell r="E805" t="str">
            <v>TROI-7700EL</v>
          </cell>
          <cell r="F805" t="str">
            <v>NO</v>
          </cell>
          <cell r="G805" t="e">
            <v>#REF!</v>
          </cell>
          <cell r="H805" t="e">
            <v>#REF!</v>
          </cell>
          <cell r="I805" t="str">
            <v>L-&gt;R</v>
          </cell>
          <cell r="J805" t="str">
            <v>No</v>
          </cell>
          <cell r="K805">
            <v>1</v>
          </cell>
          <cell r="L805" t="str">
            <v>28L103572</v>
          </cell>
          <cell r="M805" t="str">
            <v>SEP 20</v>
          </cell>
          <cell r="N805">
            <v>44079</v>
          </cell>
          <cell r="O805">
            <v>11101189</v>
          </cell>
          <cell r="R805" t="str">
            <v>No</v>
          </cell>
          <cell r="S805" t="str">
            <v>C28</v>
          </cell>
          <cell r="T805" t="str">
            <v>NORTH</v>
          </cell>
          <cell r="U805" t="str">
            <v>合肥</v>
          </cell>
          <cell r="V805" t="str">
            <v>SHA 上海</v>
          </cell>
          <cell r="W805" t="str">
            <v>Li Yong</v>
          </cell>
          <cell r="X805" t="str">
            <v>RMB</v>
          </cell>
          <cell r="Y805">
            <v>468000</v>
          </cell>
          <cell r="Z805">
            <v>1.1299999999999999</v>
          </cell>
          <cell r="AA805">
            <v>468000</v>
          </cell>
          <cell r="AB805">
            <v>1.095</v>
          </cell>
          <cell r="AC805">
            <v>453504.42477876105</v>
          </cell>
          <cell r="AD805">
            <v>54420.530973451321</v>
          </cell>
          <cell r="AE805">
            <v>0.12</v>
          </cell>
          <cell r="AF805">
            <v>43984</v>
          </cell>
          <cell r="AG805" t="str">
            <v>含税到厂</v>
          </cell>
          <cell r="AK805">
            <v>0.3</v>
          </cell>
          <cell r="AL805">
            <v>140400</v>
          </cell>
          <cell r="AM805">
            <v>44005</v>
          </cell>
          <cell r="AN805" t="str">
            <v>Yes</v>
          </cell>
          <cell r="AO805">
            <v>0.6</v>
          </cell>
          <cell r="AP805">
            <v>280800</v>
          </cell>
          <cell r="AS805">
            <v>0.1</v>
          </cell>
          <cell r="AT805">
            <v>46800</v>
          </cell>
        </row>
        <row r="806">
          <cell r="A806">
            <v>44002</v>
          </cell>
          <cell r="B806">
            <v>655</v>
          </cell>
          <cell r="C806" t="str">
            <v>202005080315</v>
          </cell>
          <cell r="D806" t="str">
            <v>海尔</v>
          </cell>
          <cell r="E806" t="str">
            <v>TROI-7700EL</v>
          </cell>
          <cell r="F806" t="str">
            <v>NO</v>
          </cell>
          <cell r="G806" t="e">
            <v>#REF!</v>
          </cell>
          <cell r="H806" t="e">
            <v>#REF!</v>
          </cell>
          <cell r="I806" t="str">
            <v>L-&gt;R</v>
          </cell>
          <cell r="J806" t="str">
            <v>No</v>
          </cell>
          <cell r="K806">
            <v>1</v>
          </cell>
          <cell r="L806" t="str">
            <v>28L103572</v>
          </cell>
          <cell r="M806" t="str">
            <v>SEP 20</v>
          </cell>
          <cell r="N806">
            <v>44079</v>
          </cell>
          <cell r="O806">
            <v>11101189</v>
          </cell>
          <cell r="R806" t="str">
            <v>No</v>
          </cell>
          <cell r="S806" t="str">
            <v>C28</v>
          </cell>
          <cell r="T806" t="str">
            <v>NORTH</v>
          </cell>
          <cell r="U806" t="str">
            <v>合肥</v>
          </cell>
          <cell r="V806" t="str">
            <v>SHA 上海</v>
          </cell>
          <cell r="W806" t="str">
            <v>Li Yong</v>
          </cell>
          <cell r="X806" t="str">
            <v>RMB</v>
          </cell>
          <cell r="Y806">
            <v>468000</v>
          </cell>
          <cell r="Z806">
            <v>1.1299999999999999</v>
          </cell>
          <cell r="AA806">
            <v>468000</v>
          </cell>
          <cell r="AB806">
            <v>1.095</v>
          </cell>
          <cell r="AC806">
            <v>453504.42477876105</v>
          </cell>
          <cell r="AD806">
            <v>54420.530973451321</v>
          </cell>
          <cell r="AE806">
            <v>0.12</v>
          </cell>
          <cell r="AF806">
            <v>43984</v>
          </cell>
          <cell r="AG806" t="str">
            <v>含税到厂</v>
          </cell>
          <cell r="AK806">
            <v>0.3</v>
          </cell>
          <cell r="AL806">
            <v>140400</v>
          </cell>
          <cell r="AM806">
            <v>44006</v>
          </cell>
          <cell r="AN806" t="str">
            <v>Yes</v>
          </cell>
          <cell r="AO806">
            <v>0.6</v>
          </cell>
          <cell r="AP806">
            <v>280800</v>
          </cell>
          <cell r="AS806">
            <v>0.1</v>
          </cell>
          <cell r="AT806">
            <v>46800</v>
          </cell>
        </row>
        <row r="807">
          <cell r="A807">
            <v>43986</v>
          </cell>
          <cell r="B807">
            <v>656</v>
          </cell>
          <cell r="C807" t="str">
            <v>C49SZX20200058SS</v>
          </cell>
          <cell r="D807" t="str">
            <v>中润互联</v>
          </cell>
          <cell r="E807" t="str">
            <v>YSM10</v>
          </cell>
          <cell r="F807" t="str">
            <v>#74022</v>
          </cell>
          <cell r="G807" t="e">
            <v>#REF!</v>
          </cell>
          <cell r="H807" t="e">
            <v>#REF!</v>
          </cell>
          <cell r="I807" t="str">
            <v>R-&gt;L</v>
          </cell>
          <cell r="J807" t="str">
            <v>MVC+ATS15</v>
          </cell>
          <cell r="K807">
            <v>1</v>
          </cell>
          <cell r="L807">
            <v>109783</v>
          </cell>
          <cell r="M807" t="str">
            <v>JUL 20</v>
          </cell>
          <cell r="N807">
            <v>44029</v>
          </cell>
          <cell r="O807">
            <v>11100409</v>
          </cell>
          <cell r="P807">
            <v>780000</v>
          </cell>
          <cell r="Q807">
            <v>44032</v>
          </cell>
          <cell r="R807" t="str">
            <v>No</v>
          </cell>
          <cell r="S807" t="str">
            <v>C49</v>
          </cell>
          <cell r="T807" t="str">
            <v>SOUTH</v>
          </cell>
          <cell r="U807" t="str">
            <v>深圳</v>
          </cell>
          <cell r="V807" t="str">
            <v>SZ 深圳</v>
          </cell>
          <cell r="W807" t="str">
            <v>SS</v>
          </cell>
          <cell r="X807" t="str">
            <v>RMB</v>
          </cell>
          <cell r="Y807">
            <v>780000</v>
          </cell>
          <cell r="Z807">
            <v>1.1299999999999999</v>
          </cell>
          <cell r="AA807">
            <v>780000</v>
          </cell>
          <cell r="AB807">
            <v>1.089</v>
          </cell>
          <cell r="AC807">
            <v>751699.11504424782</v>
          </cell>
          <cell r="AD807">
            <v>90203.893805309737</v>
          </cell>
          <cell r="AE807">
            <v>0.12</v>
          </cell>
          <cell r="AF807">
            <v>43986</v>
          </cell>
          <cell r="AG807" t="str">
            <v>含税到厂</v>
          </cell>
          <cell r="AK807" t="str">
            <v>agree</v>
          </cell>
          <cell r="AL807">
            <v>200000</v>
          </cell>
          <cell r="AM807">
            <v>44007</v>
          </cell>
          <cell r="AN807" t="str">
            <v>Yes</v>
          </cell>
          <cell r="AO807" t="str">
            <v>agree</v>
          </cell>
          <cell r="AP807">
            <v>100000</v>
          </cell>
          <cell r="AQ807">
            <v>44004</v>
          </cell>
          <cell r="AR807">
            <v>43998</v>
          </cell>
          <cell r="AS807" t="str">
            <v>agree</v>
          </cell>
          <cell r="AT807">
            <v>2480000</v>
          </cell>
          <cell r="AU807">
            <v>44032</v>
          </cell>
          <cell r="AV807">
            <v>44013</v>
          </cell>
          <cell r="AX807" t="str">
            <v>Yes</v>
          </cell>
          <cell r="AZ807" t="str">
            <v>Yes</v>
          </cell>
          <cell r="BA807" t="str">
            <v>Yes</v>
          </cell>
        </row>
        <row r="808">
          <cell r="A808">
            <v>43987</v>
          </cell>
          <cell r="B808">
            <v>657</v>
          </cell>
          <cell r="C808" t="str">
            <v>C49SZX20200058SS</v>
          </cell>
          <cell r="D808" t="str">
            <v>中润互联</v>
          </cell>
          <cell r="E808" t="str">
            <v>YSM20R(SV)-2</v>
          </cell>
          <cell r="F808" t="str">
            <v>#74022</v>
          </cell>
          <cell r="G808" t="e">
            <v>#REF!</v>
          </cell>
          <cell r="H808" t="e">
            <v>#REF!</v>
          </cell>
          <cell r="I808" t="str">
            <v>R-&gt;L</v>
          </cell>
          <cell r="J808" t="str">
            <v>MVC</v>
          </cell>
          <cell r="K808">
            <v>1</v>
          </cell>
          <cell r="L808">
            <v>109856</v>
          </cell>
          <cell r="M808" t="str">
            <v>JUL 20</v>
          </cell>
          <cell r="N808">
            <v>44029</v>
          </cell>
          <cell r="O808">
            <v>11100409</v>
          </cell>
          <cell r="P808">
            <v>1000000</v>
          </cell>
          <cell r="Q808">
            <v>44033</v>
          </cell>
          <cell r="R808" t="str">
            <v>No</v>
          </cell>
          <cell r="S808" t="str">
            <v>C49</v>
          </cell>
          <cell r="T808" t="str">
            <v>SOUTH</v>
          </cell>
          <cell r="U808" t="str">
            <v>深圳</v>
          </cell>
          <cell r="V808" t="str">
            <v>SZ 深圳</v>
          </cell>
          <cell r="W808" t="str">
            <v>SS</v>
          </cell>
          <cell r="X808" t="str">
            <v>RMB</v>
          </cell>
          <cell r="Y808">
            <v>1000000</v>
          </cell>
          <cell r="Z808">
            <v>1.1299999999999999</v>
          </cell>
          <cell r="AA808">
            <v>1000000</v>
          </cell>
          <cell r="AB808">
            <v>1.089</v>
          </cell>
          <cell r="AC808">
            <v>963716.81415929215</v>
          </cell>
          <cell r="AD808">
            <v>115646.01769911505</v>
          </cell>
          <cell r="AE808">
            <v>0.12</v>
          </cell>
          <cell r="AF808">
            <v>43986</v>
          </cell>
          <cell r="AG808" t="str">
            <v>含税到厂</v>
          </cell>
          <cell r="AK808" t="str">
            <v>agree</v>
          </cell>
          <cell r="AL808"/>
          <cell r="AM808">
            <v>44008</v>
          </cell>
          <cell r="AN808" t="str">
            <v>Yes</v>
          </cell>
          <cell r="AO808" t="str">
            <v>agree</v>
          </cell>
          <cell r="AP808"/>
          <cell r="AQ808">
            <v>44005</v>
          </cell>
          <cell r="AR808">
            <v>43998</v>
          </cell>
          <cell r="AS808" t="str">
            <v>agree</v>
          </cell>
          <cell r="AT808"/>
          <cell r="AU808">
            <v>44033</v>
          </cell>
          <cell r="AV808">
            <v>44013</v>
          </cell>
          <cell r="AX808" t="str">
            <v>Yes</v>
          </cell>
          <cell r="AZ808" t="str">
            <v>Yes</v>
          </cell>
          <cell r="BA808" t="str">
            <v>Yes</v>
          </cell>
        </row>
        <row r="809">
          <cell r="A809">
            <v>43988</v>
          </cell>
          <cell r="B809">
            <v>658</v>
          </cell>
          <cell r="C809" t="str">
            <v>C49SZX20200058SS</v>
          </cell>
          <cell r="D809" t="str">
            <v>中润互联</v>
          </cell>
          <cell r="E809" t="str">
            <v>YSM20R(SV)-2</v>
          </cell>
          <cell r="F809" t="str">
            <v>#74022</v>
          </cell>
          <cell r="G809" t="e">
            <v>#REF!</v>
          </cell>
          <cell r="H809" t="e">
            <v>#REF!</v>
          </cell>
          <cell r="I809" t="str">
            <v>R-&gt;L</v>
          </cell>
          <cell r="J809" t="str">
            <v>No</v>
          </cell>
          <cell r="K809">
            <v>1</v>
          </cell>
          <cell r="L809">
            <v>109856</v>
          </cell>
          <cell r="M809" t="str">
            <v>JUL 20</v>
          </cell>
          <cell r="N809">
            <v>44029</v>
          </cell>
          <cell r="O809">
            <v>11100409</v>
          </cell>
          <cell r="P809">
            <v>1000000</v>
          </cell>
          <cell r="Q809">
            <v>44034</v>
          </cell>
          <cell r="R809" t="str">
            <v>No</v>
          </cell>
          <cell r="S809" t="str">
            <v>C49</v>
          </cell>
          <cell r="T809" t="str">
            <v>SOUTH</v>
          </cell>
          <cell r="U809" t="str">
            <v>深圳</v>
          </cell>
          <cell r="V809" t="str">
            <v>SZ 深圳</v>
          </cell>
          <cell r="W809" t="str">
            <v>SS</v>
          </cell>
          <cell r="X809" t="str">
            <v>RMB</v>
          </cell>
          <cell r="Y809">
            <v>1000000</v>
          </cell>
          <cell r="Z809">
            <v>1.1299999999999999</v>
          </cell>
          <cell r="AA809">
            <v>1000000</v>
          </cell>
          <cell r="AB809">
            <v>1.089</v>
          </cell>
          <cell r="AC809">
            <v>963716.81415929215</v>
          </cell>
          <cell r="AD809">
            <v>115646.01769911505</v>
          </cell>
          <cell r="AE809">
            <v>0.12</v>
          </cell>
          <cell r="AF809">
            <v>43986</v>
          </cell>
          <cell r="AG809" t="str">
            <v>含税到厂</v>
          </cell>
          <cell r="AK809" t="str">
            <v>agree</v>
          </cell>
          <cell r="AL809"/>
          <cell r="AM809">
            <v>44009</v>
          </cell>
          <cell r="AN809" t="str">
            <v>Yes</v>
          </cell>
          <cell r="AO809" t="str">
            <v>agree</v>
          </cell>
          <cell r="AP809"/>
          <cell r="AQ809">
            <v>44006</v>
          </cell>
          <cell r="AR809">
            <v>43998</v>
          </cell>
          <cell r="AS809" t="str">
            <v>agree</v>
          </cell>
          <cell r="AT809"/>
          <cell r="AU809">
            <v>44034</v>
          </cell>
          <cell r="AV809">
            <v>44013</v>
          </cell>
          <cell r="AX809" t="str">
            <v>Yes</v>
          </cell>
          <cell r="AZ809" t="str">
            <v>Yes</v>
          </cell>
          <cell r="BA809" t="str">
            <v>Yes</v>
          </cell>
        </row>
        <row r="810">
          <cell r="A810">
            <v>43983</v>
          </cell>
          <cell r="B810">
            <v>659</v>
          </cell>
          <cell r="C810" t="str">
            <v>C49SZX2200059CX</v>
          </cell>
          <cell r="D810" t="str">
            <v>钧溢电子</v>
          </cell>
          <cell r="E810" t="str">
            <v>YSM20R(SV)-2</v>
          </cell>
          <cell r="F810" t="str">
            <v>#04111</v>
          </cell>
          <cell r="G810" t="e">
            <v>#REF!</v>
          </cell>
          <cell r="H810" t="e">
            <v>#REF!</v>
          </cell>
          <cell r="I810" t="str">
            <v>L-&gt;R</v>
          </cell>
          <cell r="J810" t="str">
            <v>No</v>
          </cell>
          <cell r="K810">
            <v>1</v>
          </cell>
          <cell r="L810" t="e">
            <v>#N/A</v>
          </cell>
          <cell r="M810" t="e">
            <v>#N/A</v>
          </cell>
          <cell r="N810"/>
          <cell r="O810"/>
          <cell r="P810"/>
          <cell r="Q810"/>
          <cell r="R810" t="str">
            <v>No</v>
          </cell>
          <cell r="S810" t="str">
            <v>C49</v>
          </cell>
          <cell r="T810" t="str">
            <v>SOUTH</v>
          </cell>
          <cell r="U810" t="str">
            <v>深圳</v>
          </cell>
          <cell r="V810" t="str">
            <v>SZ 深圳</v>
          </cell>
          <cell r="W810" t="str">
            <v>SS</v>
          </cell>
          <cell r="X810" t="str">
            <v>JPY</v>
          </cell>
          <cell r="Y810">
            <v>14356000</v>
          </cell>
          <cell r="Z810">
            <v>1</v>
          </cell>
          <cell r="AA810">
            <v>14356000</v>
          </cell>
          <cell r="AB810">
            <v>7.3400000000000007E-2</v>
          </cell>
          <cell r="AC810">
            <v>1053730.4000000001</v>
          </cell>
          <cell r="AD810">
            <v>126447.64800000002</v>
          </cell>
          <cell r="AE810">
            <v>0.12</v>
          </cell>
          <cell r="AF810">
            <v>43987</v>
          </cell>
          <cell r="AG810" t="str">
            <v>DAP SZ</v>
          </cell>
          <cell r="AI810"/>
          <cell r="AJ810"/>
          <cell r="AK810">
            <v>0.1</v>
          </cell>
          <cell r="AL810">
            <v>1435600</v>
          </cell>
          <cell r="AM810"/>
          <cell r="AN810" t="str">
            <v>No</v>
          </cell>
          <cell r="AO810">
            <v>0.9</v>
          </cell>
          <cell r="AP810">
            <v>12920400</v>
          </cell>
          <cell r="AQ810"/>
          <cell r="AR810"/>
          <cell r="AS810">
            <v>0</v>
          </cell>
          <cell r="AT810">
            <v>0</v>
          </cell>
          <cell r="AV810"/>
          <cell r="AX810" t="str">
            <v>Cancel</v>
          </cell>
          <cell r="AY810"/>
          <cell r="AZ810"/>
          <cell r="BA810"/>
        </row>
        <row r="811">
          <cell r="A811">
            <v>43983</v>
          </cell>
          <cell r="B811">
            <v>660</v>
          </cell>
          <cell r="C811" t="str">
            <v>C49SZX20200062SS</v>
          </cell>
          <cell r="D811" t="str">
            <v>康腾</v>
          </cell>
          <cell r="E811" t="str">
            <v>YSM10</v>
          </cell>
          <cell r="F811" t="str">
            <v>#82885</v>
          </cell>
          <cell r="G811" t="e">
            <v>#REF!</v>
          </cell>
          <cell r="H811" t="e">
            <v>#REF!</v>
          </cell>
          <cell r="I811" t="str">
            <v>R-&gt;L</v>
          </cell>
          <cell r="J811" t="str">
            <v>MVC+ATS15</v>
          </cell>
          <cell r="K811">
            <v>1</v>
          </cell>
          <cell r="L811">
            <v>109750</v>
          </cell>
          <cell r="M811" t="str">
            <v>JUL 20</v>
          </cell>
          <cell r="N811">
            <v>44014</v>
          </cell>
          <cell r="O811">
            <v>11100408</v>
          </cell>
          <cell r="P811">
            <v>690000</v>
          </cell>
          <cell r="Q811">
            <v>44032</v>
          </cell>
          <cell r="R811" t="str">
            <v>No</v>
          </cell>
          <cell r="S811" t="str">
            <v>C49</v>
          </cell>
          <cell r="T811" t="str">
            <v>SOUTH</v>
          </cell>
          <cell r="U811" t="str">
            <v>深圳</v>
          </cell>
          <cell r="V811" t="str">
            <v>SZ 深圳</v>
          </cell>
          <cell r="W811" t="str">
            <v>SS</v>
          </cell>
          <cell r="X811" t="str">
            <v>RMB</v>
          </cell>
          <cell r="Y811">
            <v>690000</v>
          </cell>
          <cell r="Z811">
            <v>1.1299999999999999</v>
          </cell>
          <cell r="AA811">
            <v>690000</v>
          </cell>
          <cell r="AB811">
            <v>1.089</v>
          </cell>
          <cell r="AC811">
            <v>664964.60176991159</v>
          </cell>
          <cell r="AD811">
            <v>79795.752212389387</v>
          </cell>
          <cell r="AE811">
            <v>0.12</v>
          </cell>
          <cell r="AF811">
            <v>43991</v>
          </cell>
          <cell r="AG811" t="str">
            <v>含税到厂</v>
          </cell>
          <cell r="AK811" t="str">
            <v>agree</v>
          </cell>
          <cell r="AL811">
            <v>90000</v>
          </cell>
          <cell r="AM811">
            <v>44009</v>
          </cell>
          <cell r="AN811" t="str">
            <v>Yes</v>
          </cell>
          <cell r="AO811" t="str">
            <v>agree</v>
          </cell>
          <cell r="AP811">
            <v>600000</v>
          </cell>
          <cell r="AQ811">
            <v>43983</v>
          </cell>
          <cell r="AR811">
            <v>44011</v>
          </cell>
          <cell r="AS811">
            <v>0</v>
          </cell>
          <cell r="AT811">
            <v>0</v>
          </cell>
          <cell r="AX811" t="str">
            <v>Yes</v>
          </cell>
          <cell r="AZ811" t="str">
            <v>Yes</v>
          </cell>
          <cell r="BA811" t="str">
            <v>Yes</v>
          </cell>
        </row>
        <row r="812">
          <cell r="A812">
            <v>43983</v>
          </cell>
          <cell r="B812">
            <v>661</v>
          </cell>
          <cell r="C812" t="str">
            <v>C49SZX20200065JZ</v>
          </cell>
          <cell r="D812" t="str">
            <v>科华/End user 美斯特</v>
          </cell>
          <cell r="E812" t="str">
            <v>YSM10</v>
          </cell>
          <cell r="F812" t="str">
            <v>#82644</v>
          </cell>
          <cell r="G812" t="e">
            <v>#REF!</v>
          </cell>
          <cell r="H812" t="e">
            <v>#REF!</v>
          </cell>
          <cell r="I812" t="str">
            <v>L-&gt;R</v>
          </cell>
          <cell r="J812" t="str">
            <v>No</v>
          </cell>
          <cell r="K812">
            <v>1</v>
          </cell>
          <cell r="L812">
            <v>109889</v>
          </cell>
          <cell r="M812" t="str">
            <v>JUN 20</v>
          </cell>
          <cell r="N812">
            <v>44000</v>
          </cell>
          <cell r="O812">
            <v>11100406</v>
          </cell>
          <cell r="P812">
            <v>570000</v>
          </cell>
          <cell r="Q812">
            <v>44002</v>
          </cell>
          <cell r="R812" t="str">
            <v>No</v>
          </cell>
          <cell r="S812" t="str">
            <v>C49</v>
          </cell>
          <cell r="T812" t="str">
            <v>SOUTH</v>
          </cell>
          <cell r="U812" t="str">
            <v>深圳</v>
          </cell>
          <cell r="V812" t="str">
            <v>SZ 深圳</v>
          </cell>
          <cell r="W812" t="str">
            <v>ZX</v>
          </cell>
          <cell r="X812" t="str">
            <v>RMB</v>
          </cell>
          <cell r="Y812">
            <v>570000</v>
          </cell>
          <cell r="Z812">
            <v>1.1299999999999999</v>
          </cell>
          <cell r="AA812">
            <v>570000</v>
          </cell>
          <cell r="AB812">
            <v>1.089</v>
          </cell>
          <cell r="AC812">
            <v>549318.5840707965</v>
          </cell>
          <cell r="AD812">
            <v>65918.230088495577</v>
          </cell>
          <cell r="AE812">
            <v>0.12</v>
          </cell>
          <cell r="AF812">
            <v>43993</v>
          </cell>
          <cell r="AG812" t="str">
            <v>含税到厂</v>
          </cell>
          <cell r="AK812">
            <v>1</v>
          </cell>
          <cell r="AL812">
            <v>570000</v>
          </cell>
          <cell r="AM812">
            <v>43983</v>
          </cell>
          <cell r="AN812" t="str">
            <v>Yes</v>
          </cell>
          <cell r="AO812">
            <v>0</v>
          </cell>
          <cell r="AP812">
            <v>0</v>
          </cell>
          <cell r="AS812">
            <v>0</v>
          </cell>
          <cell r="AT812">
            <v>0</v>
          </cell>
          <cell r="AX812" t="str">
            <v>Yes</v>
          </cell>
          <cell r="AZ812" t="str">
            <v>Yes</v>
          </cell>
          <cell r="BA812" t="str">
            <v>Yes</v>
          </cell>
        </row>
        <row r="813">
          <cell r="A813">
            <v>43983</v>
          </cell>
          <cell r="B813">
            <v>662</v>
          </cell>
          <cell r="C813" t="str">
            <v>C49SZX20200061JY</v>
          </cell>
          <cell r="D813" t="str">
            <v>旭日伟光</v>
          </cell>
          <cell r="E813" t="str">
            <v>YSM10</v>
          </cell>
          <cell r="F813" t="str">
            <v>#03817</v>
          </cell>
          <cell r="G813" t="e">
            <v>#REF!</v>
          </cell>
          <cell r="H813" t="e">
            <v>#REF!</v>
          </cell>
          <cell r="I813" t="str">
            <v>L-&gt;R</v>
          </cell>
          <cell r="J813" t="str">
            <v>MVC</v>
          </cell>
          <cell r="K813">
            <v>1</v>
          </cell>
          <cell r="L813">
            <v>109889</v>
          </cell>
          <cell r="M813" t="str">
            <v>JUN 20</v>
          </cell>
          <cell r="N813">
            <v>44004</v>
          </cell>
          <cell r="O813">
            <v>11116396</v>
          </cell>
          <cell r="P813">
            <v>7000000</v>
          </cell>
          <cell r="Q813">
            <v>43983</v>
          </cell>
          <cell r="R813" t="str">
            <v>No</v>
          </cell>
          <cell r="S813" t="str">
            <v>C49</v>
          </cell>
          <cell r="T813" t="str">
            <v>SOUTH</v>
          </cell>
          <cell r="U813" t="str">
            <v>深圳</v>
          </cell>
          <cell r="V813" t="str">
            <v>SZ 深圳</v>
          </cell>
          <cell r="W813" t="str">
            <v>JY</v>
          </cell>
          <cell r="X813" t="str">
            <v>JPY</v>
          </cell>
          <cell r="Y813">
            <v>7000000</v>
          </cell>
          <cell r="Z813">
            <v>1</v>
          </cell>
          <cell r="AA813">
            <v>7000000</v>
          </cell>
          <cell r="AB813">
            <v>7.3400000000000007E-2</v>
          </cell>
          <cell r="AC813">
            <v>513800.00000000006</v>
          </cell>
          <cell r="AD813">
            <v>61656.000000000007</v>
          </cell>
          <cell r="AE813">
            <v>0.12</v>
          </cell>
          <cell r="AF813">
            <v>43993</v>
          </cell>
          <cell r="AG813" t="str">
            <v>DAP SZ</v>
          </cell>
          <cell r="AI813">
            <v>60000</v>
          </cell>
          <cell r="AJ813">
            <v>43994</v>
          </cell>
          <cell r="AK813">
            <v>1</v>
          </cell>
          <cell r="AL813">
            <v>7000000</v>
          </cell>
          <cell r="AM813">
            <v>43983</v>
          </cell>
          <cell r="AN813" t="str">
            <v>Yes</v>
          </cell>
          <cell r="AO813">
            <v>0</v>
          </cell>
          <cell r="AP813">
            <v>0</v>
          </cell>
          <cell r="AS813">
            <v>0</v>
          </cell>
          <cell r="AT813">
            <v>0</v>
          </cell>
          <cell r="AX813" t="str">
            <v>Yes</v>
          </cell>
          <cell r="AZ813" t="str">
            <v>Yes</v>
          </cell>
          <cell r="BA813" t="str">
            <v>Yes</v>
          </cell>
        </row>
        <row r="814">
          <cell r="A814">
            <v>43983</v>
          </cell>
          <cell r="B814">
            <v>663</v>
          </cell>
          <cell r="C814" t="str">
            <v>C49SZX20200067JZ</v>
          </cell>
          <cell r="D814" t="str">
            <v>正邦</v>
          </cell>
          <cell r="E814" t="str">
            <v>YSM40R-4</v>
          </cell>
          <cell r="F814" t="str">
            <v>NA</v>
          </cell>
          <cell r="G814" t="e">
            <v>#REF!</v>
          </cell>
          <cell r="H814" t="e">
            <v>#REF!</v>
          </cell>
          <cell r="I814" t="str">
            <v>L-&gt;R</v>
          </cell>
          <cell r="J814" t="str">
            <v>No</v>
          </cell>
          <cell r="K814">
            <v>1</v>
          </cell>
          <cell r="L814" t="e">
            <v>#N/A</v>
          </cell>
          <cell r="M814" t="e">
            <v>#N/A</v>
          </cell>
          <cell r="N814"/>
          <cell r="O814"/>
          <cell r="P814"/>
          <cell r="Q814"/>
          <cell r="R814" t="str">
            <v>YES</v>
          </cell>
          <cell r="S814" t="str">
            <v>C49</v>
          </cell>
          <cell r="T814" t="str">
            <v>SOUTH</v>
          </cell>
          <cell r="U814" t="str">
            <v>深圳</v>
          </cell>
          <cell r="V814" t="str">
            <v>SZ 深圳</v>
          </cell>
          <cell r="W814" t="str">
            <v>ZX</v>
          </cell>
          <cell r="X814" t="str">
            <v>RMB</v>
          </cell>
          <cell r="Y814">
            <v>1500000</v>
          </cell>
          <cell r="Z814">
            <v>1.1299999999999999</v>
          </cell>
          <cell r="AA814">
            <v>1500000</v>
          </cell>
          <cell r="AB814">
            <v>1.089</v>
          </cell>
          <cell r="AC814">
            <v>1445575.2212389382</v>
          </cell>
          <cell r="AD814">
            <v>173469.02654867258</v>
          </cell>
          <cell r="AE814">
            <v>0.12</v>
          </cell>
          <cell r="AF814">
            <v>44000</v>
          </cell>
          <cell r="AG814" t="str">
            <v>含税到厂</v>
          </cell>
          <cell r="AI814"/>
          <cell r="AJ814"/>
          <cell r="AK814">
            <v>0.3</v>
          </cell>
          <cell r="AL814">
            <v>450000</v>
          </cell>
          <cell r="AM814"/>
          <cell r="AN814" t="str">
            <v>No</v>
          </cell>
          <cell r="AO814">
            <v>0.65</v>
          </cell>
          <cell r="AP814">
            <v>975000</v>
          </cell>
          <cell r="AQ814"/>
          <cell r="AR814"/>
          <cell r="AS814">
            <v>0.05</v>
          </cell>
          <cell r="AT814">
            <v>75000</v>
          </cell>
          <cell r="AV814"/>
          <cell r="AX814" t="str">
            <v>Cancel</v>
          </cell>
          <cell r="AY814"/>
          <cell r="AZ814"/>
          <cell r="BA814"/>
        </row>
        <row r="815">
          <cell r="A815">
            <v>43983</v>
          </cell>
          <cell r="B815">
            <v>664</v>
          </cell>
          <cell r="C815" t="str">
            <v>C49SZX20200067JZ</v>
          </cell>
          <cell r="D815" t="str">
            <v>正邦</v>
          </cell>
          <cell r="E815" t="str">
            <v>YSM40R-4</v>
          </cell>
          <cell r="F815" t="str">
            <v>NA</v>
          </cell>
          <cell r="G815" t="e">
            <v>#REF!</v>
          </cell>
          <cell r="H815" t="e">
            <v>#REF!</v>
          </cell>
          <cell r="I815" t="str">
            <v>L-&gt;R</v>
          </cell>
          <cell r="J815" t="str">
            <v>No</v>
          </cell>
          <cell r="K815">
            <v>1</v>
          </cell>
          <cell r="L815" t="e">
            <v>#N/A</v>
          </cell>
          <cell r="M815" t="e">
            <v>#N/A</v>
          </cell>
          <cell r="N815"/>
          <cell r="O815"/>
          <cell r="P815"/>
          <cell r="Q815"/>
          <cell r="R815" t="str">
            <v>YES</v>
          </cell>
          <cell r="S815" t="str">
            <v>C49</v>
          </cell>
          <cell r="T815" t="str">
            <v>SOUTH</v>
          </cell>
          <cell r="U815" t="str">
            <v>深圳</v>
          </cell>
          <cell r="V815" t="str">
            <v>SZ 深圳</v>
          </cell>
          <cell r="W815" t="str">
            <v>ZX</v>
          </cell>
          <cell r="X815" t="str">
            <v>RMB</v>
          </cell>
          <cell r="Y815">
            <v>1500000</v>
          </cell>
          <cell r="Z815">
            <v>1.1299999999999999</v>
          </cell>
          <cell r="AA815">
            <v>1500000</v>
          </cell>
          <cell r="AB815">
            <v>1.089</v>
          </cell>
          <cell r="AC815">
            <v>1445575.2212389382</v>
          </cell>
          <cell r="AD815">
            <v>173469.02654867258</v>
          </cell>
          <cell r="AE815">
            <v>0.12</v>
          </cell>
          <cell r="AF815">
            <v>44000</v>
          </cell>
          <cell r="AG815" t="str">
            <v>含税到厂</v>
          </cell>
          <cell r="AI815"/>
          <cell r="AJ815"/>
          <cell r="AK815">
            <v>0.3</v>
          </cell>
          <cell r="AL815">
            <v>450000</v>
          </cell>
          <cell r="AM815"/>
          <cell r="AN815" t="str">
            <v>No</v>
          </cell>
          <cell r="AO815">
            <v>0.65</v>
          </cell>
          <cell r="AP815">
            <v>975000</v>
          </cell>
          <cell r="AQ815"/>
          <cell r="AR815"/>
          <cell r="AS815">
            <v>0.05</v>
          </cell>
          <cell r="AT815">
            <v>75000</v>
          </cell>
          <cell r="AV815"/>
          <cell r="AX815" t="str">
            <v>Cancel</v>
          </cell>
          <cell r="AY815"/>
          <cell r="AZ815"/>
          <cell r="BA815"/>
        </row>
        <row r="816">
          <cell r="A816">
            <v>43983</v>
          </cell>
          <cell r="B816">
            <v>665</v>
          </cell>
          <cell r="C816" t="str">
            <v>C49SZX20200063SS</v>
          </cell>
          <cell r="D816" t="str">
            <v>中润互联</v>
          </cell>
          <cell r="E816" t="str">
            <v>YSM10</v>
          </cell>
          <cell r="F816" t="str">
            <v>#74022</v>
          </cell>
          <cell r="G816" t="e">
            <v>#REF!</v>
          </cell>
          <cell r="H816" t="e">
            <v>#REF!</v>
          </cell>
          <cell r="I816" t="str">
            <v>L-&gt;R</v>
          </cell>
          <cell r="J816" t="str">
            <v>MVC</v>
          </cell>
          <cell r="K816">
            <v>1</v>
          </cell>
          <cell r="L816">
            <v>109891</v>
          </cell>
          <cell r="M816" t="str">
            <v>JUL 20</v>
          </cell>
          <cell r="N816">
            <v>44029</v>
          </cell>
          <cell r="O816">
            <v>11100412</v>
          </cell>
          <cell r="P816">
            <v>540000</v>
          </cell>
          <cell r="Q816">
            <v>44032</v>
          </cell>
          <cell r="R816" t="str">
            <v>No</v>
          </cell>
          <cell r="S816" t="str">
            <v>C49</v>
          </cell>
          <cell r="T816" t="str">
            <v>SOUTH</v>
          </cell>
          <cell r="U816" t="str">
            <v>深圳</v>
          </cell>
          <cell r="V816" t="str">
            <v>SZ 深圳</v>
          </cell>
          <cell r="W816" t="str">
            <v>SS</v>
          </cell>
          <cell r="X816" t="str">
            <v>RMB</v>
          </cell>
          <cell r="Y816">
            <v>540000</v>
          </cell>
          <cell r="Z816">
            <v>1.1299999999999999</v>
          </cell>
          <cell r="AA816">
            <v>540000</v>
          </cell>
          <cell r="AB816">
            <v>1.089</v>
          </cell>
          <cell r="AC816">
            <v>520407.07964601775</v>
          </cell>
          <cell r="AD816">
            <v>62448.849557522131</v>
          </cell>
          <cell r="AE816">
            <v>0.12</v>
          </cell>
          <cell r="AF816">
            <v>44001</v>
          </cell>
          <cell r="AG816" t="str">
            <v>含税到厂</v>
          </cell>
          <cell r="AK816" t="str">
            <v>agree</v>
          </cell>
          <cell r="AL816">
            <v>40000</v>
          </cell>
          <cell r="AM816">
            <v>43983</v>
          </cell>
          <cell r="AN816" t="str">
            <v>Yes</v>
          </cell>
          <cell r="AO816" t="str">
            <v>agree</v>
          </cell>
          <cell r="AP816">
            <v>100000</v>
          </cell>
          <cell r="AQ816">
            <v>43983</v>
          </cell>
          <cell r="AR816">
            <v>44006</v>
          </cell>
          <cell r="AS816" t="str">
            <v>agree</v>
          </cell>
          <cell r="AT816">
            <v>400000</v>
          </cell>
          <cell r="AU816">
            <v>44034</v>
          </cell>
          <cell r="AV816">
            <v>44013</v>
          </cell>
          <cell r="AX816" t="str">
            <v>Yes</v>
          </cell>
          <cell r="AZ816" t="str">
            <v>Yes</v>
          </cell>
          <cell r="BA816" t="str">
            <v>Yes</v>
          </cell>
        </row>
        <row r="817">
          <cell r="A817">
            <v>43984</v>
          </cell>
          <cell r="B817">
            <v>666</v>
          </cell>
          <cell r="C817" t="str">
            <v>C49SZX20200069JY</v>
          </cell>
          <cell r="D817" t="str">
            <v>百纳海</v>
          </cell>
          <cell r="E817" t="str">
            <v>YSM20R(SV)-2</v>
          </cell>
          <cell r="F817" t="str">
            <v>#04652</v>
          </cell>
          <cell r="G817" t="e">
            <v>#REF!</v>
          </cell>
          <cell r="H817" t="e">
            <v>#REF!</v>
          </cell>
          <cell r="I817" t="str">
            <v>L-&gt;R</v>
          </cell>
          <cell r="J817" t="str">
            <v>No</v>
          </cell>
          <cell r="K817">
            <v>1</v>
          </cell>
          <cell r="L817">
            <v>109886</v>
          </cell>
          <cell r="M817" t="str">
            <v>JUL 20</v>
          </cell>
          <cell r="N817">
            <v>44014</v>
          </cell>
          <cell r="O817">
            <v>11116400</v>
          </cell>
          <cell r="P817">
            <v>11430000</v>
          </cell>
          <cell r="Q817">
            <v>44032</v>
          </cell>
          <cell r="R817" t="str">
            <v>Yes</v>
          </cell>
          <cell r="S817" t="str">
            <v>C49</v>
          </cell>
          <cell r="T817" t="str">
            <v>SOUTH</v>
          </cell>
          <cell r="U817" t="str">
            <v>深圳</v>
          </cell>
          <cell r="V817" t="str">
            <v>SZ 深圳</v>
          </cell>
          <cell r="W817" t="str">
            <v>JY</v>
          </cell>
          <cell r="X817" t="str">
            <v>JPY</v>
          </cell>
          <cell r="Y817">
            <v>11430000</v>
          </cell>
          <cell r="Z817">
            <v>1</v>
          </cell>
          <cell r="AA817">
            <v>11430000</v>
          </cell>
          <cell r="AB817">
            <v>7.3400000000000007E-2</v>
          </cell>
          <cell r="AC817">
            <v>838962.00000000012</v>
          </cell>
          <cell r="AD817">
            <v>100675.44000000002</v>
          </cell>
          <cell r="AE817">
            <v>0.12</v>
          </cell>
          <cell r="AF817">
            <v>44001</v>
          </cell>
          <cell r="AG817" t="str">
            <v>DAP SZ</v>
          </cell>
          <cell r="AK817" t="str">
            <v>agree</v>
          </cell>
          <cell r="AL817">
            <v>1200840</v>
          </cell>
          <cell r="AM817">
            <v>43983</v>
          </cell>
          <cell r="AN817" t="str">
            <v>Yes</v>
          </cell>
          <cell r="AO817" t="str">
            <v>agree</v>
          </cell>
          <cell r="AP817">
            <v>10229160</v>
          </cell>
          <cell r="AQ817">
            <v>43983</v>
          </cell>
          <cell r="AR817">
            <v>44012</v>
          </cell>
          <cell r="AS817">
            <v>0</v>
          </cell>
          <cell r="AT817">
            <v>0</v>
          </cell>
          <cell r="AX817" t="str">
            <v>Yes</v>
          </cell>
          <cell r="AZ817" t="str">
            <v>Yes</v>
          </cell>
          <cell r="BA817" t="str">
            <v>Yes</v>
          </cell>
        </row>
        <row r="818">
          <cell r="A818">
            <v>43983</v>
          </cell>
          <cell r="B818">
            <v>667</v>
          </cell>
          <cell r="C818" t="str">
            <v>C49SZX20200076JL</v>
          </cell>
          <cell r="D818" t="str">
            <v>鑫东泰</v>
          </cell>
          <cell r="E818" t="str">
            <v>YSM20R(SV)-2</v>
          </cell>
          <cell r="F818" t="str">
            <v>#65083</v>
          </cell>
          <cell r="G818" t="e">
            <v>#REF!</v>
          </cell>
          <cell r="H818" t="e">
            <v>#REF!</v>
          </cell>
          <cell r="I818" t="str">
            <v>L-&gt;R</v>
          </cell>
          <cell r="J818" t="str">
            <v>No</v>
          </cell>
          <cell r="K818">
            <v>1</v>
          </cell>
          <cell r="L818">
            <v>109886</v>
          </cell>
          <cell r="M818" t="str">
            <v>JUL 20</v>
          </cell>
          <cell r="N818">
            <v>44035</v>
          </cell>
          <cell r="O818">
            <v>11100418</v>
          </cell>
          <cell r="P818">
            <v>848000</v>
          </cell>
          <cell r="Q818">
            <v>44033</v>
          </cell>
          <cell r="R818" t="str">
            <v>No</v>
          </cell>
          <cell r="S818" t="str">
            <v>C49</v>
          </cell>
          <cell r="T818" t="str">
            <v>SOUTH</v>
          </cell>
          <cell r="U818" t="str">
            <v>深圳</v>
          </cell>
          <cell r="V818" t="str">
            <v>SZ 深圳</v>
          </cell>
          <cell r="W818" t="str">
            <v>JL</v>
          </cell>
          <cell r="X818" t="str">
            <v>RMB</v>
          </cell>
          <cell r="Y818">
            <v>848000</v>
          </cell>
          <cell r="Z818">
            <v>1.1299999999999999</v>
          </cell>
          <cell r="AA818">
            <v>848000</v>
          </cell>
          <cell r="AB818">
            <v>1.089</v>
          </cell>
          <cell r="AC818">
            <v>817231.85840707971</v>
          </cell>
          <cell r="AD818">
            <v>98067.823008849562</v>
          </cell>
          <cell r="AE818">
            <v>0.12</v>
          </cell>
          <cell r="AF818">
            <v>44004</v>
          </cell>
          <cell r="AG818" t="str">
            <v>含税到厂</v>
          </cell>
          <cell r="AK818" t="str">
            <v>agree</v>
          </cell>
          <cell r="AL818">
            <v>100000</v>
          </cell>
          <cell r="AM818">
            <v>44032</v>
          </cell>
          <cell r="AN818" t="str">
            <v>Yes</v>
          </cell>
          <cell r="AO818" t="str">
            <v>agree</v>
          </cell>
          <cell r="AP818">
            <v>990000</v>
          </cell>
          <cell r="AQ818">
            <v>44032</v>
          </cell>
          <cell r="AR818">
            <v>44032</v>
          </cell>
          <cell r="AS818" t="str">
            <v>agree</v>
          </cell>
          <cell r="AT818">
            <v>918000</v>
          </cell>
          <cell r="AX818" t="str">
            <v>Yes</v>
          </cell>
          <cell r="AZ818" t="str">
            <v>Yes</v>
          </cell>
          <cell r="BA818" t="str">
            <v>Yes</v>
          </cell>
        </row>
        <row r="819">
          <cell r="A819">
            <v>43984</v>
          </cell>
          <cell r="B819">
            <v>668</v>
          </cell>
          <cell r="C819" t="str">
            <v>C49SZX20200076JL</v>
          </cell>
          <cell r="D819" t="str">
            <v>鑫东泰</v>
          </cell>
          <cell r="E819" t="str">
            <v>YSM10</v>
          </cell>
          <cell r="F819" t="str">
            <v>#65083</v>
          </cell>
          <cell r="G819" t="e">
            <v>#REF!</v>
          </cell>
          <cell r="H819" t="e">
            <v>#REF!</v>
          </cell>
          <cell r="I819" t="str">
            <v>L-&gt;R</v>
          </cell>
          <cell r="J819" t="str">
            <v>MVC</v>
          </cell>
          <cell r="K819">
            <v>1</v>
          </cell>
          <cell r="L819" t="str">
            <v>109891(拆分PO109925）</v>
          </cell>
          <cell r="M819" t="str">
            <v>JUL 20</v>
          </cell>
          <cell r="N819">
            <v>44035</v>
          </cell>
          <cell r="O819">
            <v>11100418</v>
          </cell>
          <cell r="P819">
            <v>580000</v>
          </cell>
          <cell r="Q819">
            <v>44034</v>
          </cell>
          <cell r="R819" t="str">
            <v>No</v>
          </cell>
          <cell r="S819" t="str">
            <v>C49</v>
          </cell>
          <cell r="T819" t="str">
            <v>SOUTH</v>
          </cell>
          <cell r="U819" t="str">
            <v>深圳</v>
          </cell>
          <cell r="V819" t="str">
            <v>SZ 深圳</v>
          </cell>
          <cell r="W819" t="str">
            <v>JL</v>
          </cell>
          <cell r="X819" t="str">
            <v>RMB</v>
          </cell>
          <cell r="Y819">
            <v>580000</v>
          </cell>
          <cell r="Z819">
            <v>1.1299999999999999</v>
          </cell>
          <cell r="AA819">
            <v>580000</v>
          </cell>
          <cell r="AB819">
            <v>1.089</v>
          </cell>
          <cell r="AC819">
            <v>558955.75221238937</v>
          </cell>
          <cell r="AD819">
            <v>67074.690265486715</v>
          </cell>
          <cell r="AE819">
            <v>0.12</v>
          </cell>
          <cell r="AF819">
            <v>44004</v>
          </cell>
          <cell r="AG819" t="str">
            <v>含税到厂</v>
          </cell>
          <cell r="AK819" t="str">
            <v>agree</v>
          </cell>
          <cell r="AL819">
            <v>0</v>
          </cell>
          <cell r="AM819">
            <v>44032</v>
          </cell>
          <cell r="AN819" t="str">
            <v>Yes</v>
          </cell>
          <cell r="AO819" t="str">
            <v>agree</v>
          </cell>
          <cell r="AP819">
            <v>0</v>
          </cell>
          <cell r="AQ819">
            <v>44033</v>
          </cell>
          <cell r="AR819">
            <v>44032</v>
          </cell>
          <cell r="AS819" t="str">
            <v>agree</v>
          </cell>
          <cell r="AT819">
            <v>0</v>
          </cell>
          <cell r="AX819" t="str">
            <v>Yes</v>
          </cell>
          <cell r="AZ819" t="str">
            <v>Yes</v>
          </cell>
          <cell r="BA819" t="str">
            <v>Yes</v>
          </cell>
        </row>
        <row r="820">
          <cell r="A820">
            <v>43985</v>
          </cell>
          <cell r="B820">
            <v>669</v>
          </cell>
          <cell r="C820" t="str">
            <v>C49SZX20200076JL</v>
          </cell>
          <cell r="D820" t="str">
            <v>鑫东泰</v>
          </cell>
          <cell r="E820" t="str">
            <v>YSM10</v>
          </cell>
          <cell r="F820" t="str">
            <v>#65083</v>
          </cell>
          <cell r="G820" t="e">
            <v>#REF!</v>
          </cell>
          <cell r="H820" t="e">
            <v>#REF!</v>
          </cell>
          <cell r="I820" t="str">
            <v>L-&gt;R</v>
          </cell>
          <cell r="J820" t="str">
            <v>MVC</v>
          </cell>
          <cell r="K820">
            <v>1</v>
          </cell>
          <cell r="L820" t="str">
            <v>109891(拆分PO109925）</v>
          </cell>
          <cell r="M820" t="str">
            <v>JUL 20</v>
          </cell>
          <cell r="N820">
            <v>44035</v>
          </cell>
          <cell r="O820">
            <v>11100418</v>
          </cell>
          <cell r="P820">
            <v>580000</v>
          </cell>
          <cell r="Q820">
            <v>44035</v>
          </cell>
          <cell r="R820" t="str">
            <v>No</v>
          </cell>
          <cell r="S820" t="str">
            <v>C49</v>
          </cell>
          <cell r="T820" t="str">
            <v>SOUTH</v>
          </cell>
          <cell r="U820" t="str">
            <v>深圳</v>
          </cell>
          <cell r="V820" t="str">
            <v>SZ 深圳</v>
          </cell>
          <cell r="W820" t="str">
            <v>JL</v>
          </cell>
          <cell r="X820" t="str">
            <v>RMB</v>
          </cell>
          <cell r="Y820">
            <v>580000</v>
          </cell>
          <cell r="Z820">
            <v>1.1299999999999999</v>
          </cell>
          <cell r="AA820">
            <v>580000</v>
          </cell>
          <cell r="AB820">
            <v>1.089</v>
          </cell>
          <cell r="AC820">
            <v>558955.75221238937</v>
          </cell>
          <cell r="AD820">
            <v>67074.690265486715</v>
          </cell>
          <cell r="AE820">
            <v>0.12</v>
          </cell>
          <cell r="AF820">
            <v>44004</v>
          </cell>
          <cell r="AG820" t="str">
            <v>含税到厂</v>
          </cell>
          <cell r="AK820" t="str">
            <v>agree</v>
          </cell>
          <cell r="AL820">
            <v>0</v>
          </cell>
          <cell r="AM820">
            <v>44032</v>
          </cell>
          <cell r="AN820" t="str">
            <v>Yes</v>
          </cell>
          <cell r="AO820" t="str">
            <v>agree</v>
          </cell>
          <cell r="AP820">
            <v>0</v>
          </cell>
          <cell r="AQ820">
            <v>44034</v>
          </cell>
          <cell r="AR820">
            <v>44032</v>
          </cell>
          <cell r="AS820" t="str">
            <v>agree</v>
          </cell>
          <cell r="AT820">
            <v>0</v>
          </cell>
          <cell r="AX820" t="str">
            <v>Yes</v>
          </cell>
          <cell r="AZ820" t="str">
            <v>Yes</v>
          </cell>
          <cell r="BA820" t="str">
            <v>Yes</v>
          </cell>
        </row>
        <row r="821">
          <cell r="A821">
            <v>43983</v>
          </cell>
          <cell r="B821">
            <v>670</v>
          </cell>
          <cell r="C821" t="str">
            <v>C49SZX20200077JZ</v>
          </cell>
          <cell r="D821" t="str">
            <v>正邦</v>
          </cell>
          <cell r="E821" t="str">
            <v>YSM40R-4</v>
          </cell>
          <cell r="F821" t="str">
            <v>#04649</v>
          </cell>
          <cell r="G821" t="e">
            <v>#REF!</v>
          </cell>
          <cell r="H821" t="e">
            <v>#REF!</v>
          </cell>
          <cell r="I821" t="str">
            <v>L-&gt;R</v>
          </cell>
          <cell r="J821" t="str">
            <v>No</v>
          </cell>
          <cell r="K821">
            <v>1</v>
          </cell>
          <cell r="L821" t="str">
            <v>49J103603</v>
          </cell>
          <cell r="M821" t="str">
            <v>JUL 20</v>
          </cell>
          <cell r="N821">
            <v>44036</v>
          </cell>
          <cell r="O821">
            <v>11100415</v>
          </cell>
          <cell r="P821">
            <v>1500000</v>
          </cell>
          <cell r="Q821">
            <v>44032</v>
          </cell>
          <cell r="R821" t="str">
            <v>Yes</v>
          </cell>
          <cell r="S821" t="str">
            <v>C49</v>
          </cell>
          <cell r="T821" t="str">
            <v>SOUTH</v>
          </cell>
          <cell r="U821" t="str">
            <v>深圳</v>
          </cell>
          <cell r="V821" t="str">
            <v>SZ 深圳</v>
          </cell>
          <cell r="W821" t="str">
            <v>ZX</v>
          </cell>
          <cell r="X821" t="str">
            <v>RMB</v>
          </cell>
          <cell r="Y821">
            <v>1500000</v>
          </cell>
          <cell r="Z821">
            <v>1.1299999999999999</v>
          </cell>
          <cell r="AA821">
            <v>1500000</v>
          </cell>
          <cell r="AB821">
            <v>1.089</v>
          </cell>
          <cell r="AC821">
            <v>1445575.2212389382</v>
          </cell>
          <cell r="AD821">
            <v>173469.02654867258</v>
          </cell>
          <cell r="AE821">
            <v>0.12</v>
          </cell>
          <cell r="AF821">
            <v>44005</v>
          </cell>
          <cell r="AG821" t="str">
            <v>含税到厂</v>
          </cell>
          <cell r="AK821">
            <v>0.3</v>
          </cell>
          <cell r="AL821">
            <v>450000</v>
          </cell>
          <cell r="AM821">
            <v>43983</v>
          </cell>
          <cell r="AN821" t="str">
            <v>Yes</v>
          </cell>
          <cell r="AO821">
            <v>0.7</v>
          </cell>
          <cell r="AP821">
            <v>1050000</v>
          </cell>
          <cell r="AQ821">
            <v>44032</v>
          </cell>
          <cell r="AR821">
            <v>44028</v>
          </cell>
          <cell r="AS821">
            <v>0</v>
          </cell>
          <cell r="AT821">
            <v>0</v>
          </cell>
          <cell r="AX821" t="str">
            <v>Yes</v>
          </cell>
          <cell r="AZ821" t="str">
            <v>Yes</v>
          </cell>
          <cell r="BA821" t="str">
            <v>Yes</v>
          </cell>
        </row>
        <row r="822">
          <cell r="A822">
            <v>43983</v>
          </cell>
          <cell r="B822">
            <v>671</v>
          </cell>
          <cell r="C822" t="str">
            <v>C49SZX20200071JY</v>
          </cell>
          <cell r="D822" t="str">
            <v>英拓邦</v>
          </cell>
          <cell r="E822" t="str">
            <v>YSM20R(SV)-2</v>
          </cell>
          <cell r="F822" t="str">
            <v>#55803</v>
          </cell>
          <cell r="G822" t="e">
            <v>#REF!</v>
          </cell>
          <cell r="H822" t="e">
            <v>#REF!</v>
          </cell>
          <cell r="I822" t="str">
            <v>R-&gt;L</v>
          </cell>
          <cell r="J822" t="str">
            <v>No</v>
          </cell>
          <cell r="K822">
            <v>1</v>
          </cell>
          <cell r="L822">
            <v>109856</v>
          </cell>
          <cell r="M822" t="str">
            <v>JUL 20</v>
          </cell>
          <cell r="N822">
            <v>44012</v>
          </cell>
          <cell r="O822">
            <v>11116399</v>
          </cell>
          <cell r="P822">
            <v>12000000</v>
          </cell>
          <cell r="Q822">
            <v>44002</v>
          </cell>
          <cell r="R822" t="str">
            <v>No</v>
          </cell>
          <cell r="S822" t="str">
            <v>C49</v>
          </cell>
          <cell r="T822" t="str">
            <v>SOUTH</v>
          </cell>
          <cell r="U822" t="str">
            <v>深圳</v>
          </cell>
          <cell r="V822" t="str">
            <v>SZ 深圳</v>
          </cell>
          <cell r="W822" t="str">
            <v>JY</v>
          </cell>
          <cell r="X822" t="str">
            <v>JPY</v>
          </cell>
          <cell r="Y822">
            <v>12000000</v>
          </cell>
          <cell r="Z822">
            <v>1</v>
          </cell>
          <cell r="AA822">
            <v>12000000</v>
          </cell>
          <cell r="AB822">
            <v>7.3400000000000007E-2</v>
          </cell>
          <cell r="AC822">
            <v>880800.00000000012</v>
          </cell>
          <cell r="AD822">
            <v>105696.00000000001</v>
          </cell>
          <cell r="AE822">
            <v>0.12</v>
          </cell>
          <cell r="AF822">
            <v>44005</v>
          </cell>
          <cell r="AG822" t="str">
            <v>DAP SZ</v>
          </cell>
          <cell r="AK822" t="str">
            <v>agree</v>
          </cell>
          <cell r="AL822">
            <v>3183079</v>
          </cell>
          <cell r="AM822">
            <v>43983</v>
          </cell>
          <cell r="AN822" t="str">
            <v>Yes</v>
          </cell>
          <cell r="AO822" t="str">
            <v>agree</v>
          </cell>
          <cell r="AP822">
            <v>17016921</v>
          </cell>
          <cell r="AQ822">
            <v>43983</v>
          </cell>
          <cell r="AR822">
            <v>44011</v>
          </cell>
          <cell r="AS822">
            <v>0</v>
          </cell>
          <cell r="AT822">
            <v>0</v>
          </cell>
          <cell r="AX822" t="str">
            <v>Yes</v>
          </cell>
          <cell r="AZ822" t="str">
            <v>Yes</v>
          </cell>
          <cell r="BA822" t="str">
            <v>Yes</v>
          </cell>
        </row>
        <row r="823">
          <cell r="A823">
            <v>43983</v>
          </cell>
          <cell r="B823">
            <v>672</v>
          </cell>
          <cell r="C823" t="str">
            <v>C49SZX20200071JY</v>
          </cell>
          <cell r="D823" t="str">
            <v>英拓邦</v>
          </cell>
          <cell r="E823" t="str">
            <v>YSM10</v>
          </cell>
          <cell r="F823" t="str">
            <v>#55803</v>
          </cell>
          <cell r="G823" t="e">
            <v>#REF!</v>
          </cell>
          <cell r="H823" t="e">
            <v>#REF!</v>
          </cell>
          <cell r="I823" t="str">
            <v>R-&gt;L</v>
          </cell>
          <cell r="J823" t="str">
            <v>MVC</v>
          </cell>
          <cell r="K823">
            <v>1</v>
          </cell>
          <cell r="L823">
            <v>109889</v>
          </cell>
          <cell r="M823" t="str">
            <v>JUL 20</v>
          </cell>
          <cell r="N823">
            <v>44012</v>
          </cell>
          <cell r="O823">
            <v>11116398</v>
          </cell>
          <cell r="P823">
            <v>8200000</v>
          </cell>
          <cell r="Q823">
            <v>44002</v>
          </cell>
          <cell r="R823" t="str">
            <v>No</v>
          </cell>
          <cell r="S823" t="str">
            <v>C49</v>
          </cell>
          <cell r="T823" t="str">
            <v>SOUTH</v>
          </cell>
          <cell r="U823" t="str">
            <v>深圳</v>
          </cell>
          <cell r="V823" t="str">
            <v>SZ 深圳</v>
          </cell>
          <cell r="W823" t="str">
            <v>JY</v>
          </cell>
          <cell r="X823" t="str">
            <v>JPY</v>
          </cell>
          <cell r="Y823">
            <v>8200000</v>
          </cell>
          <cell r="Z823">
            <v>1</v>
          </cell>
          <cell r="AA823">
            <v>8200000</v>
          </cell>
          <cell r="AB823">
            <v>7.3400000000000007E-2</v>
          </cell>
          <cell r="AC823">
            <v>601880</v>
          </cell>
          <cell r="AD823">
            <v>72225.599999999991</v>
          </cell>
          <cell r="AE823">
            <v>0.12</v>
          </cell>
          <cell r="AF823">
            <v>44005</v>
          </cell>
          <cell r="AG823" t="str">
            <v>DAP SZ</v>
          </cell>
          <cell r="AK823" t="str">
            <v>agree</v>
          </cell>
          <cell r="AL823">
            <v>0</v>
          </cell>
          <cell r="AM823">
            <v>43983</v>
          </cell>
          <cell r="AN823" t="str">
            <v>Yes</v>
          </cell>
          <cell r="AO823" t="str">
            <v>agree</v>
          </cell>
          <cell r="AP823">
            <v>0</v>
          </cell>
          <cell r="AQ823">
            <v>43983</v>
          </cell>
          <cell r="AR823">
            <v>44011</v>
          </cell>
          <cell r="AS823">
            <v>0</v>
          </cell>
          <cell r="AT823">
            <v>0</v>
          </cell>
          <cell r="AX823" t="str">
            <v>Yes</v>
          </cell>
          <cell r="AZ823" t="str">
            <v>Yes</v>
          </cell>
          <cell r="BA823" t="str">
            <v>Yes</v>
          </cell>
        </row>
        <row r="824">
          <cell r="A824">
            <v>43983</v>
          </cell>
          <cell r="B824">
            <v>673</v>
          </cell>
          <cell r="C824" t="str">
            <v>C49SZX20200079KW</v>
          </cell>
          <cell r="D824" t="str">
            <v>晨日电子</v>
          </cell>
          <cell r="E824" t="str">
            <v>YSM20R(SV)-2</v>
          </cell>
          <cell r="F824" t="str">
            <v>#04698</v>
          </cell>
          <cell r="G824" t="e">
            <v>#REF!</v>
          </cell>
          <cell r="H824" t="e">
            <v>#REF!</v>
          </cell>
          <cell r="I824" t="str">
            <v>L-&gt;R</v>
          </cell>
          <cell r="J824" t="str">
            <v>No</v>
          </cell>
          <cell r="K824">
            <v>1</v>
          </cell>
          <cell r="L824" t="str">
            <v>109917(拆分PO109998）</v>
          </cell>
          <cell r="M824" t="str">
            <v>AUG 20</v>
          </cell>
          <cell r="N824">
            <v>44047</v>
          </cell>
          <cell r="O824">
            <v>11100421</v>
          </cell>
          <cell r="P824">
            <v>1000000</v>
          </cell>
          <cell r="Q824">
            <v>44063</v>
          </cell>
          <cell r="R824" t="str">
            <v>Yes</v>
          </cell>
          <cell r="S824" t="str">
            <v>C49</v>
          </cell>
          <cell r="T824" t="str">
            <v>SOUTH</v>
          </cell>
          <cell r="U824" t="str">
            <v>深圳</v>
          </cell>
          <cell r="V824" t="str">
            <v>SZ 深圳</v>
          </cell>
          <cell r="W824" t="str">
            <v>KW</v>
          </cell>
          <cell r="X824" t="str">
            <v>RMB</v>
          </cell>
          <cell r="Y824">
            <v>1000000</v>
          </cell>
          <cell r="Z824">
            <v>1.1299999999999999</v>
          </cell>
          <cell r="AA824">
            <v>1000000</v>
          </cell>
          <cell r="AB824">
            <v>1.089</v>
          </cell>
          <cell r="AC824">
            <v>963716.81415929215</v>
          </cell>
          <cell r="AD824">
            <v>115646.01769911505</v>
          </cell>
          <cell r="AE824">
            <v>0.12</v>
          </cell>
          <cell r="AF824">
            <v>44005</v>
          </cell>
          <cell r="AG824" t="str">
            <v>含税到厂</v>
          </cell>
          <cell r="AK824" t="str">
            <v>agree</v>
          </cell>
          <cell r="AL824">
            <v>480000</v>
          </cell>
          <cell r="AM824">
            <v>43983</v>
          </cell>
          <cell r="AN824" t="str">
            <v>Yes</v>
          </cell>
          <cell r="AO824" t="str">
            <v>agree</v>
          </cell>
          <cell r="AP824">
            <v>400000</v>
          </cell>
          <cell r="AQ824">
            <v>44032</v>
          </cell>
          <cell r="AR824">
            <v>44034</v>
          </cell>
          <cell r="AS824" t="str">
            <v>agree</v>
          </cell>
          <cell r="AT824">
            <v>120000</v>
          </cell>
          <cell r="AU824">
            <v>44032</v>
          </cell>
          <cell r="AV824">
            <v>44035</v>
          </cell>
          <cell r="AX824" t="str">
            <v>Yes</v>
          </cell>
          <cell r="AZ824" t="str">
            <v>Yes</v>
          </cell>
          <cell r="BA824" t="str">
            <v>Yes</v>
          </cell>
        </row>
        <row r="825">
          <cell r="A825">
            <v>43984</v>
          </cell>
          <cell r="B825">
            <v>674</v>
          </cell>
          <cell r="C825" t="str">
            <v>C49SZX20200079KW</v>
          </cell>
          <cell r="D825" t="str">
            <v>晨日电子</v>
          </cell>
          <cell r="E825" t="str">
            <v>YSM10</v>
          </cell>
          <cell r="F825" t="str">
            <v>#04698</v>
          </cell>
          <cell r="G825" t="e">
            <v>#REF!</v>
          </cell>
          <cell r="H825" t="e">
            <v>#REF!</v>
          </cell>
          <cell r="I825" t="str">
            <v>L-&gt;R</v>
          </cell>
          <cell r="J825" t="str">
            <v>MVC+ATS15</v>
          </cell>
          <cell r="K825">
            <v>1</v>
          </cell>
          <cell r="L825">
            <v>109783</v>
          </cell>
          <cell r="M825" t="str">
            <v>AUG 20</v>
          </cell>
          <cell r="N825">
            <v>44047</v>
          </cell>
          <cell r="O825">
            <v>11100419</v>
          </cell>
          <cell r="P825">
            <v>800000</v>
          </cell>
          <cell r="Q825">
            <v>44032</v>
          </cell>
          <cell r="R825" t="str">
            <v>Yes</v>
          </cell>
          <cell r="S825" t="str">
            <v>C49</v>
          </cell>
          <cell r="T825" t="str">
            <v>SOUTH</v>
          </cell>
          <cell r="U825" t="str">
            <v>深圳</v>
          </cell>
          <cell r="V825" t="str">
            <v>SZ 深圳</v>
          </cell>
          <cell r="W825" t="str">
            <v>KW</v>
          </cell>
          <cell r="X825" t="str">
            <v>RMB</v>
          </cell>
          <cell r="Y825">
            <v>800000</v>
          </cell>
          <cell r="Z825">
            <v>1.1299999999999999</v>
          </cell>
          <cell r="AA825">
            <v>800000</v>
          </cell>
          <cell r="AB825">
            <v>1.089</v>
          </cell>
          <cell r="AC825">
            <v>770973.45132743369</v>
          </cell>
          <cell r="AD825">
            <v>92516.814159292044</v>
          </cell>
          <cell r="AE825">
            <v>0.12</v>
          </cell>
          <cell r="AF825">
            <v>44005</v>
          </cell>
          <cell r="AG825" t="str">
            <v>含税到厂</v>
          </cell>
          <cell r="AK825" t="str">
            <v>agree</v>
          </cell>
          <cell r="AL825">
            <v>400000</v>
          </cell>
          <cell r="AM825">
            <v>43983</v>
          </cell>
          <cell r="AN825" t="str">
            <v>Yes</v>
          </cell>
          <cell r="AO825" t="str">
            <v>agree</v>
          </cell>
          <cell r="AP825">
            <v>400000</v>
          </cell>
          <cell r="AQ825">
            <v>44032</v>
          </cell>
          <cell r="AR825">
            <v>44043</v>
          </cell>
          <cell r="AS825"/>
          <cell r="AT825">
            <v>0</v>
          </cell>
          <cell r="AX825" t="str">
            <v>Yes</v>
          </cell>
          <cell r="AZ825" t="str">
            <v>Yes</v>
          </cell>
          <cell r="BA825" t="str">
            <v>Yes</v>
          </cell>
        </row>
        <row r="826">
          <cell r="A826">
            <v>43983</v>
          </cell>
          <cell r="B826">
            <v>675</v>
          </cell>
          <cell r="C826" t="str">
            <v>C49SZX20200081DZ</v>
          </cell>
          <cell r="D826" t="str">
            <v>朗特</v>
          </cell>
          <cell r="E826" t="str">
            <v>YSM20R(SV)-2</v>
          </cell>
          <cell r="F826" t="str">
            <v>#08242</v>
          </cell>
          <cell r="G826" t="e">
            <v>#REF!</v>
          </cell>
          <cell r="H826" t="e">
            <v>#REF!</v>
          </cell>
          <cell r="I826" t="str">
            <v>L-&gt;R</v>
          </cell>
          <cell r="J826" t="str">
            <v>No</v>
          </cell>
          <cell r="K826">
            <v>1</v>
          </cell>
          <cell r="L826" t="str">
            <v>109886(拆分PO109947）</v>
          </cell>
          <cell r="M826" t="str">
            <v>JUL 20</v>
          </cell>
          <cell r="N826">
            <v>44016</v>
          </cell>
          <cell r="O826">
            <v>11116404</v>
          </cell>
          <cell r="P826">
            <v>12169500</v>
          </cell>
          <cell r="Q826">
            <v>44032</v>
          </cell>
          <cell r="R826" t="str">
            <v>No</v>
          </cell>
          <cell r="S826" t="str">
            <v>C49</v>
          </cell>
          <cell r="T826" t="str">
            <v>SOUTH</v>
          </cell>
          <cell r="U826" t="str">
            <v>深圳</v>
          </cell>
          <cell r="V826" t="str">
            <v>SZ 深圳</v>
          </cell>
          <cell r="W826" t="str">
            <v>DZ</v>
          </cell>
          <cell r="X826" t="str">
            <v>JPY</v>
          </cell>
          <cell r="Y826">
            <v>12169500</v>
          </cell>
          <cell r="Z826">
            <v>1</v>
          </cell>
          <cell r="AA826">
            <v>12169500</v>
          </cell>
          <cell r="AB826">
            <v>7.3400000000000007E-2</v>
          </cell>
          <cell r="AC826">
            <v>893241.3</v>
          </cell>
          <cell r="AD826">
            <v>107188.95600000001</v>
          </cell>
          <cell r="AE826">
            <v>0.12</v>
          </cell>
          <cell r="AF826">
            <v>44006</v>
          </cell>
          <cell r="AG826" t="str">
            <v>CIF HK</v>
          </cell>
          <cell r="AK826">
            <v>1</v>
          </cell>
          <cell r="AL826">
            <v>12169500</v>
          </cell>
          <cell r="AM826">
            <v>44032</v>
          </cell>
          <cell r="AN826" t="str">
            <v>Yes</v>
          </cell>
          <cell r="AO826">
            <v>0</v>
          </cell>
          <cell r="AP826">
            <v>0</v>
          </cell>
          <cell r="AS826">
            <v>0</v>
          </cell>
          <cell r="AT826">
            <v>0</v>
          </cell>
          <cell r="AX826" t="str">
            <v>Yes</v>
          </cell>
          <cell r="AZ826" t="str">
            <v>Yes</v>
          </cell>
          <cell r="BA826" t="str">
            <v>Yes</v>
          </cell>
        </row>
        <row r="827">
          <cell r="A827">
            <v>43983</v>
          </cell>
          <cell r="B827">
            <v>676</v>
          </cell>
          <cell r="C827" t="str">
            <v>C49SZX20200081DZ</v>
          </cell>
          <cell r="D827" t="str">
            <v>朗特</v>
          </cell>
          <cell r="E827" t="str">
            <v>YSM10</v>
          </cell>
          <cell r="F827" t="str">
            <v>#08242</v>
          </cell>
          <cell r="G827" t="e">
            <v>#REF!</v>
          </cell>
          <cell r="H827" t="e">
            <v>#REF!</v>
          </cell>
          <cell r="I827" t="str">
            <v>L-&gt;R</v>
          </cell>
          <cell r="J827" t="str">
            <v>MVC+ATS15</v>
          </cell>
          <cell r="K827">
            <v>1</v>
          </cell>
          <cell r="L827">
            <v>109783</v>
          </cell>
          <cell r="M827" t="str">
            <v>JUL 20</v>
          </cell>
          <cell r="N827">
            <v>44016</v>
          </cell>
          <cell r="O827">
            <v>11116404</v>
          </cell>
          <cell r="P827">
            <v>8169500</v>
          </cell>
          <cell r="Q827">
            <v>44032</v>
          </cell>
          <cell r="R827" t="str">
            <v>No</v>
          </cell>
          <cell r="S827" t="str">
            <v>C49</v>
          </cell>
          <cell r="T827" t="str">
            <v>SOUTH</v>
          </cell>
          <cell r="U827" t="str">
            <v>深圳</v>
          </cell>
          <cell r="V827" t="str">
            <v>SZ 深圳</v>
          </cell>
          <cell r="W827" t="str">
            <v>DZ</v>
          </cell>
          <cell r="X827" t="str">
            <v>JPY</v>
          </cell>
          <cell r="Y827">
            <v>8169500</v>
          </cell>
          <cell r="Z827">
            <v>1</v>
          </cell>
          <cell r="AA827">
            <v>8169500</v>
          </cell>
          <cell r="AB827">
            <v>7.3400000000000007E-2</v>
          </cell>
          <cell r="AC827">
            <v>599641.30000000005</v>
          </cell>
          <cell r="AD827">
            <v>71956.956000000006</v>
          </cell>
          <cell r="AE827">
            <v>0.12</v>
          </cell>
          <cell r="AF827">
            <v>44006</v>
          </cell>
          <cell r="AG827" t="str">
            <v>CIF HK</v>
          </cell>
          <cell r="AK827">
            <v>1</v>
          </cell>
          <cell r="AL827">
            <v>8169500</v>
          </cell>
          <cell r="AM827">
            <v>44033</v>
          </cell>
          <cell r="AN827" t="str">
            <v>Yes</v>
          </cell>
          <cell r="AO827">
            <v>0</v>
          </cell>
          <cell r="AP827">
            <v>0</v>
          </cell>
          <cell r="AS827">
            <v>0</v>
          </cell>
          <cell r="AT827">
            <v>0</v>
          </cell>
          <cell r="AX827" t="str">
            <v>Yes</v>
          </cell>
          <cell r="AZ827" t="str">
            <v>Yes</v>
          </cell>
          <cell r="BA827" t="str">
            <v>Yes</v>
          </cell>
        </row>
        <row r="828">
          <cell r="A828">
            <v>43983</v>
          </cell>
          <cell r="B828">
            <v>677</v>
          </cell>
          <cell r="C828" t="str">
            <v>C49SZX20200081DZ</v>
          </cell>
          <cell r="D828" t="str">
            <v>朗特</v>
          </cell>
          <cell r="E828" t="str">
            <v>YSM10</v>
          </cell>
          <cell r="F828" t="str">
            <v>#08242</v>
          </cell>
          <cell r="G828" t="e">
            <v>#REF!</v>
          </cell>
          <cell r="H828" t="e">
            <v>#REF!</v>
          </cell>
          <cell r="I828" t="str">
            <v>L-&gt;R</v>
          </cell>
          <cell r="J828" t="str">
            <v>MVC</v>
          </cell>
          <cell r="K828">
            <v>1</v>
          </cell>
          <cell r="L828">
            <v>109891</v>
          </cell>
          <cell r="M828" t="str">
            <v>JUL 20</v>
          </cell>
          <cell r="N828">
            <v>44016</v>
          </cell>
          <cell r="O828">
            <v>11116404</v>
          </cell>
          <cell r="P828">
            <v>8169500</v>
          </cell>
          <cell r="Q828">
            <v>44032</v>
          </cell>
          <cell r="R828" t="str">
            <v>No</v>
          </cell>
          <cell r="S828" t="str">
            <v>C49</v>
          </cell>
          <cell r="T828" t="str">
            <v>SOUTH</v>
          </cell>
          <cell r="U828" t="str">
            <v>深圳</v>
          </cell>
          <cell r="V828" t="str">
            <v>SZ 深圳</v>
          </cell>
          <cell r="W828" t="str">
            <v>DZ</v>
          </cell>
          <cell r="X828" t="str">
            <v>JPY</v>
          </cell>
          <cell r="Y828">
            <v>8169500</v>
          </cell>
          <cell r="Z828">
            <v>1</v>
          </cell>
          <cell r="AA828">
            <v>8169500</v>
          </cell>
          <cell r="AB828">
            <v>7.3400000000000007E-2</v>
          </cell>
          <cell r="AC828">
            <v>599641.30000000005</v>
          </cell>
          <cell r="AD828">
            <v>71956.956000000006</v>
          </cell>
          <cell r="AE828">
            <v>0.12</v>
          </cell>
          <cell r="AF828">
            <v>44006</v>
          </cell>
          <cell r="AG828" t="str">
            <v>CIF HK</v>
          </cell>
          <cell r="AK828">
            <v>1</v>
          </cell>
          <cell r="AL828">
            <v>8169500</v>
          </cell>
          <cell r="AM828">
            <v>44034</v>
          </cell>
          <cell r="AN828" t="str">
            <v>Yes</v>
          </cell>
          <cell r="AO828">
            <v>0</v>
          </cell>
          <cell r="AP828">
            <v>0</v>
          </cell>
          <cell r="AS828">
            <v>0</v>
          </cell>
          <cell r="AT828">
            <v>0</v>
          </cell>
          <cell r="AX828" t="str">
            <v>Yes</v>
          </cell>
          <cell r="AZ828" t="str">
            <v>Yes</v>
          </cell>
          <cell r="BA828" t="str">
            <v>Yes</v>
          </cell>
        </row>
        <row r="829">
          <cell r="A829">
            <v>43983</v>
          </cell>
          <cell r="B829">
            <v>678</v>
          </cell>
          <cell r="C829" t="str">
            <v>C49SZX20200082DZ</v>
          </cell>
          <cell r="D829" t="str">
            <v>朗特</v>
          </cell>
          <cell r="E829" t="str">
            <v>YSM20R(SV)-2</v>
          </cell>
          <cell r="F829" t="str">
            <v>#08242</v>
          </cell>
          <cell r="G829" t="e">
            <v>#REF!</v>
          </cell>
          <cell r="H829" t="e">
            <v>#REF!</v>
          </cell>
          <cell r="I829" t="str">
            <v>R-&gt;L</v>
          </cell>
          <cell r="J829" t="str">
            <v>No</v>
          </cell>
          <cell r="K829">
            <v>1</v>
          </cell>
          <cell r="L829">
            <v>109933</v>
          </cell>
          <cell r="M829" t="str">
            <v>AUG 20</v>
          </cell>
          <cell r="N829">
            <v>44063</v>
          </cell>
          <cell r="O829">
            <v>11116415</v>
          </cell>
          <cell r="P829">
            <v>12169500</v>
          </cell>
          <cell r="Q829">
            <v>44063</v>
          </cell>
          <cell r="R829" t="str">
            <v>No</v>
          </cell>
          <cell r="S829" t="str">
            <v>C49</v>
          </cell>
          <cell r="T829" t="str">
            <v>SOUTH</v>
          </cell>
          <cell r="U829" t="str">
            <v>深圳</v>
          </cell>
          <cell r="V829" t="str">
            <v>SZ 深圳</v>
          </cell>
          <cell r="W829" t="str">
            <v>DZ</v>
          </cell>
          <cell r="X829" t="str">
            <v>JPY</v>
          </cell>
          <cell r="Y829">
            <v>12169500</v>
          </cell>
          <cell r="Z829">
            <v>1</v>
          </cell>
          <cell r="AA829">
            <v>12169500</v>
          </cell>
          <cell r="AB829">
            <v>7.3400000000000007E-2</v>
          </cell>
          <cell r="AC829">
            <v>893241.3</v>
          </cell>
          <cell r="AD829">
            <v>107188.95600000001</v>
          </cell>
          <cell r="AE829">
            <v>0.12</v>
          </cell>
          <cell r="AF829">
            <v>44006</v>
          </cell>
          <cell r="AG829" t="str">
            <v>CIF HK</v>
          </cell>
          <cell r="AK829">
            <v>0.3</v>
          </cell>
          <cell r="AL829">
            <v>3650850</v>
          </cell>
          <cell r="AM829">
            <v>44035</v>
          </cell>
          <cell r="AN829" t="str">
            <v>Yes</v>
          </cell>
          <cell r="AO829">
            <v>0.7</v>
          </cell>
          <cell r="AP829">
            <v>8518650</v>
          </cell>
          <cell r="AQ829">
            <v>44063</v>
          </cell>
          <cell r="AR829">
            <v>44060</v>
          </cell>
          <cell r="AS829">
            <v>0</v>
          </cell>
          <cell r="AT829">
            <v>0</v>
          </cell>
          <cell r="AX829" t="str">
            <v>Yes</v>
          </cell>
          <cell r="AZ829" t="str">
            <v>Yes</v>
          </cell>
          <cell r="BA829" t="str">
            <v>Yes</v>
          </cell>
        </row>
        <row r="830">
          <cell r="A830">
            <v>43983</v>
          </cell>
          <cell r="B830">
            <v>679</v>
          </cell>
          <cell r="C830" t="str">
            <v>C49SZX20200085JL</v>
          </cell>
          <cell r="D830" t="str">
            <v>达人高科</v>
          </cell>
          <cell r="E830" t="str">
            <v>YSM10</v>
          </cell>
          <cell r="F830" t="str">
            <v>#78008</v>
          </cell>
          <cell r="G830" t="e">
            <v>#REF!</v>
          </cell>
          <cell r="H830" t="e">
            <v>#REF!</v>
          </cell>
          <cell r="I830" t="str">
            <v>L-&gt;R</v>
          </cell>
          <cell r="J830" t="str">
            <v>MVC</v>
          </cell>
          <cell r="K830">
            <v>1</v>
          </cell>
          <cell r="L830" t="str">
            <v>109924(拆分PO109962)</v>
          </cell>
          <cell r="M830" t="str">
            <v>JUL 20</v>
          </cell>
          <cell r="N830">
            <v>44041</v>
          </cell>
          <cell r="O830">
            <v>11100416</v>
          </cell>
          <cell r="P830">
            <v>577500</v>
          </cell>
          <cell r="Q830">
            <v>44032</v>
          </cell>
          <cell r="R830" t="str">
            <v>No</v>
          </cell>
          <cell r="S830" t="str">
            <v>C49</v>
          </cell>
          <cell r="T830" t="str">
            <v>SOUTH</v>
          </cell>
          <cell r="U830" t="str">
            <v>深圳</v>
          </cell>
          <cell r="V830" t="str">
            <v>SZ 深圳</v>
          </cell>
          <cell r="W830" t="str">
            <v>JL</v>
          </cell>
          <cell r="X830" t="str">
            <v>RMB</v>
          </cell>
          <cell r="Y830">
            <v>577500</v>
          </cell>
          <cell r="Z830">
            <v>1.1299999999999999</v>
          </cell>
          <cell r="AA830">
            <v>577500</v>
          </cell>
          <cell r="AB830">
            <v>1.089</v>
          </cell>
          <cell r="AC830">
            <v>556546.46017699118</v>
          </cell>
          <cell r="AD830">
            <v>66785.575221238934</v>
          </cell>
          <cell r="AE830">
            <v>0.12</v>
          </cell>
          <cell r="AF830">
            <v>44006</v>
          </cell>
          <cell r="AG830" t="str">
            <v>含税到厂</v>
          </cell>
          <cell r="AK830" t="str">
            <v>agree</v>
          </cell>
          <cell r="AL830">
            <v>100000</v>
          </cell>
          <cell r="AM830">
            <v>44036</v>
          </cell>
          <cell r="AN830" t="str">
            <v>Yes</v>
          </cell>
          <cell r="AO830" t="str">
            <v>agree</v>
          </cell>
          <cell r="AP830">
            <v>1055000</v>
          </cell>
          <cell r="AQ830">
            <v>44043</v>
          </cell>
          <cell r="AR830">
            <v>44036</v>
          </cell>
          <cell r="AS830">
            <v>0</v>
          </cell>
          <cell r="AT830">
            <v>0</v>
          </cell>
          <cell r="AX830" t="str">
            <v>Yes</v>
          </cell>
          <cell r="AZ830" t="str">
            <v>Yes</v>
          </cell>
          <cell r="BA830" t="str">
            <v>Yes</v>
          </cell>
        </row>
        <row r="831">
          <cell r="A831">
            <v>43983</v>
          </cell>
          <cell r="B831">
            <v>680</v>
          </cell>
          <cell r="C831" t="str">
            <v>C49SZX20200085JL</v>
          </cell>
          <cell r="D831" t="str">
            <v>达人高科</v>
          </cell>
          <cell r="E831" t="str">
            <v>YSM10</v>
          </cell>
          <cell r="F831" t="str">
            <v>#78008</v>
          </cell>
          <cell r="G831" t="e">
            <v>#REF!</v>
          </cell>
          <cell r="H831" t="e">
            <v>#REF!</v>
          </cell>
          <cell r="I831" t="str">
            <v>L-&gt;R</v>
          </cell>
          <cell r="J831" t="str">
            <v>MVC</v>
          </cell>
          <cell r="K831">
            <v>1</v>
          </cell>
          <cell r="L831">
            <v>109891</v>
          </cell>
          <cell r="M831" t="str">
            <v>JUL 20</v>
          </cell>
          <cell r="N831">
            <v>44041</v>
          </cell>
          <cell r="O831">
            <v>11100416</v>
          </cell>
          <cell r="P831">
            <v>577500</v>
          </cell>
          <cell r="Q831">
            <v>44032</v>
          </cell>
          <cell r="R831" t="str">
            <v>No</v>
          </cell>
          <cell r="S831" t="str">
            <v>C49</v>
          </cell>
          <cell r="T831" t="str">
            <v>SOUTH</v>
          </cell>
          <cell r="U831" t="str">
            <v>深圳</v>
          </cell>
          <cell r="V831" t="str">
            <v>SZ 深圳</v>
          </cell>
          <cell r="W831" t="str">
            <v>JL</v>
          </cell>
          <cell r="X831" t="str">
            <v>RMB</v>
          </cell>
          <cell r="Y831">
            <v>577500</v>
          </cell>
          <cell r="Z831">
            <v>1.1299999999999999</v>
          </cell>
          <cell r="AA831">
            <v>577500</v>
          </cell>
          <cell r="AB831">
            <v>1.089</v>
          </cell>
          <cell r="AC831">
            <v>556546.46017699118</v>
          </cell>
          <cell r="AD831">
            <v>66785.575221238934</v>
          </cell>
          <cell r="AE831">
            <v>0.12</v>
          </cell>
          <cell r="AF831">
            <v>44006</v>
          </cell>
          <cell r="AG831" t="str">
            <v>含税到厂</v>
          </cell>
          <cell r="AK831" t="str">
            <v>agree</v>
          </cell>
          <cell r="AL831">
            <v>0</v>
          </cell>
          <cell r="AM831">
            <v>44037</v>
          </cell>
          <cell r="AN831" t="str">
            <v>Yes</v>
          </cell>
          <cell r="AO831" t="str">
            <v>agree</v>
          </cell>
          <cell r="AP831">
            <v>0</v>
          </cell>
          <cell r="AS831">
            <v>0</v>
          </cell>
          <cell r="AT831">
            <v>0</v>
          </cell>
          <cell r="AX831" t="str">
            <v>Yes</v>
          </cell>
          <cell r="AZ831" t="str">
            <v>Yes</v>
          </cell>
          <cell r="BA831" t="str">
            <v>Yes</v>
          </cell>
        </row>
        <row r="832">
          <cell r="A832">
            <v>43983</v>
          </cell>
          <cell r="B832">
            <v>681</v>
          </cell>
          <cell r="C832" t="str">
            <v>C49SZX20200083JL</v>
          </cell>
          <cell r="D832" t="str">
            <v>铭华永兴</v>
          </cell>
          <cell r="E832" t="str">
            <v>YSM10</v>
          </cell>
          <cell r="F832" t="str">
            <v>#60087</v>
          </cell>
          <cell r="G832" t="e">
            <v>#REF!</v>
          </cell>
          <cell r="H832" t="e">
            <v>#REF!</v>
          </cell>
          <cell r="I832" t="str">
            <v>L-&gt;R</v>
          </cell>
          <cell r="J832" t="str">
            <v>MVC</v>
          </cell>
          <cell r="K832">
            <v>1</v>
          </cell>
          <cell r="L832" t="str">
            <v>109891(拆分PO109925）</v>
          </cell>
          <cell r="M832" t="str">
            <v>JUL 20</v>
          </cell>
          <cell r="N832">
            <v>44015</v>
          </cell>
          <cell r="O832">
            <v>11100413</v>
          </cell>
          <cell r="P832">
            <v>500000</v>
          </cell>
          <cell r="Q832">
            <v>44032</v>
          </cell>
          <cell r="R832" t="str">
            <v>No</v>
          </cell>
          <cell r="S832" t="str">
            <v>C49</v>
          </cell>
          <cell r="T832" t="str">
            <v>SOUTH</v>
          </cell>
          <cell r="U832" t="str">
            <v>深圳</v>
          </cell>
          <cell r="V832" t="str">
            <v>SZ 深圳</v>
          </cell>
          <cell r="W832" t="str">
            <v>JL</v>
          </cell>
          <cell r="X832" t="str">
            <v>RMB</v>
          </cell>
          <cell r="Y832">
            <v>590000</v>
          </cell>
          <cell r="Z832">
            <v>1.1299999999999999</v>
          </cell>
          <cell r="AA832">
            <v>590000</v>
          </cell>
          <cell r="AB832">
            <v>1.089</v>
          </cell>
          <cell r="AC832">
            <v>568592.92035398236</v>
          </cell>
          <cell r="AD832">
            <v>68231.150442477883</v>
          </cell>
          <cell r="AE832">
            <v>0.12</v>
          </cell>
          <cell r="AF832">
            <v>44006</v>
          </cell>
          <cell r="AG832" t="str">
            <v>含税到厂</v>
          </cell>
          <cell r="AK832" t="str">
            <v>agree</v>
          </cell>
          <cell r="AL832">
            <v>500000</v>
          </cell>
          <cell r="AM832">
            <v>44038</v>
          </cell>
          <cell r="AN832" t="str">
            <v>Yes</v>
          </cell>
          <cell r="AO832" t="str">
            <v>agree</v>
          </cell>
          <cell r="AP832">
            <v>90000</v>
          </cell>
          <cell r="AQ832">
            <v>44043</v>
          </cell>
          <cell r="AR832">
            <v>44034</v>
          </cell>
          <cell r="AS832">
            <v>0</v>
          </cell>
          <cell r="AT832">
            <v>0</v>
          </cell>
          <cell r="AX832" t="str">
            <v>Yes</v>
          </cell>
          <cell r="AZ832" t="str">
            <v>Yes</v>
          </cell>
          <cell r="BA832" t="str">
            <v>Yes</v>
          </cell>
        </row>
        <row r="833">
          <cell r="A833">
            <v>43983</v>
          </cell>
          <cell r="B833">
            <v>682</v>
          </cell>
          <cell r="C833" t="str">
            <v>C49SZX20200032DZ</v>
          </cell>
          <cell r="D833" t="str">
            <v>朗特/end user:朗勤</v>
          </cell>
          <cell r="E833" t="str">
            <v>YSM20R(SV)-2</v>
          </cell>
          <cell r="F833" t="str">
            <v>#08242</v>
          </cell>
          <cell r="G833" t="e">
            <v>#REF!</v>
          </cell>
          <cell r="H833" t="e">
            <v>#REF!</v>
          </cell>
          <cell r="I833" t="str">
            <v>L-&gt;R</v>
          </cell>
          <cell r="J833" t="str">
            <v>No</v>
          </cell>
          <cell r="K833">
            <v>1</v>
          </cell>
          <cell r="L833" t="str">
            <v>109886(拆分PO109947）</v>
          </cell>
          <cell r="M833" t="str">
            <v>JUL 20</v>
          </cell>
          <cell r="N833">
            <v>44016</v>
          </cell>
          <cell r="O833">
            <v>11116403</v>
          </cell>
          <cell r="P833">
            <v>13200000</v>
          </cell>
          <cell r="Q833">
            <v>44033</v>
          </cell>
          <cell r="R833" t="str">
            <v>No</v>
          </cell>
          <cell r="S833" t="str">
            <v>C49</v>
          </cell>
          <cell r="T833" t="str">
            <v>SOUTH</v>
          </cell>
          <cell r="U833" t="str">
            <v>深圳</v>
          </cell>
          <cell r="V833" t="str">
            <v>SZ 深圳</v>
          </cell>
          <cell r="W833" t="str">
            <v>DZ</v>
          </cell>
          <cell r="X833" t="str">
            <v>JPY</v>
          </cell>
          <cell r="Y833">
            <v>13200000</v>
          </cell>
          <cell r="Z833">
            <v>1</v>
          </cell>
          <cell r="AA833">
            <v>13200000</v>
          </cell>
          <cell r="AB833">
            <v>7.3400000000000007E-2</v>
          </cell>
          <cell r="AC833">
            <v>968880.00000000012</v>
          </cell>
          <cell r="AD833">
            <v>116265.60000000001</v>
          </cell>
          <cell r="AE833">
            <v>0.12</v>
          </cell>
          <cell r="AF833">
            <v>44008</v>
          </cell>
          <cell r="AG833" t="str">
            <v>CIF HK</v>
          </cell>
          <cell r="AK833">
            <v>1</v>
          </cell>
          <cell r="AL833">
            <v>13200000</v>
          </cell>
          <cell r="AM833">
            <v>44035</v>
          </cell>
          <cell r="AN833" t="str">
            <v>Yes</v>
          </cell>
          <cell r="AO833">
            <v>0</v>
          </cell>
          <cell r="AP833">
            <v>0</v>
          </cell>
          <cell r="AS833">
            <v>0</v>
          </cell>
          <cell r="AT833">
            <v>0</v>
          </cell>
          <cell r="AX833" t="str">
            <v>Yes</v>
          </cell>
          <cell r="AZ833" t="str">
            <v>Yes</v>
          </cell>
          <cell r="BA833" t="str">
            <v>Yes</v>
          </cell>
        </row>
        <row r="834">
          <cell r="A834">
            <v>43983</v>
          </cell>
          <cell r="B834">
            <v>683</v>
          </cell>
          <cell r="C834" t="str">
            <v>C49SZX20200032DZ</v>
          </cell>
          <cell r="D834" t="str">
            <v>朗特/end user:朗勤</v>
          </cell>
          <cell r="E834" t="str">
            <v>YSM10</v>
          </cell>
          <cell r="F834" t="str">
            <v>#08242</v>
          </cell>
          <cell r="G834" t="e">
            <v>#REF!</v>
          </cell>
          <cell r="H834" t="e">
            <v>#REF!</v>
          </cell>
          <cell r="I834" t="str">
            <v>L-&gt;R</v>
          </cell>
          <cell r="J834" t="str">
            <v>MVC</v>
          </cell>
          <cell r="K834">
            <v>1</v>
          </cell>
          <cell r="L834" t="str">
            <v>109891(拆分PO109925）</v>
          </cell>
          <cell r="M834" t="str">
            <v>JUL 20</v>
          </cell>
          <cell r="N834">
            <v>44016</v>
          </cell>
          <cell r="O834">
            <v>11116403</v>
          </cell>
          <cell r="P834">
            <v>9200000</v>
          </cell>
          <cell r="Q834">
            <v>44034</v>
          </cell>
          <cell r="R834" t="str">
            <v>No</v>
          </cell>
          <cell r="S834" t="str">
            <v>C49</v>
          </cell>
          <cell r="T834" t="str">
            <v>SOUTH</v>
          </cell>
          <cell r="U834" t="str">
            <v>深圳</v>
          </cell>
          <cell r="V834" t="str">
            <v>SZ 深圳</v>
          </cell>
          <cell r="W834" t="str">
            <v>DZ</v>
          </cell>
          <cell r="X834" t="str">
            <v>JPY</v>
          </cell>
          <cell r="Y834">
            <v>9200000</v>
          </cell>
          <cell r="Z834">
            <v>1</v>
          </cell>
          <cell r="AA834">
            <v>9200000</v>
          </cell>
          <cell r="AB834">
            <v>7.3400000000000007E-2</v>
          </cell>
          <cell r="AC834">
            <v>675280.00000000012</v>
          </cell>
          <cell r="AD834">
            <v>81033.600000000006</v>
          </cell>
          <cell r="AE834">
            <v>0.12</v>
          </cell>
          <cell r="AF834">
            <v>44008</v>
          </cell>
          <cell r="AG834" t="str">
            <v>CIF HK</v>
          </cell>
          <cell r="AK834">
            <v>1</v>
          </cell>
          <cell r="AL834">
            <v>9200000</v>
          </cell>
          <cell r="AM834">
            <v>44036</v>
          </cell>
          <cell r="AN834" t="str">
            <v>Yes</v>
          </cell>
          <cell r="AO834">
            <v>0</v>
          </cell>
          <cell r="AP834">
            <v>0</v>
          </cell>
          <cell r="AS834">
            <v>0</v>
          </cell>
          <cell r="AT834">
            <v>0</v>
          </cell>
          <cell r="AX834" t="str">
            <v>Yes</v>
          </cell>
          <cell r="AZ834" t="str">
            <v>Yes</v>
          </cell>
          <cell r="BA834" t="str">
            <v>Yes</v>
          </cell>
        </row>
        <row r="835">
          <cell r="A835">
            <v>43983</v>
          </cell>
          <cell r="B835">
            <v>684</v>
          </cell>
          <cell r="C835" t="str">
            <v>C49SZX20200032DZ</v>
          </cell>
          <cell r="D835" t="str">
            <v>朗特/end user:朗勤</v>
          </cell>
          <cell r="E835" t="str">
            <v>YSM10</v>
          </cell>
          <cell r="F835" t="str">
            <v>#08242</v>
          </cell>
          <cell r="G835" t="e">
            <v>#REF!</v>
          </cell>
          <cell r="H835" t="e">
            <v>#REF!</v>
          </cell>
          <cell r="I835" t="str">
            <v>L-&gt;R</v>
          </cell>
          <cell r="J835" t="str">
            <v>MVC</v>
          </cell>
          <cell r="K835">
            <v>1</v>
          </cell>
          <cell r="L835">
            <v>109891</v>
          </cell>
          <cell r="M835" t="str">
            <v>JUL 20</v>
          </cell>
          <cell r="N835">
            <v>44016</v>
          </cell>
          <cell r="O835">
            <v>11116403</v>
          </cell>
          <cell r="P835">
            <v>9200000</v>
          </cell>
          <cell r="Q835">
            <v>44035</v>
          </cell>
          <cell r="R835" t="str">
            <v>No</v>
          </cell>
          <cell r="S835" t="str">
            <v>C49</v>
          </cell>
          <cell r="T835" t="str">
            <v>SOUTH</v>
          </cell>
          <cell r="U835" t="str">
            <v>深圳</v>
          </cell>
          <cell r="V835" t="str">
            <v>SZ 深圳</v>
          </cell>
          <cell r="W835" t="str">
            <v>DZ</v>
          </cell>
          <cell r="X835" t="str">
            <v>JPY</v>
          </cell>
          <cell r="Y835">
            <v>9200000</v>
          </cell>
          <cell r="Z835">
            <v>1</v>
          </cell>
          <cell r="AA835">
            <v>9200000</v>
          </cell>
          <cell r="AB835">
            <v>7.3400000000000007E-2</v>
          </cell>
          <cell r="AC835">
            <v>675280.00000000012</v>
          </cell>
          <cell r="AD835">
            <v>81033.600000000006</v>
          </cell>
          <cell r="AE835">
            <v>0.12</v>
          </cell>
          <cell r="AF835">
            <v>44008</v>
          </cell>
          <cell r="AG835" t="str">
            <v>CIF HK</v>
          </cell>
          <cell r="AK835">
            <v>1</v>
          </cell>
          <cell r="AL835">
            <v>9200000</v>
          </cell>
          <cell r="AM835">
            <v>44037</v>
          </cell>
          <cell r="AN835" t="str">
            <v>Yes</v>
          </cell>
          <cell r="AO835">
            <v>0</v>
          </cell>
          <cell r="AP835">
            <v>0</v>
          </cell>
          <cell r="AS835">
            <v>0</v>
          </cell>
          <cell r="AT835">
            <v>0</v>
          </cell>
          <cell r="AX835" t="str">
            <v>Yes</v>
          </cell>
          <cell r="AZ835" t="str">
            <v>Yes</v>
          </cell>
          <cell r="BA835" t="str">
            <v>Yes</v>
          </cell>
        </row>
        <row r="836">
          <cell r="A836">
            <v>43983</v>
          </cell>
          <cell r="B836">
            <v>685</v>
          </cell>
          <cell r="C836" t="str">
            <v>C49SZX20200032DZ</v>
          </cell>
          <cell r="D836" t="str">
            <v>朗特/end user:朗勤</v>
          </cell>
          <cell r="E836" t="str">
            <v>YSM10</v>
          </cell>
          <cell r="F836" t="str">
            <v>#08242</v>
          </cell>
          <cell r="G836" t="e">
            <v>#REF!</v>
          </cell>
          <cell r="H836" t="e">
            <v>#REF!</v>
          </cell>
          <cell r="I836" t="str">
            <v>L-&gt;R</v>
          </cell>
          <cell r="J836" t="str">
            <v>No</v>
          </cell>
          <cell r="K836">
            <v>1</v>
          </cell>
          <cell r="L836">
            <v>109891</v>
          </cell>
          <cell r="M836" t="str">
            <v>JUL 20</v>
          </cell>
          <cell r="N836">
            <v>44016</v>
          </cell>
          <cell r="O836">
            <v>11116403</v>
          </cell>
          <cell r="P836">
            <v>9200000</v>
          </cell>
          <cell r="Q836">
            <v>44036</v>
          </cell>
          <cell r="R836" t="str">
            <v>No</v>
          </cell>
          <cell r="S836" t="str">
            <v>C49</v>
          </cell>
          <cell r="T836" t="str">
            <v>SOUTH</v>
          </cell>
          <cell r="U836" t="str">
            <v>深圳</v>
          </cell>
          <cell r="V836" t="str">
            <v>SZ 深圳</v>
          </cell>
          <cell r="W836" t="str">
            <v>DZ</v>
          </cell>
          <cell r="X836" t="str">
            <v>JPY</v>
          </cell>
          <cell r="Y836">
            <v>9200000</v>
          </cell>
          <cell r="Z836">
            <v>1</v>
          </cell>
          <cell r="AA836">
            <v>9200000</v>
          </cell>
          <cell r="AB836">
            <v>7.3400000000000007E-2</v>
          </cell>
          <cell r="AC836">
            <v>675280.00000000012</v>
          </cell>
          <cell r="AD836">
            <v>81033.600000000006</v>
          </cell>
          <cell r="AE836">
            <v>0.12</v>
          </cell>
          <cell r="AF836">
            <v>44008</v>
          </cell>
          <cell r="AG836" t="str">
            <v>CIF HK</v>
          </cell>
          <cell r="AK836">
            <v>1</v>
          </cell>
          <cell r="AL836">
            <v>9200000</v>
          </cell>
          <cell r="AM836">
            <v>44038</v>
          </cell>
          <cell r="AN836" t="str">
            <v>Yes</v>
          </cell>
          <cell r="AO836">
            <v>0</v>
          </cell>
          <cell r="AP836">
            <v>0</v>
          </cell>
          <cell r="AS836">
            <v>0</v>
          </cell>
          <cell r="AT836">
            <v>0</v>
          </cell>
          <cell r="AX836" t="str">
            <v>Yes</v>
          </cell>
          <cell r="AZ836" t="str">
            <v>Yes</v>
          </cell>
          <cell r="BA836" t="str">
            <v>Yes</v>
          </cell>
        </row>
        <row r="837">
          <cell r="A837">
            <v>43984</v>
          </cell>
          <cell r="B837">
            <v>686</v>
          </cell>
          <cell r="C837" t="str">
            <v>C49SZX20200070JY</v>
          </cell>
          <cell r="D837" t="str">
            <v>惠州创荣发</v>
          </cell>
          <cell r="E837" t="str">
            <v>YSM20R(SV)-2</v>
          </cell>
          <cell r="F837" t="str">
            <v>#03866</v>
          </cell>
          <cell r="G837" t="e">
            <v>#REF!</v>
          </cell>
          <cell r="H837" t="e">
            <v>#REF!</v>
          </cell>
          <cell r="I837" t="str">
            <v>L-&gt;R</v>
          </cell>
          <cell r="J837" t="str">
            <v>No</v>
          </cell>
          <cell r="K837">
            <v>1</v>
          </cell>
          <cell r="L837" t="str">
            <v>109917(拆分PO109963，新建PO110004）</v>
          </cell>
          <cell r="M837" t="str">
            <v>JUL 20</v>
          </cell>
          <cell r="N837">
            <v>44042</v>
          </cell>
          <cell r="O837">
            <v>11116409</v>
          </cell>
          <cell r="P837">
            <v>15000000</v>
          </cell>
          <cell r="Q837">
            <v>44037</v>
          </cell>
          <cell r="R837" t="str">
            <v>No</v>
          </cell>
          <cell r="S837" t="str">
            <v>C49</v>
          </cell>
          <cell r="T837" t="str">
            <v>SOUTH</v>
          </cell>
          <cell r="U837" t="str">
            <v>深圳</v>
          </cell>
          <cell r="V837" t="str">
            <v>SZ 深圳</v>
          </cell>
          <cell r="W837" t="str">
            <v>JY</v>
          </cell>
          <cell r="X837" t="str">
            <v>JPY</v>
          </cell>
          <cell r="Y837">
            <v>15000000</v>
          </cell>
          <cell r="Z837">
            <v>1</v>
          </cell>
          <cell r="AA837">
            <v>15000000</v>
          </cell>
          <cell r="AB837">
            <v>7.3400000000000007E-2</v>
          </cell>
          <cell r="AC837">
            <v>1101000</v>
          </cell>
          <cell r="AD837">
            <v>132120</v>
          </cell>
          <cell r="AE837">
            <v>0.12</v>
          </cell>
          <cell r="AF837">
            <v>44005</v>
          </cell>
          <cell r="AG837" t="str">
            <v>DAP HZ</v>
          </cell>
          <cell r="AK837">
            <v>0.3</v>
          </cell>
          <cell r="AL837">
            <v>4500000</v>
          </cell>
          <cell r="AM837">
            <v>44039</v>
          </cell>
          <cell r="AN837" t="str">
            <v>Yes</v>
          </cell>
          <cell r="AO837">
            <v>0.7</v>
          </cell>
          <cell r="AP837">
            <v>10500000</v>
          </cell>
          <cell r="AQ837">
            <v>44043</v>
          </cell>
          <cell r="AR837">
            <v>44041</v>
          </cell>
          <cell r="AS837">
            <v>0</v>
          </cell>
          <cell r="AT837">
            <v>0</v>
          </cell>
          <cell r="AX837" t="str">
            <v>Yes</v>
          </cell>
          <cell r="AZ837" t="str">
            <v>Yes</v>
          </cell>
          <cell r="BA837" t="str">
            <v>Yes</v>
          </cell>
        </row>
        <row r="838">
          <cell r="A838">
            <v>43985</v>
          </cell>
          <cell r="B838">
            <v>687</v>
          </cell>
          <cell r="C838" t="str">
            <v>C49SZX20200070JY</v>
          </cell>
          <cell r="D838" t="str">
            <v>惠州创荣发</v>
          </cell>
          <cell r="E838" t="str">
            <v>YSM10</v>
          </cell>
          <cell r="F838" t="str">
            <v>#03866</v>
          </cell>
          <cell r="G838" t="e">
            <v>#REF!</v>
          </cell>
          <cell r="H838" t="e">
            <v>#REF!</v>
          </cell>
          <cell r="I838" t="str">
            <v>L-&gt;R</v>
          </cell>
          <cell r="J838" t="str">
            <v>MVC</v>
          </cell>
          <cell r="K838">
            <v>1</v>
          </cell>
          <cell r="L838">
            <v>109924</v>
          </cell>
          <cell r="M838" t="str">
            <v>JUL 20</v>
          </cell>
          <cell r="N838">
            <v>44042</v>
          </cell>
          <cell r="O838">
            <v>11116409</v>
          </cell>
          <cell r="P838">
            <v>10100100</v>
          </cell>
          <cell r="Q838">
            <v>44038</v>
          </cell>
          <cell r="R838" t="str">
            <v>No</v>
          </cell>
          <cell r="S838" t="str">
            <v>C49</v>
          </cell>
          <cell r="T838" t="str">
            <v>SOUTH</v>
          </cell>
          <cell r="U838" t="str">
            <v>深圳</v>
          </cell>
          <cell r="V838" t="str">
            <v>SZ 深圳</v>
          </cell>
          <cell r="W838" t="str">
            <v>JY</v>
          </cell>
          <cell r="X838" t="str">
            <v>JPY</v>
          </cell>
          <cell r="Y838">
            <v>10100100</v>
          </cell>
          <cell r="Z838">
            <v>1</v>
          </cell>
          <cell r="AA838">
            <v>10100100</v>
          </cell>
          <cell r="AB838">
            <v>7.3400000000000007E-2</v>
          </cell>
          <cell r="AC838">
            <v>741347.34000000008</v>
          </cell>
          <cell r="AD838">
            <v>88961.680800000002</v>
          </cell>
          <cell r="AE838">
            <v>0.12</v>
          </cell>
          <cell r="AF838">
            <v>44005</v>
          </cell>
          <cell r="AG838" t="str">
            <v>DAP HZ</v>
          </cell>
          <cell r="AK838">
            <v>0.3</v>
          </cell>
          <cell r="AL838">
            <v>3030030</v>
          </cell>
          <cell r="AM838">
            <v>44040</v>
          </cell>
          <cell r="AN838" t="str">
            <v>Yes</v>
          </cell>
          <cell r="AO838">
            <v>0.7</v>
          </cell>
          <cell r="AP838">
            <v>7070070</v>
          </cell>
          <cell r="AQ838">
            <v>44043</v>
          </cell>
          <cell r="AR838">
            <v>44041</v>
          </cell>
          <cell r="AS838">
            <v>0</v>
          </cell>
          <cell r="AT838">
            <v>0</v>
          </cell>
          <cell r="AX838" t="str">
            <v>Yes</v>
          </cell>
          <cell r="AZ838" t="str">
            <v>Yes</v>
          </cell>
          <cell r="BA838" t="str">
            <v>Yes</v>
          </cell>
        </row>
        <row r="839">
          <cell r="A839">
            <v>43986</v>
          </cell>
          <cell r="B839">
            <v>688</v>
          </cell>
          <cell r="C839" t="str">
            <v>C49SZX20200070JY</v>
          </cell>
          <cell r="D839" t="str">
            <v>惠州创荣发</v>
          </cell>
          <cell r="E839" t="str">
            <v>YSM10</v>
          </cell>
          <cell r="F839" t="str">
            <v>#03866</v>
          </cell>
          <cell r="G839" t="e">
            <v>#REF!</v>
          </cell>
          <cell r="H839" t="e">
            <v>#REF!</v>
          </cell>
          <cell r="I839" t="str">
            <v>L-&gt;R</v>
          </cell>
          <cell r="J839" t="str">
            <v>MVC</v>
          </cell>
          <cell r="K839">
            <v>1</v>
          </cell>
          <cell r="L839">
            <v>109924</v>
          </cell>
          <cell r="M839" t="str">
            <v>JUL 20</v>
          </cell>
          <cell r="N839">
            <v>44042</v>
          </cell>
          <cell r="O839">
            <v>11116409</v>
          </cell>
          <cell r="P839">
            <v>10100100</v>
          </cell>
          <cell r="Q839">
            <v>44039</v>
          </cell>
          <cell r="R839" t="str">
            <v>No</v>
          </cell>
          <cell r="S839" t="str">
            <v>C49</v>
          </cell>
          <cell r="T839" t="str">
            <v>SOUTH</v>
          </cell>
          <cell r="U839" t="str">
            <v>深圳</v>
          </cell>
          <cell r="V839" t="str">
            <v>SZ 深圳</v>
          </cell>
          <cell r="W839" t="str">
            <v>JY</v>
          </cell>
          <cell r="X839" t="str">
            <v>JPY</v>
          </cell>
          <cell r="Y839">
            <v>10100100</v>
          </cell>
          <cell r="Z839">
            <v>1</v>
          </cell>
          <cell r="AA839">
            <v>10100100</v>
          </cell>
          <cell r="AB839">
            <v>7.3400000000000007E-2</v>
          </cell>
          <cell r="AC839">
            <v>741347.34000000008</v>
          </cell>
          <cell r="AD839">
            <v>88961.680800000002</v>
          </cell>
          <cell r="AE839">
            <v>0.12</v>
          </cell>
          <cell r="AF839">
            <v>44005</v>
          </cell>
          <cell r="AG839" t="str">
            <v>DAP HZ</v>
          </cell>
          <cell r="AK839">
            <v>0.3</v>
          </cell>
          <cell r="AL839">
            <v>3030030</v>
          </cell>
          <cell r="AM839">
            <v>44041</v>
          </cell>
          <cell r="AN839" t="str">
            <v>Yes</v>
          </cell>
          <cell r="AO839">
            <v>0.7</v>
          </cell>
          <cell r="AP839">
            <v>7070070</v>
          </cell>
          <cell r="AQ839">
            <v>44043</v>
          </cell>
          <cell r="AR839">
            <v>44041</v>
          </cell>
          <cell r="AS839">
            <v>0</v>
          </cell>
          <cell r="AT839">
            <v>0</v>
          </cell>
          <cell r="AX839" t="str">
            <v>Yes</v>
          </cell>
          <cell r="AZ839" t="str">
            <v>Yes</v>
          </cell>
          <cell r="BA839" t="str">
            <v>Yes</v>
          </cell>
        </row>
        <row r="840">
          <cell r="A840">
            <v>43983</v>
          </cell>
          <cell r="B840">
            <v>689</v>
          </cell>
          <cell r="C840" t="str">
            <v>C49SZX20200090SS</v>
          </cell>
          <cell r="D840" t="str">
            <v>乐上</v>
          </cell>
          <cell r="E840" t="str">
            <v>YSM10</v>
          </cell>
          <cell r="F840" t="str">
            <v>#03636</v>
          </cell>
          <cell r="G840" t="e">
            <v>#REF!</v>
          </cell>
          <cell r="H840" t="e">
            <v>#REF!</v>
          </cell>
          <cell r="I840" t="str">
            <v>L-&gt;R</v>
          </cell>
          <cell r="J840" t="str">
            <v>MVC</v>
          </cell>
          <cell r="K840">
            <v>1</v>
          </cell>
          <cell r="L840" t="str">
            <v>109891(拆分PO109925）</v>
          </cell>
          <cell r="M840" t="str">
            <v>JUL 20</v>
          </cell>
          <cell r="N840">
            <v>44020</v>
          </cell>
          <cell r="O840">
            <v>11116401</v>
          </cell>
          <cell r="P840">
            <v>7300000</v>
          </cell>
          <cell r="Q840">
            <v>44040</v>
          </cell>
          <cell r="R840" t="str">
            <v>No</v>
          </cell>
          <cell r="S840" t="str">
            <v>C49</v>
          </cell>
          <cell r="T840" t="str">
            <v>SOUTH</v>
          </cell>
          <cell r="U840" t="str">
            <v>深圳</v>
          </cell>
          <cell r="V840" t="str">
            <v>SZ 深圳</v>
          </cell>
          <cell r="W840" t="str">
            <v>SS</v>
          </cell>
          <cell r="X840" t="str">
            <v>JPY</v>
          </cell>
          <cell r="Y840">
            <v>7300000</v>
          </cell>
          <cell r="Z840">
            <v>1</v>
          </cell>
          <cell r="AA840">
            <v>7300000</v>
          </cell>
          <cell r="AB840">
            <v>7.3400000000000007E-2</v>
          </cell>
          <cell r="AC840">
            <v>535820</v>
          </cell>
          <cell r="AD840">
            <v>64298.399999999994</v>
          </cell>
          <cell r="AE840">
            <v>0.12</v>
          </cell>
          <cell r="AF840">
            <v>44011</v>
          </cell>
          <cell r="AG840" t="str">
            <v>DAP DG</v>
          </cell>
          <cell r="AK840">
            <v>1</v>
          </cell>
          <cell r="AL840">
            <v>7300000</v>
          </cell>
          <cell r="AM840">
            <v>44038</v>
          </cell>
          <cell r="AN840" t="str">
            <v>Yes</v>
          </cell>
          <cell r="AO840">
            <v>0</v>
          </cell>
          <cell r="AP840">
            <v>0</v>
          </cell>
          <cell r="AS840">
            <v>0</v>
          </cell>
          <cell r="AT840">
            <v>0</v>
          </cell>
          <cell r="AX840" t="str">
            <v>Yes</v>
          </cell>
          <cell r="AZ840" t="str">
            <v>Yes</v>
          </cell>
          <cell r="BA840" t="str">
            <v>Yes</v>
          </cell>
        </row>
        <row r="841">
          <cell r="A841">
            <v>43983</v>
          </cell>
          <cell r="B841">
            <v>690</v>
          </cell>
          <cell r="C841" t="str">
            <v>C49SZX20200087DZ</v>
          </cell>
          <cell r="D841" t="str">
            <v>海星</v>
          </cell>
          <cell r="E841" t="str">
            <v>YSM20R(SV)-2</v>
          </cell>
          <cell r="F841" t="str">
            <v>#29642</v>
          </cell>
          <cell r="G841" t="e">
            <v>#REF!</v>
          </cell>
          <cell r="H841" t="e">
            <v>#REF!</v>
          </cell>
          <cell r="I841" t="str">
            <v>L-&gt;R</v>
          </cell>
          <cell r="J841" t="str">
            <v>MVC</v>
          </cell>
          <cell r="K841">
            <v>1</v>
          </cell>
          <cell r="L841">
            <v>109886</v>
          </cell>
          <cell r="M841" t="str">
            <v>JUL 20</v>
          </cell>
          <cell r="N841">
            <v>44036</v>
          </cell>
          <cell r="O841">
            <v>11100414</v>
          </cell>
          <cell r="P841">
            <v>1250000</v>
          </cell>
          <cell r="Q841">
            <v>44032</v>
          </cell>
          <cell r="R841" t="str">
            <v>No</v>
          </cell>
          <cell r="S841" t="str">
            <v>C49</v>
          </cell>
          <cell r="T841" t="str">
            <v>SOUTH</v>
          </cell>
          <cell r="U841" t="str">
            <v>深圳</v>
          </cell>
          <cell r="V841" t="str">
            <v>SZ 深圳</v>
          </cell>
          <cell r="W841" t="str">
            <v>DZ</v>
          </cell>
          <cell r="X841" t="str">
            <v>RMB</v>
          </cell>
          <cell r="Y841">
            <v>1250000</v>
          </cell>
          <cell r="Z841">
            <v>1.1299999999999999</v>
          </cell>
          <cell r="AA841">
            <v>1250000</v>
          </cell>
          <cell r="AB841">
            <v>1.089</v>
          </cell>
          <cell r="AC841">
            <v>1204646.017699115</v>
          </cell>
          <cell r="AD841">
            <v>144557.52212389378</v>
          </cell>
          <cell r="AE841">
            <v>0.12</v>
          </cell>
          <cell r="AF841">
            <v>44011</v>
          </cell>
          <cell r="AG841" t="str">
            <v>含税到厂</v>
          </cell>
          <cell r="AK841">
            <v>0.3</v>
          </cell>
          <cell r="AL841">
            <v>375000</v>
          </cell>
          <cell r="AM841">
            <v>44038</v>
          </cell>
          <cell r="AN841" t="str">
            <v>Yes</v>
          </cell>
          <cell r="AO841">
            <v>0.7</v>
          </cell>
          <cell r="AP841">
            <v>875000</v>
          </cell>
          <cell r="AQ841">
            <v>44043</v>
          </cell>
          <cell r="AR841">
            <v>44033</v>
          </cell>
          <cell r="AS841">
            <v>0</v>
          </cell>
          <cell r="AT841">
            <v>0</v>
          </cell>
          <cell r="AX841" t="str">
            <v>Yes</v>
          </cell>
          <cell r="AZ841" t="str">
            <v>Yes</v>
          </cell>
          <cell r="BA841" t="str">
            <v>Yes</v>
          </cell>
        </row>
        <row r="842">
          <cell r="A842">
            <v>44013</v>
          </cell>
          <cell r="B842">
            <v>691</v>
          </cell>
          <cell r="C842" t="str">
            <v>C49SZX20200072JY</v>
          </cell>
          <cell r="D842" t="str">
            <v>百施达</v>
          </cell>
          <cell r="E842" t="str">
            <v>YSM10</v>
          </cell>
          <cell r="F842" t="str">
            <v>#73363</v>
          </cell>
          <cell r="G842" t="e">
            <v>#REF!</v>
          </cell>
          <cell r="H842" t="e">
            <v>#REF!</v>
          </cell>
          <cell r="I842" t="str">
            <v>L-&gt;R</v>
          </cell>
          <cell r="J842" t="str">
            <v>MVC</v>
          </cell>
          <cell r="K842">
            <v>1</v>
          </cell>
          <cell r="L842">
            <v>109924</v>
          </cell>
          <cell r="M842" t="str">
            <v>JUL 20</v>
          </cell>
          <cell r="O842">
            <v>11116408</v>
          </cell>
          <cell r="P842">
            <v>7900000</v>
          </cell>
          <cell r="Q842">
            <v>44013</v>
          </cell>
          <cell r="R842" t="str">
            <v>No</v>
          </cell>
          <cell r="S842" t="str">
            <v>C49</v>
          </cell>
          <cell r="T842" t="str">
            <v>SOUTH</v>
          </cell>
          <cell r="U842" t="str">
            <v>深圳</v>
          </cell>
          <cell r="V842" t="str">
            <v>SZ 深圳</v>
          </cell>
          <cell r="W842" t="str">
            <v>JY</v>
          </cell>
          <cell r="X842" t="str">
            <v>JPY</v>
          </cell>
          <cell r="Y842">
            <v>7900000</v>
          </cell>
          <cell r="Z842">
            <v>1</v>
          </cell>
          <cell r="AA842">
            <v>7900000</v>
          </cell>
          <cell r="AB842">
            <v>7.3400000000000007E-2</v>
          </cell>
          <cell r="AC842">
            <v>579860</v>
          </cell>
          <cell r="AD842">
            <v>69583.199999999997</v>
          </cell>
          <cell r="AE842">
            <v>0.12</v>
          </cell>
          <cell r="AF842">
            <v>44014</v>
          </cell>
          <cell r="AG842" t="str">
            <v>DAP DG</v>
          </cell>
          <cell r="AK842">
            <v>0.1</v>
          </cell>
          <cell r="AL842">
            <v>790000</v>
          </cell>
          <cell r="AM842">
            <v>44039</v>
          </cell>
          <cell r="AN842" t="str">
            <v>Yes</v>
          </cell>
          <cell r="AO842">
            <v>0.9</v>
          </cell>
          <cell r="AP842">
            <v>7110000</v>
          </cell>
          <cell r="AQ842">
            <v>44043</v>
          </cell>
          <cell r="AR842">
            <v>44039</v>
          </cell>
          <cell r="AS842">
            <v>0</v>
          </cell>
          <cell r="AT842">
            <v>0</v>
          </cell>
          <cell r="AX842" t="str">
            <v>Yes</v>
          </cell>
          <cell r="AZ842" t="str">
            <v>Yes</v>
          </cell>
          <cell r="BA842" t="str">
            <v>Yes</v>
          </cell>
        </row>
        <row r="843">
          <cell r="A843">
            <v>44013</v>
          </cell>
          <cell r="B843">
            <v>692</v>
          </cell>
          <cell r="C843" t="str">
            <v>C49SZX20200116JL</v>
          </cell>
          <cell r="D843" t="str">
            <v>德劲</v>
          </cell>
          <cell r="E843" t="str">
            <v>YSM20R(SV)-2</v>
          </cell>
          <cell r="F843" t="str">
            <v>#03618</v>
          </cell>
          <cell r="G843" t="e">
            <v>#REF!</v>
          </cell>
          <cell r="H843" t="e">
            <v>#REF!</v>
          </cell>
          <cell r="I843" t="str">
            <v>L-&gt;R</v>
          </cell>
          <cell r="J843" t="str">
            <v>cATS10+MVC</v>
          </cell>
          <cell r="K843">
            <v>1</v>
          </cell>
          <cell r="L843" t="str">
            <v>109917新建PO110003</v>
          </cell>
          <cell r="M843" t="str">
            <v>AUG 20</v>
          </cell>
          <cell r="N843">
            <v>44074</v>
          </cell>
          <cell r="O843">
            <v>11116422</v>
          </cell>
          <cell r="P843">
            <v>14000000</v>
          </cell>
          <cell r="Q843">
            <v>44063</v>
          </cell>
          <cell r="R843" t="str">
            <v>No</v>
          </cell>
          <cell r="S843" t="str">
            <v>C49</v>
          </cell>
          <cell r="T843" t="str">
            <v>SOUTH</v>
          </cell>
          <cell r="U843" t="str">
            <v>深圳</v>
          </cell>
          <cell r="V843" t="str">
            <v>SZ 深圳</v>
          </cell>
          <cell r="W843" t="str">
            <v>JL</v>
          </cell>
          <cell r="X843" t="str">
            <v>JPY</v>
          </cell>
          <cell r="Y843">
            <v>14000000</v>
          </cell>
          <cell r="Z843">
            <v>1</v>
          </cell>
          <cell r="AA843">
            <v>14000000</v>
          </cell>
          <cell r="AB843">
            <v>7.3400000000000007E-2</v>
          </cell>
          <cell r="AC843">
            <v>1027600.0000000001</v>
          </cell>
          <cell r="AD843">
            <v>123312.00000000001</v>
          </cell>
          <cell r="AE843">
            <v>0.12</v>
          </cell>
          <cell r="AF843">
            <v>44018</v>
          </cell>
          <cell r="AG843" t="str">
            <v>DAP SZ</v>
          </cell>
          <cell r="AK843">
            <v>0.3</v>
          </cell>
          <cell r="AL843">
            <v>4200000</v>
          </cell>
          <cell r="AM843">
            <v>44040</v>
          </cell>
          <cell r="AN843" t="str">
            <v>Yes</v>
          </cell>
          <cell r="AO843">
            <v>0.65</v>
          </cell>
          <cell r="AP843">
            <v>9100000</v>
          </cell>
          <cell r="AQ843">
            <v>44045</v>
          </cell>
          <cell r="AR843">
            <v>44071</v>
          </cell>
          <cell r="AS843">
            <v>0.05</v>
          </cell>
          <cell r="AT843">
            <v>700000</v>
          </cell>
          <cell r="AU843">
            <v>44105</v>
          </cell>
          <cell r="AV843">
            <v>44134</v>
          </cell>
          <cell r="AX843" t="str">
            <v>Yes</v>
          </cell>
          <cell r="AZ843" t="str">
            <v>Yes</v>
          </cell>
        </row>
        <row r="844">
          <cell r="A844">
            <v>44013</v>
          </cell>
          <cell r="B844">
            <v>693</v>
          </cell>
          <cell r="C844" t="str">
            <v>C49SZX20200116JL</v>
          </cell>
          <cell r="D844" t="str">
            <v>德劲</v>
          </cell>
          <cell r="E844" t="str">
            <v>YSM20R(SV)-2</v>
          </cell>
          <cell r="F844" t="str">
            <v>#03618</v>
          </cell>
          <cell r="G844" t="e">
            <v>#REF!</v>
          </cell>
          <cell r="H844" t="e">
            <v>#REF!</v>
          </cell>
          <cell r="I844" t="str">
            <v>L-&gt;R</v>
          </cell>
          <cell r="J844" t="str">
            <v>MVC</v>
          </cell>
          <cell r="K844">
            <v>1</v>
          </cell>
          <cell r="L844">
            <v>109933</v>
          </cell>
          <cell r="M844" t="str">
            <v>AUG 20</v>
          </cell>
          <cell r="N844">
            <v>44074</v>
          </cell>
          <cell r="O844">
            <v>11116422</v>
          </cell>
          <cell r="P844">
            <v>14000000</v>
          </cell>
          <cell r="Q844">
            <v>44064</v>
          </cell>
          <cell r="R844" t="str">
            <v>No</v>
          </cell>
          <cell r="S844" t="str">
            <v>C49</v>
          </cell>
          <cell r="T844" t="str">
            <v>SOUTH</v>
          </cell>
          <cell r="U844" t="str">
            <v>深圳</v>
          </cell>
          <cell r="V844" t="str">
            <v>SZ 深圳</v>
          </cell>
          <cell r="W844" t="str">
            <v>JL</v>
          </cell>
          <cell r="X844" t="str">
            <v>JPY</v>
          </cell>
          <cell r="Y844">
            <v>14000000</v>
          </cell>
          <cell r="Z844">
            <v>1</v>
          </cell>
          <cell r="AA844">
            <v>14000000</v>
          </cell>
          <cell r="AB844">
            <v>7.3400000000000007E-2</v>
          </cell>
          <cell r="AC844">
            <v>1027600.0000000001</v>
          </cell>
          <cell r="AD844">
            <v>123312.00000000001</v>
          </cell>
          <cell r="AE844">
            <v>0.12</v>
          </cell>
          <cell r="AF844">
            <v>44018</v>
          </cell>
          <cell r="AG844" t="str">
            <v>DAP SZ</v>
          </cell>
          <cell r="AK844">
            <v>0.3</v>
          </cell>
          <cell r="AL844">
            <v>4200000</v>
          </cell>
          <cell r="AM844">
            <v>44041</v>
          </cell>
          <cell r="AN844" t="str">
            <v>Yes</v>
          </cell>
          <cell r="AO844">
            <v>0.65</v>
          </cell>
          <cell r="AP844">
            <v>9100000</v>
          </cell>
          <cell r="AQ844">
            <v>44046</v>
          </cell>
          <cell r="AR844">
            <v>44071</v>
          </cell>
          <cell r="AS844">
            <v>0.05</v>
          </cell>
          <cell r="AT844">
            <v>700000</v>
          </cell>
          <cell r="AU844">
            <v>44105</v>
          </cell>
          <cell r="AV844">
            <v>44134</v>
          </cell>
          <cell r="AX844" t="str">
            <v>Yes</v>
          </cell>
          <cell r="AZ844" t="str">
            <v>Yes</v>
          </cell>
        </row>
        <row r="845">
          <cell r="A845">
            <v>44013</v>
          </cell>
          <cell r="B845">
            <v>694</v>
          </cell>
          <cell r="C845" t="str">
            <v>C49SZX20200116JL</v>
          </cell>
          <cell r="D845" t="str">
            <v>德劲</v>
          </cell>
          <cell r="E845" t="str">
            <v>YSM20R(SV)-2</v>
          </cell>
          <cell r="F845" t="str">
            <v>#03618</v>
          </cell>
          <cell r="G845" t="e">
            <v>#REF!</v>
          </cell>
          <cell r="H845" t="e">
            <v>#REF!</v>
          </cell>
          <cell r="I845" t="str">
            <v>L-&gt;R</v>
          </cell>
          <cell r="J845" t="str">
            <v>MVC</v>
          </cell>
          <cell r="K845">
            <v>1</v>
          </cell>
          <cell r="L845">
            <v>109933</v>
          </cell>
          <cell r="M845" t="str">
            <v>AUG 20</v>
          </cell>
          <cell r="N845">
            <v>44074</v>
          </cell>
          <cell r="O845">
            <v>11116422</v>
          </cell>
          <cell r="P845">
            <v>14000000</v>
          </cell>
          <cell r="Q845">
            <v>44065</v>
          </cell>
          <cell r="R845" t="str">
            <v>No</v>
          </cell>
          <cell r="S845" t="str">
            <v>C49</v>
          </cell>
          <cell r="T845" t="str">
            <v>SOUTH</v>
          </cell>
          <cell r="U845" t="str">
            <v>深圳</v>
          </cell>
          <cell r="V845" t="str">
            <v>SZ 深圳</v>
          </cell>
          <cell r="W845" t="str">
            <v>JL</v>
          </cell>
          <cell r="X845" t="str">
            <v>JPY</v>
          </cell>
          <cell r="Y845">
            <v>14000000</v>
          </cell>
          <cell r="Z845">
            <v>1</v>
          </cell>
          <cell r="AA845">
            <v>14000000</v>
          </cell>
          <cell r="AB845">
            <v>7.3400000000000007E-2</v>
          </cell>
          <cell r="AC845">
            <v>1027600.0000000001</v>
          </cell>
          <cell r="AD845">
            <v>123312.00000000001</v>
          </cell>
          <cell r="AE845">
            <v>0.12</v>
          </cell>
          <cell r="AF845">
            <v>44018</v>
          </cell>
          <cell r="AG845" t="str">
            <v>DAP SZ</v>
          </cell>
          <cell r="AK845">
            <v>0.3</v>
          </cell>
          <cell r="AL845">
            <v>4200000</v>
          </cell>
          <cell r="AM845">
            <v>44042</v>
          </cell>
          <cell r="AN845" t="str">
            <v>Yes</v>
          </cell>
          <cell r="AO845">
            <v>0.65</v>
          </cell>
          <cell r="AP845">
            <v>9100000</v>
          </cell>
          <cell r="AQ845">
            <v>44047</v>
          </cell>
          <cell r="AR845">
            <v>44071</v>
          </cell>
          <cell r="AS845">
            <v>0.05</v>
          </cell>
          <cell r="AT845">
            <v>700000</v>
          </cell>
          <cell r="AU845">
            <v>44105</v>
          </cell>
          <cell r="AV845">
            <v>44134</v>
          </cell>
          <cell r="AX845" t="str">
            <v>Yes</v>
          </cell>
          <cell r="AZ845" t="str">
            <v>Yes</v>
          </cell>
        </row>
        <row r="846">
          <cell r="A846">
            <v>44013</v>
          </cell>
          <cell r="B846">
            <v>695</v>
          </cell>
          <cell r="C846" t="str">
            <v>C49SZX20200116JL</v>
          </cell>
          <cell r="D846" t="str">
            <v>德劲</v>
          </cell>
          <cell r="E846" t="str">
            <v>YSM20R(SV)-2</v>
          </cell>
          <cell r="F846" t="str">
            <v>#03618</v>
          </cell>
          <cell r="G846" t="e">
            <v>#REF!</v>
          </cell>
          <cell r="H846" t="e">
            <v>#REF!</v>
          </cell>
          <cell r="I846" t="str">
            <v>L-&gt;R</v>
          </cell>
          <cell r="J846" t="str">
            <v>MVC</v>
          </cell>
          <cell r="K846">
            <v>1</v>
          </cell>
          <cell r="L846">
            <v>109933</v>
          </cell>
          <cell r="M846" t="str">
            <v>AUG 20</v>
          </cell>
          <cell r="N846">
            <v>44074</v>
          </cell>
          <cell r="O846">
            <v>11116422</v>
          </cell>
          <cell r="P846">
            <v>14000000</v>
          </cell>
          <cell r="Q846">
            <v>44066</v>
          </cell>
          <cell r="R846" t="str">
            <v>No</v>
          </cell>
          <cell r="S846" t="str">
            <v>C49</v>
          </cell>
          <cell r="T846" t="str">
            <v>SOUTH</v>
          </cell>
          <cell r="U846" t="str">
            <v>深圳</v>
          </cell>
          <cell r="V846" t="str">
            <v>SZ 深圳</v>
          </cell>
          <cell r="W846" t="str">
            <v>JL</v>
          </cell>
          <cell r="X846" t="str">
            <v>JPY</v>
          </cell>
          <cell r="Y846">
            <v>14000000</v>
          </cell>
          <cell r="Z846">
            <v>1</v>
          </cell>
          <cell r="AA846">
            <v>14000000</v>
          </cell>
          <cell r="AB846">
            <v>7.3400000000000007E-2</v>
          </cell>
          <cell r="AC846">
            <v>1027600.0000000001</v>
          </cell>
          <cell r="AD846">
            <v>123312.00000000001</v>
          </cell>
          <cell r="AE846">
            <v>0.12</v>
          </cell>
          <cell r="AF846">
            <v>44018</v>
          </cell>
          <cell r="AG846" t="str">
            <v>DAP SZ</v>
          </cell>
          <cell r="AK846">
            <v>0.3</v>
          </cell>
          <cell r="AL846">
            <v>4200000</v>
          </cell>
          <cell r="AM846">
            <v>44043</v>
          </cell>
          <cell r="AN846" t="str">
            <v>Yes</v>
          </cell>
          <cell r="AO846">
            <v>0.65</v>
          </cell>
          <cell r="AP846">
            <v>9100000</v>
          </cell>
          <cell r="AQ846">
            <v>44048</v>
          </cell>
          <cell r="AR846">
            <v>44071</v>
          </cell>
          <cell r="AS846">
            <v>0.05</v>
          </cell>
          <cell r="AT846">
            <v>700000</v>
          </cell>
          <cell r="AU846">
            <v>44105</v>
          </cell>
          <cell r="AV846">
            <v>44134</v>
          </cell>
          <cell r="AX846" t="str">
            <v>Yes</v>
          </cell>
          <cell r="AZ846" t="str">
            <v>Yes</v>
          </cell>
        </row>
        <row r="847">
          <cell r="A847">
            <v>44013</v>
          </cell>
          <cell r="B847">
            <v>696</v>
          </cell>
          <cell r="C847" t="str">
            <v>C49SZX20200116JL</v>
          </cell>
          <cell r="D847" t="str">
            <v>德劲</v>
          </cell>
          <cell r="E847" t="str">
            <v>YSM40R-4</v>
          </cell>
          <cell r="F847" t="str">
            <v>#03618</v>
          </cell>
          <cell r="G847" t="e">
            <v>#REF!</v>
          </cell>
          <cell r="H847" t="e">
            <v>#REF!</v>
          </cell>
          <cell r="I847" t="str">
            <v>L-&gt;R</v>
          </cell>
          <cell r="J847" t="str">
            <v>No</v>
          </cell>
          <cell r="K847">
            <v>1</v>
          </cell>
          <cell r="L847">
            <v>109981</v>
          </cell>
          <cell r="M847" t="str">
            <v>AUG 20</v>
          </cell>
          <cell r="N847">
            <v>44074</v>
          </cell>
          <cell r="O847">
            <v>11116422</v>
          </cell>
          <cell r="P847">
            <v>24000000</v>
          </cell>
          <cell r="Q847">
            <v>44067</v>
          </cell>
          <cell r="R847" t="str">
            <v>No</v>
          </cell>
          <cell r="S847" t="str">
            <v>C49</v>
          </cell>
          <cell r="T847" t="str">
            <v>SOUTH</v>
          </cell>
          <cell r="U847" t="str">
            <v>深圳</v>
          </cell>
          <cell r="V847" t="str">
            <v>SZ 深圳</v>
          </cell>
          <cell r="W847" t="str">
            <v>JL</v>
          </cell>
          <cell r="X847" t="str">
            <v>JPY</v>
          </cell>
          <cell r="Y847">
            <v>24000000</v>
          </cell>
          <cell r="Z847">
            <v>1</v>
          </cell>
          <cell r="AA847">
            <v>24000000</v>
          </cell>
          <cell r="AB847">
            <v>7.3400000000000007E-2</v>
          </cell>
          <cell r="AC847">
            <v>1761600.0000000002</v>
          </cell>
          <cell r="AD847">
            <v>211392.00000000003</v>
          </cell>
          <cell r="AE847">
            <v>0.12</v>
          </cell>
          <cell r="AF847">
            <v>44018</v>
          </cell>
          <cell r="AG847" t="str">
            <v>DAP SZ</v>
          </cell>
          <cell r="AK847">
            <v>0.3</v>
          </cell>
          <cell r="AL847">
            <v>7200000</v>
          </cell>
          <cell r="AM847">
            <v>44043</v>
          </cell>
          <cell r="AN847" t="str">
            <v>Yes</v>
          </cell>
          <cell r="AO847">
            <v>0.65</v>
          </cell>
          <cell r="AP847">
            <v>15600000</v>
          </cell>
          <cell r="AQ847">
            <v>44049</v>
          </cell>
          <cell r="AR847">
            <v>44071</v>
          </cell>
          <cell r="AS847">
            <v>0.05</v>
          </cell>
          <cell r="AT847">
            <v>1200000</v>
          </cell>
          <cell r="AU847">
            <v>44105</v>
          </cell>
          <cell r="AV847">
            <v>44134</v>
          </cell>
          <cell r="AX847" t="str">
            <v>Yes</v>
          </cell>
          <cell r="AZ847" t="str">
            <v>Yes</v>
          </cell>
        </row>
        <row r="848">
          <cell r="A848">
            <v>44013</v>
          </cell>
          <cell r="B848">
            <v>697</v>
          </cell>
          <cell r="C848" t="str">
            <v>C49SZX20200086JL</v>
          </cell>
          <cell r="D848" t="str">
            <v>大唐</v>
          </cell>
          <cell r="E848" t="str">
            <v>YSM20R(SV)-2</v>
          </cell>
          <cell r="F848" t="str">
            <v>#04703</v>
          </cell>
          <cell r="G848" t="e">
            <v>#REF!</v>
          </cell>
          <cell r="H848" t="e">
            <v>#REF!</v>
          </cell>
          <cell r="I848" t="str">
            <v>L-&gt;R</v>
          </cell>
          <cell r="J848" t="str">
            <v>No</v>
          </cell>
          <cell r="K848">
            <v>1</v>
          </cell>
          <cell r="L848" t="e">
            <v>#N/A</v>
          </cell>
          <cell r="M848" t="e">
            <v>#N/A</v>
          </cell>
          <cell r="N848"/>
          <cell r="O848"/>
          <cell r="P848"/>
          <cell r="Q848"/>
          <cell r="R848" t="str">
            <v>Yes</v>
          </cell>
          <cell r="S848" t="str">
            <v>C49</v>
          </cell>
          <cell r="T848" t="str">
            <v>SOUTH</v>
          </cell>
          <cell r="U848" t="str">
            <v>深圳</v>
          </cell>
          <cell r="V848" t="str">
            <v>SZ 深圳</v>
          </cell>
          <cell r="W848" t="str">
            <v>JL</v>
          </cell>
          <cell r="X848" t="str">
            <v>RMB</v>
          </cell>
          <cell r="Y848">
            <v>900000</v>
          </cell>
          <cell r="Z848">
            <v>1.1299999999999999</v>
          </cell>
          <cell r="AA848">
            <v>900000</v>
          </cell>
          <cell r="AB848">
            <v>1.095</v>
          </cell>
          <cell r="AC848">
            <v>872123.89380530978</v>
          </cell>
          <cell r="AD848">
            <v>104654.86725663717</v>
          </cell>
          <cell r="AE848">
            <v>0.12</v>
          </cell>
          <cell r="AF848">
            <v>44019</v>
          </cell>
          <cell r="AG848" t="str">
            <v>含税到厂</v>
          </cell>
          <cell r="AI848"/>
          <cell r="AJ848"/>
          <cell r="AK848">
            <v>0.2</v>
          </cell>
          <cell r="AL848">
            <v>180000</v>
          </cell>
          <cell r="AM848"/>
          <cell r="AN848" t="str">
            <v>No</v>
          </cell>
          <cell r="AO848">
            <v>0.8</v>
          </cell>
          <cell r="AP848">
            <v>720000</v>
          </cell>
          <cell r="AQ848"/>
          <cell r="AR848"/>
          <cell r="AS848">
            <v>0</v>
          </cell>
          <cell r="AT848">
            <v>0</v>
          </cell>
          <cell r="AV848"/>
          <cell r="AX848" t="str">
            <v>Cancel</v>
          </cell>
          <cell r="AY848"/>
          <cell r="AZ848"/>
          <cell r="BA848" t="str">
            <v>Cancel</v>
          </cell>
          <cell r="BB848" t="str">
            <v>2022-3-25Ken邮件通知</v>
          </cell>
        </row>
        <row r="849">
          <cell r="A849">
            <v>44013</v>
          </cell>
          <cell r="B849">
            <v>698</v>
          </cell>
          <cell r="C849" t="str">
            <v>C49SZX20200086JL</v>
          </cell>
          <cell r="D849" t="str">
            <v>大唐</v>
          </cell>
          <cell r="E849" t="str">
            <v>YSM10</v>
          </cell>
          <cell r="F849" t="str">
            <v>#04703</v>
          </cell>
          <cell r="G849" t="e">
            <v>#REF!</v>
          </cell>
          <cell r="H849" t="e">
            <v>#REF!</v>
          </cell>
          <cell r="I849" t="str">
            <v>L-&gt;R</v>
          </cell>
          <cell r="J849" t="str">
            <v>MVC</v>
          </cell>
          <cell r="K849">
            <v>1</v>
          </cell>
          <cell r="L849" t="e">
            <v>#N/A</v>
          </cell>
          <cell r="M849" t="e">
            <v>#N/A</v>
          </cell>
          <cell r="N849"/>
          <cell r="O849"/>
          <cell r="P849"/>
          <cell r="Q849"/>
          <cell r="R849" t="str">
            <v>Yes</v>
          </cell>
          <cell r="S849" t="str">
            <v>C49</v>
          </cell>
          <cell r="T849" t="str">
            <v>SOUTH</v>
          </cell>
          <cell r="U849" t="str">
            <v>深圳</v>
          </cell>
          <cell r="V849" t="str">
            <v>SZ 深圳</v>
          </cell>
          <cell r="W849" t="str">
            <v>JL</v>
          </cell>
          <cell r="X849" t="str">
            <v>RMB</v>
          </cell>
          <cell r="Y849">
            <v>630000</v>
          </cell>
          <cell r="Z849">
            <v>1.1299999999999999</v>
          </cell>
          <cell r="AA849">
            <v>630000</v>
          </cell>
          <cell r="AB849">
            <v>1.095</v>
          </cell>
          <cell r="AC849">
            <v>610486.72566371679</v>
          </cell>
          <cell r="AD849">
            <v>73258.407079646015</v>
          </cell>
          <cell r="AE849">
            <v>0.12</v>
          </cell>
          <cell r="AF849">
            <v>44019</v>
          </cell>
          <cell r="AG849" t="str">
            <v>含税到厂</v>
          </cell>
          <cell r="AI849"/>
          <cell r="AJ849"/>
          <cell r="AK849">
            <v>0.2</v>
          </cell>
          <cell r="AL849">
            <v>126000</v>
          </cell>
          <cell r="AM849"/>
          <cell r="AN849" t="str">
            <v>No</v>
          </cell>
          <cell r="AO849">
            <v>0.8</v>
          </cell>
          <cell r="AP849">
            <v>504000</v>
          </cell>
          <cell r="AQ849"/>
          <cell r="AR849"/>
          <cell r="AS849">
            <v>0</v>
          </cell>
          <cell r="AT849">
            <v>0</v>
          </cell>
          <cell r="AV849"/>
          <cell r="AX849" t="str">
            <v>Cancel</v>
          </cell>
          <cell r="AY849"/>
          <cell r="AZ849"/>
          <cell r="BA849" t="str">
            <v>Cancel</v>
          </cell>
          <cell r="BB849" t="str">
            <v>2022-10-10Ken邮件通知</v>
          </cell>
        </row>
        <row r="850">
          <cell r="A850">
            <v>44013</v>
          </cell>
          <cell r="B850">
            <v>699</v>
          </cell>
          <cell r="C850" t="str">
            <v>C49SZX20200088SS</v>
          </cell>
          <cell r="D850" t="str">
            <v>乐凡电子</v>
          </cell>
          <cell r="E850" t="str">
            <v>YSM20R(SV)-2</v>
          </cell>
          <cell r="F850" t="str">
            <v>#04319</v>
          </cell>
          <cell r="G850" t="e">
            <v>#REF!</v>
          </cell>
          <cell r="H850" t="e">
            <v>#REF!</v>
          </cell>
          <cell r="I850" t="str">
            <v>R-&gt;L</v>
          </cell>
          <cell r="J850" t="str">
            <v>No</v>
          </cell>
          <cell r="K850">
            <v>1</v>
          </cell>
          <cell r="L850">
            <v>109984</v>
          </cell>
          <cell r="M850" t="str">
            <v>OCT 20</v>
          </cell>
          <cell r="N850">
            <v>44117</v>
          </cell>
          <cell r="O850">
            <v>11116441</v>
          </cell>
          <cell r="P850">
            <v>12100000</v>
          </cell>
          <cell r="Q850">
            <v>44105</v>
          </cell>
          <cell r="R850" t="str">
            <v>No</v>
          </cell>
          <cell r="S850" t="str">
            <v>C49</v>
          </cell>
          <cell r="T850" t="str">
            <v>SOUTH</v>
          </cell>
          <cell r="U850" t="str">
            <v>深圳</v>
          </cell>
          <cell r="V850" t="str">
            <v>SZ 深圳</v>
          </cell>
          <cell r="W850" t="str">
            <v>SS</v>
          </cell>
          <cell r="X850" t="str">
            <v>JPY</v>
          </cell>
          <cell r="Y850">
            <v>12100000</v>
          </cell>
          <cell r="Z850">
            <v>1</v>
          </cell>
          <cell r="AA850">
            <v>12100000</v>
          </cell>
          <cell r="AB850">
            <v>7.3400000000000007E-2</v>
          </cell>
          <cell r="AC850">
            <v>888140.00000000012</v>
          </cell>
          <cell r="AD850">
            <v>106576.8</v>
          </cell>
          <cell r="AE850">
            <v>0.12</v>
          </cell>
          <cell r="AF850">
            <v>44020</v>
          </cell>
          <cell r="AG850" t="str">
            <v>DAP SZ</v>
          </cell>
          <cell r="AI850">
            <v>20000</v>
          </cell>
          <cell r="AJ850">
            <v>44053</v>
          </cell>
          <cell r="AK850">
            <v>1</v>
          </cell>
          <cell r="AL850">
            <v>12100000</v>
          </cell>
          <cell r="AM850">
            <v>44094</v>
          </cell>
          <cell r="AN850" t="str">
            <v>Yes</v>
          </cell>
          <cell r="AO850">
            <v>0</v>
          </cell>
          <cell r="AP850">
            <v>0</v>
          </cell>
          <cell r="AS850">
            <v>0</v>
          </cell>
          <cell r="AT850">
            <v>0</v>
          </cell>
          <cell r="AX850" t="str">
            <v>Yes</v>
          </cell>
          <cell r="AZ850" t="str">
            <v>Yes</v>
          </cell>
          <cell r="BA850" t="str">
            <v>Yes</v>
          </cell>
        </row>
        <row r="851">
          <cell r="A851">
            <v>44013</v>
          </cell>
          <cell r="B851">
            <v>700</v>
          </cell>
          <cell r="C851" t="str">
            <v>C28SZX20200049KC</v>
          </cell>
          <cell r="D851" t="str">
            <v>昱为</v>
          </cell>
          <cell r="E851" t="str">
            <v>Heller 1826MK5</v>
          </cell>
          <cell r="F851" t="str">
            <v>NO</v>
          </cell>
          <cell r="G851" t="e">
            <v>#REF!</v>
          </cell>
          <cell r="H851" t="e">
            <v>#REF!</v>
          </cell>
          <cell r="I851" t="str">
            <v>L-&gt;R</v>
          </cell>
          <cell r="J851" t="str">
            <v>No</v>
          </cell>
          <cell r="K851">
            <v>1</v>
          </cell>
          <cell r="L851" t="str">
            <v>B28109975</v>
          </cell>
          <cell r="M851" t="str">
            <v>AUG 20</v>
          </cell>
          <cell r="R851" t="str">
            <v>No</v>
          </cell>
          <cell r="S851" t="str">
            <v>C28</v>
          </cell>
          <cell r="T851" t="str">
            <v>SOUTH</v>
          </cell>
          <cell r="U851" t="str">
            <v>深圳</v>
          </cell>
          <cell r="V851" t="str">
            <v>SZ 深圳</v>
          </cell>
          <cell r="W851" t="str">
            <v>KC</v>
          </cell>
          <cell r="X851" t="str">
            <v>USD</v>
          </cell>
          <cell r="Y851">
            <v>59000</v>
          </cell>
          <cell r="Z851">
            <v>1</v>
          </cell>
          <cell r="AA851">
            <v>59000</v>
          </cell>
          <cell r="AB851">
            <v>7.8</v>
          </cell>
          <cell r="AC851">
            <v>460200</v>
          </cell>
          <cell r="AD851">
            <v>55224</v>
          </cell>
          <cell r="AE851">
            <v>0.12</v>
          </cell>
          <cell r="AF851">
            <v>44015</v>
          </cell>
          <cell r="AG851" t="str">
            <v>CIF HK</v>
          </cell>
          <cell r="AK851">
            <v>0.3</v>
          </cell>
          <cell r="AL851">
            <v>17700</v>
          </cell>
          <cell r="AM851">
            <v>44043</v>
          </cell>
          <cell r="AN851" t="str">
            <v>Yes</v>
          </cell>
          <cell r="AO851">
            <v>0.7</v>
          </cell>
          <cell r="AP851">
            <v>41300</v>
          </cell>
          <cell r="AQ851">
            <v>44045</v>
          </cell>
          <cell r="AR851">
            <v>44069</v>
          </cell>
          <cell r="AS851">
            <v>0</v>
          </cell>
          <cell r="AT851">
            <v>0</v>
          </cell>
          <cell r="AX851" t="str">
            <v>Yes</v>
          </cell>
        </row>
        <row r="852">
          <cell r="A852">
            <v>44013</v>
          </cell>
          <cell r="B852">
            <v>701</v>
          </cell>
          <cell r="C852" t="str">
            <v>C49SZX20200095R1SS</v>
          </cell>
          <cell r="D852" t="str">
            <v>前海福源</v>
          </cell>
          <cell r="E852" t="str">
            <v>YSM10</v>
          </cell>
          <cell r="F852" t="str">
            <v>#03643</v>
          </cell>
          <cell r="G852" t="e">
            <v>#REF!</v>
          </cell>
          <cell r="H852" t="e">
            <v>#REF!</v>
          </cell>
          <cell r="I852" t="str">
            <v>L-&gt;R</v>
          </cell>
          <cell r="J852" t="str">
            <v>No</v>
          </cell>
          <cell r="K852">
            <v>1</v>
          </cell>
          <cell r="L852">
            <v>109976</v>
          </cell>
          <cell r="M852" t="str">
            <v>SEP 20</v>
          </cell>
          <cell r="N852">
            <v>44103</v>
          </cell>
          <cell r="O852">
            <v>11116434</v>
          </cell>
          <cell r="P852">
            <v>6565000</v>
          </cell>
          <cell r="Q852">
            <v>44102</v>
          </cell>
          <cell r="R852" t="str">
            <v>No</v>
          </cell>
          <cell r="S852" t="str">
            <v>C49</v>
          </cell>
          <cell r="T852" t="str">
            <v>SOUTH</v>
          </cell>
          <cell r="U852" t="str">
            <v>深圳</v>
          </cell>
          <cell r="V852" t="str">
            <v>SZ 深圳</v>
          </cell>
          <cell r="W852" t="str">
            <v>SS</v>
          </cell>
          <cell r="X852" t="str">
            <v>JPY</v>
          </cell>
          <cell r="Y852">
            <v>6565000</v>
          </cell>
          <cell r="Z852">
            <v>1</v>
          </cell>
          <cell r="AA852">
            <v>6565000</v>
          </cell>
          <cell r="AB852">
            <v>7.3400000000000007E-2</v>
          </cell>
          <cell r="AC852">
            <v>481871.00000000006</v>
          </cell>
          <cell r="AD852">
            <v>57824.520000000004</v>
          </cell>
          <cell r="AE852">
            <v>0.12</v>
          </cell>
          <cell r="AF852">
            <v>44021</v>
          </cell>
          <cell r="AG852" t="str">
            <v>DAP SZ</v>
          </cell>
          <cell r="AK852">
            <v>0.1</v>
          </cell>
          <cell r="AL852">
            <v>656500</v>
          </cell>
          <cell r="AM852">
            <v>44045</v>
          </cell>
          <cell r="AN852" t="str">
            <v>Yes</v>
          </cell>
          <cell r="AO852">
            <v>0.9</v>
          </cell>
          <cell r="AP852">
            <v>5908500</v>
          </cell>
          <cell r="AQ852">
            <v>44075</v>
          </cell>
          <cell r="AR852">
            <v>44098</v>
          </cell>
          <cell r="AS852">
            <v>0</v>
          </cell>
          <cell r="AT852">
            <v>0</v>
          </cell>
          <cell r="AX852" t="str">
            <v>Yes</v>
          </cell>
          <cell r="AZ852" t="str">
            <v>Yes</v>
          </cell>
          <cell r="BA852" t="str">
            <v>Yes</v>
          </cell>
        </row>
        <row r="853">
          <cell r="A853">
            <v>44013</v>
          </cell>
          <cell r="B853">
            <v>702</v>
          </cell>
          <cell r="C853" t="str">
            <v>C49SZX20200095R1SS</v>
          </cell>
          <cell r="D853" t="str">
            <v>前海福源</v>
          </cell>
          <cell r="E853" t="str">
            <v>YSM10</v>
          </cell>
          <cell r="F853" t="str">
            <v>#03643</v>
          </cell>
          <cell r="G853" t="e">
            <v>#REF!</v>
          </cell>
          <cell r="H853" t="e">
            <v>#REF!</v>
          </cell>
          <cell r="I853" t="str">
            <v>L-&gt;R</v>
          </cell>
          <cell r="J853" t="str">
            <v>No</v>
          </cell>
          <cell r="K853">
            <v>1</v>
          </cell>
          <cell r="L853">
            <v>109977</v>
          </cell>
          <cell r="M853" t="str">
            <v>SEP 20</v>
          </cell>
          <cell r="N853">
            <v>44103</v>
          </cell>
          <cell r="O853">
            <v>11116434</v>
          </cell>
          <cell r="P853">
            <v>6565000</v>
          </cell>
          <cell r="Q853">
            <v>44102</v>
          </cell>
          <cell r="R853" t="str">
            <v>No</v>
          </cell>
          <cell r="S853" t="str">
            <v>C49</v>
          </cell>
          <cell r="T853" t="str">
            <v>SOUTH</v>
          </cell>
          <cell r="U853" t="str">
            <v>深圳</v>
          </cell>
          <cell r="V853" t="str">
            <v>SZ 深圳</v>
          </cell>
          <cell r="W853" t="str">
            <v>SS</v>
          </cell>
          <cell r="X853" t="str">
            <v>JPY</v>
          </cell>
          <cell r="Y853">
            <v>6565000</v>
          </cell>
          <cell r="Z853">
            <v>1</v>
          </cell>
          <cell r="AA853">
            <v>6565000</v>
          </cell>
          <cell r="AB853">
            <v>7.3400000000000007E-2</v>
          </cell>
          <cell r="AC853">
            <v>481871.00000000006</v>
          </cell>
          <cell r="AD853">
            <v>57824.520000000004</v>
          </cell>
          <cell r="AE853">
            <v>0.12</v>
          </cell>
          <cell r="AF853">
            <v>44021</v>
          </cell>
          <cell r="AG853" t="str">
            <v>DAP SZ</v>
          </cell>
          <cell r="AK853">
            <v>0.1</v>
          </cell>
          <cell r="AL853">
            <v>656500</v>
          </cell>
          <cell r="AM853">
            <v>44045</v>
          </cell>
          <cell r="AN853" t="str">
            <v>Yes</v>
          </cell>
          <cell r="AO853">
            <v>0.9</v>
          </cell>
          <cell r="AP853">
            <v>5908500</v>
          </cell>
          <cell r="AQ853">
            <v>44075</v>
          </cell>
          <cell r="AR853">
            <v>44098</v>
          </cell>
          <cell r="AS853">
            <v>0</v>
          </cell>
          <cell r="AT853">
            <v>0</v>
          </cell>
          <cell r="AX853" t="str">
            <v>Yes</v>
          </cell>
          <cell r="AZ853" t="str">
            <v>Yes</v>
          </cell>
          <cell r="BA853" t="str">
            <v>Yes</v>
          </cell>
        </row>
        <row r="854">
          <cell r="A854">
            <v>44013</v>
          </cell>
          <cell r="B854">
            <v>703</v>
          </cell>
          <cell r="C854" t="str">
            <v>C49SZX20200092SS</v>
          </cell>
          <cell r="D854" t="str">
            <v>新平泰end user:弛瑞</v>
          </cell>
          <cell r="E854" t="str">
            <v>YSM20R(SV)-2</v>
          </cell>
          <cell r="F854" t="str">
            <v>#04213</v>
          </cell>
          <cell r="G854" t="e">
            <v>#REF!</v>
          </cell>
          <cell r="H854" t="e">
            <v>#REF!</v>
          </cell>
          <cell r="I854" t="str">
            <v>L-&gt;R</v>
          </cell>
          <cell r="J854" t="str">
            <v>No</v>
          </cell>
          <cell r="K854">
            <v>1</v>
          </cell>
          <cell r="L854">
            <v>109886</v>
          </cell>
          <cell r="M854" t="str">
            <v>JUL 20</v>
          </cell>
          <cell r="N854">
            <v>44032</v>
          </cell>
          <cell r="O854">
            <v>11116405</v>
          </cell>
          <cell r="P854">
            <v>12663000</v>
          </cell>
          <cell r="Q854">
            <v>44032</v>
          </cell>
          <cell r="R854" t="str">
            <v>No</v>
          </cell>
          <cell r="S854" t="str">
            <v>C49</v>
          </cell>
          <cell r="T854" t="str">
            <v>SOUTH</v>
          </cell>
          <cell r="U854" t="str">
            <v>深圳</v>
          </cell>
          <cell r="V854" t="str">
            <v>SZ 深圳</v>
          </cell>
          <cell r="W854" t="str">
            <v>SS</v>
          </cell>
          <cell r="X854" t="str">
            <v>JPY</v>
          </cell>
          <cell r="Y854">
            <v>12663000</v>
          </cell>
          <cell r="Z854">
            <v>1</v>
          </cell>
          <cell r="AA854">
            <v>12663000</v>
          </cell>
          <cell r="AB854">
            <v>7.3400000000000007E-2</v>
          </cell>
          <cell r="AC854">
            <v>929464.20000000007</v>
          </cell>
          <cell r="AD854">
            <v>111535.704</v>
          </cell>
          <cell r="AE854">
            <v>0.12</v>
          </cell>
          <cell r="AF854">
            <v>44021</v>
          </cell>
          <cell r="AG854" t="str">
            <v>DAP SZ</v>
          </cell>
          <cell r="AK854" t="str">
            <v>agree</v>
          </cell>
          <cell r="AL854">
            <v>916300</v>
          </cell>
          <cell r="AM854">
            <v>44043</v>
          </cell>
          <cell r="AN854" t="str">
            <v>Yes</v>
          </cell>
          <cell r="AO854" t="str">
            <v>agree</v>
          </cell>
          <cell r="AP854">
            <v>11746700</v>
          </cell>
          <cell r="AQ854">
            <v>44043</v>
          </cell>
          <cell r="AR854">
            <v>44028</v>
          </cell>
          <cell r="AS854">
            <v>0</v>
          </cell>
          <cell r="AT854">
            <v>0</v>
          </cell>
          <cell r="AX854" t="str">
            <v>Yes</v>
          </cell>
          <cell r="AZ854" t="str">
            <v>Yes</v>
          </cell>
          <cell r="BA854" t="str">
            <v>Yes</v>
          </cell>
        </row>
        <row r="855">
          <cell r="A855">
            <v>44013</v>
          </cell>
          <cell r="B855">
            <v>704</v>
          </cell>
          <cell r="C855" t="str">
            <v>C49SZX20200068MZ</v>
          </cell>
          <cell r="D855" t="str">
            <v>天星创展</v>
          </cell>
          <cell r="E855" t="str">
            <v>YSM20R(SV)-2</v>
          </cell>
          <cell r="F855" t="str">
            <v>#72423</v>
          </cell>
          <cell r="G855" t="e">
            <v>#REF!</v>
          </cell>
          <cell r="H855" t="e">
            <v>#REF!</v>
          </cell>
          <cell r="I855" t="str">
            <v>L-&gt;R</v>
          </cell>
          <cell r="J855" t="str">
            <v>No</v>
          </cell>
          <cell r="K855">
            <v>1</v>
          </cell>
          <cell r="L855" t="str">
            <v>109917(拆分PO109963，新建PO110004）</v>
          </cell>
          <cell r="M855" t="str">
            <v>JUL 20</v>
          </cell>
          <cell r="N855">
            <v>44043</v>
          </cell>
          <cell r="O855">
            <v>11116410</v>
          </cell>
          <cell r="P855">
            <v>10500000</v>
          </cell>
          <cell r="Q855">
            <v>44063</v>
          </cell>
          <cell r="R855" t="str">
            <v>No</v>
          </cell>
          <cell r="S855" t="str">
            <v>C49</v>
          </cell>
          <cell r="T855" t="str">
            <v>SOUTH</v>
          </cell>
          <cell r="U855" t="str">
            <v>深圳</v>
          </cell>
          <cell r="V855" t="str">
            <v>SZ 深圳</v>
          </cell>
          <cell r="W855" t="str">
            <v>MZ</v>
          </cell>
          <cell r="X855" t="str">
            <v>JPY</v>
          </cell>
          <cell r="Y855">
            <v>10500000</v>
          </cell>
          <cell r="Z855">
            <v>1</v>
          </cell>
          <cell r="AA855">
            <v>10500000</v>
          </cell>
          <cell r="AB855">
            <v>7.3400000000000007E-2</v>
          </cell>
          <cell r="AC855">
            <v>770700.00000000012</v>
          </cell>
          <cell r="AD855">
            <v>92484.000000000015</v>
          </cell>
          <cell r="AE855">
            <v>0.12</v>
          </cell>
          <cell r="AF855">
            <v>44021</v>
          </cell>
          <cell r="AG855" t="str">
            <v>DAP SZ</v>
          </cell>
          <cell r="AK855">
            <v>0.2</v>
          </cell>
          <cell r="AL855">
            <v>2100000</v>
          </cell>
          <cell r="AM855">
            <v>44043</v>
          </cell>
          <cell r="AN855" t="str">
            <v>Yes</v>
          </cell>
          <cell r="AO855">
            <v>0.8</v>
          </cell>
          <cell r="AP855">
            <v>8400000</v>
          </cell>
          <cell r="AQ855">
            <v>44043</v>
          </cell>
          <cell r="AR855">
            <v>44040</v>
          </cell>
          <cell r="AS855">
            <v>0</v>
          </cell>
          <cell r="AT855">
            <v>0</v>
          </cell>
          <cell r="AX855" t="str">
            <v>Yes</v>
          </cell>
          <cell r="AZ855" t="str">
            <v>Yes</v>
          </cell>
          <cell r="BA855" t="str">
            <v>Yes</v>
          </cell>
        </row>
        <row r="856">
          <cell r="A856">
            <v>44013</v>
          </cell>
          <cell r="B856">
            <v>705</v>
          </cell>
          <cell r="C856" t="str">
            <v>C49SZX20200093SS</v>
          </cell>
          <cell r="D856" t="str">
            <v>弛瑞</v>
          </cell>
          <cell r="E856" t="str">
            <v>YSM20R(SV)-2</v>
          </cell>
          <cell r="F856" t="str">
            <v>#04213</v>
          </cell>
          <cell r="G856" t="e">
            <v>#REF!</v>
          </cell>
          <cell r="H856" t="e">
            <v>#REF!</v>
          </cell>
          <cell r="I856" t="str">
            <v>L-&gt;R</v>
          </cell>
          <cell r="J856" t="str">
            <v>No</v>
          </cell>
          <cell r="K856">
            <v>1</v>
          </cell>
          <cell r="L856" t="e">
            <v>#N/A</v>
          </cell>
          <cell r="M856" t="e">
            <v>#N/A</v>
          </cell>
          <cell r="N856"/>
          <cell r="O856"/>
          <cell r="P856"/>
          <cell r="Q856"/>
          <cell r="R856" t="str">
            <v>No</v>
          </cell>
          <cell r="S856" t="str">
            <v>C49</v>
          </cell>
          <cell r="T856" t="str">
            <v>SOUTH</v>
          </cell>
          <cell r="U856" t="str">
            <v>深圳</v>
          </cell>
          <cell r="V856" t="str">
            <v>SZ 深圳</v>
          </cell>
          <cell r="W856" t="str">
            <v>SS</v>
          </cell>
          <cell r="X856" t="str">
            <v>JPY</v>
          </cell>
          <cell r="Y856">
            <v>11000000</v>
          </cell>
          <cell r="Z856">
            <v>1</v>
          </cell>
          <cell r="AA856">
            <v>11000000</v>
          </cell>
          <cell r="AB856">
            <v>7.3400000000000007E-2</v>
          </cell>
          <cell r="AC856">
            <v>807400.00000000012</v>
          </cell>
          <cell r="AD856">
            <v>96888.000000000015</v>
          </cell>
          <cell r="AE856">
            <v>0.12</v>
          </cell>
          <cell r="AF856">
            <v>44022</v>
          </cell>
          <cell r="AG856" t="str">
            <v>DAP SZ</v>
          </cell>
          <cell r="AI856"/>
          <cell r="AJ856"/>
          <cell r="AK856">
            <v>0.1</v>
          </cell>
          <cell r="AL856">
            <v>1100000</v>
          </cell>
          <cell r="AM856"/>
          <cell r="AN856" t="str">
            <v>No</v>
          </cell>
          <cell r="AO856">
            <v>0.9</v>
          </cell>
          <cell r="AP856">
            <v>9900000</v>
          </cell>
          <cell r="AQ856"/>
          <cell r="AR856"/>
          <cell r="AS856">
            <v>0</v>
          </cell>
          <cell r="AT856">
            <v>0</v>
          </cell>
          <cell r="AV856"/>
          <cell r="AX856" t="str">
            <v>Cancel</v>
          </cell>
          <cell r="AY856"/>
          <cell r="AZ856"/>
          <cell r="BA856"/>
        </row>
        <row r="857">
          <cell r="A857">
            <v>44025</v>
          </cell>
          <cell r="B857">
            <v>706</v>
          </cell>
          <cell r="C857" t="str">
            <v>C49SZX20200075EC</v>
          </cell>
          <cell r="D857" t="str">
            <v>海红天远</v>
          </cell>
          <cell r="E857" t="str">
            <v>YSM10</v>
          </cell>
          <cell r="F857" t="str">
            <v>#04726</v>
          </cell>
          <cell r="G857" t="e">
            <v>#REF!</v>
          </cell>
          <cell r="H857" t="e">
            <v>#REF!</v>
          </cell>
          <cell r="I857" t="str">
            <v>R-&gt;L</v>
          </cell>
          <cell r="J857" t="str">
            <v>MVC+ATS15</v>
          </cell>
          <cell r="K857">
            <v>1</v>
          </cell>
          <cell r="L857">
            <v>109957</v>
          </cell>
          <cell r="M857" t="str">
            <v>SEP 20</v>
          </cell>
          <cell r="N857">
            <v>44096</v>
          </cell>
          <cell r="O857">
            <v>11116428</v>
          </cell>
          <cell r="P857">
            <v>10000000</v>
          </cell>
          <cell r="Q857">
            <v>44094</v>
          </cell>
          <cell r="R857" t="str">
            <v>Yes</v>
          </cell>
          <cell r="S857" t="str">
            <v>C49</v>
          </cell>
          <cell r="T857" t="str">
            <v>SOUTH</v>
          </cell>
          <cell r="U857" t="str">
            <v>深圳</v>
          </cell>
          <cell r="V857" t="str">
            <v>SZ 深圳</v>
          </cell>
          <cell r="W857" t="str">
            <v>EC</v>
          </cell>
          <cell r="X857" t="str">
            <v>JPY</v>
          </cell>
          <cell r="Y857">
            <v>10000000</v>
          </cell>
          <cell r="Z857">
            <v>1</v>
          </cell>
          <cell r="AA857">
            <v>10000000</v>
          </cell>
          <cell r="AB857">
            <v>7.3400000000000007E-2</v>
          </cell>
          <cell r="AC857">
            <v>734000.00000000012</v>
          </cell>
          <cell r="AD857">
            <v>88080.000000000015</v>
          </cell>
          <cell r="AE857">
            <v>0.12</v>
          </cell>
          <cell r="AF857">
            <v>44025</v>
          </cell>
          <cell r="AG857" t="str">
            <v>CIF HK</v>
          </cell>
          <cell r="AK857">
            <v>0.2</v>
          </cell>
          <cell r="AL857">
            <v>2000000</v>
          </cell>
          <cell r="AM857">
            <v>44043</v>
          </cell>
          <cell r="AN857" t="str">
            <v>Yes</v>
          </cell>
          <cell r="AO857">
            <v>0.8</v>
          </cell>
          <cell r="AP857">
            <v>8000000</v>
          </cell>
          <cell r="AQ857">
            <v>44094</v>
          </cell>
          <cell r="AR857">
            <v>44091</v>
          </cell>
          <cell r="AS857">
            <v>0</v>
          </cell>
          <cell r="AT857">
            <v>0</v>
          </cell>
          <cell r="AX857" t="str">
            <v>Yes</v>
          </cell>
          <cell r="AZ857" t="str">
            <v>Yes</v>
          </cell>
          <cell r="BA857" t="str">
            <v>Yes</v>
          </cell>
        </row>
        <row r="858">
          <cell r="A858">
            <v>44026</v>
          </cell>
          <cell r="B858">
            <v>707</v>
          </cell>
          <cell r="C858" t="str">
            <v>C49SZX20200075EC</v>
          </cell>
          <cell r="D858" t="str">
            <v>海红天远</v>
          </cell>
          <cell r="E858" t="str">
            <v>YSM10</v>
          </cell>
          <cell r="F858" t="str">
            <v>#04726</v>
          </cell>
          <cell r="G858" t="e">
            <v>#REF!</v>
          </cell>
          <cell r="H858" t="e">
            <v>#REF!</v>
          </cell>
          <cell r="I858" t="str">
            <v>R-&gt;L</v>
          </cell>
          <cell r="J858" t="str">
            <v>No</v>
          </cell>
          <cell r="K858">
            <v>1</v>
          </cell>
          <cell r="L858">
            <v>109958</v>
          </cell>
          <cell r="M858" t="str">
            <v>SEP 20</v>
          </cell>
          <cell r="N858">
            <v>44096</v>
          </cell>
          <cell r="O858">
            <v>11116428</v>
          </cell>
          <cell r="P858">
            <v>10000000</v>
          </cell>
          <cell r="Q858">
            <v>44094</v>
          </cell>
          <cell r="R858" t="str">
            <v>Yes</v>
          </cell>
          <cell r="S858" t="str">
            <v>C49</v>
          </cell>
          <cell r="T858" t="str">
            <v>SOUTH</v>
          </cell>
          <cell r="U858" t="str">
            <v>深圳</v>
          </cell>
          <cell r="V858" t="str">
            <v>SZ 深圳</v>
          </cell>
          <cell r="W858" t="str">
            <v>EC</v>
          </cell>
          <cell r="X858" t="str">
            <v>JPY</v>
          </cell>
          <cell r="Y858">
            <v>10000000</v>
          </cell>
          <cell r="Z858">
            <v>1</v>
          </cell>
          <cell r="AA858">
            <v>10000000</v>
          </cell>
          <cell r="AB858">
            <v>7.3400000000000007E-2</v>
          </cell>
          <cell r="AC858">
            <v>734000.00000000012</v>
          </cell>
          <cell r="AD858">
            <v>88080.000000000015</v>
          </cell>
          <cell r="AE858">
            <v>0.12</v>
          </cell>
          <cell r="AF858">
            <v>44025</v>
          </cell>
          <cell r="AG858" t="str">
            <v>CIF HK</v>
          </cell>
          <cell r="AK858">
            <v>0.2</v>
          </cell>
          <cell r="AL858">
            <v>2000000</v>
          </cell>
          <cell r="AM858">
            <v>44043</v>
          </cell>
          <cell r="AN858" t="str">
            <v>Yes</v>
          </cell>
          <cell r="AO858">
            <v>0.8</v>
          </cell>
          <cell r="AP858">
            <v>8000000</v>
          </cell>
          <cell r="AQ858">
            <v>44094</v>
          </cell>
          <cell r="AR858">
            <v>44091</v>
          </cell>
          <cell r="AS858">
            <v>0</v>
          </cell>
          <cell r="AT858">
            <v>0</v>
          </cell>
          <cell r="AX858" t="str">
            <v>Yes</v>
          </cell>
          <cell r="AZ858" t="str">
            <v>Yes</v>
          </cell>
          <cell r="BA858" t="str">
            <v>Yes</v>
          </cell>
        </row>
        <row r="859">
          <cell r="A859">
            <v>44027</v>
          </cell>
          <cell r="B859">
            <v>708</v>
          </cell>
          <cell r="C859" t="str">
            <v>C49SZX20200075EC</v>
          </cell>
          <cell r="D859" t="str">
            <v>海红天远</v>
          </cell>
          <cell r="E859" t="str">
            <v>YSM20R(SV)-2</v>
          </cell>
          <cell r="F859" t="str">
            <v>#04726</v>
          </cell>
          <cell r="G859" t="e">
            <v>#REF!</v>
          </cell>
          <cell r="H859" t="e">
            <v>#REF!</v>
          </cell>
          <cell r="I859" t="str">
            <v>R-&gt;L</v>
          </cell>
          <cell r="J859" t="str">
            <v>No</v>
          </cell>
          <cell r="K859">
            <v>1</v>
          </cell>
          <cell r="L859">
            <v>109954</v>
          </cell>
          <cell r="M859" t="str">
            <v>SEP 20</v>
          </cell>
          <cell r="N859">
            <v>44096</v>
          </cell>
          <cell r="O859">
            <v>11116428</v>
          </cell>
          <cell r="P859">
            <v>14200000</v>
          </cell>
          <cell r="Q859">
            <v>44094</v>
          </cell>
          <cell r="R859" t="str">
            <v>Yes</v>
          </cell>
          <cell r="S859" t="str">
            <v>C49</v>
          </cell>
          <cell r="T859" t="str">
            <v>SOUTH</v>
          </cell>
          <cell r="U859" t="str">
            <v>深圳</v>
          </cell>
          <cell r="V859" t="str">
            <v>SZ 深圳</v>
          </cell>
          <cell r="W859" t="str">
            <v>EC</v>
          </cell>
          <cell r="X859" t="str">
            <v>JPY</v>
          </cell>
          <cell r="Y859">
            <v>14200000</v>
          </cell>
          <cell r="Z859">
            <v>1</v>
          </cell>
          <cell r="AA859">
            <v>14200000</v>
          </cell>
          <cell r="AB859">
            <v>7.3400000000000007E-2</v>
          </cell>
          <cell r="AC859">
            <v>1042280.0000000001</v>
          </cell>
          <cell r="AD859">
            <v>125073.60000000001</v>
          </cell>
          <cell r="AE859">
            <v>0.12</v>
          </cell>
          <cell r="AF859">
            <v>44025</v>
          </cell>
          <cell r="AG859" t="str">
            <v>CIF HK</v>
          </cell>
          <cell r="AK859">
            <v>0.2</v>
          </cell>
          <cell r="AL859">
            <v>2840000</v>
          </cell>
          <cell r="AM859">
            <v>44043</v>
          </cell>
          <cell r="AN859" t="str">
            <v>Yes</v>
          </cell>
          <cell r="AO859">
            <v>0.8</v>
          </cell>
          <cell r="AP859">
            <v>11360000</v>
          </cell>
          <cell r="AQ859">
            <v>44094</v>
          </cell>
          <cell r="AR859">
            <v>44091</v>
          </cell>
          <cell r="AS859">
            <v>0</v>
          </cell>
          <cell r="AT859">
            <v>0</v>
          </cell>
          <cell r="AX859" t="str">
            <v>Yes</v>
          </cell>
          <cell r="AZ859" t="str">
            <v>Yes</v>
          </cell>
          <cell r="BA859" t="str">
            <v>Yes</v>
          </cell>
        </row>
        <row r="860">
          <cell r="A860">
            <v>44028</v>
          </cell>
          <cell r="B860">
            <v>709</v>
          </cell>
          <cell r="C860" t="str">
            <v>C49SZX20200098ZX</v>
          </cell>
          <cell r="D860" t="str">
            <v>格美通</v>
          </cell>
          <cell r="E860" t="str">
            <v>YSM10</v>
          </cell>
          <cell r="F860" t="str">
            <v>#77804</v>
          </cell>
          <cell r="G860" t="e">
            <v>#REF!</v>
          </cell>
          <cell r="H860" t="e">
            <v>#REF!</v>
          </cell>
          <cell r="I860" t="str">
            <v>L-&gt;R</v>
          </cell>
          <cell r="J860" t="str">
            <v>MVC</v>
          </cell>
          <cell r="K860">
            <v>1</v>
          </cell>
          <cell r="L860">
            <v>109924</v>
          </cell>
          <cell r="M860" t="str">
            <v>JUL 20</v>
          </cell>
          <cell r="N860">
            <v>44043</v>
          </cell>
          <cell r="O860">
            <v>11116411</v>
          </cell>
          <cell r="P860">
            <v>7300000</v>
          </cell>
          <cell r="Q860">
            <v>44063</v>
          </cell>
          <cell r="R860" t="str">
            <v>No</v>
          </cell>
          <cell r="S860" t="str">
            <v>C49</v>
          </cell>
          <cell r="T860" t="str">
            <v>SOUTH</v>
          </cell>
          <cell r="U860" t="str">
            <v>深圳</v>
          </cell>
          <cell r="V860" t="str">
            <v>SZ 深圳</v>
          </cell>
          <cell r="W860" t="str">
            <v>ZX</v>
          </cell>
          <cell r="X860" t="str">
            <v>JPY</v>
          </cell>
          <cell r="Y860">
            <v>7300000</v>
          </cell>
          <cell r="Z860">
            <v>1</v>
          </cell>
          <cell r="AA860">
            <v>7300000</v>
          </cell>
          <cell r="AB860">
            <v>7.3400000000000007E-2</v>
          </cell>
          <cell r="AC860">
            <v>535820</v>
          </cell>
          <cell r="AD860">
            <v>64298.399999999994</v>
          </cell>
          <cell r="AE860">
            <v>0.12</v>
          </cell>
          <cell r="AF860">
            <v>44026</v>
          </cell>
          <cell r="AG860" t="str">
            <v>DAP SZ</v>
          </cell>
          <cell r="AK860" t="str">
            <v>agree</v>
          </cell>
          <cell r="AL860">
            <v>152548</v>
          </cell>
          <cell r="AM860">
            <v>44043</v>
          </cell>
          <cell r="AN860" t="str">
            <v>Yes</v>
          </cell>
          <cell r="AO860" t="str">
            <v>agree</v>
          </cell>
          <cell r="AP860">
            <v>14447452</v>
          </cell>
          <cell r="AQ860">
            <v>44043</v>
          </cell>
          <cell r="AR860">
            <v>44041</v>
          </cell>
          <cell r="AS860">
            <v>0</v>
          </cell>
          <cell r="AT860">
            <v>0</v>
          </cell>
          <cell r="AX860" t="str">
            <v>Yes</v>
          </cell>
          <cell r="AZ860" t="str">
            <v>Yes</v>
          </cell>
          <cell r="BA860" t="str">
            <v>Yes</v>
          </cell>
        </row>
        <row r="861">
          <cell r="A861">
            <v>44029</v>
          </cell>
          <cell r="B861">
            <v>710</v>
          </cell>
          <cell r="C861" t="str">
            <v>C49SZX20200098ZX</v>
          </cell>
          <cell r="D861" t="str">
            <v>格美通</v>
          </cell>
          <cell r="E861" t="str">
            <v>YSM10</v>
          </cell>
          <cell r="F861" t="str">
            <v>#77804</v>
          </cell>
          <cell r="G861" t="e">
            <v>#REF!</v>
          </cell>
          <cell r="H861" t="e">
            <v>#REF!</v>
          </cell>
          <cell r="I861" t="str">
            <v>L-&gt;R</v>
          </cell>
          <cell r="J861" t="str">
            <v>MVC</v>
          </cell>
          <cell r="K861">
            <v>1</v>
          </cell>
          <cell r="L861" t="str">
            <v>109924(拆分PO109962)</v>
          </cell>
          <cell r="M861" t="str">
            <v>JUL 20</v>
          </cell>
          <cell r="N861">
            <v>44043</v>
          </cell>
          <cell r="O861">
            <v>11116411</v>
          </cell>
          <cell r="P861">
            <v>7300000</v>
          </cell>
          <cell r="Q861">
            <v>44063</v>
          </cell>
          <cell r="R861" t="str">
            <v>No</v>
          </cell>
          <cell r="S861" t="str">
            <v>C49</v>
          </cell>
          <cell r="T861" t="str">
            <v>SOUTH</v>
          </cell>
          <cell r="U861" t="str">
            <v>深圳</v>
          </cell>
          <cell r="V861" t="str">
            <v>SZ 深圳</v>
          </cell>
          <cell r="W861" t="str">
            <v>ZX</v>
          </cell>
          <cell r="X861" t="str">
            <v>JPY</v>
          </cell>
          <cell r="Y861">
            <v>7300000</v>
          </cell>
          <cell r="Z861">
            <v>1</v>
          </cell>
          <cell r="AA861">
            <v>7300000</v>
          </cell>
          <cell r="AB861">
            <v>7.3400000000000007E-2</v>
          </cell>
          <cell r="AC861">
            <v>535820</v>
          </cell>
          <cell r="AD861">
            <v>64298.399999999994</v>
          </cell>
          <cell r="AE861">
            <v>0.12</v>
          </cell>
          <cell r="AF861">
            <v>44026</v>
          </cell>
          <cell r="AG861" t="str">
            <v>DAP SZ</v>
          </cell>
          <cell r="AK861" t="str">
            <v>agree</v>
          </cell>
          <cell r="AL861">
            <v>0</v>
          </cell>
          <cell r="AM861">
            <v>44043</v>
          </cell>
          <cell r="AN861" t="str">
            <v>Yes</v>
          </cell>
          <cell r="AO861" t="str">
            <v>agree</v>
          </cell>
          <cell r="AP861">
            <v>0</v>
          </cell>
          <cell r="AQ861">
            <v>44043</v>
          </cell>
          <cell r="AR861">
            <v>44041</v>
          </cell>
          <cell r="AS861">
            <v>0</v>
          </cell>
          <cell r="AT861">
            <v>0</v>
          </cell>
          <cell r="AX861" t="str">
            <v>Yes</v>
          </cell>
          <cell r="AZ861" t="str">
            <v>Yes</v>
          </cell>
          <cell r="BA861" t="str">
            <v>Yes</v>
          </cell>
        </row>
        <row r="862">
          <cell r="A862">
            <v>44030</v>
          </cell>
          <cell r="B862">
            <v>711</v>
          </cell>
          <cell r="C862" t="str">
            <v>C49SZX20200089JL-R2</v>
          </cell>
          <cell r="D862" t="str">
            <v>瑞福联</v>
          </cell>
          <cell r="E862" t="str">
            <v>YSM20R(SV)-2</v>
          </cell>
          <cell r="F862" t="str">
            <v>#75724</v>
          </cell>
          <cell r="G862" t="e">
            <v>#REF!</v>
          </cell>
          <cell r="H862" t="e">
            <v>#REF!</v>
          </cell>
          <cell r="I862" t="str">
            <v>L-&gt;R</v>
          </cell>
          <cell r="J862" t="str">
            <v>No</v>
          </cell>
          <cell r="K862">
            <v>1</v>
          </cell>
          <cell r="L862">
            <v>109980</v>
          </cell>
          <cell r="M862" t="str">
            <v>SEP 20</v>
          </cell>
          <cell r="N862">
            <v>44102</v>
          </cell>
          <cell r="O862">
            <v>11116435</v>
          </cell>
          <cell r="P862">
            <v>10800000</v>
          </cell>
          <cell r="Q862">
            <v>44102</v>
          </cell>
          <cell r="R862" t="str">
            <v>No</v>
          </cell>
          <cell r="S862" t="str">
            <v>C49</v>
          </cell>
          <cell r="T862" t="str">
            <v>SOUTH</v>
          </cell>
          <cell r="U862" t="str">
            <v>深圳</v>
          </cell>
          <cell r="V862" t="str">
            <v>SZ 深圳</v>
          </cell>
          <cell r="W862" t="str">
            <v>JL</v>
          </cell>
          <cell r="X862" t="str">
            <v>JPY</v>
          </cell>
          <cell r="Y862">
            <v>10800000</v>
          </cell>
          <cell r="Z862">
            <v>1</v>
          </cell>
          <cell r="AA862">
            <v>10800000</v>
          </cell>
          <cell r="AB862">
            <v>7.3400000000000007E-2</v>
          </cell>
          <cell r="AC862">
            <v>792720.00000000012</v>
          </cell>
          <cell r="AD862">
            <v>95126.400000000009</v>
          </cell>
          <cell r="AE862">
            <v>0.12</v>
          </cell>
          <cell r="AF862">
            <v>44027</v>
          </cell>
          <cell r="AG862" t="str">
            <v>CIF HK</v>
          </cell>
          <cell r="AI862"/>
          <cell r="AJ862"/>
          <cell r="AK862" t="str">
            <v>agree</v>
          </cell>
          <cell r="AL862">
            <v>1523951</v>
          </cell>
          <cell r="AM862">
            <v>44043</v>
          </cell>
          <cell r="AN862" t="str">
            <v>Yes</v>
          </cell>
          <cell r="AO862" t="str">
            <v>agree</v>
          </cell>
          <cell r="AP862">
            <v>69260049</v>
          </cell>
          <cell r="AQ862"/>
          <cell r="AR862"/>
          <cell r="AS862">
            <v>0</v>
          </cell>
          <cell r="AT862">
            <v>0</v>
          </cell>
          <cell r="AV862"/>
          <cell r="AX862" t="str">
            <v>Yes</v>
          </cell>
          <cell r="AY862"/>
          <cell r="AZ862" t="str">
            <v>Yes</v>
          </cell>
          <cell r="BA862" t="str">
            <v>Yes</v>
          </cell>
        </row>
        <row r="863">
          <cell r="A863">
            <v>44031</v>
          </cell>
          <cell r="B863">
            <v>712</v>
          </cell>
          <cell r="C863" t="str">
            <v>C49SZX20200089JL-R2</v>
          </cell>
          <cell r="D863" t="str">
            <v>瑞福联</v>
          </cell>
          <cell r="E863" t="str">
            <v>YSM20R(SV)-2</v>
          </cell>
          <cell r="F863" t="str">
            <v>#75724</v>
          </cell>
          <cell r="G863" t="e">
            <v>#REF!</v>
          </cell>
          <cell r="H863" t="e">
            <v>#REF!</v>
          </cell>
          <cell r="I863" t="str">
            <v>L-&gt;R</v>
          </cell>
          <cell r="J863" t="str">
            <v>No</v>
          </cell>
          <cell r="K863">
            <v>1</v>
          </cell>
          <cell r="L863">
            <v>109980</v>
          </cell>
          <cell r="M863" t="str">
            <v>SEP 20</v>
          </cell>
          <cell r="N863">
            <v>44102</v>
          </cell>
          <cell r="O863">
            <v>11116435</v>
          </cell>
          <cell r="P863">
            <v>10800000</v>
          </cell>
          <cell r="Q863">
            <v>44102</v>
          </cell>
          <cell r="R863" t="str">
            <v>No</v>
          </cell>
          <cell r="S863" t="str">
            <v>C49</v>
          </cell>
          <cell r="T863" t="str">
            <v>SOUTH</v>
          </cell>
          <cell r="U863" t="str">
            <v>深圳</v>
          </cell>
          <cell r="V863" t="str">
            <v>SZ 深圳</v>
          </cell>
          <cell r="W863" t="str">
            <v>JL</v>
          </cell>
          <cell r="X863" t="str">
            <v>JPY</v>
          </cell>
          <cell r="Y863">
            <v>10800000</v>
          </cell>
          <cell r="Z863">
            <v>1</v>
          </cell>
          <cell r="AA863">
            <v>10800000</v>
          </cell>
          <cell r="AB863">
            <v>7.3400000000000007E-2</v>
          </cell>
          <cell r="AC863">
            <v>792720.00000000012</v>
          </cell>
          <cell r="AD863">
            <v>95126.400000000009</v>
          </cell>
          <cell r="AE863">
            <v>0.12</v>
          </cell>
          <cell r="AF863">
            <v>44027</v>
          </cell>
          <cell r="AG863" t="str">
            <v>CIF HK</v>
          </cell>
          <cell r="AI863"/>
          <cell r="AJ863"/>
          <cell r="AK863" t="str">
            <v>agree</v>
          </cell>
          <cell r="AL863">
            <v>0</v>
          </cell>
          <cell r="AM863">
            <v>44043</v>
          </cell>
          <cell r="AN863" t="str">
            <v>Yes</v>
          </cell>
          <cell r="AO863" t="str">
            <v>agree</v>
          </cell>
          <cell r="AP863">
            <v>0</v>
          </cell>
          <cell r="AQ863"/>
          <cell r="AR863"/>
          <cell r="AS863">
            <v>0</v>
          </cell>
          <cell r="AT863">
            <v>0</v>
          </cell>
          <cell r="AV863"/>
          <cell r="AX863" t="str">
            <v>Yes</v>
          </cell>
          <cell r="AY863"/>
          <cell r="AZ863" t="str">
            <v>Yes</v>
          </cell>
          <cell r="BA863" t="str">
            <v>Yes</v>
          </cell>
        </row>
        <row r="864">
          <cell r="A864">
            <v>44032</v>
          </cell>
          <cell r="B864">
            <v>713</v>
          </cell>
          <cell r="C864" t="str">
            <v>C49SZX20200089JL-R3</v>
          </cell>
          <cell r="D864" t="str">
            <v>金睿通</v>
          </cell>
          <cell r="E864" t="str">
            <v>YSM20R(SV)-2</v>
          </cell>
          <cell r="F864" t="str">
            <v>#75724</v>
          </cell>
          <cell r="G864" t="e">
            <v>#REF!</v>
          </cell>
          <cell r="H864" t="e">
            <v>#REF!</v>
          </cell>
          <cell r="I864" t="str">
            <v>L-&gt;R</v>
          </cell>
          <cell r="J864" t="str">
            <v>No</v>
          </cell>
          <cell r="K864">
            <v>1</v>
          </cell>
          <cell r="L864">
            <v>109980</v>
          </cell>
          <cell r="M864" t="str">
            <v>SEP 20</v>
          </cell>
          <cell r="N864">
            <v>44103</v>
          </cell>
          <cell r="O864">
            <v>11116437</v>
          </cell>
          <cell r="P864">
            <v>10800000</v>
          </cell>
          <cell r="Q864">
            <v>44075</v>
          </cell>
          <cell r="R864" t="str">
            <v>No</v>
          </cell>
          <cell r="S864" t="str">
            <v>C49</v>
          </cell>
          <cell r="T864" t="str">
            <v>SOUTH</v>
          </cell>
          <cell r="U864" t="str">
            <v>深圳</v>
          </cell>
          <cell r="V864" t="str">
            <v>SZ 深圳</v>
          </cell>
          <cell r="W864" t="str">
            <v>JL</v>
          </cell>
          <cell r="X864" t="str">
            <v>JPY</v>
          </cell>
          <cell r="Y864">
            <v>10800000</v>
          </cell>
          <cell r="Z864">
            <v>1</v>
          </cell>
          <cell r="AA864">
            <v>10800000</v>
          </cell>
          <cell r="AB864">
            <v>7.3400000000000007E-2</v>
          </cell>
          <cell r="AC864">
            <v>792720.00000000012</v>
          </cell>
          <cell r="AD864">
            <v>95126.400000000009</v>
          </cell>
          <cell r="AE864">
            <v>0.12</v>
          </cell>
          <cell r="AF864">
            <v>44027</v>
          </cell>
          <cell r="AG864" t="str">
            <v>CIF HK</v>
          </cell>
          <cell r="AI864"/>
          <cell r="AJ864"/>
          <cell r="AK864" t="str">
            <v>agree</v>
          </cell>
          <cell r="AL864"/>
          <cell r="AM864">
            <v>44043</v>
          </cell>
          <cell r="AN864" t="str">
            <v>Yes</v>
          </cell>
          <cell r="AO864" t="str">
            <v>agree</v>
          </cell>
          <cell r="AP864">
            <v>0</v>
          </cell>
          <cell r="AQ864"/>
          <cell r="AR864"/>
          <cell r="AS864">
            <v>0</v>
          </cell>
          <cell r="AT864">
            <v>0</v>
          </cell>
          <cell r="AV864"/>
          <cell r="AX864" t="str">
            <v>Yes</v>
          </cell>
          <cell r="AY864"/>
          <cell r="AZ864" t="str">
            <v>Yes</v>
          </cell>
          <cell r="BA864" t="str">
            <v>Yes</v>
          </cell>
        </row>
        <row r="865">
          <cell r="A865">
            <v>44033</v>
          </cell>
          <cell r="B865">
            <v>714</v>
          </cell>
          <cell r="C865" t="str">
            <v>C49SZX20200089JL-R3</v>
          </cell>
          <cell r="D865" t="str">
            <v>金睿通</v>
          </cell>
          <cell r="E865" t="str">
            <v>YSM20R(SV)-2</v>
          </cell>
          <cell r="F865" t="str">
            <v>#75724</v>
          </cell>
          <cell r="G865" t="e">
            <v>#REF!</v>
          </cell>
          <cell r="H865" t="e">
            <v>#REF!</v>
          </cell>
          <cell r="I865" t="str">
            <v>L-&gt;R</v>
          </cell>
          <cell r="J865" t="str">
            <v>No</v>
          </cell>
          <cell r="K865">
            <v>1</v>
          </cell>
          <cell r="L865">
            <v>109980</v>
          </cell>
          <cell r="M865" t="str">
            <v>SEP 20</v>
          </cell>
          <cell r="N865">
            <v>44103</v>
          </cell>
          <cell r="O865">
            <v>11116437</v>
          </cell>
          <cell r="P865">
            <v>10800000</v>
          </cell>
          <cell r="Q865">
            <v>44075</v>
          </cell>
          <cell r="R865" t="str">
            <v>No</v>
          </cell>
          <cell r="S865" t="str">
            <v>C49</v>
          </cell>
          <cell r="T865" t="str">
            <v>SOUTH</v>
          </cell>
          <cell r="U865" t="str">
            <v>深圳</v>
          </cell>
          <cell r="V865" t="str">
            <v>SZ 深圳</v>
          </cell>
          <cell r="W865" t="str">
            <v>JL</v>
          </cell>
          <cell r="X865" t="str">
            <v>JPY</v>
          </cell>
          <cell r="Y865">
            <v>10800000</v>
          </cell>
          <cell r="Z865">
            <v>1</v>
          </cell>
          <cell r="AA865">
            <v>10800000</v>
          </cell>
          <cell r="AB865">
            <v>7.3400000000000007E-2</v>
          </cell>
          <cell r="AC865">
            <v>792720.00000000012</v>
          </cell>
          <cell r="AD865">
            <v>95126.400000000009</v>
          </cell>
          <cell r="AE865">
            <v>0.12</v>
          </cell>
          <cell r="AF865">
            <v>44027</v>
          </cell>
          <cell r="AG865" t="str">
            <v>CIF HK</v>
          </cell>
          <cell r="AI865"/>
          <cell r="AJ865"/>
          <cell r="AK865" t="str">
            <v>agree</v>
          </cell>
          <cell r="AL865"/>
          <cell r="AM865">
            <v>44043</v>
          </cell>
          <cell r="AN865" t="str">
            <v>Yes</v>
          </cell>
          <cell r="AO865" t="str">
            <v>agree</v>
          </cell>
          <cell r="AP865">
            <v>0</v>
          </cell>
          <cell r="AQ865"/>
          <cell r="AR865"/>
          <cell r="AS865">
            <v>0</v>
          </cell>
          <cell r="AT865">
            <v>0</v>
          </cell>
          <cell r="AV865"/>
          <cell r="AX865" t="str">
            <v>Yes</v>
          </cell>
          <cell r="AY865"/>
          <cell r="AZ865" t="str">
            <v>Yes</v>
          </cell>
          <cell r="BA865" t="str">
            <v>Yes</v>
          </cell>
        </row>
        <row r="866">
          <cell r="A866">
            <v>44034</v>
          </cell>
          <cell r="B866">
            <v>715</v>
          </cell>
          <cell r="C866" t="str">
            <v>C49SZX20200089JL-R2</v>
          </cell>
          <cell r="D866" t="str">
            <v>瑞福联</v>
          </cell>
          <cell r="E866" t="str">
            <v>YSM10</v>
          </cell>
          <cell r="F866" t="str">
            <v>#75724</v>
          </cell>
          <cell r="G866" t="e">
            <v>#REF!</v>
          </cell>
          <cell r="H866" t="e">
            <v>#REF!</v>
          </cell>
          <cell r="I866" t="str">
            <v>L-&gt;R</v>
          </cell>
          <cell r="J866" t="str">
            <v>MVC</v>
          </cell>
          <cell r="K866">
            <v>1</v>
          </cell>
          <cell r="L866">
            <v>109976</v>
          </cell>
          <cell r="M866" t="str">
            <v>SEP 20</v>
          </cell>
          <cell r="N866">
            <v>44102</v>
          </cell>
          <cell r="O866">
            <v>11116435</v>
          </cell>
          <cell r="P866">
            <v>6896000</v>
          </cell>
          <cell r="Q866">
            <v>44102</v>
          </cell>
          <cell r="R866" t="str">
            <v>No</v>
          </cell>
          <cell r="S866" t="str">
            <v>C49</v>
          </cell>
          <cell r="T866" t="str">
            <v>SOUTH</v>
          </cell>
          <cell r="U866" t="str">
            <v>深圳</v>
          </cell>
          <cell r="V866" t="str">
            <v>SZ 深圳</v>
          </cell>
          <cell r="W866" t="str">
            <v>JL</v>
          </cell>
          <cell r="X866" t="str">
            <v>JPY</v>
          </cell>
          <cell r="Y866">
            <v>6896000</v>
          </cell>
          <cell r="Z866">
            <v>1</v>
          </cell>
          <cell r="AA866">
            <v>6896000</v>
          </cell>
          <cell r="AB866">
            <v>7.3400000000000007E-2</v>
          </cell>
          <cell r="AC866">
            <v>506166.4</v>
          </cell>
          <cell r="AD866">
            <v>60739.968000000001</v>
          </cell>
          <cell r="AE866">
            <v>0.12</v>
          </cell>
          <cell r="AF866">
            <v>44027</v>
          </cell>
          <cell r="AG866" t="str">
            <v>CIF HK</v>
          </cell>
          <cell r="AI866"/>
          <cell r="AJ866"/>
          <cell r="AK866" t="str">
            <v>agree</v>
          </cell>
          <cell r="AL866"/>
          <cell r="AM866">
            <v>44043</v>
          </cell>
          <cell r="AN866" t="str">
            <v>Yes</v>
          </cell>
          <cell r="AO866" t="str">
            <v>agree</v>
          </cell>
          <cell r="AP866">
            <v>0</v>
          </cell>
          <cell r="AQ866"/>
          <cell r="AR866"/>
          <cell r="AS866">
            <v>0</v>
          </cell>
          <cell r="AT866">
            <v>0</v>
          </cell>
          <cell r="AV866"/>
          <cell r="AX866" t="str">
            <v>Yes</v>
          </cell>
          <cell r="AY866"/>
          <cell r="AZ866" t="str">
            <v>Yes</v>
          </cell>
          <cell r="BA866" t="str">
            <v>Yes</v>
          </cell>
        </row>
        <row r="867">
          <cell r="A867">
            <v>44035</v>
          </cell>
          <cell r="B867">
            <v>716</v>
          </cell>
          <cell r="C867" t="str">
            <v>C49SZX20200089JL-R2</v>
          </cell>
          <cell r="D867" t="str">
            <v>瑞福联</v>
          </cell>
          <cell r="E867" t="str">
            <v>YSM10</v>
          </cell>
          <cell r="F867" t="str">
            <v>#75724</v>
          </cell>
          <cell r="G867" t="e">
            <v>#REF!</v>
          </cell>
          <cell r="H867" t="e">
            <v>#REF!</v>
          </cell>
          <cell r="I867" t="str">
            <v>L-&gt;R</v>
          </cell>
          <cell r="J867" t="str">
            <v>MVC</v>
          </cell>
          <cell r="K867">
            <v>1</v>
          </cell>
          <cell r="L867">
            <v>109976</v>
          </cell>
          <cell r="M867" t="str">
            <v>SEP 20</v>
          </cell>
          <cell r="N867">
            <v>44102</v>
          </cell>
          <cell r="O867">
            <v>11116435</v>
          </cell>
          <cell r="P867">
            <v>6896000</v>
          </cell>
          <cell r="Q867">
            <v>44102</v>
          </cell>
          <cell r="R867" t="str">
            <v>No</v>
          </cell>
          <cell r="S867" t="str">
            <v>C49</v>
          </cell>
          <cell r="T867" t="str">
            <v>SOUTH</v>
          </cell>
          <cell r="U867" t="str">
            <v>深圳</v>
          </cell>
          <cell r="V867" t="str">
            <v>SZ 深圳</v>
          </cell>
          <cell r="W867" t="str">
            <v>JL</v>
          </cell>
          <cell r="X867" t="str">
            <v>JPY</v>
          </cell>
          <cell r="Y867">
            <v>6896000</v>
          </cell>
          <cell r="Z867">
            <v>1</v>
          </cell>
          <cell r="AA867">
            <v>6896000</v>
          </cell>
          <cell r="AB867">
            <v>7.3400000000000007E-2</v>
          </cell>
          <cell r="AC867">
            <v>506166.4</v>
          </cell>
          <cell r="AD867">
            <v>60739.968000000001</v>
          </cell>
          <cell r="AE867">
            <v>0.12</v>
          </cell>
          <cell r="AF867">
            <v>44027</v>
          </cell>
          <cell r="AG867" t="str">
            <v>CIF HK</v>
          </cell>
          <cell r="AI867"/>
          <cell r="AJ867"/>
          <cell r="AK867" t="str">
            <v>agree</v>
          </cell>
          <cell r="AL867"/>
          <cell r="AM867">
            <v>44043</v>
          </cell>
          <cell r="AN867" t="str">
            <v>Yes</v>
          </cell>
          <cell r="AO867" t="str">
            <v>agree</v>
          </cell>
          <cell r="AP867">
            <v>0</v>
          </cell>
          <cell r="AQ867"/>
          <cell r="AR867"/>
          <cell r="AS867">
            <v>0</v>
          </cell>
          <cell r="AT867">
            <v>0</v>
          </cell>
          <cell r="AV867"/>
          <cell r="AX867" t="str">
            <v>Yes</v>
          </cell>
          <cell r="AY867"/>
          <cell r="AZ867" t="str">
            <v>Yes</v>
          </cell>
          <cell r="BA867" t="str">
            <v>Yes</v>
          </cell>
        </row>
        <row r="868">
          <cell r="A868">
            <v>44036</v>
          </cell>
          <cell r="B868">
            <v>717</v>
          </cell>
          <cell r="C868" t="str">
            <v>C49SZX20200089JL-R3</v>
          </cell>
          <cell r="D868" t="str">
            <v>金睿通</v>
          </cell>
          <cell r="E868" t="str">
            <v>YSM10</v>
          </cell>
          <cell r="F868" t="str">
            <v>#75724</v>
          </cell>
          <cell r="G868" t="e">
            <v>#REF!</v>
          </cell>
          <cell r="H868" t="e">
            <v>#REF!</v>
          </cell>
          <cell r="I868" t="str">
            <v>L-&gt;R</v>
          </cell>
          <cell r="J868" t="str">
            <v>MVC</v>
          </cell>
          <cell r="K868">
            <v>1</v>
          </cell>
          <cell r="L868">
            <v>109976</v>
          </cell>
          <cell r="M868" t="str">
            <v>SEP 20</v>
          </cell>
          <cell r="N868">
            <v>44103</v>
          </cell>
          <cell r="O868">
            <v>11116437</v>
          </cell>
          <cell r="P868">
            <v>6896000</v>
          </cell>
          <cell r="Q868">
            <v>44075</v>
          </cell>
          <cell r="R868" t="str">
            <v>No</v>
          </cell>
          <cell r="S868" t="str">
            <v>C49</v>
          </cell>
          <cell r="T868" t="str">
            <v>SOUTH</v>
          </cell>
          <cell r="U868" t="str">
            <v>深圳</v>
          </cell>
          <cell r="V868" t="str">
            <v>SZ 深圳</v>
          </cell>
          <cell r="W868" t="str">
            <v>JL</v>
          </cell>
          <cell r="X868" t="str">
            <v>JPY</v>
          </cell>
          <cell r="Y868">
            <v>6896000</v>
          </cell>
          <cell r="Z868">
            <v>1</v>
          </cell>
          <cell r="AA868">
            <v>6896000</v>
          </cell>
          <cell r="AB868">
            <v>7.3400000000000007E-2</v>
          </cell>
          <cell r="AC868">
            <v>506166.4</v>
          </cell>
          <cell r="AD868">
            <v>60739.968000000001</v>
          </cell>
          <cell r="AE868">
            <v>0.12</v>
          </cell>
          <cell r="AF868">
            <v>44027</v>
          </cell>
          <cell r="AG868" t="str">
            <v>CIF HK</v>
          </cell>
          <cell r="AI868"/>
          <cell r="AJ868"/>
          <cell r="AK868" t="str">
            <v>agree</v>
          </cell>
          <cell r="AL868">
            <v>0</v>
          </cell>
          <cell r="AM868">
            <v>44043</v>
          </cell>
          <cell r="AN868" t="str">
            <v>Yes</v>
          </cell>
          <cell r="AO868" t="str">
            <v>agree</v>
          </cell>
          <cell r="AP868">
            <v>0</v>
          </cell>
          <cell r="AQ868"/>
          <cell r="AR868"/>
          <cell r="AS868">
            <v>0</v>
          </cell>
          <cell r="AT868">
            <v>0</v>
          </cell>
          <cell r="AV868"/>
          <cell r="AX868" t="str">
            <v>Yes</v>
          </cell>
          <cell r="AY868"/>
          <cell r="AZ868" t="str">
            <v>Yes</v>
          </cell>
          <cell r="BA868" t="str">
            <v>Yes</v>
          </cell>
        </row>
        <row r="869">
          <cell r="A869">
            <v>44037</v>
          </cell>
          <cell r="B869">
            <v>718</v>
          </cell>
          <cell r="C869" t="str">
            <v>C49SZX20200089JL-R3</v>
          </cell>
          <cell r="D869" t="str">
            <v>金睿通</v>
          </cell>
          <cell r="E869" t="str">
            <v>YSM10</v>
          </cell>
          <cell r="F869" t="str">
            <v>#75724</v>
          </cell>
          <cell r="G869" t="e">
            <v>#REF!</v>
          </cell>
          <cell r="H869" t="e">
            <v>#REF!</v>
          </cell>
          <cell r="I869" t="str">
            <v>L-&gt;R</v>
          </cell>
          <cell r="J869" t="str">
            <v>MVC</v>
          </cell>
          <cell r="K869">
            <v>1</v>
          </cell>
          <cell r="L869">
            <v>109976</v>
          </cell>
          <cell r="M869" t="str">
            <v>SEP 20</v>
          </cell>
          <cell r="N869">
            <v>44103</v>
          </cell>
          <cell r="O869">
            <v>11116437</v>
          </cell>
          <cell r="P869">
            <v>6896000</v>
          </cell>
          <cell r="Q869">
            <v>44075</v>
          </cell>
          <cell r="R869" t="str">
            <v>No</v>
          </cell>
          <cell r="S869" t="str">
            <v>C49</v>
          </cell>
          <cell r="T869" t="str">
            <v>SOUTH</v>
          </cell>
          <cell r="U869" t="str">
            <v>深圳</v>
          </cell>
          <cell r="V869" t="str">
            <v>SZ 深圳</v>
          </cell>
          <cell r="W869" t="str">
            <v>JL</v>
          </cell>
          <cell r="X869" t="str">
            <v>JPY</v>
          </cell>
          <cell r="Y869">
            <v>6896000</v>
          </cell>
          <cell r="Z869">
            <v>1</v>
          </cell>
          <cell r="AA869">
            <v>6896000</v>
          </cell>
          <cell r="AB869">
            <v>7.3400000000000007E-2</v>
          </cell>
          <cell r="AC869">
            <v>506166.4</v>
          </cell>
          <cell r="AD869">
            <v>60739.968000000001</v>
          </cell>
          <cell r="AE869">
            <v>0.12</v>
          </cell>
          <cell r="AF869">
            <v>44027</v>
          </cell>
          <cell r="AG869" t="str">
            <v>CIF HK</v>
          </cell>
          <cell r="AI869"/>
          <cell r="AJ869"/>
          <cell r="AK869" t="str">
            <v>agree</v>
          </cell>
          <cell r="AL869">
            <v>0</v>
          </cell>
          <cell r="AM869">
            <v>44043</v>
          </cell>
          <cell r="AN869" t="str">
            <v>Yes</v>
          </cell>
          <cell r="AO869" t="str">
            <v>agree</v>
          </cell>
          <cell r="AP869">
            <v>0</v>
          </cell>
          <cell r="AQ869"/>
          <cell r="AR869"/>
          <cell r="AS869">
            <v>0</v>
          </cell>
          <cell r="AT869">
            <v>0</v>
          </cell>
          <cell r="AV869"/>
          <cell r="AX869" t="str">
            <v>Yes</v>
          </cell>
          <cell r="AY869"/>
          <cell r="AZ869" t="str">
            <v>Yes</v>
          </cell>
          <cell r="BA869" t="str">
            <v>Yes</v>
          </cell>
        </row>
        <row r="870">
          <cell r="A870">
            <v>44038</v>
          </cell>
          <cell r="B870">
            <v>719</v>
          </cell>
          <cell r="C870" t="str">
            <v>C49SZX20200103SS</v>
          </cell>
          <cell r="D870" t="str">
            <v>钧溢电子</v>
          </cell>
          <cell r="E870" t="str">
            <v>YSM10</v>
          </cell>
          <cell r="F870" t="str">
            <v>#04111</v>
          </cell>
          <cell r="G870" t="e">
            <v>#REF!</v>
          </cell>
          <cell r="H870" t="e">
            <v>#REF!</v>
          </cell>
          <cell r="I870" t="str">
            <v>L-&gt;R</v>
          </cell>
          <cell r="J870" t="str">
            <v>MVC</v>
          </cell>
          <cell r="K870">
            <v>1</v>
          </cell>
          <cell r="L870">
            <v>109958</v>
          </cell>
          <cell r="M870" t="str">
            <v>SEP 20</v>
          </cell>
          <cell r="N870">
            <v>44076</v>
          </cell>
          <cell r="O870">
            <v>11116424</v>
          </cell>
          <cell r="P870">
            <v>7942000</v>
          </cell>
          <cell r="Q870">
            <v>44094</v>
          </cell>
          <cell r="R870" t="str">
            <v>No</v>
          </cell>
          <cell r="S870" t="str">
            <v>C49</v>
          </cell>
          <cell r="T870" t="str">
            <v>SOUTH</v>
          </cell>
          <cell r="U870" t="str">
            <v>深圳</v>
          </cell>
          <cell r="V870" t="str">
            <v>SZ 深圳</v>
          </cell>
          <cell r="W870" t="str">
            <v>SS</v>
          </cell>
          <cell r="X870" t="str">
            <v>JPY</v>
          </cell>
          <cell r="Y870">
            <v>7942000</v>
          </cell>
          <cell r="Z870">
            <v>1</v>
          </cell>
          <cell r="AA870">
            <v>7942000</v>
          </cell>
          <cell r="AB870">
            <v>7.3400000000000007E-2</v>
          </cell>
          <cell r="AC870">
            <v>582942.80000000005</v>
          </cell>
          <cell r="AD870">
            <v>69953.135999999999</v>
          </cell>
          <cell r="AE870">
            <v>0.12</v>
          </cell>
          <cell r="AF870">
            <v>44027</v>
          </cell>
          <cell r="AG870" t="str">
            <v>DAP SZ</v>
          </cell>
          <cell r="AI870"/>
          <cell r="AJ870"/>
          <cell r="AK870">
            <v>0.1</v>
          </cell>
          <cell r="AL870">
            <v>794200</v>
          </cell>
          <cell r="AM870">
            <v>44044</v>
          </cell>
          <cell r="AN870" t="str">
            <v>Yes</v>
          </cell>
          <cell r="AO870">
            <v>0.9</v>
          </cell>
          <cell r="AP870">
            <v>7147800</v>
          </cell>
          <cell r="AQ870">
            <v>44094</v>
          </cell>
          <cell r="AR870">
            <v>44075</v>
          </cell>
          <cell r="AS870">
            <v>0</v>
          </cell>
          <cell r="AT870">
            <v>0</v>
          </cell>
          <cell r="AV870"/>
          <cell r="AX870" t="str">
            <v>Yes</v>
          </cell>
          <cell r="AY870"/>
          <cell r="AZ870" t="str">
            <v>Yes</v>
          </cell>
          <cell r="BA870" t="str">
            <v>Yes</v>
          </cell>
        </row>
        <row r="871">
          <cell r="A871">
            <v>44039</v>
          </cell>
          <cell r="B871">
            <v>720</v>
          </cell>
          <cell r="C871" t="str">
            <v>C49SZX20200105SS</v>
          </cell>
          <cell r="D871" t="str">
            <v>钧溢电子</v>
          </cell>
          <cell r="E871" t="str">
            <v>YSM10</v>
          </cell>
          <cell r="F871" t="str">
            <v>#04111</v>
          </cell>
          <cell r="G871" t="e">
            <v>#REF!</v>
          </cell>
          <cell r="H871" t="e">
            <v>#REF!</v>
          </cell>
          <cell r="I871" t="str">
            <v>L-&gt;R</v>
          </cell>
          <cell r="J871" t="str">
            <v>No</v>
          </cell>
          <cell r="K871">
            <v>1</v>
          </cell>
          <cell r="L871" t="e">
            <v>#REF!</v>
          </cell>
          <cell r="M871" t="e">
            <v>#REF!</v>
          </cell>
          <cell r="N871"/>
          <cell r="O871"/>
          <cell r="P871"/>
          <cell r="Q871"/>
          <cell r="R871" t="str">
            <v>No</v>
          </cell>
          <cell r="S871" t="str">
            <v>C49</v>
          </cell>
          <cell r="T871" t="str">
            <v>SOUTH</v>
          </cell>
          <cell r="U871" t="str">
            <v>深圳</v>
          </cell>
          <cell r="V871" t="str">
            <v>SZ 深圳</v>
          </cell>
          <cell r="W871" t="str">
            <v>SS</v>
          </cell>
          <cell r="X871" t="str">
            <v>JPY</v>
          </cell>
          <cell r="Y871">
            <v>8758000</v>
          </cell>
          <cell r="Z871">
            <v>1</v>
          </cell>
          <cell r="AA871">
            <v>8758000</v>
          </cell>
          <cell r="AB871">
            <v>7.3400000000000007E-2</v>
          </cell>
          <cell r="AC871">
            <v>642837.20000000007</v>
          </cell>
          <cell r="AD871">
            <v>77140.464000000007</v>
          </cell>
          <cell r="AE871">
            <v>0.12</v>
          </cell>
          <cell r="AF871">
            <v>44027</v>
          </cell>
          <cell r="AG871" t="str">
            <v>DAP SZ</v>
          </cell>
          <cell r="AI871"/>
          <cell r="AJ871"/>
          <cell r="AK871">
            <v>0.1</v>
          </cell>
          <cell r="AL871">
            <v>875800</v>
          </cell>
          <cell r="AM871">
            <v>44045</v>
          </cell>
          <cell r="AN871" t="str">
            <v>Yes</v>
          </cell>
          <cell r="AO871">
            <v>0.9</v>
          </cell>
          <cell r="AP871">
            <v>7882200</v>
          </cell>
          <cell r="AQ871"/>
          <cell r="AR871"/>
          <cell r="AS871">
            <v>0</v>
          </cell>
          <cell r="AT871">
            <v>0</v>
          </cell>
          <cell r="AV871"/>
          <cell r="AX871" t="str">
            <v>Cancel</v>
          </cell>
          <cell r="AY871"/>
          <cell r="AZ871"/>
          <cell r="BA871" t="str">
            <v>Cancel</v>
          </cell>
        </row>
        <row r="872">
          <cell r="A872">
            <v>44040</v>
          </cell>
          <cell r="B872">
            <v>721</v>
          </cell>
          <cell r="C872" t="str">
            <v>C49SZX20200101MZ</v>
          </cell>
          <cell r="D872" t="str">
            <v>崧盛</v>
          </cell>
          <cell r="E872" t="str">
            <v>YSM20R(SV)-2</v>
          </cell>
          <cell r="F872" t="str">
            <v>#03807</v>
          </cell>
          <cell r="G872" t="e">
            <v>#REF!</v>
          </cell>
          <cell r="H872" t="e">
            <v>#REF!</v>
          </cell>
          <cell r="I872" t="str">
            <v>L-&gt;R</v>
          </cell>
          <cell r="J872" t="str">
            <v>No</v>
          </cell>
          <cell r="K872">
            <v>1</v>
          </cell>
          <cell r="L872">
            <v>109886</v>
          </cell>
          <cell r="M872" t="str">
            <v>JUL 20</v>
          </cell>
          <cell r="N872">
            <v>44035</v>
          </cell>
          <cell r="O872">
            <v>11116413</v>
          </cell>
          <cell r="P872">
            <v>17000000</v>
          </cell>
          <cell r="Q872">
            <v>44032</v>
          </cell>
          <cell r="R872" t="str">
            <v>No</v>
          </cell>
          <cell r="S872" t="str">
            <v>C49</v>
          </cell>
          <cell r="T872" t="str">
            <v>SOUTH</v>
          </cell>
          <cell r="U872" t="str">
            <v>深圳</v>
          </cell>
          <cell r="V872" t="str">
            <v>SZ 深圳</v>
          </cell>
          <cell r="W872" t="str">
            <v>MZ</v>
          </cell>
          <cell r="X872" t="str">
            <v>JPY</v>
          </cell>
          <cell r="Y872">
            <v>21400000</v>
          </cell>
          <cell r="Z872">
            <v>1</v>
          </cell>
          <cell r="AA872">
            <v>21400000</v>
          </cell>
          <cell r="AB872">
            <v>7.3400000000000007E-2</v>
          </cell>
          <cell r="AC872">
            <v>1570760.0000000002</v>
          </cell>
          <cell r="AD872">
            <v>188491.2</v>
          </cell>
          <cell r="AE872">
            <v>0.12</v>
          </cell>
          <cell r="AF872">
            <v>44028</v>
          </cell>
          <cell r="AG872" t="str">
            <v>CIF HK</v>
          </cell>
          <cell r="AK872">
            <v>1</v>
          </cell>
          <cell r="AL872">
            <v>21400000</v>
          </cell>
          <cell r="AM872">
            <v>44043</v>
          </cell>
          <cell r="AN872" t="str">
            <v>Yes</v>
          </cell>
          <cell r="AO872">
            <v>0</v>
          </cell>
          <cell r="AP872">
            <v>0</v>
          </cell>
          <cell r="AS872">
            <v>0</v>
          </cell>
          <cell r="AT872">
            <v>0</v>
          </cell>
          <cell r="AX872" t="str">
            <v>Yes</v>
          </cell>
          <cell r="AZ872" t="str">
            <v>Yes</v>
          </cell>
          <cell r="BA872" t="str">
            <v>Yes</v>
          </cell>
        </row>
        <row r="873">
          <cell r="A873">
            <v>44041</v>
          </cell>
          <cell r="B873">
            <v>722</v>
          </cell>
          <cell r="C873" t="str">
            <v>C49SZX20200102MZ</v>
          </cell>
          <cell r="D873" t="str">
            <v>崧盛</v>
          </cell>
          <cell r="E873" t="str">
            <v>YSM20R(SV)-2</v>
          </cell>
          <cell r="F873" t="str">
            <v>#03807</v>
          </cell>
          <cell r="G873" t="e">
            <v>#REF!</v>
          </cell>
          <cell r="H873" t="e">
            <v>#REF!</v>
          </cell>
          <cell r="I873" t="str">
            <v>L-&gt;R</v>
          </cell>
          <cell r="J873" t="str">
            <v>No</v>
          </cell>
          <cell r="K873">
            <v>1</v>
          </cell>
          <cell r="L873" t="str">
            <v>109954(拆分PO110000)</v>
          </cell>
          <cell r="M873" t="str">
            <v>SEP 20</v>
          </cell>
          <cell r="N873">
            <v>44096</v>
          </cell>
          <cell r="O873">
            <v>11116427</v>
          </cell>
          <cell r="P873">
            <v>13000000</v>
          </cell>
          <cell r="Q873">
            <v>44094</v>
          </cell>
          <cell r="R873" t="str">
            <v>No</v>
          </cell>
          <cell r="S873" t="str">
            <v>C49</v>
          </cell>
          <cell r="T873" t="str">
            <v>SOUTH</v>
          </cell>
          <cell r="U873" t="str">
            <v>深圳</v>
          </cell>
          <cell r="V873" t="str">
            <v>SZ 深圳</v>
          </cell>
          <cell r="W873" t="str">
            <v>MZ</v>
          </cell>
          <cell r="X873" t="str">
            <v>JPY</v>
          </cell>
          <cell r="Y873">
            <v>12000000</v>
          </cell>
          <cell r="Z873">
            <v>1</v>
          </cell>
          <cell r="AA873">
            <v>12000000</v>
          </cell>
          <cell r="AB873">
            <v>7.3400000000000007E-2</v>
          </cell>
          <cell r="AC873">
            <v>880800.00000000012</v>
          </cell>
          <cell r="AD873">
            <v>105696.00000000001</v>
          </cell>
          <cell r="AE873">
            <v>0.12</v>
          </cell>
          <cell r="AF873">
            <v>44028</v>
          </cell>
          <cell r="AG873" t="str">
            <v>CIF HK</v>
          </cell>
          <cell r="AK873">
            <v>0.2</v>
          </cell>
          <cell r="AL873">
            <v>2400000</v>
          </cell>
          <cell r="AM873">
            <v>44043</v>
          </cell>
          <cell r="AN873" t="str">
            <v>Yes</v>
          </cell>
          <cell r="AO873">
            <v>0.8</v>
          </cell>
          <cell r="AP873">
            <v>9600000</v>
          </cell>
          <cell r="AQ873">
            <v>44094</v>
          </cell>
          <cell r="AR873">
            <v>44092</v>
          </cell>
          <cell r="AS873">
            <v>0</v>
          </cell>
          <cell r="AT873">
            <v>0</v>
          </cell>
          <cell r="AX873" t="str">
            <v>Yes</v>
          </cell>
          <cell r="AZ873" t="str">
            <v>Yes</v>
          </cell>
          <cell r="BA873" t="str">
            <v>Yes</v>
          </cell>
        </row>
        <row r="874">
          <cell r="A874">
            <v>44042</v>
          </cell>
          <cell r="B874">
            <v>723</v>
          </cell>
          <cell r="C874" t="str">
            <v>C49SZX20200102MZ</v>
          </cell>
          <cell r="D874" t="str">
            <v>崧盛</v>
          </cell>
          <cell r="E874" t="str">
            <v>YSM20R(SV)-2</v>
          </cell>
          <cell r="F874" t="str">
            <v>#03807</v>
          </cell>
          <cell r="G874" t="e">
            <v>#REF!</v>
          </cell>
          <cell r="H874" t="e">
            <v>#REF!</v>
          </cell>
          <cell r="I874" t="str">
            <v>L-&gt;R</v>
          </cell>
          <cell r="J874" t="str">
            <v>No</v>
          </cell>
          <cell r="K874">
            <v>1</v>
          </cell>
          <cell r="L874">
            <v>109954</v>
          </cell>
          <cell r="M874" t="str">
            <v>SEP 20</v>
          </cell>
          <cell r="N874">
            <v>44096</v>
          </cell>
          <cell r="O874">
            <v>11116427</v>
          </cell>
          <cell r="P874">
            <v>13000000</v>
          </cell>
          <cell r="Q874">
            <v>44094</v>
          </cell>
          <cell r="R874" t="str">
            <v>No</v>
          </cell>
          <cell r="S874" t="str">
            <v>C49</v>
          </cell>
          <cell r="T874" t="str">
            <v>SOUTH</v>
          </cell>
          <cell r="U874" t="str">
            <v>深圳</v>
          </cell>
          <cell r="V874" t="str">
            <v>SZ 深圳</v>
          </cell>
          <cell r="W874" t="str">
            <v>MZ</v>
          </cell>
          <cell r="X874" t="str">
            <v>JPY</v>
          </cell>
          <cell r="Y874">
            <v>12000000</v>
          </cell>
          <cell r="Z874">
            <v>1</v>
          </cell>
          <cell r="AA874">
            <v>12000000</v>
          </cell>
          <cell r="AB874">
            <v>7.3400000000000007E-2</v>
          </cell>
          <cell r="AC874">
            <v>880800.00000000012</v>
          </cell>
          <cell r="AD874">
            <v>105696.00000000001</v>
          </cell>
          <cell r="AE874">
            <v>0.12</v>
          </cell>
          <cell r="AF874">
            <v>44028</v>
          </cell>
          <cell r="AG874" t="str">
            <v>CIF HK</v>
          </cell>
          <cell r="AK874">
            <v>0.2</v>
          </cell>
          <cell r="AL874">
            <v>2400000</v>
          </cell>
          <cell r="AM874">
            <v>44043</v>
          </cell>
          <cell r="AN874" t="str">
            <v>Yes</v>
          </cell>
          <cell r="AO874">
            <v>0.8</v>
          </cell>
          <cell r="AP874">
            <v>9600000</v>
          </cell>
          <cell r="AQ874">
            <v>44095</v>
          </cell>
          <cell r="AR874">
            <v>44092</v>
          </cell>
          <cell r="AS874">
            <v>0</v>
          </cell>
          <cell r="AT874">
            <v>0</v>
          </cell>
          <cell r="AX874" t="str">
            <v>Yes</v>
          </cell>
          <cell r="AZ874" t="str">
            <v>Yes</v>
          </cell>
          <cell r="BA874" t="str">
            <v>Yes</v>
          </cell>
        </row>
        <row r="875">
          <cell r="A875">
            <v>44043</v>
          </cell>
          <cell r="B875">
            <v>724</v>
          </cell>
          <cell r="C875" t="str">
            <v>C49SZX20200102MZ</v>
          </cell>
          <cell r="D875" t="str">
            <v>崧盛</v>
          </cell>
          <cell r="E875" t="str">
            <v>YSM10</v>
          </cell>
          <cell r="F875" t="str">
            <v>#03807</v>
          </cell>
          <cell r="G875" t="e">
            <v>#REF!</v>
          </cell>
          <cell r="H875" t="e">
            <v>#REF!</v>
          </cell>
          <cell r="I875" t="str">
            <v>L-&gt;R</v>
          </cell>
          <cell r="J875" t="str">
            <v>No</v>
          </cell>
          <cell r="K875">
            <v>1</v>
          </cell>
          <cell r="L875">
            <v>109958</v>
          </cell>
          <cell r="M875" t="str">
            <v>SEP 20</v>
          </cell>
          <cell r="N875">
            <v>44096</v>
          </cell>
          <cell r="O875">
            <v>11116427</v>
          </cell>
          <cell r="P875">
            <v>9240000</v>
          </cell>
          <cell r="Q875">
            <v>44094</v>
          </cell>
          <cell r="R875" t="str">
            <v>No</v>
          </cell>
          <cell r="S875" t="str">
            <v>C49</v>
          </cell>
          <cell r="T875" t="str">
            <v>SOUTH</v>
          </cell>
          <cell r="U875" t="str">
            <v>深圳</v>
          </cell>
          <cell r="V875" t="str">
            <v>SZ 深圳</v>
          </cell>
          <cell r="W875" t="str">
            <v>MZ</v>
          </cell>
          <cell r="X875" t="str">
            <v>JPY</v>
          </cell>
          <cell r="Y875">
            <v>8040000</v>
          </cell>
          <cell r="Z875">
            <v>1</v>
          </cell>
          <cell r="AA875">
            <v>8040000</v>
          </cell>
          <cell r="AB875">
            <v>7.3400000000000007E-2</v>
          </cell>
          <cell r="AC875">
            <v>590136</v>
          </cell>
          <cell r="AD875">
            <v>70816.319999999992</v>
          </cell>
          <cell r="AE875">
            <v>0.12</v>
          </cell>
          <cell r="AF875">
            <v>44028</v>
          </cell>
          <cell r="AG875" t="str">
            <v>CIF HK</v>
          </cell>
          <cell r="AK875">
            <v>0.2</v>
          </cell>
          <cell r="AL875">
            <v>1608000</v>
          </cell>
          <cell r="AM875">
            <v>44043</v>
          </cell>
          <cell r="AN875" t="str">
            <v>Yes</v>
          </cell>
          <cell r="AO875">
            <v>0.8</v>
          </cell>
          <cell r="AP875">
            <v>6432000</v>
          </cell>
          <cell r="AQ875">
            <v>44096</v>
          </cell>
          <cell r="AR875">
            <v>44092</v>
          </cell>
          <cell r="AS875">
            <v>0</v>
          </cell>
          <cell r="AT875">
            <v>0</v>
          </cell>
          <cell r="AX875" t="str">
            <v>Yes</v>
          </cell>
          <cell r="AZ875" t="str">
            <v>Yes</v>
          </cell>
          <cell r="BA875" t="str">
            <v>Yes</v>
          </cell>
        </row>
        <row r="876">
          <cell r="A876">
            <v>44043</v>
          </cell>
          <cell r="B876">
            <v>725</v>
          </cell>
          <cell r="C876" t="str">
            <v>C49SZX20200102MZ</v>
          </cell>
          <cell r="D876" t="str">
            <v>崧盛</v>
          </cell>
          <cell r="E876" t="str">
            <v>YSM10</v>
          </cell>
          <cell r="F876" t="str">
            <v>#03807</v>
          </cell>
          <cell r="G876" t="e">
            <v>#REF!</v>
          </cell>
          <cell r="H876" t="e">
            <v>#REF!</v>
          </cell>
          <cell r="I876" t="str">
            <v>L-&gt;R</v>
          </cell>
          <cell r="J876" t="str">
            <v>No</v>
          </cell>
          <cell r="K876">
            <v>1</v>
          </cell>
          <cell r="L876">
            <v>109958</v>
          </cell>
          <cell r="M876" t="str">
            <v>SEP 20</v>
          </cell>
          <cell r="N876">
            <v>44096</v>
          </cell>
          <cell r="O876">
            <v>11116427</v>
          </cell>
          <cell r="P876">
            <v>9240000</v>
          </cell>
          <cell r="Q876">
            <v>44094</v>
          </cell>
          <cell r="R876" t="str">
            <v>No</v>
          </cell>
          <cell r="S876" t="str">
            <v>C49</v>
          </cell>
          <cell r="T876" t="str">
            <v>SOUTH</v>
          </cell>
          <cell r="U876" t="str">
            <v>深圳</v>
          </cell>
          <cell r="V876" t="str">
            <v>SZ 深圳</v>
          </cell>
          <cell r="W876" t="str">
            <v>MZ</v>
          </cell>
          <cell r="X876" t="str">
            <v>JPY</v>
          </cell>
          <cell r="Y876">
            <v>8040000</v>
          </cell>
          <cell r="Z876">
            <v>1</v>
          </cell>
          <cell r="AA876">
            <v>8040000</v>
          </cell>
          <cell r="AB876">
            <v>7.3400000000000007E-2</v>
          </cell>
          <cell r="AC876">
            <v>590136</v>
          </cell>
          <cell r="AD876">
            <v>70816.319999999992</v>
          </cell>
          <cell r="AE876">
            <v>0.12</v>
          </cell>
          <cell r="AF876">
            <v>44028</v>
          </cell>
          <cell r="AG876" t="str">
            <v>CIF HK</v>
          </cell>
          <cell r="AK876">
            <v>0.2</v>
          </cell>
          <cell r="AL876">
            <v>1608000</v>
          </cell>
          <cell r="AM876">
            <v>44043</v>
          </cell>
          <cell r="AN876" t="str">
            <v>Yes</v>
          </cell>
          <cell r="AO876">
            <v>0.8</v>
          </cell>
          <cell r="AP876">
            <v>6432000</v>
          </cell>
          <cell r="AQ876">
            <v>44097</v>
          </cell>
          <cell r="AR876">
            <v>44092</v>
          </cell>
          <cell r="AS876">
            <v>0</v>
          </cell>
          <cell r="AT876">
            <v>0</v>
          </cell>
          <cell r="AX876" t="str">
            <v>Yes</v>
          </cell>
          <cell r="AZ876" t="str">
            <v>Yes</v>
          </cell>
          <cell r="BA876" t="str">
            <v>Yes</v>
          </cell>
        </row>
        <row r="877">
          <cell r="A877">
            <v>44043</v>
          </cell>
          <cell r="B877">
            <v>726</v>
          </cell>
          <cell r="C877" t="str">
            <v>C49SZX20200073JY</v>
          </cell>
          <cell r="D877" t="str">
            <v>盈信电子</v>
          </cell>
          <cell r="E877" t="str">
            <v>YSM10</v>
          </cell>
          <cell r="F877" t="str">
            <v>NA</v>
          </cell>
          <cell r="G877" t="e">
            <v>#REF!</v>
          </cell>
          <cell r="H877" t="e">
            <v>#REF!</v>
          </cell>
          <cell r="I877" t="str">
            <v>L-&gt;R</v>
          </cell>
          <cell r="J877" t="str">
            <v>MVC+ATS15</v>
          </cell>
          <cell r="K877">
            <v>1</v>
          </cell>
          <cell r="L877" t="e">
            <v>#N/A</v>
          </cell>
          <cell r="M877" t="e">
            <v>#N/A</v>
          </cell>
          <cell r="N877"/>
          <cell r="O877"/>
          <cell r="P877"/>
          <cell r="Q877"/>
          <cell r="R877" t="str">
            <v>Yes</v>
          </cell>
          <cell r="S877" t="str">
            <v>C49</v>
          </cell>
          <cell r="T877" t="str">
            <v>SOUTH</v>
          </cell>
          <cell r="U877" t="str">
            <v>深圳</v>
          </cell>
          <cell r="V877" t="str">
            <v>SZ 深圳</v>
          </cell>
          <cell r="W877" t="str">
            <v>JY</v>
          </cell>
          <cell r="X877" t="str">
            <v>JPY</v>
          </cell>
          <cell r="Y877">
            <v>9500000</v>
          </cell>
          <cell r="Z877">
            <v>1</v>
          </cell>
          <cell r="AA877">
            <v>9500000</v>
          </cell>
          <cell r="AB877">
            <v>7.3400000000000007E-2</v>
          </cell>
          <cell r="AC877">
            <v>697300.00000000012</v>
          </cell>
          <cell r="AD877">
            <v>83676.000000000015</v>
          </cell>
          <cell r="AE877">
            <v>0.12</v>
          </cell>
          <cell r="AF877">
            <v>44028</v>
          </cell>
          <cell r="AG877" t="str">
            <v>DAP DG</v>
          </cell>
          <cell r="AI877"/>
          <cell r="AJ877"/>
          <cell r="AK877">
            <v>0.2</v>
          </cell>
          <cell r="AL877">
            <v>1900000</v>
          </cell>
          <cell r="AM877"/>
          <cell r="AN877" t="str">
            <v>No</v>
          </cell>
          <cell r="AO877">
            <v>0.8</v>
          </cell>
          <cell r="AP877">
            <v>7600000</v>
          </cell>
          <cell r="AQ877"/>
          <cell r="AR877"/>
          <cell r="AS877">
            <v>0</v>
          </cell>
          <cell r="AT877">
            <v>0</v>
          </cell>
          <cell r="AV877"/>
          <cell r="AX877" t="str">
            <v>Cancel</v>
          </cell>
          <cell r="AY877"/>
          <cell r="AZ877"/>
          <cell r="BA877"/>
        </row>
        <row r="878">
          <cell r="A878">
            <v>44043</v>
          </cell>
          <cell r="B878">
            <v>727</v>
          </cell>
          <cell r="C878" t="str">
            <v>C49SZX20200106SS</v>
          </cell>
          <cell r="D878" t="str">
            <v>泰鑫荣</v>
          </cell>
          <cell r="E878" t="str">
            <v>YSM20R(SV)-2</v>
          </cell>
          <cell r="F878" t="str">
            <v>#04748</v>
          </cell>
          <cell r="G878" t="e">
            <v>#REF!</v>
          </cell>
          <cell r="H878" t="e">
            <v>#REF!</v>
          </cell>
          <cell r="I878" t="str">
            <v>L-&gt;R</v>
          </cell>
          <cell r="J878" t="str">
            <v>MVC</v>
          </cell>
          <cell r="K878">
            <v>1</v>
          </cell>
          <cell r="L878" t="str">
            <v>109917(拆分PO109963，新建PO110004）</v>
          </cell>
          <cell r="M878" t="str">
            <v>AUG 20</v>
          </cell>
          <cell r="N878">
            <v>44061</v>
          </cell>
          <cell r="O878">
            <v>11116419</v>
          </cell>
          <cell r="P878">
            <v>12365000</v>
          </cell>
          <cell r="Q878">
            <v>44063</v>
          </cell>
          <cell r="R878" t="str">
            <v>Yes</v>
          </cell>
          <cell r="S878" t="str">
            <v>C49</v>
          </cell>
          <cell r="T878" t="str">
            <v>SOUTH</v>
          </cell>
          <cell r="U878" t="str">
            <v>深圳</v>
          </cell>
          <cell r="V878" t="str">
            <v>SZ 深圳</v>
          </cell>
          <cell r="W878" t="str">
            <v>SS</v>
          </cell>
          <cell r="X878" t="str">
            <v>JPY</v>
          </cell>
          <cell r="Y878">
            <v>12365000</v>
          </cell>
          <cell r="Z878">
            <v>1</v>
          </cell>
          <cell r="AA878">
            <v>12365000</v>
          </cell>
          <cell r="AB878">
            <v>7.3400000000000007E-2</v>
          </cell>
          <cell r="AC878">
            <v>907591.00000000012</v>
          </cell>
          <cell r="AD878">
            <v>108910.92000000001</v>
          </cell>
          <cell r="AE878">
            <v>0.12</v>
          </cell>
          <cell r="AF878">
            <v>44029</v>
          </cell>
          <cell r="AG878" t="str">
            <v>DAP SZ</v>
          </cell>
          <cell r="AI878">
            <v>50000</v>
          </cell>
          <cell r="AJ878">
            <v>44041</v>
          </cell>
          <cell r="AK878">
            <v>0.3</v>
          </cell>
          <cell r="AL878">
            <v>3709500</v>
          </cell>
          <cell r="AM878">
            <v>44063</v>
          </cell>
          <cell r="AN878" t="str">
            <v>Yes</v>
          </cell>
          <cell r="AO878">
            <v>0.7</v>
          </cell>
          <cell r="AP878">
            <v>8655500</v>
          </cell>
          <cell r="AQ878">
            <v>44063</v>
          </cell>
          <cell r="AR878">
            <v>44057</v>
          </cell>
          <cell r="AS878">
            <v>0</v>
          </cell>
          <cell r="AT878">
            <v>0</v>
          </cell>
          <cell r="AX878" t="str">
            <v>Yes</v>
          </cell>
          <cell r="AZ878" t="str">
            <v>Yes</v>
          </cell>
          <cell r="BA878" t="str">
            <v>Yes</v>
          </cell>
        </row>
        <row r="879">
          <cell r="A879">
            <v>44043</v>
          </cell>
          <cell r="B879">
            <v>728</v>
          </cell>
          <cell r="C879" t="str">
            <v>C49SZX20200096MZ</v>
          </cell>
          <cell r="D879" t="str">
            <v>东原</v>
          </cell>
          <cell r="E879" t="str">
            <v>YSM20R(SV)-2</v>
          </cell>
          <cell r="F879" t="str">
            <v>#54802</v>
          </cell>
          <cell r="G879" t="e">
            <v>#REF!</v>
          </cell>
          <cell r="H879" t="e">
            <v>#REF!</v>
          </cell>
          <cell r="I879" t="str">
            <v>L-&gt;R</v>
          </cell>
          <cell r="J879" t="str">
            <v>No</v>
          </cell>
          <cell r="K879">
            <v>1</v>
          </cell>
          <cell r="L879" t="str">
            <v>109954(拆分PO109999）</v>
          </cell>
          <cell r="M879" t="str">
            <v>SEP 20</v>
          </cell>
          <cell r="N879">
            <v>44097</v>
          </cell>
          <cell r="O879">
            <v>11100430</v>
          </cell>
          <cell r="P879">
            <v>775000</v>
          </cell>
          <cell r="Q879">
            <v>44044</v>
          </cell>
          <cell r="R879" t="str">
            <v>No</v>
          </cell>
          <cell r="S879" t="str">
            <v>C49</v>
          </cell>
          <cell r="T879" t="str">
            <v>SOUTH</v>
          </cell>
          <cell r="U879" t="str">
            <v>深圳</v>
          </cell>
          <cell r="V879" t="str">
            <v>SZ 深圳</v>
          </cell>
          <cell r="W879" t="str">
            <v>MZ</v>
          </cell>
          <cell r="X879" t="str">
            <v>RMB</v>
          </cell>
          <cell r="Y879">
            <v>775000</v>
          </cell>
          <cell r="Z879">
            <v>1.1299999999999999</v>
          </cell>
          <cell r="AA879">
            <v>775000</v>
          </cell>
          <cell r="AB879">
            <v>1.095</v>
          </cell>
          <cell r="AC879">
            <v>750995.57522123901</v>
          </cell>
          <cell r="AD879">
            <v>90119.469026548672</v>
          </cell>
          <cell r="AE879">
            <v>0.12</v>
          </cell>
          <cell r="AF879">
            <v>44030</v>
          </cell>
          <cell r="AG879" t="str">
            <v>含税到厂</v>
          </cell>
          <cell r="AK879">
            <v>0.2</v>
          </cell>
          <cell r="AL879">
            <v>155000</v>
          </cell>
          <cell r="AM879">
            <v>44043</v>
          </cell>
          <cell r="AN879" t="str">
            <v>Yes</v>
          </cell>
          <cell r="AO879">
            <v>0.8</v>
          </cell>
          <cell r="AP879">
            <v>620000</v>
          </cell>
          <cell r="AQ879">
            <v>44094</v>
          </cell>
          <cell r="AR879">
            <v>44091</v>
          </cell>
          <cell r="AS879">
            <v>0</v>
          </cell>
          <cell r="AT879">
            <v>0</v>
          </cell>
          <cell r="AX879" t="str">
            <v>Yes</v>
          </cell>
          <cell r="AZ879" t="str">
            <v>Yes</v>
          </cell>
          <cell r="BA879" t="str">
            <v>Yes</v>
          </cell>
        </row>
        <row r="880">
          <cell r="A880">
            <v>44043</v>
          </cell>
          <cell r="B880">
            <v>729</v>
          </cell>
          <cell r="C880" t="str">
            <v>C49SZX20200066SX</v>
          </cell>
          <cell r="D880" t="str">
            <v>锐诚</v>
          </cell>
          <cell r="E880" t="str">
            <v>YSM10</v>
          </cell>
          <cell r="F880" t="str">
            <v>#78604</v>
          </cell>
          <cell r="G880" t="e">
            <v>#REF!</v>
          </cell>
          <cell r="H880" t="e">
            <v>#REF!</v>
          </cell>
          <cell r="I880" t="str">
            <v>L-&gt;R</v>
          </cell>
          <cell r="J880" t="str">
            <v>MVC</v>
          </cell>
          <cell r="K880">
            <v>1</v>
          </cell>
          <cell r="L880">
            <v>109957</v>
          </cell>
          <cell r="M880" t="str">
            <v>AUG 20</v>
          </cell>
          <cell r="N880">
            <v>44070</v>
          </cell>
          <cell r="O880">
            <v>11116420</v>
          </cell>
          <cell r="P880">
            <v>7175000</v>
          </cell>
          <cell r="Q880">
            <v>44063</v>
          </cell>
          <cell r="R880" t="str">
            <v>No</v>
          </cell>
          <cell r="S880" t="str">
            <v>C49</v>
          </cell>
          <cell r="T880" t="str">
            <v>SOUTH</v>
          </cell>
          <cell r="U880" t="str">
            <v>深圳</v>
          </cell>
          <cell r="V880" t="str">
            <v>SZ 深圳</v>
          </cell>
          <cell r="W880" t="str">
            <v>SX</v>
          </cell>
          <cell r="X880" t="str">
            <v>JPY</v>
          </cell>
          <cell r="Y880">
            <v>7175000</v>
          </cell>
          <cell r="Z880">
            <v>1</v>
          </cell>
          <cell r="AA880">
            <v>7175000</v>
          </cell>
          <cell r="AB880">
            <v>7.3400000000000007E-2</v>
          </cell>
          <cell r="AC880">
            <v>526645</v>
          </cell>
          <cell r="AD880">
            <v>63197.399999999994</v>
          </cell>
          <cell r="AE880">
            <v>0.12</v>
          </cell>
          <cell r="AF880">
            <v>44032</v>
          </cell>
          <cell r="AG880" t="str">
            <v>DAP HZ</v>
          </cell>
          <cell r="AK880">
            <v>0.1</v>
          </cell>
          <cell r="AL880">
            <v>717500</v>
          </cell>
          <cell r="AM880">
            <v>44056</v>
          </cell>
          <cell r="AN880" t="str">
            <v>Yes</v>
          </cell>
          <cell r="AO880">
            <v>0.9</v>
          </cell>
          <cell r="AP880">
            <v>6457500</v>
          </cell>
          <cell r="AQ880">
            <v>44063</v>
          </cell>
          <cell r="AR880">
            <v>44069</v>
          </cell>
          <cell r="AS880">
            <v>0</v>
          </cell>
          <cell r="AT880">
            <v>0</v>
          </cell>
          <cell r="AX880" t="str">
            <v>Yes</v>
          </cell>
          <cell r="AZ880" t="str">
            <v>Yes</v>
          </cell>
          <cell r="BA880" t="str">
            <v>Yes</v>
          </cell>
        </row>
        <row r="881">
          <cell r="A881">
            <v>44043</v>
          </cell>
          <cell r="B881">
            <v>730</v>
          </cell>
          <cell r="C881" t="str">
            <v>C49SZX20200066SX</v>
          </cell>
          <cell r="D881" t="str">
            <v>锐诚</v>
          </cell>
          <cell r="E881" t="str">
            <v>YSM10</v>
          </cell>
          <cell r="F881" t="str">
            <v>#78604</v>
          </cell>
          <cell r="G881" t="e">
            <v>#REF!</v>
          </cell>
          <cell r="H881" t="e">
            <v>#REF!</v>
          </cell>
          <cell r="I881" t="str">
            <v>L-&gt;R</v>
          </cell>
          <cell r="J881" t="str">
            <v>No</v>
          </cell>
          <cell r="K881">
            <v>1</v>
          </cell>
          <cell r="L881">
            <v>109957</v>
          </cell>
          <cell r="M881" t="str">
            <v>AUG 20</v>
          </cell>
          <cell r="N881">
            <v>44070</v>
          </cell>
          <cell r="O881">
            <v>11116420</v>
          </cell>
          <cell r="P881">
            <v>7175000</v>
          </cell>
          <cell r="Q881">
            <v>44063</v>
          </cell>
          <cell r="R881" t="str">
            <v>No</v>
          </cell>
          <cell r="S881" t="str">
            <v>C49</v>
          </cell>
          <cell r="T881" t="str">
            <v>SOUTH</v>
          </cell>
          <cell r="U881" t="str">
            <v>深圳</v>
          </cell>
          <cell r="V881" t="str">
            <v>SZ 深圳</v>
          </cell>
          <cell r="W881" t="str">
            <v>SX</v>
          </cell>
          <cell r="X881" t="str">
            <v>JPY</v>
          </cell>
          <cell r="Y881">
            <v>7175000</v>
          </cell>
          <cell r="Z881">
            <v>1</v>
          </cell>
          <cell r="AA881">
            <v>7175000</v>
          </cell>
          <cell r="AB881">
            <v>7.3400000000000007E-2</v>
          </cell>
          <cell r="AC881">
            <v>526645</v>
          </cell>
          <cell r="AD881">
            <v>63197.399999999994</v>
          </cell>
          <cell r="AE881">
            <v>0.12</v>
          </cell>
          <cell r="AF881">
            <v>44032</v>
          </cell>
          <cell r="AG881" t="str">
            <v>DAP HZ</v>
          </cell>
          <cell r="AK881">
            <v>0.1</v>
          </cell>
          <cell r="AL881">
            <v>717500</v>
          </cell>
          <cell r="AM881">
            <v>44056</v>
          </cell>
          <cell r="AN881" t="str">
            <v>Yes</v>
          </cell>
          <cell r="AO881">
            <v>0.9</v>
          </cell>
          <cell r="AP881">
            <v>6457500</v>
          </cell>
          <cell r="AQ881">
            <v>44063</v>
          </cell>
          <cell r="AR881">
            <v>44069</v>
          </cell>
          <cell r="AS881">
            <v>0</v>
          </cell>
          <cell r="AT881">
            <v>0</v>
          </cell>
          <cell r="AX881" t="str">
            <v>Yes</v>
          </cell>
          <cell r="AZ881" t="str">
            <v>Yes</v>
          </cell>
          <cell r="BA881" t="str">
            <v>Yes</v>
          </cell>
        </row>
        <row r="882">
          <cell r="A882">
            <v>44043</v>
          </cell>
          <cell r="B882">
            <v>731</v>
          </cell>
          <cell r="C882" t="str">
            <v>C49SZX20200110MZ</v>
          </cell>
          <cell r="D882" t="str">
            <v>融创新合</v>
          </cell>
          <cell r="E882" t="str">
            <v>YSM20R(SV)-2</v>
          </cell>
          <cell r="F882" t="str">
            <v>#04477</v>
          </cell>
          <cell r="G882" t="e">
            <v>#REF!</v>
          </cell>
          <cell r="H882" t="e">
            <v>#REF!</v>
          </cell>
          <cell r="I882" t="str">
            <v>L-&gt;R</v>
          </cell>
          <cell r="J882" t="str">
            <v>No</v>
          </cell>
          <cell r="K882">
            <v>1</v>
          </cell>
          <cell r="L882">
            <v>109954</v>
          </cell>
          <cell r="M882" t="str">
            <v>SEP 20</v>
          </cell>
          <cell r="N882">
            <v>44098</v>
          </cell>
          <cell r="O882">
            <v>11116430</v>
          </cell>
          <cell r="P882">
            <v>14000000</v>
          </cell>
          <cell r="Q882">
            <v>44094</v>
          </cell>
          <cell r="R882" t="str">
            <v>No</v>
          </cell>
          <cell r="S882" t="str">
            <v>C49</v>
          </cell>
          <cell r="T882" t="str">
            <v>SOUTH</v>
          </cell>
          <cell r="U882" t="str">
            <v>深圳</v>
          </cell>
          <cell r="V882" t="str">
            <v>SZ 深圳</v>
          </cell>
          <cell r="W882" t="str">
            <v>MZ</v>
          </cell>
          <cell r="X882" t="str">
            <v>JPY</v>
          </cell>
          <cell r="Y882">
            <v>14000000</v>
          </cell>
          <cell r="Z882">
            <v>1</v>
          </cell>
          <cell r="AA882">
            <v>14000000</v>
          </cell>
          <cell r="AB882">
            <v>7.3400000000000007E-2</v>
          </cell>
          <cell r="AC882">
            <v>1027600.0000000001</v>
          </cell>
          <cell r="AD882">
            <v>123312.00000000001</v>
          </cell>
          <cell r="AE882">
            <v>0.12</v>
          </cell>
          <cell r="AF882">
            <v>44033</v>
          </cell>
          <cell r="AG882" t="str">
            <v>CIF HK</v>
          </cell>
          <cell r="AK882">
            <v>0.2</v>
          </cell>
          <cell r="AL882">
            <v>2800000</v>
          </cell>
          <cell r="AM882">
            <v>44043</v>
          </cell>
          <cell r="AN882" t="str">
            <v>Yes</v>
          </cell>
          <cell r="AO882">
            <v>0.8</v>
          </cell>
          <cell r="AP882">
            <v>11200000</v>
          </cell>
          <cell r="AQ882">
            <v>44094</v>
          </cell>
          <cell r="AR882">
            <v>44097</v>
          </cell>
          <cell r="AS882">
            <v>0</v>
          </cell>
          <cell r="AT882">
            <v>0</v>
          </cell>
          <cell r="AX882" t="str">
            <v>Yes</v>
          </cell>
          <cell r="AZ882" t="str">
            <v>Yes</v>
          </cell>
          <cell r="BA882" t="str">
            <v>Yes</v>
          </cell>
        </row>
        <row r="883">
          <cell r="A883">
            <v>44043</v>
          </cell>
          <cell r="B883">
            <v>732</v>
          </cell>
          <cell r="C883" t="str">
            <v>C49SZX20200110MZ</v>
          </cell>
          <cell r="D883" t="str">
            <v>融创新合</v>
          </cell>
          <cell r="E883" t="str">
            <v>YSM10</v>
          </cell>
          <cell r="F883" t="str">
            <v>#04477</v>
          </cell>
          <cell r="G883" t="e">
            <v>#REF!</v>
          </cell>
          <cell r="H883" t="e">
            <v>#REF!</v>
          </cell>
          <cell r="I883" t="str">
            <v>L-&gt;R</v>
          </cell>
          <cell r="J883" t="str">
            <v>MVC+ATS15</v>
          </cell>
          <cell r="K883">
            <v>1</v>
          </cell>
          <cell r="L883">
            <v>109933</v>
          </cell>
          <cell r="M883" t="str">
            <v>SEP 20</v>
          </cell>
          <cell r="N883">
            <v>44098</v>
          </cell>
          <cell r="O883">
            <v>11116430</v>
          </cell>
          <cell r="P883">
            <v>10000000</v>
          </cell>
          <cell r="Q883">
            <v>44094</v>
          </cell>
          <cell r="R883" t="str">
            <v>No</v>
          </cell>
          <cell r="S883" t="str">
            <v>C49</v>
          </cell>
          <cell r="T883" t="str">
            <v>SOUTH</v>
          </cell>
          <cell r="U883" t="str">
            <v>深圳</v>
          </cell>
          <cell r="V883" t="str">
            <v>SZ 深圳</v>
          </cell>
          <cell r="W883" t="str">
            <v>MZ</v>
          </cell>
          <cell r="X883" t="str">
            <v>JPY</v>
          </cell>
          <cell r="Y883">
            <v>10000000</v>
          </cell>
          <cell r="Z883">
            <v>1</v>
          </cell>
          <cell r="AA883">
            <v>10000000</v>
          </cell>
          <cell r="AB883">
            <v>7.3400000000000007E-2</v>
          </cell>
          <cell r="AC883">
            <v>734000.00000000012</v>
          </cell>
          <cell r="AD883">
            <v>88080.000000000015</v>
          </cell>
          <cell r="AE883">
            <v>0.12</v>
          </cell>
          <cell r="AF883">
            <v>44033</v>
          </cell>
          <cell r="AG883" t="str">
            <v>CIF HK</v>
          </cell>
          <cell r="AK883">
            <v>0.2</v>
          </cell>
          <cell r="AL883">
            <v>2000000</v>
          </cell>
          <cell r="AM883">
            <v>44043</v>
          </cell>
          <cell r="AN883" t="str">
            <v>Yes</v>
          </cell>
          <cell r="AO883">
            <v>0.8</v>
          </cell>
          <cell r="AP883">
            <v>8000000</v>
          </cell>
          <cell r="AQ883">
            <v>44094</v>
          </cell>
          <cell r="AR883">
            <v>44097</v>
          </cell>
          <cell r="AS883">
            <v>0</v>
          </cell>
          <cell r="AT883">
            <v>0</v>
          </cell>
          <cell r="AX883" t="str">
            <v>Yes</v>
          </cell>
          <cell r="AZ883" t="str">
            <v>Yes</v>
          </cell>
          <cell r="BA883" t="str">
            <v>Yes</v>
          </cell>
        </row>
        <row r="884">
          <cell r="A884">
            <v>44043</v>
          </cell>
          <cell r="B884">
            <v>733</v>
          </cell>
          <cell r="C884" t="str">
            <v>C49SZX20200097JY</v>
          </cell>
          <cell r="D884" t="str">
            <v>辉拓（end user：海纳科）</v>
          </cell>
          <cell r="E884" t="str">
            <v>YSM10</v>
          </cell>
          <cell r="F884" t="str">
            <v>#04818</v>
          </cell>
          <cell r="G884" t="e">
            <v>#REF!</v>
          </cell>
          <cell r="H884" t="e">
            <v>#REF!</v>
          </cell>
          <cell r="I884" t="str">
            <v>L-&gt;R</v>
          </cell>
          <cell r="J884" t="str">
            <v>MVC</v>
          </cell>
          <cell r="K884">
            <v>1</v>
          </cell>
          <cell r="L884" t="str">
            <v>109924(拆分PO109962)</v>
          </cell>
          <cell r="M884" t="str">
            <v>JUL 20</v>
          </cell>
          <cell r="N884">
            <v>44040</v>
          </cell>
          <cell r="O884">
            <v>11100417</v>
          </cell>
          <cell r="P884">
            <v>575200</v>
          </cell>
          <cell r="Q884">
            <v>44032</v>
          </cell>
          <cell r="R884" t="str">
            <v>Yes</v>
          </cell>
          <cell r="S884" t="str">
            <v>C49</v>
          </cell>
          <cell r="T884" t="str">
            <v>SOUTH</v>
          </cell>
          <cell r="U884" t="str">
            <v>深圳</v>
          </cell>
          <cell r="V884" t="str">
            <v>SZ 深圳</v>
          </cell>
          <cell r="W884" t="str">
            <v>JY</v>
          </cell>
          <cell r="X884" t="str">
            <v>RMB</v>
          </cell>
          <cell r="Y884">
            <v>575200</v>
          </cell>
          <cell r="Z884">
            <v>1.1299999999999999</v>
          </cell>
          <cell r="AA884">
            <v>575200</v>
          </cell>
          <cell r="AB884">
            <v>1.095</v>
          </cell>
          <cell r="AC884">
            <v>557384.07079646026</v>
          </cell>
          <cell r="AD884">
            <v>66886.088495575226</v>
          </cell>
          <cell r="AE884">
            <v>0.12</v>
          </cell>
          <cell r="AF884">
            <v>44032</v>
          </cell>
          <cell r="AG884" t="str">
            <v>含税到厂</v>
          </cell>
          <cell r="AK884">
            <v>0.2</v>
          </cell>
          <cell r="AL884">
            <v>115040</v>
          </cell>
          <cell r="AM884">
            <v>44035</v>
          </cell>
          <cell r="AN884" t="str">
            <v>Yes</v>
          </cell>
          <cell r="AO884">
            <v>0.8</v>
          </cell>
          <cell r="AP884">
            <v>460160</v>
          </cell>
          <cell r="AQ884">
            <v>44013</v>
          </cell>
          <cell r="AR884">
            <v>44035</v>
          </cell>
          <cell r="AS884">
            <v>0</v>
          </cell>
          <cell r="AT884">
            <v>0</v>
          </cell>
          <cell r="AX884" t="str">
            <v>Yes</v>
          </cell>
          <cell r="AZ884" t="str">
            <v>Yes</v>
          </cell>
          <cell r="BA884" t="str">
            <v>Yes</v>
          </cell>
        </row>
        <row r="885">
          <cell r="A885">
            <v>44043</v>
          </cell>
          <cell r="B885">
            <v>734</v>
          </cell>
          <cell r="C885" t="str">
            <v>C49SZX20200125JY</v>
          </cell>
          <cell r="D885" t="str">
            <v>昊亮迪（end user：海纳科）</v>
          </cell>
          <cell r="E885" t="str">
            <v>YSM10</v>
          </cell>
          <cell r="F885" t="str">
            <v>#04818</v>
          </cell>
          <cell r="G885" t="e">
            <v>#REF!</v>
          </cell>
          <cell r="H885" t="e">
            <v>#REF!</v>
          </cell>
          <cell r="I885" t="str">
            <v>L-&gt;R</v>
          </cell>
          <cell r="J885" t="str">
            <v>MVC</v>
          </cell>
          <cell r="K885">
            <v>1</v>
          </cell>
          <cell r="L885">
            <v>109957</v>
          </cell>
          <cell r="M885" t="str">
            <v>SEP 20</v>
          </cell>
          <cell r="N885">
            <v>44076</v>
          </cell>
          <cell r="O885">
            <v>11116425</v>
          </cell>
          <cell r="P885">
            <v>7771400</v>
          </cell>
          <cell r="Q885">
            <v>44094</v>
          </cell>
          <cell r="R885" t="str">
            <v>Yes</v>
          </cell>
          <cell r="S885" t="str">
            <v>C49</v>
          </cell>
          <cell r="T885" t="str">
            <v>SOUTH</v>
          </cell>
          <cell r="U885" t="str">
            <v>深圳</v>
          </cell>
          <cell r="V885" t="str">
            <v>SZ 深圳</v>
          </cell>
          <cell r="W885" t="str">
            <v>JY</v>
          </cell>
          <cell r="X885" t="str">
            <v>JPY</v>
          </cell>
          <cell r="Y885">
            <v>7771400</v>
          </cell>
          <cell r="Z885">
            <v>1</v>
          </cell>
          <cell r="AA885">
            <v>7771400</v>
          </cell>
          <cell r="AB885">
            <v>7.3400000000000007E-2</v>
          </cell>
          <cell r="AC885">
            <v>570420.76</v>
          </cell>
          <cell r="AD885">
            <v>68450.491200000004</v>
          </cell>
          <cell r="AE885">
            <v>0.12</v>
          </cell>
          <cell r="AF885">
            <v>44032</v>
          </cell>
          <cell r="AG885" t="str">
            <v>DAP SZ</v>
          </cell>
          <cell r="AK885">
            <v>1</v>
          </cell>
          <cell r="AL885">
            <v>7771400</v>
          </cell>
          <cell r="AM885">
            <v>44094</v>
          </cell>
          <cell r="AN885" t="str">
            <v>Yes</v>
          </cell>
          <cell r="AO885">
            <v>0</v>
          </cell>
          <cell r="AP885">
            <v>0</v>
          </cell>
          <cell r="AS885">
            <v>0</v>
          </cell>
          <cell r="AT885">
            <v>0</v>
          </cell>
          <cell r="AX885" t="str">
            <v>Yes</v>
          </cell>
          <cell r="AZ885" t="str">
            <v>Yes</v>
          </cell>
          <cell r="BA885" t="str">
            <v>Yes</v>
          </cell>
        </row>
        <row r="886">
          <cell r="A886">
            <v>44043</v>
          </cell>
          <cell r="B886">
            <v>735</v>
          </cell>
          <cell r="C886" t="str">
            <v>C49SZX20200188JY</v>
          </cell>
          <cell r="D886" t="str">
            <v>光瑞新（end user：海纳科）</v>
          </cell>
          <cell r="E886" t="str">
            <v>YSM10</v>
          </cell>
          <cell r="F886" t="str">
            <v>#04818</v>
          </cell>
          <cell r="G886" t="e">
            <v>#REF!</v>
          </cell>
          <cell r="H886" t="e">
            <v>#REF!</v>
          </cell>
          <cell r="I886" t="str">
            <v>R-&gt;L</v>
          </cell>
          <cell r="J886" t="str">
            <v>MVC</v>
          </cell>
          <cell r="K886">
            <v>1</v>
          </cell>
          <cell r="L886" t="str">
            <v>109992（拆分PO110072）</v>
          </cell>
          <cell r="M886" t="str">
            <v>NOV 20</v>
          </cell>
          <cell r="N886">
            <v>44139</v>
          </cell>
          <cell r="O886">
            <v>11116452</v>
          </cell>
          <cell r="P886">
            <v>7771400</v>
          </cell>
          <cell r="Q886">
            <v>44136</v>
          </cell>
          <cell r="R886" t="str">
            <v>Yes</v>
          </cell>
          <cell r="S886" t="str">
            <v>C49</v>
          </cell>
          <cell r="T886" t="str">
            <v>SOUTH</v>
          </cell>
          <cell r="U886" t="str">
            <v>深圳</v>
          </cell>
          <cell r="V886" t="str">
            <v>SZ 深圳</v>
          </cell>
          <cell r="W886" t="str">
            <v>JY</v>
          </cell>
          <cell r="X886" t="str">
            <v>JPY</v>
          </cell>
          <cell r="Y886">
            <v>7771400</v>
          </cell>
          <cell r="Z886">
            <v>1</v>
          </cell>
          <cell r="AA886">
            <v>7771400</v>
          </cell>
          <cell r="AB886">
            <v>7.3400000000000007E-2</v>
          </cell>
          <cell r="AC886">
            <v>570420.76</v>
          </cell>
          <cell r="AD886">
            <v>68450.491200000004</v>
          </cell>
          <cell r="AE886">
            <v>0.12</v>
          </cell>
          <cell r="AF886">
            <v>44032</v>
          </cell>
          <cell r="AG886" t="str">
            <v>DAP SZ</v>
          </cell>
          <cell r="AK886">
            <v>1</v>
          </cell>
          <cell r="AL886">
            <v>7771400</v>
          </cell>
          <cell r="AM886">
            <v>44105</v>
          </cell>
          <cell r="AN886" t="str">
            <v>Yes</v>
          </cell>
          <cell r="AO886">
            <v>0</v>
          </cell>
          <cell r="AP886">
            <v>0</v>
          </cell>
          <cell r="AS886">
            <v>0</v>
          </cell>
          <cell r="AT886">
            <v>0</v>
          </cell>
          <cell r="AX886" t="str">
            <v>Yes</v>
          </cell>
          <cell r="AZ886" t="str">
            <v>Yes</v>
          </cell>
          <cell r="BA886" t="str">
            <v>Yes</v>
          </cell>
        </row>
        <row r="887">
          <cell r="A887">
            <v>44043</v>
          </cell>
          <cell r="B887">
            <v>736</v>
          </cell>
          <cell r="C887" t="str">
            <v>C49SZX20200108JL</v>
          </cell>
          <cell r="D887" t="str">
            <v>伯莱科</v>
          </cell>
          <cell r="E887" t="str">
            <v>YSM20R(SV)-2</v>
          </cell>
          <cell r="F887" t="str">
            <v>#69722</v>
          </cell>
          <cell r="G887" t="e">
            <v>#REF!</v>
          </cell>
          <cell r="H887" t="e">
            <v>#REF!</v>
          </cell>
          <cell r="I887" t="str">
            <v>L-&gt;R</v>
          </cell>
          <cell r="J887" t="str">
            <v>No</v>
          </cell>
          <cell r="K887">
            <v>1</v>
          </cell>
          <cell r="L887" t="str">
            <v>109954(拆分PO110000)</v>
          </cell>
          <cell r="M887" t="str">
            <v>SEP 20</v>
          </cell>
          <cell r="N887">
            <v>44098</v>
          </cell>
          <cell r="O887">
            <v>11116431</v>
          </cell>
          <cell r="P887">
            <v>10500000</v>
          </cell>
          <cell r="Q887">
            <v>44094</v>
          </cell>
          <cell r="R887" t="str">
            <v>No</v>
          </cell>
          <cell r="S887" t="str">
            <v>C49</v>
          </cell>
          <cell r="T887" t="str">
            <v>SOUTH</v>
          </cell>
          <cell r="U887" t="str">
            <v>深圳</v>
          </cell>
          <cell r="V887" t="str">
            <v>SZ 深圳</v>
          </cell>
          <cell r="W887" t="str">
            <v>JL</v>
          </cell>
          <cell r="X887" t="str">
            <v>JPY</v>
          </cell>
          <cell r="Y887">
            <v>10500000</v>
          </cell>
          <cell r="Z887">
            <v>1</v>
          </cell>
          <cell r="AA887">
            <v>10500000</v>
          </cell>
          <cell r="AB887">
            <v>7.3400000000000007E-2</v>
          </cell>
          <cell r="AC887">
            <v>770700.00000000012</v>
          </cell>
          <cell r="AD887">
            <v>92484.000000000015</v>
          </cell>
          <cell r="AE887">
            <v>0.12</v>
          </cell>
          <cell r="AF887">
            <v>44033</v>
          </cell>
          <cell r="AG887" t="str">
            <v>DAP SZ</v>
          </cell>
          <cell r="AK887" t="str">
            <v>agree</v>
          </cell>
          <cell r="AL887">
            <v>757816</v>
          </cell>
          <cell r="AM887">
            <v>44035</v>
          </cell>
          <cell r="AN887" t="str">
            <v>Yes</v>
          </cell>
          <cell r="AO887" t="str">
            <v>agree</v>
          </cell>
          <cell r="AP887">
            <v>9742184</v>
          </cell>
          <cell r="AQ887">
            <v>44094</v>
          </cell>
          <cell r="AR887">
            <v>44097</v>
          </cell>
          <cell r="AS887">
            <v>0</v>
          </cell>
          <cell r="AT887">
            <v>0</v>
          </cell>
          <cell r="AX887" t="str">
            <v>Yes</v>
          </cell>
          <cell r="AZ887" t="str">
            <v>Yes</v>
          </cell>
          <cell r="BA887" t="str">
            <v>Yes</v>
          </cell>
        </row>
        <row r="888">
          <cell r="A888">
            <v>44043</v>
          </cell>
          <cell r="B888">
            <v>737</v>
          </cell>
          <cell r="C888" t="str">
            <v>C49SZX20200109JL</v>
          </cell>
          <cell r="D888" t="str">
            <v>捷舜诚</v>
          </cell>
          <cell r="E888" t="str">
            <v>YSM20R(SV)-2</v>
          </cell>
          <cell r="F888" t="str">
            <v>#71843</v>
          </cell>
          <cell r="G888" t="e">
            <v>#REF!</v>
          </cell>
          <cell r="H888" t="e">
            <v>#REF!</v>
          </cell>
          <cell r="I888" t="str">
            <v>L-&gt;R</v>
          </cell>
          <cell r="J888" t="str">
            <v>No</v>
          </cell>
          <cell r="K888">
            <v>1</v>
          </cell>
          <cell r="L888">
            <v>109984</v>
          </cell>
          <cell r="M888" t="str">
            <v>OCT 20</v>
          </cell>
          <cell r="N888">
            <v>44117</v>
          </cell>
          <cell r="O888">
            <v>11116439</v>
          </cell>
          <cell r="P888">
            <v>10500000</v>
          </cell>
          <cell r="Q888">
            <v>44105</v>
          </cell>
          <cell r="R888" t="str">
            <v>No</v>
          </cell>
          <cell r="S888" t="str">
            <v>C49</v>
          </cell>
          <cell r="T888" t="str">
            <v>SOUTH</v>
          </cell>
          <cell r="U888" t="str">
            <v>深圳</v>
          </cell>
          <cell r="V888" t="str">
            <v>SZ 深圳</v>
          </cell>
          <cell r="W888" t="str">
            <v>JL</v>
          </cell>
          <cell r="X888" t="str">
            <v>JPY</v>
          </cell>
          <cell r="Y888">
            <v>10500000</v>
          </cell>
          <cell r="Z888">
            <v>1</v>
          </cell>
          <cell r="AA888">
            <v>10500000</v>
          </cell>
          <cell r="AB888">
            <v>7.3400000000000007E-2</v>
          </cell>
          <cell r="AC888">
            <v>770700.00000000012</v>
          </cell>
          <cell r="AD888">
            <v>92484.000000000015</v>
          </cell>
          <cell r="AE888">
            <v>0.12</v>
          </cell>
          <cell r="AF888">
            <v>44033</v>
          </cell>
          <cell r="AG888" t="str">
            <v>DAP SZ</v>
          </cell>
          <cell r="AK888">
            <v>0.1</v>
          </cell>
          <cell r="AL888">
            <v>1050000</v>
          </cell>
          <cell r="AM888">
            <v>44063</v>
          </cell>
          <cell r="AN888" t="str">
            <v>Yes</v>
          </cell>
          <cell r="AO888">
            <v>0.9</v>
          </cell>
          <cell r="AP888">
            <v>9450000</v>
          </cell>
          <cell r="AQ888">
            <v>44094</v>
          </cell>
          <cell r="AR888">
            <v>44078</v>
          </cell>
          <cell r="AS888">
            <v>0</v>
          </cell>
          <cell r="AT888">
            <v>0</v>
          </cell>
          <cell r="AX888" t="str">
            <v>Yes</v>
          </cell>
          <cell r="AZ888" t="str">
            <v>Yes</v>
          </cell>
          <cell r="BA888" t="str">
            <v>Yes</v>
          </cell>
        </row>
        <row r="889">
          <cell r="A889">
            <v>44043</v>
          </cell>
          <cell r="B889">
            <v>738</v>
          </cell>
          <cell r="C889" t="str">
            <v>C49SZX20200093R1SS</v>
          </cell>
          <cell r="D889" t="str">
            <v>弛瑞</v>
          </cell>
          <cell r="E889" t="str">
            <v>YSM10</v>
          </cell>
          <cell r="F889" t="str">
            <v>#04213</v>
          </cell>
          <cell r="G889" t="e">
            <v>#REF!</v>
          </cell>
          <cell r="H889" t="e">
            <v>#REF!</v>
          </cell>
          <cell r="I889" t="str">
            <v>L-&gt;R</v>
          </cell>
          <cell r="J889" t="str">
            <v>No</v>
          </cell>
          <cell r="K889">
            <v>1</v>
          </cell>
          <cell r="L889">
            <v>110238</v>
          </cell>
          <cell r="M889" t="str">
            <v>MAR 21</v>
          </cell>
          <cell r="P889">
            <v>6400000</v>
          </cell>
          <cell r="Q889">
            <v>44279</v>
          </cell>
          <cell r="R889" t="str">
            <v>No</v>
          </cell>
          <cell r="S889" t="str">
            <v>C49</v>
          </cell>
          <cell r="T889" t="str">
            <v>SOUTH</v>
          </cell>
          <cell r="U889" t="str">
            <v>深圳</v>
          </cell>
          <cell r="V889" t="str">
            <v>SZ 深圳</v>
          </cell>
          <cell r="W889" t="str">
            <v>SS</v>
          </cell>
          <cell r="X889" t="str">
            <v>JPY</v>
          </cell>
          <cell r="Y889">
            <v>6400000</v>
          </cell>
          <cell r="Z889">
            <v>1</v>
          </cell>
          <cell r="AA889">
            <v>6400000</v>
          </cell>
          <cell r="AB889">
            <v>7.5700000000000003E-2</v>
          </cell>
          <cell r="AC889">
            <v>484480</v>
          </cell>
          <cell r="AD889">
            <v>58137.599999999999</v>
          </cell>
          <cell r="AE889">
            <v>0.12</v>
          </cell>
          <cell r="AF889">
            <v>44229</v>
          </cell>
          <cell r="AG889" t="str">
            <v>DAP SZ</v>
          </cell>
          <cell r="AK889">
            <v>0.1</v>
          </cell>
          <cell r="AL889">
            <v>640000</v>
          </cell>
          <cell r="AM889">
            <v>44197</v>
          </cell>
          <cell r="AN889" t="str">
            <v>Yes</v>
          </cell>
          <cell r="AO889">
            <v>0.9</v>
          </cell>
          <cell r="AP889">
            <v>5760000</v>
          </cell>
          <cell r="AQ889">
            <v>44272</v>
          </cell>
          <cell r="AR889">
            <v>44272</v>
          </cell>
          <cell r="AS889">
            <v>0</v>
          </cell>
          <cell r="AT889">
            <v>0</v>
          </cell>
          <cell r="AX889" t="str">
            <v>Yes</v>
          </cell>
          <cell r="AZ889" t="str">
            <v>Yes</v>
          </cell>
          <cell r="BA889" t="str">
            <v>Yes</v>
          </cell>
        </row>
        <row r="890">
          <cell r="A890" t="str">
            <v>MAR 21</v>
          </cell>
          <cell r="B890">
            <v>739</v>
          </cell>
          <cell r="C890" t="str">
            <v>C49SZX20210028DZ</v>
          </cell>
          <cell r="D890" t="str">
            <v>平方兆赫</v>
          </cell>
          <cell r="E890" t="str">
            <v>YSM40R-4</v>
          </cell>
          <cell r="F890" t="str">
            <v>#55206</v>
          </cell>
          <cell r="G890" t="e">
            <v>#REF!</v>
          </cell>
          <cell r="H890" t="e">
            <v>#REF!</v>
          </cell>
          <cell r="I890" t="str">
            <v>L-&gt;R</v>
          </cell>
          <cell r="J890" t="str">
            <v>No</v>
          </cell>
          <cell r="K890">
            <v>1</v>
          </cell>
          <cell r="L890">
            <v>110274</v>
          </cell>
          <cell r="M890" t="str">
            <v>APR 21</v>
          </cell>
          <cell r="N890">
            <v>44315</v>
          </cell>
          <cell r="O890">
            <v>11116566</v>
          </cell>
          <cell r="P890">
            <v>25000000</v>
          </cell>
          <cell r="Q890">
            <v>44287</v>
          </cell>
          <cell r="R890" t="str">
            <v>No</v>
          </cell>
          <cell r="S890" t="str">
            <v>C49</v>
          </cell>
          <cell r="T890" t="str">
            <v>SOUTH</v>
          </cell>
          <cell r="U890" t="str">
            <v>深圳</v>
          </cell>
          <cell r="V890" t="str">
            <v>SZ 深圳</v>
          </cell>
          <cell r="W890" t="str">
            <v>DZ</v>
          </cell>
          <cell r="X890" t="str">
            <v>JPY</v>
          </cell>
          <cell r="Y890">
            <v>25000000</v>
          </cell>
          <cell r="Z890">
            <v>1</v>
          </cell>
          <cell r="AA890">
            <v>25000000</v>
          </cell>
          <cell r="AB890">
            <v>7.4499999999999997E-2</v>
          </cell>
          <cell r="AC890">
            <v>1862500</v>
          </cell>
          <cell r="AD890">
            <v>223500</v>
          </cell>
          <cell r="AE890">
            <v>0.12</v>
          </cell>
          <cell r="AF890">
            <v>44265</v>
          </cell>
          <cell r="AG890" t="str">
            <v>CIF HK</v>
          </cell>
          <cell r="AK890">
            <v>0.1</v>
          </cell>
          <cell r="AL890">
            <v>2500000</v>
          </cell>
          <cell r="AM890">
            <v>44063</v>
          </cell>
          <cell r="AN890" t="str">
            <v>Yes</v>
          </cell>
          <cell r="AO890">
            <v>0.85</v>
          </cell>
          <cell r="AP890">
            <v>21250000</v>
          </cell>
          <cell r="AQ890">
            <v>44305</v>
          </cell>
          <cell r="AR890">
            <v>44305</v>
          </cell>
          <cell r="AS890">
            <v>0.05</v>
          </cell>
          <cell r="AT890">
            <v>1250000</v>
          </cell>
          <cell r="AU890">
            <v>44481</v>
          </cell>
          <cell r="AV890">
            <v>44481</v>
          </cell>
          <cell r="AX890" t="str">
            <v>Yes</v>
          </cell>
          <cell r="AZ890" t="str">
            <v>Yes</v>
          </cell>
          <cell r="BA890" t="str">
            <v>Yes</v>
          </cell>
        </row>
        <row r="891">
          <cell r="A891" t="str">
            <v>MAR 21</v>
          </cell>
          <cell r="B891">
            <v>740</v>
          </cell>
          <cell r="C891" t="str">
            <v>C49SZX20210028DZ</v>
          </cell>
          <cell r="D891" t="str">
            <v>平方兆赫</v>
          </cell>
          <cell r="E891" t="str">
            <v>YSM20WR-2</v>
          </cell>
          <cell r="F891" t="str">
            <v>#55206</v>
          </cell>
          <cell r="G891" t="e">
            <v>#REF!</v>
          </cell>
          <cell r="H891" t="e">
            <v>#REF!</v>
          </cell>
          <cell r="I891" t="str">
            <v>L-&gt;R</v>
          </cell>
          <cell r="J891" t="str">
            <v>MVC</v>
          </cell>
          <cell r="K891">
            <v>1</v>
          </cell>
          <cell r="L891">
            <v>110034</v>
          </cell>
          <cell r="M891" t="str">
            <v>APR 21</v>
          </cell>
          <cell r="N891">
            <v>44315</v>
          </cell>
          <cell r="O891">
            <v>11116566</v>
          </cell>
          <cell r="P891">
            <v>17800000</v>
          </cell>
          <cell r="Q891">
            <v>44287</v>
          </cell>
          <cell r="R891" t="str">
            <v>No</v>
          </cell>
          <cell r="S891" t="str">
            <v>C49</v>
          </cell>
          <cell r="T891" t="str">
            <v>SOUTH</v>
          </cell>
          <cell r="U891" t="str">
            <v>深圳</v>
          </cell>
          <cell r="V891" t="str">
            <v>SZ 深圳</v>
          </cell>
          <cell r="W891" t="str">
            <v>DZ</v>
          </cell>
          <cell r="X891" t="str">
            <v>JPY</v>
          </cell>
          <cell r="Y891">
            <v>17800000</v>
          </cell>
          <cell r="Z891">
            <v>1</v>
          </cell>
          <cell r="AA891">
            <v>17800000</v>
          </cell>
          <cell r="AB891">
            <v>7.4499999999999997E-2</v>
          </cell>
          <cell r="AC891">
            <v>1326100</v>
          </cell>
          <cell r="AD891">
            <v>159132</v>
          </cell>
          <cell r="AE891">
            <v>0.12</v>
          </cell>
          <cell r="AF891">
            <v>44265</v>
          </cell>
          <cell r="AG891" t="str">
            <v>CIF HK</v>
          </cell>
          <cell r="AK891">
            <v>0.1</v>
          </cell>
          <cell r="AL891">
            <v>1780000</v>
          </cell>
          <cell r="AM891">
            <v>44063</v>
          </cell>
          <cell r="AN891" t="str">
            <v>Yes</v>
          </cell>
          <cell r="AO891">
            <v>0.85</v>
          </cell>
          <cell r="AP891">
            <v>15130000</v>
          </cell>
          <cell r="AQ891">
            <v>44305</v>
          </cell>
          <cell r="AR891">
            <v>44305</v>
          </cell>
          <cell r="AS891">
            <v>0.05</v>
          </cell>
          <cell r="AT891">
            <v>890000</v>
          </cell>
          <cell r="AU891">
            <v>44481</v>
          </cell>
          <cell r="AV891">
            <v>44481</v>
          </cell>
          <cell r="AX891" t="str">
            <v>Yes</v>
          </cell>
          <cell r="AZ891" t="str">
            <v>Yes</v>
          </cell>
          <cell r="BA891" t="str">
            <v>Yes</v>
          </cell>
        </row>
        <row r="892">
          <cell r="A892">
            <v>44043</v>
          </cell>
          <cell r="B892">
            <v>741</v>
          </cell>
          <cell r="C892" t="str">
            <v>C49SZX20200099SS</v>
          </cell>
          <cell r="D892" t="str">
            <v>金晟晖</v>
          </cell>
          <cell r="E892" t="str">
            <v>YSM20R(SV)-2</v>
          </cell>
          <cell r="F892" t="str">
            <v>#78884</v>
          </cell>
          <cell r="G892" t="e">
            <v>#REF!</v>
          </cell>
          <cell r="H892" t="e">
            <v>#REF!</v>
          </cell>
          <cell r="I892" t="str">
            <v>L-&gt;R</v>
          </cell>
          <cell r="J892" t="str">
            <v>MVC</v>
          </cell>
          <cell r="K892">
            <v>1</v>
          </cell>
          <cell r="L892" t="e">
            <v>#N/A</v>
          </cell>
          <cell r="M892" t="e">
            <v>#N/A</v>
          </cell>
          <cell r="N892"/>
          <cell r="O892"/>
          <cell r="P892"/>
          <cell r="Q892"/>
          <cell r="R892" t="str">
            <v>No</v>
          </cell>
          <cell r="S892" t="str">
            <v>C49</v>
          </cell>
          <cell r="T892" t="str">
            <v>SOUTH</v>
          </cell>
          <cell r="U892" t="str">
            <v>深圳</v>
          </cell>
          <cell r="V892" t="str">
            <v>SZ 深圳</v>
          </cell>
          <cell r="W892" t="str">
            <v>SS</v>
          </cell>
          <cell r="X892" t="str">
            <v>JPY</v>
          </cell>
          <cell r="Y892">
            <v>12725000</v>
          </cell>
          <cell r="Z892">
            <v>1</v>
          </cell>
          <cell r="AA892">
            <v>12725000</v>
          </cell>
          <cell r="AB892">
            <v>7.3400000000000007E-2</v>
          </cell>
          <cell r="AC892">
            <v>934015.00000000012</v>
          </cell>
          <cell r="AD892">
            <v>112081.8</v>
          </cell>
          <cell r="AE892">
            <v>0.12</v>
          </cell>
          <cell r="AF892">
            <v>44035</v>
          </cell>
          <cell r="AG892" t="str">
            <v>DAP SZ</v>
          </cell>
          <cell r="AI892"/>
          <cell r="AJ892"/>
          <cell r="AK892">
            <v>0.1</v>
          </cell>
          <cell r="AL892">
            <v>1272500</v>
          </cell>
          <cell r="AM892"/>
          <cell r="AN892" t="str">
            <v>No</v>
          </cell>
          <cell r="AO892">
            <v>0.9</v>
          </cell>
          <cell r="AP892">
            <v>11452500</v>
          </cell>
          <cell r="AQ892"/>
          <cell r="AR892"/>
          <cell r="AS892">
            <v>0</v>
          </cell>
          <cell r="AT892">
            <v>0</v>
          </cell>
          <cell r="AV892"/>
          <cell r="AX892" t="str">
            <v>Cancel</v>
          </cell>
          <cell r="AY892"/>
          <cell r="AZ892"/>
          <cell r="BA892"/>
        </row>
        <row r="893">
          <cell r="A893">
            <v>44043</v>
          </cell>
          <cell r="B893">
            <v>742</v>
          </cell>
          <cell r="C893" t="str">
            <v>C49SZX20200111JY</v>
          </cell>
          <cell r="D893" t="str">
            <v>华创易达</v>
          </cell>
          <cell r="E893" t="str">
            <v>YSM10</v>
          </cell>
          <cell r="F893" t="str">
            <v>#04692</v>
          </cell>
          <cell r="G893" t="e">
            <v>#REF!</v>
          </cell>
          <cell r="H893" t="e">
            <v>#REF!</v>
          </cell>
          <cell r="I893" t="str">
            <v>L-&gt;R</v>
          </cell>
          <cell r="J893" t="str">
            <v>No</v>
          </cell>
          <cell r="K893">
            <v>1</v>
          </cell>
          <cell r="L893">
            <v>109958</v>
          </cell>
          <cell r="M893" t="str">
            <v>SEP 20</v>
          </cell>
          <cell r="N893">
            <v>44075</v>
          </cell>
          <cell r="O893">
            <v>11116423</v>
          </cell>
          <cell r="P893">
            <v>6600000</v>
          </cell>
          <cell r="Q893">
            <v>44094</v>
          </cell>
          <cell r="R893" t="str">
            <v>No</v>
          </cell>
          <cell r="S893" t="str">
            <v>C49</v>
          </cell>
          <cell r="T893" t="str">
            <v>SOUTH</v>
          </cell>
          <cell r="U893" t="str">
            <v>深圳</v>
          </cell>
          <cell r="V893" t="str">
            <v>SZ 深圳</v>
          </cell>
          <cell r="W893" t="str">
            <v>JY</v>
          </cell>
          <cell r="X893" t="str">
            <v>JPY</v>
          </cell>
          <cell r="Y893">
            <v>6600000</v>
          </cell>
          <cell r="Z893">
            <v>1</v>
          </cell>
          <cell r="AA893">
            <v>6600000</v>
          </cell>
          <cell r="AB893">
            <v>7.3400000000000007E-2</v>
          </cell>
          <cell r="AC893">
            <v>484440.00000000006</v>
          </cell>
          <cell r="AD893">
            <v>58132.800000000003</v>
          </cell>
          <cell r="AE893">
            <v>0.12</v>
          </cell>
          <cell r="AF893">
            <v>44035</v>
          </cell>
          <cell r="AG893" t="str">
            <v>DAP SZ</v>
          </cell>
          <cell r="AK893">
            <v>0.1</v>
          </cell>
          <cell r="AL893">
            <v>660000</v>
          </cell>
          <cell r="AM893">
            <v>44035</v>
          </cell>
          <cell r="AN893" t="str">
            <v>Yes</v>
          </cell>
          <cell r="AO893">
            <v>0.9</v>
          </cell>
          <cell r="AP893">
            <v>5940000</v>
          </cell>
          <cell r="AQ893">
            <v>44063</v>
          </cell>
          <cell r="AR893">
            <v>44074</v>
          </cell>
          <cell r="AS893">
            <v>0</v>
          </cell>
          <cell r="AT893">
            <v>0</v>
          </cell>
          <cell r="AX893" t="str">
            <v>Yes</v>
          </cell>
          <cell r="AZ893" t="str">
            <v>Yes</v>
          </cell>
          <cell r="BA893" t="str">
            <v>Yes</v>
          </cell>
        </row>
        <row r="894">
          <cell r="A894">
            <v>44043</v>
          </cell>
          <cell r="B894">
            <v>743</v>
          </cell>
          <cell r="C894" t="str">
            <v>C49SZX20200112SS</v>
          </cell>
          <cell r="D894" t="str">
            <v>钧溢电子</v>
          </cell>
          <cell r="E894" t="str">
            <v>YSM20R(SV)-2</v>
          </cell>
          <cell r="F894" t="str">
            <v>#04111</v>
          </cell>
          <cell r="G894" t="e">
            <v>#REF!</v>
          </cell>
          <cell r="H894" t="e">
            <v>#REF!</v>
          </cell>
          <cell r="I894" t="str">
            <v>L-&gt;R</v>
          </cell>
          <cell r="J894" t="str">
            <v>No</v>
          </cell>
          <cell r="K894">
            <v>1</v>
          </cell>
          <cell r="L894">
            <v>109980</v>
          </cell>
          <cell r="M894" t="str">
            <v>SEP 20</v>
          </cell>
          <cell r="N894">
            <v>44103</v>
          </cell>
          <cell r="O894">
            <v>11116436</v>
          </cell>
          <cell r="P894">
            <v>11834000</v>
          </cell>
          <cell r="Q894">
            <v>44075</v>
          </cell>
          <cell r="R894" t="str">
            <v>No</v>
          </cell>
          <cell r="S894" t="str">
            <v>C49</v>
          </cell>
          <cell r="T894" t="str">
            <v>SOUTH</v>
          </cell>
          <cell r="U894" t="str">
            <v>深圳</v>
          </cell>
          <cell r="V894" t="str">
            <v>SZ 深圳</v>
          </cell>
          <cell r="W894" t="str">
            <v>SS</v>
          </cell>
          <cell r="X894" t="str">
            <v>JPY</v>
          </cell>
          <cell r="Y894">
            <v>11834000</v>
          </cell>
          <cell r="Z894">
            <v>1</v>
          </cell>
          <cell r="AA894">
            <v>11834000</v>
          </cell>
          <cell r="AB894">
            <v>7.3400000000000007E-2</v>
          </cell>
          <cell r="AC894">
            <v>868615.60000000009</v>
          </cell>
          <cell r="AD894">
            <v>104233.872</v>
          </cell>
          <cell r="AE894">
            <v>0.12</v>
          </cell>
          <cell r="AF894">
            <v>44036</v>
          </cell>
          <cell r="AG894" t="str">
            <v>DAP SZ</v>
          </cell>
          <cell r="AI894">
            <v>100000</v>
          </cell>
          <cell r="AJ894">
            <v>44040</v>
          </cell>
          <cell r="AK894" t="str">
            <v>agree</v>
          </cell>
          <cell r="AL894">
            <v>1386941</v>
          </cell>
          <cell r="AM894">
            <v>44094</v>
          </cell>
          <cell r="AN894" t="str">
            <v>Yes</v>
          </cell>
          <cell r="AO894" t="str">
            <v>agree</v>
          </cell>
          <cell r="AP894">
            <v>10447059</v>
          </cell>
          <cell r="AQ894">
            <v>44094</v>
          </cell>
          <cell r="AR894">
            <v>44099</v>
          </cell>
          <cell r="AS894">
            <v>0</v>
          </cell>
          <cell r="AT894">
            <v>0</v>
          </cell>
          <cell r="AX894" t="str">
            <v>Yes</v>
          </cell>
          <cell r="AZ894" t="str">
            <v>Yes</v>
          </cell>
          <cell r="BA894" t="str">
            <v>Yes</v>
          </cell>
        </row>
        <row r="895">
          <cell r="A895">
            <v>44043</v>
          </cell>
          <cell r="B895">
            <v>744</v>
          </cell>
          <cell r="C895" t="str">
            <v>C49SZX20200115SX</v>
          </cell>
          <cell r="D895" t="str">
            <v>优控电子</v>
          </cell>
          <cell r="E895" t="str">
            <v>YSM10</v>
          </cell>
          <cell r="F895" t="str">
            <v>#04830</v>
          </cell>
          <cell r="G895" t="e">
            <v>#REF!</v>
          </cell>
          <cell r="H895" t="e">
            <v>#REF!</v>
          </cell>
          <cell r="I895" t="str">
            <v>L-&gt;R</v>
          </cell>
          <cell r="J895" t="str">
            <v>No</v>
          </cell>
          <cell r="K895">
            <v>1</v>
          </cell>
          <cell r="L895">
            <v>110049</v>
          </cell>
          <cell r="M895" t="str">
            <v>DEC 20</v>
          </cell>
          <cell r="N895">
            <v>44175</v>
          </cell>
          <cell r="O895">
            <v>11116475</v>
          </cell>
          <cell r="P895">
            <v>7620000</v>
          </cell>
          <cell r="Q895">
            <v>44166</v>
          </cell>
          <cell r="R895" t="str">
            <v>Yes</v>
          </cell>
          <cell r="S895" t="str">
            <v>C49</v>
          </cell>
          <cell r="T895" t="str">
            <v>SOUTH</v>
          </cell>
          <cell r="U895" t="str">
            <v>深圳</v>
          </cell>
          <cell r="V895" t="str">
            <v>SZ 深圳</v>
          </cell>
          <cell r="W895" t="str">
            <v>SX</v>
          </cell>
          <cell r="X895" t="str">
            <v>JPY</v>
          </cell>
          <cell r="Y895">
            <v>7620000</v>
          </cell>
          <cell r="Z895">
            <v>1</v>
          </cell>
          <cell r="AA895">
            <v>7620000</v>
          </cell>
          <cell r="AB895">
            <v>7.3400000000000007E-2</v>
          </cell>
          <cell r="AC895">
            <v>559308</v>
          </cell>
          <cell r="AD895">
            <v>67116.959999999992</v>
          </cell>
          <cell r="AE895">
            <v>0.12</v>
          </cell>
          <cell r="AF895">
            <v>44040</v>
          </cell>
          <cell r="AG895" t="str">
            <v>DAP JX</v>
          </cell>
          <cell r="AI895"/>
          <cell r="AK895">
            <v>0.2</v>
          </cell>
          <cell r="AL895">
            <v>1524000</v>
          </cell>
          <cell r="AM895">
            <v>44102</v>
          </cell>
          <cell r="AN895" t="str">
            <v>Yes</v>
          </cell>
          <cell r="AO895">
            <v>0.8</v>
          </cell>
          <cell r="AP895">
            <v>6096000</v>
          </cell>
          <cell r="AQ895">
            <v>44166</v>
          </cell>
          <cell r="AR895">
            <v>44172</v>
          </cell>
          <cell r="AS895">
            <v>0</v>
          </cell>
          <cell r="AT895">
            <v>0</v>
          </cell>
          <cell r="AX895" t="str">
            <v>Yes</v>
          </cell>
          <cell r="AZ895" t="str">
            <v>Yes</v>
          </cell>
          <cell r="BA895" t="str">
            <v>Yes</v>
          </cell>
        </row>
        <row r="896">
          <cell r="A896">
            <v>44043</v>
          </cell>
          <cell r="B896">
            <v>745</v>
          </cell>
          <cell r="C896" t="str">
            <v>C49SZX20200115SX</v>
          </cell>
          <cell r="D896" t="str">
            <v>优控电子</v>
          </cell>
          <cell r="E896" t="str">
            <v>YSM10</v>
          </cell>
          <cell r="F896" t="str">
            <v>#04830</v>
          </cell>
          <cell r="G896" t="e">
            <v>#REF!</v>
          </cell>
          <cell r="H896" t="e">
            <v>#REF!</v>
          </cell>
          <cell r="I896" t="str">
            <v>L-&gt;R</v>
          </cell>
          <cell r="J896" t="str">
            <v>No</v>
          </cell>
          <cell r="K896">
            <v>1</v>
          </cell>
          <cell r="L896" t="str">
            <v>110025(拆单110117)</v>
          </cell>
          <cell r="M896" t="str">
            <v>DEC 20</v>
          </cell>
          <cell r="N896">
            <v>44175</v>
          </cell>
          <cell r="O896">
            <v>11116475</v>
          </cell>
          <cell r="P896">
            <v>7620000</v>
          </cell>
          <cell r="Q896">
            <v>44166</v>
          </cell>
          <cell r="R896" t="str">
            <v>Yes</v>
          </cell>
          <cell r="S896" t="str">
            <v>C49</v>
          </cell>
          <cell r="T896" t="str">
            <v>SOUTH</v>
          </cell>
          <cell r="U896" t="str">
            <v>深圳</v>
          </cell>
          <cell r="V896" t="str">
            <v>SZ 深圳</v>
          </cell>
          <cell r="W896" t="str">
            <v>SX</v>
          </cell>
          <cell r="X896" t="str">
            <v>JPY</v>
          </cell>
          <cell r="Y896">
            <v>7620000</v>
          </cell>
          <cell r="Z896">
            <v>1</v>
          </cell>
          <cell r="AA896">
            <v>7620000</v>
          </cell>
          <cell r="AB896">
            <v>7.3400000000000007E-2</v>
          </cell>
          <cell r="AC896">
            <v>559308</v>
          </cell>
          <cell r="AD896">
            <v>67116.959999999992</v>
          </cell>
          <cell r="AE896">
            <v>0.12</v>
          </cell>
          <cell r="AF896">
            <v>44040</v>
          </cell>
          <cell r="AG896" t="str">
            <v>DAP JX</v>
          </cell>
          <cell r="AI896"/>
          <cell r="AK896">
            <v>0.2</v>
          </cell>
          <cell r="AL896">
            <v>1524000</v>
          </cell>
          <cell r="AM896">
            <v>44102</v>
          </cell>
          <cell r="AN896" t="str">
            <v>Yes</v>
          </cell>
          <cell r="AO896">
            <v>0.8</v>
          </cell>
          <cell r="AP896">
            <v>6096000</v>
          </cell>
          <cell r="AQ896">
            <v>44166</v>
          </cell>
          <cell r="AR896">
            <v>44172</v>
          </cell>
          <cell r="AS896">
            <v>0</v>
          </cell>
          <cell r="AT896">
            <v>0</v>
          </cell>
          <cell r="AX896" t="str">
            <v>Yes</v>
          </cell>
          <cell r="AZ896" t="str">
            <v>Yes</v>
          </cell>
          <cell r="BA896" t="str">
            <v>Yes</v>
          </cell>
        </row>
        <row r="897">
          <cell r="A897">
            <v>44043</v>
          </cell>
          <cell r="B897">
            <v>746</v>
          </cell>
          <cell r="C897" t="str">
            <v>C49SZX20200117SX</v>
          </cell>
          <cell r="D897" t="str">
            <v>优控电子</v>
          </cell>
          <cell r="E897" t="str">
            <v>YSM10</v>
          </cell>
          <cell r="F897" t="str">
            <v>#04830</v>
          </cell>
          <cell r="G897" t="e">
            <v>#REF!</v>
          </cell>
          <cell r="H897" t="e">
            <v>#REF!</v>
          </cell>
          <cell r="I897" t="str">
            <v>L-&gt;R</v>
          </cell>
          <cell r="J897" t="str">
            <v>No</v>
          </cell>
          <cell r="K897">
            <v>1</v>
          </cell>
          <cell r="L897" t="e">
            <v>#N/A</v>
          </cell>
          <cell r="M897" t="e">
            <v>#N/A</v>
          </cell>
          <cell r="N897"/>
          <cell r="O897"/>
          <cell r="P897"/>
          <cell r="Q897"/>
          <cell r="R897" t="str">
            <v>Yes</v>
          </cell>
          <cell r="S897" t="str">
            <v>C49</v>
          </cell>
          <cell r="T897" t="str">
            <v>SOUTH</v>
          </cell>
          <cell r="U897" t="str">
            <v>深圳</v>
          </cell>
          <cell r="V897" t="str">
            <v>SZ 深圳</v>
          </cell>
          <cell r="W897" t="str">
            <v>SX</v>
          </cell>
          <cell r="X897" t="str">
            <v>JPY</v>
          </cell>
          <cell r="Y897">
            <v>7620000</v>
          </cell>
          <cell r="Z897">
            <v>1</v>
          </cell>
          <cell r="AA897">
            <v>7620000</v>
          </cell>
          <cell r="AB897">
            <v>7.3400000000000007E-2</v>
          </cell>
          <cell r="AC897">
            <v>559308</v>
          </cell>
          <cell r="AD897">
            <v>67116.959999999992</v>
          </cell>
          <cell r="AE897">
            <v>0.12</v>
          </cell>
          <cell r="AF897">
            <v>44040</v>
          </cell>
          <cell r="AG897" t="str">
            <v>DAP JX</v>
          </cell>
          <cell r="AI897"/>
          <cell r="AJ897"/>
          <cell r="AK897">
            <v>0.2</v>
          </cell>
          <cell r="AL897">
            <v>1524000</v>
          </cell>
          <cell r="AM897"/>
          <cell r="AN897" t="str">
            <v>No</v>
          </cell>
          <cell r="AO897">
            <v>0.8</v>
          </cell>
          <cell r="AP897">
            <v>6096000</v>
          </cell>
          <cell r="AQ897"/>
          <cell r="AR897"/>
          <cell r="AS897">
            <v>0</v>
          </cell>
          <cell r="AT897">
            <v>0</v>
          </cell>
          <cell r="AV897"/>
          <cell r="AX897"/>
          <cell r="AY897"/>
          <cell r="AZ897"/>
          <cell r="BA897"/>
        </row>
        <row r="898">
          <cell r="A898">
            <v>44043</v>
          </cell>
          <cell r="B898">
            <v>747</v>
          </cell>
          <cell r="C898" t="str">
            <v>C49SZX20200117SX</v>
          </cell>
          <cell r="D898" t="str">
            <v>优控电子</v>
          </cell>
          <cell r="E898" t="str">
            <v>YSM10</v>
          </cell>
          <cell r="F898" t="str">
            <v>#04830</v>
          </cell>
          <cell r="G898" t="e">
            <v>#REF!</v>
          </cell>
          <cell r="H898" t="e">
            <v>#REF!</v>
          </cell>
          <cell r="I898" t="str">
            <v>L-&gt;R</v>
          </cell>
          <cell r="J898" t="str">
            <v>No</v>
          </cell>
          <cell r="K898">
            <v>1</v>
          </cell>
          <cell r="L898" t="e">
            <v>#N/A</v>
          </cell>
          <cell r="M898" t="e">
            <v>#N/A</v>
          </cell>
          <cell r="N898"/>
          <cell r="O898"/>
          <cell r="P898"/>
          <cell r="Q898"/>
          <cell r="R898" t="str">
            <v>Yes</v>
          </cell>
          <cell r="S898" t="str">
            <v>C49</v>
          </cell>
          <cell r="T898" t="str">
            <v>SOUTH</v>
          </cell>
          <cell r="U898" t="str">
            <v>深圳</v>
          </cell>
          <cell r="V898" t="str">
            <v>SZ 深圳</v>
          </cell>
          <cell r="W898" t="str">
            <v>SX</v>
          </cell>
          <cell r="X898" t="str">
            <v>JPY</v>
          </cell>
          <cell r="Y898">
            <v>7620000</v>
          </cell>
          <cell r="Z898">
            <v>1</v>
          </cell>
          <cell r="AA898">
            <v>7620000</v>
          </cell>
          <cell r="AB898">
            <v>7.3400000000000007E-2</v>
          </cell>
          <cell r="AC898">
            <v>559308</v>
          </cell>
          <cell r="AD898">
            <v>67116.959999999992</v>
          </cell>
          <cell r="AE898">
            <v>0.12</v>
          </cell>
          <cell r="AF898">
            <v>44040</v>
          </cell>
          <cell r="AG898" t="str">
            <v>DAP JX</v>
          </cell>
          <cell r="AI898"/>
          <cell r="AJ898"/>
          <cell r="AK898">
            <v>0.2</v>
          </cell>
          <cell r="AL898">
            <v>1524000</v>
          </cell>
          <cell r="AM898"/>
          <cell r="AN898" t="str">
            <v>No</v>
          </cell>
          <cell r="AO898">
            <v>0.8</v>
          </cell>
          <cell r="AP898">
            <v>6096000</v>
          </cell>
          <cell r="AQ898"/>
          <cell r="AR898"/>
          <cell r="AS898">
            <v>0</v>
          </cell>
          <cell r="AT898">
            <v>0</v>
          </cell>
          <cell r="AV898"/>
          <cell r="AX898"/>
          <cell r="AY898"/>
          <cell r="AZ898"/>
          <cell r="BA898"/>
        </row>
        <row r="899">
          <cell r="A899">
            <v>44043</v>
          </cell>
          <cell r="B899">
            <v>748</v>
          </cell>
          <cell r="C899" t="str">
            <v>C49SZX20200117SX</v>
          </cell>
          <cell r="D899" t="str">
            <v>优控电子</v>
          </cell>
          <cell r="E899" t="str">
            <v>YSM10</v>
          </cell>
          <cell r="F899" t="str">
            <v>#04830</v>
          </cell>
          <cell r="G899" t="e">
            <v>#REF!</v>
          </cell>
          <cell r="H899" t="e">
            <v>#REF!</v>
          </cell>
          <cell r="I899" t="str">
            <v>L-&gt;R</v>
          </cell>
          <cell r="J899" t="str">
            <v>No</v>
          </cell>
          <cell r="K899">
            <v>1</v>
          </cell>
          <cell r="L899" t="e">
            <v>#N/A</v>
          </cell>
          <cell r="M899" t="e">
            <v>#N/A</v>
          </cell>
          <cell r="N899"/>
          <cell r="O899"/>
          <cell r="P899"/>
          <cell r="Q899"/>
          <cell r="R899" t="str">
            <v>Yes</v>
          </cell>
          <cell r="S899" t="str">
            <v>C49</v>
          </cell>
          <cell r="T899" t="str">
            <v>SOUTH</v>
          </cell>
          <cell r="U899" t="str">
            <v>深圳</v>
          </cell>
          <cell r="V899" t="str">
            <v>SZ 深圳</v>
          </cell>
          <cell r="W899" t="str">
            <v>SX</v>
          </cell>
          <cell r="X899" t="str">
            <v>JPY</v>
          </cell>
          <cell r="Y899">
            <v>7620000</v>
          </cell>
          <cell r="Z899">
            <v>1</v>
          </cell>
          <cell r="AA899">
            <v>7620000</v>
          </cell>
          <cell r="AB899">
            <v>7.3400000000000007E-2</v>
          </cell>
          <cell r="AC899">
            <v>559308</v>
          </cell>
          <cell r="AD899">
            <v>67116.959999999992</v>
          </cell>
          <cell r="AE899">
            <v>0.12</v>
          </cell>
          <cell r="AF899">
            <v>44040</v>
          </cell>
          <cell r="AG899" t="str">
            <v>DAP JX</v>
          </cell>
          <cell r="AI899"/>
          <cell r="AJ899"/>
          <cell r="AK899">
            <v>0.2</v>
          </cell>
          <cell r="AL899">
            <v>1524000</v>
          </cell>
          <cell r="AM899"/>
          <cell r="AN899" t="str">
            <v>No</v>
          </cell>
          <cell r="AO899">
            <v>0.8</v>
          </cell>
          <cell r="AP899">
            <v>6096000</v>
          </cell>
          <cell r="AQ899"/>
          <cell r="AR899"/>
          <cell r="AS899">
            <v>0</v>
          </cell>
          <cell r="AT899">
            <v>0</v>
          </cell>
          <cell r="AV899"/>
          <cell r="AX899"/>
          <cell r="AY899"/>
          <cell r="AZ899"/>
          <cell r="BA899"/>
        </row>
        <row r="900">
          <cell r="A900">
            <v>44043</v>
          </cell>
          <cell r="B900">
            <v>749</v>
          </cell>
          <cell r="C900" t="str">
            <v>C49SZX20200120SX</v>
          </cell>
          <cell r="D900" t="str">
            <v>凌鑫</v>
          </cell>
          <cell r="E900" t="str">
            <v>YSM10</v>
          </cell>
          <cell r="F900" t="str">
            <v>#59002</v>
          </cell>
          <cell r="G900" t="e">
            <v>#REF!</v>
          </cell>
          <cell r="H900" t="e">
            <v>#REF!</v>
          </cell>
          <cell r="I900" t="str">
            <v>L-&gt;R</v>
          </cell>
          <cell r="J900" t="str">
            <v>MVC</v>
          </cell>
          <cell r="K900">
            <v>1</v>
          </cell>
          <cell r="L900">
            <v>109992</v>
          </cell>
          <cell r="M900" t="str">
            <v>NOV 20</v>
          </cell>
          <cell r="N900">
            <v>44139</v>
          </cell>
          <cell r="O900">
            <v>11116450</v>
          </cell>
          <cell r="P900">
            <v>9300000</v>
          </cell>
          <cell r="Q900">
            <v>44136</v>
          </cell>
          <cell r="R900" t="str">
            <v>No</v>
          </cell>
          <cell r="S900" t="str">
            <v>C49</v>
          </cell>
          <cell r="T900" t="str">
            <v>SOUTH</v>
          </cell>
          <cell r="U900" t="str">
            <v>深圳</v>
          </cell>
          <cell r="V900" t="str">
            <v>SZ 深圳</v>
          </cell>
          <cell r="W900" t="str">
            <v>SX</v>
          </cell>
          <cell r="X900" t="str">
            <v>JPY</v>
          </cell>
          <cell r="Y900">
            <v>9300000</v>
          </cell>
          <cell r="Z900">
            <v>1</v>
          </cell>
          <cell r="AA900">
            <v>9300000</v>
          </cell>
          <cell r="AB900">
            <v>7.3400000000000007E-2</v>
          </cell>
          <cell r="AC900">
            <v>682620.00000000012</v>
          </cell>
          <cell r="AD900">
            <v>81914.400000000009</v>
          </cell>
          <cell r="AE900">
            <v>0.12</v>
          </cell>
          <cell r="AF900">
            <v>44041</v>
          </cell>
          <cell r="AG900" t="str">
            <v>DAP SZ</v>
          </cell>
          <cell r="AK900" t="str">
            <v>agree</v>
          </cell>
          <cell r="AL900">
            <v>3024894</v>
          </cell>
          <cell r="AM900">
            <v>44063</v>
          </cell>
          <cell r="AN900" t="str">
            <v>Yes</v>
          </cell>
          <cell r="AO900" t="str">
            <v>agree</v>
          </cell>
          <cell r="AP900">
            <v>6275106</v>
          </cell>
          <cell r="AQ900">
            <v>44094</v>
          </cell>
          <cell r="AR900">
            <v>44077</v>
          </cell>
          <cell r="AS900">
            <v>0</v>
          </cell>
          <cell r="AT900">
            <v>0</v>
          </cell>
          <cell r="AX900" t="str">
            <v>Yes</v>
          </cell>
          <cell r="AZ900" t="str">
            <v>Yes</v>
          </cell>
          <cell r="BA900" t="str">
            <v>Yes</v>
          </cell>
        </row>
        <row r="901">
          <cell r="A901">
            <v>44043</v>
          </cell>
          <cell r="B901">
            <v>750</v>
          </cell>
          <cell r="C901" t="str">
            <v>C49SZX20200118SS</v>
          </cell>
          <cell r="D901" t="str">
            <v>正创</v>
          </cell>
          <cell r="E901" t="str">
            <v>YSM20R(SV)-2</v>
          </cell>
          <cell r="F901" t="str">
            <v>#03946</v>
          </cell>
          <cell r="G901" t="e">
            <v>#REF!</v>
          </cell>
          <cell r="H901" t="e">
            <v>#REF!</v>
          </cell>
          <cell r="I901" t="str">
            <v>L-&gt;R</v>
          </cell>
          <cell r="J901" t="str">
            <v>No</v>
          </cell>
          <cell r="K901">
            <v>1</v>
          </cell>
          <cell r="L901">
            <v>109996</v>
          </cell>
          <cell r="M901" t="str">
            <v>OCT 20</v>
          </cell>
          <cell r="N901">
            <v>44134</v>
          </cell>
          <cell r="O901">
            <v>11116444</v>
          </cell>
          <cell r="P901">
            <v>10500000</v>
          </cell>
          <cell r="Q901">
            <v>44105</v>
          </cell>
          <cell r="R901" t="str">
            <v>No</v>
          </cell>
          <cell r="S901" t="str">
            <v>C49</v>
          </cell>
          <cell r="T901" t="str">
            <v>SOUTH</v>
          </cell>
          <cell r="U901" t="str">
            <v>深圳</v>
          </cell>
          <cell r="V901" t="str">
            <v>SZ 深圳</v>
          </cell>
          <cell r="W901" t="str">
            <v>SS</v>
          </cell>
          <cell r="X901" t="str">
            <v>JPY</v>
          </cell>
          <cell r="Y901">
            <v>10500000</v>
          </cell>
          <cell r="Z901">
            <v>1</v>
          </cell>
          <cell r="AA901">
            <v>10500000</v>
          </cell>
          <cell r="AB901">
            <v>7.3400000000000007E-2</v>
          </cell>
          <cell r="AC901">
            <v>770700.00000000012</v>
          </cell>
          <cell r="AD901">
            <v>92484.000000000015</v>
          </cell>
          <cell r="AE901">
            <v>0.12</v>
          </cell>
          <cell r="AF901">
            <v>44040</v>
          </cell>
          <cell r="AG901" t="str">
            <v>DAP SZ</v>
          </cell>
          <cell r="AK901" t="str">
            <v>agree</v>
          </cell>
          <cell r="AL901">
            <v>453796</v>
          </cell>
          <cell r="AM901">
            <v>44063</v>
          </cell>
          <cell r="AN901" t="str">
            <v>Yes</v>
          </cell>
          <cell r="AO901" t="str">
            <v>agree</v>
          </cell>
          <cell r="AP901">
            <v>10046204</v>
          </cell>
          <cell r="AQ901">
            <v>44105</v>
          </cell>
          <cell r="AR901">
            <v>44133</v>
          </cell>
          <cell r="AS901">
            <v>0</v>
          </cell>
          <cell r="AT901">
            <v>0</v>
          </cell>
          <cell r="AX901" t="str">
            <v>Yes</v>
          </cell>
        </row>
        <row r="902">
          <cell r="A902">
            <v>44043</v>
          </cell>
          <cell r="B902">
            <v>751</v>
          </cell>
          <cell r="C902" t="str">
            <v>BS-SZGZ20071306-ZB</v>
          </cell>
          <cell r="D902" t="str">
            <v>银宝山新</v>
          </cell>
          <cell r="E902" t="str">
            <v>YSM20WR-2</v>
          </cell>
          <cell r="F902" t="str">
            <v>#04803</v>
          </cell>
          <cell r="G902" t="e">
            <v>#REF!</v>
          </cell>
          <cell r="H902" t="e">
            <v>#REF!</v>
          </cell>
          <cell r="I902" t="str">
            <v>L-&gt;R</v>
          </cell>
          <cell r="J902" t="str">
            <v>cATS10+MVC</v>
          </cell>
          <cell r="K902">
            <v>1</v>
          </cell>
          <cell r="L902">
            <v>110033</v>
          </cell>
          <cell r="M902" t="str">
            <v>OCT 20</v>
          </cell>
          <cell r="N902">
            <v>44131</v>
          </cell>
          <cell r="O902">
            <v>11100440</v>
          </cell>
          <cell r="P902">
            <v>1600000</v>
          </cell>
          <cell r="Q902">
            <v>44105</v>
          </cell>
          <cell r="R902" t="str">
            <v>Yes</v>
          </cell>
          <cell r="S902" t="str">
            <v>C49</v>
          </cell>
          <cell r="T902" t="str">
            <v>SOUTH</v>
          </cell>
          <cell r="U902" t="str">
            <v>深圳</v>
          </cell>
          <cell r="V902" t="str">
            <v>SZ 深圳</v>
          </cell>
          <cell r="W902" t="str">
            <v>DY</v>
          </cell>
          <cell r="X902" t="str">
            <v>RMB</v>
          </cell>
          <cell r="Y902">
            <v>1600000</v>
          </cell>
          <cell r="Z902">
            <v>1.1299999999999999</v>
          </cell>
          <cell r="AA902">
            <v>1600000</v>
          </cell>
          <cell r="AB902">
            <v>1.095</v>
          </cell>
          <cell r="AC902">
            <v>1550442.4778761063</v>
          </cell>
          <cell r="AD902">
            <v>186053.09734513276</v>
          </cell>
          <cell r="AE902">
            <v>0.12</v>
          </cell>
          <cell r="AF902">
            <v>44041</v>
          </cell>
          <cell r="AG902" t="str">
            <v>DDP SZ</v>
          </cell>
          <cell r="AK902">
            <v>0.3</v>
          </cell>
          <cell r="AL902">
            <v>480000</v>
          </cell>
          <cell r="AM902">
            <v>44063</v>
          </cell>
          <cell r="AN902" t="str">
            <v>Yes</v>
          </cell>
          <cell r="AO902">
            <v>0.6</v>
          </cell>
          <cell r="AP902">
            <v>960000</v>
          </cell>
          <cell r="AQ902">
            <v>44105</v>
          </cell>
          <cell r="AR902">
            <v>44126</v>
          </cell>
          <cell r="AS902">
            <v>0.1</v>
          </cell>
          <cell r="AT902">
            <v>160000</v>
          </cell>
          <cell r="AU902">
            <v>44197</v>
          </cell>
          <cell r="AV902">
            <v>44200</v>
          </cell>
          <cell r="AW902" t="str">
            <v>Complete</v>
          </cell>
          <cell r="AX902" t="str">
            <v>Yes</v>
          </cell>
          <cell r="AZ902" t="str">
            <v>Yes</v>
          </cell>
          <cell r="BA902" t="str">
            <v>Yes</v>
          </cell>
        </row>
        <row r="903">
          <cell r="A903">
            <v>44043</v>
          </cell>
          <cell r="B903">
            <v>752</v>
          </cell>
          <cell r="C903" t="str">
            <v>C49SZX20200119SS</v>
          </cell>
          <cell r="D903" t="str">
            <v>兴丰源</v>
          </cell>
          <cell r="E903" t="str">
            <v>YSM20R(SV)-2</v>
          </cell>
          <cell r="F903" t="str">
            <v>#03578</v>
          </cell>
          <cell r="G903" t="e">
            <v>#REF!</v>
          </cell>
          <cell r="H903" t="e">
            <v>#REF!</v>
          </cell>
          <cell r="I903" t="str">
            <v>L-&gt;R</v>
          </cell>
          <cell r="J903" t="str">
            <v>No</v>
          </cell>
          <cell r="K903">
            <v>1</v>
          </cell>
          <cell r="L903" t="str">
            <v>49F103569</v>
          </cell>
          <cell r="M903" t="str">
            <v>AUG 20</v>
          </cell>
          <cell r="N903">
            <v>44050</v>
          </cell>
          <cell r="O903">
            <v>11100422</v>
          </cell>
          <cell r="P903">
            <v>840000</v>
          </cell>
          <cell r="Q903">
            <v>44063</v>
          </cell>
          <cell r="R903" t="str">
            <v>No</v>
          </cell>
          <cell r="S903" t="str">
            <v>C49</v>
          </cell>
          <cell r="T903" t="str">
            <v>SOUTH</v>
          </cell>
          <cell r="U903" t="str">
            <v>深圳</v>
          </cell>
          <cell r="V903" t="str">
            <v>SZ 深圳</v>
          </cell>
          <cell r="W903" t="str">
            <v>SS</v>
          </cell>
          <cell r="X903" t="str">
            <v>RMB</v>
          </cell>
          <cell r="Y903">
            <v>840000</v>
          </cell>
          <cell r="Z903">
            <v>1.1299999999999999</v>
          </cell>
          <cell r="AA903">
            <v>840000</v>
          </cell>
          <cell r="AB903">
            <v>1.095</v>
          </cell>
          <cell r="AC903">
            <v>813982.3008849558</v>
          </cell>
          <cell r="AD903">
            <v>97677.876106194686</v>
          </cell>
          <cell r="AE903">
            <v>0.12</v>
          </cell>
          <cell r="AF903">
            <v>44042</v>
          </cell>
          <cell r="AG903" t="str">
            <v>含税到厂</v>
          </cell>
          <cell r="AK903" t="str">
            <v>agree</v>
          </cell>
          <cell r="AL903">
            <v>200000</v>
          </cell>
          <cell r="AM903">
            <v>44035</v>
          </cell>
          <cell r="AN903" t="str">
            <v>Yes</v>
          </cell>
          <cell r="AO903" t="str">
            <v>agree</v>
          </cell>
          <cell r="AP903">
            <v>640000</v>
          </cell>
          <cell r="AQ903">
            <v>44063</v>
          </cell>
          <cell r="AR903">
            <v>44046</v>
          </cell>
          <cell r="AS903">
            <v>0</v>
          </cell>
          <cell r="AT903">
            <v>0</v>
          </cell>
          <cell r="AX903" t="str">
            <v>Yes</v>
          </cell>
          <cell r="AZ903" t="str">
            <v>Yes</v>
          </cell>
          <cell r="BA903" t="str">
            <v>Yes</v>
          </cell>
        </row>
        <row r="904">
          <cell r="A904">
            <v>44043</v>
          </cell>
          <cell r="B904">
            <v>753</v>
          </cell>
          <cell r="C904" t="str">
            <v>C28BJS20200053LY</v>
          </cell>
          <cell r="D904" t="str">
            <v>融创信为</v>
          </cell>
          <cell r="E904" t="str">
            <v>Mercury X-Ray</v>
          </cell>
          <cell r="F904" t="str">
            <v>NO</v>
          </cell>
          <cell r="G904" t="e">
            <v>#REF!</v>
          </cell>
          <cell r="H904" t="e">
            <v>#REF!</v>
          </cell>
          <cell r="I904" t="str">
            <v>No</v>
          </cell>
          <cell r="J904" t="str">
            <v>No</v>
          </cell>
          <cell r="K904">
            <v>1</v>
          </cell>
          <cell r="L904" t="str">
            <v>28A103644</v>
          </cell>
          <cell r="M904" t="str">
            <v>SEP 20</v>
          </cell>
          <cell r="N904">
            <v>44083</v>
          </cell>
          <cell r="O904">
            <v>11101135</v>
          </cell>
          <cell r="P904">
            <v>400000</v>
          </cell>
          <cell r="Q904">
            <v>44075</v>
          </cell>
          <cell r="R904" t="str">
            <v>Yes</v>
          </cell>
          <cell r="S904" t="str">
            <v>C28</v>
          </cell>
          <cell r="T904" t="str">
            <v>NORTH</v>
          </cell>
          <cell r="U904" t="str">
            <v>青岛</v>
          </cell>
          <cell r="V904" t="str">
            <v>BJ 北京</v>
          </cell>
          <cell r="W904" t="str">
            <v>Li Yong</v>
          </cell>
          <cell r="X904" t="str">
            <v>RMB</v>
          </cell>
          <cell r="Y904">
            <v>400000</v>
          </cell>
          <cell r="Z904">
            <v>1.1299999999999999</v>
          </cell>
          <cell r="AA904">
            <v>400000</v>
          </cell>
          <cell r="AB904">
            <v>1.095</v>
          </cell>
          <cell r="AC904">
            <v>387610.61946902657</v>
          </cell>
          <cell r="AD904">
            <v>46513.27433628319</v>
          </cell>
          <cell r="AE904">
            <v>0.12</v>
          </cell>
          <cell r="AF904">
            <v>44040</v>
          </cell>
          <cell r="AG904" t="str">
            <v>含税到厂</v>
          </cell>
          <cell r="AK904">
            <v>0.3</v>
          </cell>
          <cell r="AL904">
            <v>120000</v>
          </cell>
          <cell r="AM904">
            <v>44063</v>
          </cell>
          <cell r="AN904" t="str">
            <v>Yes</v>
          </cell>
          <cell r="AO904">
            <v>0.65</v>
          </cell>
          <cell r="AP904">
            <v>260000</v>
          </cell>
          <cell r="AQ904">
            <v>44094</v>
          </cell>
          <cell r="AR904">
            <v>44078</v>
          </cell>
          <cell r="AS904">
            <v>0.05</v>
          </cell>
          <cell r="AT904">
            <v>20000</v>
          </cell>
          <cell r="AU904">
            <v>44124</v>
          </cell>
          <cell r="AV904">
            <v>44118</v>
          </cell>
          <cell r="AX904" t="str">
            <v>Yes</v>
          </cell>
          <cell r="AZ904" t="str">
            <v>Yes</v>
          </cell>
          <cell r="BA904" t="str">
            <v>Yes</v>
          </cell>
        </row>
        <row r="905">
          <cell r="A905">
            <v>44043</v>
          </cell>
          <cell r="B905">
            <v>754</v>
          </cell>
          <cell r="C905" t="str">
            <v>C28BJS20200054LY</v>
          </cell>
          <cell r="D905" t="str">
            <v>融创信为</v>
          </cell>
          <cell r="E905" t="str">
            <v>SMX-1000 Plus</v>
          </cell>
          <cell r="F905" t="str">
            <v>NO</v>
          </cell>
          <cell r="G905" t="e">
            <v>#REF!</v>
          </cell>
          <cell r="H905" t="e">
            <v>#REF!</v>
          </cell>
          <cell r="I905" t="str">
            <v>No</v>
          </cell>
          <cell r="J905" t="str">
            <v>No</v>
          </cell>
          <cell r="K905">
            <v>1</v>
          </cell>
          <cell r="L905" t="str">
            <v>28A103645</v>
          </cell>
          <cell r="M905" t="str">
            <v>SEP 20</v>
          </cell>
          <cell r="N905">
            <v>44089</v>
          </cell>
          <cell r="O905">
            <v>11101136</v>
          </cell>
          <cell r="P905">
            <v>1400000</v>
          </cell>
          <cell r="Q905">
            <v>44075</v>
          </cell>
          <cell r="R905" t="str">
            <v>Yes</v>
          </cell>
          <cell r="S905" t="str">
            <v>C28</v>
          </cell>
          <cell r="T905" t="str">
            <v>NORTH</v>
          </cell>
          <cell r="U905" t="str">
            <v>青岛</v>
          </cell>
          <cell r="V905" t="str">
            <v>BJ 北京</v>
          </cell>
          <cell r="W905" t="str">
            <v>Li Yong</v>
          </cell>
          <cell r="X905" t="str">
            <v>RMB</v>
          </cell>
          <cell r="Y905">
            <v>1400000</v>
          </cell>
          <cell r="Z905">
            <v>1.1299999999999999</v>
          </cell>
          <cell r="AA905">
            <v>1400000</v>
          </cell>
          <cell r="AB905">
            <v>1.095</v>
          </cell>
          <cell r="AC905">
            <v>1356637.168141593</v>
          </cell>
          <cell r="AD905">
            <v>162796.46017699115</v>
          </cell>
          <cell r="AE905">
            <v>0.12</v>
          </cell>
          <cell r="AF905">
            <v>44040</v>
          </cell>
          <cell r="AG905" t="str">
            <v>含税到厂</v>
          </cell>
          <cell r="AK905">
            <v>0.3</v>
          </cell>
          <cell r="AL905">
            <v>420000</v>
          </cell>
          <cell r="AM905">
            <v>44063</v>
          </cell>
          <cell r="AN905" t="str">
            <v>Yes</v>
          </cell>
          <cell r="AO905">
            <v>0.65</v>
          </cell>
          <cell r="AP905">
            <v>910000</v>
          </cell>
          <cell r="AQ905">
            <v>44094</v>
          </cell>
          <cell r="AR905">
            <v>44078</v>
          </cell>
          <cell r="AS905">
            <v>0.05</v>
          </cell>
          <cell r="AT905">
            <v>70000</v>
          </cell>
        </row>
        <row r="906">
          <cell r="A906">
            <v>44043</v>
          </cell>
          <cell r="B906">
            <v>755</v>
          </cell>
          <cell r="C906" t="str">
            <v>102955-ESE-LEL</v>
          </cell>
          <cell r="D906" t="str">
            <v>力丰</v>
          </cell>
          <cell r="E906" t="str">
            <v>SolderStar R-0625L</v>
          </cell>
          <cell r="F906" t="str">
            <v>NO</v>
          </cell>
          <cell r="G906" t="e">
            <v>#REF!</v>
          </cell>
          <cell r="H906" t="e">
            <v>#REF!</v>
          </cell>
          <cell r="I906" t="str">
            <v>No</v>
          </cell>
          <cell r="J906" t="str">
            <v>No</v>
          </cell>
          <cell r="K906">
            <v>1</v>
          </cell>
          <cell r="L906" t="str">
            <v>B28110009</v>
          </cell>
          <cell r="M906" t="str">
            <v>AUG 20</v>
          </cell>
          <cell r="N906">
            <v>44058</v>
          </cell>
          <cell r="O906">
            <v>11116414</v>
          </cell>
          <cell r="P906">
            <v>2975</v>
          </cell>
          <cell r="Q906">
            <v>44063</v>
          </cell>
          <cell r="R906" t="str">
            <v>Yes</v>
          </cell>
          <cell r="S906" t="str">
            <v>C28</v>
          </cell>
          <cell r="T906" t="str">
            <v>SOUTH</v>
          </cell>
          <cell r="U906" t="str">
            <v>香港</v>
          </cell>
          <cell r="V906" t="str">
            <v>SZ 深圳</v>
          </cell>
          <cell r="W906" t="str">
            <v>KC</v>
          </cell>
          <cell r="X906" t="str">
            <v>USD</v>
          </cell>
          <cell r="Y906">
            <v>2975</v>
          </cell>
          <cell r="Z906">
            <v>1</v>
          </cell>
          <cell r="AA906">
            <v>2975</v>
          </cell>
          <cell r="AB906">
            <v>7.8</v>
          </cell>
          <cell r="AC906">
            <v>23205</v>
          </cell>
          <cell r="AD906">
            <v>2784.6</v>
          </cell>
          <cell r="AE906">
            <v>0.12</v>
          </cell>
          <cell r="AF906">
            <v>44034</v>
          </cell>
          <cell r="AG906" t="str">
            <v>含税到厂</v>
          </cell>
          <cell r="AK906">
            <v>1</v>
          </cell>
          <cell r="AL906">
            <v>2975</v>
          </cell>
          <cell r="AM906">
            <v>44035</v>
          </cell>
          <cell r="AN906" t="str">
            <v>Yes</v>
          </cell>
          <cell r="AO906">
            <v>0</v>
          </cell>
          <cell r="AP906">
            <v>0</v>
          </cell>
          <cell r="AS906">
            <v>0</v>
          </cell>
          <cell r="AT906">
            <v>0</v>
          </cell>
        </row>
        <row r="907">
          <cell r="A907">
            <v>44013</v>
          </cell>
          <cell r="B907">
            <v>756</v>
          </cell>
          <cell r="C907" t="str">
            <v>C49SZX20200099R1SS</v>
          </cell>
          <cell r="D907" t="str">
            <v>金晟晖</v>
          </cell>
          <cell r="E907" t="str">
            <v>YSM20R(SV)-2</v>
          </cell>
          <cell r="F907" t="str">
            <v>#78884</v>
          </cell>
          <cell r="G907" t="e">
            <v>#REF!</v>
          </cell>
          <cell r="H907" t="e">
            <v>#REF!</v>
          </cell>
          <cell r="I907" t="str">
            <v>L-&gt;R</v>
          </cell>
          <cell r="J907" t="str">
            <v>MVC</v>
          </cell>
          <cell r="K907">
            <v>1</v>
          </cell>
          <cell r="L907">
            <v>109996</v>
          </cell>
          <cell r="M907" t="str">
            <v>NOV 20</v>
          </cell>
          <cell r="R907" t="str">
            <v>No</v>
          </cell>
          <cell r="S907" t="str">
            <v>C49</v>
          </cell>
          <cell r="T907" t="str">
            <v>SOUTH</v>
          </cell>
          <cell r="U907" t="str">
            <v>深圳</v>
          </cell>
          <cell r="V907" t="str">
            <v>SZ 深圳</v>
          </cell>
          <cell r="W907" t="str">
            <v>SS</v>
          </cell>
          <cell r="X907" t="str">
            <v>JPY</v>
          </cell>
          <cell r="Y907">
            <v>12465000</v>
          </cell>
          <cell r="Z907">
            <v>1</v>
          </cell>
          <cell r="AA907">
            <v>12465000</v>
          </cell>
          <cell r="AB907">
            <v>7.3400000000000007E-2</v>
          </cell>
          <cell r="AC907">
            <v>914931.00000000012</v>
          </cell>
          <cell r="AD907">
            <v>109791.72000000002</v>
          </cell>
          <cell r="AE907">
            <v>0.12</v>
          </cell>
          <cell r="AF907">
            <v>44043</v>
          </cell>
          <cell r="AG907" t="str">
            <v>DAP SZ</v>
          </cell>
          <cell r="AI907">
            <v>30000</v>
          </cell>
          <cell r="AJ907">
            <v>44063</v>
          </cell>
          <cell r="AK907">
            <v>0.1</v>
          </cell>
          <cell r="AL907">
            <v>1246500</v>
          </cell>
          <cell r="AM907">
            <v>44063</v>
          </cell>
          <cell r="AN907" t="str">
            <v>Yes</v>
          </cell>
          <cell r="AO907">
            <v>0.9</v>
          </cell>
          <cell r="AP907">
            <v>11218500</v>
          </cell>
          <cell r="AQ907">
            <v>44134</v>
          </cell>
          <cell r="AR907">
            <v>44134</v>
          </cell>
          <cell r="AS907">
            <v>0</v>
          </cell>
          <cell r="AT907">
            <v>0</v>
          </cell>
          <cell r="AX907" t="str">
            <v>Yes</v>
          </cell>
          <cell r="AZ907" t="str">
            <v>Y</v>
          </cell>
          <cell r="BA907" t="str">
            <v>Yes</v>
          </cell>
        </row>
        <row r="908">
          <cell r="A908" t="str">
            <v>AUG 20</v>
          </cell>
          <cell r="B908">
            <v>757</v>
          </cell>
          <cell r="C908" t="str">
            <v>C49SZX20200122JY</v>
          </cell>
          <cell r="D908" t="str">
            <v>豫龙辉</v>
          </cell>
          <cell r="E908" t="str">
            <v>YSM20R(SV)-2</v>
          </cell>
          <cell r="F908" t="str">
            <v>#04819</v>
          </cell>
          <cell r="G908" t="e">
            <v>#REF!</v>
          </cell>
          <cell r="H908" t="e">
            <v>#REF!</v>
          </cell>
          <cell r="I908" t="str">
            <v>L-&gt;R</v>
          </cell>
          <cell r="J908" t="str">
            <v>No</v>
          </cell>
          <cell r="K908">
            <v>1</v>
          </cell>
          <cell r="L908">
            <v>109980</v>
          </cell>
          <cell r="M908" t="str">
            <v>SEP 20</v>
          </cell>
          <cell r="N908">
            <v>44102</v>
          </cell>
          <cell r="O908">
            <v>11116438</v>
          </cell>
          <cell r="P908">
            <v>12545000</v>
          </cell>
          <cell r="Q908">
            <v>44075</v>
          </cell>
          <cell r="R908" t="str">
            <v>Yes</v>
          </cell>
          <cell r="S908" t="str">
            <v>C49</v>
          </cell>
          <cell r="T908" t="str">
            <v>SOUTH</v>
          </cell>
          <cell r="U908" t="str">
            <v>深圳</v>
          </cell>
          <cell r="V908" t="str">
            <v>SZ 深圳</v>
          </cell>
          <cell r="W908" t="str">
            <v>JY</v>
          </cell>
          <cell r="X908" t="str">
            <v>JPY</v>
          </cell>
          <cell r="Y908">
            <v>12545000</v>
          </cell>
          <cell r="Z908">
            <v>1</v>
          </cell>
          <cell r="AA908">
            <v>12545000</v>
          </cell>
          <cell r="AB908">
            <v>7.5700000000000003E-2</v>
          </cell>
          <cell r="AC908">
            <v>949656.5</v>
          </cell>
          <cell r="AD908">
            <v>113958.78</v>
          </cell>
          <cell r="AE908">
            <v>0.12</v>
          </cell>
          <cell r="AF908">
            <v>44047</v>
          </cell>
          <cell r="AG908" t="str">
            <v>DAP SZ</v>
          </cell>
          <cell r="AK908" t="str">
            <v>agree</v>
          </cell>
          <cell r="AL908">
            <v>1671337</v>
          </cell>
          <cell r="AM908">
            <v>44063</v>
          </cell>
          <cell r="AN908" t="str">
            <v>Yes</v>
          </cell>
          <cell r="AO908" t="str">
            <v>agree</v>
          </cell>
          <cell r="AP908">
            <v>10873663</v>
          </cell>
          <cell r="AQ908">
            <v>44094</v>
          </cell>
          <cell r="AR908">
            <v>44090</v>
          </cell>
          <cell r="AS908">
            <v>0</v>
          </cell>
          <cell r="AT908">
            <v>0</v>
          </cell>
          <cell r="AX908" t="str">
            <v>Yes</v>
          </cell>
          <cell r="AZ908" t="str">
            <v>Yes</v>
          </cell>
          <cell r="BA908" t="str">
            <v>Yes</v>
          </cell>
        </row>
        <row r="909">
          <cell r="A909" t="str">
            <v>AUG 20</v>
          </cell>
          <cell r="B909">
            <v>758</v>
          </cell>
          <cell r="C909" t="str">
            <v>C49SZX20200130JZ</v>
          </cell>
          <cell r="D909" t="str">
            <v>斯迈</v>
          </cell>
          <cell r="E909" t="str">
            <v>YSM20R(SV)-2</v>
          </cell>
          <cell r="F909" t="str">
            <v>#18542</v>
          </cell>
          <cell r="G909" t="e">
            <v>#REF!</v>
          </cell>
          <cell r="H909" t="e">
            <v>#REF!</v>
          </cell>
          <cell r="I909" t="str">
            <v>L-&gt;R</v>
          </cell>
          <cell r="J909" t="str">
            <v>No</v>
          </cell>
          <cell r="K909">
            <v>1</v>
          </cell>
          <cell r="L909" t="str">
            <v>109954(拆分PO109999）</v>
          </cell>
          <cell r="M909" t="str">
            <v>SEP 20</v>
          </cell>
          <cell r="N909">
            <v>44097</v>
          </cell>
          <cell r="O909">
            <v>11116429</v>
          </cell>
          <cell r="P909">
            <v>12099500</v>
          </cell>
          <cell r="Q909">
            <v>44094</v>
          </cell>
          <cell r="R909" t="str">
            <v>Yes</v>
          </cell>
          <cell r="S909" t="str">
            <v>C49</v>
          </cell>
          <cell r="T909" t="str">
            <v>SOUTH</v>
          </cell>
          <cell r="U909" t="str">
            <v>深圳</v>
          </cell>
          <cell r="V909" t="str">
            <v>SZ 深圳</v>
          </cell>
          <cell r="W909" t="str">
            <v>ZX</v>
          </cell>
          <cell r="X909" t="str">
            <v>JPY</v>
          </cell>
          <cell r="Y909">
            <v>12099500</v>
          </cell>
          <cell r="Z909">
            <v>1</v>
          </cell>
          <cell r="AA909">
            <v>12099500</v>
          </cell>
          <cell r="AB909">
            <v>7.5700000000000003E-2</v>
          </cell>
          <cell r="AC909">
            <v>915932.15</v>
          </cell>
          <cell r="AD909">
            <v>109911.85799999999</v>
          </cell>
          <cell r="AE909">
            <v>0.12</v>
          </cell>
          <cell r="AF909">
            <v>44049</v>
          </cell>
          <cell r="AG909" t="str">
            <v>DAP GZ</v>
          </cell>
          <cell r="AK909">
            <v>0.1</v>
          </cell>
          <cell r="AL909">
            <v>1209950</v>
          </cell>
          <cell r="AM909">
            <v>44064</v>
          </cell>
          <cell r="AN909" t="str">
            <v>Yes</v>
          </cell>
          <cell r="AO909">
            <v>0.9</v>
          </cell>
          <cell r="AP909">
            <v>10889550</v>
          </cell>
          <cell r="AQ909">
            <v>44094</v>
          </cell>
          <cell r="AR909">
            <v>44089</v>
          </cell>
          <cell r="AS909">
            <v>0</v>
          </cell>
          <cell r="AT909">
            <v>0</v>
          </cell>
          <cell r="AX909" t="str">
            <v>Yes</v>
          </cell>
          <cell r="AZ909" t="str">
            <v>Yes</v>
          </cell>
          <cell r="BA909" t="str">
            <v>Yes</v>
          </cell>
        </row>
        <row r="910">
          <cell r="A910" t="str">
            <v>AUG 20</v>
          </cell>
          <cell r="B910">
            <v>759</v>
          </cell>
          <cell r="C910" t="str">
            <v>C49SZX20200130JZ</v>
          </cell>
          <cell r="D910" t="str">
            <v>斯迈</v>
          </cell>
          <cell r="E910" t="str">
            <v>YSM20R(SV)-2</v>
          </cell>
          <cell r="F910" t="str">
            <v>#18542</v>
          </cell>
          <cell r="G910" t="e">
            <v>#REF!</v>
          </cell>
          <cell r="H910" t="e">
            <v>#REF!</v>
          </cell>
          <cell r="I910" t="str">
            <v>L-&gt;R</v>
          </cell>
          <cell r="J910" t="str">
            <v>No</v>
          </cell>
          <cell r="K910">
            <v>1</v>
          </cell>
          <cell r="L910" t="str">
            <v>109954(拆分PO109999）</v>
          </cell>
          <cell r="M910" t="str">
            <v>SEP 20</v>
          </cell>
          <cell r="N910">
            <v>44097</v>
          </cell>
          <cell r="O910">
            <v>11116429</v>
          </cell>
          <cell r="P910">
            <v>12099500</v>
          </cell>
          <cell r="Q910">
            <v>44094</v>
          </cell>
          <cell r="R910" t="str">
            <v>Yes</v>
          </cell>
          <cell r="S910" t="str">
            <v>C49</v>
          </cell>
          <cell r="T910" t="str">
            <v>SOUTH</v>
          </cell>
          <cell r="U910" t="str">
            <v>深圳</v>
          </cell>
          <cell r="V910" t="str">
            <v>SZ 深圳</v>
          </cell>
          <cell r="W910" t="str">
            <v>ZX</v>
          </cell>
          <cell r="X910" t="str">
            <v>JPY</v>
          </cell>
          <cell r="Y910">
            <v>12099500</v>
          </cell>
          <cell r="Z910">
            <v>1</v>
          </cell>
          <cell r="AA910">
            <v>12099500</v>
          </cell>
          <cell r="AB910">
            <v>7.5700000000000003E-2</v>
          </cell>
          <cell r="AC910">
            <v>915932.15</v>
          </cell>
          <cell r="AD910">
            <v>109911.85799999999</v>
          </cell>
          <cell r="AE910">
            <v>0.12</v>
          </cell>
          <cell r="AF910">
            <v>44049</v>
          </cell>
          <cell r="AG910" t="str">
            <v>DAP GZ</v>
          </cell>
          <cell r="AK910">
            <v>0.1</v>
          </cell>
          <cell r="AL910">
            <v>1209950</v>
          </cell>
          <cell r="AM910">
            <v>44065</v>
          </cell>
          <cell r="AN910" t="str">
            <v>Yes</v>
          </cell>
          <cell r="AO910">
            <v>0.9</v>
          </cell>
          <cell r="AP910">
            <v>10889550</v>
          </cell>
          <cell r="AQ910">
            <v>44094</v>
          </cell>
          <cell r="AR910">
            <v>44089</v>
          </cell>
          <cell r="AS910">
            <v>0</v>
          </cell>
          <cell r="AT910">
            <v>0</v>
          </cell>
          <cell r="AX910" t="str">
            <v>Yes</v>
          </cell>
          <cell r="AZ910" t="str">
            <v>Yes</v>
          </cell>
          <cell r="BA910" t="str">
            <v>Yes</v>
          </cell>
        </row>
        <row r="911">
          <cell r="A911" t="str">
            <v>AUG 20</v>
          </cell>
          <cell r="B911">
            <v>760</v>
          </cell>
          <cell r="C911" t="str">
            <v>C49SZX20200130JZ</v>
          </cell>
          <cell r="D911" t="str">
            <v>斯迈</v>
          </cell>
          <cell r="E911" t="str">
            <v>YSM20R(SV)-2</v>
          </cell>
          <cell r="F911" t="str">
            <v>#18542</v>
          </cell>
          <cell r="G911" t="e">
            <v>#REF!</v>
          </cell>
          <cell r="H911" t="e">
            <v>#REF!</v>
          </cell>
          <cell r="I911" t="str">
            <v>L-&gt;R</v>
          </cell>
          <cell r="J911" t="str">
            <v>No</v>
          </cell>
          <cell r="K911">
            <v>1</v>
          </cell>
          <cell r="L911">
            <v>109984</v>
          </cell>
          <cell r="M911" t="str">
            <v>OCT 20</v>
          </cell>
          <cell r="N911">
            <v>44119</v>
          </cell>
          <cell r="O911">
            <v>11116440</v>
          </cell>
          <cell r="P911">
            <v>12099500</v>
          </cell>
          <cell r="Q911">
            <v>44105</v>
          </cell>
          <cell r="R911" t="str">
            <v>Yes</v>
          </cell>
          <cell r="S911" t="str">
            <v>C49</v>
          </cell>
          <cell r="T911" t="str">
            <v>SOUTH</v>
          </cell>
          <cell r="U911" t="str">
            <v>深圳</v>
          </cell>
          <cell r="V911" t="str">
            <v>SZ 深圳</v>
          </cell>
          <cell r="W911" t="str">
            <v>ZX</v>
          </cell>
          <cell r="X911" t="str">
            <v>JPY</v>
          </cell>
          <cell r="Y911">
            <v>12099500</v>
          </cell>
          <cell r="Z911">
            <v>1</v>
          </cell>
          <cell r="AA911">
            <v>12099500</v>
          </cell>
          <cell r="AB911">
            <v>7.5700000000000003E-2</v>
          </cell>
          <cell r="AC911">
            <v>915932.15</v>
          </cell>
          <cell r="AD911">
            <v>109911.85799999999</v>
          </cell>
          <cell r="AE911">
            <v>0.12</v>
          </cell>
          <cell r="AF911">
            <v>44049</v>
          </cell>
          <cell r="AG911" t="str">
            <v>DAP GZ</v>
          </cell>
          <cell r="AK911">
            <v>0.1</v>
          </cell>
          <cell r="AL911">
            <v>1209950</v>
          </cell>
          <cell r="AM911">
            <v>44066</v>
          </cell>
          <cell r="AN911" t="str">
            <v>Yes</v>
          </cell>
          <cell r="AO911">
            <v>0.9</v>
          </cell>
          <cell r="AP911">
            <v>10889550</v>
          </cell>
          <cell r="AQ911">
            <v>44105</v>
          </cell>
          <cell r="AR911">
            <v>44118</v>
          </cell>
          <cell r="AS911">
            <v>0</v>
          </cell>
          <cell r="AT911">
            <v>0</v>
          </cell>
          <cell r="AX911" t="str">
            <v>Yes</v>
          </cell>
          <cell r="AZ911" t="str">
            <v>Yes</v>
          </cell>
          <cell r="BA911" t="str">
            <v>Yes</v>
          </cell>
        </row>
        <row r="912">
          <cell r="A912" t="str">
            <v>AUG 20</v>
          </cell>
          <cell r="B912">
            <v>761</v>
          </cell>
          <cell r="C912" t="str">
            <v>C49SZX20200130JZ</v>
          </cell>
          <cell r="D912" t="str">
            <v>斯迈</v>
          </cell>
          <cell r="E912" t="str">
            <v>YSM20R(SV)-2</v>
          </cell>
          <cell r="F912" t="str">
            <v>#18542</v>
          </cell>
          <cell r="G912" t="e">
            <v>#REF!</v>
          </cell>
          <cell r="H912" t="e">
            <v>#REF!</v>
          </cell>
          <cell r="I912" t="str">
            <v>L-&gt;R</v>
          </cell>
          <cell r="J912" t="str">
            <v>No</v>
          </cell>
          <cell r="K912">
            <v>1</v>
          </cell>
          <cell r="L912">
            <v>109984</v>
          </cell>
          <cell r="M912" t="str">
            <v>OCT 20</v>
          </cell>
          <cell r="N912">
            <v>44119</v>
          </cell>
          <cell r="O912">
            <v>11116440</v>
          </cell>
          <cell r="P912">
            <v>12099500</v>
          </cell>
          <cell r="Q912">
            <v>44105</v>
          </cell>
          <cell r="R912" t="str">
            <v>Yes</v>
          </cell>
          <cell r="S912" t="str">
            <v>C49</v>
          </cell>
          <cell r="T912" t="str">
            <v>SOUTH</v>
          </cell>
          <cell r="U912" t="str">
            <v>深圳</v>
          </cell>
          <cell r="V912" t="str">
            <v>SZ 深圳</v>
          </cell>
          <cell r="W912" t="str">
            <v>ZX</v>
          </cell>
          <cell r="X912" t="str">
            <v>JPY</v>
          </cell>
          <cell r="Y912">
            <v>12099500</v>
          </cell>
          <cell r="Z912">
            <v>1</v>
          </cell>
          <cell r="AA912">
            <v>12099500</v>
          </cell>
          <cell r="AB912">
            <v>7.5700000000000003E-2</v>
          </cell>
          <cell r="AC912">
            <v>915932.15</v>
          </cell>
          <cell r="AD912">
            <v>109911.85799999999</v>
          </cell>
          <cell r="AE912">
            <v>0.12</v>
          </cell>
          <cell r="AF912">
            <v>44049</v>
          </cell>
          <cell r="AG912" t="str">
            <v>DAP GZ</v>
          </cell>
          <cell r="AK912">
            <v>0.1</v>
          </cell>
          <cell r="AL912">
            <v>1209950</v>
          </cell>
          <cell r="AM912">
            <v>44067</v>
          </cell>
          <cell r="AN912" t="str">
            <v>Yes</v>
          </cell>
          <cell r="AO912">
            <v>0.9</v>
          </cell>
          <cell r="AP912">
            <v>10889550</v>
          </cell>
          <cell r="AQ912">
            <v>44105</v>
          </cell>
          <cell r="AR912">
            <v>44118</v>
          </cell>
          <cell r="AS912">
            <v>0</v>
          </cell>
          <cell r="AT912">
            <v>0</v>
          </cell>
          <cell r="AX912" t="str">
            <v>Yes</v>
          </cell>
          <cell r="AZ912" t="str">
            <v>Yes</v>
          </cell>
          <cell r="BA912" t="str">
            <v>Yes</v>
          </cell>
        </row>
        <row r="913">
          <cell r="A913" t="str">
            <v>AUG 20</v>
          </cell>
          <cell r="B913">
            <v>762</v>
          </cell>
          <cell r="C913" t="str">
            <v>C49SZX20200121JL</v>
          </cell>
          <cell r="D913" t="str">
            <v>刻锐</v>
          </cell>
          <cell r="E913" t="str">
            <v>YSM20R(SV)-2</v>
          </cell>
          <cell r="F913" t="str">
            <v>#04929</v>
          </cell>
          <cell r="G913" t="e">
            <v>#REF!</v>
          </cell>
          <cell r="H913" t="e">
            <v>#REF!</v>
          </cell>
          <cell r="I913" t="str">
            <v>L-&gt;R</v>
          </cell>
          <cell r="J913" t="str">
            <v>MVC</v>
          </cell>
          <cell r="K913">
            <v>1</v>
          </cell>
          <cell r="L913" t="str">
            <v>109996（拆分PO110071）</v>
          </cell>
          <cell r="M913" t="str">
            <v>NOV 20</v>
          </cell>
          <cell r="N913">
            <v>44152</v>
          </cell>
          <cell r="O913">
            <v>11100468</v>
          </cell>
          <cell r="P913">
            <v>950000</v>
          </cell>
          <cell r="Q913">
            <v>44197</v>
          </cell>
          <cell r="R913" t="str">
            <v>Yes</v>
          </cell>
          <cell r="S913" t="str">
            <v>C49</v>
          </cell>
          <cell r="T913" t="str">
            <v>SOUTH</v>
          </cell>
          <cell r="U913" t="str">
            <v>深圳</v>
          </cell>
          <cell r="V913" t="str">
            <v>SZ 深圳</v>
          </cell>
          <cell r="W913" t="str">
            <v>JL</v>
          </cell>
          <cell r="X913" t="str">
            <v>RMB</v>
          </cell>
          <cell r="Y913">
            <v>950000</v>
          </cell>
          <cell r="Z913">
            <v>1.1299999999999999</v>
          </cell>
          <cell r="AA913">
            <v>950000</v>
          </cell>
          <cell r="AB913">
            <v>1.095</v>
          </cell>
          <cell r="AC913">
            <v>920575.22123893816</v>
          </cell>
          <cell r="AD913">
            <v>110469.02654867257</v>
          </cell>
          <cell r="AE913">
            <v>0.12</v>
          </cell>
          <cell r="AF913">
            <v>44068</v>
          </cell>
          <cell r="AG913" t="str">
            <v>含税到厂</v>
          </cell>
          <cell r="AK913">
            <v>0.3</v>
          </cell>
          <cell r="AL913">
            <v>285000</v>
          </cell>
          <cell r="AM913">
            <v>44094</v>
          </cell>
          <cell r="AN913" t="str">
            <v>Yes</v>
          </cell>
          <cell r="AO913">
            <v>0.65</v>
          </cell>
          <cell r="AP913">
            <v>617500</v>
          </cell>
          <cell r="AQ913">
            <v>44136</v>
          </cell>
          <cell r="AR913">
            <v>44148</v>
          </cell>
          <cell r="AS913">
            <v>0.05</v>
          </cell>
          <cell r="AT913">
            <v>47500</v>
          </cell>
          <cell r="AU913">
            <v>44264</v>
          </cell>
          <cell r="AV913">
            <v>44264</v>
          </cell>
          <cell r="AX913" t="str">
            <v>Yes</v>
          </cell>
          <cell r="AZ913" t="str">
            <v>Yes</v>
          </cell>
          <cell r="BA913" t="str">
            <v>Yes</v>
          </cell>
        </row>
        <row r="914">
          <cell r="A914" t="str">
            <v>AUG 20</v>
          </cell>
          <cell r="B914">
            <v>763</v>
          </cell>
          <cell r="C914" t="str">
            <v>C49SZX20200121JL</v>
          </cell>
          <cell r="D914" t="str">
            <v>刻锐</v>
          </cell>
          <cell r="E914" t="str">
            <v>YSM10</v>
          </cell>
          <cell r="F914" t="str">
            <v>#04929</v>
          </cell>
          <cell r="G914" t="e">
            <v>#REF!</v>
          </cell>
          <cell r="H914" t="e">
            <v>#REF!</v>
          </cell>
          <cell r="I914" t="str">
            <v>L-&gt;R</v>
          </cell>
          <cell r="J914" t="str">
            <v>MVC</v>
          </cell>
          <cell r="K914">
            <v>1</v>
          </cell>
          <cell r="L914" t="str">
            <v>109992（拆分PO110072）</v>
          </cell>
          <cell r="M914" t="str">
            <v>NOV 20</v>
          </cell>
          <cell r="N914">
            <v>44152</v>
          </cell>
          <cell r="O914">
            <v>11100468</v>
          </cell>
          <cell r="P914">
            <v>650000</v>
          </cell>
          <cell r="Q914">
            <v>44197</v>
          </cell>
          <cell r="R914" t="str">
            <v>Yes</v>
          </cell>
          <cell r="S914" t="str">
            <v>C49</v>
          </cell>
          <cell r="T914" t="str">
            <v>SOUTH</v>
          </cell>
          <cell r="U914" t="str">
            <v>深圳</v>
          </cell>
          <cell r="V914" t="str">
            <v>SZ 深圳</v>
          </cell>
          <cell r="W914" t="str">
            <v>JL</v>
          </cell>
          <cell r="X914" t="str">
            <v>RMB</v>
          </cell>
          <cell r="Y914">
            <v>650000</v>
          </cell>
          <cell r="Z914">
            <v>1.1299999999999999</v>
          </cell>
          <cell r="AA914">
            <v>650000</v>
          </cell>
          <cell r="AB914">
            <v>1.095</v>
          </cell>
          <cell r="AC914">
            <v>629867.25663716812</v>
          </cell>
          <cell r="AD914">
            <v>75584.070796460175</v>
          </cell>
          <cell r="AE914">
            <v>0.12</v>
          </cell>
          <cell r="AF914">
            <v>44068</v>
          </cell>
          <cell r="AG914" t="str">
            <v>含税到厂</v>
          </cell>
          <cell r="AK914">
            <v>0.3</v>
          </cell>
          <cell r="AL914">
            <v>195000</v>
          </cell>
          <cell r="AM914">
            <v>44094</v>
          </cell>
          <cell r="AN914" t="str">
            <v>Yes</v>
          </cell>
          <cell r="AO914">
            <v>0.65</v>
          </cell>
          <cell r="AP914">
            <v>422500</v>
          </cell>
          <cell r="AQ914">
            <v>44136</v>
          </cell>
          <cell r="AR914">
            <v>44148</v>
          </cell>
          <cell r="AS914">
            <v>0.05</v>
          </cell>
          <cell r="AT914">
            <v>32500</v>
          </cell>
          <cell r="AU914">
            <v>44264</v>
          </cell>
          <cell r="AV914">
            <v>44264</v>
          </cell>
          <cell r="AX914" t="str">
            <v>Yes</v>
          </cell>
          <cell r="AZ914" t="str">
            <v>Yes</v>
          </cell>
          <cell r="BA914" t="str">
            <v>Yes</v>
          </cell>
        </row>
        <row r="915">
          <cell r="A915" t="str">
            <v>AUG 20</v>
          </cell>
          <cell r="B915">
            <v>764</v>
          </cell>
          <cell r="C915" t="str">
            <v>C49SZX20200131KW</v>
          </cell>
          <cell r="D915" t="str">
            <v>江恒</v>
          </cell>
          <cell r="E915" t="str">
            <v>YSM10</v>
          </cell>
          <cell r="F915" t="str">
            <v>#75325</v>
          </cell>
          <cell r="G915" t="e">
            <v>#REF!</v>
          </cell>
          <cell r="H915" t="e">
            <v>#REF!</v>
          </cell>
          <cell r="I915" t="str">
            <v>L-&gt;R</v>
          </cell>
          <cell r="J915" t="str">
            <v>MVC</v>
          </cell>
          <cell r="K915">
            <v>1</v>
          </cell>
          <cell r="L915" t="str">
            <v>109924(拆分PO109962)</v>
          </cell>
          <cell r="M915" t="str">
            <v>AUG 20</v>
          </cell>
          <cell r="N915">
            <v>44071</v>
          </cell>
          <cell r="O915">
            <v>11100425</v>
          </cell>
          <cell r="P915">
            <v>510000</v>
          </cell>
          <cell r="Q915">
            <v>44063</v>
          </cell>
          <cell r="R915" t="str">
            <v>No</v>
          </cell>
          <cell r="S915" t="str">
            <v>C49</v>
          </cell>
          <cell r="T915" t="str">
            <v>SOUTH</v>
          </cell>
          <cell r="U915" t="str">
            <v>深圳</v>
          </cell>
          <cell r="V915" t="str">
            <v>SZ 深圳</v>
          </cell>
          <cell r="W915" t="str">
            <v>KW</v>
          </cell>
          <cell r="X915" t="str">
            <v>RMB</v>
          </cell>
          <cell r="Y915">
            <v>510000</v>
          </cell>
          <cell r="Z915">
            <v>1.1299999999999999</v>
          </cell>
          <cell r="AA915">
            <v>510000</v>
          </cell>
          <cell r="AB915">
            <v>1.095</v>
          </cell>
          <cell r="AC915">
            <v>494203.53982300888</v>
          </cell>
          <cell r="AD915">
            <v>59304.424778761066</v>
          </cell>
          <cell r="AE915">
            <v>0.12</v>
          </cell>
          <cell r="AF915">
            <v>44051</v>
          </cell>
          <cell r="AG915" t="str">
            <v>含税到厂</v>
          </cell>
          <cell r="AK915">
            <v>0.2</v>
          </cell>
          <cell r="AL915">
            <v>102000</v>
          </cell>
          <cell r="AM915">
            <v>44067</v>
          </cell>
          <cell r="AN915" t="str">
            <v>Yes</v>
          </cell>
          <cell r="AO915">
            <v>0.8</v>
          </cell>
          <cell r="AP915">
            <v>408000</v>
          </cell>
          <cell r="AQ915">
            <v>44067</v>
          </cell>
          <cell r="AR915">
            <v>44069</v>
          </cell>
          <cell r="AS915">
            <v>0</v>
          </cell>
          <cell r="AT915">
            <v>0</v>
          </cell>
          <cell r="AX915" t="str">
            <v>Yes</v>
          </cell>
          <cell r="AZ915" t="str">
            <v>Yes</v>
          </cell>
          <cell r="BA915" t="str">
            <v>Yes</v>
          </cell>
        </row>
        <row r="916">
          <cell r="A916" t="str">
            <v>AUG 20</v>
          </cell>
          <cell r="B916">
            <v>765</v>
          </cell>
          <cell r="C916" t="str">
            <v>C49SZX20200078CY</v>
          </cell>
          <cell r="D916" t="str">
            <v>博德越</v>
          </cell>
          <cell r="E916" t="str">
            <v>YSM20R(SV)-2</v>
          </cell>
          <cell r="F916" t="str">
            <v>#04831</v>
          </cell>
          <cell r="G916" t="e">
            <v>#REF!</v>
          </cell>
          <cell r="H916" t="e">
            <v>#REF!</v>
          </cell>
          <cell r="I916" t="str">
            <v>R-&gt;L</v>
          </cell>
          <cell r="J916" t="str">
            <v>No</v>
          </cell>
          <cell r="K916">
            <v>1</v>
          </cell>
          <cell r="L916">
            <v>109984</v>
          </cell>
          <cell r="M916" t="str">
            <v>OCT 20</v>
          </cell>
          <cell r="N916">
            <v>44127</v>
          </cell>
          <cell r="O916">
            <v>11116446</v>
          </cell>
          <cell r="P916">
            <v>15655000</v>
          </cell>
          <cell r="Q916">
            <v>44105</v>
          </cell>
          <cell r="R916" t="str">
            <v>Yes</v>
          </cell>
          <cell r="S916" t="str">
            <v>C49</v>
          </cell>
          <cell r="T916" t="str">
            <v>SOUTH</v>
          </cell>
          <cell r="U916" t="str">
            <v>深圳</v>
          </cell>
          <cell r="V916" t="str">
            <v>SZ 深圳</v>
          </cell>
          <cell r="W916" t="str">
            <v>CY</v>
          </cell>
          <cell r="X916" t="str">
            <v>JPY</v>
          </cell>
          <cell r="Y916">
            <v>15655000</v>
          </cell>
          <cell r="Z916">
            <v>1</v>
          </cell>
          <cell r="AA916">
            <v>15655000</v>
          </cell>
          <cell r="AB916">
            <v>7.5700000000000003E-2</v>
          </cell>
          <cell r="AC916">
            <v>1185083.5</v>
          </cell>
          <cell r="AD916">
            <v>142210.01999999999</v>
          </cell>
          <cell r="AE916">
            <v>0.12</v>
          </cell>
          <cell r="AF916">
            <v>44053</v>
          </cell>
          <cell r="AG916" t="str">
            <v>DAP SZ</v>
          </cell>
          <cell r="AK916">
            <v>0.3</v>
          </cell>
          <cell r="AL916">
            <v>4696500</v>
          </cell>
          <cell r="AM916">
            <v>44068</v>
          </cell>
          <cell r="AN916" t="str">
            <v>Yes</v>
          </cell>
          <cell r="AO916">
            <v>0.7</v>
          </cell>
          <cell r="AP916">
            <v>10958500</v>
          </cell>
          <cell r="AQ916">
            <v>44105</v>
          </cell>
          <cell r="AR916">
            <v>44118</v>
          </cell>
          <cell r="AS916">
            <v>0</v>
          </cell>
          <cell r="AT916">
            <v>0</v>
          </cell>
          <cell r="AX916" t="str">
            <v>Yes</v>
          </cell>
          <cell r="AZ916" t="str">
            <v>Yes</v>
          </cell>
          <cell r="BA916" t="str">
            <v>Yes</v>
          </cell>
        </row>
        <row r="917">
          <cell r="A917" t="str">
            <v>AUG 20</v>
          </cell>
          <cell r="B917">
            <v>766</v>
          </cell>
          <cell r="C917" t="str">
            <v>C49SZX20200078CY</v>
          </cell>
          <cell r="D917" t="str">
            <v>博德越</v>
          </cell>
          <cell r="E917" t="str">
            <v>YSM20R(SV)-2</v>
          </cell>
          <cell r="F917" t="str">
            <v>#04831</v>
          </cell>
          <cell r="G917" t="e">
            <v>#REF!</v>
          </cell>
          <cell r="H917" t="e">
            <v>#REF!</v>
          </cell>
          <cell r="I917" t="str">
            <v>R-&gt;L</v>
          </cell>
          <cell r="J917" t="str">
            <v>No</v>
          </cell>
          <cell r="K917">
            <v>1</v>
          </cell>
          <cell r="L917">
            <v>109984</v>
          </cell>
          <cell r="M917" t="str">
            <v>OCT 20</v>
          </cell>
          <cell r="N917">
            <v>44127</v>
          </cell>
          <cell r="O917">
            <v>11116446</v>
          </cell>
          <cell r="P917">
            <v>15655000</v>
          </cell>
          <cell r="Q917">
            <v>44105</v>
          </cell>
          <cell r="R917" t="str">
            <v>Yes</v>
          </cell>
          <cell r="S917" t="str">
            <v>C49</v>
          </cell>
          <cell r="T917" t="str">
            <v>SOUTH</v>
          </cell>
          <cell r="U917" t="str">
            <v>深圳</v>
          </cell>
          <cell r="V917" t="str">
            <v>SZ 深圳</v>
          </cell>
          <cell r="W917" t="str">
            <v>CY</v>
          </cell>
          <cell r="X917" t="str">
            <v>JPY</v>
          </cell>
          <cell r="Y917">
            <v>15655000</v>
          </cell>
          <cell r="Z917">
            <v>1</v>
          </cell>
          <cell r="AA917">
            <v>15655000</v>
          </cell>
          <cell r="AB917">
            <v>7.5700000000000003E-2</v>
          </cell>
          <cell r="AC917">
            <v>1185083.5</v>
          </cell>
          <cell r="AD917">
            <v>142210.01999999999</v>
          </cell>
          <cell r="AE917">
            <v>0.12</v>
          </cell>
          <cell r="AF917">
            <v>44053</v>
          </cell>
          <cell r="AG917" t="str">
            <v>DAP SZ</v>
          </cell>
          <cell r="AK917">
            <v>0.3</v>
          </cell>
          <cell r="AL917">
            <v>4696500</v>
          </cell>
          <cell r="AM917">
            <v>44069</v>
          </cell>
          <cell r="AN917" t="str">
            <v>Yes</v>
          </cell>
          <cell r="AO917">
            <v>0.7</v>
          </cell>
          <cell r="AP917">
            <v>10958500</v>
          </cell>
          <cell r="AQ917">
            <v>44105</v>
          </cell>
          <cell r="AR917">
            <v>44118</v>
          </cell>
          <cell r="AS917">
            <v>0</v>
          </cell>
          <cell r="AT917">
            <v>0</v>
          </cell>
          <cell r="AX917" t="str">
            <v>Yes</v>
          </cell>
          <cell r="AZ917" t="str">
            <v>Yes</v>
          </cell>
          <cell r="BA917" t="str">
            <v>Yes</v>
          </cell>
        </row>
        <row r="918">
          <cell r="A918" t="str">
            <v>AUG 20</v>
          </cell>
          <cell r="B918">
            <v>767</v>
          </cell>
          <cell r="C918" t="str">
            <v>C49SZX20200078CY</v>
          </cell>
          <cell r="D918" t="str">
            <v>博德越</v>
          </cell>
          <cell r="E918" t="str">
            <v>YSM10</v>
          </cell>
          <cell r="F918" t="str">
            <v>#04831</v>
          </cell>
          <cell r="G918" t="e">
            <v>#REF!</v>
          </cell>
          <cell r="H918" t="e">
            <v>#REF!</v>
          </cell>
          <cell r="I918" t="str">
            <v>R-&gt;L</v>
          </cell>
          <cell r="J918" t="str">
            <v>MVC+ATS15</v>
          </cell>
          <cell r="K918">
            <v>1</v>
          </cell>
          <cell r="L918">
            <v>109933</v>
          </cell>
          <cell r="M918" t="str">
            <v>SEP 20</v>
          </cell>
          <cell r="N918">
            <v>44103</v>
          </cell>
          <cell r="O918">
            <v>11116433</v>
          </cell>
          <cell r="P918">
            <v>7827500</v>
          </cell>
          <cell r="Q918">
            <v>44102</v>
          </cell>
          <cell r="R918" t="str">
            <v>Yes</v>
          </cell>
          <cell r="S918" t="str">
            <v>C49</v>
          </cell>
          <cell r="T918" t="str">
            <v>SOUTH</v>
          </cell>
          <cell r="U918" t="str">
            <v>深圳</v>
          </cell>
          <cell r="V918" t="str">
            <v>SZ 深圳</v>
          </cell>
          <cell r="W918" t="str">
            <v>CY</v>
          </cell>
          <cell r="X918" t="str">
            <v>JPY</v>
          </cell>
          <cell r="Y918">
            <v>7827500</v>
          </cell>
          <cell r="Z918">
            <v>1</v>
          </cell>
          <cell r="AA918">
            <v>7827500</v>
          </cell>
          <cell r="AB918">
            <v>7.5700000000000003E-2</v>
          </cell>
          <cell r="AC918">
            <v>592541.75</v>
          </cell>
          <cell r="AD918">
            <v>71105.009999999995</v>
          </cell>
          <cell r="AE918">
            <v>0.12</v>
          </cell>
          <cell r="AF918">
            <v>44053</v>
          </cell>
          <cell r="AG918" t="str">
            <v>DAP SZ</v>
          </cell>
          <cell r="AK918">
            <v>0.3</v>
          </cell>
          <cell r="AL918">
            <v>2348250</v>
          </cell>
          <cell r="AM918">
            <v>44070</v>
          </cell>
          <cell r="AN918" t="str">
            <v>Yes</v>
          </cell>
          <cell r="AO918">
            <v>0.7</v>
          </cell>
          <cell r="AP918">
            <v>5479250</v>
          </cell>
          <cell r="AQ918">
            <v>44075</v>
          </cell>
          <cell r="AR918">
            <v>44097</v>
          </cell>
          <cell r="AS918">
            <v>0</v>
          </cell>
          <cell r="AT918">
            <v>0</v>
          </cell>
          <cell r="AX918" t="str">
            <v>Yes</v>
          </cell>
          <cell r="AZ918" t="str">
            <v>Yes</v>
          </cell>
          <cell r="BA918" t="str">
            <v>Yes</v>
          </cell>
        </row>
        <row r="919">
          <cell r="A919" t="str">
            <v>AUG 20</v>
          </cell>
          <cell r="B919">
            <v>768</v>
          </cell>
          <cell r="C919" t="str">
            <v>C49SZX20200078CY</v>
          </cell>
          <cell r="D919" t="str">
            <v>博德越</v>
          </cell>
          <cell r="E919" t="str">
            <v>YSM10</v>
          </cell>
          <cell r="F919" t="str">
            <v>#04831</v>
          </cell>
          <cell r="G919" t="e">
            <v>#REF!</v>
          </cell>
          <cell r="H919" t="e">
            <v>#REF!</v>
          </cell>
          <cell r="I919" t="str">
            <v>R-&gt;L</v>
          </cell>
          <cell r="J919" t="str">
            <v>MVC+ATS15</v>
          </cell>
          <cell r="K919">
            <v>1</v>
          </cell>
          <cell r="L919">
            <v>109957</v>
          </cell>
          <cell r="M919" t="str">
            <v>SEP 20</v>
          </cell>
          <cell r="N919">
            <v>44103</v>
          </cell>
          <cell r="O919">
            <v>11116433</v>
          </cell>
          <cell r="P919">
            <v>7827500</v>
          </cell>
          <cell r="Q919">
            <v>44102</v>
          </cell>
          <cell r="R919" t="str">
            <v>Yes</v>
          </cell>
          <cell r="S919" t="str">
            <v>C49</v>
          </cell>
          <cell r="T919" t="str">
            <v>SOUTH</v>
          </cell>
          <cell r="U919" t="str">
            <v>深圳</v>
          </cell>
          <cell r="V919" t="str">
            <v>SZ 深圳</v>
          </cell>
          <cell r="W919" t="str">
            <v>CY</v>
          </cell>
          <cell r="X919" t="str">
            <v>JPY</v>
          </cell>
          <cell r="Y919">
            <v>7827500</v>
          </cell>
          <cell r="Z919">
            <v>1</v>
          </cell>
          <cell r="AA919">
            <v>7827500</v>
          </cell>
          <cell r="AB919">
            <v>7.5700000000000003E-2</v>
          </cell>
          <cell r="AC919">
            <v>592541.75</v>
          </cell>
          <cell r="AD919">
            <v>71105.009999999995</v>
          </cell>
          <cell r="AE919">
            <v>0.12</v>
          </cell>
          <cell r="AF919">
            <v>44053</v>
          </cell>
          <cell r="AG919" t="str">
            <v>DAP SZ</v>
          </cell>
          <cell r="AK919">
            <v>0.3</v>
          </cell>
          <cell r="AL919">
            <v>2348250</v>
          </cell>
          <cell r="AM919">
            <v>44071</v>
          </cell>
          <cell r="AN919" t="str">
            <v>Yes</v>
          </cell>
          <cell r="AO919">
            <v>0.7</v>
          </cell>
          <cell r="AP919">
            <v>5479250</v>
          </cell>
          <cell r="AQ919">
            <v>44075</v>
          </cell>
          <cell r="AR919">
            <v>44097</v>
          </cell>
          <cell r="AS919">
            <v>0</v>
          </cell>
          <cell r="AT919">
            <v>0</v>
          </cell>
          <cell r="AX919" t="str">
            <v>Yes</v>
          </cell>
          <cell r="AZ919" t="str">
            <v>Yes</v>
          </cell>
          <cell r="BA919" t="str">
            <v>Yes</v>
          </cell>
        </row>
        <row r="920">
          <cell r="A920" t="str">
            <v>AUG 20</v>
          </cell>
          <cell r="B920">
            <v>769</v>
          </cell>
          <cell r="C920" t="str">
            <v>C49SZX20200078CY</v>
          </cell>
          <cell r="D920" t="str">
            <v>博德越</v>
          </cell>
          <cell r="E920" t="str">
            <v>YSM10</v>
          </cell>
          <cell r="F920" t="str">
            <v>#04831</v>
          </cell>
          <cell r="G920" t="e">
            <v>#REF!</v>
          </cell>
          <cell r="H920" t="e">
            <v>#REF!</v>
          </cell>
          <cell r="I920" t="str">
            <v>R-&gt;L</v>
          </cell>
          <cell r="J920" t="str">
            <v>MVC</v>
          </cell>
          <cell r="K920">
            <v>1</v>
          </cell>
          <cell r="L920">
            <v>109977</v>
          </cell>
          <cell r="M920" t="str">
            <v>SEP 20</v>
          </cell>
          <cell r="N920">
            <v>44103</v>
          </cell>
          <cell r="O920">
            <v>11116433</v>
          </cell>
          <cell r="P920">
            <v>7827500</v>
          </cell>
          <cell r="Q920">
            <v>44102</v>
          </cell>
          <cell r="R920" t="str">
            <v>Yes</v>
          </cell>
          <cell r="S920" t="str">
            <v>C49</v>
          </cell>
          <cell r="T920" t="str">
            <v>SOUTH</v>
          </cell>
          <cell r="U920" t="str">
            <v>深圳</v>
          </cell>
          <cell r="V920" t="str">
            <v>SZ 深圳</v>
          </cell>
          <cell r="W920" t="str">
            <v>CY</v>
          </cell>
          <cell r="X920" t="str">
            <v>JPY</v>
          </cell>
          <cell r="Y920">
            <v>7827500</v>
          </cell>
          <cell r="Z920">
            <v>1</v>
          </cell>
          <cell r="AA920">
            <v>7827500</v>
          </cell>
          <cell r="AB920">
            <v>7.5700000000000003E-2</v>
          </cell>
          <cell r="AC920">
            <v>592541.75</v>
          </cell>
          <cell r="AD920">
            <v>71105.009999999995</v>
          </cell>
          <cell r="AE920">
            <v>0.12</v>
          </cell>
          <cell r="AF920">
            <v>44053</v>
          </cell>
          <cell r="AG920" t="str">
            <v>DAP SZ</v>
          </cell>
          <cell r="AK920">
            <v>0.3</v>
          </cell>
          <cell r="AL920">
            <v>2348250</v>
          </cell>
          <cell r="AM920">
            <v>44072</v>
          </cell>
          <cell r="AN920" t="str">
            <v>Yes</v>
          </cell>
          <cell r="AO920">
            <v>0.7</v>
          </cell>
          <cell r="AP920">
            <v>5479250</v>
          </cell>
          <cell r="AQ920">
            <v>44075</v>
          </cell>
          <cell r="AR920">
            <v>44097</v>
          </cell>
          <cell r="AS920">
            <v>0</v>
          </cell>
          <cell r="AT920">
            <v>0</v>
          </cell>
          <cell r="AX920" t="str">
            <v>Yes</v>
          </cell>
          <cell r="AZ920" t="str">
            <v>Yes</v>
          </cell>
          <cell r="BA920" t="str">
            <v>Yes</v>
          </cell>
        </row>
        <row r="921">
          <cell r="A921" t="str">
            <v>AUG 20</v>
          </cell>
          <cell r="B921">
            <v>770</v>
          </cell>
          <cell r="C921" t="str">
            <v>C49SZX20200078CY</v>
          </cell>
          <cell r="D921" t="str">
            <v>博德越</v>
          </cell>
          <cell r="E921" t="str">
            <v>YSM10</v>
          </cell>
          <cell r="F921" t="str">
            <v>#04831</v>
          </cell>
          <cell r="G921" t="e">
            <v>#REF!</v>
          </cell>
          <cell r="H921" t="e">
            <v>#REF!</v>
          </cell>
          <cell r="I921" t="str">
            <v>R-&gt;L</v>
          </cell>
          <cell r="J921" t="str">
            <v>MVC</v>
          </cell>
          <cell r="K921">
            <v>1</v>
          </cell>
          <cell r="L921">
            <v>109995</v>
          </cell>
          <cell r="M921" t="str">
            <v>OCT 20</v>
          </cell>
          <cell r="N921">
            <v>44127</v>
          </cell>
          <cell r="O921">
            <v>11116446</v>
          </cell>
          <cell r="P921">
            <v>7827500</v>
          </cell>
          <cell r="Q921">
            <v>44105</v>
          </cell>
          <cell r="R921" t="str">
            <v>Yes</v>
          </cell>
          <cell r="S921" t="str">
            <v>C49</v>
          </cell>
          <cell r="T921" t="str">
            <v>SOUTH</v>
          </cell>
          <cell r="U921" t="str">
            <v>深圳</v>
          </cell>
          <cell r="V921" t="str">
            <v>SZ 深圳</v>
          </cell>
          <cell r="W921" t="str">
            <v>CY</v>
          </cell>
          <cell r="X921" t="str">
            <v>JPY</v>
          </cell>
          <cell r="Y921">
            <v>7827500</v>
          </cell>
          <cell r="Z921">
            <v>1</v>
          </cell>
          <cell r="AA921">
            <v>7827500</v>
          </cell>
          <cell r="AB921">
            <v>7.5700000000000003E-2</v>
          </cell>
          <cell r="AC921">
            <v>592541.75</v>
          </cell>
          <cell r="AD921">
            <v>71105.009999999995</v>
          </cell>
          <cell r="AE921">
            <v>0.12</v>
          </cell>
          <cell r="AF921">
            <v>44053</v>
          </cell>
          <cell r="AG921" t="str">
            <v>DAP SZ</v>
          </cell>
          <cell r="AK921">
            <v>0.3</v>
          </cell>
          <cell r="AL921">
            <v>2348250</v>
          </cell>
          <cell r="AM921">
            <v>44073</v>
          </cell>
          <cell r="AN921" t="str">
            <v>Yes</v>
          </cell>
          <cell r="AO921">
            <v>0.7</v>
          </cell>
          <cell r="AP921">
            <v>5479250</v>
          </cell>
          <cell r="AQ921">
            <v>44105</v>
          </cell>
          <cell r="AR921">
            <v>44118</v>
          </cell>
          <cell r="AS921">
            <v>0</v>
          </cell>
          <cell r="AT921">
            <v>0</v>
          </cell>
          <cell r="AX921" t="str">
            <v>Yes</v>
          </cell>
          <cell r="AZ921" t="str">
            <v>Yes</v>
          </cell>
          <cell r="BA921" t="str">
            <v>Yes</v>
          </cell>
        </row>
        <row r="922">
          <cell r="A922" t="str">
            <v>AUG 20</v>
          </cell>
          <cell r="B922">
            <v>771</v>
          </cell>
          <cell r="C922" t="str">
            <v>C49SZX20200126JY</v>
          </cell>
          <cell r="D922" t="str">
            <v>芯联鑫</v>
          </cell>
          <cell r="E922" t="str">
            <v>YSM10</v>
          </cell>
          <cell r="F922" t="str">
            <v>#04750</v>
          </cell>
          <cell r="G922" t="e">
            <v>#REF!</v>
          </cell>
          <cell r="H922" t="e">
            <v>#REF!</v>
          </cell>
          <cell r="I922" t="str">
            <v>L-&gt;R</v>
          </cell>
          <cell r="J922" t="str">
            <v>MVC</v>
          </cell>
          <cell r="K922">
            <v>1</v>
          </cell>
          <cell r="L922">
            <v>109957</v>
          </cell>
          <cell r="M922" t="str">
            <v>SEP 20</v>
          </cell>
          <cell r="N922">
            <v>44075</v>
          </cell>
          <cell r="O922">
            <v>11100428</v>
          </cell>
          <cell r="P922">
            <v>611500</v>
          </cell>
          <cell r="Q922">
            <v>44094</v>
          </cell>
          <cell r="R922" t="str">
            <v>Yes</v>
          </cell>
          <cell r="S922" t="str">
            <v>C49</v>
          </cell>
          <cell r="T922" t="str">
            <v>SOUTH</v>
          </cell>
          <cell r="U922" t="str">
            <v>深圳</v>
          </cell>
          <cell r="V922" t="str">
            <v>SZ 深圳</v>
          </cell>
          <cell r="W922" t="str">
            <v>JY</v>
          </cell>
          <cell r="X922" t="str">
            <v>RMB</v>
          </cell>
          <cell r="Y922">
            <v>611500</v>
          </cell>
          <cell r="Z922">
            <v>1.1299999999999999</v>
          </cell>
          <cell r="AA922">
            <v>611500</v>
          </cell>
          <cell r="AB922">
            <v>1.105</v>
          </cell>
          <cell r="AC922">
            <v>597971.23893805314</v>
          </cell>
          <cell r="AD922">
            <v>71756.54867256638</v>
          </cell>
          <cell r="AE922">
            <v>0.12</v>
          </cell>
          <cell r="AF922">
            <v>44054</v>
          </cell>
          <cell r="AG922" t="str">
            <v>含税到厂</v>
          </cell>
          <cell r="AK922">
            <v>0.1</v>
          </cell>
          <cell r="AL922">
            <v>61150</v>
          </cell>
          <cell r="AM922">
            <v>44073</v>
          </cell>
          <cell r="AN922" t="str">
            <v>Yes</v>
          </cell>
          <cell r="AO922">
            <v>0.9</v>
          </cell>
          <cell r="AP922">
            <v>550350</v>
          </cell>
          <cell r="AQ922">
            <v>44067</v>
          </cell>
          <cell r="AR922">
            <v>44071</v>
          </cell>
          <cell r="AS922">
            <v>0</v>
          </cell>
          <cell r="AT922">
            <v>0</v>
          </cell>
          <cell r="AX922" t="str">
            <v>Yes</v>
          </cell>
          <cell r="AZ922" t="str">
            <v>Yes</v>
          </cell>
          <cell r="BA922" t="str">
            <v>Yes</v>
          </cell>
        </row>
        <row r="923">
          <cell r="A923" t="str">
            <v>AUG 20</v>
          </cell>
          <cell r="B923">
            <v>772</v>
          </cell>
          <cell r="C923" t="str">
            <v>C49SZX20200126JY</v>
          </cell>
          <cell r="D923" t="str">
            <v>芯联鑫</v>
          </cell>
          <cell r="E923" t="str">
            <v>YSM10</v>
          </cell>
          <cell r="F923" t="str">
            <v>#04750</v>
          </cell>
          <cell r="G923" t="e">
            <v>#REF!</v>
          </cell>
          <cell r="H923" t="e">
            <v>#REF!</v>
          </cell>
          <cell r="I923" t="str">
            <v>L-&gt;R</v>
          </cell>
          <cell r="J923" t="str">
            <v>MVC</v>
          </cell>
          <cell r="K923">
            <v>1</v>
          </cell>
          <cell r="L923">
            <v>109977</v>
          </cell>
          <cell r="M923" t="str">
            <v>SEP 20</v>
          </cell>
          <cell r="N923">
            <v>44103</v>
          </cell>
          <cell r="O923">
            <v>11100433</v>
          </cell>
          <cell r="P923">
            <v>611500</v>
          </cell>
          <cell r="Q923">
            <v>44075</v>
          </cell>
          <cell r="R923" t="str">
            <v>Yes</v>
          </cell>
          <cell r="S923" t="str">
            <v>C49</v>
          </cell>
          <cell r="T923" t="str">
            <v>SOUTH</v>
          </cell>
          <cell r="U923" t="str">
            <v>深圳</v>
          </cell>
          <cell r="V923" t="str">
            <v>SZ 深圳</v>
          </cell>
          <cell r="W923" t="str">
            <v>JY</v>
          </cell>
          <cell r="X923" t="str">
            <v>RMB</v>
          </cell>
          <cell r="Y923">
            <v>611500</v>
          </cell>
          <cell r="Z923">
            <v>1.1299999999999999</v>
          </cell>
          <cell r="AA923">
            <v>611500</v>
          </cell>
          <cell r="AB923">
            <v>1.105</v>
          </cell>
          <cell r="AC923">
            <v>597971.23893805314</v>
          </cell>
          <cell r="AD923">
            <v>71756.54867256638</v>
          </cell>
          <cell r="AE923">
            <v>0.12</v>
          </cell>
          <cell r="AF923">
            <v>44054</v>
          </cell>
          <cell r="AG923" t="str">
            <v>含税到厂</v>
          </cell>
          <cell r="AK923">
            <v>0.1</v>
          </cell>
          <cell r="AL923">
            <v>61150</v>
          </cell>
          <cell r="AM923">
            <v>44073</v>
          </cell>
          <cell r="AN923" t="str">
            <v>Yes</v>
          </cell>
          <cell r="AO923">
            <v>0.9</v>
          </cell>
          <cell r="AP923">
            <v>550350</v>
          </cell>
          <cell r="AQ923">
            <v>44075</v>
          </cell>
          <cell r="AR923">
            <v>44098</v>
          </cell>
          <cell r="AS923">
            <v>0</v>
          </cell>
          <cell r="AT923">
            <v>0</v>
          </cell>
          <cell r="AX923" t="str">
            <v>Yes</v>
          </cell>
          <cell r="AZ923" t="str">
            <v>Yes</v>
          </cell>
          <cell r="BA923" t="str">
            <v>Yes</v>
          </cell>
        </row>
        <row r="924">
          <cell r="A924" t="str">
            <v>AUG 20</v>
          </cell>
          <cell r="B924">
            <v>773</v>
          </cell>
          <cell r="C924" t="str">
            <v>C49SZX20200123DZ</v>
          </cell>
          <cell r="D924" t="str">
            <v>海星</v>
          </cell>
          <cell r="E924" t="str">
            <v>YSM20R(SV)-2</v>
          </cell>
          <cell r="F924" t="str">
            <v>#29642</v>
          </cell>
          <cell r="G924" t="e">
            <v>#REF!</v>
          </cell>
          <cell r="H924" t="e">
            <v>#REF!</v>
          </cell>
          <cell r="I924" t="str">
            <v>R-&gt;L</v>
          </cell>
          <cell r="J924" t="str">
            <v>No</v>
          </cell>
          <cell r="K924">
            <v>1</v>
          </cell>
          <cell r="L924">
            <v>109933</v>
          </cell>
          <cell r="M924" t="str">
            <v>SEP 20</v>
          </cell>
          <cell r="N924">
            <v>44079</v>
          </cell>
          <cell r="O924">
            <v>11100427</v>
          </cell>
          <cell r="P924">
            <v>1250000</v>
          </cell>
          <cell r="Q924">
            <v>44094</v>
          </cell>
          <cell r="R924" t="str">
            <v>No</v>
          </cell>
          <cell r="S924" t="str">
            <v>C49</v>
          </cell>
          <cell r="T924" t="str">
            <v>SOUTH</v>
          </cell>
          <cell r="U924" t="str">
            <v>深圳</v>
          </cell>
          <cell r="V924" t="str">
            <v>SZ 深圳</v>
          </cell>
          <cell r="W924" t="str">
            <v>DZ</v>
          </cell>
          <cell r="X924" t="str">
            <v>RMB</v>
          </cell>
          <cell r="Y924">
            <v>1250000</v>
          </cell>
          <cell r="Z924">
            <v>1.1299999999999999</v>
          </cell>
          <cell r="AA924">
            <v>1250000</v>
          </cell>
          <cell r="AB924">
            <v>1.105</v>
          </cell>
          <cell r="AC924">
            <v>1222345.1327433628</v>
          </cell>
          <cell r="AD924">
            <v>146681.41592920353</v>
          </cell>
          <cell r="AE924">
            <v>0.12</v>
          </cell>
          <cell r="AF924">
            <v>44056</v>
          </cell>
          <cell r="AG924" t="str">
            <v>含税到厂</v>
          </cell>
          <cell r="AK924">
            <v>0.3</v>
          </cell>
          <cell r="AL924">
            <v>375000</v>
          </cell>
          <cell r="AM924">
            <v>44074</v>
          </cell>
          <cell r="AN924" t="str">
            <v>Yes</v>
          </cell>
          <cell r="AO924">
            <v>0.7</v>
          </cell>
          <cell r="AP924">
            <v>875000</v>
          </cell>
          <cell r="AQ924">
            <v>44075</v>
          </cell>
          <cell r="AR924">
            <v>44075</v>
          </cell>
          <cell r="AS924">
            <v>0</v>
          </cell>
          <cell r="AT924">
            <v>0</v>
          </cell>
          <cell r="AX924" t="str">
            <v>Yes</v>
          </cell>
          <cell r="AZ924" t="str">
            <v>Yes</v>
          </cell>
          <cell r="BA924" t="str">
            <v>Yes</v>
          </cell>
        </row>
        <row r="925">
          <cell r="A925" t="str">
            <v>AUG 20</v>
          </cell>
          <cell r="B925">
            <v>774</v>
          </cell>
          <cell r="C925" t="str">
            <v>C49SZX20200123DZ</v>
          </cell>
          <cell r="D925" t="str">
            <v>海星</v>
          </cell>
          <cell r="E925" t="str">
            <v>YSM20R(SV)-2</v>
          </cell>
          <cell r="F925" t="str">
            <v>#29642</v>
          </cell>
          <cell r="G925" t="e">
            <v>#REF!</v>
          </cell>
          <cell r="H925" t="e">
            <v>#REF!</v>
          </cell>
          <cell r="I925" t="str">
            <v>R-&gt;L</v>
          </cell>
          <cell r="J925" t="str">
            <v>cATS10+MVC</v>
          </cell>
          <cell r="K925">
            <v>1</v>
          </cell>
          <cell r="L925">
            <v>109816</v>
          </cell>
          <cell r="M925" t="str">
            <v>SEP 20</v>
          </cell>
          <cell r="N925">
            <v>44079</v>
          </cell>
          <cell r="O925">
            <v>11100427</v>
          </cell>
          <cell r="P925">
            <v>1250000</v>
          </cell>
          <cell r="Q925">
            <v>44095</v>
          </cell>
          <cell r="R925" t="str">
            <v>No</v>
          </cell>
          <cell r="S925" t="str">
            <v>C49</v>
          </cell>
          <cell r="T925" t="str">
            <v>SOUTH</v>
          </cell>
          <cell r="U925" t="str">
            <v>深圳</v>
          </cell>
          <cell r="V925" t="str">
            <v>SZ 深圳</v>
          </cell>
          <cell r="W925" t="str">
            <v>DZ</v>
          </cell>
          <cell r="X925" t="str">
            <v>RMB</v>
          </cell>
          <cell r="Y925">
            <v>1250000</v>
          </cell>
          <cell r="Z925">
            <v>1.1299999999999999</v>
          </cell>
          <cell r="AA925">
            <v>1250000</v>
          </cell>
          <cell r="AB925">
            <v>1.105</v>
          </cell>
          <cell r="AC925">
            <v>1222345.1327433628</v>
          </cell>
          <cell r="AD925">
            <v>146681.41592920353</v>
          </cell>
          <cell r="AE925">
            <v>0.12</v>
          </cell>
          <cell r="AF925">
            <v>44056</v>
          </cell>
          <cell r="AG925" t="str">
            <v>含税到厂</v>
          </cell>
          <cell r="AK925">
            <v>0.3</v>
          </cell>
          <cell r="AL925">
            <v>375000</v>
          </cell>
          <cell r="AM925">
            <v>44075</v>
          </cell>
          <cell r="AN925" t="str">
            <v>Yes</v>
          </cell>
          <cell r="AO925">
            <v>0.7</v>
          </cell>
          <cell r="AP925">
            <v>875000</v>
          </cell>
          <cell r="AQ925">
            <v>44076</v>
          </cell>
          <cell r="AR925">
            <v>44075</v>
          </cell>
          <cell r="AS925">
            <v>0</v>
          </cell>
          <cell r="AT925">
            <v>0</v>
          </cell>
          <cell r="AX925" t="str">
            <v>Yes</v>
          </cell>
          <cell r="AZ925" t="str">
            <v>Yes</v>
          </cell>
          <cell r="BA925" t="str">
            <v>Yes</v>
          </cell>
        </row>
        <row r="926">
          <cell r="A926" t="str">
            <v>AUG 20</v>
          </cell>
          <cell r="B926">
            <v>775</v>
          </cell>
          <cell r="C926" t="str">
            <v>C49SZX20200123DZ</v>
          </cell>
          <cell r="D926" t="str">
            <v>海星</v>
          </cell>
          <cell r="E926" t="str">
            <v>YSM10</v>
          </cell>
          <cell r="F926" t="str">
            <v>#29642</v>
          </cell>
          <cell r="G926" t="e">
            <v>#REF!</v>
          </cell>
          <cell r="H926" t="e">
            <v>#REF!</v>
          </cell>
          <cell r="I926" t="str">
            <v>R-&gt;L</v>
          </cell>
          <cell r="J926" t="str">
            <v>MVC</v>
          </cell>
          <cell r="K926">
            <v>1</v>
          </cell>
          <cell r="L926">
            <v>109957</v>
          </cell>
          <cell r="M926" t="str">
            <v>SEP 20</v>
          </cell>
          <cell r="N926">
            <v>44079</v>
          </cell>
          <cell r="O926">
            <v>11100427</v>
          </cell>
          <cell r="P926">
            <v>600000</v>
          </cell>
          <cell r="Q926">
            <v>44096</v>
          </cell>
          <cell r="R926" t="str">
            <v>No</v>
          </cell>
          <cell r="S926" t="str">
            <v>C49</v>
          </cell>
          <cell r="T926" t="str">
            <v>SOUTH</v>
          </cell>
          <cell r="U926" t="str">
            <v>深圳</v>
          </cell>
          <cell r="V926" t="str">
            <v>SZ 深圳</v>
          </cell>
          <cell r="W926" t="str">
            <v>DZ</v>
          </cell>
          <cell r="X926" t="str">
            <v>RMB</v>
          </cell>
          <cell r="Y926">
            <v>600000</v>
          </cell>
          <cell r="Z926">
            <v>1.1299999999999999</v>
          </cell>
          <cell r="AA926">
            <v>600000</v>
          </cell>
          <cell r="AB926">
            <v>1.105</v>
          </cell>
          <cell r="AC926">
            <v>586725.66371681425</v>
          </cell>
          <cell r="AD926">
            <v>70407.079646017708</v>
          </cell>
          <cell r="AE926">
            <v>0.12</v>
          </cell>
          <cell r="AF926">
            <v>44056</v>
          </cell>
          <cell r="AG926" t="str">
            <v>含税到厂</v>
          </cell>
          <cell r="AK926">
            <v>0.3</v>
          </cell>
          <cell r="AL926">
            <v>180000</v>
          </cell>
          <cell r="AM926">
            <v>44076</v>
          </cell>
          <cell r="AN926" t="str">
            <v>Yes</v>
          </cell>
          <cell r="AO926">
            <v>0.7</v>
          </cell>
          <cell r="AP926">
            <v>420000</v>
          </cell>
          <cell r="AQ926">
            <v>44077</v>
          </cell>
          <cell r="AR926">
            <v>44075</v>
          </cell>
          <cell r="AS926">
            <v>0</v>
          </cell>
          <cell r="AT926">
            <v>0</v>
          </cell>
          <cell r="AX926" t="str">
            <v>Yes</v>
          </cell>
          <cell r="AZ926" t="str">
            <v>Yes</v>
          </cell>
          <cell r="BA926" t="str">
            <v>Yes</v>
          </cell>
        </row>
        <row r="927">
          <cell r="A927" t="str">
            <v>AUG 20</v>
          </cell>
          <cell r="B927">
            <v>776</v>
          </cell>
          <cell r="C927" t="str">
            <v>C28SZX20200056KC</v>
          </cell>
          <cell r="D927" t="str">
            <v>海星</v>
          </cell>
          <cell r="E927" t="str">
            <v>Heller 1936MK5</v>
          </cell>
          <cell r="F927" t="str">
            <v>#29642</v>
          </cell>
          <cell r="G927" t="e">
            <v>#REF!</v>
          </cell>
          <cell r="H927" t="e">
            <v>#REF!</v>
          </cell>
          <cell r="I927" t="str">
            <v>L-&gt;R</v>
          </cell>
          <cell r="J927" t="str">
            <v>No</v>
          </cell>
          <cell r="K927">
            <v>1</v>
          </cell>
          <cell r="L927" t="str">
            <v>28P101096</v>
          </cell>
          <cell r="M927" t="str">
            <v>SEP 20</v>
          </cell>
          <cell r="N927">
            <v>44097</v>
          </cell>
          <cell r="O927">
            <v>11100429</v>
          </cell>
          <cell r="P927">
            <v>503780</v>
          </cell>
          <cell r="Q927">
            <v>44096</v>
          </cell>
          <cell r="R927" t="str">
            <v>No</v>
          </cell>
          <cell r="S927" t="str">
            <v>C28</v>
          </cell>
          <cell r="T927" t="str">
            <v>SOUTH</v>
          </cell>
          <cell r="U927" t="str">
            <v>深圳</v>
          </cell>
          <cell r="V927" t="str">
            <v>SZ 深圳</v>
          </cell>
          <cell r="W927" t="str">
            <v>KC</v>
          </cell>
          <cell r="X927" t="str">
            <v>RMB</v>
          </cell>
          <cell r="Y927">
            <v>503780</v>
          </cell>
          <cell r="Z927">
            <v>1.1299999999999999</v>
          </cell>
          <cell r="AA927">
            <v>503780</v>
          </cell>
          <cell r="AB927">
            <v>1.105</v>
          </cell>
          <cell r="AC927">
            <v>492634.42477876111</v>
          </cell>
          <cell r="AD927">
            <v>59116.130973451334</v>
          </cell>
          <cell r="AE927">
            <v>0.12</v>
          </cell>
          <cell r="AF927">
            <v>44056</v>
          </cell>
          <cell r="AG927" t="str">
            <v>含税到厂</v>
          </cell>
          <cell r="AK927">
            <v>0.3</v>
          </cell>
          <cell r="AL927">
            <v>151134</v>
          </cell>
          <cell r="AM927">
            <v>44077</v>
          </cell>
          <cell r="AN927" t="str">
            <v>Yes</v>
          </cell>
          <cell r="AO927">
            <v>0.7</v>
          </cell>
          <cell r="AP927">
            <v>352646</v>
          </cell>
          <cell r="AQ927">
            <v>44078</v>
          </cell>
          <cell r="AR927">
            <v>44075</v>
          </cell>
          <cell r="AS927">
            <v>0</v>
          </cell>
          <cell r="AT927">
            <v>0</v>
          </cell>
          <cell r="AX927" t="str">
            <v>Yes</v>
          </cell>
          <cell r="AZ927" t="str">
            <v>Yes</v>
          </cell>
          <cell r="BA927" t="str">
            <v>Yes</v>
          </cell>
        </row>
        <row r="928">
          <cell r="A928" t="str">
            <v>AUG 20</v>
          </cell>
          <cell r="B928">
            <v>777</v>
          </cell>
          <cell r="C928" t="str">
            <v>C28SZX20200055KC</v>
          </cell>
          <cell r="D928" t="str">
            <v>海星</v>
          </cell>
          <cell r="E928" t="str">
            <v>YCP10</v>
          </cell>
          <cell r="F928" t="str">
            <v>#29642</v>
          </cell>
          <cell r="G928" t="e">
            <v>#REF!</v>
          </cell>
          <cell r="H928" t="e">
            <v>#REF!</v>
          </cell>
          <cell r="I928" t="str">
            <v>R-&gt;L</v>
          </cell>
          <cell r="J928" t="str">
            <v>No</v>
          </cell>
          <cell r="K928">
            <v>1</v>
          </cell>
          <cell r="L928">
            <v>110038</v>
          </cell>
          <cell r="M928" t="str">
            <v>OCT 20</v>
          </cell>
          <cell r="N928">
            <v>44125</v>
          </cell>
          <cell r="O928">
            <v>11100435</v>
          </cell>
          <cell r="P928">
            <v>462900</v>
          </cell>
          <cell r="Q928">
            <v>44124</v>
          </cell>
          <cell r="R928" t="str">
            <v>No</v>
          </cell>
          <cell r="S928" t="str">
            <v>C28</v>
          </cell>
          <cell r="T928" t="str">
            <v>SOUTH</v>
          </cell>
          <cell r="U928" t="str">
            <v>深圳</v>
          </cell>
          <cell r="V928" t="str">
            <v>SZ 深圳</v>
          </cell>
          <cell r="W928" t="str">
            <v>KC</v>
          </cell>
          <cell r="X928" t="str">
            <v>RMB</v>
          </cell>
          <cell r="Y928">
            <v>462900</v>
          </cell>
          <cell r="Z928">
            <v>1.1299999999999999</v>
          </cell>
          <cell r="AA928">
            <v>462900</v>
          </cell>
          <cell r="AB928">
            <v>1.105</v>
          </cell>
          <cell r="AC928">
            <v>452658.84955752216</v>
          </cell>
          <cell r="AD928">
            <v>54319.061946902657</v>
          </cell>
          <cell r="AE928">
            <v>0.12</v>
          </cell>
          <cell r="AF928">
            <v>44056</v>
          </cell>
          <cell r="AG928" t="str">
            <v>含税到厂</v>
          </cell>
          <cell r="AK928">
            <v>0.3</v>
          </cell>
          <cell r="AL928">
            <v>138870</v>
          </cell>
          <cell r="AM928">
            <v>44073</v>
          </cell>
          <cell r="AN928" t="str">
            <v>Yes</v>
          </cell>
          <cell r="AO928">
            <v>0.7</v>
          </cell>
          <cell r="AP928">
            <v>324030</v>
          </cell>
          <cell r="AQ928">
            <v>44079</v>
          </cell>
          <cell r="AR928">
            <v>44075</v>
          </cell>
          <cell r="AS928">
            <v>0</v>
          </cell>
          <cell r="AT928">
            <v>0</v>
          </cell>
          <cell r="AX928" t="str">
            <v>Yes</v>
          </cell>
          <cell r="AZ928" t="str">
            <v>Yes</v>
          </cell>
          <cell r="BA928" t="str">
            <v>Yes</v>
          </cell>
        </row>
        <row r="929">
          <cell r="A929" t="str">
            <v>AUG 20</v>
          </cell>
          <cell r="B929">
            <v>778</v>
          </cell>
          <cell r="C929" t="str">
            <v>C49SZX20200139JZ</v>
          </cell>
          <cell r="D929" t="str">
            <v>斯迈</v>
          </cell>
          <cell r="E929" t="str">
            <v>YSM10</v>
          </cell>
          <cell r="F929" t="str">
            <v>#18542</v>
          </cell>
          <cell r="G929" t="e">
            <v>#REF!</v>
          </cell>
          <cell r="H929" t="e">
            <v>#REF!</v>
          </cell>
          <cell r="I929" t="str">
            <v>L-&gt;R</v>
          </cell>
          <cell r="J929" t="str">
            <v>MVC</v>
          </cell>
          <cell r="K929">
            <v>1</v>
          </cell>
          <cell r="L929" t="e">
            <v>#N/A</v>
          </cell>
          <cell r="M929" t="e">
            <v>#N/A</v>
          </cell>
          <cell r="N929"/>
          <cell r="O929"/>
          <cell r="P929"/>
          <cell r="Q929"/>
          <cell r="R929" t="str">
            <v>Yes</v>
          </cell>
          <cell r="S929" t="str">
            <v>C49</v>
          </cell>
          <cell r="T929" t="str">
            <v>SOUTH</v>
          </cell>
          <cell r="U929" t="str">
            <v>深圳</v>
          </cell>
          <cell r="V929" t="str">
            <v>SZ 深圳</v>
          </cell>
          <cell r="W929" t="str">
            <v>ZX</v>
          </cell>
          <cell r="X929" t="str">
            <v>JPY</v>
          </cell>
          <cell r="Y929">
            <v>6628360</v>
          </cell>
          <cell r="Z929">
            <v>1</v>
          </cell>
          <cell r="AA929">
            <v>6628360</v>
          </cell>
          <cell r="AB929">
            <v>7.5700000000000003E-2</v>
          </cell>
          <cell r="AC929">
            <v>501766.85200000001</v>
          </cell>
          <cell r="AD929">
            <v>60212.022239999998</v>
          </cell>
          <cell r="AE929">
            <v>0.12</v>
          </cell>
          <cell r="AF929">
            <v>44061</v>
          </cell>
          <cell r="AG929" t="str">
            <v>DAP GZ</v>
          </cell>
          <cell r="AI929"/>
          <cell r="AJ929"/>
          <cell r="AK929">
            <v>0.1</v>
          </cell>
          <cell r="AL929">
            <v>662836</v>
          </cell>
          <cell r="AM929">
            <v>44215</v>
          </cell>
          <cell r="AN929" t="str">
            <v>No</v>
          </cell>
          <cell r="AO929">
            <v>0.9</v>
          </cell>
          <cell r="AP929">
            <v>5965524</v>
          </cell>
          <cell r="AQ929"/>
          <cell r="AR929"/>
          <cell r="AS929">
            <v>0</v>
          </cell>
          <cell r="AT929">
            <v>0</v>
          </cell>
          <cell r="AV929"/>
          <cell r="AX929" t="str">
            <v>Cancel</v>
          </cell>
          <cell r="AY929"/>
          <cell r="AZ929"/>
          <cell r="BA929" t="str">
            <v>Cancel</v>
          </cell>
          <cell r="BB929" t="str">
            <v>2022-8-2Ken邮件通知</v>
          </cell>
        </row>
        <row r="930">
          <cell r="A930" t="str">
            <v>AUG 20</v>
          </cell>
          <cell r="B930">
            <v>779</v>
          </cell>
          <cell r="C930" t="str">
            <v>C49SZX20200139JZ</v>
          </cell>
          <cell r="D930" t="str">
            <v>斯迈</v>
          </cell>
          <cell r="E930" t="str">
            <v>YSM10</v>
          </cell>
          <cell r="F930" t="str">
            <v>#18542</v>
          </cell>
          <cell r="G930" t="e">
            <v>#REF!</v>
          </cell>
          <cell r="H930" t="e">
            <v>#REF!</v>
          </cell>
          <cell r="I930" t="str">
            <v>L-&gt;R</v>
          </cell>
          <cell r="J930" t="str">
            <v>MVC</v>
          </cell>
          <cell r="K930">
            <v>1</v>
          </cell>
          <cell r="L930" t="e">
            <v>#N/A</v>
          </cell>
          <cell r="M930" t="e">
            <v>#N/A</v>
          </cell>
          <cell r="N930"/>
          <cell r="O930"/>
          <cell r="P930"/>
          <cell r="Q930"/>
          <cell r="R930" t="str">
            <v>Yes</v>
          </cell>
          <cell r="S930" t="str">
            <v>C49</v>
          </cell>
          <cell r="T930" t="str">
            <v>SOUTH</v>
          </cell>
          <cell r="U930" t="str">
            <v>深圳</v>
          </cell>
          <cell r="V930" t="str">
            <v>SZ 深圳</v>
          </cell>
          <cell r="W930" t="str">
            <v>ZX</v>
          </cell>
          <cell r="X930" t="str">
            <v>JPY</v>
          </cell>
          <cell r="Y930">
            <v>6628360</v>
          </cell>
          <cell r="Z930">
            <v>1</v>
          </cell>
          <cell r="AA930">
            <v>6628360</v>
          </cell>
          <cell r="AB930">
            <v>7.5700000000000003E-2</v>
          </cell>
          <cell r="AC930">
            <v>501766.85200000001</v>
          </cell>
          <cell r="AD930">
            <v>60212.022239999998</v>
          </cell>
          <cell r="AE930">
            <v>0.12</v>
          </cell>
          <cell r="AF930">
            <v>44061</v>
          </cell>
          <cell r="AG930" t="str">
            <v>DAP GZ</v>
          </cell>
          <cell r="AI930"/>
          <cell r="AJ930"/>
          <cell r="AK930">
            <v>0.1</v>
          </cell>
          <cell r="AL930">
            <v>662836</v>
          </cell>
          <cell r="AM930">
            <v>44215</v>
          </cell>
          <cell r="AN930" t="str">
            <v>No</v>
          </cell>
          <cell r="AO930">
            <v>0.9</v>
          </cell>
          <cell r="AP930">
            <v>5965524</v>
          </cell>
          <cell r="AQ930"/>
          <cell r="AR930"/>
          <cell r="AS930">
            <v>0</v>
          </cell>
          <cell r="AT930">
            <v>0</v>
          </cell>
          <cell r="AV930"/>
          <cell r="AX930" t="str">
            <v>Cancel</v>
          </cell>
          <cell r="AY930"/>
          <cell r="AZ930"/>
          <cell r="BA930" t="str">
            <v>Cancel</v>
          </cell>
          <cell r="BB930" t="str">
            <v>2022-8-2Ken邮件通知</v>
          </cell>
        </row>
        <row r="931">
          <cell r="A931" t="str">
            <v>AUG 20</v>
          </cell>
          <cell r="B931">
            <v>780</v>
          </cell>
          <cell r="C931" t="str">
            <v>C49SZX20200139JZ</v>
          </cell>
          <cell r="D931" t="str">
            <v>斯迈</v>
          </cell>
          <cell r="E931" t="str">
            <v>YSM10</v>
          </cell>
          <cell r="F931" t="str">
            <v>#18542</v>
          </cell>
          <cell r="G931" t="e">
            <v>#REF!</v>
          </cell>
          <cell r="H931" t="e">
            <v>#REF!</v>
          </cell>
          <cell r="I931" t="str">
            <v>L-&gt;R</v>
          </cell>
          <cell r="J931" t="str">
            <v>MVC</v>
          </cell>
          <cell r="K931">
            <v>1</v>
          </cell>
          <cell r="L931" t="e">
            <v>#N/A</v>
          </cell>
          <cell r="M931" t="e">
            <v>#N/A</v>
          </cell>
          <cell r="N931"/>
          <cell r="O931"/>
          <cell r="P931"/>
          <cell r="Q931"/>
          <cell r="R931" t="str">
            <v>Yes</v>
          </cell>
          <cell r="S931" t="str">
            <v>C49</v>
          </cell>
          <cell r="T931" t="str">
            <v>SOUTH</v>
          </cell>
          <cell r="U931" t="str">
            <v>深圳</v>
          </cell>
          <cell r="V931" t="str">
            <v>SZ 深圳</v>
          </cell>
          <cell r="W931" t="str">
            <v>ZX</v>
          </cell>
          <cell r="X931" t="str">
            <v>JPY</v>
          </cell>
          <cell r="Y931">
            <v>6628360</v>
          </cell>
          <cell r="Z931">
            <v>1</v>
          </cell>
          <cell r="AA931">
            <v>6628360</v>
          </cell>
          <cell r="AB931">
            <v>7.5700000000000003E-2</v>
          </cell>
          <cell r="AC931">
            <v>501766.85200000001</v>
          </cell>
          <cell r="AD931">
            <v>60212.022239999998</v>
          </cell>
          <cell r="AE931">
            <v>0.12</v>
          </cell>
          <cell r="AF931">
            <v>44061</v>
          </cell>
          <cell r="AG931" t="str">
            <v>DAP GZ</v>
          </cell>
          <cell r="AI931"/>
          <cell r="AJ931"/>
          <cell r="AK931">
            <v>0.1</v>
          </cell>
          <cell r="AL931">
            <v>662836</v>
          </cell>
          <cell r="AM931">
            <v>44215</v>
          </cell>
          <cell r="AN931" t="str">
            <v>No</v>
          </cell>
          <cell r="AO931">
            <v>0.9</v>
          </cell>
          <cell r="AP931">
            <v>5965524</v>
          </cell>
          <cell r="AQ931"/>
          <cell r="AR931"/>
          <cell r="AS931">
            <v>0</v>
          </cell>
          <cell r="AT931">
            <v>0</v>
          </cell>
          <cell r="AV931"/>
          <cell r="AX931" t="str">
            <v>Cancel</v>
          </cell>
          <cell r="AY931"/>
          <cell r="AZ931"/>
          <cell r="BA931" t="str">
            <v>Cancel</v>
          </cell>
          <cell r="BB931" t="str">
            <v>2022-8-2Ken邮件通知</v>
          </cell>
        </row>
        <row r="932">
          <cell r="A932" t="str">
            <v>AUG 20</v>
          </cell>
          <cell r="B932">
            <v>781</v>
          </cell>
          <cell r="C932" t="str">
            <v>C49SZX20200139JZ</v>
          </cell>
          <cell r="D932" t="str">
            <v>斯迈</v>
          </cell>
          <cell r="E932" t="str">
            <v>YSM10</v>
          </cell>
          <cell r="F932" t="str">
            <v>#18542</v>
          </cell>
          <cell r="G932" t="e">
            <v>#REF!</v>
          </cell>
          <cell r="H932" t="e">
            <v>#REF!</v>
          </cell>
          <cell r="I932" t="str">
            <v>L-&gt;R</v>
          </cell>
          <cell r="J932" t="str">
            <v>MVC</v>
          </cell>
          <cell r="K932">
            <v>1</v>
          </cell>
          <cell r="L932" t="e">
            <v>#N/A</v>
          </cell>
          <cell r="M932" t="e">
            <v>#N/A</v>
          </cell>
          <cell r="N932"/>
          <cell r="O932"/>
          <cell r="P932"/>
          <cell r="Q932"/>
          <cell r="R932" t="str">
            <v>Yes</v>
          </cell>
          <cell r="S932" t="str">
            <v>C49</v>
          </cell>
          <cell r="T932" t="str">
            <v>SOUTH</v>
          </cell>
          <cell r="U932" t="str">
            <v>深圳</v>
          </cell>
          <cell r="V932" t="str">
            <v>SZ 深圳</v>
          </cell>
          <cell r="W932" t="str">
            <v>ZX</v>
          </cell>
          <cell r="X932" t="str">
            <v>JPY</v>
          </cell>
          <cell r="Y932">
            <v>6628360</v>
          </cell>
          <cell r="Z932">
            <v>1</v>
          </cell>
          <cell r="AA932">
            <v>6628360</v>
          </cell>
          <cell r="AB932">
            <v>7.5700000000000003E-2</v>
          </cell>
          <cell r="AC932">
            <v>501766.85200000001</v>
          </cell>
          <cell r="AD932">
            <v>60212.022239999998</v>
          </cell>
          <cell r="AE932">
            <v>0.12</v>
          </cell>
          <cell r="AF932">
            <v>44061</v>
          </cell>
          <cell r="AG932" t="str">
            <v>DAP GZ</v>
          </cell>
          <cell r="AI932"/>
          <cell r="AJ932"/>
          <cell r="AK932">
            <v>0.1</v>
          </cell>
          <cell r="AL932">
            <v>662836</v>
          </cell>
          <cell r="AM932">
            <v>44215</v>
          </cell>
          <cell r="AN932" t="str">
            <v>No</v>
          </cell>
          <cell r="AO932">
            <v>0.9</v>
          </cell>
          <cell r="AP932">
            <v>5965524</v>
          </cell>
          <cell r="AQ932"/>
          <cell r="AR932"/>
          <cell r="AS932">
            <v>0</v>
          </cell>
          <cell r="AT932">
            <v>0</v>
          </cell>
          <cell r="AV932"/>
          <cell r="AX932" t="str">
            <v>Cancel</v>
          </cell>
          <cell r="AY932"/>
          <cell r="AZ932"/>
          <cell r="BA932" t="str">
            <v>Cancel</v>
          </cell>
          <cell r="BB932" t="str">
            <v>2022-8-2Ken邮件通知</v>
          </cell>
        </row>
        <row r="933">
          <cell r="A933" t="str">
            <v>AUG 20</v>
          </cell>
          <cell r="B933">
            <v>782</v>
          </cell>
          <cell r="C933" t="str">
            <v>C49SZX20200139JZ</v>
          </cell>
          <cell r="D933" t="str">
            <v>斯迈</v>
          </cell>
          <cell r="E933" t="str">
            <v>YSM10</v>
          </cell>
          <cell r="F933" t="str">
            <v>#18542</v>
          </cell>
          <cell r="G933" t="e">
            <v>#REF!</v>
          </cell>
          <cell r="H933" t="e">
            <v>#REF!</v>
          </cell>
          <cell r="I933" t="str">
            <v>L-&gt;R</v>
          </cell>
          <cell r="J933" t="str">
            <v>MVC</v>
          </cell>
          <cell r="K933">
            <v>1</v>
          </cell>
          <cell r="L933" t="e">
            <v>#N/A</v>
          </cell>
          <cell r="M933" t="e">
            <v>#N/A</v>
          </cell>
          <cell r="N933"/>
          <cell r="O933"/>
          <cell r="P933"/>
          <cell r="Q933"/>
          <cell r="R933" t="str">
            <v>Yes</v>
          </cell>
          <cell r="S933" t="str">
            <v>C49</v>
          </cell>
          <cell r="T933" t="str">
            <v>SOUTH</v>
          </cell>
          <cell r="U933" t="str">
            <v>深圳</v>
          </cell>
          <cell r="V933" t="str">
            <v>SZ 深圳</v>
          </cell>
          <cell r="W933" t="str">
            <v>ZX</v>
          </cell>
          <cell r="X933" t="str">
            <v>JPY</v>
          </cell>
          <cell r="Y933">
            <v>6628360</v>
          </cell>
          <cell r="Z933">
            <v>1</v>
          </cell>
          <cell r="AA933">
            <v>6628360</v>
          </cell>
          <cell r="AB933">
            <v>7.5700000000000003E-2</v>
          </cell>
          <cell r="AC933">
            <v>501766.85200000001</v>
          </cell>
          <cell r="AD933">
            <v>60212.022239999998</v>
          </cell>
          <cell r="AE933">
            <v>0.12</v>
          </cell>
          <cell r="AF933">
            <v>44061</v>
          </cell>
          <cell r="AG933" t="str">
            <v>DAP GZ</v>
          </cell>
          <cell r="AI933"/>
          <cell r="AJ933"/>
          <cell r="AK933">
            <v>0.1</v>
          </cell>
          <cell r="AL933">
            <v>662836</v>
          </cell>
          <cell r="AM933">
            <v>44215</v>
          </cell>
          <cell r="AN933" t="str">
            <v>No</v>
          </cell>
          <cell r="AO933">
            <v>0.9</v>
          </cell>
          <cell r="AP933">
            <v>5965524</v>
          </cell>
          <cell r="AQ933"/>
          <cell r="AR933"/>
          <cell r="AS933">
            <v>0</v>
          </cell>
          <cell r="AT933">
            <v>0</v>
          </cell>
          <cell r="AV933"/>
          <cell r="AX933" t="str">
            <v>Cancel</v>
          </cell>
          <cell r="AY933"/>
          <cell r="AZ933"/>
          <cell r="BA933" t="str">
            <v>Cancel</v>
          </cell>
          <cell r="BB933" t="str">
            <v>2022-8-2Ken邮件通知</v>
          </cell>
        </row>
        <row r="934">
          <cell r="A934" t="str">
            <v>AUG 20</v>
          </cell>
          <cell r="B934">
            <v>783</v>
          </cell>
          <cell r="C934" t="str">
            <v>C49SZX20200138JZ</v>
          </cell>
          <cell r="D934" t="str">
            <v>斯迈</v>
          </cell>
          <cell r="E934" t="str">
            <v>YSM10</v>
          </cell>
          <cell r="F934" t="str">
            <v>#18542</v>
          </cell>
          <cell r="G934" t="e">
            <v>#REF!</v>
          </cell>
          <cell r="H934" t="e">
            <v>#REF!</v>
          </cell>
          <cell r="I934" t="str">
            <v>L-&gt;R</v>
          </cell>
          <cell r="J934" t="str">
            <v>MVC</v>
          </cell>
          <cell r="K934">
            <v>1</v>
          </cell>
          <cell r="L934">
            <v>109991</v>
          </cell>
          <cell r="M934" t="str">
            <v>OCT 20</v>
          </cell>
          <cell r="N934">
            <v>44132</v>
          </cell>
          <cell r="O934">
            <v>11116445</v>
          </cell>
          <cell r="P934">
            <v>6628360</v>
          </cell>
          <cell r="Q934">
            <v>44105</v>
          </cell>
          <cell r="R934" t="str">
            <v>Yes</v>
          </cell>
          <cell r="S934" t="str">
            <v>C49</v>
          </cell>
          <cell r="T934" t="str">
            <v>SOUTH</v>
          </cell>
          <cell r="U934" t="str">
            <v>深圳</v>
          </cell>
          <cell r="V934" t="str">
            <v>SZ 深圳</v>
          </cell>
          <cell r="W934" t="str">
            <v>ZX</v>
          </cell>
          <cell r="X934" t="str">
            <v>JPY</v>
          </cell>
          <cell r="Y934">
            <v>6628360</v>
          </cell>
          <cell r="Z934">
            <v>1</v>
          </cell>
          <cell r="AA934">
            <v>6628360</v>
          </cell>
          <cell r="AB934">
            <v>7.5700000000000003E-2</v>
          </cell>
          <cell r="AC934">
            <v>501766.85200000001</v>
          </cell>
          <cell r="AD934">
            <v>60212.022239999998</v>
          </cell>
          <cell r="AE934">
            <v>0.12</v>
          </cell>
          <cell r="AF934">
            <v>44061</v>
          </cell>
          <cell r="AG934" t="str">
            <v>DAP GZ</v>
          </cell>
          <cell r="AK934">
            <v>0.1</v>
          </cell>
          <cell r="AL934">
            <v>662836</v>
          </cell>
          <cell r="AM934">
            <v>44073</v>
          </cell>
          <cell r="AN934" t="str">
            <v>Yes</v>
          </cell>
          <cell r="AO934">
            <v>0.9</v>
          </cell>
          <cell r="AP934">
            <v>5965524</v>
          </cell>
          <cell r="AQ934">
            <v>44105</v>
          </cell>
          <cell r="AR934">
            <v>44125</v>
          </cell>
          <cell r="AS934">
            <v>0</v>
          </cell>
          <cell r="AT934">
            <v>0</v>
          </cell>
          <cell r="AX934" t="str">
            <v>Yes</v>
          </cell>
          <cell r="AZ934" t="str">
            <v>Yes</v>
          </cell>
          <cell r="BA934" t="str">
            <v>Yes</v>
          </cell>
        </row>
        <row r="935">
          <cell r="A935" t="str">
            <v>AUG 20</v>
          </cell>
          <cell r="B935">
            <v>784</v>
          </cell>
          <cell r="C935" t="str">
            <v>C49SZX20200138JZ</v>
          </cell>
          <cell r="D935" t="str">
            <v>斯迈</v>
          </cell>
          <cell r="E935" t="str">
            <v>YSM10</v>
          </cell>
          <cell r="F935" t="str">
            <v>#18542</v>
          </cell>
          <cell r="G935" t="e">
            <v>#REF!</v>
          </cell>
          <cell r="H935" t="e">
            <v>#REF!</v>
          </cell>
          <cell r="I935" t="str">
            <v>L-&gt;R</v>
          </cell>
          <cell r="J935" t="str">
            <v>MVC</v>
          </cell>
          <cell r="K935">
            <v>1</v>
          </cell>
          <cell r="L935">
            <v>109991</v>
          </cell>
          <cell r="M935" t="str">
            <v>OCT 20</v>
          </cell>
          <cell r="N935">
            <v>44132</v>
          </cell>
          <cell r="O935">
            <v>11116445</v>
          </cell>
          <cell r="P935">
            <v>6628360</v>
          </cell>
          <cell r="Q935">
            <v>44105</v>
          </cell>
          <cell r="R935" t="str">
            <v>Yes</v>
          </cell>
          <cell r="S935" t="str">
            <v>C49</v>
          </cell>
          <cell r="T935" t="str">
            <v>SOUTH</v>
          </cell>
          <cell r="U935" t="str">
            <v>深圳</v>
          </cell>
          <cell r="V935" t="str">
            <v>SZ 深圳</v>
          </cell>
          <cell r="W935" t="str">
            <v>ZX</v>
          </cell>
          <cell r="X935" t="str">
            <v>JPY</v>
          </cell>
          <cell r="Y935">
            <v>6628360</v>
          </cell>
          <cell r="Z935">
            <v>1</v>
          </cell>
          <cell r="AA935">
            <v>6628360</v>
          </cell>
          <cell r="AB935">
            <v>7.5700000000000003E-2</v>
          </cell>
          <cell r="AC935">
            <v>501766.85200000001</v>
          </cell>
          <cell r="AD935">
            <v>60212.022239999998</v>
          </cell>
          <cell r="AE935">
            <v>0.12</v>
          </cell>
          <cell r="AF935">
            <v>44061</v>
          </cell>
          <cell r="AG935" t="str">
            <v>DAP GZ</v>
          </cell>
          <cell r="AK935">
            <v>0.1</v>
          </cell>
          <cell r="AL935">
            <v>662836</v>
          </cell>
          <cell r="AM935">
            <v>44073</v>
          </cell>
          <cell r="AN935" t="str">
            <v>Yes</v>
          </cell>
          <cell r="AO935">
            <v>0.9</v>
          </cell>
          <cell r="AP935">
            <v>5965524</v>
          </cell>
          <cell r="AQ935">
            <v>44105</v>
          </cell>
          <cell r="AR935">
            <v>44125</v>
          </cell>
          <cell r="AS935">
            <v>0</v>
          </cell>
          <cell r="AT935">
            <v>0</v>
          </cell>
          <cell r="AX935" t="str">
            <v>Yes</v>
          </cell>
          <cell r="AZ935" t="str">
            <v>Yes</v>
          </cell>
          <cell r="BA935" t="str">
            <v>Yes</v>
          </cell>
        </row>
        <row r="936">
          <cell r="A936" t="str">
            <v>AUG 20</v>
          </cell>
          <cell r="B936">
            <v>785</v>
          </cell>
          <cell r="C936" t="str">
            <v>C49SZX20200138JZ</v>
          </cell>
          <cell r="D936" t="str">
            <v>斯迈</v>
          </cell>
          <cell r="E936" t="str">
            <v>YSM10</v>
          </cell>
          <cell r="F936" t="str">
            <v>#18542</v>
          </cell>
          <cell r="G936" t="e">
            <v>#REF!</v>
          </cell>
          <cell r="H936" t="e">
            <v>#REF!</v>
          </cell>
          <cell r="I936" t="str">
            <v>L-&gt;R</v>
          </cell>
          <cell r="J936" t="str">
            <v>MVC</v>
          </cell>
          <cell r="K936">
            <v>1</v>
          </cell>
          <cell r="L936">
            <v>109992</v>
          </cell>
          <cell r="M936" t="str">
            <v>NOV 20</v>
          </cell>
          <cell r="N936">
            <v>44139</v>
          </cell>
          <cell r="O936">
            <v>11116451</v>
          </cell>
          <cell r="P936">
            <v>6628360</v>
          </cell>
          <cell r="Q936">
            <v>44136</v>
          </cell>
          <cell r="R936" t="str">
            <v>Yes</v>
          </cell>
          <cell r="S936" t="str">
            <v>C49</v>
          </cell>
          <cell r="T936" t="str">
            <v>SOUTH</v>
          </cell>
          <cell r="U936" t="str">
            <v>深圳</v>
          </cell>
          <cell r="V936" t="str">
            <v>SZ 深圳</v>
          </cell>
          <cell r="W936" t="str">
            <v>ZX</v>
          </cell>
          <cell r="X936" t="str">
            <v>JPY</v>
          </cell>
          <cell r="Y936">
            <v>6628360</v>
          </cell>
          <cell r="Z936">
            <v>1</v>
          </cell>
          <cell r="AA936">
            <v>6628360</v>
          </cell>
          <cell r="AB936">
            <v>7.5700000000000003E-2</v>
          </cell>
          <cell r="AC936">
            <v>501766.85200000001</v>
          </cell>
          <cell r="AD936">
            <v>60212.022239999998</v>
          </cell>
          <cell r="AE936">
            <v>0.12</v>
          </cell>
          <cell r="AF936">
            <v>44061</v>
          </cell>
          <cell r="AG936" t="str">
            <v>DAP GZ</v>
          </cell>
          <cell r="AK936">
            <v>0.1</v>
          </cell>
          <cell r="AL936">
            <v>662836</v>
          </cell>
          <cell r="AM936">
            <v>44073</v>
          </cell>
          <cell r="AN936" t="str">
            <v>Yes</v>
          </cell>
          <cell r="AO936">
            <v>0.9</v>
          </cell>
          <cell r="AP936">
            <v>5965524</v>
          </cell>
          <cell r="AQ936">
            <v>44136</v>
          </cell>
          <cell r="AR936">
            <v>44137</v>
          </cell>
          <cell r="AS936">
            <v>0</v>
          </cell>
          <cell r="AT936">
            <v>0</v>
          </cell>
          <cell r="AX936" t="str">
            <v>Yes</v>
          </cell>
          <cell r="AZ936" t="str">
            <v>Yes</v>
          </cell>
          <cell r="BA936" t="str">
            <v>Yes</v>
          </cell>
        </row>
        <row r="937">
          <cell r="A937" t="str">
            <v>AUG 20</v>
          </cell>
          <cell r="B937">
            <v>786</v>
          </cell>
          <cell r="C937" t="str">
            <v>C49SZX20200138JZ</v>
          </cell>
          <cell r="D937" t="str">
            <v>斯迈</v>
          </cell>
          <cell r="E937" t="str">
            <v>YSM10</v>
          </cell>
          <cell r="F937" t="str">
            <v>#18542</v>
          </cell>
          <cell r="G937" t="e">
            <v>#REF!</v>
          </cell>
          <cell r="H937" t="e">
            <v>#REF!</v>
          </cell>
          <cell r="I937" t="str">
            <v>L-&gt;R</v>
          </cell>
          <cell r="J937" t="str">
            <v>MVC</v>
          </cell>
          <cell r="K937">
            <v>1</v>
          </cell>
          <cell r="L937">
            <v>109992</v>
          </cell>
          <cell r="M937" t="str">
            <v>NOV 20</v>
          </cell>
          <cell r="N937">
            <v>44139</v>
          </cell>
          <cell r="O937">
            <v>11116451</v>
          </cell>
          <cell r="P937">
            <v>6628360</v>
          </cell>
          <cell r="Q937">
            <v>44137</v>
          </cell>
          <cell r="R937" t="str">
            <v>Yes</v>
          </cell>
          <cell r="S937" t="str">
            <v>C49</v>
          </cell>
          <cell r="T937" t="str">
            <v>SOUTH</v>
          </cell>
          <cell r="U937" t="str">
            <v>深圳</v>
          </cell>
          <cell r="V937" t="str">
            <v>SZ 深圳</v>
          </cell>
          <cell r="W937" t="str">
            <v>ZX</v>
          </cell>
          <cell r="X937" t="str">
            <v>JPY</v>
          </cell>
          <cell r="Y937">
            <v>6628360</v>
          </cell>
          <cell r="Z937">
            <v>1</v>
          </cell>
          <cell r="AA937">
            <v>6628360</v>
          </cell>
          <cell r="AB937">
            <v>7.5700000000000003E-2</v>
          </cell>
          <cell r="AC937">
            <v>501766.85200000001</v>
          </cell>
          <cell r="AD937">
            <v>60212.022239999998</v>
          </cell>
          <cell r="AE937">
            <v>0.12</v>
          </cell>
          <cell r="AF937">
            <v>44061</v>
          </cell>
          <cell r="AG937" t="str">
            <v>DAP GZ</v>
          </cell>
          <cell r="AK937">
            <v>0.1</v>
          </cell>
          <cell r="AL937">
            <v>662836</v>
          </cell>
          <cell r="AM937">
            <v>44073</v>
          </cell>
          <cell r="AN937" t="str">
            <v>Yes</v>
          </cell>
          <cell r="AO937">
            <v>0.9</v>
          </cell>
          <cell r="AP937">
            <v>5965524</v>
          </cell>
          <cell r="AQ937">
            <v>44136</v>
          </cell>
          <cell r="AR937">
            <v>44137</v>
          </cell>
          <cell r="AS937">
            <v>0</v>
          </cell>
          <cell r="AT937">
            <v>0</v>
          </cell>
          <cell r="AX937" t="str">
            <v>Yes</v>
          </cell>
          <cell r="AZ937" t="str">
            <v>Yes</v>
          </cell>
          <cell r="BA937" t="str">
            <v>Yes</v>
          </cell>
        </row>
        <row r="938">
          <cell r="A938" t="str">
            <v>AUG 20</v>
          </cell>
          <cell r="B938">
            <v>787</v>
          </cell>
          <cell r="C938" t="str">
            <v>C49SZX20200138JZ</v>
          </cell>
          <cell r="D938" t="str">
            <v>斯迈</v>
          </cell>
          <cell r="E938" t="str">
            <v>YSM10</v>
          </cell>
          <cell r="F938" t="str">
            <v>#18542</v>
          </cell>
          <cell r="G938" t="e">
            <v>#REF!</v>
          </cell>
          <cell r="H938" t="e">
            <v>#REF!</v>
          </cell>
          <cell r="I938" t="str">
            <v>L-&gt;R</v>
          </cell>
          <cell r="J938" t="str">
            <v>MVC</v>
          </cell>
          <cell r="K938">
            <v>1</v>
          </cell>
          <cell r="L938">
            <v>109992</v>
          </cell>
          <cell r="M938" t="str">
            <v>NOV 20</v>
          </cell>
          <cell r="N938">
            <v>44139</v>
          </cell>
          <cell r="O938">
            <v>11116451</v>
          </cell>
          <cell r="P938">
            <v>6628360</v>
          </cell>
          <cell r="Q938">
            <v>44138</v>
          </cell>
          <cell r="R938" t="str">
            <v>Yes</v>
          </cell>
          <cell r="S938" t="str">
            <v>C49</v>
          </cell>
          <cell r="T938" t="str">
            <v>SOUTH</v>
          </cell>
          <cell r="U938" t="str">
            <v>深圳</v>
          </cell>
          <cell r="V938" t="str">
            <v>SZ 深圳</v>
          </cell>
          <cell r="W938" t="str">
            <v>ZX</v>
          </cell>
          <cell r="X938" t="str">
            <v>JPY</v>
          </cell>
          <cell r="Y938">
            <v>6628360</v>
          </cell>
          <cell r="Z938">
            <v>1</v>
          </cell>
          <cell r="AA938">
            <v>6628360</v>
          </cell>
          <cell r="AB938">
            <v>7.5700000000000003E-2</v>
          </cell>
          <cell r="AC938">
            <v>501766.85200000001</v>
          </cell>
          <cell r="AD938">
            <v>60212.022239999998</v>
          </cell>
          <cell r="AE938">
            <v>0.12</v>
          </cell>
          <cell r="AF938">
            <v>44061</v>
          </cell>
          <cell r="AG938" t="str">
            <v>DAP GZ</v>
          </cell>
          <cell r="AK938">
            <v>0.1</v>
          </cell>
          <cell r="AL938">
            <v>662836</v>
          </cell>
          <cell r="AM938">
            <v>44073</v>
          </cell>
          <cell r="AN938" t="str">
            <v>Yes</v>
          </cell>
          <cell r="AO938">
            <v>0.9</v>
          </cell>
          <cell r="AP938">
            <v>5965524</v>
          </cell>
          <cell r="AQ938">
            <v>44136</v>
          </cell>
          <cell r="AR938">
            <v>44137</v>
          </cell>
          <cell r="AS938">
            <v>0</v>
          </cell>
          <cell r="AT938">
            <v>0</v>
          </cell>
          <cell r="AX938" t="str">
            <v>Yes</v>
          </cell>
          <cell r="AZ938" t="str">
            <v>Yes</v>
          </cell>
          <cell r="BA938" t="str">
            <v>Yes</v>
          </cell>
        </row>
        <row r="939">
          <cell r="A939" t="str">
            <v>AUG 20</v>
          </cell>
          <cell r="B939">
            <v>789</v>
          </cell>
          <cell r="C939" t="str">
            <v>C49SZX20200133JL</v>
          </cell>
          <cell r="D939" t="str">
            <v>通通旺</v>
          </cell>
          <cell r="E939" t="str">
            <v>YSM10</v>
          </cell>
          <cell r="F939" t="str">
            <v>#78844</v>
          </cell>
          <cell r="G939" t="e">
            <v>#REF!</v>
          </cell>
          <cell r="H939" t="e">
            <v>#REF!</v>
          </cell>
          <cell r="I939" t="str">
            <v>L-&gt;R</v>
          </cell>
          <cell r="J939" t="str">
            <v>MVC</v>
          </cell>
          <cell r="K939">
            <v>1</v>
          </cell>
          <cell r="L939" t="str">
            <v>109992（拆分PO110072）</v>
          </cell>
          <cell r="M939" t="str">
            <v>NOV 20</v>
          </cell>
          <cell r="N939">
            <v>44145</v>
          </cell>
          <cell r="O939">
            <v>11100444</v>
          </cell>
          <cell r="P939">
            <v>500000</v>
          </cell>
          <cell r="Q939">
            <v>44136</v>
          </cell>
          <cell r="R939" t="str">
            <v>No</v>
          </cell>
          <cell r="S939" t="str">
            <v>C49</v>
          </cell>
          <cell r="T939" t="str">
            <v>SOUTH</v>
          </cell>
          <cell r="U939" t="str">
            <v>深圳</v>
          </cell>
          <cell r="V939" t="str">
            <v>SZ 深圳</v>
          </cell>
          <cell r="W939" t="str">
            <v>JL</v>
          </cell>
          <cell r="X939" t="str">
            <v>RMB</v>
          </cell>
          <cell r="Y939">
            <v>500000</v>
          </cell>
          <cell r="Z939">
            <v>1.1299999999999999</v>
          </cell>
          <cell r="AA939">
            <v>500000</v>
          </cell>
          <cell r="AB939">
            <v>1.105</v>
          </cell>
          <cell r="AC939">
            <v>488938.05309734517</v>
          </cell>
          <cell r="AD939">
            <v>58672.566371681416</v>
          </cell>
          <cell r="AE939">
            <v>0.12</v>
          </cell>
          <cell r="AF939">
            <v>44061</v>
          </cell>
          <cell r="AG939" t="str">
            <v>含税到厂</v>
          </cell>
          <cell r="AI939"/>
          <cell r="AK939" t="str">
            <v>AGREE</v>
          </cell>
          <cell r="AL939">
            <v>50000</v>
          </cell>
          <cell r="AM939">
            <v>44044</v>
          </cell>
          <cell r="AN939" t="str">
            <v>Yes</v>
          </cell>
          <cell r="AO939" t="str">
            <v>agree</v>
          </cell>
          <cell r="AP939">
            <v>450000</v>
          </cell>
          <cell r="AQ939">
            <v>44136</v>
          </cell>
          <cell r="AR939">
            <v>44141</v>
          </cell>
          <cell r="AS939">
            <v>0</v>
          </cell>
          <cell r="AT939">
            <v>0</v>
          </cell>
          <cell r="AX939" t="str">
            <v>Yes</v>
          </cell>
          <cell r="AZ939" t="str">
            <v>Yes</v>
          </cell>
        </row>
        <row r="940">
          <cell r="A940" t="str">
            <v>AUG 20</v>
          </cell>
          <cell r="B940">
            <v>790</v>
          </cell>
          <cell r="C940" t="str">
            <v>C49SZX20200132SX</v>
          </cell>
          <cell r="D940" t="str">
            <v>鹏鑫达（end user：阿克西姆）</v>
          </cell>
          <cell r="E940" t="str">
            <v>YSM20R-2</v>
          </cell>
          <cell r="F940" t="str">
            <v>#79564</v>
          </cell>
          <cell r="G940" t="e">
            <v>#REF!</v>
          </cell>
          <cell r="H940" t="e">
            <v>#REF!</v>
          </cell>
          <cell r="I940" t="str">
            <v>R-&gt;L</v>
          </cell>
          <cell r="J940" t="str">
            <v>MVC</v>
          </cell>
          <cell r="K940">
            <v>1</v>
          </cell>
          <cell r="L940">
            <v>110046</v>
          </cell>
          <cell r="M940" t="str">
            <v>OCT 20</v>
          </cell>
          <cell r="N940">
            <v>44106</v>
          </cell>
          <cell r="O940">
            <v>11100442</v>
          </cell>
          <cell r="P940">
            <v>1010000</v>
          </cell>
          <cell r="Q940">
            <v>44105</v>
          </cell>
          <cell r="R940" t="str">
            <v>No</v>
          </cell>
          <cell r="S940" t="str">
            <v>C49</v>
          </cell>
          <cell r="T940" t="str">
            <v>SOUTH</v>
          </cell>
          <cell r="U940" t="str">
            <v>深圳</v>
          </cell>
          <cell r="V940" t="str">
            <v>SZ 深圳</v>
          </cell>
          <cell r="W940" t="str">
            <v>SX</v>
          </cell>
          <cell r="X940" t="str">
            <v>RMB</v>
          </cell>
          <cell r="Y940">
            <v>1010000</v>
          </cell>
          <cell r="Z940">
            <v>1.1299999999999999</v>
          </cell>
          <cell r="AA940">
            <v>1010000</v>
          </cell>
          <cell r="AB940">
            <v>1.105</v>
          </cell>
          <cell r="AC940">
            <v>987654.86725663731</v>
          </cell>
          <cell r="AD940">
            <v>118518.58407079647</v>
          </cell>
          <cell r="AE940">
            <v>0.12</v>
          </cell>
          <cell r="AF940">
            <v>44060</v>
          </cell>
          <cell r="AG940" t="str">
            <v>含税到厂</v>
          </cell>
          <cell r="AI940"/>
          <cell r="AK940">
            <v>0.3</v>
          </cell>
          <cell r="AL940">
            <v>303000</v>
          </cell>
          <cell r="AM940">
            <v>44073</v>
          </cell>
          <cell r="AN940" t="str">
            <v>Yes</v>
          </cell>
          <cell r="AO940">
            <v>0.7</v>
          </cell>
          <cell r="AP940">
            <v>707000</v>
          </cell>
          <cell r="AS940">
            <v>0</v>
          </cell>
          <cell r="AT940">
            <v>0</v>
          </cell>
          <cell r="AX940" t="str">
            <v>Yes</v>
          </cell>
          <cell r="AZ940" t="str">
            <v>Yes</v>
          </cell>
        </row>
        <row r="941">
          <cell r="A941" t="str">
            <v>AUG 20</v>
          </cell>
          <cell r="B941">
            <v>791</v>
          </cell>
          <cell r="C941" t="str">
            <v>C49SZX20200143MZ</v>
          </cell>
          <cell r="D941" t="str">
            <v>斯路迅</v>
          </cell>
          <cell r="E941" t="str">
            <v>YSM20R(SV)-2</v>
          </cell>
          <cell r="F941" t="str">
            <v>#04893</v>
          </cell>
          <cell r="G941" t="e">
            <v>#REF!</v>
          </cell>
          <cell r="H941" t="e">
            <v>#REF!</v>
          </cell>
          <cell r="I941" t="str">
            <v>L-&gt;R</v>
          </cell>
          <cell r="J941" t="str">
            <v>MVC</v>
          </cell>
          <cell r="K941">
            <v>1</v>
          </cell>
          <cell r="L941" t="str">
            <v>109996（拆分PO110071）</v>
          </cell>
          <cell r="M941" t="str">
            <v>OCT 20</v>
          </cell>
          <cell r="N941">
            <v>44133</v>
          </cell>
          <cell r="O941">
            <v>11100439</v>
          </cell>
          <cell r="P941">
            <v>915000</v>
          </cell>
          <cell r="Q941">
            <v>44105</v>
          </cell>
          <cell r="R941" t="str">
            <v>Yes</v>
          </cell>
          <cell r="S941" t="str">
            <v>C49</v>
          </cell>
          <cell r="T941" t="str">
            <v>SOUTH</v>
          </cell>
          <cell r="U941" t="str">
            <v>深圳</v>
          </cell>
          <cell r="V941" t="str">
            <v>SZ 深圳</v>
          </cell>
          <cell r="W941" t="str">
            <v>MZ</v>
          </cell>
          <cell r="X941" t="str">
            <v>RMB</v>
          </cell>
          <cell r="Y941">
            <v>915000</v>
          </cell>
          <cell r="Z941">
            <v>1.1299999999999999</v>
          </cell>
          <cell r="AA941">
            <v>915000</v>
          </cell>
          <cell r="AB941">
            <v>1.105</v>
          </cell>
          <cell r="AC941">
            <v>894756.63716814166</v>
          </cell>
          <cell r="AD941">
            <v>107370.79646017699</v>
          </cell>
          <cell r="AE941">
            <v>0.12</v>
          </cell>
          <cell r="AF941">
            <v>44065</v>
          </cell>
          <cell r="AG941" t="str">
            <v>含税到厂</v>
          </cell>
          <cell r="AI941"/>
          <cell r="AK941">
            <v>0.2</v>
          </cell>
          <cell r="AL941">
            <v>183000</v>
          </cell>
          <cell r="AM941">
            <v>44073</v>
          </cell>
          <cell r="AN941" t="str">
            <v>Yes</v>
          </cell>
          <cell r="AO941">
            <v>0.9</v>
          </cell>
          <cell r="AP941">
            <v>823500</v>
          </cell>
          <cell r="AQ941">
            <v>44105</v>
          </cell>
          <cell r="AR941">
            <v>44130</v>
          </cell>
          <cell r="AS941">
            <v>0</v>
          </cell>
          <cell r="AT941">
            <v>0</v>
          </cell>
          <cell r="AX941" t="str">
            <v>Yes</v>
          </cell>
          <cell r="AZ941" t="str">
            <v>Yes</v>
          </cell>
          <cell r="BA941" t="str">
            <v>Yes</v>
          </cell>
        </row>
        <row r="942">
          <cell r="A942" t="str">
            <v>AUG 20</v>
          </cell>
          <cell r="B942">
            <v>792</v>
          </cell>
          <cell r="C942" t="str">
            <v>C49SZX20200137SS</v>
          </cell>
          <cell r="D942" t="str">
            <v>炑炑明</v>
          </cell>
          <cell r="E942" t="str">
            <v>YSM10</v>
          </cell>
          <cell r="F942" t="str">
            <v>#81364</v>
          </cell>
          <cell r="G942" t="e">
            <v>#REF!</v>
          </cell>
          <cell r="H942" t="e">
            <v>#REF!</v>
          </cell>
          <cell r="I942" t="str">
            <v>L-&gt;R</v>
          </cell>
          <cell r="J942" t="str">
            <v>MVC</v>
          </cell>
          <cell r="K942">
            <v>1</v>
          </cell>
          <cell r="L942">
            <v>110025</v>
          </cell>
          <cell r="M942" t="str">
            <v>NOV 20</v>
          </cell>
          <cell r="N942">
            <v>44148</v>
          </cell>
          <cell r="O942">
            <v>11116453</v>
          </cell>
          <cell r="P942">
            <v>6850000</v>
          </cell>
          <cell r="Q942">
            <v>44136</v>
          </cell>
          <cell r="R942" t="str">
            <v>No</v>
          </cell>
          <cell r="S942" t="str">
            <v>C49</v>
          </cell>
          <cell r="T942" t="str">
            <v>SOUTH</v>
          </cell>
          <cell r="U942" t="str">
            <v>深圳</v>
          </cell>
          <cell r="V942" t="str">
            <v>SZ 深圳</v>
          </cell>
          <cell r="W942" t="str">
            <v>SS</v>
          </cell>
          <cell r="X942" t="str">
            <v>JPY</v>
          </cell>
          <cell r="Y942">
            <v>6850000</v>
          </cell>
          <cell r="Z942">
            <v>1</v>
          </cell>
          <cell r="AA942">
            <v>6850000</v>
          </cell>
          <cell r="AB942">
            <v>7.5700000000000003E-2</v>
          </cell>
          <cell r="AC942">
            <v>518545</v>
          </cell>
          <cell r="AD942">
            <v>62225.399999999994</v>
          </cell>
          <cell r="AE942">
            <v>0.12</v>
          </cell>
          <cell r="AF942">
            <v>44067</v>
          </cell>
          <cell r="AG942" t="str">
            <v>DAP SZ</v>
          </cell>
          <cell r="AI942">
            <v>30000</v>
          </cell>
          <cell r="AJ942">
            <v>44070</v>
          </cell>
          <cell r="AK942">
            <v>1</v>
          </cell>
          <cell r="AL942">
            <v>6850000</v>
          </cell>
          <cell r="AM942">
            <v>44136</v>
          </cell>
          <cell r="AN942" t="str">
            <v>Yes</v>
          </cell>
          <cell r="AO942">
            <v>0</v>
          </cell>
          <cell r="AP942">
            <v>0</v>
          </cell>
          <cell r="AS942">
            <v>0</v>
          </cell>
          <cell r="AT942">
            <v>0</v>
          </cell>
          <cell r="AX942" t="str">
            <v>Yes</v>
          </cell>
          <cell r="AZ942" t="str">
            <v>Yes</v>
          </cell>
          <cell r="BA942" t="str">
            <v>Yes</v>
          </cell>
        </row>
        <row r="943">
          <cell r="A943" t="str">
            <v>AUG 20</v>
          </cell>
          <cell r="B943">
            <v>793</v>
          </cell>
          <cell r="C943" t="str">
            <v>C49SZX20200127KW</v>
          </cell>
          <cell r="D943" t="str">
            <v>万恒光电</v>
          </cell>
          <cell r="E943" t="str">
            <v>YSM40R-4</v>
          </cell>
          <cell r="F943" t="str">
            <v>#04890</v>
          </cell>
          <cell r="G943" t="e">
            <v>#REF!</v>
          </cell>
          <cell r="H943" t="e">
            <v>#REF!</v>
          </cell>
          <cell r="I943" t="str">
            <v>L-&gt;R</v>
          </cell>
          <cell r="J943" t="str">
            <v>No</v>
          </cell>
          <cell r="K943">
            <v>1</v>
          </cell>
          <cell r="L943" t="str">
            <v>109981(拆分PO110029）</v>
          </cell>
          <cell r="M943" t="str">
            <v>SEP 20</v>
          </cell>
          <cell r="N943">
            <v>44090</v>
          </cell>
          <cell r="O943">
            <v>11100431</v>
          </cell>
          <cell r="P943">
            <v>1450000</v>
          </cell>
          <cell r="Q943">
            <v>44075</v>
          </cell>
          <cell r="R943" t="str">
            <v>Yes</v>
          </cell>
          <cell r="S943" t="str">
            <v>C49</v>
          </cell>
          <cell r="T943" t="str">
            <v>SOUTH</v>
          </cell>
          <cell r="U943" t="str">
            <v>深圳</v>
          </cell>
          <cell r="V943" t="str">
            <v>SZ 深圳</v>
          </cell>
          <cell r="W943" t="str">
            <v>KW</v>
          </cell>
          <cell r="X943" t="str">
            <v>RMB</v>
          </cell>
          <cell r="Y943">
            <v>1450000</v>
          </cell>
          <cell r="Z943">
            <v>1</v>
          </cell>
          <cell r="AA943">
            <v>1450000</v>
          </cell>
          <cell r="AB943">
            <v>1.105</v>
          </cell>
          <cell r="AC943">
            <v>1602250</v>
          </cell>
          <cell r="AD943">
            <v>192270</v>
          </cell>
          <cell r="AE943">
            <v>0.12</v>
          </cell>
          <cell r="AF943">
            <v>44069</v>
          </cell>
          <cell r="AG943" t="str">
            <v>含税到厂</v>
          </cell>
          <cell r="AI943"/>
          <cell r="AK943" t="str">
            <v>AGREE</v>
          </cell>
          <cell r="AL943">
            <v>200000</v>
          </cell>
          <cell r="AM943">
            <v>44073</v>
          </cell>
          <cell r="AN943" t="str">
            <v>Yes</v>
          </cell>
          <cell r="AO943" t="str">
            <v>AGREE</v>
          </cell>
          <cell r="AP943">
            <v>1250000</v>
          </cell>
          <cell r="AQ943">
            <v>44079</v>
          </cell>
          <cell r="AR943">
            <v>44082</v>
          </cell>
          <cell r="AS943">
            <v>0</v>
          </cell>
          <cell r="AT943">
            <v>0</v>
          </cell>
          <cell r="AX943" t="str">
            <v>Yes</v>
          </cell>
          <cell r="AZ943" t="str">
            <v>Yes</v>
          </cell>
          <cell r="BA943" t="str">
            <v>Yes</v>
          </cell>
        </row>
        <row r="944">
          <cell r="A944" t="str">
            <v>AUG 20</v>
          </cell>
          <cell r="B944">
            <v>794</v>
          </cell>
          <cell r="C944" t="str">
            <v>C49SZX20200146RW</v>
          </cell>
          <cell r="D944" t="str">
            <v>高伟</v>
          </cell>
          <cell r="E944" t="str">
            <v>YSM10-HM5</v>
          </cell>
          <cell r="F944" t="str">
            <v>#31725</v>
          </cell>
          <cell r="G944" t="e">
            <v>#REF!</v>
          </cell>
          <cell r="H944" t="e">
            <v>#REF!</v>
          </cell>
          <cell r="I944" t="str">
            <v>L-&gt;R</v>
          </cell>
          <cell r="J944" t="str">
            <v>MVC+ATS15</v>
          </cell>
          <cell r="K944">
            <v>1</v>
          </cell>
          <cell r="L944">
            <v>110055</v>
          </cell>
          <cell r="M944" t="str">
            <v>NOV 20</v>
          </cell>
          <cell r="N944">
            <v>44152</v>
          </cell>
          <cell r="O944">
            <v>11116459</v>
          </cell>
          <cell r="P944">
            <v>78997</v>
          </cell>
          <cell r="Q944">
            <v>44136</v>
          </cell>
          <cell r="R944" t="str">
            <v>No</v>
          </cell>
          <cell r="S944" t="str">
            <v>C49</v>
          </cell>
          <cell r="T944" t="str">
            <v>SOUTH</v>
          </cell>
          <cell r="U944" t="str">
            <v>深圳</v>
          </cell>
          <cell r="V944" t="str">
            <v>SZ 深圳</v>
          </cell>
          <cell r="W944" t="str">
            <v>RW</v>
          </cell>
          <cell r="X944" t="str">
            <v>USD</v>
          </cell>
          <cell r="Y944">
            <v>78997</v>
          </cell>
          <cell r="Z944">
            <v>1</v>
          </cell>
          <cell r="AA944">
            <v>78997</v>
          </cell>
          <cell r="AB944">
            <v>7.8</v>
          </cell>
          <cell r="AC944">
            <v>616176.6</v>
          </cell>
          <cell r="AD944">
            <v>73941.191999999995</v>
          </cell>
          <cell r="AE944">
            <v>0.12</v>
          </cell>
          <cell r="AF944">
            <v>44070</v>
          </cell>
          <cell r="AG944" t="str">
            <v>CIF HK</v>
          </cell>
          <cell r="AI944"/>
          <cell r="AK944">
            <v>0.3</v>
          </cell>
          <cell r="AL944">
            <v>23699.1</v>
          </cell>
          <cell r="AM944">
            <v>44073</v>
          </cell>
          <cell r="AN944" t="str">
            <v>Yes</v>
          </cell>
          <cell r="AO944">
            <v>0.6</v>
          </cell>
          <cell r="AP944">
            <v>47398.2</v>
          </cell>
          <cell r="AQ944">
            <v>44136</v>
          </cell>
          <cell r="AR944">
            <v>44151</v>
          </cell>
          <cell r="AS944">
            <v>0.1</v>
          </cell>
          <cell r="AT944">
            <v>7899.7000000000007</v>
          </cell>
          <cell r="AU944">
            <v>44224</v>
          </cell>
          <cell r="AV944">
            <v>44224</v>
          </cell>
          <cell r="AX944" t="str">
            <v>Yes</v>
          </cell>
          <cell r="AZ944" t="str">
            <v>Yes</v>
          </cell>
        </row>
        <row r="945">
          <cell r="A945" t="str">
            <v>AUG 20</v>
          </cell>
          <cell r="B945">
            <v>795</v>
          </cell>
          <cell r="C945" t="str">
            <v>C49SZX20200140RSX</v>
          </cell>
          <cell r="D945" t="str">
            <v>嘉普达</v>
          </cell>
          <cell r="E945" t="str">
            <v>YSM10</v>
          </cell>
          <cell r="F945" t="str">
            <v>#04895</v>
          </cell>
          <cell r="G945" t="e">
            <v>#REF!</v>
          </cell>
          <cell r="H945" t="e">
            <v>#REF!</v>
          </cell>
          <cell r="I945" t="str">
            <v>R-&gt;L</v>
          </cell>
          <cell r="J945" t="str">
            <v>MVC+ATS15</v>
          </cell>
          <cell r="K945">
            <v>1</v>
          </cell>
          <cell r="L945" t="str">
            <v>109995(拆单110118)</v>
          </cell>
          <cell r="M945" t="str">
            <v>JAN 21</v>
          </cell>
          <cell r="N945">
            <v>44203</v>
          </cell>
          <cell r="O945">
            <v>11100470</v>
          </cell>
          <cell r="P945">
            <v>770000</v>
          </cell>
          <cell r="Q945">
            <v>44197</v>
          </cell>
          <cell r="R945" t="str">
            <v>Yes</v>
          </cell>
          <cell r="S945" t="str">
            <v>C49</v>
          </cell>
          <cell r="T945" t="str">
            <v>SOUTH</v>
          </cell>
          <cell r="U945" t="str">
            <v>深圳</v>
          </cell>
          <cell r="V945" t="str">
            <v>SZ 深圳</v>
          </cell>
          <cell r="W945" t="str">
            <v>SX</v>
          </cell>
          <cell r="X945" t="str">
            <v>RMB</v>
          </cell>
          <cell r="Y945">
            <v>770000</v>
          </cell>
          <cell r="Z945">
            <v>1.1299999999999999</v>
          </cell>
          <cell r="AA945">
            <v>770000</v>
          </cell>
          <cell r="AB945">
            <v>1.105</v>
          </cell>
          <cell r="AC945">
            <v>752964.60176991147</v>
          </cell>
          <cell r="AD945">
            <v>90355.752212389372</v>
          </cell>
          <cell r="AE945">
            <v>0.12</v>
          </cell>
          <cell r="AF945">
            <v>44075</v>
          </cell>
          <cell r="AG945" t="str">
            <v>含税到厂</v>
          </cell>
          <cell r="AI945"/>
          <cell r="AK945">
            <v>0.1</v>
          </cell>
          <cell r="AL945">
            <v>77000</v>
          </cell>
          <cell r="AM945">
            <v>44075</v>
          </cell>
          <cell r="AN945" t="str">
            <v>Yes</v>
          </cell>
          <cell r="AO945">
            <v>0.9</v>
          </cell>
          <cell r="AP945">
            <v>693000</v>
          </cell>
          <cell r="AS945">
            <v>0</v>
          </cell>
          <cell r="AT945">
            <v>0</v>
          </cell>
          <cell r="AX945" t="str">
            <v>Yes</v>
          </cell>
          <cell r="AZ945" t="str">
            <v>Yes</v>
          </cell>
        </row>
        <row r="946">
          <cell r="A946" t="str">
            <v>AUG 20</v>
          </cell>
          <cell r="B946">
            <v>796</v>
          </cell>
          <cell r="C946" t="str">
            <v>C49SZX20200140RSX</v>
          </cell>
          <cell r="D946" t="str">
            <v>嘉普达</v>
          </cell>
          <cell r="E946" t="str">
            <v>YSM20R-2</v>
          </cell>
          <cell r="F946" t="str">
            <v>#04895</v>
          </cell>
          <cell r="G946" t="e">
            <v>#REF!</v>
          </cell>
          <cell r="H946" t="e">
            <v>#REF!</v>
          </cell>
          <cell r="I946" t="str">
            <v>R-&gt;L</v>
          </cell>
          <cell r="J946" t="str">
            <v>No</v>
          </cell>
          <cell r="K946">
            <v>1</v>
          </cell>
          <cell r="L946">
            <v>110097</v>
          </cell>
          <cell r="M946" t="str">
            <v>JAN 21</v>
          </cell>
          <cell r="N946">
            <v>44203</v>
          </cell>
          <cell r="O946">
            <v>11100470</v>
          </cell>
          <cell r="P946">
            <v>1000000</v>
          </cell>
          <cell r="Q946">
            <v>44197</v>
          </cell>
          <cell r="R946" t="str">
            <v>Yes</v>
          </cell>
          <cell r="S946" t="str">
            <v>C49</v>
          </cell>
          <cell r="T946" t="str">
            <v>SOUTH</v>
          </cell>
          <cell r="U946" t="str">
            <v>深圳</v>
          </cell>
          <cell r="V946" t="str">
            <v>SZ 深圳</v>
          </cell>
          <cell r="W946" t="str">
            <v>SX</v>
          </cell>
          <cell r="X946" t="str">
            <v>RMB</v>
          </cell>
          <cell r="Y946">
            <v>1000000</v>
          </cell>
          <cell r="Z946">
            <v>1.1299999999999999</v>
          </cell>
          <cell r="AA946">
            <v>1000000</v>
          </cell>
          <cell r="AB946">
            <v>1.105</v>
          </cell>
          <cell r="AC946">
            <v>977876.10619469034</v>
          </cell>
          <cell r="AD946">
            <v>117345.13274336283</v>
          </cell>
          <cell r="AE946">
            <v>0.12</v>
          </cell>
          <cell r="AF946">
            <v>44075</v>
          </cell>
          <cell r="AG946" t="str">
            <v>含税到厂</v>
          </cell>
          <cell r="AI946"/>
          <cell r="AK946">
            <v>0.1</v>
          </cell>
          <cell r="AL946">
            <v>100000</v>
          </cell>
          <cell r="AM946">
            <v>44076</v>
          </cell>
          <cell r="AN946" t="str">
            <v>Yes</v>
          </cell>
          <cell r="AO946">
            <v>0.9</v>
          </cell>
          <cell r="AP946">
            <v>900000</v>
          </cell>
          <cell r="AS946">
            <v>0</v>
          </cell>
          <cell r="AT946">
            <v>0</v>
          </cell>
          <cell r="AX946" t="str">
            <v>Yes</v>
          </cell>
          <cell r="AZ946" t="str">
            <v>Yes</v>
          </cell>
        </row>
        <row r="947">
          <cell r="A947" t="str">
            <v>AUG 20</v>
          </cell>
          <cell r="B947">
            <v>797</v>
          </cell>
          <cell r="C947" t="str">
            <v>SOLMT2061001</v>
          </cell>
          <cell r="D947" t="str">
            <v>力拔</v>
          </cell>
          <cell r="E947" t="str">
            <v>SolderStar-Lite 6</v>
          </cell>
          <cell r="F947" t="str">
            <v>NO</v>
          </cell>
          <cell r="G947" t="e">
            <v>#REF!</v>
          </cell>
          <cell r="H947" t="e">
            <v>#REF!</v>
          </cell>
          <cell r="I947" t="str">
            <v>No</v>
          </cell>
          <cell r="J947" t="str">
            <v>No</v>
          </cell>
          <cell r="K947">
            <v>1</v>
          </cell>
          <cell r="L947">
            <v>110064</v>
          </cell>
          <cell r="M947" t="str">
            <v>SEP 20</v>
          </cell>
          <cell r="R947" t="str">
            <v>Yes</v>
          </cell>
          <cell r="S947" t="str">
            <v>C28</v>
          </cell>
          <cell r="T947" t="str">
            <v>NORTH</v>
          </cell>
          <cell r="U947" t="str">
            <v>北京</v>
          </cell>
          <cell r="V947" t="str">
            <v>BJ 北京</v>
          </cell>
          <cell r="W947" t="str">
            <v>Li Yong</v>
          </cell>
          <cell r="X947" t="str">
            <v>RMB</v>
          </cell>
          <cell r="Y947">
            <v>34000</v>
          </cell>
          <cell r="Z947">
            <v>1.1299999999999999</v>
          </cell>
          <cell r="AA947">
            <v>34000</v>
          </cell>
          <cell r="AB947">
            <v>1.105</v>
          </cell>
          <cell r="AC947">
            <v>33247.787610619467</v>
          </cell>
          <cell r="AD947">
            <v>3989.7345132743358</v>
          </cell>
          <cell r="AE947">
            <v>0.12</v>
          </cell>
          <cell r="AF947">
            <v>44069</v>
          </cell>
          <cell r="AG947" t="str">
            <v>含税到厂</v>
          </cell>
          <cell r="AI947"/>
          <cell r="AK947">
            <v>1</v>
          </cell>
          <cell r="AL947">
            <v>34000</v>
          </cell>
          <cell r="AN947" t="str">
            <v>No</v>
          </cell>
          <cell r="AO947">
            <v>0</v>
          </cell>
          <cell r="AP947">
            <v>0</v>
          </cell>
          <cell r="AS947">
            <v>0</v>
          </cell>
          <cell r="AT947">
            <v>0</v>
          </cell>
        </row>
        <row r="948">
          <cell r="A948" t="str">
            <v>AUG 20</v>
          </cell>
          <cell r="B948">
            <v>798</v>
          </cell>
          <cell r="C948" t="str">
            <v>C49SZX20200141SX</v>
          </cell>
          <cell r="D948" t="str">
            <v>奕东</v>
          </cell>
          <cell r="E948" t="str">
            <v>YSM10</v>
          </cell>
          <cell r="F948" t="str">
            <v>#04403</v>
          </cell>
          <cell r="G948" t="e">
            <v>#REF!</v>
          </cell>
          <cell r="H948" t="e">
            <v>#REF!</v>
          </cell>
          <cell r="I948" t="str">
            <v>L-&gt;R</v>
          </cell>
          <cell r="J948" t="str">
            <v>MVC</v>
          </cell>
          <cell r="K948">
            <v>1</v>
          </cell>
          <cell r="L948">
            <v>109977</v>
          </cell>
          <cell r="M948" t="str">
            <v>SEP 20</v>
          </cell>
          <cell r="N948">
            <v>44103</v>
          </cell>
          <cell r="O948">
            <v>11100434</v>
          </cell>
          <cell r="P948">
            <v>815000</v>
          </cell>
          <cell r="Q948">
            <v>44075</v>
          </cell>
          <cell r="R948" t="str">
            <v>No</v>
          </cell>
          <cell r="S948" t="str">
            <v>C49</v>
          </cell>
          <cell r="T948" t="str">
            <v>SOUTH</v>
          </cell>
          <cell r="U948" t="str">
            <v>深圳</v>
          </cell>
          <cell r="V948" t="str">
            <v>SZ 深圳</v>
          </cell>
          <cell r="W948" t="str">
            <v>SX</v>
          </cell>
          <cell r="X948" t="str">
            <v>RMB</v>
          </cell>
          <cell r="Y948">
            <v>815000</v>
          </cell>
          <cell r="Z948">
            <v>1.1299999999999999</v>
          </cell>
          <cell r="AA948">
            <v>815000</v>
          </cell>
          <cell r="AB948">
            <v>1.105</v>
          </cell>
          <cell r="AC948">
            <v>796969.0265486727</v>
          </cell>
          <cell r="AD948">
            <v>95636.283185840715</v>
          </cell>
          <cell r="AE948">
            <v>0.12</v>
          </cell>
          <cell r="AF948">
            <v>44074</v>
          </cell>
          <cell r="AG948" t="str">
            <v>含税到厂</v>
          </cell>
          <cell r="AI948"/>
          <cell r="AK948">
            <v>0.2</v>
          </cell>
          <cell r="AL948">
            <v>163000</v>
          </cell>
          <cell r="AM948">
            <v>44076</v>
          </cell>
          <cell r="AN948" t="str">
            <v>Yes</v>
          </cell>
          <cell r="AO948">
            <v>0.8</v>
          </cell>
          <cell r="AP948">
            <v>652000</v>
          </cell>
          <cell r="AQ948">
            <v>44079</v>
          </cell>
          <cell r="AR948">
            <v>44097</v>
          </cell>
          <cell r="AS948">
            <v>0</v>
          </cell>
          <cell r="AT948">
            <v>0</v>
          </cell>
          <cell r="AX948" t="str">
            <v>Yes</v>
          </cell>
          <cell r="AZ948" t="str">
            <v xml:space="preserve">Y </v>
          </cell>
          <cell r="BA948" t="str">
            <v>Yes</v>
          </cell>
        </row>
        <row r="949">
          <cell r="A949" t="str">
            <v>AUG 20</v>
          </cell>
          <cell r="B949">
            <v>799</v>
          </cell>
          <cell r="C949" t="str">
            <v>C49SZX20200141SX</v>
          </cell>
          <cell r="D949" t="str">
            <v>奕东</v>
          </cell>
          <cell r="E949" t="str">
            <v>YSM10</v>
          </cell>
          <cell r="F949" t="str">
            <v>#04403</v>
          </cell>
          <cell r="G949" t="e">
            <v>#REF!</v>
          </cell>
          <cell r="H949" t="e">
            <v>#REF!</v>
          </cell>
          <cell r="I949" t="str">
            <v>L-&gt;R</v>
          </cell>
          <cell r="J949" t="str">
            <v>MVC</v>
          </cell>
          <cell r="K949">
            <v>1</v>
          </cell>
          <cell r="L949">
            <v>109977</v>
          </cell>
          <cell r="M949" t="str">
            <v>SEP 20</v>
          </cell>
          <cell r="N949">
            <v>44103</v>
          </cell>
          <cell r="O949">
            <v>11100434</v>
          </cell>
          <cell r="P949">
            <v>815000</v>
          </cell>
          <cell r="Q949">
            <v>44076</v>
          </cell>
          <cell r="R949" t="str">
            <v>No</v>
          </cell>
          <cell r="S949" t="str">
            <v>C49</v>
          </cell>
          <cell r="T949" t="str">
            <v>SOUTH</v>
          </cell>
          <cell r="U949" t="str">
            <v>深圳</v>
          </cell>
          <cell r="V949" t="str">
            <v>SZ 深圳</v>
          </cell>
          <cell r="W949" t="str">
            <v>SX</v>
          </cell>
          <cell r="X949" t="str">
            <v>RMB</v>
          </cell>
          <cell r="Y949">
            <v>815000</v>
          </cell>
          <cell r="Z949">
            <v>1.1299999999999999</v>
          </cell>
          <cell r="AA949">
            <v>815000</v>
          </cell>
          <cell r="AB949">
            <v>1.105</v>
          </cell>
          <cell r="AC949">
            <v>796969.0265486727</v>
          </cell>
          <cell r="AD949">
            <v>95636.283185840715</v>
          </cell>
          <cell r="AE949">
            <v>0.12</v>
          </cell>
          <cell r="AF949">
            <v>44074</v>
          </cell>
          <cell r="AG949" t="str">
            <v>含税到厂</v>
          </cell>
          <cell r="AI949"/>
          <cell r="AK949">
            <v>0.2</v>
          </cell>
          <cell r="AL949">
            <v>163000</v>
          </cell>
          <cell r="AM949">
            <v>44076</v>
          </cell>
          <cell r="AN949" t="str">
            <v>Yes</v>
          </cell>
          <cell r="AO949">
            <v>0.8</v>
          </cell>
          <cell r="AP949">
            <v>652000</v>
          </cell>
          <cell r="AQ949">
            <v>44079</v>
          </cell>
          <cell r="AR949">
            <v>44097</v>
          </cell>
          <cell r="AS949">
            <v>0</v>
          </cell>
          <cell r="AT949">
            <v>0</v>
          </cell>
          <cell r="AX949" t="str">
            <v>Yes</v>
          </cell>
          <cell r="AZ949" t="str">
            <v xml:space="preserve">Y </v>
          </cell>
          <cell r="BA949" t="str">
            <v>Yes</v>
          </cell>
        </row>
        <row r="950">
          <cell r="A950" t="str">
            <v>AUG 20</v>
          </cell>
          <cell r="B950">
            <v>800</v>
          </cell>
          <cell r="C950" t="str">
            <v>C49SZX20200141SX</v>
          </cell>
          <cell r="D950" t="str">
            <v>奕东</v>
          </cell>
          <cell r="E950" t="str">
            <v>YSM10</v>
          </cell>
          <cell r="F950" t="str">
            <v>#04403</v>
          </cell>
          <cell r="G950" t="e">
            <v>#REF!</v>
          </cell>
          <cell r="H950" t="e">
            <v>#REF!</v>
          </cell>
          <cell r="I950" t="str">
            <v>R-&gt;L</v>
          </cell>
          <cell r="J950" t="str">
            <v>MVC</v>
          </cell>
          <cell r="K950">
            <v>1</v>
          </cell>
          <cell r="L950">
            <v>109977</v>
          </cell>
          <cell r="M950" t="str">
            <v>SEP 20</v>
          </cell>
          <cell r="N950">
            <v>44103</v>
          </cell>
          <cell r="O950">
            <v>11100434</v>
          </cell>
          <cell r="P950">
            <v>815000</v>
          </cell>
          <cell r="Q950">
            <v>44077</v>
          </cell>
          <cell r="R950" t="str">
            <v>No</v>
          </cell>
          <cell r="S950" t="str">
            <v>C49</v>
          </cell>
          <cell r="T950" t="str">
            <v>SOUTH</v>
          </cell>
          <cell r="U950" t="str">
            <v>深圳</v>
          </cell>
          <cell r="V950" t="str">
            <v>SZ 深圳</v>
          </cell>
          <cell r="W950" t="str">
            <v>SX</v>
          </cell>
          <cell r="X950" t="str">
            <v>RMB</v>
          </cell>
          <cell r="Y950">
            <v>815000</v>
          </cell>
          <cell r="Z950">
            <v>1.1299999999999999</v>
          </cell>
          <cell r="AA950">
            <v>815000</v>
          </cell>
          <cell r="AB950">
            <v>1.105</v>
          </cell>
          <cell r="AC950">
            <v>796969.0265486727</v>
          </cell>
          <cell r="AD950">
            <v>95636.283185840715</v>
          </cell>
          <cell r="AE950">
            <v>0.12</v>
          </cell>
          <cell r="AF950">
            <v>44074</v>
          </cell>
          <cell r="AG950" t="str">
            <v>含税到厂</v>
          </cell>
          <cell r="AI950"/>
          <cell r="AK950">
            <v>0.2</v>
          </cell>
          <cell r="AL950">
            <v>163000</v>
          </cell>
          <cell r="AM950">
            <v>44076</v>
          </cell>
          <cell r="AN950" t="str">
            <v>Yes</v>
          </cell>
          <cell r="AO950">
            <v>0.8</v>
          </cell>
          <cell r="AP950">
            <v>652000</v>
          </cell>
          <cell r="AQ950">
            <v>44079</v>
          </cell>
          <cell r="AR950">
            <v>44097</v>
          </cell>
          <cell r="AS950">
            <v>0</v>
          </cell>
          <cell r="AT950">
            <v>0</v>
          </cell>
          <cell r="AX950" t="str">
            <v>Yes</v>
          </cell>
          <cell r="AZ950" t="str">
            <v xml:space="preserve">Y </v>
          </cell>
          <cell r="BA950" t="str">
            <v>Yes</v>
          </cell>
        </row>
        <row r="951">
          <cell r="A951" t="str">
            <v>AUG 20</v>
          </cell>
          <cell r="B951">
            <v>801</v>
          </cell>
          <cell r="C951" t="str">
            <v>C49SZX20200141SX</v>
          </cell>
          <cell r="D951" t="str">
            <v>奕东</v>
          </cell>
          <cell r="E951" t="str">
            <v>YSM10</v>
          </cell>
          <cell r="F951" t="str">
            <v>#04403</v>
          </cell>
          <cell r="G951" t="e">
            <v>#REF!</v>
          </cell>
          <cell r="H951" t="e">
            <v>#REF!</v>
          </cell>
          <cell r="I951" t="str">
            <v>R-&gt;L</v>
          </cell>
          <cell r="J951" t="str">
            <v>MVC</v>
          </cell>
          <cell r="K951">
            <v>1</v>
          </cell>
          <cell r="L951">
            <v>109977</v>
          </cell>
          <cell r="M951" t="str">
            <v>SEP 20</v>
          </cell>
          <cell r="N951">
            <v>44103</v>
          </cell>
          <cell r="O951">
            <v>11100434</v>
          </cell>
          <cell r="P951">
            <v>815000</v>
          </cell>
          <cell r="Q951">
            <v>44078</v>
          </cell>
          <cell r="R951" t="str">
            <v>No</v>
          </cell>
          <cell r="S951" t="str">
            <v>C49</v>
          </cell>
          <cell r="T951" t="str">
            <v>SOUTH</v>
          </cell>
          <cell r="U951" t="str">
            <v>深圳</v>
          </cell>
          <cell r="V951" t="str">
            <v>SZ 深圳</v>
          </cell>
          <cell r="W951" t="str">
            <v>SX</v>
          </cell>
          <cell r="X951" t="str">
            <v>RMB</v>
          </cell>
          <cell r="Y951">
            <v>815000</v>
          </cell>
          <cell r="Z951">
            <v>1.1299999999999999</v>
          </cell>
          <cell r="AA951">
            <v>815000</v>
          </cell>
          <cell r="AB951">
            <v>1.105</v>
          </cell>
          <cell r="AC951">
            <v>796969.0265486727</v>
          </cell>
          <cell r="AD951">
            <v>95636.283185840715</v>
          </cell>
          <cell r="AE951">
            <v>0.12</v>
          </cell>
          <cell r="AF951">
            <v>44074</v>
          </cell>
          <cell r="AG951" t="str">
            <v>含税到厂</v>
          </cell>
          <cell r="AI951"/>
          <cell r="AK951">
            <v>0.2</v>
          </cell>
          <cell r="AL951">
            <v>163000</v>
          </cell>
          <cell r="AM951">
            <v>44076</v>
          </cell>
          <cell r="AN951" t="str">
            <v>Yes</v>
          </cell>
          <cell r="AO951">
            <v>0.8</v>
          </cell>
          <cell r="AP951">
            <v>652000</v>
          </cell>
          <cell r="AQ951">
            <v>44079</v>
          </cell>
          <cell r="AR951">
            <v>44097</v>
          </cell>
          <cell r="AS951">
            <v>0</v>
          </cell>
          <cell r="AT951">
            <v>0</v>
          </cell>
          <cell r="AX951" t="str">
            <v>Yes</v>
          </cell>
          <cell r="AZ951" t="str">
            <v xml:space="preserve">Y </v>
          </cell>
          <cell r="BA951" t="str">
            <v>Yes</v>
          </cell>
        </row>
        <row r="952">
          <cell r="A952" t="str">
            <v>SEP 20</v>
          </cell>
          <cell r="B952">
            <v>802</v>
          </cell>
          <cell r="C952" t="str">
            <v>C49SZX20200135DZ</v>
          </cell>
          <cell r="D952" t="str">
            <v>方案集</v>
          </cell>
          <cell r="E952" t="str">
            <v>YSM20R-2</v>
          </cell>
          <cell r="F952" t="str">
            <v>#79344</v>
          </cell>
          <cell r="G952" t="e">
            <v>#REF!</v>
          </cell>
          <cell r="H952" t="e">
            <v>#REF!</v>
          </cell>
          <cell r="I952" t="str">
            <v>R-&gt;L</v>
          </cell>
          <cell r="J952" t="str">
            <v>No</v>
          </cell>
          <cell r="K952">
            <v>1</v>
          </cell>
          <cell r="L952">
            <v>110047</v>
          </cell>
          <cell r="M952" t="str">
            <v>OCT 20</v>
          </cell>
          <cell r="N952">
            <v>44127</v>
          </cell>
          <cell r="O952">
            <v>11116442</v>
          </cell>
          <cell r="P952">
            <v>16270000</v>
          </cell>
          <cell r="Q952">
            <v>44105</v>
          </cell>
          <cell r="R952" t="str">
            <v>No</v>
          </cell>
          <cell r="S952" t="str">
            <v>C49</v>
          </cell>
          <cell r="T952" t="str">
            <v>SOUTH</v>
          </cell>
          <cell r="U952" t="str">
            <v>深圳</v>
          </cell>
          <cell r="V952" t="str">
            <v>SZ 深圳</v>
          </cell>
          <cell r="W952" t="str">
            <v>DZ</v>
          </cell>
          <cell r="X952" t="str">
            <v>JPY</v>
          </cell>
          <cell r="Y952">
            <v>16270000</v>
          </cell>
          <cell r="Z952">
            <v>1</v>
          </cell>
          <cell r="AA952">
            <v>16270000</v>
          </cell>
          <cell r="AB952">
            <v>7.4899999999999994E-2</v>
          </cell>
          <cell r="AC952">
            <v>1218623</v>
          </cell>
          <cell r="AD952">
            <v>146234.75999999998</v>
          </cell>
          <cell r="AE952">
            <v>0.12</v>
          </cell>
          <cell r="AF952">
            <v>44075</v>
          </cell>
          <cell r="AG952" t="str">
            <v>CIF HK</v>
          </cell>
          <cell r="AI952"/>
          <cell r="AK952" t="str">
            <v>agree</v>
          </cell>
          <cell r="AL952">
            <v>2479697</v>
          </cell>
          <cell r="AM952">
            <v>44076</v>
          </cell>
          <cell r="AN952" t="str">
            <v>Yes</v>
          </cell>
          <cell r="AO952" t="str">
            <v>agree</v>
          </cell>
          <cell r="AP952">
            <v>13790303</v>
          </cell>
          <cell r="AQ952">
            <v>44075</v>
          </cell>
          <cell r="AR952">
            <v>44123</v>
          </cell>
          <cell r="AS952">
            <v>0</v>
          </cell>
          <cell r="AT952">
            <v>0</v>
          </cell>
          <cell r="AX952" t="str">
            <v>Yes</v>
          </cell>
          <cell r="AZ952" t="str">
            <v>Yes</v>
          </cell>
          <cell r="BA952" t="str">
            <v>Yes</v>
          </cell>
        </row>
        <row r="953">
          <cell r="A953" t="str">
            <v>SEP 20</v>
          </cell>
          <cell r="B953">
            <v>803</v>
          </cell>
          <cell r="C953" t="str">
            <v>C49SZX20200150SS</v>
          </cell>
          <cell r="D953" t="str">
            <v>博睿通（end user：锂动力）</v>
          </cell>
          <cell r="E953" t="str">
            <v>YSM10</v>
          </cell>
          <cell r="F953" t="str">
            <v>#82464</v>
          </cell>
          <cell r="G953" t="e">
            <v>#REF!</v>
          </cell>
          <cell r="H953" t="e">
            <v>#REF!</v>
          </cell>
          <cell r="I953" t="str">
            <v>R-&gt;L</v>
          </cell>
          <cell r="J953" t="str">
            <v>No</v>
          </cell>
          <cell r="K953">
            <v>1</v>
          </cell>
          <cell r="L953">
            <v>110025</v>
          </cell>
          <cell r="M953" t="str">
            <v>NOV 20</v>
          </cell>
          <cell r="N953">
            <v>44146</v>
          </cell>
          <cell r="O953">
            <v>11116454</v>
          </cell>
          <cell r="P953">
            <v>7448000</v>
          </cell>
          <cell r="Q953">
            <v>44136</v>
          </cell>
          <cell r="R953" t="str">
            <v>No</v>
          </cell>
          <cell r="S953" t="str">
            <v>C49</v>
          </cell>
          <cell r="T953" t="str">
            <v>SOUTH</v>
          </cell>
          <cell r="U953" t="str">
            <v>深圳</v>
          </cell>
          <cell r="V953" t="str">
            <v>SZ 深圳</v>
          </cell>
          <cell r="W953" t="str">
            <v>SS</v>
          </cell>
          <cell r="X953" t="str">
            <v>JPY</v>
          </cell>
          <cell r="Y953">
            <v>7448000</v>
          </cell>
          <cell r="Z953">
            <v>1</v>
          </cell>
          <cell r="AA953">
            <v>7448000</v>
          </cell>
          <cell r="AB953">
            <v>7.4899999999999994E-2</v>
          </cell>
          <cell r="AC953">
            <v>557855.19999999995</v>
          </cell>
          <cell r="AD953">
            <v>66942.623999999996</v>
          </cell>
          <cell r="AE953">
            <v>0.12</v>
          </cell>
          <cell r="AF953">
            <v>44076</v>
          </cell>
          <cell r="AG953" t="str">
            <v>DAP FS</v>
          </cell>
          <cell r="AI953">
            <v>48000</v>
          </cell>
          <cell r="AJ953">
            <v>44077</v>
          </cell>
          <cell r="AK953">
            <v>0.1</v>
          </cell>
          <cell r="AL953">
            <v>744800</v>
          </cell>
          <cell r="AN953" t="str">
            <v>Yes</v>
          </cell>
          <cell r="AO953">
            <v>1</v>
          </cell>
          <cell r="AP953">
            <v>7448000</v>
          </cell>
          <cell r="AQ953">
            <v>44136</v>
          </cell>
          <cell r="AR953">
            <v>44140</v>
          </cell>
          <cell r="AS953">
            <v>0</v>
          </cell>
          <cell r="AT953">
            <v>0</v>
          </cell>
          <cell r="AX953" t="str">
            <v>Yes</v>
          </cell>
          <cell r="AZ953" t="str">
            <v>Yes</v>
          </cell>
          <cell r="BA953" t="str">
            <v>Yes</v>
          </cell>
        </row>
        <row r="954">
          <cell r="A954" t="str">
            <v>SEP 20</v>
          </cell>
          <cell r="B954">
            <v>804</v>
          </cell>
          <cell r="C954" t="str">
            <v>C49SZX20200150SS</v>
          </cell>
          <cell r="D954" t="str">
            <v>博睿通（end user：锂动力）</v>
          </cell>
          <cell r="E954" t="str">
            <v>YSM10</v>
          </cell>
          <cell r="F954" t="str">
            <v>#82464</v>
          </cell>
          <cell r="G954" t="e">
            <v>#REF!</v>
          </cell>
          <cell r="H954" t="e">
            <v>#REF!</v>
          </cell>
          <cell r="I954" t="str">
            <v>R-&gt;L</v>
          </cell>
          <cell r="J954" t="str">
            <v>No</v>
          </cell>
          <cell r="K954">
            <v>1</v>
          </cell>
          <cell r="L954">
            <v>110025</v>
          </cell>
          <cell r="M954" t="str">
            <v>NOV 20</v>
          </cell>
          <cell r="N954">
            <v>44146</v>
          </cell>
          <cell r="O954">
            <v>11116454</v>
          </cell>
          <cell r="P954">
            <v>7448000</v>
          </cell>
          <cell r="Q954">
            <v>44136</v>
          </cell>
          <cell r="R954" t="str">
            <v>No</v>
          </cell>
          <cell r="S954" t="str">
            <v>C49</v>
          </cell>
          <cell r="T954" t="str">
            <v>SOUTH</v>
          </cell>
          <cell r="U954" t="str">
            <v>深圳</v>
          </cell>
          <cell r="V954" t="str">
            <v>SZ 深圳</v>
          </cell>
          <cell r="W954" t="str">
            <v>SS</v>
          </cell>
          <cell r="X954" t="str">
            <v>JPY</v>
          </cell>
          <cell r="Y954">
            <v>7448000</v>
          </cell>
          <cell r="Z954">
            <v>1</v>
          </cell>
          <cell r="AA954">
            <v>7448000</v>
          </cell>
          <cell r="AB954">
            <v>7.4899999999999994E-2</v>
          </cell>
          <cell r="AC954">
            <v>557855.19999999995</v>
          </cell>
          <cell r="AD954">
            <v>66942.623999999996</v>
          </cell>
          <cell r="AE954">
            <v>0.12</v>
          </cell>
          <cell r="AF954">
            <v>44076</v>
          </cell>
          <cell r="AG954" t="str">
            <v>DAP FS</v>
          </cell>
          <cell r="AI954"/>
          <cell r="AJ954"/>
          <cell r="AK954">
            <v>0.1</v>
          </cell>
          <cell r="AL954">
            <v>744800</v>
          </cell>
          <cell r="AN954" t="str">
            <v>Yes</v>
          </cell>
          <cell r="AO954">
            <v>1</v>
          </cell>
          <cell r="AP954">
            <v>7448000</v>
          </cell>
          <cell r="AQ954">
            <v>44136</v>
          </cell>
          <cell r="AR954">
            <v>44140</v>
          </cell>
          <cell r="AS954">
            <v>0</v>
          </cell>
          <cell r="AT954">
            <v>0</v>
          </cell>
          <cell r="AX954" t="str">
            <v>Yes</v>
          </cell>
          <cell r="AZ954" t="str">
            <v>Yes</v>
          </cell>
          <cell r="BA954" t="str">
            <v>Yes</v>
          </cell>
        </row>
        <row r="955">
          <cell r="A955" t="str">
            <v>SEP 20</v>
          </cell>
          <cell r="B955">
            <v>805</v>
          </cell>
          <cell r="C955" t="str">
            <v>C49SZX20200148JYR1</v>
          </cell>
          <cell r="D955" t="str">
            <v>芯联鑫</v>
          </cell>
          <cell r="E955" t="str">
            <v>YSM20R-2</v>
          </cell>
          <cell r="F955" t="str">
            <v>#04750</v>
          </cell>
          <cell r="G955" t="e">
            <v>#REF!</v>
          </cell>
          <cell r="H955" t="e">
            <v>#REF!</v>
          </cell>
          <cell r="I955" t="str">
            <v>L-&gt;R</v>
          </cell>
          <cell r="J955" t="str">
            <v>No</v>
          </cell>
          <cell r="K955">
            <v>1</v>
          </cell>
          <cell r="L955">
            <v>110048</v>
          </cell>
          <cell r="M955" t="str">
            <v>OCT 20</v>
          </cell>
          <cell r="N955">
            <v>44134</v>
          </cell>
          <cell r="O955">
            <v>11100437</v>
          </cell>
          <cell r="P955">
            <v>1136000</v>
          </cell>
          <cell r="Q955">
            <v>44105</v>
          </cell>
          <cell r="R955" t="str">
            <v>No</v>
          </cell>
          <cell r="S955" t="str">
            <v>C49</v>
          </cell>
          <cell r="T955" t="str">
            <v>SOUTH</v>
          </cell>
          <cell r="U955" t="str">
            <v>深圳</v>
          </cell>
          <cell r="V955" t="str">
            <v>SZ 深圳</v>
          </cell>
          <cell r="W955" t="str">
            <v>JY</v>
          </cell>
          <cell r="X955" t="str">
            <v>RMB</v>
          </cell>
          <cell r="Y955">
            <v>1136000</v>
          </cell>
          <cell r="Z955">
            <v>1.1299999999999999</v>
          </cell>
          <cell r="AA955">
            <v>1136000</v>
          </cell>
          <cell r="AB955">
            <v>1.1299999999999999</v>
          </cell>
          <cell r="AC955">
            <v>1136000</v>
          </cell>
          <cell r="AD955">
            <v>136320</v>
          </cell>
          <cell r="AE955">
            <v>0.12</v>
          </cell>
          <cell r="AF955">
            <v>44076</v>
          </cell>
          <cell r="AG955" t="str">
            <v>含税到厂</v>
          </cell>
          <cell r="AI955"/>
          <cell r="AK955" t="str">
            <v>agree</v>
          </cell>
          <cell r="AL955">
            <v>220000</v>
          </cell>
          <cell r="AM955">
            <v>44076</v>
          </cell>
          <cell r="AN955" t="str">
            <v>Yes</v>
          </cell>
          <cell r="AO955" t="str">
            <v>agree</v>
          </cell>
          <cell r="AP955">
            <v>76000</v>
          </cell>
          <cell r="AQ955">
            <v>44105</v>
          </cell>
          <cell r="AR955">
            <v>44131</v>
          </cell>
          <cell r="AS955" t="str">
            <v>agree</v>
          </cell>
          <cell r="AT955">
            <v>840000</v>
          </cell>
          <cell r="AU955">
            <v>44105</v>
          </cell>
          <cell r="AV955">
            <v>44132</v>
          </cell>
          <cell r="AX955" t="str">
            <v>Yes</v>
          </cell>
          <cell r="AZ955" t="str">
            <v>Yes</v>
          </cell>
          <cell r="BA955" t="str">
            <v>Yes</v>
          </cell>
        </row>
        <row r="956">
          <cell r="A956" t="str">
            <v>SEP 20</v>
          </cell>
          <cell r="B956">
            <v>806</v>
          </cell>
          <cell r="C956" t="str">
            <v>C49SZX20200149JL</v>
          </cell>
          <cell r="D956" t="str">
            <v>博新</v>
          </cell>
          <cell r="E956" t="str">
            <v>YSM10</v>
          </cell>
          <cell r="F956" t="str">
            <v>#74702</v>
          </cell>
          <cell r="G956" t="e">
            <v>#REF!</v>
          </cell>
          <cell r="H956" t="e">
            <v>#REF!</v>
          </cell>
          <cell r="I956" t="str">
            <v>R-&gt;L</v>
          </cell>
          <cell r="J956" t="str">
            <v>MVC</v>
          </cell>
          <cell r="K956">
            <v>1</v>
          </cell>
          <cell r="L956" t="str">
            <v>110026（拆单110178）</v>
          </cell>
          <cell r="M956" t="str">
            <v>DEC 20</v>
          </cell>
          <cell r="N956">
            <v>44174</v>
          </cell>
          <cell r="O956">
            <v>11100459</v>
          </cell>
          <cell r="P956">
            <v>5000000</v>
          </cell>
          <cell r="Q956">
            <v>44166</v>
          </cell>
          <cell r="R956" t="str">
            <v>No</v>
          </cell>
          <cell r="S956" t="str">
            <v>C49</v>
          </cell>
          <cell r="T956" t="str">
            <v>SOUTH</v>
          </cell>
          <cell r="U956" t="str">
            <v>深圳</v>
          </cell>
          <cell r="V956" t="str">
            <v>SZ 深圳</v>
          </cell>
          <cell r="W956" t="str">
            <v>JL</v>
          </cell>
          <cell r="X956" t="str">
            <v>RMB</v>
          </cell>
          <cell r="Y956">
            <v>500000</v>
          </cell>
          <cell r="Z956">
            <v>1.1299999999999999</v>
          </cell>
          <cell r="AA956">
            <v>500000</v>
          </cell>
          <cell r="AB956">
            <v>1.1299999999999999</v>
          </cell>
          <cell r="AC956">
            <v>500000</v>
          </cell>
          <cell r="AD956">
            <v>60000</v>
          </cell>
          <cell r="AE956">
            <v>0.12</v>
          </cell>
          <cell r="AF956">
            <v>44077</v>
          </cell>
          <cell r="AG956" t="str">
            <v>含税到厂</v>
          </cell>
          <cell r="AI956"/>
          <cell r="AK956" t="str">
            <v>agree</v>
          </cell>
          <cell r="AL956">
            <v>20000</v>
          </cell>
          <cell r="AM956">
            <v>44105</v>
          </cell>
          <cell r="AN956" t="str">
            <v>Yes</v>
          </cell>
          <cell r="AO956" t="str">
            <v>agree</v>
          </cell>
          <cell r="AP956">
            <v>500000</v>
          </cell>
          <cell r="AS956">
            <v>0</v>
          </cell>
          <cell r="AT956">
            <v>0</v>
          </cell>
          <cell r="AX956" t="str">
            <v>Yes</v>
          </cell>
          <cell r="AZ956" t="str">
            <v>Y</v>
          </cell>
          <cell r="BA956" t="str">
            <v>Yes</v>
          </cell>
        </row>
        <row r="957">
          <cell r="A957" t="str">
            <v>SEP 20</v>
          </cell>
          <cell r="B957">
            <v>807</v>
          </cell>
          <cell r="C957" t="str">
            <v>C49SZX20200153SS</v>
          </cell>
          <cell r="D957" t="str">
            <v>正创</v>
          </cell>
          <cell r="E957" t="str">
            <v>YSM20R-2</v>
          </cell>
          <cell r="F957" t="str">
            <v>#03946</v>
          </cell>
          <cell r="G957" t="e">
            <v>#REF!</v>
          </cell>
          <cell r="H957" t="e">
            <v>#REF!</v>
          </cell>
          <cell r="I957" t="str">
            <v>L-&gt;R</v>
          </cell>
          <cell r="J957" t="str">
            <v>MVC</v>
          </cell>
          <cell r="K957">
            <v>1</v>
          </cell>
          <cell r="L957">
            <v>110047</v>
          </cell>
          <cell r="M957" t="str">
            <v>OCT 20</v>
          </cell>
          <cell r="N957">
            <v>44130</v>
          </cell>
          <cell r="O957">
            <v>11116447</v>
          </cell>
          <cell r="P957">
            <v>10734000</v>
          </cell>
          <cell r="Q957">
            <v>44105</v>
          </cell>
          <cell r="R957" t="str">
            <v>No</v>
          </cell>
          <cell r="S957" t="str">
            <v>C49</v>
          </cell>
          <cell r="T957" t="str">
            <v>SOUTH</v>
          </cell>
          <cell r="U957" t="str">
            <v>深圳</v>
          </cell>
          <cell r="V957" t="str">
            <v>SZ 深圳</v>
          </cell>
          <cell r="W957" t="str">
            <v>SS</v>
          </cell>
          <cell r="X957" t="str">
            <v>JPY</v>
          </cell>
          <cell r="Y957">
            <v>10734000</v>
          </cell>
          <cell r="Z957">
            <v>1</v>
          </cell>
          <cell r="AA957">
            <v>10734000</v>
          </cell>
          <cell r="AB957">
            <v>7.4899999999999994E-2</v>
          </cell>
          <cell r="AC957">
            <v>803976.6</v>
          </cell>
          <cell r="AD957">
            <v>96477.191999999995</v>
          </cell>
          <cell r="AE957">
            <v>0.12</v>
          </cell>
          <cell r="AF957">
            <v>44081</v>
          </cell>
          <cell r="AG957" t="str">
            <v>DAP SZ</v>
          </cell>
          <cell r="AI957">
            <v>60000</v>
          </cell>
          <cell r="AJ957">
            <v>44092</v>
          </cell>
          <cell r="AK957" t="str">
            <v>agree</v>
          </cell>
          <cell r="AL957" t="e">
            <v>#VALUE!</v>
          </cell>
          <cell r="AN957" t="str">
            <v>Yes</v>
          </cell>
          <cell r="AO957">
            <v>1</v>
          </cell>
          <cell r="AP957">
            <v>10734000</v>
          </cell>
          <cell r="AQ957">
            <v>44105</v>
          </cell>
          <cell r="AR957">
            <v>44127</v>
          </cell>
          <cell r="AS957">
            <v>0</v>
          </cell>
          <cell r="AT957">
            <v>0</v>
          </cell>
          <cell r="AX957" t="str">
            <v>Yes</v>
          </cell>
          <cell r="AZ957" t="str">
            <v>Yes</v>
          </cell>
          <cell r="BA957" t="str">
            <v>Yes</v>
          </cell>
        </row>
        <row r="958">
          <cell r="A958" t="str">
            <v>SEP 20</v>
          </cell>
          <cell r="B958">
            <v>808</v>
          </cell>
          <cell r="C958" t="str">
            <v>C49SZX20200153SS</v>
          </cell>
          <cell r="D958" t="str">
            <v>正创</v>
          </cell>
          <cell r="E958" t="str">
            <v>YSM20R-2</v>
          </cell>
          <cell r="F958" t="str">
            <v>#03946</v>
          </cell>
          <cell r="G958" t="e">
            <v>#REF!</v>
          </cell>
          <cell r="H958" t="e">
            <v>#REF!</v>
          </cell>
          <cell r="I958" t="str">
            <v>L-&gt;R</v>
          </cell>
          <cell r="J958" t="str">
            <v>No</v>
          </cell>
          <cell r="K958">
            <v>1</v>
          </cell>
          <cell r="L958">
            <v>110047</v>
          </cell>
          <cell r="M958" t="str">
            <v>OCT 20</v>
          </cell>
          <cell r="N958">
            <v>44130</v>
          </cell>
          <cell r="O958">
            <v>11116447</v>
          </cell>
          <cell r="P958">
            <v>10734000</v>
          </cell>
          <cell r="Q958">
            <v>44105</v>
          </cell>
          <cell r="R958" t="str">
            <v>No</v>
          </cell>
          <cell r="S958" t="str">
            <v>C49</v>
          </cell>
          <cell r="T958" t="str">
            <v>SOUTH</v>
          </cell>
          <cell r="U958" t="str">
            <v>深圳</v>
          </cell>
          <cell r="V958" t="str">
            <v>SZ 深圳</v>
          </cell>
          <cell r="W958" t="str">
            <v>SS</v>
          </cell>
          <cell r="X958" t="str">
            <v>JPY</v>
          </cell>
          <cell r="Y958">
            <v>10734000</v>
          </cell>
          <cell r="Z958">
            <v>1</v>
          </cell>
          <cell r="AA958">
            <v>10734000</v>
          </cell>
          <cell r="AB958">
            <v>7.4899999999999994E-2</v>
          </cell>
          <cell r="AC958">
            <v>803976.6</v>
          </cell>
          <cell r="AD958">
            <v>96477.191999999995</v>
          </cell>
          <cell r="AE958">
            <v>0.12</v>
          </cell>
          <cell r="AF958">
            <v>44081</v>
          </cell>
          <cell r="AG958" t="str">
            <v>DAP SZ</v>
          </cell>
          <cell r="AI958"/>
          <cell r="AJ958"/>
          <cell r="AK958"/>
          <cell r="AL958">
            <v>0</v>
          </cell>
          <cell r="AN958" t="str">
            <v>Yes</v>
          </cell>
          <cell r="AO958">
            <v>1</v>
          </cell>
          <cell r="AP958">
            <v>10734000</v>
          </cell>
          <cell r="AQ958">
            <v>44105</v>
          </cell>
          <cell r="AR958">
            <v>44127</v>
          </cell>
          <cell r="AS958">
            <v>0</v>
          </cell>
          <cell r="AT958">
            <v>0</v>
          </cell>
          <cell r="AX958" t="str">
            <v>Yes</v>
          </cell>
          <cell r="AZ958" t="str">
            <v>Yes</v>
          </cell>
          <cell r="BA958" t="str">
            <v>Yes</v>
          </cell>
        </row>
        <row r="959">
          <cell r="A959" t="str">
            <v>SEP 20</v>
          </cell>
          <cell r="B959">
            <v>809</v>
          </cell>
          <cell r="C959" t="str">
            <v>C49SZX20200153SS</v>
          </cell>
          <cell r="D959" t="str">
            <v>正创</v>
          </cell>
          <cell r="E959" t="str">
            <v>YSM20R-2</v>
          </cell>
          <cell r="F959" t="str">
            <v>#03946</v>
          </cell>
          <cell r="G959" t="e">
            <v>#REF!</v>
          </cell>
          <cell r="H959" t="e">
            <v>#REF!</v>
          </cell>
          <cell r="I959" t="str">
            <v>R-&gt;L</v>
          </cell>
          <cell r="J959" t="str">
            <v>No</v>
          </cell>
          <cell r="K959">
            <v>1</v>
          </cell>
          <cell r="L959">
            <v>110047</v>
          </cell>
          <cell r="M959" t="str">
            <v>DEC 20</v>
          </cell>
          <cell r="N959">
            <v>44183</v>
          </cell>
          <cell r="O959">
            <v>11116480</v>
          </cell>
          <cell r="P959">
            <v>10734000</v>
          </cell>
          <cell r="Q959">
            <v>44166</v>
          </cell>
          <cell r="R959" t="str">
            <v>No</v>
          </cell>
          <cell r="S959" t="str">
            <v>C49</v>
          </cell>
          <cell r="T959" t="str">
            <v>SOUTH</v>
          </cell>
          <cell r="U959" t="str">
            <v>深圳</v>
          </cell>
          <cell r="V959" t="str">
            <v>SZ 深圳</v>
          </cell>
          <cell r="W959" t="str">
            <v>SS</v>
          </cell>
          <cell r="X959" t="str">
            <v>JPY</v>
          </cell>
          <cell r="Y959">
            <v>10734000</v>
          </cell>
          <cell r="Z959">
            <v>1</v>
          </cell>
          <cell r="AA959">
            <v>10734000</v>
          </cell>
          <cell r="AB959">
            <v>7.4899999999999994E-2</v>
          </cell>
          <cell r="AC959">
            <v>803976.6</v>
          </cell>
          <cell r="AD959">
            <v>96477.191999999995</v>
          </cell>
          <cell r="AE959">
            <v>0.12</v>
          </cell>
          <cell r="AF959">
            <v>44081</v>
          </cell>
          <cell r="AG959" t="str">
            <v>DAP SZ</v>
          </cell>
          <cell r="AI959"/>
          <cell r="AJ959"/>
          <cell r="AK959"/>
          <cell r="AL959">
            <v>0</v>
          </cell>
          <cell r="AN959" t="str">
            <v>Yes</v>
          </cell>
          <cell r="AO959">
            <v>1</v>
          </cell>
          <cell r="AP959">
            <v>10734000</v>
          </cell>
          <cell r="AQ959">
            <v>44182</v>
          </cell>
          <cell r="AR959">
            <v>44182</v>
          </cell>
          <cell r="AS959">
            <v>0</v>
          </cell>
          <cell r="AT959">
            <v>0</v>
          </cell>
          <cell r="AX959" t="str">
            <v>Yes</v>
          </cell>
          <cell r="AZ959" t="str">
            <v>Yes</v>
          </cell>
        </row>
        <row r="960">
          <cell r="A960" t="str">
            <v>SEP 20</v>
          </cell>
          <cell r="B960">
            <v>810</v>
          </cell>
          <cell r="C960" t="str">
            <v>C49SZX20200157SX</v>
          </cell>
          <cell r="D960" t="str">
            <v>成景</v>
          </cell>
          <cell r="E960" t="str">
            <v>YSM10</v>
          </cell>
          <cell r="F960" t="str">
            <v>#72902</v>
          </cell>
          <cell r="G960" t="e">
            <v>#REF!</v>
          </cell>
          <cell r="H960" t="e">
            <v>#REF!</v>
          </cell>
          <cell r="I960" t="str">
            <v>L-&gt;R</v>
          </cell>
          <cell r="J960" t="str">
            <v>MVC</v>
          </cell>
          <cell r="K960">
            <v>1</v>
          </cell>
          <cell r="L960">
            <v>110043</v>
          </cell>
          <cell r="M960" t="str">
            <v>NOV 20</v>
          </cell>
          <cell r="N960">
            <v>44160</v>
          </cell>
          <cell r="O960">
            <v>11100449</v>
          </cell>
          <cell r="P960">
            <v>530000</v>
          </cell>
          <cell r="Q960">
            <v>44136</v>
          </cell>
          <cell r="R960" t="str">
            <v>No</v>
          </cell>
          <cell r="S960" t="str">
            <v>C49</v>
          </cell>
          <cell r="T960" t="str">
            <v>SOUTH</v>
          </cell>
          <cell r="U960" t="str">
            <v>深圳</v>
          </cell>
          <cell r="V960" t="str">
            <v>SZ 深圳</v>
          </cell>
          <cell r="W960" t="str">
            <v>SX</v>
          </cell>
          <cell r="X960" t="str">
            <v>RMB</v>
          </cell>
          <cell r="Y960">
            <v>530000</v>
          </cell>
          <cell r="Z960">
            <v>1.1299999999999999</v>
          </cell>
          <cell r="AA960">
            <v>530000</v>
          </cell>
          <cell r="AB960">
            <v>1.1299999999999999</v>
          </cell>
          <cell r="AC960">
            <v>530000</v>
          </cell>
          <cell r="AD960">
            <v>63600</v>
          </cell>
          <cell r="AE960">
            <v>0.12</v>
          </cell>
          <cell r="AF960">
            <v>44082</v>
          </cell>
          <cell r="AG960" t="str">
            <v>含税到厂</v>
          </cell>
          <cell r="AI960"/>
          <cell r="AK960">
            <v>0.2</v>
          </cell>
          <cell r="AL960">
            <v>106000</v>
          </cell>
          <cell r="AM960">
            <v>44075</v>
          </cell>
          <cell r="AN960" t="str">
            <v>Yes</v>
          </cell>
          <cell r="AO960">
            <v>0.8</v>
          </cell>
          <cell r="AP960">
            <v>424000</v>
          </cell>
          <cell r="AQ960">
            <v>44156</v>
          </cell>
          <cell r="AR960">
            <v>44156</v>
          </cell>
          <cell r="AS960">
            <v>0</v>
          </cell>
          <cell r="AT960">
            <v>0</v>
          </cell>
          <cell r="AX960" t="str">
            <v>Yes</v>
          </cell>
          <cell r="AZ960" t="str">
            <v>Yes</v>
          </cell>
          <cell r="BA960" t="str">
            <v>Yes</v>
          </cell>
        </row>
        <row r="961">
          <cell r="A961" t="str">
            <v>SEP 20</v>
          </cell>
          <cell r="B961">
            <v>811</v>
          </cell>
          <cell r="C961" t="str">
            <v>C49SZX20200129JL</v>
          </cell>
          <cell r="D961" t="str">
            <v>力通威</v>
          </cell>
          <cell r="E961" t="str">
            <v>YSM10</v>
          </cell>
          <cell r="F961" t="str">
            <v>#18122</v>
          </cell>
          <cell r="G961" t="e">
            <v>#REF!</v>
          </cell>
          <cell r="H961" t="e">
            <v>#REF!</v>
          </cell>
          <cell r="I961" t="str">
            <v>R-&gt;L</v>
          </cell>
          <cell r="J961" t="str">
            <v>MVC</v>
          </cell>
          <cell r="K961">
            <v>1</v>
          </cell>
          <cell r="L961">
            <v>110043</v>
          </cell>
          <cell r="M961" t="str">
            <v>NOV 20</v>
          </cell>
          <cell r="N961">
            <v>44159</v>
          </cell>
          <cell r="O961">
            <v>11116461</v>
          </cell>
          <cell r="P961">
            <v>8688000</v>
          </cell>
          <cell r="Q961">
            <v>44136</v>
          </cell>
          <cell r="R961" t="str">
            <v>No</v>
          </cell>
          <cell r="S961" t="str">
            <v>C49</v>
          </cell>
          <cell r="T961" t="str">
            <v>SOUTH</v>
          </cell>
          <cell r="U961" t="str">
            <v>深圳</v>
          </cell>
          <cell r="V961" t="str">
            <v>SZ 深圳</v>
          </cell>
          <cell r="W961" t="str">
            <v>JL</v>
          </cell>
          <cell r="X961" t="str">
            <v>JPY</v>
          </cell>
          <cell r="Y961">
            <v>8688000</v>
          </cell>
          <cell r="Z961">
            <v>1</v>
          </cell>
          <cell r="AA961">
            <v>8688000</v>
          </cell>
          <cell r="AB961">
            <v>7.4899999999999994E-2</v>
          </cell>
          <cell r="AC961">
            <v>650731.19999999995</v>
          </cell>
          <cell r="AD961">
            <v>78087.743999999992</v>
          </cell>
          <cell r="AE961">
            <v>0.12</v>
          </cell>
          <cell r="AF961">
            <v>44081</v>
          </cell>
          <cell r="AG961" t="str">
            <v>CIF HK</v>
          </cell>
          <cell r="AI961"/>
          <cell r="AK961">
            <v>0.2</v>
          </cell>
          <cell r="AL961">
            <v>1737600</v>
          </cell>
          <cell r="AM961">
            <v>44076</v>
          </cell>
          <cell r="AN961" t="str">
            <v>Yes</v>
          </cell>
          <cell r="AO961">
            <v>0.4</v>
          </cell>
          <cell r="AP961">
            <v>3475200</v>
          </cell>
          <cell r="AQ961">
            <v>44136</v>
          </cell>
          <cell r="AR961">
            <v>44152</v>
          </cell>
          <cell r="AS961">
            <v>0.4</v>
          </cell>
          <cell r="AT961">
            <v>3475200</v>
          </cell>
          <cell r="AU961">
            <v>44136</v>
          </cell>
          <cell r="AV961">
            <v>44155</v>
          </cell>
          <cell r="AX961" t="str">
            <v>Yes</v>
          </cell>
          <cell r="AZ961" t="str">
            <v>Yes</v>
          </cell>
          <cell r="BA961" t="str">
            <v>Yes</v>
          </cell>
        </row>
        <row r="962">
          <cell r="A962" t="str">
            <v>SEP 20</v>
          </cell>
          <cell r="B962">
            <v>812</v>
          </cell>
          <cell r="C962" t="str">
            <v>C49SZX20200129JL</v>
          </cell>
          <cell r="D962" t="str">
            <v>力通威</v>
          </cell>
          <cell r="E962" t="str">
            <v>YSM10</v>
          </cell>
          <cell r="F962" t="str">
            <v>#18122</v>
          </cell>
          <cell r="G962" t="e">
            <v>#REF!</v>
          </cell>
          <cell r="H962" t="e">
            <v>#REF!</v>
          </cell>
          <cell r="I962" t="str">
            <v>R-&gt;L</v>
          </cell>
          <cell r="J962" t="str">
            <v>MVC</v>
          </cell>
          <cell r="K962">
            <v>1</v>
          </cell>
          <cell r="L962" t="str">
            <v>110043(拆单110140)</v>
          </cell>
          <cell r="M962" t="str">
            <v>NOV 20</v>
          </cell>
          <cell r="N962">
            <v>44159</v>
          </cell>
          <cell r="O962">
            <v>11116461</v>
          </cell>
          <cell r="P962">
            <v>8688000</v>
          </cell>
          <cell r="Q962">
            <v>44136</v>
          </cell>
          <cell r="R962" t="str">
            <v>No</v>
          </cell>
          <cell r="S962" t="str">
            <v>C49</v>
          </cell>
          <cell r="T962" t="str">
            <v>SOUTH</v>
          </cell>
          <cell r="U962" t="str">
            <v>深圳</v>
          </cell>
          <cell r="V962" t="str">
            <v>SZ 深圳</v>
          </cell>
          <cell r="W962" t="str">
            <v>JL</v>
          </cell>
          <cell r="X962" t="str">
            <v>JPY</v>
          </cell>
          <cell r="Y962">
            <v>8688000</v>
          </cell>
          <cell r="Z962">
            <v>1</v>
          </cell>
          <cell r="AA962">
            <v>8688000</v>
          </cell>
          <cell r="AB962">
            <v>7.4899999999999994E-2</v>
          </cell>
          <cell r="AC962">
            <v>650731.19999999995</v>
          </cell>
          <cell r="AD962">
            <v>78087.743999999992</v>
          </cell>
          <cell r="AE962">
            <v>0.12</v>
          </cell>
          <cell r="AF962">
            <v>44081</v>
          </cell>
          <cell r="AG962" t="str">
            <v>CIF HK</v>
          </cell>
          <cell r="AI962"/>
          <cell r="AK962">
            <v>0.2</v>
          </cell>
          <cell r="AL962">
            <v>1737600</v>
          </cell>
          <cell r="AM962">
            <v>44077</v>
          </cell>
          <cell r="AN962" t="str">
            <v>Yes</v>
          </cell>
          <cell r="AO962">
            <v>0.4</v>
          </cell>
          <cell r="AP962">
            <v>3475200</v>
          </cell>
          <cell r="AQ962">
            <v>44136</v>
          </cell>
          <cell r="AR962">
            <v>44152</v>
          </cell>
          <cell r="AS962">
            <v>0.4</v>
          </cell>
          <cell r="AT962">
            <v>3475200</v>
          </cell>
          <cell r="AU962">
            <v>44136</v>
          </cell>
          <cell r="AV962">
            <v>44155</v>
          </cell>
          <cell r="AX962" t="str">
            <v>Yes</v>
          </cell>
          <cell r="AZ962" t="str">
            <v>Yes</v>
          </cell>
          <cell r="BA962" t="str">
            <v>Yes</v>
          </cell>
        </row>
        <row r="963">
          <cell r="A963" t="str">
            <v>SEP 20</v>
          </cell>
          <cell r="B963">
            <v>813</v>
          </cell>
          <cell r="C963" t="str">
            <v>C49SZX20200129JL</v>
          </cell>
          <cell r="D963" t="str">
            <v>力通威</v>
          </cell>
          <cell r="E963" t="str">
            <v>YSM10</v>
          </cell>
          <cell r="F963" t="str">
            <v>#18122</v>
          </cell>
          <cell r="G963" t="e">
            <v>#REF!</v>
          </cell>
          <cell r="H963" t="e">
            <v>#REF!</v>
          </cell>
          <cell r="I963" t="str">
            <v>R-&gt;L</v>
          </cell>
          <cell r="J963" t="str">
            <v>MVC</v>
          </cell>
          <cell r="K963">
            <v>1</v>
          </cell>
          <cell r="L963" t="str">
            <v>110043(拆单110140)</v>
          </cell>
          <cell r="M963" t="str">
            <v>NOV 20</v>
          </cell>
          <cell r="N963">
            <v>44159</v>
          </cell>
          <cell r="O963">
            <v>11116461</v>
          </cell>
          <cell r="P963">
            <v>8688000</v>
          </cell>
          <cell r="Q963">
            <v>44136</v>
          </cell>
          <cell r="R963" t="str">
            <v>No</v>
          </cell>
          <cell r="S963" t="str">
            <v>C49</v>
          </cell>
          <cell r="T963" t="str">
            <v>SOUTH</v>
          </cell>
          <cell r="U963" t="str">
            <v>深圳</v>
          </cell>
          <cell r="V963" t="str">
            <v>SZ 深圳</v>
          </cell>
          <cell r="W963" t="str">
            <v>JL</v>
          </cell>
          <cell r="X963" t="str">
            <v>JPY</v>
          </cell>
          <cell r="Y963">
            <v>8688000</v>
          </cell>
          <cell r="Z963">
            <v>1</v>
          </cell>
          <cell r="AA963">
            <v>8688000</v>
          </cell>
          <cell r="AB963">
            <v>7.4899999999999994E-2</v>
          </cell>
          <cell r="AC963">
            <v>650731.19999999995</v>
          </cell>
          <cell r="AD963">
            <v>78087.743999999992</v>
          </cell>
          <cell r="AE963">
            <v>0.12</v>
          </cell>
          <cell r="AF963">
            <v>44081</v>
          </cell>
          <cell r="AG963" t="str">
            <v>CIF HK</v>
          </cell>
          <cell r="AI963"/>
          <cell r="AK963">
            <v>0.2</v>
          </cell>
          <cell r="AL963">
            <v>1737600</v>
          </cell>
          <cell r="AM963">
            <v>44078</v>
          </cell>
          <cell r="AN963" t="str">
            <v>Yes</v>
          </cell>
          <cell r="AO963">
            <v>0.4</v>
          </cell>
          <cell r="AP963">
            <v>3475200</v>
          </cell>
          <cell r="AQ963">
            <v>44136</v>
          </cell>
          <cell r="AR963">
            <v>44152</v>
          </cell>
          <cell r="AS963">
            <v>0.4</v>
          </cell>
          <cell r="AT963">
            <v>3475200</v>
          </cell>
          <cell r="AU963">
            <v>44136</v>
          </cell>
          <cell r="AV963">
            <v>44155</v>
          </cell>
          <cell r="AX963" t="str">
            <v>Yes</v>
          </cell>
          <cell r="AZ963" t="str">
            <v>Yes</v>
          </cell>
          <cell r="BA963" t="str">
            <v>Yes</v>
          </cell>
        </row>
        <row r="964">
          <cell r="A964" t="str">
            <v>SEP 20</v>
          </cell>
          <cell r="B964">
            <v>814</v>
          </cell>
          <cell r="C964" t="str">
            <v>C49SZX20200156JL</v>
          </cell>
          <cell r="D964" t="str">
            <v>瑞福联</v>
          </cell>
          <cell r="E964" t="str">
            <v>YSM20R-2</v>
          </cell>
          <cell r="F964" t="str">
            <v>#75724</v>
          </cell>
          <cell r="G964" t="e">
            <v>#REF!</v>
          </cell>
          <cell r="H964" t="e">
            <v>#REF!</v>
          </cell>
          <cell r="I964" t="str">
            <v>L-&gt;R</v>
          </cell>
          <cell r="J964" t="str">
            <v>No</v>
          </cell>
          <cell r="K964">
            <v>1</v>
          </cell>
          <cell r="L964" t="e">
            <v>#N/A</v>
          </cell>
          <cell r="M964" t="e">
            <v>#N/A</v>
          </cell>
          <cell r="N964"/>
          <cell r="O964"/>
          <cell r="P964"/>
          <cell r="Q964"/>
          <cell r="R964" t="str">
            <v>No</v>
          </cell>
          <cell r="S964" t="str">
            <v>C49</v>
          </cell>
          <cell r="T964" t="str">
            <v>SOUTH</v>
          </cell>
          <cell r="U964" t="str">
            <v>深圳</v>
          </cell>
          <cell r="V964" t="str">
            <v>SZ 深圳</v>
          </cell>
          <cell r="W964" t="str">
            <v>JL</v>
          </cell>
          <cell r="X964" t="str">
            <v>JPY</v>
          </cell>
          <cell r="Y964">
            <v>12800000</v>
          </cell>
          <cell r="Z964">
            <v>1</v>
          </cell>
          <cell r="AA964">
            <v>12800000</v>
          </cell>
          <cell r="AB964">
            <v>7.4899999999999994E-2</v>
          </cell>
          <cell r="AC964">
            <v>958719.99999999988</v>
          </cell>
          <cell r="AD964">
            <v>115046.39999999998</v>
          </cell>
          <cell r="AE964">
            <v>0.12</v>
          </cell>
          <cell r="AF964">
            <v>44084</v>
          </cell>
          <cell r="AG964" t="str">
            <v>CIF HK</v>
          </cell>
          <cell r="AI964"/>
          <cell r="AJ964"/>
          <cell r="AK964">
            <v>0.2</v>
          </cell>
          <cell r="AL964">
            <v>2560000</v>
          </cell>
          <cell r="AM964"/>
          <cell r="AN964" t="str">
            <v>No</v>
          </cell>
          <cell r="AO964">
            <v>0.8</v>
          </cell>
          <cell r="AP964">
            <v>10240000</v>
          </cell>
          <cell r="AQ964"/>
          <cell r="AR964"/>
          <cell r="AS964">
            <v>0</v>
          </cell>
          <cell r="AT964">
            <v>0</v>
          </cell>
          <cell r="AV964"/>
          <cell r="AX964" t="str">
            <v>Cancel</v>
          </cell>
          <cell r="AY964"/>
          <cell r="AZ964"/>
          <cell r="BA964"/>
        </row>
        <row r="965">
          <cell r="A965" t="str">
            <v>SEP 20</v>
          </cell>
          <cell r="B965">
            <v>815</v>
          </cell>
          <cell r="C965" t="str">
            <v>C49SZX20200156JL</v>
          </cell>
          <cell r="D965" t="str">
            <v>瑞福联</v>
          </cell>
          <cell r="E965" t="str">
            <v>YSM20R-2</v>
          </cell>
          <cell r="F965" t="str">
            <v>#75724</v>
          </cell>
          <cell r="G965" t="e">
            <v>#REF!</v>
          </cell>
          <cell r="H965" t="e">
            <v>#REF!</v>
          </cell>
          <cell r="I965" t="str">
            <v>L-&gt;R</v>
          </cell>
          <cell r="J965" t="str">
            <v>No</v>
          </cell>
          <cell r="K965">
            <v>1</v>
          </cell>
          <cell r="L965" t="e">
            <v>#N/A</v>
          </cell>
          <cell r="M965" t="e">
            <v>#N/A</v>
          </cell>
          <cell r="N965"/>
          <cell r="O965"/>
          <cell r="P965"/>
          <cell r="Q965"/>
          <cell r="R965" t="str">
            <v>No</v>
          </cell>
          <cell r="S965" t="str">
            <v>C49</v>
          </cell>
          <cell r="T965" t="str">
            <v>SOUTH</v>
          </cell>
          <cell r="U965" t="str">
            <v>深圳</v>
          </cell>
          <cell r="V965" t="str">
            <v>SZ 深圳</v>
          </cell>
          <cell r="W965" t="str">
            <v>JL</v>
          </cell>
          <cell r="X965" t="str">
            <v>JPY</v>
          </cell>
          <cell r="Y965">
            <v>12800000</v>
          </cell>
          <cell r="Z965">
            <v>1</v>
          </cell>
          <cell r="AA965">
            <v>12800000</v>
          </cell>
          <cell r="AB965">
            <v>7.4899999999999994E-2</v>
          </cell>
          <cell r="AC965">
            <v>958719.99999999988</v>
          </cell>
          <cell r="AD965">
            <v>115046.39999999998</v>
          </cell>
          <cell r="AE965">
            <v>0.12</v>
          </cell>
          <cell r="AF965">
            <v>44084</v>
          </cell>
          <cell r="AG965" t="str">
            <v>CIF HK</v>
          </cell>
          <cell r="AI965"/>
          <cell r="AJ965"/>
          <cell r="AK965">
            <v>0.2</v>
          </cell>
          <cell r="AL965">
            <v>2560000</v>
          </cell>
          <cell r="AM965"/>
          <cell r="AN965" t="str">
            <v>No</v>
          </cell>
          <cell r="AO965">
            <v>0.8</v>
          </cell>
          <cell r="AP965">
            <v>10240000</v>
          </cell>
          <cell r="AQ965"/>
          <cell r="AR965"/>
          <cell r="AS965">
            <v>0</v>
          </cell>
          <cell r="AT965">
            <v>0</v>
          </cell>
          <cell r="AV965"/>
          <cell r="AX965" t="str">
            <v>Cancel</v>
          </cell>
          <cell r="AY965"/>
          <cell r="AZ965"/>
          <cell r="BA965"/>
        </row>
        <row r="966">
          <cell r="A966" t="str">
            <v>SEP 20</v>
          </cell>
          <cell r="B966">
            <v>816</v>
          </cell>
          <cell r="C966" t="str">
            <v>C49SZX20200156JL</v>
          </cell>
          <cell r="D966" t="str">
            <v>瑞福联</v>
          </cell>
          <cell r="E966" t="str">
            <v>YSM10</v>
          </cell>
          <cell r="F966" t="str">
            <v>#75724</v>
          </cell>
          <cell r="G966" t="e">
            <v>#REF!</v>
          </cell>
          <cell r="H966" t="e">
            <v>#REF!</v>
          </cell>
          <cell r="I966" t="str">
            <v>L-&gt;R</v>
          </cell>
          <cell r="J966" t="str">
            <v>MVC</v>
          </cell>
          <cell r="K966">
            <v>1</v>
          </cell>
          <cell r="L966" t="e">
            <v>#N/A</v>
          </cell>
          <cell r="M966" t="e">
            <v>#N/A</v>
          </cell>
          <cell r="N966"/>
          <cell r="O966"/>
          <cell r="P966"/>
          <cell r="Q966"/>
          <cell r="R966" t="str">
            <v>No</v>
          </cell>
          <cell r="S966" t="str">
            <v>C49</v>
          </cell>
          <cell r="T966" t="str">
            <v>SOUTH</v>
          </cell>
          <cell r="U966" t="str">
            <v>深圳</v>
          </cell>
          <cell r="V966" t="str">
            <v>SZ 深圳</v>
          </cell>
          <cell r="W966" t="str">
            <v>JL</v>
          </cell>
          <cell r="X966" t="str">
            <v>JPY</v>
          </cell>
          <cell r="Y966">
            <v>7348000</v>
          </cell>
          <cell r="Z966">
            <v>1</v>
          </cell>
          <cell r="AA966">
            <v>7348000</v>
          </cell>
          <cell r="AB966">
            <v>7.4899999999999994E-2</v>
          </cell>
          <cell r="AC966">
            <v>550365.19999999995</v>
          </cell>
          <cell r="AD966">
            <v>66043.823999999993</v>
          </cell>
          <cell r="AE966">
            <v>0.12</v>
          </cell>
          <cell r="AF966">
            <v>44084</v>
          </cell>
          <cell r="AG966" t="str">
            <v>CIF HK</v>
          </cell>
          <cell r="AI966"/>
          <cell r="AJ966"/>
          <cell r="AK966">
            <v>0.2</v>
          </cell>
          <cell r="AL966">
            <v>1469600</v>
          </cell>
          <cell r="AM966"/>
          <cell r="AN966" t="str">
            <v>No</v>
          </cell>
          <cell r="AO966">
            <v>0.8</v>
          </cell>
          <cell r="AP966">
            <v>5878400</v>
          </cell>
          <cell r="AQ966"/>
          <cell r="AR966"/>
          <cell r="AS966">
            <v>0</v>
          </cell>
          <cell r="AT966">
            <v>0</v>
          </cell>
          <cell r="AV966"/>
          <cell r="AX966" t="str">
            <v>Cancel</v>
          </cell>
          <cell r="AY966"/>
          <cell r="AZ966"/>
          <cell r="BA966"/>
        </row>
        <row r="967">
          <cell r="A967" t="str">
            <v>SEP 20</v>
          </cell>
          <cell r="B967">
            <v>817</v>
          </cell>
          <cell r="C967" t="str">
            <v>C49SZX20200156JL</v>
          </cell>
          <cell r="D967" t="str">
            <v>瑞福联</v>
          </cell>
          <cell r="E967" t="str">
            <v>YSM10</v>
          </cell>
          <cell r="F967" t="str">
            <v>#75724</v>
          </cell>
          <cell r="G967" t="e">
            <v>#REF!</v>
          </cell>
          <cell r="H967" t="e">
            <v>#REF!</v>
          </cell>
          <cell r="I967" t="str">
            <v>L-&gt;R</v>
          </cell>
          <cell r="J967" t="str">
            <v>MVC</v>
          </cell>
          <cell r="K967">
            <v>1</v>
          </cell>
          <cell r="L967" t="e">
            <v>#N/A</v>
          </cell>
          <cell r="M967" t="e">
            <v>#N/A</v>
          </cell>
          <cell r="N967"/>
          <cell r="O967"/>
          <cell r="P967"/>
          <cell r="Q967"/>
          <cell r="R967" t="str">
            <v>No</v>
          </cell>
          <cell r="S967" t="str">
            <v>C49</v>
          </cell>
          <cell r="T967" t="str">
            <v>SOUTH</v>
          </cell>
          <cell r="U967" t="str">
            <v>深圳</v>
          </cell>
          <cell r="V967" t="str">
            <v>SZ 深圳</v>
          </cell>
          <cell r="W967" t="str">
            <v>JL</v>
          </cell>
          <cell r="X967" t="str">
            <v>JPY</v>
          </cell>
          <cell r="Y967">
            <v>7348000</v>
          </cell>
          <cell r="Z967">
            <v>1</v>
          </cell>
          <cell r="AA967">
            <v>7348000</v>
          </cell>
          <cell r="AB967">
            <v>7.4899999999999994E-2</v>
          </cell>
          <cell r="AC967">
            <v>550365.19999999995</v>
          </cell>
          <cell r="AD967">
            <v>66043.823999999993</v>
          </cell>
          <cell r="AE967">
            <v>0.12</v>
          </cell>
          <cell r="AF967">
            <v>44084</v>
          </cell>
          <cell r="AG967" t="str">
            <v>CIF HK</v>
          </cell>
          <cell r="AI967"/>
          <cell r="AJ967"/>
          <cell r="AK967">
            <v>0.2</v>
          </cell>
          <cell r="AL967">
            <v>1469600</v>
          </cell>
          <cell r="AM967"/>
          <cell r="AN967" t="str">
            <v>No</v>
          </cell>
          <cell r="AO967">
            <v>0.8</v>
          </cell>
          <cell r="AP967">
            <v>5878400</v>
          </cell>
          <cell r="AQ967"/>
          <cell r="AR967"/>
          <cell r="AS967">
            <v>0</v>
          </cell>
          <cell r="AT967">
            <v>0</v>
          </cell>
          <cell r="AV967"/>
          <cell r="AX967" t="str">
            <v>Cancel</v>
          </cell>
          <cell r="AY967"/>
          <cell r="AZ967"/>
          <cell r="BA967"/>
        </row>
        <row r="968">
          <cell r="A968" t="str">
            <v>SEP 20</v>
          </cell>
          <cell r="B968">
            <v>818</v>
          </cell>
          <cell r="C968" t="str">
            <v>C49SZX20200089JL-R1</v>
          </cell>
          <cell r="D968" t="str">
            <v>睿视科技</v>
          </cell>
          <cell r="E968" t="str">
            <v>YSM20R(SV)-2</v>
          </cell>
          <cell r="F968" t="str">
            <v>#75724</v>
          </cell>
          <cell r="G968" t="e">
            <v>#REF!</v>
          </cell>
          <cell r="H968" t="e">
            <v>#REF!</v>
          </cell>
          <cell r="I968" t="str">
            <v>L-&gt;R</v>
          </cell>
          <cell r="J968" t="str">
            <v>No</v>
          </cell>
          <cell r="K968">
            <v>1</v>
          </cell>
          <cell r="L968" t="e">
            <v>#REF!</v>
          </cell>
          <cell r="M968" t="e">
            <v>#REF!</v>
          </cell>
          <cell r="N968"/>
          <cell r="O968"/>
          <cell r="P968"/>
          <cell r="Q968"/>
          <cell r="R968" t="str">
            <v>No</v>
          </cell>
          <cell r="S968" t="str">
            <v>C49</v>
          </cell>
          <cell r="T968" t="str">
            <v>SOUTH</v>
          </cell>
          <cell r="U968" t="str">
            <v>深圳</v>
          </cell>
          <cell r="V968" t="str">
            <v>SZ 深圳</v>
          </cell>
          <cell r="W968" t="str">
            <v>JL</v>
          </cell>
          <cell r="X968" t="str">
            <v>JPY</v>
          </cell>
          <cell r="Y968">
            <v>10800000</v>
          </cell>
          <cell r="Z968">
            <v>1</v>
          </cell>
          <cell r="AA968">
            <v>10800000</v>
          </cell>
          <cell r="AB968">
            <v>7.4899999999999994E-2</v>
          </cell>
          <cell r="AC968">
            <v>808919.99999999988</v>
          </cell>
          <cell r="AD968">
            <v>97070.39999999998</v>
          </cell>
          <cell r="AE968">
            <v>0.12</v>
          </cell>
          <cell r="AF968">
            <v>44027</v>
          </cell>
          <cell r="AG968" t="str">
            <v>CIF HK</v>
          </cell>
          <cell r="AI968"/>
          <cell r="AJ968"/>
          <cell r="AK968">
            <v>0.2</v>
          </cell>
          <cell r="AL968">
            <v>2160000</v>
          </cell>
          <cell r="AM968"/>
          <cell r="AN968" t="str">
            <v>No</v>
          </cell>
          <cell r="AO968">
            <v>0.8</v>
          </cell>
          <cell r="AP968">
            <v>8640000</v>
          </cell>
          <cell r="AQ968"/>
          <cell r="AR968"/>
          <cell r="AS968">
            <v>0</v>
          </cell>
          <cell r="AT968">
            <v>0</v>
          </cell>
          <cell r="AV968"/>
          <cell r="AX968" t="str">
            <v>Cancel</v>
          </cell>
          <cell r="AY968"/>
          <cell r="AZ968"/>
          <cell r="BA968" t="str">
            <v>Cancel</v>
          </cell>
        </row>
        <row r="969">
          <cell r="A969" t="str">
            <v>SEP 20</v>
          </cell>
          <cell r="B969">
            <v>819</v>
          </cell>
          <cell r="C969" t="str">
            <v>C49SZX20200089JL-R1</v>
          </cell>
          <cell r="D969" t="str">
            <v>睿视科技</v>
          </cell>
          <cell r="E969" t="str">
            <v>YSM20R(SV)-2</v>
          </cell>
          <cell r="F969" t="str">
            <v>#75724</v>
          </cell>
          <cell r="G969" t="e">
            <v>#REF!</v>
          </cell>
          <cell r="H969" t="e">
            <v>#REF!</v>
          </cell>
          <cell r="I969" t="str">
            <v>L-&gt;R</v>
          </cell>
          <cell r="J969" t="str">
            <v>No</v>
          </cell>
          <cell r="K969">
            <v>1</v>
          </cell>
          <cell r="L969" t="e">
            <v>#REF!</v>
          </cell>
          <cell r="M969" t="e">
            <v>#REF!</v>
          </cell>
          <cell r="N969"/>
          <cell r="O969"/>
          <cell r="P969"/>
          <cell r="Q969"/>
          <cell r="R969" t="str">
            <v>No</v>
          </cell>
          <cell r="S969" t="str">
            <v>C49</v>
          </cell>
          <cell r="T969" t="str">
            <v>SOUTH</v>
          </cell>
          <cell r="U969" t="str">
            <v>深圳</v>
          </cell>
          <cell r="V969" t="str">
            <v>SZ 深圳</v>
          </cell>
          <cell r="W969" t="str">
            <v>JL</v>
          </cell>
          <cell r="X969" t="str">
            <v>JPY</v>
          </cell>
          <cell r="Y969">
            <v>10800000</v>
          </cell>
          <cell r="Z969">
            <v>1</v>
          </cell>
          <cell r="AA969">
            <v>10800000</v>
          </cell>
          <cell r="AB969">
            <v>7.4899999999999994E-2</v>
          </cell>
          <cell r="AC969">
            <v>808919.99999999988</v>
          </cell>
          <cell r="AD969">
            <v>97070.39999999998</v>
          </cell>
          <cell r="AE969">
            <v>0.12</v>
          </cell>
          <cell r="AF969">
            <v>44027</v>
          </cell>
          <cell r="AG969" t="str">
            <v>CIF HK</v>
          </cell>
          <cell r="AI969"/>
          <cell r="AJ969"/>
          <cell r="AK969">
            <v>0.2</v>
          </cell>
          <cell r="AL969">
            <v>2160000</v>
          </cell>
          <cell r="AM969"/>
          <cell r="AN969" t="str">
            <v>No</v>
          </cell>
          <cell r="AO969">
            <v>0.8</v>
          </cell>
          <cell r="AP969">
            <v>8640000</v>
          </cell>
          <cell r="AQ969"/>
          <cell r="AR969"/>
          <cell r="AS969">
            <v>0</v>
          </cell>
          <cell r="AT969">
            <v>0</v>
          </cell>
          <cell r="AV969"/>
          <cell r="AX969" t="str">
            <v>Cancel</v>
          </cell>
          <cell r="AY969"/>
          <cell r="AZ969"/>
          <cell r="BA969" t="str">
            <v>Cancel</v>
          </cell>
        </row>
        <row r="970">
          <cell r="A970" t="str">
            <v>SEP 20</v>
          </cell>
          <cell r="B970">
            <v>820</v>
          </cell>
          <cell r="C970" t="str">
            <v>C49SZX20200089JL-R1</v>
          </cell>
          <cell r="D970" t="str">
            <v>睿视科技</v>
          </cell>
          <cell r="E970" t="str">
            <v>YSM20R(SV)-2</v>
          </cell>
          <cell r="F970" t="str">
            <v>#75724</v>
          </cell>
          <cell r="G970" t="e">
            <v>#REF!</v>
          </cell>
          <cell r="H970" t="e">
            <v>#REF!</v>
          </cell>
          <cell r="I970" t="str">
            <v>L-&gt;R</v>
          </cell>
          <cell r="J970" t="str">
            <v>No</v>
          </cell>
          <cell r="K970">
            <v>1</v>
          </cell>
          <cell r="L970" t="e">
            <v>#REF!</v>
          </cell>
          <cell r="M970" t="e">
            <v>#REF!</v>
          </cell>
          <cell r="N970"/>
          <cell r="O970"/>
          <cell r="P970"/>
          <cell r="Q970"/>
          <cell r="R970" t="str">
            <v>No</v>
          </cell>
          <cell r="S970" t="str">
            <v>C49</v>
          </cell>
          <cell r="T970" t="str">
            <v>SOUTH</v>
          </cell>
          <cell r="U970" t="str">
            <v>深圳</v>
          </cell>
          <cell r="V970" t="str">
            <v>SZ 深圳</v>
          </cell>
          <cell r="W970" t="str">
            <v>JL</v>
          </cell>
          <cell r="X970" t="str">
            <v>JPY</v>
          </cell>
          <cell r="Y970">
            <v>10800000</v>
          </cell>
          <cell r="Z970">
            <v>1</v>
          </cell>
          <cell r="AA970">
            <v>10800000</v>
          </cell>
          <cell r="AB970">
            <v>7.4899999999999994E-2</v>
          </cell>
          <cell r="AC970">
            <v>808919.99999999988</v>
          </cell>
          <cell r="AD970">
            <v>97070.39999999998</v>
          </cell>
          <cell r="AE970">
            <v>0.12</v>
          </cell>
          <cell r="AF970">
            <v>44027</v>
          </cell>
          <cell r="AG970" t="str">
            <v>CIF HK</v>
          </cell>
          <cell r="AI970"/>
          <cell r="AJ970"/>
          <cell r="AK970">
            <v>0.2</v>
          </cell>
          <cell r="AL970">
            <v>2160000</v>
          </cell>
          <cell r="AM970"/>
          <cell r="AN970" t="str">
            <v>No</v>
          </cell>
          <cell r="AO970">
            <v>0.8</v>
          </cell>
          <cell r="AP970">
            <v>8640000</v>
          </cell>
          <cell r="AQ970"/>
          <cell r="AR970"/>
          <cell r="AS970">
            <v>0</v>
          </cell>
          <cell r="AT970">
            <v>0</v>
          </cell>
          <cell r="AV970"/>
          <cell r="AX970" t="str">
            <v>Cancel</v>
          </cell>
          <cell r="AY970"/>
          <cell r="AZ970"/>
          <cell r="BA970" t="str">
            <v>Cancel</v>
          </cell>
        </row>
        <row r="971">
          <cell r="A971" t="str">
            <v>SEP 20</v>
          </cell>
          <cell r="B971">
            <v>821</v>
          </cell>
          <cell r="C971" t="str">
            <v>C49SZX20200089JL-R1</v>
          </cell>
          <cell r="D971" t="str">
            <v>睿视科技</v>
          </cell>
          <cell r="E971" t="str">
            <v>YSM20R(SV)-2</v>
          </cell>
          <cell r="F971" t="str">
            <v>#75724</v>
          </cell>
          <cell r="G971" t="e">
            <v>#REF!</v>
          </cell>
          <cell r="H971" t="e">
            <v>#REF!</v>
          </cell>
          <cell r="I971" t="str">
            <v>L-&gt;R</v>
          </cell>
          <cell r="J971" t="str">
            <v>No</v>
          </cell>
          <cell r="K971">
            <v>1</v>
          </cell>
          <cell r="L971" t="e">
            <v>#REF!</v>
          </cell>
          <cell r="M971" t="e">
            <v>#REF!</v>
          </cell>
          <cell r="N971"/>
          <cell r="O971"/>
          <cell r="P971"/>
          <cell r="Q971"/>
          <cell r="R971" t="str">
            <v>No</v>
          </cell>
          <cell r="S971" t="str">
            <v>C49</v>
          </cell>
          <cell r="T971" t="str">
            <v>SOUTH</v>
          </cell>
          <cell r="U971" t="str">
            <v>深圳</v>
          </cell>
          <cell r="V971" t="str">
            <v>SZ 深圳</v>
          </cell>
          <cell r="W971" t="str">
            <v>JL</v>
          </cell>
          <cell r="X971" t="str">
            <v>JPY</v>
          </cell>
          <cell r="Y971">
            <v>10800000</v>
          </cell>
          <cell r="Z971">
            <v>1</v>
          </cell>
          <cell r="AA971">
            <v>10800000</v>
          </cell>
          <cell r="AB971">
            <v>7.4899999999999994E-2</v>
          </cell>
          <cell r="AC971">
            <v>808919.99999999988</v>
          </cell>
          <cell r="AD971">
            <v>97070.39999999998</v>
          </cell>
          <cell r="AE971">
            <v>0.12</v>
          </cell>
          <cell r="AF971">
            <v>44027</v>
          </cell>
          <cell r="AG971" t="str">
            <v>CIF HK</v>
          </cell>
          <cell r="AI971"/>
          <cell r="AJ971"/>
          <cell r="AK971">
            <v>0.2</v>
          </cell>
          <cell r="AL971">
            <v>2160000</v>
          </cell>
          <cell r="AM971"/>
          <cell r="AN971" t="str">
            <v>No</v>
          </cell>
          <cell r="AO971">
            <v>0.8</v>
          </cell>
          <cell r="AP971">
            <v>8640000</v>
          </cell>
          <cell r="AQ971"/>
          <cell r="AR971"/>
          <cell r="AS971">
            <v>0</v>
          </cell>
          <cell r="AT971">
            <v>0</v>
          </cell>
          <cell r="AV971"/>
          <cell r="AX971" t="str">
            <v>Cancel</v>
          </cell>
          <cell r="AY971"/>
          <cell r="AZ971"/>
          <cell r="BA971" t="str">
            <v>Cancel</v>
          </cell>
        </row>
        <row r="972">
          <cell r="A972" t="str">
            <v>SEP 20</v>
          </cell>
          <cell r="B972">
            <v>822</v>
          </cell>
          <cell r="C972" t="str">
            <v>C49SZX20200089JL-R1</v>
          </cell>
          <cell r="D972" t="str">
            <v>睿视科技</v>
          </cell>
          <cell r="E972" t="str">
            <v>YSM10</v>
          </cell>
          <cell r="F972" t="str">
            <v>#75724</v>
          </cell>
          <cell r="G972" t="e">
            <v>#REF!</v>
          </cell>
          <cell r="H972" t="e">
            <v>#REF!</v>
          </cell>
          <cell r="I972" t="str">
            <v>L-&gt;R</v>
          </cell>
          <cell r="J972" t="str">
            <v>MVC</v>
          </cell>
          <cell r="K972">
            <v>1</v>
          </cell>
          <cell r="L972" t="e">
            <v>#REF!</v>
          </cell>
          <cell r="M972" t="e">
            <v>#REF!</v>
          </cell>
          <cell r="N972"/>
          <cell r="O972"/>
          <cell r="P972"/>
          <cell r="Q972"/>
          <cell r="R972" t="str">
            <v>No</v>
          </cell>
          <cell r="S972" t="str">
            <v>C49</v>
          </cell>
          <cell r="T972" t="str">
            <v>SOUTH</v>
          </cell>
          <cell r="U972" t="str">
            <v>深圳</v>
          </cell>
          <cell r="V972" t="str">
            <v>SZ 深圳</v>
          </cell>
          <cell r="W972" t="str">
            <v>JL</v>
          </cell>
          <cell r="X972" t="str">
            <v>JPY</v>
          </cell>
          <cell r="Y972">
            <v>6896000</v>
          </cell>
          <cell r="Z972">
            <v>1</v>
          </cell>
          <cell r="AA972">
            <v>6896000</v>
          </cell>
          <cell r="AB972">
            <v>7.4899999999999994E-2</v>
          </cell>
          <cell r="AC972">
            <v>516510.39999999997</v>
          </cell>
          <cell r="AD972">
            <v>61981.247999999992</v>
          </cell>
          <cell r="AE972">
            <v>0.12</v>
          </cell>
          <cell r="AF972">
            <v>44027</v>
          </cell>
          <cell r="AG972" t="str">
            <v>CIF HK</v>
          </cell>
          <cell r="AI972"/>
          <cell r="AJ972"/>
          <cell r="AK972">
            <v>0.2</v>
          </cell>
          <cell r="AL972">
            <v>1379200</v>
          </cell>
          <cell r="AM972"/>
          <cell r="AN972" t="str">
            <v>No</v>
          </cell>
          <cell r="AO972">
            <v>0.8</v>
          </cell>
          <cell r="AP972">
            <v>5516800</v>
          </cell>
          <cell r="AQ972"/>
          <cell r="AR972"/>
          <cell r="AS972">
            <v>0</v>
          </cell>
          <cell r="AT972">
            <v>0</v>
          </cell>
          <cell r="AV972"/>
          <cell r="AX972" t="str">
            <v>Cancel</v>
          </cell>
          <cell r="AY972"/>
          <cell r="AZ972"/>
          <cell r="BA972" t="str">
            <v>Cancel</v>
          </cell>
        </row>
        <row r="973">
          <cell r="A973" t="str">
            <v>SEP 20</v>
          </cell>
          <cell r="B973">
            <v>823</v>
          </cell>
          <cell r="C973" t="str">
            <v>C49SZX20200089JL-R1</v>
          </cell>
          <cell r="D973" t="str">
            <v>睿视科技</v>
          </cell>
          <cell r="E973" t="str">
            <v>YSM10</v>
          </cell>
          <cell r="F973" t="str">
            <v>#75724</v>
          </cell>
          <cell r="G973" t="e">
            <v>#REF!</v>
          </cell>
          <cell r="H973" t="e">
            <v>#REF!</v>
          </cell>
          <cell r="I973" t="str">
            <v>L-&gt;R</v>
          </cell>
          <cell r="J973" t="str">
            <v>MVC</v>
          </cell>
          <cell r="K973">
            <v>1</v>
          </cell>
          <cell r="L973" t="e">
            <v>#REF!</v>
          </cell>
          <cell r="M973" t="e">
            <v>#REF!</v>
          </cell>
          <cell r="N973"/>
          <cell r="O973"/>
          <cell r="P973"/>
          <cell r="Q973"/>
          <cell r="R973" t="str">
            <v>No</v>
          </cell>
          <cell r="S973" t="str">
            <v>C49</v>
          </cell>
          <cell r="T973" t="str">
            <v>SOUTH</v>
          </cell>
          <cell r="U973" t="str">
            <v>深圳</v>
          </cell>
          <cell r="V973" t="str">
            <v>SZ 深圳</v>
          </cell>
          <cell r="W973" t="str">
            <v>JL</v>
          </cell>
          <cell r="X973" t="str">
            <v>JPY</v>
          </cell>
          <cell r="Y973">
            <v>6896000</v>
          </cell>
          <cell r="Z973">
            <v>1</v>
          </cell>
          <cell r="AA973">
            <v>6896000</v>
          </cell>
          <cell r="AB973">
            <v>7.4899999999999994E-2</v>
          </cell>
          <cell r="AC973">
            <v>516510.39999999997</v>
          </cell>
          <cell r="AD973">
            <v>61981.247999999992</v>
          </cell>
          <cell r="AE973">
            <v>0.12</v>
          </cell>
          <cell r="AF973">
            <v>44027</v>
          </cell>
          <cell r="AG973" t="str">
            <v>CIF HK</v>
          </cell>
          <cell r="AI973"/>
          <cell r="AJ973"/>
          <cell r="AK973">
            <v>0.2</v>
          </cell>
          <cell r="AL973">
            <v>1379200</v>
          </cell>
          <cell r="AM973"/>
          <cell r="AN973" t="str">
            <v>No</v>
          </cell>
          <cell r="AO973">
            <v>0.8</v>
          </cell>
          <cell r="AP973">
            <v>5516800</v>
          </cell>
          <cell r="AQ973"/>
          <cell r="AR973"/>
          <cell r="AS973">
            <v>0</v>
          </cell>
          <cell r="AT973">
            <v>0</v>
          </cell>
          <cell r="AV973"/>
          <cell r="AX973" t="str">
            <v>Cancel</v>
          </cell>
          <cell r="AY973"/>
          <cell r="AZ973"/>
          <cell r="BA973" t="str">
            <v>Cancel</v>
          </cell>
        </row>
        <row r="974">
          <cell r="A974" t="str">
            <v>SEP 20</v>
          </cell>
          <cell r="B974">
            <v>824</v>
          </cell>
          <cell r="C974" t="str">
            <v>C49SZX20200089JL-R1</v>
          </cell>
          <cell r="D974" t="str">
            <v>睿视科技</v>
          </cell>
          <cell r="E974" t="str">
            <v>YSM10</v>
          </cell>
          <cell r="F974" t="str">
            <v>#75724</v>
          </cell>
          <cell r="G974" t="e">
            <v>#REF!</v>
          </cell>
          <cell r="H974" t="e">
            <v>#REF!</v>
          </cell>
          <cell r="I974" t="str">
            <v>L-&gt;R</v>
          </cell>
          <cell r="J974" t="str">
            <v>MVC</v>
          </cell>
          <cell r="K974">
            <v>1</v>
          </cell>
          <cell r="L974" t="e">
            <v>#REF!</v>
          </cell>
          <cell r="M974" t="e">
            <v>#REF!</v>
          </cell>
          <cell r="N974"/>
          <cell r="O974"/>
          <cell r="P974"/>
          <cell r="Q974"/>
          <cell r="R974" t="str">
            <v>No</v>
          </cell>
          <cell r="S974" t="str">
            <v>C49</v>
          </cell>
          <cell r="T974" t="str">
            <v>SOUTH</v>
          </cell>
          <cell r="U974" t="str">
            <v>深圳</v>
          </cell>
          <cell r="V974" t="str">
            <v>SZ 深圳</v>
          </cell>
          <cell r="W974" t="str">
            <v>JL</v>
          </cell>
          <cell r="X974" t="str">
            <v>JPY</v>
          </cell>
          <cell r="Y974">
            <v>6896000</v>
          </cell>
          <cell r="Z974">
            <v>1</v>
          </cell>
          <cell r="AA974">
            <v>6896000</v>
          </cell>
          <cell r="AB974">
            <v>7.4899999999999994E-2</v>
          </cell>
          <cell r="AC974">
            <v>516510.39999999997</v>
          </cell>
          <cell r="AD974">
            <v>61981.247999999992</v>
          </cell>
          <cell r="AE974">
            <v>0.12</v>
          </cell>
          <cell r="AF974">
            <v>44027</v>
          </cell>
          <cell r="AG974" t="str">
            <v>CIF HK</v>
          </cell>
          <cell r="AI974"/>
          <cell r="AJ974"/>
          <cell r="AK974">
            <v>0.2</v>
          </cell>
          <cell r="AL974">
            <v>1379200</v>
          </cell>
          <cell r="AM974"/>
          <cell r="AN974" t="str">
            <v>No</v>
          </cell>
          <cell r="AO974">
            <v>0.8</v>
          </cell>
          <cell r="AP974">
            <v>5516800</v>
          </cell>
          <cell r="AQ974"/>
          <cell r="AR974"/>
          <cell r="AS974">
            <v>0</v>
          </cell>
          <cell r="AT974">
            <v>0</v>
          </cell>
          <cell r="AV974"/>
          <cell r="AX974" t="str">
            <v>Cancel</v>
          </cell>
          <cell r="AY974"/>
          <cell r="AZ974"/>
          <cell r="BA974" t="str">
            <v>Cancel</v>
          </cell>
        </row>
        <row r="975">
          <cell r="A975" t="str">
            <v>SEP 20</v>
          </cell>
          <cell r="B975">
            <v>825</v>
          </cell>
          <cell r="C975" t="str">
            <v>C49SZX20200089JL-R1</v>
          </cell>
          <cell r="D975" t="str">
            <v>睿视科技</v>
          </cell>
          <cell r="E975" t="str">
            <v>YSM10</v>
          </cell>
          <cell r="F975" t="str">
            <v>#75724</v>
          </cell>
          <cell r="G975" t="e">
            <v>#REF!</v>
          </cell>
          <cell r="H975" t="e">
            <v>#REF!</v>
          </cell>
          <cell r="I975" t="str">
            <v>L-&gt;R</v>
          </cell>
          <cell r="J975" t="str">
            <v>MVC</v>
          </cell>
          <cell r="K975">
            <v>1</v>
          </cell>
          <cell r="L975" t="e">
            <v>#REF!</v>
          </cell>
          <cell r="M975" t="e">
            <v>#REF!</v>
          </cell>
          <cell r="N975"/>
          <cell r="O975"/>
          <cell r="P975"/>
          <cell r="Q975"/>
          <cell r="R975" t="str">
            <v>No</v>
          </cell>
          <cell r="S975" t="str">
            <v>C49</v>
          </cell>
          <cell r="T975" t="str">
            <v>SOUTH</v>
          </cell>
          <cell r="U975" t="str">
            <v>深圳</v>
          </cell>
          <cell r="V975" t="str">
            <v>SZ 深圳</v>
          </cell>
          <cell r="W975" t="str">
            <v>JL</v>
          </cell>
          <cell r="X975" t="str">
            <v>JPY</v>
          </cell>
          <cell r="Y975">
            <v>6896000</v>
          </cell>
          <cell r="Z975">
            <v>1</v>
          </cell>
          <cell r="AA975">
            <v>6896000</v>
          </cell>
          <cell r="AB975">
            <v>7.4899999999999994E-2</v>
          </cell>
          <cell r="AC975">
            <v>516510.39999999997</v>
          </cell>
          <cell r="AD975">
            <v>61981.247999999992</v>
          </cell>
          <cell r="AE975">
            <v>0.12</v>
          </cell>
          <cell r="AF975">
            <v>44027</v>
          </cell>
          <cell r="AG975" t="str">
            <v>CIF HK</v>
          </cell>
          <cell r="AI975"/>
          <cell r="AJ975"/>
          <cell r="AK975">
            <v>0.2</v>
          </cell>
          <cell r="AL975">
            <v>1379200</v>
          </cell>
          <cell r="AM975"/>
          <cell r="AN975" t="str">
            <v>No</v>
          </cell>
          <cell r="AO975">
            <v>0.8</v>
          </cell>
          <cell r="AP975">
            <v>5516800</v>
          </cell>
          <cell r="AQ975"/>
          <cell r="AR975"/>
          <cell r="AS975">
            <v>0</v>
          </cell>
          <cell r="AT975">
            <v>0</v>
          </cell>
          <cell r="AV975"/>
          <cell r="AX975" t="str">
            <v>Cancel</v>
          </cell>
          <cell r="AY975"/>
          <cell r="AZ975"/>
          <cell r="BA975" t="str">
            <v>Cancel</v>
          </cell>
        </row>
        <row r="976">
          <cell r="A976" t="str">
            <v>SEP 20</v>
          </cell>
          <cell r="B976">
            <v>826</v>
          </cell>
          <cell r="C976" t="str">
            <v>C49SZX20200161SS</v>
          </cell>
          <cell r="D976" t="str">
            <v>钧溢电子</v>
          </cell>
          <cell r="E976" t="str">
            <v>YSM10</v>
          </cell>
          <cell r="F976" t="str">
            <v>#04111</v>
          </cell>
          <cell r="G976" t="e">
            <v>#REF!</v>
          </cell>
          <cell r="H976" t="e">
            <v>#REF!</v>
          </cell>
          <cell r="I976" t="str">
            <v>L-&gt;R</v>
          </cell>
          <cell r="J976" t="str">
            <v>MVC</v>
          </cell>
          <cell r="K976">
            <v>1</v>
          </cell>
          <cell r="L976" t="e">
            <v>#N/A</v>
          </cell>
          <cell r="M976" t="e">
            <v>#N/A</v>
          </cell>
          <cell r="N976"/>
          <cell r="O976"/>
          <cell r="P976"/>
          <cell r="Q976"/>
          <cell r="R976" t="str">
            <v>No</v>
          </cell>
          <cell r="S976" t="str">
            <v>C49</v>
          </cell>
          <cell r="T976" t="str">
            <v>SOUTH</v>
          </cell>
          <cell r="U976" t="str">
            <v>深圳</v>
          </cell>
          <cell r="V976" t="str">
            <v>SZ 深圳</v>
          </cell>
          <cell r="W976" t="str">
            <v>SS</v>
          </cell>
          <cell r="X976" t="str">
            <v>JPY</v>
          </cell>
          <cell r="Y976">
            <v>7932000</v>
          </cell>
          <cell r="Z976">
            <v>1</v>
          </cell>
          <cell r="AA976">
            <v>7932000</v>
          </cell>
          <cell r="AB976">
            <v>7.4899999999999994E-2</v>
          </cell>
          <cell r="AC976">
            <v>594106.79999999993</v>
          </cell>
          <cell r="AD976">
            <v>71292.815999999992</v>
          </cell>
          <cell r="AE976">
            <v>0.12</v>
          </cell>
          <cell r="AF976">
            <v>44085</v>
          </cell>
          <cell r="AG976" t="str">
            <v>DAP SZ</v>
          </cell>
          <cell r="AI976"/>
          <cell r="AJ976"/>
          <cell r="AK976">
            <v>0.1</v>
          </cell>
          <cell r="AL976">
            <v>793200</v>
          </cell>
          <cell r="AM976"/>
          <cell r="AN976" t="str">
            <v>No</v>
          </cell>
          <cell r="AO976">
            <v>0.9</v>
          </cell>
          <cell r="AP976">
            <v>7138800</v>
          </cell>
          <cell r="AQ976"/>
          <cell r="AR976"/>
          <cell r="AS976">
            <v>0</v>
          </cell>
          <cell r="AT976">
            <v>0</v>
          </cell>
          <cell r="AV976"/>
          <cell r="AX976" t="str">
            <v>Cancel</v>
          </cell>
          <cell r="AY976"/>
          <cell r="AZ976"/>
          <cell r="BA976"/>
        </row>
        <row r="977">
          <cell r="A977" t="str">
            <v>SEP 20</v>
          </cell>
          <cell r="B977">
            <v>827</v>
          </cell>
          <cell r="C977" t="str">
            <v>C49SZX20200152SX</v>
          </cell>
          <cell r="D977" t="str">
            <v>旭晟</v>
          </cell>
          <cell r="E977" t="str">
            <v>YSM20R-2</v>
          </cell>
          <cell r="F977" t="str">
            <v>#77104</v>
          </cell>
          <cell r="G977" t="e">
            <v>#REF!</v>
          </cell>
          <cell r="H977" t="e">
            <v>#REF!</v>
          </cell>
          <cell r="I977" t="str">
            <v>L-&gt;R</v>
          </cell>
          <cell r="J977" t="str">
            <v>No</v>
          </cell>
          <cell r="K977">
            <v>1</v>
          </cell>
          <cell r="L977">
            <v>110089</v>
          </cell>
          <cell r="M977" t="str">
            <v>NOV 20</v>
          </cell>
          <cell r="N977">
            <v>44161</v>
          </cell>
          <cell r="O977">
            <v>11116470</v>
          </cell>
          <cell r="P977">
            <v>15300000</v>
          </cell>
          <cell r="Q977">
            <v>44139</v>
          </cell>
          <cell r="R977" t="str">
            <v>No</v>
          </cell>
          <cell r="S977" t="str">
            <v>C49</v>
          </cell>
          <cell r="T977" t="str">
            <v>SOUTH</v>
          </cell>
          <cell r="U977" t="str">
            <v>深圳</v>
          </cell>
          <cell r="V977" t="str">
            <v>SZ 深圳</v>
          </cell>
          <cell r="W977" t="str">
            <v>SX</v>
          </cell>
          <cell r="X977" t="str">
            <v>JPY</v>
          </cell>
          <cell r="Y977">
            <v>15300000</v>
          </cell>
          <cell r="Z977">
            <v>1</v>
          </cell>
          <cell r="AA977">
            <v>15300000</v>
          </cell>
          <cell r="AB977">
            <v>7.4899999999999994E-2</v>
          </cell>
          <cell r="AC977">
            <v>1145970</v>
          </cell>
          <cell r="AD977">
            <v>137516.4</v>
          </cell>
          <cell r="AE977">
            <v>0.12</v>
          </cell>
          <cell r="AF977">
            <v>44088</v>
          </cell>
          <cell r="AG977" t="str">
            <v>DAP SZ</v>
          </cell>
          <cell r="AI977"/>
          <cell r="AK977">
            <v>0.3</v>
          </cell>
          <cell r="AL977">
            <v>4590000</v>
          </cell>
          <cell r="AM977">
            <v>44075</v>
          </cell>
          <cell r="AN977" t="str">
            <v>Yes</v>
          </cell>
          <cell r="AO977">
            <v>0.7</v>
          </cell>
          <cell r="AP977">
            <v>10710000</v>
          </cell>
          <cell r="AQ977">
            <v>44136</v>
          </cell>
          <cell r="AR977">
            <v>44159</v>
          </cell>
          <cell r="AS977">
            <v>0</v>
          </cell>
          <cell r="AT977">
            <v>0</v>
          </cell>
          <cell r="AX977" t="str">
            <v>Yes</v>
          </cell>
          <cell r="AZ977" t="str">
            <v>Yes</v>
          </cell>
          <cell r="BA977" t="str">
            <v>Yes</v>
          </cell>
        </row>
        <row r="978">
          <cell r="A978" t="str">
            <v>SEP 20</v>
          </cell>
          <cell r="B978">
            <v>828</v>
          </cell>
          <cell r="C978" t="str">
            <v>C49SZX20200160JL</v>
          </cell>
          <cell r="D978" t="str">
            <v>力通威</v>
          </cell>
          <cell r="E978" t="str">
            <v>YSM10</v>
          </cell>
          <cell r="F978" t="str">
            <v>#18122</v>
          </cell>
          <cell r="G978" t="e">
            <v>#REF!</v>
          </cell>
          <cell r="H978" t="e">
            <v>#REF!</v>
          </cell>
          <cell r="I978" t="str">
            <v>R-&gt;L</v>
          </cell>
          <cell r="J978" t="str">
            <v>MVC+ATS15</v>
          </cell>
          <cell r="K978">
            <v>1</v>
          </cell>
          <cell r="L978">
            <v>110050</v>
          </cell>
          <cell r="M978" t="str">
            <v>NOV 20</v>
          </cell>
          <cell r="N978">
            <v>44159</v>
          </cell>
          <cell r="O978">
            <v>11116460</v>
          </cell>
          <cell r="P978">
            <v>8460000</v>
          </cell>
          <cell r="Q978">
            <v>44139</v>
          </cell>
          <cell r="R978" t="str">
            <v>No</v>
          </cell>
          <cell r="S978" t="str">
            <v>C49</v>
          </cell>
          <cell r="T978" t="str">
            <v>SOUTH</v>
          </cell>
          <cell r="U978" t="str">
            <v>深圳</v>
          </cell>
          <cell r="V978" t="str">
            <v>SZ 深圳</v>
          </cell>
          <cell r="W978" t="str">
            <v>JL</v>
          </cell>
          <cell r="X978" t="str">
            <v>JPY</v>
          </cell>
          <cell r="Y978">
            <v>8460000</v>
          </cell>
          <cell r="Z978">
            <v>1</v>
          </cell>
          <cell r="AA978">
            <v>8460000</v>
          </cell>
          <cell r="AB978">
            <v>7.4899999999999994E-2</v>
          </cell>
          <cell r="AC978">
            <v>633654</v>
          </cell>
          <cell r="AD978">
            <v>76038.48</v>
          </cell>
          <cell r="AE978">
            <v>0.12</v>
          </cell>
          <cell r="AF978">
            <v>44084</v>
          </cell>
          <cell r="AG978" t="str">
            <v>CIF HK</v>
          </cell>
          <cell r="AI978"/>
          <cell r="AK978">
            <v>0.2</v>
          </cell>
          <cell r="AL978">
            <v>1692000</v>
          </cell>
          <cell r="AM978">
            <v>44076</v>
          </cell>
          <cell r="AN978" t="str">
            <v>Yes</v>
          </cell>
          <cell r="AO978">
            <v>0.4</v>
          </cell>
          <cell r="AP978">
            <v>3384000</v>
          </cell>
          <cell r="AQ978">
            <v>44136</v>
          </cell>
          <cell r="AR978">
            <v>44152</v>
          </cell>
          <cell r="AS978">
            <v>0.4</v>
          </cell>
          <cell r="AT978">
            <v>3384000</v>
          </cell>
          <cell r="AU978">
            <v>44136</v>
          </cell>
          <cell r="AV978">
            <v>44155</v>
          </cell>
          <cell r="AX978" t="str">
            <v>Yes</v>
          </cell>
          <cell r="AZ978" t="str">
            <v>Yes</v>
          </cell>
          <cell r="BA978" t="str">
            <v>Yes</v>
          </cell>
        </row>
        <row r="979">
          <cell r="A979" t="str">
            <v>SEP 20</v>
          </cell>
          <cell r="B979">
            <v>829</v>
          </cell>
          <cell r="C979" t="str">
            <v>C49SZX20200160JL</v>
          </cell>
          <cell r="D979" t="str">
            <v>力通威</v>
          </cell>
          <cell r="E979" t="str">
            <v>YSM20R-2</v>
          </cell>
          <cell r="F979" t="str">
            <v>#18122</v>
          </cell>
          <cell r="G979" t="e">
            <v>#REF!</v>
          </cell>
          <cell r="H979" t="e">
            <v>#REF!</v>
          </cell>
          <cell r="I979" t="str">
            <v>L-&gt;R</v>
          </cell>
          <cell r="J979" t="str">
            <v>No</v>
          </cell>
          <cell r="K979">
            <v>1</v>
          </cell>
          <cell r="L979">
            <v>110137</v>
          </cell>
          <cell r="M979" t="str">
            <v>NOV 20</v>
          </cell>
          <cell r="N979">
            <v>44159</v>
          </cell>
          <cell r="O979">
            <v>11116460</v>
          </cell>
          <cell r="P979">
            <v>13500000</v>
          </cell>
          <cell r="Q979">
            <v>44139</v>
          </cell>
          <cell r="R979" t="str">
            <v>No</v>
          </cell>
          <cell r="S979" t="str">
            <v>C49</v>
          </cell>
          <cell r="T979" t="str">
            <v>SOUTH</v>
          </cell>
          <cell r="U979" t="str">
            <v>深圳</v>
          </cell>
          <cell r="V979" t="str">
            <v>SZ 深圳</v>
          </cell>
          <cell r="W979" t="str">
            <v>JL</v>
          </cell>
          <cell r="X979" t="str">
            <v>JPY</v>
          </cell>
          <cell r="Y979">
            <v>13500000</v>
          </cell>
          <cell r="Z979">
            <v>1</v>
          </cell>
          <cell r="AA979">
            <v>13500000</v>
          </cell>
          <cell r="AB979">
            <v>7.4899999999999994E-2</v>
          </cell>
          <cell r="AC979">
            <v>1011149.9999999999</v>
          </cell>
          <cell r="AD979">
            <v>121337.99999999999</v>
          </cell>
          <cell r="AE979">
            <v>0.12</v>
          </cell>
          <cell r="AF979">
            <v>44084</v>
          </cell>
          <cell r="AG979" t="str">
            <v>CIF HK</v>
          </cell>
          <cell r="AI979"/>
          <cell r="AK979">
            <v>0.2</v>
          </cell>
          <cell r="AL979">
            <v>2700000</v>
          </cell>
          <cell r="AM979">
            <v>44077</v>
          </cell>
          <cell r="AN979" t="str">
            <v>Yes</v>
          </cell>
          <cell r="AO979">
            <v>0.4</v>
          </cell>
          <cell r="AP979">
            <v>5400000</v>
          </cell>
          <cell r="AQ979">
            <v>44136</v>
          </cell>
          <cell r="AR979">
            <v>44152</v>
          </cell>
          <cell r="AS979">
            <v>0.4</v>
          </cell>
          <cell r="AT979">
            <v>5400000</v>
          </cell>
          <cell r="AU979">
            <v>44136</v>
          </cell>
          <cell r="AV979">
            <v>44155</v>
          </cell>
          <cell r="AX979" t="str">
            <v>Yes</v>
          </cell>
          <cell r="AZ979" t="str">
            <v>Yes</v>
          </cell>
          <cell r="BA979" t="str">
            <v>Yes</v>
          </cell>
        </row>
        <row r="980">
          <cell r="A980" t="str">
            <v>SEP 20</v>
          </cell>
          <cell r="B980">
            <v>830</v>
          </cell>
          <cell r="C980" t="str">
            <v>C49SZX20200155JD</v>
          </cell>
          <cell r="D980" t="str">
            <v>志华鑫</v>
          </cell>
          <cell r="E980" t="str">
            <v>YSM20R-2</v>
          </cell>
          <cell r="F980" t="str">
            <v>#04993</v>
          </cell>
          <cell r="G980" t="e">
            <v>#REF!</v>
          </cell>
          <cell r="H980" t="e">
            <v>#REF!</v>
          </cell>
          <cell r="I980" t="str">
            <v>L-&gt;R</v>
          </cell>
          <cell r="J980" t="str">
            <v>No</v>
          </cell>
          <cell r="K980">
            <v>1</v>
          </cell>
          <cell r="L980">
            <v>110049</v>
          </cell>
          <cell r="M980" t="str">
            <v>NOV 20</v>
          </cell>
          <cell r="N980">
            <v>44159</v>
          </cell>
          <cell r="O980">
            <v>11100450</v>
          </cell>
          <cell r="P980">
            <v>900000</v>
          </cell>
          <cell r="Q980">
            <v>44136</v>
          </cell>
          <cell r="R980" t="str">
            <v>Yes</v>
          </cell>
          <cell r="S980" t="str">
            <v>C49</v>
          </cell>
          <cell r="T980" t="str">
            <v>SOUTH</v>
          </cell>
          <cell r="U980" t="str">
            <v>深圳</v>
          </cell>
          <cell r="V980" t="str">
            <v>SZ 深圳</v>
          </cell>
          <cell r="W980" t="str">
            <v>JD</v>
          </cell>
          <cell r="X980" t="str">
            <v>RMB</v>
          </cell>
          <cell r="Y980">
            <v>900000</v>
          </cell>
          <cell r="Z980">
            <v>1.1299999999999999</v>
          </cell>
          <cell r="AA980">
            <v>900000</v>
          </cell>
          <cell r="AB980">
            <v>1.1299999999999999</v>
          </cell>
          <cell r="AC980">
            <v>900000</v>
          </cell>
          <cell r="AD980">
            <v>108000</v>
          </cell>
          <cell r="AE980">
            <v>0.12</v>
          </cell>
          <cell r="AF980">
            <v>44090</v>
          </cell>
          <cell r="AG980" t="str">
            <v>含税到厂</v>
          </cell>
          <cell r="AI980"/>
          <cell r="AK980">
            <v>0.1</v>
          </cell>
          <cell r="AL980">
            <v>90000</v>
          </cell>
          <cell r="AM980">
            <v>44075</v>
          </cell>
          <cell r="AN980" t="str">
            <v>Yes</v>
          </cell>
          <cell r="AO980">
            <v>0.9</v>
          </cell>
          <cell r="AP980">
            <v>810000</v>
          </cell>
          <cell r="AQ980">
            <v>44136</v>
          </cell>
          <cell r="AR980">
            <v>44155</v>
          </cell>
          <cell r="AS980">
            <v>0</v>
          </cell>
          <cell r="AT980">
            <v>0</v>
          </cell>
          <cell r="AX980" t="str">
            <v>Yes</v>
          </cell>
          <cell r="AZ980" t="str">
            <v>Yes</v>
          </cell>
          <cell r="BA980" t="str">
            <v>Yes</v>
          </cell>
        </row>
        <row r="981">
          <cell r="A981" t="str">
            <v>SEP 20</v>
          </cell>
          <cell r="B981">
            <v>831</v>
          </cell>
          <cell r="C981" t="str">
            <v>C49SZX20200155JD</v>
          </cell>
          <cell r="D981" t="str">
            <v>志华鑫</v>
          </cell>
          <cell r="E981" t="str">
            <v>YSM20R-2</v>
          </cell>
          <cell r="F981" t="str">
            <v>#04993</v>
          </cell>
          <cell r="G981" t="e">
            <v>#REF!</v>
          </cell>
          <cell r="H981" t="e">
            <v>#REF!</v>
          </cell>
          <cell r="I981" t="str">
            <v>L-&gt;R</v>
          </cell>
          <cell r="J981" t="str">
            <v>No</v>
          </cell>
          <cell r="K981">
            <v>1</v>
          </cell>
          <cell r="L981">
            <v>110049</v>
          </cell>
          <cell r="M981" t="str">
            <v>NOV 20</v>
          </cell>
          <cell r="N981">
            <v>44159</v>
          </cell>
          <cell r="O981">
            <v>11100451</v>
          </cell>
          <cell r="P981">
            <v>900000</v>
          </cell>
          <cell r="Q981">
            <v>44137</v>
          </cell>
          <cell r="R981" t="str">
            <v>Yes</v>
          </cell>
          <cell r="S981" t="str">
            <v>C49</v>
          </cell>
          <cell r="T981" t="str">
            <v>SOUTH</v>
          </cell>
          <cell r="U981" t="str">
            <v>深圳</v>
          </cell>
          <cell r="V981" t="str">
            <v>SZ 深圳</v>
          </cell>
          <cell r="W981" t="str">
            <v>JD</v>
          </cell>
          <cell r="X981" t="str">
            <v>RMB</v>
          </cell>
          <cell r="Y981">
            <v>900000</v>
          </cell>
          <cell r="Z981">
            <v>1.1299999999999999</v>
          </cell>
          <cell r="AA981">
            <v>900000</v>
          </cell>
          <cell r="AB981">
            <v>1.1299999999999999</v>
          </cell>
          <cell r="AC981">
            <v>900000</v>
          </cell>
          <cell r="AD981">
            <v>108000</v>
          </cell>
          <cell r="AE981">
            <v>0.12</v>
          </cell>
          <cell r="AF981">
            <v>44090</v>
          </cell>
          <cell r="AG981" t="str">
            <v>含税到厂</v>
          </cell>
          <cell r="AI981"/>
          <cell r="AK981">
            <v>0.1</v>
          </cell>
          <cell r="AL981">
            <v>90000</v>
          </cell>
          <cell r="AM981">
            <v>44075</v>
          </cell>
          <cell r="AN981" t="str">
            <v>Yes</v>
          </cell>
          <cell r="AO981">
            <v>0.9</v>
          </cell>
          <cell r="AP981">
            <v>810000</v>
          </cell>
          <cell r="AQ981">
            <v>44136</v>
          </cell>
          <cell r="AR981">
            <v>44155</v>
          </cell>
          <cell r="AS981">
            <v>0</v>
          </cell>
          <cell r="AT981">
            <v>0</v>
          </cell>
          <cell r="AX981" t="str">
            <v>Yes</v>
          </cell>
          <cell r="AZ981" t="str">
            <v>Yes</v>
          </cell>
          <cell r="BA981" t="str">
            <v>Yes</v>
          </cell>
        </row>
        <row r="982">
          <cell r="A982" t="str">
            <v>SEP 20</v>
          </cell>
          <cell r="B982">
            <v>832</v>
          </cell>
          <cell r="C982" t="str">
            <v>C49SZX20200155JD</v>
          </cell>
          <cell r="D982" t="str">
            <v>志华鑫</v>
          </cell>
          <cell r="E982" t="str">
            <v>YSM10</v>
          </cell>
          <cell r="F982" t="str">
            <v>#04993</v>
          </cell>
          <cell r="G982" t="e">
            <v>#REF!</v>
          </cell>
          <cell r="H982" t="e">
            <v>#REF!</v>
          </cell>
          <cell r="I982" t="str">
            <v>L-&gt;R</v>
          </cell>
          <cell r="J982" t="str">
            <v>cATS10+MVC</v>
          </cell>
          <cell r="K982">
            <v>1</v>
          </cell>
          <cell r="L982">
            <v>109995</v>
          </cell>
          <cell r="M982" t="str">
            <v>NOV 20</v>
          </cell>
          <cell r="N982">
            <v>44159</v>
          </cell>
          <cell r="O982">
            <v>11100450</v>
          </cell>
          <cell r="P982">
            <v>875000</v>
          </cell>
          <cell r="Q982">
            <v>44138</v>
          </cell>
          <cell r="R982" t="str">
            <v>Yes</v>
          </cell>
          <cell r="S982" t="str">
            <v>C49</v>
          </cell>
          <cell r="T982" t="str">
            <v>SOUTH</v>
          </cell>
          <cell r="U982" t="str">
            <v>深圳</v>
          </cell>
          <cell r="V982" t="str">
            <v>SZ 深圳</v>
          </cell>
          <cell r="W982" t="str">
            <v>JD</v>
          </cell>
          <cell r="X982" t="str">
            <v>RMB</v>
          </cell>
          <cell r="Y982">
            <v>875000</v>
          </cell>
          <cell r="Z982">
            <v>1.1299999999999999</v>
          </cell>
          <cell r="AA982">
            <v>875000</v>
          </cell>
          <cell r="AB982">
            <v>1.1299999999999999</v>
          </cell>
          <cell r="AC982">
            <v>875000</v>
          </cell>
          <cell r="AD982">
            <v>105000</v>
          </cell>
          <cell r="AE982">
            <v>0.12</v>
          </cell>
          <cell r="AF982">
            <v>44090</v>
          </cell>
          <cell r="AG982" t="str">
            <v>含税到厂</v>
          </cell>
          <cell r="AI982"/>
          <cell r="AK982">
            <v>0.1</v>
          </cell>
          <cell r="AL982">
            <v>87500</v>
          </cell>
          <cell r="AM982">
            <v>44075</v>
          </cell>
          <cell r="AN982" t="str">
            <v>Yes</v>
          </cell>
          <cell r="AO982">
            <v>0.9</v>
          </cell>
          <cell r="AP982">
            <v>787500</v>
          </cell>
          <cell r="AQ982">
            <v>44136</v>
          </cell>
          <cell r="AR982">
            <v>44155</v>
          </cell>
          <cell r="AS982">
            <v>0</v>
          </cell>
          <cell r="AT982">
            <v>0</v>
          </cell>
          <cell r="AX982" t="str">
            <v>Yes</v>
          </cell>
          <cell r="AZ982" t="str">
            <v>Yes</v>
          </cell>
          <cell r="BA982" t="str">
            <v>Yes</v>
          </cell>
        </row>
        <row r="983">
          <cell r="A983" t="str">
            <v>SEP 20</v>
          </cell>
          <cell r="B983">
            <v>833</v>
          </cell>
          <cell r="C983" t="str">
            <v>C49SZX20200155JD</v>
          </cell>
          <cell r="D983" t="str">
            <v>志华鑫</v>
          </cell>
          <cell r="E983" t="str">
            <v>YSM10</v>
          </cell>
          <cell r="F983" t="str">
            <v>#04993</v>
          </cell>
          <cell r="G983" t="e">
            <v>#REF!</v>
          </cell>
          <cell r="H983" t="e">
            <v>#REF!</v>
          </cell>
          <cell r="I983" t="str">
            <v>L-&gt;R</v>
          </cell>
          <cell r="J983" t="str">
            <v>MVC</v>
          </cell>
          <cell r="K983">
            <v>1</v>
          </cell>
          <cell r="L983" t="str">
            <v>110050（拆单110179）</v>
          </cell>
          <cell r="M983" t="str">
            <v>NOV 20</v>
          </cell>
          <cell r="N983">
            <v>44159</v>
          </cell>
          <cell r="O983">
            <v>11100451</v>
          </cell>
          <cell r="P983">
            <v>875000</v>
          </cell>
          <cell r="Q983">
            <v>44139</v>
          </cell>
          <cell r="R983" t="str">
            <v>Yes</v>
          </cell>
          <cell r="S983" t="str">
            <v>C49</v>
          </cell>
          <cell r="T983" t="str">
            <v>SOUTH</v>
          </cell>
          <cell r="U983" t="str">
            <v>深圳</v>
          </cell>
          <cell r="V983" t="str">
            <v>SZ 深圳</v>
          </cell>
          <cell r="W983" t="str">
            <v>JD</v>
          </cell>
          <cell r="X983" t="str">
            <v>RMB</v>
          </cell>
          <cell r="Y983">
            <v>875000</v>
          </cell>
          <cell r="Z983">
            <v>1.1299999999999999</v>
          </cell>
          <cell r="AA983">
            <v>875000</v>
          </cell>
          <cell r="AB983">
            <v>1.1299999999999999</v>
          </cell>
          <cell r="AC983">
            <v>875000</v>
          </cell>
          <cell r="AD983">
            <v>105000</v>
          </cell>
          <cell r="AE983">
            <v>0.12</v>
          </cell>
          <cell r="AF983">
            <v>44090</v>
          </cell>
          <cell r="AG983" t="str">
            <v>含税到厂</v>
          </cell>
          <cell r="AI983"/>
          <cell r="AK983">
            <v>0.1</v>
          </cell>
          <cell r="AL983">
            <v>87500</v>
          </cell>
          <cell r="AM983">
            <v>44075</v>
          </cell>
          <cell r="AN983" t="str">
            <v>Yes</v>
          </cell>
          <cell r="AO983">
            <v>0.9</v>
          </cell>
          <cell r="AP983">
            <v>787500</v>
          </cell>
          <cell r="AQ983">
            <v>44136</v>
          </cell>
          <cell r="AR983">
            <v>44155</v>
          </cell>
          <cell r="AS983">
            <v>0</v>
          </cell>
          <cell r="AT983">
            <v>0</v>
          </cell>
          <cell r="AX983" t="str">
            <v>Yes</v>
          </cell>
          <cell r="AZ983" t="str">
            <v>Yes</v>
          </cell>
          <cell r="BA983" t="str">
            <v>Yes</v>
          </cell>
        </row>
        <row r="984">
          <cell r="A984" t="str">
            <v>SEP 20</v>
          </cell>
          <cell r="B984">
            <v>834</v>
          </cell>
          <cell r="C984" t="str">
            <v>C28SZX20200069KC</v>
          </cell>
          <cell r="D984" t="str">
            <v>力通威</v>
          </cell>
          <cell r="E984" t="str">
            <v>Heller 1826MK5</v>
          </cell>
          <cell r="F984" t="str">
            <v>#77384</v>
          </cell>
          <cell r="G984" t="e">
            <v>#REF!</v>
          </cell>
          <cell r="H984" t="e">
            <v>#REF!</v>
          </cell>
          <cell r="I984" t="str">
            <v>R-&gt;L</v>
          </cell>
          <cell r="J984" t="str">
            <v>No</v>
          </cell>
          <cell r="K984">
            <v>1</v>
          </cell>
          <cell r="L984" t="str">
            <v>28P101145</v>
          </cell>
          <cell r="M984">
            <v>44185</v>
          </cell>
          <cell r="R984" t="str">
            <v>No</v>
          </cell>
          <cell r="S984" t="str">
            <v>C28</v>
          </cell>
          <cell r="T984" t="str">
            <v>SOUTH</v>
          </cell>
          <cell r="U984" t="str">
            <v>深圳</v>
          </cell>
          <cell r="V984" t="str">
            <v>SZ 深圳</v>
          </cell>
          <cell r="W984" t="str">
            <v>JL</v>
          </cell>
          <cell r="X984" t="str">
            <v>RMB</v>
          </cell>
          <cell r="Y984">
            <v>248000</v>
          </cell>
          <cell r="Z984">
            <v>1.1299999999999999</v>
          </cell>
          <cell r="AA984">
            <v>248000</v>
          </cell>
          <cell r="AB984">
            <v>1.1299999999999999</v>
          </cell>
          <cell r="AC984">
            <v>248000</v>
          </cell>
          <cell r="AD984">
            <v>29760</v>
          </cell>
          <cell r="AE984">
            <v>0.12</v>
          </cell>
          <cell r="AF984">
            <v>44083</v>
          </cell>
          <cell r="AG984" t="str">
            <v>含税到厂</v>
          </cell>
          <cell r="AI984"/>
          <cell r="AK984">
            <v>0.3</v>
          </cell>
          <cell r="AL984">
            <v>74400</v>
          </cell>
          <cell r="AN984" t="str">
            <v>No</v>
          </cell>
          <cell r="AO984">
            <v>0.7</v>
          </cell>
          <cell r="AP984">
            <v>173600</v>
          </cell>
          <cell r="AS984">
            <v>0</v>
          </cell>
          <cell r="AT984">
            <v>0</v>
          </cell>
          <cell r="AZ984" t="str">
            <v>Yes</v>
          </cell>
        </row>
        <row r="985">
          <cell r="A985" t="str">
            <v>SEP 20</v>
          </cell>
          <cell r="B985">
            <v>835</v>
          </cell>
          <cell r="C985" t="str">
            <v>C49SZX20200159EC</v>
          </cell>
          <cell r="D985" t="str">
            <v>伟志半导体</v>
          </cell>
          <cell r="E985" t="str">
            <v>YSM20R(SV)-2</v>
          </cell>
          <cell r="F985" t="str">
            <v>#05019</v>
          </cell>
          <cell r="G985" t="e">
            <v>#REF!</v>
          </cell>
          <cell r="H985" t="e">
            <v>#REF!</v>
          </cell>
          <cell r="I985" t="str">
            <v>L-&gt;R</v>
          </cell>
          <cell r="J985" t="str">
            <v>No</v>
          </cell>
          <cell r="K985">
            <v>1</v>
          </cell>
          <cell r="L985">
            <v>109996</v>
          </cell>
          <cell r="M985" t="str">
            <v>NOV 20</v>
          </cell>
          <cell r="N985">
            <v>44151</v>
          </cell>
          <cell r="O985">
            <v>11116456</v>
          </cell>
          <cell r="P985">
            <v>11000000</v>
          </cell>
          <cell r="Q985">
            <v>44139</v>
          </cell>
          <cell r="R985" t="str">
            <v>Yes</v>
          </cell>
          <cell r="S985" t="str">
            <v>C49</v>
          </cell>
          <cell r="T985" t="str">
            <v>SOUTH</v>
          </cell>
          <cell r="U985" t="str">
            <v>深圳</v>
          </cell>
          <cell r="V985" t="str">
            <v>SZ 深圳</v>
          </cell>
          <cell r="W985" t="str">
            <v>EC</v>
          </cell>
          <cell r="X985" t="str">
            <v>JPY</v>
          </cell>
          <cell r="Y985">
            <v>11000000</v>
          </cell>
          <cell r="Z985">
            <v>1</v>
          </cell>
          <cell r="AA985">
            <v>11000000</v>
          </cell>
          <cell r="AB985">
            <v>7.4899999999999994E-2</v>
          </cell>
          <cell r="AC985">
            <v>823899.99999999988</v>
          </cell>
          <cell r="AD985">
            <v>98867.999999999985</v>
          </cell>
          <cell r="AE985">
            <v>0.12</v>
          </cell>
          <cell r="AF985">
            <v>44091</v>
          </cell>
          <cell r="AG985" t="str">
            <v>DAP HZ</v>
          </cell>
          <cell r="AI985">
            <v>50000</v>
          </cell>
          <cell r="AJ985">
            <v>44090</v>
          </cell>
          <cell r="AK985">
            <v>0.1</v>
          </cell>
          <cell r="AL985">
            <v>1100000</v>
          </cell>
          <cell r="AM985">
            <v>44136</v>
          </cell>
          <cell r="AN985" t="str">
            <v>Yes</v>
          </cell>
          <cell r="AO985">
            <v>0.9</v>
          </cell>
          <cell r="AP985">
            <v>9900000</v>
          </cell>
          <cell r="AQ985">
            <v>44136</v>
          </cell>
          <cell r="AR985">
            <v>44148</v>
          </cell>
          <cell r="AS985">
            <v>0</v>
          </cell>
          <cell r="AT985">
            <v>0</v>
          </cell>
          <cell r="AX985" t="str">
            <v>Yes</v>
          </cell>
          <cell r="AZ985" t="str">
            <v>Yes</v>
          </cell>
          <cell r="BA985" t="str">
            <v>Yes</v>
          </cell>
        </row>
        <row r="986">
          <cell r="A986" t="str">
            <v>SEP 20</v>
          </cell>
          <cell r="B986">
            <v>836</v>
          </cell>
          <cell r="C986" t="str">
            <v>C49SZX20200167MX-R1</v>
          </cell>
          <cell r="D986" t="str">
            <v>智序</v>
          </cell>
          <cell r="E986" t="str">
            <v>YSM40R-4</v>
          </cell>
          <cell r="F986" t="str">
            <v>#04528</v>
          </cell>
          <cell r="G986" t="e">
            <v>#REF!</v>
          </cell>
          <cell r="H986" t="e">
            <v>#REF!</v>
          </cell>
          <cell r="I986" t="str">
            <v>L-&gt;R</v>
          </cell>
          <cell r="J986" t="str">
            <v>No</v>
          </cell>
          <cell r="K986">
            <v>1</v>
          </cell>
          <cell r="L986" t="e">
            <v>#N/A</v>
          </cell>
          <cell r="M986" t="e">
            <v>#N/A</v>
          </cell>
          <cell r="N986"/>
          <cell r="O986"/>
          <cell r="P986"/>
          <cell r="Q986"/>
          <cell r="R986" t="str">
            <v>No</v>
          </cell>
          <cell r="S986" t="str">
            <v>C49</v>
          </cell>
          <cell r="T986" t="str">
            <v>SOUTH</v>
          </cell>
          <cell r="U986" t="str">
            <v>深圳</v>
          </cell>
          <cell r="V986" t="str">
            <v>SZ 深圳</v>
          </cell>
          <cell r="W986" t="str">
            <v>MX</v>
          </cell>
          <cell r="X986" t="str">
            <v>JPY</v>
          </cell>
          <cell r="Y986">
            <v>19700000</v>
          </cell>
          <cell r="Z986">
            <v>1</v>
          </cell>
          <cell r="AA986">
            <v>19700000</v>
          </cell>
          <cell r="AB986">
            <v>7.4899999999999994E-2</v>
          </cell>
          <cell r="AC986">
            <v>1475530</v>
          </cell>
          <cell r="AD986">
            <v>177063.6</v>
          </cell>
          <cell r="AE986">
            <v>0.12</v>
          </cell>
          <cell r="AF986">
            <v>44126</v>
          </cell>
          <cell r="AG986" t="str">
            <v>DAP SZ</v>
          </cell>
          <cell r="AI986"/>
          <cell r="AJ986"/>
          <cell r="AK986">
            <v>0.1</v>
          </cell>
          <cell r="AL986">
            <v>1970000</v>
          </cell>
          <cell r="AM986">
            <v>44267</v>
          </cell>
          <cell r="AN986" t="str">
            <v>No</v>
          </cell>
          <cell r="AO986">
            <v>0.9</v>
          </cell>
          <cell r="AP986">
            <v>17730000</v>
          </cell>
          <cell r="AQ986"/>
          <cell r="AR986"/>
          <cell r="AS986">
            <v>0</v>
          </cell>
          <cell r="AT986">
            <v>0</v>
          </cell>
          <cell r="AV986"/>
          <cell r="AX986" t="str">
            <v>Cancel</v>
          </cell>
          <cell r="AY986"/>
          <cell r="AZ986"/>
          <cell r="BA986"/>
          <cell r="BB986" t="str">
            <v>2022-6-28合同补充文件删除合同</v>
          </cell>
        </row>
        <row r="987">
          <cell r="A987" t="str">
            <v>SEP 20</v>
          </cell>
          <cell r="B987">
            <v>837</v>
          </cell>
          <cell r="C987" t="str">
            <v>C49SZX20200165SX</v>
          </cell>
          <cell r="D987" t="str">
            <v>益田科技</v>
          </cell>
          <cell r="E987" t="str">
            <v>YSM20R(SV)-2</v>
          </cell>
          <cell r="F987" t="str">
            <v>#04930</v>
          </cell>
          <cell r="G987" t="e">
            <v>#REF!</v>
          </cell>
          <cell r="H987" t="e">
            <v>#REF!</v>
          </cell>
          <cell r="I987" t="str">
            <v>L-&gt;R</v>
          </cell>
          <cell r="J987" t="str">
            <v>No</v>
          </cell>
          <cell r="K987">
            <v>1</v>
          </cell>
          <cell r="L987">
            <v>110048</v>
          </cell>
          <cell r="M987" t="str">
            <v>NOV 20</v>
          </cell>
          <cell r="N987">
            <v>44166</v>
          </cell>
          <cell r="O987">
            <v>11116463</v>
          </cell>
          <cell r="P987">
            <v>11687500</v>
          </cell>
          <cell r="Q987">
            <v>44165</v>
          </cell>
          <cell r="R987" t="str">
            <v>Yes</v>
          </cell>
          <cell r="S987" t="str">
            <v>C49</v>
          </cell>
          <cell r="T987" t="str">
            <v>SOUTH</v>
          </cell>
          <cell r="U987" t="str">
            <v>深圳</v>
          </cell>
          <cell r="V987" t="str">
            <v>SZ 深圳</v>
          </cell>
          <cell r="W987" t="str">
            <v>SX</v>
          </cell>
          <cell r="X987" t="str">
            <v>JPY</v>
          </cell>
          <cell r="Y987">
            <v>11687500</v>
          </cell>
          <cell r="Z987">
            <v>1</v>
          </cell>
          <cell r="AA987">
            <v>11687500</v>
          </cell>
          <cell r="AB987">
            <v>7.4899999999999994E-2</v>
          </cell>
          <cell r="AC987">
            <v>875393.74999999988</v>
          </cell>
          <cell r="AD987">
            <v>105047.24999999999</v>
          </cell>
          <cell r="AE987">
            <v>0.12</v>
          </cell>
          <cell r="AF987">
            <v>44093</v>
          </cell>
          <cell r="AG987" t="str">
            <v>DAP SZ</v>
          </cell>
          <cell r="AI987"/>
          <cell r="AK987">
            <v>0.1</v>
          </cell>
          <cell r="AL987">
            <v>1168750</v>
          </cell>
          <cell r="AM987">
            <v>44075</v>
          </cell>
          <cell r="AN987" t="str">
            <v>Yes</v>
          </cell>
          <cell r="AO987">
            <v>0.9</v>
          </cell>
          <cell r="AP987">
            <v>10518750</v>
          </cell>
          <cell r="AQ987">
            <v>44155</v>
          </cell>
          <cell r="AR987">
            <v>44161</v>
          </cell>
          <cell r="AS987">
            <v>0</v>
          </cell>
          <cell r="AT987">
            <v>0</v>
          </cell>
          <cell r="AX987" t="str">
            <v>Yes</v>
          </cell>
        </row>
        <row r="988">
          <cell r="A988" t="str">
            <v>SEP 20</v>
          </cell>
          <cell r="B988">
            <v>838</v>
          </cell>
          <cell r="C988" t="str">
            <v>C49SZX20200165SX</v>
          </cell>
          <cell r="D988" t="str">
            <v>益田科技</v>
          </cell>
          <cell r="E988" t="str">
            <v>YSM20R(SV)-2</v>
          </cell>
          <cell r="F988" t="str">
            <v>#04930</v>
          </cell>
          <cell r="G988" t="e">
            <v>#REF!</v>
          </cell>
          <cell r="H988" t="e">
            <v>#REF!</v>
          </cell>
          <cell r="I988" t="str">
            <v>L-&gt;R</v>
          </cell>
          <cell r="J988" t="str">
            <v>No</v>
          </cell>
          <cell r="K988">
            <v>1</v>
          </cell>
          <cell r="L988">
            <v>110048</v>
          </cell>
          <cell r="M988" t="str">
            <v>NOV 20</v>
          </cell>
          <cell r="N988">
            <v>44166</v>
          </cell>
          <cell r="O988">
            <v>11116463</v>
          </cell>
          <cell r="P988">
            <v>11687500</v>
          </cell>
          <cell r="Q988">
            <v>44165</v>
          </cell>
          <cell r="R988" t="str">
            <v>Yes</v>
          </cell>
          <cell r="S988" t="str">
            <v>C49</v>
          </cell>
          <cell r="T988" t="str">
            <v>SOUTH</v>
          </cell>
          <cell r="U988" t="str">
            <v>深圳</v>
          </cell>
          <cell r="V988" t="str">
            <v>SZ 深圳</v>
          </cell>
          <cell r="W988" t="str">
            <v>SX</v>
          </cell>
          <cell r="X988" t="str">
            <v>JPY</v>
          </cell>
          <cell r="Y988">
            <v>11687500</v>
          </cell>
          <cell r="Z988">
            <v>1</v>
          </cell>
          <cell r="AA988">
            <v>11687500</v>
          </cell>
          <cell r="AB988">
            <v>7.4899999999999994E-2</v>
          </cell>
          <cell r="AC988">
            <v>875393.74999999988</v>
          </cell>
          <cell r="AD988">
            <v>105047.24999999999</v>
          </cell>
          <cell r="AE988">
            <v>0.12</v>
          </cell>
          <cell r="AF988">
            <v>44093</v>
          </cell>
          <cell r="AG988" t="str">
            <v>DAP SZ</v>
          </cell>
          <cell r="AI988"/>
          <cell r="AK988">
            <v>0.1</v>
          </cell>
          <cell r="AL988">
            <v>1168750</v>
          </cell>
          <cell r="AM988">
            <v>44076</v>
          </cell>
          <cell r="AN988" t="str">
            <v>Yes</v>
          </cell>
          <cell r="AO988">
            <v>0.9</v>
          </cell>
          <cell r="AP988">
            <v>10518750</v>
          </cell>
          <cell r="AQ988">
            <v>44155</v>
          </cell>
          <cell r="AR988">
            <v>44161</v>
          </cell>
          <cell r="AS988">
            <v>0</v>
          </cell>
          <cell r="AT988">
            <v>0</v>
          </cell>
          <cell r="AX988" t="str">
            <v>Yes</v>
          </cell>
        </row>
        <row r="989">
          <cell r="A989" t="str">
            <v>SEP 20</v>
          </cell>
          <cell r="B989">
            <v>839</v>
          </cell>
          <cell r="C989" t="str">
            <v>C49SZX20200165SX</v>
          </cell>
          <cell r="D989" t="str">
            <v>益田科技</v>
          </cell>
          <cell r="E989" t="str">
            <v>YSM20R(SV)-2</v>
          </cell>
          <cell r="F989" t="str">
            <v>#04930</v>
          </cell>
          <cell r="G989" t="e">
            <v>#REF!</v>
          </cell>
          <cell r="H989" t="e">
            <v>#REF!</v>
          </cell>
          <cell r="I989" t="str">
            <v>L-&gt;R</v>
          </cell>
          <cell r="J989" t="str">
            <v>No</v>
          </cell>
          <cell r="K989">
            <v>1</v>
          </cell>
          <cell r="L989">
            <v>110048</v>
          </cell>
          <cell r="M989" t="str">
            <v>NOV 20</v>
          </cell>
          <cell r="N989">
            <v>44166</v>
          </cell>
          <cell r="O989">
            <v>11116463</v>
          </cell>
          <cell r="P989">
            <v>11687500</v>
          </cell>
          <cell r="Q989">
            <v>44165</v>
          </cell>
          <cell r="R989" t="str">
            <v>Yes</v>
          </cell>
          <cell r="S989" t="str">
            <v>C49</v>
          </cell>
          <cell r="T989" t="str">
            <v>SOUTH</v>
          </cell>
          <cell r="U989" t="str">
            <v>深圳</v>
          </cell>
          <cell r="V989" t="str">
            <v>SZ 深圳</v>
          </cell>
          <cell r="W989" t="str">
            <v>SX</v>
          </cell>
          <cell r="X989" t="str">
            <v>JPY</v>
          </cell>
          <cell r="Y989">
            <v>11687500</v>
          </cell>
          <cell r="Z989">
            <v>1</v>
          </cell>
          <cell r="AA989">
            <v>11687500</v>
          </cell>
          <cell r="AB989">
            <v>7.4899999999999994E-2</v>
          </cell>
          <cell r="AC989">
            <v>875393.74999999988</v>
          </cell>
          <cell r="AD989">
            <v>105047.24999999999</v>
          </cell>
          <cell r="AE989">
            <v>0.12</v>
          </cell>
          <cell r="AF989">
            <v>44093</v>
          </cell>
          <cell r="AG989" t="str">
            <v>DAP SZ</v>
          </cell>
          <cell r="AI989"/>
          <cell r="AK989">
            <v>0.1</v>
          </cell>
          <cell r="AL989">
            <v>1168750</v>
          </cell>
          <cell r="AM989">
            <v>44077</v>
          </cell>
          <cell r="AN989" t="str">
            <v>Yes</v>
          </cell>
          <cell r="AO989">
            <v>0.9</v>
          </cell>
          <cell r="AP989">
            <v>10518750</v>
          </cell>
          <cell r="AQ989">
            <v>44155</v>
          </cell>
          <cell r="AR989">
            <v>44161</v>
          </cell>
          <cell r="AS989">
            <v>0</v>
          </cell>
          <cell r="AT989">
            <v>0</v>
          </cell>
          <cell r="AX989" t="str">
            <v>Yes</v>
          </cell>
        </row>
        <row r="990">
          <cell r="A990" t="str">
            <v>SEP 20</v>
          </cell>
          <cell r="B990">
            <v>840</v>
          </cell>
          <cell r="C990" t="str">
            <v>C49SZX20200165SX</v>
          </cell>
          <cell r="D990" t="str">
            <v>益田科技</v>
          </cell>
          <cell r="E990" t="str">
            <v>YSM20R(SV)-2</v>
          </cell>
          <cell r="F990" t="str">
            <v>#04930</v>
          </cell>
          <cell r="G990" t="e">
            <v>#REF!</v>
          </cell>
          <cell r="H990" t="e">
            <v>#REF!</v>
          </cell>
          <cell r="I990" t="str">
            <v>L-&gt;R</v>
          </cell>
          <cell r="J990" t="str">
            <v>No</v>
          </cell>
          <cell r="K990">
            <v>1</v>
          </cell>
          <cell r="L990">
            <v>110048</v>
          </cell>
          <cell r="M990" t="str">
            <v>NOV 20</v>
          </cell>
          <cell r="N990">
            <v>44166</v>
          </cell>
          <cell r="O990">
            <v>11116463</v>
          </cell>
          <cell r="P990">
            <v>11687500</v>
          </cell>
          <cell r="Q990">
            <v>44165</v>
          </cell>
          <cell r="R990" t="str">
            <v>Yes</v>
          </cell>
          <cell r="S990" t="str">
            <v>C49</v>
          </cell>
          <cell r="T990" t="str">
            <v>SOUTH</v>
          </cell>
          <cell r="U990" t="str">
            <v>深圳</v>
          </cell>
          <cell r="V990" t="str">
            <v>SZ 深圳</v>
          </cell>
          <cell r="W990" t="str">
            <v>SX</v>
          </cell>
          <cell r="X990" t="str">
            <v>JPY</v>
          </cell>
          <cell r="Y990">
            <v>11687500</v>
          </cell>
          <cell r="Z990">
            <v>1</v>
          </cell>
          <cell r="AA990">
            <v>11687500</v>
          </cell>
          <cell r="AB990">
            <v>7.4899999999999994E-2</v>
          </cell>
          <cell r="AC990">
            <v>875393.74999999988</v>
          </cell>
          <cell r="AD990">
            <v>105047.24999999999</v>
          </cell>
          <cell r="AE990">
            <v>0.12</v>
          </cell>
          <cell r="AF990">
            <v>44093</v>
          </cell>
          <cell r="AG990" t="str">
            <v>DAP SZ</v>
          </cell>
          <cell r="AI990"/>
          <cell r="AK990">
            <v>0.1</v>
          </cell>
          <cell r="AL990">
            <v>1168750</v>
          </cell>
          <cell r="AM990">
            <v>44078</v>
          </cell>
          <cell r="AN990" t="str">
            <v>Yes</v>
          </cell>
          <cell r="AO990">
            <v>0.9</v>
          </cell>
          <cell r="AP990">
            <v>10518750</v>
          </cell>
          <cell r="AQ990">
            <v>44155</v>
          </cell>
          <cell r="AR990">
            <v>44161</v>
          </cell>
          <cell r="AS990">
            <v>0</v>
          </cell>
          <cell r="AT990">
            <v>0</v>
          </cell>
          <cell r="AX990" t="str">
            <v>Yes</v>
          </cell>
        </row>
        <row r="991">
          <cell r="A991" t="str">
            <v>SEP 20</v>
          </cell>
          <cell r="B991">
            <v>841</v>
          </cell>
          <cell r="C991" t="str">
            <v>C49SZX20200165SX</v>
          </cell>
          <cell r="D991" t="str">
            <v>益田科技</v>
          </cell>
          <cell r="E991" t="str">
            <v>YSM20R(SV)-2</v>
          </cell>
          <cell r="F991" t="str">
            <v>#04930</v>
          </cell>
          <cell r="G991" t="e">
            <v>#REF!</v>
          </cell>
          <cell r="H991" t="e">
            <v>#REF!</v>
          </cell>
          <cell r="I991" t="str">
            <v>R-&gt;L</v>
          </cell>
          <cell r="J991" t="str">
            <v>No</v>
          </cell>
          <cell r="K991">
            <v>1</v>
          </cell>
          <cell r="L991">
            <v>110069</v>
          </cell>
          <cell r="M991" t="str">
            <v>DEC 20</v>
          </cell>
          <cell r="N991">
            <v>44182</v>
          </cell>
          <cell r="O991">
            <v>11116478</v>
          </cell>
          <cell r="P991">
            <v>11687500</v>
          </cell>
          <cell r="Q991">
            <v>44166</v>
          </cell>
          <cell r="R991" t="str">
            <v>Yes</v>
          </cell>
          <cell r="S991" t="str">
            <v>C49</v>
          </cell>
          <cell r="T991" t="str">
            <v>SOUTH</v>
          </cell>
          <cell r="U991" t="str">
            <v>深圳</v>
          </cell>
          <cell r="V991" t="str">
            <v>SZ 深圳</v>
          </cell>
          <cell r="W991" t="str">
            <v>SX</v>
          </cell>
          <cell r="X991" t="str">
            <v>JPY</v>
          </cell>
          <cell r="Y991">
            <v>11687500</v>
          </cell>
          <cell r="Z991">
            <v>1</v>
          </cell>
          <cell r="AA991">
            <v>11687500</v>
          </cell>
          <cell r="AB991">
            <v>7.4899999999999994E-2</v>
          </cell>
          <cell r="AC991">
            <v>875393.74999999988</v>
          </cell>
          <cell r="AD991">
            <v>105047.24999999999</v>
          </cell>
          <cell r="AE991">
            <v>0.12</v>
          </cell>
          <cell r="AF991">
            <v>44093</v>
          </cell>
          <cell r="AG991" t="str">
            <v>DAP SZ</v>
          </cell>
          <cell r="AI991"/>
          <cell r="AK991">
            <v>0.1</v>
          </cell>
          <cell r="AL991">
            <v>1168750</v>
          </cell>
          <cell r="AM991">
            <v>44079</v>
          </cell>
          <cell r="AN991" t="str">
            <v>Yes</v>
          </cell>
          <cell r="AO991">
            <v>0.9</v>
          </cell>
          <cell r="AP991">
            <v>10518750</v>
          </cell>
          <cell r="AQ991">
            <v>44166</v>
          </cell>
          <cell r="AR991">
            <v>44180</v>
          </cell>
          <cell r="AS991">
            <v>0</v>
          </cell>
          <cell r="AT991">
            <v>0</v>
          </cell>
          <cell r="AX991" t="str">
            <v>Yes</v>
          </cell>
          <cell r="AZ991" t="str">
            <v>Yes</v>
          </cell>
        </row>
        <row r="992">
          <cell r="A992" t="str">
            <v>SEP 20</v>
          </cell>
          <cell r="B992">
            <v>842</v>
          </cell>
          <cell r="C992" t="str">
            <v>C49SZX20200165SX</v>
          </cell>
          <cell r="D992" t="str">
            <v>益田科技</v>
          </cell>
          <cell r="E992" t="str">
            <v>YSM20R(SV)-2</v>
          </cell>
          <cell r="F992" t="str">
            <v>#04930</v>
          </cell>
          <cell r="G992" t="e">
            <v>#REF!</v>
          </cell>
          <cell r="H992" t="e">
            <v>#REF!</v>
          </cell>
          <cell r="I992" t="str">
            <v>R-&gt;L</v>
          </cell>
          <cell r="J992" t="str">
            <v>No</v>
          </cell>
          <cell r="K992">
            <v>1</v>
          </cell>
          <cell r="L992">
            <v>110069</v>
          </cell>
          <cell r="M992" t="str">
            <v>DEC 20</v>
          </cell>
          <cell r="N992">
            <v>44182</v>
          </cell>
          <cell r="O992">
            <v>11116478</v>
          </cell>
          <cell r="P992">
            <v>11687500</v>
          </cell>
          <cell r="Q992">
            <v>44167</v>
          </cell>
          <cell r="R992" t="str">
            <v>Yes</v>
          </cell>
          <cell r="S992" t="str">
            <v>C49</v>
          </cell>
          <cell r="T992" t="str">
            <v>SOUTH</v>
          </cell>
          <cell r="U992" t="str">
            <v>深圳</v>
          </cell>
          <cell r="V992" t="str">
            <v>SZ 深圳</v>
          </cell>
          <cell r="W992" t="str">
            <v>SX</v>
          </cell>
          <cell r="X992" t="str">
            <v>JPY</v>
          </cell>
          <cell r="Y992">
            <v>11687500</v>
          </cell>
          <cell r="Z992">
            <v>1</v>
          </cell>
          <cell r="AA992">
            <v>11687500</v>
          </cell>
          <cell r="AB992">
            <v>7.4899999999999994E-2</v>
          </cell>
          <cell r="AC992">
            <v>875393.74999999988</v>
          </cell>
          <cell r="AD992">
            <v>105047.24999999999</v>
          </cell>
          <cell r="AE992">
            <v>0.12</v>
          </cell>
          <cell r="AF992">
            <v>44093</v>
          </cell>
          <cell r="AG992" t="str">
            <v>DAP SZ</v>
          </cell>
          <cell r="AI992"/>
          <cell r="AK992">
            <v>0.1</v>
          </cell>
          <cell r="AL992">
            <v>1168750</v>
          </cell>
          <cell r="AM992">
            <v>44080</v>
          </cell>
          <cell r="AN992" t="str">
            <v>Yes</v>
          </cell>
          <cell r="AO992">
            <v>0.9</v>
          </cell>
          <cell r="AP992">
            <v>10518750</v>
          </cell>
          <cell r="AQ992">
            <v>44166</v>
          </cell>
          <cell r="AR992">
            <v>44180</v>
          </cell>
          <cell r="AS992">
            <v>0</v>
          </cell>
          <cell r="AT992">
            <v>0</v>
          </cell>
          <cell r="AX992" t="str">
            <v>Yes</v>
          </cell>
          <cell r="AZ992" t="str">
            <v>Yes</v>
          </cell>
        </row>
        <row r="993">
          <cell r="A993" t="str">
            <v>SEP 20</v>
          </cell>
          <cell r="B993">
            <v>843</v>
          </cell>
          <cell r="C993" t="str">
            <v>C49SZX20200165SX</v>
          </cell>
          <cell r="D993" t="str">
            <v>益田科技</v>
          </cell>
          <cell r="E993" t="str">
            <v>YSM20R(SV)-2</v>
          </cell>
          <cell r="F993" t="str">
            <v>#04930</v>
          </cell>
          <cell r="G993" t="e">
            <v>#REF!</v>
          </cell>
          <cell r="H993" t="e">
            <v>#REF!</v>
          </cell>
          <cell r="I993" t="str">
            <v>R-&gt;L</v>
          </cell>
          <cell r="J993" t="str">
            <v>No</v>
          </cell>
          <cell r="K993">
            <v>1</v>
          </cell>
          <cell r="L993">
            <v>110069</v>
          </cell>
          <cell r="M993" t="str">
            <v>DEC 20</v>
          </cell>
          <cell r="N993">
            <v>44182</v>
          </cell>
          <cell r="O993">
            <v>11116478</v>
          </cell>
          <cell r="P993">
            <v>11687500</v>
          </cell>
          <cell r="Q993">
            <v>44168</v>
          </cell>
          <cell r="R993" t="str">
            <v>Yes</v>
          </cell>
          <cell r="S993" t="str">
            <v>C49</v>
          </cell>
          <cell r="T993" t="str">
            <v>SOUTH</v>
          </cell>
          <cell r="U993" t="str">
            <v>深圳</v>
          </cell>
          <cell r="V993" t="str">
            <v>SZ 深圳</v>
          </cell>
          <cell r="W993" t="str">
            <v>SX</v>
          </cell>
          <cell r="X993" t="str">
            <v>JPY</v>
          </cell>
          <cell r="Y993">
            <v>11687500</v>
          </cell>
          <cell r="Z993">
            <v>1</v>
          </cell>
          <cell r="AA993">
            <v>11687500</v>
          </cell>
          <cell r="AB993">
            <v>7.4899999999999994E-2</v>
          </cell>
          <cell r="AC993">
            <v>875393.74999999988</v>
          </cell>
          <cell r="AD993">
            <v>105047.24999999999</v>
          </cell>
          <cell r="AE993">
            <v>0.12</v>
          </cell>
          <cell r="AF993">
            <v>44093</v>
          </cell>
          <cell r="AG993" t="str">
            <v>DAP SZ</v>
          </cell>
          <cell r="AI993"/>
          <cell r="AK993">
            <v>0.1</v>
          </cell>
          <cell r="AL993">
            <v>1168750</v>
          </cell>
          <cell r="AM993">
            <v>44081</v>
          </cell>
          <cell r="AN993" t="str">
            <v>Yes</v>
          </cell>
          <cell r="AO993">
            <v>0.9</v>
          </cell>
          <cell r="AP993">
            <v>10518750</v>
          </cell>
          <cell r="AQ993">
            <v>44166</v>
          </cell>
          <cell r="AR993">
            <v>44180</v>
          </cell>
          <cell r="AS993">
            <v>0</v>
          </cell>
          <cell r="AT993">
            <v>0</v>
          </cell>
          <cell r="AX993" t="str">
            <v>Yes</v>
          </cell>
          <cell r="AZ993" t="str">
            <v>Yes</v>
          </cell>
        </row>
        <row r="994">
          <cell r="A994" t="str">
            <v>SEP 20</v>
          </cell>
          <cell r="B994">
            <v>844</v>
          </cell>
          <cell r="C994" t="str">
            <v>C49SZX20200165SX</v>
          </cell>
          <cell r="D994" t="str">
            <v>益田科技</v>
          </cell>
          <cell r="E994" t="str">
            <v>YSM20R(SV)-2</v>
          </cell>
          <cell r="F994" t="str">
            <v>#04930</v>
          </cell>
          <cell r="G994" t="e">
            <v>#REF!</v>
          </cell>
          <cell r="H994" t="e">
            <v>#REF!</v>
          </cell>
          <cell r="I994" t="str">
            <v>R-&gt;L</v>
          </cell>
          <cell r="J994" t="str">
            <v>No</v>
          </cell>
          <cell r="K994">
            <v>1</v>
          </cell>
          <cell r="L994">
            <v>110069</v>
          </cell>
          <cell r="M994" t="str">
            <v>DEC 20</v>
          </cell>
          <cell r="N994">
            <v>44182</v>
          </cell>
          <cell r="O994">
            <v>11116478</v>
          </cell>
          <cell r="P994">
            <v>11687500</v>
          </cell>
          <cell r="Q994">
            <v>44169</v>
          </cell>
          <cell r="R994" t="str">
            <v>Yes</v>
          </cell>
          <cell r="S994" t="str">
            <v>C49</v>
          </cell>
          <cell r="T994" t="str">
            <v>SOUTH</v>
          </cell>
          <cell r="U994" t="str">
            <v>深圳</v>
          </cell>
          <cell r="V994" t="str">
            <v>SZ 深圳</v>
          </cell>
          <cell r="W994" t="str">
            <v>SX</v>
          </cell>
          <cell r="X994" t="str">
            <v>JPY</v>
          </cell>
          <cell r="Y994">
            <v>11687500</v>
          </cell>
          <cell r="Z994">
            <v>1</v>
          </cell>
          <cell r="AA994">
            <v>11687500</v>
          </cell>
          <cell r="AB994">
            <v>7.4899999999999994E-2</v>
          </cell>
          <cell r="AC994">
            <v>875393.74999999988</v>
          </cell>
          <cell r="AD994">
            <v>105047.24999999999</v>
          </cell>
          <cell r="AE994">
            <v>0.12</v>
          </cell>
          <cell r="AF994">
            <v>44093</v>
          </cell>
          <cell r="AG994" t="str">
            <v>DAP SZ</v>
          </cell>
          <cell r="AI994"/>
          <cell r="AK994">
            <v>0.1</v>
          </cell>
          <cell r="AL994">
            <v>1168750</v>
          </cell>
          <cell r="AM994">
            <v>44082</v>
          </cell>
          <cell r="AN994" t="str">
            <v>Yes</v>
          </cell>
          <cell r="AO994">
            <v>0.9</v>
          </cell>
          <cell r="AP994">
            <v>10518750</v>
          </cell>
          <cell r="AQ994">
            <v>44166</v>
          </cell>
          <cell r="AR994">
            <v>44180</v>
          </cell>
          <cell r="AS994">
            <v>0</v>
          </cell>
          <cell r="AT994">
            <v>0</v>
          </cell>
          <cell r="AX994" t="str">
            <v>Yes</v>
          </cell>
          <cell r="AZ994" t="str">
            <v>Yes</v>
          </cell>
        </row>
        <row r="995">
          <cell r="A995" t="str">
            <v>SEP 20</v>
          </cell>
          <cell r="B995">
            <v>845</v>
          </cell>
          <cell r="C995" t="str">
            <v>C49SZX20200159JY</v>
          </cell>
          <cell r="D995" t="str">
            <v>昊亮迪</v>
          </cell>
          <cell r="E995" t="str">
            <v>YSM10</v>
          </cell>
          <cell r="F995" t="str">
            <v>#73562</v>
          </cell>
          <cell r="G995" t="e">
            <v>#REF!</v>
          </cell>
          <cell r="H995" t="e">
            <v>#REF!</v>
          </cell>
          <cell r="I995" t="str">
            <v>L-&gt;R</v>
          </cell>
          <cell r="J995" t="str">
            <v>No</v>
          </cell>
          <cell r="K995">
            <v>1</v>
          </cell>
          <cell r="L995">
            <v>110043</v>
          </cell>
          <cell r="M995" t="str">
            <v>NOV 20</v>
          </cell>
          <cell r="N995">
            <v>44160</v>
          </cell>
          <cell r="O995">
            <v>11116457</v>
          </cell>
          <cell r="P995">
            <v>6600000</v>
          </cell>
          <cell r="Q995">
            <v>44136</v>
          </cell>
          <cell r="R995" t="str">
            <v>No</v>
          </cell>
          <cell r="S995" t="str">
            <v>C49</v>
          </cell>
          <cell r="T995" t="str">
            <v>SOUTH</v>
          </cell>
          <cell r="U995" t="str">
            <v>深圳</v>
          </cell>
          <cell r="V995" t="str">
            <v>SZ 深圳</v>
          </cell>
          <cell r="W995" t="str">
            <v>JY</v>
          </cell>
          <cell r="X995" t="str">
            <v>JPY</v>
          </cell>
          <cell r="Y995">
            <v>6600000</v>
          </cell>
          <cell r="Z995">
            <v>1</v>
          </cell>
          <cell r="AA995">
            <v>6600000</v>
          </cell>
          <cell r="AB995">
            <v>7.4899999999999994E-2</v>
          </cell>
          <cell r="AC995">
            <v>494339.99999999994</v>
          </cell>
          <cell r="AD995">
            <v>59320.799999999988</v>
          </cell>
          <cell r="AE995">
            <v>0.12</v>
          </cell>
          <cell r="AF995">
            <v>44085</v>
          </cell>
          <cell r="AG995" t="str">
            <v>DAP SZ</v>
          </cell>
          <cell r="AI995"/>
          <cell r="AK995">
            <v>0.1</v>
          </cell>
          <cell r="AL995">
            <v>660000</v>
          </cell>
          <cell r="AM995">
            <v>44099</v>
          </cell>
          <cell r="AN995" t="str">
            <v>Yes</v>
          </cell>
          <cell r="AO995">
            <v>0.9</v>
          </cell>
          <cell r="AP995">
            <v>5940000</v>
          </cell>
          <cell r="AQ995">
            <v>44136</v>
          </cell>
          <cell r="AR995">
            <v>44155</v>
          </cell>
          <cell r="AS995">
            <v>0</v>
          </cell>
          <cell r="AT995">
            <v>0</v>
          </cell>
          <cell r="AX995" t="str">
            <v>Yes</v>
          </cell>
          <cell r="AZ995" t="str">
            <v>Yes</v>
          </cell>
          <cell r="BA995" t="str">
            <v>Yes</v>
          </cell>
        </row>
        <row r="996">
          <cell r="A996" t="str">
            <v>SEP 20</v>
          </cell>
          <cell r="B996">
            <v>846</v>
          </cell>
          <cell r="C996" t="str">
            <v>C28SZX20200084KC</v>
          </cell>
          <cell r="D996" t="str">
            <v>鑫联科</v>
          </cell>
          <cell r="E996" t="str">
            <v>YSi-V</v>
          </cell>
          <cell r="F996" t="str">
            <v>#28263</v>
          </cell>
          <cell r="G996" t="e">
            <v>#REF!</v>
          </cell>
          <cell r="H996" t="e">
            <v>#REF!</v>
          </cell>
          <cell r="I996" t="str">
            <v>R-&gt;L</v>
          </cell>
          <cell r="J996" t="str">
            <v>No</v>
          </cell>
          <cell r="K996">
            <v>1</v>
          </cell>
          <cell r="L996">
            <v>110081</v>
          </cell>
          <cell r="M996" t="str">
            <v>DEC 20</v>
          </cell>
          <cell r="R996" t="str">
            <v>No</v>
          </cell>
          <cell r="S996" t="str">
            <v>C28</v>
          </cell>
          <cell r="T996" t="str">
            <v>SOUTH</v>
          </cell>
          <cell r="U996" t="str">
            <v>深圳</v>
          </cell>
          <cell r="V996" t="str">
            <v>SZ 深圳</v>
          </cell>
          <cell r="W996" t="str">
            <v>KC</v>
          </cell>
          <cell r="X996" t="str">
            <v>RMB</v>
          </cell>
          <cell r="Y996">
            <v>420000</v>
          </cell>
          <cell r="Z996">
            <v>1.1299999999999999</v>
          </cell>
          <cell r="AA996">
            <v>420000</v>
          </cell>
          <cell r="AB996">
            <v>1.1299999999999999</v>
          </cell>
          <cell r="AC996">
            <v>420000</v>
          </cell>
          <cell r="AD996">
            <v>50400</v>
          </cell>
          <cell r="AE996">
            <v>0.12</v>
          </cell>
          <cell r="AF996">
            <v>44091</v>
          </cell>
          <cell r="AG996" t="str">
            <v>含税到厂</v>
          </cell>
          <cell r="AI996"/>
          <cell r="AL996">
            <v>0</v>
          </cell>
          <cell r="AN996" t="str">
            <v>No</v>
          </cell>
          <cell r="AO996">
            <v>0.7</v>
          </cell>
          <cell r="AP996">
            <v>294000</v>
          </cell>
          <cell r="AS996">
            <v>0</v>
          </cell>
          <cell r="AT996">
            <v>0</v>
          </cell>
        </row>
        <row r="997">
          <cell r="A997" t="str">
            <v>SEP 20</v>
          </cell>
          <cell r="B997">
            <v>847</v>
          </cell>
          <cell r="C997" t="str">
            <v>C49SZX20200168SX</v>
          </cell>
          <cell r="D997" t="str">
            <v>利速达</v>
          </cell>
          <cell r="E997" t="str">
            <v>YSM10</v>
          </cell>
          <cell r="F997" t="str">
            <v>#82124</v>
          </cell>
          <cell r="G997" t="e">
            <v>#REF!</v>
          </cell>
          <cell r="H997" t="e">
            <v>#REF!</v>
          </cell>
          <cell r="I997" t="str">
            <v>L-&gt;R</v>
          </cell>
          <cell r="J997" t="str">
            <v>MVC</v>
          </cell>
          <cell r="K997">
            <v>1</v>
          </cell>
          <cell r="L997" t="str">
            <v>110025(拆单110117)</v>
          </cell>
          <cell r="M997" t="str">
            <v>NOV 20</v>
          </cell>
          <cell r="N997">
            <v>44145</v>
          </cell>
          <cell r="O997">
            <v>11100446</v>
          </cell>
          <cell r="P997">
            <v>518000</v>
          </cell>
          <cell r="Q997">
            <v>44136</v>
          </cell>
          <cell r="R997" t="str">
            <v>No</v>
          </cell>
          <cell r="S997" t="str">
            <v>C49</v>
          </cell>
          <cell r="T997" t="str">
            <v>SOUTH</v>
          </cell>
          <cell r="U997" t="str">
            <v>深圳</v>
          </cell>
          <cell r="V997" t="str">
            <v>SZ 深圳</v>
          </cell>
          <cell r="W997" t="str">
            <v>SX</v>
          </cell>
          <cell r="X997" t="str">
            <v>RMB</v>
          </cell>
          <cell r="Y997">
            <v>518000</v>
          </cell>
          <cell r="Z997">
            <v>1.1299999999999999</v>
          </cell>
          <cell r="AA997">
            <v>518000</v>
          </cell>
          <cell r="AB997">
            <v>1.1299999999999999</v>
          </cell>
          <cell r="AC997">
            <v>518000</v>
          </cell>
          <cell r="AD997">
            <v>62160</v>
          </cell>
          <cell r="AE997">
            <v>0.12</v>
          </cell>
          <cell r="AF997">
            <v>44096</v>
          </cell>
          <cell r="AG997" t="str">
            <v>含税到厂</v>
          </cell>
          <cell r="AI997"/>
          <cell r="AK997">
            <v>0.1</v>
          </cell>
          <cell r="AL997">
            <v>51800</v>
          </cell>
          <cell r="AM997">
            <v>44099</v>
          </cell>
          <cell r="AN997" t="str">
            <v>Yes</v>
          </cell>
          <cell r="AO997">
            <v>0.9</v>
          </cell>
          <cell r="AP997">
            <v>466200</v>
          </cell>
          <cell r="AQ997">
            <v>44136</v>
          </cell>
          <cell r="AR997">
            <v>44140</v>
          </cell>
          <cell r="AS997">
            <v>0</v>
          </cell>
          <cell r="AT997">
            <v>0</v>
          </cell>
          <cell r="AX997" t="str">
            <v>Yes</v>
          </cell>
          <cell r="AZ997" t="str">
            <v>Yes</v>
          </cell>
        </row>
        <row r="998">
          <cell r="A998" t="str">
            <v>SEP 20</v>
          </cell>
          <cell r="B998">
            <v>848</v>
          </cell>
          <cell r="C998" t="str">
            <v>C49SZX20200172SS</v>
          </cell>
          <cell r="D998" t="str">
            <v>钧溢电子</v>
          </cell>
          <cell r="E998" t="str">
            <v>YSM20R-2</v>
          </cell>
          <cell r="F998" t="str">
            <v>#04111</v>
          </cell>
          <cell r="G998" t="e">
            <v>#REF!</v>
          </cell>
          <cell r="H998" t="e">
            <v>#REF!</v>
          </cell>
          <cell r="I998" t="str">
            <v>L-&gt;R</v>
          </cell>
          <cell r="J998" t="str">
            <v>MVC</v>
          </cell>
          <cell r="K998">
            <v>1</v>
          </cell>
          <cell r="L998" t="e">
            <v>#N/A</v>
          </cell>
          <cell r="M998" t="e">
            <v>#N/A</v>
          </cell>
          <cell r="N998"/>
          <cell r="O998"/>
          <cell r="P998"/>
          <cell r="Q998"/>
          <cell r="R998" t="str">
            <v>No</v>
          </cell>
          <cell r="S998" t="str">
            <v>C49</v>
          </cell>
          <cell r="T998" t="str">
            <v>SOUTH</v>
          </cell>
          <cell r="U998" t="str">
            <v>深圳</v>
          </cell>
          <cell r="V998" t="str">
            <v>SZ 深圳</v>
          </cell>
          <cell r="W998" t="str">
            <v>SS</v>
          </cell>
          <cell r="X998" t="str">
            <v>JPY</v>
          </cell>
          <cell r="Y998">
            <v>12306000</v>
          </cell>
          <cell r="Z998">
            <v>1</v>
          </cell>
          <cell r="AA998">
            <v>12306000</v>
          </cell>
          <cell r="AB998">
            <v>7.4899999999999994E-2</v>
          </cell>
          <cell r="AC998">
            <v>921719.39999999991</v>
          </cell>
          <cell r="AD998">
            <v>110606.32799999998</v>
          </cell>
          <cell r="AE998">
            <v>0.12</v>
          </cell>
          <cell r="AF998">
            <v>44096</v>
          </cell>
          <cell r="AG998" t="str">
            <v>DAP SZ</v>
          </cell>
          <cell r="AI998"/>
          <cell r="AJ998"/>
          <cell r="AK998"/>
          <cell r="AL998"/>
          <cell r="AM998"/>
          <cell r="AN998" t="str">
            <v>No</v>
          </cell>
          <cell r="AO998">
            <v>0.9</v>
          </cell>
          <cell r="AP998">
            <v>11075400</v>
          </cell>
          <cell r="AQ998"/>
          <cell r="AR998"/>
          <cell r="AS998">
            <v>0</v>
          </cell>
          <cell r="AT998">
            <v>0</v>
          </cell>
          <cell r="AV998"/>
          <cell r="AX998" t="str">
            <v>Cancel</v>
          </cell>
          <cell r="AY998"/>
          <cell r="AZ998"/>
          <cell r="BA998"/>
        </row>
        <row r="999">
          <cell r="A999" t="str">
            <v>SEP 20</v>
          </cell>
          <cell r="B999">
            <v>849</v>
          </cell>
          <cell r="C999" t="str">
            <v>C49SZX20200167EC</v>
          </cell>
          <cell r="D999" t="str">
            <v>海红天远</v>
          </cell>
          <cell r="E999" t="str">
            <v>YSM10</v>
          </cell>
          <cell r="F999" t="str">
            <v>#04726</v>
          </cell>
          <cell r="G999" t="e">
            <v>#REF!</v>
          </cell>
          <cell r="H999" t="e">
            <v>#REF!</v>
          </cell>
          <cell r="I999" t="str">
            <v>L-&gt;R</v>
          </cell>
          <cell r="J999" t="str">
            <v>MVC+ATS15</v>
          </cell>
          <cell r="K999">
            <v>1</v>
          </cell>
          <cell r="L999">
            <v>110050</v>
          </cell>
          <cell r="M999" t="str">
            <v>DEC 20</v>
          </cell>
          <cell r="N999">
            <v>44179</v>
          </cell>
          <cell r="O999">
            <v>11116477</v>
          </cell>
          <cell r="P999">
            <v>10000000</v>
          </cell>
          <cell r="Q999">
            <v>44166</v>
          </cell>
          <cell r="R999" t="str">
            <v>No</v>
          </cell>
          <cell r="S999" t="str">
            <v>C49</v>
          </cell>
          <cell r="T999" t="str">
            <v>SOUTH</v>
          </cell>
          <cell r="U999" t="str">
            <v>深圳</v>
          </cell>
          <cell r="V999" t="str">
            <v>SZ 深圳</v>
          </cell>
          <cell r="W999" t="str">
            <v>EC</v>
          </cell>
          <cell r="X999" t="str">
            <v>JPY</v>
          </cell>
          <cell r="Y999">
            <v>10000000</v>
          </cell>
          <cell r="Z999">
            <v>1</v>
          </cell>
          <cell r="AA999">
            <v>10000000</v>
          </cell>
          <cell r="AB999">
            <v>7.4899999999999994E-2</v>
          </cell>
          <cell r="AC999">
            <v>749000</v>
          </cell>
          <cell r="AD999">
            <v>89880</v>
          </cell>
          <cell r="AE999">
            <v>0.12</v>
          </cell>
          <cell r="AF999">
            <v>44092</v>
          </cell>
          <cell r="AG999" t="str">
            <v>CIF HK</v>
          </cell>
          <cell r="AI999"/>
          <cell r="AK999">
            <v>0.2</v>
          </cell>
          <cell r="AL999">
            <v>2000000</v>
          </cell>
          <cell r="AM999">
            <v>44103</v>
          </cell>
          <cell r="AN999" t="str">
            <v>Yes</v>
          </cell>
          <cell r="AO999">
            <v>0.8</v>
          </cell>
          <cell r="AP999">
            <v>8000000</v>
          </cell>
          <cell r="AQ999">
            <v>44172</v>
          </cell>
          <cell r="AR999">
            <v>44172</v>
          </cell>
          <cell r="AS999">
            <v>0</v>
          </cell>
          <cell r="AT999">
            <v>0</v>
          </cell>
          <cell r="AX999" t="str">
            <v>Yes</v>
          </cell>
          <cell r="AZ999" t="str">
            <v>Yes</v>
          </cell>
          <cell r="BA999" t="str">
            <v>Yes</v>
          </cell>
        </row>
        <row r="1000">
          <cell r="A1000" t="str">
            <v>SEP 20</v>
          </cell>
          <cell r="B1000">
            <v>850</v>
          </cell>
          <cell r="C1000" t="str">
            <v>C49SZX20200167EC</v>
          </cell>
          <cell r="D1000" t="str">
            <v>海红天远</v>
          </cell>
          <cell r="E1000" t="str">
            <v>YSM10</v>
          </cell>
          <cell r="F1000" t="str">
            <v>#04726</v>
          </cell>
          <cell r="G1000" t="e">
            <v>#REF!</v>
          </cell>
          <cell r="H1000" t="e">
            <v>#REF!</v>
          </cell>
          <cell r="I1000" t="str">
            <v>L-&gt;R</v>
          </cell>
          <cell r="J1000" t="str">
            <v>No</v>
          </cell>
          <cell r="K1000">
            <v>1</v>
          </cell>
          <cell r="L1000">
            <v>110026</v>
          </cell>
          <cell r="M1000" t="str">
            <v>DEC 20</v>
          </cell>
          <cell r="N1000">
            <v>44179</v>
          </cell>
          <cell r="O1000">
            <v>11116477</v>
          </cell>
          <cell r="P1000">
            <v>10000000</v>
          </cell>
          <cell r="Q1000">
            <v>44167</v>
          </cell>
          <cell r="R1000" t="str">
            <v>No</v>
          </cell>
          <cell r="S1000" t="str">
            <v>C49</v>
          </cell>
          <cell r="T1000" t="str">
            <v>SOUTH</v>
          </cell>
          <cell r="U1000" t="str">
            <v>深圳</v>
          </cell>
          <cell r="V1000" t="str">
            <v>SZ 深圳</v>
          </cell>
          <cell r="W1000" t="str">
            <v>EC</v>
          </cell>
          <cell r="X1000" t="str">
            <v>JPY</v>
          </cell>
          <cell r="Y1000">
            <v>10000000</v>
          </cell>
          <cell r="Z1000">
            <v>1</v>
          </cell>
          <cell r="AA1000">
            <v>10000000</v>
          </cell>
          <cell r="AB1000">
            <v>7.4899999999999994E-2</v>
          </cell>
          <cell r="AC1000">
            <v>749000</v>
          </cell>
          <cell r="AD1000">
            <v>89880</v>
          </cell>
          <cell r="AE1000">
            <v>0.12</v>
          </cell>
          <cell r="AF1000">
            <v>44092</v>
          </cell>
          <cell r="AG1000" t="str">
            <v>CIF HK</v>
          </cell>
          <cell r="AI1000"/>
          <cell r="AK1000">
            <v>0.2</v>
          </cell>
          <cell r="AL1000">
            <v>2000000</v>
          </cell>
          <cell r="AM1000">
            <v>44103</v>
          </cell>
          <cell r="AN1000" t="str">
            <v>Yes</v>
          </cell>
          <cell r="AO1000">
            <v>0.8</v>
          </cell>
          <cell r="AP1000">
            <v>8000000</v>
          </cell>
          <cell r="AQ1000">
            <v>44172</v>
          </cell>
          <cell r="AR1000">
            <v>44172</v>
          </cell>
          <cell r="AS1000">
            <v>0</v>
          </cell>
          <cell r="AT1000">
            <v>0</v>
          </cell>
          <cell r="AX1000" t="str">
            <v>Yes</v>
          </cell>
          <cell r="AZ1000" t="str">
            <v>Yes</v>
          </cell>
          <cell r="BA1000" t="str">
            <v>Yes</v>
          </cell>
        </row>
        <row r="1001">
          <cell r="A1001" t="str">
            <v>SEP 20</v>
          </cell>
          <cell r="B1001">
            <v>851</v>
          </cell>
          <cell r="C1001" t="str">
            <v>C49SZX20200167EC</v>
          </cell>
          <cell r="D1001" t="str">
            <v>海红天远</v>
          </cell>
          <cell r="E1001" t="str">
            <v>YSM20R(SV)-2</v>
          </cell>
          <cell r="F1001" t="str">
            <v>#04726</v>
          </cell>
          <cell r="G1001" t="e">
            <v>#REF!</v>
          </cell>
          <cell r="H1001" t="e">
            <v>#REF!</v>
          </cell>
          <cell r="I1001" t="str">
            <v>L-&gt;R</v>
          </cell>
          <cell r="J1001" t="str">
            <v>No</v>
          </cell>
          <cell r="K1001">
            <v>1</v>
          </cell>
          <cell r="L1001">
            <v>110069</v>
          </cell>
          <cell r="M1001" t="str">
            <v>DEC 20</v>
          </cell>
          <cell r="N1001">
            <v>44179</v>
          </cell>
          <cell r="O1001">
            <v>11116477</v>
          </cell>
          <cell r="P1001">
            <v>14200000</v>
          </cell>
          <cell r="Q1001">
            <v>44168</v>
          </cell>
          <cell r="R1001" t="str">
            <v>No</v>
          </cell>
          <cell r="S1001" t="str">
            <v>C49</v>
          </cell>
          <cell r="T1001" t="str">
            <v>SOUTH</v>
          </cell>
          <cell r="U1001" t="str">
            <v>深圳</v>
          </cell>
          <cell r="V1001" t="str">
            <v>SZ 深圳</v>
          </cell>
          <cell r="W1001" t="str">
            <v>EC</v>
          </cell>
          <cell r="X1001" t="str">
            <v>JPY</v>
          </cell>
          <cell r="Y1001">
            <v>14200000</v>
          </cell>
          <cell r="Z1001">
            <v>1</v>
          </cell>
          <cell r="AA1001">
            <v>14200000</v>
          </cell>
          <cell r="AB1001">
            <v>7.4899999999999994E-2</v>
          </cell>
          <cell r="AC1001">
            <v>1063580</v>
          </cell>
          <cell r="AD1001">
            <v>127629.59999999999</v>
          </cell>
          <cell r="AE1001">
            <v>0.12</v>
          </cell>
          <cell r="AF1001">
            <v>44092</v>
          </cell>
          <cell r="AG1001" t="str">
            <v>CIF HK</v>
          </cell>
          <cell r="AI1001"/>
          <cell r="AK1001">
            <v>0.2</v>
          </cell>
          <cell r="AL1001">
            <v>2840000</v>
          </cell>
          <cell r="AM1001">
            <v>44103</v>
          </cell>
          <cell r="AN1001" t="str">
            <v>Yes</v>
          </cell>
          <cell r="AO1001">
            <v>0.8</v>
          </cell>
          <cell r="AP1001">
            <v>11360000</v>
          </cell>
          <cell r="AQ1001">
            <v>44172</v>
          </cell>
          <cell r="AR1001">
            <v>44172</v>
          </cell>
          <cell r="AS1001">
            <v>0</v>
          </cell>
          <cell r="AT1001">
            <v>0</v>
          </cell>
          <cell r="AX1001" t="str">
            <v>Yes</v>
          </cell>
          <cell r="AZ1001" t="str">
            <v>Yes</v>
          </cell>
          <cell r="BA1001" t="str">
            <v>Yes</v>
          </cell>
        </row>
        <row r="1002">
          <cell r="A1002" t="str">
            <v>SEP 20</v>
          </cell>
          <cell r="B1002">
            <v>852</v>
          </cell>
          <cell r="C1002" t="str">
            <v>C49SZX20200177DY</v>
          </cell>
          <cell r="D1002" t="str">
            <v>擎宇精工</v>
          </cell>
          <cell r="E1002" t="str">
            <v>YSM20R-2</v>
          </cell>
          <cell r="F1002" t="str">
            <v>#04994</v>
          </cell>
          <cell r="G1002" t="e">
            <v>#REF!</v>
          </cell>
          <cell r="H1002" t="e">
            <v>#REF!</v>
          </cell>
          <cell r="I1002" t="str">
            <v>L-&gt;R</v>
          </cell>
          <cell r="J1002" t="str">
            <v>No</v>
          </cell>
          <cell r="K1002">
            <v>1</v>
          </cell>
          <cell r="L1002">
            <v>110047</v>
          </cell>
          <cell r="M1002" t="str">
            <v>OCT 20</v>
          </cell>
          <cell r="N1002">
            <v>44127</v>
          </cell>
          <cell r="O1002">
            <v>11100436</v>
          </cell>
          <cell r="P1002">
            <v>982000</v>
          </cell>
          <cell r="Q1002">
            <v>44105</v>
          </cell>
          <cell r="R1002" t="str">
            <v>Yes</v>
          </cell>
          <cell r="S1002" t="str">
            <v>C49</v>
          </cell>
          <cell r="T1002" t="str">
            <v>SOUTH</v>
          </cell>
          <cell r="U1002" t="str">
            <v>深圳</v>
          </cell>
          <cell r="V1002" t="str">
            <v>SZ 深圳</v>
          </cell>
          <cell r="W1002" t="str">
            <v>DY</v>
          </cell>
          <cell r="X1002" t="str">
            <v>RMB</v>
          </cell>
          <cell r="Y1002">
            <v>982000</v>
          </cell>
          <cell r="Z1002">
            <v>1.1299999999999999</v>
          </cell>
          <cell r="AA1002">
            <v>982000</v>
          </cell>
          <cell r="AB1002">
            <v>1.1299999999999999</v>
          </cell>
          <cell r="AC1002">
            <v>982000</v>
          </cell>
          <cell r="AD1002">
            <v>117840</v>
          </cell>
          <cell r="AE1002">
            <v>0.12</v>
          </cell>
          <cell r="AF1002">
            <v>44098</v>
          </cell>
          <cell r="AG1002" t="str">
            <v>含税到厂</v>
          </cell>
          <cell r="AI1002"/>
          <cell r="AK1002">
            <v>0.1</v>
          </cell>
          <cell r="AL1002">
            <v>98200</v>
          </cell>
          <cell r="AM1002">
            <v>44075</v>
          </cell>
          <cell r="AN1002" t="str">
            <v>Yes</v>
          </cell>
          <cell r="AO1002">
            <v>0.9</v>
          </cell>
          <cell r="AP1002">
            <v>883800</v>
          </cell>
          <cell r="AQ1002">
            <v>44105</v>
          </cell>
          <cell r="AR1002">
            <v>44124</v>
          </cell>
          <cell r="AS1002">
            <v>0</v>
          </cell>
          <cell r="AT1002">
            <v>0</v>
          </cell>
          <cell r="AX1002" t="str">
            <v>Yes</v>
          </cell>
          <cell r="AZ1002" t="str">
            <v>Yes</v>
          </cell>
          <cell r="BA1002" t="str">
            <v>Yes</v>
          </cell>
        </row>
        <row r="1003">
          <cell r="A1003" t="str">
            <v>SEP 20</v>
          </cell>
          <cell r="B1003">
            <v>853</v>
          </cell>
          <cell r="C1003" t="str">
            <v>C49SZX20200176SX</v>
          </cell>
          <cell r="D1003" t="str">
            <v>兴开泰</v>
          </cell>
          <cell r="E1003" t="str">
            <v>YSM20R-2</v>
          </cell>
          <cell r="F1003" t="str">
            <v>#46222</v>
          </cell>
          <cell r="G1003" t="e">
            <v>#REF!</v>
          </cell>
          <cell r="H1003" t="e">
            <v>#REF!</v>
          </cell>
          <cell r="I1003" t="str">
            <v>L-&gt;R</v>
          </cell>
          <cell r="J1003" t="str">
            <v>No</v>
          </cell>
          <cell r="K1003">
            <v>1</v>
          </cell>
          <cell r="L1003">
            <v>110384</v>
          </cell>
          <cell r="M1003" t="str">
            <v>JUL 21</v>
          </cell>
          <cell r="N1003">
            <v>44382</v>
          </cell>
          <cell r="O1003">
            <v>11116625</v>
          </cell>
          <cell r="P1003">
            <v>15000000</v>
          </cell>
          <cell r="Q1003">
            <v>44396</v>
          </cell>
          <cell r="R1003" t="str">
            <v>No</v>
          </cell>
          <cell r="S1003" t="str">
            <v>C49</v>
          </cell>
          <cell r="T1003" t="str">
            <v>SOUTH</v>
          </cell>
          <cell r="U1003" t="str">
            <v>深圳</v>
          </cell>
          <cell r="V1003" t="str">
            <v>SZ 深圳</v>
          </cell>
          <cell r="W1003" t="str">
            <v>SX</v>
          </cell>
          <cell r="X1003" t="str">
            <v>JPY</v>
          </cell>
          <cell r="Y1003">
            <v>15000000</v>
          </cell>
          <cell r="Z1003">
            <v>1</v>
          </cell>
          <cell r="AA1003">
            <v>15000000</v>
          </cell>
          <cell r="AB1003">
            <v>7.4899999999999994E-2</v>
          </cell>
          <cell r="AC1003">
            <v>1123500</v>
          </cell>
          <cell r="AD1003">
            <v>134820</v>
          </cell>
          <cell r="AE1003">
            <v>0.12</v>
          </cell>
          <cell r="AF1003">
            <v>44098</v>
          </cell>
          <cell r="AG1003" t="str">
            <v>DAP DG</v>
          </cell>
          <cell r="AI1003"/>
          <cell r="AK1003" t="str">
            <v>agree</v>
          </cell>
          <cell r="AL1003">
            <v>3691089</v>
          </cell>
          <cell r="AM1003">
            <v>44286</v>
          </cell>
          <cell r="AN1003" t="str">
            <v>Yes</v>
          </cell>
          <cell r="AO1003">
            <v>0.9</v>
          </cell>
          <cell r="AP1003">
            <v>13500000</v>
          </cell>
          <cell r="AQ1003">
            <v>44375</v>
          </cell>
          <cell r="AR1003">
            <v>44375</v>
          </cell>
          <cell r="AS1003">
            <v>0</v>
          </cell>
          <cell r="AT1003">
            <v>0</v>
          </cell>
          <cell r="AX1003" t="str">
            <v>Yes</v>
          </cell>
          <cell r="AZ1003" t="str">
            <v>Yes</v>
          </cell>
          <cell r="BA1003" t="str">
            <v>Yes</v>
          </cell>
        </row>
        <row r="1004">
          <cell r="A1004" t="str">
            <v>SEP 20</v>
          </cell>
          <cell r="B1004">
            <v>854</v>
          </cell>
          <cell r="C1004" t="str">
            <v>C49SZX20200176SX</v>
          </cell>
          <cell r="D1004" t="str">
            <v>兴开泰</v>
          </cell>
          <cell r="E1004" t="str">
            <v>YSM20R-2</v>
          </cell>
          <cell r="F1004" t="str">
            <v>#46222</v>
          </cell>
          <cell r="G1004" t="e">
            <v>#REF!</v>
          </cell>
          <cell r="H1004" t="e">
            <v>#REF!</v>
          </cell>
          <cell r="I1004" t="str">
            <v>R-&gt;L</v>
          </cell>
          <cell r="J1004" t="str">
            <v>No</v>
          </cell>
          <cell r="K1004">
            <v>1</v>
          </cell>
          <cell r="L1004">
            <v>110384</v>
          </cell>
          <cell r="M1004" t="str">
            <v>JUL 21</v>
          </cell>
          <cell r="N1004">
            <v>44382</v>
          </cell>
          <cell r="O1004">
            <v>11116625</v>
          </cell>
          <cell r="P1004">
            <v>15000000</v>
          </cell>
          <cell r="Q1004">
            <v>44396</v>
          </cell>
          <cell r="R1004" t="str">
            <v>No</v>
          </cell>
          <cell r="S1004" t="str">
            <v>C49</v>
          </cell>
          <cell r="T1004" t="str">
            <v>SOUTH</v>
          </cell>
          <cell r="U1004" t="str">
            <v>深圳</v>
          </cell>
          <cell r="V1004" t="str">
            <v>SZ 深圳</v>
          </cell>
          <cell r="W1004" t="str">
            <v>SX</v>
          </cell>
          <cell r="X1004" t="str">
            <v>JPY</v>
          </cell>
          <cell r="Y1004">
            <v>15000000</v>
          </cell>
          <cell r="Z1004">
            <v>1</v>
          </cell>
          <cell r="AA1004">
            <v>15000000</v>
          </cell>
          <cell r="AB1004">
            <v>7.4899999999999994E-2</v>
          </cell>
          <cell r="AC1004">
            <v>1123500</v>
          </cell>
          <cell r="AD1004">
            <v>134820</v>
          </cell>
          <cell r="AE1004">
            <v>0.12</v>
          </cell>
          <cell r="AF1004">
            <v>44098</v>
          </cell>
          <cell r="AG1004" t="str">
            <v>DAP DG</v>
          </cell>
          <cell r="AI1004"/>
          <cell r="AK1004"/>
          <cell r="AL1004"/>
          <cell r="AM1004">
            <v>44286</v>
          </cell>
          <cell r="AN1004" t="str">
            <v>Yes</v>
          </cell>
          <cell r="AO1004">
            <v>0.9</v>
          </cell>
          <cell r="AP1004">
            <v>13500000</v>
          </cell>
          <cell r="AQ1004">
            <v>44375</v>
          </cell>
          <cell r="AR1004">
            <v>44375</v>
          </cell>
          <cell r="AS1004">
            <v>0</v>
          </cell>
          <cell r="AT1004">
            <v>0</v>
          </cell>
          <cell r="AX1004" t="str">
            <v>Yes</v>
          </cell>
          <cell r="AZ1004" t="str">
            <v>Yes</v>
          </cell>
          <cell r="BA1004" t="str">
            <v>Yes</v>
          </cell>
        </row>
        <row r="1005">
          <cell r="A1005" t="str">
            <v>SEP 20</v>
          </cell>
          <cell r="B1005">
            <v>855</v>
          </cell>
          <cell r="C1005" t="str">
            <v>C49SZX20200176SX</v>
          </cell>
          <cell r="D1005" t="str">
            <v>兴开泰（合同吸嘴已发）</v>
          </cell>
          <cell r="E1005" t="str">
            <v>YSM10</v>
          </cell>
          <cell r="F1005" t="str">
            <v>#46222</v>
          </cell>
          <cell r="G1005" t="e">
            <v>#REF!</v>
          </cell>
          <cell r="H1005" t="e">
            <v>#REF!</v>
          </cell>
          <cell r="I1005" t="str">
            <v>L-&gt;R</v>
          </cell>
          <cell r="J1005" t="str">
            <v>MVC</v>
          </cell>
          <cell r="K1005">
            <v>1</v>
          </cell>
          <cell r="L1005">
            <v>110383</v>
          </cell>
          <cell r="M1005" t="str">
            <v>JUL 21</v>
          </cell>
          <cell r="R1005" t="str">
            <v>No</v>
          </cell>
          <cell r="S1005" t="str">
            <v>C49</v>
          </cell>
          <cell r="T1005" t="str">
            <v>SOUTH</v>
          </cell>
          <cell r="U1005" t="str">
            <v>深圳</v>
          </cell>
          <cell r="V1005" t="str">
            <v>SZ 深圳</v>
          </cell>
          <cell r="W1005" t="str">
            <v>SX</v>
          </cell>
          <cell r="X1005" t="str">
            <v>JPY</v>
          </cell>
          <cell r="Y1005">
            <v>6800000</v>
          </cell>
          <cell r="Z1005">
            <v>1</v>
          </cell>
          <cell r="AA1005">
            <v>6800000</v>
          </cell>
          <cell r="AB1005">
            <v>7.4899999999999994E-2</v>
          </cell>
          <cell r="AC1005">
            <v>509319.99999999994</v>
          </cell>
          <cell r="AD1005">
            <v>61118.399999999994</v>
          </cell>
          <cell r="AE1005">
            <v>0.12</v>
          </cell>
          <cell r="AF1005">
            <v>44098</v>
          </cell>
          <cell r="AG1005" t="str">
            <v>DAP DG</v>
          </cell>
          <cell r="AI1005"/>
          <cell r="AK1005"/>
          <cell r="AL1005"/>
          <cell r="AM1005">
            <v>44286</v>
          </cell>
          <cell r="AN1005" t="str">
            <v>Yes</v>
          </cell>
          <cell r="AO1005">
            <v>0.9</v>
          </cell>
          <cell r="AP1005">
            <v>6120000</v>
          </cell>
          <cell r="AQ1005">
            <v>44375</v>
          </cell>
          <cell r="AR1005">
            <v>44375</v>
          </cell>
          <cell r="AS1005">
            <v>0</v>
          </cell>
          <cell r="AT1005">
            <v>0</v>
          </cell>
          <cell r="AX1005" t="str">
            <v>Yes</v>
          </cell>
          <cell r="AZ1005" t="str">
            <v>Yes</v>
          </cell>
          <cell r="BA1005" t="str">
            <v>Yes</v>
          </cell>
        </row>
        <row r="1006">
          <cell r="A1006" t="str">
            <v>SEP 20</v>
          </cell>
          <cell r="B1006">
            <v>856</v>
          </cell>
          <cell r="C1006" t="str">
            <v>C49SZX20200151RX</v>
          </cell>
          <cell r="D1006" t="str">
            <v>富艾斯</v>
          </cell>
          <cell r="E1006" t="str">
            <v>YSM10</v>
          </cell>
          <cell r="F1006" t="str">
            <v>NA</v>
          </cell>
          <cell r="G1006" t="e">
            <v>#REF!</v>
          </cell>
          <cell r="H1006" t="e">
            <v>#REF!</v>
          </cell>
          <cell r="I1006" t="str">
            <v>L-&gt;R</v>
          </cell>
          <cell r="J1006" t="str">
            <v>MVC</v>
          </cell>
          <cell r="K1006">
            <v>1</v>
          </cell>
          <cell r="L1006" t="e">
            <v>#N/A</v>
          </cell>
          <cell r="M1006" t="e">
            <v>#N/A</v>
          </cell>
          <cell r="N1006"/>
          <cell r="O1006"/>
          <cell r="P1006"/>
          <cell r="Q1006"/>
          <cell r="R1006" t="str">
            <v>Yes</v>
          </cell>
          <cell r="S1006" t="str">
            <v>C49</v>
          </cell>
          <cell r="T1006" t="str">
            <v>SOUTH</v>
          </cell>
          <cell r="U1006" t="str">
            <v>深圳</v>
          </cell>
          <cell r="V1006" t="str">
            <v>SZ 深圳</v>
          </cell>
          <cell r="W1006" t="str">
            <v>RX</v>
          </cell>
          <cell r="X1006" t="str">
            <v>JPY</v>
          </cell>
          <cell r="Y1006">
            <v>6850000</v>
          </cell>
          <cell r="Z1006">
            <v>1</v>
          </cell>
          <cell r="AA1006">
            <v>6850000</v>
          </cell>
          <cell r="AB1006">
            <v>7.4899999999999994E-2</v>
          </cell>
          <cell r="AC1006">
            <v>513064.99999999994</v>
          </cell>
          <cell r="AD1006">
            <v>61567.799999999988</v>
          </cell>
          <cell r="AE1006">
            <v>0.12</v>
          </cell>
          <cell r="AF1006">
            <v>44100</v>
          </cell>
          <cell r="AG1006" t="str">
            <v>DAP SZ</v>
          </cell>
          <cell r="AI1006" t="str">
            <v>CNY 30,000</v>
          </cell>
          <cell r="AJ1006">
            <v>44102</v>
          </cell>
          <cell r="AK1006"/>
          <cell r="AL1006">
            <v>0</v>
          </cell>
          <cell r="AM1006">
            <v>44119</v>
          </cell>
          <cell r="AN1006" t="str">
            <v>Yes</v>
          </cell>
          <cell r="AO1006">
            <v>0.9</v>
          </cell>
          <cell r="AP1006">
            <v>6165000</v>
          </cell>
          <cell r="AQ1006"/>
          <cell r="AR1006"/>
          <cell r="AS1006">
            <v>0</v>
          </cell>
          <cell r="AT1006">
            <v>0</v>
          </cell>
          <cell r="AV1006"/>
          <cell r="AX1006" t="str">
            <v>Cancel</v>
          </cell>
          <cell r="AY1006"/>
          <cell r="AZ1006"/>
          <cell r="BA1006"/>
          <cell r="BB1006" t="str">
            <v>定金已退回</v>
          </cell>
        </row>
        <row r="1007">
          <cell r="A1007" t="str">
            <v>SEP 20</v>
          </cell>
          <cell r="B1007">
            <v>857</v>
          </cell>
          <cell r="C1007" t="str">
            <v>C49SZX20200178SS</v>
          </cell>
          <cell r="D1007" t="str">
            <v>顺鸿达</v>
          </cell>
          <cell r="E1007" t="str">
            <v>YSM10</v>
          </cell>
          <cell r="F1007" t="str">
            <v>#03645</v>
          </cell>
          <cell r="G1007" t="e">
            <v>#REF!</v>
          </cell>
          <cell r="H1007" t="e">
            <v>#REF!</v>
          </cell>
          <cell r="I1007" t="str">
            <v>R-&gt;L</v>
          </cell>
          <cell r="J1007" t="str">
            <v>MVC</v>
          </cell>
          <cell r="K1007">
            <v>1</v>
          </cell>
          <cell r="L1007">
            <v>110122</v>
          </cell>
          <cell r="M1007" t="str">
            <v>DEC 20</v>
          </cell>
          <cell r="N1007">
            <v>44196</v>
          </cell>
          <cell r="O1007">
            <v>11116488</v>
          </cell>
          <cell r="P1007">
            <v>8500000</v>
          </cell>
          <cell r="Q1007">
            <v>44166</v>
          </cell>
          <cell r="R1007" t="str">
            <v>Yes</v>
          </cell>
          <cell r="S1007" t="str">
            <v>C49</v>
          </cell>
          <cell r="T1007" t="str">
            <v>SOUTH</v>
          </cell>
          <cell r="U1007" t="str">
            <v>深圳</v>
          </cell>
          <cell r="V1007" t="str">
            <v>SZ 深圳</v>
          </cell>
          <cell r="W1007" t="str">
            <v>SS</v>
          </cell>
          <cell r="X1007" t="str">
            <v>JPY</v>
          </cell>
          <cell r="Y1007">
            <v>8500000</v>
          </cell>
          <cell r="Z1007">
            <v>1</v>
          </cell>
          <cell r="AA1007">
            <v>8500000</v>
          </cell>
          <cell r="AB1007">
            <v>7.4899999999999994E-2</v>
          </cell>
          <cell r="AC1007">
            <v>636650</v>
          </cell>
          <cell r="AD1007">
            <v>76398</v>
          </cell>
          <cell r="AE1007">
            <v>0.12</v>
          </cell>
          <cell r="AF1007">
            <v>44100</v>
          </cell>
          <cell r="AG1007" t="str">
            <v>DAP DG</v>
          </cell>
          <cell r="AI1007">
            <v>30000</v>
          </cell>
          <cell r="AJ1007">
            <v>44104</v>
          </cell>
          <cell r="AK1007">
            <v>0.1</v>
          </cell>
          <cell r="AL1007">
            <v>850000</v>
          </cell>
          <cell r="AM1007">
            <v>44136</v>
          </cell>
          <cell r="AN1007" t="str">
            <v>Yes</v>
          </cell>
          <cell r="AO1007">
            <v>0.9</v>
          </cell>
          <cell r="AP1007">
            <v>7650000</v>
          </cell>
          <cell r="AS1007">
            <v>0</v>
          </cell>
          <cell r="AT1007">
            <v>0</v>
          </cell>
          <cell r="AX1007" t="str">
            <v>Yes</v>
          </cell>
          <cell r="AZ1007" t="str">
            <v>Yes</v>
          </cell>
        </row>
        <row r="1008">
          <cell r="A1008" t="str">
            <v>SEP 20</v>
          </cell>
          <cell r="B1008">
            <v>858</v>
          </cell>
          <cell r="C1008" t="str">
            <v>C49SZX20200169DZ</v>
          </cell>
          <cell r="D1008" t="str">
            <v>兆晖</v>
          </cell>
          <cell r="E1008" t="str">
            <v>YSM10</v>
          </cell>
          <cell r="F1008" t="str">
            <v>#34562</v>
          </cell>
          <cell r="G1008" t="e">
            <v>#REF!</v>
          </cell>
          <cell r="H1008" t="e">
            <v>#REF!</v>
          </cell>
          <cell r="I1008" t="str">
            <v>L-&gt;R</v>
          </cell>
          <cell r="J1008" t="str">
            <v>MVC</v>
          </cell>
          <cell r="K1008">
            <v>1</v>
          </cell>
          <cell r="L1008">
            <v>110044</v>
          </cell>
          <cell r="M1008" t="str">
            <v>DEC 20</v>
          </cell>
          <cell r="N1008">
            <v>44174</v>
          </cell>
          <cell r="O1008">
            <v>11116474</v>
          </cell>
          <cell r="P1008">
            <v>7672500</v>
          </cell>
          <cell r="Q1008">
            <v>44166</v>
          </cell>
          <cell r="R1008" t="str">
            <v>No</v>
          </cell>
          <cell r="S1008" t="str">
            <v>C49</v>
          </cell>
          <cell r="T1008" t="str">
            <v>SOUTH</v>
          </cell>
          <cell r="U1008" t="str">
            <v>深圳</v>
          </cell>
          <cell r="V1008" t="str">
            <v>SZ 深圳</v>
          </cell>
          <cell r="W1008" t="str">
            <v>DZ</v>
          </cell>
          <cell r="X1008" t="str">
            <v>JPY</v>
          </cell>
          <cell r="Y1008">
            <v>7672500</v>
          </cell>
          <cell r="Z1008">
            <v>1</v>
          </cell>
          <cell r="AA1008">
            <v>7672500</v>
          </cell>
          <cell r="AB1008">
            <v>7.4899999999999994E-2</v>
          </cell>
          <cell r="AC1008">
            <v>574670.25</v>
          </cell>
          <cell r="AD1008">
            <v>68960.429999999993</v>
          </cell>
          <cell r="AE1008">
            <v>0.12</v>
          </cell>
          <cell r="AF1008">
            <v>44101</v>
          </cell>
          <cell r="AG1008" t="str">
            <v>CIF HK</v>
          </cell>
          <cell r="AI1008" t="str">
            <v>CNY 100,000</v>
          </cell>
          <cell r="AJ1008">
            <v>44103</v>
          </cell>
          <cell r="AK1008">
            <v>0.2</v>
          </cell>
          <cell r="AL1008">
            <v>1534500</v>
          </cell>
          <cell r="AM1008">
            <v>44105</v>
          </cell>
          <cell r="AN1008" t="str">
            <v>Yes</v>
          </cell>
          <cell r="AO1008">
            <v>0.8</v>
          </cell>
          <cell r="AP1008">
            <v>6138000</v>
          </cell>
          <cell r="AQ1008">
            <v>44173</v>
          </cell>
          <cell r="AR1008">
            <v>44173</v>
          </cell>
          <cell r="AS1008">
            <v>0</v>
          </cell>
          <cell r="AT1008">
            <v>0</v>
          </cell>
          <cell r="AX1008" t="str">
            <v>Yes</v>
          </cell>
          <cell r="AZ1008" t="str">
            <v>Yes</v>
          </cell>
        </row>
        <row r="1009">
          <cell r="A1009" t="str">
            <v>SEP 20</v>
          </cell>
          <cell r="B1009">
            <v>859</v>
          </cell>
          <cell r="C1009" t="str">
            <v>C49SZX20200169DZ</v>
          </cell>
          <cell r="D1009" t="str">
            <v>兆晖</v>
          </cell>
          <cell r="E1009" t="str">
            <v>YSM10</v>
          </cell>
          <cell r="F1009" t="str">
            <v>#34562</v>
          </cell>
          <cell r="G1009" t="e">
            <v>#REF!</v>
          </cell>
          <cell r="H1009" t="e">
            <v>#REF!</v>
          </cell>
          <cell r="I1009" t="str">
            <v>L-&gt;R</v>
          </cell>
          <cell r="J1009" t="str">
            <v>MVC</v>
          </cell>
          <cell r="K1009">
            <v>1</v>
          </cell>
          <cell r="L1009">
            <v>110044</v>
          </cell>
          <cell r="M1009" t="str">
            <v>DEC 20</v>
          </cell>
          <cell r="N1009">
            <v>44174</v>
          </cell>
          <cell r="O1009">
            <v>11116474</v>
          </cell>
          <cell r="P1009">
            <v>7672500</v>
          </cell>
          <cell r="Q1009">
            <v>44167</v>
          </cell>
          <cell r="R1009" t="str">
            <v>No</v>
          </cell>
          <cell r="S1009" t="str">
            <v>C49</v>
          </cell>
          <cell r="T1009" t="str">
            <v>SOUTH</v>
          </cell>
          <cell r="U1009" t="str">
            <v>深圳</v>
          </cell>
          <cell r="V1009" t="str">
            <v>SZ 深圳</v>
          </cell>
          <cell r="W1009" t="str">
            <v>DZ</v>
          </cell>
          <cell r="X1009" t="str">
            <v>JPY</v>
          </cell>
          <cell r="Y1009">
            <v>7672500</v>
          </cell>
          <cell r="Z1009">
            <v>1</v>
          </cell>
          <cell r="AA1009">
            <v>7672500</v>
          </cell>
          <cell r="AB1009">
            <v>7.4899999999999994E-2</v>
          </cell>
          <cell r="AC1009">
            <v>574670.25</v>
          </cell>
          <cell r="AD1009">
            <v>68960.429999999993</v>
          </cell>
          <cell r="AE1009">
            <v>0.12</v>
          </cell>
          <cell r="AF1009">
            <v>44101</v>
          </cell>
          <cell r="AG1009" t="str">
            <v>CIF HK</v>
          </cell>
          <cell r="AI1009"/>
          <cell r="AJ1009"/>
          <cell r="AK1009">
            <v>0.2</v>
          </cell>
          <cell r="AL1009">
            <v>1534500</v>
          </cell>
          <cell r="AM1009">
            <v>44106</v>
          </cell>
          <cell r="AN1009" t="str">
            <v>Yes</v>
          </cell>
          <cell r="AO1009">
            <v>0.8</v>
          </cell>
          <cell r="AP1009">
            <v>6138000</v>
          </cell>
          <cell r="AQ1009">
            <v>44174</v>
          </cell>
          <cell r="AR1009">
            <v>44173</v>
          </cell>
          <cell r="AS1009">
            <v>0</v>
          </cell>
          <cell r="AT1009">
            <v>0</v>
          </cell>
          <cell r="AX1009" t="str">
            <v>Yes</v>
          </cell>
          <cell r="AZ1009" t="str">
            <v>Yes</v>
          </cell>
        </row>
        <row r="1010">
          <cell r="A1010" t="str">
            <v>SEP 20</v>
          </cell>
          <cell r="B1010">
            <v>860</v>
          </cell>
          <cell r="C1010" t="str">
            <v>C49SZX20200169DZ</v>
          </cell>
          <cell r="D1010" t="str">
            <v>兆晖</v>
          </cell>
          <cell r="E1010" t="str">
            <v>YSM10</v>
          </cell>
          <cell r="F1010" t="str">
            <v>#34562</v>
          </cell>
          <cell r="G1010" t="e">
            <v>#REF!</v>
          </cell>
          <cell r="H1010" t="e">
            <v>#REF!</v>
          </cell>
          <cell r="I1010" t="str">
            <v>L-&gt;R</v>
          </cell>
          <cell r="J1010" t="str">
            <v>MVC</v>
          </cell>
          <cell r="K1010">
            <v>1</v>
          </cell>
          <cell r="L1010">
            <v>110044</v>
          </cell>
          <cell r="M1010" t="str">
            <v>DEC 20</v>
          </cell>
          <cell r="N1010">
            <v>44174</v>
          </cell>
          <cell r="O1010">
            <v>11116474</v>
          </cell>
          <cell r="P1010">
            <v>7672500</v>
          </cell>
          <cell r="Q1010">
            <v>44168</v>
          </cell>
          <cell r="R1010" t="str">
            <v>No</v>
          </cell>
          <cell r="S1010" t="str">
            <v>C49</v>
          </cell>
          <cell r="T1010" t="str">
            <v>SOUTH</v>
          </cell>
          <cell r="U1010" t="str">
            <v>深圳</v>
          </cell>
          <cell r="V1010" t="str">
            <v>SZ 深圳</v>
          </cell>
          <cell r="W1010" t="str">
            <v>DZ</v>
          </cell>
          <cell r="X1010" t="str">
            <v>JPY</v>
          </cell>
          <cell r="Y1010">
            <v>7672500</v>
          </cell>
          <cell r="Z1010">
            <v>1</v>
          </cell>
          <cell r="AA1010">
            <v>7672500</v>
          </cell>
          <cell r="AB1010">
            <v>7.4899999999999994E-2</v>
          </cell>
          <cell r="AC1010">
            <v>574670.25</v>
          </cell>
          <cell r="AD1010">
            <v>68960.429999999993</v>
          </cell>
          <cell r="AE1010">
            <v>0.12</v>
          </cell>
          <cell r="AF1010">
            <v>44101</v>
          </cell>
          <cell r="AG1010" t="str">
            <v>CIF HK</v>
          </cell>
          <cell r="AI1010"/>
          <cell r="AJ1010"/>
          <cell r="AK1010">
            <v>0.2</v>
          </cell>
          <cell r="AL1010">
            <v>1534500</v>
          </cell>
          <cell r="AM1010">
            <v>44107</v>
          </cell>
          <cell r="AN1010" t="str">
            <v>Yes</v>
          </cell>
          <cell r="AO1010">
            <v>0.8</v>
          </cell>
          <cell r="AP1010">
            <v>6138000</v>
          </cell>
          <cell r="AQ1010">
            <v>44175</v>
          </cell>
          <cell r="AR1010">
            <v>44173</v>
          </cell>
          <cell r="AS1010">
            <v>0</v>
          </cell>
          <cell r="AT1010">
            <v>0</v>
          </cell>
          <cell r="AX1010" t="str">
            <v>Yes</v>
          </cell>
          <cell r="AZ1010" t="str">
            <v>Yes</v>
          </cell>
        </row>
        <row r="1011">
          <cell r="A1011" t="str">
            <v>SEP 20</v>
          </cell>
          <cell r="B1011">
            <v>861</v>
          </cell>
          <cell r="C1011" t="str">
            <v>C49SZX20200169DZ</v>
          </cell>
          <cell r="D1011" t="str">
            <v>兆晖</v>
          </cell>
          <cell r="E1011" t="str">
            <v>YSM10</v>
          </cell>
          <cell r="F1011" t="str">
            <v>#34562</v>
          </cell>
          <cell r="G1011" t="e">
            <v>#REF!</v>
          </cell>
          <cell r="H1011" t="e">
            <v>#REF!</v>
          </cell>
          <cell r="I1011" t="str">
            <v>L-&gt;R</v>
          </cell>
          <cell r="J1011" t="str">
            <v>MVC</v>
          </cell>
          <cell r="K1011">
            <v>1</v>
          </cell>
          <cell r="L1011">
            <v>110044</v>
          </cell>
          <cell r="M1011" t="str">
            <v>DEC 20</v>
          </cell>
          <cell r="N1011">
            <v>44174</v>
          </cell>
          <cell r="O1011">
            <v>11116474</v>
          </cell>
          <cell r="P1011">
            <v>7672500</v>
          </cell>
          <cell r="Q1011">
            <v>44169</v>
          </cell>
          <cell r="R1011" t="str">
            <v>No</v>
          </cell>
          <cell r="S1011" t="str">
            <v>C49</v>
          </cell>
          <cell r="T1011" t="str">
            <v>SOUTH</v>
          </cell>
          <cell r="U1011" t="str">
            <v>深圳</v>
          </cell>
          <cell r="V1011" t="str">
            <v>SZ 深圳</v>
          </cell>
          <cell r="W1011" t="str">
            <v>DZ</v>
          </cell>
          <cell r="X1011" t="str">
            <v>JPY</v>
          </cell>
          <cell r="Y1011">
            <v>7672500</v>
          </cell>
          <cell r="Z1011">
            <v>1</v>
          </cell>
          <cell r="AA1011">
            <v>7672500</v>
          </cell>
          <cell r="AB1011">
            <v>7.4899999999999994E-2</v>
          </cell>
          <cell r="AC1011">
            <v>574670.25</v>
          </cell>
          <cell r="AD1011">
            <v>68960.429999999993</v>
          </cell>
          <cell r="AE1011">
            <v>0.12</v>
          </cell>
          <cell r="AF1011">
            <v>44101</v>
          </cell>
          <cell r="AG1011" t="str">
            <v>CIF HK</v>
          </cell>
          <cell r="AI1011"/>
          <cell r="AJ1011"/>
          <cell r="AK1011">
            <v>0.2</v>
          </cell>
          <cell r="AL1011">
            <v>1534500</v>
          </cell>
          <cell r="AM1011">
            <v>44108</v>
          </cell>
          <cell r="AN1011" t="str">
            <v>Yes</v>
          </cell>
          <cell r="AO1011">
            <v>0.8</v>
          </cell>
          <cell r="AP1011">
            <v>6138000</v>
          </cell>
          <cell r="AQ1011">
            <v>44176</v>
          </cell>
          <cell r="AR1011">
            <v>44173</v>
          </cell>
          <cell r="AS1011">
            <v>0</v>
          </cell>
          <cell r="AT1011">
            <v>0</v>
          </cell>
          <cell r="AX1011" t="str">
            <v>Yes</v>
          </cell>
          <cell r="AZ1011" t="str">
            <v>Yes</v>
          </cell>
        </row>
        <row r="1012">
          <cell r="A1012" t="str">
            <v>SEP 20</v>
          </cell>
          <cell r="B1012">
            <v>862</v>
          </cell>
          <cell r="C1012" t="str">
            <v>C49SZX20200175JY</v>
          </cell>
          <cell r="D1012" t="str">
            <v>百纳海</v>
          </cell>
          <cell r="E1012" t="str">
            <v>YSM20R-2</v>
          </cell>
          <cell r="F1012" t="str">
            <v>#04652</v>
          </cell>
          <cell r="G1012" t="e">
            <v>#REF!</v>
          </cell>
          <cell r="H1012" t="e">
            <v>#REF!</v>
          </cell>
          <cell r="I1012" t="str">
            <v>L-&gt;R</v>
          </cell>
          <cell r="J1012" t="str">
            <v>No</v>
          </cell>
          <cell r="K1012">
            <v>1</v>
          </cell>
          <cell r="L1012">
            <v>110137</v>
          </cell>
          <cell r="M1012" t="str">
            <v>NOV 20</v>
          </cell>
          <cell r="N1012">
            <v>44160</v>
          </cell>
          <cell r="O1012">
            <v>11116458</v>
          </cell>
          <cell r="P1012">
            <v>12910000</v>
          </cell>
          <cell r="Q1012">
            <v>44136</v>
          </cell>
          <cell r="R1012" t="str">
            <v>No</v>
          </cell>
          <cell r="S1012" t="str">
            <v>C49</v>
          </cell>
          <cell r="T1012" t="str">
            <v>SOUTH</v>
          </cell>
          <cell r="U1012" t="str">
            <v>深圳</v>
          </cell>
          <cell r="V1012" t="str">
            <v>SZ 深圳</v>
          </cell>
          <cell r="W1012" t="str">
            <v>JY</v>
          </cell>
          <cell r="X1012" t="str">
            <v>JPY</v>
          </cell>
          <cell r="Y1012">
            <v>12910000</v>
          </cell>
          <cell r="Z1012">
            <v>1</v>
          </cell>
          <cell r="AA1012">
            <v>12910000</v>
          </cell>
          <cell r="AB1012">
            <v>7.4899999999999994E-2</v>
          </cell>
          <cell r="AC1012">
            <v>966958.99999999988</v>
          </cell>
          <cell r="AD1012">
            <v>116035.07999999999</v>
          </cell>
          <cell r="AE1012">
            <v>0.12</v>
          </cell>
          <cell r="AF1012">
            <v>44099</v>
          </cell>
          <cell r="AG1012" t="str">
            <v>DAP SZ</v>
          </cell>
          <cell r="AI1012"/>
          <cell r="AK1012">
            <v>0.1</v>
          </cell>
          <cell r="AL1012">
            <v>1291000</v>
          </cell>
          <cell r="AM1012">
            <v>44105</v>
          </cell>
          <cell r="AN1012" t="str">
            <v>Yes</v>
          </cell>
          <cell r="AO1012">
            <v>0.9</v>
          </cell>
          <cell r="AP1012">
            <v>11619000</v>
          </cell>
          <cell r="AQ1012">
            <v>44105</v>
          </cell>
          <cell r="AR1012">
            <v>44125</v>
          </cell>
          <cell r="AS1012">
            <v>0</v>
          </cell>
          <cell r="AT1012">
            <v>0</v>
          </cell>
          <cell r="AX1012" t="str">
            <v>Yes</v>
          </cell>
          <cell r="AZ1012" t="str">
            <v>Yes</v>
          </cell>
          <cell r="BA1012" t="str">
            <v>Yes</v>
          </cell>
        </row>
        <row r="1013">
          <cell r="A1013" t="str">
            <v>SEP 20</v>
          </cell>
          <cell r="B1013">
            <v>863</v>
          </cell>
          <cell r="C1013" t="str">
            <v>C49SZX20200179MZ</v>
          </cell>
          <cell r="D1013" t="str">
            <v>鸿南</v>
          </cell>
          <cell r="E1013" t="str">
            <v>YSM10</v>
          </cell>
          <cell r="F1013" t="str">
            <v>#56802</v>
          </cell>
          <cell r="G1013" t="e">
            <v>#REF!</v>
          </cell>
          <cell r="H1013" t="e">
            <v>#REF!</v>
          </cell>
          <cell r="I1013" t="str">
            <v>R-&gt;L</v>
          </cell>
          <cell r="J1013" t="str">
            <v>MVC</v>
          </cell>
          <cell r="K1013">
            <v>1</v>
          </cell>
          <cell r="L1013">
            <v>110026</v>
          </cell>
          <cell r="M1013" t="str">
            <v>DEC 20</v>
          </cell>
          <cell r="N1013">
            <v>44189</v>
          </cell>
          <cell r="O1013">
            <v>11116485</v>
          </cell>
          <cell r="P1013">
            <v>9000000</v>
          </cell>
          <cell r="Q1013">
            <v>44166</v>
          </cell>
          <cell r="R1013" t="str">
            <v>No</v>
          </cell>
          <cell r="S1013" t="str">
            <v>C49</v>
          </cell>
          <cell r="T1013" t="str">
            <v>SOUTH</v>
          </cell>
          <cell r="U1013" t="str">
            <v>深圳</v>
          </cell>
          <cell r="V1013" t="str">
            <v>SZ 深圳</v>
          </cell>
          <cell r="W1013" t="str">
            <v>MZ</v>
          </cell>
          <cell r="X1013" t="str">
            <v>JPY</v>
          </cell>
          <cell r="Y1013">
            <v>9000000</v>
          </cell>
          <cell r="Z1013">
            <v>1</v>
          </cell>
          <cell r="AA1013">
            <v>9000000</v>
          </cell>
          <cell r="AB1013">
            <v>7.4899999999999994E-2</v>
          </cell>
          <cell r="AC1013">
            <v>674100</v>
          </cell>
          <cell r="AD1013">
            <v>80892</v>
          </cell>
          <cell r="AE1013">
            <v>0.12</v>
          </cell>
          <cell r="AF1013">
            <v>44102</v>
          </cell>
          <cell r="AG1013" t="str">
            <v>CIF HK</v>
          </cell>
          <cell r="AI1013"/>
          <cell r="AK1013">
            <v>0.1</v>
          </cell>
          <cell r="AL1013">
            <v>900000</v>
          </cell>
          <cell r="AM1013">
            <v>44105</v>
          </cell>
          <cell r="AN1013" t="str">
            <v>Yes</v>
          </cell>
          <cell r="AO1013" t="str">
            <v>AGREE</v>
          </cell>
          <cell r="AP1013">
            <v>6690000</v>
          </cell>
          <cell r="AQ1013">
            <v>44105</v>
          </cell>
          <cell r="AR1013">
            <v>44124</v>
          </cell>
          <cell r="AS1013" t="str">
            <v>AGREE</v>
          </cell>
          <cell r="AT1013">
            <v>8920000</v>
          </cell>
          <cell r="AU1013">
            <v>44145</v>
          </cell>
          <cell r="AV1013">
            <v>44172</v>
          </cell>
          <cell r="AX1013" t="str">
            <v>Yes</v>
          </cell>
          <cell r="AZ1013" t="str">
            <v>Yes</v>
          </cell>
          <cell r="BA1013" t="str">
            <v>Yes</v>
          </cell>
        </row>
        <row r="1014">
          <cell r="A1014" t="str">
            <v>SEP 20</v>
          </cell>
          <cell r="B1014">
            <v>864</v>
          </cell>
          <cell r="C1014" t="str">
            <v>C49SZX20200179MZ</v>
          </cell>
          <cell r="D1014" t="str">
            <v>鸿南</v>
          </cell>
          <cell r="E1014" t="str">
            <v>YSM20R-2</v>
          </cell>
          <cell r="F1014" t="str">
            <v>#56802</v>
          </cell>
          <cell r="G1014" t="e">
            <v>#REF!</v>
          </cell>
          <cell r="H1014" t="e">
            <v>#REF!</v>
          </cell>
          <cell r="I1014" t="str">
            <v>R-&gt;L</v>
          </cell>
          <cell r="J1014" t="str">
            <v>No</v>
          </cell>
          <cell r="K1014">
            <v>1</v>
          </cell>
          <cell r="L1014">
            <v>110097</v>
          </cell>
          <cell r="M1014" t="str">
            <v>DEC 20</v>
          </cell>
          <cell r="N1014">
            <v>44189</v>
          </cell>
          <cell r="O1014">
            <v>11116485</v>
          </cell>
          <cell r="P1014">
            <v>13300000</v>
          </cell>
          <cell r="Q1014">
            <v>44166</v>
          </cell>
          <cell r="R1014" t="str">
            <v>No</v>
          </cell>
          <cell r="S1014" t="str">
            <v>C49</v>
          </cell>
          <cell r="T1014" t="str">
            <v>SOUTH</v>
          </cell>
          <cell r="U1014" t="str">
            <v>深圳</v>
          </cell>
          <cell r="V1014" t="str">
            <v>SZ 深圳</v>
          </cell>
          <cell r="W1014" t="str">
            <v>MZ</v>
          </cell>
          <cell r="X1014" t="str">
            <v>JPY</v>
          </cell>
          <cell r="Y1014">
            <v>13300000</v>
          </cell>
          <cell r="Z1014">
            <v>1</v>
          </cell>
          <cell r="AA1014">
            <v>13300000</v>
          </cell>
          <cell r="AB1014">
            <v>7.4899999999999994E-2</v>
          </cell>
          <cell r="AC1014">
            <v>996169.99999999988</v>
          </cell>
          <cell r="AD1014">
            <v>119540.39999999998</v>
          </cell>
          <cell r="AE1014">
            <v>0.12</v>
          </cell>
          <cell r="AF1014">
            <v>44102</v>
          </cell>
          <cell r="AG1014" t="str">
            <v>CIF HK</v>
          </cell>
          <cell r="AI1014"/>
          <cell r="AK1014">
            <v>0.1</v>
          </cell>
          <cell r="AL1014">
            <v>1330000</v>
          </cell>
          <cell r="AM1014">
            <v>44106</v>
          </cell>
          <cell r="AN1014" t="str">
            <v>Yes</v>
          </cell>
          <cell r="AO1014" t="str">
            <v>AGREE</v>
          </cell>
          <cell r="AP1014">
            <v>0</v>
          </cell>
          <cell r="AQ1014">
            <v>44105</v>
          </cell>
          <cell r="AR1014">
            <v>44124</v>
          </cell>
          <cell r="AS1014" t="str">
            <v>AGREE</v>
          </cell>
          <cell r="AT1014">
            <v>4460000</v>
          </cell>
          <cell r="AU1014">
            <v>44145</v>
          </cell>
          <cell r="AV1014">
            <v>44172</v>
          </cell>
          <cell r="AX1014" t="str">
            <v>Yes</v>
          </cell>
          <cell r="AZ1014" t="str">
            <v>Yes</v>
          </cell>
          <cell r="BA1014" t="str">
            <v>Yes</v>
          </cell>
        </row>
        <row r="1015">
          <cell r="A1015" t="str">
            <v>SEP 20</v>
          </cell>
          <cell r="B1015">
            <v>865</v>
          </cell>
          <cell r="C1015" t="str">
            <v>C49SZX20200171DZ</v>
          </cell>
          <cell r="D1015" t="str">
            <v>皇家显示</v>
          </cell>
          <cell r="E1015" t="str">
            <v>YSM40R-4</v>
          </cell>
          <cell r="F1015" t="str">
            <v>#04067</v>
          </cell>
          <cell r="G1015" t="e">
            <v>#REF!</v>
          </cell>
          <cell r="H1015" t="e">
            <v>#REF!</v>
          </cell>
          <cell r="I1015" t="str">
            <v>L-&gt;R</v>
          </cell>
          <cell r="J1015" t="str">
            <v>No</v>
          </cell>
          <cell r="K1015">
            <v>1</v>
          </cell>
          <cell r="L1015" t="str">
            <v>49F103708</v>
          </cell>
          <cell r="M1015" t="str">
            <v>NOV 20</v>
          </cell>
          <cell r="N1015">
            <v>44141</v>
          </cell>
          <cell r="O1015">
            <v>11100447</v>
          </cell>
          <cell r="P1015">
            <v>1400000</v>
          </cell>
          <cell r="Q1015">
            <v>44136</v>
          </cell>
          <cell r="R1015" t="str">
            <v>Yes</v>
          </cell>
          <cell r="S1015" t="str">
            <v>C49</v>
          </cell>
          <cell r="T1015" t="str">
            <v>SOUTH</v>
          </cell>
          <cell r="U1015" t="str">
            <v>深圳</v>
          </cell>
          <cell r="V1015" t="str">
            <v>SZ 深圳</v>
          </cell>
          <cell r="W1015" t="str">
            <v>DZ</v>
          </cell>
          <cell r="X1015" t="str">
            <v>RMB</v>
          </cell>
          <cell r="Y1015">
            <v>1400000</v>
          </cell>
          <cell r="Z1015">
            <v>1.1299999999999999</v>
          </cell>
          <cell r="AA1015">
            <v>1400000</v>
          </cell>
          <cell r="AB1015">
            <v>1.1299999999999999</v>
          </cell>
          <cell r="AC1015">
            <v>1400000</v>
          </cell>
          <cell r="AD1015">
            <v>168000</v>
          </cell>
          <cell r="AE1015">
            <v>0.12</v>
          </cell>
          <cell r="AF1015">
            <v>44102</v>
          </cell>
          <cell r="AG1015" t="str">
            <v>含税到厂</v>
          </cell>
          <cell r="AI1015"/>
          <cell r="AK1015">
            <v>0.2</v>
          </cell>
          <cell r="AL1015">
            <v>280000</v>
          </cell>
          <cell r="AM1015">
            <v>44103</v>
          </cell>
          <cell r="AN1015" t="str">
            <v>Yes</v>
          </cell>
          <cell r="AO1015">
            <v>0.8</v>
          </cell>
          <cell r="AP1015">
            <v>1120000</v>
          </cell>
          <cell r="AQ1015">
            <v>44136</v>
          </cell>
          <cell r="AR1015">
            <v>44138</v>
          </cell>
          <cell r="AS1015">
            <v>0</v>
          </cell>
          <cell r="AT1015">
            <v>0</v>
          </cell>
          <cell r="AX1015" t="str">
            <v>Yes</v>
          </cell>
          <cell r="AZ1015" t="str">
            <v>Yes</v>
          </cell>
          <cell r="BA1015" t="str">
            <v>Yes</v>
          </cell>
        </row>
        <row r="1016">
          <cell r="A1016" t="str">
            <v>SEP 20</v>
          </cell>
          <cell r="B1016">
            <v>866</v>
          </cell>
          <cell r="C1016" t="str">
            <v>C49SZX20200171DZ</v>
          </cell>
          <cell r="D1016" t="str">
            <v>皇家显示</v>
          </cell>
          <cell r="E1016" t="str">
            <v>YSM40R-4</v>
          </cell>
          <cell r="F1016" t="str">
            <v>#04067</v>
          </cell>
          <cell r="G1016" t="e">
            <v>#REF!</v>
          </cell>
          <cell r="H1016" t="e">
            <v>#REF!</v>
          </cell>
          <cell r="I1016" t="str">
            <v>L-&gt;R</v>
          </cell>
          <cell r="J1016" t="str">
            <v>No</v>
          </cell>
          <cell r="K1016">
            <v>1</v>
          </cell>
          <cell r="L1016" t="str">
            <v>49F103708</v>
          </cell>
          <cell r="M1016" t="str">
            <v>NOV 20</v>
          </cell>
          <cell r="N1016">
            <v>44153</v>
          </cell>
          <cell r="O1016">
            <v>11100447</v>
          </cell>
          <cell r="P1016">
            <v>1400000</v>
          </cell>
          <cell r="Q1016">
            <v>44136</v>
          </cell>
          <cell r="R1016" t="str">
            <v>Yes</v>
          </cell>
          <cell r="S1016" t="str">
            <v>C49</v>
          </cell>
          <cell r="T1016" t="str">
            <v>SOUTH</v>
          </cell>
          <cell r="U1016" t="str">
            <v>深圳</v>
          </cell>
          <cell r="V1016" t="str">
            <v>SZ 深圳</v>
          </cell>
          <cell r="W1016" t="str">
            <v>DZ</v>
          </cell>
          <cell r="X1016" t="str">
            <v>RMB</v>
          </cell>
          <cell r="Y1016">
            <v>1400000</v>
          </cell>
          <cell r="Z1016">
            <v>1.1299999999999999</v>
          </cell>
          <cell r="AA1016">
            <v>1400000</v>
          </cell>
          <cell r="AB1016">
            <v>1.1299999999999999</v>
          </cell>
          <cell r="AC1016">
            <v>1400000</v>
          </cell>
          <cell r="AD1016">
            <v>168000</v>
          </cell>
          <cell r="AE1016">
            <v>0.12</v>
          </cell>
          <cell r="AF1016">
            <v>44102</v>
          </cell>
          <cell r="AG1016" t="str">
            <v>含税到厂</v>
          </cell>
          <cell r="AI1016"/>
          <cell r="AK1016">
            <v>0.2</v>
          </cell>
          <cell r="AL1016">
            <v>280000</v>
          </cell>
          <cell r="AM1016">
            <v>44103</v>
          </cell>
          <cell r="AN1016" t="str">
            <v>Yes</v>
          </cell>
          <cell r="AO1016">
            <v>0.8</v>
          </cell>
          <cell r="AP1016">
            <v>1120000</v>
          </cell>
          <cell r="AQ1016">
            <v>44136</v>
          </cell>
          <cell r="AR1016">
            <v>44152</v>
          </cell>
          <cell r="AS1016">
            <v>0</v>
          </cell>
          <cell r="AT1016">
            <v>0</v>
          </cell>
          <cell r="AX1016" t="str">
            <v>Yes</v>
          </cell>
          <cell r="AZ1016" t="str">
            <v>Yes</v>
          </cell>
          <cell r="BA1016" t="str">
            <v>Yes</v>
          </cell>
        </row>
        <row r="1017">
          <cell r="A1017" t="str">
            <v>SEP 20</v>
          </cell>
          <cell r="B1017">
            <v>867</v>
          </cell>
          <cell r="C1017" t="str">
            <v>C49SZX20200170DZ</v>
          </cell>
          <cell r="D1017" t="str">
            <v>嘉裕</v>
          </cell>
          <cell r="E1017" t="str">
            <v>YSM20R-2</v>
          </cell>
          <cell r="F1017" t="str">
            <v>#04342</v>
          </cell>
          <cell r="G1017" t="e">
            <v>#REF!</v>
          </cell>
          <cell r="H1017" t="e">
            <v>#REF!</v>
          </cell>
          <cell r="I1017" t="str">
            <v>L-&gt;R</v>
          </cell>
          <cell r="J1017" t="str">
            <v>No</v>
          </cell>
          <cell r="K1017">
            <v>1</v>
          </cell>
          <cell r="L1017">
            <v>110068</v>
          </cell>
          <cell r="M1017" t="str">
            <v>DEC 20</v>
          </cell>
          <cell r="N1017">
            <v>44183</v>
          </cell>
          <cell r="O1017">
            <v>11116476</v>
          </cell>
          <cell r="P1017">
            <v>17531000</v>
          </cell>
          <cell r="Q1017">
            <v>44166</v>
          </cell>
          <cell r="R1017" t="str">
            <v>No</v>
          </cell>
          <cell r="S1017" t="str">
            <v>C49</v>
          </cell>
          <cell r="T1017" t="str">
            <v>SOUTH</v>
          </cell>
          <cell r="U1017" t="str">
            <v>深圳</v>
          </cell>
          <cell r="V1017" t="str">
            <v>SZ 深圳</v>
          </cell>
          <cell r="W1017" t="str">
            <v>DZ</v>
          </cell>
          <cell r="X1017" t="str">
            <v>JPY</v>
          </cell>
          <cell r="Y1017">
            <v>17531000</v>
          </cell>
          <cell r="Z1017">
            <v>1</v>
          </cell>
          <cell r="AA1017">
            <v>17531000</v>
          </cell>
          <cell r="AB1017">
            <v>7.4899999999999994E-2</v>
          </cell>
          <cell r="AC1017">
            <v>1313071.8999999999</v>
          </cell>
          <cell r="AD1017">
            <v>157568.628</v>
          </cell>
          <cell r="AE1017">
            <v>0.12</v>
          </cell>
          <cell r="AF1017">
            <v>44098</v>
          </cell>
          <cell r="AG1017" t="str">
            <v>CIF HK</v>
          </cell>
          <cell r="AI1017"/>
          <cell r="AK1017">
            <v>0.3</v>
          </cell>
          <cell r="AL1017">
            <v>5259300</v>
          </cell>
          <cell r="AM1017">
            <v>44103</v>
          </cell>
          <cell r="AN1017" t="str">
            <v>Yes</v>
          </cell>
          <cell r="AO1017">
            <v>0.7</v>
          </cell>
          <cell r="AP1017">
            <v>12271700</v>
          </cell>
          <cell r="AQ1017">
            <v>44155</v>
          </cell>
          <cell r="AR1017">
            <v>44160</v>
          </cell>
          <cell r="AS1017">
            <v>0</v>
          </cell>
          <cell r="AT1017">
            <v>0</v>
          </cell>
          <cell r="AX1017" t="str">
            <v>Yes</v>
          </cell>
        </row>
        <row r="1018">
          <cell r="A1018" t="str">
            <v>SEP 20</v>
          </cell>
          <cell r="B1018">
            <v>868</v>
          </cell>
          <cell r="C1018" t="str">
            <v>C49SZX20200170DZ</v>
          </cell>
          <cell r="D1018" t="str">
            <v>嘉裕</v>
          </cell>
          <cell r="E1018" t="str">
            <v>YSM20R(SV)-2</v>
          </cell>
          <cell r="F1018" t="str">
            <v>#04342</v>
          </cell>
          <cell r="G1018" t="e">
            <v>#REF!</v>
          </cell>
          <cell r="H1018" t="e">
            <v>#REF!</v>
          </cell>
          <cell r="I1018" t="str">
            <v>L-&gt;R</v>
          </cell>
          <cell r="J1018" t="str">
            <v>cATS10+MVC</v>
          </cell>
          <cell r="K1018">
            <v>1</v>
          </cell>
          <cell r="L1018">
            <v>109980</v>
          </cell>
          <cell r="M1018" t="str">
            <v>DEC 20</v>
          </cell>
          <cell r="N1018">
            <v>44183</v>
          </cell>
          <cell r="O1018">
            <v>11116471</v>
          </cell>
          <cell r="P1018">
            <v>17531000</v>
          </cell>
          <cell r="Q1018">
            <v>44139</v>
          </cell>
          <cell r="R1018" t="str">
            <v>No</v>
          </cell>
          <cell r="S1018" t="str">
            <v>C49</v>
          </cell>
          <cell r="T1018" t="str">
            <v>SOUTH</v>
          </cell>
          <cell r="U1018" t="str">
            <v>深圳</v>
          </cell>
          <cell r="V1018" t="str">
            <v>SZ 深圳</v>
          </cell>
          <cell r="W1018" t="str">
            <v>DZ</v>
          </cell>
          <cell r="X1018" t="str">
            <v>JPY</v>
          </cell>
          <cell r="Y1018">
            <v>17531000</v>
          </cell>
          <cell r="Z1018">
            <v>1</v>
          </cell>
          <cell r="AA1018">
            <v>17531000</v>
          </cell>
          <cell r="AB1018">
            <v>7.4899999999999994E-2</v>
          </cell>
          <cell r="AC1018">
            <v>1313071.8999999999</v>
          </cell>
          <cell r="AD1018">
            <v>157568.628</v>
          </cell>
          <cell r="AE1018">
            <v>0.12</v>
          </cell>
          <cell r="AF1018">
            <v>44098</v>
          </cell>
          <cell r="AG1018" t="str">
            <v>CIF HK</v>
          </cell>
          <cell r="AI1018"/>
          <cell r="AK1018">
            <v>0.3</v>
          </cell>
          <cell r="AL1018">
            <v>5259300</v>
          </cell>
          <cell r="AM1018">
            <v>44075</v>
          </cell>
          <cell r="AN1018" t="str">
            <v>Yes</v>
          </cell>
          <cell r="AO1018">
            <v>0.7</v>
          </cell>
          <cell r="AP1018">
            <v>12271700</v>
          </cell>
          <cell r="AQ1018">
            <v>44155</v>
          </cell>
          <cell r="AR1018">
            <v>44160</v>
          </cell>
          <cell r="AS1018">
            <v>0</v>
          </cell>
          <cell r="AT1018">
            <v>0</v>
          </cell>
          <cell r="AX1018" t="str">
            <v>Yes</v>
          </cell>
        </row>
        <row r="1019">
          <cell r="A1019" t="str">
            <v>SEP 20</v>
          </cell>
          <cell r="B1019">
            <v>869</v>
          </cell>
          <cell r="C1019" t="str">
            <v>C28SZX20200086KC</v>
          </cell>
          <cell r="D1019" t="str">
            <v>嘉裕</v>
          </cell>
          <cell r="E1019" t="str">
            <v>TROI-7700E</v>
          </cell>
          <cell r="F1019" t="str">
            <v>#04342</v>
          </cell>
          <cell r="G1019" t="e">
            <v>#REF!</v>
          </cell>
          <cell r="H1019" t="e">
            <v>#REF!</v>
          </cell>
          <cell r="I1019" t="str">
            <v>L-&gt;R</v>
          </cell>
          <cell r="J1019" t="str">
            <v>No</v>
          </cell>
          <cell r="K1019">
            <v>1</v>
          </cell>
          <cell r="L1019" t="str">
            <v>B28110113</v>
          </cell>
          <cell r="M1019" t="str">
            <v>DEC 20</v>
          </cell>
          <cell r="N1019">
            <v>44183</v>
          </cell>
          <cell r="O1019">
            <v>11116473</v>
          </cell>
          <cell r="P1019">
            <v>51000</v>
          </cell>
          <cell r="Q1019" t="str">
            <v>DEC 20</v>
          </cell>
          <cell r="R1019" t="str">
            <v>No</v>
          </cell>
          <cell r="S1019" t="str">
            <v>C28</v>
          </cell>
          <cell r="T1019" t="str">
            <v>SOUTH</v>
          </cell>
          <cell r="U1019" t="str">
            <v>深圳</v>
          </cell>
          <cell r="V1019" t="str">
            <v>SZ 深圳</v>
          </cell>
          <cell r="W1019" t="str">
            <v>KC</v>
          </cell>
          <cell r="X1019" t="str">
            <v>USD</v>
          </cell>
          <cell r="Y1019">
            <v>51000</v>
          </cell>
          <cell r="Z1019">
            <v>1</v>
          </cell>
          <cell r="AA1019">
            <v>51000</v>
          </cell>
          <cell r="AB1019">
            <v>7.8</v>
          </cell>
          <cell r="AC1019">
            <v>397800</v>
          </cell>
          <cell r="AD1019">
            <v>47736</v>
          </cell>
          <cell r="AE1019">
            <v>0.12</v>
          </cell>
          <cell r="AF1019">
            <v>44102</v>
          </cell>
          <cell r="AG1019" t="str">
            <v>CIF HK</v>
          </cell>
          <cell r="AK1019">
            <v>0.3</v>
          </cell>
          <cell r="AL1019">
            <v>15300</v>
          </cell>
          <cell r="AM1019">
            <v>44076</v>
          </cell>
          <cell r="AN1019" t="str">
            <v>Yes</v>
          </cell>
          <cell r="AO1019">
            <v>0.7</v>
          </cell>
          <cell r="AP1019">
            <v>35700</v>
          </cell>
          <cell r="AQ1019">
            <v>44155</v>
          </cell>
          <cell r="AR1019">
            <v>44160</v>
          </cell>
          <cell r="AS1019">
            <v>0</v>
          </cell>
          <cell r="AT1019">
            <v>0</v>
          </cell>
          <cell r="AX1019" t="str">
            <v>Yes</v>
          </cell>
        </row>
        <row r="1020">
          <cell r="A1020" t="str">
            <v>SEP 20</v>
          </cell>
          <cell r="B1020">
            <v>870</v>
          </cell>
          <cell r="C1020" t="str">
            <v>C28SZX20200087KC</v>
          </cell>
          <cell r="D1020" t="str">
            <v>嘉裕</v>
          </cell>
          <cell r="E1020" t="str">
            <v>YCP10</v>
          </cell>
          <cell r="F1020" t="str">
            <v>#04342</v>
          </cell>
          <cell r="G1020" t="e">
            <v>#REF!</v>
          </cell>
          <cell r="H1020" t="e">
            <v>#REF!</v>
          </cell>
          <cell r="I1020" t="str">
            <v>L-&gt;R</v>
          </cell>
          <cell r="J1020" t="str">
            <v>No</v>
          </cell>
          <cell r="K1020">
            <v>1</v>
          </cell>
          <cell r="L1020">
            <v>110045</v>
          </cell>
          <cell r="M1020" t="str">
            <v>DEC 20</v>
          </cell>
          <cell r="O1020">
            <v>11116462</v>
          </cell>
          <cell r="P1020">
            <v>5820000</v>
          </cell>
          <cell r="Q1020">
            <v>44136</v>
          </cell>
          <cell r="R1020" t="str">
            <v>No</v>
          </cell>
          <cell r="S1020" t="str">
            <v>C28</v>
          </cell>
          <cell r="T1020" t="str">
            <v>SOUTH</v>
          </cell>
          <cell r="U1020" t="str">
            <v>深圳</v>
          </cell>
          <cell r="V1020" t="str">
            <v>SZ 深圳</v>
          </cell>
          <cell r="W1020" t="str">
            <v>KC</v>
          </cell>
          <cell r="X1020" t="str">
            <v>JPY</v>
          </cell>
          <cell r="Y1020">
            <v>5820000</v>
          </cell>
          <cell r="Z1020">
            <v>1</v>
          </cell>
          <cell r="AA1020">
            <v>5820000</v>
          </cell>
          <cell r="AB1020">
            <v>7.4899999999999994E-2</v>
          </cell>
          <cell r="AC1020">
            <v>435917.99999999994</v>
          </cell>
          <cell r="AD1020">
            <v>52310.159999999989</v>
          </cell>
          <cell r="AE1020">
            <v>0.12</v>
          </cell>
          <cell r="AF1020">
            <v>44102</v>
          </cell>
          <cell r="AG1020" t="str">
            <v>CIF HK</v>
          </cell>
          <cell r="AK1020">
            <v>0.3</v>
          </cell>
          <cell r="AL1020">
            <v>1746000</v>
          </cell>
          <cell r="AM1020">
            <v>44077</v>
          </cell>
          <cell r="AN1020" t="str">
            <v>Yes</v>
          </cell>
          <cell r="AO1020">
            <v>0.7</v>
          </cell>
          <cell r="AP1020">
            <v>4073999.9999999995</v>
          </cell>
          <cell r="AQ1020">
            <v>44155</v>
          </cell>
          <cell r="AR1020">
            <v>44160</v>
          </cell>
          <cell r="AS1020">
            <v>0</v>
          </cell>
          <cell r="AT1020">
            <v>0</v>
          </cell>
          <cell r="AX1020" t="str">
            <v>Yes</v>
          </cell>
        </row>
        <row r="1021">
          <cell r="A1021" t="str">
            <v>SEP 20</v>
          </cell>
          <cell r="B1021">
            <v>871</v>
          </cell>
          <cell r="C1021" t="str">
            <v>C28SZX20200088KC</v>
          </cell>
          <cell r="D1021" t="str">
            <v>嘉裕</v>
          </cell>
          <cell r="E1021" t="str">
            <v>Heller 1809MK5</v>
          </cell>
          <cell r="F1021" t="str">
            <v>#04342</v>
          </cell>
          <cell r="G1021" t="e">
            <v>#REF!</v>
          </cell>
          <cell r="H1021" t="e">
            <v>#REF!</v>
          </cell>
          <cell r="I1021" t="str">
            <v>L-&gt;R</v>
          </cell>
          <cell r="J1021" t="str">
            <v>No</v>
          </cell>
          <cell r="K1021">
            <v>1</v>
          </cell>
          <cell r="L1021" t="str">
            <v>B28110114</v>
          </cell>
          <cell r="M1021" t="str">
            <v>DEC 20</v>
          </cell>
          <cell r="N1021">
            <v>44183</v>
          </cell>
          <cell r="O1021">
            <v>11116472</v>
          </cell>
          <cell r="P1021">
            <v>79000</v>
          </cell>
          <cell r="Q1021" t="str">
            <v>DEC 20</v>
          </cell>
          <cell r="R1021" t="str">
            <v>No</v>
          </cell>
          <cell r="S1021" t="str">
            <v>C28</v>
          </cell>
          <cell r="T1021" t="str">
            <v>SOUTH</v>
          </cell>
          <cell r="U1021" t="str">
            <v>深圳</v>
          </cell>
          <cell r="V1021" t="str">
            <v>SZ 深圳</v>
          </cell>
          <cell r="W1021" t="str">
            <v>KC</v>
          </cell>
          <cell r="X1021" t="str">
            <v>USD</v>
          </cell>
          <cell r="Y1021">
            <v>79000</v>
          </cell>
          <cell r="Z1021">
            <v>1</v>
          </cell>
          <cell r="AA1021">
            <v>79000</v>
          </cell>
          <cell r="AB1021">
            <v>7.8</v>
          </cell>
          <cell r="AC1021">
            <v>616200</v>
          </cell>
          <cell r="AD1021">
            <v>73944</v>
          </cell>
          <cell r="AE1021">
            <v>0.12</v>
          </cell>
          <cell r="AF1021">
            <v>44102</v>
          </cell>
          <cell r="AG1021" t="str">
            <v>CIF HK</v>
          </cell>
          <cell r="AK1021">
            <v>0.3</v>
          </cell>
          <cell r="AL1021">
            <v>23700</v>
          </cell>
          <cell r="AM1021">
            <v>44078</v>
          </cell>
          <cell r="AN1021" t="str">
            <v>Yes</v>
          </cell>
          <cell r="AO1021">
            <v>0.7</v>
          </cell>
          <cell r="AP1021">
            <v>55300</v>
          </cell>
          <cell r="AQ1021">
            <v>44155</v>
          </cell>
          <cell r="AR1021">
            <v>44160</v>
          </cell>
          <cell r="AS1021">
            <v>0</v>
          </cell>
          <cell r="AT1021">
            <v>0</v>
          </cell>
          <cell r="AX1021" t="str">
            <v>Yes</v>
          </cell>
          <cell r="AZ1021" t="str">
            <v>Y</v>
          </cell>
        </row>
        <row r="1022">
          <cell r="A1022" t="str">
            <v>SEP 20</v>
          </cell>
          <cell r="B1022">
            <v>872</v>
          </cell>
          <cell r="C1022" t="str">
            <v>C49SZX20200180SX</v>
          </cell>
          <cell r="D1022" t="str">
            <v>东陆</v>
          </cell>
          <cell r="E1022" t="str">
            <v>YSM20R-2</v>
          </cell>
          <cell r="F1022" t="str">
            <v>#76624</v>
          </cell>
          <cell r="G1022" t="e">
            <v>#REF!</v>
          </cell>
          <cell r="H1022" t="e">
            <v>#REF!</v>
          </cell>
          <cell r="I1022" t="str">
            <v>R-&gt;L</v>
          </cell>
          <cell r="J1022" t="str">
            <v>MVC</v>
          </cell>
          <cell r="K1022">
            <v>1</v>
          </cell>
          <cell r="L1022">
            <v>110107</v>
          </cell>
          <cell r="M1022" t="str">
            <v>JAN 21</v>
          </cell>
          <cell r="N1022">
            <v>44231</v>
          </cell>
          <cell r="O1022">
            <v>11116511</v>
          </cell>
          <cell r="P1022">
            <v>12704790</v>
          </cell>
          <cell r="Q1022">
            <v>44228</v>
          </cell>
          <cell r="R1022" t="str">
            <v>No</v>
          </cell>
          <cell r="S1022" t="str">
            <v>C49</v>
          </cell>
          <cell r="T1022" t="str">
            <v>SOUTH</v>
          </cell>
          <cell r="U1022" t="str">
            <v>深圳</v>
          </cell>
          <cell r="V1022" t="str">
            <v>SZ 深圳</v>
          </cell>
          <cell r="W1022" t="str">
            <v>SX</v>
          </cell>
          <cell r="X1022" t="str">
            <v>JPY</v>
          </cell>
          <cell r="Y1022">
            <v>12704790</v>
          </cell>
          <cell r="Z1022">
            <v>1</v>
          </cell>
          <cell r="AA1022">
            <v>12704790</v>
          </cell>
          <cell r="AB1022">
            <v>7.4899999999999994E-2</v>
          </cell>
          <cell r="AC1022">
            <v>951588.77099999995</v>
          </cell>
          <cell r="AD1022">
            <v>114190.65251999999</v>
          </cell>
          <cell r="AE1022">
            <v>0.12</v>
          </cell>
          <cell r="AF1022">
            <v>44104</v>
          </cell>
          <cell r="AG1022" t="str">
            <v>DAP SZ</v>
          </cell>
          <cell r="AI1022"/>
          <cell r="AK1022">
            <v>0.2</v>
          </cell>
          <cell r="AL1022">
            <v>2540958</v>
          </cell>
          <cell r="AM1022">
            <v>44105</v>
          </cell>
          <cell r="AN1022" t="str">
            <v>Yes</v>
          </cell>
          <cell r="AO1022">
            <v>0.8</v>
          </cell>
          <cell r="AP1022">
            <v>10163832</v>
          </cell>
          <cell r="AQ1022">
            <v>44229</v>
          </cell>
          <cell r="AR1022">
            <v>44229</v>
          </cell>
          <cell r="AS1022">
            <v>0</v>
          </cell>
          <cell r="AT1022">
            <v>0</v>
          </cell>
          <cell r="AX1022" t="str">
            <v>Yes</v>
          </cell>
          <cell r="AZ1022" t="str">
            <v>Y</v>
          </cell>
          <cell r="BA1022" t="str">
            <v>Y</v>
          </cell>
        </row>
        <row r="1023">
          <cell r="A1023" t="str">
            <v>SEP 20</v>
          </cell>
          <cell r="B1023">
            <v>873</v>
          </cell>
          <cell r="C1023" t="str">
            <v>C49SZX20200180SX</v>
          </cell>
          <cell r="D1023" t="str">
            <v>东陆</v>
          </cell>
          <cell r="E1023" t="str">
            <v>YSM20R-2</v>
          </cell>
          <cell r="F1023" t="str">
            <v>#76624</v>
          </cell>
          <cell r="G1023" t="e">
            <v>#REF!</v>
          </cell>
          <cell r="H1023" t="e">
            <v>#REF!</v>
          </cell>
          <cell r="I1023" t="str">
            <v>L-&gt;R</v>
          </cell>
          <cell r="J1023" t="str">
            <v>No</v>
          </cell>
          <cell r="K1023">
            <v>1</v>
          </cell>
          <cell r="L1023">
            <v>110106</v>
          </cell>
          <cell r="M1023" t="str">
            <v>JAN 21</v>
          </cell>
          <cell r="N1023">
            <v>44231</v>
          </cell>
          <cell r="O1023">
            <v>11116511</v>
          </cell>
          <cell r="P1023">
            <v>12704790</v>
          </cell>
          <cell r="Q1023">
            <v>44229</v>
          </cell>
          <cell r="R1023" t="str">
            <v>No</v>
          </cell>
          <cell r="S1023" t="str">
            <v>C49</v>
          </cell>
          <cell r="T1023" t="str">
            <v>SOUTH</v>
          </cell>
          <cell r="U1023" t="str">
            <v>深圳</v>
          </cell>
          <cell r="V1023" t="str">
            <v>SZ 深圳</v>
          </cell>
          <cell r="W1023" t="str">
            <v>SX</v>
          </cell>
          <cell r="X1023" t="str">
            <v>JPY</v>
          </cell>
          <cell r="Y1023">
            <v>12704790</v>
          </cell>
          <cell r="Z1023">
            <v>1</v>
          </cell>
          <cell r="AA1023">
            <v>12704790</v>
          </cell>
          <cell r="AB1023">
            <v>7.4899999999999994E-2</v>
          </cell>
          <cell r="AC1023">
            <v>951588.77099999995</v>
          </cell>
          <cell r="AD1023">
            <v>114190.65251999999</v>
          </cell>
          <cell r="AE1023">
            <v>0.12</v>
          </cell>
          <cell r="AF1023">
            <v>44104</v>
          </cell>
          <cell r="AG1023" t="str">
            <v>DAP SZ</v>
          </cell>
          <cell r="AI1023"/>
          <cell r="AK1023">
            <v>0.2</v>
          </cell>
          <cell r="AL1023">
            <v>2540958</v>
          </cell>
          <cell r="AM1023">
            <v>44105</v>
          </cell>
          <cell r="AN1023" t="str">
            <v>Yes</v>
          </cell>
          <cell r="AO1023">
            <v>0.8</v>
          </cell>
          <cell r="AP1023">
            <v>10163832</v>
          </cell>
          <cell r="AQ1023">
            <v>44229</v>
          </cell>
          <cell r="AR1023">
            <v>44229</v>
          </cell>
          <cell r="AS1023">
            <v>0</v>
          </cell>
          <cell r="AT1023">
            <v>0</v>
          </cell>
          <cell r="AX1023" t="str">
            <v>Yes</v>
          </cell>
          <cell r="AZ1023" t="str">
            <v>Y</v>
          </cell>
          <cell r="BA1023" t="str">
            <v>Y</v>
          </cell>
        </row>
        <row r="1024">
          <cell r="A1024" t="str">
            <v>SEP 20</v>
          </cell>
          <cell r="B1024">
            <v>874</v>
          </cell>
          <cell r="C1024" t="str">
            <v>C49SZX20200181SX</v>
          </cell>
          <cell r="D1024" t="str">
            <v>东陆</v>
          </cell>
          <cell r="E1024" t="str">
            <v>YSM10</v>
          </cell>
          <cell r="F1024" t="str">
            <v>#76624</v>
          </cell>
          <cell r="G1024" t="e">
            <v>#REF!</v>
          </cell>
          <cell r="H1024" t="e">
            <v>#REF!</v>
          </cell>
          <cell r="I1024" t="str">
            <v>L-&gt;R</v>
          </cell>
          <cell r="J1024" t="str">
            <v>No</v>
          </cell>
          <cell r="K1024">
            <v>1</v>
          </cell>
          <cell r="L1024" t="str">
            <v>110151(拆分110270）</v>
          </cell>
          <cell r="M1024" t="str">
            <v>MAR 21</v>
          </cell>
          <cell r="N1024">
            <v>44267</v>
          </cell>
          <cell r="O1024">
            <v>11116533</v>
          </cell>
          <cell r="P1024">
            <v>7485110</v>
          </cell>
          <cell r="Q1024">
            <v>44256</v>
          </cell>
          <cell r="R1024" t="str">
            <v>No</v>
          </cell>
          <cell r="S1024" t="str">
            <v>C49</v>
          </cell>
          <cell r="T1024" t="str">
            <v>SOUTH</v>
          </cell>
          <cell r="U1024" t="str">
            <v>深圳</v>
          </cell>
          <cell r="V1024" t="str">
            <v>SZ 深圳</v>
          </cell>
          <cell r="W1024" t="str">
            <v>SX</v>
          </cell>
          <cell r="X1024" t="str">
            <v>JPY</v>
          </cell>
          <cell r="Y1024">
            <v>7485110</v>
          </cell>
          <cell r="Z1024">
            <v>1</v>
          </cell>
          <cell r="AA1024">
            <v>7485110</v>
          </cell>
          <cell r="AB1024">
            <v>7.4899999999999994E-2</v>
          </cell>
          <cell r="AC1024">
            <v>560634.73899999994</v>
          </cell>
          <cell r="AD1024">
            <v>67276.168679999988</v>
          </cell>
          <cell r="AE1024">
            <v>0.12</v>
          </cell>
          <cell r="AF1024">
            <v>44104</v>
          </cell>
          <cell r="AG1024" t="str">
            <v>DAP SZ</v>
          </cell>
          <cell r="AI1024" t="str">
            <v>CNY 20,000</v>
          </cell>
          <cell r="AJ1024">
            <v>44118</v>
          </cell>
          <cell r="AK1024">
            <v>0.2</v>
          </cell>
          <cell r="AL1024">
            <v>1497022</v>
          </cell>
          <cell r="AM1024">
            <v>44225</v>
          </cell>
          <cell r="AN1024" t="str">
            <v>Yes</v>
          </cell>
          <cell r="AO1024">
            <v>0.8</v>
          </cell>
          <cell r="AP1024">
            <v>5988088</v>
          </cell>
          <cell r="AQ1024">
            <v>44264</v>
          </cell>
          <cell r="AR1024">
            <v>44264</v>
          </cell>
          <cell r="AS1024">
            <v>0</v>
          </cell>
          <cell r="AT1024">
            <v>0</v>
          </cell>
          <cell r="AX1024" t="str">
            <v>Yes</v>
          </cell>
          <cell r="AZ1024" t="str">
            <v>Y</v>
          </cell>
          <cell r="BA1024" t="str">
            <v>Yes</v>
          </cell>
        </row>
        <row r="1025">
          <cell r="A1025" t="str">
            <v>SEP 20</v>
          </cell>
          <cell r="B1025">
            <v>875</v>
          </cell>
          <cell r="C1025" t="str">
            <v>C49SZX20200181SX</v>
          </cell>
          <cell r="D1025" t="str">
            <v>东陆</v>
          </cell>
          <cell r="E1025" t="str">
            <v>YSM10</v>
          </cell>
          <cell r="F1025" t="str">
            <v>#76624</v>
          </cell>
          <cell r="G1025" t="e">
            <v>#REF!</v>
          </cell>
          <cell r="H1025" t="e">
            <v>#REF!</v>
          </cell>
          <cell r="I1025" t="str">
            <v>L-&gt;R</v>
          </cell>
          <cell r="J1025" t="str">
            <v>No</v>
          </cell>
          <cell r="K1025">
            <v>1</v>
          </cell>
          <cell r="L1025" t="str">
            <v>110151(拆分110270）</v>
          </cell>
          <cell r="M1025" t="str">
            <v>MAR 21</v>
          </cell>
          <cell r="N1025">
            <v>44267</v>
          </cell>
          <cell r="O1025">
            <v>11116533</v>
          </cell>
          <cell r="P1025">
            <v>7485110</v>
          </cell>
          <cell r="Q1025">
            <v>44256</v>
          </cell>
          <cell r="R1025" t="str">
            <v>No</v>
          </cell>
          <cell r="S1025" t="str">
            <v>C49</v>
          </cell>
          <cell r="T1025" t="str">
            <v>SOUTH</v>
          </cell>
          <cell r="U1025" t="str">
            <v>深圳</v>
          </cell>
          <cell r="V1025" t="str">
            <v>SZ 深圳</v>
          </cell>
          <cell r="W1025" t="str">
            <v>SX</v>
          </cell>
          <cell r="X1025" t="str">
            <v>JPY</v>
          </cell>
          <cell r="Y1025">
            <v>7485110</v>
          </cell>
          <cell r="Z1025">
            <v>1</v>
          </cell>
          <cell r="AA1025">
            <v>7485110</v>
          </cell>
          <cell r="AB1025">
            <v>7.4899999999999994E-2</v>
          </cell>
          <cell r="AC1025">
            <v>560634.73899999994</v>
          </cell>
          <cell r="AD1025">
            <v>67276.168679999988</v>
          </cell>
          <cell r="AE1025">
            <v>0.12</v>
          </cell>
          <cell r="AF1025">
            <v>44104</v>
          </cell>
          <cell r="AG1025" t="str">
            <v>DAP SZ</v>
          </cell>
          <cell r="AI1025"/>
          <cell r="AJ1025"/>
          <cell r="AK1025">
            <v>0.2</v>
          </cell>
          <cell r="AL1025">
            <v>1497022</v>
          </cell>
          <cell r="AM1025">
            <v>44225</v>
          </cell>
          <cell r="AN1025" t="str">
            <v>Yes</v>
          </cell>
          <cell r="AO1025">
            <v>0.8</v>
          </cell>
          <cell r="AP1025">
            <v>5988088</v>
          </cell>
          <cell r="AQ1025">
            <v>44264</v>
          </cell>
          <cell r="AR1025">
            <v>44264</v>
          </cell>
          <cell r="AS1025">
            <v>0</v>
          </cell>
          <cell r="AT1025">
            <v>0</v>
          </cell>
          <cell r="AX1025" t="str">
            <v>Yes</v>
          </cell>
          <cell r="AZ1025" t="str">
            <v>Y</v>
          </cell>
          <cell r="BA1025" t="str">
            <v>Yes</v>
          </cell>
        </row>
        <row r="1026">
          <cell r="A1026" t="str">
            <v>SEP 20</v>
          </cell>
          <cell r="B1026">
            <v>876</v>
          </cell>
          <cell r="C1026" t="str">
            <v>C49SZX20200173MX</v>
          </cell>
          <cell r="D1026" t="str">
            <v>日东（end user：远爱）</v>
          </cell>
          <cell r="E1026" t="str">
            <v>YSM10</v>
          </cell>
          <cell r="F1026" t="str">
            <v>#05097</v>
          </cell>
          <cell r="G1026" t="e">
            <v>#REF!</v>
          </cell>
          <cell r="H1026" t="e">
            <v>#REF!</v>
          </cell>
          <cell r="I1026" t="str">
            <v>L-&gt;R</v>
          </cell>
          <cell r="J1026" t="str">
            <v>No</v>
          </cell>
          <cell r="K1026">
            <v>1</v>
          </cell>
          <cell r="L1026" t="str">
            <v>110026（拆单110182）</v>
          </cell>
          <cell r="M1026" t="str">
            <v>DEC 20</v>
          </cell>
          <cell r="N1026">
            <v>44175</v>
          </cell>
          <cell r="O1026">
            <v>11100463</v>
          </cell>
          <cell r="P1026">
            <v>500000</v>
          </cell>
          <cell r="Q1026">
            <v>44166</v>
          </cell>
          <cell r="R1026" t="str">
            <v>Yes</v>
          </cell>
          <cell r="S1026" t="str">
            <v>C49</v>
          </cell>
          <cell r="T1026" t="str">
            <v>SOUTH</v>
          </cell>
          <cell r="U1026" t="str">
            <v>深圳</v>
          </cell>
          <cell r="V1026" t="str">
            <v>SZ 深圳</v>
          </cell>
          <cell r="W1026" t="str">
            <v>MX</v>
          </cell>
          <cell r="X1026" t="str">
            <v>RMB</v>
          </cell>
          <cell r="Y1026">
            <v>500000</v>
          </cell>
          <cell r="Z1026">
            <v>1.1299999999999999</v>
          </cell>
          <cell r="AA1026">
            <v>500000</v>
          </cell>
          <cell r="AB1026">
            <v>1.1299999999999999</v>
          </cell>
          <cell r="AC1026">
            <v>500000</v>
          </cell>
          <cell r="AD1026">
            <v>60000</v>
          </cell>
          <cell r="AE1026">
            <v>0.12</v>
          </cell>
          <cell r="AF1026">
            <v>44103</v>
          </cell>
          <cell r="AG1026" t="str">
            <v>含税到厂</v>
          </cell>
          <cell r="AK1026">
            <v>0.3</v>
          </cell>
          <cell r="AL1026">
            <v>150000</v>
          </cell>
          <cell r="AM1026">
            <v>44075</v>
          </cell>
          <cell r="AN1026" t="str">
            <v>Yes</v>
          </cell>
          <cell r="AO1026">
            <v>0.65</v>
          </cell>
          <cell r="AP1026">
            <v>325000</v>
          </cell>
          <cell r="AQ1026">
            <v>44155</v>
          </cell>
          <cell r="AR1026">
            <v>44160</v>
          </cell>
          <cell r="AS1026">
            <v>0.05</v>
          </cell>
          <cell r="AT1026">
            <v>25000</v>
          </cell>
          <cell r="AU1026">
            <v>44204</v>
          </cell>
          <cell r="AV1026">
            <v>44204</v>
          </cell>
          <cell r="AX1026" t="str">
            <v>Yes</v>
          </cell>
          <cell r="AZ1026" t="str">
            <v>Y</v>
          </cell>
        </row>
        <row r="1027">
          <cell r="A1027" t="str">
            <v>SEP 20</v>
          </cell>
          <cell r="B1027">
            <v>877</v>
          </cell>
          <cell r="C1027" t="str">
            <v>C49SZX20200173MX</v>
          </cell>
          <cell r="D1027" t="str">
            <v>日东（end user：远爱）</v>
          </cell>
          <cell r="E1027" t="str">
            <v>YSM10</v>
          </cell>
          <cell r="F1027" t="str">
            <v>#05097</v>
          </cell>
          <cell r="G1027" t="e">
            <v>#REF!</v>
          </cell>
          <cell r="H1027" t="e">
            <v>#REF!</v>
          </cell>
          <cell r="I1027" t="str">
            <v>L-&gt;R</v>
          </cell>
          <cell r="J1027" t="str">
            <v>No</v>
          </cell>
          <cell r="K1027">
            <v>1</v>
          </cell>
          <cell r="L1027" t="str">
            <v>110026（拆单110182）</v>
          </cell>
          <cell r="M1027" t="str">
            <v>DEC 20</v>
          </cell>
          <cell r="N1027">
            <v>44175</v>
          </cell>
          <cell r="O1027">
            <v>11100463</v>
          </cell>
          <cell r="P1027">
            <v>500000</v>
          </cell>
          <cell r="Q1027">
            <v>44166</v>
          </cell>
          <cell r="R1027" t="str">
            <v>Yes</v>
          </cell>
          <cell r="S1027" t="str">
            <v>C49</v>
          </cell>
          <cell r="T1027" t="str">
            <v>SOUTH</v>
          </cell>
          <cell r="U1027" t="str">
            <v>深圳</v>
          </cell>
          <cell r="V1027" t="str">
            <v>SZ 深圳</v>
          </cell>
          <cell r="W1027" t="str">
            <v>MX</v>
          </cell>
          <cell r="X1027" t="str">
            <v>RMB</v>
          </cell>
          <cell r="Y1027">
            <v>500000</v>
          </cell>
          <cell r="Z1027">
            <v>1.1299999999999999</v>
          </cell>
          <cell r="AA1027">
            <v>500000</v>
          </cell>
          <cell r="AB1027">
            <v>1.1299999999999999</v>
          </cell>
          <cell r="AC1027">
            <v>500000</v>
          </cell>
          <cell r="AD1027">
            <v>60000</v>
          </cell>
          <cell r="AE1027">
            <v>0.12</v>
          </cell>
          <cell r="AF1027">
            <v>44103</v>
          </cell>
          <cell r="AG1027" t="str">
            <v>含税到厂</v>
          </cell>
          <cell r="AK1027">
            <v>0.3</v>
          </cell>
          <cell r="AL1027">
            <v>150000</v>
          </cell>
          <cell r="AM1027">
            <v>44075</v>
          </cell>
          <cell r="AN1027" t="str">
            <v>Yes</v>
          </cell>
          <cell r="AO1027">
            <v>0.65</v>
          </cell>
          <cell r="AP1027">
            <v>325000</v>
          </cell>
          <cell r="AQ1027">
            <v>44155</v>
          </cell>
          <cell r="AR1027">
            <v>44160</v>
          </cell>
          <cell r="AS1027">
            <v>0.05</v>
          </cell>
          <cell r="AT1027">
            <v>25000</v>
          </cell>
          <cell r="AU1027">
            <v>44204</v>
          </cell>
          <cell r="AV1027">
            <v>44204</v>
          </cell>
          <cell r="AX1027" t="str">
            <v>Yes</v>
          </cell>
          <cell r="AZ1027" t="str">
            <v>Y</v>
          </cell>
        </row>
        <row r="1028">
          <cell r="A1028" t="str">
            <v>OCT 20</v>
          </cell>
          <cell r="B1028">
            <v>878</v>
          </cell>
          <cell r="C1028" t="str">
            <v>C49SZX20200182JY</v>
          </cell>
          <cell r="D1028" t="str">
            <v>百纳海</v>
          </cell>
          <cell r="E1028" t="str">
            <v>YSM20R-2</v>
          </cell>
          <cell r="F1028" t="str">
            <v>#04652</v>
          </cell>
          <cell r="G1028" t="e">
            <v>#REF!</v>
          </cell>
          <cell r="H1028" t="e">
            <v>#REF!</v>
          </cell>
          <cell r="I1028" t="str">
            <v>R-&gt;L</v>
          </cell>
          <cell r="J1028" t="str">
            <v>No</v>
          </cell>
          <cell r="K1028">
            <v>1</v>
          </cell>
          <cell r="L1028">
            <v>110105</v>
          </cell>
          <cell r="M1028" t="str">
            <v>JAN 21</v>
          </cell>
          <cell r="N1028">
            <v>44217</v>
          </cell>
          <cell r="O1028">
            <v>11116499</v>
          </cell>
          <cell r="P1028">
            <v>12600000</v>
          </cell>
          <cell r="Q1028">
            <v>44197</v>
          </cell>
          <cell r="R1028" t="str">
            <v>No</v>
          </cell>
          <cell r="S1028" t="str">
            <v>C49</v>
          </cell>
          <cell r="T1028" t="str">
            <v>SOUTH</v>
          </cell>
          <cell r="U1028" t="str">
            <v>深圳</v>
          </cell>
          <cell r="V1028" t="str">
            <v>SZ 深圳</v>
          </cell>
          <cell r="W1028" t="str">
            <v>JY</v>
          </cell>
          <cell r="X1028" t="str">
            <v>JPY</v>
          </cell>
          <cell r="Y1028">
            <v>12600000</v>
          </cell>
          <cell r="Z1028">
            <v>1</v>
          </cell>
          <cell r="AA1028">
            <v>12600000</v>
          </cell>
          <cell r="AB1028">
            <v>7.4899999999999994E-2</v>
          </cell>
          <cell r="AC1028">
            <v>943739.99999999988</v>
          </cell>
          <cell r="AD1028">
            <v>113248.79999999999</v>
          </cell>
          <cell r="AE1028">
            <v>0.12</v>
          </cell>
          <cell r="AF1028">
            <v>44117</v>
          </cell>
          <cell r="AG1028" t="str">
            <v>DAP SZ</v>
          </cell>
          <cell r="AK1028">
            <v>0.1</v>
          </cell>
          <cell r="AL1028">
            <v>1260000</v>
          </cell>
          <cell r="AM1028">
            <v>44105</v>
          </cell>
          <cell r="AN1028" t="str">
            <v>Yes</v>
          </cell>
          <cell r="AO1028">
            <v>0.9</v>
          </cell>
          <cell r="AP1028">
            <v>11340000</v>
          </cell>
          <cell r="AQ1028">
            <v>44166</v>
          </cell>
          <cell r="AR1028">
            <v>44190</v>
          </cell>
          <cell r="AS1028">
            <v>0</v>
          </cell>
          <cell r="AT1028">
            <v>0</v>
          </cell>
          <cell r="AX1028" t="str">
            <v>Yes</v>
          </cell>
          <cell r="AZ1028" t="str">
            <v>Yes</v>
          </cell>
        </row>
        <row r="1029">
          <cell r="A1029" t="str">
            <v>OCT 20</v>
          </cell>
          <cell r="B1029">
            <v>879</v>
          </cell>
          <cell r="C1029" t="str">
            <v>C49SZX20200187SX</v>
          </cell>
          <cell r="D1029" t="str">
            <v>亿莱</v>
          </cell>
          <cell r="E1029" t="str">
            <v>YSM10</v>
          </cell>
          <cell r="F1029" t="str">
            <v>#05099</v>
          </cell>
          <cell r="G1029" t="e">
            <v>#REF!</v>
          </cell>
          <cell r="H1029" t="e">
            <v>#REF!</v>
          </cell>
          <cell r="I1029" t="str">
            <v>L-&gt;R</v>
          </cell>
          <cell r="J1029" t="str">
            <v>MVC</v>
          </cell>
          <cell r="K1029">
            <v>1</v>
          </cell>
          <cell r="L1029" t="str">
            <v>110044（拆单110207）</v>
          </cell>
          <cell r="M1029" t="str">
            <v>DEC 20</v>
          </cell>
          <cell r="N1029">
            <v>44183</v>
          </cell>
          <cell r="O1029">
            <v>11100464</v>
          </cell>
          <cell r="P1029">
            <v>555000</v>
          </cell>
          <cell r="Q1029">
            <v>44166</v>
          </cell>
          <cell r="R1029" t="str">
            <v>Yes</v>
          </cell>
          <cell r="S1029" t="str">
            <v>C49</v>
          </cell>
          <cell r="T1029" t="str">
            <v>SOUTH</v>
          </cell>
          <cell r="U1029" t="str">
            <v>深圳</v>
          </cell>
          <cell r="V1029" t="str">
            <v>SZ 深圳</v>
          </cell>
          <cell r="W1029" t="str">
            <v>SX</v>
          </cell>
          <cell r="X1029" t="str">
            <v>RMB</v>
          </cell>
          <cell r="Y1029">
            <v>555000</v>
          </cell>
          <cell r="Z1029">
            <v>1.1299999999999999</v>
          </cell>
          <cell r="AA1029">
            <v>555000</v>
          </cell>
          <cell r="AB1029">
            <v>1.135</v>
          </cell>
          <cell r="AC1029">
            <v>557455.75221238937</v>
          </cell>
          <cell r="AD1029">
            <v>66894.690265486715</v>
          </cell>
          <cell r="AE1029">
            <v>0.12</v>
          </cell>
          <cell r="AF1029">
            <v>44116</v>
          </cell>
          <cell r="AG1029" t="str">
            <v>含税到厂</v>
          </cell>
          <cell r="AI1029" t="str">
            <v>CNY 50,000</v>
          </cell>
          <cell r="AJ1029">
            <v>44123</v>
          </cell>
          <cell r="AK1029">
            <v>0.1</v>
          </cell>
          <cell r="AL1029">
            <v>55500</v>
          </cell>
          <cell r="AM1029">
            <v>44136</v>
          </cell>
          <cell r="AN1029" t="str">
            <v>Yes</v>
          </cell>
          <cell r="AO1029">
            <v>0.9</v>
          </cell>
          <cell r="AP1029">
            <v>499500</v>
          </cell>
          <cell r="AQ1029">
            <v>44166</v>
          </cell>
          <cell r="AR1029">
            <v>44176</v>
          </cell>
          <cell r="AS1029">
            <v>0</v>
          </cell>
          <cell r="AT1029">
            <v>0</v>
          </cell>
          <cell r="AX1029" t="str">
            <v>Yes</v>
          </cell>
          <cell r="AZ1029" t="str">
            <v>Yes</v>
          </cell>
          <cell r="BA1029" t="str">
            <v>Yes</v>
          </cell>
        </row>
        <row r="1030">
          <cell r="A1030" t="str">
            <v>OCT 20</v>
          </cell>
          <cell r="B1030">
            <v>880</v>
          </cell>
          <cell r="C1030" t="str">
            <v>C49SZX20200187SX</v>
          </cell>
          <cell r="D1030" t="str">
            <v>亿莱</v>
          </cell>
          <cell r="E1030" t="str">
            <v>YSM10</v>
          </cell>
          <cell r="F1030" t="str">
            <v>#05099</v>
          </cell>
          <cell r="G1030" t="e">
            <v>#REF!</v>
          </cell>
          <cell r="H1030" t="e">
            <v>#REF!</v>
          </cell>
          <cell r="I1030" t="str">
            <v>L-&gt;R</v>
          </cell>
          <cell r="J1030" t="str">
            <v>MVC</v>
          </cell>
          <cell r="K1030">
            <v>1</v>
          </cell>
          <cell r="L1030" t="str">
            <v>110044（拆单110207）</v>
          </cell>
          <cell r="M1030" t="str">
            <v>DEC 20</v>
          </cell>
          <cell r="N1030">
            <v>44183</v>
          </cell>
          <cell r="O1030">
            <v>11100464</v>
          </cell>
          <cell r="P1030">
            <v>555000</v>
          </cell>
          <cell r="Q1030">
            <v>44167</v>
          </cell>
          <cell r="R1030" t="str">
            <v>Yes</v>
          </cell>
          <cell r="S1030" t="str">
            <v>C49</v>
          </cell>
          <cell r="T1030" t="str">
            <v>SOUTH</v>
          </cell>
          <cell r="U1030" t="str">
            <v>深圳</v>
          </cell>
          <cell r="V1030" t="str">
            <v>SZ 深圳</v>
          </cell>
          <cell r="W1030" t="str">
            <v>SX</v>
          </cell>
          <cell r="X1030" t="str">
            <v>RMB</v>
          </cell>
          <cell r="Y1030">
            <v>555000</v>
          </cell>
          <cell r="Z1030">
            <v>1.1299999999999999</v>
          </cell>
          <cell r="AA1030">
            <v>555000</v>
          </cell>
          <cell r="AB1030">
            <v>1.135</v>
          </cell>
          <cell r="AC1030">
            <v>557455.75221238937</v>
          </cell>
          <cell r="AD1030">
            <v>66894.690265486715</v>
          </cell>
          <cell r="AE1030">
            <v>0.12</v>
          </cell>
          <cell r="AF1030">
            <v>44116</v>
          </cell>
          <cell r="AG1030" t="str">
            <v>含税到厂</v>
          </cell>
          <cell r="AI1030"/>
          <cell r="AJ1030"/>
          <cell r="AK1030">
            <v>0.1</v>
          </cell>
          <cell r="AL1030">
            <v>55500</v>
          </cell>
          <cell r="AM1030">
            <v>44136</v>
          </cell>
          <cell r="AN1030" t="str">
            <v>Yes</v>
          </cell>
          <cell r="AO1030">
            <v>0.9</v>
          </cell>
          <cell r="AP1030">
            <v>499500</v>
          </cell>
          <cell r="AQ1030">
            <v>44166</v>
          </cell>
          <cell r="AR1030">
            <v>44176</v>
          </cell>
          <cell r="AS1030">
            <v>0</v>
          </cell>
          <cell r="AT1030">
            <v>0</v>
          </cell>
          <cell r="AX1030" t="str">
            <v>Yes</v>
          </cell>
          <cell r="AZ1030" t="str">
            <v>Yes</v>
          </cell>
          <cell r="BA1030" t="str">
            <v>Yes</v>
          </cell>
        </row>
        <row r="1031">
          <cell r="A1031" t="str">
            <v>OCT 20</v>
          </cell>
          <cell r="B1031">
            <v>881</v>
          </cell>
          <cell r="C1031" t="str">
            <v>C49SZX20200187SX</v>
          </cell>
          <cell r="D1031" t="str">
            <v>亿莱</v>
          </cell>
          <cell r="E1031" t="str">
            <v>YSM20R-2</v>
          </cell>
          <cell r="F1031" t="str">
            <v>#05099</v>
          </cell>
          <cell r="G1031" t="e">
            <v>#REF!</v>
          </cell>
          <cell r="H1031" t="e">
            <v>#REF!</v>
          </cell>
          <cell r="I1031" t="str">
            <v>L-&gt;R</v>
          </cell>
          <cell r="J1031" t="str">
            <v>No</v>
          </cell>
          <cell r="K1031">
            <v>1</v>
          </cell>
          <cell r="L1031" t="str">
            <v>110110（拆单110180）</v>
          </cell>
          <cell r="M1031" t="str">
            <v>DEC 20</v>
          </cell>
          <cell r="N1031">
            <v>44183</v>
          </cell>
          <cell r="O1031">
            <v>11100464</v>
          </cell>
          <cell r="P1031">
            <v>1000000</v>
          </cell>
          <cell r="Q1031">
            <v>44168</v>
          </cell>
          <cell r="R1031" t="str">
            <v>Yes</v>
          </cell>
          <cell r="S1031" t="str">
            <v>C49</v>
          </cell>
          <cell r="T1031" t="str">
            <v>SOUTH</v>
          </cell>
          <cell r="U1031" t="str">
            <v>深圳</v>
          </cell>
          <cell r="V1031" t="str">
            <v>SZ 深圳</v>
          </cell>
          <cell r="W1031" t="str">
            <v>SX</v>
          </cell>
          <cell r="X1031" t="str">
            <v>RMB</v>
          </cell>
          <cell r="Y1031">
            <v>1000000</v>
          </cell>
          <cell r="Z1031">
            <v>1.1299999999999999</v>
          </cell>
          <cell r="AA1031">
            <v>1000000</v>
          </cell>
          <cell r="AB1031">
            <v>1.135</v>
          </cell>
          <cell r="AC1031">
            <v>1004424.7787610621</v>
          </cell>
          <cell r="AD1031">
            <v>120530.97345132745</v>
          </cell>
          <cell r="AE1031">
            <v>0.12</v>
          </cell>
          <cell r="AF1031">
            <v>44116</v>
          </cell>
          <cell r="AG1031" t="str">
            <v>含税到厂</v>
          </cell>
          <cell r="AI1031"/>
          <cell r="AJ1031"/>
          <cell r="AK1031">
            <v>0.1</v>
          </cell>
          <cell r="AL1031">
            <v>100000</v>
          </cell>
          <cell r="AM1031">
            <v>44136</v>
          </cell>
          <cell r="AN1031" t="str">
            <v>Yes</v>
          </cell>
          <cell r="AO1031">
            <v>0.9</v>
          </cell>
          <cell r="AP1031">
            <v>900000</v>
          </cell>
          <cell r="AQ1031">
            <v>44166</v>
          </cell>
          <cell r="AR1031">
            <v>44176</v>
          </cell>
          <cell r="AS1031">
            <v>0</v>
          </cell>
          <cell r="AT1031">
            <v>0</v>
          </cell>
          <cell r="AX1031" t="str">
            <v>Yes</v>
          </cell>
          <cell r="AZ1031" t="str">
            <v>Yes</v>
          </cell>
          <cell r="BA1031" t="str">
            <v>Yes</v>
          </cell>
        </row>
        <row r="1032">
          <cell r="A1032" t="str">
            <v>OCT 20</v>
          </cell>
          <cell r="B1032">
            <v>882</v>
          </cell>
          <cell r="C1032" t="str">
            <v>C49SZX20200113SS</v>
          </cell>
          <cell r="D1032" t="str">
            <v>派勤</v>
          </cell>
          <cell r="E1032" t="str">
            <v>YSM20R-2</v>
          </cell>
          <cell r="F1032" t="str">
            <v>#05132</v>
          </cell>
          <cell r="G1032" t="e">
            <v>#REF!</v>
          </cell>
          <cell r="H1032" t="e">
            <v>#REF!</v>
          </cell>
          <cell r="I1032" t="str">
            <v>L-&gt;R</v>
          </cell>
          <cell r="J1032" t="str">
            <v>No</v>
          </cell>
          <cell r="K1032">
            <v>1</v>
          </cell>
          <cell r="L1032" t="str">
            <v>110106（拆单110208）</v>
          </cell>
          <cell r="M1032" t="str">
            <v>JAN 21</v>
          </cell>
          <cell r="N1032">
            <v>44226</v>
          </cell>
          <cell r="O1032">
            <v>11116502</v>
          </cell>
          <cell r="P1032">
            <v>15450000</v>
          </cell>
          <cell r="Q1032">
            <v>44197</v>
          </cell>
          <cell r="R1032" t="str">
            <v>Yes</v>
          </cell>
          <cell r="S1032" t="str">
            <v>C49</v>
          </cell>
          <cell r="T1032" t="str">
            <v>SOUTH</v>
          </cell>
          <cell r="U1032" t="str">
            <v>深圳</v>
          </cell>
          <cell r="V1032" t="str">
            <v>SZ 深圳</v>
          </cell>
          <cell r="W1032" t="str">
            <v>SS</v>
          </cell>
          <cell r="X1032" t="str">
            <v>JPY</v>
          </cell>
          <cell r="Y1032">
            <v>15450000</v>
          </cell>
          <cell r="Z1032">
            <v>1</v>
          </cell>
          <cell r="AA1032">
            <v>15450000</v>
          </cell>
          <cell r="AB1032">
            <v>7.4899999999999994E-2</v>
          </cell>
          <cell r="AC1032">
            <v>1157205</v>
          </cell>
          <cell r="AD1032">
            <v>138864.6</v>
          </cell>
          <cell r="AE1032">
            <v>0.12</v>
          </cell>
          <cell r="AF1032">
            <v>44119</v>
          </cell>
          <cell r="AG1032" t="str">
            <v>DAP SZ</v>
          </cell>
          <cell r="AK1032">
            <v>0.1</v>
          </cell>
          <cell r="AL1032">
            <v>1545000</v>
          </cell>
          <cell r="AM1032">
            <v>44105</v>
          </cell>
          <cell r="AN1032" t="str">
            <v>Yes</v>
          </cell>
          <cell r="AO1032">
            <v>0.9</v>
          </cell>
          <cell r="AP1032">
            <v>13905000</v>
          </cell>
          <cell r="AQ1032">
            <v>44223</v>
          </cell>
          <cell r="AR1032">
            <v>44223</v>
          </cell>
          <cell r="AS1032">
            <v>0</v>
          </cell>
          <cell r="AT1032">
            <v>0</v>
          </cell>
          <cell r="AX1032" t="str">
            <v>Yes</v>
          </cell>
          <cell r="AZ1032" t="str">
            <v>Yes</v>
          </cell>
          <cell r="BA1032" t="str">
            <v>Yes</v>
          </cell>
        </row>
        <row r="1033">
          <cell r="A1033" t="str">
            <v>OCT 20</v>
          </cell>
          <cell r="B1033">
            <v>883</v>
          </cell>
          <cell r="C1033" t="str">
            <v>C49SZX20200113SS</v>
          </cell>
          <cell r="D1033" t="str">
            <v>派勤</v>
          </cell>
          <cell r="E1033" t="str">
            <v>YSM20R-2</v>
          </cell>
          <cell r="F1033" t="str">
            <v>#05132</v>
          </cell>
          <cell r="G1033" t="e">
            <v>#REF!</v>
          </cell>
          <cell r="H1033" t="e">
            <v>#REF!</v>
          </cell>
          <cell r="I1033" t="str">
            <v>L-&gt;R</v>
          </cell>
          <cell r="J1033" t="str">
            <v>cATS10+MVC</v>
          </cell>
          <cell r="K1033">
            <v>1</v>
          </cell>
          <cell r="L1033">
            <v>110068</v>
          </cell>
          <cell r="M1033" t="str">
            <v>JAN 21</v>
          </cell>
          <cell r="N1033">
            <v>44226</v>
          </cell>
          <cell r="O1033">
            <v>11116502</v>
          </cell>
          <cell r="P1033">
            <v>15450000</v>
          </cell>
          <cell r="Q1033">
            <v>44198</v>
          </cell>
          <cell r="R1033" t="str">
            <v>Yes</v>
          </cell>
          <cell r="S1033" t="str">
            <v>C49</v>
          </cell>
          <cell r="T1033" t="str">
            <v>SOUTH</v>
          </cell>
          <cell r="U1033" t="str">
            <v>深圳</v>
          </cell>
          <cell r="V1033" t="str">
            <v>SZ 深圳</v>
          </cell>
          <cell r="W1033" t="str">
            <v>SS</v>
          </cell>
          <cell r="X1033" t="str">
            <v>JPY</v>
          </cell>
          <cell r="Y1033">
            <v>15450000</v>
          </cell>
          <cell r="Z1033">
            <v>1</v>
          </cell>
          <cell r="AA1033">
            <v>15450000</v>
          </cell>
          <cell r="AB1033">
            <v>7.4899999999999994E-2</v>
          </cell>
          <cell r="AC1033">
            <v>1157205</v>
          </cell>
          <cell r="AD1033">
            <v>138864.6</v>
          </cell>
          <cell r="AE1033">
            <v>0.12</v>
          </cell>
          <cell r="AF1033">
            <v>44119</v>
          </cell>
          <cell r="AG1033" t="str">
            <v>DAP SZ</v>
          </cell>
          <cell r="AK1033">
            <v>0.1</v>
          </cell>
          <cell r="AL1033">
            <v>1545000</v>
          </cell>
          <cell r="AM1033">
            <v>44105</v>
          </cell>
          <cell r="AN1033" t="str">
            <v>Yes</v>
          </cell>
          <cell r="AO1033">
            <v>0.9</v>
          </cell>
          <cell r="AP1033">
            <v>13905000</v>
          </cell>
          <cell r="AQ1033">
            <v>44223</v>
          </cell>
          <cell r="AR1033">
            <v>44223</v>
          </cell>
          <cell r="AS1033">
            <v>0</v>
          </cell>
          <cell r="AT1033">
            <v>0</v>
          </cell>
          <cell r="AX1033" t="str">
            <v>Yes</v>
          </cell>
          <cell r="AZ1033" t="str">
            <v>Yes</v>
          </cell>
          <cell r="BA1033" t="str">
            <v>Yes</v>
          </cell>
        </row>
        <row r="1034">
          <cell r="A1034" t="str">
            <v>JAN 21</v>
          </cell>
          <cell r="B1034">
            <v>884</v>
          </cell>
          <cell r="C1034" t="str">
            <v>C49SZX20210003JY</v>
          </cell>
          <cell r="D1034" t="str">
            <v>光瑞新（end user：海纳科）</v>
          </cell>
          <cell r="E1034" t="str">
            <v>YSM10</v>
          </cell>
          <cell r="F1034" t="str">
            <v>#04818</v>
          </cell>
          <cell r="G1034" t="e">
            <v>#REF!</v>
          </cell>
          <cell r="H1034" t="e">
            <v>#REF!</v>
          </cell>
          <cell r="I1034" t="str">
            <v>R-&gt;L</v>
          </cell>
          <cell r="J1034" t="str">
            <v>MVC</v>
          </cell>
          <cell r="K1034">
            <v>1</v>
          </cell>
          <cell r="L1034">
            <v>110066</v>
          </cell>
          <cell r="M1034" t="str">
            <v>JAN 21</v>
          </cell>
          <cell r="N1034">
            <v>44211</v>
          </cell>
          <cell r="O1034">
            <v>11116504</v>
          </cell>
          <cell r="P1034">
            <v>7771400</v>
          </cell>
          <cell r="Q1034">
            <v>44197</v>
          </cell>
          <cell r="R1034" t="str">
            <v>No</v>
          </cell>
          <cell r="S1034" t="str">
            <v>C49</v>
          </cell>
          <cell r="T1034" t="str">
            <v>SOUTH</v>
          </cell>
          <cell r="U1034" t="str">
            <v>深圳</v>
          </cell>
          <cell r="V1034" t="str">
            <v>SZ 深圳</v>
          </cell>
          <cell r="W1034" t="str">
            <v>JY</v>
          </cell>
          <cell r="X1034" t="str">
            <v>JPY</v>
          </cell>
          <cell r="Y1034">
            <v>7771400</v>
          </cell>
          <cell r="Z1034">
            <v>1</v>
          </cell>
          <cell r="AA1034">
            <v>7771400</v>
          </cell>
          <cell r="AB1034">
            <v>7.6799999999999993E-2</v>
          </cell>
          <cell r="AC1034">
            <v>596843.5199999999</v>
          </cell>
          <cell r="AD1034">
            <v>71621.222399999984</v>
          </cell>
          <cell r="AE1034">
            <v>0.12</v>
          </cell>
          <cell r="AF1034">
            <v>44119</v>
          </cell>
          <cell r="AG1034" t="str">
            <v>DAP SZ</v>
          </cell>
          <cell r="AI1034" t="str">
            <v>CNY 10,0000</v>
          </cell>
          <cell r="AJ1034">
            <v>44032</v>
          </cell>
          <cell r="AK1034">
            <v>0.2</v>
          </cell>
          <cell r="AL1034">
            <v>1554280</v>
          </cell>
          <cell r="AN1034" t="str">
            <v>Yes</v>
          </cell>
          <cell r="AO1034">
            <v>0.8</v>
          </cell>
          <cell r="AP1034">
            <v>6217120</v>
          </cell>
          <cell r="AQ1034">
            <v>44209</v>
          </cell>
          <cell r="AR1034">
            <v>44209</v>
          </cell>
          <cell r="AS1034">
            <v>0</v>
          </cell>
          <cell r="AT1034">
            <v>0</v>
          </cell>
          <cell r="AX1034" t="str">
            <v>Yes</v>
          </cell>
          <cell r="AZ1034" t="str">
            <v>Yes</v>
          </cell>
          <cell r="BA1034" t="str">
            <v>Yes</v>
          </cell>
        </row>
        <row r="1035">
          <cell r="A1035" t="str">
            <v>JAN 21</v>
          </cell>
          <cell r="B1035">
            <v>885</v>
          </cell>
          <cell r="C1035" t="str">
            <v>C49SZX20210003JY</v>
          </cell>
          <cell r="D1035" t="str">
            <v>光瑞新（end user：海纳科）</v>
          </cell>
          <cell r="E1035" t="str">
            <v>YSM10</v>
          </cell>
          <cell r="F1035" t="str">
            <v>#04818</v>
          </cell>
          <cell r="G1035" t="e">
            <v>#REF!</v>
          </cell>
          <cell r="H1035" t="e">
            <v>#REF!</v>
          </cell>
          <cell r="I1035" t="str">
            <v>R-&gt;L</v>
          </cell>
          <cell r="J1035" t="str">
            <v>MVC</v>
          </cell>
          <cell r="K1035">
            <v>1</v>
          </cell>
          <cell r="L1035">
            <v>110066</v>
          </cell>
          <cell r="M1035" t="str">
            <v>JAN 21</v>
          </cell>
          <cell r="N1035">
            <v>44211</v>
          </cell>
          <cell r="O1035">
            <v>11116504</v>
          </cell>
          <cell r="P1035">
            <v>7771400</v>
          </cell>
          <cell r="Q1035">
            <v>44197</v>
          </cell>
          <cell r="R1035" t="str">
            <v>No</v>
          </cell>
          <cell r="S1035" t="str">
            <v>C49</v>
          </cell>
          <cell r="T1035" t="str">
            <v>SOUTH</v>
          </cell>
          <cell r="U1035" t="str">
            <v>深圳</v>
          </cell>
          <cell r="V1035" t="str">
            <v>SZ 深圳</v>
          </cell>
          <cell r="W1035" t="str">
            <v>JY</v>
          </cell>
          <cell r="X1035" t="str">
            <v>JPY</v>
          </cell>
          <cell r="Y1035">
            <v>7771400</v>
          </cell>
          <cell r="Z1035">
            <v>1</v>
          </cell>
          <cell r="AA1035">
            <v>7771400</v>
          </cell>
          <cell r="AB1035">
            <v>7.6799999999999993E-2</v>
          </cell>
          <cell r="AC1035">
            <v>596843.5199999999</v>
          </cell>
          <cell r="AD1035">
            <v>71621.222399999984</v>
          </cell>
          <cell r="AE1035">
            <v>0.12</v>
          </cell>
          <cell r="AF1035">
            <v>44119</v>
          </cell>
          <cell r="AG1035" t="str">
            <v>DAP SZ</v>
          </cell>
          <cell r="AI1035"/>
          <cell r="AJ1035"/>
          <cell r="AK1035">
            <v>0.2</v>
          </cell>
          <cell r="AL1035">
            <v>1554280</v>
          </cell>
          <cell r="AN1035" t="str">
            <v>Yes</v>
          </cell>
          <cell r="AO1035">
            <v>0.8</v>
          </cell>
          <cell r="AP1035">
            <v>6217120</v>
          </cell>
          <cell r="AQ1035">
            <v>44209</v>
          </cell>
          <cell r="AR1035">
            <v>44209</v>
          </cell>
          <cell r="AS1035">
            <v>0</v>
          </cell>
          <cell r="AT1035">
            <v>0</v>
          </cell>
          <cell r="AX1035" t="str">
            <v>Yes</v>
          </cell>
          <cell r="AZ1035" t="str">
            <v>Yes</v>
          </cell>
          <cell r="BA1035" t="str">
            <v>Yes</v>
          </cell>
        </row>
        <row r="1036">
          <cell r="A1036" t="str">
            <v>OCT 20</v>
          </cell>
          <cell r="B1036">
            <v>886</v>
          </cell>
          <cell r="C1036" t="str">
            <v>C49SZX20200158JL</v>
          </cell>
          <cell r="D1036" t="str">
            <v>瑞福联</v>
          </cell>
          <cell r="E1036" t="str">
            <v>YSM20R-2</v>
          </cell>
          <cell r="F1036" t="str">
            <v>#75724</v>
          </cell>
          <cell r="G1036" t="e">
            <v>#REF!</v>
          </cell>
          <cell r="H1036" t="e">
            <v>#REF!</v>
          </cell>
          <cell r="I1036" t="str">
            <v>L-&gt;R</v>
          </cell>
          <cell r="J1036" t="str">
            <v>No</v>
          </cell>
          <cell r="K1036">
            <v>1</v>
          </cell>
          <cell r="L1036" t="e">
            <v>#N/A</v>
          </cell>
          <cell r="M1036" t="e">
            <v>#N/A</v>
          </cell>
          <cell r="N1036"/>
          <cell r="O1036"/>
          <cell r="P1036"/>
          <cell r="Q1036"/>
          <cell r="R1036" t="str">
            <v>No</v>
          </cell>
          <cell r="S1036" t="str">
            <v>C49</v>
          </cell>
          <cell r="T1036" t="str">
            <v>SOUTH</v>
          </cell>
          <cell r="U1036" t="str">
            <v>深圳</v>
          </cell>
          <cell r="V1036" t="str">
            <v>SZ 深圳</v>
          </cell>
          <cell r="W1036" t="str">
            <v>JL</v>
          </cell>
          <cell r="X1036" t="str">
            <v>JPY</v>
          </cell>
          <cell r="Y1036">
            <v>15000000</v>
          </cell>
          <cell r="Z1036">
            <v>1</v>
          </cell>
          <cell r="AA1036">
            <v>15000000</v>
          </cell>
          <cell r="AB1036">
            <v>7.4899999999999994E-2</v>
          </cell>
          <cell r="AC1036">
            <v>1123500</v>
          </cell>
          <cell r="AD1036">
            <v>134820</v>
          </cell>
          <cell r="AE1036">
            <v>0.12</v>
          </cell>
          <cell r="AF1036">
            <v>44118</v>
          </cell>
          <cell r="AG1036" t="str">
            <v>CIF HK</v>
          </cell>
          <cell r="AI1036"/>
          <cell r="AJ1036"/>
          <cell r="AK1036"/>
          <cell r="AL1036">
            <v>0</v>
          </cell>
          <cell r="AM1036">
            <v>44127</v>
          </cell>
          <cell r="AN1036" t="str">
            <v>Yes</v>
          </cell>
          <cell r="AO1036">
            <v>0.8</v>
          </cell>
          <cell r="AP1036">
            <v>12000000</v>
          </cell>
          <cell r="AQ1036"/>
          <cell r="AR1036"/>
          <cell r="AS1036">
            <v>0</v>
          </cell>
          <cell r="AT1036">
            <v>0</v>
          </cell>
          <cell r="AV1036"/>
          <cell r="AX1036" t="str">
            <v>Cancel</v>
          </cell>
          <cell r="AY1036"/>
          <cell r="AZ1036"/>
          <cell r="BA1036"/>
        </row>
        <row r="1037">
          <cell r="A1037" t="str">
            <v>OCT 20</v>
          </cell>
          <cell r="B1037">
            <v>887</v>
          </cell>
          <cell r="C1037" t="str">
            <v>C49SZX20200190SS</v>
          </cell>
          <cell r="D1037" t="str">
            <v>维益</v>
          </cell>
          <cell r="E1037" t="str">
            <v>YSM20R-2</v>
          </cell>
          <cell r="F1037" t="str">
            <v>#79904</v>
          </cell>
          <cell r="G1037" t="e">
            <v>#REF!</v>
          </cell>
          <cell r="H1037" t="e">
            <v>#REF!</v>
          </cell>
          <cell r="I1037" t="str">
            <v>L-&gt;R</v>
          </cell>
          <cell r="J1037" t="str">
            <v>No</v>
          </cell>
          <cell r="K1037">
            <v>1</v>
          </cell>
          <cell r="L1037">
            <v>110158</v>
          </cell>
          <cell r="M1037" t="str">
            <v>DEC 20</v>
          </cell>
          <cell r="N1037">
            <v>44190</v>
          </cell>
          <cell r="O1037">
            <v>11116481</v>
          </cell>
          <cell r="P1037">
            <v>11930000</v>
          </cell>
          <cell r="Q1037">
            <v>44166</v>
          </cell>
          <cell r="R1037" t="str">
            <v>No</v>
          </cell>
          <cell r="S1037" t="str">
            <v>C49</v>
          </cell>
          <cell r="T1037" t="str">
            <v>SOUTH</v>
          </cell>
          <cell r="U1037" t="str">
            <v>深圳</v>
          </cell>
          <cell r="V1037" t="str">
            <v>SZ 深圳</v>
          </cell>
          <cell r="W1037" t="str">
            <v>SS</v>
          </cell>
          <cell r="X1037" t="str">
            <v>JPY</v>
          </cell>
          <cell r="Y1037">
            <v>11930000</v>
          </cell>
          <cell r="Z1037">
            <v>1</v>
          </cell>
          <cell r="AA1037">
            <v>11930000</v>
          </cell>
          <cell r="AB1037">
            <v>7.4899999999999994E-2</v>
          </cell>
          <cell r="AC1037">
            <v>893556.99999999988</v>
          </cell>
          <cell r="AD1037">
            <v>107226.83999999998</v>
          </cell>
          <cell r="AE1037">
            <v>0.12</v>
          </cell>
          <cell r="AF1037">
            <v>44123</v>
          </cell>
          <cell r="AG1037" t="str">
            <v>DAP SZ</v>
          </cell>
          <cell r="AK1037">
            <v>0.6</v>
          </cell>
          <cell r="AL1037">
            <v>7158000</v>
          </cell>
          <cell r="AM1037">
            <v>44105</v>
          </cell>
          <cell r="AN1037" t="str">
            <v>Yes</v>
          </cell>
          <cell r="AO1037">
            <v>0.4</v>
          </cell>
          <cell r="AP1037">
            <v>4772000</v>
          </cell>
          <cell r="AS1037">
            <v>0</v>
          </cell>
          <cell r="AT1037">
            <v>0</v>
          </cell>
          <cell r="AX1037" t="str">
            <v>Yes</v>
          </cell>
          <cell r="AZ1037" t="str">
            <v>Y</v>
          </cell>
        </row>
        <row r="1038">
          <cell r="A1038" t="str">
            <v>OCT 20</v>
          </cell>
          <cell r="B1038">
            <v>888</v>
          </cell>
          <cell r="C1038" t="str">
            <v>C49SZX20200193SX</v>
          </cell>
          <cell r="D1038" t="str">
            <v>晨鑫达</v>
          </cell>
          <cell r="E1038" t="str">
            <v>YSM20R(SV)-2</v>
          </cell>
          <cell r="F1038" t="str">
            <v>#43964</v>
          </cell>
          <cell r="G1038" t="e">
            <v>#REF!</v>
          </cell>
          <cell r="H1038" t="e">
            <v>#REF!</v>
          </cell>
          <cell r="I1038" t="str">
            <v>L-&gt;R</v>
          </cell>
          <cell r="J1038" t="str">
            <v>cATS10+MVC</v>
          </cell>
          <cell r="K1038">
            <v>1</v>
          </cell>
          <cell r="L1038" t="str">
            <v>109917新建PO110003</v>
          </cell>
          <cell r="M1038" t="str">
            <v>OCT 20</v>
          </cell>
          <cell r="N1038">
            <v>44127</v>
          </cell>
          <cell r="O1038">
            <v>11116448</v>
          </cell>
          <cell r="P1038">
            <v>140000</v>
          </cell>
          <cell r="Q1038">
            <v>44105</v>
          </cell>
          <cell r="R1038" t="str">
            <v>No</v>
          </cell>
          <cell r="S1038" t="str">
            <v>C49</v>
          </cell>
          <cell r="T1038" t="str">
            <v>SOUTH</v>
          </cell>
          <cell r="U1038" t="str">
            <v>深圳</v>
          </cell>
          <cell r="V1038" t="str">
            <v>SZ 深圳</v>
          </cell>
          <cell r="W1038" t="str">
            <v>SX</v>
          </cell>
          <cell r="X1038" t="str">
            <v>USD</v>
          </cell>
          <cell r="Y1038">
            <v>140000</v>
          </cell>
          <cell r="Z1038">
            <v>1</v>
          </cell>
          <cell r="AA1038">
            <v>140000</v>
          </cell>
          <cell r="AB1038">
            <v>7.8</v>
          </cell>
          <cell r="AC1038">
            <v>1092000</v>
          </cell>
          <cell r="AD1038">
            <v>131040</v>
          </cell>
          <cell r="AE1038">
            <v>0.12</v>
          </cell>
          <cell r="AF1038">
            <v>44125</v>
          </cell>
          <cell r="AG1038" t="str">
            <v>DAP SZ</v>
          </cell>
          <cell r="AK1038">
            <v>0.2</v>
          </cell>
          <cell r="AL1038">
            <v>28000</v>
          </cell>
          <cell r="AM1038">
            <v>44105</v>
          </cell>
          <cell r="AN1038" t="str">
            <v>Yes</v>
          </cell>
          <cell r="AO1038">
            <v>0.8</v>
          </cell>
          <cell r="AP1038">
            <v>112000</v>
          </cell>
          <cell r="AQ1038">
            <v>44126</v>
          </cell>
          <cell r="AR1038">
            <v>44126</v>
          </cell>
          <cell r="AS1038">
            <v>0</v>
          </cell>
          <cell r="AT1038">
            <v>0</v>
          </cell>
          <cell r="AX1038" t="str">
            <v>Yes</v>
          </cell>
          <cell r="AZ1038" t="str">
            <v>Yes</v>
          </cell>
          <cell r="BA1038" t="str">
            <v>Yes</v>
          </cell>
        </row>
        <row r="1039">
          <cell r="A1039" t="str">
            <v>OCT 20</v>
          </cell>
          <cell r="B1039">
            <v>889</v>
          </cell>
          <cell r="C1039" t="str">
            <v>C49SZX20200195SS</v>
          </cell>
          <cell r="D1039" t="str">
            <v>泰鑫荣</v>
          </cell>
          <cell r="E1039" t="str">
            <v>YSM20R-2</v>
          </cell>
          <cell r="F1039" t="str">
            <v>#04748</v>
          </cell>
          <cell r="G1039" t="e">
            <v>#REF!</v>
          </cell>
          <cell r="H1039" t="e">
            <v>#REF!</v>
          </cell>
          <cell r="I1039" t="str">
            <v>L-&gt;R</v>
          </cell>
          <cell r="J1039" t="str">
            <v>No</v>
          </cell>
          <cell r="K1039">
            <v>1</v>
          </cell>
          <cell r="L1039">
            <v>110105</v>
          </cell>
          <cell r="M1039" t="str">
            <v>JAN 21</v>
          </cell>
          <cell r="N1039">
            <v>44222</v>
          </cell>
          <cell r="O1039">
            <v>11116497</v>
          </cell>
          <cell r="P1039">
            <v>12575000</v>
          </cell>
          <cell r="Q1039">
            <v>44197</v>
          </cell>
          <cell r="R1039" t="str">
            <v>No</v>
          </cell>
          <cell r="S1039" t="str">
            <v>C49</v>
          </cell>
          <cell r="T1039" t="str">
            <v>SOUTH</v>
          </cell>
          <cell r="U1039" t="str">
            <v>深圳</v>
          </cell>
          <cell r="V1039" t="str">
            <v>SZ 深圳</v>
          </cell>
          <cell r="W1039" t="str">
            <v>SS</v>
          </cell>
          <cell r="X1039" t="str">
            <v>JPY</v>
          </cell>
          <cell r="Y1039">
            <v>12575000</v>
          </cell>
          <cell r="Z1039">
            <v>1</v>
          </cell>
          <cell r="AA1039">
            <v>12575000</v>
          </cell>
          <cell r="AB1039">
            <v>7.4899999999999994E-2</v>
          </cell>
          <cell r="AC1039">
            <v>941867.49999999988</v>
          </cell>
          <cell r="AD1039">
            <v>113024.09999999998</v>
          </cell>
          <cell r="AE1039">
            <v>0.12</v>
          </cell>
          <cell r="AF1039">
            <v>44125</v>
          </cell>
          <cell r="AG1039" t="str">
            <v>DAP SZ</v>
          </cell>
          <cell r="AK1039">
            <v>0.1</v>
          </cell>
          <cell r="AL1039">
            <v>1257500</v>
          </cell>
          <cell r="AM1039">
            <v>44105</v>
          </cell>
          <cell r="AN1039" t="str">
            <v>Yes</v>
          </cell>
          <cell r="AO1039">
            <v>0.9</v>
          </cell>
          <cell r="AP1039">
            <v>11317500</v>
          </cell>
          <cell r="AQ1039">
            <v>44221</v>
          </cell>
          <cell r="AR1039">
            <v>44221</v>
          </cell>
          <cell r="AS1039">
            <v>0</v>
          </cell>
          <cell r="AT1039">
            <v>0</v>
          </cell>
          <cell r="AX1039" t="str">
            <v>Yes</v>
          </cell>
          <cell r="AZ1039" t="str">
            <v>Yes</v>
          </cell>
        </row>
        <row r="1040">
          <cell r="A1040" t="str">
            <v>OCT 20</v>
          </cell>
          <cell r="B1040">
            <v>890</v>
          </cell>
          <cell r="C1040" t="str">
            <v>C49SZX20200191SS</v>
          </cell>
          <cell r="D1040" t="str">
            <v>博睿通</v>
          </cell>
          <cell r="E1040" t="str">
            <v>YSM10</v>
          </cell>
          <cell r="F1040" t="str">
            <v>#04235</v>
          </cell>
          <cell r="G1040" t="e">
            <v>#REF!</v>
          </cell>
          <cell r="H1040" t="e">
            <v>#REF!</v>
          </cell>
          <cell r="I1040" t="str">
            <v>L-&gt;R</v>
          </cell>
          <cell r="J1040" t="str">
            <v>MVC+ATS15</v>
          </cell>
          <cell r="K1040">
            <v>1</v>
          </cell>
          <cell r="L1040" t="e">
            <v>#N/A</v>
          </cell>
          <cell r="M1040" t="e">
            <v>#N/A</v>
          </cell>
          <cell r="N1040"/>
          <cell r="O1040"/>
          <cell r="P1040"/>
          <cell r="Q1040"/>
          <cell r="R1040" t="str">
            <v>No</v>
          </cell>
          <cell r="S1040" t="str">
            <v>C49</v>
          </cell>
          <cell r="T1040" t="str">
            <v>SOUTH</v>
          </cell>
          <cell r="U1040" t="str">
            <v>深圳</v>
          </cell>
          <cell r="V1040" t="str">
            <v>SZ 深圳</v>
          </cell>
          <cell r="W1040" t="str">
            <v>SS</v>
          </cell>
          <cell r="X1040" t="str">
            <v>JPY</v>
          </cell>
          <cell r="Y1040">
            <v>9526667</v>
          </cell>
          <cell r="Z1040">
            <v>1</v>
          </cell>
          <cell r="AA1040">
            <v>9526667</v>
          </cell>
          <cell r="AB1040">
            <v>7.4899999999999994E-2</v>
          </cell>
          <cell r="AC1040">
            <v>713547.35829999996</v>
          </cell>
          <cell r="AD1040">
            <v>85625.682995999989</v>
          </cell>
          <cell r="AE1040">
            <v>0.12</v>
          </cell>
          <cell r="AF1040">
            <v>44124</v>
          </cell>
          <cell r="AG1040" t="str">
            <v>CIF HK</v>
          </cell>
          <cell r="AI1040"/>
          <cell r="AJ1040"/>
          <cell r="AK1040"/>
          <cell r="AL1040">
            <v>0</v>
          </cell>
          <cell r="AM1040"/>
          <cell r="AN1040" t="str">
            <v>No</v>
          </cell>
          <cell r="AO1040">
            <v>0.9</v>
          </cell>
          <cell r="AP1040">
            <v>8574000.3000000007</v>
          </cell>
          <cell r="AQ1040"/>
          <cell r="AR1040"/>
          <cell r="AS1040">
            <v>0</v>
          </cell>
          <cell r="AT1040">
            <v>0</v>
          </cell>
          <cell r="AV1040"/>
          <cell r="AX1040" t="str">
            <v>Cancel</v>
          </cell>
          <cell r="AY1040"/>
          <cell r="AZ1040"/>
          <cell r="BA1040" t="str">
            <v>Cancel</v>
          </cell>
          <cell r="BB1040" t="str">
            <v>2022-8-2Ken邮件通知</v>
          </cell>
        </row>
        <row r="1041">
          <cell r="A1041" t="str">
            <v>OCT 20</v>
          </cell>
          <cell r="B1041">
            <v>891</v>
          </cell>
          <cell r="C1041" t="str">
            <v>C49SZX20200191SS</v>
          </cell>
          <cell r="D1041" t="str">
            <v>博睿通</v>
          </cell>
          <cell r="E1041" t="str">
            <v>YSM10</v>
          </cell>
          <cell r="F1041" t="str">
            <v>#04235</v>
          </cell>
          <cell r="G1041" t="e">
            <v>#REF!</v>
          </cell>
          <cell r="H1041" t="e">
            <v>#REF!</v>
          </cell>
          <cell r="I1041" t="str">
            <v>L-&gt;R</v>
          </cell>
          <cell r="J1041" t="str">
            <v>MVC</v>
          </cell>
          <cell r="K1041">
            <v>1</v>
          </cell>
          <cell r="L1041" t="e">
            <v>#N/A</v>
          </cell>
          <cell r="M1041" t="e">
            <v>#N/A</v>
          </cell>
          <cell r="N1041"/>
          <cell r="O1041"/>
          <cell r="P1041"/>
          <cell r="Q1041"/>
          <cell r="R1041" t="str">
            <v>No</v>
          </cell>
          <cell r="S1041" t="str">
            <v>C49</v>
          </cell>
          <cell r="T1041" t="str">
            <v>SOUTH</v>
          </cell>
          <cell r="U1041" t="str">
            <v>深圳</v>
          </cell>
          <cell r="V1041" t="str">
            <v>SZ 深圳</v>
          </cell>
          <cell r="W1041" t="str">
            <v>SS</v>
          </cell>
          <cell r="X1041" t="str">
            <v>JPY</v>
          </cell>
          <cell r="Y1041">
            <v>9526667</v>
          </cell>
          <cell r="Z1041">
            <v>1</v>
          </cell>
          <cell r="AA1041">
            <v>9526667</v>
          </cell>
          <cell r="AB1041">
            <v>7.4899999999999994E-2</v>
          </cell>
          <cell r="AC1041">
            <v>713547.35829999996</v>
          </cell>
          <cell r="AD1041">
            <v>85625.682995999989</v>
          </cell>
          <cell r="AE1041">
            <v>0.12</v>
          </cell>
          <cell r="AF1041">
            <v>44124</v>
          </cell>
          <cell r="AG1041" t="str">
            <v>CIF HK</v>
          </cell>
          <cell r="AI1041"/>
          <cell r="AJ1041"/>
          <cell r="AK1041"/>
          <cell r="AL1041">
            <v>0</v>
          </cell>
          <cell r="AM1041"/>
          <cell r="AN1041" t="str">
            <v>No</v>
          </cell>
          <cell r="AO1041">
            <v>0.9</v>
          </cell>
          <cell r="AP1041">
            <v>8574000.3000000007</v>
          </cell>
          <cell r="AQ1041"/>
          <cell r="AR1041"/>
          <cell r="AS1041">
            <v>0</v>
          </cell>
          <cell r="AT1041">
            <v>0</v>
          </cell>
          <cell r="AV1041"/>
          <cell r="AX1041" t="str">
            <v>Cancel</v>
          </cell>
          <cell r="AY1041"/>
          <cell r="AZ1041"/>
          <cell r="BA1041" t="str">
            <v>Cancel</v>
          </cell>
          <cell r="BB1041" t="str">
            <v>2022-8-2Ken邮件通知</v>
          </cell>
        </row>
        <row r="1042">
          <cell r="A1042" t="str">
            <v>OCT 20</v>
          </cell>
          <cell r="B1042">
            <v>892</v>
          </cell>
          <cell r="C1042" t="str">
            <v>C49SZX20200191SS</v>
          </cell>
          <cell r="D1042" t="str">
            <v>博睿通</v>
          </cell>
          <cell r="E1042" t="str">
            <v>YSM10</v>
          </cell>
          <cell r="F1042" t="str">
            <v>#04235</v>
          </cell>
          <cell r="G1042" t="e">
            <v>#REF!</v>
          </cell>
          <cell r="H1042" t="e">
            <v>#REF!</v>
          </cell>
          <cell r="I1042" t="str">
            <v>L-&gt;R</v>
          </cell>
          <cell r="J1042" t="str">
            <v>MVC</v>
          </cell>
          <cell r="K1042">
            <v>1</v>
          </cell>
          <cell r="L1042" t="e">
            <v>#N/A</v>
          </cell>
          <cell r="M1042" t="e">
            <v>#N/A</v>
          </cell>
          <cell r="N1042"/>
          <cell r="O1042"/>
          <cell r="P1042"/>
          <cell r="Q1042"/>
          <cell r="R1042" t="str">
            <v>No</v>
          </cell>
          <cell r="S1042" t="str">
            <v>C49</v>
          </cell>
          <cell r="T1042" t="str">
            <v>SOUTH</v>
          </cell>
          <cell r="U1042" t="str">
            <v>深圳</v>
          </cell>
          <cell r="V1042" t="str">
            <v>SZ 深圳</v>
          </cell>
          <cell r="W1042" t="str">
            <v>SS</v>
          </cell>
          <cell r="X1042" t="str">
            <v>JPY</v>
          </cell>
          <cell r="Y1042">
            <v>9526667</v>
          </cell>
          <cell r="Z1042">
            <v>1</v>
          </cell>
          <cell r="AA1042">
            <v>9526667</v>
          </cell>
          <cell r="AB1042">
            <v>7.4899999999999994E-2</v>
          </cell>
          <cell r="AC1042">
            <v>713547.35829999996</v>
          </cell>
          <cell r="AD1042">
            <v>85625.682995999989</v>
          </cell>
          <cell r="AE1042">
            <v>0.12</v>
          </cell>
          <cell r="AF1042">
            <v>44124</v>
          </cell>
          <cell r="AG1042" t="str">
            <v>CIF HK</v>
          </cell>
          <cell r="AI1042"/>
          <cell r="AJ1042"/>
          <cell r="AK1042"/>
          <cell r="AL1042">
            <v>0</v>
          </cell>
          <cell r="AM1042"/>
          <cell r="AN1042" t="str">
            <v>No</v>
          </cell>
          <cell r="AO1042">
            <v>0.9</v>
          </cell>
          <cell r="AP1042">
            <v>8574000.3000000007</v>
          </cell>
          <cell r="AQ1042"/>
          <cell r="AR1042"/>
          <cell r="AS1042">
            <v>0</v>
          </cell>
          <cell r="AT1042">
            <v>0</v>
          </cell>
          <cell r="AV1042"/>
          <cell r="AX1042" t="str">
            <v>Cancel</v>
          </cell>
          <cell r="AY1042"/>
          <cell r="AZ1042"/>
          <cell r="BA1042" t="str">
            <v>Cancel</v>
          </cell>
          <cell r="BB1042" t="str">
            <v>2022-8-2Ken邮件通知</v>
          </cell>
        </row>
        <row r="1043">
          <cell r="A1043" t="str">
            <v>OCT 20</v>
          </cell>
          <cell r="B1043">
            <v>893</v>
          </cell>
          <cell r="C1043" t="str">
            <v>C49SZX20200191SS</v>
          </cell>
          <cell r="D1043" t="str">
            <v>博睿通</v>
          </cell>
          <cell r="E1043" t="str">
            <v>YSM10</v>
          </cell>
          <cell r="F1043" t="str">
            <v>#04235</v>
          </cell>
          <cell r="G1043" t="e">
            <v>#REF!</v>
          </cell>
          <cell r="H1043" t="e">
            <v>#REF!</v>
          </cell>
          <cell r="I1043" t="str">
            <v>L-&gt;R</v>
          </cell>
          <cell r="J1043" t="str">
            <v>MVC</v>
          </cell>
          <cell r="K1043">
            <v>1</v>
          </cell>
          <cell r="L1043">
            <v>110066</v>
          </cell>
          <cell r="M1043" t="str">
            <v>JAN 21</v>
          </cell>
          <cell r="N1043">
            <v>44210</v>
          </cell>
          <cell r="O1043">
            <v>11116503</v>
          </cell>
          <cell r="P1043">
            <v>6300000</v>
          </cell>
          <cell r="Q1043">
            <v>44197</v>
          </cell>
          <cell r="R1043" t="str">
            <v>No</v>
          </cell>
          <cell r="S1043" t="str">
            <v>C49</v>
          </cell>
          <cell r="T1043" t="str">
            <v>SOUTH</v>
          </cell>
          <cell r="U1043" t="str">
            <v>深圳</v>
          </cell>
          <cell r="V1043" t="str">
            <v>SZ 深圳</v>
          </cell>
          <cell r="W1043" t="str">
            <v>SS</v>
          </cell>
          <cell r="X1043" t="str">
            <v>JPY</v>
          </cell>
          <cell r="Y1043">
            <v>6300000</v>
          </cell>
          <cell r="Z1043">
            <v>1</v>
          </cell>
          <cell r="AA1043">
            <v>6300000</v>
          </cell>
          <cell r="AB1043">
            <v>7.4899999999999994E-2</v>
          </cell>
          <cell r="AC1043">
            <v>471869.99999999994</v>
          </cell>
          <cell r="AD1043">
            <v>56624.399999999994</v>
          </cell>
          <cell r="AE1043">
            <v>0.12</v>
          </cell>
          <cell r="AF1043">
            <v>44124</v>
          </cell>
          <cell r="AG1043" t="str">
            <v>CIF HK</v>
          </cell>
          <cell r="AK1043">
            <v>0.1</v>
          </cell>
          <cell r="AL1043">
            <v>630000</v>
          </cell>
          <cell r="AM1043">
            <v>44136</v>
          </cell>
          <cell r="AN1043" t="str">
            <v>Yes</v>
          </cell>
          <cell r="AO1043">
            <v>0.9</v>
          </cell>
          <cell r="AP1043">
            <v>5670000</v>
          </cell>
          <cell r="AS1043">
            <v>0</v>
          </cell>
          <cell r="AT1043">
            <v>0</v>
          </cell>
          <cell r="AX1043" t="str">
            <v>Yes</v>
          </cell>
          <cell r="AZ1043" t="str">
            <v>Y</v>
          </cell>
        </row>
        <row r="1044">
          <cell r="A1044" t="str">
            <v>OCT 20</v>
          </cell>
          <cell r="B1044">
            <v>894</v>
          </cell>
          <cell r="C1044" t="str">
            <v>C49SZX20200191SS</v>
          </cell>
          <cell r="D1044" t="str">
            <v>博睿通</v>
          </cell>
          <cell r="E1044" t="str">
            <v>YSM10</v>
          </cell>
          <cell r="F1044" t="str">
            <v>#04235</v>
          </cell>
          <cell r="G1044" t="e">
            <v>#REF!</v>
          </cell>
          <cell r="H1044" t="e">
            <v>#REF!</v>
          </cell>
          <cell r="I1044" t="str">
            <v>L-&gt;R</v>
          </cell>
          <cell r="J1044" t="str">
            <v>MVC</v>
          </cell>
          <cell r="K1044">
            <v>1</v>
          </cell>
          <cell r="L1044">
            <v>110066</v>
          </cell>
          <cell r="M1044" t="str">
            <v>JAN 21</v>
          </cell>
          <cell r="N1044">
            <v>44210</v>
          </cell>
          <cell r="O1044">
            <v>11116503</v>
          </cell>
          <cell r="P1044">
            <v>6300000</v>
          </cell>
          <cell r="Q1044">
            <v>44197</v>
          </cell>
          <cell r="R1044" t="str">
            <v>No</v>
          </cell>
          <cell r="S1044" t="str">
            <v>C49</v>
          </cell>
          <cell r="T1044" t="str">
            <v>SOUTH</v>
          </cell>
          <cell r="U1044" t="str">
            <v>深圳</v>
          </cell>
          <cell r="V1044" t="str">
            <v>SZ 深圳</v>
          </cell>
          <cell r="W1044" t="str">
            <v>SS</v>
          </cell>
          <cell r="X1044" t="str">
            <v>JPY</v>
          </cell>
          <cell r="Y1044">
            <v>6300000</v>
          </cell>
          <cell r="Z1044">
            <v>1</v>
          </cell>
          <cell r="AA1044">
            <v>6300000</v>
          </cell>
          <cell r="AB1044">
            <v>7.4899999999999994E-2</v>
          </cell>
          <cell r="AC1044">
            <v>471869.99999999994</v>
          </cell>
          <cell r="AD1044">
            <v>56624.399999999994</v>
          </cell>
          <cell r="AE1044">
            <v>0.12</v>
          </cell>
          <cell r="AF1044">
            <v>44124</v>
          </cell>
          <cell r="AG1044" t="str">
            <v>CIF HK</v>
          </cell>
          <cell r="AK1044">
            <v>0.1</v>
          </cell>
          <cell r="AL1044">
            <v>630000</v>
          </cell>
          <cell r="AM1044">
            <v>44136</v>
          </cell>
          <cell r="AN1044" t="str">
            <v>Yes</v>
          </cell>
          <cell r="AO1044">
            <v>0.9</v>
          </cell>
          <cell r="AP1044">
            <v>5670000</v>
          </cell>
          <cell r="AS1044">
            <v>0</v>
          </cell>
          <cell r="AT1044">
            <v>0</v>
          </cell>
          <cell r="AX1044" t="str">
            <v>Yes</v>
          </cell>
          <cell r="AZ1044" t="str">
            <v>Y</v>
          </cell>
        </row>
        <row r="1045">
          <cell r="A1045" t="str">
            <v>OCT 20</v>
          </cell>
          <cell r="B1045">
            <v>895</v>
          </cell>
          <cell r="C1045" t="str">
            <v>C49SZX20200166DY</v>
          </cell>
          <cell r="D1045" t="str">
            <v>华彩鑫</v>
          </cell>
          <cell r="E1045" t="str">
            <v>YSM40R-4</v>
          </cell>
          <cell r="F1045" t="str">
            <v>#05096</v>
          </cell>
          <cell r="G1045" t="e">
            <v>#REF!</v>
          </cell>
          <cell r="H1045" t="e">
            <v>#REF!</v>
          </cell>
          <cell r="I1045" t="str">
            <v>L-&gt;R</v>
          </cell>
          <cell r="J1045" t="str">
            <v>No</v>
          </cell>
          <cell r="K1045">
            <v>1</v>
          </cell>
          <cell r="L1045">
            <v>110058</v>
          </cell>
          <cell r="M1045" t="str">
            <v>NOV 20</v>
          </cell>
          <cell r="N1045">
            <v>44157</v>
          </cell>
          <cell r="O1045">
            <v>11100448</v>
          </cell>
          <cell r="P1045">
            <v>1450000</v>
          </cell>
          <cell r="Q1045">
            <v>44136</v>
          </cell>
          <cell r="R1045" t="str">
            <v>Yes</v>
          </cell>
          <cell r="S1045" t="str">
            <v>C49</v>
          </cell>
          <cell r="T1045" t="str">
            <v>SOUTH</v>
          </cell>
          <cell r="U1045" t="str">
            <v>深圳</v>
          </cell>
          <cell r="V1045" t="str">
            <v>SZ 深圳</v>
          </cell>
          <cell r="W1045" t="str">
            <v>DY</v>
          </cell>
          <cell r="X1045" t="str">
            <v>RMB</v>
          </cell>
          <cell r="Y1045">
            <v>1450000</v>
          </cell>
          <cell r="Z1045">
            <v>1.1299999999999999</v>
          </cell>
          <cell r="AA1045">
            <v>1450000</v>
          </cell>
          <cell r="AB1045">
            <v>1.135</v>
          </cell>
          <cell r="AC1045">
            <v>1456415.9292035401</v>
          </cell>
          <cell r="AD1045">
            <v>174769.91150442482</v>
          </cell>
          <cell r="AE1045">
            <v>0.12</v>
          </cell>
          <cell r="AF1045">
            <v>44127</v>
          </cell>
          <cell r="AG1045" t="str">
            <v>含税到厂</v>
          </cell>
          <cell r="AK1045">
            <v>0.2</v>
          </cell>
          <cell r="AL1045">
            <v>290000</v>
          </cell>
          <cell r="AM1045">
            <v>44105</v>
          </cell>
          <cell r="AN1045" t="str">
            <v>Yes</v>
          </cell>
          <cell r="AO1045">
            <v>0.8</v>
          </cell>
          <cell r="AP1045">
            <v>1160000</v>
          </cell>
          <cell r="AQ1045">
            <v>44136</v>
          </cell>
          <cell r="AR1045">
            <v>44148</v>
          </cell>
          <cell r="AS1045">
            <v>0</v>
          </cell>
          <cell r="AT1045">
            <v>0</v>
          </cell>
          <cell r="AX1045" t="str">
            <v>Yes</v>
          </cell>
          <cell r="AZ1045" t="str">
            <v>Yes</v>
          </cell>
          <cell r="BA1045" t="str">
            <v>Yes</v>
          </cell>
        </row>
        <row r="1046">
          <cell r="A1046" t="str">
            <v>OCT 20</v>
          </cell>
          <cell r="B1046">
            <v>896</v>
          </cell>
          <cell r="C1046" t="str">
            <v>C49SZX20200196EC</v>
          </cell>
          <cell r="D1046" t="str">
            <v>广泰博</v>
          </cell>
          <cell r="E1046" t="str">
            <v>YSM20R-2</v>
          </cell>
          <cell r="F1046" t="str">
            <v>#05098</v>
          </cell>
          <cell r="G1046" t="e">
            <v>#REF!</v>
          </cell>
          <cell r="H1046" t="e">
            <v>#REF!</v>
          </cell>
          <cell r="I1046" t="str">
            <v>L-&gt;R</v>
          </cell>
          <cell r="J1046" t="str">
            <v>No</v>
          </cell>
          <cell r="K1046">
            <v>1</v>
          </cell>
          <cell r="L1046" t="str">
            <v>110181(拆单110214)</v>
          </cell>
          <cell r="M1046" t="str">
            <v>DEC 20</v>
          </cell>
          <cell r="N1046">
            <v>44190</v>
          </cell>
          <cell r="O1046">
            <v>11100466</v>
          </cell>
          <cell r="P1046">
            <v>790000</v>
          </cell>
          <cell r="Q1046">
            <v>44166</v>
          </cell>
          <cell r="R1046" t="str">
            <v>Yes</v>
          </cell>
          <cell r="S1046" t="str">
            <v>C49</v>
          </cell>
          <cell r="T1046" t="str">
            <v>SOUTH</v>
          </cell>
          <cell r="U1046" t="str">
            <v>深圳</v>
          </cell>
          <cell r="V1046" t="str">
            <v>SZ 深圳</v>
          </cell>
          <cell r="W1046" t="str">
            <v>EC</v>
          </cell>
          <cell r="X1046" t="str">
            <v>RMB</v>
          </cell>
          <cell r="Y1046">
            <v>790000</v>
          </cell>
          <cell r="Z1046">
            <v>1.1299999999999999</v>
          </cell>
          <cell r="AA1046">
            <v>790000</v>
          </cell>
          <cell r="AB1046">
            <v>1.135</v>
          </cell>
          <cell r="AC1046">
            <v>793495.57522123901</v>
          </cell>
          <cell r="AD1046">
            <v>95219.469026548672</v>
          </cell>
          <cell r="AE1046">
            <v>0.12</v>
          </cell>
          <cell r="AF1046">
            <v>44127</v>
          </cell>
          <cell r="AG1046" t="str">
            <v>含税到厂</v>
          </cell>
          <cell r="AK1046">
            <v>0.1</v>
          </cell>
          <cell r="AL1046">
            <v>79000</v>
          </cell>
          <cell r="AM1046">
            <v>44105</v>
          </cell>
          <cell r="AN1046" t="str">
            <v>Yes</v>
          </cell>
          <cell r="AO1046">
            <v>0.9</v>
          </cell>
          <cell r="AP1046">
            <v>711000</v>
          </cell>
          <cell r="AS1046">
            <v>0</v>
          </cell>
          <cell r="AT1046">
            <v>0</v>
          </cell>
          <cell r="AX1046" t="str">
            <v>Yes</v>
          </cell>
          <cell r="AZ1046" t="str">
            <v>Yes</v>
          </cell>
        </row>
        <row r="1047">
          <cell r="A1047" t="str">
            <v>OCT 20</v>
          </cell>
          <cell r="B1047">
            <v>897</v>
          </cell>
          <cell r="C1047" t="str">
            <v>C49SZX20200196EC</v>
          </cell>
          <cell r="D1047" t="str">
            <v>广泰博</v>
          </cell>
          <cell r="E1047" t="str">
            <v>YSM20R-2</v>
          </cell>
          <cell r="F1047" t="str">
            <v>#05098</v>
          </cell>
          <cell r="G1047" t="e">
            <v>#REF!</v>
          </cell>
          <cell r="H1047" t="e">
            <v>#REF!</v>
          </cell>
          <cell r="I1047" t="str">
            <v>L-&gt;R</v>
          </cell>
          <cell r="J1047" t="str">
            <v>No</v>
          </cell>
          <cell r="K1047">
            <v>1</v>
          </cell>
          <cell r="L1047">
            <v>110181</v>
          </cell>
          <cell r="M1047" t="str">
            <v>DEC 20</v>
          </cell>
          <cell r="N1047">
            <v>44190</v>
          </cell>
          <cell r="O1047">
            <v>11100466</v>
          </cell>
          <cell r="P1047">
            <v>790000</v>
          </cell>
          <cell r="Q1047">
            <v>44166</v>
          </cell>
          <cell r="R1047" t="str">
            <v>Yes</v>
          </cell>
          <cell r="S1047" t="str">
            <v>C49</v>
          </cell>
          <cell r="T1047" t="str">
            <v>SOUTH</v>
          </cell>
          <cell r="U1047" t="str">
            <v>深圳</v>
          </cell>
          <cell r="V1047" t="str">
            <v>SZ 深圳</v>
          </cell>
          <cell r="W1047" t="str">
            <v>EC</v>
          </cell>
          <cell r="X1047" t="str">
            <v>RMB</v>
          </cell>
          <cell r="Y1047">
            <v>790000</v>
          </cell>
          <cell r="Z1047">
            <v>1.1299999999999999</v>
          </cell>
          <cell r="AA1047">
            <v>790000</v>
          </cell>
          <cell r="AB1047">
            <v>1.135</v>
          </cell>
          <cell r="AC1047">
            <v>793495.57522123901</v>
          </cell>
          <cell r="AD1047">
            <v>95219.469026548672</v>
          </cell>
          <cell r="AE1047">
            <v>0.12</v>
          </cell>
          <cell r="AF1047">
            <v>44127</v>
          </cell>
          <cell r="AG1047" t="str">
            <v>含税到厂</v>
          </cell>
          <cell r="AK1047">
            <v>0.1</v>
          </cell>
          <cell r="AL1047">
            <v>79000</v>
          </cell>
          <cell r="AM1047">
            <v>44105</v>
          </cell>
          <cell r="AN1047" t="str">
            <v>Yes</v>
          </cell>
          <cell r="AO1047">
            <v>0.9</v>
          </cell>
          <cell r="AP1047">
            <v>711000</v>
          </cell>
          <cell r="AS1047">
            <v>0</v>
          </cell>
          <cell r="AT1047">
            <v>0</v>
          </cell>
          <cell r="AX1047" t="str">
            <v>Yes</v>
          </cell>
          <cell r="AZ1047" t="str">
            <v>Yes</v>
          </cell>
        </row>
        <row r="1048">
          <cell r="A1048" t="str">
            <v>OCT 20</v>
          </cell>
          <cell r="B1048">
            <v>898</v>
          </cell>
          <cell r="C1048" t="str">
            <v>C49SZX20200197SS</v>
          </cell>
          <cell r="D1048" t="str">
            <v>雅马</v>
          </cell>
          <cell r="E1048" t="str">
            <v>YSM10</v>
          </cell>
          <cell r="F1048" t="str">
            <v>#04394</v>
          </cell>
          <cell r="G1048" t="e">
            <v>#REF!</v>
          </cell>
          <cell r="H1048" t="e">
            <v>#REF!</v>
          </cell>
          <cell r="I1048" t="str">
            <v>L-&gt;R</v>
          </cell>
          <cell r="J1048" t="str">
            <v>No</v>
          </cell>
          <cell r="K1048">
            <v>1</v>
          </cell>
          <cell r="L1048" t="e">
            <v>#N/A</v>
          </cell>
          <cell r="M1048" t="e">
            <v>#N/A</v>
          </cell>
          <cell r="N1048"/>
          <cell r="O1048"/>
          <cell r="P1048"/>
          <cell r="Q1048"/>
          <cell r="R1048" t="str">
            <v>Yes</v>
          </cell>
          <cell r="S1048" t="str">
            <v>C49</v>
          </cell>
          <cell r="T1048" t="str">
            <v>SOUTH</v>
          </cell>
          <cell r="U1048" t="str">
            <v>深圳</v>
          </cell>
          <cell r="V1048" t="str">
            <v>SZ 深圳</v>
          </cell>
          <cell r="W1048" t="str">
            <v>SS</v>
          </cell>
          <cell r="X1048" t="str">
            <v>JPY</v>
          </cell>
          <cell r="Y1048">
            <v>6500000</v>
          </cell>
          <cell r="Z1048">
            <v>1</v>
          </cell>
          <cell r="AA1048">
            <v>6500000</v>
          </cell>
          <cell r="AB1048">
            <v>7.4899999999999994E-2</v>
          </cell>
          <cell r="AC1048">
            <v>486849.99999999994</v>
          </cell>
          <cell r="AD1048">
            <v>58421.999999999993</v>
          </cell>
          <cell r="AE1048">
            <v>0.12</v>
          </cell>
          <cell r="AF1048">
            <v>44127</v>
          </cell>
          <cell r="AG1048" t="str">
            <v>DAP SZ</v>
          </cell>
          <cell r="AI1048"/>
          <cell r="AJ1048"/>
          <cell r="AK1048"/>
          <cell r="AL1048">
            <v>0</v>
          </cell>
          <cell r="AM1048"/>
          <cell r="AN1048" t="str">
            <v>No</v>
          </cell>
          <cell r="AO1048">
            <v>0.9</v>
          </cell>
          <cell r="AP1048">
            <v>5850000</v>
          </cell>
          <cell r="AQ1048"/>
          <cell r="AR1048"/>
          <cell r="AS1048">
            <v>0</v>
          </cell>
          <cell r="AT1048">
            <v>0</v>
          </cell>
          <cell r="AV1048"/>
          <cell r="AX1048" t="str">
            <v>Cancel</v>
          </cell>
          <cell r="AY1048"/>
          <cell r="AZ1048"/>
          <cell r="BA1048"/>
        </row>
        <row r="1049">
          <cell r="A1049" t="str">
            <v>OCT 20</v>
          </cell>
          <cell r="B1049">
            <v>899</v>
          </cell>
          <cell r="C1049" t="str">
            <v>C49SZX20200198JZ</v>
          </cell>
          <cell r="D1049" t="str">
            <v>阿里兄妹</v>
          </cell>
          <cell r="E1049" t="str">
            <v>YSM20R-2</v>
          </cell>
          <cell r="F1049" t="str">
            <v>#56362</v>
          </cell>
          <cell r="G1049" t="e">
            <v>#REF!</v>
          </cell>
          <cell r="H1049" t="e">
            <v>#REF!</v>
          </cell>
          <cell r="I1049" t="str">
            <v>L-&gt;R</v>
          </cell>
          <cell r="J1049" t="str">
            <v>MVC</v>
          </cell>
          <cell r="K1049">
            <v>1</v>
          </cell>
          <cell r="L1049">
            <v>110132</v>
          </cell>
          <cell r="M1049" t="str">
            <v>FEB 21</v>
          </cell>
          <cell r="N1049">
            <v>44250</v>
          </cell>
          <cell r="O1049">
            <v>11116509</v>
          </cell>
          <cell r="P1049">
            <v>11500000</v>
          </cell>
          <cell r="Q1049">
            <v>44228</v>
          </cell>
          <cell r="R1049" t="str">
            <v>No</v>
          </cell>
          <cell r="S1049" t="str">
            <v>C49</v>
          </cell>
          <cell r="T1049" t="str">
            <v>SOUTH</v>
          </cell>
          <cell r="U1049" t="str">
            <v>深圳</v>
          </cell>
          <cell r="V1049" t="str">
            <v>SZ 深圳</v>
          </cell>
          <cell r="W1049" t="str">
            <v>JZ</v>
          </cell>
          <cell r="X1049" t="str">
            <v>JPY</v>
          </cell>
          <cell r="Y1049">
            <v>11500000</v>
          </cell>
          <cell r="Z1049">
            <v>1</v>
          </cell>
          <cell r="AA1049">
            <v>11500000</v>
          </cell>
          <cell r="AB1049">
            <v>7.4899999999999994E-2</v>
          </cell>
          <cell r="AC1049">
            <v>861349.99999999988</v>
          </cell>
          <cell r="AD1049">
            <v>103361.99999999999</v>
          </cell>
          <cell r="AE1049">
            <v>0.12</v>
          </cell>
          <cell r="AF1049">
            <v>44130</v>
          </cell>
          <cell r="AG1049" t="str">
            <v>DAP SZ</v>
          </cell>
          <cell r="AK1049">
            <v>0.1</v>
          </cell>
          <cell r="AL1049">
            <v>1150000</v>
          </cell>
          <cell r="AM1049">
            <v>44105</v>
          </cell>
          <cell r="AN1049" t="str">
            <v>Yes</v>
          </cell>
          <cell r="AO1049">
            <v>0.9</v>
          </cell>
          <cell r="AP1049">
            <v>10350000</v>
          </cell>
          <cell r="AQ1049">
            <v>44231</v>
          </cell>
          <cell r="AR1049">
            <v>44231</v>
          </cell>
          <cell r="AS1049">
            <v>0</v>
          </cell>
          <cell r="AT1049">
            <v>0</v>
          </cell>
          <cell r="AX1049" t="str">
            <v>Yes</v>
          </cell>
          <cell r="AZ1049" t="str">
            <v>Yes</v>
          </cell>
          <cell r="BA1049" t="str">
            <v>Yes</v>
          </cell>
        </row>
        <row r="1050">
          <cell r="A1050" t="str">
            <v>OCT 20</v>
          </cell>
          <cell r="B1050">
            <v>900</v>
          </cell>
          <cell r="C1050" t="str">
            <v>C49SZX20200198JZ</v>
          </cell>
          <cell r="D1050" t="str">
            <v>阿里兄妹</v>
          </cell>
          <cell r="E1050" t="str">
            <v>YSM20R-2</v>
          </cell>
          <cell r="F1050" t="str">
            <v>#56362</v>
          </cell>
          <cell r="G1050" t="e">
            <v>#REF!</v>
          </cell>
          <cell r="H1050" t="e">
            <v>#REF!</v>
          </cell>
          <cell r="I1050" t="str">
            <v>L-&gt;R</v>
          </cell>
          <cell r="J1050" t="str">
            <v>MVC</v>
          </cell>
          <cell r="K1050">
            <v>1</v>
          </cell>
          <cell r="L1050">
            <v>110132</v>
          </cell>
          <cell r="M1050" t="str">
            <v>FEB 21</v>
          </cell>
          <cell r="N1050">
            <v>44250</v>
          </cell>
          <cell r="O1050">
            <v>11116509</v>
          </cell>
          <cell r="P1050">
            <v>11500000</v>
          </cell>
          <cell r="Q1050">
            <v>44229</v>
          </cell>
          <cell r="R1050" t="str">
            <v>No</v>
          </cell>
          <cell r="S1050" t="str">
            <v>C49</v>
          </cell>
          <cell r="T1050" t="str">
            <v>SOUTH</v>
          </cell>
          <cell r="U1050" t="str">
            <v>深圳</v>
          </cell>
          <cell r="V1050" t="str">
            <v>SZ 深圳</v>
          </cell>
          <cell r="W1050" t="str">
            <v>JZ</v>
          </cell>
          <cell r="X1050" t="str">
            <v>JPY</v>
          </cell>
          <cell r="Y1050">
            <v>11500000</v>
          </cell>
          <cell r="Z1050">
            <v>1</v>
          </cell>
          <cell r="AA1050">
            <v>11500000</v>
          </cell>
          <cell r="AB1050">
            <v>7.4899999999999994E-2</v>
          </cell>
          <cell r="AC1050">
            <v>861349.99999999988</v>
          </cell>
          <cell r="AD1050">
            <v>103361.99999999999</v>
          </cell>
          <cell r="AE1050">
            <v>0.12</v>
          </cell>
          <cell r="AF1050">
            <v>44130</v>
          </cell>
          <cell r="AG1050" t="str">
            <v>DAP SZ</v>
          </cell>
          <cell r="AK1050">
            <v>0.1</v>
          </cell>
          <cell r="AL1050">
            <v>1150000</v>
          </cell>
          <cell r="AM1050">
            <v>44105</v>
          </cell>
          <cell r="AN1050" t="str">
            <v>Yes</v>
          </cell>
          <cell r="AO1050">
            <v>0.9</v>
          </cell>
          <cell r="AP1050">
            <v>10350000</v>
          </cell>
          <cell r="AQ1050">
            <v>44231</v>
          </cell>
          <cell r="AR1050">
            <v>44231</v>
          </cell>
          <cell r="AS1050">
            <v>0</v>
          </cell>
          <cell r="AT1050">
            <v>0</v>
          </cell>
          <cell r="AX1050" t="str">
            <v>Yes</v>
          </cell>
          <cell r="AZ1050" t="str">
            <v>Yes</v>
          </cell>
          <cell r="BA1050" t="str">
            <v>Yes</v>
          </cell>
        </row>
        <row r="1051">
          <cell r="A1051" t="str">
            <v>OCT 20</v>
          </cell>
          <cell r="B1051">
            <v>901</v>
          </cell>
          <cell r="C1051" t="str">
            <v>C49SZX20200199MZ</v>
          </cell>
          <cell r="D1051" t="str">
            <v>鸿南</v>
          </cell>
          <cell r="E1051" t="str">
            <v>YSM20R-2</v>
          </cell>
          <cell r="F1051" t="str">
            <v>#56802</v>
          </cell>
          <cell r="G1051" t="e">
            <v>#REF!</v>
          </cell>
          <cell r="H1051" t="e">
            <v>#REF!</v>
          </cell>
          <cell r="I1051" t="str">
            <v>R-&gt;L</v>
          </cell>
          <cell r="J1051" t="str">
            <v>No</v>
          </cell>
          <cell r="K1051">
            <v>1</v>
          </cell>
          <cell r="L1051">
            <v>110105</v>
          </cell>
          <cell r="M1051" t="str">
            <v>JAN 21</v>
          </cell>
          <cell r="N1051">
            <v>44217</v>
          </cell>
          <cell r="O1051">
            <v>11116491</v>
          </cell>
          <cell r="P1051">
            <v>12000000</v>
          </cell>
          <cell r="Q1051">
            <v>44197</v>
          </cell>
          <cell r="R1051" t="str">
            <v>No</v>
          </cell>
          <cell r="S1051" t="str">
            <v>C49</v>
          </cell>
          <cell r="T1051" t="str">
            <v>SOUTH</v>
          </cell>
          <cell r="U1051" t="str">
            <v>深圳</v>
          </cell>
          <cell r="V1051" t="str">
            <v>SZ 深圳</v>
          </cell>
          <cell r="W1051" t="str">
            <v>MZ</v>
          </cell>
          <cell r="X1051" t="str">
            <v>JPY</v>
          </cell>
          <cell r="Y1051">
            <v>12000000</v>
          </cell>
          <cell r="Z1051">
            <v>1</v>
          </cell>
          <cell r="AA1051">
            <v>12000000</v>
          </cell>
          <cell r="AB1051">
            <v>7.4899999999999994E-2</v>
          </cell>
          <cell r="AC1051">
            <v>898799.99999999988</v>
          </cell>
          <cell r="AD1051">
            <v>107855.99999999999</v>
          </cell>
          <cell r="AE1051">
            <v>0.12</v>
          </cell>
          <cell r="AF1051">
            <v>44134</v>
          </cell>
          <cell r="AG1051" t="str">
            <v>CIF HK</v>
          </cell>
          <cell r="AK1051">
            <v>0.1</v>
          </cell>
          <cell r="AL1051">
            <v>1200000</v>
          </cell>
          <cell r="AM1051">
            <v>44136</v>
          </cell>
          <cell r="AN1051" t="str">
            <v>Yes</v>
          </cell>
          <cell r="AO1051">
            <v>0.9</v>
          </cell>
          <cell r="AP1051">
            <v>10800000</v>
          </cell>
          <cell r="AQ1051">
            <v>44166</v>
          </cell>
          <cell r="AR1051">
            <v>44172</v>
          </cell>
          <cell r="AS1051">
            <v>0</v>
          </cell>
          <cell r="AT1051">
            <v>0</v>
          </cell>
          <cell r="AX1051" t="str">
            <v>Yes</v>
          </cell>
          <cell r="AZ1051" t="str">
            <v>Yes</v>
          </cell>
        </row>
        <row r="1052">
          <cell r="A1052" t="str">
            <v>OCT 20</v>
          </cell>
          <cell r="B1052">
            <v>902</v>
          </cell>
          <cell r="C1052" t="str">
            <v>C49SZX20200199MZ</v>
          </cell>
          <cell r="D1052" t="str">
            <v>鸿南</v>
          </cell>
          <cell r="E1052" t="str">
            <v>YSM20R-2</v>
          </cell>
          <cell r="F1052" t="str">
            <v>#56802</v>
          </cell>
          <cell r="G1052" t="e">
            <v>#REF!</v>
          </cell>
          <cell r="H1052" t="e">
            <v>#REF!</v>
          </cell>
          <cell r="I1052" t="str">
            <v>R-&gt;L</v>
          </cell>
          <cell r="J1052" t="str">
            <v>No</v>
          </cell>
          <cell r="K1052">
            <v>1</v>
          </cell>
          <cell r="L1052" t="str">
            <v>110106 (拆单110215)</v>
          </cell>
          <cell r="M1052" t="str">
            <v>JAN 21</v>
          </cell>
          <cell r="N1052">
            <v>44217</v>
          </cell>
          <cell r="O1052">
            <v>11116491</v>
          </cell>
          <cell r="P1052">
            <v>12000000</v>
          </cell>
          <cell r="Q1052">
            <v>44198</v>
          </cell>
          <cell r="R1052" t="str">
            <v>No</v>
          </cell>
          <cell r="S1052" t="str">
            <v>C49</v>
          </cell>
          <cell r="T1052" t="str">
            <v>SOUTH</v>
          </cell>
          <cell r="U1052" t="str">
            <v>深圳</v>
          </cell>
          <cell r="V1052" t="str">
            <v>SZ 深圳</v>
          </cell>
          <cell r="W1052" t="str">
            <v>MZ</v>
          </cell>
          <cell r="X1052" t="str">
            <v>JPY</v>
          </cell>
          <cell r="Y1052">
            <v>12000000</v>
          </cell>
          <cell r="Z1052">
            <v>1</v>
          </cell>
          <cell r="AA1052">
            <v>12000000</v>
          </cell>
          <cell r="AB1052">
            <v>7.4899999999999994E-2</v>
          </cell>
          <cell r="AC1052">
            <v>898799.99999999988</v>
          </cell>
          <cell r="AD1052">
            <v>107855.99999999999</v>
          </cell>
          <cell r="AE1052">
            <v>0.12</v>
          </cell>
          <cell r="AF1052">
            <v>44134</v>
          </cell>
          <cell r="AG1052" t="str">
            <v>CIF HK</v>
          </cell>
          <cell r="AK1052">
            <v>0.1</v>
          </cell>
          <cell r="AL1052">
            <v>1200000</v>
          </cell>
          <cell r="AM1052">
            <v>44137</v>
          </cell>
          <cell r="AN1052" t="str">
            <v>Yes</v>
          </cell>
          <cell r="AO1052">
            <v>0.9</v>
          </cell>
          <cell r="AP1052">
            <v>10800000</v>
          </cell>
          <cell r="AQ1052">
            <v>44166</v>
          </cell>
          <cell r="AR1052">
            <v>44172</v>
          </cell>
          <cell r="AS1052">
            <v>0</v>
          </cell>
          <cell r="AT1052">
            <v>0</v>
          </cell>
          <cell r="AX1052" t="str">
            <v>Yes</v>
          </cell>
          <cell r="AZ1052" t="str">
            <v>Yes</v>
          </cell>
        </row>
        <row r="1053">
          <cell r="A1053" t="str">
            <v>OCT 20</v>
          </cell>
          <cell r="B1053">
            <v>903</v>
          </cell>
          <cell r="C1053" t="str">
            <v>C49SZX20200199MZ</v>
          </cell>
          <cell r="D1053" t="str">
            <v>鸿南</v>
          </cell>
          <cell r="E1053" t="str">
            <v>YSM10</v>
          </cell>
          <cell r="F1053" t="str">
            <v>#56802</v>
          </cell>
          <cell r="G1053" t="e">
            <v>#REF!</v>
          </cell>
          <cell r="H1053" t="e">
            <v>#REF!</v>
          </cell>
          <cell r="I1053" t="str">
            <v>R-&gt;L</v>
          </cell>
          <cell r="J1053" t="str">
            <v>MVC</v>
          </cell>
          <cell r="K1053">
            <v>1</v>
          </cell>
          <cell r="L1053">
            <v>110067</v>
          </cell>
          <cell r="M1053" t="str">
            <v>JAN 21</v>
          </cell>
          <cell r="N1053">
            <v>44217</v>
          </cell>
          <cell r="O1053">
            <v>11116491</v>
          </cell>
          <cell r="P1053">
            <v>9000000</v>
          </cell>
          <cell r="Q1053">
            <v>44199</v>
          </cell>
          <cell r="R1053" t="str">
            <v>No</v>
          </cell>
          <cell r="S1053" t="str">
            <v>C49</v>
          </cell>
          <cell r="T1053" t="str">
            <v>SOUTH</v>
          </cell>
          <cell r="U1053" t="str">
            <v>深圳</v>
          </cell>
          <cell r="V1053" t="str">
            <v>SZ 深圳</v>
          </cell>
          <cell r="W1053" t="str">
            <v>MZ</v>
          </cell>
          <cell r="X1053" t="str">
            <v>JPY</v>
          </cell>
          <cell r="Y1053">
            <v>9000000</v>
          </cell>
          <cell r="Z1053">
            <v>1</v>
          </cell>
          <cell r="AA1053">
            <v>9000000</v>
          </cell>
          <cell r="AB1053">
            <v>7.4899999999999994E-2</v>
          </cell>
          <cell r="AC1053">
            <v>674100</v>
          </cell>
          <cell r="AD1053">
            <v>80892</v>
          </cell>
          <cell r="AE1053">
            <v>0.12</v>
          </cell>
          <cell r="AF1053">
            <v>44134</v>
          </cell>
          <cell r="AG1053" t="str">
            <v>CIF HK</v>
          </cell>
          <cell r="AK1053">
            <v>0.1</v>
          </cell>
          <cell r="AL1053">
            <v>900000</v>
          </cell>
          <cell r="AM1053">
            <v>44138</v>
          </cell>
          <cell r="AN1053" t="str">
            <v>Yes</v>
          </cell>
          <cell r="AO1053">
            <v>0.9</v>
          </cell>
          <cell r="AP1053">
            <v>8100000</v>
          </cell>
          <cell r="AQ1053">
            <v>44166</v>
          </cell>
          <cell r="AR1053">
            <v>44172</v>
          </cell>
          <cell r="AS1053">
            <v>0</v>
          </cell>
          <cell r="AT1053">
            <v>0</v>
          </cell>
          <cell r="AX1053" t="str">
            <v>Yes</v>
          </cell>
          <cell r="AZ1053" t="str">
            <v>Yes</v>
          </cell>
        </row>
        <row r="1054">
          <cell r="A1054" t="str">
            <v>OCT 20</v>
          </cell>
          <cell r="B1054">
            <v>904</v>
          </cell>
          <cell r="C1054" t="str">
            <v>C49SZX20200200SS</v>
          </cell>
          <cell r="D1054" t="str">
            <v>君博信</v>
          </cell>
          <cell r="E1054" t="str">
            <v>YSM10</v>
          </cell>
          <cell r="F1054" t="str">
            <v>#03771</v>
          </cell>
          <cell r="G1054" t="e">
            <v>#REF!</v>
          </cell>
          <cell r="H1054" t="e">
            <v>#REF!</v>
          </cell>
          <cell r="I1054" t="str">
            <v>L-&gt;R</v>
          </cell>
          <cell r="J1054" t="str">
            <v>MVC+ATS15</v>
          </cell>
          <cell r="K1054">
            <v>1</v>
          </cell>
          <cell r="L1054">
            <v>110049</v>
          </cell>
          <cell r="M1054" t="str">
            <v>NOV 20</v>
          </cell>
          <cell r="N1054">
            <v>44158</v>
          </cell>
          <cell r="O1054">
            <v>11116455</v>
          </cell>
          <cell r="P1054">
            <v>8700000</v>
          </cell>
          <cell r="Q1054">
            <v>44136</v>
          </cell>
          <cell r="R1054" t="str">
            <v>No</v>
          </cell>
          <cell r="S1054" t="str">
            <v>C49</v>
          </cell>
          <cell r="T1054" t="str">
            <v>SOUTH</v>
          </cell>
          <cell r="U1054" t="str">
            <v>深圳</v>
          </cell>
          <cell r="V1054" t="str">
            <v>SZ 深圳</v>
          </cell>
          <cell r="W1054" t="str">
            <v>SS</v>
          </cell>
          <cell r="X1054" t="str">
            <v>JPY</v>
          </cell>
          <cell r="Y1054">
            <v>8700000</v>
          </cell>
          <cell r="Z1054">
            <v>1</v>
          </cell>
          <cell r="AA1054">
            <v>8700000</v>
          </cell>
          <cell r="AB1054">
            <v>7.4899999999999994E-2</v>
          </cell>
          <cell r="AC1054">
            <v>651630</v>
          </cell>
          <cell r="AD1054">
            <v>78195.599999999991</v>
          </cell>
          <cell r="AE1054">
            <v>0.12</v>
          </cell>
          <cell r="AF1054">
            <v>44135</v>
          </cell>
          <cell r="AG1054" t="str">
            <v>DAP SZ</v>
          </cell>
          <cell r="AK1054">
            <v>0.1</v>
          </cell>
          <cell r="AL1054">
            <v>870000</v>
          </cell>
          <cell r="AM1054">
            <v>44136</v>
          </cell>
          <cell r="AN1054" t="str">
            <v>Yes</v>
          </cell>
          <cell r="AO1054">
            <v>0.9</v>
          </cell>
          <cell r="AP1054">
            <v>7830000</v>
          </cell>
          <cell r="AQ1054">
            <v>44136</v>
          </cell>
          <cell r="AR1054">
            <v>44153</v>
          </cell>
          <cell r="AS1054">
            <v>0</v>
          </cell>
          <cell r="AT1054">
            <v>0</v>
          </cell>
          <cell r="AX1054" t="str">
            <v>Yes</v>
          </cell>
          <cell r="AZ1054" t="str">
            <v>Yes</v>
          </cell>
          <cell r="BA1054" t="str">
            <v>Yes</v>
          </cell>
        </row>
        <row r="1055">
          <cell r="A1055" t="str">
            <v>NOV 20</v>
          </cell>
          <cell r="B1055">
            <v>905</v>
          </cell>
          <cell r="C1055" t="str">
            <v>C49SZX20200205JZ</v>
          </cell>
          <cell r="D1055" t="str">
            <v>新明海</v>
          </cell>
          <cell r="E1055" t="str">
            <v>YSM20R-2</v>
          </cell>
          <cell r="F1055" t="str">
            <v>#59648</v>
          </cell>
          <cell r="G1055" t="e">
            <v>#REF!</v>
          </cell>
          <cell r="H1055" t="e">
            <v>#REF!</v>
          </cell>
          <cell r="I1055" t="str">
            <v>L-&gt;R</v>
          </cell>
          <cell r="J1055" t="str">
            <v>No</v>
          </cell>
          <cell r="K1055">
            <v>1</v>
          </cell>
          <cell r="L1055">
            <v>110198</v>
          </cell>
          <cell r="M1055" t="str">
            <v>JAN 21</v>
          </cell>
          <cell r="N1055">
            <v>44218</v>
          </cell>
          <cell r="O1055">
            <v>11116507</v>
          </cell>
          <cell r="P1055">
            <v>12600000</v>
          </cell>
          <cell r="Q1055">
            <v>44197</v>
          </cell>
          <cell r="R1055" t="str">
            <v>No</v>
          </cell>
          <cell r="S1055" t="str">
            <v>C49</v>
          </cell>
          <cell r="T1055" t="str">
            <v>SOUTH</v>
          </cell>
          <cell r="U1055" t="str">
            <v>深圳</v>
          </cell>
          <cell r="V1055" t="str">
            <v>SZ 深圳</v>
          </cell>
          <cell r="W1055" t="str">
            <v>JZ</v>
          </cell>
          <cell r="X1055" t="str">
            <v>JPY</v>
          </cell>
          <cell r="Y1055">
            <v>12600000</v>
          </cell>
          <cell r="Z1055">
            <v>1</v>
          </cell>
          <cell r="AA1055">
            <v>12600000</v>
          </cell>
          <cell r="AB1055">
            <v>7.51E-2</v>
          </cell>
          <cell r="AC1055">
            <v>946260</v>
          </cell>
          <cell r="AD1055">
            <v>113551.2</v>
          </cell>
          <cell r="AE1055">
            <v>0.12</v>
          </cell>
          <cell r="AF1055">
            <v>44138</v>
          </cell>
          <cell r="AG1055" t="str">
            <v>DAP HZ</v>
          </cell>
          <cell r="AK1055">
            <v>0.05</v>
          </cell>
          <cell r="AL1055">
            <v>630000</v>
          </cell>
          <cell r="AM1055">
            <v>44140</v>
          </cell>
          <cell r="AN1055" t="str">
            <v>Yes</v>
          </cell>
          <cell r="AO1055">
            <v>0.95</v>
          </cell>
          <cell r="AP1055">
            <v>11970000</v>
          </cell>
          <cell r="AQ1055">
            <v>44218</v>
          </cell>
          <cell r="AR1055">
            <v>44216</v>
          </cell>
          <cell r="AS1055">
            <v>0</v>
          </cell>
          <cell r="AT1055">
            <v>0</v>
          </cell>
          <cell r="AX1055" t="str">
            <v>Yes</v>
          </cell>
          <cell r="AZ1055" t="str">
            <v>Yes</v>
          </cell>
          <cell r="BA1055" t="str">
            <v>Yes</v>
          </cell>
        </row>
        <row r="1056">
          <cell r="A1056" t="str">
            <v>NOV 20</v>
          </cell>
          <cell r="B1056">
            <v>906</v>
          </cell>
          <cell r="C1056" t="str">
            <v>C49SZX20200205JZ</v>
          </cell>
          <cell r="D1056" t="str">
            <v>新明海</v>
          </cell>
          <cell r="E1056" t="str">
            <v>YSM10</v>
          </cell>
          <cell r="F1056" t="str">
            <v>#59648</v>
          </cell>
          <cell r="G1056" t="e">
            <v>#REF!</v>
          </cell>
          <cell r="H1056" t="e">
            <v>#REF!</v>
          </cell>
          <cell r="I1056" t="str">
            <v>L-&gt;R</v>
          </cell>
          <cell r="J1056" t="str">
            <v>MVC</v>
          </cell>
          <cell r="K1056">
            <v>1</v>
          </cell>
          <cell r="L1056">
            <v>110066</v>
          </cell>
          <cell r="M1056" t="str">
            <v>JAN 21</v>
          </cell>
          <cell r="N1056">
            <v>44218</v>
          </cell>
          <cell r="O1056">
            <v>11116507</v>
          </cell>
          <cell r="P1056">
            <v>9000000</v>
          </cell>
          <cell r="Q1056">
            <v>44197</v>
          </cell>
          <cell r="R1056" t="str">
            <v>No</v>
          </cell>
          <cell r="S1056" t="str">
            <v>C49</v>
          </cell>
          <cell r="T1056" t="str">
            <v>SOUTH</v>
          </cell>
          <cell r="U1056" t="str">
            <v>深圳</v>
          </cell>
          <cell r="V1056" t="str">
            <v>SZ 深圳</v>
          </cell>
          <cell r="W1056" t="str">
            <v>JZ</v>
          </cell>
          <cell r="X1056" t="str">
            <v>JPY</v>
          </cell>
          <cell r="Y1056">
            <v>9000000</v>
          </cell>
          <cell r="Z1056">
            <v>1</v>
          </cell>
          <cell r="AA1056">
            <v>9000000</v>
          </cell>
          <cell r="AB1056">
            <v>7.51E-2</v>
          </cell>
          <cell r="AC1056">
            <v>675900</v>
          </cell>
          <cell r="AD1056">
            <v>81108</v>
          </cell>
          <cell r="AE1056">
            <v>0.12</v>
          </cell>
          <cell r="AF1056">
            <v>44138</v>
          </cell>
          <cell r="AG1056" t="str">
            <v>DAP HZ</v>
          </cell>
          <cell r="AK1056">
            <v>0.05</v>
          </cell>
          <cell r="AL1056">
            <v>450000</v>
          </cell>
          <cell r="AM1056">
            <v>44141</v>
          </cell>
          <cell r="AN1056" t="str">
            <v>Yes</v>
          </cell>
          <cell r="AO1056">
            <v>0.95</v>
          </cell>
          <cell r="AP1056">
            <v>8550000</v>
          </cell>
          <cell r="AQ1056">
            <v>44218</v>
          </cell>
          <cell r="AR1056">
            <v>44216</v>
          </cell>
          <cell r="AS1056">
            <v>0</v>
          </cell>
          <cell r="AT1056">
            <v>0</v>
          </cell>
          <cell r="AX1056" t="str">
            <v>Yes</v>
          </cell>
          <cell r="AZ1056" t="str">
            <v>Yes</v>
          </cell>
          <cell r="BA1056" t="str">
            <v>Yes</v>
          </cell>
        </row>
        <row r="1057">
          <cell r="A1057" t="str">
            <v>NOV 20</v>
          </cell>
          <cell r="B1057">
            <v>907</v>
          </cell>
          <cell r="C1057" t="str">
            <v>C49SZX20200142SX</v>
          </cell>
          <cell r="D1057" t="str">
            <v>鑫亿特</v>
          </cell>
          <cell r="E1057" t="str">
            <v>YSM20R-2</v>
          </cell>
          <cell r="F1057" t="str">
            <v>#05230</v>
          </cell>
          <cell r="G1057" t="e">
            <v>#REF!</v>
          </cell>
          <cell r="H1057" t="e">
            <v>#REF!</v>
          </cell>
          <cell r="I1057" t="str">
            <v>L-&gt;R</v>
          </cell>
          <cell r="J1057" t="str">
            <v>No</v>
          </cell>
          <cell r="K1057">
            <v>1</v>
          </cell>
          <cell r="L1057">
            <v>110159</v>
          </cell>
          <cell r="M1057" t="str">
            <v>JAN 21</v>
          </cell>
          <cell r="N1057">
            <v>44203</v>
          </cell>
          <cell r="O1057">
            <v>11116495</v>
          </cell>
          <cell r="P1057">
            <v>15000000</v>
          </cell>
          <cell r="Q1057">
            <v>44197</v>
          </cell>
          <cell r="R1057" t="str">
            <v>No</v>
          </cell>
          <cell r="S1057" t="str">
            <v>C49</v>
          </cell>
          <cell r="T1057" t="str">
            <v>SOUTH</v>
          </cell>
          <cell r="U1057" t="str">
            <v>深圳</v>
          </cell>
          <cell r="V1057" t="str">
            <v>SZ 深圳</v>
          </cell>
          <cell r="W1057" t="str">
            <v>SX</v>
          </cell>
          <cell r="X1057" t="str">
            <v>JPY</v>
          </cell>
          <cell r="Y1057">
            <v>15000000</v>
          </cell>
          <cell r="Z1057">
            <v>1</v>
          </cell>
          <cell r="AA1057">
            <v>15000000</v>
          </cell>
          <cell r="AB1057">
            <v>7.51E-2</v>
          </cell>
          <cell r="AC1057">
            <v>1126500</v>
          </cell>
          <cell r="AD1057">
            <v>135180</v>
          </cell>
          <cell r="AE1057">
            <v>0.12</v>
          </cell>
          <cell r="AF1057">
            <v>44138</v>
          </cell>
          <cell r="AG1057" t="str">
            <v>DAP SZ</v>
          </cell>
          <cell r="AK1057">
            <v>0.9</v>
          </cell>
          <cell r="AL1057">
            <v>13500000</v>
          </cell>
          <cell r="AM1057">
            <v>44142</v>
          </cell>
          <cell r="AN1057" t="str">
            <v>Yes</v>
          </cell>
          <cell r="AO1057">
            <v>0.9</v>
          </cell>
          <cell r="AP1057">
            <v>13500000</v>
          </cell>
          <cell r="AQ1057">
            <v>44197</v>
          </cell>
          <cell r="AR1057">
            <v>44201</v>
          </cell>
          <cell r="AS1057">
            <v>0</v>
          </cell>
          <cell r="AT1057">
            <v>0</v>
          </cell>
          <cell r="AX1057" t="str">
            <v>Yes</v>
          </cell>
          <cell r="AZ1057" t="str">
            <v>Y</v>
          </cell>
        </row>
        <row r="1058">
          <cell r="A1058" t="str">
            <v>NOV 20</v>
          </cell>
          <cell r="B1058">
            <v>908</v>
          </cell>
          <cell r="C1058" t="str">
            <v>C49SZX20200142SX</v>
          </cell>
          <cell r="D1058" t="str">
            <v>鑫亿特</v>
          </cell>
          <cell r="E1058" t="str">
            <v>YSM10</v>
          </cell>
          <cell r="F1058" t="str">
            <v>#05230</v>
          </cell>
          <cell r="G1058" t="e">
            <v>#REF!</v>
          </cell>
          <cell r="H1058" t="e">
            <v>#REF!</v>
          </cell>
          <cell r="I1058" t="str">
            <v>L-&gt;R</v>
          </cell>
          <cell r="J1058" t="str">
            <v>MVC</v>
          </cell>
          <cell r="K1058">
            <v>1</v>
          </cell>
          <cell r="L1058">
            <v>110108</v>
          </cell>
          <cell r="M1058" t="str">
            <v>JAN 21</v>
          </cell>
          <cell r="N1058">
            <v>44203</v>
          </cell>
          <cell r="O1058">
            <v>11116495</v>
          </cell>
          <cell r="P1058">
            <v>10290000</v>
          </cell>
          <cell r="Q1058">
            <v>44197</v>
          </cell>
          <cell r="R1058" t="str">
            <v>No</v>
          </cell>
          <cell r="S1058" t="str">
            <v>C49</v>
          </cell>
          <cell r="T1058" t="str">
            <v>SOUTH</v>
          </cell>
          <cell r="U1058" t="str">
            <v>深圳</v>
          </cell>
          <cell r="V1058" t="str">
            <v>SZ 深圳</v>
          </cell>
          <cell r="W1058" t="str">
            <v>SX</v>
          </cell>
          <cell r="X1058" t="str">
            <v>JPY</v>
          </cell>
          <cell r="Y1058">
            <v>10290000</v>
          </cell>
          <cell r="Z1058">
            <v>1</v>
          </cell>
          <cell r="AA1058">
            <v>10290000</v>
          </cell>
          <cell r="AB1058">
            <v>7.51E-2</v>
          </cell>
          <cell r="AC1058">
            <v>772779</v>
          </cell>
          <cell r="AD1058">
            <v>92733.48</v>
          </cell>
          <cell r="AE1058">
            <v>0.12</v>
          </cell>
          <cell r="AF1058">
            <v>44138</v>
          </cell>
          <cell r="AG1058" t="str">
            <v>DAP SZ</v>
          </cell>
          <cell r="AK1058">
            <v>0.9</v>
          </cell>
          <cell r="AL1058">
            <v>9261000</v>
          </cell>
          <cell r="AM1058">
            <v>44143</v>
          </cell>
          <cell r="AN1058" t="str">
            <v>Yes</v>
          </cell>
          <cell r="AO1058">
            <v>0.9</v>
          </cell>
          <cell r="AP1058">
            <v>9261000</v>
          </cell>
          <cell r="AQ1058">
            <v>44197</v>
          </cell>
          <cell r="AR1058">
            <v>44201</v>
          </cell>
          <cell r="AS1058">
            <v>0</v>
          </cell>
          <cell r="AT1058">
            <v>0</v>
          </cell>
          <cell r="AX1058" t="str">
            <v>Yes</v>
          </cell>
          <cell r="AZ1058" t="str">
            <v>Y</v>
          </cell>
        </row>
        <row r="1059">
          <cell r="A1059" t="str">
            <v>NOV 20</v>
          </cell>
          <cell r="B1059">
            <v>909</v>
          </cell>
          <cell r="C1059" t="str">
            <v>C49SZX20200207MZ</v>
          </cell>
          <cell r="D1059" t="str">
            <v>崧盛</v>
          </cell>
          <cell r="E1059" t="str">
            <v>YSM20R-2</v>
          </cell>
          <cell r="F1059" t="str">
            <v>#03807</v>
          </cell>
          <cell r="G1059" t="e">
            <v>#REF!</v>
          </cell>
          <cell r="H1059" t="e">
            <v>#REF!</v>
          </cell>
          <cell r="I1059" t="str">
            <v>L-&gt;R</v>
          </cell>
          <cell r="J1059" t="str">
            <v>No</v>
          </cell>
          <cell r="K1059">
            <v>1</v>
          </cell>
          <cell r="L1059">
            <v>110123</v>
          </cell>
          <cell r="M1059" t="str">
            <v>JAN 21</v>
          </cell>
          <cell r="N1059">
            <v>44225</v>
          </cell>
          <cell r="O1059">
            <v>11116501</v>
          </cell>
          <cell r="P1059">
            <v>14760000</v>
          </cell>
          <cell r="Q1059">
            <v>44198</v>
          </cell>
          <cell r="R1059" t="str">
            <v>No</v>
          </cell>
          <cell r="S1059" t="str">
            <v>C49</v>
          </cell>
          <cell r="T1059" t="str">
            <v>SOUTH</v>
          </cell>
          <cell r="U1059" t="str">
            <v>深圳</v>
          </cell>
          <cell r="V1059" t="str">
            <v>SZ 深圳</v>
          </cell>
          <cell r="W1059" t="str">
            <v>MZ</v>
          </cell>
          <cell r="X1059" t="str">
            <v>JPY</v>
          </cell>
          <cell r="Y1059">
            <v>14760000</v>
          </cell>
          <cell r="Z1059">
            <v>1</v>
          </cell>
          <cell r="AA1059">
            <v>14760000</v>
          </cell>
          <cell r="AB1059">
            <v>7.51E-2</v>
          </cell>
          <cell r="AC1059">
            <v>1108476</v>
          </cell>
          <cell r="AD1059">
            <v>133017.12</v>
          </cell>
          <cell r="AE1059">
            <v>0.12</v>
          </cell>
          <cell r="AF1059">
            <v>44139</v>
          </cell>
          <cell r="AG1059" t="str">
            <v>CIF HK</v>
          </cell>
          <cell r="AK1059">
            <v>0.2</v>
          </cell>
          <cell r="AL1059">
            <v>2952000</v>
          </cell>
          <cell r="AM1059">
            <v>44144</v>
          </cell>
          <cell r="AN1059" t="str">
            <v>Yes</v>
          </cell>
          <cell r="AO1059">
            <v>0.8</v>
          </cell>
          <cell r="AP1059">
            <v>11808000</v>
          </cell>
          <cell r="AQ1059">
            <v>44223</v>
          </cell>
          <cell r="AR1059">
            <v>44223</v>
          </cell>
          <cell r="AS1059">
            <v>0</v>
          </cell>
          <cell r="AT1059">
            <v>0</v>
          </cell>
          <cell r="AX1059" t="str">
            <v>Yes</v>
          </cell>
          <cell r="AZ1059" t="str">
            <v>Yes</v>
          </cell>
          <cell r="BA1059" t="str">
            <v>Yes</v>
          </cell>
        </row>
        <row r="1060">
          <cell r="A1060" t="str">
            <v>NOV 20</v>
          </cell>
          <cell r="B1060">
            <v>910</v>
          </cell>
          <cell r="C1060" t="str">
            <v>C49SZX20200207MZ</v>
          </cell>
          <cell r="D1060" t="str">
            <v>崧盛</v>
          </cell>
          <cell r="E1060" t="str">
            <v>YSM10</v>
          </cell>
          <cell r="F1060" t="str">
            <v>#03807</v>
          </cell>
          <cell r="G1060" t="e">
            <v>#REF!</v>
          </cell>
          <cell r="H1060" t="e">
            <v>#REF!</v>
          </cell>
          <cell r="I1060" t="str">
            <v>L-&gt;R</v>
          </cell>
          <cell r="J1060" t="str">
            <v>No</v>
          </cell>
          <cell r="K1060">
            <v>1</v>
          </cell>
          <cell r="L1060">
            <v>110199</v>
          </cell>
          <cell r="M1060" t="str">
            <v>JAN 21</v>
          </cell>
          <cell r="N1060">
            <v>44225</v>
          </cell>
          <cell r="O1060">
            <v>11116501</v>
          </cell>
          <cell r="P1060">
            <v>8250000</v>
          </cell>
          <cell r="Q1060">
            <v>44199</v>
          </cell>
          <cell r="R1060" t="str">
            <v>No</v>
          </cell>
          <cell r="S1060" t="str">
            <v>C49</v>
          </cell>
          <cell r="T1060" t="str">
            <v>SOUTH</v>
          </cell>
          <cell r="U1060" t="str">
            <v>深圳</v>
          </cell>
          <cell r="V1060" t="str">
            <v>SZ 深圳</v>
          </cell>
          <cell r="W1060" t="str">
            <v>MZ</v>
          </cell>
          <cell r="X1060" t="str">
            <v>JPY</v>
          </cell>
          <cell r="Y1060">
            <v>8250000</v>
          </cell>
          <cell r="Z1060">
            <v>1</v>
          </cell>
          <cell r="AA1060">
            <v>8250000</v>
          </cell>
          <cell r="AB1060">
            <v>7.51E-2</v>
          </cell>
          <cell r="AC1060">
            <v>619575</v>
          </cell>
          <cell r="AD1060">
            <v>74349</v>
          </cell>
          <cell r="AE1060">
            <v>0.12</v>
          </cell>
          <cell r="AF1060">
            <v>44139</v>
          </cell>
          <cell r="AG1060" t="str">
            <v>CIF HK</v>
          </cell>
          <cell r="AK1060">
            <v>0.2</v>
          </cell>
          <cell r="AL1060">
            <v>1650000</v>
          </cell>
          <cell r="AM1060">
            <v>44145</v>
          </cell>
          <cell r="AN1060" t="str">
            <v>Yes</v>
          </cell>
          <cell r="AO1060">
            <v>0.8</v>
          </cell>
          <cell r="AP1060">
            <v>6600000</v>
          </cell>
          <cell r="AQ1060">
            <v>44223</v>
          </cell>
          <cell r="AR1060">
            <v>44223</v>
          </cell>
          <cell r="AS1060">
            <v>0</v>
          </cell>
          <cell r="AT1060">
            <v>0</v>
          </cell>
          <cell r="AX1060" t="str">
            <v>Yes</v>
          </cell>
          <cell r="AZ1060" t="str">
            <v>Yes</v>
          </cell>
          <cell r="BA1060" t="str">
            <v>Yes</v>
          </cell>
        </row>
        <row r="1061">
          <cell r="A1061" t="str">
            <v>NOV 20</v>
          </cell>
          <cell r="B1061">
            <v>911</v>
          </cell>
          <cell r="C1061" t="str">
            <v>C49SZX20200207MZ</v>
          </cell>
          <cell r="D1061" t="str">
            <v>崧盛</v>
          </cell>
          <cell r="E1061" t="str">
            <v>YSM10</v>
          </cell>
          <cell r="F1061" t="str">
            <v>#03807</v>
          </cell>
          <cell r="G1061" t="e">
            <v>#REF!</v>
          </cell>
          <cell r="H1061" t="e">
            <v>#REF!</v>
          </cell>
          <cell r="I1061" t="str">
            <v>L-&gt;R</v>
          </cell>
          <cell r="J1061" t="str">
            <v>No</v>
          </cell>
          <cell r="K1061">
            <v>1</v>
          </cell>
          <cell r="L1061">
            <v>110199</v>
          </cell>
          <cell r="M1061" t="str">
            <v>JAN 21</v>
          </cell>
          <cell r="N1061">
            <v>44225</v>
          </cell>
          <cell r="O1061">
            <v>11116501</v>
          </cell>
          <cell r="P1061">
            <v>8250000</v>
          </cell>
          <cell r="Q1061">
            <v>44200</v>
          </cell>
          <cell r="R1061" t="str">
            <v>No</v>
          </cell>
          <cell r="S1061" t="str">
            <v>C49</v>
          </cell>
          <cell r="T1061" t="str">
            <v>SOUTH</v>
          </cell>
          <cell r="U1061" t="str">
            <v>深圳</v>
          </cell>
          <cell r="V1061" t="str">
            <v>SZ 深圳</v>
          </cell>
          <cell r="W1061" t="str">
            <v>MZ</v>
          </cell>
          <cell r="X1061" t="str">
            <v>JPY</v>
          </cell>
          <cell r="Y1061">
            <v>8250000</v>
          </cell>
          <cell r="Z1061">
            <v>1</v>
          </cell>
          <cell r="AA1061">
            <v>8250000</v>
          </cell>
          <cell r="AB1061">
            <v>7.51E-2</v>
          </cell>
          <cell r="AC1061">
            <v>619575</v>
          </cell>
          <cell r="AD1061">
            <v>74349</v>
          </cell>
          <cell r="AE1061">
            <v>0.12</v>
          </cell>
          <cell r="AF1061">
            <v>44139</v>
          </cell>
          <cell r="AG1061" t="str">
            <v>CIF HK</v>
          </cell>
          <cell r="AK1061">
            <v>0.2</v>
          </cell>
          <cell r="AL1061">
            <v>1650000</v>
          </cell>
          <cell r="AM1061">
            <v>44146</v>
          </cell>
          <cell r="AN1061" t="str">
            <v>Yes</v>
          </cell>
          <cell r="AO1061">
            <v>0.8</v>
          </cell>
          <cell r="AP1061">
            <v>6600000</v>
          </cell>
          <cell r="AQ1061">
            <v>44223</v>
          </cell>
          <cell r="AR1061">
            <v>44223</v>
          </cell>
          <cell r="AS1061">
            <v>0</v>
          </cell>
          <cell r="AT1061">
            <v>0</v>
          </cell>
          <cell r="AX1061" t="str">
            <v>Yes</v>
          </cell>
          <cell r="AZ1061" t="str">
            <v>Yes</v>
          </cell>
          <cell r="BA1061" t="str">
            <v>Yes</v>
          </cell>
        </row>
        <row r="1062">
          <cell r="A1062" t="str">
            <v>NOV 20</v>
          </cell>
          <cell r="B1062">
            <v>912</v>
          </cell>
          <cell r="C1062" t="str">
            <v>C49SZX20200206MZ</v>
          </cell>
          <cell r="D1062" t="str">
            <v>崧盛</v>
          </cell>
          <cell r="E1062" t="str">
            <v>YSM20R-2</v>
          </cell>
          <cell r="F1062" t="str">
            <v>#03807</v>
          </cell>
          <cell r="G1062" t="e">
            <v>#REF!</v>
          </cell>
          <cell r="H1062" t="e">
            <v>#REF!</v>
          </cell>
          <cell r="I1062" t="str">
            <v>L-&gt;R</v>
          </cell>
          <cell r="J1062" t="str">
            <v>No</v>
          </cell>
          <cell r="K1062">
            <v>1</v>
          </cell>
          <cell r="L1062">
            <v>110108</v>
          </cell>
          <cell r="M1062" t="str">
            <v>JAN 21</v>
          </cell>
          <cell r="N1062">
            <v>44203</v>
          </cell>
          <cell r="O1062">
            <v>11116498</v>
          </cell>
          <cell r="P1062">
            <v>14760000</v>
          </cell>
          <cell r="Q1062">
            <v>44201</v>
          </cell>
          <cell r="R1062" t="str">
            <v>No</v>
          </cell>
          <cell r="S1062" t="str">
            <v>C49</v>
          </cell>
          <cell r="T1062" t="str">
            <v>SOUTH</v>
          </cell>
          <cell r="U1062" t="str">
            <v>深圳</v>
          </cell>
          <cell r="V1062" t="str">
            <v>SZ 深圳</v>
          </cell>
          <cell r="W1062" t="str">
            <v>MZ</v>
          </cell>
          <cell r="X1062" t="str">
            <v>JPY</v>
          </cell>
          <cell r="Y1062">
            <v>14760000</v>
          </cell>
          <cell r="Z1062">
            <v>1</v>
          </cell>
          <cell r="AA1062">
            <v>14760000</v>
          </cell>
          <cell r="AB1062">
            <v>7.51E-2</v>
          </cell>
          <cell r="AC1062">
            <v>1108476</v>
          </cell>
          <cell r="AD1062">
            <v>133017.12</v>
          </cell>
          <cell r="AE1062">
            <v>0.12</v>
          </cell>
          <cell r="AF1062">
            <v>44139</v>
          </cell>
          <cell r="AG1062" t="str">
            <v>CIF HK</v>
          </cell>
          <cell r="AK1062">
            <v>0.2</v>
          </cell>
          <cell r="AL1062">
            <v>2952000</v>
          </cell>
          <cell r="AM1062">
            <v>44147</v>
          </cell>
          <cell r="AN1062" t="str">
            <v>Yes</v>
          </cell>
          <cell r="AO1062">
            <v>0.8</v>
          </cell>
          <cell r="AP1062">
            <v>11808000</v>
          </cell>
          <cell r="AQ1062">
            <v>43831</v>
          </cell>
          <cell r="AR1062">
            <v>43836</v>
          </cell>
          <cell r="AS1062">
            <v>0</v>
          </cell>
          <cell r="AT1062">
            <v>0</v>
          </cell>
          <cell r="AX1062" t="str">
            <v>Yes</v>
          </cell>
          <cell r="AZ1062" t="str">
            <v>Yes</v>
          </cell>
          <cell r="BA1062" t="str">
            <v>Yes</v>
          </cell>
        </row>
        <row r="1063">
          <cell r="A1063" t="str">
            <v>NOV 20</v>
          </cell>
          <cell r="B1063">
            <v>913</v>
          </cell>
          <cell r="C1063" t="str">
            <v>C49SZX20200206MZ</v>
          </cell>
          <cell r="D1063" t="str">
            <v>崧盛</v>
          </cell>
          <cell r="E1063" t="str">
            <v>YSM20R-2</v>
          </cell>
          <cell r="F1063" t="str">
            <v>#03807</v>
          </cell>
          <cell r="G1063" t="e">
            <v>#REF!</v>
          </cell>
          <cell r="H1063" t="e">
            <v>#REF!</v>
          </cell>
          <cell r="I1063" t="str">
            <v>L-&gt;R</v>
          </cell>
          <cell r="J1063" t="str">
            <v>No</v>
          </cell>
          <cell r="K1063">
            <v>1</v>
          </cell>
          <cell r="L1063">
            <v>110159</v>
          </cell>
          <cell r="M1063" t="str">
            <v>JAN 21</v>
          </cell>
          <cell r="N1063">
            <v>44203</v>
          </cell>
          <cell r="O1063">
            <v>11116498</v>
          </cell>
          <cell r="P1063">
            <v>14760000</v>
          </cell>
          <cell r="Q1063">
            <v>44202</v>
          </cell>
          <cell r="R1063" t="str">
            <v>No</v>
          </cell>
          <cell r="S1063" t="str">
            <v>C49</v>
          </cell>
          <cell r="T1063" t="str">
            <v>SOUTH</v>
          </cell>
          <cell r="U1063" t="str">
            <v>深圳</v>
          </cell>
          <cell r="V1063" t="str">
            <v>SZ 深圳</v>
          </cell>
          <cell r="W1063" t="str">
            <v>MZ</v>
          </cell>
          <cell r="X1063" t="str">
            <v>JPY</v>
          </cell>
          <cell r="Y1063">
            <v>14760000</v>
          </cell>
          <cell r="Z1063">
            <v>1</v>
          </cell>
          <cell r="AA1063">
            <v>14760000</v>
          </cell>
          <cell r="AB1063">
            <v>7.51E-2</v>
          </cell>
          <cell r="AC1063">
            <v>1108476</v>
          </cell>
          <cell r="AD1063">
            <v>133017.12</v>
          </cell>
          <cell r="AE1063">
            <v>0.12</v>
          </cell>
          <cell r="AF1063">
            <v>44139</v>
          </cell>
          <cell r="AG1063" t="str">
            <v>CIF HK</v>
          </cell>
          <cell r="AK1063">
            <v>0.2</v>
          </cell>
          <cell r="AL1063">
            <v>2952000</v>
          </cell>
          <cell r="AM1063">
            <v>44148</v>
          </cell>
          <cell r="AN1063" t="str">
            <v>Yes</v>
          </cell>
          <cell r="AO1063">
            <v>0.8</v>
          </cell>
          <cell r="AP1063">
            <v>11808000</v>
          </cell>
          <cell r="AQ1063">
            <v>43831</v>
          </cell>
          <cell r="AR1063">
            <v>43836</v>
          </cell>
          <cell r="AS1063">
            <v>0</v>
          </cell>
          <cell r="AT1063">
            <v>0</v>
          </cell>
          <cell r="AX1063" t="str">
            <v>Yes</v>
          </cell>
          <cell r="AZ1063" t="str">
            <v>Yes</v>
          </cell>
          <cell r="BA1063" t="str">
            <v>Yes</v>
          </cell>
        </row>
        <row r="1064">
          <cell r="A1064" t="str">
            <v>NOV 20</v>
          </cell>
          <cell r="B1064">
            <v>914</v>
          </cell>
          <cell r="C1064" t="str">
            <v>C49SZX20200206MZ</v>
          </cell>
          <cell r="D1064" t="str">
            <v>崧盛</v>
          </cell>
          <cell r="E1064" t="str">
            <v>YSM10</v>
          </cell>
          <cell r="F1064" t="str">
            <v>#03807</v>
          </cell>
          <cell r="G1064" t="e">
            <v>#REF!</v>
          </cell>
          <cell r="H1064" t="e">
            <v>#REF!</v>
          </cell>
          <cell r="I1064" t="str">
            <v>L-&gt;R</v>
          </cell>
          <cell r="J1064" t="str">
            <v>No</v>
          </cell>
          <cell r="K1064">
            <v>1</v>
          </cell>
          <cell r="L1064">
            <v>110108</v>
          </cell>
          <cell r="M1064" t="str">
            <v>JAN 21</v>
          </cell>
          <cell r="N1064">
            <v>44203</v>
          </cell>
          <cell r="O1064">
            <v>11116498</v>
          </cell>
          <cell r="P1064">
            <v>8250000</v>
          </cell>
          <cell r="Q1064">
            <v>44203</v>
          </cell>
          <cell r="R1064" t="str">
            <v>No</v>
          </cell>
          <cell r="S1064" t="str">
            <v>C49</v>
          </cell>
          <cell r="T1064" t="str">
            <v>SOUTH</v>
          </cell>
          <cell r="U1064" t="str">
            <v>深圳</v>
          </cell>
          <cell r="V1064" t="str">
            <v>SZ 深圳</v>
          </cell>
          <cell r="W1064" t="str">
            <v>MZ</v>
          </cell>
          <cell r="X1064" t="str">
            <v>JPY</v>
          </cell>
          <cell r="Y1064">
            <v>8250000</v>
          </cell>
          <cell r="Z1064">
            <v>1</v>
          </cell>
          <cell r="AA1064">
            <v>8250000</v>
          </cell>
          <cell r="AB1064">
            <v>7.51E-2</v>
          </cell>
          <cell r="AC1064">
            <v>619575</v>
          </cell>
          <cell r="AD1064">
            <v>74349</v>
          </cell>
          <cell r="AE1064">
            <v>0.12</v>
          </cell>
          <cell r="AF1064">
            <v>44139</v>
          </cell>
          <cell r="AG1064" t="str">
            <v>CIF HK</v>
          </cell>
          <cell r="AK1064">
            <v>0.2</v>
          </cell>
          <cell r="AL1064">
            <v>1650000</v>
          </cell>
          <cell r="AM1064">
            <v>44149</v>
          </cell>
          <cell r="AN1064" t="str">
            <v>Yes</v>
          </cell>
          <cell r="AO1064">
            <v>0.8</v>
          </cell>
          <cell r="AP1064">
            <v>6600000</v>
          </cell>
          <cell r="AQ1064">
            <v>43831</v>
          </cell>
          <cell r="AR1064">
            <v>43836</v>
          </cell>
          <cell r="AS1064">
            <v>0</v>
          </cell>
          <cell r="AT1064">
            <v>0</v>
          </cell>
          <cell r="AX1064" t="str">
            <v>Yes</v>
          </cell>
          <cell r="AZ1064" t="str">
            <v>Yes</v>
          </cell>
          <cell r="BA1064" t="str">
            <v>Yes</v>
          </cell>
        </row>
        <row r="1065">
          <cell r="A1065" t="str">
            <v>NOV 20</v>
          </cell>
          <cell r="B1065">
            <v>915</v>
          </cell>
          <cell r="C1065" t="str">
            <v>C49SZX20200206MZ</v>
          </cell>
          <cell r="D1065" t="str">
            <v>崧盛</v>
          </cell>
          <cell r="E1065" t="str">
            <v>YSM10</v>
          </cell>
          <cell r="F1065" t="str">
            <v>#03807</v>
          </cell>
          <cell r="G1065" t="e">
            <v>#REF!</v>
          </cell>
          <cell r="H1065" t="e">
            <v>#REF!</v>
          </cell>
          <cell r="I1065" t="str">
            <v>L-&gt;R</v>
          </cell>
          <cell r="J1065" t="str">
            <v>No</v>
          </cell>
          <cell r="K1065">
            <v>1</v>
          </cell>
          <cell r="L1065">
            <v>110161</v>
          </cell>
          <cell r="M1065" t="str">
            <v>JAN 21</v>
          </cell>
          <cell r="N1065">
            <v>44203</v>
          </cell>
          <cell r="O1065">
            <v>11116498</v>
          </cell>
          <cell r="P1065">
            <v>8250000</v>
          </cell>
          <cell r="Q1065">
            <v>44204</v>
          </cell>
          <cell r="R1065" t="str">
            <v>No</v>
          </cell>
          <cell r="S1065" t="str">
            <v>C49</v>
          </cell>
          <cell r="T1065" t="str">
            <v>SOUTH</v>
          </cell>
          <cell r="U1065" t="str">
            <v>深圳</v>
          </cell>
          <cell r="V1065" t="str">
            <v>SZ 深圳</v>
          </cell>
          <cell r="W1065" t="str">
            <v>MZ</v>
          </cell>
          <cell r="X1065" t="str">
            <v>JPY</v>
          </cell>
          <cell r="Y1065">
            <v>8250000</v>
          </cell>
          <cell r="Z1065">
            <v>1</v>
          </cell>
          <cell r="AA1065">
            <v>8250000</v>
          </cell>
          <cell r="AB1065">
            <v>7.51E-2</v>
          </cell>
          <cell r="AC1065">
            <v>619575</v>
          </cell>
          <cell r="AD1065">
            <v>74349</v>
          </cell>
          <cell r="AE1065">
            <v>0.12</v>
          </cell>
          <cell r="AF1065">
            <v>44139</v>
          </cell>
          <cell r="AG1065" t="str">
            <v>CIF HK</v>
          </cell>
          <cell r="AK1065">
            <v>0.2</v>
          </cell>
          <cell r="AL1065">
            <v>1650000</v>
          </cell>
          <cell r="AM1065">
            <v>44150</v>
          </cell>
          <cell r="AN1065" t="str">
            <v>Yes</v>
          </cell>
          <cell r="AO1065">
            <v>0.8</v>
          </cell>
          <cell r="AP1065">
            <v>6600000</v>
          </cell>
          <cell r="AQ1065">
            <v>43831</v>
          </cell>
          <cell r="AR1065">
            <v>43836</v>
          </cell>
          <cell r="AS1065">
            <v>0</v>
          </cell>
          <cell r="AT1065">
            <v>0</v>
          </cell>
          <cell r="AX1065" t="str">
            <v>Yes</v>
          </cell>
          <cell r="AZ1065" t="str">
            <v>Yes</v>
          </cell>
          <cell r="BA1065" t="str">
            <v>Yes</v>
          </cell>
        </row>
        <row r="1066">
          <cell r="A1066" t="str">
            <v>OCT 20</v>
          </cell>
          <cell r="B1066">
            <v>916</v>
          </cell>
          <cell r="C1066" t="str">
            <v>C49SZX20200192SS</v>
          </cell>
          <cell r="D1066" t="str">
            <v>合进高</v>
          </cell>
          <cell r="E1066" t="str">
            <v>YSM10</v>
          </cell>
          <cell r="F1066" t="str">
            <v>#04478</v>
          </cell>
          <cell r="G1066" t="e">
            <v>#REF!</v>
          </cell>
          <cell r="H1066" t="e">
            <v>#REF!</v>
          </cell>
          <cell r="I1066" t="str">
            <v>L-&gt;R</v>
          </cell>
          <cell r="J1066" t="str">
            <v>MVC+ATS15</v>
          </cell>
          <cell r="K1066">
            <v>1</v>
          </cell>
          <cell r="L1066">
            <v>110096</v>
          </cell>
          <cell r="M1066" t="str">
            <v>JAN 21</v>
          </cell>
          <cell r="N1066">
            <v>44229</v>
          </cell>
          <cell r="O1066">
            <v>11116514</v>
          </cell>
          <cell r="P1066">
            <v>9526667</v>
          </cell>
          <cell r="Q1066">
            <v>44228</v>
          </cell>
          <cell r="R1066" t="str">
            <v>No</v>
          </cell>
          <cell r="S1066" t="str">
            <v>C49</v>
          </cell>
          <cell r="T1066" t="str">
            <v>SOUTH</v>
          </cell>
          <cell r="U1066" t="str">
            <v>深圳</v>
          </cell>
          <cell r="V1066" t="str">
            <v>SZ 深圳</v>
          </cell>
          <cell r="W1066" t="str">
            <v>SS</v>
          </cell>
          <cell r="X1066" t="str">
            <v>JPY</v>
          </cell>
          <cell r="Y1066">
            <v>9526667</v>
          </cell>
          <cell r="Z1066">
            <v>1</v>
          </cell>
          <cell r="AA1066">
            <v>9526667</v>
          </cell>
          <cell r="AB1066">
            <v>7.4899999999999994E-2</v>
          </cell>
          <cell r="AC1066">
            <v>713547.35829999996</v>
          </cell>
          <cell r="AD1066">
            <v>85625.682995999989</v>
          </cell>
          <cell r="AE1066">
            <v>0.12</v>
          </cell>
          <cell r="AF1066">
            <v>44124</v>
          </cell>
          <cell r="AG1066" t="str">
            <v>CIF HK</v>
          </cell>
          <cell r="AK1066">
            <v>0.1</v>
          </cell>
          <cell r="AL1066">
            <v>952666.70000000007</v>
          </cell>
          <cell r="AM1066">
            <v>44136</v>
          </cell>
          <cell r="AN1066" t="str">
            <v>Yes</v>
          </cell>
          <cell r="AO1066">
            <v>0.9</v>
          </cell>
          <cell r="AP1066">
            <v>8574000.3000000007</v>
          </cell>
          <cell r="AQ1066">
            <v>44228</v>
          </cell>
          <cell r="AR1066">
            <v>44228</v>
          </cell>
          <cell r="AS1066">
            <v>0</v>
          </cell>
          <cell r="AT1066">
            <v>0</v>
          </cell>
          <cell r="AX1066" t="str">
            <v>Yes</v>
          </cell>
          <cell r="AZ1066" t="str">
            <v>Yes</v>
          </cell>
          <cell r="BA1066" t="str">
            <v>Yes</v>
          </cell>
        </row>
        <row r="1067">
          <cell r="A1067" t="str">
            <v>OCT 20</v>
          </cell>
          <cell r="B1067">
            <v>917</v>
          </cell>
          <cell r="C1067" t="str">
            <v>C49SZX20200192SS</v>
          </cell>
          <cell r="D1067" t="str">
            <v>合进高</v>
          </cell>
          <cell r="E1067" t="str">
            <v>YSM10</v>
          </cell>
          <cell r="F1067" t="str">
            <v>#04478</v>
          </cell>
          <cell r="G1067" t="e">
            <v>#REF!</v>
          </cell>
          <cell r="H1067" t="e">
            <v>#REF!</v>
          </cell>
          <cell r="I1067" t="str">
            <v>L-&gt;R</v>
          </cell>
          <cell r="J1067" t="str">
            <v>MVC</v>
          </cell>
          <cell r="K1067">
            <v>1</v>
          </cell>
          <cell r="L1067">
            <v>110199</v>
          </cell>
          <cell r="M1067" t="str">
            <v>JAN 21</v>
          </cell>
          <cell r="N1067">
            <v>44229</v>
          </cell>
          <cell r="O1067">
            <v>11116514</v>
          </cell>
          <cell r="P1067">
            <v>9526667</v>
          </cell>
          <cell r="Q1067">
            <v>44229</v>
          </cell>
          <cell r="R1067" t="str">
            <v>No</v>
          </cell>
          <cell r="S1067" t="str">
            <v>C49</v>
          </cell>
          <cell r="T1067" t="str">
            <v>SOUTH</v>
          </cell>
          <cell r="U1067" t="str">
            <v>深圳</v>
          </cell>
          <cell r="V1067" t="str">
            <v>SZ 深圳</v>
          </cell>
          <cell r="W1067" t="str">
            <v>SS</v>
          </cell>
          <cell r="X1067" t="str">
            <v>JPY</v>
          </cell>
          <cell r="Y1067">
            <v>9526667</v>
          </cell>
          <cell r="Z1067">
            <v>1</v>
          </cell>
          <cell r="AA1067">
            <v>9526667</v>
          </cell>
          <cell r="AB1067">
            <v>7.4899999999999994E-2</v>
          </cell>
          <cell r="AC1067">
            <v>713547.35829999996</v>
          </cell>
          <cell r="AD1067">
            <v>85625.682995999989</v>
          </cell>
          <cell r="AE1067">
            <v>0.12</v>
          </cell>
          <cell r="AF1067">
            <v>44124</v>
          </cell>
          <cell r="AG1067" t="str">
            <v>CIF HK</v>
          </cell>
          <cell r="AK1067">
            <v>0.1</v>
          </cell>
          <cell r="AL1067">
            <v>952666.70000000007</v>
          </cell>
          <cell r="AM1067">
            <v>44136</v>
          </cell>
          <cell r="AN1067" t="str">
            <v>Yes</v>
          </cell>
          <cell r="AO1067">
            <v>0.9</v>
          </cell>
          <cell r="AP1067">
            <v>8574000.3000000007</v>
          </cell>
          <cell r="AQ1067">
            <v>44228</v>
          </cell>
          <cell r="AR1067">
            <v>44228</v>
          </cell>
          <cell r="AS1067">
            <v>0</v>
          </cell>
          <cell r="AT1067">
            <v>0</v>
          </cell>
          <cell r="AX1067" t="str">
            <v>Yes</v>
          </cell>
          <cell r="AZ1067" t="str">
            <v>Yes</v>
          </cell>
          <cell r="BA1067" t="str">
            <v>Yes</v>
          </cell>
        </row>
        <row r="1068">
          <cell r="A1068" t="str">
            <v>OCT 20</v>
          </cell>
          <cell r="B1068">
            <v>918</v>
          </cell>
          <cell r="C1068" t="str">
            <v>C49SZX20200192SS</v>
          </cell>
          <cell r="D1068" t="str">
            <v>合进高</v>
          </cell>
          <cell r="E1068" t="str">
            <v>YSM10</v>
          </cell>
          <cell r="F1068" t="str">
            <v>#04478</v>
          </cell>
          <cell r="G1068" t="e">
            <v>#REF!</v>
          </cell>
          <cell r="H1068" t="e">
            <v>#REF!</v>
          </cell>
          <cell r="I1068" t="str">
            <v>L-&gt;R</v>
          </cell>
          <cell r="J1068" t="str">
            <v>MVC</v>
          </cell>
          <cell r="K1068">
            <v>1</v>
          </cell>
          <cell r="L1068">
            <v>110199</v>
          </cell>
          <cell r="M1068" t="str">
            <v>JAN 21</v>
          </cell>
          <cell r="N1068">
            <v>44229</v>
          </cell>
          <cell r="O1068">
            <v>11116514</v>
          </cell>
          <cell r="P1068">
            <v>9526667</v>
          </cell>
          <cell r="Q1068">
            <v>44230</v>
          </cell>
          <cell r="R1068" t="str">
            <v>No</v>
          </cell>
          <cell r="S1068" t="str">
            <v>C49</v>
          </cell>
          <cell r="T1068" t="str">
            <v>SOUTH</v>
          </cell>
          <cell r="U1068" t="str">
            <v>深圳</v>
          </cell>
          <cell r="V1068" t="str">
            <v>SZ 深圳</v>
          </cell>
          <cell r="W1068" t="str">
            <v>SS</v>
          </cell>
          <cell r="X1068" t="str">
            <v>JPY</v>
          </cell>
          <cell r="Y1068">
            <v>9526667</v>
          </cell>
          <cell r="Z1068">
            <v>1</v>
          </cell>
          <cell r="AA1068">
            <v>9526667</v>
          </cell>
          <cell r="AB1068">
            <v>7.4899999999999994E-2</v>
          </cell>
          <cell r="AC1068">
            <v>713547.35829999996</v>
          </cell>
          <cell r="AD1068">
            <v>85625.682995999989</v>
          </cell>
          <cell r="AE1068">
            <v>0.12</v>
          </cell>
          <cell r="AF1068">
            <v>44124</v>
          </cell>
          <cell r="AG1068" t="str">
            <v>CIF HK</v>
          </cell>
          <cell r="AK1068">
            <v>0.1</v>
          </cell>
          <cell r="AL1068">
            <v>952666.70000000007</v>
          </cell>
          <cell r="AM1068">
            <v>44136</v>
          </cell>
          <cell r="AN1068" t="str">
            <v>Yes</v>
          </cell>
          <cell r="AO1068">
            <v>0.9</v>
          </cell>
          <cell r="AP1068">
            <v>8574000.3000000007</v>
          </cell>
          <cell r="AQ1068">
            <v>44228</v>
          </cell>
          <cell r="AR1068">
            <v>44228</v>
          </cell>
          <cell r="AS1068">
            <v>0</v>
          </cell>
          <cell r="AT1068">
            <v>0</v>
          </cell>
          <cell r="AX1068" t="str">
            <v>Yes</v>
          </cell>
          <cell r="AZ1068" t="str">
            <v>Yes</v>
          </cell>
          <cell r="BA1068" t="str">
            <v>Yes</v>
          </cell>
        </row>
        <row r="1069">
          <cell r="A1069" t="str">
            <v>NOV 20</v>
          </cell>
          <cell r="B1069">
            <v>919</v>
          </cell>
          <cell r="C1069" t="str">
            <v>C49SZX20200203SS</v>
          </cell>
          <cell r="D1069" t="str">
            <v>存封</v>
          </cell>
          <cell r="E1069" t="str">
            <v>YSM20R-2</v>
          </cell>
          <cell r="F1069" t="str">
            <v>#78544</v>
          </cell>
          <cell r="G1069" t="e">
            <v>#REF!</v>
          </cell>
          <cell r="H1069" t="e">
            <v>#REF!</v>
          </cell>
          <cell r="I1069" t="str">
            <v>L-&gt;R</v>
          </cell>
          <cell r="J1069" t="str">
            <v>No</v>
          </cell>
          <cell r="K1069">
            <v>1</v>
          </cell>
          <cell r="L1069">
            <v>110158</v>
          </cell>
          <cell r="M1069" t="str">
            <v>DEC 20</v>
          </cell>
          <cell r="N1069">
            <v>44195</v>
          </cell>
          <cell r="O1069">
            <v>11116483</v>
          </cell>
          <cell r="P1069">
            <v>11420000</v>
          </cell>
          <cell r="Q1069">
            <v>44166</v>
          </cell>
          <cell r="R1069" t="str">
            <v>No</v>
          </cell>
          <cell r="S1069" t="str">
            <v>C49</v>
          </cell>
          <cell r="T1069" t="str">
            <v>SOUTH</v>
          </cell>
          <cell r="U1069" t="str">
            <v>深圳</v>
          </cell>
          <cell r="V1069" t="str">
            <v>SZ 深圳</v>
          </cell>
          <cell r="W1069" t="str">
            <v>SS</v>
          </cell>
          <cell r="X1069" t="str">
            <v>JPY</v>
          </cell>
          <cell r="Y1069">
            <v>11420000</v>
          </cell>
          <cell r="Z1069">
            <v>1</v>
          </cell>
          <cell r="AA1069">
            <v>11420000</v>
          </cell>
          <cell r="AB1069">
            <v>7.51E-2</v>
          </cell>
          <cell r="AC1069">
            <v>857642</v>
          </cell>
          <cell r="AD1069">
            <v>102917.04</v>
          </cell>
          <cell r="AE1069">
            <v>0.12</v>
          </cell>
          <cell r="AF1069">
            <v>44144</v>
          </cell>
          <cell r="AG1069" t="str">
            <v>DAP DG</v>
          </cell>
          <cell r="AK1069">
            <v>0.1</v>
          </cell>
          <cell r="AL1069">
            <v>1142000</v>
          </cell>
          <cell r="AM1069">
            <v>44136</v>
          </cell>
          <cell r="AN1069" t="str">
            <v>Yes</v>
          </cell>
          <cell r="AO1069">
            <v>0.9</v>
          </cell>
          <cell r="AP1069">
            <v>10278000</v>
          </cell>
          <cell r="AQ1069">
            <v>44166</v>
          </cell>
          <cell r="AR1069">
            <v>44194</v>
          </cell>
          <cell r="AS1069">
            <v>0</v>
          </cell>
          <cell r="AT1069">
            <v>0</v>
          </cell>
          <cell r="AX1069" t="str">
            <v>Yes</v>
          </cell>
          <cell r="AZ1069" t="str">
            <v>Yes</v>
          </cell>
        </row>
        <row r="1070">
          <cell r="A1070" t="str">
            <v>NOV 20</v>
          </cell>
          <cell r="B1070">
            <v>920</v>
          </cell>
          <cell r="C1070" t="str">
            <v>C49SZX20200145JL</v>
          </cell>
          <cell r="D1070" t="str">
            <v>易而达</v>
          </cell>
          <cell r="E1070" t="str">
            <v>YSM20R-2</v>
          </cell>
          <cell r="F1070" t="str">
            <v>#82724</v>
          </cell>
          <cell r="G1070" t="e">
            <v>#REF!</v>
          </cell>
          <cell r="H1070" t="e">
            <v>#REF!</v>
          </cell>
          <cell r="I1070" t="str">
            <v>L-&gt;R</v>
          </cell>
          <cell r="J1070" t="str">
            <v>No</v>
          </cell>
          <cell r="K1070">
            <v>1</v>
          </cell>
          <cell r="L1070">
            <v>110105</v>
          </cell>
          <cell r="M1070" t="str">
            <v>JAN 21</v>
          </cell>
          <cell r="N1070">
            <v>44217</v>
          </cell>
          <cell r="O1070">
            <v>11116492</v>
          </cell>
          <cell r="P1070">
            <v>15081320</v>
          </cell>
          <cell r="Q1070">
            <v>44223</v>
          </cell>
          <cell r="R1070" t="str">
            <v>No</v>
          </cell>
          <cell r="S1070" t="str">
            <v>C49</v>
          </cell>
          <cell r="T1070" t="str">
            <v>SOUTH</v>
          </cell>
          <cell r="U1070" t="str">
            <v>深圳</v>
          </cell>
          <cell r="V1070" t="str">
            <v>SZ 深圳</v>
          </cell>
          <cell r="W1070" t="str">
            <v>JL</v>
          </cell>
          <cell r="X1070" t="str">
            <v>JPY</v>
          </cell>
          <cell r="Y1070">
            <v>15081320</v>
          </cell>
          <cell r="Z1070">
            <v>1</v>
          </cell>
          <cell r="AA1070">
            <v>15081320</v>
          </cell>
          <cell r="AB1070">
            <v>7.51E-2</v>
          </cell>
          <cell r="AC1070">
            <v>1132607.132</v>
          </cell>
          <cell r="AD1070">
            <v>135912.85584</v>
          </cell>
          <cell r="AE1070">
            <v>0.12</v>
          </cell>
          <cell r="AF1070">
            <v>44145</v>
          </cell>
          <cell r="AG1070" t="str">
            <v>DAP GZ</v>
          </cell>
          <cell r="AK1070">
            <v>0.3</v>
          </cell>
          <cell r="AL1070">
            <v>4524396</v>
          </cell>
          <cell r="AM1070">
            <v>44136</v>
          </cell>
          <cell r="AN1070" t="str">
            <v>Yes</v>
          </cell>
          <cell r="AO1070">
            <v>0.7</v>
          </cell>
          <cell r="AP1070">
            <v>10556924</v>
          </cell>
          <cell r="AQ1070">
            <v>44197</v>
          </cell>
          <cell r="AR1070">
            <v>44211</v>
          </cell>
          <cell r="AS1070">
            <v>0</v>
          </cell>
          <cell r="AT1070">
            <v>0</v>
          </cell>
          <cell r="AX1070" t="str">
            <v>Yes</v>
          </cell>
          <cell r="AZ1070" t="str">
            <v>Yes</v>
          </cell>
          <cell r="BA1070" t="str">
            <v>Yes</v>
          </cell>
        </row>
        <row r="1071">
          <cell r="A1071" t="str">
            <v>NOV 20</v>
          </cell>
          <cell r="B1071">
            <v>921</v>
          </cell>
          <cell r="C1071" t="str">
            <v>C49SZX20200145JL</v>
          </cell>
          <cell r="D1071" t="str">
            <v>易而达</v>
          </cell>
          <cell r="E1071" t="str">
            <v>YSM20R(SV)-2</v>
          </cell>
          <cell r="F1071" t="str">
            <v>#82724</v>
          </cell>
          <cell r="G1071" t="e">
            <v>#REF!</v>
          </cell>
          <cell r="H1071" t="e">
            <v>#REF!</v>
          </cell>
          <cell r="I1071" t="str">
            <v>L-&gt;R</v>
          </cell>
          <cell r="J1071" t="str">
            <v>cATS10+MVC</v>
          </cell>
          <cell r="K1071">
            <v>1</v>
          </cell>
          <cell r="L1071">
            <v>109980</v>
          </cell>
          <cell r="M1071" t="str">
            <v>JAN 21</v>
          </cell>
          <cell r="N1071">
            <v>44217</v>
          </cell>
          <cell r="O1071">
            <v>11116492</v>
          </cell>
          <cell r="P1071">
            <v>15081320</v>
          </cell>
          <cell r="Q1071">
            <v>44223</v>
          </cell>
          <cell r="R1071" t="str">
            <v>No</v>
          </cell>
          <cell r="S1071" t="str">
            <v>C49</v>
          </cell>
          <cell r="T1071" t="str">
            <v>SOUTH</v>
          </cell>
          <cell r="U1071" t="str">
            <v>深圳</v>
          </cell>
          <cell r="V1071" t="str">
            <v>SZ 深圳</v>
          </cell>
          <cell r="W1071" t="str">
            <v>JL</v>
          </cell>
          <cell r="X1071" t="str">
            <v>JPY</v>
          </cell>
          <cell r="Y1071">
            <v>15081320</v>
          </cell>
          <cell r="Z1071">
            <v>1</v>
          </cell>
          <cell r="AA1071">
            <v>15081320</v>
          </cell>
          <cell r="AB1071">
            <v>7.51E-2</v>
          </cell>
          <cell r="AC1071">
            <v>1132607.132</v>
          </cell>
          <cell r="AD1071">
            <v>135912.85584</v>
          </cell>
          <cell r="AE1071">
            <v>0.12</v>
          </cell>
          <cell r="AF1071">
            <v>44145</v>
          </cell>
          <cell r="AG1071" t="str">
            <v>DAP GZ</v>
          </cell>
          <cell r="AK1071">
            <v>0.3</v>
          </cell>
          <cell r="AL1071">
            <v>4524396</v>
          </cell>
          <cell r="AM1071">
            <v>44136</v>
          </cell>
          <cell r="AN1071" t="str">
            <v>Yes</v>
          </cell>
          <cell r="AO1071">
            <v>0.7</v>
          </cell>
          <cell r="AP1071">
            <v>10556924</v>
          </cell>
          <cell r="AQ1071">
            <v>44197</v>
          </cell>
          <cell r="AR1071">
            <v>44211</v>
          </cell>
          <cell r="AS1071">
            <v>0</v>
          </cell>
          <cell r="AT1071">
            <v>0</v>
          </cell>
          <cell r="AX1071" t="str">
            <v>Yes</v>
          </cell>
          <cell r="AZ1071" t="str">
            <v>Yes</v>
          </cell>
          <cell r="BA1071" t="str">
            <v>Yes</v>
          </cell>
        </row>
        <row r="1072">
          <cell r="A1072" t="str">
            <v>NOV 20</v>
          </cell>
          <cell r="B1072">
            <v>922</v>
          </cell>
          <cell r="C1072" t="str">
            <v>C49SZX20200209SX</v>
          </cell>
          <cell r="D1072" t="str">
            <v>韵律光电</v>
          </cell>
          <cell r="E1072" t="str">
            <v>YSM10</v>
          </cell>
          <cell r="F1072" t="str">
            <v>#71562</v>
          </cell>
          <cell r="G1072" t="e">
            <v>#REF!</v>
          </cell>
          <cell r="H1072" t="e">
            <v>#REF!</v>
          </cell>
          <cell r="I1072" t="str">
            <v>R-&gt;L</v>
          </cell>
          <cell r="J1072" t="str">
            <v>MVC</v>
          </cell>
          <cell r="K1072">
            <v>1</v>
          </cell>
          <cell r="L1072" t="str">
            <v>110026（拆单110178）</v>
          </cell>
          <cell r="M1072" t="str">
            <v>DEC 20</v>
          </cell>
          <cell r="N1072">
            <v>44188</v>
          </cell>
          <cell r="O1072">
            <v>11100465</v>
          </cell>
          <cell r="P1072">
            <v>553500</v>
          </cell>
          <cell r="Q1072">
            <v>44166</v>
          </cell>
          <cell r="R1072" t="str">
            <v>No</v>
          </cell>
          <cell r="S1072" t="str">
            <v>C49</v>
          </cell>
          <cell r="T1072" t="str">
            <v>SOUTH</v>
          </cell>
          <cell r="U1072" t="str">
            <v>深圳</v>
          </cell>
          <cell r="V1072" t="str">
            <v>SZ 深圳</v>
          </cell>
          <cell r="W1072" t="str">
            <v>SX</v>
          </cell>
          <cell r="X1072" t="str">
            <v>RMB</v>
          </cell>
          <cell r="Y1072">
            <v>553500</v>
          </cell>
          <cell r="Z1072">
            <v>1.1299999999999999</v>
          </cell>
          <cell r="AA1072">
            <v>553500</v>
          </cell>
          <cell r="AB1072">
            <v>1.155</v>
          </cell>
          <cell r="AC1072">
            <v>565745.57522123901</v>
          </cell>
          <cell r="AD1072">
            <v>67889.469026548672</v>
          </cell>
          <cell r="AE1072">
            <v>0.12</v>
          </cell>
          <cell r="AF1072">
            <v>44146</v>
          </cell>
          <cell r="AG1072" t="str">
            <v>含税到厂</v>
          </cell>
          <cell r="AK1072">
            <v>0.1</v>
          </cell>
          <cell r="AL1072">
            <v>55350</v>
          </cell>
          <cell r="AM1072">
            <v>44136</v>
          </cell>
          <cell r="AN1072" t="str">
            <v>Yes</v>
          </cell>
          <cell r="AO1072">
            <v>0.9</v>
          </cell>
          <cell r="AP1072">
            <v>498150</v>
          </cell>
          <cell r="AQ1072">
            <v>44186</v>
          </cell>
          <cell r="AR1072">
            <v>44186</v>
          </cell>
          <cell r="AS1072">
            <v>0</v>
          </cell>
          <cell r="AT1072">
            <v>0</v>
          </cell>
          <cell r="AX1072" t="str">
            <v>Yes</v>
          </cell>
          <cell r="AZ1072" t="str">
            <v>Yes</v>
          </cell>
        </row>
        <row r="1073">
          <cell r="A1073" t="str">
            <v>NOV 20</v>
          </cell>
          <cell r="B1073">
            <v>923</v>
          </cell>
          <cell r="C1073" t="str">
            <v>C28SZX20200081KC</v>
          </cell>
          <cell r="D1073" t="str">
            <v>鸿通宇</v>
          </cell>
          <cell r="E1073" t="str">
            <v>YSi-V</v>
          </cell>
          <cell r="F1073" t="str">
            <v>#64582</v>
          </cell>
          <cell r="G1073" t="e">
            <v>#REF!</v>
          </cell>
          <cell r="H1073" t="e">
            <v>#REF!</v>
          </cell>
          <cell r="I1073" t="str">
            <v>L-&gt;R</v>
          </cell>
          <cell r="J1073" t="str">
            <v>No</v>
          </cell>
          <cell r="K1073">
            <v>1</v>
          </cell>
          <cell r="L1073">
            <v>110195</v>
          </cell>
          <cell r="M1073" t="str">
            <v>JAN 21</v>
          </cell>
          <cell r="N1073">
            <v>44222</v>
          </cell>
          <cell r="O1073">
            <v>11100472</v>
          </cell>
          <cell r="P1073">
            <v>707000</v>
          </cell>
          <cell r="Q1073">
            <v>44222</v>
          </cell>
          <cell r="R1073" t="str">
            <v>No</v>
          </cell>
          <cell r="S1073" t="str">
            <v>C28</v>
          </cell>
          <cell r="T1073" t="str">
            <v>SOUTH</v>
          </cell>
          <cell r="U1073" t="str">
            <v>深圳</v>
          </cell>
          <cell r="V1073" t="str">
            <v>SZ 深圳</v>
          </cell>
          <cell r="W1073" t="str">
            <v>KC</v>
          </cell>
          <cell r="X1073" t="str">
            <v>RMB</v>
          </cell>
          <cell r="Y1073">
            <v>707000</v>
          </cell>
          <cell r="Z1073">
            <v>1.1299999999999999</v>
          </cell>
          <cell r="AA1073">
            <v>707000</v>
          </cell>
          <cell r="AB1073">
            <v>1.155</v>
          </cell>
          <cell r="AC1073">
            <v>722641.59292035399</v>
          </cell>
          <cell r="AD1073">
            <v>86716.991150442482</v>
          </cell>
          <cell r="AE1073">
            <v>0.12</v>
          </cell>
          <cell r="AF1073">
            <v>44140</v>
          </cell>
          <cell r="AG1073" t="str">
            <v>含税到厂</v>
          </cell>
          <cell r="AK1073">
            <v>0.3</v>
          </cell>
          <cell r="AL1073">
            <v>212100</v>
          </cell>
          <cell r="AM1073">
            <v>44146</v>
          </cell>
          <cell r="AN1073" t="str">
            <v>Yes</v>
          </cell>
          <cell r="AO1073" t="str">
            <v>agree</v>
          </cell>
          <cell r="AP1073">
            <v>507000</v>
          </cell>
          <cell r="AQ1073">
            <v>44210</v>
          </cell>
          <cell r="AR1073">
            <v>44210</v>
          </cell>
          <cell r="AS1073">
            <v>0</v>
          </cell>
          <cell r="AT1073">
            <v>0</v>
          </cell>
          <cell r="AX1073" t="str">
            <v>Yes</v>
          </cell>
          <cell r="AZ1073" t="str">
            <v>Y</v>
          </cell>
          <cell r="BA1073" t="str">
            <v>Yes</v>
          </cell>
        </row>
        <row r="1074">
          <cell r="A1074" t="str">
            <v>NOV 20</v>
          </cell>
          <cell r="B1074">
            <v>924</v>
          </cell>
          <cell r="C1074" t="str">
            <v>C28SZX20200081KC</v>
          </cell>
          <cell r="D1074" t="str">
            <v>鸿通宇</v>
          </cell>
          <cell r="E1074" t="str">
            <v>YSi-V</v>
          </cell>
          <cell r="F1074" t="str">
            <v>#64582</v>
          </cell>
          <cell r="G1074" t="e">
            <v>#REF!</v>
          </cell>
          <cell r="H1074" t="e">
            <v>#REF!</v>
          </cell>
          <cell r="I1074" t="str">
            <v>L-&gt;R</v>
          </cell>
          <cell r="J1074" t="str">
            <v>No</v>
          </cell>
          <cell r="K1074">
            <v>1</v>
          </cell>
          <cell r="L1074">
            <v>110331</v>
          </cell>
          <cell r="M1074" t="str">
            <v>MAY 21</v>
          </cell>
          <cell r="N1074">
            <v>44342</v>
          </cell>
          <cell r="O1074">
            <v>11100481</v>
          </cell>
          <cell r="P1074">
            <v>707000</v>
          </cell>
          <cell r="Q1074">
            <v>44342</v>
          </cell>
          <cell r="R1074" t="str">
            <v>No</v>
          </cell>
          <cell r="S1074" t="str">
            <v>C28</v>
          </cell>
          <cell r="T1074" t="str">
            <v>SOUTH</v>
          </cell>
          <cell r="U1074" t="str">
            <v>深圳</v>
          </cell>
          <cell r="V1074" t="str">
            <v>SZ 深圳</v>
          </cell>
          <cell r="W1074" t="str">
            <v>KC</v>
          </cell>
          <cell r="X1074" t="str">
            <v>RMB</v>
          </cell>
          <cell r="Y1074">
            <v>707000</v>
          </cell>
          <cell r="Z1074">
            <v>1.1299999999999999</v>
          </cell>
          <cell r="AA1074">
            <v>707000</v>
          </cell>
          <cell r="AB1074">
            <v>1.155</v>
          </cell>
          <cell r="AC1074">
            <v>722641.59292035399</v>
          </cell>
          <cell r="AD1074">
            <v>86716.991150442482</v>
          </cell>
          <cell r="AE1074">
            <v>0.12</v>
          </cell>
          <cell r="AF1074">
            <v>44140</v>
          </cell>
          <cell r="AG1074" t="str">
            <v>含税到厂</v>
          </cell>
          <cell r="AK1074">
            <v>0.3</v>
          </cell>
          <cell r="AL1074">
            <v>212100</v>
          </cell>
          <cell r="AM1074">
            <v>44230</v>
          </cell>
          <cell r="AN1074" t="str">
            <v>Yes</v>
          </cell>
          <cell r="AO1074">
            <v>0.7</v>
          </cell>
          <cell r="AP1074">
            <v>494899.99999999994</v>
          </cell>
          <cell r="AQ1074">
            <v>44329</v>
          </cell>
          <cell r="AR1074">
            <v>44329</v>
          </cell>
          <cell r="AS1074">
            <v>0</v>
          </cell>
          <cell r="AT1074">
            <v>0</v>
          </cell>
          <cell r="AX1074" t="str">
            <v>Yes</v>
          </cell>
          <cell r="AZ1074" t="str">
            <v>Y</v>
          </cell>
          <cell r="BA1074" t="str">
            <v>Yes</v>
          </cell>
        </row>
        <row r="1075">
          <cell r="A1075" t="str">
            <v>NOV 20</v>
          </cell>
          <cell r="B1075">
            <v>925</v>
          </cell>
          <cell r="C1075" t="str">
            <v>C28SZX20200081KC</v>
          </cell>
          <cell r="D1075" t="str">
            <v>鸿通宇</v>
          </cell>
          <cell r="E1075" t="str">
            <v>YSi-V</v>
          </cell>
          <cell r="F1075" t="str">
            <v>#64582</v>
          </cell>
          <cell r="G1075" t="e">
            <v>#REF!</v>
          </cell>
          <cell r="H1075" t="e">
            <v>#REF!</v>
          </cell>
          <cell r="I1075" t="str">
            <v>L-&gt;R</v>
          </cell>
          <cell r="J1075" t="str">
            <v>No</v>
          </cell>
          <cell r="K1075">
            <v>1</v>
          </cell>
          <cell r="L1075">
            <v>110331</v>
          </cell>
          <cell r="M1075" t="str">
            <v>MAY 21</v>
          </cell>
          <cell r="N1075">
            <v>44342</v>
          </cell>
          <cell r="O1075">
            <v>11100481</v>
          </cell>
          <cell r="P1075">
            <v>707000</v>
          </cell>
          <cell r="Q1075">
            <v>44342</v>
          </cell>
          <cell r="R1075" t="str">
            <v>No</v>
          </cell>
          <cell r="S1075" t="str">
            <v>C28</v>
          </cell>
          <cell r="T1075" t="str">
            <v>SOUTH</v>
          </cell>
          <cell r="U1075" t="str">
            <v>深圳</v>
          </cell>
          <cell r="V1075" t="str">
            <v>SZ 深圳</v>
          </cell>
          <cell r="W1075" t="str">
            <v>KC</v>
          </cell>
          <cell r="X1075" t="str">
            <v>RMB</v>
          </cell>
          <cell r="Y1075">
            <v>707000</v>
          </cell>
          <cell r="Z1075">
            <v>1.1299999999999999</v>
          </cell>
          <cell r="AA1075">
            <v>707000</v>
          </cell>
          <cell r="AB1075">
            <v>1.155</v>
          </cell>
          <cell r="AC1075">
            <v>722641.59292035399</v>
          </cell>
          <cell r="AD1075">
            <v>86716.991150442482</v>
          </cell>
          <cell r="AE1075">
            <v>0.12</v>
          </cell>
          <cell r="AF1075">
            <v>44140</v>
          </cell>
          <cell r="AG1075" t="str">
            <v>含税到厂</v>
          </cell>
          <cell r="AK1075">
            <v>0.3</v>
          </cell>
          <cell r="AL1075">
            <v>212100</v>
          </cell>
          <cell r="AM1075">
            <v>44230</v>
          </cell>
          <cell r="AN1075" t="str">
            <v>Yes</v>
          </cell>
          <cell r="AO1075">
            <v>0.7</v>
          </cell>
          <cell r="AP1075">
            <v>494899.99999999994</v>
          </cell>
          <cell r="AQ1075">
            <v>44329</v>
          </cell>
          <cell r="AR1075">
            <v>44329</v>
          </cell>
          <cell r="AS1075">
            <v>0</v>
          </cell>
          <cell r="AT1075">
            <v>0</v>
          </cell>
          <cell r="AX1075" t="str">
            <v>Yes</v>
          </cell>
          <cell r="AZ1075" t="str">
            <v>Y</v>
          </cell>
          <cell r="BA1075" t="str">
            <v>Yes</v>
          </cell>
        </row>
        <row r="1076">
          <cell r="A1076" t="str">
            <v>NOV 20</v>
          </cell>
          <cell r="B1076">
            <v>926</v>
          </cell>
          <cell r="C1076" t="str">
            <v>C49SZX20200210RSX</v>
          </cell>
          <cell r="D1076" t="str">
            <v>众鑫科</v>
          </cell>
          <cell r="E1076" t="str">
            <v>YSM10</v>
          </cell>
          <cell r="F1076" t="str">
            <v>#05215</v>
          </cell>
          <cell r="G1076" t="e">
            <v>#REF!</v>
          </cell>
          <cell r="H1076" t="e">
            <v>#REF!</v>
          </cell>
          <cell r="I1076" t="str">
            <v>L-&gt;R</v>
          </cell>
          <cell r="J1076" t="str">
            <v>MVC+ATS15</v>
          </cell>
          <cell r="K1076">
            <v>1</v>
          </cell>
          <cell r="L1076">
            <v>110383</v>
          </cell>
          <cell r="M1076" t="str">
            <v>AUG 21</v>
          </cell>
          <cell r="N1076">
            <v>44424</v>
          </cell>
          <cell r="O1076">
            <v>11116640</v>
          </cell>
          <cell r="P1076">
            <v>10425000</v>
          </cell>
          <cell r="Q1076">
            <v>44431</v>
          </cell>
          <cell r="R1076" t="str">
            <v>Yes</v>
          </cell>
          <cell r="S1076" t="str">
            <v>C49</v>
          </cell>
          <cell r="T1076" t="str">
            <v>SOUTH</v>
          </cell>
          <cell r="U1076" t="str">
            <v>深圳</v>
          </cell>
          <cell r="V1076" t="str">
            <v>SZ 深圳</v>
          </cell>
          <cell r="W1076" t="str">
            <v>SX</v>
          </cell>
          <cell r="X1076" t="str">
            <v>JPY</v>
          </cell>
          <cell r="Y1076">
            <v>10425000</v>
          </cell>
          <cell r="Z1076">
            <v>1</v>
          </cell>
          <cell r="AA1076">
            <v>10425000</v>
          </cell>
          <cell r="AB1076">
            <v>7.51E-2</v>
          </cell>
          <cell r="AC1076">
            <v>782917.5</v>
          </cell>
          <cell r="AD1076">
            <v>93950.099999999991</v>
          </cell>
          <cell r="AE1076">
            <v>0.12</v>
          </cell>
          <cell r="AF1076">
            <v>44147</v>
          </cell>
          <cell r="AG1076" t="str">
            <v>DAP HZ</v>
          </cell>
          <cell r="AK1076">
            <v>0.1</v>
          </cell>
          <cell r="AL1076">
            <v>1042500</v>
          </cell>
          <cell r="AM1076">
            <v>44167</v>
          </cell>
          <cell r="AN1076" t="str">
            <v>Yes</v>
          </cell>
          <cell r="AO1076">
            <v>0.9</v>
          </cell>
          <cell r="AP1076">
            <v>9382500</v>
          </cell>
          <cell r="AQ1076">
            <v>44420</v>
          </cell>
          <cell r="AR1076">
            <v>44420</v>
          </cell>
          <cell r="AS1076">
            <v>0</v>
          </cell>
          <cell r="AT1076">
            <v>0</v>
          </cell>
          <cell r="AX1076" t="str">
            <v>Yes</v>
          </cell>
          <cell r="AZ1076" t="str">
            <v>Y</v>
          </cell>
          <cell r="BA1076" t="str">
            <v>Yes</v>
          </cell>
        </row>
        <row r="1077">
          <cell r="A1077" t="str">
            <v>NOV 20</v>
          </cell>
          <cell r="B1077">
            <v>927</v>
          </cell>
          <cell r="C1077" t="str">
            <v>C49SZX20200210RSX</v>
          </cell>
          <cell r="D1077" t="str">
            <v>众鑫科</v>
          </cell>
          <cell r="E1077" t="str">
            <v>YSM10</v>
          </cell>
          <cell r="F1077" t="str">
            <v>#05215</v>
          </cell>
          <cell r="G1077" t="e">
            <v>#REF!</v>
          </cell>
          <cell r="H1077" t="e">
            <v>#REF!</v>
          </cell>
          <cell r="I1077" t="str">
            <v>R-&gt;L</v>
          </cell>
          <cell r="J1077" t="str">
            <v>MVC+ATS15</v>
          </cell>
          <cell r="K1077">
            <v>1</v>
          </cell>
          <cell r="L1077" t="str">
            <v>109991（拆单110128）</v>
          </cell>
          <cell r="M1077" t="str">
            <v>JAN 21</v>
          </cell>
          <cell r="N1077">
            <v>44210</v>
          </cell>
          <cell r="O1077">
            <v>11116494</v>
          </cell>
          <cell r="P1077">
            <v>10425000</v>
          </cell>
          <cell r="Q1077">
            <v>44197</v>
          </cell>
          <cell r="R1077" t="str">
            <v>Yes</v>
          </cell>
          <cell r="S1077" t="str">
            <v>C49</v>
          </cell>
          <cell r="T1077" t="str">
            <v>SOUTH</v>
          </cell>
          <cell r="U1077" t="str">
            <v>深圳</v>
          </cell>
          <cell r="V1077" t="str">
            <v>SZ 深圳</v>
          </cell>
          <cell r="W1077" t="str">
            <v>SX</v>
          </cell>
          <cell r="X1077" t="str">
            <v>JPY</v>
          </cell>
          <cell r="Y1077">
            <v>10425000</v>
          </cell>
          <cell r="Z1077">
            <v>1</v>
          </cell>
          <cell r="AA1077">
            <v>10425000</v>
          </cell>
          <cell r="AB1077">
            <v>7.51E-2</v>
          </cell>
          <cell r="AC1077">
            <v>782917.5</v>
          </cell>
          <cell r="AD1077">
            <v>93950.099999999991</v>
          </cell>
          <cell r="AE1077">
            <v>0.12</v>
          </cell>
          <cell r="AF1077">
            <v>44147</v>
          </cell>
          <cell r="AG1077" t="str">
            <v>DAP HZ</v>
          </cell>
          <cell r="AK1077">
            <v>0.1</v>
          </cell>
          <cell r="AL1077">
            <v>1042500</v>
          </cell>
          <cell r="AM1077">
            <v>44167</v>
          </cell>
          <cell r="AN1077" t="str">
            <v>Yes</v>
          </cell>
          <cell r="AO1077">
            <v>0.9</v>
          </cell>
          <cell r="AP1077">
            <v>9382500</v>
          </cell>
          <cell r="AQ1077">
            <v>44209</v>
          </cell>
          <cell r="AR1077">
            <v>44209</v>
          </cell>
          <cell r="AS1077">
            <v>0</v>
          </cell>
          <cell r="AT1077">
            <v>0</v>
          </cell>
          <cell r="AX1077" t="str">
            <v>Yes</v>
          </cell>
          <cell r="AZ1077" t="str">
            <v>Yes</v>
          </cell>
          <cell r="BA1077" t="str">
            <v>Yes</v>
          </cell>
        </row>
        <row r="1078">
          <cell r="A1078" t="str">
            <v>NOV 20</v>
          </cell>
          <cell r="B1078">
            <v>928</v>
          </cell>
          <cell r="C1078" t="str">
            <v>C49SZX20200210RSX</v>
          </cell>
          <cell r="D1078" t="str">
            <v>众鑫科</v>
          </cell>
          <cell r="E1078" t="str">
            <v>YSM20R-2</v>
          </cell>
          <cell r="F1078" t="str">
            <v>#05215</v>
          </cell>
          <cell r="G1078" t="e">
            <v>#REF!</v>
          </cell>
          <cell r="H1078" t="e">
            <v>#REF!</v>
          </cell>
          <cell r="I1078" t="str">
            <v>L-&gt;R</v>
          </cell>
          <cell r="J1078" t="str">
            <v>No</v>
          </cell>
          <cell r="K1078">
            <v>1</v>
          </cell>
          <cell r="L1078" t="str">
            <v>110097（拆单110192）</v>
          </cell>
          <cell r="M1078" t="str">
            <v>JAN 21</v>
          </cell>
          <cell r="N1078">
            <v>44210</v>
          </cell>
          <cell r="O1078">
            <v>11116494</v>
          </cell>
          <cell r="P1078">
            <v>13000000</v>
          </cell>
          <cell r="Q1078">
            <v>44197</v>
          </cell>
          <cell r="R1078" t="str">
            <v>Yes</v>
          </cell>
          <cell r="S1078" t="str">
            <v>C49</v>
          </cell>
          <cell r="T1078" t="str">
            <v>SOUTH</v>
          </cell>
          <cell r="U1078" t="str">
            <v>深圳</v>
          </cell>
          <cell r="V1078" t="str">
            <v>SZ 深圳</v>
          </cell>
          <cell r="W1078" t="str">
            <v>SX</v>
          </cell>
          <cell r="X1078" t="str">
            <v>JPY</v>
          </cell>
          <cell r="Y1078">
            <v>13000000</v>
          </cell>
          <cell r="Z1078">
            <v>1</v>
          </cell>
          <cell r="AA1078">
            <v>13000000</v>
          </cell>
          <cell r="AB1078">
            <v>7.51E-2</v>
          </cell>
          <cell r="AC1078">
            <v>976300</v>
          </cell>
          <cell r="AD1078">
            <v>117156</v>
          </cell>
          <cell r="AE1078">
            <v>0.12</v>
          </cell>
          <cell r="AF1078">
            <v>44147</v>
          </cell>
          <cell r="AG1078" t="str">
            <v>DAP HZ</v>
          </cell>
          <cell r="AK1078">
            <v>0.1</v>
          </cell>
          <cell r="AL1078">
            <v>1300000</v>
          </cell>
          <cell r="AM1078">
            <v>44167</v>
          </cell>
          <cell r="AN1078" t="str">
            <v>Yes</v>
          </cell>
          <cell r="AO1078">
            <v>0.9</v>
          </cell>
          <cell r="AP1078">
            <v>11700000</v>
          </cell>
          <cell r="AQ1078">
            <v>44209</v>
          </cell>
          <cell r="AR1078">
            <v>44209</v>
          </cell>
          <cell r="AS1078">
            <v>0</v>
          </cell>
          <cell r="AT1078">
            <v>0</v>
          </cell>
          <cell r="AX1078" t="str">
            <v>Yes</v>
          </cell>
          <cell r="AZ1078" t="str">
            <v>Yes</v>
          </cell>
          <cell r="BA1078" t="str">
            <v>Yes</v>
          </cell>
        </row>
        <row r="1079">
          <cell r="A1079" t="str">
            <v>NOV 20</v>
          </cell>
          <cell r="B1079">
            <v>929</v>
          </cell>
          <cell r="C1079" t="str">
            <v>C49SZX20200210RSX</v>
          </cell>
          <cell r="D1079" t="str">
            <v>众鑫科</v>
          </cell>
          <cell r="E1079" t="str">
            <v>YSM20R-2</v>
          </cell>
          <cell r="F1079" t="str">
            <v>#05215</v>
          </cell>
          <cell r="G1079" t="e">
            <v>#REF!</v>
          </cell>
          <cell r="H1079" t="e">
            <v>#REF!</v>
          </cell>
          <cell r="I1079" t="str">
            <v>R-&gt;L</v>
          </cell>
          <cell r="J1079" t="str">
            <v>No</v>
          </cell>
          <cell r="K1079">
            <v>1</v>
          </cell>
          <cell r="L1079">
            <v>110441</v>
          </cell>
          <cell r="M1079" t="str">
            <v>AUG 21</v>
          </cell>
          <cell r="N1079">
            <v>44424</v>
          </cell>
          <cell r="O1079">
            <v>11116640</v>
          </cell>
          <cell r="P1079">
            <v>13000000</v>
          </cell>
          <cell r="Q1079">
            <v>44431</v>
          </cell>
          <cell r="R1079" t="str">
            <v>Yes</v>
          </cell>
          <cell r="S1079" t="str">
            <v>C49</v>
          </cell>
          <cell r="T1079" t="str">
            <v>SOUTH</v>
          </cell>
          <cell r="U1079" t="str">
            <v>深圳</v>
          </cell>
          <cell r="V1079" t="str">
            <v>SZ 深圳</v>
          </cell>
          <cell r="W1079" t="str">
            <v>SX</v>
          </cell>
          <cell r="X1079" t="str">
            <v>JPY</v>
          </cell>
          <cell r="Y1079">
            <v>13000000</v>
          </cell>
          <cell r="Z1079">
            <v>1</v>
          </cell>
          <cell r="AA1079">
            <v>13000000</v>
          </cell>
          <cell r="AB1079">
            <v>7.51E-2</v>
          </cell>
          <cell r="AC1079">
            <v>976300</v>
          </cell>
          <cell r="AD1079">
            <v>117156</v>
          </cell>
          <cell r="AE1079">
            <v>0.12</v>
          </cell>
          <cell r="AF1079">
            <v>44147</v>
          </cell>
          <cell r="AG1079" t="str">
            <v>DAP HZ</v>
          </cell>
          <cell r="AK1079">
            <v>0.1</v>
          </cell>
          <cell r="AL1079">
            <v>1300000</v>
          </cell>
          <cell r="AM1079">
            <v>44167</v>
          </cell>
          <cell r="AN1079" t="str">
            <v>Yes</v>
          </cell>
          <cell r="AO1079">
            <v>0.9</v>
          </cell>
          <cell r="AP1079">
            <v>11700000</v>
          </cell>
          <cell r="AQ1079">
            <v>44420</v>
          </cell>
          <cell r="AR1079">
            <v>44420</v>
          </cell>
          <cell r="AS1079">
            <v>0</v>
          </cell>
          <cell r="AT1079">
            <v>0</v>
          </cell>
          <cell r="AX1079" t="str">
            <v>Yes</v>
          </cell>
          <cell r="AZ1079" t="str">
            <v>Y</v>
          </cell>
          <cell r="BA1079" t="str">
            <v>Yes</v>
          </cell>
        </row>
        <row r="1080">
          <cell r="A1080" t="str">
            <v>NOV 20</v>
          </cell>
          <cell r="B1080">
            <v>930</v>
          </cell>
          <cell r="C1080" t="str">
            <v>C49SZX20200211SX</v>
          </cell>
          <cell r="D1080" t="str">
            <v>同创</v>
          </cell>
          <cell r="E1080" t="str">
            <v>YSM20R-2</v>
          </cell>
          <cell r="F1080" t="str">
            <v>#05384</v>
          </cell>
          <cell r="G1080" t="e">
            <v>#REF!</v>
          </cell>
          <cell r="H1080" t="e">
            <v>#REF!</v>
          </cell>
          <cell r="I1080" t="str">
            <v>L-&gt;R</v>
          </cell>
          <cell r="J1080" t="str">
            <v>No</v>
          </cell>
          <cell r="K1080">
            <v>1</v>
          </cell>
          <cell r="L1080">
            <v>110133</v>
          </cell>
          <cell r="M1080" t="str">
            <v>FEB 21</v>
          </cell>
          <cell r="N1080">
            <v>44252</v>
          </cell>
          <cell r="O1080">
            <v>11116515</v>
          </cell>
          <cell r="P1080">
            <v>13000000</v>
          </cell>
          <cell r="Q1080">
            <v>44228</v>
          </cell>
          <cell r="R1080" t="str">
            <v>Yes</v>
          </cell>
          <cell r="S1080" t="str">
            <v>C49</v>
          </cell>
          <cell r="T1080" t="str">
            <v>SOUTH</v>
          </cell>
          <cell r="U1080" t="str">
            <v>深圳</v>
          </cell>
          <cell r="V1080" t="str">
            <v>SZ 深圳</v>
          </cell>
          <cell r="W1080" t="str">
            <v>SX</v>
          </cell>
          <cell r="X1080" t="str">
            <v>JPY</v>
          </cell>
          <cell r="Y1080">
            <v>13000000</v>
          </cell>
          <cell r="Z1080">
            <v>1</v>
          </cell>
          <cell r="AA1080">
            <v>13000000</v>
          </cell>
          <cell r="AB1080">
            <v>7.51E-2</v>
          </cell>
          <cell r="AC1080">
            <v>976300</v>
          </cell>
          <cell r="AD1080">
            <v>117156</v>
          </cell>
          <cell r="AE1080">
            <v>0.12</v>
          </cell>
          <cell r="AF1080">
            <v>44148</v>
          </cell>
          <cell r="AG1080" t="str">
            <v>DAP SZ</v>
          </cell>
          <cell r="AK1080">
            <v>0.2</v>
          </cell>
          <cell r="AL1080">
            <v>2600000</v>
          </cell>
          <cell r="AM1080">
            <v>44136</v>
          </cell>
          <cell r="AN1080" t="str">
            <v>Yes</v>
          </cell>
          <cell r="AO1080">
            <v>0.8</v>
          </cell>
          <cell r="AP1080">
            <v>10400000</v>
          </cell>
          <cell r="AQ1080">
            <v>44249</v>
          </cell>
          <cell r="AR1080">
            <v>44249</v>
          </cell>
          <cell r="AS1080">
            <v>0</v>
          </cell>
          <cell r="AT1080">
            <v>0</v>
          </cell>
          <cell r="AX1080" t="str">
            <v>Yes</v>
          </cell>
          <cell r="AZ1080" t="str">
            <v>Y</v>
          </cell>
          <cell r="BA1080" t="str">
            <v>Yes</v>
          </cell>
        </row>
        <row r="1081">
          <cell r="A1081" t="str">
            <v>NOV 20</v>
          </cell>
          <cell r="B1081">
            <v>931</v>
          </cell>
          <cell r="C1081" t="str">
            <v>C49SZX20200211SX</v>
          </cell>
          <cell r="D1081" t="str">
            <v>同创</v>
          </cell>
          <cell r="E1081" t="str">
            <v>YSM10</v>
          </cell>
          <cell r="F1081" t="str">
            <v>#05384</v>
          </cell>
          <cell r="G1081" t="e">
            <v>#REF!</v>
          </cell>
          <cell r="H1081" t="e">
            <v>#REF!</v>
          </cell>
          <cell r="I1081" t="str">
            <v>L-&gt;R</v>
          </cell>
          <cell r="J1081" t="str">
            <v>MVC+ANC</v>
          </cell>
          <cell r="K1081">
            <v>1</v>
          </cell>
          <cell r="L1081">
            <v>110130</v>
          </cell>
          <cell r="M1081" t="str">
            <v>FEB 21</v>
          </cell>
          <cell r="N1081">
            <v>44252</v>
          </cell>
          <cell r="O1081">
            <v>11116515</v>
          </cell>
          <cell r="P1081">
            <v>9000000</v>
          </cell>
          <cell r="Q1081">
            <v>44228</v>
          </cell>
          <cell r="R1081" t="str">
            <v>Yes</v>
          </cell>
          <cell r="S1081" t="str">
            <v>C49</v>
          </cell>
          <cell r="T1081" t="str">
            <v>SOUTH</v>
          </cell>
          <cell r="U1081" t="str">
            <v>深圳</v>
          </cell>
          <cell r="V1081" t="str">
            <v>SZ 深圳</v>
          </cell>
          <cell r="W1081" t="str">
            <v>SX</v>
          </cell>
          <cell r="X1081" t="str">
            <v>JPY</v>
          </cell>
          <cell r="Y1081">
            <v>9000000</v>
          </cell>
          <cell r="Z1081">
            <v>1</v>
          </cell>
          <cell r="AA1081">
            <v>9000000</v>
          </cell>
          <cell r="AB1081">
            <v>7.51E-2</v>
          </cell>
          <cell r="AC1081">
            <v>675900</v>
          </cell>
          <cell r="AD1081">
            <v>81108</v>
          </cell>
          <cell r="AE1081">
            <v>0.12</v>
          </cell>
          <cell r="AF1081">
            <v>44148</v>
          </cell>
          <cell r="AG1081" t="str">
            <v>DAP SZ</v>
          </cell>
          <cell r="AK1081">
            <v>0.2</v>
          </cell>
          <cell r="AL1081">
            <v>1800000</v>
          </cell>
          <cell r="AM1081">
            <v>44136</v>
          </cell>
          <cell r="AN1081" t="str">
            <v>Yes</v>
          </cell>
          <cell r="AO1081">
            <v>0.8</v>
          </cell>
          <cell r="AP1081">
            <v>7200000</v>
          </cell>
          <cell r="AQ1081">
            <v>44249</v>
          </cell>
          <cell r="AR1081">
            <v>44249</v>
          </cell>
          <cell r="AS1081">
            <v>0</v>
          </cell>
          <cell r="AT1081">
            <v>0</v>
          </cell>
          <cell r="AX1081" t="str">
            <v>Yes</v>
          </cell>
          <cell r="AZ1081" t="str">
            <v>Y</v>
          </cell>
          <cell r="BA1081" t="str">
            <v>Yes</v>
          </cell>
        </row>
        <row r="1082">
          <cell r="A1082" t="str">
            <v>NOV 20</v>
          </cell>
          <cell r="B1082">
            <v>932</v>
          </cell>
          <cell r="C1082" t="str">
            <v>C49SZX20200216JL</v>
          </cell>
          <cell r="D1082" t="str">
            <v>捷舜诚</v>
          </cell>
          <cell r="E1082" t="str">
            <v>YSM20R-2</v>
          </cell>
          <cell r="F1082" t="str">
            <v>#71843</v>
          </cell>
          <cell r="G1082" t="e">
            <v>#REF!</v>
          </cell>
          <cell r="H1082" t="e">
            <v>#REF!</v>
          </cell>
          <cell r="I1082" t="str">
            <v>L-&gt;R</v>
          </cell>
          <cell r="J1082" t="str">
            <v>No</v>
          </cell>
          <cell r="K1082">
            <v>1</v>
          </cell>
          <cell r="L1082">
            <v>110110</v>
          </cell>
          <cell r="M1082" t="str">
            <v>DEC 20</v>
          </cell>
          <cell r="N1082">
            <v>44186</v>
          </cell>
          <cell r="O1082">
            <v>11116479</v>
          </cell>
          <cell r="P1082">
            <v>12310000</v>
          </cell>
          <cell r="Q1082">
            <v>44166</v>
          </cell>
          <cell r="R1082" t="str">
            <v>No</v>
          </cell>
          <cell r="S1082" t="str">
            <v>C49</v>
          </cell>
          <cell r="T1082" t="str">
            <v>SOUTH</v>
          </cell>
          <cell r="U1082" t="str">
            <v>深圳</v>
          </cell>
          <cell r="V1082" t="str">
            <v>SZ 深圳</v>
          </cell>
          <cell r="W1082" t="str">
            <v>JL</v>
          </cell>
          <cell r="X1082" t="str">
            <v>JPY</v>
          </cell>
          <cell r="Y1082">
            <v>12310000</v>
          </cell>
          <cell r="Z1082">
            <v>1</v>
          </cell>
          <cell r="AA1082">
            <v>12310000</v>
          </cell>
          <cell r="AB1082">
            <v>7.51E-2</v>
          </cell>
          <cell r="AC1082">
            <v>924481</v>
          </cell>
          <cell r="AD1082">
            <v>110937.72</v>
          </cell>
          <cell r="AE1082">
            <v>0.12</v>
          </cell>
          <cell r="AF1082">
            <v>44148</v>
          </cell>
          <cell r="AG1082" t="str">
            <v>DAP SZ</v>
          </cell>
          <cell r="AK1082" t="str">
            <v>agree</v>
          </cell>
          <cell r="AL1082">
            <v>1394037</v>
          </cell>
          <cell r="AM1082">
            <v>44167</v>
          </cell>
          <cell r="AN1082" t="str">
            <v>Yes</v>
          </cell>
          <cell r="AO1082" t="str">
            <v>AGREE</v>
          </cell>
          <cell r="AP1082">
            <v>10915963</v>
          </cell>
          <cell r="AQ1082">
            <v>44169</v>
          </cell>
          <cell r="AR1082">
            <v>44174</v>
          </cell>
          <cell r="AS1082">
            <v>0</v>
          </cell>
          <cell r="AT1082">
            <v>0</v>
          </cell>
          <cell r="AX1082" t="str">
            <v>Yes</v>
          </cell>
          <cell r="AZ1082" t="str">
            <v>Yes</v>
          </cell>
          <cell r="BA1082" t="str">
            <v>Yes</v>
          </cell>
        </row>
        <row r="1083">
          <cell r="A1083" t="str">
            <v>NOV 20</v>
          </cell>
          <cell r="B1083">
            <v>933</v>
          </cell>
          <cell r="C1083" t="str">
            <v>C49SZX20200217JL</v>
          </cell>
          <cell r="D1083" t="str">
            <v>捷舜诚</v>
          </cell>
          <cell r="E1083" t="str">
            <v>YSM20R-2</v>
          </cell>
          <cell r="F1083" t="str">
            <v>#71843</v>
          </cell>
          <cell r="G1083" t="e">
            <v>#REF!</v>
          </cell>
          <cell r="H1083" t="e">
            <v>#REF!</v>
          </cell>
          <cell r="I1083" t="str">
            <v>L-&gt;R</v>
          </cell>
          <cell r="J1083" t="str">
            <v>No</v>
          </cell>
          <cell r="K1083">
            <v>1</v>
          </cell>
          <cell r="L1083" t="e">
            <v>#N/A</v>
          </cell>
          <cell r="M1083" t="e">
            <v>#N/A</v>
          </cell>
          <cell r="N1083"/>
          <cell r="O1083"/>
          <cell r="P1083"/>
          <cell r="Q1083"/>
          <cell r="R1083" t="str">
            <v>No</v>
          </cell>
          <cell r="S1083" t="str">
            <v>C49</v>
          </cell>
          <cell r="T1083" t="str">
            <v>SOUTH</v>
          </cell>
          <cell r="U1083" t="str">
            <v>深圳</v>
          </cell>
          <cell r="V1083" t="str">
            <v>SZ 深圳</v>
          </cell>
          <cell r="W1083" t="str">
            <v>JL</v>
          </cell>
          <cell r="X1083" t="str">
            <v>JPY</v>
          </cell>
          <cell r="Y1083">
            <v>11555000</v>
          </cell>
          <cell r="Z1083">
            <v>1</v>
          </cell>
          <cell r="AA1083">
            <v>11555000</v>
          </cell>
          <cell r="AB1083">
            <v>7.51E-2</v>
          </cell>
          <cell r="AC1083">
            <v>867780.5</v>
          </cell>
          <cell r="AD1083">
            <v>104133.65999999999</v>
          </cell>
          <cell r="AE1083">
            <v>0.12</v>
          </cell>
          <cell r="AF1083">
            <v>44148</v>
          </cell>
          <cell r="AG1083" t="str">
            <v>DAP SZ</v>
          </cell>
          <cell r="AI1083"/>
          <cell r="AJ1083"/>
          <cell r="AK1083"/>
          <cell r="AL1083">
            <v>0</v>
          </cell>
          <cell r="AM1083"/>
          <cell r="AN1083" t="str">
            <v>No</v>
          </cell>
          <cell r="AO1083">
            <v>0.8</v>
          </cell>
          <cell r="AP1083">
            <v>9244000</v>
          </cell>
          <cell r="AQ1083"/>
          <cell r="AR1083"/>
          <cell r="AS1083">
            <v>0</v>
          </cell>
          <cell r="AT1083">
            <v>0</v>
          </cell>
          <cell r="AV1083"/>
          <cell r="AX1083" t="str">
            <v>Cancel</v>
          </cell>
          <cell r="AY1083"/>
          <cell r="AZ1083"/>
          <cell r="BA1083" t="str">
            <v>Cancel</v>
          </cell>
          <cell r="BB1083" t="str">
            <v>2022-3-25Ken邮件通知</v>
          </cell>
        </row>
        <row r="1084">
          <cell r="A1084" t="str">
            <v>NOV 20</v>
          </cell>
          <cell r="B1084">
            <v>934</v>
          </cell>
          <cell r="C1084" t="str">
            <v>C49SZX20200217JL</v>
          </cell>
          <cell r="D1084" t="str">
            <v>捷舜诚</v>
          </cell>
          <cell r="E1084" t="str">
            <v>YSM20R-2</v>
          </cell>
          <cell r="F1084" t="str">
            <v>#71843</v>
          </cell>
          <cell r="G1084" t="e">
            <v>#REF!</v>
          </cell>
          <cell r="H1084" t="e">
            <v>#REF!</v>
          </cell>
          <cell r="I1084" t="str">
            <v>L-&gt;R</v>
          </cell>
          <cell r="J1084" t="str">
            <v>No</v>
          </cell>
          <cell r="K1084">
            <v>1</v>
          </cell>
          <cell r="L1084" t="e">
            <v>#N/A</v>
          </cell>
          <cell r="M1084" t="e">
            <v>#N/A</v>
          </cell>
          <cell r="N1084"/>
          <cell r="O1084"/>
          <cell r="P1084"/>
          <cell r="Q1084"/>
          <cell r="R1084" t="str">
            <v>No</v>
          </cell>
          <cell r="S1084" t="str">
            <v>C49</v>
          </cell>
          <cell r="T1084" t="str">
            <v>SOUTH</v>
          </cell>
          <cell r="U1084" t="str">
            <v>深圳</v>
          </cell>
          <cell r="V1084" t="str">
            <v>SZ 深圳</v>
          </cell>
          <cell r="W1084" t="str">
            <v>JL</v>
          </cell>
          <cell r="X1084" t="str">
            <v>JPY</v>
          </cell>
          <cell r="Y1084">
            <v>11555000</v>
          </cell>
          <cell r="Z1084">
            <v>1</v>
          </cell>
          <cell r="AA1084">
            <v>11555000</v>
          </cell>
          <cell r="AB1084">
            <v>7.51E-2</v>
          </cell>
          <cell r="AC1084">
            <v>867780.5</v>
          </cell>
          <cell r="AD1084">
            <v>104133.65999999999</v>
          </cell>
          <cell r="AE1084">
            <v>0.12</v>
          </cell>
          <cell r="AF1084">
            <v>44148</v>
          </cell>
          <cell r="AG1084" t="str">
            <v>DAP SZ</v>
          </cell>
          <cell r="AI1084"/>
          <cell r="AJ1084"/>
          <cell r="AK1084"/>
          <cell r="AL1084">
            <v>0</v>
          </cell>
          <cell r="AM1084"/>
          <cell r="AN1084" t="str">
            <v>No</v>
          </cell>
          <cell r="AO1084">
            <v>0.8</v>
          </cell>
          <cell r="AP1084">
            <v>9244000</v>
          </cell>
          <cell r="AQ1084"/>
          <cell r="AR1084"/>
          <cell r="AS1084">
            <v>0</v>
          </cell>
          <cell r="AT1084">
            <v>0</v>
          </cell>
          <cell r="AV1084"/>
          <cell r="AX1084" t="str">
            <v>Cancel</v>
          </cell>
          <cell r="AY1084"/>
          <cell r="AZ1084"/>
          <cell r="BA1084" t="str">
            <v>Cancel</v>
          </cell>
          <cell r="BB1084" t="str">
            <v>2022-3-25Ken邮件通知</v>
          </cell>
        </row>
        <row r="1085">
          <cell r="A1085" t="str">
            <v>NOV 20</v>
          </cell>
          <cell r="B1085">
            <v>935</v>
          </cell>
          <cell r="C1085" t="str">
            <v>C49SZX20200215JL</v>
          </cell>
          <cell r="D1085" t="str">
            <v>江恒</v>
          </cell>
          <cell r="E1085" t="str">
            <v>YSM10</v>
          </cell>
          <cell r="F1085" t="str">
            <v>#75325</v>
          </cell>
          <cell r="G1085" t="e">
            <v>#REF!</v>
          </cell>
          <cell r="H1085" t="e">
            <v>#REF!</v>
          </cell>
          <cell r="I1085" t="str">
            <v>R-&gt;L</v>
          </cell>
          <cell r="J1085" t="str">
            <v>MVC</v>
          </cell>
          <cell r="K1085">
            <v>1</v>
          </cell>
          <cell r="L1085" t="str">
            <v>110026（拆单110178）</v>
          </cell>
          <cell r="M1085" t="str">
            <v>DEC 20</v>
          </cell>
          <cell r="N1085" t="str">
            <v>2020/12/87</v>
          </cell>
          <cell r="O1085">
            <v>11100460</v>
          </cell>
          <cell r="P1085">
            <v>500000</v>
          </cell>
          <cell r="Q1085">
            <v>44166</v>
          </cell>
          <cell r="R1085" t="str">
            <v>No</v>
          </cell>
          <cell r="S1085" t="str">
            <v>C49</v>
          </cell>
          <cell r="T1085" t="str">
            <v>SOUTH</v>
          </cell>
          <cell r="U1085" t="str">
            <v>深圳</v>
          </cell>
          <cell r="V1085" t="str">
            <v>SZ 深圳</v>
          </cell>
          <cell r="W1085" t="str">
            <v>JL</v>
          </cell>
          <cell r="X1085" t="str">
            <v>RMB</v>
          </cell>
          <cell r="Y1085">
            <v>500000</v>
          </cell>
          <cell r="Z1085">
            <v>1.1299999999999999</v>
          </cell>
          <cell r="AA1085">
            <v>500000</v>
          </cell>
          <cell r="AB1085">
            <v>1.155</v>
          </cell>
          <cell r="AC1085">
            <v>511061.94690265495</v>
          </cell>
          <cell r="AD1085">
            <v>61327.433628318591</v>
          </cell>
          <cell r="AE1085">
            <v>0.12</v>
          </cell>
          <cell r="AF1085">
            <v>44147</v>
          </cell>
          <cell r="AG1085" t="str">
            <v>含税到厂</v>
          </cell>
          <cell r="AK1085" t="str">
            <v>agree</v>
          </cell>
          <cell r="AL1085">
            <v>75000</v>
          </cell>
          <cell r="AM1085">
            <v>44136</v>
          </cell>
          <cell r="AN1085" t="str">
            <v>Yes</v>
          </cell>
          <cell r="AO1085" t="str">
            <v>AGREE</v>
          </cell>
          <cell r="AP1085">
            <v>425000</v>
          </cell>
          <cell r="AQ1085">
            <v>44169</v>
          </cell>
          <cell r="AR1085">
            <v>44169</v>
          </cell>
          <cell r="AS1085">
            <v>0</v>
          </cell>
          <cell r="AT1085">
            <v>0</v>
          </cell>
          <cell r="AX1085" t="str">
            <v>Yes</v>
          </cell>
          <cell r="AZ1085" t="str">
            <v>Yes</v>
          </cell>
          <cell r="BA1085" t="str">
            <v>Yes</v>
          </cell>
        </row>
        <row r="1086">
          <cell r="A1086" t="str">
            <v>NOV 20</v>
          </cell>
          <cell r="B1086">
            <v>936</v>
          </cell>
          <cell r="C1086" t="str">
            <v>C49SZX20200219SS</v>
          </cell>
          <cell r="D1086" t="str">
            <v>钧溢电子</v>
          </cell>
          <cell r="E1086" t="str">
            <v>YSM10</v>
          </cell>
          <cell r="F1086" t="str">
            <v>#04111</v>
          </cell>
          <cell r="G1086" t="e">
            <v>#REF!</v>
          </cell>
          <cell r="H1086" t="e">
            <v>#REF!</v>
          </cell>
          <cell r="I1086" t="str">
            <v>L-&gt;R</v>
          </cell>
          <cell r="J1086" t="str">
            <v>MVC</v>
          </cell>
          <cell r="K1086">
            <v>1</v>
          </cell>
          <cell r="L1086">
            <v>110066</v>
          </cell>
          <cell r="M1086" t="str">
            <v>JAN 21</v>
          </cell>
          <cell r="N1086">
            <v>44201</v>
          </cell>
          <cell r="O1086">
            <v>11116490</v>
          </cell>
          <cell r="P1086">
            <v>7186000</v>
          </cell>
          <cell r="Q1086">
            <v>44197</v>
          </cell>
          <cell r="R1086" t="str">
            <v>No</v>
          </cell>
          <cell r="S1086" t="str">
            <v>C49</v>
          </cell>
          <cell r="T1086" t="str">
            <v>SOUTH</v>
          </cell>
          <cell r="U1086" t="str">
            <v>深圳</v>
          </cell>
          <cell r="V1086" t="str">
            <v>SZ 深圳</v>
          </cell>
          <cell r="W1086" t="str">
            <v>SS</v>
          </cell>
          <cell r="X1086" t="str">
            <v>JPY</v>
          </cell>
          <cell r="Y1086">
            <v>7186000</v>
          </cell>
          <cell r="Z1086">
            <v>1</v>
          </cell>
          <cell r="AA1086">
            <v>7186000</v>
          </cell>
          <cell r="AB1086">
            <v>7.51E-2</v>
          </cell>
          <cell r="AC1086">
            <v>539668.6</v>
          </cell>
          <cell r="AD1086">
            <v>64760.231999999996</v>
          </cell>
          <cell r="AE1086">
            <v>0.12</v>
          </cell>
          <cell r="AF1086">
            <v>44152</v>
          </cell>
          <cell r="AG1086" t="str">
            <v>DAP SZ</v>
          </cell>
          <cell r="AK1086">
            <v>0.1</v>
          </cell>
          <cell r="AL1086">
            <v>718600</v>
          </cell>
          <cell r="AM1086">
            <v>44136</v>
          </cell>
          <cell r="AN1086" t="str">
            <v>Yes</v>
          </cell>
          <cell r="AO1086">
            <v>0.9</v>
          </cell>
          <cell r="AP1086">
            <v>6467400</v>
          </cell>
          <cell r="AQ1086">
            <v>44166</v>
          </cell>
          <cell r="AR1086">
            <v>44195</v>
          </cell>
          <cell r="AS1086">
            <v>0</v>
          </cell>
          <cell r="AT1086">
            <v>0</v>
          </cell>
          <cell r="AX1086" t="str">
            <v>Yes</v>
          </cell>
          <cell r="AZ1086" t="str">
            <v>Y</v>
          </cell>
        </row>
        <row r="1087">
          <cell r="A1087" t="str">
            <v>NOV 20</v>
          </cell>
          <cell r="B1087">
            <v>937</v>
          </cell>
          <cell r="C1087" t="str">
            <v>C49SZX20200212SX</v>
          </cell>
          <cell r="D1087" t="str">
            <v>博科通</v>
          </cell>
          <cell r="E1087" t="str">
            <v>YSM10</v>
          </cell>
          <cell r="F1087" t="str">
            <v>#05370</v>
          </cell>
          <cell r="G1087" t="e">
            <v>#REF!</v>
          </cell>
          <cell r="H1087" t="e">
            <v>#REF!</v>
          </cell>
          <cell r="I1087" t="str">
            <v>L-&gt;R</v>
          </cell>
          <cell r="J1087" t="str">
            <v>MVC+ANC</v>
          </cell>
          <cell r="K1087">
            <v>1</v>
          </cell>
          <cell r="L1087">
            <v>110151</v>
          </cell>
          <cell r="M1087" t="str">
            <v>MAR 21</v>
          </cell>
          <cell r="N1087">
            <v>44270</v>
          </cell>
          <cell r="O1087">
            <v>11116534</v>
          </cell>
          <cell r="P1087">
            <v>7000000</v>
          </cell>
          <cell r="Q1087">
            <v>44266</v>
          </cell>
          <cell r="R1087" t="str">
            <v>Yes</v>
          </cell>
          <cell r="S1087" t="str">
            <v>C49</v>
          </cell>
          <cell r="T1087" t="str">
            <v>SOUTH</v>
          </cell>
          <cell r="U1087" t="str">
            <v>深圳</v>
          </cell>
          <cell r="V1087" t="str">
            <v>SZ 深圳</v>
          </cell>
          <cell r="W1087" t="str">
            <v>SX</v>
          </cell>
          <cell r="X1087" t="str">
            <v>JPY</v>
          </cell>
          <cell r="Y1087">
            <v>7000000</v>
          </cell>
          <cell r="Z1087">
            <v>1</v>
          </cell>
          <cell r="AA1087">
            <v>7000000</v>
          </cell>
          <cell r="AB1087">
            <v>7.51E-2</v>
          </cell>
          <cell r="AC1087">
            <v>525700</v>
          </cell>
          <cell r="AD1087">
            <v>63084</v>
          </cell>
          <cell r="AE1087">
            <v>0.12</v>
          </cell>
          <cell r="AF1087">
            <v>44149</v>
          </cell>
          <cell r="AG1087" t="str">
            <v>DAP BJ</v>
          </cell>
          <cell r="AK1087">
            <v>0.1</v>
          </cell>
          <cell r="AL1087">
            <v>700000</v>
          </cell>
          <cell r="AM1087">
            <v>44136</v>
          </cell>
          <cell r="AN1087" t="str">
            <v>Yes</v>
          </cell>
          <cell r="AO1087">
            <v>0.9</v>
          </cell>
          <cell r="AP1087">
            <v>6300000</v>
          </cell>
          <cell r="AQ1087">
            <v>44265</v>
          </cell>
          <cell r="AR1087">
            <v>44265</v>
          </cell>
          <cell r="AS1087">
            <v>0</v>
          </cell>
          <cell r="AT1087">
            <v>0</v>
          </cell>
          <cell r="AX1087" t="str">
            <v>Yes</v>
          </cell>
          <cell r="AZ1087" t="str">
            <v>Yes</v>
          </cell>
          <cell r="BA1087" t="str">
            <v>Yes</v>
          </cell>
        </row>
        <row r="1088">
          <cell r="A1088" t="str">
            <v>NOV 20</v>
          </cell>
          <cell r="B1088">
            <v>938</v>
          </cell>
          <cell r="C1088" t="str">
            <v>C49SZX20200223SS</v>
          </cell>
          <cell r="D1088" t="str">
            <v>盈通恒翼</v>
          </cell>
          <cell r="E1088" t="str">
            <v>YSM10</v>
          </cell>
          <cell r="F1088" t="str">
            <v>#05344</v>
          </cell>
          <cell r="G1088" t="e">
            <v>#REF!</v>
          </cell>
          <cell r="H1088" t="e">
            <v>#REF!</v>
          </cell>
          <cell r="I1088" t="str">
            <v>L-&gt;R</v>
          </cell>
          <cell r="J1088" t="str">
            <v>No</v>
          </cell>
          <cell r="K1088">
            <v>1</v>
          </cell>
          <cell r="L1088" t="e">
            <v>#N/A</v>
          </cell>
          <cell r="M1088" t="e">
            <v>#N/A</v>
          </cell>
          <cell r="N1088"/>
          <cell r="O1088"/>
          <cell r="P1088"/>
          <cell r="Q1088"/>
          <cell r="R1088" t="str">
            <v>Yes</v>
          </cell>
          <cell r="S1088" t="str">
            <v>C49</v>
          </cell>
          <cell r="T1088" t="str">
            <v>SOUTH</v>
          </cell>
          <cell r="U1088" t="str">
            <v>深圳</v>
          </cell>
          <cell r="V1088" t="str">
            <v>SZ 深圳</v>
          </cell>
          <cell r="W1088" t="str">
            <v>SS</v>
          </cell>
          <cell r="X1088" t="str">
            <v>JPY</v>
          </cell>
          <cell r="Y1088">
            <v>6500000</v>
          </cell>
          <cell r="Z1088">
            <v>1</v>
          </cell>
          <cell r="AA1088">
            <v>6500000</v>
          </cell>
          <cell r="AB1088">
            <v>7.51E-2</v>
          </cell>
          <cell r="AC1088">
            <v>488150</v>
          </cell>
          <cell r="AD1088">
            <v>58578</v>
          </cell>
          <cell r="AE1088">
            <v>0.12</v>
          </cell>
          <cell r="AF1088">
            <v>44153</v>
          </cell>
          <cell r="AG1088" t="str">
            <v>DAP SZ</v>
          </cell>
          <cell r="AI1088"/>
          <cell r="AJ1088"/>
          <cell r="AK1088">
            <v>0.1</v>
          </cell>
          <cell r="AL1088">
            <v>650000</v>
          </cell>
          <cell r="AM1088"/>
          <cell r="AN1088" t="str">
            <v>No</v>
          </cell>
          <cell r="AO1088">
            <v>0.9</v>
          </cell>
          <cell r="AP1088">
            <v>5850000</v>
          </cell>
          <cell r="AQ1088"/>
          <cell r="AR1088"/>
          <cell r="AS1088">
            <v>0</v>
          </cell>
          <cell r="AT1088">
            <v>0</v>
          </cell>
          <cell r="AV1088"/>
          <cell r="AX1088" t="str">
            <v>Cancel</v>
          </cell>
          <cell r="AY1088"/>
          <cell r="AZ1088"/>
          <cell r="BA1088" t="str">
            <v>Cancel</v>
          </cell>
          <cell r="BB1088" t="str">
            <v>2022-3-25Ken邮件通知</v>
          </cell>
        </row>
        <row r="1089">
          <cell r="A1089" t="str">
            <v>NOV 20</v>
          </cell>
          <cell r="B1089">
            <v>939</v>
          </cell>
          <cell r="C1089" t="str">
            <v>C49SZX20200223SS</v>
          </cell>
          <cell r="D1089" t="str">
            <v>盈通恒翼</v>
          </cell>
          <cell r="E1089" t="str">
            <v>YSM10</v>
          </cell>
          <cell r="F1089" t="str">
            <v>#05344</v>
          </cell>
          <cell r="G1089" t="e">
            <v>#REF!</v>
          </cell>
          <cell r="H1089" t="e">
            <v>#REF!</v>
          </cell>
          <cell r="I1089" t="str">
            <v>L-&gt;R</v>
          </cell>
          <cell r="J1089" t="str">
            <v>No</v>
          </cell>
          <cell r="K1089">
            <v>1</v>
          </cell>
          <cell r="L1089" t="e">
            <v>#N/A</v>
          </cell>
          <cell r="M1089" t="e">
            <v>#N/A</v>
          </cell>
          <cell r="N1089"/>
          <cell r="O1089"/>
          <cell r="P1089"/>
          <cell r="Q1089"/>
          <cell r="R1089" t="str">
            <v>Yes</v>
          </cell>
          <cell r="S1089" t="str">
            <v>C49</v>
          </cell>
          <cell r="T1089" t="str">
            <v>SOUTH</v>
          </cell>
          <cell r="U1089" t="str">
            <v>深圳</v>
          </cell>
          <cell r="V1089" t="str">
            <v>SZ 深圳</v>
          </cell>
          <cell r="W1089" t="str">
            <v>SS</v>
          </cell>
          <cell r="X1089" t="str">
            <v>JPY</v>
          </cell>
          <cell r="Y1089">
            <v>6500000</v>
          </cell>
          <cell r="Z1089">
            <v>1</v>
          </cell>
          <cell r="AA1089">
            <v>6500000</v>
          </cell>
          <cell r="AB1089">
            <v>7.51E-2</v>
          </cell>
          <cell r="AC1089">
            <v>488150</v>
          </cell>
          <cell r="AD1089">
            <v>58578</v>
          </cell>
          <cell r="AE1089">
            <v>0.12</v>
          </cell>
          <cell r="AF1089">
            <v>44153</v>
          </cell>
          <cell r="AG1089" t="str">
            <v>DAP SZ</v>
          </cell>
          <cell r="AI1089"/>
          <cell r="AJ1089"/>
          <cell r="AK1089">
            <v>0.1</v>
          </cell>
          <cell r="AL1089">
            <v>650000</v>
          </cell>
          <cell r="AM1089"/>
          <cell r="AN1089" t="str">
            <v>No</v>
          </cell>
          <cell r="AO1089">
            <v>0.9</v>
          </cell>
          <cell r="AP1089">
            <v>5850000</v>
          </cell>
          <cell r="AQ1089"/>
          <cell r="AR1089"/>
          <cell r="AS1089">
            <v>0</v>
          </cell>
          <cell r="AT1089">
            <v>0</v>
          </cell>
          <cell r="AV1089"/>
          <cell r="AX1089" t="str">
            <v>Cancel</v>
          </cell>
          <cell r="AY1089"/>
          <cell r="AZ1089"/>
          <cell r="BA1089" t="str">
            <v>Cancel</v>
          </cell>
          <cell r="BB1089" t="str">
            <v>2022-3-25Ken邮件通知</v>
          </cell>
        </row>
        <row r="1090">
          <cell r="A1090" t="str">
            <v>NOV 20</v>
          </cell>
          <cell r="B1090">
            <v>940</v>
          </cell>
          <cell r="C1090" t="str">
            <v>C49SZX20200222SS</v>
          </cell>
          <cell r="D1090" t="str">
            <v>盈通恒翼</v>
          </cell>
          <cell r="E1090" t="str">
            <v>YSM10</v>
          </cell>
          <cell r="F1090" t="str">
            <v>#05344</v>
          </cell>
          <cell r="G1090" t="e">
            <v>#REF!</v>
          </cell>
          <cell r="H1090" t="e">
            <v>#REF!</v>
          </cell>
          <cell r="I1090" t="str">
            <v>L-&gt;R</v>
          </cell>
          <cell r="J1090" t="str">
            <v>MVC</v>
          </cell>
          <cell r="K1090">
            <v>1</v>
          </cell>
          <cell r="L1090">
            <v>110201</v>
          </cell>
          <cell r="M1090" t="str">
            <v>JAN 21</v>
          </cell>
          <cell r="N1090">
            <v>44226</v>
          </cell>
          <cell r="O1090">
            <v>11116500</v>
          </cell>
          <cell r="P1090">
            <v>7940000</v>
          </cell>
          <cell r="Q1090">
            <v>44197</v>
          </cell>
          <cell r="R1090" t="str">
            <v>Yes</v>
          </cell>
          <cell r="S1090" t="str">
            <v>C49</v>
          </cell>
          <cell r="T1090" t="str">
            <v>SOUTH</v>
          </cell>
          <cell r="U1090" t="str">
            <v>深圳</v>
          </cell>
          <cell r="V1090" t="str">
            <v>SZ 深圳</v>
          </cell>
          <cell r="W1090" t="str">
            <v>SS</v>
          </cell>
          <cell r="X1090" t="str">
            <v>JPY</v>
          </cell>
          <cell r="Y1090">
            <v>7940000</v>
          </cell>
          <cell r="Z1090">
            <v>1</v>
          </cell>
          <cell r="AA1090">
            <v>7940000</v>
          </cell>
          <cell r="AB1090">
            <v>7.51E-2</v>
          </cell>
          <cell r="AC1090">
            <v>596294</v>
          </cell>
          <cell r="AD1090">
            <v>71555.28</v>
          </cell>
          <cell r="AE1090">
            <v>0.12</v>
          </cell>
          <cell r="AF1090">
            <v>44153</v>
          </cell>
          <cell r="AG1090" t="str">
            <v>DAP SZ</v>
          </cell>
          <cell r="AK1090">
            <v>0.1</v>
          </cell>
          <cell r="AL1090">
            <v>794000</v>
          </cell>
          <cell r="AM1090">
            <v>44159</v>
          </cell>
          <cell r="AN1090" t="str">
            <v>Yes</v>
          </cell>
          <cell r="AO1090">
            <v>0.9</v>
          </cell>
          <cell r="AP1090">
            <v>7146000</v>
          </cell>
          <cell r="AQ1090">
            <v>44222</v>
          </cell>
          <cell r="AR1090">
            <v>44222</v>
          </cell>
          <cell r="AS1090">
            <v>0</v>
          </cell>
          <cell r="AT1090">
            <v>0</v>
          </cell>
          <cell r="AX1090" t="str">
            <v>Yes</v>
          </cell>
          <cell r="AZ1090" t="str">
            <v>Y</v>
          </cell>
          <cell r="BA1090" t="str">
            <v>Yes</v>
          </cell>
        </row>
        <row r="1091">
          <cell r="A1091" t="str">
            <v>NOV 20</v>
          </cell>
          <cell r="B1091">
            <v>941</v>
          </cell>
          <cell r="C1091" t="str">
            <v>C49SZX20200222SS</v>
          </cell>
          <cell r="D1091" t="str">
            <v>盈通恒翼</v>
          </cell>
          <cell r="E1091" t="str">
            <v>YSM10</v>
          </cell>
          <cell r="F1091" t="str">
            <v>#05344</v>
          </cell>
          <cell r="G1091" t="e">
            <v>#REF!</v>
          </cell>
          <cell r="H1091" t="e">
            <v>#REF!</v>
          </cell>
          <cell r="I1091" t="str">
            <v>L-&gt;R</v>
          </cell>
          <cell r="J1091" t="str">
            <v>MVC</v>
          </cell>
          <cell r="K1091">
            <v>1</v>
          </cell>
          <cell r="L1091">
            <v>110130</v>
          </cell>
          <cell r="M1091" t="str">
            <v>FEB 21</v>
          </cell>
          <cell r="N1091">
            <v>44256</v>
          </cell>
          <cell r="O1091">
            <v>11116522</v>
          </cell>
          <cell r="P1091">
            <v>7940000</v>
          </cell>
          <cell r="Q1091">
            <v>44228</v>
          </cell>
          <cell r="R1091" t="str">
            <v>Yes</v>
          </cell>
          <cell r="S1091" t="str">
            <v>C49</v>
          </cell>
          <cell r="T1091" t="str">
            <v>SOUTH</v>
          </cell>
          <cell r="U1091" t="str">
            <v>深圳</v>
          </cell>
          <cell r="V1091" t="str">
            <v>SZ 深圳</v>
          </cell>
          <cell r="W1091" t="str">
            <v>SS</v>
          </cell>
          <cell r="X1091" t="str">
            <v>JPY</v>
          </cell>
          <cell r="Y1091">
            <v>7940000</v>
          </cell>
          <cell r="Z1091">
            <v>1</v>
          </cell>
          <cell r="AA1091">
            <v>7940000</v>
          </cell>
          <cell r="AB1091">
            <v>7.51E-2</v>
          </cell>
          <cell r="AC1091">
            <v>596294</v>
          </cell>
          <cell r="AD1091">
            <v>71555.28</v>
          </cell>
          <cell r="AE1091">
            <v>0.12</v>
          </cell>
          <cell r="AF1091">
            <v>44153</v>
          </cell>
          <cell r="AG1091" t="str">
            <v>DAP SZ</v>
          </cell>
          <cell r="AK1091">
            <v>0.1</v>
          </cell>
          <cell r="AL1091">
            <v>794000</v>
          </cell>
          <cell r="AM1091">
            <v>44159</v>
          </cell>
          <cell r="AN1091" t="str">
            <v>Yes</v>
          </cell>
          <cell r="AO1091">
            <v>0.9</v>
          </cell>
          <cell r="AP1091">
            <v>7146000</v>
          </cell>
          <cell r="AQ1091">
            <v>44222</v>
          </cell>
          <cell r="AR1091">
            <v>44222</v>
          </cell>
          <cell r="AS1091">
            <v>0</v>
          </cell>
          <cell r="AT1091">
            <v>0</v>
          </cell>
          <cell r="AX1091" t="str">
            <v>Yes</v>
          </cell>
          <cell r="AZ1091" t="str">
            <v>Y</v>
          </cell>
          <cell r="BA1091" t="str">
            <v>Yes</v>
          </cell>
        </row>
        <row r="1092">
          <cell r="A1092" t="str">
            <v>NOV 20</v>
          </cell>
          <cell r="B1092">
            <v>942</v>
          </cell>
          <cell r="C1092" t="str">
            <v>C49SZX20200222SS</v>
          </cell>
          <cell r="D1092" t="str">
            <v>盈通恒翼</v>
          </cell>
          <cell r="E1092" t="str">
            <v>YSM10</v>
          </cell>
          <cell r="F1092" t="str">
            <v>#05344</v>
          </cell>
          <cell r="G1092" t="e">
            <v>#REF!</v>
          </cell>
          <cell r="H1092" t="e">
            <v>#REF!</v>
          </cell>
          <cell r="I1092" t="str">
            <v>R-&gt;L</v>
          </cell>
          <cell r="J1092" t="str">
            <v>No</v>
          </cell>
          <cell r="K1092">
            <v>1</v>
          </cell>
          <cell r="L1092">
            <v>110096</v>
          </cell>
          <cell r="M1092" t="str">
            <v>JAN 21</v>
          </cell>
          <cell r="N1092">
            <v>44226</v>
          </cell>
          <cell r="O1092">
            <v>11116500</v>
          </cell>
          <cell r="P1092">
            <v>7940000</v>
          </cell>
          <cell r="Q1092">
            <v>44197</v>
          </cell>
          <cell r="R1092" t="str">
            <v>Yes</v>
          </cell>
          <cell r="S1092" t="str">
            <v>C49</v>
          </cell>
          <cell r="T1092" t="str">
            <v>SOUTH</v>
          </cell>
          <cell r="U1092" t="str">
            <v>深圳</v>
          </cell>
          <cell r="V1092" t="str">
            <v>SZ 深圳</v>
          </cell>
          <cell r="W1092" t="str">
            <v>SS</v>
          </cell>
          <cell r="X1092" t="str">
            <v>JPY</v>
          </cell>
          <cell r="Y1092">
            <v>7940000</v>
          </cell>
          <cell r="Z1092">
            <v>1</v>
          </cell>
          <cell r="AA1092">
            <v>7940000</v>
          </cell>
          <cell r="AB1092">
            <v>7.51E-2</v>
          </cell>
          <cell r="AC1092">
            <v>596294</v>
          </cell>
          <cell r="AD1092">
            <v>71555.28</v>
          </cell>
          <cell r="AE1092">
            <v>0.12</v>
          </cell>
          <cell r="AF1092">
            <v>44153</v>
          </cell>
          <cell r="AG1092" t="str">
            <v>DAP SZ</v>
          </cell>
          <cell r="AK1092">
            <v>0.1</v>
          </cell>
          <cell r="AL1092">
            <v>794000</v>
          </cell>
          <cell r="AM1092">
            <v>44159</v>
          </cell>
          <cell r="AN1092" t="str">
            <v>Yes</v>
          </cell>
          <cell r="AO1092">
            <v>0.9</v>
          </cell>
          <cell r="AP1092">
            <v>7146000</v>
          </cell>
          <cell r="AQ1092">
            <v>44252</v>
          </cell>
          <cell r="AR1092">
            <v>44252</v>
          </cell>
          <cell r="AS1092">
            <v>0</v>
          </cell>
          <cell r="AT1092">
            <v>0</v>
          </cell>
          <cell r="AX1092" t="str">
            <v>Yes</v>
          </cell>
          <cell r="AZ1092" t="str">
            <v>Y</v>
          </cell>
          <cell r="BA1092" t="str">
            <v>Yes</v>
          </cell>
        </row>
        <row r="1093">
          <cell r="A1093" t="str">
            <v>NOV 20</v>
          </cell>
          <cell r="B1093">
            <v>943</v>
          </cell>
          <cell r="C1093" t="str">
            <v>C49SZX20200221MZ</v>
          </cell>
          <cell r="D1093" t="str">
            <v>腾拓</v>
          </cell>
          <cell r="E1093" t="str">
            <v>YSM20R-2</v>
          </cell>
          <cell r="F1093" t="str">
            <v>#80524</v>
          </cell>
          <cell r="G1093" t="e">
            <v>#REF!</v>
          </cell>
          <cell r="H1093" t="e">
            <v>#REF!</v>
          </cell>
          <cell r="I1093" t="str">
            <v>L-&gt;R</v>
          </cell>
          <cell r="J1093" t="str">
            <v>No</v>
          </cell>
          <cell r="K1093">
            <v>1</v>
          </cell>
          <cell r="L1093">
            <v>110235</v>
          </cell>
          <cell r="M1093" t="str">
            <v>FEB 21</v>
          </cell>
          <cell r="N1093">
            <v>44260</v>
          </cell>
          <cell r="O1093">
            <v>11100475</v>
          </cell>
          <cell r="P1093">
            <v>945000</v>
          </cell>
          <cell r="Q1093">
            <v>44285</v>
          </cell>
          <cell r="R1093" t="str">
            <v>No</v>
          </cell>
          <cell r="S1093" t="str">
            <v>C49</v>
          </cell>
          <cell r="T1093" t="str">
            <v>SOUTH</v>
          </cell>
          <cell r="U1093" t="str">
            <v>深圳</v>
          </cell>
          <cell r="V1093" t="str">
            <v>SZ 深圳</v>
          </cell>
          <cell r="W1093" t="str">
            <v>MZ</v>
          </cell>
          <cell r="X1093" t="str">
            <v>RMB</v>
          </cell>
          <cell r="Y1093">
            <v>945000</v>
          </cell>
          <cell r="Z1093">
            <v>1.1299999999999999</v>
          </cell>
          <cell r="AA1093">
            <v>945000</v>
          </cell>
          <cell r="AB1093">
            <v>1.155</v>
          </cell>
          <cell r="AC1093">
            <v>965907.07964601787</v>
          </cell>
          <cell r="AD1093">
            <v>115908.84955752215</v>
          </cell>
          <cell r="AE1093">
            <v>0.12</v>
          </cell>
          <cell r="AF1093">
            <v>44154</v>
          </cell>
          <cell r="AG1093" t="str">
            <v>含税到厂</v>
          </cell>
          <cell r="AK1093">
            <v>0.1</v>
          </cell>
          <cell r="AL1093">
            <v>94500</v>
          </cell>
          <cell r="AM1093">
            <v>44136</v>
          </cell>
          <cell r="AN1093" t="str">
            <v>Yes</v>
          </cell>
          <cell r="AO1093">
            <v>0.9</v>
          </cell>
          <cell r="AP1093">
            <v>850500</v>
          </cell>
          <cell r="AQ1093">
            <v>44253</v>
          </cell>
          <cell r="AR1093">
            <v>44253</v>
          </cell>
          <cell r="AS1093">
            <v>0</v>
          </cell>
          <cell r="AT1093">
            <v>0</v>
          </cell>
          <cell r="AX1093" t="str">
            <v>Yes</v>
          </cell>
          <cell r="AZ1093" t="str">
            <v>Y</v>
          </cell>
          <cell r="BA1093" t="str">
            <v>Yes</v>
          </cell>
        </row>
        <row r="1094">
          <cell r="A1094" t="str">
            <v>NOV 20</v>
          </cell>
          <cell r="B1094">
            <v>944</v>
          </cell>
          <cell r="C1094" t="str">
            <v>C49SZX20200221MZ</v>
          </cell>
          <cell r="D1094" t="str">
            <v>腾拓</v>
          </cell>
          <cell r="E1094" t="str">
            <v>YSM20R-2</v>
          </cell>
          <cell r="F1094" t="str">
            <v>#80524</v>
          </cell>
          <cell r="G1094" t="e">
            <v>#REF!</v>
          </cell>
          <cell r="H1094" t="e">
            <v>#REF!</v>
          </cell>
          <cell r="I1094" t="str">
            <v>L-&gt;R</v>
          </cell>
          <cell r="J1094" t="str">
            <v>MVC</v>
          </cell>
          <cell r="K1094">
            <v>1</v>
          </cell>
          <cell r="L1094">
            <v>110235</v>
          </cell>
          <cell r="M1094" t="str">
            <v>FEB 21</v>
          </cell>
          <cell r="N1094">
            <v>44260</v>
          </cell>
          <cell r="O1094">
            <v>11100475</v>
          </cell>
          <cell r="P1094">
            <v>945000</v>
          </cell>
          <cell r="Q1094">
            <v>44285</v>
          </cell>
          <cell r="R1094" t="str">
            <v>No</v>
          </cell>
          <cell r="S1094" t="str">
            <v>C49</v>
          </cell>
          <cell r="T1094" t="str">
            <v>SOUTH</v>
          </cell>
          <cell r="U1094" t="str">
            <v>深圳</v>
          </cell>
          <cell r="V1094" t="str">
            <v>SZ 深圳</v>
          </cell>
          <cell r="W1094" t="str">
            <v>MZ</v>
          </cell>
          <cell r="X1094" t="str">
            <v>RMB</v>
          </cell>
          <cell r="Y1094">
            <v>945000</v>
          </cell>
          <cell r="Z1094">
            <v>1.1299999999999999</v>
          </cell>
          <cell r="AA1094">
            <v>945000</v>
          </cell>
          <cell r="AB1094">
            <v>1.155</v>
          </cell>
          <cell r="AC1094">
            <v>965907.07964601787</v>
          </cell>
          <cell r="AD1094">
            <v>115908.84955752215</v>
          </cell>
          <cell r="AE1094">
            <v>0.12</v>
          </cell>
          <cell r="AF1094">
            <v>44154</v>
          </cell>
          <cell r="AG1094" t="str">
            <v>含税到厂</v>
          </cell>
          <cell r="AK1094">
            <v>0.1</v>
          </cell>
          <cell r="AL1094">
            <v>94500</v>
          </cell>
          <cell r="AM1094">
            <v>44136</v>
          </cell>
          <cell r="AN1094" t="str">
            <v>Yes</v>
          </cell>
          <cell r="AO1094">
            <v>0.9</v>
          </cell>
          <cell r="AP1094">
            <v>850500</v>
          </cell>
          <cell r="AQ1094">
            <v>44253</v>
          </cell>
          <cell r="AR1094">
            <v>44253</v>
          </cell>
          <cell r="AS1094">
            <v>0</v>
          </cell>
          <cell r="AT1094">
            <v>0</v>
          </cell>
          <cell r="AX1094" t="str">
            <v>Yes</v>
          </cell>
          <cell r="AZ1094" t="str">
            <v>Y</v>
          </cell>
          <cell r="BA1094" t="str">
            <v>Yes</v>
          </cell>
        </row>
        <row r="1095">
          <cell r="A1095" t="str">
            <v>NOV 20</v>
          </cell>
          <cell r="B1095">
            <v>945</v>
          </cell>
          <cell r="C1095" t="str">
            <v>C49SZX20200213MX</v>
          </cell>
          <cell r="D1095" t="str">
            <v>音品（End user:鸿翔）</v>
          </cell>
          <cell r="E1095" t="str">
            <v>YSM20R-2</v>
          </cell>
          <cell r="F1095" t="str">
            <v>#05345</v>
          </cell>
          <cell r="G1095" t="e">
            <v>#REF!</v>
          </cell>
          <cell r="H1095" t="e">
            <v>#REF!</v>
          </cell>
          <cell r="I1095" t="str">
            <v>L-&gt;R</v>
          </cell>
          <cell r="J1095" t="str">
            <v>No</v>
          </cell>
          <cell r="K1095">
            <v>1</v>
          </cell>
          <cell r="L1095">
            <v>110384</v>
          </cell>
          <cell r="M1095" t="str">
            <v>JUN 21</v>
          </cell>
          <cell r="N1095">
            <v>44378</v>
          </cell>
          <cell r="O1095">
            <v>11116614</v>
          </cell>
          <cell r="P1095">
            <v>10550000</v>
          </cell>
          <cell r="Q1095">
            <v>44377</v>
          </cell>
          <cell r="R1095" t="str">
            <v>Yes</v>
          </cell>
          <cell r="S1095" t="str">
            <v>C49</v>
          </cell>
          <cell r="T1095" t="str">
            <v>SOUTH</v>
          </cell>
          <cell r="U1095" t="str">
            <v>深圳</v>
          </cell>
          <cell r="V1095" t="str">
            <v>SZ 深圳</v>
          </cell>
          <cell r="W1095" t="str">
            <v>MX</v>
          </cell>
          <cell r="X1095" t="str">
            <v>JPY</v>
          </cell>
          <cell r="Y1095">
            <v>10550000</v>
          </cell>
          <cell r="Z1095">
            <v>1</v>
          </cell>
          <cell r="AA1095">
            <v>10550000</v>
          </cell>
          <cell r="AB1095">
            <v>7.51E-2</v>
          </cell>
          <cell r="AC1095">
            <v>792305</v>
          </cell>
          <cell r="AD1095">
            <v>95076.599999999991</v>
          </cell>
          <cell r="AE1095">
            <v>0.12</v>
          </cell>
          <cell r="AF1095">
            <v>44153</v>
          </cell>
          <cell r="AG1095" t="str">
            <v>DAP SZ</v>
          </cell>
          <cell r="AI1095"/>
          <cell r="AK1095">
            <v>0.3</v>
          </cell>
          <cell r="AL1095">
            <v>3165000</v>
          </cell>
          <cell r="AM1095">
            <v>44136</v>
          </cell>
          <cell r="AN1095" t="str">
            <v>Yes</v>
          </cell>
          <cell r="AO1095">
            <v>0.7</v>
          </cell>
          <cell r="AP1095">
            <v>7384999.9999999991</v>
          </cell>
          <cell r="AQ1095">
            <v>44197</v>
          </cell>
          <cell r="AR1095">
            <v>44225</v>
          </cell>
          <cell r="AS1095">
            <v>0</v>
          </cell>
          <cell r="AT1095">
            <v>0</v>
          </cell>
          <cell r="AX1095" t="str">
            <v>Yes</v>
          </cell>
          <cell r="AZ1095" t="str">
            <v>Y</v>
          </cell>
          <cell r="BA1095" t="str">
            <v>Yes</v>
          </cell>
        </row>
        <row r="1096">
          <cell r="A1096" t="str">
            <v>NOV 20</v>
          </cell>
          <cell r="B1096">
            <v>946</v>
          </cell>
          <cell r="C1096" t="str">
            <v>C49SZX20200213MX</v>
          </cell>
          <cell r="D1096" t="str">
            <v>音品</v>
          </cell>
          <cell r="E1096" t="str">
            <v>YSM20R-2</v>
          </cell>
          <cell r="F1096" t="str">
            <v>#05345</v>
          </cell>
          <cell r="G1096" t="e">
            <v>#REF!</v>
          </cell>
          <cell r="H1096" t="e">
            <v>#REF!</v>
          </cell>
          <cell r="I1096" t="str">
            <v>L-&gt;R</v>
          </cell>
          <cell r="J1096" t="str">
            <v>No</v>
          </cell>
          <cell r="K1096">
            <v>1</v>
          </cell>
          <cell r="L1096" t="e">
            <v>#N/A</v>
          </cell>
          <cell r="M1096" t="e">
            <v>#N/A</v>
          </cell>
          <cell r="N1096"/>
          <cell r="O1096"/>
          <cell r="P1096"/>
          <cell r="Q1096"/>
          <cell r="R1096" t="str">
            <v>Yes</v>
          </cell>
          <cell r="S1096" t="str">
            <v>C49</v>
          </cell>
          <cell r="T1096" t="str">
            <v>SOUTH</v>
          </cell>
          <cell r="U1096" t="str">
            <v>深圳</v>
          </cell>
          <cell r="V1096" t="str">
            <v>SZ 深圳</v>
          </cell>
          <cell r="W1096" t="str">
            <v>MX</v>
          </cell>
          <cell r="X1096" t="str">
            <v>JPY</v>
          </cell>
          <cell r="Y1096">
            <v>10550000</v>
          </cell>
          <cell r="Z1096">
            <v>1</v>
          </cell>
          <cell r="AA1096">
            <v>10550000</v>
          </cell>
          <cell r="AB1096">
            <v>7.51E-2</v>
          </cell>
          <cell r="AC1096">
            <v>792305</v>
          </cell>
          <cell r="AD1096">
            <v>95076.599999999991</v>
          </cell>
          <cell r="AE1096">
            <v>0.12</v>
          </cell>
          <cell r="AF1096">
            <v>44153</v>
          </cell>
          <cell r="AG1096" t="str">
            <v>DAP SZ</v>
          </cell>
          <cell r="AI1096"/>
          <cell r="AJ1096"/>
          <cell r="AK1096">
            <v>0.3</v>
          </cell>
          <cell r="AL1096">
            <v>3165000</v>
          </cell>
          <cell r="AM1096">
            <v>44136</v>
          </cell>
          <cell r="AN1096" t="str">
            <v>Yes</v>
          </cell>
          <cell r="AO1096">
            <v>0.7</v>
          </cell>
          <cell r="AP1096">
            <v>7384999.9999999991</v>
          </cell>
          <cell r="AQ1096">
            <v>44256</v>
          </cell>
          <cell r="AR1096">
            <v>44256</v>
          </cell>
          <cell r="AS1096">
            <v>0</v>
          </cell>
          <cell r="AT1096">
            <v>0</v>
          </cell>
          <cell r="AV1096"/>
          <cell r="AX1096" t="str">
            <v>Cancel</v>
          </cell>
          <cell r="AY1096"/>
          <cell r="AZ1096"/>
          <cell r="BA1096"/>
        </row>
        <row r="1097">
          <cell r="A1097" t="str">
            <v>NOV 20</v>
          </cell>
          <cell r="B1097">
            <v>947</v>
          </cell>
          <cell r="C1097" t="str">
            <v>C49SZX20200213MX</v>
          </cell>
          <cell r="D1097" t="str">
            <v>音品（End user:厚朴）</v>
          </cell>
          <cell r="E1097" t="str">
            <v>YSM20R-2</v>
          </cell>
          <cell r="F1097" t="str">
            <v>#05345</v>
          </cell>
          <cell r="G1097" t="e">
            <v>#REF!</v>
          </cell>
          <cell r="H1097" t="e">
            <v>#REF!</v>
          </cell>
          <cell r="I1097" t="str">
            <v>L-&gt;R</v>
          </cell>
          <cell r="J1097" t="str">
            <v>No</v>
          </cell>
          <cell r="K1097">
            <v>1</v>
          </cell>
          <cell r="L1097" t="str">
            <v>110107（拆单110209）</v>
          </cell>
          <cell r="M1097" t="str">
            <v>JAN 21</v>
          </cell>
          <cell r="N1097">
            <v>44231</v>
          </cell>
          <cell r="O1097">
            <v>11116521</v>
          </cell>
          <cell r="P1097">
            <v>10550000</v>
          </cell>
          <cell r="Q1097">
            <v>44228</v>
          </cell>
          <cell r="R1097" t="str">
            <v>Yes</v>
          </cell>
          <cell r="S1097" t="str">
            <v>C49</v>
          </cell>
          <cell r="T1097" t="str">
            <v>SOUTH</v>
          </cell>
          <cell r="U1097" t="str">
            <v>深圳</v>
          </cell>
          <cell r="V1097" t="str">
            <v>SZ 深圳</v>
          </cell>
          <cell r="W1097" t="str">
            <v>MX</v>
          </cell>
          <cell r="X1097" t="str">
            <v>JPY</v>
          </cell>
          <cell r="Y1097">
            <v>10550000</v>
          </cell>
          <cell r="Z1097">
            <v>1</v>
          </cell>
          <cell r="AA1097">
            <v>10550000</v>
          </cell>
          <cell r="AB1097">
            <v>7.51E-2</v>
          </cell>
          <cell r="AC1097">
            <v>792305</v>
          </cell>
          <cell r="AD1097">
            <v>95076.599999999991</v>
          </cell>
          <cell r="AE1097">
            <v>0.12</v>
          </cell>
          <cell r="AF1097">
            <v>44153</v>
          </cell>
          <cell r="AG1097" t="str">
            <v>DAP SZ</v>
          </cell>
          <cell r="AI1097"/>
          <cell r="AK1097">
            <v>0.1</v>
          </cell>
          <cell r="AL1097">
            <v>1055000</v>
          </cell>
          <cell r="AM1097">
            <v>44136</v>
          </cell>
          <cell r="AN1097" t="str">
            <v>Yes</v>
          </cell>
          <cell r="AO1097">
            <v>0.9</v>
          </cell>
          <cell r="AP1097">
            <v>9495000</v>
          </cell>
          <cell r="AQ1097">
            <v>44256</v>
          </cell>
          <cell r="AR1097">
            <v>44256</v>
          </cell>
          <cell r="AS1097">
            <v>0</v>
          </cell>
          <cell r="AT1097">
            <v>0</v>
          </cell>
          <cell r="AX1097" t="str">
            <v>Yes</v>
          </cell>
        </row>
        <row r="1098">
          <cell r="A1098" t="str">
            <v>NOV 20</v>
          </cell>
          <cell r="B1098">
            <v>948</v>
          </cell>
          <cell r="C1098" t="str">
            <v>C49SZX20200213MX</v>
          </cell>
          <cell r="D1098" t="str">
            <v>音品</v>
          </cell>
          <cell r="E1098" t="str">
            <v>YSM20R-2</v>
          </cell>
          <cell r="F1098" t="str">
            <v>#05345</v>
          </cell>
          <cell r="G1098" t="e">
            <v>#REF!</v>
          </cell>
          <cell r="H1098" t="e">
            <v>#REF!</v>
          </cell>
          <cell r="I1098" t="str">
            <v>L-&gt;R</v>
          </cell>
          <cell r="J1098" t="str">
            <v>No</v>
          </cell>
          <cell r="K1098">
            <v>1</v>
          </cell>
          <cell r="L1098" t="e">
            <v>#N/A</v>
          </cell>
          <cell r="M1098" t="e">
            <v>#N/A</v>
          </cell>
          <cell r="N1098"/>
          <cell r="O1098"/>
          <cell r="P1098"/>
          <cell r="Q1098"/>
          <cell r="R1098" t="str">
            <v>Yes</v>
          </cell>
          <cell r="S1098" t="str">
            <v>C49</v>
          </cell>
          <cell r="T1098" t="str">
            <v>SOUTH</v>
          </cell>
          <cell r="U1098" t="str">
            <v>深圳</v>
          </cell>
          <cell r="V1098" t="str">
            <v>SZ 深圳</v>
          </cell>
          <cell r="W1098" t="str">
            <v>MX</v>
          </cell>
          <cell r="X1098" t="str">
            <v>JPY</v>
          </cell>
          <cell r="Y1098">
            <v>10550000</v>
          </cell>
          <cell r="Z1098">
            <v>1</v>
          </cell>
          <cell r="AA1098">
            <v>10550000</v>
          </cell>
          <cell r="AB1098">
            <v>7.51E-2</v>
          </cell>
          <cell r="AC1098">
            <v>792305</v>
          </cell>
          <cell r="AD1098">
            <v>95076.599999999991</v>
          </cell>
          <cell r="AE1098">
            <v>0.12</v>
          </cell>
          <cell r="AF1098">
            <v>44153</v>
          </cell>
          <cell r="AG1098" t="str">
            <v>DAP SZ</v>
          </cell>
          <cell r="AI1098"/>
          <cell r="AJ1098"/>
          <cell r="AK1098">
            <v>0.1</v>
          </cell>
          <cell r="AL1098">
            <v>1055000</v>
          </cell>
          <cell r="AM1098">
            <v>44136</v>
          </cell>
          <cell r="AN1098" t="str">
            <v>Yes</v>
          </cell>
          <cell r="AO1098">
            <v>0.9</v>
          </cell>
          <cell r="AP1098">
            <v>9495000</v>
          </cell>
          <cell r="AQ1098"/>
          <cell r="AR1098"/>
          <cell r="AS1098">
            <v>0</v>
          </cell>
          <cell r="AT1098">
            <v>0</v>
          </cell>
          <cell r="AV1098"/>
          <cell r="AX1098" t="str">
            <v>Cancel</v>
          </cell>
          <cell r="AY1098"/>
          <cell r="AZ1098"/>
          <cell r="BA1098"/>
        </row>
        <row r="1099">
          <cell r="A1099" t="str">
            <v>NOV 20</v>
          </cell>
          <cell r="B1099">
            <v>949</v>
          </cell>
          <cell r="C1099" t="str">
            <v>C49SZX20200213MX</v>
          </cell>
          <cell r="D1099" t="str">
            <v>音品（End user:艾艺科技)</v>
          </cell>
          <cell r="E1099" t="str">
            <v>YSM20R-2</v>
          </cell>
          <cell r="F1099" t="str">
            <v>#05345</v>
          </cell>
          <cell r="G1099" t="e">
            <v>#REF!</v>
          </cell>
          <cell r="H1099" t="e">
            <v>#REF!</v>
          </cell>
          <cell r="I1099" t="str">
            <v>L-&gt;R</v>
          </cell>
          <cell r="J1099" t="str">
            <v>No</v>
          </cell>
          <cell r="K1099">
            <v>1</v>
          </cell>
          <cell r="L1099">
            <v>110174</v>
          </cell>
          <cell r="M1099" t="str">
            <v>MAR 21</v>
          </cell>
          <cell r="N1099">
            <v>44231</v>
          </cell>
          <cell r="O1099">
            <v>11116636</v>
          </cell>
          <cell r="P1099">
            <v>10550000</v>
          </cell>
          <cell r="Q1099">
            <v>44427</v>
          </cell>
          <cell r="R1099" t="str">
            <v>Yes</v>
          </cell>
          <cell r="S1099" t="str">
            <v>C49</v>
          </cell>
          <cell r="T1099" t="str">
            <v>SOUTH</v>
          </cell>
          <cell r="U1099" t="str">
            <v>深圳</v>
          </cell>
          <cell r="V1099" t="str">
            <v>SZ 深圳</v>
          </cell>
          <cell r="W1099" t="str">
            <v>MX</v>
          </cell>
          <cell r="X1099" t="str">
            <v>JPY</v>
          </cell>
          <cell r="Y1099">
            <v>10550000</v>
          </cell>
          <cell r="Z1099">
            <v>1</v>
          </cell>
          <cell r="AA1099">
            <v>10550000</v>
          </cell>
          <cell r="AB1099">
            <v>7.51E-2</v>
          </cell>
          <cell r="AC1099">
            <v>792305</v>
          </cell>
          <cell r="AD1099">
            <v>95076.599999999991</v>
          </cell>
          <cell r="AE1099">
            <v>0.12</v>
          </cell>
          <cell r="AF1099">
            <v>44153</v>
          </cell>
          <cell r="AG1099" t="str">
            <v>DAP SZ</v>
          </cell>
          <cell r="AI1099"/>
          <cell r="AK1099">
            <v>0.1</v>
          </cell>
          <cell r="AL1099">
            <v>1055000</v>
          </cell>
          <cell r="AM1099">
            <v>44136</v>
          </cell>
          <cell r="AN1099" t="str">
            <v>Yes</v>
          </cell>
          <cell r="AO1099">
            <v>0.9</v>
          </cell>
          <cell r="AP1099">
            <v>9495000</v>
          </cell>
          <cell r="AS1099">
            <v>0</v>
          </cell>
          <cell r="AT1099">
            <v>0</v>
          </cell>
          <cell r="AX1099" t="str">
            <v>Yes</v>
          </cell>
          <cell r="AZ1099" t="str">
            <v>Y</v>
          </cell>
          <cell r="BA1099" t="str">
            <v>Yes</v>
          </cell>
        </row>
        <row r="1100">
          <cell r="A1100" t="str">
            <v>NOV 20</v>
          </cell>
          <cell r="B1100">
            <v>950</v>
          </cell>
          <cell r="C1100" t="str">
            <v>C49SZX20200213MX</v>
          </cell>
          <cell r="D1100" t="str">
            <v>音品</v>
          </cell>
          <cell r="E1100" t="str">
            <v>YSM20R-2</v>
          </cell>
          <cell r="F1100" t="str">
            <v>#05345</v>
          </cell>
          <cell r="G1100" t="e">
            <v>#REF!</v>
          </cell>
          <cell r="H1100" t="e">
            <v>#REF!</v>
          </cell>
          <cell r="I1100" t="str">
            <v>L-&gt;R</v>
          </cell>
          <cell r="J1100" t="str">
            <v>No</v>
          </cell>
          <cell r="K1100">
            <v>1</v>
          </cell>
          <cell r="L1100" t="e">
            <v>#N/A</v>
          </cell>
          <cell r="M1100" t="e">
            <v>#N/A</v>
          </cell>
          <cell r="N1100"/>
          <cell r="O1100"/>
          <cell r="P1100"/>
          <cell r="Q1100"/>
          <cell r="R1100" t="str">
            <v>Yes</v>
          </cell>
          <cell r="S1100" t="str">
            <v>C49</v>
          </cell>
          <cell r="T1100" t="str">
            <v>SOUTH</v>
          </cell>
          <cell r="U1100" t="str">
            <v>深圳</v>
          </cell>
          <cell r="V1100" t="str">
            <v>SZ 深圳</v>
          </cell>
          <cell r="W1100" t="str">
            <v>MX</v>
          </cell>
          <cell r="X1100" t="str">
            <v>JPY</v>
          </cell>
          <cell r="Y1100">
            <v>10550000</v>
          </cell>
          <cell r="Z1100">
            <v>1</v>
          </cell>
          <cell r="AA1100">
            <v>10550000</v>
          </cell>
          <cell r="AB1100">
            <v>7.51E-2</v>
          </cell>
          <cell r="AC1100">
            <v>792305</v>
          </cell>
          <cell r="AD1100">
            <v>95076.599999999991</v>
          </cell>
          <cell r="AE1100">
            <v>0.12</v>
          </cell>
          <cell r="AF1100">
            <v>44153</v>
          </cell>
          <cell r="AG1100" t="str">
            <v>DAP SZ</v>
          </cell>
          <cell r="AI1100"/>
          <cell r="AJ1100"/>
          <cell r="AK1100">
            <v>0.1</v>
          </cell>
          <cell r="AL1100">
            <v>1055000</v>
          </cell>
          <cell r="AM1100">
            <v>44136</v>
          </cell>
          <cell r="AN1100" t="str">
            <v>Yes</v>
          </cell>
          <cell r="AO1100">
            <v>0.9</v>
          </cell>
          <cell r="AP1100">
            <v>9495000</v>
          </cell>
          <cell r="AQ1100"/>
          <cell r="AR1100"/>
          <cell r="AS1100">
            <v>0</v>
          </cell>
          <cell r="AT1100">
            <v>0</v>
          </cell>
          <cell r="AV1100"/>
          <cell r="AX1100" t="str">
            <v>Cancel</v>
          </cell>
          <cell r="AY1100"/>
          <cell r="AZ1100"/>
          <cell r="BA1100"/>
        </row>
        <row r="1101">
          <cell r="A1101" t="str">
            <v>NOV 20</v>
          </cell>
          <cell r="B1101">
            <v>951</v>
          </cell>
          <cell r="C1101" t="str">
            <v>C49SZX20200213MX</v>
          </cell>
          <cell r="D1101" t="str">
            <v>音品</v>
          </cell>
          <cell r="E1101" t="str">
            <v>YSM20R-2</v>
          </cell>
          <cell r="F1101" t="str">
            <v>#05345</v>
          </cell>
          <cell r="G1101" t="e">
            <v>#REF!</v>
          </cell>
          <cell r="H1101" t="e">
            <v>#REF!</v>
          </cell>
          <cell r="I1101" t="str">
            <v>L-&gt;R</v>
          </cell>
          <cell r="J1101" t="str">
            <v>No</v>
          </cell>
          <cell r="K1101">
            <v>1</v>
          </cell>
          <cell r="L1101" t="e">
            <v>#N/A</v>
          </cell>
          <cell r="M1101" t="e">
            <v>#N/A</v>
          </cell>
          <cell r="N1101"/>
          <cell r="O1101"/>
          <cell r="P1101"/>
          <cell r="Q1101"/>
          <cell r="R1101" t="str">
            <v>Yes</v>
          </cell>
          <cell r="S1101" t="str">
            <v>C49</v>
          </cell>
          <cell r="T1101" t="str">
            <v>SOUTH</v>
          </cell>
          <cell r="U1101" t="str">
            <v>深圳</v>
          </cell>
          <cell r="V1101" t="str">
            <v>SZ 深圳</v>
          </cell>
          <cell r="W1101" t="str">
            <v>MX</v>
          </cell>
          <cell r="X1101" t="str">
            <v>JPY</v>
          </cell>
          <cell r="Y1101">
            <v>10550000</v>
          </cell>
          <cell r="Z1101">
            <v>1</v>
          </cell>
          <cell r="AA1101">
            <v>10550000</v>
          </cell>
          <cell r="AB1101">
            <v>7.51E-2</v>
          </cell>
          <cell r="AC1101">
            <v>792305</v>
          </cell>
          <cell r="AD1101">
            <v>95076.599999999991</v>
          </cell>
          <cell r="AE1101">
            <v>0.12</v>
          </cell>
          <cell r="AF1101">
            <v>44153</v>
          </cell>
          <cell r="AG1101" t="str">
            <v>DAP SZ</v>
          </cell>
          <cell r="AI1101"/>
          <cell r="AJ1101"/>
          <cell r="AK1101">
            <v>0.1</v>
          </cell>
          <cell r="AL1101">
            <v>1055000</v>
          </cell>
          <cell r="AM1101">
            <v>44136</v>
          </cell>
          <cell r="AN1101" t="str">
            <v>Yes</v>
          </cell>
          <cell r="AO1101">
            <v>0.9</v>
          </cell>
          <cell r="AP1101">
            <v>9495000</v>
          </cell>
          <cell r="AQ1101"/>
          <cell r="AR1101"/>
          <cell r="AS1101">
            <v>0</v>
          </cell>
          <cell r="AT1101">
            <v>0</v>
          </cell>
          <cell r="AV1101"/>
          <cell r="AX1101" t="str">
            <v>Cancel</v>
          </cell>
          <cell r="AY1101"/>
          <cell r="AZ1101"/>
          <cell r="BA1101"/>
        </row>
        <row r="1102">
          <cell r="A1102" t="str">
            <v>NOV 20</v>
          </cell>
          <cell r="B1102">
            <v>952</v>
          </cell>
          <cell r="C1102" t="str">
            <v>C49SZX20200213MX</v>
          </cell>
          <cell r="D1102" t="str">
            <v>音品</v>
          </cell>
          <cell r="E1102" t="str">
            <v>YSM20R-2</v>
          </cell>
          <cell r="F1102" t="str">
            <v>#05345</v>
          </cell>
          <cell r="G1102" t="e">
            <v>#REF!</v>
          </cell>
          <cell r="H1102" t="e">
            <v>#REF!</v>
          </cell>
          <cell r="I1102" t="str">
            <v>L-&gt;R</v>
          </cell>
          <cell r="J1102" t="str">
            <v>No</v>
          </cell>
          <cell r="K1102">
            <v>1</v>
          </cell>
          <cell r="L1102" t="e">
            <v>#N/A</v>
          </cell>
          <cell r="M1102" t="e">
            <v>#N/A</v>
          </cell>
          <cell r="N1102"/>
          <cell r="O1102"/>
          <cell r="P1102"/>
          <cell r="Q1102"/>
          <cell r="R1102" t="str">
            <v>Yes</v>
          </cell>
          <cell r="S1102" t="str">
            <v>C49</v>
          </cell>
          <cell r="T1102" t="str">
            <v>SOUTH</v>
          </cell>
          <cell r="U1102" t="str">
            <v>深圳</v>
          </cell>
          <cell r="V1102" t="str">
            <v>SZ 深圳</v>
          </cell>
          <cell r="W1102" t="str">
            <v>MX</v>
          </cell>
          <cell r="X1102" t="str">
            <v>JPY</v>
          </cell>
          <cell r="Y1102">
            <v>10550000</v>
          </cell>
          <cell r="Z1102">
            <v>1</v>
          </cell>
          <cell r="AA1102">
            <v>10550000</v>
          </cell>
          <cell r="AB1102">
            <v>7.51E-2</v>
          </cell>
          <cell r="AC1102">
            <v>792305</v>
          </cell>
          <cell r="AD1102">
            <v>95076.599999999991</v>
          </cell>
          <cell r="AE1102">
            <v>0.12</v>
          </cell>
          <cell r="AF1102">
            <v>44153</v>
          </cell>
          <cell r="AG1102" t="str">
            <v>DAP SZ</v>
          </cell>
          <cell r="AI1102"/>
          <cell r="AJ1102"/>
          <cell r="AK1102">
            <v>0.1</v>
          </cell>
          <cell r="AL1102">
            <v>1055000</v>
          </cell>
          <cell r="AM1102">
            <v>44136</v>
          </cell>
          <cell r="AN1102" t="str">
            <v>Yes</v>
          </cell>
          <cell r="AO1102">
            <v>0.9</v>
          </cell>
          <cell r="AP1102">
            <v>9495000</v>
          </cell>
          <cell r="AQ1102"/>
          <cell r="AR1102"/>
          <cell r="AS1102">
            <v>0</v>
          </cell>
          <cell r="AT1102">
            <v>0</v>
          </cell>
          <cell r="AV1102"/>
          <cell r="AX1102" t="str">
            <v>Cancel</v>
          </cell>
          <cell r="AY1102"/>
          <cell r="AZ1102"/>
          <cell r="BA1102"/>
        </row>
        <row r="1103">
          <cell r="A1103" t="str">
            <v>NOV 20</v>
          </cell>
          <cell r="B1103">
            <v>953</v>
          </cell>
          <cell r="C1103" t="str">
            <v>C49SZX20200213MX</v>
          </cell>
          <cell r="D1103" t="str">
            <v>音品</v>
          </cell>
          <cell r="E1103" t="str">
            <v>YSM20R-2</v>
          </cell>
          <cell r="F1103" t="str">
            <v>#05345</v>
          </cell>
          <cell r="G1103" t="e">
            <v>#REF!</v>
          </cell>
          <cell r="H1103" t="e">
            <v>#REF!</v>
          </cell>
          <cell r="I1103" t="str">
            <v>L-&gt;R</v>
          </cell>
          <cell r="J1103" t="str">
            <v>No</v>
          </cell>
          <cell r="K1103">
            <v>1</v>
          </cell>
          <cell r="L1103" t="e">
            <v>#N/A</v>
          </cell>
          <cell r="M1103" t="e">
            <v>#N/A</v>
          </cell>
          <cell r="N1103"/>
          <cell r="O1103"/>
          <cell r="P1103"/>
          <cell r="Q1103"/>
          <cell r="R1103" t="str">
            <v>Yes</v>
          </cell>
          <cell r="S1103" t="str">
            <v>C49</v>
          </cell>
          <cell r="T1103" t="str">
            <v>SOUTH</v>
          </cell>
          <cell r="U1103" t="str">
            <v>深圳</v>
          </cell>
          <cell r="V1103" t="str">
            <v>SZ 深圳</v>
          </cell>
          <cell r="W1103" t="str">
            <v>MX</v>
          </cell>
          <cell r="X1103" t="str">
            <v>JPY</v>
          </cell>
          <cell r="Y1103">
            <v>10550000</v>
          </cell>
          <cell r="Z1103">
            <v>1</v>
          </cell>
          <cell r="AA1103">
            <v>10550000</v>
          </cell>
          <cell r="AB1103">
            <v>7.51E-2</v>
          </cell>
          <cell r="AC1103">
            <v>792305</v>
          </cell>
          <cell r="AD1103">
            <v>95076.599999999991</v>
          </cell>
          <cell r="AE1103">
            <v>0.12</v>
          </cell>
          <cell r="AF1103">
            <v>44153</v>
          </cell>
          <cell r="AG1103" t="str">
            <v>DAP SZ</v>
          </cell>
          <cell r="AI1103"/>
          <cell r="AJ1103"/>
          <cell r="AK1103">
            <v>0.1</v>
          </cell>
          <cell r="AL1103">
            <v>1055000</v>
          </cell>
          <cell r="AM1103">
            <v>44136</v>
          </cell>
          <cell r="AN1103" t="str">
            <v>Yes</v>
          </cell>
          <cell r="AO1103">
            <v>0.9</v>
          </cell>
          <cell r="AP1103">
            <v>9495000</v>
          </cell>
          <cell r="AQ1103"/>
          <cell r="AR1103"/>
          <cell r="AS1103">
            <v>0</v>
          </cell>
          <cell r="AT1103">
            <v>0</v>
          </cell>
          <cell r="AV1103"/>
          <cell r="AX1103" t="str">
            <v>Cancel</v>
          </cell>
          <cell r="AY1103"/>
          <cell r="AZ1103"/>
          <cell r="BA1103"/>
        </row>
        <row r="1104">
          <cell r="A1104" t="str">
            <v>NOV 20</v>
          </cell>
          <cell r="B1104">
            <v>954</v>
          </cell>
          <cell r="C1104" t="str">
            <v>C49SZX20200213MX</v>
          </cell>
          <cell r="D1104" t="str">
            <v>音品</v>
          </cell>
          <cell r="E1104" t="str">
            <v>YSM20R-2</v>
          </cell>
          <cell r="F1104" t="str">
            <v>#05345</v>
          </cell>
          <cell r="G1104" t="e">
            <v>#REF!</v>
          </cell>
          <cell r="H1104" t="e">
            <v>#REF!</v>
          </cell>
          <cell r="I1104" t="str">
            <v>L-&gt;R</v>
          </cell>
          <cell r="J1104" t="str">
            <v>No</v>
          </cell>
          <cell r="K1104">
            <v>1</v>
          </cell>
          <cell r="L1104" t="e">
            <v>#N/A</v>
          </cell>
          <cell r="M1104" t="e">
            <v>#N/A</v>
          </cell>
          <cell r="N1104"/>
          <cell r="O1104"/>
          <cell r="P1104"/>
          <cell r="Q1104"/>
          <cell r="R1104" t="str">
            <v>Yes</v>
          </cell>
          <cell r="S1104" t="str">
            <v>C49</v>
          </cell>
          <cell r="T1104" t="str">
            <v>SOUTH</v>
          </cell>
          <cell r="U1104" t="str">
            <v>深圳</v>
          </cell>
          <cell r="V1104" t="str">
            <v>SZ 深圳</v>
          </cell>
          <cell r="W1104" t="str">
            <v>MX</v>
          </cell>
          <cell r="X1104" t="str">
            <v>JPY</v>
          </cell>
          <cell r="Y1104">
            <v>10550000</v>
          </cell>
          <cell r="Z1104">
            <v>1</v>
          </cell>
          <cell r="AA1104">
            <v>10550000</v>
          </cell>
          <cell r="AB1104">
            <v>7.51E-2</v>
          </cell>
          <cell r="AC1104">
            <v>792305</v>
          </cell>
          <cell r="AD1104">
            <v>95076.599999999991</v>
          </cell>
          <cell r="AE1104">
            <v>0.12</v>
          </cell>
          <cell r="AF1104">
            <v>44153</v>
          </cell>
          <cell r="AG1104" t="str">
            <v>DAP SZ</v>
          </cell>
          <cell r="AI1104"/>
          <cell r="AJ1104"/>
          <cell r="AK1104">
            <v>0.1</v>
          </cell>
          <cell r="AL1104">
            <v>1055000</v>
          </cell>
          <cell r="AM1104">
            <v>44136</v>
          </cell>
          <cell r="AN1104" t="str">
            <v>Yes</v>
          </cell>
          <cell r="AO1104">
            <v>0.9</v>
          </cell>
          <cell r="AP1104">
            <v>9495000</v>
          </cell>
          <cell r="AQ1104"/>
          <cell r="AR1104"/>
          <cell r="AS1104">
            <v>0</v>
          </cell>
          <cell r="AT1104">
            <v>0</v>
          </cell>
          <cell r="AV1104"/>
          <cell r="AX1104" t="str">
            <v>Cancel</v>
          </cell>
          <cell r="AY1104"/>
          <cell r="AZ1104"/>
          <cell r="BA1104"/>
        </row>
        <row r="1105">
          <cell r="A1105" t="str">
            <v>NOV 20</v>
          </cell>
          <cell r="B1105">
            <v>955</v>
          </cell>
          <cell r="C1105" t="str">
            <v>C49SZX20200213MX</v>
          </cell>
          <cell r="D1105" t="str">
            <v>音品（End user:艾艺科技)</v>
          </cell>
          <cell r="E1105" t="str">
            <v>YSM10</v>
          </cell>
          <cell r="F1105" t="str">
            <v>#05345</v>
          </cell>
          <cell r="G1105" t="e">
            <v>#REF!</v>
          </cell>
          <cell r="H1105" t="e">
            <v>#REF!</v>
          </cell>
          <cell r="I1105" t="str">
            <v>L-&gt;R</v>
          </cell>
          <cell r="J1105" t="str">
            <v>No</v>
          </cell>
          <cell r="K1105">
            <v>1</v>
          </cell>
          <cell r="L1105">
            <v>110067</v>
          </cell>
          <cell r="M1105" t="str">
            <v>AUG 21</v>
          </cell>
          <cell r="N1105">
            <v>44413</v>
          </cell>
          <cell r="O1105">
            <v>11116521</v>
          </cell>
          <cell r="P1105">
            <v>6400000</v>
          </cell>
          <cell r="Q1105">
            <v>44228</v>
          </cell>
          <cell r="R1105" t="str">
            <v>Yes</v>
          </cell>
          <cell r="S1105" t="str">
            <v>C49</v>
          </cell>
          <cell r="T1105" t="str">
            <v>SOUTH</v>
          </cell>
          <cell r="U1105" t="str">
            <v>深圳</v>
          </cell>
          <cell r="V1105" t="str">
            <v>SZ 深圳</v>
          </cell>
          <cell r="W1105" t="str">
            <v>MX</v>
          </cell>
          <cell r="X1105" t="str">
            <v>JPY</v>
          </cell>
          <cell r="Y1105">
            <v>6400000</v>
          </cell>
          <cell r="Z1105">
            <v>1</v>
          </cell>
          <cell r="AA1105">
            <v>6400000</v>
          </cell>
          <cell r="AB1105">
            <v>7.51E-2</v>
          </cell>
          <cell r="AC1105">
            <v>480640</v>
          </cell>
          <cell r="AD1105">
            <v>57676.799999999996</v>
          </cell>
          <cell r="AE1105">
            <v>0.12</v>
          </cell>
          <cell r="AF1105">
            <v>44153</v>
          </cell>
          <cell r="AG1105" t="str">
            <v>DAP SZ</v>
          </cell>
          <cell r="AI1105"/>
          <cell r="AK1105">
            <v>0.3</v>
          </cell>
          <cell r="AL1105">
            <v>1920000</v>
          </cell>
          <cell r="AM1105">
            <v>44136</v>
          </cell>
          <cell r="AN1105" t="str">
            <v>Yes</v>
          </cell>
          <cell r="AO1105">
            <v>0.7</v>
          </cell>
          <cell r="AP1105">
            <v>4480000</v>
          </cell>
          <cell r="AQ1105">
            <v>44197</v>
          </cell>
          <cell r="AR1105">
            <v>44225</v>
          </cell>
          <cell r="AS1105">
            <v>0</v>
          </cell>
          <cell r="AT1105">
            <v>0</v>
          </cell>
          <cell r="AX1105" t="str">
            <v>Yes</v>
          </cell>
          <cell r="AZ1105" t="str">
            <v>Y</v>
          </cell>
          <cell r="BA1105" t="str">
            <v>Yes</v>
          </cell>
        </row>
        <row r="1106">
          <cell r="A1106" t="str">
            <v>NOV 20</v>
          </cell>
          <cell r="B1106">
            <v>956</v>
          </cell>
          <cell r="C1106" t="str">
            <v>C49SZX20200213MX</v>
          </cell>
          <cell r="D1106" t="str">
            <v>音品</v>
          </cell>
          <cell r="E1106" t="str">
            <v>YSM10</v>
          </cell>
          <cell r="F1106" t="str">
            <v>#05345</v>
          </cell>
          <cell r="G1106" t="e">
            <v>#REF!</v>
          </cell>
          <cell r="H1106" t="e">
            <v>#REF!</v>
          </cell>
          <cell r="I1106" t="str">
            <v>L-&gt;R</v>
          </cell>
          <cell r="J1106" t="str">
            <v>No</v>
          </cell>
          <cell r="K1106">
            <v>1</v>
          </cell>
          <cell r="L1106" t="e">
            <v>#N/A</v>
          </cell>
          <cell r="M1106" t="e">
            <v>#N/A</v>
          </cell>
          <cell r="R1106" t="str">
            <v>Yes</v>
          </cell>
          <cell r="S1106" t="str">
            <v>C49</v>
          </cell>
          <cell r="T1106" t="str">
            <v>SOUTH</v>
          </cell>
          <cell r="U1106" t="str">
            <v>深圳</v>
          </cell>
          <cell r="V1106" t="str">
            <v>SZ 深圳</v>
          </cell>
          <cell r="W1106" t="str">
            <v>MX</v>
          </cell>
          <cell r="X1106" t="str">
            <v>JPY</v>
          </cell>
          <cell r="Y1106">
            <v>6400000</v>
          </cell>
          <cell r="Z1106">
            <v>1</v>
          </cell>
          <cell r="AA1106">
            <v>6400000</v>
          </cell>
          <cell r="AB1106">
            <v>7.51E-2</v>
          </cell>
          <cell r="AC1106">
            <v>480640</v>
          </cell>
          <cell r="AD1106">
            <v>57676.799999999996</v>
          </cell>
          <cell r="AE1106">
            <v>0.12</v>
          </cell>
          <cell r="AF1106">
            <v>44153</v>
          </cell>
          <cell r="AG1106" t="str">
            <v>DAP SZ</v>
          </cell>
          <cell r="AI1106"/>
          <cell r="AJ1106"/>
          <cell r="AK1106">
            <v>0.3</v>
          </cell>
          <cell r="AL1106">
            <v>1920000</v>
          </cell>
          <cell r="AM1106">
            <v>44136</v>
          </cell>
          <cell r="AN1106" t="str">
            <v>Yes</v>
          </cell>
          <cell r="AO1106">
            <v>0.7</v>
          </cell>
          <cell r="AP1106">
            <v>4480000</v>
          </cell>
          <cell r="AQ1106">
            <v>44197</v>
          </cell>
          <cell r="AR1106">
            <v>44225</v>
          </cell>
          <cell r="AS1106">
            <v>0</v>
          </cell>
          <cell r="AT1106">
            <v>0</v>
          </cell>
          <cell r="AV1106"/>
          <cell r="AX1106" t="str">
            <v>Cancel</v>
          </cell>
          <cell r="AY1106"/>
          <cell r="AZ1106"/>
          <cell r="BA1106"/>
        </row>
        <row r="1107">
          <cell r="A1107" t="str">
            <v>NOV 20</v>
          </cell>
          <cell r="B1107">
            <v>957</v>
          </cell>
          <cell r="C1107" t="str">
            <v>C49SZX20200213MX</v>
          </cell>
          <cell r="D1107" t="str">
            <v>音品</v>
          </cell>
          <cell r="E1107" t="str">
            <v>YSM10</v>
          </cell>
          <cell r="F1107" t="str">
            <v>#05345</v>
          </cell>
          <cell r="G1107" t="e">
            <v>#REF!</v>
          </cell>
          <cell r="H1107" t="e">
            <v>#REF!</v>
          </cell>
          <cell r="I1107" t="str">
            <v>L-&gt;R</v>
          </cell>
          <cell r="J1107" t="str">
            <v>No</v>
          </cell>
          <cell r="K1107">
            <v>1</v>
          </cell>
          <cell r="L1107" t="e">
            <v>#N/A</v>
          </cell>
          <cell r="M1107" t="e">
            <v>#N/A</v>
          </cell>
          <cell r="N1107"/>
          <cell r="O1107"/>
          <cell r="P1107"/>
          <cell r="Q1107"/>
          <cell r="R1107" t="str">
            <v>Yes</v>
          </cell>
          <cell r="S1107" t="str">
            <v>C49</v>
          </cell>
          <cell r="T1107" t="str">
            <v>SOUTH</v>
          </cell>
          <cell r="U1107" t="str">
            <v>深圳</v>
          </cell>
          <cell r="V1107" t="str">
            <v>SZ 深圳</v>
          </cell>
          <cell r="W1107" t="str">
            <v>MX</v>
          </cell>
          <cell r="X1107" t="str">
            <v>JPY</v>
          </cell>
          <cell r="Y1107">
            <v>6400000</v>
          </cell>
          <cell r="Z1107">
            <v>1</v>
          </cell>
          <cell r="AA1107">
            <v>6400000</v>
          </cell>
          <cell r="AB1107">
            <v>7.51E-2</v>
          </cell>
          <cell r="AC1107">
            <v>480640</v>
          </cell>
          <cell r="AD1107">
            <v>57676.799999999996</v>
          </cell>
          <cell r="AE1107">
            <v>0.12</v>
          </cell>
          <cell r="AF1107">
            <v>44153</v>
          </cell>
          <cell r="AG1107" t="str">
            <v>DAP SZ</v>
          </cell>
          <cell r="AI1107"/>
          <cell r="AJ1107"/>
          <cell r="AK1107">
            <v>0.1</v>
          </cell>
          <cell r="AL1107">
            <v>640000</v>
          </cell>
          <cell r="AM1107">
            <v>44136</v>
          </cell>
          <cell r="AN1107" t="str">
            <v>Yes</v>
          </cell>
          <cell r="AO1107">
            <v>0.9</v>
          </cell>
          <cell r="AP1107">
            <v>5760000</v>
          </cell>
          <cell r="AQ1107"/>
          <cell r="AR1107"/>
          <cell r="AS1107">
            <v>0</v>
          </cell>
          <cell r="AT1107">
            <v>0</v>
          </cell>
          <cell r="AV1107"/>
          <cell r="AX1107" t="str">
            <v>Cancel</v>
          </cell>
          <cell r="AY1107"/>
          <cell r="AZ1107"/>
          <cell r="BA1107"/>
        </row>
        <row r="1108">
          <cell r="A1108" t="str">
            <v>NOV 20</v>
          </cell>
          <cell r="B1108">
            <v>958</v>
          </cell>
          <cell r="C1108" t="str">
            <v>C49SZX20200213MX</v>
          </cell>
          <cell r="D1108" t="str">
            <v>音品</v>
          </cell>
          <cell r="E1108" t="str">
            <v>YSM10</v>
          </cell>
          <cell r="F1108" t="str">
            <v>#05345</v>
          </cell>
          <cell r="G1108" t="e">
            <v>#REF!</v>
          </cell>
          <cell r="H1108" t="e">
            <v>#REF!</v>
          </cell>
          <cell r="I1108" t="str">
            <v>L-&gt;R</v>
          </cell>
          <cell r="J1108" t="str">
            <v>No</v>
          </cell>
          <cell r="K1108">
            <v>1</v>
          </cell>
          <cell r="L1108" t="e">
            <v>#N/A</v>
          </cell>
          <cell r="M1108" t="e">
            <v>#N/A</v>
          </cell>
          <cell r="N1108"/>
          <cell r="O1108"/>
          <cell r="P1108"/>
          <cell r="Q1108"/>
          <cell r="R1108" t="str">
            <v>Yes</v>
          </cell>
          <cell r="S1108" t="str">
            <v>C49</v>
          </cell>
          <cell r="T1108" t="str">
            <v>SOUTH</v>
          </cell>
          <cell r="U1108" t="str">
            <v>深圳</v>
          </cell>
          <cell r="V1108" t="str">
            <v>SZ 深圳</v>
          </cell>
          <cell r="W1108" t="str">
            <v>MX</v>
          </cell>
          <cell r="X1108" t="str">
            <v>JPY</v>
          </cell>
          <cell r="Y1108">
            <v>6400000</v>
          </cell>
          <cell r="Z1108">
            <v>1</v>
          </cell>
          <cell r="AA1108">
            <v>6400000</v>
          </cell>
          <cell r="AB1108">
            <v>7.51E-2</v>
          </cell>
          <cell r="AC1108">
            <v>480640</v>
          </cell>
          <cell r="AD1108">
            <v>57676.799999999996</v>
          </cell>
          <cell r="AE1108">
            <v>0.12</v>
          </cell>
          <cell r="AF1108">
            <v>44153</v>
          </cell>
          <cell r="AG1108" t="str">
            <v>DAP SZ</v>
          </cell>
          <cell r="AI1108"/>
          <cell r="AJ1108"/>
          <cell r="AK1108">
            <v>0.1</v>
          </cell>
          <cell r="AL1108">
            <v>640000</v>
          </cell>
          <cell r="AM1108">
            <v>44136</v>
          </cell>
          <cell r="AN1108" t="str">
            <v>Yes</v>
          </cell>
          <cell r="AO1108">
            <v>0.9</v>
          </cell>
          <cell r="AP1108">
            <v>5760000</v>
          </cell>
          <cell r="AQ1108"/>
          <cell r="AR1108"/>
          <cell r="AS1108">
            <v>0</v>
          </cell>
          <cell r="AT1108">
            <v>0</v>
          </cell>
          <cell r="AV1108"/>
          <cell r="AX1108" t="str">
            <v>Cancel</v>
          </cell>
          <cell r="AY1108"/>
          <cell r="AZ1108"/>
          <cell r="BA1108"/>
        </row>
        <row r="1109">
          <cell r="A1109" t="str">
            <v>NOV 20</v>
          </cell>
          <cell r="B1109">
            <v>959</v>
          </cell>
          <cell r="C1109" t="str">
            <v>C49SZX20200213MX</v>
          </cell>
          <cell r="D1109" t="str">
            <v>音品（End user:厚朴）</v>
          </cell>
          <cell r="E1109" t="str">
            <v>YSM10</v>
          </cell>
          <cell r="F1109" t="str">
            <v>#05345</v>
          </cell>
          <cell r="G1109" t="e">
            <v>#REF!</v>
          </cell>
          <cell r="H1109" t="e">
            <v>#REF!</v>
          </cell>
          <cell r="I1109" t="str">
            <v>L-&gt;R</v>
          </cell>
          <cell r="J1109" t="str">
            <v>No</v>
          </cell>
          <cell r="K1109">
            <v>1</v>
          </cell>
          <cell r="L1109">
            <v>110067</v>
          </cell>
          <cell r="M1109" t="str">
            <v>FEB 21</v>
          </cell>
          <cell r="N1109">
            <v>44231</v>
          </cell>
          <cell r="O1109">
            <v>11116521</v>
          </cell>
          <cell r="P1109">
            <v>6400000</v>
          </cell>
          <cell r="Q1109">
            <v>44228</v>
          </cell>
          <cell r="R1109" t="str">
            <v>Yes</v>
          </cell>
          <cell r="S1109" t="str">
            <v>C49</v>
          </cell>
          <cell r="T1109" t="str">
            <v>SOUTH</v>
          </cell>
          <cell r="U1109" t="str">
            <v>深圳</v>
          </cell>
          <cell r="V1109" t="str">
            <v>SZ 深圳</v>
          </cell>
          <cell r="W1109" t="str">
            <v>MX</v>
          </cell>
          <cell r="X1109" t="str">
            <v>JPY</v>
          </cell>
          <cell r="Y1109">
            <v>6400000</v>
          </cell>
          <cell r="Z1109">
            <v>1</v>
          </cell>
          <cell r="AA1109">
            <v>6400000</v>
          </cell>
          <cell r="AB1109">
            <v>7.51E-2</v>
          </cell>
          <cell r="AC1109">
            <v>480640</v>
          </cell>
          <cell r="AD1109">
            <v>57676.799999999996</v>
          </cell>
          <cell r="AE1109">
            <v>0.12</v>
          </cell>
          <cell r="AF1109">
            <v>44153</v>
          </cell>
          <cell r="AG1109" t="str">
            <v>DAP SZ</v>
          </cell>
          <cell r="AK1109">
            <v>0.1</v>
          </cell>
          <cell r="AL1109">
            <v>640000</v>
          </cell>
          <cell r="AM1109">
            <v>44136</v>
          </cell>
          <cell r="AN1109" t="str">
            <v>Yes</v>
          </cell>
          <cell r="AO1109">
            <v>0.9</v>
          </cell>
          <cell r="AP1109">
            <v>5760000</v>
          </cell>
          <cell r="AS1109">
            <v>0</v>
          </cell>
          <cell r="AT1109">
            <v>0</v>
          </cell>
          <cell r="AX1109" t="str">
            <v>Yes</v>
          </cell>
          <cell r="AZ1109" t="str">
            <v>Y</v>
          </cell>
        </row>
        <row r="1110">
          <cell r="A1110" t="str">
            <v>NOV 20</v>
          </cell>
          <cell r="B1110">
            <v>960</v>
          </cell>
          <cell r="C1110" t="str">
            <v>C49SZX20200202JY</v>
          </cell>
          <cell r="D1110" t="str">
            <v>英拓邦</v>
          </cell>
          <cell r="E1110" t="str">
            <v>YSM20R-2</v>
          </cell>
          <cell r="F1110" t="str">
            <v>#55803</v>
          </cell>
          <cell r="G1110" t="e">
            <v>#REF!</v>
          </cell>
          <cell r="H1110" t="e">
            <v>#REF!</v>
          </cell>
          <cell r="I1110" t="str">
            <v>L-&gt;R</v>
          </cell>
          <cell r="J1110" t="str">
            <v>MVC</v>
          </cell>
          <cell r="K1110">
            <v>1</v>
          </cell>
          <cell r="L1110" t="e">
            <v>#N/A</v>
          </cell>
          <cell r="M1110" t="e">
            <v>#N/A</v>
          </cell>
          <cell r="N1110"/>
          <cell r="O1110"/>
          <cell r="P1110"/>
          <cell r="Q1110"/>
          <cell r="R1110" t="str">
            <v>No</v>
          </cell>
          <cell r="S1110" t="str">
            <v>C49</v>
          </cell>
          <cell r="T1110" t="str">
            <v>SOUTH</v>
          </cell>
          <cell r="U1110" t="str">
            <v>深圳</v>
          </cell>
          <cell r="V1110" t="str">
            <v>SZ 深圳</v>
          </cell>
          <cell r="W1110" t="str">
            <v>JY</v>
          </cell>
          <cell r="X1110" t="str">
            <v>JPY</v>
          </cell>
          <cell r="Y1110">
            <v>13450000</v>
          </cell>
          <cell r="Z1110">
            <v>1</v>
          </cell>
          <cell r="AA1110">
            <v>13450000</v>
          </cell>
          <cell r="AB1110">
            <v>7.51E-2</v>
          </cell>
          <cell r="AC1110">
            <v>1010095</v>
          </cell>
          <cell r="AD1110">
            <v>121211.4</v>
          </cell>
          <cell r="AE1110">
            <v>0.12</v>
          </cell>
          <cell r="AF1110">
            <v>44154</v>
          </cell>
          <cell r="AG1110" t="str">
            <v>CIF HK</v>
          </cell>
          <cell r="AI1110"/>
          <cell r="AJ1110"/>
          <cell r="AK1110">
            <v>0.1</v>
          </cell>
          <cell r="AL1110">
            <v>1345000</v>
          </cell>
          <cell r="AM1110"/>
          <cell r="AN1110" t="str">
            <v>No</v>
          </cell>
          <cell r="AO1110">
            <v>0.9</v>
          </cell>
          <cell r="AP1110">
            <v>12105000</v>
          </cell>
          <cell r="AQ1110"/>
          <cell r="AR1110"/>
          <cell r="AS1110">
            <v>0</v>
          </cell>
          <cell r="AT1110">
            <v>0</v>
          </cell>
          <cell r="AV1110"/>
          <cell r="AX1110"/>
          <cell r="AY1110"/>
          <cell r="AZ1110"/>
          <cell r="BA1110"/>
        </row>
        <row r="1111">
          <cell r="A1111" t="str">
            <v>NOV 20</v>
          </cell>
          <cell r="B1111">
            <v>961</v>
          </cell>
          <cell r="C1111" t="str">
            <v>C49SZX20200202JY</v>
          </cell>
          <cell r="D1111" t="str">
            <v>英拓邦</v>
          </cell>
          <cell r="E1111" t="str">
            <v>YSM20R-2</v>
          </cell>
          <cell r="F1111" t="str">
            <v>#55803</v>
          </cell>
          <cell r="G1111" t="e">
            <v>#REF!</v>
          </cell>
          <cell r="H1111" t="e">
            <v>#REF!</v>
          </cell>
          <cell r="I1111" t="str">
            <v>L-&gt;R</v>
          </cell>
          <cell r="J1111" t="str">
            <v>No</v>
          </cell>
          <cell r="K1111">
            <v>1</v>
          </cell>
          <cell r="L1111" t="e">
            <v>#N/A</v>
          </cell>
          <cell r="M1111" t="e">
            <v>#N/A</v>
          </cell>
          <cell r="N1111"/>
          <cell r="O1111"/>
          <cell r="P1111"/>
          <cell r="Q1111"/>
          <cell r="R1111" t="str">
            <v>No</v>
          </cell>
          <cell r="S1111" t="str">
            <v>C49</v>
          </cell>
          <cell r="T1111" t="str">
            <v>SOUTH</v>
          </cell>
          <cell r="U1111" t="str">
            <v>深圳</v>
          </cell>
          <cell r="V1111" t="str">
            <v>SZ 深圳</v>
          </cell>
          <cell r="W1111" t="str">
            <v>JY</v>
          </cell>
          <cell r="X1111" t="str">
            <v>JPY</v>
          </cell>
          <cell r="Y1111">
            <v>13450000</v>
          </cell>
          <cell r="Z1111">
            <v>1</v>
          </cell>
          <cell r="AA1111">
            <v>13450000</v>
          </cell>
          <cell r="AB1111">
            <v>7.51E-2</v>
          </cell>
          <cell r="AC1111">
            <v>1010095</v>
          </cell>
          <cell r="AD1111">
            <v>121211.4</v>
          </cell>
          <cell r="AE1111">
            <v>0.12</v>
          </cell>
          <cell r="AF1111">
            <v>44154</v>
          </cell>
          <cell r="AG1111" t="str">
            <v>CIF HK</v>
          </cell>
          <cell r="AI1111"/>
          <cell r="AJ1111"/>
          <cell r="AK1111">
            <v>0.1</v>
          </cell>
          <cell r="AL1111">
            <v>1345000</v>
          </cell>
          <cell r="AM1111"/>
          <cell r="AN1111" t="str">
            <v>No</v>
          </cell>
          <cell r="AO1111">
            <v>0.9</v>
          </cell>
          <cell r="AP1111">
            <v>12105000</v>
          </cell>
          <cell r="AQ1111"/>
          <cell r="AR1111"/>
          <cell r="AS1111">
            <v>0</v>
          </cell>
          <cell r="AT1111">
            <v>0</v>
          </cell>
          <cell r="AV1111"/>
          <cell r="AX1111"/>
          <cell r="AY1111"/>
          <cell r="AZ1111"/>
          <cell r="BA1111"/>
        </row>
        <row r="1112">
          <cell r="A1112" t="str">
            <v>NOV 20</v>
          </cell>
          <cell r="B1112">
            <v>962</v>
          </cell>
          <cell r="C1112" t="str">
            <v>C49SZX20200202JY</v>
          </cell>
          <cell r="D1112" t="str">
            <v>英拓邦</v>
          </cell>
          <cell r="E1112" t="str">
            <v>YSM20R-2</v>
          </cell>
          <cell r="F1112" t="str">
            <v>#55803</v>
          </cell>
          <cell r="G1112" t="e">
            <v>#REF!</v>
          </cell>
          <cell r="H1112" t="e">
            <v>#REF!</v>
          </cell>
          <cell r="I1112" t="str">
            <v>R-&gt;L</v>
          </cell>
          <cell r="J1112" t="str">
            <v>No</v>
          </cell>
          <cell r="K1112">
            <v>1</v>
          </cell>
          <cell r="L1112" t="e">
            <v>#N/A</v>
          </cell>
          <cell r="M1112" t="e">
            <v>#N/A</v>
          </cell>
          <cell r="N1112"/>
          <cell r="O1112"/>
          <cell r="P1112"/>
          <cell r="Q1112"/>
          <cell r="R1112" t="str">
            <v>No</v>
          </cell>
          <cell r="S1112" t="str">
            <v>C49</v>
          </cell>
          <cell r="T1112" t="str">
            <v>SOUTH</v>
          </cell>
          <cell r="U1112" t="str">
            <v>深圳</v>
          </cell>
          <cell r="V1112" t="str">
            <v>SZ 深圳</v>
          </cell>
          <cell r="W1112" t="str">
            <v>JY</v>
          </cell>
          <cell r="X1112" t="str">
            <v>JPY</v>
          </cell>
          <cell r="Y1112">
            <v>13450000</v>
          </cell>
          <cell r="Z1112">
            <v>1</v>
          </cell>
          <cell r="AA1112">
            <v>13450000</v>
          </cell>
          <cell r="AB1112">
            <v>7.51E-2</v>
          </cell>
          <cell r="AC1112">
            <v>1010095</v>
          </cell>
          <cell r="AD1112">
            <v>121211.4</v>
          </cell>
          <cell r="AE1112">
            <v>0.12</v>
          </cell>
          <cell r="AF1112">
            <v>44154</v>
          </cell>
          <cell r="AG1112" t="str">
            <v>CIF HK</v>
          </cell>
          <cell r="AI1112"/>
          <cell r="AJ1112"/>
          <cell r="AK1112">
            <v>0.1</v>
          </cell>
          <cell r="AL1112">
            <v>1345000</v>
          </cell>
          <cell r="AM1112"/>
          <cell r="AN1112" t="str">
            <v>No</v>
          </cell>
          <cell r="AO1112">
            <v>0.9</v>
          </cell>
          <cell r="AP1112">
            <v>12105000</v>
          </cell>
          <cell r="AQ1112"/>
          <cell r="AR1112"/>
          <cell r="AS1112">
            <v>0</v>
          </cell>
          <cell r="AT1112">
            <v>0</v>
          </cell>
          <cell r="AV1112"/>
          <cell r="AX1112"/>
          <cell r="AY1112"/>
          <cell r="AZ1112"/>
          <cell r="BA1112"/>
        </row>
        <row r="1113">
          <cell r="A1113" t="str">
            <v>NOV 20</v>
          </cell>
          <cell r="B1113">
            <v>963</v>
          </cell>
          <cell r="C1113" t="str">
            <v>C49SZX20200202JY</v>
          </cell>
          <cell r="D1113" t="str">
            <v>英拓邦</v>
          </cell>
          <cell r="E1113" t="str">
            <v>YSM20R-2</v>
          </cell>
          <cell r="F1113" t="str">
            <v>#55803</v>
          </cell>
          <cell r="G1113" t="e">
            <v>#REF!</v>
          </cell>
          <cell r="H1113" t="e">
            <v>#REF!</v>
          </cell>
          <cell r="I1113" t="str">
            <v>R-&gt;L</v>
          </cell>
          <cell r="J1113" t="str">
            <v>No</v>
          </cell>
          <cell r="K1113">
            <v>1</v>
          </cell>
          <cell r="L1113" t="e">
            <v>#N/A</v>
          </cell>
          <cell r="M1113" t="e">
            <v>#N/A</v>
          </cell>
          <cell r="N1113"/>
          <cell r="O1113"/>
          <cell r="P1113"/>
          <cell r="Q1113"/>
          <cell r="R1113" t="str">
            <v>No</v>
          </cell>
          <cell r="S1113" t="str">
            <v>C49</v>
          </cell>
          <cell r="T1113" t="str">
            <v>SOUTH</v>
          </cell>
          <cell r="U1113" t="str">
            <v>深圳</v>
          </cell>
          <cell r="V1113" t="str">
            <v>SZ 深圳</v>
          </cell>
          <cell r="W1113" t="str">
            <v>JY</v>
          </cell>
          <cell r="X1113" t="str">
            <v>JPY</v>
          </cell>
          <cell r="Y1113">
            <v>13450000</v>
          </cell>
          <cell r="Z1113">
            <v>1</v>
          </cell>
          <cell r="AA1113">
            <v>13450000</v>
          </cell>
          <cell r="AB1113">
            <v>7.51E-2</v>
          </cell>
          <cell r="AC1113">
            <v>1010095</v>
          </cell>
          <cell r="AD1113">
            <v>121211.4</v>
          </cell>
          <cell r="AE1113">
            <v>0.12</v>
          </cell>
          <cell r="AF1113">
            <v>44154</v>
          </cell>
          <cell r="AG1113" t="str">
            <v>CIF HK</v>
          </cell>
          <cell r="AI1113"/>
          <cell r="AJ1113"/>
          <cell r="AK1113">
            <v>0.1</v>
          </cell>
          <cell r="AL1113">
            <v>1345000</v>
          </cell>
          <cell r="AM1113"/>
          <cell r="AN1113" t="str">
            <v>No</v>
          </cell>
          <cell r="AO1113">
            <v>0.9</v>
          </cell>
          <cell r="AP1113">
            <v>12105000</v>
          </cell>
          <cell r="AQ1113"/>
          <cell r="AR1113"/>
          <cell r="AS1113">
            <v>0</v>
          </cell>
          <cell r="AT1113">
            <v>0</v>
          </cell>
          <cell r="AV1113"/>
          <cell r="AX1113"/>
          <cell r="AY1113"/>
          <cell r="AZ1113"/>
          <cell r="BA1113"/>
        </row>
        <row r="1114">
          <cell r="A1114" t="str">
            <v>NOV 20</v>
          </cell>
          <cell r="B1114">
            <v>964</v>
          </cell>
          <cell r="C1114" t="str">
            <v>C49SZX20200202JY</v>
          </cell>
          <cell r="D1114" t="str">
            <v>英拓邦</v>
          </cell>
          <cell r="E1114" t="str">
            <v>YSM10</v>
          </cell>
          <cell r="F1114" t="str">
            <v>#55803</v>
          </cell>
          <cell r="G1114" t="e">
            <v>#REF!</v>
          </cell>
          <cell r="H1114" t="e">
            <v>#REF!</v>
          </cell>
          <cell r="I1114" t="str">
            <v>L-&gt;R</v>
          </cell>
          <cell r="J1114" t="str">
            <v>MVC</v>
          </cell>
          <cell r="K1114">
            <v>1</v>
          </cell>
          <cell r="L1114" t="e">
            <v>#N/A</v>
          </cell>
          <cell r="M1114" t="e">
            <v>#N/A</v>
          </cell>
          <cell r="N1114"/>
          <cell r="O1114"/>
          <cell r="P1114"/>
          <cell r="Q1114"/>
          <cell r="R1114" t="str">
            <v>No</v>
          </cell>
          <cell r="S1114" t="str">
            <v>C49</v>
          </cell>
          <cell r="T1114" t="str">
            <v>SOUTH</v>
          </cell>
          <cell r="U1114" t="str">
            <v>深圳</v>
          </cell>
          <cell r="V1114" t="str">
            <v>SZ 深圳</v>
          </cell>
          <cell r="W1114" t="str">
            <v>JY</v>
          </cell>
          <cell r="X1114" t="str">
            <v>JPY</v>
          </cell>
          <cell r="Y1114">
            <v>9000000</v>
          </cell>
          <cell r="Z1114">
            <v>1</v>
          </cell>
          <cell r="AA1114">
            <v>9000000</v>
          </cell>
          <cell r="AB1114">
            <v>7.51E-2</v>
          </cell>
          <cell r="AC1114">
            <v>675900</v>
          </cell>
          <cell r="AD1114">
            <v>81108</v>
          </cell>
          <cell r="AE1114">
            <v>0.12</v>
          </cell>
          <cell r="AF1114">
            <v>44154</v>
          </cell>
          <cell r="AG1114" t="str">
            <v>CIF HK</v>
          </cell>
          <cell r="AI1114"/>
          <cell r="AJ1114"/>
          <cell r="AK1114">
            <v>0.1</v>
          </cell>
          <cell r="AL1114">
            <v>900000</v>
          </cell>
          <cell r="AM1114"/>
          <cell r="AN1114" t="str">
            <v>No</v>
          </cell>
          <cell r="AO1114">
            <v>0.9</v>
          </cell>
          <cell r="AP1114">
            <v>8100000</v>
          </cell>
          <cell r="AQ1114"/>
          <cell r="AR1114"/>
          <cell r="AS1114">
            <v>0</v>
          </cell>
          <cell r="AT1114">
            <v>0</v>
          </cell>
          <cell r="AV1114"/>
          <cell r="AX1114"/>
          <cell r="AY1114"/>
          <cell r="AZ1114"/>
          <cell r="BA1114"/>
        </row>
        <row r="1115">
          <cell r="A1115" t="str">
            <v>NOV 20</v>
          </cell>
          <cell r="B1115">
            <v>965</v>
          </cell>
          <cell r="C1115" t="str">
            <v>C49SZX20200202JY</v>
          </cell>
          <cell r="D1115" t="str">
            <v>英拓邦</v>
          </cell>
          <cell r="E1115" t="str">
            <v>YSM10</v>
          </cell>
          <cell r="F1115" t="str">
            <v>#55803</v>
          </cell>
          <cell r="G1115" t="e">
            <v>#REF!</v>
          </cell>
          <cell r="H1115" t="e">
            <v>#REF!</v>
          </cell>
          <cell r="I1115" t="str">
            <v>R-&gt;L</v>
          </cell>
          <cell r="J1115" t="str">
            <v>MVC</v>
          </cell>
          <cell r="K1115">
            <v>1</v>
          </cell>
          <cell r="L1115" t="e">
            <v>#N/A</v>
          </cell>
          <cell r="M1115" t="e">
            <v>#N/A</v>
          </cell>
          <cell r="N1115"/>
          <cell r="O1115"/>
          <cell r="P1115"/>
          <cell r="Q1115"/>
          <cell r="R1115" t="str">
            <v>No</v>
          </cell>
          <cell r="S1115" t="str">
            <v>C49</v>
          </cell>
          <cell r="T1115" t="str">
            <v>SOUTH</v>
          </cell>
          <cell r="U1115" t="str">
            <v>深圳</v>
          </cell>
          <cell r="V1115" t="str">
            <v>SZ 深圳</v>
          </cell>
          <cell r="W1115" t="str">
            <v>JY</v>
          </cell>
          <cell r="X1115" t="str">
            <v>JPY</v>
          </cell>
          <cell r="Y1115">
            <v>9000000</v>
          </cell>
          <cell r="Z1115">
            <v>1</v>
          </cell>
          <cell r="AA1115">
            <v>9000000</v>
          </cell>
          <cell r="AB1115">
            <v>7.51E-2</v>
          </cell>
          <cell r="AC1115">
            <v>675900</v>
          </cell>
          <cell r="AD1115">
            <v>81108</v>
          </cell>
          <cell r="AE1115">
            <v>0.12</v>
          </cell>
          <cell r="AF1115">
            <v>44154</v>
          </cell>
          <cell r="AG1115" t="str">
            <v>CIF HK</v>
          </cell>
          <cell r="AI1115"/>
          <cell r="AJ1115"/>
          <cell r="AK1115">
            <v>0.1</v>
          </cell>
          <cell r="AL1115">
            <v>900000</v>
          </cell>
          <cell r="AM1115"/>
          <cell r="AN1115" t="str">
            <v>No</v>
          </cell>
          <cell r="AO1115">
            <v>0.9</v>
          </cell>
          <cell r="AP1115">
            <v>8100000</v>
          </cell>
          <cell r="AQ1115"/>
          <cell r="AR1115"/>
          <cell r="AS1115">
            <v>0</v>
          </cell>
          <cell r="AT1115">
            <v>0</v>
          </cell>
          <cell r="AV1115"/>
          <cell r="AX1115"/>
          <cell r="AY1115"/>
          <cell r="AZ1115"/>
          <cell r="BA1115"/>
        </row>
        <row r="1116">
          <cell r="A1116" t="str">
            <v>NOV 20</v>
          </cell>
          <cell r="B1116">
            <v>966</v>
          </cell>
          <cell r="C1116" t="str">
            <v>C49SZX20200202JY</v>
          </cell>
          <cell r="D1116" t="str">
            <v>英拓邦</v>
          </cell>
          <cell r="E1116" t="str">
            <v>YSM10</v>
          </cell>
          <cell r="F1116" t="str">
            <v>#55803</v>
          </cell>
          <cell r="G1116" t="e">
            <v>#REF!</v>
          </cell>
          <cell r="H1116" t="e">
            <v>#REF!</v>
          </cell>
          <cell r="I1116" t="str">
            <v>R-&gt;L</v>
          </cell>
          <cell r="J1116" t="str">
            <v>MVC</v>
          </cell>
          <cell r="K1116">
            <v>1</v>
          </cell>
          <cell r="L1116" t="e">
            <v>#N/A</v>
          </cell>
          <cell r="M1116" t="e">
            <v>#N/A</v>
          </cell>
          <cell r="N1116"/>
          <cell r="O1116"/>
          <cell r="P1116"/>
          <cell r="Q1116"/>
          <cell r="R1116" t="str">
            <v>No</v>
          </cell>
          <cell r="S1116" t="str">
            <v>C49</v>
          </cell>
          <cell r="T1116" t="str">
            <v>SOUTH</v>
          </cell>
          <cell r="U1116" t="str">
            <v>深圳</v>
          </cell>
          <cell r="V1116" t="str">
            <v>SZ 深圳</v>
          </cell>
          <cell r="W1116" t="str">
            <v>JY</v>
          </cell>
          <cell r="X1116" t="str">
            <v>JPY</v>
          </cell>
          <cell r="Y1116">
            <v>9000000</v>
          </cell>
          <cell r="Z1116">
            <v>1</v>
          </cell>
          <cell r="AA1116">
            <v>9000000</v>
          </cell>
          <cell r="AB1116">
            <v>7.51E-2</v>
          </cell>
          <cell r="AC1116">
            <v>675900</v>
          </cell>
          <cell r="AD1116">
            <v>81108</v>
          </cell>
          <cell r="AE1116">
            <v>0.12</v>
          </cell>
          <cell r="AF1116">
            <v>44154</v>
          </cell>
          <cell r="AG1116" t="str">
            <v>CIF HK</v>
          </cell>
          <cell r="AI1116"/>
          <cell r="AJ1116"/>
          <cell r="AK1116">
            <v>0.1</v>
          </cell>
          <cell r="AL1116">
            <v>900000</v>
          </cell>
          <cell r="AM1116"/>
          <cell r="AN1116" t="str">
            <v>No</v>
          </cell>
          <cell r="AO1116">
            <v>0.9</v>
          </cell>
          <cell r="AP1116">
            <v>8100000</v>
          </cell>
          <cell r="AQ1116"/>
          <cell r="AR1116"/>
          <cell r="AS1116">
            <v>0</v>
          </cell>
          <cell r="AT1116">
            <v>0</v>
          </cell>
          <cell r="AV1116"/>
          <cell r="AX1116"/>
          <cell r="AY1116"/>
          <cell r="AZ1116"/>
          <cell r="BA1116"/>
        </row>
        <row r="1117">
          <cell r="A1117" t="str">
            <v>NOV 20</v>
          </cell>
          <cell r="B1117">
            <v>967</v>
          </cell>
          <cell r="C1117" t="str">
            <v>C49SZX20200202JY</v>
          </cell>
          <cell r="D1117" t="str">
            <v>英拓邦</v>
          </cell>
          <cell r="E1117" t="str">
            <v>YSM10</v>
          </cell>
          <cell r="F1117" t="str">
            <v>#55803</v>
          </cell>
          <cell r="G1117" t="e">
            <v>#REF!</v>
          </cell>
          <cell r="H1117" t="e">
            <v>#REF!</v>
          </cell>
          <cell r="I1117" t="str">
            <v>R-&gt;L</v>
          </cell>
          <cell r="J1117" t="str">
            <v>MVC</v>
          </cell>
          <cell r="K1117">
            <v>1</v>
          </cell>
          <cell r="L1117" t="e">
            <v>#N/A</v>
          </cell>
          <cell r="M1117" t="e">
            <v>#N/A</v>
          </cell>
          <cell r="N1117"/>
          <cell r="O1117"/>
          <cell r="P1117"/>
          <cell r="Q1117"/>
          <cell r="R1117" t="str">
            <v>No</v>
          </cell>
          <cell r="S1117" t="str">
            <v>C49</v>
          </cell>
          <cell r="T1117" t="str">
            <v>SOUTH</v>
          </cell>
          <cell r="U1117" t="str">
            <v>深圳</v>
          </cell>
          <cell r="V1117" t="str">
            <v>SZ 深圳</v>
          </cell>
          <cell r="W1117" t="str">
            <v>JY</v>
          </cell>
          <cell r="X1117" t="str">
            <v>JPY</v>
          </cell>
          <cell r="Y1117">
            <v>9000000</v>
          </cell>
          <cell r="Z1117">
            <v>1</v>
          </cell>
          <cell r="AA1117">
            <v>9000000</v>
          </cell>
          <cell r="AB1117">
            <v>7.51E-2</v>
          </cell>
          <cell r="AC1117">
            <v>675900</v>
          </cell>
          <cell r="AD1117">
            <v>81108</v>
          </cell>
          <cell r="AE1117">
            <v>0.12</v>
          </cell>
          <cell r="AF1117">
            <v>44154</v>
          </cell>
          <cell r="AG1117" t="str">
            <v>CIF HK</v>
          </cell>
          <cell r="AI1117"/>
          <cell r="AJ1117"/>
          <cell r="AK1117">
            <v>0.1</v>
          </cell>
          <cell r="AL1117">
            <v>900000</v>
          </cell>
          <cell r="AM1117"/>
          <cell r="AN1117" t="str">
            <v>No</v>
          </cell>
          <cell r="AO1117">
            <v>0.9</v>
          </cell>
          <cell r="AP1117">
            <v>8100000</v>
          </cell>
          <cell r="AQ1117"/>
          <cell r="AR1117"/>
          <cell r="AS1117">
            <v>0</v>
          </cell>
          <cell r="AT1117">
            <v>0</v>
          </cell>
          <cell r="AV1117"/>
          <cell r="AX1117"/>
          <cell r="AY1117"/>
          <cell r="AZ1117"/>
          <cell r="BA1117"/>
        </row>
        <row r="1118">
          <cell r="A1118" t="str">
            <v>NOV 20</v>
          </cell>
          <cell r="B1118">
            <v>968</v>
          </cell>
          <cell r="C1118" t="str">
            <v>C49SZX20200201JY</v>
          </cell>
          <cell r="D1118" t="str">
            <v>英拓邦</v>
          </cell>
          <cell r="E1118" t="str">
            <v>YSM20R-2</v>
          </cell>
          <cell r="F1118" t="str">
            <v>#55803</v>
          </cell>
          <cell r="G1118" t="e">
            <v>#REF!</v>
          </cell>
          <cell r="H1118" t="e">
            <v>#REF!</v>
          </cell>
          <cell r="I1118" t="str">
            <v>L-&gt;R</v>
          </cell>
          <cell r="J1118" t="str">
            <v>MVC</v>
          </cell>
          <cell r="K1118">
            <v>1</v>
          </cell>
          <cell r="L1118" t="e">
            <v>#N/A</v>
          </cell>
          <cell r="M1118" t="e">
            <v>#N/A</v>
          </cell>
          <cell r="R1118" t="str">
            <v>No</v>
          </cell>
          <cell r="S1118" t="str">
            <v>C49</v>
          </cell>
          <cell r="T1118" t="str">
            <v>SOUTH</v>
          </cell>
          <cell r="U1118" t="str">
            <v>深圳</v>
          </cell>
          <cell r="V1118" t="str">
            <v>SZ 深圳</v>
          </cell>
          <cell r="W1118" t="str">
            <v>JY</v>
          </cell>
          <cell r="X1118" t="str">
            <v>JPY</v>
          </cell>
          <cell r="Y1118">
            <v>13450000</v>
          </cell>
          <cell r="Z1118">
            <v>1</v>
          </cell>
          <cell r="AA1118">
            <v>13450000</v>
          </cell>
          <cell r="AB1118">
            <v>7.51E-2</v>
          </cell>
          <cell r="AC1118">
            <v>1010095</v>
          </cell>
          <cell r="AD1118">
            <v>121211.4</v>
          </cell>
          <cell r="AE1118">
            <v>0.12</v>
          </cell>
          <cell r="AF1118">
            <v>44154</v>
          </cell>
          <cell r="AG1118" t="str">
            <v>CIF HK</v>
          </cell>
          <cell r="AI1118" t="str">
            <v>CNY 420,000</v>
          </cell>
          <cell r="AJ1118">
            <v>44158</v>
          </cell>
          <cell r="AK1118">
            <v>0.1</v>
          </cell>
          <cell r="AL1118">
            <v>1345000</v>
          </cell>
          <cell r="AN1118" t="str">
            <v>Yes</v>
          </cell>
          <cell r="AO1118">
            <v>0.9</v>
          </cell>
          <cell r="AP1118">
            <v>12105000</v>
          </cell>
          <cell r="AS1118">
            <v>0</v>
          </cell>
          <cell r="AT1118">
            <v>0</v>
          </cell>
        </row>
        <row r="1119">
          <cell r="A1119" t="str">
            <v>NOV 20</v>
          </cell>
          <cell r="B1119">
            <v>969</v>
          </cell>
          <cell r="C1119" t="str">
            <v>C49SZX20200201JY</v>
          </cell>
          <cell r="D1119" t="str">
            <v>英拓邦</v>
          </cell>
          <cell r="E1119" t="str">
            <v>YSM20R-2</v>
          </cell>
          <cell r="F1119" t="str">
            <v>#55803</v>
          </cell>
          <cell r="G1119" t="e">
            <v>#REF!</v>
          </cell>
          <cell r="H1119" t="e">
            <v>#REF!</v>
          </cell>
          <cell r="I1119" t="str">
            <v>L-&gt;R</v>
          </cell>
          <cell r="J1119" t="str">
            <v>No</v>
          </cell>
          <cell r="K1119">
            <v>1</v>
          </cell>
          <cell r="L1119" t="e">
            <v>#N/A</v>
          </cell>
          <cell r="M1119" t="e">
            <v>#N/A</v>
          </cell>
          <cell r="R1119" t="str">
            <v>No</v>
          </cell>
          <cell r="S1119" t="str">
            <v>C49</v>
          </cell>
          <cell r="T1119" t="str">
            <v>SOUTH</v>
          </cell>
          <cell r="U1119" t="str">
            <v>深圳</v>
          </cell>
          <cell r="V1119" t="str">
            <v>SZ 深圳</v>
          </cell>
          <cell r="W1119" t="str">
            <v>JY</v>
          </cell>
          <cell r="X1119" t="str">
            <v>JPY</v>
          </cell>
          <cell r="Y1119">
            <v>13450000</v>
          </cell>
          <cell r="Z1119">
            <v>1</v>
          </cell>
          <cell r="AA1119">
            <v>13450000</v>
          </cell>
          <cell r="AB1119">
            <v>7.51E-2</v>
          </cell>
          <cell r="AC1119">
            <v>1010095</v>
          </cell>
          <cell r="AD1119">
            <v>121211.4</v>
          </cell>
          <cell r="AE1119">
            <v>0.12</v>
          </cell>
          <cell r="AF1119">
            <v>44154</v>
          </cell>
          <cell r="AG1119" t="str">
            <v>CIF HK</v>
          </cell>
          <cell r="AI1119"/>
          <cell r="AJ1119"/>
          <cell r="AK1119">
            <v>0.1</v>
          </cell>
          <cell r="AL1119">
            <v>1345000</v>
          </cell>
          <cell r="AN1119" t="str">
            <v>Yes</v>
          </cell>
          <cell r="AO1119">
            <v>0.9</v>
          </cell>
          <cell r="AP1119">
            <v>12105000</v>
          </cell>
          <cell r="AS1119">
            <v>0</v>
          </cell>
          <cell r="AT1119">
            <v>0</v>
          </cell>
        </row>
        <row r="1120">
          <cell r="A1120" t="str">
            <v>NOV 20</v>
          </cell>
          <cell r="B1120">
            <v>970</v>
          </cell>
          <cell r="C1120" t="str">
            <v>C49SZX20200201JY</v>
          </cell>
          <cell r="D1120" t="str">
            <v>英拓邦</v>
          </cell>
          <cell r="E1120" t="str">
            <v>YSM20R-2</v>
          </cell>
          <cell r="F1120" t="str">
            <v>#55803</v>
          </cell>
          <cell r="G1120" t="e">
            <v>#REF!</v>
          </cell>
          <cell r="H1120" t="e">
            <v>#REF!</v>
          </cell>
          <cell r="I1120" t="str">
            <v>R-&gt;L</v>
          </cell>
          <cell r="J1120" t="str">
            <v>No</v>
          </cell>
          <cell r="K1120">
            <v>1</v>
          </cell>
          <cell r="L1120" t="e">
            <v>#N/A</v>
          </cell>
          <cell r="M1120" t="e">
            <v>#N/A</v>
          </cell>
          <cell r="R1120" t="str">
            <v>No</v>
          </cell>
          <cell r="S1120" t="str">
            <v>C49</v>
          </cell>
          <cell r="T1120" t="str">
            <v>SOUTH</v>
          </cell>
          <cell r="U1120" t="str">
            <v>深圳</v>
          </cell>
          <cell r="V1120" t="str">
            <v>SZ 深圳</v>
          </cell>
          <cell r="W1120" t="str">
            <v>JY</v>
          </cell>
          <cell r="X1120" t="str">
            <v>JPY</v>
          </cell>
          <cell r="Y1120">
            <v>13450000</v>
          </cell>
          <cell r="Z1120">
            <v>1</v>
          </cell>
          <cell r="AA1120">
            <v>13450000</v>
          </cell>
          <cell r="AB1120">
            <v>7.51E-2</v>
          </cell>
          <cell r="AC1120">
            <v>1010095</v>
          </cell>
          <cell r="AD1120">
            <v>121211.4</v>
          </cell>
          <cell r="AE1120">
            <v>0.12</v>
          </cell>
          <cell r="AF1120">
            <v>44154</v>
          </cell>
          <cell r="AG1120" t="str">
            <v>CIF HK</v>
          </cell>
          <cell r="AI1120"/>
          <cell r="AJ1120"/>
          <cell r="AK1120">
            <v>0.1</v>
          </cell>
          <cell r="AL1120">
            <v>1345000</v>
          </cell>
          <cell r="AN1120" t="str">
            <v>Yes</v>
          </cell>
          <cell r="AO1120">
            <v>0.9</v>
          </cell>
          <cell r="AP1120">
            <v>12105000</v>
          </cell>
          <cell r="AS1120">
            <v>0</v>
          </cell>
          <cell r="AT1120">
            <v>0</v>
          </cell>
        </row>
        <row r="1121">
          <cell r="A1121" t="str">
            <v>NOV 20</v>
          </cell>
          <cell r="B1121">
            <v>971</v>
          </cell>
          <cell r="C1121" t="str">
            <v>C49SZX20200201JY</v>
          </cell>
          <cell r="D1121" t="str">
            <v>英拓邦</v>
          </cell>
          <cell r="E1121" t="str">
            <v>YSM20R-2</v>
          </cell>
          <cell r="F1121" t="str">
            <v>#55803</v>
          </cell>
          <cell r="G1121" t="e">
            <v>#REF!</v>
          </cell>
          <cell r="H1121" t="e">
            <v>#REF!</v>
          </cell>
          <cell r="I1121" t="str">
            <v>R-&gt;L</v>
          </cell>
          <cell r="J1121" t="str">
            <v>No</v>
          </cell>
          <cell r="K1121">
            <v>1</v>
          </cell>
          <cell r="L1121" t="e">
            <v>#N/A</v>
          </cell>
          <cell r="M1121" t="e">
            <v>#N/A</v>
          </cell>
          <cell r="R1121" t="str">
            <v>No</v>
          </cell>
          <cell r="S1121" t="str">
            <v>C49</v>
          </cell>
          <cell r="T1121" t="str">
            <v>SOUTH</v>
          </cell>
          <cell r="U1121" t="str">
            <v>深圳</v>
          </cell>
          <cell r="V1121" t="str">
            <v>SZ 深圳</v>
          </cell>
          <cell r="W1121" t="str">
            <v>JY</v>
          </cell>
          <cell r="X1121" t="str">
            <v>JPY</v>
          </cell>
          <cell r="Y1121">
            <v>13450000</v>
          </cell>
          <cell r="Z1121">
            <v>1</v>
          </cell>
          <cell r="AA1121">
            <v>13450000</v>
          </cell>
          <cell r="AB1121">
            <v>7.51E-2</v>
          </cell>
          <cell r="AC1121">
            <v>1010095</v>
          </cell>
          <cell r="AD1121">
            <v>121211.4</v>
          </cell>
          <cell r="AE1121">
            <v>0.12</v>
          </cell>
          <cell r="AF1121">
            <v>44154</v>
          </cell>
          <cell r="AG1121" t="str">
            <v>CIF HK</v>
          </cell>
          <cell r="AI1121"/>
          <cell r="AJ1121"/>
          <cell r="AK1121">
            <v>0.1</v>
          </cell>
          <cell r="AL1121">
            <v>1345000</v>
          </cell>
          <cell r="AN1121" t="str">
            <v>Yes</v>
          </cell>
          <cell r="AO1121">
            <v>0.9</v>
          </cell>
          <cell r="AP1121">
            <v>12105000</v>
          </cell>
          <cell r="AS1121">
            <v>0</v>
          </cell>
          <cell r="AT1121">
            <v>0</v>
          </cell>
        </row>
        <row r="1122">
          <cell r="A1122" t="str">
            <v>NOV 20</v>
          </cell>
          <cell r="B1122">
            <v>972</v>
          </cell>
          <cell r="C1122" t="str">
            <v>C49SZX20200201JY</v>
          </cell>
          <cell r="D1122" t="str">
            <v>英拓邦</v>
          </cell>
          <cell r="E1122" t="str">
            <v>YSM10</v>
          </cell>
          <cell r="F1122" t="str">
            <v>#55803</v>
          </cell>
          <cell r="G1122" t="e">
            <v>#REF!</v>
          </cell>
          <cell r="H1122" t="e">
            <v>#REF!</v>
          </cell>
          <cell r="I1122" t="str">
            <v>L-&gt;R</v>
          </cell>
          <cell r="J1122" t="str">
            <v>MVC</v>
          </cell>
          <cell r="K1122">
            <v>1</v>
          </cell>
          <cell r="L1122" t="e">
            <v>#N/A</v>
          </cell>
          <cell r="M1122" t="e">
            <v>#N/A</v>
          </cell>
          <cell r="R1122" t="str">
            <v>No</v>
          </cell>
          <cell r="S1122" t="str">
            <v>C49</v>
          </cell>
          <cell r="T1122" t="str">
            <v>SOUTH</v>
          </cell>
          <cell r="U1122" t="str">
            <v>深圳</v>
          </cell>
          <cell r="V1122" t="str">
            <v>SZ 深圳</v>
          </cell>
          <cell r="W1122" t="str">
            <v>JY</v>
          </cell>
          <cell r="X1122" t="str">
            <v>JPY</v>
          </cell>
          <cell r="Y1122">
            <v>9000000</v>
          </cell>
          <cell r="Z1122">
            <v>1</v>
          </cell>
          <cell r="AA1122">
            <v>9000000</v>
          </cell>
          <cell r="AB1122">
            <v>7.51E-2</v>
          </cell>
          <cell r="AC1122">
            <v>675900</v>
          </cell>
          <cell r="AD1122">
            <v>81108</v>
          </cell>
          <cell r="AE1122">
            <v>0.12</v>
          </cell>
          <cell r="AF1122">
            <v>44154</v>
          </cell>
          <cell r="AG1122" t="str">
            <v>CIF HK</v>
          </cell>
          <cell r="AI1122"/>
          <cell r="AJ1122"/>
          <cell r="AK1122">
            <v>0.1</v>
          </cell>
          <cell r="AL1122">
            <v>900000</v>
          </cell>
          <cell r="AN1122" t="str">
            <v>Yes</v>
          </cell>
          <cell r="AO1122">
            <v>0.9</v>
          </cell>
          <cell r="AP1122">
            <v>8100000</v>
          </cell>
          <cell r="AS1122">
            <v>0</v>
          </cell>
          <cell r="AT1122">
            <v>0</v>
          </cell>
        </row>
        <row r="1123">
          <cell r="A1123" t="str">
            <v>NOV 20</v>
          </cell>
          <cell r="B1123">
            <v>973</v>
          </cell>
          <cell r="C1123" t="str">
            <v>C49SZX20200201JY</v>
          </cell>
          <cell r="D1123" t="str">
            <v>英拓邦</v>
          </cell>
          <cell r="E1123" t="str">
            <v>YSM10</v>
          </cell>
          <cell r="F1123" t="str">
            <v>#55803</v>
          </cell>
          <cell r="G1123" t="e">
            <v>#REF!</v>
          </cell>
          <cell r="H1123" t="e">
            <v>#REF!</v>
          </cell>
          <cell r="I1123" t="str">
            <v>R-&gt;L</v>
          </cell>
          <cell r="J1123" t="str">
            <v>MVC</v>
          </cell>
          <cell r="K1123">
            <v>1</v>
          </cell>
          <cell r="L1123" t="e">
            <v>#N/A</v>
          </cell>
          <cell r="M1123" t="e">
            <v>#N/A</v>
          </cell>
          <cell r="R1123" t="str">
            <v>No</v>
          </cell>
          <cell r="S1123" t="str">
            <v>C49</v>
          </cell>
          <cell r="T1123" t="str">
            <v>SOUTH</v>
          </cell>
          <cell r="U1123" t="str">
            <v>深圳</v>
          </cell>
          <cell r="V1123" t="str">
            <v>SZ 深圳</v>
          </cell>
          <cell r="W1123" t="str">
            <v>JY</v>
          </cell>
          <cell r="X1123" t="str">
            <v>JPY</v>
          </cell>
          <cell r="Y1123">
            <v>9000000</v>
          </cell>
          <cell r="Z1123">
            <v>1</v>
          </cell>
          <cell r="AA1123">
            <v>9000000</v>
          </cell>
          <cell r="AB1123">
            <v>7.51E-2</v>
          </cell>
          <cell r="AC1123">
            <v>675900</v>
          </cell>
          <cell r="AD1123">
            <v>81108</v>
          </cell>
          <cell r="AE1123">
            <v>0.12</v>
          </cell>
          <cell r="AF1123">
            <v>44154</v>
          </cell>
          <cell r="AG1123" t="str">
            <v>CIF HK</v>
          </cell>
          <cell r="AI1123"/>
          <cell r="AJ1123"/>
          <cell r="AK1123">
            <v>0.1</v>
          </cell>
          <cell r="AL1123">
            <v>900000</v>
          </cell>
          <cell r="AN1123" t="str">
            <v>Yes</v>
          </cell>
          <cell r="AO1123">
            <v>0.9</v>
          </cell>
          <cell r="AP1123">
            <v>8100000</v>
          </cell>
          <cell r="AS1123">
            <v>0</v>
          </cell>
          <cell r="AT1123">
            <v>0</v>
          </cell>
        </row>
        <row r="1124">
          <cell r="A1124" t="str">
            <v>NOV 20</v>
          </cell>
          <cell r="B1124">
            <v>974</v>
          </cell>
          <cell r="C1124" t="str">
            <v>C49SZX20200201JY</v>
          </cell>
          <cell r="D1124" t="str">
            <v>英拓邦</v>
          </cell>
          <cell r="E1124" t="str">
            <v>YSM10</v>
          </cell>
          <cell r="F1124" t="str">
            <v>#55803</v>
          </cell>
          <cell r="G1124" t="e">
            <v>#REF!</v>
          </cell>
          <cell r="H1124" t="e">
            <v>#REF!</v>
          </cell>
          <cell r="I1124" t="str">
            <v>R-&gt;L</v>
          </cell>
          <cell r="J1124" t="str">
            <v>MVC</v>
          </cell>
          <cell r="K1124">
            <v>1</v>
          </cell>
          <cell r="L1124" t="e">
            <v>#N/A</v>
          </cell>
          <cell r="M1124" t="e">
            <v>#N/A</v>
          </cell>
          <cell r="R1124" t="str">
            <v>No</v>
          </cell>
          <cell r="S1124" t="str">
            <v>C49</v>
          </cell>
          <cell r="T1124" t="str">
            <v>SOUTH</v>
          </cell>
          <cell r="U1124" t="str">
            <v>深圳</v>
          </cell>
          <cell r="V1124" t="str">
            <v>SZ 深圳</v>
          </cell>
          <cell r="W1124" t="str">
            <v>JY</v>
          </cell>
          <cell r="X1124" t="str">
            <v>JPY</v>
          </cell>
          <cell r="Y1124">
            <v>9000000</v>
          </cell>
          <cell r="Z1124">
            <v>1</v>
          </cell>
          <cell r="AA1124">
            <v>9000000</v>
          </cell>
          <cell r="AB1124">
            <v>7.51E-2</v>
          </cell>
          <cell r="AC1124">
            <v>675900</v>
          </cell>
          <cell r="AD1124">
            <v>81108</v>
          </cell>
          <cell r="AE1124">
            <v>0.12</v>
          </cell>
          <cell r="AF1124">
            <v>44154</v>
          </cell>
          <cell r="AG1124" t="str">
            <v>CIF HK</v>
          </cell>
          <cell r="AI1124"/>
          <cell r="AJ1124"/>
          <cell r="AK1124">
            <v>0.1</v>
          </cell>
          <cell r="AL1124">
            <v>900000</v>
          </cell>
          <cell r="AN1124" t="str">
            <v>Yes</v>
          </cell>
          <cell r="AO1124">
            <v>0.9</v>
          </cell>
          <cell r="AP1124">
            <v>8100000</v>
          </cell>
          <cell r="AS1124">
            <v>0</v>
          </cell>
          <cell r="AT1124">
            <v>0</v>
          </cell>
        </row>
        <row r="1125">
          <cell r="A1125" t="str">
            <v>NOV 20</v>
          </cell>
          <cell r="B1125">
            <v>975</v>
          </cell>
          <cell r="C1125" t="str">
            <v>C49SZX20200201JY</v>
          </cell>
          <cell r="D1125" t="str">
            <v>英拓邦</v>
          </cell>
          <cell r="E1125" t="str">
            <v>YSM10</v>
          </cell>
          <cell r="F1125" t="str">
            <v>#55803</v>
          </cell>
          <cell r="G1125" t="e">
            <v>#REF!</v>
          </cell>
          <cell r="H1125" t="e">
            <v>#REF!</v>
          </cell>
          <cell r="I1125" t="str">
            <v>R-&gt;L</v>
          </cell>
          <cell r="J1125" t="str">
            <v>MVC</v>
          </cell>
          <cell r="K1125">
            <v>1</v>
          </cell>
          <cell r="L1125" t="e">
            <v>#N/A</v>
          </cell>
          <cell r="M1125" t="e">
            <v>#N/A</v>
          </cell>
          <cell r="R1125" t="str">
            <v>No</v>
          </cell>
          <cell r="S1125" t="str">
            <v>C49</v>
          </cell>
          <cell r="T1125" t="str">
            <v>SOUTH</v>
          </cell>
          <cell r="U1125" t="str">
            <v>深圳</v>
          </cell>
          <cell r="V1125" t="str">
            <v>SZ 深圳</v>
          </cell>
          <cell r="W1125" t="str">
            <v>JY</v>
          </cell>
          <cell r="X1125" t="str">
            <v>JPY</v>
          </cell>
          <cell r="Y1125">
            <v>9000000</v>
          </cell>
          <cell r="Z1125">
            <v>1</v>
          </cell>
          <cell r="AA1125">
            <v>9000000</v>
          </cell>
          <cell r="AB1125">
            <v>7.51E-2</v>
          </cell>
          <cell r="AC1125">
            <v>675900</v>
          </cell>
          <cell r="AD1125">
            <v>81108</v>
          </cell>
          <cell r="AE1125">
            <v>0.12</v>
          </cell>
          <cell r="AF1125">
            <v>44154</v>
          </cell>
          <cell r="AG1125" t="str">
            <v>CIF HK</v>
          </cell>
          <cell r="AI1125"/>
          <cell r="AJ1125"/>
          <cell r="AK1125">
            <v>0.1</v>
          </cell>
          <cell r="AL1125">
            <v>900000</v>
          </cell>
          <cell r="AN1125" t="str">
            <v>Yes</v>
          </cell>
          <cell r="AO1125">
            <v>0.9</v>
          </cell>
          <cell r="AP1125">
            <v>8100000</v>
          </cell>
          <cell r="AS1125">
            <v>0</v>
          </cell>
          <cell r="AT1125">
            <v>0</v>
          </cell>
        </row>
        <row r="1126">
          <cell r="A1126" t="str">
            <v>NOV 20</v>
          </cell>
          <cell r="B1126">
            <v>976</v>
          </cell>
          <cell r="C1126" t="str">
            <v>C49SZX20200226SS</v>
          </cell>
          <cell r="D1126" t="str">
            <v>钧溢电子</v>
          </cell>
          <cell r="E1126" t="str">
            <v>YSM10</v>
          </cell>
          <cell r="F1126" t="str">
            <v>#04111</v>
          </cell>
          <cell r="G1126" t="e">
            <v>#REF!</v>
          </cell>
          <cell r="H1126" t="e">
            <v>#REF!</v>
          </cell>
          <cell r="I1126" t="str">
            <v>L-&gt;R</v>
          </cell>
          <cell r="J1126" t="str">
            <v>No</v>
          </cell>
          <cell r="K1126">
            <v>1</v>
          </cell>
          <cell r="L1126" t="e">
            <v>#N/A</v>
          </cell>
          <cell r="M1126" t="e">
            <v>#N/A</v>
          </cell>
          <cell r="N1126"/>
          <cell r="O1126"/>
          <cell r="P1126"/>
          <cell r="Q1126"/>
          <cell r="R1126" t="str">
            <v>No</v>
          </cell>
          <cell r="S1126" t="str">
            <v>C49</v>
          </cell>
          <cell r="T1126" t="str">
            <v>SOUTH</v>
          </cell>
          <cell r="U1126" t="str">
            <v>深圳</v>
          </cell>
          <cell r="V1126" t="str">
            <v>SZ 深圳</v>
          </cell>
          <cell r="W1126" t="str">
            <v>SS</v>
          </cell>
          <cell r="X1126" t="str">
            <v>JPY</v>
          </cell>
          <cell r="Y1126">
            <v>7340000</v>
          </cell>
          <cell r="Z1126">
            <v>1</v>
          </cell>
          <cell r="AA1126">
            <v>7340000</v>
          </cell>
          <cell r="AB1126">
            <v>7.51E-2</v>
          </cell>
          <cell r="AC1126">
            <v>551234</v>
          </cell>
          <cell r="AD1126">
            <v>66148.08</v>
          </cell>
          <cell r="AE1126">
            <v>0.12</v>
          </cell>
          <cell r="AF1126">
            <v>44155</v>
          </cell>
          <cell r="AG1126" t="str">
            <v>DAP SZ</v>
          </cell>
          <cell r="AI1126"/>
          <cell r="AJ1126"/>
          <cell r="AK1126">
            <v>0.1</v>
          </cell>
          <cell r="AL1126">
            <v>734000</v>
          </cell>
          <cell r="AM1126"/>
          <cell r="AN1126" t="str">
            <v>No</v>
          </cell>
          <cell r="AO1126">
            <v>0.9</v>
          </cell>
          <cell r="AP1126">
            <v>6606000</v>
          </cell>
          <cell r="AQ1126"/>
          <cell r="AR1126"/>
          <cell r="AS1126">
            <v>0</v>
          </cell>
          <cell r="AT1126">
            <v>0</v>
          </cell>
          <cell r="AV1126"/>
          <cell r="AX1126" t="str">
            <v>Cancel</v>
          </cell>
          <cell r="AY1126"/>
          <cell r="AZ1126"/>
          <cell r="BA1126" t="str">
            <v>Cancel</v>
          </cell>
          <cell r="BB1126" t="str">
            <v>2022-3-25Ken邮件通知</v>
          </cell>
        </row>
        <row r="1127">
          <cell r="A1127" t="str">
            <v>NOV 20</v>
          </cell>
          <cell r="B1127">
            <v>977</v>
          </cell>
          <cell r="C1127" t="str">
            <v>C49SZX20200227MZ</v>
          </cell>
          <cell r="D1127" t="str">
            <v>程氏松哥</v>
          </cell>
          <cell r="E1127" t="str">
            <v>YSM10</v>
          </cell>
          <cell r="G1127" t="e">
            <v>#REF!</v>
          </cell>
          <cell r="H1127" t="e">
            <v>#REF!</v>
          </cell>
          <cell r="I1127" t="str">
            <v>L-&gt;R</v>
          </cell>
          <cell r="J1127" t="str">
            <v>No</v>
          </cell>
          <cell r="K1127">
            <v>1</v>
          </cell>
          <cell r="L1127">
            <v>110131</v>
          </cell>
          <cell r="M1127" t="str">
            <v>APR 21</v>
          </cell>
          <cell r="O1127">
            <v>11116518</v>
          </cell>
          <cell r="P1127">
            <v>8000000</v>
          </cell>
          <cell r="Q1127">
            <v>44228</v>
          </cell>
          <cell r="R1127" t="str">
            <v>Yes</v>
          </cell>
          <cell r="S1127" t="str">
            <v>C49</v>
          </cell>
          <cell r="T1127" t="str">
            <v>SOUTH</v>
          </cell>
          <cell r="U1127" t="str">
            <v>深圳</v>
          </cell>
          <cell r="V1127" t="str">
            <v>SZ 深圳</v>
          </cell>
          <cell r="W1127" t="str">
            <v>MZ</v>
          </cell>
          <cell r="X1127" t="str">
            <v>JPY</v>
          </cell>
          <cell r="Y1127">
            <v>8000000</v>
          </cell>
          <cell r="Z1127">
            <v>1</v>
          </cell>
          <cell r="AA1127">
            <v>8000000</v>
          </cell>
          <cell r="AB1127">
            <v>7.51E-2</v>
          </cell>
          <cell r="AC1127">
            <v>600800</v>
          </cell>
          <cell r="AD1127">
            <v>72096</v>
          </cell>
          <cell r="AE1127">
            <v>0.12</v>
          </cell>
          <cell r="AF1127">
            <v>44158</v>
          </cell>
          <cell r="AG1127" t="str">
            <v>DAP SZ</v>
          </cell>
          <cell r="AK1127">
            <v>0.2</v>
          </cell>
          <cell r="AL1127">
            <v>1600000</v>
          </cell>
          <cell r="AM1127">
            <v>44155</v>
          </cell>
          <cell r="AN1127" t="str">
            <v>Yes</v>
          </cell>
          <cell r="AO1127">
            <v>0.8</v>
          </cell>
          <cell r="AP1127">
            <v>6400000</v>
          </cell>
          <cell r="AQ1127">
            <v>44252</v>
          </cell>
          <cell r="AR1127">
            <v>44251</v>
          </cell>
          <cell r="AS1127">
            <v>0</v>
          </cell>
          <cell r="AT1127">
            <v>0</v>
          </cell>
          <cell r="AX1127" t="str">
            <v>Yes</v>
          </cell>
          <cell r="AZ1127" t="str">
            <v>Y</v>
          </cell>
          <cell r="BA1127" t="str">
            <v>Yes</v>
          </cell>
        </row>
        <row r="1128">
          <cell r="A1128" t="str">
            <v>NOV 20</v>
          </cell>
          <cell r="B1128">
            <v>978</v>
          </cell>
          <cell r="C1128" t="str">
            <v>C49SZX20200229JY</v>
          </cell>
          <cell r="D1128" t="str">
            <v>豫龙辉</v>
          </cell>
          <cell r="E1128" t="str">
            <v>YSM20R-2</v>
          </cell>
          <cell r="F1128" t="str">
            <v>#04819</v>
          </cell>
          <cell r="G1128" t="e">
            <v>#REF!</v>
          </cell>
          <cell r="H1128" t="e">
            <v>#REF!</v>
          </cell>
          <cell r="I1128" t="str">
            <v>R-&gt;L</v>
          </cell>
          <cell r="J1128" t="str">
            <v>No</v>
          </cell>
          <cell r="K1128">
            <v>1</v>
          </cell>
          <cell r="L1128">
            <v>110107</v>
          </cell>
          <cell r="M1128" t="str">
            <v>FEB 21</v>
          </cell>
          <cell r="N1128">
            <v>44249</v>
          </cell>
          <cell r="O1128">
            <v>11116510</v>
          </cell>
          <cell r="P1128">
            <v>12000000</v>
          </cell>
          <cell r="Q1128">
            <v>44228</v>
          </cell>
          <cell r="R1128" t="str">
            <v>No</v>
          </cell>
          <cell r="S1128" t="str">
            <v>C49</v>
          </cell>
          <cell r="T1128" t="str">
            <v>SOUTH</v>
          </cell>
          <cell r="U1128" t="str">
            <v>深圳</v>
          </cell>
          <cell r="V1128" t="str">
            <v>SZ 深圳</v>
          </cell>
          <cell r="W1128" t="str">
            <v>JY</v>
          </cell>
          <cell r="X1128" t="str">
            <v>JPY</v>
          </cell>
          <cell r="Y1128">
            <v>12000000</v>
          </cell>
          <cell r="Z1128">
            <v>1</v>
          </cell>
          <cell r="AA1128">
            <v>12000000</v>
          </cell>
          <cell r="AB1128">
            <v>7.51E-2</v>
          </cell>
          <cell r="AC1128">
            <v>901200</v>
          </cell>
          <cell r="AD1128">
            <v>108144</v>
          </cell>
          <cell r="AE1128">
            <v>0.12</v>
          </cell>
          <cell r="AF1128">
            <v>44161</v>
          </cell>
          <cell r="AG1128" t="str">
            <v>DAP SZ</v>
          </cell>
          <cell r="AK1128">
            <v>0.1</v>
          </cell>
          <cell r="AL1128">
            <v>1200000</v>
          </cell>
          <cell r="AM1128">
            <v>44166</v>
          </cell>
          <cell r="AN1128" t="str">
            <v>Yes</v>
          </cell>
          <cell r="AO1128">
            <v>0.9</v>
          </cell>
          <cell r="AP1128">
            <v>10800000</v>
          </cell>
          <cell r="AQ1128">
            <v>44231</v>
          </cell>
          <cell r="AR1128">
            <v>44231</v>
          </cell>
          <cell r="AS1128">
            <v>0</v>
          </cell>
          <cell r="AT1128">
            <v>0</v>
          </cell>
          <cell r="AX1128" t="str">
            <v>Yes</v>
          </cell>
          <cell r="AZ1128" t="str">
            <v>Yes</v>
          </cell>
        </row>
        <row r="1129">
          <cell r="A1129" t="str">
            <v>NOV 20</v>
          </cell>
          <cell r="B1129">
            <v>979</v>
          </cell>
          <cell r="C1129" t="str">
            <v>C49SZX20200228JZ</v>
          </cell>
          <cell r="D1129" t="str">
            <v>新明海</v>
          </cell>
          <cell r="E1129" t="str">
            <v>YSM20R-2</v>
          </cell>
          <cell r="F1129" t="str">
            <v>#59648</v>
          </cell>
          <cell r="G1129" t="e">
            <v>#REF!</v>
          </cell>
          <cell r="H1129" t="e">
            <v>#REF!</v>
          </cell>
          <cell r="I1129" t="str">
            <v>L-&gt;R</v>
          </cell>
          <cell r="J1129" t="str">
            <v>No</v>
          </cell>
          <cell r="K1129">
            <v>1</v>
          </cell>
          <cell r="L1129">
            <v>110176</v>
          </cell>
          <cell r="M1129" t="str">
            <v>MAR 21</v>
          </cell>
          <cell r="N1129">
            <v>44265</v>
          </cell>
          <cell r="O1129">
            <v>11116528</v>
          </cell>
          <cell r="P1129">
            <v>12800000</v>
          </cell>
          <cell r="Q1129">
            <v>44279</v>
          </cell>
          <cell r="R1129" t="str">
            <v>No</v>
          </cell>
          <cell r="S1129" t="str">
            <v>C49</v>
          </cell>
          <cell r="T1129" t="str">
            <v>SOUTH</v>
          </cell>
          <cell r="U1129" t="str">
            <v>深圳</v>
          </cell>
          <cell r="V1129" t="str">
            <v>SZ 深圳</v>
          </cell>
          <cell r="W1129" t="str">
            <v>JZ</v>
          </cell>
          <cell r="X1129" t="str">
            <v>JPY</v>
          </cell>
          <cell r="Y1129">
            <v>12800000</v>
          </cell>
          <cell r="Z1129">
            <v>1</v>
          </cell>
          <cell r="AA1129">
            <v>12800000</v>
          </cell>
          <cell r="AB1129">
            <v>7.51E-2</v>
          </cell>
          <cell r="AC1129">
            <v>961280</v>
          </cell>
          <cell r="AD1129">
            <v>115353.59999999999</v>
          </cell>
          <cell r="AE1129">
            <v>0.12</v>
          </cell>
          <cell r="AF1129">
            <v>44161</v>
          </cell>
          <cell r="AG1129" t="str">
            <v>DAP HZ</v>
          </cell>
          <cell r="AK1129">
            <v>0.05</v>
          </cell>
          <cell r="AL1129">
            <v>640000</v>
          </cell>
          <cell r="AM1129">
            <v>44166</v>
          </cell>
          <cell r="AN1129" t="str">
            <v>Yes</v>
          </cell>
          <cell r="AO1129">
            <v>0.95</v>
          </cell>
          <cell r="AP1129">
            <v>12160000</v>
          </cell>
          <cell r="AQ1129">
            <v>44260</v>
          </cell>
          <cell r="AR1129">
            <v>44260</v>
          </cell>
          <cell r="AS1129">
            <v>0</v>
          </cell>
          <cell r="AT1129">
            <v>0</v>
          </cell>
          <cell r="AX1129" t="str">
            <v>Yes</v>
          </cell>
          <cell r="AZ1129" t="str">
            <v>Yes</v>
          </cell>
          <cell r="BA1129" t="str">
            <v>Yes</v>
          </cell>
        </row>
        <row r="1130">
          <cell r="A1130" t="str">
            <v>NOV 20</v>
          </cell>
          <cell r="B1130">
            <v>980</v>
          </cell>
          <cell r="C1130" t="str">
            <v>C49SZX20200228JZ</v>
          </cell>
          <cell r="D1130" t="str">
            <v>新明海</v>
          </cell>
          <cell r="E1130" t="str">
            <v>YSM20R-2</v>
          </cell>
          <cell r="F1130" t="str">
            <v>#59648</v>
          </cell>
          <cell r="G1130" t="e">
            <v>#REF!</v>
          </cell>
          <cell r="H1130" t="e">
            <v>#REF!</v>
          </cell>
          <cell r="I1130" t="str">
            <v>R-&gt;L</v>
          </cell>
          <cell r="J1130" t="str">
            <v>MVC</v>
          </cell>
          <cell r="K1130">
            <v>1</v>
          </cell>
          <cell r="L1130">
            <v>110328</v>
          </cell>
          <cell r="M1130" t="str">
            <v>MAR 21</v>
          </cell>
          <cell r="N1130">
            <v>44265</v>
          </cell>
          <cell r="O1130">
            <v>11116528</v>
          </cell>
          <cell r="P1130">
            <v>12800000</v>
          </cell>
          <cell r="Q1130">
            <v>44279</v>
          </cell>
          <cell r="R1130" t="str">
            <v>No</v>
          </cell>
          <cell r="S1130" t="str">
            <v>C49</v>
          </cell>
          <cell r="T1130" t="str">
            <v>SOUTH</v>
          </cell>
          <cell r="U1130" t="str">
            <v>深圳</v>
          </cell>
          <cell r="V1130" t="str">
            <v>SZ 深圳</v>
          </cell>
          <cell r="W1130" t="str">
            <v>JZ</v>
          </cell>
          <cell r="X1130" t="str">
            <v>JPY</v>
          </cell>
          <cell r="Y1130">
            <v>12800000</v>
          </cell>
          <cell r="Z1130">
            <v>1</v>
          </cell>
          <cell r="AA1130">
            <v>12800000</v>
          </cell>
          <cell r="AB1130">
            <v>7.51E-2</v>
          </cell>
          <cell r="AC1130">
            <v>961280</v>
          </cell>
          <cell r="AD1130">
            <v>115353.59999999999</v>
          </cell>
          <cell r="AE1130">
            <v>0.12</v>
          </cell>
          <cell r="AF1130">
            <v>44161</v>
          </cell>
          <cell r="AG1130" t="str">
            <v>DAP HZ</v>
          </cell>
          <cell r="AK1130">
            <v>0.05</v>
          </cell>
          <cell r="AL1130">
            <v>640000</v>
          </cell>
          <cell r="AM1130">
            <v>44167</v>
          </cell>
          <cell r="AN1130" t="str">
            <v>Yes</v>
          </cell>
          <cell r="AO1130">
            <v>0.95</v>
          </cell>
          <cell r="AP1130">
            <v>12160000</v>
          </cell>
          <cell r="AQ1130">
            <v>44260</v>
          </cell>
          <cell r="AR1130">
            <v>44260</v>
          </cell>
          <cell r="AS1130">
            <v>0</v>
          </cell>
          <cell r="AT1130">
            <v>0</v>
          </cell>
          <cell r="AX1130" t="str">
            <v>Yes</v>
          </cell>
          <cell r="AZ1130" t="str">
            <v>Yes</v>
          </cell>
          <cell r="BA1130" t="str">
            <v>Yes</v>
          </cell>
        </row>
        <row r="1131">
          <cell r="A1131" t="str">
            <v>NOV 20</v>
          </cell>
          <cell r="B1131">
            <v>981</v>
          </cell>
          <cell r="C1131" t="str">
            <v>C49SZX20200228JZ</v>
          </cell>
          <cell r="D1131" t="str">
            <v>新明海</v>
          </cell>
          <cell r="E1131" t="str">
            <v>YSM10</v>
          </cell>
          <cell r="F1131" t="str">
            <v>#59648</v>
          </cell>
          <cell r="G1131" t="e">
            <v>#REF!</v>
          </cell>
          <cell r="H1131" t="e">
            <v>#REF!</v>
          </cell>
          <cell r="I1131" t="str">
            <v>R-&gt;L</v>
          </cell>
          <cell r="J1131" t="str">
            <v>MVC</v>
          </cell>
          <cell r="K1131">
            <v>1</v>
          </cell>
          <cell r="L1131">
            <v>110151</v>
          </cell>
          <cell r="M1131" t="str">
            <v>MAR 21</v>
          </cell>
          <cell r="N1131">
            <v>44265</v>
          </cell>
          <cell r="O1131">
            <v>11116528</v>
          </cell>
          <cell r="P1131">
            <v>9000000</v>
          </cell>
          <cell r="Q1131">
            <v>44279</v>
          </cell>
          <cell r="R1131" t="str">
            <v>No</v>
          </cell>
          <cell r="S1131" t="str">
            <v>C49</v>
          </cell>
          <cell r="T1131" t="str">
            <v>SOUTH</v>
          </cell>
          <cell r="U1131" t="str">
            <v>深圳</v>
          </cell>
          <cell r="V1131" t="str">
            <v>SZ 深圳</v>
          </cell>
          <cell r="W1131" t="str">
            <v>JZ</v>
          </cell>
          <cell r="X1131" t="str">
            <v>JPY</v>
          </cell>
          <cell r="Y1131">
            <v>9000000</v>
          </cell>
          <cell r="Z1131">
            <v>1</v>
          </cell>
          <cell r="AA1131">
            <v>9000000</v>
          </cell>
          <cell r="AB1131">
            <v>7.51E-2</v>
          </cell>
          <cell r="AC1131">
            <v>675900</v>
          </cell>
          <cell r="AD1131">
            <v>81108</v>
          </cell>
          <cell r="AE1131">
            <v>0.12</v>
          </cell>
          <cell r="AF1131">
            <v>44161</v>
          </cell>
          <cell r="AG1131" t="str">
            <v>DAP HZ</v>
          </cell>
          <cell r="AK1131">
            <v>0.05</v>
          </cell>
          <cell r="AL1131">
            <v>450000</v>
          </cell>
          <cell r="AM1131">
            <v>44168</v>
          </cell>
          <cell r="AN1131" t="str">
            <v>Yes</v>
          </cell>
          <cell r="AO1131">
            <v>0.95</v>
          </cell>
          <cell r="AP1131">
            <v>8550000</v>
          </cell>
          <cell r="AQ1131">
            <v>44260</v>
          </cell>
          <cell r="AR1131">
            <v>44260</v>
          </cell>
          <cell r="AS1131">
            <v>0</v>
          </cell>
          <cell r="AT1131">
            <v>0</v>
          </cell>
          <cell r="AX1131" t="str">
            <v>Yes</v>
          </cell>
          <cell r="AZ1131" t="str">
            <v>Yes</v>
          </cell>
          <cell r="BA1131" t="str">
            <v>Yes</v>
          </cell>
        </row>
        <row r="1132">
          <cell r="A1132" t="str">
            <v>NOV 20</v>
          </cell>
          <cell r="B1132">
            <v>982</v>
          </cell>
          <cell r="C1132" t="str">
            <v>C49SZX20200218JZ</v>
          </cell>
          <cell r="D1132" t="str">
            <v>深圳健科</v>
          </cell>
          <cell r="E1132" t="str">
            <v>YSM20R-2</v>
          </cell>
          <cell r="F1132" t="str">
            <v>#13903</v>
          </cell>
          <cell r="G1132" t="e">
            <v>#REF!</v>
          </cell>
          <cell r="H1132" t="e">
            <v>#REF!</v>
          </cell>
          <cell r="I1132" t="str">
            <v>R-&gt;L</v>
          </cell>
          <cell r="J1132" t="str">
            <v>No</v>
          </cell>
          <cell r="K1132">
            <v>1</v>
          </cell>
          <cell r="L1132">
            <v>110176</v>
          </cell>
          <cell r="M1132" t="str">
            <v>MAR 21</v>
          </cell>
          <cell r="N1132">
            <v>44263</v>
          </cell>
          <cell r="O1132">
            <v>11116529</v>
          </cell>
          <cell r="P1132">
            <v>13500000</v>
          </cell>
          <cell r="Q1132">
            <v>44257</v>
          </cell>
          <cell r="R1132" t="str">
            <v>No</v>
          </cell>
          <cell r="S1132" t="str">
            <v>C49</v>
          </cell>
          <cell r="T1132" t="str">
            <v>SOUTH</v>
          </cell>
          <cell r="U1132" t="str">
            <v>深圳</v>
          </cell>
          <cell r="V1132" t="str">
            <v>SZ 深圳</v>
          </cell>
          <cell r="W1132" t="str">
            <v>JZ</v>
          </cell>
          <cell r="X1132" t="str">
            <v>JPY</v>
          </cell>
          <cell r="Y1132">
            <v>13500000</v>
          </cell>
          <cell r="Z1132">
            <v>1</v>
          </cell>
          <cell r="AA1132">
            <v>13500000</v>
          </cell>
          <cell r="AB1132">
            <v>7.51E-2</v>
          </cell>
          <cell r="AC1132">
            <v>1013850</v>
          </cell>
          <cell r="AD1132">
            <v>121662</v>
          </cell>
          <cell r="AE1132">
            <v>0.12</v>
          </cell>
          <cell r="AF1132">
            <v>44162</v>
          </cell>
          <cell r="AG1132" t="str">
            <v>DAP SZ</v>
          </cell>
          <cell r="AK1132">
            <v>0.3</v>
          </cell>
          <cell r="AL1132">
            <v>4050000</v>
          </cell>
          <cell r="AM1132">
            <v>44169</v>
          </cell>
          <cell r="AN1132" t="str">
            <v>Yes</v>
          </cell>
          <cell r="AO1132">
            <v>0.7</v>
          </cell>
          <cell r="AP1132">
            <v>9450000</v>
          </cell>
          <cell r="AQ1132">
            <v>44256</v>
          </cell>
          <cell r="AR1132">
            <v>44256</v>
          </cell>
          <cell r="AS1132">
            <v>0.1</v>
          </cell>
          <cell r="AT1132">
            <v>1350000</v>
          </cell>
          <cell r="AU1132">
            <v>44285</v>
          </cell>
          <cell r="AV1132">
            <v>44285</v>
          </cell>
          <cell r="AX1132" t="str">
            <v>Yes</v>
          </cell>
          <cell r="AZ1132" t="str">
            <v>Y</v>
          </cell>
          <cell r="BA1132" t="str">
            <v>Yes</v>
          </cell>
        </row>
        <row r="1133">
          <cell r="A1133" t="str">
            <v>NOV 20</v>
          </cell>
          <cell r="B1133">
            <v>983</v>
          </cell>
          <cell r="C1133" t="str">
            <v>C49SZX20200230SS</v>
          </cell>
          <cell r="D1133" t="str">
            <v>盈通恒翼</v>
          </cell>
          <cell r="E1133" t="str">
            <v>YSM10</v>
          </cell>
          <cell r="F1133" t="str">
            <v>#05344</v>
          </cell>
          <cell r="G1133" t="e">
            <v>#REF!</v>
          </cell>
          <cell r="H1133" t="e">
            <v>#REF!</v>
          </cell>
          <cell r="I1133" t="str">
            <v>R-&gt;L</v>
          </cell>
          <cell r="J1133" t="str">
            <v>No</v>
          </cell>
          <cell r="K1133">
            <v>1</v>
          </cell>
          <cell r="L1133">
            <v>110130</v>
          </cell>
          <cell r="M1133" t="str">
            <v>FEB 21</v>
          </cell>
          <cell r="N1133">
            <v>44256</v>
          </cell>
          <cell r="O1133">
            <v>11116520</v>
          </cell>
          <cell r="P1133">
            <v>7940000</v>
          </cell>
          <cell r="Q1133">
            <v>44253</v>
          </cell>
          <cell r="R1133" t="str">
            <v>Yes</v>
          </cell>
          <cell r="S1133" t="str">
            <v>C49</v>
          </cell>
          <cell r="T1133" t="str">
            <v>SOUTH</v>
          </cell>
          <cell r="U1133" t="str">
            <v>深圳</v>
          </cell>
          <cell r="V1133" t="str">
            <v>SZ 深圳</v>
          </cell>
          <cell r="W1133" t="str">
            <v>SS</v>
          </cell>
          <cell r="X1133" t="str">
            <v>JPY</v>
          </cell>
          <cell r="Y1133">
            <v>7590000</v>
          </cell>
          <cell r="Z1133">
            <v>1</v>
          </cell>
          <cell r="AA1133">
            <v>7590000</v>
          </cell>
          <cell r="AB1133">
            <v>7.51E-2</v>
          </cell>
          <cell r="AC1133">
            <v>570009</v>
          </cell>
          <cell r="AD1133">
            <v>68401.08</v>
          </cell>
          <cell r="AE1133">
            <v>0.12</v>
          </cell>
          <cell r="AF1133">
            <v>44163</v>
          </cell>
          <cell r="AG1133" t="str">
            <v>DAP SZ</v>
          </cell>
          <cell r="AK1133">
            <v>0.1</v>
          </cell>
          <cell r="AL1133">
            <v>759000</v>
          </cell>
          <cell r="AM1133">
            <v>44169</v>
          </cell>
          <cell r="AN1133" t="str">
            <v>Yes</v>
          </cell>
          <cell r="AO1133">
            <v>0.9</v>
          </cell>
          <cell r="AP1133">
            <v>6831000</v>
          </cell>
          <cell r="AQ1133">
            <v>44252</v>
          </cell>
          <cell r="AR1133">
            <v>44252</v>
          </cell>
          <cell r="AS1133">
            <v>0</v>
          </cell>
          <cell r="AT1133">
            <v>0</v>
          </cell>
          <cell r="AX1133" t="str">
            <v>Yes</v>
          </cell>
          <cell r="AZ1133" t="str">
            <v>Y</v>
          </cell>
          <cell r="BA1133" t="str">
            <v>Yes</v>
          </cell>
        </row>
        <row r="1134">
          <cell r="A1134" t="str">
            <v>NOV 20</v>
          </cell>
          <cell r="B1134">
            <v>984</v>
          </cell>
          <cell r="C1134" t="str">
            <v>C49SZX20200231SX</v>
          </cell>
          <cell r="D1134" t="str">
            <v>可祁</v>
          </cell>
          <cell r="E1134" t="str">
            <v>YSM10</v>
          </cell>
          <cell r="F1134" t="str">
            <v>#02379</v>
          </cell>
          <cell r="G1134" t="e">
            <v>#REF!</v>
          </cell>
          <cell r="H1134" t="e">
            <v>#REF!</v>
          </cell>
          <cell r="I1134" t="str">
            <v>L-&gt;R</v>
          </cell>
          <cell r="J1134" t="str">
            <v>MVC</v>
          </cell>
          <cell r="K1134">
            <v>1</v>
          </cell>
          <cell r="L1134">
            <v>110237</v>
          </cell>
          <cell r="M1134" t="str">
            <v>MAR 21</v>
          </cell>
          <cell r="N1134">
            <v>44268</v>
          </cell>
          <cell r="O1134">
            <v>11116537</v>
          </cell>
          <cell r="P1134">
            <v>7575000</v>
          </cell>
          <cell r="Q1134">
            <v>44279</v>
          </cell>
          <cell r="R1134" t="str">
            <v>No</v>
          </cell>
          <cell r="S1134" t="str">
            <v>C49</v>
          </cell>
          <cell r="T1134" t="str">
            <v>SOUTH</v>
          </cell>
          <cell r="U1134" t="str">
            <v>深圳</v>
          </cell>
          <cell r="V1134" t="str">
            <v>SZ 深圳</v>
          </cell>
          <cell r="W1134" t="str">
            <v>SX</v>
          </cell>
          <cell r="X1134" t="str">
            <v>JPY</v>
          </cell>
          <cell r="Y1134">
            <v>7575000</v>
          </cell>
          <cell r="Z1134">
            <v>1</v>
          </cell>
          <cell r="AA1134">
            <v>7575000</v>
          </cell>
          <cell r="AB1134">
            <v>7.51E-2</v>
          </cell>
          <cell r="AC1134">
            <v>568882.5</v>
          </cell>
          <cell r="AD1134">
            <v>68265.899999999994</v>
          </cell>
          <cell r="AE1134">
            <v>0.12</v>
          </cell>
          <cell r="AF1134">
            <v>44165</v>
          </cell>
          <cell r="AG1134" t="str">
            <v>DAP SZ</v>
          </cell>
          <cell r="AK1134">
            <v>0.05</v>
          </cell>
          <cell r="AL1134">
            <v>378750</v>
          </cell>
          <cell r="AM1134">
            <v>44169</v>
          </cell>
          <cell r="AN1134" t="str">
            <v>Yes</v>
          </cell>
          <cell r="AO1134">
            <v>0.95</v>
          </cell>
          <cell r="AP1134">
            <v>7196250</v>
          </cell>
          <cell r="AQ1134">
            <v>44266</v>
          </cell>
          <cell r="AR1134">
            <v>44266</v>
          </cell>
          <cell r="AS1134">
            <v>0</v>
          </cell>
          <cell r="AT1134">
            <v>0</v>
          </cell>
          <cell r="AX1134" t="str">
            <v>Yes</v>
          </cell>
          <cell r="AZ1134" t="str">
            <v>Y</v>
          </cell>
          <cell r="BA1134" t="str">
            <v>Yes</v>
          </cell>
        </row>
        <row r="1135">
          <cell r="A1135" t="str">
            <v>NOV 20</v>
          </cell>
          <cell r="B1135">
            <v>985</v>
          </cell>
          <cell r="C1135" t="str">
            <v>C49SZX20200231SX</v>
          </cell>
          <cell r="D1135" t="str">
            <v>可祁</v>
          </cell>
          <cell r="E1135" t="str">
            <v>YSM10</v>
          </cell>
          <cell r="F1135" t="str">
            <v>#02379</v>
          </cell>
          <cell r="G1135" t="e">
            <v>#REF!</v>
          </cell>
          <cell r="H1135" t="e">
            <v>#REF!</v>
          </cell>
          <cell r="I1135" t="str">
            <v>L-&gt;R</v>
          </cell>
          <cell r="J1135" t="str">
            <v>MVC</v>
          </cell>
          <cell r="K1135">
            <v>1</v>
          </cell>
          <cell r="L1135">
            <v>110237</v>
          </cell>
          <cell r="M1135" t="str">
            <v>MAR 21</v>
          </cell>
          <cell r="N1135">
            <v>44268</v>
          </cell>
          <cell r="O1135">
            <v>11116537</v>
          </cell>
          <cell r="P1135">
            <v>7575000</v>
          </cell>
          <cell r="Q1135">
            <v>44279</v>
          </cell>
          <cell r="R1135" t="str">
            <v>No</v>
          </cell>
          <cell r="S1135" t="str">
            <v>C49</v>
          </cell>
          <cell r="T1135" t="str">
            <v>SOUTH</v>
          </cell>
          <cell r="U1135" t="str">
            <v>深圳</v>
          </cell>
          <cell r="V1135" t="str">
            <v>SZ 深圳</v>
          </cell>
          <cell r="W1135" t="str">
            <v>SX</v>
          </cell>
          <cell r="X1135" t="str">
            <v>JPY</v>
          </cell>
          <cell r="Y1135">
            <v>7575000</v>
          </cell>
          <cell r="Z1135">
            <v>1</v>
          </cell>
          <cell r="AA1135">
            <v>7575000</v>
          </cell>
          <cell r="AB1135">
            <v>7.51E-2</v>
          </cell>
          <cell r="AC1135">
            <v>568882.5</v>
          </cell>
          <cell r="AD1135">
            <v>68265.899999999994</v>
          </cell>
          <cell r="AE1135">
            <v>0.12</v>
          </cell>
          <cell r="AF1135">
            <v>44165</v>
          </cell>
          <cell r="AG1135" t="str">
            <v>DAP SZ</v>
          </cell>
          <cell r="AK1135">
            <v>0.05</v>
          </cell>
          <cell r="AL1135">
            <v>378750</v>
          </cell>
          <cell r="AM1135">
            <v>44169</v>
          </cell>
          <cell r="AN1135" t="str">
            <v>Yes</v>
          </cell>
          <cell r="AO1135">
            <v>0.95</v>
          </cell>
          <cell r="AP1135">
            <v>7196250</v>
          </cell>
          <cell r="AQ1135">
            <v>44266</v>
          </cell>
          <cell r="AR1135">
            <v>44266</v>
          </cell>
          <cell r="AS1135">
            <v>0</v>
          </cell>
          <cell r="AT1135">
            <v>0</v>
          </cell>
          <cell r="AX1135" t="str">
            <v>Yes</v>
          </cell>
          <cell r="AZ1135" t="str">
            <v>Y</v>
          </cell>
          <cell r="BA1135" t="str">
            <v>Yes</v>
          </cell>
        </row>
        <row r="1136">
          <cell r="A1136" t="str">
            <v>DEC 20</v>
          </cell>
          <cell r="B1136">
            <v>986</v>
          </cell>
          <cell r="C1136" t="str">
            <v>C49SZX20200232SX</v>
          </cell>
          <cell r="D1136" t="str">
            <v>永顺创</v>
          </cell>
          <cell r="E1136" t="str">
            <v>YSM10</v>
          </cell>
          <cell r="F1136" t="str">
            <v>#81385</v>
          </cell>
          <cell r="G1136" t="e">
            <v>#REF!</v>
          </cell>
          <cell r="H1136" t="e">
            <v>#REF!</v>
          </cell>
          <cell r="I1136" t="str">
            <v>L-&gt;R</v>
          </cell>
          <cell r="J1136" t="str">
            <v>MVC+ATS15</v>
          </cell>
          <cell r="K1136">
            <v>1</v>
          </cell>
          <cell r="L1136" t="str">
            <v>109991（拆单110121）</v>
          </cell>
          <cell r="M1136" t="str">
            <v>DEC 20</v>
          </cell>
          <cell r="N1136">
            <v>44186</v>
          </cell>
          <cell r="O1136">
            <v>11116487</v>
          </cell>
          <cell r="P1136">
            <v>11338000</v>
          </cell>
          <cell r="Q1136">
            <v>44166</v>
          </cell>
          <cell r="R1136" t="str">
            <v>No</v>
          </cell>
          <cell r="S1136" t="str">
            <v>C49</v>
          </cell>
          <cell r="T1136" t="str">
            <v>SOUTH</v>
          </cell>
          <cell r="U1136" t="str">
            <v>深圳</v>
          </cell>
          <cell r="V1136" t="str">
            <v>SZ 深圳</v>
          </cell>
          <cell r="W1136" t="str">
            <v>SX</v>
          </cell>
          <cell r="X1136" t="str">
            <v>JPY</v>
          </cell>
          <cell r="Y1136">
            <v>11338000</v>
          </cell>
          <cell r="Z1136">
            <v>1</v>
          </cell>
          <cell r="AA1136">
            <v>11338000</v>
          </cell>
          <cell r="AB1136">
            <v>7.6100000000000001E-2</v>
          </cell>
          <cell r="AC1136">
            <v>862821.8</v>
          </cell>
          <cell r="AD1136">
            <v>103538.61599999999</v>
          </cell>
          <cell r="AE1136">
            <v>0.12</v>
          </cell>
          <cell r="AF1136">
            <v>44166</v>
          </cell>
          <cell r="AG1136" t="str">
            <v>DAP SZ</v>
          </cell>
          <cell r="AK1136">
            <v>0.1</v>
          </cell>
          <cell r="AL1136">
            <v>1133800</v>
          </cell>
          <cell r="AM1136">
            <v>44172</v>
          </cell>
          <cell r="AN1136" t="str">
            <v>Yes</v>
          </cell>
          <cell r="AO1136">
            <v>0.9</v>
          </cell>
          <cell r="AP1136">
            <v>10204200</v>
          </cell>
          <cell r="AQ1136">
            <v>44182</v>
          </cell>
          <cell r="AR1136">
            <v>44182</v>
          </cell>
          <cell r="AS1136">
            <v>0</v>
          </cell>
          <cell r="AT1136">
            <v>0</v>
          </cell>
          <cell r="AX1136" t="str">
            <v>Yes</v>
          </cell>
          <cell r="AZ1136" t="str">
            <v>Y</v>
          </cell>
          <cell r="BA1136" t="str">
            <v>Yes</v>
          </cell>
        </row>
        <row r="1137">
          <cell r="A1137" t="str">
            <v>DEC 20</v>
          </cell>
          <cell r="B1137">
            <v>987</v>
          </cell>
          <cell r="C1137" t="str">
            <v>C49SZX20200232SX</v>
          </cell>
          <cell r="D1137" t="str">
            <v>永顺创</v>
          </cell>
          <cell r="E1137" t="str">
            <v>YSM20R-2</v>
          </cell>
          <cell r="F1137" t="str">
            <v>#81385</v>
          </cell>
          <cell r="G1137" t="e">
            <v>#REF!</v>
          </cell>
          <cell r="H1137" t="e">
            <v>#REF!</v>
          </cell>
          <cell r="I1137" t="str">
            <v>L-&gt;R</v>
          </cell>
          <cell r="J1137" t="str">
            <v>cATS10+MVC</v>
          </cell>
          <cell r="K1137">
            <v>1</v>
          </cell>
          <cell r="L1137">
            <v>110152</v>
          </cell>
          <cell r="M1137" t="str">
            <v>MAR 21</v>
          </cell>
          <cell r="N1137">
            <v>44287</v>
          </cell>
          <cell r="O1137">
            <v>11116549</v>
          </cell>
          <cell r="P1137">
            <v>13580000</v>
          </cell>
          <cell r="Q1137">
            <v>44256</v>
          </cell>
          <cell r="R1137" t="str">
            <v>No</v>
          </cell>
          <cell r="S1137" t="str">
            <v>C49</v>
          </cell>
          <cell r="T1137" t="str">
            <v>SOUTH</v>
          </cell>
          <cell r="U1137" t="str">
            <v>深圳</v>
          </cell>
          <cell r="V1137" t="str">
            <v>SZ 深圳</v>
          </cell>
          <cell r="W1137" t="str">
            <v>SX</v>
          </cell>
          <cell r="X1137" t="str">
            <v>JPY</v>
          </cell>
          <cell r="Y1137">
            <v>13580000</v>
          </cell>
          <cell r="Z1137">
            <v>1</v>
          </cell>
          <cell r="AA1137">
            <v>13580000</v>
          </cell>
          <cell r="AB1137">
            <v>7.6100000000000001E-2</v>
          </cell>
          <cell r="AC1137">
            <v>1033438</v>
          </cell>
          <cell r="AD1137">
            <v>124012.56</v>
          </cell>
          <cell r="AE1137">
            <v>0.12</v>
          </cell>
          <cell r="AF1137">
            <v>44166</v>
          </cell>
          <cell r="AG1137" t="str">
            <v>DAP SZ</v>
          </cell>
          <cell r="AK1137">
            <v>0.1</v>
          </cell>
          <cell r="AL1137">
            <v>1358000</v>
          </cell>
          <cell r="AM1137">
            <v>44172</v>
          </cell>
          <cell r="AN1137" t="str">
            <v>Yes</v>
          </cell>
          <cell r="AO1137">
            <v>0.9</v>
          </cell>
          <cell r="AP1137">
            <v>12222000</v>
          </cell>
          <cell r="AQ1137">
            <v>44278</v>
          </cell>
          <cell r="AR1137">
            <v>44278</v>
          </cell>
          <cell r="AS1137">
            <v>0</v>
          </cell>
          <cell r="AT1137">
            <v>0</v>
          </cell>
          <cell r="AX1137" t="str">
            <v>Yes</v>
          </cell>
          <cell r="AZ1137" t="str">
            <v>Y</v>
          </cell>
          <cell r="BA1137" t="str">
            <v>Yes</v>
          </cell>
        </row>
        <row r="1138">
          <cell r="A1138" t="str">
            <v>DEC 20</v>
          </cell>
          <cell r="B1138">
            <v>988</v>
          </cell>
          <cell r="C1138" t="str">
            <v>C49SZX20200232SX</v>
          </cell>
          <cell r="D1138" t="str">
            <v>永顺创</v>
          </cell>
          <cell r="E1138" t="str">
            <v>YSM20R-2</v>
          </cell>
          <cell r="F1138" t="str">
            <v>#81385</v>
          </cell>
          <cell r="G1138" t="e">
            <v>#REF!</v>
          </cell>
          <cell r="H1138" t="e">
            <v>#REF!</v>
          </cell>
          <cell r="I1138" t="str">
            <v>L-&gt;R</v>
          </cell>
          <cell r="J1138" t="str">
            <v>No</v>
          </cell>
          <cell r="K1138">
            <v>1</v>
          </cell>
          <cell r="L1138">
            <v>110133</v>
          </cell>
          <cell r="M1138" t="str">
            <v>MAR 21</v>
          </cell>
          <cell r="N1138">
            <v>44287</v>
          </cell>
          <cell r="O1138">
            <v>11116549</v>
          </cell>
          <cell r="P1138">
            <v>13580000</v>
          </cell>
          <cell r="Q1138">
            <v>44256</v>
          </cell>
          <cell r="R1138" t="str">
            <v>No</v>
          </cell>
          <cell r="S1138" t="str">
            <v>C49</v>
          </cell>
          <cell r="T1138" t="str">
            <v>SOUTH</v>
          </cell>
          <cell r="U1138" t="str">
            <v>深圳</v>
          </cell>
          <cell r="V1138" t="str">
            <v>SZ 深圳</v>
          </cell>
          <cell r="W1138" t="str">
            <v>SX</v>
          </cell>
          <cell r="X1138" t="str">
            <v>JPY</v>
          </cell>
          <cell r="Y1138">
            <v>13580000</v>
          </cell>
          <cell r="Z1138">
            <v>1</v>
          </cell>
          <cell r="AA1138">
            <v>13580000</v>
          </cell>
          <cell r="AB1138">
            <v>7.6100000000000001E-2</v>
          </cell>
          <cell r="AC1138">
            <v>1033438</v>
          </cell>
          <cell r="AD1138">
            <v>124012.56</v>
          </cell>
          <cell r="AE1138">
            <v>0.12</v>
          </cell>
          <cell r="AF1138">
            <v>44166</v>
          </cell>
          <cell r="AG1138" t="str">
            <v>DAP SZ</v>
          </cell>
          <cell r="AK1138">
            <v>0.1</v>
          </cell>
          <cell r="AL1138">
            <v>1358000</v>
          </cell>
          <cell r="AM1138">
            <v>44172</v>
          </cell>
          <cell r="AN1138" t="str">
            <v>Yes</v>
          </cell>
          <cell r="AO1138">
            <v>0.9</v>
          </cell>
          <cell r="AP1138">
            <v>12222000</v>
          </cell>
          <cell r="AQ1138">
            <v>44278</v>
          </cell>
          <cell r="AR1138">
            <v>44278</v>
          </cell>
          <cell r="AS1138">
            <v>0</v>
          </cell>
          <cell r="AT1138">
            <v>0</v>
          </cell>
          <cell r="AX1138" t="str">
            <v>Yes</v>
          </cell>
          <cell r="AZ1138" t="str">
            <v>Y</v>
          </cell>
          <cell r="BA1138" t="str">
            <v>Yes</v>
          </cell>
        </row>
        <row r="1139">
          <cell r="A1139" t="str">
            <v>DEC 20</v>
          </cell>
          <cell r="B1139">
            <v>989</v>
          </cell>
          <cell r="C1139" t="str">
            <v>C49SZX20200162CY</v>
          </cell>
          <cell r="D1139" t="str">
            <v>景硕电子</v>
          </cell>
          <cell r="E1139" t="str">
            <v>YSM10</v>
          </cell>
          <cell r="F1139" t="str">
            <v>#05434</v>
          </cell>
          <cell r="G1139" t="e">
            <v>#REF!</v>
          </cell>
          <cell r="H1139" t="e">
            <v>#REF!</v>
          </cell>
          <cell r="I1139" t="str">
            <v>L-&gt;R</v>
          </cell>
          <cell r="J1139" t="str">
            <v>MVC</v>
          </cell>
          <cell r="K1139">
            <v>1</v>
          </cell>
          <cell r="L1139">
            <v>110131</v>
          </cell>
          <cell r="M1139" t="str">
            <v>FEB 21</v>
          </cell>
          <cell r="N1139">
            <v>44259</v>
          </cell>
          <cell r="O1139">
            <v>11116523</v>
          </cell>
          <cell r="P1139">
            <v>8225000</v>
          </cell>
          <cell r="Q1139">
            <v>44228</v>
          </cell>
          <cell r="R1139" t="str">
            <v>No</v>
          </cell>
          <cell r="S1139" t="str">
            <v>C49</v>
          </cell>
          <cell r="T1139" t="str">
            <v>SOUTH</v>
          </cell>
          <cell r="U1139" t="str">
            <v>深圳</v>
          </cell>
          <cell r="V1139" t="str">
            <v>SZ 深圳</v>
          </cell>
          <cell r="W1139" t="str">
            <v>CY</v>
          </cell>
          <cell r="X1139" t="str">
            <v>JPY</v>
          </cell>
          <cell r="Y1139">
            <v>8225000</v>
          </cell>
          <cell r="Z1139">
            <v>1</v>
          </cell>
          <cell r="AA1139">
            <v>8225000</v>
          </cell>
          <cell r="AB1139">
            <v>7.6100000000000001E-2</v>
          </cell>
          <cell r="AC1139">
            <v>625922.5</v>
          </cell>
          <cell r="AD1139">
            <v>75110.7</v>
          </cell>
          <cell r="AE1139">
            <v>0.12</v>
          </cell>
          <cell r="AF1139">
            <v>44167</v>
          </cell>
          <cell r="AG1139" t="str">
            <v>DAP SZ</v>
          </cell>
          <cell r="AK1139">
            <v>0.1</v>
          </cell>
          <cell r="AL1139">
            <v>822500</v>
          </cell>
          <cell r="AM1139">
            <v>44173</v>
          </cell>
          <cell r="AN1139" t="str">
            <v>Yes</v>
          </cell>
          <cell r="AO1139">
            <v>0.9</v>
          </cell>
          <cell r="AP1139">
            <v>7402500</v>
          </cell>
          <cell r="AQ1139">
            <v>44252</v>
          </cell>
          <cell r="AR1139">
            <v>44252</v>
          </cell>
          <cell r="AS1139">
            <v>0</v>
          </cell>
          <cell r="AT1139">
            <v>0</v>
          </cell>
          <cell r="AX1139" t="str">
            <v>Yes</v>
          </cell>
          <cell r="AZ1139" t="str">
            <v>Y</v>
          </cell>
          <cell r="BA1139" t="str">
            <v>Yes</v>
          </cell>
        </row>
        <row r="1140">
          <cell r="A1140" t="str">
            <v>DEC 20</v>
          </cell>
          <cell r="B1140">
            <v>990</v>
          </cell>
          <cell r="C1140" t="str">
            <v>C49SZX20200080DY</v>
          </cell>
          <cell r="D1140" t="str">
            <v>富源晟</v>
          </cell>
          <cell r="E1140" t="str">
            <v>YSM20R-2</v>
          </cell>
          <cell r="F1140" t="str">
            <v>#05342</v>
          </cell>
          <cell r="G1140" t="e">
            <v>#REF!</v>
          </cell>
          <cell r="H1140" t="e">
            <v>#REF!</v>
          </cell>
          <cell r="I1140" t="str">
            <v>L-&gt;R</v>
          </cell>
          <cell r="J1140" t="str">
            <v>No</v>
          </cell>
          <cell r="K1140">
            <v>1</v>
          </cell>
          <cell r="L1140">
            <v>110133</v>
          </cell>
          <cell r="M1140" t="str">
            <v>APR 21</v>
          </cell>
          <cell r="N1140">
            <v>44322</v>
          </cell>
          <cell r="O1140">
            <v>11100479</v>
          </cell>
          <cell r="P1140">
            <v>900000</v>
          </cell>
          <cell r="Q1140">
            <v>44317</v>
          </cell>
          <cell r="R1140" t="str">
            <v>Yes</v>
          </cell>
          <cell r="S1140" t="str">
            <v>C49</v>
          </cell>
          <cell r="T1140" t="str">
            <v>SOUTH</v>
          </cell>
          <cell r="U1140" t="str">
            <v>深圳</v>
          </cell>
          <cell r="V1140" t="str">
            <v>SZ 深圳</v>
          </cell>
          <cell r="W1140" t="str">
            <v>DY</v>
          </cell>
          <cell r="X1140" t="str">
            <v>RMB</v>
          </cell>
          <cell r="Y1140">
            <v>900000</v>
          </cell>
          <cell r="Z1140">
            <v>1.1299999999999999</v>
          </cell>
          <cell r="AA1140">
            <v>900000</v>
          </cell>
          <cell r="AB1140">
            <v>1.175</v>
          </cell>
          <cell r="AC1140">
            <v>935840.70796460181</v>
          </cell>
          <cell r="AD1140">
            <v>112300.88495575222</v>
          </cell>
          <cell r="AE1140">
            <v>0.12</v>
          </cell>
          <cell r="AF1140">
            <v>44173</v>
          </cell>
          <cell r="AG1140" t="str">
            <v>含税到厂</v>
          </cell>
          <cell r="AK1140">
            <v>0.1</v>
          </cell>
          <cell r="AL1140">
            <v>90000</v>
          </cell>
          <cell r="AM1140">
            <v>44197</v>
          </cell>
          <cell r="AN1140" t="str">
            <v>Yes</v>
          </cell>
          <cell r="AO1140">
            <v>0.9</v>
          </cell>
          <cell r="AP1140">
            <v>810000</v>
          </cell>
          <cell r="AQ1140">
            <v>44315</v>
          </cell>
          <cell r="AR1140">
            <v>44315</v>
          </cell>
          <cell r="AS1140">
            <v>0</v>
          </cell>
          <cell r="AT1140">
            <v>0</v>
          </cell>
          <cell r="AX1140" t="str">
            <v>Yes</v>
          </cell>
          <cell r="AZ1140" t="str">
            <v>Y</v>
          </cell>
          <cell r="BA1140" t="str">
            <v>Yes</v>
          </cell>
        </row>
        <row r="1141">
          <cell r="A1141" t="str">
            <v>DEC 20</v>
          </cell>
          <cell r="B1141">
            <v>991</v>
          </cell>
          <cell r="C1141" t="str">
            <v>C49SZX20200080DY</v>
          </cell>
          <cell r="D1141" t="str">
            <v>富源晟</v>
          </cell>
          <cell r="E1141" t="str">
            <v>YSM10</v>
          </cell>
          <cell r="F1141" t="str">
            <v>#05342</v>
          </cell>
          <cell r="G1141" t="e">
            <v>#REF!</v>
          </cell>
          <cell r="H1141" t="e">
            <v>#REF!</v>
          </cell>
          <cell r="I1141" t="str">
            <v>L-&gt;R</v>
          </cell>
          <cell r="J1141" t="str">
            <v>MVC</v>
          </cell>
          <cell r="K1141">
            <v>1</v>
          </cell>
          <cell r="L1141" t="str">
            <v>110347(拆单110337)</v>
          </cell>
          <cell r="M1141" t="str">
            <v>MAY 21</v>
          </cell>
          <cell r="N1141">
            <v>44322</v>
          </cell>
          <cell r="O1141">
            <v>11100479</v>
          </cell>
          <cell r="P1141">
            <v>630000</v>
          </cell>
          <cell r="Q1141">
            <v>44317</v>
          </cell>
          <cell r="R1141" t="str">
            <v>Yes</v>
          </cell>
          <cell r="S1141" t="str">
            <v>C49</v>
          </cell>
          <cell r="T1141" t="str">
            <v>SOUTH</v>
          </cell>
          <cell r="U1141" t="str">
            <v>深圳</v>
          </cell>
          <cell r="V1141" t="str">
            <v>SZ 深圳</v>
          </cell>
          <cell r="W1141" t="str">
            <v>DY</v>
          </cell>
          <cell r="X1141" t="str">
            <v>RMB</v>
          </cell>
          <cell r="Y1141">
            <v>630000</v>
          </cell>
          <cell r="Z1141">
            <v>1.1299999999999999</v>
          </cell>
          <cell r="AA1141">
            <v>630000</v>
          </cell>
          <cell r="AB1141">
            <v>1.175</v>
          </cell>
          <cell r="AC1141">
            <v>655088.49557522126</v>
          </cell>
          <cell r="AD1141">
            <v>78610.619469026555</v>
          </cell>
          <cell r="AE1141">
            <v>0.12</v>
          </cell>
          <cell r="AF1141">
            <v>44173</v>
          </cell>
          <cell r="AG1141" t="str">
            <v>含税到厂</v>
          </cell>
          <cell r="AK1141">
            <v>0.1</v>
          </cell>
          <cell r="AL1141">
            <v>63000</v>
          </cell>
          <cell r="AM1141">
            <v>44197</v>
          </cell>
          <cell r="AN1141" t="str">
            <v>Yes</v>
          </cell>
          <cell r="AO1141">
            <v>0.9</v>
          </cell>
          <cell r="AP1141">
            <v>567000</v>
          </cell>
          <cell r="AQ1141">
            <v>44315</v>
          </cell>
          <cell r="AR1141">
            <v>44315</v>
          </cell>
          <cell r="AS1141">
            <v>0</v>
          </cell>
          <cell r="AT1141">
            <v>0</v>
          </cell>
          <cell r="AX1141" t="str">
            <v>Yes</v>
          </cell>
          <cell r="AZ1141" t="str">
            <v>Y</v>
          </cell>
          <cell r="BA1141" t="str">
            <v>Yes</v>
          </cell>
        </row>
        <row r="1142">
          <cell r="A1142" t="str">
            <v>DEC 20</v>
          </cell>
          <cell r="B1142">
            <v>992</v>
          </cell>
          <cell r="C1142" t="str">
            <v>C49SZX20200237SX</v>
          </cell>
          <cell r="D1142" t="str">
            <v>岚新</v>
          </cell>
          <cell r="E1142" t="str">
            <v>YSM10</v>
          </cell>
          <cell r="F1142" t="str">
            <v>#05453</v>
          </cell>
          <cell r="G1142" t="e">
            <v>#REF!</v>
          </cell>
          <cell r="H1142" t="e">
            <v>#REF!</v>
          </cell>
          <cell r="I1142" t="str">
            <v>L-&gt;R</v>
          </cell>
          <cell r="J1142" t="str">
            <v>Rear站位</v>
          </cell>
          <cell r="K1142">
            <v>1</v>
          </cell>
          <cell r="L1142">
            <v>110297</v>
          </cell>
          <cell r="M1142" t="str">
            <v>MAR 21</v>
          </cell>
          <cell r="N1142">
            <v>44272</v>
          </cell>
          <cell r="O1142">
            <v>11116540</v>
          </cell>
          <cell r="P1142">
            <v>8600000</v>
          </cell>
          <cell r="Q1142">
            <v>44279</v>
          </cell>
          <cell r="R1142" t="str">
            <v>Yes</v>
          </cell>
          <cell r="S1142" t="str">
            <v>C49</v>
          </cell>
          <cell r="T1142" t="str">
            <v>SOUTH</v>
          </cell>
          <cell r="U1142" t="str">
            <v>深圳</v>
          </cell>
          <cell r="V1142" t="str">
            <v>SZ 深圳</v>
          </cell>
          <cell r="W1142" t="str">
            <v>SX</v>
          </cell>
          <cell r="X1142" t="str">
            <v>JPY</v>
          </cell>
          <cell r="Y1142">
            <v>8600000</v>
          </cell>
          <cell r="Z1142">
            <v>1</v>
          </cell>
          <cell r="AA1142">
            <v>8600000</v>
          </cell>
          <cell r="AB1142">
            <v>7.6100000000000001E-2</v>
          </cell>
          <cell r="AC1142">
            <v>654460</v>
          </cell>
          <cell r="AD1142">
            <v>78535.199999999997</v>
          </cell>
          <cell r="AE1142">
            <v>0.12</v>
          </cell>
          <cell r="AF1142">
            <v>44173</v>
          </cell>
          <cell r="AG1142" t="str">
            <v>DAP SZ</v>
          </cell>
          <cell r="AK1142">
            <v>0.2</v>
          </cell>
          <cell r="AL1142">
            <v>1720000</v>
          </cell>
          <cell r="AM1142">
            <v>44166</v>
          </cell>
          <cell r="AN1142" t="str">
            <v>Yes</v>
          </cell>
          <cell r="AO1142">
            <v>0.8</v>
          </cell>
          <cell r="AP1142">
            <v>6880000</v>
          </cell>
          <cell r="AQ1142">
            <v>44266</v>
          </cell>
          <cell r="AR1142">
            <v>44266</v>
          </cell>
          <cell r="AS1142">
            <v>0</v>
          </cell>
          <cell r="AT1142">
            <v>0</v>
          </cell>
          <cell r="AX1142" t="str">
            <v>Yes</v>
          </cell>
          <cell r="AZ1142" t="str">
            <v>Y</v>
          </cell>
          <cell r="BA1142" t="str">
            <v>Y</v>
          </cell>
        </row>
        <row r="1143">
          <cell r="A1143" t="str">
            <v>DEC 20</v>
          </cell>
          <cell r="B1143">
            <v>993</v>
          </cell>
          <cell r="C1143" t="str">
            <v>C49SZX20200237SX</v>
          </cell>
          <cell r="D1143" t="str">
            <v>岚新</v>
          </cell>
          <cell r="E1143" t="str">
            <v>YSM10</v>
          </cell>
          <cell r="F1143" t="str">
            <v>#05453</v>
          </cell>
          <cell r="G1143" t="e">
            <v>#REF!</v>
          </cell>
          <cell r="H1143" t="e">
            <v>#REF!</v>
          </cell>
          <cell r="I1143" t="str">
            <v>L-&gt;R</v>
          </cell>
          <cell r="J1143" t="str">
            <v>No</v>
          </cell>
          <cell r="K1143">
            <v>1</v>
          </cell>
          <cell r="L1143">
            <v>110150</v>
          </cell>
          <cell r="M1143" t="str">
            <v>MAR 21</v>
          </cell>
          <cell r="N1143">
            <v>44272</v>
          </cell>
          <cell r="O1143">
            <v>11116540</v>
          </cell>
          <cell r="P1143">
            <v>8600000</v>
          </cell>
          <cell r="Q1143">
            <v>44279</v>
          </cell>
          <cell r="R1143" t="str">
            <v>Yes</v>
          </cell>
          <cell r="S1143" t="str">
            <v>C49</v>
          </cell>
          <cell r="T1143" t="str">
            <v>SOUTH</v>
          </cell>
          <cell r="U1143" t="str">
            <v>深圳</v>
          </cell>
          <cell r="V1143" t="str">
            <v>SZ 深圳</v>
          </cell>
          <cell r="W1143" t="str">
            <v>SX</v>
          </cell>
          <cell r="X1143" t="str">
            <v>JPY</v>
          </cell>
          <cell r="Y1143">
            <v>8600000</v>
          </cell>
          <cell r="Z1143">
            <v>1</v>
          </cell>
          <cell r="AA1143">
            <v>8600000</v>
          </cell>
          <cell r="AB1143">
            <v>7.6100000000000001E-2</v>
          </cell>
          <cell r="AC1143">
            <v>654460</v>
          </cell>
          <cell r="AD1143">
            <v>78535.199999999997</v>
          </cell>
          <cell r="AE1143">
            <v>0.12</v>
          </cell>
          <cell r="AF1143">
            <v>44173</v>
          </cell>
          <cell r="AG1143" t="str">
            <v>DAP SZ</v>
          </cell>
          <cell r="AK1143">
            <v>0.2</v>
          </cell>
          <cell r="AL1143">
            <v>1720000</v>
          </cell>
          <cell r="AM1143">
            <v>44166</v>
          </cell>
          <cell r="AN1143" t="str">
            <v>Yes</v>
          </cell>
          <cell r="AO1143">
            <v>0.8</v>
          </cell>
          <cell r="AP1143">
            <v>6880000</v>
          </cell>
          <cell r="AQ1143">
            <v>44266</v>
          </cell>
          <cell r="AR1143">
            <v>44266</v>
          </cell>
          <cell r="AS1143">
            <v>0</v>
          </cell>
          <cell r="AT1143">
            <v>0</v>
          </cell>
          <cell r="AX1143" t="str">
            <v>Yes</v>
          </cell>
          <cell r="AZ1143" t="str">
            <v>Y</v>
          </cell>
          <cell r="BA1143" t="str">
            <v>Y</v>
          </cell>
        </row>
        <row r="1144">
          <cell r="A1144" t="str">
            <v>DEC 20</v>
          </cell>
          <cell r="B1144">
            <v>994</v>
          </cell>
          <cell r="C1144" t="str">
            <v>C49SZX20200238SX</v>
          </cell>
          <cell r="D1144" t="str">
            <v>岚新</v>
          </cell>
          <cell r="E1144" t="str">
            <v>YSM10</v>
          </cell>
          <cell r="F1144" t="str">
            <v>#05453</v>
          </cell>
          <cell r="G1144" t="e">
            <v>#REF!</v>
          </cell>
          <cell r="H1144" t="e">
            <v>#REF!</v>
          </cell>
          <cell r="I1144" t="str">
            <v>L-&gt;R</v>
          </cell>
          <cell r="J1144" t="str">
            <v>No</v>
          </cell>
          <cell r="K1144">
            <v>1</v>
          </cell>
          <cell r="L1144" t="e">
            <v>#N/A</v>
          </cell>
          <cell r="M1144" t="e">
            <v>#N/A</v>
          </cell>
          <cell r="N1144"/>
          <cell r="O1144"/>
          <cell r="P1144"/>
          <cell r="Q1144"/>
          <cell r="R1144" t="str">
            <v>Yes</v>
          </cell>
          <cell r="S1144" t="str">
            <v>C49</v>
          </cell>
          <cell r="T1144" t="str">
            <v>SOUTH</v>
          </cell>
          <cell r="U1144" t="str">
            <v>深圳</v>
          </cell>
          <cell r="V1144" t="str">
            <v>SZ 深圳</v>
          </cell>
          <cell r="W1144" t="str">
            <v>SX</v>
          </cell>
          <cell r="X1144" t="str">
            <v>JPY</v>
          </cell>
          <cell r="Y1144">
            <v>8150000</v>
          </cell>
          <cell r="Z1144">
            <v>1</v>
          </cell>
          <cell r="AA1144">
            <v>8150000</v>
          </cell>
          <cell r="AB1144">
            <v>7.6100000000000001E-2</v>
          </cell>
          <cell r="AC1144">
            <v>620215</v>
          </cell>
          <cell r="AD1144">
            <v>74425.8</v>
          </cell>
          <cell r="AE1144">
            <v>0.12</v>
          </cell>
          <cell r="AF1144">
            <v>44173</v>
          </cell>
          <cell r="AG1144" t="str">
            <v>DAP SZ</v>
          </cell>
          <cell r="AI1144"/>
          <cell r="AJ1144"/>
          <cell r="AK1144">
            <v>0.2</v>
          </cell>
          <cell r="AL1144">
            <v>1630000</v>
          </cell>
          <cell r="AM1144"/>
          <cell r="AN1144" t="str">
            <v>No</v>
          </cell>
          <cell r="AO1144">
            <v>0.8</v>
          </cell>
          <cell r="AP1144">
            <v>6520000</v>
          </cell>
          <cell r="AQ1144"/>
          <cell r="AR1144"/>
          <cell r="AS1144">
            <v>0</v>
          </cell>
          <cell r="AT1144">
            <v>0</v>
          </cell>
          <cell r="AV1144"/>
          <cell r="AX1144" t="str">
            <v>Cancel</v>
          </cell>
          <cell r="AY1144"/>
          <cell r="AZ1144"/>
          <cell r="BA1144" t="str">
            <v>Cancel</v>
          </cell>
          <cell r="BB1144" t="str">
            <v>2022-3-25Ken邮件通知</v>
          </cell>
        </row>
        <row r="1145">
          <cell r="A1145" t="str">
            <v>DEC 20</v>
          </cell>
          <cell r="B1145">
            <v>995</v>
          </cell>
          <cell r="C1145" t="str">
            <v>C49SZX20200238SX</v>
          </cell>
          <cell r="D1145" t="str">
            <v>岚新</v>
          </cell>
          <cell r="E1145" t="str">
            <v>YSM10</v>
          </cell>
          <cell r="F1145" t="str">
            <v>#05453</v>
          </cell>
          <cell r="G1145" t="e">
            <v>#REF!</v>
          </cell>
          <cell r="H1145" t="e">
            <v>#REF!</v>
          </cell>
          <cell r="I1145" t="str">
            <v>L-&gt;R</v>
          </cell>
          <cell r="J1145" t="str">
            <v>No</v>
          </cell>
          <cell r="K1145">
            <v>1</v>
          </cell>
          <cell r="L1145" t="e">
            <v>#N/A</v>
          </cell>
          <cell r="M1145" t="e">
            <v>#N/A</v>
          </cell>
          <cell r="N1145"/>
          <cell r="O1145"/>
          <cell r="P1145"/>
          <cell r="Q1145"/>
          <cell r="R1145" t="str">
            <v>Yes</v>
          </cell>
          <cell r="S1145" t="str">
            <v>C49</v>
          </cell>
          <cell r="T1145" t="str">
            <v>SOUTH</v>
          </cell>
          <cell r="U1145" t="str">
            <v>深圳</v>
          </cell>
          <cell r="V1145" t="str">
            <v>SZ 深圳</v>
          </cell>
          <cell r="W1145" t="str">
            <v>SX</v>
          </cell>
          <cell r="X1145" t="str">
            <v>JPY</v>
          </cell>
          <cell r="Y1145">
            <v>8150000</v>
          </cell>
          <cell r="Z1145">
            <v>1</v>
          </cell>
          <cell r="AA1145">
            <v>8150000</v>
          </cell>
          <cell r="AB1145">
            <v>7.6100000000000001E-2</v>
          </cell>
          <cell r="AC1145">
            <v>620215</v>
          </cell>
          <cell r="AD1145">
            <v>74425.8</v>
          </cell>
          <cell r="AE1145">
            <v>0.12</v>
          </cell>
          <cell r="AF1145">
            <v>44173</v>
          </cell>
          <cell r="AG1145" t="str">
            <v>DAP SZ</v>
          </cell>
          <cell r="AI1145"/>
          <cell r="AJ1145"/>
          <cell r="AK1145">
            <v>0.2</v>
          </cell>
          <cell r="AL1145">
            <v>1630000</v>
          </cell>
          <cell r="AM1145"/>
          <cell r="AN1145" t="str">
            <v>No</v>
          </cell>
          <cell r="AO1145">
            <v>0.8</v>
          </cell>
          <cell r="AP1145">
            <v>6520000</v>
          </cell>
          <cell r="AQ1145"/>
          <cell r="AR1145"/>
          <cell r="AS1145">
            <v>0</v>
          </cell>
          <cell r="AT1145">
            <v>0</v>
          </cell>
          <cell r="AV1145"/>
          <cell r="AX1145" t="str">
            <v>Cancel</v>
          </cell>
          <cell r="AY1145"/>
          <cell r="AZ1145"/>
          <cell r="BA1145" t="str">
            <v>Cancel</v>
          </cell>
          <cell r="BB1145" t="str">
            <v>2022-3-25Ken邮件通知</v>
          </cell>
        </row>
        <row r="1146">
          <cell r="A1146" t="str">
            <v>DEC 20</v>
          </cell>
          <cell r="B1146">
            <v>996</v>
          </cell>
          <cell r="C1146" t="str">
            <v>C49SZX20200238SX</v>
          </cell>
          <cell r="D1146" t="str">
            <v>岚新</v>
          </cell>
          <cell r="E1146" t="str">
            <v>YSM10</v>
          </cell>
          <cell r="F1146" t="str">
            <v>#05453</v>
          </cell>
          <cell r="G1146" t="e">
            <v>#REF!</v>
          </cell>
          <cell r="H1146" t="e">
            <v>#REF!</v>
          </cell>
          <cell r="I1146" t="str">
            <v>L-&gt;R</v>
          </cell>
          <cell r="J1146" t="str">
            <v>No</v>
          </cell>
          <cell r="K1146">
            <v>1</v>
          </cell>
          <cell r="L1146" t="e">
            <v>#N/A</v>
          </cell>
          <cell r="M1146" t="e">
            <v>#N/A</v>
          </cell>
          <cell r="N1146"/>
          <cell r="O1146"/>
          <cell r="P1146"/>
          <cell r="Q1146"/>
          <cell r="R1146" t="str">
            <v>Yes</v>
          </cell>
          <cell r="S1146" t="str">
            <v>C49</v>
          </cell>
          <cell r="T1146" t="str">
            <v>SOUTH</v>
          </cell>
          <cell r="U1146" t="str">
            <v>深圳</v>
          </cell>
          <cell r="V1146" t="str">
            <v>SZ 深圳</v>
          </cell>
          <cell r="W1146" t="str">
            <v>SX</v>
          </cell>
          <cell r="X1146" t="str">
            <v>JPY</v>
          </cell>
          <cell r="Y1146">
            <v>8150000</v>
          </cell>
          <cell r="Z1146">
            <v>1</v>
          </cell>
          <cell r="AA1146">
            <v>8150000</v>
          </cell>
          <cell r="AB1146">
            <v>7.6100000000000001E-2</v>
          </cell>
          <cell r="AC1146">
            <v>620215</v>
          </cell>
          <cell r="AD1146">
            <v>74425.8</v>
          </cell>
          <cell r="AE1146">
            <v>0.12</v>
          </cell>
          <cell r="AF1146">
            <v>44173</v>
          </cell>
          <cell r="AG1146" t="str">
            <v>DAP SZ</v>
          </cell>
          <cell r="AI1146"/>
          <cell r="AJ1146"/>
          <cell r="AK1146">
            <v>0.2</v>
          </cell>
          <cell r="AL1146">
            <v>1630000</v>
          </cell>
          <cell r="AM1146"/>
          <cell r="AN1146" t="str">
            <v>No</v>
          </cell>
          <cell r="AO1146">
            <v>0.8</v>
          </cell>
          <cell r="AP1146">
            <v>6520000</v>
          </cell>
          <cell r="AQ1146"/>
          <cell r="AR1146"/>
          <cell r="AS1146">
            <v>0</v>
          </cell>
          <cell r="AT1146">
            <v>0</v>
          </cell>
          <cell r="AV1146"/>
          <cell r="AX1146" t="str">
            <v>Cancel</v>
          </cell>
          <cell r="AY1146"/>
          <cell r="AZ1146"/>
          <cell r="BA1146" t="str">
            <v>Cancel</v>
          </cell>
          <cell r="BB1146" t="str">
            <v>2022-3-25Ken邮件通知</v>
          </cell>
        </row>
        <row r="1147">
          <cell r="A1147" t="str">
            <v>DEC 20</v>
          </cell>
          <cell r="B1147">
            <v>997</v>
          </cell>
          <cell r="C1147" t="str">
            <v>C49SZX20200238SX</v>
          </cell>
          <cell r="D1147" t="str">
            <v>岚新</v>
          </cell>
          <cell r="E1147" t="str">
            <v>YSM10</v>
          </cell>
          <cell r="F1147" t="str">
            <v>#05453</v>
          </cell>
          <cell r="G1147" t="e">
            <v>#REF!</v>
          </cell>
          <cell r="H1147" t="e">
            <v>#REF!</v>
          </cell>
          <cell r="I1147" t="str">
            <v>L-&gt;R</v>
          </cell>
          <cell r="J1147" t="str">
            <v>No</v>
          </cell>
          <cell r="K1147">
            <v>1</v>
          </cell>
          <cell r="L1147" t="e">
            <v>#N/A</v>
          </cell>
          <cell r="M1147" t="e">
            <v>#N/A</v>
          </cell>
          <cell r="N1147"/>
          <cell r="O1147"/>
          <cell r="P1147"/>
          <cell r="Q1147"/>
          <cell r="R1147" t="str">
            <v>Yes</v>
          </cell>
          <cell r="S1147" t="str">
            <v>C49</v>
          </cell>
          <cell r="T1147" t="str">
            <v>SOUTH</v>
          </cell>
          <cell r="U1147" t="str">
            <v>深圳</v>
          </cell>
          <cell r="V1147" t="str">
            <v>SZ 深圳</v>
          </cell>
          <cell r="W1147" t="str">
            <v>SX</v>
          </cell>
          <cell r="X1147" t="str">
            <v>JPY</v>
          </cell>
          <cell r="Y1147">
            <v>8150000</v>
          </cell>
          <cell r="Z1147">
            <v>1</v>
          </cell>
          <cell r="AA1147">
            <v>8150000</v>
          </cell>
          <cell r="AB1147">
            <v>7.6100000000000001E-2</v>
          </cell>
          <cell r="AC1147">
            <v>620215</v>
          </cell>
          <cell r="AD1147">
            <v>74425.8</v>
          </cell>
          <cell r="AE1147">
            <v>0.12</v>
          </cell>
          <cell r="AF1147">
            <v>44173</v>
          </cell>
          <cell r="AG1147" t="str">
            <v>DAP SZ</v>
          </cell>
          <cell r="AI1147"/>
          <cell r="AJ1147"/>
          <cell r="AK1147">
            <v>0.2</v>
          </cell>
          <cell r="AL1147">
            <v>1630000</v>
          </cell>
          <cell r="AM1147"/>
          <cell r="AN1147" t="str">
            <v>No</v>
          </cell>
          <cell r="AO1147">
            <v>0.8</v>
          </cell>
          <cell r="AP1147">
            <v>6520000</v>
          </cell>
          <cell r="AQ1147"/>
          <cell r="AR1147"/>
          <cell r="AS1147">
            <v>0</v>
          </cell>
          <cell r="AT1147">
            <v>0</v>
          </cell>
          <cell r="AV1147"/>
          <cell r="AX1147" t="str">
            <v>Cancel</v>
          </cell>
          <cell r="AY1147"/>
          <cell r="AZ1147"/>
          <cell r="BA1147" t="str">
            <v>Cancel</v>
          </cell>
          <cell r="BB1147" t="str">
            <v>2022-3-25Ken邮件通知</v>
          </cell>
        </row>
        <row r="1148">
          <cell r="A1148" t="str">
            <v>DEC 20</v>
          </cell>
          <cell r="B1148">
            <v>998</v>
          </cell>
          <cell r="C1148" t="str">
            <v>C49SZX20200240JL</v>
          </cell>
          <cell r="D1148" t="str">
            <v>金睿通</v>
          </cell>
          <cell r="E1148" t="str">
            <v>YSM20R-2</v>
          </cell>
          <cell r="F1148" t="str">
            <v>#75724</v>
          </cell>
          <cell r="G1148" t="e">
            <v>#REF!</v>
          </cell>
          <cell r="H1148" t="e">
            <v>#REF!</v>
          </cell>
          <cell r="I1148" t="str">
            <v>L-&gt;R</v>
          </cell>
          <cell r="J1148" t="str">
            <v>No</v>
          </cell>
          <cell r="K1148">
            <v>1</v>
          </cell>
          <cell r="L1148" t="e">
            <v>#N/A</v>
          </cell>
          <cell r="M1148" t="e">
            <v>#N/A</v>
          </cell>
          <cell r="O1148"/>
          <cell r="P1148"/>
          <cell r="Q1148"/>
          <cell r="R1148" t="str">
            <v>No</v>
          </cell>
          <cell r="S1148" t="str">
            <v>C49</v>
          </cell>
          <cell r="T1148" t="str">
            <v>SOUTH</v>
          </cell>
          <cell r="U1148" t="str">
            <v>深圳</v>
          </cell>
          <cell r="V1148" t="str">
            <v>SZ 深圳</v>
          </cell>
          <cell r="W1148" t="str">
            <v>JL</v>
          </cell>
          <cell r="X1148" t="str">
            <v>JPY</v>
          </cell>
          <cell r="Y1148">
            <v>11530000</v>
          </cell>
          <cell r="Z1148">
            <v>1</v>
          </cell>
          <cell r="AA1148">
            <v>11530000</v>
          </cell>
          <cell r="AB1148">
            <v>7.6100000000000001E-2</v>
          </cell>
          <cell r="AC1148">
            <v>877433</v>
          </cell>
          <cell r="AD1148">
            <v>105291.95999999999</v>
          </cell>
          <cell r="AE1148">
            <v>0.12</v>
          </cell>
          <cell r="AF1148">
            <v>44175</v>
          </cell>
          <cell r="AG1148" t="str">
            <v>CIF HK</v>
          </cell>
          <cell r="AI1148"/>
          <cell r="AK1148">
            <v>0.2</v>
          </cell>
          <cell r="AL1148">
            <v>2306000</v>
          </cell>
          <cell r="AM1148"/>
          <cell r="AN1148" t="str">
            <v>No</v>
          </cell>
          <cell r="AO1148">
            <v>0.8</v>
          </cell>
          <cell r="AP1148">
            <v>9224000</v>
          </cell>
          <cell r="AQ1148"/>
          <cell r="AR1148"/>
          <cell r="AS1148">
            <v>0</v>
          </cell>
          <cell r="AT1148">
            <v>0</v>
          </cell>
          <cell r="AX1148" t="str">
            <v>Cancel</v>
          </cell>
          <cell r="AY1148"/>
          <cell r="AZ1148"/>
          <cell r="BA1148" t="str">
            <v>Cancel</v>
          </cell>
          <cell r="BB1148" t="str">
            <v>2022-10-10Ken邮件通知</v>
          </cell>
        </row>
        <row r="1149">
          <cell r="A1149" t="str">
            <v>DEC 20</v>
          </cell>
          <cell r="B1149">
            <v>999</v>
          </cell>
          <cell r="C1149" t="str">
            <v>C49SZX20200240JL</v>
          </cell>
          <cell r="D1149" t="str">
            <v>金睿通</v>
          </cell>
          <cell r="E1149" t="str">
            <v>YSM20R-2</v>
          </cell>
          <cell r="F1149" t="str">
            <v>#75724</v>
          </cell>
          <cell r="G1149" t="e">
            <v>#REF!</v>
          </cell>
          <cell r="H1149" t="e">
            <v>#REF!</v>
          </cell>
          <cell r="I1149" t="str">
            <v>L-&gt;R</v>
          </cell>
          <cell r="J1149" t="str">
            <v>No</v>
          </cell>
          <cell r="K1149">
            <v>1</v>
          </cell>
          <cell r="L1149" t="e">
            <v>#N/A</v>
          </cell>
          <cell r="M1149" t="e">
            <v>#N/A</v>
          </cell>
          <cell r="N1149"/>
          <cell r="O1149"/>
          <cell r="P1149"/>
          <cell r="Q1149"/>
          <cell r="R1149" t="str">
            <v>No</v>
          </cell>
          <cell r="S1149" t="str">
            <v>C49</v>
          </cell>
          <cell r="T1149" t="str">
            <v>SOUTH</v>
          </cell>
          <cell r="U1149" t="str">
            <v>深圳</v>
          </cell>
          <cell r="V1149" t="str">
            <v>SZ 深圳</v>
          </cell>
          <cell r="W1149" t="str">
            <v>JL</v>
          </cell>
          <cell r="X1149" t="str">
            <v>JPY</v>
          </cell>
          <cell r="Y1149">
            <v>11530000</v>
          </cell>
          <cell r="Z1149">
            <v>1</v>
          </cell>
          <cell r="AA1149">
            <v>11530000</v>
          </cell>
          <cell r="AB1149">
            <v>7.6100000000000001E-2</v>
          </cell>
          <cell r="AC1149">
            <v>877433</v>
          </cell>
          <cell r="AD1149">
            <v>105291.95999999999</v>
          </cell>
          <cell r="AE1149">
            <v>0.12</v>
          </cell>
          <cell r="AF1149">
            <v>44175</v>
          </cell>
          <cell r="AG1149" t="str">
            <v>CIF HK</v>
          </cell>
          <cell r="AI1149"/>
          <cell r="AJ1149"/>
          <cell r="AK1149">
            <v>0.2</v>
          </cell>
          <cell r="AL1149">
            <v>2306000</v>
          </cell>
          <cell r="AM1149"/>
          <cell r="AN1149" t="str">
            <v>No</v>
          </cell>
          <cell r="AO1149">
            <v>0.8</v>
          </cell>
          <cell r="AP1149">
            <v>9224000</v>
          </cell>
          <cell r="AQ1149"/>
          <cell r="AR1149"/>
          <cell r="AS1149">
            <v>0</v>
          </cell>
          <cell r="AT1149">
            <v>0</v>
          </cell>
          <cell r="AV1149"/>
          <cell r="AX1149" t="str">
            <v>Cancel</v>
          </cell>
          <cell r="AY1149"/>
          <cell r="AZ1149"/>
          <cell r="BA1149" t="str">
            <v>Cancel</v>
          </cell>
          <cell r="BB1149" t="str">
            <v>2022-10-10Ken邮件通知</v>
          </cell>
        </row>
        <row r="1150">
          <cell r="A1150" t="str">
            <v>DEC 20</v>
          </cell>
          <cell r="B1150">
            <v>1000</v>
          </cell>
          <cell r="C1150" t="str">
            <v>C49SZX20200240JL</v>
          </cell>
          <cell r="D1150" t="str">
            <v>金睿通</v>
          </cell>
          <cell r="E1150" t="str">
            <v>YSM10</v>
          </cell>
          <cell r="F1150" t="str">
            <v>#75724</v>
          </cell>
          <cell r="G1150" t="e">
            <v>#REF!</v>
          </cell>
          <cell r="H1150" t="e">
            <v>#REF!</v>
          </cell>
          <cell r="I1150" t="str">
            <v>L-&gt;R</v>
          </cell>
          <cell r="J1150" t="str">
            <v>MVC</v>
          </cell>
          <cell r="K1150">
            <v>1</v>
          </cell>
          <cell r="L1150" t="e">
            <v>#N/A</v>
          </cell>
          <cell r="M1150" t="e">
            <v>#N/A</v>
          </cell>
          <cell r="N1150"/>
          <cell r="O1150"/>
          <cell r="P1150"/>
          <cell r="Q1150"/>
          <cell r="R1150" t="str">
            <v>No</v>
          </cell>
          <cell r="S1150" t="str">
            <v>C49</v>
          </cell>
          <cell r="T1150" t="str">
            <v>SOUTH</v>
          </cell>
          <cell r="U1150" t="str">
            <v>深圳</v>
          </cell>
          <cell r="V1150" t="str">
            <v>SZ 深圳</v>
          </cell>
          <cell r="W1150" t="str">
            <v>JL</v>
          </cell>
          <cell r="X1150" t="str">
            <v>JPY</v>
          </cell>
          <cell r="Y1150">
            <v>7500000</v>
          </cell>
          <cell r="Z1150">
            <v>1</v>
          </cell>
          <cell r="AA1150">
            <v>7500000</v>
          </cell>
          <cell r="AB1150">
            <v>7.6100000000000001E-2</v>
          </cell>
          <cell r="AC1150">
            <v>570750</v>
          </cell>
          <cell r="AD1150">
            <v>68490</v>
          </cell>
          <cell r="AE1150">
            <v>0.12</v>
          </cell>
          <cell r="AF1150">
            <v>44175</v>
          </cell>
          <cell r="AG1150" t="str">
            <v>CIF HK</v>
          </cell>
          <cell r="AI1150"/>
          <cell r="AJ1150"/>
          <cell r="AK1150">
            <v>0.2</v>
          </cell>
          <cell r="AL1150">
            <v>1500000</v>
          </cell>
          <cell r="AM1150"/>
          <cell r="AN1150" t="str">
            <v>No</v>
          </cell>
          <cell r="AO1150">
            <v>0.8</v>
          </cell>
          <cell r="AP1150">
            <v>6000000</v>
          </cell>
          <cell r="AQ1150"/>
          <cell r="AR1150"/>
          <cell r="AS1150">
            <v>0</v>
          </cell>
          <cell r="AT1150">
            <v>0</v>
          </cell>
          <cell r="AV1150"/>
          <cell r="AX1150" t="str">
            <v>Cancel</v>
          </cell>
          <cell r="AY1150"/>
          <cell r="AZ1150"/>
          <cell r="BA1150" t="str">
            <v>Cancel</v>
          </cell>
          <cell r="BB1150" t="str">
            <v>2022-10-10Ken邮件通知</v>
          </cell>
        </row>
        <row r="1151">
          <cell r="A1151" t="str">
            <v>DEC 20</v>
          </cell>
          <cell r="B1151">
            <v>1001</v>
          </cell>
          <cell r="C1151" t="str">
            <v>C49SZX20200240JL</v>
          </cell>
          <cell r="D1151" t="str">
            <v>金睿通</v>
          </cell>
          <cell r="E1151" t="str">
            <v>YSM10</v>
          </cell>
          <cell r="F1151" t="str">
            <v>#75724</v>
          </cell>
          <cell r="G1151" t="e">
            <v>#REF!</v>
          </cell>
          <cell r="H1151" t="e">
            <v>#REF!</v>
          </cell>
          <cell r="I1151" t="str">
            <v>L-&gt;R</v>
          </cell>
          <cell r="J1151" t="str">
            <v>MVC</v>
          </cell>
          <cell r="K1151">
            <v>1</v>
          </cell>
          <cell r="L1151" t="e">
            <v>#N/A</v>
          </cell>
          <cell r="M1151" t="e">
            <v>#N/A</v>
          </cell>
          <cell r="N1151"/>
          <cell r="O1151"/>
          <cell r="P1151"/>
          <cell r="Q1151"/>
          <cell r="R1151" t="str">
            <v>No</v>
          </cell>
          <cell r="S1151" t="str">
            <v>C49</v>
          </cell>
          <cell r="T1151" t="str">
            <v>SOUTH</v>
          </cell>
          <cell r="U1151" t="str">
            <v>深圳</v>
          </cell>
          <cell r="V1151" t="str">
            <v>SZ 深圳</v>
          </cell>
          <cell r="W1151" t="str">
            <v>JL</v>
          </cell>
          <cell r="X1151" t="str">
            <v>JPY</v>
          </cell>
          <cell r="Y1151">
            <v>7500000</v>
          </cell>
          <cell r="Z1151">
            <v>1</v>
          </cell>
          <cell r="AA1151">
            <v>7500000</v>
          </cell>
          <cell r="AB1151">
            <v>7.6100000000000001E-2</v>
          </cell>
          <cell r="AC1151">
            <v>570750</v>
          </cell>
          <cell r="AD1151">
            <v>68490</v>
          </cell>
          <cell r="AE1151">
            <v>0.12</v>
          </cell>
          <cell r="AF1151">
            <v>44175</v>
          </cell>
          <cell r="AG1151" t="str">
            <v>CIF HK</v>
          </cell>
          <cell r="AI1151"/>
          <cell r="AJ1151"/>
          <cell r="AK1151">
            <v>0.2</v>
          </cell>
          <cell r="AL1151">
            <v>1500000</v>
          </cell>
          <cell r="AM1151"/>
          <cell r="AN1151" t="str">
            <v>No</v>
          </cell>
          <cell r="AO1151">
            <v>0.8</v>
          </cell>
          <cell r="AP1151">
            <v>6000000</v>
          </cell>
          <cell r="AQ1151"/>
          <cell r="AR1151"/>
          <cell r="AS1151">
            <v>0</v>
          </cell>
          <cell r="AT1151">
            <v>0</v>
          </cell>
          <cell r="AV1151"/>
          <cell r="AX1151" t="str">
            <v>Cancel</v>
          </cell>
          <cell r="AY1151"/>
          <cell r="AZ1151"/>
          <cell r="BA1151" t="str">
            <v>Cancel</v>
          </cell>
          <cell r="BB1151" t="str">
            <v>2022-10-10Ken邮件通知</v>
          </cell>
        </row>
        <row r="1152">
          <cell r="A1152" t="str">
            <v>APR 21</v>
          </cell>
          <cell r="B1152">
            <v>1002</v>
          </cell>
          <cell r="C1152" t="str">
            <v>C49SZX20200233JL</v>
          </cell>
          <cell r="D1152" t="str">
            <v>瑞福联</v>
          </cell>
          <cell r="E1152" t="str">
            <v>YSM20R-2</v>
          </cell>
          <cell r="F1152" t="str">
            <v>#75724</v>
          </cell>
          <cell r="G1152" t="e">
            <v>#REF!</v>
          </cell>
          <cell r="H1152" t="e">
            <v>#REF!</v>
          </cell>
          <cell r="I1152" t="str">
            <v>L-&gt;R</v>
          </cell>
          <cell r="J1152" t="str">
            <v>No</v>
          </cell>
          <cell r="K1152">
            <v>1</v>
          </cell>
          <cell r="L1152">
            <v>110775</v>
          </cell>
          <cell r="M1152" t="str">
            <v>APR 22</v>
          </cell>
          <cell r="N1152">
            <v>44662</v>
          </cell>
          <cell r="O1152">
            <v>11116725</v>
          </cell>
          <cell r="P1152">
            <v>11530000</v>
          </cell>
          <cell r="Q1152">
            <v>44671</v>
          </cell>
          <cell r="R1152" t="str">
            <v>No</v>
          </cell>
          <cell r="S1152" t="str">
            <v>C49</v>
          </cell>
          <cell r="T1152" t="str">
            <v>SOUTH</v>
          </cell>
          <cell r="U1152" t="str">
            <v>深圳</v>
          </cell>
          <cell r="V1152" t="str">
            <v>SZ 深圳</v>
          </cell>
          <cell r="W1152" t="str">
            <v>JL</v>
          </cell>
          <cell r="X1152" t="str">
            <v>JPY</v>
          </cell>
          <cell r="Y1152">
            <v>11530000</v>
          </cell>
          <cell r="Z1152">
            <v>1</v>
          </cell>
          <cell r="AA1152">
            <v>11530000</v>
          </cell>
          <cell r="AB1152">
            <v>7.17E-2</v>
          </cell>
          <cell r="AC1152">
            <v>826701</v>
          </cell>
          <cell r="AD1152">
            <v>99204.12</v>
          </cell>
          <cell r="AE1152">
            <v>0.12</v>
          </cell>
          <cell r="AF1152">
            <v>44175</v>
          </cell>
          <cell r="AG1152" t="str">
            <v>CIF HK</v>
          </cell>
          <cell r="AI1152" t="str">
            <v>JPY965,959.00</v>
          </cell>
          <cell r="AJ1152">
            <v>44692</v>
          </cell>
          <cell r="AK1152">
            <v>0.2</v>
          </cell>
          <cell r="AL1152">
            <v>2306000</v>
          </cell>
          <cell r="AM1152">
            <v>44166</v>
          </cell>
          <cell r="AN1152" t="str">
            <v>Yes</v>
          </cell>
          <cell r="AO1152">
            <v>0.8</v>
          </cell>
          <cell r="AP1152">
            <v>9224000</v>
          </cell>
          <cell r="AQ1152">
            <v>44649</v>
          </cell>
          <cell r="AR1152">
            <v>44649</v>
          </cell>
          <cell r="AS1152">
            <v>0</v>
          </cell>
          <cell r="AT1152">
            <v>0</v>
          </cell>
          <cell r="AX1152" t="str">
            <v>Yes</v>
          </cell>
          <cell r="AZ1152" t="str">
            <v>Y</v>
          </cell>
          <cell r="BA1152" t="str">
            <v>Yes</v>
          </cell>
        </row>
        <row r="1153">
          <cell r="A1153" t="str">
            <v>APR 21</v>
          </cell>
          <cell r="B1153">
            <v>1003</v>
          </cell>
          <cell r="C1153" t="str">
            <v>C49SZX20200233JL</v>
          </cell>
          <cell r="D1153" t="str">
            <v>瑞福联</v>
          </cell>
          <cell r="E1153" t="str">
            <v>YSM20R-2</v>
          </cell>
          <cell r="F1153" t="str">
            <v>#75724</v>
          </cell>
          <cell r="G1153" t="e">
            <v>#REF!</v>
          </cell>
          <cell r="H1153" t="e">
            <v>#REF!</v>
          </cell>
          <cell r="I1153" t="str">
            <v>L-&gt;R</v>
          </cell>
          <cell r="J1153" t="str">
            <v>No</v>
          </cell>
          <cell r="K1153">
            <v>1</v>
          </cell>
          <cell r="L1153">
            <v>110948</v>
          </cell>
          <cell r="M1153" t="str">
            <v>JUL 22</v>
          </cell>
          <cell r="N1153">
            <v>44762</v>
          </cell>
          <cell r="O1153">
            <v>11116783</v>
          </cell>
          <cell r="P1153">
            <v>11530000</v>
          </cell>
          <cell r="Q1153">
            <v>44770</v>
          </cell>
          <cell r="R1153" t="str">
            <v>No</v>
          </cell>
          <cell r="S1153" t="str">
            <v>C49</v>
          </cell>
          <cell r="T1153" t="str">
            <v>SOUTH</v>
          </cell>
          <cell r="U1153" t="str">
            <v>深圳</v>
          </cell>
          <cell r="V1153" t="str">
            <v>SZ 深圳</v>
          </cell>
          <cell r="W1153" t="str">
            <v>JL</v>
          </cell>
          <cell r="X1153" t="str">
            <v>JPY</v>
          </cell>
          <cell r="Y1153">
            <v>11530000</v>
          </cell>
          <cell r="Z1153">
            <v>1</v>
          </cell>
          <cell r="AA1153">
            <v>11530000</v>
          </cell>
          <cell r="AB1153">
            <v>7.17E-2</v>
          </cell>
          <cell r="AC1153">
            <v>826701</v>
          </cell>
          <cell r="AD1153">
            <v>99204.12</v>
          </cell>
          <cell r="AE1153">
            <v>0.12</v>
          </cell>
          <cell r="AF1153">
            <v>44175</v>
          </cell>
          <cell r="AG1153" t="str">
            <v>CIF HK</v>
          </cell>
          <cell r="AI1153"/>
          <cell r="AJ1153"/>
          <cell r="AK1153">
            <v>0.2</v>
          </cell>
          <cell r="AL1153">
            <v>2306000</v>
          </cell>
          <cell r="AM1153">
            <v>44167</v>
          </cell>
          <cell r="AN1153" t="str">
            <v>Yes</v>
          </cell>
          <cell r="AO1153">
            <v>0.8</v>
          </cell>
          <cell r="AP1153">
            <v>9224000</v>
          </cell>
          <cell r="AQ1153">
            <v>44700</v>
          </cell>
          <cell r="AR1153">
            <v>44700</v>
          </cell>
          <cell r="AS1153">
            <v>0</v>
          </cell>
          <cell r="AT1153">
            <v>0</v>
          </cell>
          <cell r="AX1153" t="str">
            <v>Yes</v>
          </cell>
          <cell r="AZ1153" t="str">
            <v>Y</v>
          </cell>
          <cell r="BA1153" t="str">
            <v>Yes</v>
          </cell>
        </row>
        <row r="1154">
          <cell r="A1154" t="str">
            <v>APR 21</v>
          </cell>
          <cell r="B1154">
            <v>1004</v>
          </cell>
          <cell r="C1154" t="str">
            <v>C49SZX20200233JL</v>
          </cell>
          <cell r="D1154" t="str">
            <v>瑞福联</v>
          </cell>
          <cell r="E1154" t="str">
            <v>YSM10</v>
          </cell>
          <cell r="F1154" t="str">
            <v>#75724</v>
          </cell>
          <cell r="G1154" t="e">
            <v>#REF!</v>
          </cell>
          <cell r="H1154" t="e">
            <v>#REF!</v>
          </cell>
          <cell r="I1154" t="str">
            <v>L-&gt;R</v>
          </cell>
          <cell r="J1154" t="str">
            <v>MVC</v>
          </cell>
          <cell r="K1154">
            <v>1</v>
          </cell>
          <cell r="L1154">
            <v>110756</v>
          </cell>
          <cell r="M1154" t="str">
            <v>APR 22</v>
          </cell>
          <cell r="N1154">
            <v>44662</v>
          </cell>
          <cell r="O1154">
            <v>11116725</v>
          </cell>
          <cell r="P1154">
            <v>7500000</v>
          </cell>
          <cell r="Q1154">
            <v>44671</v>
          </cell>
          <cell r="R1154" t="str">
            <v>No</v>
          </cell>
          <cell r="S1154" t="str">
            <v>C49</v>
          </cell>
          <cell r="T1154" t="str">
            <v>SOUTH</v>
          </cell>
          <cell r="U1154" t="str">
            <v>深圳</v>
          </cell>
          <cell r="V1154" t="str">
            <v>SZ 深圳</v>
          </cell>
          <cell r="W1154" t="str">
            <v>JL</v>
          </cell>
          <cell r="X1154" t="str">
            <v>JPY</v>
          </cell>
          <cell r="Y1154">
            <v>7500000</v>
          </cell>
          <cell r="Z1154">
            <v>1</v>
          </cell>
          <cell r="AA1154">
            <v>7500000</v>
          </cell>
          <cell r="AB1154">
            <v>7.17E-2</v>
          </cell>
          <cell r="AC1154">
            <v>537750</v>
          </cell>
          <cell r="AD1154">
            <v>64530</v>
          </cell>
          <cell r="AE1154">
            <v>0.12</v>
          </cell>
          <cell r="AF1154">
            <v>44175</v>
          </cell>
          <cell r="AG1154" t="str">
            <v>CIF HK</v>
          </cell>
          <cell r="AI1154"/>
          <cell r="AJ1154"/>
          <cell r="AK1154">
            <v>0.2</v>
          </cell>
          <cell r="AL1154">
            <v>1500000</v>
          </cell>
          <cell r="AM1154">
            <v>44168</v>
          </cell>
          <cell r="AN1154" t="str">
            <v>Yes</v>
          </cell>
          <cell r="AO1154">
            <v>0.8</v>
          </cell>
          <cell r="AP1154">
            <v>6000000</v>
          </cell>
          <cell r="AQ1154">
            <v>44649</v>
          </cell>
          <cell r="AR1154">
            <v>44649</v>
          </cell>
          <cell r="AS1154">
            <v>0</v>
          </cell>
          <cell r="AT1154">
            <v>0</v>
          </cell>
          <cell r="AX1154" t="str">
            <v>Yes</v>
          </cell>
          <cell r="AZ1154" t="str">
            <v>Y</v>
          </cell>
          <cell r="BA1154" t="str">
            <v>Yes</v>
          </cell>
        </row>
        <row r="1155">
          <cell r="A1155" t="str">
            <v>APR 21</v>
          </cell>
          <cell r="B1155">
            <v>1005</v>
          </cell>
          <cell r="C1155" t="str">
            <v>C49SZX20200233JL</v>
          </cell>
          <cell r="D1155" t="str">
            <v>瑞福联</v>
          </cell>
          <cell r="E1155" t="str">
            <v>YSM10</v>
          </cell>
          <cell r="F1155" t="str">
            <v>#75724</v>
          </cell>
          <cell r="G1155" t="e">
            <v>#REF!</v>
          </cell>
          <cell r="H1155" t="e">
            <v>#REF!</v>
          </cell>
          <cell r="I1155" t="str">
            <v>L-&gt;R</v>
          </cell>
          <cell r="J1155" t="str">
            <v>MVC</v>
          </cell>
          <cell r="K1155">
            <v>1</v>
          </cell>
          <cell r="L1155">
            <v>110910</v>
          </cell>
          <cell r="M1155" t="str">
            <v>JUL 22</v>
          </cell>
          <cell r="N1155">
            <v>44762</v>
          </cell>
          <cell r="O1155">
            <v>11116783</v>
          </cell>
          <cell r="P1155">
            <v>7500000</v>
          </cell>
          <cell r="Q1155">
            <v>44770</v>
          </cell>
          <cell r="R1155" t="str">
            <v>No</v>
          </cell>
          <cell r="S1155" t="str">
            <v>C49</v>
          </cell>
          <cell r="T1155" t="str">
            <v>SOUTH</v>
          </cell>
          <cell r="U1155" t="str">
            <v>深圳</v>
          </cell>
          <cell r="V1155" t="str">
            <v>SZ 深圳</v>
          </cell>
          <cell r="W1155" t="str">
            <v>JL</v>
          </cell>
          <cell r="X1155" t="str">
            <v>JPY</v>
          </cell>
          <cell r="Y1155">
            <v>7500000</v>
          </cell>
          <cell r="Z1155">
            <v>1</v>
          </cell>
          <cell r="AA1155">
            <v>7500000</v>
          </cell>
          <cell r="AB1155">
            <v>7.17E-2</v>
          </cell>
          <cell r="AC1155">
            <v>537750</v>
          </cell>
          <cell r="AD1155">
            <v>64530</v>
          </cell>
          <cell r="AE1155">
            <v>0.12</v>
          </cell>
          <cell r="AF1155">
            <v>44175</v>
          </cell>
          <cell r="AG1155" t="str">
            <v>CIF HK</v>
          </cell>
          <cell r="AI1155"/>
          <cell r="AJ1155"/>
          <cell r="AK1155">
            <v>0.2</v>
          </cell>
          <cell r="AL1155">
            <v>1500000</v>
          </cell>
          <cell r="AM1155">
            <v>44169</v>
          </cell>
          <cell r="AN1155" t="str">
            <v>Yes</v>
          </cell>
          <cell r="AO1155">
            <v>0.8</v>
          </cell>
          <cell r="AP1155">
            <v>6000000</v>
          </cell>
          <cell r="AQ1155">
            <v>44700</v>
          </cell>
          <cell r="AR1155">
            <v>44700</v>
          </cell>
          <cell r="AS1155">
            <v>0</v>
          </cell>
          <cell r="AT1155">
            <v>0</v>
          </cell>
          <cell r="AX1155" t="str">
            <v>Yes</v>
          </cell>
          <cell r="AZ1155" t="str">
            <v>Y</v>
          </cell>
          <cell r="BA1155" t="str">
            <v>Yes</v>
          </cell>
        </row>
        <row r="1156">
          <cell r="A1156" t="str">
            <v>DEC 20</v>
          </cell>
          <cell r="B1156">
            <v>1006</v>
          </cell>
          <cell r="C1156" t="str">
            <v>C49SZX20200241JL</v>
          </cell>
          <cell r="D1156" t="str">
            <v>瑞福联</v>
          </cell>
          <cell r="E1156" t="str">
            <v>YSM20R-2</v>
          </cell>
          <cell r="F1156" t="str">
            <v>#75724</v>
          </cell>
          <cell r="G1156" t="e">
            <v>#REF!</v>
          </cell>
          <cell r="H1156" t="e">
            <v>#REF!</v>
          </cell>
          <cell r="I1156" t="str">
            <v>L-&gt;R</v>
          </cell>
          <cell r="J1156" t="str">
            <v>No</v>
          </cell>
          <cell r="K1156">
            <v>1</v>
          </cell>
          <cell r="L1156" t="e">
            <v>#N/A</v>
          </cell>
          <cell r="M1156" t="e">
            <v>#N/A</v>
          </cell>
          <cell r="N1156"/>
          <cell r="O1156"/>
          <cell r="P1156"/>
          <cell r="Q1156"/>
          <cell r="R1156" t="str">
            <v>No</v>
          </cell>
          <cell r="S1156" t="str">
            <v>C49</v>
          </cell>
          <cell r="T1156" t="str">
            <v>SOUTH</v>
          </cell>
          <cell r="U1156" t="str">
            <v>深圳</v>
          </cell>
          <cell r="V1156" t="str">
            <v>SZ 深圳</v>
          </cell>
          <cell r="W1156" t="str">
            <v>JL</v>
          </cell>
          <cell r="X1156" t="str">
            <v>JPY</v>
          </cell>
          <cell r="Y1156">
            <v>11530000</v>
          </cell>
          <cell r="Z1156">
            <v>1</v>
          </cell>
          <cell r="AA1156">
            <v>11530000</v>
          </cell>
          <cell r="AB1156">
            <v>7.6100000000000001E-2</v>
          </cell>
          <cell r="AC1156">
            <v>877433</v>
          </cell>
          <cell r="AD1156">
            <v>105291.95999999999</v>
          </cell>
          <cell r="AE1156">
            <v>0.12</v>
          </cell>
          <cell r="AF1156">
            <v>44175</v>
          </cell>
          <cell r="AG1156" t="str">
            <v>CIF HK</v>
          </cell>
          <cell r="AI1156"/>
          <cell r="AJ1156"/>
          <cell r="AK1156">
            <v>0.2</v>
          </cell>
          <cell r="AL1156">
            <v>2306000</v>
          </cell>
          <cell r="AM1156"/>
          <cell r="AN1156" t="str">
            <v>No</v>
          </cell>
          <cell r="AO1156">
            <v>0.8</v>
          </cell>
          <cell r="AP1156">
            <v>9224000</v>
          </cell>
          <cell r="AQ1156"/>
          <cell r="AR1156"/>
          <cell r="AS1156">
            <v>0</v>
          </cell>
          <cell r="AT1156">
            <v>0</v>
          </cell>
          <cell r="AV1156"/>
          <cell r="AX1156" t="str">
            <v>Cancel</v>
          </cell>
          <cell r="AY1156"/>
          <cell r="AZ1156"/>
          <cell r="BA1156" t="str">
            <v>Cancel</v>
          </cell>
          <cell r="BB1156" t="str">
            <v>2022-8-2Ken邮件通知</v>
          </cell>
        </row>
        <row r="1157">
          <cell r="A1157" t="str">
            <v>DEC 20</v>
          </cell>
          <cell r="B1157">
            <v>1007</v>
          </cell>
          <cell r="C1157" t="str">
            <v>C49SZX20200241JL</v>
          </cell>
          <cell r="D1157" t="str">
            <v>瑞福联</v>
          </cell>
          <cell r="E1157" t="str">
            <v>YSM20R-2</v>
          </cell>
          <cell r="F1157" t="str">
            <v>#75724</v>
          </cell>
          <cell r="G1157" t="e">
            <v>#REF!</v>
          </cell>
          <cell r="H1157" t="e">
            <v>#REF!</v>
          </cell>
          <cell r="I1157" t="str">
            <v>L-&gt;R</v>
          </cell>
          <cell r="J1157" t="str">
            <v>No</v>
          </cell>
          <cell r="K1157">
            <v>1</v>
          </cell>
          <cell r="L1157" t="e">
            <v>#N/A</v>
          </cell>
          <cell r="M1157" t="e">
            <v>#N/A</v>
          </cell>
          <cell r="N1157"/>
          <cell r="O1157"/>
          <cell r="P1157"/>
          <cell r="Q1157"/>
          <cell r="R1157" t="str">
            <v>No</v>
          </cell>
          <cell r="S1157" t="str">
            <v>C49</v>
          </cell>
          <cell r="T1157" t="str">
            <v>SOUTH</v>
          </cell>
          <cell r="U1157" t="str">
            <v>深圳</v>
          </cell>
          <cell r="V1157" t="str">
            <v>SZ 深圳</v>
          </cell>
          <cell r="W1157" t="str">
            <v>JL</v>
          </cell>
          <cell r="X1157" t="str">
            <v>JPY</v>
          </cell>
          <cell r="Y1157">
            <v>11530000</v>
          </cell>
          <cell r="Z1157">
            <v>1</v>
          </cell>
          <cell r="AA1157">
            <v>11530000</v>
          </cell>
          <cell r="AB1157">
            <v>7.6100000000000001E-2</v>
          </cell>
          <cell r="AC1157">
            <v>877433</v>
          </cell>
          <cell r="AD1157">
            <v>105291.95999999999</v>
          </cell>
          <cell r="AE1157">
            <v>0.12</v>
          </cell>
          <cell r="AF1157">
            <v>44175</v>
          </cell>
          <cell r="AG1157" t="str">
            <v>CIF HK</v>
          </cell>
          <cell r="AI1157"/>
          <cell r="AJ1157"/>
          <cell r="AK1157">
            <v>0.2</v>
          </cell>
          <cell r="AL1157">
            <v>2306000</v>
          </cell>
          <cell r="AM1157"/>
          <cell r="AN1157" t="str">
            <v>No</v>
          </cell>
          <cell r="AO1157">
            <v>0.8</v>
          </cell>
          <cell r="AP1157">
            <v>9224000</v>
          </cell>
          <cell r="AQ1157"/>
          <cell r="AR1157"/>
          <cell r="AS1157">
            <v>0</v>
          </cell>
          <cell r="AT1157">
            <v>0</v>
          </cell>
          <cell r="AV1157"/>
          <cell r="AX1157" t="str">
            <v>Cancel</v>
          </cell>
          <cell r="AY1157"/>
          <cell r="AZ1157"/>
          <cell r="BA1157" t="str">
            <v>Cancel</v>
          </cell>
          <cell r="BB1157" t="str">
            <v>2022-8-2Ken邮件通知</v>
          </cell>
        </row>
        <row r="1158">
          <cell r="A1158" t="str">
            <v>DEC 20</v>
          </cell>
          <cell r="B1158">
            <v>1008</v>
          </cell>
          <cell r="C1158" t="str">
            <v>C49SZX20200241JL</v>
          </cell>
          <cell r="D1158" t="str">
            <v>瑞福联</v>
          </cell>
          <cell r="E1158" t="str">
            <v>YSM20R-2</v>
          </cell>
          <cell r="F1158" t="str">
            <v>#75724</v>
          </cell>
          <cell r="G1158" t="e">
            <v>#REF!</v>
          </cell>
          <cell r="H1158" t="e">
            <v>#REF!</v>
          </cell>
          <cell r="I1158" t="str">
            <v>L-&gt;R</v>
          </cell>
          <cell r="J1158" t="str">
            <v>No</v>
          </cell>
          <cell r="K1158">
            <v>1</v>
          </cell>
          <cell r="L1158" t="e">
            <v>#N/A</v>
          </cell>
          <cell r="M1158" t="e">
            <v>#N/A</v>
          </cell>
          <cell r="N1158"/>
          <cell r="O1158"/>
          <cell r="P1158"/>
          <cell r="Q1158"/>
          <cell r="R1158" t="str">
            <v>No</v>
          </cell>
          <cell r="S1158" t="str">
            <v>C49</v>
          </cell>
          <cell r="T1158" t="str">
            <v>SOUTH</v>
          </cell>
          <cell r="U1158" t="str">
            <v>深圳</v>
          </cell>
          <cell r="V1158" t="str">
            <v>SZ 深圳</v>
          </cell>
          <cell r="W1158" t="str">
            <v>JL</v>
          </cell>
          <cell r="X1158" t="str">
            <v>JPY</v>
          </cell>
          <cell r="Y1158">
            <v>11530000</v>
          </cell>
          <cell r="Z1158">
            <v>1</v>
          </cell>
          <cell r="AA1158">
            <v>11530000</v>
          </cell>
          <cell r="AB1158">
            <v>7.6100000000000001E-2</v>
          </cell>
          <cell r="AC1158">
            <v>877433</v>
          </cell>
          <cell r="AD1158">
            <v>105291.95999999999</v>
          </cell>
          <cell r="AE1158">
            <v>0.12</v>
          </cell>
          <cell r="AF1158">
            <v>44175</v>
          </cell>
          <cell r="AG1158" t="str">
            <v>CIF HK</v>
          </cell>
          <cell r="AI1158"/>
          <cell r="AJ1158"/>
          <cell r="AK1158">
            <v>0.2</v>
          </cell>
          <cell r="AL1158">
            <v>2306000</v>
          </cell>
          <cell r="AM1158"/>
          <cell r="AN1158" t="str">
            <v>No</v>
          </cell>
          <cell r="AO1158">
            <v>0.8</v>
          </cell>
          <cell r="AP1158">
            <v>9224000</v>
          </cell>
          <cell r="AQ1158"/>
          <cell r="AR1158"/>
          <cell r="AS1158">
            <v>0</v>
          </cell>
          <cell r="AT1158">
            <v>0</v>
          </cell>
          <cell r="AV1158"/>
          <cell r="AX1158" t="str">
            <v>Cancel</v>
          </cell>
          <cell r="AY1158"/>
          <cell r="AZ1158"/>
          <cell r="BA1158" t="str">
            <v>Cancel</v>
          </cell>
          <cell r="BB1158" t="str">
            <v>2022-8-2Ken邮件通知</v>
          </cell>
        </row>
        <row r="1159">
          <cell r="A1159" t="str">
            <v>DEC 20</v>
          </cell>
          <cell r="B1159">
            <v>1009</v>
          </cell>
          <cell r="C1159" t="str">
            <v>C49SZX20200241JL</v>
          </cell>
          <cell r="D1159" t="str">
            <v>瑞福联</v>
          </cell>
          <cell r="E1159" t="str">
            <v>YSM20R-2</v>
          </cell>
          <cell r="F1159" t="str">
            <v>#75724</v>
          </cell>
          <cell r="G1159" t="e">
            <v>#REF!</v>
          </cell>
          <cell r="H1159" t="e">
            <v>#REF!</v>
          </cell>
          <cell r="I1159" t="str">
            <v>L-&gt;R</v>
          </cell>
          <cell r="J1159" t="str">
            <v>No</v>
          </cell>
          <cell r="K1159">
            <v>1</v>
          </cell>
          <cell r="L1159" t="e">
            <v>#N/A</v>
          </cell>
          <cell r="M1159" t="e">
            <v>#N/A</v>
          </cell>
          <cell r="N1159"/>
          <cell r="O1159"/>
          <cell r="P1159"/>
          <cell r="Q1159"/>
          <cell r="R1159" t="str">
            <v>No</v>
          </cell>
          <cell r="S1159" t="str">
            <v>C49</v>
          </cell>
          <cell r="T1159" t="str">
            <v>SOUTH</v>
          </cell>
          <cell r="U1159" t="str">
            <v>深圳</v>
          </cell>
          <cell r="V1159" t="str">
            <v>SZ 深圳</v>
          </cell>
          <cell r="W1159" t="str">
            <v>JL</v>
          </cell>
          <cell r="X1159" t="str">
            <v>JPY</v>
          </cell>
          <cell r="Y1159">
            <v>11530000</v>
          </cell>
          <cell r="Z1159">
            <v>1</v>
          </cell>
          <cell r="AA1159">
            <v>11530000</v>
          </cell>
          <cell r="AB1159">
            <v>7.6100000000000001E-2</v>
          </cell>
          <cell r="AC1159">
            <v>877433</v>
          </cell>
          <cell r="AD1159">
            <v>105291.95999999999</v>
          </cell>
          <cell r="AE1159">
            <v>0.12</v>
          </cell>
          <cell r="AF1159">
            <v>44175</v>
          </cell>
          <cell r="AG1159" t="str">
            <v>CIF HK</v>
          </cell>
          <cell r="AI1159"/>
          <cell r="AJ1159"/>
          <cell r="AK1159">
            <v>0.2</v>
          </cell>
          <cell r="AL1159">
            <v>2306000</v>
          </cell>
          <cell r="AM1159"/>
          <cell r="AN1159" t="str">
            <v>No</v>
          </cell>
          <cell r="AO1159">
            <v>0.8</v>
          </cell>
          <cell r="AP1159">
            <v>9224000</v>
          </cell>
          <cell r="AQ1159"/>
          <cell r="AR1159"/>
          <cell r="AS1159">
            <v>0</v>
          </cell>
          <cell r="AT1159">
            <v>0</v>
          </cell>
          <cell r="AV1159"/>
          <cell r="AX1159" t="str">
            <v>Cancel</v>
          </cell>
          <cell r="AY1159"/>
          <cell r="AZ1159"/>
          <cell r="BA1159" t="str">
            <v>Cancel</v>
          </cell>
          <cell r="BB1159" t="str">
            <v>2022-8-2Ken邮件通知</v>
          </cell>
        </row>
        <row r="1160">
          <cell r="A1160" t="str">
            <v>DEC 20</v>
          </cell>
          <cell r="B1160">
            <v>1010</v>
          </cell>
          <cell r="C1160" t="str">
            <v>C49SZX20200241JL</v>
          </cell>
          <cell r="D1160" t="str">
            <v>瑞福联</v>
          </cell>
          <cell r="E1160" t="str">
            <v>YSM10</v>
          </cell>
          <cell r="F1160" t="str">
            <v>#75724</v>
          </cell>
          <cell r="G1160" t="e">
            <v>#REF!</v>
          </cell>
          <cell r="H1160" t="e">
            <v>#REF!</v>
          </cell>
          <cell r="I1160" t="str">
            <v>L-&gt;R</v>
          </cell>
          <cell r="J1160" t="str">
            <v>MVC</v>
          </cell>
          <cell r="K1160">
            <v>1</v>
          </cell>
          <cell r="L1160" t="e">
            <v>#N/A</v>
          </cell>
          <cell r="M1160" t="e">
            <v>#N/A</v>
          </cell>
          <cell r="N1160"/>
          <cell r="O1160"/>
          <cell r="P1160"/>
          <cell r="Q1160"/>
          <cell r="R1160" t="str">
            <v>No</v>
          </cell>
          <cell r="S1160" t="str">
            <v>C49</v>
          </cell>
          <cell r="T1160" t="str">
            <v>SOUTH</v>
          </cell>
          <cell r="U1160" t="str">
            <v>深圳</v>
          </cell>
          <cell r="V1160" t="str">
            <v>SZ 深圳</v>
          </cell>
          <cell r="W1160" t="str">
            <v>JL</v>
          </cell>
          <cell r="X1160" t="str">
            <v>JPY</v>
          </cell>
          <cell r="Y1160">
            <v>7500000</v>
          </cell>
          <cell r="Z1160">
            <v>1</v>
          </cell>
          <cell r="AA1160">
            <v>7500000</v>
          </cell>
          <cell r="AB1160">
            <v>7.6100000000000001E-2</v>
          </cell>
          <cell r="AC1160">
            <v>570750</v>
          </cell>
          <cell r="AD1160">
            <v>68490</v>
          </cell>
          <cell r="AE1160">
            <v>0.12</v>
          </cell>
          <cell r="AF1160">
            <v>44175</v>
          </cell>
          <cell r="AG1160" t="str">
            <v>CIF HK</v>
          </cell>
          <cell r="AI1160"/>
          <cell r="AJ1160"/>
          <cell r="AK1160">
            <v>0.2</v>
          </cell>
          <cell r="AL1160">
            <v>1500000</v>
          </cell>
          <cell r="AM1160"/>
          <cell r="AN1160" t="str">
            <v>No</v>
          </cell>
          <cell r="AO1160">
            <v>0.8</v>
          </cell>
          <cell r="AP1160">
            <v>6000000</v>
          </cell>
          <cell r="AQ1160"/>
          <cell r="AR1160"/>
          <cell r="AS1160">
            <v>0</v>
          </cell>
          <cell r="AT1160">
            <v>0</v>
          </cell>
          <cell r="AV1160"/>
          <cell r="AX1160" t="str">
            <v>Cancel</v>
          </cell>
          <cell r="AY1160"/>
          <cell r="AZ1160"/>
          <cell r="BA1160" t="str">
            <v>Cancel</v>
          </cell>
          <cell r="BB1160" t="str">
            <v>2022-8-2Ken邮件通知</v>
          </cell>
        </row>
        <row r="1161">
          <cell r="A1161" t="str">
            <v>DEC 20</v>
          </cell>
          <cell r="B1161">
            <v>1011</v>
          </cell>
          <cell r="C1161" t="str">
            <v>C49SZX20200241JL</v>
          </cell>
          <cell r="D1161" t="str">
            <v>瑞福联</v>
          </cell>
          <cell r="E1161" t="str">
            <v>YSM10</v>
          </cell>
          <cell r="F1161" t="str">
            <v>#75724</v>
          </cell>
          <cell r="G1161" t="e">
            <v>#REF!</v>
          </cell>
          <cell r="H1161" t="e">
            <v>#REF!</v>
          </cell>
          <cell r="I1161" t="str">
            <v>L-&gt;R</v>
          </cell>
          <cell r="J1161" t="str">
            <v>MVC</v>
          </cell>
          <cell r="K1161">
            <v>1</v>
          </cell>
          <cell r="L1161" t="e">
            <v>#N/A</v>
          </cell>
          <cell r="M1161" t="e">
            <v>#N/A</v>
          </cell>
          <cell r="N1161"/>
          <cell r="O1161"/>
          <cell r="P1161"/>
          <cell r="Q1161"/>
          <cell r="R1161" t="str">
            <v>No</v>
          </cell>
          <cell r="S1161" t="str">
            <v>C49</v>
          </cell>
          <cell r="T1161" t="str">
            <v>SOUTH</v>
          </cell>
          <cell r="U1161" t="str">
            <v>深圳</v>
          </cell>
          <cell r="V1161" t="str">
            <v>SZ 深圳</v>
          </cell>
          <cell r="W1161" t="str">
            <v>JL</v>
          </cell>
          <cell r="X1161" t="str">
            <v>JPY</v>
          </cell>
          <cell r="Y1161">
            <v>7500000</v>
          </cell>
          <cell r="Z1161">
            <v>1</v>
          </cell>
          <cell r="AA1161">
            <v>7500000</v>
          </cell>
          <cell r="AB1161">
            <v>7.6100000000000001E-2</v>
          </cell>
          <cell r="AC1161">
            <v>570750</v>
          </cell>
          <cell r="AD1161">
            <v>68490</v>
          </cell>
          <cell r="AE1161">
            <v>0.12</v>
          </cell>
          <cell r="AF1161">
            <v>44175</v>
          </cell>
          <cell r="AG1161" t="str">
            <v>CIF HK</v>
          </cell>
          <cell r="AI1161"/>
          <cell r="AJ1161"/>
          <cell r="AK1161">
            <v>0.2</v>
          </cell>
          <cell r="AL1161">
            <v>1500000</v>
          </cell>
          <cell r="AM1161"/>
          <cell r="AN1161" t="str">
            <v>No</v>
          </cell>
          <cell r="AO1161">
            <v>0.8</v>
          </cell>
          <cell r="AP1161">
            <v>6000000</v>
          </cell>
          <cell r="AQ1161"/>
          <cell r="AR1161"/>
          <cell r="AS1161">
            <v>0</v>
          </cell>
          <cell r="AT1161">
            <v>0</v>
          </cell>
          <cell r="AV1161"/>
          <cell r="AX1161" t="str">
            <v>Cancel</v>
          </cell>
          <cell r="AY1161"/>
          <cell r="AZ1161"/>
          <cell r="BA1161" t="str">
            <v>Cancel</v>
          </cell>
          <cell r="BB1161" t="str">
            <v>2022-8-2Ken邮件通知</v>
          </cell>
        </row>
        <row r="1162">
          <cell r="A1162" t="str">
            <v>DEC 20</v>
          </cell>
          <cell r="B1162">
            <v>1012</v>
          </cell>
          <cell r="C1162" t="str">
            <v>C49SZX20200241JL</v>
          </cell>
          <cell r="D1162" t="str">
            <v>瑞福联</v>
          </cell>
          <cell r="E1162" t="str">
            <v>YSM10</v>
          </cell>
          <cell r="F1162" t="str">
            <v>#75724</v>
          </cell>
          <cell r="G1162" t="e">
            <v>#REF!</v>
          </cell>
          <cell r="H1162" t="e">
            <v>#REF!</v>
          </cell>
          <cell r="I1162" t="str">
            <v>L-&gt;R</v>
          </cell>
          <cell r="J1162" t="str">
            <v>MVC</v>
          </cell>
          <cell r="K1162">
            <v>1</v>
          </cell>
          <cell r="L1162" t="e">
            <v>#N/A</v>
          </cell>
          <cell r="M1162" t="e">
            <v>#N/A</v>
          </cell>
          <cell r="N1162"/>
          <cell r="O1162"/>
          <cell r="P1162"/>
          <cell r="Q1162"/>
          <cell r="R1162" t="str">
            <v>No</v>
          </cell>
          <cell r="S1162" t="str">
            <v>C49</v>
          </cell>
          <cell r="T1162" t="str">
            <v>SOUTH</v>
          </cell>
          <cell r="U1162" t="str">
            <v>深圳</v>
          </cell>
          <cell r="V1162" t="str">
            <v>SZ 深圳</v>
          </cell>
          <cell r="W1162" t="str">
            <v>JL</v>
          </cell>
          <cell r="X1162" t="str">
            <v>JPY</v>
          </cell>
          <cell r="Y1162">
            <v>7500000</v>
          </cell>
          <cell r="Z1162">
            <v>1</v>
          </cell>
          <cell r="AA1162">
            <v>7500000</v>
          </cell>
          <cell r="AB1162">
            <v>7.6100000000000001E-2</v>
          </cell>
          <cell r="AC1162">
            <v>570750</v>
          </cell>
          <cell r="AD1162">
            <v>68490</v>
          </cell>
          <cell r="AE1162">
            <v>0.12</v>
          </cell>
          <cell r="AF1162">
            <v>44175</v>
          </cell>
          <cell r="AG1162" t="str">
            <v>CIF HK</v>
          </cell>
          <cell r="AI1162"/>
          <cell r="AJ1162"/>
          <cell r="AK1162">
            <v>0.2</v>
          </cell>
          <cell r="AL1162">
            <v>1500000</v>
          </cell>
          <cell r="AM1162"/>
          <cell r="AN1162" t="str">
            <v>No</v>
          </cell>
          <cell r="AO1162">
            <v>0.8</v>
          </cell>
          <cell r="AP1162">
            <v>6000000</v>
          </cell>
          <cell r="AQ1162"/>
          <cell r="AR1162"/>
          <cell r="AS1162">
            <v>0</v>
          </cell>
          <cell r="AT1162">
            <v>0</v>
          </cell>
          <cell r="AV1162"/>
          <cell r="AX1162" t="str">
            <v>Cancel</v>
          </cell>
          <cell r="AY1162"/>
          <cell r="AZ1162"/>
          <cell r="BA1162" t="str">
            <v>Cancel</v>
          </cell>
          <cell r="BB1162" t="str">
            <v>2022-8-2Ken邮件通知</v>
          </cell>
        </row>
        <row r="1163">
          <cell r="A1163" t="str">
            <v>DEC 20</v>
          </cell>
          <cell r="B1163">
            <v>1013</v>
          </cell>
          <cell r="C1163" t="str">
            <v>C49SZX20200241JL</v>
          </cell>
          <cell r="D1163" t="str">
            <v>瑞福联</v>
          </cell>
          <cell r="E1163" t="str">
            <v>YSM10</v>
          </cell>
          <cell r="F1163" t="str">
            <v>#75724</v>
          </cell>
          <cell r="G1163" t="e">
            <v>#REF!</v>
          </cell>
          <cell r="H1163" t="e">
            <v>#REF!</v>
          </cell>
          <cell r="I1163" t="str">
            <v>L-&gt;R</v>
          </cell>
          <cell r="J1163" t="str">
            <v>MVC</v>
          </cell>
          <cell r="K1163">
            <v>1</v>
          </cell>
          <cell r="L1163" t="e">
            <v>#N/A</v>
          </cell>
          <cell r="M1163" t="e">
            <v>#N/A</v>
          </cell>
          <cell r="N1163"/>
          <cell r="O1163"/>
          <cell r="P1163"/>
          <cell r="Q1163"/>
          <cell r="R1163" t="str">
            <v>No</v>
          </cell>
          <cell r="S1163" t="str">
            <v>C49</v>
          </cell>
          <cell r="T1163" t="str">
            <v>SOUTH</v>
          </cell>
          <cell r="U1163" t="str">
            <v>深圳</v>
          </cell>
          <cell r="V1163" t="str">
            <v>SZ 深圳</v>
          </cell>
          <cell r="W1163" t="str">
            <v>JL</v>
          </cell>
          <cell r="X1163" t="str">
            <v>JPY</v>
          </cell>
          <cell r="Y1163">
            <v>7500000</v>
          </cell>
          <cell r="Z1163">
            <v>1</v>
          </cell>
          <cell r="AA1163">
            <v>7500000</v>
          </cell>
          <cell r="AB1163">
            <v>7.6100000000000001E-2</v>
          </cell>
          <cell r="AC1163">
            <v>570750</v>
          </cell>
          <cell r="AD1163">
            <v>68490</v>
          </cell>
          <cell r="AE1163">
            <v>0.12</v>
          </cell>
          <cell r="AF1163">
            <v>44175</v>
          </cell>
          <cell r="AG1163" t="str">
            <v>CIF HK</v>
          </cell>
          <cell r="AI1163"/>
          <cell r="AJ1163"/>
          <cell r="AK1163">
            <v>0.2</v>
          </cell>
          <cell r="AL1163">
            <v>1500000</v>
          </cell>
          <cell r="AM1163"/>
          <cell r="AN1163" t="str">
            <v>No</v>
          </cell>
          <cell r="AO1163">
            <v>0.8</v>
          </cell>
          <cell r="AP1163">
            <v>6000000</v>
          </cell>
          <cell r="AQ1163"/>
          <cell r="AR1163"/>
          <cell r="AS1163">
            <v>0</v>
          </cell>
          <cell r="AT1163">
            <v>0</v>
          </cell>
          <cell r="AV1163"/>
          <cell r="AX1163" t="str">
            <v>Cancel</v>
          </cell>
          <cell r="AY1163"/>
          <cell r="AZ1163"/>
          <cell r="BA1163" t="str">
            <v>Cancel</v>
          </cell>
          <cell r="BB1163" t="str">
            <v>2022-8-2Ken邮件通知</v>
          </cell>
        </row>
        <row r="1164">
          <cell r="A1164" t="str">
            <v>DEC 20</v>
          </cell>
          <cell r="B1164">
            <v>1014</v>
          </cell>
          <cell r="C1164" t="str">
            <v>C49SZX20200239JL</v>
          </cell>
          <cell r="D1164" t="str">
            <v>博实结</v>
          </cell>
          <cell r="E1164" t="str">
            <v>YSM20R-2</v>
          </cell>
          <cell r="F1164" t="str">
            <v>#03443</v>
          </cell>
          <cell r="G1164" t="e">
            <v>#REF!</v>
          </cell>
          <cell r="H1164" t="e">
            <v>#REF!</v>
          </cell>
          <cell r="I1164" t="str">
            <v>L-&gt;R</v>
          </cell>
          <cell r="J1164" t="str">
            <v>No</v>
          </cell>
          <cell r="K1164">
            <v>1</v>
          </cell>
          <cell r="L1164">
            <v>110174</v>
          </cell>
          <cell r="M1164" t="str">
            <v>MAR 21</v>
          </cell>
          <cell r="N1164">
            <v>44263</v>
          </cell>
          <cell r="O1164">
            <v>11116527</v>
          </cell>
          <cell r="P1164">
            <v>19000000</v>
          </cell>
          <cell r="Q1164">
            <v>44228</v>
          </cell>
          <cell r="R1164" t="str">
            <v>No</v>
          </cell>
          <cell r="S1164" t="str">
            <v>C49</v>
          </cell>
          <cell r="T1164" t="str">
            <v>SOUTH</v>
          </cell>
          <cell r="U1164" t="str">
            <v>深圳</v>
          </cell>
          <cell r="V1164" t="str">
            <v>SZ 深圳</v>
          </cell>
          <cell r="W1164" t="str">
            <v>JL</v>
          </cell>
          <cell r="X1164" t="str">
            <v>JPY</v>
          </cell>
          <cell r="Y1164">
            <v>19000000</v>
          </cell>
          <cell r="Z1164">
            <v>1</v>
          </cell>
          <cell r="AA1164">
            <v>19000000</v>
          </cell>
          <cell r="AB1164">
            <v>7.6100000000000001E-2</v>
          </cell>
          <cell r="AC1164">
            <v>1445900</v>
          </cell>
          <cell r="AD1164">
            <v>173508</v>
          </cell>
          <cell r="AE1164">
            <v>0.12</v>
          </cell>
          <cell r="AF1164">
            <v>44174</v>
          </cell>
          <cell r="AG1164" t="str">
            <v>CIF HK</v>
          </cell>
          <cell r="AK1164">
            <v>0.3</v>
          </cell>
          <cell r="AL1164">
            <v>5700000</v>
          </cell>
          <cell r="AM1164">
            <v>44166</v>
          </cell>
          <cell r="AN1164" t="str">
            <v>Yes</v>
          </cell>
          <cell r="AO1164">
            <v>0.6</v>
          </cell>
          <cell r="AP1164">
            <v>11400000</v>
          </cell>
          <cell r="AQ1164">
            <v>44252</v>
          </cell>
          <cell r="AR1164">
            <v>44252</v>
          </cell>
          <cell r="AS1164">
            <v>0.1</v>
          </cell>
          <cell r="AT1164">
            <v>1900000</v>
          </cell>
          <cell r="AU1164">
            <v>44377</v>
          </cell>
          <cell r="AV1164">
            <v>44377</v>
          </cell>
          <cell r="AX1164" t="str">
            <v>Yes</v>
          </cell>
          <cell r="AZ1164" t="str">
            <v>Y</v>
          </cell>
          <cell r="BA1164" t="str">
            <v>Yes</v>
          </cell>
        </row>
        <row r="1165">
          <cell r="A1165" t="str">
            <v>DEC 20</v>
          </cell>
          <cell r="B1165">
            <v>1015</v>
          </cell>
          <cell r="C1165" t="str">
            <v>C49SZX20200239JL</v>
          </cell>
          <cell r="D1165" t="str">
            <v>博实结</v>
          </cell>
          <cell r="E1165" t="str">
            <v>YSM20R-2</v>
          </cell>
          <cell r="F1165" t="str">
            <v>#03443</v>
          </cell>
          <cell r="G1165" t="e">
            <v>#REF!</v>
          </cell>
          <cell r="H1165" t="e">
            <v>#REF!</v>
          </cell>
          <cell r="I1165" t="str">
            <v>L-&gt;R</v>
          </cell>
          <cell r="J1165" t="str">
            <v>No</v>
          </cell>
          <cell r="K1165">
            <v>1</v>
          </cell>
          <cell r="L1165">
            <v>110174</v>
          </cell>
          <cell r="M1165" t="str">
            <v>FEB 21</v>
          </cell>
          <cell r="N1165">
            <v>44263</v>
          </cell>
          <cell r="O1165">
            <v>11116527</v>
          </cell>
          <cell r="P1165">
            <v>19000000</v>
          </cell>
          <cell r="Q1165">
            <v>44228</v>
          </cell>
          <cell r="R1165" t="str">
            <v>No</v>
          </cell>
          <cell r="S1165" t="str">
            <v>C49</v>
          </cell>
          <cell r="T1165" t="str">
            <v>SOUTH</v>
          </cell>
          <cell r="U1165" t="str">
            <v>深圳</v>
          </cell>
          <cell r="V1165" t="str">
            <v>SZ 深圳</v>
          </cell>
          <cell r="W1165" t="str">
            <v>JL</v>
          </cell>
          <cell r="X1165" t="str">
            <v>JPY</v>
          </cell>
          <cell r="Y1165">
            <v>19000000</v>
          </cell>
          <cell r="Z1165">
            <v>1</v>
          </cell>
          <cell r="AA1165">
            <v>19000000</v>
          </cell>
          <cell r="AB1165">
            <v>7.6100000000000001E-2</v>
          </cell>
          <cell r="AC1165">
            <v>1445900</v>
          </cell>
          <cell r="AD1165">
            <v>173508</v>
          </cell>
          <cell r="AE1165">
            <v>0.12</v>
          </cell>
          <cell r="AF1165">
            <v>44174</v>
          </cell>
          <cell r="AG1165" t="str">
            <v>CIF HK</v>
          </cell>
          <cell r="AK1165">
            <v>0.3</v>
          </cell>
          <cell r="AL1165">
            <v>5700000</v>
          </cell>
          <cell r="AM1165">
            <v>44167</v>
          </cell>
          <cell r="AN1165" t="str">
            <v>Yes</v>
          </cell>
          <cell r="AO1165">
            <v>0.6</v>
          </cell>
          <cell r="AP1165">
            <v>11400000</v>
          </cell>
          <cell r="AQ1165">
            <v>44252</v>
          </cell>
          <cell r="AR1165">
            <v>44252</v>
          </cell>
          <cell r="AS1165">
            <v>0.1</v>
          </cell>
          <cell r="AT1165">
            <v>1900000</v>
          </cell>
          <cell r="AU1165">
            <v>44377</v>
          </cell>
          <cell r="AV1165">
            <v>44377</v>
          </cell>
          <cell r="AX1165" t="str">
            <v>Yes</v>
          </cell>
          <cell r="AZ1165" t="str">
            <v>Y</v>
          </cell>
          <cell r="BA1165" t="str">
            <v>Yes</v>
          </cell>
        </row>
        <row r="1166">
          <cell r="A1166" t="str">
            <v>DEC 20</v>
          </cell>
          <cell r="B1166">
            <v>1016</v>
          </cell>
          <cell r="C1166" t="str">
            <v>C49SZX20200239JL</v>
          </cell>
          <cell r="D1166" t="str">
            <v>博实结</v>
          </cell>
          <cell r="E1166" t="str">
            <v>YSM10</v>
          </cell>
          <cell r="F1166" t="str">
            <v>#03443</v>
          </cell>
          <cell r="G1166" t="e">
            <v>#REF!</v>
          </cell>
          <cell r="H1166" t="e">
            <v>#REF!</v>
          </cell>
          <cell r="I1166" t="str">
            <v>L-&gt;R</v>
          </cell>
          <cell r="J1166" t="str">
            <v>MVC+ATS15</v>
          </cell>
          <cell r="K1166">
            <v>1</v>
          </cell>
          <cell r="L1166">
            <v>110151</v>
          </cell>
          <cell r="M1166" t="str">
            <v>MAR 21</v>
          </cell>
          <cell r="N1166">
            <v>44263</v>
          </cell>
          <cell r="O1166">
            <v>11116527</v>
          </cell>
          <cell r="P1166">
            <v>11000000</v>
          </cell>
          <cell r="Q1166">
            <v>44228</v>
          </cell>
          <cell r="R1166" t="str">
            <v>No</v>
          </cell>
          <cell r="S1166" t="str">
            <v>C49</v>
          </cell>
          <cell r="T1166" t="str">
            <v>SOUTH</v>
          </cell>
          <cell r="U1166" t="str">
            <v>深圳</v>
          </cell>
          <cell r="V1166" t="str">
            <v>SZ 深圳</v>
          </cell>
          <cell r="W1166" t="str">
            <v>JL</v>
          </cell>
          <cell r="X1166" t="str">
            <v>JPY</v>
          </cell>
          <cell r="Y1166">
            <v>11000000</v>
          </cell>
          <cell r="Z1166">
            <v>1</v>
          </cell>
          <cell r="AA1166">
            <v>11000000</v>
          </cell>
          <cell r="AB1166">
            <v>7.6100000000000001E-2</v>
          </cell>
          <cell r="AC1166">
            <v>837100</v>
          </cell>
          <cell r="AD1166">
            <v>100452</v>
          </cell>
          <cell r="AE1166">
            <v>0.12</v>
          </cell>
          <cell r="AF1166">
            <v>44174</v>
          </cell>
          <cell r="AG1166" t="str">
            <v>CIF HK</v>
          </cell>
          <cell r="AK1166">
            <v>0.3</v>
          </cell>
          <cell r="AL1166">
            <v>3300000</v>
          </cell>
          <cell r="AM1166">
            <v>44168</v>
          </cell>
          <cell r="AN1166" t="str">
            <v>Yes</v>
          </cell>
          <cell r="AO1166">
            <v>0.6</v>
          </cell>
          <cell r="AP1166">
            <v>6600000</v>
          </cell>
          <cell r="AQ1166">
            <v>44252</v>
          </cell>
          <cell r="AR1166">
            <v>44252</v>
          </cell>
          <cell r="AS1166">
            <v>0.1</v>
          </cell>
          <cell r="AT1166">
            <v>1100000</v>
          </cell>
          <cell r="AU1166">
            <v>44377</v>
          </cell>
          <cell r="AV1166">
            <v>44377</v>
          </cell>
          <cell r="AX1166" t="str">
            <v>Yes</v>
          </cell>
          <cell r="AZ1166" t="str">
            <v>Y</v>
          </cell>
          <cell r="BA1166" t="str">
            <v>Yes</v>
          </cell>
        </row>
        <row r="1167">
          <cell r="A1167" t="str">
            <v>DEC 20</v>
          </cell>
          <cell r="B1167">
            <v>1017</v>
          </cell>
          <cell r="C1167" t="str">
            <v>C49SZX20200239JL</v>
          </cell>
          <cell r="D1167" t="str">
            <v>博实结</v>
          </cell>
          <cell r="E1167" t="str">
            <v>YSM10</v>
          </cell>
          <cell r="F1167" t="str">
            <v>#03443</v>
          </cell>
          <cell r="G1167" t="e">
            <v>#REF!</v>
          </cell>
          <cell r="H1167" t="e">
            <v>#REF!</v>
          </cell>
          <cell r="I1167" t="str">
            <v>L-&gt;R</v>
          </cell>
          <cell r="J1167" t="str">
            <v>MVC+ATS15</v>
          </cell>
          <cell r="K1167">
            <v>1</v>
          </cell>
          <cell r="L1167">
            <v>110210</v>
          </cell>
          <cell r="M1167" t="str">
            <v>FEB 21</v>
          </cell>
          <cell r="N1167">
            <v>44263</v>
          </cell>
          <cell r="O1167">
            <v>11116532</v>
          </cell>
          <cell r="P1167">
            <v>11000000</v>
          </cell>
          <cell r="Q1167">
            <v>44279</v>
          </cell>
          <cell r="R1167" t="str">
            <v>No</v>
          </cell>
          <cell r="S1167" t="str">
            <v>C49</v>
          </cell>
          <cell r="T1167" t="str">
            <v>SOUTH</v>
          </cell>
          <cell r="U1167" t="str">
            <v>深圳</v>
          </cell>
          <cell r="V1167" t="str">
            <v>SZ 深圳</v>
          </cell>
          <cell r="W1167" t="str">
            <v>JL</v>
          </cell>
          <cell r="X1167" t="str">
            <v>JPY</v>
          </cell>
          <cell r="Y1167">
            <v>11000000</v>
          </cell>
          <cell r="Z1167">
            <v>1</v>
          </cell>
          <cell r="AA1167">
            <v>11000000</v>
          </cell>
          <cell r="AB1167">
            <v>7.6100000000000001E-2</v>
          </cell>
          <cell r="AC1167">
            <v>837100</v>
          </cell>
          <cell r="AD1167">
            <v>100452</v>
          </cell>
          <cell r="AE1167">
            <v>0.12</v>
          </cell>
          <cell r="AF1167">
            <v>44174</v>
          </cell>
          <cell r="AG1167" t="str">
            <v>CIF HK</v>
          </cell>
          <cell r="AK1167">
            <v>0.3</v>
          </cell>
          <cell r="AL1167">
            <v>3300000</v>
          </cell>
          <cell r="AM1167">
            <v>44169</v>
          </cell>
          <cell r="AN1167" t="str">
            <v>Yes</v>
          </cell>
          <cell r="AO1167">
            <v>0.6</v>
          </cell>
          <cell r="AP1167">
            <v>6600000</v>
          </cell>
          <cell r="AQ1167">
            <v>44252</v>
          </cell>
          <cell r="AR1167">
            <v>44252</v>
          </cell>
          <cell r="AS1167">
            <v>0.1</v>
          </cell>
          <cell r="AT1167">
            <v>1100000</v>
          </cell>
          <cell r="AU1167">
            <v>44377</v>
          </cell>
          <cell r="AV1167">
            <v>44377</v>
          </cell>
          <cell r="AX1167" t="str">
            <v>Yes</v>
          </cell>
          <cell r="AZ1167" t="str">
            <v>Y</v>
          </cell>
          <cell r="BA1167" t="str">
            <v>Yes</v>
          </cell>
        </row>
        <row r="1168">
          <cell r="A1168" t="str">
            <v>DEC 20</v>
          </cell>
          <cell r="B1168">
            <v>1018</v>
          </cell>
          <cell r="C1168" t="str">
            <v>C49SZX20200240MZ</v>
          </cell>
          <cell r="D1168" t="str">
            <v>鑫金鸿</v>
          </cell>
          <cell r="E1168" t="str">
            <v>YSM20R-2</v>
          </cell>
          <cell r="F1168" t="str">
            <v>#05389</v>
          </cell>
          <cell r="G1168" t="e">
            <v>#REF!</v>
          </cell>
          <cell r="H1168" t="e">
            <v>#REF!</v>
          </cell>
          <cell r="I1168" t="str">
            <v>L-&gt;R</v>
          </cell>
          <cell r="J1168" t="str">
            <v>No</v>
          </cell>
          <cell r="K1168">
            <v>1</v>
          </cell>
          <cell r="L1168">
            <v>110153</v>
          </cell>
          <cell r="M1168" t="str">
            <v>APR 21</v>
          </cell>
          <cell r="N1168">
            <v>44293</v>
          </cell>
          <cell r="O1168">
            <v>11116552</v>
          </cell>
          <cell r="P1168">
            <v>12800000</v>
          </cell>
          <cell r="Q1168">
            <v>44287</v>
          </cell>
          <cell r="R1168" t="str">
            <v>Yes</v>
          </cell>
          <cell r="S1168" t="str">
            <v>C49</v>
          </cell>
          <cell r="T1168" t="str">
            <v>SOUTH</v>
          </cell>
          <cell r="U1168" t="str">
            <v>深圳</v>
          </cell>
          <cell r="V1168" t="str">
            <v>SZ 深圳</v>
          </cell>
          <cell r="W1168" t="str">
            <v>MZ</v>
          </cell>
          <cell r="X1168" t="str">
            <v>JPY</v>
          </cell>
          <cell r="Y1168">
            <v>12800000</v>
          </cell>
          <cell r="Z1168">
            <v>1</v>
          </cell>
          <cell r="AA1168">
            <v>12800000</v>
          </cell>
          <cell r="AB1168">
            <v>7.6100000000000001E-2</v>
          </cell>
          <cell r="AC1168">
            <v>974080</v>
          </cell>
          <cell r="AD1168">
            <v>116889.59999999999</v>
          </cell>
          <cell r="AE1168">
            <v>0.12</v>
          </cell>
          <cell r="AF1168">
            <v>44174</v>
          </cell>
          <cell r="AG1168" t="str">
            <v>DAP SZ</v>
          </cell>
          <cell r="AK1168" t="str">
            <v>agree</v>
          </cell>
          <cell r="AL1168">
            <v>790101</v>
          </cell>
          <cell r="AM1168">
            <v>44166</v>
          </cell>
          <cell r="AN1168" t="str">
            <v>Yes</v>
          </cell>
          <cell r="AO1168" t="str">
            <v>agree</v>
          </cell>
          <cell r="AP1168">
            <v>12009899</v>
          </cell>
          <cell r="AQ1168">
            <v>44287</v>
          </cell>
          <cell r="AR1168">
            <v>44287</v>
          </cell>
          <cell r="AS1168">
            <v>0</v>
          </cell>
          <cell r="AT1168">
            <v>0</v>
          </cell>
          <cell r="AX1168" t="str">
            <v>Yes</v>
          </cell>
          <cell r="AZ1168" t="str">
            <v>Y</v>
          </cell>
          <cell r="BA1168" t="str">
            <v>Yes</v>
          </cell>
        </row>
        <row r="1169">
          <cell r="A1169" t="str">
            <v>DEC 20</v>
          </cell>
          <cell r="B1169">
            <v>1019</v>
          </cell>
          <cell r="C1169" t="str">
            <v>ZS202012031533</v>
          </cell>
          <cell r="D1169" t="str">
            <v>高伟</v>
          </cell>
          <cell r="E1169" t="str">
            <v>YSM10-HM5</v>
          </cell>
          <cell r="F1169" t="str">
            <v>#31725</v>
          </cell>
          <cell r="G1169" t="e">
            <v>#REF!</v>
          </cell>
          <cell r="H1169" t="e">
            <v>#REF!</v>
          </cell>
          <cell r="I1169" t="str">
            <v>L-&gt;R</v>
          </cell>
          <cell r="J1169" t="str">
            <v>MVC+ATS15</v>
          </cell>
          <cell r="K1169">
            <v>1</v>
          </cell>
          <cell r="L1169">
            <v>110251</v>
          </cell>
          <cell r="M1169" t="str">
            <v>MAR 21</v>
          </cell>
          <cell r="N1169">
            <v>44263</v>
          </cell>
          <cell r="O1169">
            <v>11116531</v>
          </cell>
          <cell r="P1169">
            <v>78997</v>
          </cell>
          <cell r="Q1169">
            <v>44256</v>
          </cell>
          <cell r="R1169" t="str">
            <v>No</v>
          </cell>
          <cell r="S1169" t="str">
            <v>C49</v>
          </cell>
          <cell r="T1169" t="str">
            <v>SOUTH</v>
          </cell>
          <cell r="U1169" t="str">
            <v>深圳</v>
          </cell>
          <cell r="V1169" t="str">
            <v>SZ 深圳</v>
          </cell>
          <cell r="W1169" t="str">
            <v>RW</v>
          </cell>
          <cell r="X1169" t="str">
            <v>USD</v>
          </cell>
          <cell r="Y1169">
            <v>78997</v>
          </cell>
          <cell r="Z1169">
            <v>1</v>
          </cell>
          <cell r="AA1169">
            <v>78997</v>
          </cell>
          <cell r="AB1169">
            <v>7.8</v>
          </cell>
          <cell r="AC1169">
            <v>616176.6</v>
          </cell>
          <cell r="AD1169">
            <v>73941.191999999995</v>
          </cell>
          <cell r="AE1169">
            <v>0.12</v>
          </cell>
          <cell r="AF1169">
            <v>44168</v>
          </cell>
          <cell r="AG1169" t="str">
            <v>CIF HK</v>
          </cell>
          <cell r="AK1169">
            <v>0.3</v>
          </cell>
          <cell r="AL1169">
            <v>23699.1</v>
          </cell>
          <cell r="AM1169">
            <v>44166</v>
          </cell>
          <cell r="AN1169" t="str">
            <v>Yes</v>
          </cell>
          <cell r="AO1169">
            <v>0.6</v>
          </cell>
          <cell r="AP1169">
            <v>47398.2</v>
          </cell>
          <cell r="AQ1169">
            <v>44260</v>
          </cell>
          <cell r="AR1169">
            <v>44260</v>
          </cell>
          <cell r="AS1169">
            <v>0.1</v>
          </cell>
          <cell r="AT1169">
            <v>7899.7000000000007</v>
          </cell>
          <cell r="AU1169">
            <v>44347</v>
          </cell>
          <cell r="AV1169">
            <v>44347</v>
          </cell>
          <cell r="AX1169" t="str">
            <v>Yes</v>
          </cell>
          <cell r="AZ1169" t="str">
            <v>Yes</v>
          </cell>
          <cell r="BA1169" t="str">
            <v>Yes</v>
          </cell>
        </row>
        <row r="1170">
          <cell r="A1170" t="str">
            <v>DEC 20</v>
          </cell>
          <cell r="B1170">
            <v>1020</v>
          </cell>
          <cell r="C1170" t="str">
            <v>C49SZX20200245MZ</v>
          </cell>
          <cell r="D1170" t="str">
            <v>新智杰光电</v>
          </cell>
          <cell r="E1170" t="str">
            <v>YSM20R-2</v>
          </cell>
          <cell r="F1170" t="str">
            <v>#57166</v>
          </cell>
          <cell r="G1170" t="e">
            <v>#REF!</v>
          </cell>
          <cell r="H1170" t="e">
            <v>#REF!</v>
          </cell>
          <cell r="I1170" t="str">
            <v>L-&gt;R</v>
          </cell>
          <cell r="J1170" t="str">
            <v>MVC</v>
          </cell>
          <cell r="K1170">
            <v>1</v>
          </cell>
          <cell r="L1170">
            <v>110176</v>
          </cell>
          <cell r="M1170" t="str">
            <v>MAR 21</v>
          </cell>
          <cell r="N1170">
            <v>44263</v>
          </cell>
          <cell r="O1170">
            <v>11116530</v>
          </cell>
          <cell r="P1170">
            <v>13300000</v>
          </cell>
          <cell r="Q1170">
            <v>44279</v>
          </cell>
          <cell r="R1170" t="str">
            <v>No</v>
          </cell>
          <cell r="S1170" t="str">
            <v>C49</v>
          </cell>
          <cell r="T1170" t="str">
            <v>SOUTH</v>
          </cell>
          <cell r="U1170" t="str">
            <v>深圳</v>
          </cell>
          <cell r="V1170" t="str">
            <v>SZ 深圳</v>
          </cell>
          <cell r="W1170" t="str">
            <v>MZ</v>
          </cell>
          <cell r="X1170" t="str">
            <v>JPY</v>
          </cell>
          <cell r="Y1170">
            <v>13300000</v>
          </cell>
          <cell r="Z1170">
            <v>1</v>
          </cell>
          <cell r="AA1170">
            <v>13300000</v>
          </cell>
          <cell r="AB1170">
            <v>7.6100000000000001E-2</v>
          </cell>
          <cell r="AC1170">
            <v>1012130</v>
          </cell>
          <cell r="AD1170">
            <v>121455.59999999999</v>
          </cell>
          <cell r="AE1170">
            <v>0.12</v>
          </cell>
          <cell r="AF1170">
            <v>44179</v>
          </cell>
          <cell r="AG1170" t="str">
            <v>DAP FS</v>
          </cell>
          <cell r="AK1170">
            <v>0.2</v>
          </cell>
          <cell r="AL1170">
            <v>2660000</v>
          </cell>
          <cell r="AM1170">
            <v>44166</v>
          </cell>
          <cell r="AN1170" t="str">
            <v>Yes</v>
          </cell>
          <cell r="AO1170">
            <v>0.8</v>
          </cell>
          <cell r="AP1170">
            <v>10640000</v>
          </cell>
          <cell r="AQ1170">
            <v>44258</v>
          </cell>
          <cell r="AR1170">
            <v>44258</v>
          </cell>
          <cell r="AS1170">
            <v>0</v>
          </cell>
          <cell r="AT1170">
            <v>0</v>
          </cell>
          <cell r="AX1170" t="str">
            <v>Yes</v>
          </cell>
          <cell r="AZ1170" t="str">
            <v>Y</v>
          </cell>
          <cell r="BA1170" t="str">
            <v>Yes</v>
          </cell>
        </row>
        <row r="1171">
          <cell r="A1171" t="str">
            <v>NOV 20</v>
          </cell>
          <cell r="B1171">
            <v>1021</v>
          </cell>
          <cell r="C1171" t="str">
            <v>PO#102970-ESE-LEL</v>
          </cell>
          <cell r="D1171" t="str">
            <v>力丰</v>
          </cell>
          <cell r="E1171" t="str">
            <v>SolderStar R-0625L</v>
          </cell>
          <cell r="F1171" t="str">
            <v>No</v>
          </cell>
          <cell r="G1171" t="e">
            <v>#REF!</v>
          </cell>
          <cell r="H1171" t="e">
            <v>#REF!</v>
          </cell>
          <cell r="I1171" t="str">
            <v>No</v>
          </cell>
          <cell r="J1171" t="str">
            <v>No</v>
          </cell>
          <cell r="K1171">
            <v>1</v>
          </cell>
          <cell r="L1171">
            <v>110064</v>
          </cell>
          <cell r="M1171" t="e">
            <v>#N/A</v>
          </cell>
          <cell r="N1171">
            <v>44180</v>
          </cell>
          <cell r="O1171">
            <v>11116482</v>
          </cell>
          <cell r="P1171">
            <v>3280</v>
          </cell>
          <cell r="Q1171">
            <v>44166</v>
          </cell>
          <cell r="R1171" t="str">
            <v>No</v>
          </cell>
          <cell r="S1171" t="str">
            <v>C28</v>
          </cell>
          <cell r="T1171" t="str">
            <v>SOUTH</v>
          </cell>
          <cell r="U1171" t="str">
            <v>深圳</v>
          </cell>
          <cell r="V1171" t="str">
            <v>SZ 深圳</v>
          </cell>
          <cell r="W1171" t="str">
            <v>KC</v>
          </cell>
          <cell r="X1171" t="str">
            <v>USD</v>
          </cell>
          <cell r="Y1171">
            <v>3280</v>
          </cell>
          <cell r="Z1171">
            <v>1</v>
          </cell>
          <cell r="AA1171">
            <v>3280</v>
          </cell>
          <cell r="AB1171">
            <v>7.8</v>
          </cell>
          <cell r="AC1171">
            <v>25584</v>
          </cell>
          <cell r="AD1171">
            <v>3070.08</v>
          </cell>
          <cell r="AE1171">
            <v>0.12</v>
          </cell>
          <cell r="AF1171">
            <v>44159</v>
          </cell>
          <cell r="AG1171" t="str">
            <v>含税到厂</v>
          </cell>
          <cell r="AL1171">
            <v>0</v>
          </cell>
          <cell r="AM1171">
            <v>44166</v>
          </cell>
          <cell r="AN1171" t="str">
            <v>Yes</v>
          </cell>
          <cell r="AO1171">
            <v>0</v>
          </cell>
          <cell r="AP1171">
            <v>0</v>
          </cell>
          <cell r="AS1171">
            <v>0</v>
          </cell>
          <cell r="AT1171">
            <v>0</v>
          </cell>
        </row>
        <row r="1172">
          <cell r="A1172" t="str">
            <v>DEC 20</v>
          </cell>
          <cell r="B1172">
            <v>1022</v>
          </cell>
          <cell r="C1172" t="str">
            <v>C49SZX20200230JY</v>
          </cell>
          <cell r="D1172" t="str">
            <v>海凌科达</v>
          </cell>
          <cell r="E1172" t="str">
            <v>YSM10</v>
          </cell>
          <cell r="F1172" t="str">
            <v>#67702</v>
          </cell>
          <cell r="G1172" t="e">
            <v>#REF!</v>
          </cell>
          <cell r="H1172" t="e">
            <v>#REF!</v>
          </cell>
          <cell r="I1172" t="str">
            <v>L-&gt;R</v>
          </cell>
          <cell r="J1172" t="str">
            <v>No</v>
          </cell>
          <cell r="K1172">
            <v>1</v>
          </cell>
          <cell r="L1172">
            <v>110172</v>
          </cell>
          <cell r="M1172" t="str">
            <v>MAR 21</v>
          </cell>
          <cell r="N1172">
            <v>44270</v>
          </cell>
          <cell r="O1172">
            <v>11116535</v>
          </cell>
          <cell r="P1172">
            <v>7587500</v>
          </cell>
          <cell r="Q1172">
            <v>44279</v>
          </cell>
          <cell r="R1172" t="str">
            <v>No</v>
          </cell>
          <cell r="S1172" t="str">
            <v>C49</v>
          </cell>
          <cell r="T1172" t="str">
            <v>SOUTH</v>
          </cell>
          <cell r="U1172" t="str">
            <v>深圳</v>
          </cell>
          <cell r="V1172" t="str">
            <v>SZ 深圳</v>
          </cell>
          <cell r="W1172" t="str">
            <v>JY</v>
          </cell>
          <cell r="X1172" t="str">
            <v>JPY</v>
          </cell>
          <cell r="Y1172">
            <v>7587500</v>
          </cell>
          <cell r="Z1172">
            <v>1</v>
          </cell>
          <cell r="AA1172">
            <v>7587500</v>
          </cell>
          <cell r="AB1172">
            <v>7.6100000000000001E-2</v>
          </cell>
          <cell r="AC1172">
            <v>577408.75</v>
          </cell>
          <cell r="AD1172">
            <v>69289.05</v>
          </cell>
          <cell r="AE1172">
            <v>0.12</v>
          </cell>
          <cell r="AF1172">
            <v>44180</v>
          </cell>
          <cell r="AG1172" t="str">
            <v>CIF HK</v>
          </cell>
          <cell r="AK1172">
            <v>0.1</v>
          </cell>
          <cell r="AL1172">
            <v>758750</v>
          </cell>
          <cell r="AM1172">
            <v>44166</v>
          </cell>
          <cell r="AN1172" t="str">
            <v>Yes</v>
          </cell>
          <cell r="AO1172">
            <v>0.9</v>
          </cell>
          <cell r="AP1172">
            <v>6828750</v>
          </cell>
          <cell r="AQ1172">
            <v>44265</v>
          </cell>
          <cell r="AR1172">
            <v>44265</v>
          </cell>
          <cell r="AS1172">
            <v>0</v>
          </cell>
          <cell r="AT1172">
            <v>0</v>
          </cell>
          <cell r="AX1172" t="str">
            <v>Yes</v>
          </cell>
          <cell r="AZ1172" t="str">
            <v>Y</v>
          </cell>
          <cell r="BA1172" t="str">
            <v>Yes</v>
          </cell>
        </row>
        <row r="1173">
          <cell r="A1173" t="str">
            <v>DEC 20</v>
          </cell>
          <cell r="B1173">
            <v>1023</v>
          </cell>
          <cell r="C1173" t="str">
            <v>C49SZX20200230JY</v>
          </cell>
          <cell r="D1173" t="str">
            <v>海凌科达</v>
          </cell>
          <cell r="E1173" t="str">
            <v>YSM10</v>
          </cell>
          <cell r="F1173" t="str">
            <v>#67702</v>
          </cell>
          <cell r="G1173" t="e">
            <v>#REF!</v>
          </cell>
          <cell r="H1173" t="e">
            <v>#REF!</v>
          </cell>
          <cell r="I1173" t="str">
            <v>L-&gt;R</v>
          </cell>
          <cell r="J1173" t="str">
            <v>No</v>
          </cell>
          <cell r="K1173">
            <v>1</v>
          </cell>
          <cell r="L1173">
            <v>110172</v>
          </cell>
          <cell r="M1173" t="str">
            <v>MAR 21</v>
          </cell>
          <cell r="N1173">
            <v>44270</v>
          </cell>
          <cell r="O1173">
            <v>11116535</v>
          </cell>
          <cell r="P1173">
            <v>7587500</v>
          </cell>
          <cell r="Q1173">
            <v>44279</v>
          </cell>
          <cell r="R1173" t="str">
            <v>No</v>
          </cell>
          <cell r="S1173" t="str">
            <v>C49</v>
          </cell>
          <cell r="T1173" t="str">
            <v>SOUTH</v>
          </cell>
          <cell r="U1173" t="str">
            <v>深圳</v>
          </cell>
          <cell r="V1173" t="str">
            <v>SZ 深圳</v>
          </cell>
          <cell r="W1173" t="str">
            <v>JY</v>
          </cell>
          <cell r="X1173" t="str">
            <v>JPY</v>
          </cell>
          <cell r="Y1173">
            <v>7587500</v>
          </cell>
          <cell r="Z1173">
            <v>1</v>
          </cell>
          <cell r="AA1173">
            <v>7587500</v>
          </cell>
          <cell r="AB1173">
            <v>7.6100000000000001E-2</v>
          </cell>
          <cell r="AC1173">
            <v>577408.75</v>
          </cell>
          <cell r="AD1173">
            <v>69289.05</v>
          </cell>
          <cell r="AE1173">
            <v>0.12</v>
          </cell>
          <cell r="AF1173">
            <v>44180</v>
          </cell>
          <cell r="AG1173" t="str">
            <v>CIF HK</v>
          </cell>
          <cell r="AK1173">
            <v>0.1</v>
          </cell>
          <cell r="AL1173">
            <v>758750</v>
          </cell>
          <cell r="AM1173">
            <v>44167</v>
          </cell>
          <cell r="AN1173" t="str">
            <v>Yes</v>
          </cell>
          <cell r="AO1173">
            <v>0.9</v>
          </cell>
          <cell r="AP1173">
            <v>6828750</v>
          </cell>
          <cell r="AQ1173">
            <v>44265</v>
          </cell>
          <cell r="AR1173">
            <v>44265</v>
          </cell>
          <cell r="AS1173">
            <v>0</v>
          </cell>
          <cell r="AT1173">
            <v>0</v>
          </cell>
          <cell r="AX1173" t="str">
            <v>Yes</v>
          </cell>
          <cell r="AZ1173" t="str">
            <v>Y</v>
          </cell>
          <cell r="BA1173" t="str">
            <v>Yes</v>
          </cell>
        </row>
        <row r="1174">
          <cell r="A1174" t="str">
            <v>DEC 20</v>
          </cell>
          <cell r="B1174">
            <v>1024</v>
          </cell>
          <cell r="C1174" t="str">
            <v>C49SZX20200230JY</v>
          </cell>
          <cell r="D1174" t="str">
            <v>海凌科达</v>
          </cell>
          <cell r="E1174" t="str">
            <v>YSM10</v>
          </cell>
          <cell r="F1174" t="str">
            <v>#67702</v>
          </cell>
          <cell r="G1174" t="e">
            <v>#REF!</v>
          </cell>
          <cell r="H1174" t="e">
            <v>#REF!</v>
          </cell>
          <cell r="I1174" t="str">
            <v>R-&gt;L</v>
          </cell>
          <cell r="J1174" t="str">
            <v>No</v>
          </cell>
          <cell r="K1174">
            <v>1</v>
          </cell>
          <cell r="L1174" t="str">
            <v>110172（拆分PO110275)</v>
          </cell>
          <cell r="M1174" t="str">
            <v>MAR 21</v>
          </cell>
          <cell r="N1174">
            <v>44270</v>
          </cell>
          <cell r="O1174">
            <v>11116535</v>
          </cell>
          <cell r="P1174">
            <v>7587500</v>
          </cell>
          <cell r="Q1174">
            <v>44279</v>
          </cell>
          <cell r="R1174" t="str">
            <v>No</v>
          </cell>
          <cell r="S1174" t="str">
            <v>C49</v>
          </cell>
          <cell r="T1174" t="str">
            <v>SOUTH</v>
          </cell>
          <cell r="U1174" t="str">
            <v>深圳</v>
          </cell>
          <cell r="V1174" t="str">
            <v>SZ 深圳</v>
          </cell>
          <cell r="W1174" t="str">
            <v>JY</v>
          </cell>
          <cell r="X1174" t="str">
            <v>JPY</v>
          </cell>
          <cell r="Y1174">
            <v>7587500</v>
          </cell>
          <cell r="Z1174">
            <v>1</v>
          </cell>
          <cell r="AA1174">
            <v>7587500</v>
          </cell>
          <cell r="AB1174">
            <v>7.6100000000000001E-2</v>
          </cell>
          <cell r="AC1174">
            <v>577408.75</v>
          </cell>
          <cell r="AD1174">
            <v>69289.05</v>
          </cell>
          <cell r="AE1174">
            <v>0.12</v>
          </cell>
          <cell r="AF1174">
            <v>44180</v>
          </cell>
          <cell r="AG1174" t="str">
            <v>CIF HK</v>
          </cell>
          <cell r="AK1174">
            <v>0.1</v>
          </cell>
          <cell r="AL1174">
            <v>758750</v>
          </cell>
          <cell r="AM1174">
            <v>44168</v>
          </cell>
          <cell r="AN1174" t="str">
            <v>Yes</v>
          </cell>
          <cell r="AO1174">
            <v>0.9</v>
          </cell>
          <cell r="AP1174">
            <v>6828750</v>
          </cell>
          <cell r="AQ1174">
            <v>44265</v>
          </cell>
          <cell r="AR1174">
            <v>44265</v>
          </cell>
          <cell r="AS1174">
            <v>0</v>
          </cell>
          <cell r="AT1174">
            <v>0</v>
          </cell>
          <cell r="AX1174" t="str">
            <v>Yes</v>
          </cell>
          <cell r="AZ1174" t="str">
            <v>Y</v>
          </cell>
          <cell r="BA1174" t="str">
            <v>Yes</v>
          </cell>
        </row>
        <row r="1175">
          <cell r="A1175" t="str">
            <v>DEC 20</v>
          </cell>
          <cell r="B1175">
            <v>1025</v>
          </cell>
          <cell r="C1175" t="str">
            <v>C49SZX20200230JY</v>
          </cell>
          <cell r="D1175" t="str">
            <v>海凌科达</v>
          </cell>
          <cell r="E1175" t="str">
            <v>YSM10</v>
          </cell>
          <cell r="F1175" t="str">
            <v>#67702</v>
          </cell>
          <cell r="G1175" t="e">
            <v>#REF!</v>
          </cell>
          <cell r="H1175" t="e">
            <v>#REF!</v>
          </cell>
          <cell r="I1175" t="str">
            <v>R-&gt;L</v>
          </cell>
          <cell r="J1175" t="str">
            <v>No</v>
          </cell>
          <cell r="K1175">
            <v>1</v>
          </cell>
          <cell r="L1175" t="str">
            <v>110172（拆分PO110275)</v>
          </cell>
          <cell r="M1175" t="str">
            <v>MAR 21</v>
          </cell>
          <cell r="N1175">
            <v>44270</v>
          </cell>
          <cell r="O1175">
            <v>11116535</v>
          </cell>
          <cell r="P1175">
            <v>7587500</v>
          </cell>
          <cell r="Q1175">
            <v>44279</v>
          </cell>
          <cell r="R1175" t="str">
            <v>No</v>
          </cell>
          <cell r="S1175" t="str">
            <v>C49</v>
          </cell>
          <cell r="T1175" t="str">
            <v>SOUTH</v>
          </cell>
          <cell r="U1175" t="str">
            <v>深圳</v>
          </cell>
          <cell r="V1175" t="str">
            <v>SZ 深圳</v>
          </cell>
          <cell r="W1175" t="str">
            <v>JY</v>
          </cell>
          <cell r="X1175" t="str">
            <v>JPY</v>
          </cell>
          <cell r="Y1175">
            <v>7587500</v>
          </cell>
          <cell r="Z1175">
            <v>1</v>
          </cell>
          <cell r="AA1175">
            <v>7587500</v>
          </cell>
          <cell r="AB1175">
            <v>7.6100000000000001E-2</v>
          </cell>
          <cell r="AC1175">
            <v>577408.75</v>
          </cell>
          <cell r="AD1175">
            <v>69289.05</v>
          </cell>
          <cell r="AE1175">
            <v>0.12</v>
          </cell>
          <cell r="AF1175">
            <v>44180</v>
          </cell>
          <cell r="AG1175" t="str">
            <v>CIF HK</v>
          </cell>
          <cell r="AK1175">
            <v>0.1</v>
          </cell>
          <cell r="AL1175">
            <v>758750</v>
          </cell>
          <cell r="AM1175">
            <v>44169</v>
          </cell>
          <cell r="AN1175" t="str">
            <v>Yes</v>
          </cell>
          <cell r="AO1175">
            <v>0.9</v>
          </cell>
          <cell r="AP1175">
            <v>6828750</v>
          </cell>
          <cell r="AQ1175">
            <v>44265</v>
          </cell>
          <cell r="AR1175">
            <v>44265</v>
          </cell>
          <cell r="AS1175">
            <v>0</v>
          </cell>
          <cell r="AT1175">
            <v>0</v>
          </cell>
          <cell r="AX1175" t="str">
            <v>Yes</v>
          </cell>
          <cell r="AZ1175" t="str">
            <v>Y</v>
          </cell>
          <cell r="BA1175" t="str">
            <v>Yes</v>
          </cell>
        </row>
        <row r="1176">
          <cell r="A1176" t="str">
            <v>DEC 20</v>
          </cell>
          <cell r="B1176">
            <v>1026</v>
          </cell>
          <cell r="C1176" t="str">
            <v>C49SZX20200242DZ</v>
          </cell>
          <cell r="D1176" t="str">
            <v>朗特</v>
          </cell>
          <cell r="E1176" t="str">
            <v>YSM10</v>
          </cell>
          <cell r="F1176" t="str">
            <v>#08242</v>
          </cell>
          <cell r="G1176" t="e">
            <v>#REF!</v>
          </cell>
          <cell r="H1176" t="e">
            <v>#REF!</v>
          </cell>
          <cell r="I1176" t="str">
            <v>R-&gt;L</v>
          </cell>
          <cell r="J1176" t="str">
            <v>MVC+ATS15</v>
          </cell>
          <cell r="K1176">
            <v>1</v>
          </cell>
          <cell r="L1176">
            <v>110049</v>
          </cell>
          <cell r="M1176" t="str">
            <v>JAN 21</v>
          </cell>
          <cell r="N1176">
            <v>44204</v>
          </cell>
          <cell r="O1176">
            <v>11116496</v>
          </cell>
          <cell r="P1176">
            <v>7700000</v>
          </cell>
          <cell r="Q1176">
            <v>44197</v>
          </cell>
          <cell r="R1176" t="str">
            <v>No</v>
          </cell>
          <cell r="S1176" t="str">
            <v>C49</v>
          </cell>
          <cell r="T1176" t="str">
            <v>SOUTH</v>
          </cell>
          <cell r="U1176" t="str">
            <v>深圳</v>
          </cell>
          <cell r="V1176" t="str">
            <v>SZ 深圳</v>
          </cell>
          <cell r="W1176" t="str">
            <v>DZ</v>
          </cell>
          <cell r="X1176" t="str">
            <v>JPY</v>
          </cell>
          <cell r="Y1176">
            <v>7700000</v>
          </cell>
          <cell r="Z1176">
            <v>1</v>
          </cell>
          <cell r="AA1176">
            <v>7700000</v>
          </cell>
          <cell r="AB1176">
            <v>7.6100000000000001E-2</v>
          </cell>
          <cell r="AC1176">
            <v>585970</v>
          </cell>
          <cell r="AD1176">
            <v>70316.399999999994</v>
          </cell>
          <cell r="AE1176">
            <v>0.12</v>
          </cell>
          <cell r="AF1176">
            <v>44182</v>
          </cell>
          <cell r="AG1176" t="str">
            <v>CIF HK</v>
          </cell>
          <cell r="AI1176" t="str">
            <v>CNY 250,000</v>
          </cell>
          <cell r="AJ1176">
            <v>44183</v>
          </cell>
          <cell r="AK1176">
            <v>0.3</v>
          </cell>
          <cell r="AL1176">
            <v>2310000</v>
          </cell>
          <cell r="AM1176">
            <v>44183</v>
          </cell>
          <cell r="AN1176" t="str">
            <v>Yes</v>
          </cell>
          <cell r="AO1176">
            <v>0.7</v>
          </cell>
          <cell r="AP1176">
            <v>5390000</v>
          </cell>
          <cell r="AQ1176">
            <v>44197</v>
          </cell>
          <cell r="AR1176">
            <v>44203</v>
          </cell>
          <cell r="AS1176">
            <v>0</v>
          </cell>
          <cell r="AT1176">
            <v>0</v>
          </cell>
          <cell r="AX1176" t="str">
            <v>Yes</v>
          </cell>
          <cell r="AZ1176" t="str">
            <v>Yes</v>
          </cell>
        </row>
        <row r="1177">
          <cell r="A1177" t="str">
            <v>DEC 20</v>
          </cell>
          <cell r="B1177">
            <v>1027</v>
          </cell>
          <cell r="C1177" t="str">
            <v>C49SZX20200242DZ</v>
          </cell>
          <cell r="D1177" t="str">
            <v>朗特</v>
          </cell>
          <cell r="E1177" t="str">
            <v>YSM10</v>
          </cell>
          <cell r="F1177" t="str">
            <v>#08242</v>
          </cell>
          <cell r="G1177" t="e">
            <v>#REF!</v>
          </cell>
          <cell r="H1177" t="e">
            <v>#REF!</v>
          </cell>
          <cell r="I1177" t="str">
            <v>R-&gt;L</v>
          </cell>
          <cell r="J1177" t="str">
            <v>MVC</v>
          </cell>
          <cell r="K1177">
            <v>1</v>
          </cell>
          <cell r="L1177">
            <v>110066</v>
          </cell>
          <cell r="M1177" t="str">
            <v>JAN 21</v>
          </cell>
          <cell r="N1177">
            <v>44204</v>
          </cell>
          <cell r="O1177">
            <v>11116496</v>
          </cell>
          <cell r="P1177">
            <v>7700000</v>
          </cell>
          <cell r="Q1177">
            <v>44198</v>
          </cell>
          <cell r="R1177" t="str">
            <v>No</v>
          </cell>
          <cell r="S1177" t="str">
            <v>C49</v>
          </cell>
          <cell r="T1177" t="str">
            <v>SOUTH</v>
          </cell>
          <cell r="U1177" t="str">
            <v>深圳</v>
          </cell>
          <cell r="V1177" t="str">
            <v>SZ 深圳</v>
          </cell>
          <cell r="W1177" t="str">
            <v>DZ</v>
          </cell>
          <cell r="X1177" t="str">
            <v>JPY</v>
          </cell>
          <cell r="Y1177">
            <v>7700000</v>
          </cell>
          <cell r="Z1177">
            <v>1</v>
          </cell>
          <cell r="AA1177">
            <v>7700000</v>
          </cell>
          <cell r="AB1177">
            <v>7.6100000000000001E-2</v>
          </cell>
          <cell r="AC1177">
            <v>585970</v>
          </cell>
          <cell r="AD1177">
            <v>70316.399999999994</v>
          </cell>
          <cell r="AE1177">
            <v>0.12</v>
          </cell>
          <cell r="AF1177">
            <v>44182</v>
          </cell>
          <cell r="AG1177" t="str">
            <v>CIF HK</v>
          </cell>
          <cell r="AI1177"/>
          <cell r="AJ1177"/>
          <cell r="AK1177">
            <v>0.3</v>
          </cell>
          <cell r="AL1177">
            <v>2310000</v>
          </cell>
          <cell r="AM1177">
            <v>44183</v>
          </cell>
          <cell r="AN1177" t="str">
            <v>Yes</v>
          </cell>
          <cell r="AO1177">
            <v>0.7</v>
          </cell>
          <cell r="AP1177">
            <v>5390000</v>
          </cell>
          <cell r="AQ1177">
            <v>44197</v>
          </cell>
          <cell r="AR1177">
            <v>44203</v>
          </cell>
          <cell r="AS1177">
            <v>0</v>
          </cell>
          <cell r="AT1177">
            <v>0</v>
          </cell>
          <cell r="AX1177" t="str">
            <v>Yes</v>
          </cell>
          <cell r="AZ1177" t="str">
            <v>Yes</v>
          </cell>
        </row>
        <row r="1178">
          <cell r="A1178" t="str">
            <v>DEC 20</v>
          </cell>
          <cell r="B1178">
            <v>1028</v>
          </cell>
          <cell r="C1178" t="str">
            <v>C49SZX20200243DZ</v>
          </cell>
          <cell r="D1178" t="str">
            <v>朗特</v>
          </cell>
          <cell r="E1178" t="str">
            <v>YSM20R-2</v>
          </cell>
          <cell r="F1178" t="str">
            <v>#08242</v>
          </cell>
          <cell r="G1178" t="e">
            <v>#REF!</v>
          </cell>
          <cell r="H1178" t="e">
            <v>#REF!</v>
          </cell>
          <cell r="I1178" t="str">
            <v>R-&gt;L</v>
          </cell>
          <cell r="J1178" t="str">
            <v>No</v>
          </cell>
          <cell r="K1178">
            <v>1</v>
          </cell>
          <cell r="L1178" t="str">
            <v>110287（拆单110276）</v>
          </cell>
          <cell r="M1178" t="str">
            <v>MAR 21</v>
          </cell>
          <cell r="R1178" t="str">
            <v>No</v>
          </cell>
          <cell r="S1178" t="str">
            <v>C49</v>
          </cell>
          <cell r="T1178" t="str">
            <v>SOUTH</v>
          </cell>
          <cell r="U1178" t="str">
            <v>深圳</v>
          </cell>
          <cell r="V1178" t="str">
            <v>SZ 深圳</v>
          </cell>
          <cell r="W1178" t="str">
            <v>DZ</v>
          </cell>
          <cell r="X1178" t="str">
            <v>JPY</v>
          </cell>
          <cell r="Y1178">
            <v>11900000</v>
          </cell>
          <cell r="Z1178">
            <v>1</v>
          </cell>
          <cell r="AA1178">
            <v>11900000</v>
          </cell>
          <cell r="AB1178">
            <v>7.6100000000000001E-2</v>
          </cell>
          <cell r="AC1178">
            <v>905590</v>
          </cell>
          <cell r="AD1178">
            <v>108670.8</v>
          </cell>
          <cell r="AE1178">
            <v>0.12</v>
          </cell>
          <cell r="AF1178">
            <v>44182</v>
          </cell>
          <cell r="AG1178" t="str">
            <v>CIF HK</v>
          </cell>
          <cell r="AK1178">
            <v>0.3</v>
          </cell>
          <cell r="AL1178">
            <v>3570000</v>
          </cell>
          <cell r="AM1178">
            <v>44197</v>
          </cell>
          <cell r="AN1178" t="str">
            <v>Yes</v>
          </cell>
          <cell r="AO1178">
            <v>0.7</v>
          </cell>
          <cell r="AP1178">
            <v>8329999.9999999991</v>
          </cell>
          <cell r="AQ1178">
            <v>44271</v>
          </cell>
          <cell r="AR1178">
            <v>44271</v>
          </cell>
          <cell r="AS1178">
            <v>0</v>
          </cell>
          <cell r="AT1178">
            <v>0</v>
          </cell>
          <cell r="AX1178" t="str">
            <v>Yes</v>
          </cell>
          <cell r="AZ1178" t="str">
            <v>Yes</v>
          </cell>
        </row>
        <row r="1179">
          <cell r="A1179" t="str">
            <v>DEC 20</v>
          </cell>
          <cell r="B1179">
            <v>1029</v>
          </cell>
          <cell r="C1179" t="str">
            <v>C49SZX20200243DZ</v>
          </cell>
          <cell r="D1179" t="str">
            <v>朗特</v>
          </cell>
          <cell r="E1179" t="str">
            <v>YSM20R-2</v>
          </cell>
          <cell r="F1179" t="str">
            <v>#08242</v>
          </cell>
          <cell r="G1179" t="e">
            <v>#REF!</v>
          </cell>
          <cell r="H1179" t="e">
            <v>#REF!</v>
          </cell>
          <cell r="I1179" t="str">
            <v>R-&gt;L</v>
          </cell>
          <cell r="J1179" t="str">
            <v>No</v>
          </cell>
          <cell r="K1179">
            <v>1</v>
          </cell>
          <cell r="L1179">
            <v>110287</v>
          </cell>
          <cell r="M1179" t="str">
            <v>MAR 21</v>
          </cell>
          <cell r="R1179" t="str">
            <v>No</v>
          </cell>
          <cell r="S1179" t="str">
            <v>C49</v>
          </cell>
          <cell r="T1179" t="str">
            <v>SOUTH</v>
          </cell>
          <cell r="U1179" t="str">
            <v>深圳</v>
          </cell>
          <cell r="V1179" t="str">
            <v>SZ 深圳</v>
          </cell>
          <cell r="W1179" t="str">
            <v>DZ</v>
          </cell>
          <cell r="X1179" t="str">
            <v>JPY</v>
          </cell>
          <cell r="Y1179">
            <v>11900000</v>
          </cell>
          <cell r="Z1179">
            <v>1</v>
          </cell>
          <cell r="AA1179">
            <v>11900000</v>
          </cell>
          <cell r="AB1179">
            <v>7.6100000000000001E-2</v>
          </cell>
          <cell r="AC1179">
            <v>905590</v>
          </cell>
          <cell r="AD1179">
            <v>108670.8</v>
          </cell>
          <cell r="AE1179">
            <v>0.12</v>
          </cell>
          <cell r="AF1179">
            <v>44182</v>
          </cell>
          <cell r="AG1179" t="str">
            <v>CIF HK</v>
          </cell>
          <cell r="AK1179">
            <v>0.3</v>
          </cell>
          <cell r="AL1179">
            <v>3570000</v>
          </cell>
          <cell r="AM1179">
            <v>44198</v>
          </cell>
          <cell r="AN1179" t="str">
            <v>Yes</v>
          </cell>
          <cell r="AO1179">
            <v>0.7</v>
          </cell>
          <cell r="AP1179">
            <v>8329999.9999999991</v>
          </cell>
          <cell r="AQ1179">
            <v>44271</v>
          </cell>
          <cell r="AR1179">
            <v>44271</v>
          </cell>
          <cell r="AS1179">
            <v>0</v>
          </cell>
          <cell r="AT1179">
            <v>0</v>
          </cell>
          <cell r="AX1179" t="str">
            <v>Yes</v>
          </cell>
          <cell r="AZ1179" t="str">
            <v>Yes</v>
          </cell>
        </row>
        <row r="1180">
          <cell r="A1180" t="str">
            <v>DEC 20</v>
          </cell>
          <cell r="B1180">
            <v>1030</v>
          </cell>
          <cell r="C1180" t="str">
            <v>C49SZX20200243DZ</v>
          </cell>
          <cell r="D1180" t="str">
            <v>朗特</v>
          </cell>
          <cell r="E1180" t="str">
            <v>YSM20R-2</v>
          </cell>
          <cell r="F1180" t="str">
            <v>#08242</v>
          </cell>
          <cell r="G1180" t="e">
            <v>#REF!</v>
          </cell>
          <cell r="H1180" t="e">
            <v>#REF!</v>
          </cell>
          <cell r="I1180" t="str">
            <v>R-&gt;L</v>
          </cell>
          <cell r="J1180" t="str">
            <v>No</v>
          </cell>
          <cell r="K1180">
            <v>1</v>
          </cell>
          <cell r="L1180">
            <v>110287</v>
          </cell>
          <cell r="M1180" t="str">
            <v>MAR 21</v>
          </cell>
          <cell r="R1180" t="str">
            <v>No</v>
          </cell>
          <cell r="S1180" t="str">
            <v>C49</v>
          </cell>
          <cell r="T1180" t="str">
            <v>SOUTH</v>
          </cell>
          <cell r="U1180" t="str">
            <v>深圳</v>
          </cell>
          <cell r="V1180" t="str">
            <v>SZ 深圳</v>
          </cell>
          <cell r="W1180" t="str">
            <v>DZ</v>
          </cell>
          <cell r="X1180" t="str">
            <v>JPY</v>
          </cell>
          <cell r="Y1180">
            <v>11900000</v>
          </cell>
          <cell r="Z1180">
            <v>1</v>
          </cell>
          <cell r="AA1180">
            <v>11900000</v>
          </cell>
          <cell r="AB1180">
            <v>7.6100000000000001E-2</v>
          </cell>
          <cell r="AC1180">
            <v>905590</v>
          </cell>
          <cell r="AD1180">
            <v>108670.8</v>
          </cell>
          <cell r="AE1180">
            <v>0.12</v>
          </cell>
          <cell r="AF1180">
            <v>44182</v>
          </cell>
          <cell r="AG1180" t="str">
            <v>CIF HK</v>
          </cell>
          <cell r="AK1180">
            <v>0.3</v>
          </cell>
          <cell r="AL1180">
            <v>3570000</v>
          </cell>
          <cell r="AM1180">
            <v>44199</v>
          </cell>
          <cell r="AN1180" t="str">
            <v>Yes</v>
          </cell>
          <cell r="AO1180">
            <v>0.7</v>
          </cell>
          <cell r="AP1180">
            <v>8329999.9999999991</v>
          </cell>
          <cell r="AQ1180">
            <v>44271</v>
          </cell>
          <cell r="AR1180">
            <v>44271</v>
          </cell>
          <cell r="AS1180">
            <v>0</v>
          </cell>
          <cell r="AT1180">
            <v>0</v>
          </cell>
          <cell r="AX1180" t="str">
            <v>Yes</v>
          </cell>
          <cell r="AZ1180" t="str">
            <v>Yes</v>
          </cell>
        </row>
        <row r="1181">
          <cell r="A1181" t="str">
            <v>DEC 20</v>
          </cell>
          <cell r="B1181">
            <v>1031</v>
          </cell>
          <cell r="C1181" t="str">
            <v>C49SZX20200243DZ</v>
          </cell>
          <cell r="D1181" t="str">
            <v>朗特</v>
          </cell>
          <cell r="E1181" t="str">
            <v>YSM10</v>
          </cell>
          <cell r="F1181" t="str">
            <v>#08242</v>
          </cell>
          <cell r="G1181" t="e">
            <v>#REF!</v>
          </cell>
          <cell r="H1181" t="e">
            <v>#REF!</v>
          </cell>
          <cell r="I1181" t="str">
            <v>R-&gt;L</v>
          </cell>
          <cell r="J1181" t="str">
            <v>MVC+ATS15</v>
          </cell>
          <cell r="K1181">
            <v>1</v>
          </cell>
          <cell r="L1181">
            <v>110237</v>
          </cell>
          <cell r="M1181" t="str">
            <v>MAR 21</v>
          </cell>
          <cell r="R1181" t="str">
            <v>No</v>
          </cell>
          <cell r="S1181" t="str">
            <v>C49</v>
          </cell>
          <cell r="T1181" t="str">
            <v>SOUTH</v>
          </cell>
          <cell r="U1181" t="str">
            <v>深圳</v>
          </cell>
          <cell r="V1181" t="str">
            <v>SZ 深圳</v>
          </cell>
          <cell r="W1181" t="str">
            <v>DZ</v>
          </cell>
          <cell r="X1181" t="str">
            <v>JPY</v>
          </cell>
          <cell r="Y1181">
            <v>7500000</v>
          </cell>
          <cell r="Z1181">
            <v>1</v>
          </cell>
          <cell r="AA1181">
            <v>7500000</v>
          </cell>
          <cell r="AB1181">
            <v>7.6100000000000001E-2</v>
          </cell>
          <cell r="AC1181">
            <v>570750</v>
          </cell>
          <cell r="AD1181">
            <v>68490</v>
          </cell>
          <cell r="AE1181">
            <v>0.12</v>
          </cell>
          <cell r="AF1181">
            <v>44182</v>
          </cell>
          <cell r="AG1181" t="str">
            <v>CIF HK</v>
          </cell>
          <cell r="AK1181">
            <v>0.3</v>
          </cell>
          <cell r="AL1181">
            <v>2250000</v>
          </cell>
          <cell r="AM1181">
            <v>44200</v>
          </cell>
          <cell r="AN1181" t="str">
            <v>Yes</v>
          </cell>
          <cell r="AO1181">
            <v>0.7</v>
          </cell>
          <cell r="AP1181">
            <v>5250000</v>
          </cell>
          <cell r="AQ1181">
            <v>44271</v>
          </cell>
          <cell r="AR1181">
            <v>44271</v>
          </cell>
          <cell r="AS1181">
            <v>0</v>
          </cell>
          <cell r="AT1181">
            <v>0</v>
          </cell>
          <cell r="AX1181" t="str">
            <v>Yes</v>
          </cell>
          <cell r="AZ1181" t="str">
            <v>Yes</v>
          </cell>
          <cell r="BA1181" t="str">
            <v>Yes</v>
          </cell>
        </row>
        <row r="1182">
          <cell r="A1182" t="str">
            <v>DEC 20</v>
          </cell>
          <cell r="B1182">
            <v>1032</v>
          </cell>
          <cell r="C1182" t="str">
            <v>C49SZX20200243DZ</v>
          </cell>
          <cell r="D1182" t="str">
            <v>朗特</v>
          </cell>
          <cell r="E1182" t="str">
            <v>YSM10</v>
          </cell>
          <cell r="F1182" t="str">
            <v>#08242</v>
          </cell>
          <cell r="G1182" t="e">
            <v>#REF!</v>
          </cell>
          <cell r="H1182" t="e">
            <v>#REF!</v>
          </cell>
          <cell r="I1182" t="str">
            <v>R-&gt;L</v>
          </cell>
          <cell r="J1182" t="str">
            <v>MVC+ATS15</v>
          </cell>
          <cell r="K1182">
            <v>1</v>
          </cell>
          <cell r="L1182">
            <v>110237</v>
          </cell>
          <cell r="M1182" t="str">
            <v>MAR 21</v>
          </cell>
          <cell r="R1182" t="str">
            <v>No</v>
          </cell>
          <cell r="S1182" t="str">
            <v>C49</v>
          </cell>
          <cell r="T1182" t="str">
            <v>SOUTH</v>
          </cell>
          <cell r="U1182" t="str">
            <v>深圳</v>
          </cell>
          <cell r="V1182" t="str">
            <v>SZ 深圳</v>
          </cell>
          <cell r="W1182" t="str">
            <v>DZ</v>
          </cell>
          <cell r="X1182" t="str">
            <v>JPY</v>
          </cell>
          <cell r="Y1182">
            <v>7500000</v>
          </cell>
          <cell r="Z1182">
            <v>1</v>
          </cell>
          <cell r="AA1182">
            <v>7500000</v>
          </cell>
          <cell r="AB1182">
            <v>7.6100000000000001E-2</v>
          </cell>
          <cell r="AC1182">
            <v>570750</v>
          </cell>
          <cell r="AD1182">
            <v>68490</v>
          </cell>
          <cell r="AE1182">
            <v>0.12</v>
          </cell>
          <cell r="AF1182">
            <v>44182</v>
          </cell>
          <cell r="AG1182" t="str">
            <v>CIF HK</v>
          </cell>
          <cell r="AK1182">
            <v>0.3</v>
          </cell>
          <cell r="AL1182">
            <v>2250000</v>
          </cell>
          <cell r="AM1182">
            <v>44201</v>
          </cell>
          <cell r="AN1182" t="str">
            <v>Yes</v>
          </cell>
          <cell r="AO1182">
            <v>0.7</v>
          </cell>
          <cell r="AP1182">
            <v>5250000</v>
          </cell>
          <cell r="AQ1182">
            <v>44271</v>
          </cell>
          <cell r="AR1182">
            <v>44271</v>
          </cell>
          <cell r="AS1182">
            <v>0</v>
          </cell>
          <cell r="AT1182">
            <v>0</v>
          </cell>
          <cell r="AX1182" t="str">
            <v>Yes</v>
          </cell>
          <cell r="AZ1182" t="str">
            <v>Yes</v>
          </cell>
          <cell r="BA1182" t="str">
            <v>Yes</v>
          </cell>
        </row>
        <row r="1183">
          <cell r="A1183" t="str">
            <v>DEC 20</v>
          </cell>
          <cell r="B1183">
            <v>1033</v>
          </cell>
          <cell r="C1183" t="str">
            <v>C49SZX20200243DZ</v>
          </cell>
          <cell r="D1183" t="str">
            <v>朗特</v>
          </cell>
          <cell r="E1183" t="str">
            <v>YSM10</v>
          </cell>
          <cell r="F1183" t="str">
            <v>#08242</v>
          </cell>
          <cell r="G1183" t="e">
            <v>#REF!</v>
          </cell>
          <cell r="H1183" t="e">
            <v>#REF!</v>
          </cell>
          <cell r="I1183" t="str">
            <v>R-&gt;L</v>
          </cell>
          <cell r="J1183" t="str">
            <v>MVC+ATS15</v>
          </cell>
          <cell r="K1183">
            <v>1</v>
          </cell>
          <cell r="L1183">
            <v>110237</v>
          </cell>
          <cell r="M1183" t="str">
            <v>APR 21</v>
          </cell>
          <cell r="R1183" t="str">
            <v>No</v>
          </cell>
          <cell r="S1183" t="str">
            <v>C49</v>
          </cell>
          <cell r="T1183" t="str">
            <v>SOUTH</v>
          </cell>
          <cell r="U1183" t="str">
            <v>深圳</v>
          </cell>
          <cell r="V1183" t="str">
            <v>SZ 深圳</v>
          </cell>
          <cell r="W1183" t="str">
            <v>DZ</v>
          </cell>
          <cell r="X1183" t="str">
            <v>JPY</v>
          </cell>
          <cell r="Y1183">
            <v>7500000</v>
          </cell>
          <cell r="Z1183">
            <v>1</v>
          </cell>
          <cell r="AA1183">
            <v>7500000</v>
          </cell>
          <cell r="AB1183">
            <v>7.6100000000000001E-2</v>
          </cell>
          <cell r="AC1183">
            <v>570750</v>
          </cell>
          <cell r="AD1183">
            <v>68490</v>
          </cell>
          <cell r="AE1183">
            <v>0.12</v>
          </cell>
          <cell r="AF1183">
            <v>44182</v>
          </cell>
          <cell r="AG1183" t="str">
            <v>CIF HK</v>
          </cell>
          <cell r="AK1183">
            <v>0.3</v>
          </cell>
          <cell r="AL1183">
            <v>2250000</v>
          </cell>
          <cell r="AM1183">
            <v>44202</v>
          </cell>
          <cell r="AN1183" t="str">
            <v>Yes</v>
          </cell>
          <cell r="AO1183">
            <v>0.7</v>
          </cell>
          <cell r="AP1183">
            <v>5250000</v>
          </cell>
          <cell r="AQ1183">
            <v>44271</v>
          </cell>
          <cell r="AR1183">
            <v>44271</v>
          </cell>
          <cell r="AS1183">
            <v>0</v>
          </cell>
          <cell r="AT1183">
            <v>0</v>
          </cell>
          <cell r="AX1183" t="str">
            <v>Yes</v>
          </cell>
          <cell r="AZ1183" t="str">
            <v>Yes</v>
          </cell>
          <cell r="BA1183" t="str">
            <v>Yes</v>
          </cell>
        </row>
        <row r="1184">
          <cell r="A1184" t="str">
            <v>DEC 20</v>
          </cell>
          <cell r="B1184">
            <v>1034</v>
          </cell>
          <cell r="C1184" t="str">
            <v>C49SZX20200243DZ</v>
          </cell>
          <cell r="D1184" t="str">
            <v>朗特</v>
          </cell>
          <cell r="E1184" t="str">
            <v>YSM10</v>
          </cell>
          <cell r="F1184" t="str">
            <v>#08242</v>
          </cell>
          <cell r="G1184" t="e">
            <v>#REF!</v>
          </cell>
          <cell r="H1184" t="e">
            <v>#REF!</v>
          </cell>
          <cell r="I1184" t="str">
            <v>R-&gt;L</v>
          </cell>
          <cell r="J1184" t="str">
            <v>No</v>
          </cell>
          <cell r="K1184">
            <v>1</v>
          </cell>
          <cell r="L1184">
            <v>110238</v>
          </cell>
          <cell r="M1184" t="str">
            <v>APR 21</v>
          </cell>
          <cell r="N1184">
            <v>44287</v>
          </cell>
          <cell r="O1184">
            <v>11116554</v>
          </cell>
          <cell r="P1184">
            <v>7500000</v>
          </cell>
          <cell r="Q1184">
            <v>44287</v>
          </cell>
          <cell r="R1184" t="str">
            <v>No</v>
          </cell>
          <cell r="S1184" t="str">
            <v>C49</v>
          </cell>
          <cell r="T1184" t="str">
            <v>SOUTH</v>
          </cell>
          <cell r="U1184" t="str">
            <v>深圳</v>
          </cell>
          <cell r="V1184" t="str">
            <v>SZ 深圳</v>
          </cell>
          <cell r="W1184" t="str">
            <v>DZ</v>
          </cell>
          <cell r="X1184" t="str">
            <v>JPY</v>
          </cell>
          <cell r="Y1184">
            <v>7500000</v>
          </cell>
          <cell r="Z1184">
            <v>1</v>
          </cell>
          <cell r="AA1184">
            <v>7500000</v>
          </cell>
          <cell r="AB1184">
            <v>7.6100000000000001E-2</v>
          </cell>
          <cell r="AC1184">
            <v>570750</v>
          </cell>
          <cell r="AD1184">
            <v>68490</v>
          </cell>
          <cell r="AE1184">
            <v>0.12</v>
          </cell>
          <cell r="AF1184">
            <v>44182</v>
          </cell>
          <cell r="AG1184" t="str">
            <v>CIF HK</v>
          </cell>
          <cell r="AK1184">
            <v>0.3</v>
          </cell>
          <cell r="AL1184">
            <v>2250000</v>
          </cell>
          <cell r="AM1184">
            <v>44203</v>
          </cell>
          <cell r="AN1184" t="str">
            <v>Yes</v>
          </cell>
          <cell r="AO1184">
            <v>0.7</v>
          </cell>
          <cell r="AP1184">
            <v>5250000</v>
          </cell>
          <cell r="AQ1184">
            <v>44285</v>
          </cell>
          <cell r="AR1184">
            <v>44285</v>
          </cell>
          <cell r="AS1184">
            <v>0</v>
          </cell>
          <cell r="AT1184">
            <v>0</v>
          </cell>
          <cell r="AX1184" t="str">
            <v>Yes</v>
          </cell>
          <cell r="AZ1184" t="str">
            <v>Yes</v>
          </cell>
          <cell r="BA1184" t="str">
            <v>Yes</v>
          </cell>
        </row>
        <row r="1185">
          <cell r="A1185" t="str">
            <v>DEC 20</v>
          </cell>
          <cell r="B1185">
            <v>1035</v>
          </cell>
          <cell r="C1185" t="str">
            <v>C49SZX20200243DZ</v>
          </cell>
          <cell r="D1185" t="str">
            <v>朗特</v>
          </cell>
          <cell r="E1185" t="str">
            <v>YSM10</v>
          </cell>
          <cell r="F1185" t="str">
            <v>#08242</v>
          </cell>
          <cell r="G1185" t="e">
            <v>#REF!</v>
          </cell>
          <cell r="H1185" t="e">
            <v>#REF!</v>
          </cell>
          <cell r="I1185" t="str">
            <v>R-&gt;L</v>
          </cell>
          <cell r="J1185" t="str">
            <v>No</v>
          </cell>
          <cell r="K1185">
            <v>1</v>
          </cell>
          <cell r="L1185">
            <v>110238</v>
          </cell>
          <cell r="M1185" t="str">
            <v>APR 21</v>
          </cell>
          <cell r="N1185">
            <v>44287</v>
          </cell>
          <cell r="O1185">
            <v>11116554</v>
          </cell>
          <cell r="P1185">
            <v>7500000</v>
          </cell>
          <cell r="Q1185">
            <v>44287</v>
          </cell>
          <cell r="R1185" t="str">
            <v>No</v>
          </cell>
          <cell r="S1185" t="str">
            <v>C49</v>
          </cell>
          <cell r="T1185" t="str">
            <v>SOUTH</v>
          </cell>
          <cell r="U1185" t="str">
            <v>深圳</v>
          </cell>
          <cell r="V1185" t="str">
            <v>SZ 深圳</v>
          </cell>
          <cell r="W1185" t="str">
            <v>DZ</v>
          </cell>
          <cell r="X1185" t="str">
            <v>JPY</v>
          </cell>
          <cell r="Y1185">
            <v>7500000</v>
          </cell>
          <cell r="Z1185">
            <v>1</v>
          </cell>
          <cell r="AA1185">
            <v>7500000</v>
          </cell>
          <cell r="AB1185">
            <v>7.6100000000000001E-2</v>
          </cell>
          <cell r="AC1185">
            <v>570750</v>
          </cell>
          <cell r="AD1185">
            <v>68490</v>
          </cell>
          <cell r="AE1185">
            <v>0.12</v>
          </cell>
          <cell r="AF1185">
            <v>44182</v>
          </cell>
          <cell r="AG1185" t="str">
            <v>CIF HK</v>
          </cell>
          <cell r="AK1185">
            <v>0.3</v>
          </cell>
          <cell r="AL1185">
            <v>2250000</v>
          </cell>
          <cell r="AM1185">
            <v>44204</v>
          </cell>
          <cell r="AN1185" t="str">
            <v>Yes</v>
          </cell>
          <cell r="AO1185">
            <v>0.7</v>
          </cell>
          <cell r="AP1185">
            <v>5250000</v>
          </cell>
          <cell r="AQ1185">
            <v>44285</v>
          </cell>
          <cell r="AR1185">
            <v>44285</v>
          </cell>
          <cell r="AS1185">
            <v>0</v>
          </cell>
          <cell r="AT1185">
            <v>0</v>
          </cell>
          <cell r="AX1185" t="str">
            <v>Yes</v>
          </cell>
          <cell r="AZ1185" t="str">
            <v>Yes</v>
          </cell>
        </row>
        <row r="1186">
          <cell r="A1186" t="str">
            <v>DEC 20</v>
          </cell>
          <cell r="B1186">
            <v>1036</v>
          </cell>
          <cell r="C1186" t="str">
            <v>C49SZX20200243DZ</v>
          </cell>
          <cell r="D1186" t="str">
            <v>朗特</v>
          </cell>
          <cell r="E1186" t="str">
            <v>YSM10</v>
          </cell>
          <cell r="F1186" t="str">
            <v>#08242</v>
          </cell>
          <cell r="G1186" t="e">
            <v>#REF!</v>
          </cell>
          <cell r="H1186" t="e">
            <v>#REF!</v>
          </cell>
          <cell r="I1186" t="str">
            <v>R-&gt;L</v>
          </cell>
          <cell r="J1186" t="str">
            <v>No</v>
          </cell>
          <cell r="K1186">
            <v>1</v>
          </cell>
          <cell r="L1186">
            <v>110238</v>
          </cell>
          <cell r="M1186" t="str">
            <v>APR 21</v>
          </cell>
          <cell r="N1186">
            <v>44287</v>
          </cell>
          <cell r="O1186">
            <v>11116554</v>
          </cell>
          <cell r="P1186">
            <v>7500000</v>
          </cell>
          <cell r="Q1186">
            <v>44287</v>
          </cell>
          <cell r="R1186" t="str">
            <v>No</v>
          </cell>
          <cell r="S1186" t="str">
            <v>C49</v>
          </cell>
          <cell r="T1186" t="str">
            <v>SOUTH</v>
          </cell>
          <cell r="U1186" t="str">
            <v>深圳</v>
          </cell>
          <cell r="V1186" t="str">
            <v>SZ 深圳</v>
          </cell>
          <cell r="W1186" t="str">
            <v>DZ</v>
          </cell>
          <cell r="X1186" t="str">
            <v>JPY</v>
          </cell>
          <cell r="Y1186">
            <v>7500000</v>
          </cell>
          <cell r="Z1186">
            <v>1</v>
          </cell>
          <cell r="AA1186">
            <v>7500000</v>
          </cell>
          <cell r="AB1186">
            <v>7.6100000000000001E-2</v>
          </cell>
          <cell r="AC1186">
            <v>570750</v>
          </cell>
          <cell r="AD1186">
            <v>68490</v>
          </cell>
          <cell r="AE1186">
            <v>0.12</v>
          </cell>
          <cell r="AF1186">
            <v>44182</v>
          </cell>
          <cell r="AG1186" t="str">
            <v>CIF HK</v>
          </cell>
          <cell r="AK1186">
            <v>0.3</v>
          </cell>
          <cell r="AL1186">
            <v>2250000</v>
          </cell>
          <cell r="AM1186">
            <v>44205</v>
          </cell>
          <cell r="AN1186" t="str">
            <v>Yes</v>
          </cell>
          <cell r="AO1186">
            <v>0.7</v>
          </cell>
          <cell r="AP1186">
            <v>5250000</v>
          </cell>
          <cell r="AQ1186">
            <v>44285</v>
          </cell>
          <cell r="AR1186">
            <v>44285</v>
          </cell>
          <cell r="AS1186">
            <v>0</v>
          </cell>
          <cell r="AT1186">
            <v>0</v>
          </cell>
          <cell r="AX1186" t="str">
            <v>Yes</v>
          </cell>
          <cell r="AZ1186" t="str">
            <v>Yes</v>
          </cell>
        </row>
        <row r="1187">
          <cell r="A1187" t="str">
            <v>DEC 20</v>
          </cell>
          <cell r="B1187">
            <v>1037</v>
          </cell>
          <cell r="C1187" t="str">
            <v>C49SZX20200243DZ</v>
          </cell>
          <cell r="D1187" t="str">
            <v>朗特</v>
          </cell>
          <cell r="E1187" t="str">
            <v>YSM10</v>
          </cell>
          <cell r="F1187" t="str">
            <v>#08242</v>
          </cell>
          <cell r="G1187" t="e">
            <v>#REF!</v>
          </cell>
          <cell r="H1187" t="e">
            <v>#REF!</v>
          </cell>
          <cell r="I1187" t="str">
            <v>R-&gt;L</v>
          </cell>
          <cell r="J1187" t="str">
            <v>No</v>
          </cell>
          <cell r="K1187">
            <v>1</v>
          </cell>
          <cell r="L1187">
            <v>110150</v>
          </cell>
          <cell r="M1187" t="str">
            <v>MAR 21</v>
          </cell>
          <cell r="N1187">
            <v>44287</v>
          </cell>
          <cell r="O1187">
            <v>11116554</v>
          </cell>
          <cell r="P1187">
            <v>7500000</v>
          </cell>
          <cell r="Q1187">
            <v>44287</v>
          </cell>
          <cell r="R1187" t="str">
            <v>No</v>
          </cell>
          <cell r="S1187" t="str">
            <v>C49</v>
          </cell>
          <cell r="T1187" t="str">
            <v>SOUTH</v>
          </cell>
          <cell r="U1187" t="str">
            <v>深圳</v>
          </cell>
          <cell r="V1187" t="str">
            <v>SZ 深圳</v>
          </cell>
          <cell r="W1187" t="str">
            <v>DZ</v>
          </cell>
          <cell r="X1187" t="str">
            <v>JPY</v>
          </cell>
          <cell r="Y1187">
            <v>7500000</v>
          </cell>
          <cell r="Z1187">
            <v>1</v>
          </cell>
          <cell r="AA1187">
            <v>7500000</v>
          </cell>
          <cell r="AB1187">
            <v>7.6100000000000001E-2</v>
          </cell>
          <cell r="AC1187">
            <v>570750</v>
          </cell>
          <cell r="AD1187">
            <v>68490</v>
          </cell>
          <cell r="AE1187">
            <v>0.12</v>
          </cell>
          <cell r="AF1187">
            <v>44182</v>
          </cell>
          <cell r="AG1187" t="str">
            <v>CIF HK</v>
          </cell>
          <cell r="AK1187">
            <v>0.3</v>
          </cell>
          <cell r="AL1187">
            <v>2250000</v>
          </cell>
          <cell r="AM1187">
            <v>44206</v>
          </cell>
          <cell r="AN1187" t="str">
            <v>Yes</v>
          </cell>
          <cell r="AO1187">
            <v>0.7</v>
          </cell>
          <cell r="AP1187">
            <v>5250000</v>
          </cell>
          <cell r="AQ1187">
            <v>44285</v>
          </cell>
          <cell r="AR1187">
            <v>44285</v>
          </cell>
          <cell r="AS1187">
            <v>0</v>
          </cell>
          <cell r="AT1187">
            <v>0</v>
          </cell>
          <cell r="AX1187" t="str">
            <v>Yes</v>
          </cell>
          <cell r="AZ1187" t="str">
            <v>Yes</v>
          </cell>
        </row>
        <row r="1188">
          <cell r="A1188" t="str">
            <v>DEC 20</v>
          </cell>
          <cell r="B1188">
            <v>1038</v>
          </cell>
          <cell r="C1188" t="str">
            <v>C49SZX20200220SX</v>
          </cell>
          <cell r="D1188" t="str">
            <v>拓新伟业</v>
          </cell>
          <cell r="E1188" t="str">
            <v>YSM40R-4</v>
          </cell>
          <cell r="F1188" t="str">
            <v>#00895</v>
          </cell>
          <cell r="G1188" t="e">
            <v>#REF!</v>
          </cell>
          <cell r="H1188" t="e">
            <v>#REF!</v>
          </cell>
          <cell r="I1188" t="str">
            <v>L-&gt;R</v>
          </cell>
          <cell r="J1188" t="str">
            <v>No</v>
          </cell>
          <cell r="K1188">
            <v>1</v>
          </cell>
          <cell r="L1188">
            <v>110168</v>
          </cell>
          <cell r="M1188" t="str">
            <v>JAN 21</v>
          </cell>
          <cell r="N1188">
            <v>44229</v>
          </cell>
          <cell r="O1188">
            <v>11100474</v>
          </cell>
          <cell r="P1188">
            <v>1513500</v>
          </cell>
          <cell r="Q1188">
            <v>44228</v>
          </cell>
          <cell r="R1188" t="str">
            <v>Yes</v>
          </cell>
          <cell r="S1188" t="str">
            <v>C49</v>
          </cell>
          <cell r="T1188" t="str">
            <v>SOUTH</v>
          </cell>
          <cell r="U1188" t="str">
            <v>深圳</v>
          </cell>
          <cell r="V1188" t="str">
            <v>SZ 深圳</v>
          </cell>
          <cell r="W1188" t="str">
            <v>SX</v>
          </cell>
          <cell r="X1188" t="str">
            <v>RMB</v>
          </cell>
          <cell r="Y1188">
            <v>1513500</v>
          </cell>
          <cell r="Z1188">
            <v>1.1299999999999999</v>
          </cell>
          <cell r="AA1188">
            <v>1513500</v>
          </cell>
          <cell r="AB1188">
            <v>1.175</v>
          </cell>
          <cell r="AC1188">
            <v>1573772.1238938055</v>
          </cell>
          <cell r="AD1188">
            <v>188852.65486725667</v>
          </cell>
          <cell r="AE1188">
            <v>0.12</v>
          </cell>
          <cell r="AF1188">
            <v>44181</v>
          </cell>
          <cell r="AG1188" t="str">
            <v>含税到厂</v>
          </cell>
          <cell r="AK1188">
            <v>0.1</v>
          </cell>
          <cell r="AL1188">
            <v>151350</v>
          </cell>
          <cell r="AM1188">
            <v>44166</v>
          </cell>
          <cell r="AN1188" t="str">
            <v>Yes</v>
          </cell>
          <cell r="AO1188">
            <v>0.9</v>
          </cell>
          <cell r="AP1188">
            <v>1362150</v>
          </cell>
          <cell r="AQ1188">
            <v>44228</v>
          </cell>
          <cell r="AR1188">
            <v>44228</v>
          </cell>
          <cell r="AS1188">
            <v>0</v>
          </cell>
          <cell r="AT1188">
            <v>0</v>
          </cell>
          <cell r="AX1188" t="str">
            <v>Yes</v>
          </cell>
          <cell r="AZ1188" t="str">
            <v>Yes</v>
          </cell>
          <cell r="BA1188" t="str">
            <v>Yes</v>
          </cell>
        </row>
        <row r="1189">
          <cell r="A1189" t="str">
            <v>DEC 20</v>
          </cell>
          <cell r="B1189">
            <v>1039</v>
          </cell>
          <cell r="C1189" t="str">
            <v>C49SZX20200220SX</v>
          </cell>
          <cell r="D1189" t="str">
            <v>拓新伟业</v>
          </cell>
          <cell r="E1189" t="str">
            <v>YSM40R-4</v>
          </cell>
          <cell r="F1189" t="str">
            <v>#00895</v>
          </cell>
          <cell r="G1189" t="e">
            <v>#REF!</v>
          </cell>
          <cell r="H1189" t="e">
            <v>#REF!</v>
          </cell>
          <cell r="I1189" t="str">
            <v>L-&gt;R</v>
          </cell>
          <cell r="J1189" t="str">
            <v>No</v>
          </cell>
          <cell r="K1189">
            <v>1</v>
          </cell>
          <cell r="L1189">
            <v>110170</v>
          </cell>
          <cell r="M1189" t="str">
            <v>JAN 21</v>
          </cell>
          <cell r="N1189">
            <v>44229</v>
          </cell>
          <cell r="O1189">
            <v>11100474</v>
          </cell>
          <cell r="P1189">
            <v>1513500</v>
          </cell>
          <cell r="Q1189">
            <v>44229</v>
          </cell>
          <cell r="R1189" t="str">
            <v>Yes</v>
          </cell>
          <cell r="S1189" t="str">
            <v>C49</v>
          </cell>
          <cell r="T1189" t="str">
            <v>SOUTH</v>
          </cell>
          <cell r="U1189" t="str">
            <v>深圳</v>
          </cell>
          <cell r="V1189" t="str">
            <v>SZ 深圳</v>
          </cell>
          <cell r="W1189" t="str">
            <v>SX</v>
          </cell>
          <cell r="X1189" t="str">
            <v>RMB</v>
          </cell>
          <cell r="Y1189">
            <v>1513500</v>
          </cell>
          <cell r="Z1189">
            <v>1.1299999999999999</v>
          </cell>
          <cell r="AA1189">
            <v>1513500</v>
          </cell>
          <cell r="AB1189">
            <v>1.175</v>
          </cell>
          <cell r="AC1189">
            <v>1573772.1238938055</v>
          </cell>
          <cell r="AD1189">
            <v>188852.65486725667</v>
          </cell>
          <cell r="AE1189">
            <v>0.12</v>
          </cell>
          <cell r="AF1189">
            <v>44181</v>
          </cell>
          <cell r="AG1189" t="str">
            <v>含税到厂</v>
          </cell>
          <cell r="AK1189">
            <v>0.1</v>
          </cell>
          <cell r="AL1189">
            <v>151350</v>
          </cell>
          <cell r="AM1189">
            <v>44166</v>
          </cell>
          <cell r="AN1189" t="str">
            <v>Yes</v>
          </cell>
          <cell r="AO1189">
            <v>0.9</v>
          </cell>
          <cell r="AP1189">
            <v>1362150</v>
          </cell>
          <cell r="AQ1189">
            <v>44228</v>
          </cell>
          <cell r="AR1189">
            <v>44228</v>
          </cell>
          <cell r="AS1189">
            <v>0</v>
          </cell>
          <cell r="AT1189">
            <v>0</v>
          </cell>
          <cell r="AX1189" t="str">
            <v>Yes</v>
          </cell>
          <cell r="AZ1189" t="str">
            <v>Yes</v>
          </cell>
          <cell r="BA1189" t="str">
            <v>Yes</v>
          </cell>
        </row>
        <row r="1190">
          <cell r="A1190" t="str">
            <v>DEC 20</v>
          </cell>
          <cell r="B1190">
            <v>1040</v>
          </cell>
          <cell r="C1190" t="str">
            <v>C49SZX20200248SX</v>
          </cell>
          <cell r="D1190" t="str">
            <v>悦之彩</v>
          </cell>
          <cell r="E1190" t="str">
            <v>YSM10</v>
          </cell>
          <cell r="F1190" t="str">
            <v>#04074</v>
          </cell>
          <cell r="G1190" t="e">
            <v>#REF!</v>
          </cell>
          <cell r="H1190" t="e">
            <v>#REF!</v>
          </cell>
          <cell r="I1190" t="str">
            <v>L-&gt;R</v>
          </cell>
          <cell r="J1190" t="str">
            <v>MVC</v>
          </cell>
          <cell r="K1190">
            <v>1</v>
          </cell>
          <cell r="L1190" t="str">
            <v>110347(拆单110337)</v>
          </cell>
          <cell r="M1190" t="str">
            <v>APR 21</v>
          </cell>
          <cell r="N1190">
            <v>44298</v>
          </cell>
          <cell r="O1190">
            <v>11100476</v>
          </cell>
          <cell r="P1190">
            <v>640000</v>
          </cell>
          <cell r="Q1190">
            <v>44287</v>
          </cell>
          <cell r="R1190" t="str">
            <v>No</v>
          </cell>
          <cell r="S1190" t="str">
            <v>C49</v>
          </cell>
          <cell r="T1190" t="str">
            <v>SOUTH</v>
          </cell>
          <cell r="U1190" t="str">
            <v>深圳</v>
          </cell>
          <cell r="V1190" t="str">
            <v>SZ 深圳</v>
          </cell>
          <cell r="W1190" t="str">
            <v>SX</v>
          </cell>
          <cell r="X1190" t="str">
            <v>RMB</v>
          </cell>
          <cell r="Y1190">
            <v>640000</v>
          </cell>
          <cell r="Z1190">
            <v>1.1299999999999999</v>
          </cell>
          <cell r="AA1190">
            <v>640000</v>
          </cell>
          <cell r="AB1190">
            <v>1.175</v>
          </cell>
          <cell r="AC1190">
            <v>665486.7256637169</v>
          </cell>
          <cell r="AD1190">
            <v>79858.407079646029</v>
          </cell>
          <cell r="AE1190">
            <v>0.12</v>
          </cell>
          <cell r="AF1190">
            <v>44183</v>
          </cell>
          <cell r="AG1190" t="str">
            <v>含税到厂</v>
          </cell>
          <cell r="AK1190">
            <v>0.1</v>
          </cell>
          <cell r="AL1190">
            <v>64000</v>
          </cell>
          <cell r="AM1190">
            <v>44188</v>
          </cell>
          <cell r="AN1190" t="str">
            <v>Yes</v>
          </cell>
          <cell r="AO1190">
            <v>0.9</v>
          </cell>
          <cell r="AP1190">
            <v>576000</v>
          </cell>
          <cell r="AQ1190">
            <v>44294</v>
          </cell>
          <cell r="AR1190">
            <v>44294</v>
          </cell>
          <cell r="AS1190">
            <v>0</v>
          </cell>
          <cell r="AT1190">
            <v>0</v>
          </cell>
          <cell r="AX1190" t="str">
            <v>Yes</v>
          </cell>
          <cell r="AZ1190" t="str">
            <v>Y</v>
          </cell>
          <cell r="BA1190" t="str">
            <v>Yes</v>
          </cell>
        </row>
        <row r="1191">
          <cell r="A1191" t="str">
            <v>DEC 20</v>
          </cell>
          <cell r="B1191">
            <v>1041</v>
          </cell>
          <cell r="C1191" t="str">
            <v>C49SZX20200248SX</v>
          </cell>
          <cell r="D1191" t="str">
            <v>悦之彩</v>
          </cell>
          <cell r="E1191" t="str">
            <v>YSM10</v>
          </cell>
          <cell r="F1191" t="str">
            <v>#04074</v>
          </cell>
          <cell r="G1191" t="e">
            <v>#REF!</v>
          </cell>
          <cell r="H1191" t="e">
            <v>#REF!</v>
          </cell>
          <cell r="I1191" t="str">
            <v>L-&gt;R</v>
          </cell>
          <cell r="J1191" t="str">
            <v>MVC</v>
          </cell>
          <cell r="K1191">
            <v>1</v>
          </cell>
          <cell r="L1191" t="str">
            <v>110347(拆单110339)</v>
          </cell>
          <cell r="M1191" t="str">
            <v>APR 21</v>
          </cell>
          <cell r="N1191">
            <v>44298</v>
          </cell>
          <cell r="O1191">
            <v>11100476</v>
          </cell>
          <cell r="P1191">
            <v>640000</v>
          </cell>
          <cell r="Q1191">
            <v>44287</v>
          </cell>
          <cell r="R1191" t="str">
            <v>No</v>
          </cell>
          <cell r="S1191" t="str">
            <v>C49</v>
          </cell>
          <cell r="T1191" t="str">
            <v>SOUTH</v>
          </cell>
          <cell r="U1191" t="str">
            <v>深圳</v>
          </cell>
          <cell r="V1191" t="str">
            <v>SZ 深圳</v>
          </cell>
          <cell r="W1191" t="str">
            <v>SX</v>
          </cell>
          <cell r="X1191" t="str">
            <v>RMB</v>
          </cell>
          <cell r="Y1191">
            <v>640000</v>
          </cell>
          <cell r="Z1191">
            <v>1.1299999999999999</v>
          </cell>
          <cell r="AA1191">
            <v>640000</v>
          </cell>
          <cell r="AB1191">
            <v>1.175</v>
          </cell>
          <cell r="AC1191">
            <v>665486.7256637169</v>
          </cell>
          <cell r="AD1191">
            <v>79858.407079646029</v>
          </cell>
          <cell r="AE1191">
            <v>0.12</v>
          </cell>
          <cell r="AF1191">
            <v>44183</v>
          </cell>
          <cell r="AG1191" t="str">
            <v>含税到厂</v>
          </cell>
          <cell r="AK1191">
            <v>0.1</v>
          </cell>
          <cell r="AL1191">
            <v>64000</v>
          </cell>
          <cell r="AM1191">
            <v>44188</v>
          </cell>
          <cell r="AN1191" t="str">
            <v>Yes</v>
          </cell>
          <cell r="AO1191">
            <v>0.9</v>
          </cell>
          <cell r="AP1191">
            <v>576000</v>
          </cell>
          <cell r="AQ1191">
            <v>44294</v>
          </cell>
          <cell r="AR1191">
            <v>44294</v>
          </cell>
          <cell r="AS1191">
            <v>0</v>
          </cell>
          <cell r="AT1191">
            <v>0</v>
          </cell>
          <cell r="AX1191" t="str">
            <v>Yes</v>
          </cell>
          <cell r="AZ1191" t="str">
            <v>Y</v>
          </cell>
          <cell r="BA1191" t="str">
            <v>Yes</v>
          </cell>
        </row>
        <row r="1192">
          <cell r="A1192" t="str">
            <v>DEC 20</v>
          </cell>
          <cell r="B1192">
            <v>1042</v>
          </cell>
          <cell r="C1192" t="str">
            <v>C49SZX20200247MZ</v>
          </cell>
          <cell r="D1192" t="str">
            <v>崧盛</v>
          </cell>
          <cell r="E1192" t="str">
            <v>YSM20R-2</v>
          </cell>
          <cell r="F1192" t="str">
            <v>#03807</v>
          </cell>
          <cell r="G1192" t="e">
            <v>#REF!</v>
          </cell>
          <cell r="H1192" t="e">
            <v>#REF!</v>
          </cell>
          <cell r="I1192" t="str">
            <v>L-&gt;R</v>
          </cell>
          <cell r="J1192" t="str">
            <v>MVC</v>
          </cell>
          <cell r="K1192">
            <v>1</v>
          </cell>
          <cell r="L1192">
            <v>110176</v>
          </cell>
          <cell r="M1192" t="str">
            <v>MAR 21</v>
          </cell>
          <cell r="R1192" t="str">
            <v>No</v>
          </cell>
          <cell r="S1192" t="str">
            <v>C49</v>
          </cell>
          <cell r="T1192" t="str">
            <v>SOUTH</v>
          </cell>
          <cell r="U1192" t="str">
            <v>深圳</v>
          </cell>
          <cell r="V1192" t="str">
            <v>SZ 深圳</v>
          </cell>
          <cell r="W1192" t="str">
            <v>MZ</v>
          </cell>
          <cell r="X1192" t="str">
            <v>JPY</v>
          </cell>
          <cell r="Y1192">
            <v>11500000</v>
          </cell>
          <cell r="Z1192">
            <v>1</v>
          </cell>
          <cell r="AA1192">
            <v>11500000</v>
          </cell>
          <cell r="AB1192">
            <v>7.6100000000000001E-2</v>
          </cell>
          <cell r="AC1192">
            <v>875150</v>
          </cell>
          <cell r="AD1192">
            <v>105018</v>
          </cell>
          <cell r="AE1192">
            <v>0.12</v>
          </cell>
          <cell r="AF1192">
            <v>44183</v>
          </cell>
          <cell r="AG1192" t="str">
            <v>CIF HK</v>
          </cell>
          <cell r="AK1192">
            <v>0.2</v>
          </cell>
          <cell r="AL1192">
            <v>2300000</v>
          </cell>
          <cell r="AM1192">
            <v>44166</v>
          </cell>
          <cell r="AN1192" t="str">
            <v>Yes</v>
          </cell>
          <cell r="AO1192">
            <v>0.8</v>
          </cell>
          <cell r="AP1192">
            <v>9200000</v>
          </cell>
          <cell r="AQ1192">
            <v>44267</v>
          </cell>
          <cell r="AR1192">
            <v>44267</v>
          </cell>
          <cell r="AS1192">
            <v>0</v>
          </cell>
          <cell r="AT1192">
            <v>0</v>
          </cell>
          <cell r="AX1192" t="str">
            <v>Yes</v>
          </cell>
          <cell r="AZ1192" t="str">
            <v>Yes</v>
          </cell>
          <cell r="BA1192" t="str">
            <v>Yes</v>
          </cell>
        </row>
        <row r="1193">
          <cell r="A1193" t="str">
            <v>DEC 20</v>
          </cell>
          <cell r="B1193">
            <v>1043</v>
          </cell>
          <cell r="C1193" t="str">
            <v>C49SZX20200255JY</v>
          </cell>
          <cell r="D1193" t="str">
            <v>昊亮迪</v>
          </cell>
          <cell r="E1193" t="str">
            <v>YSM10</v>
          </cell>
          <cell r="F1193" t="str">
            <v>#73562</v>
          </cell>
          <cell r="G1193" t="e">
            <v>#REF!</v>
          </cell>
          <cell r="H1193" t="e">
            <v>#REF!</v>
          </cell>
          <cell r="I1193" t="str">
            <v>L-&gt;R</v>
          </cell>
          <cell r="J1193" t="str">
            <v>No</v>
          </cell>
          <cell r="K1193">
            <v>1</v>
          </cell>
          <cell r="L1193">
            <v>110067</v>
          </cell>
          <cell r="M1193" t="str">
            <v>JAN 21</v>
          </cell>
          <cell r="N1193">
            <v>44217</v>
          </cell>
          <cell r="O1193">
            <v>11116493</v>
          </cell>
          <cell r="P1193">
            <v>8900000</v>
          </cell>
          <cell r="Q1193">
            <v>44197</v>
          </cell>
          <cell r="R1193" t="str">
            <v>No</v>
          </cell>
          <cell r="S1193" t="str">
            <v>C49</v>
          </cell>
          <cell r="T1193" t="str">
            <v>SOUTH</v>
          </cell>
          <cell r="U1193" t="str">
            <v>深圳</v>
          </cell>
          <cell r="V1193" t="str">
            <v>SZ 深圳</v>
          </cell>
          <cell r="W1193" t="str">
            <v>JY</v>
          </cell>
          <cell r="X1193" t="str">
            <v>JPY</v>
          </cell>
          <cell r="Y1193">
            <v>8900000</v>
          </cell>
          <cell r="Z1193">
            <v>1</v>
          </cell>
          <cell r="AA1193">
            <v>8900000</v>
          </cell>
          <cell r="AB1193">
            <v>7.6100000000000001E-2</v>
          </cell>
          <cell r="AC1193">
            <v>677290</v>
          </cell>
          <cell r="AD1193">
            <v>81274.8</v>
          </cell>
          <cell r="AE1193">
            <v>0.12</v>
          </cell>
          <cell r="AF1193">
            <v>44189</v>
          </cell>
          <cell r="AG1193" t="str">
            <v>DAP SZ</v>
          </cell>
          <cell r="AK1193">
            <v>0.1</v>
          </cell>
          <cell r="AL1193">
            <v>890000</v>
          </cell>
          <cell r="AM1193">
            <v>44166</v>
          </cell>
          <cell r="AN1193" t="str">
            <v>Yes</v>
          </cell>
          <cell r="AO1193">
            <v>0.9</v>
          </cell>
          <cell r="AP1193">
            <v>8010000</v>
          </cell>
          <cell r="AQ1193">
            <v>44216</v>
          </cell>
          <cell r="AR1193">
            <v>44216</v>
          </cell>
          <cell r="AS1193">
            <v>0</v>
          </cell>
          <cell r="AT1193">
            <v>0</v>
          </cell>
          <cell r="AX1193" t="str">
            <v>Yes</v>
          </cell>
          <cell r="AZ1193" t="str">
            <v>Yes</v>
          </cell>
          <cell r="BA1193" t="str">
            <v>Yes</v>
          </cell>
        </row>
        <row r="1194">
          <cell r="A1194" t="str">
            <v>DEC 20</v>
          </cell>
          <cell r="B1194">
            <v>1044</v>
          </cell>
          <cell r="C1194" t="str">
            <v>C49SZX20200249SX</v>
          </cell>
          <cell r="D1194" t="str">
            <v>凌鑫</v>
          </cell>
          <cell r="E1194" t="str">
            <v>YSM20R-2</v>
          </cell>
          <cell r="F1194" t="str">
            <v>#59002</v>
          </cell>
          <cell r="G1194" t="e">
            <v>#REF!</v>
          </cell>
          <cell r="H1194" t="e">
            <v>#REF!</v>
          </cell>
          <cell r="I1194" t="str">
            <v>R-&gt;L</v>
          </cell>
          <cell r="J1194" t="str">
            <v>No</v>
          </cell>
          <cell r="K1194">
            <v>1</v>
          </cell>
          <cell r="L1194">
            <v>110212</v>
          </cell>
          <cell r="M1194" t="str">
            <v>APR 21</v>
          </cell>
          <cell r="N1194">
            <v>44299</v>
          </cell>
          <cell r="O1194">
            <v>11116558</v>
          </cell>
          <cell r="P1194">
            <v>13000000</v>
          </cell>
          <cell r="Q1194">
            <v>202104</v>
          </cell>
          <cell r="R1194" t="str">
            <v>No</v>
          </cell>
          <cell r="S1194" t="str">
            <v>C49</v>
          </cell>
          <cell r="T1194" t="str">
            <v>SOUTH</v>
          </cell>
          <cell r="U1194" t="str">
            <v>深圳</v>
          </cell>
          <cell r="V1194" t="str">
            <v>SZ 深圳</v>
          </cell>
          <cell r="W1194" t="str">
            <v>SX</v>
          </cell>
          <cell r="X1194" t="str">
            <v>JPY</v>
          </cell>
          <cell r="Y1194">
            <v>13000000</v>
          </cell>
          <cell r="Z1194">
            <v>1</v>
          </cell>
          <cell r="AA1194">
            <v>13000000</v>
          </cell>
          <cell r="AB1194">
            <v>7.6100000000000001E-2</v>
          </cell>
          <cell r="AC1194">
            <v>989300</v>
          </cell>
          <cell r="AD1194">
            <v>118716</v>
          </cell>
          <cell r="AE1194">
            <v>0.12</v>
          </cell>
          <cell r="AF1194">
            <v>44190</v>
          </cell>
          <cell r="AG1194" t="str">
            <v>DAP SZ</v>
          </cell>
          <cell r="AK1194">
            <v>0.05</v>
          </cell>
          <cell r="AL1194">
            <v>650000</v>
          </cell>
          <cell r="AM1194">
            <v>44166</v>
          </cell>
          <cell r="AN1194" t="str">
            <v>Yes</v>
          </cell>
          <cell r="AO1194">
            <v>0.95</v>
          </cell>
          <cell r="AP1194">
            <v>12350000</v>
          </cell>
          <cell r="AQ1194">
            <v>44293</v>
          </cell>
          <cell r="AR1194">
            <v>44293</v>
          </cell>
          <cell r="AS1194">
            <v>0</v>
          </cell>
          <cell r="AT1194">
            <v>0</v>
          </cell>
          <cell r="AX1194" t="str">
            <v>Yes</v>
          </cell>
          <cell r="AZ1194" t="str">
            <v>Y</v>
          </cell>
          <cell r="BA1194" t="str">
            <v>Yes</v>
          </cell>
        </row>
        <row r="1195">
          <cell r="A1195" t="str">
            <v>DEC 20</v>
          </cell>
          <cell r="B1195">
            <v>1045</v>
          </cell>
          <cell r="C1195" t="str">
            <v>C49SZX20200246MX</v>
          </cell>
          <cell r="D1195" t="str">
            <v>华耘</v>
          </cell>
          <cell r="E1195" t="str">
            <v>YSM20R-2</v>
          </cell>
          <cell r="F1195" t="str">
            <v>#05454</v>
          </cell>
          <cell r="G1195" t="e">
            <v>#REF!</v>
          </cell>
          <cell r="H1195" t="e">
            <v>#REF!</v>
          </cell>
          <cell r="I1195" t="str">
            <v>L-&gt;R</v>
          </cell>
          <cell r="J1195" t="str">
            <v>No</v>
          </cell>
          <cell r="K1195">
            <v>1</v>
          </cell>
          <cell r="L1195">
            <v>110106</v>
          </cell>
          <cell r="M1195" t="str">
            <v>JAN 21</v>
          </cell>
          <cell r="N1195">
            <v>44232</v>
          </cell>
          <cell r="O1195">
            <v>11116512</v>
          </cell>
          <cell r="P1195">
            <v>11900000</v>
          </cell>
          <cell r="Q1195">
            <v>44228</v>
          </cell>
          <cell r="R1195" t="str">
            <v>Yes</v>
          </cell>
          <cell r="S1195" t="str">
            <v>C49</v>
          </cell>
          <cell r="T1195" t="str">
            <v>SOUTH</v>
          </cell>
          <cell r="U1195" t="str">
            <v>深圳</v>
          </cell>
          <cell r="V1195" t="str">
            <v>SZ 深圳</v>
          </cell>
          <cell r="W1195" t="str">
            <v>MX</v>
          </cell>
          <cell r="X1195" t="str">
            <v>JPY</v>
          </cell>
          <cell r="Y1195">
            <v>11900000</v>
          </cell>
          <cell r="Z1195">
            <v>1</v>
          </cell>
          <cell r="AA1195">
            <v>11900000</v>
          </cell>
          <cell r="AB1195">
            <v>7.6100000000000001E-2</v>
          </cell>
          <cell r="AC1195">
            <v>905590</v>
          </cell>
          <cell r="AD1195">
            <v>108670.8</v>
          </cell>
          <cell r="AE1195">
            <v>0.12</v>
          </cell>
          <cell r="AF1195">
            <v>44193</v>
          </cell>
          <cell r="AG1195" t="str">
            <v>DAP DG</v>
          </cell>
          <cell r="AK1195">
            <v>0.3</v>
          </cell>
          <cell r="AL1195">
            <v>3570000</v>
          </cell>
          <cell r="AM1195">
            <v>44197</v>
          </cell>
          <cell r="AN1195" t="str">
            <v>Yes</v>
          </cell>
          <cell r="AO1195">
            <v>0.7</v>
          </cell>
          <cell r="AP1195">
            <v>8329999.9999999991</v>
          </cell>
          <cell r="AQ1195">
            <v>44216</v>
          </cell>
          <cell r="AR1195">
            <v>44216</v>
          </cell>
          <cell r="AS1195">
            <v>0</v>
          </cell>
          <cell r="AT1195">
            <v>0</v>
          </cell>
          <cell r="AX1195" t="str">
            <v>Yes</v>
          </cell>
          <cell r="AZ1195" t="str">
            <v>Y</v>
          </cell>
        </row>
        <row r="1196">
          <cell r="A1196" t="str">
            <v>DEC 20</v>
          </cell>
          <cell r="B1196">
            <v>1046</v>
          </cell>
          <cell r="C1196" t="str">
            <v>C49SZX20200257JY</v>
          </cell>
          <cell r="D1196" t="str">
            <v>精德鸿</v>
          </cell>
          <cell r="E1196" t="str">
            <v>YSM20R-2</v>
          </cell>
          <cell r="F1196" t="str">
            <v>#05357</v>
          </cell>
          <cell r="G1196" t="e">
            <v>#REF!</v>
          </cell>
          <cell r="H1196" t="e">
            <v>#REF!</v>
          </cell>
          <cell r="I1196" t="str">
            <v>L-&gt;R</v>
          </cell>
          <cell r="J1196" t="str">
            <v>No</v>
          </cell>
          <cell r="K1196">
            <v>1</v>
          </cell>
          <cell r="L1196">
            <v>110153</v>
          </cell>
          <cell r="M1196" t="str">
            <v>APR 21</v>
          </cell>
          <cell r="N1196">
            <v>44288</v>
          </cell>
          <cell r="O1196">
            <v>11116553</v>
          </cell>
          <cell r="Q1196">
            <v>44287</v>
          </cell>
          <cell r="R1196" t="str">
            <v>Yes</v>
          </cell>
          <cell r="S1196" t="str">
            <v>C49</v>
          </cell>
          <cell r="T1196" t="str">
            <v>SOUTH</v>
          </cell>
          <cell r="U1196" t="str">
            <v>深圳</v>
          </cell>
          <cell r="V1196" t="str">
            <v>SZ 深圳</v>
          </cell>
          <cell r="W1196" t="str">
            <v>JY</v>
          </cell>
          <cell r="X1196" t="str">
            <v>JPY</v>
          </cell>
          <cell r="Y1196">
            <v>12400000</v>
          </cell>
          <cell r="Z1196">
            <v>1</v>
          </cell>
          <cell r="AA1196">
            <v>12400000</v>
          </cell>
          <cell r="AB1196">
            <v>7.6100000000000001E-2</v>
          </cell>
          <cell r="AC1196">
            <v>943640</v>
          </cell>
          <cell r="AD1196">
            <v>113236.8</v>
          </cell>
          <cell r="AE1196">
            <v>0.12</v>
          </cell>
          <cell r="AF1196">
            <v>44193</v>
          </cell>
          <cell r="AG1196" t="str">
            <v>DAP SZ</v>
          </cell>
          <cell r="AK1196">
            <v>0.1</v>
          </cell>
          <cell r="AL1196">
            <v>1240000</v>
          </cell>
          <cell r="AM1196">
            <v>44195</v>
          </cell>
          <cell r="AN1196" t="str">
            <v>Yes</v>
          </cell>
          <cell r="AO1196">
            <v>0.9</v>
          </cell>
          <cell r="AP1196">
            <v>11160000</v>
          </cell>
          <cell r="AQ1196">
            <v>44284</v>
          </cell>
          <cell r="AR1196">
            <v>44284</v>
          </cell>
          <cell r="AS1196">
            <v>0</v>
          </cell>
          <cell r="AT1196">
            <v>0</v>
          </cell>
          <cell r="AX1196" t="str">
            <v>Yes</v>
          </cell>
          <cell r="AZ1196" t="str">
            <v>Y</v>
          </cell>
          <cell r="BA1196" t="str">
            <v>Yes</v>
          </cell>
        </row>
        <row r="1197">
          <cell r="A1197" t="str">
            <v>DEC 20</v>
          </cell>
          <cell r="B1197">
            <v>1047</v>
          </cell>
          <cell r="C1197" t="str">
            <v>C49SZX20200257JY</v>
          </cell>
          <cell r="D1197" t="str">
            <v>精德鸿</v>
          </cell>
          <cell r="E1197" t="str">
            <v>YSM20R-2</v>
          </cell>
          <cell r="F1197" t="str">
            <v>#05357</v>
          </cell>
          <cell r="G1197" t="e">
            <v>#REF!</v>
          </cell>
          <cell r="H1197" t="e">
            <v>#REF!</v>
          </cell>
          <cell r="I1197" t="str">
            <v>L-&gt;R</v>
          </cell>
          <cell r="J1197" t="str">
            <v>No</v>
          </cell>
          <cell r="K1197">
            <v>1</v>
          </cell>
          <cell r="L1197">
            <v>110153</v>
          </cell>
          <cell r="M1197" t="str">
            <v>APR 21</v>
          </cell>
          <cell r="N1197">
            <v>44288</v>
          </cell>
          <cell r="O1197">
            <v>11116553</v>
          </cell>
          <cell r="Q1197">
            <v>44287</v>
          </cell>
          <cell r="R1197" t="str">
            <v>Yes</v>
          </cell>
          <cell r="S1197" t="str">
            <v>C49</v>
          </cell>
          <cell r="T1197" t="str">
            <v>SOUTH</v>
          </cell>
          <cell r="U1197" t="str">
            <v>深圳</v>
          </cell>
          <cell r="V1197" t="str">
            <v>SZ 深圳</v>
          </cell>
          <cell r="W1197" t="str">
            <v>JY</v>
          </cell>
          <cell r="X1197" t="str">
            <v>JPY</v>
          </cell>
          <cell r="Y1197">
            <v>12400000</v>
          </cell>
          <cell r="Z1197">
            <v>1</v>
          </cell>
          <cell r="AA1197">
            <v>12400000</v>
          </cell>
          <cell r="AB1197">
            <v>7.6100000000000001E-2</v>
          </cell>
          <cell r="AC1197">
            <v>943640</v>
          </cell>
          <cell r="AD1197">
            <v>113236.8</v>
          </cell>
          <cell r="AE1197">
            <v>0.12</v>
          </cell>
          <cell r="AF1197">
            <v>44193</v>
          </cell>
          <cell r="AG1197" t="str">
            <v>DAP SZ</v>
          </cell>
          <cell r="AK1197">
            <v>0.1</v>
          </cell>
          <cell r="AL1197">
            <v>1240000</v>
          </cell>
          <cell r="AM1197">
            <v>44195</v>
          </cell>
          <cell r="AN1197" t="str">
            <v>Yes</v>
          </cell>
          <cell r="AO1197">
            <v>0.9</v>
          </cell>
          <cell r="AP1197">
            <v>11160000</v>
          </cell>
          <cell r="AQ1197">
            <v>44284</v>
          </cell>
          <cell r="AR1197">
            <v>44284</v>
          </cell>
          <cell r="AS1197">
            <v>0</v>
          </cell>
          <cell r="AT1197">
            <v>0</v>
          </cell>
          <cell r="AX1197" t="str">
            <v>Yes</v>
          </cell>
          <cell r="AZ1197" t="str">
            <v>Y</v>
          </cell>
          <cell r="BA1197" t="str">
            <v>Yes</v>
          </cell>
        </row>
        <row r="1198">
          <cell r="A1198" t="str">
            <v>DEC 20</v>
          </cell>
          <cell r="B1198">
            <v>1048</v>
          </cell>
          <cell r="C1198" t="str">
            <v>C49SZX20200257JY</v>
          </cell>
          <cell r="D1198" t="str">
            <v>精德鸿</v>
          </cell>
          <cell r="E1198" t="str">
            <v>YSM10</v>
          </cell>
          <cell r="F1198" t="str">
            <v>#05357</v>
          </cell>
          <cell r="G1198" t="e">
            <v>#REF!</v>
          </cell>
          <cell r="H1198" t="e">
            <v>#REF!</v>
          </cell>
          <cell r="I1198" t="str">
            <v>L-&gt;R</v>
          </cell>
          <cell r="J1198" t="str">
            <v>MVC</v>
          </cell>
          <cell r="K1198">
            <v>1</v>
          </cell>
          <cell r="L1198">
            <v>110238</v>
          </cell>
          <cell r="M1198" t="str">
            <v>APR 21</v>
          </cell>
          <cell r="N1198">
            <v>44288</v>
          </cell>
          <cell r="O1198">
            <v>11116553</v>
          </cell>
          <cell r="Q1198">
            <v>44287</v>
          </cell>
          <cell r="R1198" t="str">
            <v>Yes</v>
          </cell>
          <cell r="S1198" t="str">
            <v>C49</v>
          </cell>
          <cell r="T1198" t="str">
            <v>SOUTH</v>
          </cell>
          <cell r="U1198" t="str">
            <v>深圳</v>
          </cell>
          <cell r="V1198" t="str">
            <v>SZ 深圳</v>
          </cell>
          <cell r="W1198" t="str">
            <v>JY</v>
          </cell>
          <cell r="X1198" t="str">
            <v>JPY</v>
          </cell>
          <cell r="Y1198">
            <v>8660000</v>
          </cell>
          <cell r="Z1198">
            <v>1</v>
          </cell>
          <cell r="AA1198">
            <v>8660000</v>
          </cell>
          <cell r="AB1198">
            <v>7.6100000000000001E-2</v>
          </cell>
          <cell r="AC1198">
            <v>659026</v>
          </cell>
          <cell r="AD1198">
            <v>79083.12</v>
          </cell>
          <cell r="AE1198">
            <v>0.12</v>
          </cell>
          <cell r="AF1198">
            <v>44193</v>
          </cell>
          <cell r="AG1198" t="str">
            <v>DAP SZ</v>
          </cell>
          <cell r="AK1198">
            <v>0.1</v>
          </cell>
          <cell r="AL1198">
            <v>866000</v>
          </cell>
          <cell r="AM1198">
            <v>44195</v>
          </cell>
          <cell r="AN1198" t="str">
            <v>Yes</v>
          </cell>
          <cell r="AO1198">
            <v>0.9</v>
          </cell>
          <cell r="AP1198">
            <v>7794000</v>
          </cell>
          <cell r="AQ1198">
            <v>44284</v>
          </cell>
          <cell r="AR1198">
            <v>44284</v>
          </cell>
          <cell r="AS1198">
            <v>0</v>
          </cell>
          <cell r="AT1198">
            <v>0</v>
          </cell>
          <cell r="AX1198" t="str">
            <v>Yes</v>
          </cell>
          <cell r="AZ1198" t="str">
            <v>Y</v>
          </cell>
          <cell r="BA1198" t="str">
            <v>Yes</v>
          </cell>
        </row>
        <row r="1199">
          <cell r="A1199" t="str">
            <v>DEC 20</v>
          </cell>
          <cell r="B1199">
            <v>1049</v>
          </cell>
          <cell r="C1199" t="str">
            <v>C49SZX20200257JY</v>
          </cell>
          <cell r="D1199" t="str">
            <v>精德鸿</v>
          </cell>
          <cell r="E1199" t="str">
            <v>YSM10</v>
          </cell>
          <cell r="F1199" t="str">
            <v>#05357</v>
          </cell>
          <cell r="G1199" t="e">
            <v>#REF!</v>
          </cell>
          <cell r="H1199" t="e">
            <v>#REF!</v>
          </cell>
          <cell r="I1199" t="str">
            <v>L-&gt;R</v>
          </cell>
          <cell r="J1199" t="str">
            <v>MVC+ATS15</v>
          </cell>
          <cell r="K1199">
            <v>1</v>
          </cell>
          <cell r="L1199">
            <v>110096</v>
          </cell>
          <cell r="M1199" t="str">
            <v>APR 21</v>
          </cell>
          <cell r="N1199">
            <v>44288</v>
          </cell>
          <cell r="O1199">
            <v>11116553</v>
          </cell>
          <cell r="Q1199">
            <v>44287</v>
          </cell>
          <cell r="R1199" t="str">
            <v>Yes</v>
          </cell>
          <cell r="S1199" t="str">
            <v>C49</v>
          </cell>
          <cell r="T1199" t="str">
            <v>SOUTH</v>
          </cell>
          <cell r="U1199" t="str">
            <v>深圳</v>
          </cell>
          <cell r="V1199" t="str">
            <v>SZ 深圳</v>
          </cell>
          <cell r="W1199" t="str">
            <v>JY</v>
          </cell>
          <cell r="X1199" t="str">
            <v>JPY</v>
          </cell>
          <cell r="Y1199">
            <v>8660000</v>
          </cell>
          <cell r="Z1199">
            <v>1</v>
          </cell>
          <cell r="AA1199">
            <v>8660000</v>
          </cell>
          <cell r="AB1199">
            <v>7.6100000000000001E-2</v>
          </cell>
          <cell r="AC1199">
            <v>659026</v>
          </cell>
          <cell r="AD1199">
            <v>79083.12</v>
          </cell>
          <cell r="AE1199">
            <v>0.12</v>
          </cell>
          <cell r="AF1199">
            <v>44193</v>
          </cell>
          <cell r="AG1199" t="str">
            <v>DAP SZ</v>
          </cell>
          <cell r="AK1199">
            <v>0.1</v>
          </cell>
          <cell r="AL1199">
            <v>866000</v>
          </cell>
          <cell r="AM1199">
            <v>44195</v>
          </cell>
          <cell r="AN1199" t="str">
            <v>Yes</v>
          </cell>
          <cell r="AO1199">
            <v>0.9</v>
          </cell>
          <cell r="AP1199">
            <v>7794000</v>
          </cell>
          <cell r="AQ1199">
            <v>44284</v>
          </cell>
          <cell r="AR1199">
            <v>44284</v>
          </cell>
          <cell r="AS1199">
            <v>0</v>
          </cell>
          <cell r="AT1199">
            <v>0</v>
          </cell>
          <cell r="AX1199" t="str">
            <v>Yes</v>
          </cell>
          <cell r="AZ1199" t="str">
            <v>Y</v>
          </cell>
          <cell r="BA1199" t="str">
            <v>Yes</v>
          </cell>
        </row>
        <row r="1200">
          <cell r="A1200" t="str">
            <v>DEC 20</v>
          </cell>
          <cell r="B1200">
            <v>1050</v>
          </cell>
          <cell r="C1200" t="str">
            <v>C49SZX20200258JY</v>
          </cell>
          <cell r="D1200" t="str">
            <v>精德鸿</v>
          </cell>
          <cell r="E1200" t="str">
            <v>YSM20R-2</v>
          </cell>
          <cell r="F1200" t="str">
            <v>#05357</v>
          </cell>
          <cell r="G1200" t="e">
            <v>#REF!</v>
          </cell>
          <cell r="H1200" t="e">
            <v>#REF!</v>
          </cell>
          <cell r="I1200" t="str">
            <v>L-&gt;R</v>
          </cell>
          <cell r="J1200" t="str">
            <v>No</v>
          </cell>
          <cell r="K1200">
            <v>1</v>
          </cell>
          <cell r="L1200" t="e">
            <v>#N/A</v>
          </cell>
          <cell r="M1200" t="e">
            <v>#N/A</v>
          </cell>
          <cell r="N1200"/>
          <cell r="O1200"/>
          <cell r="P1200"/>
          <cell r="Q1200"/>
          <cell r="R1200" t="str">
            <v>Yes</v>
          </cell>
          <cell r="S1200" t="str">
            <v>C49</v>
          </cell>
          <cell r="T1200" t="str">
            <v>SOUTH</v>
          </cell>
          <cell r="U1200" t="str">
            <v>深圳</v>
          </cell>
          <cell r="V1200" t="str">
            <v>SZ 深圳</v>
          </cell>
          <cell r="W1200" t="str">
            <v>JY</v>
          </cell>
          <cell r="X1200" t="str">
            <v>JPY</v>
          </cell>
          <cell r="Y1200">
            <v>12400000</v>
          </cell>
          <cell r="Z1200">
            <v>1</v>
          </cell>
          <cell r="AA1200">
            <v>12400000</v>
          </cell>
          <cell r="AB1200">
            <v>7.6100000000000001E-2</v>
          </cell>
          <cell r="AC1200">
            <v>943640</v>
          </cell>
          <cell r="AD1200">
            <v>113236.8</v>
          </cell>
          <cell r="AE1200">
            <v>0.12</v>
          </cell>
          <cell r="AF1200">
            <v>44193</v>
          </cell>
          <cell r="AG1200" t="str">
            <v>DAP SZ</v>
          </cell>
          <cell r="AI1200"/>
          <cell r="AJ1200"/>
          <cell r="AK1200">
            <v>0.1</v>
          </cell>
          <cell r="AL1200">
            <v>1240000</v>
          </cell>
          <cell r="AM1200">
            <v>44195</v>
          </cell>
          <cell r="AN1200" t="str">
            <v>Yes</v>
          </cell>
          <cell r="AO1200">
            <v>0.9</v>
          </cell>
          <cell r="AP1200">
            <v>11160000</v>
          </cell>
          <cell r="AQ1200"/>
          <cell r="AR1200"/>
          <cell r="AS1200">
            <v>0</v>
          </cell>
          <cell r="AT1200">
            <v>0</v>
          </cell>
          <cell r="AV1200"/>
          <cell r="AX1200"/>
          <cell r="AY1200"/>
          <cell r="AZ1200"/>
          <cell r="BA1200"/>
        </row>
        <row r="1201">
          <cell r="A1201" t="str">
            <v>DEC 20</v>
          </cell>
          <cell r="B1201">
            <v>1051</v>
          </cell>
          <cell r="C1201" t="str">
            <v>C49SZX20200258JY</v>
          </cell>
          <cell r="D1201" t="str">
            <v>精德鸿</v>
          </cell>
          <cell r="E1201" t="str">
            <v>YSM20R-2</v>
          </cell>
          <cell r="F1201" t="str">
            <v>#05357</v>
          </cell>
          <cell r="G1201" t="e">
            <v>#REF!</v>
          </cell>
          <cell r="H1201" t="e">
            <v>#REF!</v>
          </cell>
          <cell r="I1201" t="str">
            <v>L-&gt;R</v>
          </cell>
          <cell r="J1201" t="str">
            <v>No</v>
          </cell>
          <cell r="K1201">
            <v>1</v>
          </cell>
          <cell r="L1201" t="e">
            <v>#N/A</v>
          </cell>
          <cell r="M1201" t="e">
            <v>#N/A</v>
          </cell>
          <cell r="N1201"/>
          <cell r="O1201"/>
          <cell r="P1201"/>
          <cell r="Q1201"/>
          <cell r="R1201" t="str">
            <v>Yes</v>
          </cell>
          <cell r="S1201" t="str">
            <v>C49</v>
          </cell>
          <cell r="T1201" t="str">
            <v>SOUTH</v>
          </cell>
          <cell r="U1201" t="str">
            <v>深圳</v>
          </cell>
          <cell r="V1201" t="str">
            <v>SZ 深圳</v>
          </cell>
          <cell r="W1201" t="str">
            <v>JY</v>
          </cell>
          <cell r="X1201" t="str">
            <v>JPY</v>
          </cell>
          <cell r="Y1201">
            <v>12400000</v>
          </cell>
          <cell r="Z1201">
            <v>1</v>
          </cell>
          <cell r="AA1201">
            <v>12400000</v>
          </cell>
          <cell r="AB1201">
            <v>7.6100000000000001E-2</v>
          </cell>
          <cell r="AC1201">
            <v>943640</v>
          </cell>
          <cell r="AD1201">
            <v>113236.8</v>
          </cell>
          <cell r="AE1201">
            <v>0.12</v>
          </cell>
          <cell r="AF1201">
            <v>44193</v>
          </cell>
          <cell r="AG1201" t="str">
            <v>DAP SZ</v>
          </cell>
          <cell r="AI1201"/>
          <cell r="AJ1201"/>
          <cell r="AK1201">
            <v>0.1</v>
          </cell>
          <cell r="AL1201">
            <v>1240000</v>
          </cell>
          <cell r="AM1201">
            <v>44195</v>
          </cell>
          <cell r="AN1201" t="str">
            <v>Yes</v>
          </cell>
          <cell r="AO1201">
            <v>0.9</v>
          </cell>
          <cell r="AP1201">
            <v>11160000</v>
          </cell>
          <cell r="AQ1201"/>
          <cell r="AR1201"/>
          <cell r="AS1201">
            <v>0</v>
          </cell>
          <cell r="AT1201">
            <v>0</v>
          </cell>
          <cell r="AV1201"/>
          <cell r="AX1201"/>
          <cell r="AY1201"/>
          <cell r="AZ1201"/>
          <cell r="BA1201"/>
        </row>
        <row r="1202">
          <cell r="A1202" t="str">
            <v>DEC 20</v>
          </cell>
          <cell r="B1202">
            <v>1052</v>
          </cell>
          <cell r="C1202" t="str">
            <v>C49SZX20200258JY</v>
          </cell>
          <cell r="D1202" t="str">
            <v>精德鸿</v>
          </cell>
          <cell r="E1202" t="str">
            <v>YSM20R-2</v>
          </cell>
          <cell r="F1202" t="str">
            <v>#05357</v>
          </cell>
          <cell r="G1202" t="e">
            <v>#REF!</v>
          </cell>
          <cell r="H1202" t="e">
            <v>#REF!</v>
          </cell>
          <cell r="I1202" t="str">
            <v>L-&gt;R</v>
          </cell>
          <cell r="J1202" t="str">
            <v>No</v>
          </cell>
          <cell r="K1202">
            <v>1</v>
          </cell>
          <cell r="L1202" t="e">
            <v>#N/A</v>
          </cell>
          <cell r="M1202" t="e">
            <v>#N/A</v>
          </cell>
          <cell r="N1202"/>
          <cell r="O1202"/>
          <cell r="P1202"/>
          <cell r="Q1202"/>
          <cell r="R1202" t="str">
            <v>Yes</v>
          </cell>
          <cell r="S1202" t="str">
            <v>C49</v>
          </cell>
          <cell r="T1202" t="str">
            <v>SOUTH</v>
          </cell>
          <cell r="U1202" t="str">
            <v>深圳</v>
          </cell>
          <cell r="V1202" t="str">
            <v>SZ 深圳</v>
          </cell>
          <cell r="W1202" t="str">
            <v>JY</v>
          </cell>
          <cell r="X1202" t="str">
            <v>JPY</v>
          </cell>
          <cell r="Y1202">
            <v>12400000</v>
          </cell>
          <cell r="Z1202">
            <v>1</v>
          </cell>
          <cell r="AA1202">
            <v>12400000</v>
          </cell>
          <cell r="AB1202">
            <v>7.6100000000000001E-2</v>
          </cell>
          <cell r="AC1202">
            <v>943640</v>
          </cell>
          <cell r="AD1202">
            <v>113236.8</v>
          </cell>
          <cell r="AE1202">
            <v>0.12</v>
          </cell>
          <cell r="AF1202">
            <v>44193</v>
          </cell>
          <cell r="AG1202" t="str">
            <v>DAP SZ</v>
          </cell>
          <cell r="AI1202"/>
          <cell r="AJ1202"/>
          <cell r="AK1202">
            <v>0.1</v>
          </cell>
          <cell r="AL1202">
            <v>1240000</v>
          </cell>
          <cell r="AM1202">
            <v>44195</v>
          </cell>
          <cell r="AN1202" t="str">
            <v>Yes</v>
          </cell>
          <cell r="AO1202">
            <v>0.9</v>
          </cell>
          <cell r="AP1202">
            <v>11160000</v>
          </cell>
          <cell r="AQ1202"/>
          <cell r="AR1202"/>
          <cell r="AS1202">
            <v>0</v>
          </cell>
          <cell r="AT1202">
            <v>0</v>
          </cell>
          <cell r="AV1202"/>
          <cell r="AX1202"/>
          <cell r="AY1202"/>
          <cell r="AZ1202"/>
          <cell r="BA1202"/>
        </row>
        <row r="1203">
          <cell r="A1203" t="str">
            <v>DEC 20</v>
          </cell>
          <cell r="B1203">
            <v>1053</v>
          </cell>
          <cell r="C1203" t="str">
            <v>C49SZX20200258JY</v>
          </cell>
          <cell r="D1203" t="str">
            <v>精德鸿</v>
          </cell>
          <cell r="E1203" t="str">
            <v>YSM20R-2</v>
          </cell>
          <cell r="F1203" t="str">
            <v>#05357</v>
          </cell>
          <cell r="G1203" t="e">
            <v>#REF!</v>
          </cell>
          <cell r="H1203" t="e">
            <v>#REF!</v>
          </cell>
          <cell r="I1203" t="str">
            <v>L-&gt;R</v>
          </cell>
          <cell r="J1203" t="str">
            <v>No</v>
          </cell>
          <cell r="K1203">
            <v>1</v>
          </cell>
          <cell r="L1203" t="e">
            <v>#N/A</v>
          </cell>
          <cell r="M1203" t="e">
            <v>#N/A</v>
          </cell>
          <cell r="N1203"/>
          <cell r="O1203"/>
          <cell r="P1203"/>
          <cell r="Q1203"/>
          <cell r="R1203" t="str">
            <v>Yes</v>
          </cell>
          <cell r="S1203" t="str">
            <v>C49</v>
          </cell>
          <cell r="T1203" t="str">
            <v>SOUTH</v>
          </cell>
          <cell r="U1203" t="str">
            <v>深圳</v>
          </cell>
          <cell r="V1203" t="str">
            <v>SZ 深圳</v>
          </cell>
          <cell r="W1203" t="str">
            <v>JY</v>
          </cell>
          <cell r="X1203" t="str">
            <v>JPY</v>
          </cell>
          <cell r="Y1203">
            <v>12400000</v>
          </cell>
          <cell r="Z1203">
            <v>1</v>
          </cell>
          <cell r="AA1203">
            <v>12400000</v>
          </cell>
          <cell r="AB1203">
            <v>7.6100000000000001E-2</v>
          </cell>
          <cell r="AC1203">
            <v>943640</v>
          </cell>
          <cell r="AD1203">
            <v>113236.8</v>
          </cell>
          <cell r="AE1203">
            <v>0.12</v>
          </cell>
          <cell r="AF1203">
            <v>44193</v>
          </cell>
          <cell r="AG1203" t="str">
            <v>DAP SZ</v>
          </cell>
          <cell r="AI1203"/>
          <cell r="AJ1203"/>
          <cell r="AK1203">
            <v>0.1</v>
          </cell>
          <cell r="AL1203">
            <v>1240000</v>
          </cell>
          <cell r="AM1203">
            <v>44195</v>
          </cell>
          <cell r="AN1203" t="str">
            <v>Yes</v>
          </cell>
          <cell r="AO1203">
            <v>0.9</v>
          </cell>
          <cell r="AP1203">
            <v>11160000</v>
          </cell>
          <cell r="AQ1203"/>
          <cell r="AR1203"/>
          <cell r="AS1203">
            <v>0</v>
          </cell>
          <cell r="AT1203">
            <v>0</v>
          </cell>
          <cell r="AV1203"/>
          <cell r="AX1203"/>
          <cell r="AY1203"/>
          <cell r="AZ1203"/>
          <cell r="BA1203"/>
        </row>
        <row r="1204">
          <cell r="A1204" t="str">
            <v>DEC 20</v>
          </cell>
          <cell r="B1204">
            <v>1054</v>
          </cell>
          <cell r="C1204" t="str">
            <v>C49SZX20200258JY</v>
          </cell>
          <cell r="D1204" t="str">
            <v>精德鸿</v>
          </cell>
          <cell r="E1204" t="str">
            <v>YSM10</v>
          </cell>
          <cell r="F1204" t="str">
            <v>#05357</v>
          </cell>
          <cell r="G1204" t="e">
            <v>#REF!</v>
          </cell>
          <cell r="H1204" t="e">
            <v>#REF!</v>
          </cell>
          <cell r="I1204" t="str">
            <v>L-&gt;R</v>
          </cell>
          <cell r="J1204" t="str">
            <v>MVC</v>
          </cell>
          <cell r="K1204">
            <v>1</v>
          </cell>
          <cell r="L1204" t="e">
            <v>#N/A</v>
          </cell>
          <cell r="M1204" t="e">
            <v>#N/A</v>
          </cell>
          <cell r="N1204"/>
          <cell r="O1204"/>
          <cell r="P1204"/>
          <cell r="Q1204"/>
          <cell r="R1204" t="str">
            <v>Yes</v>
          </cell>
          <cell r="S1204" t="str">
            <v>C49</v>
          </cell>
          <cell r="T1204" t="str">
            <v>SOUTH</v>
          </cell>
          <cell r="U1204" t="str">
            <v>深圳</v>
          </cell>
          <cell r="V1204" t="str">
            <v>SZ 深圳</v>
          </cell>
          <cell r="W1204" t="str">
            <v>JY</v>
          </cell>
          <cell r="X1204" t="str">
            <v>JPY</v>
          </cell>
          <cell r="Y1204">
            <v>8518000</v>
          </cell>
          <cell r="Z1204">
            <v>1</v>
          </cell>
          <cell r="AA1204">
            <v>8518000</v>
          </cell>
          <cell r="AB1204">
            <v>7.6100000000000001E-2</v>
          </cell>
          <cell r="AC1204">
            <v>648219.80000000005</v>
          </cell>
          <cell r="AD1204">
            <v>77786.376000000004</v>
          </cell>
          <cell r="AE1204">
            <v>0.12</v>
          </cell>
          <cell r="AF1204">
            <v>44193</v>
          </cell>
          <cell r="AG1204" t="str">
            <v>DAP SZ</v>
          </cell>
          <cell r="AI1204"/>
          <cell r="AJ1204"/>
          <cell r="AK1204">
            <v>0.1</v>
          </cell>
          <cell r="AL1204">
            <v>851800</v>
          </cell>
          <cell r="AM1204">
            <v>44195</v>
          </cell>
          <cell r="AN1204" t="str">
            <v>Yes</v>
          </cell>
          <cell r="AO1204">
            <v>0.9</v>
          </cell>
          <cell r="AP1204">
            <v>7666200</v>
          </cell>
          <cell r="AQ1204"/>
          <cell r="AR1204"/>
          <cell r="AS1204">
            <v>0</v>
          </cell>
          <cell r="AT1204">
            <v>0</v>
          </cell>
          <cell r="AV1204"/>
          <cell r="AX1204"/>
          <cell r="AY1204"/>
          <cell r="AZ1204"/>
          <cell r="BA1204"/>
        </row>
        <row r="1205">
          <cell r="A1205" t="str">
            <v>DEC 20</v>
          </cell>
          <cell r="B1205">
            <v>1055</v>
          </cell>
          <cell r="C1205" t="str">
            <v>C49SZX20200258JY</v>
          </cell>
          <cell r="D1205" t="str">
            <v>精德鸿</v>
          </cell>
          <cell r="E1205" t="str">
            <v>YSM10</v>
          </cell>
          <cell r="F1205" t="str">
            <v>#05357</v>
          </cell>
          <cell r="G1205" t="e">
            <v>#REF!</v>
          </cell>
          <cell r="H1205" t="e">
            <v>#REF!</v>
          </cell>
          <cell r="I1205" t="str">
            <v>L-&gt;R</v>
          </cell>
          <cell r="J1205" t="str">
            <v>MVC</v>
          </cell>
          <cell r="K1205">
            <v>1</v>
          </cell>
          <cell r="L1205" t="e">
            <v>#N/A</v>
          </cell>
          <cell r="M1205" t="e">
            <v>#N/A</v>
          </cell>
          <cell r="N1205"/>
          <cell r="O1205"/>
          <cell r="P1205"/>
          <cell r="Q1205"/>
          <cell r="R1205" t="str">
            <v>Yes</v>
          </cell>
          <cell r="S1205" t="str">
            <v>C49</v>
          </cell>
          <cell r="T1205" t="str">
            <v>SOUTH</v>
          </cell>
          <cell r="U1205" t="str">
            <v>深圳</v>
          </cell>
          <cell r="V1205" t="str">
            <v>SZ 深圳</v>
          </cell>
          <cell r="W1205" t="str">
            <v>JY</v>
          </cell>
          <cell r="X1205" t="str">
            <v>JPY</v>
          </cell>
          <cell r="Y1205">
            <v>8518000</v>
          </cell>
          <cell r="Z1205">
            <v>1</v>
          </cell>
          <cell r="AA1205">
            <v>8518000</v>
          </cell>
          <cell r="AB1205">
            <v>7.6100000000000001E-2</v>
          </cell>
          <cell r="AC1205">
            <v>648219.80000000005</v>
          </cell>
          <cell r="AD1205">
            <v>77786.376000000004</v>
          </cell>
          <cell r="AE1205">
            <v>0.12</v>
          </cell>
          <cell r="AF1205">
            <v>44193</v>
          </cell>
          <cell r="AG1205" t="str">
            <v>DAP SZ</v>
          </cell>
          <cell r="AI1205"/>
          <cell r="AJ1205"/>
          <cell r="AK1205">
            <v>0.1</v>
          </cell>
          <cell r="AL1205">
            <v>851800</v>
          </cell>
          <cell r="AM1205">
            <v>44195</v>
          </cell>
          <cell r="AN1205" t="str">
            <v>Yes</v>
          </cell>
          <cell r="AO1205">
            <v>0.9</v>
          </cell>
          <cell r="AP1205">
            <v>7666200</v>
          </cell>
          <cell r="AQ1205"/>
          <cell r="AR1205"/>
          <cell r="AS1205">
            <v>0</v>
          </cell>
          <cell r="AT1205">
            <v>0</v>
          </cell>
          <cell r="AV1205"/>
          <cell r="AX1205"/>
          <cell r="AY1205"/>
          <cell r="AZ1205"/>
          <cell r="BA1205"/>
        </row>
        <row r="1206">
          <cell r="A1206" t="str">
            <v>DEC 20</v>
          </cell>
          <cell r="B1206">
            <v>1056</v>
          </cell>
          <cell r="C1206" t="str">
            <v>C49SZX20200260LC</v>
          </cell>
          <cell r="D1206" t="str">
            <v>永诺精密</v>
          </cell>
          <cell r="E1206" t="str">
            <v>YSM10</v>
          </cell>
          <cell r="F1206" t="str">
            <v>#05452</v>
          </cell>
          <cell r="G1206" t="e">
            <v>#REF!</v>
          </cell>
          <cell r="H1206" t="e">
            <v>#REF!</v>
          </cell>
          <cell r="I1206" t="str">
            <v>L-&gt;R</v>
          </cell>
          <cell r="J1206" t="str">
            <v>No</v>
          </cell>
          <cell r="K1206">
            <v>1</v>
          </cell>
          <cell r="L1206">
            <v>110131</v>
          </cell>
          <cell r="M1206" t="str">
            <v>FEB 21</v>
          </cell>
          <cell r="N1206">
            <v>44259</v>
          </cell>
          <cell r="O1206">
            <v>11116525</v>
          </cell>
          <cell r="P1206">
            <v>8110000</v>
          </cell>
          <cell r="Q1206">
            <v>44228</v>
          </cell>
          <cell r="R1206" t="str">
            <v>Yes</v>
          </cell>
          <cell r="S1206" t="str">
            <v>C49</v>
          </cell>
          <cell r="T1206" t="str">
            <v>SOUTH</v>
          </cell>
          <cell r="U1206" t="str">
            <v>深圳</v>
          </cell>
          <cell r="V1206" t="str">
            <v>SZ 深圳</v>
          </cell>
          <cell r="W1206" t="str">
            <v>LC</v>
          </cell>
          <cell r="X1206" t="str">
            <v>JPY</v>
          </cell>
          <cell r="Y1206">
            <v>8110000</v>
          </cell>
          <cell r="Z1206">
            <v>1</v>
          </cell>
          <cell r="AA1206">
            <v>8110000</v>
          </cell>
          <cell r="AB1206">
            <v>7.6100000000000001E-2</v>
          </cell>
          <cell r="AC1206">
            <v>617171</v>
          </cell>
          <cell r="AD1206">
            <v>74060.52</v>
          </cell>
          <cell r="AE1206">
            <v>0.12</v>
          </cell>
          <cell r="AF1206">
            <v>44193</v>
          </cell>
          <cell r="AG1206" t="str">
            <v>DAP DG</v>
          </cell>
          <cell r="AK1206">
            <v>0.1</v>
          </cell>
          <cell r="AL1206">
            <v>811000</v>
          </cell>
          <cell r="AM1206">
            <v>44197</v>
          </cell>
          <cell r="AN1206" t="str">
            <v>Yes</v>
          </cell>
          <cell r="AO1206">
            <v>0.9</v>
          </cell>
          <cell r="AP1206">
            <v>7299000</v>
          </cell>
          <cell r="AQ1206">
            <v>44252</v>
          </cell>
          <cell r="AR1206">
            <v>44252</v>
          </cell>
          <cell r="AS1206">
            <v>0</v>
          </cell>
          <cell r="AT1206">
            <v>0</v>
          </cell>
          <cell r="AX1206" t="str">
            <v>Yes</v>
          </cell>
          <cell r="AZ1206" t="str">
            <v>Y</v>
          </cell>
          <cell r="BA1206" t="str">
            <v>Yes</v>
          </cell>
        </row>
        <row r="1207">
          <cell r="A1207" t="str">
            <v>DEC 20</v>
          </cell>
          <cell r="B1207">
            <v>1057</v>
          </cell>
          <cell r="C1207" t="str">
            <v>C49SZX20210001SS</v>
          </cell>
          <cell r="D1207" t="str">
            <v>乐凡电子</v>
          </cell>
          <cell r="E1207" t="str">
            <v>YSM20R-2</v>
          </cell>
          <cell r="F1207" t="str">
            <v>#04319</v>
          </cell>
          <cell r="G1207" t="e">
            <v>#REF!</v>
          </cell>
          <cell r="H1207" t="e">
            <v>#REF!</v>
          </cell>
          <cell r="I1207" t="str">
            <v>L-&gt;R</v>
          </cell>
          <cell r="J1207" t="str">
            <v>No</v>
          </cell>
          <cell r="K1207">
            <v>1</v>
          </cell>
          <cell r="L1207">
            <v>110153</v>
          </cell>
          <cell r="M1207" t="str">
            <v>APR 21</v>
          </cell>
          <cell r="N1207">
            <v>44292</v>
          </cell>
          <cell r="O1207">
            <v>11116551</v>
          </cell>
          <cell r="P1207">
            <v>11000000</v>
          </cell>
          <cell r="Q1207">
            <v>44287</v>
          </cell>
          <cell r="R1207" t="str">
            <v>No</v>
          </cell>
          <cell r="S1207" t="str">
            <v>C49</v>
          </cell>
          <cell r="T1207" t="str">
            <v>SOUTH</v>
          </cell>
          <cell r="U1207" t="str">
            <v>深圳</v>
          </cell>
          <cell r="V1207" t="str">
            <v>SZ 深圳</v>
          </cell>
          <cell r="W1207" t="str">
            <v>SS</v>
          </cell>
          <cell r="X1207" t="str">
            <v>JPY</v>
          </cell>
          <cell r="Y1207">
            <v>11000000</v>
          </cell>
          <cell r="Z1207">
            <v>1</v>
          </cell>
          <cell r="AA1207">
            <v>11000000</v>
          </cell>
          <cell r="AB1207">
            <v>7.6100000000000001E-2</v>
          </cell>
          <cell r="AC1207">
            <v>837100</v>
          </cell>
          <cell r="AD1207">
            <v>100452</v>
          </cell>
          <cell r="AE1207">
            <v>0.12</v>
          </cell>
          <cell r="AF1207">
            <v>44196</v>
          </cell>
          <cell r="AG1207" t="str">
            <v>DAP SZ</v>
          </cell>
          <cell r="AI1207" t="str">
            <v>CNY 20,000</v>
          </cell>
          <cell r="AJ1207">
            <v>44203</v>
          </cell>
          <cell r="AK1207">
            <v>0.1</v>
          </cell>
          <cell r="AL1207">
            <v>1100000</v>
          </cell>
          <cell r="AM1207">
            <v>44198</v>
          </cell>
          <cell r="AN1207" t="str">
            <v>Yes</v>
          </cell>
          <cell r="AO1207">
            <v>0.9</v>
          </cell>
          <cell r="AP1207">
            <v>9900000</v>
          </cell>
          <cell r="AQ1207">
            <v>44295</v>
          </cell>
          <cell r="AR1207">
            <v>44295</v>
          </cell>
          <cell r="AS1207">
            <v>0</v>
          </cell>
          <cell r="AT1207">
            <v>0</v>
          </cell>
          <cell r="AX1207" t="str">
            <v>Yes</v>
          </cell>
          <cell r="AZ1207" t="str">
            <v>Yes</v>
          </cell>
          <cell r="BA1207" t="str">
            <v>Yes</v>
          </cell>
        </row>
        <row r="1208">
          <cell r="A1208" t="str">
            <v>JAN 21</v>
          </cell>
          <cell r="B1208">
            <v>1058</v>
          </cell>
          <cell r="C1208" t="str">
            <v>C49SZX20210002SX</v>
          </cell>
          <cell r="D1208" t="str">
            <v>利速达</v>
          </cell>
          <cell r="E1208" t="str">
            <v>YSM20R-2</v>
          </cell>
          <cell r="F1208" t="str">
            <v>#82124</v>
          </cell>
          <cell r="G1208" t="e">
            <v>#REF!</v>
          </cell>
          <cell r="H1208" t="e">
            <v>#REF!</v>
          </cell>
          <cell r="I1208" t="str">
            <v>L-&gt;R</v>
          </cell>
          <cell r="J1208" t="str">
            <v>No</v>
          </cell>
          <cell r="K1208">
            <v>1</v>
          </cell>
          <cell r="L1208">
            <v>110272</v>
          </cell>
          <cell r="M1208" t="str">
            <v>APR 21</v>
          </cell>
          <cell r="N1208">
            <v>44309</v>
          </cell>
          <cell r="O1208">
            <v>11116560</v>
          </cell>
          <cell r="P1208">
            <v>12605000</v>
          </cell>
          <cell r="Q1208">
            <v>44287</v>
          </cell>
          <cell r="R1208" t="str">
            <v>No</v>
          </cell>
          <cell r="S1208" t="str">
            <v>C49</v>
          </cell>
          <cell r="T1208" t="str">
            <v>SOUTH</v>
          </cell>
          <cell r="U1208" t="str">
            <v>深圳</v>
          </cell>
          <cell r="V1208" t="str">
            <v>SZ 深圳</v>
          </cell>
          <cell r="W1208" t="str">
            <v>SX</v>
          </cell>
          <cell r="X1208" t="str">
            <v>JPY</v>
          </cell>
          <cell r="Y1208">
            <v>12605000</v>
          </cell>
          <cell r="Z1208">
            <v>1</v>
          </cell>
          <cell r="AA1208">
            <v>12605000</v>
          </cell>
          <cell r="AB1208">
            <v>7.6799999999999993E-2</v>
          </cell>
          <cell r="AC1208">
            <v>968063.99999999988</v>
          </cell>
          <cell r="AD1208">
            <v>116167.67999999998</v>
          </cell>
          <cell r="AE1208">
            <v>0.12</v>
          </cell>
          <cell r="AF1208">
            <v>44200</v>
          </cell>
          <cell r="AG1208" t="str">
            <v>DAP SZ</v>
          </cell>
          <cell r="AK1208">
            <v>0.1</v>
          </cell>
          <cell r="AL1208">
            <v>1260500</v>
          </cell>
          <cell r="AM1208">
            <v>44199</v>
          </cell>
          <cell r="AN1208" t="str">
            <v>Yes</v>
          </cell>
          <cell r="AO1208">
            <v>0.9</v>
          </cell>
          <cell r="AP1208">
            <v>11344500</v>
          </cell>
          <cell r="AQ1208">
            <v>44307</v>
          </cell>
          <cell r="AR1208">
            <v>44307</v>
          </cell>
          <cell r="AS1208">
            <v>0</v>
          </cell>
          <cell r="AT1208">
            <v>0</v>
          </cell>
          <cell r="AX1208" t="str">
            <v>Yes</v>
          </cell>
          <cell r="AZ1208" t="str">
            <v>Y</v>
          </cell>
          <cell r="BA1208" t="str">
            <v>Yes</v>
          </cell>
        </row>
        <row r="1209">
          <cell r="A1209" t="str">
            <v>JAN 21</v>
          </cell>
          <cell r="B1209">
            <v>1059</v>
          </cell>
          <cell r="C1209" t="str">
            <v>C49SZX20210005SX</v>
          </cell>
          <cell r="D1209" t="str">
            <v>品诚伟创</v>
          </cell>
          <cell r="E1209" t="str">
            <v>YSM10</v>
          </cell>
          <cell r="F1209" t="str">
            <v>#05433</v>
          </cell>
          <cell r="G1209" t="e">
            <v>#REF!</v>
          </cell>
          <cell r="H1209" t="e">
            <v>#REF!</v>
          </cell>
          <cell r="I1209" t="str">
            <v>L-&gt;R</v>
          </cell>
          <cell r="J1209" t="str">
            <v>MVC</v>
          </cell>
          <cell r="K1209">
            <v>1</v>
          </cell>
          <cell r="L1209">
            <v>110238</v>
          </cell>
          <cell r="M1209" t="str">
            <v>APR 21</v>
          </cell>
          <cell r="N1209">
            <v>44295</v>
          </cell>
          <cell r="O1209">
            <v>11116550</v>
          </cell>
          <cell r="P1209">
            <v>8835532</v>
          </cell>
          <cell r="Q1209">
            <v>44287</v>
          </cell>
          <cell r="R1209" t="str">
            <v>Yes</v>
          </cell>
          <cell r="S1209" t="str">
            <v>C49</v>
          </cell>
          <cell r="T1209" t="str">
            <v>SOUTH</v>
          </cell>
          <cell r="U1209" t="str">
            <v>深圳</v>
          </cell>
          <cell r="V1209" t="str">
            <v>SZ 深圳</v>
          </cell>
          <cell r="W1209" t="str">
            <v>SX</v>
          </cell>
          <cell r="X1209" t="str">
            <v>JPY</v>
          </cell>
          <cell r="Y1209">
            <v>8835532</v>
          </cell>
          <cell r="Z1209">
            <v>1</v>
          </cell>
          <cell r="AA1209">
            <v>8835532</v>
          </cell>
          <cell r="AB1209">
            <v>7.6799999999999993E-2</v>
          </cell>
          <cell r="AC1209">
            <v>678568.85759999999</v>
          </cell>
          <cell r="AD1209">
            <v>81428.262911999991</v>
          </cell>
          <cell r="AE1209">
            <v>0.12</v>
          </cell>
          <cell r="AF1209">
            <v>44202</v>
          </cell>
          <cell r="AG1209" t="str">
            <v>DAP SZ</v>
          </cell>
          <cell r="AK1209">
            <v>0.1</v>
          </cell>
          <cell r="AL1209">
            <v>883553.20000000007</v>
          </cell>
          <cell r="AM1209">
            <v>44200</v>
          </cell>
          <cell r="AN1209" t="str">
            <v>Yes</v>
          </cell>
          <cell r="AO1209">
            <v>0.9</v>
          </cell>
          <cell r="AP1209">
            <v>7951978.7999999998</v>
          </cell>
          <cell r="AQ1209">
            <v>44281</v>
          </cell>
          <cell r="AR1209">
            <v>44281</v>
          </cell>
          <cell r="AS1209">
            <v>0</v>
          </cell>
          <cell r="AT1209">
            <v>0</v>
          </cell>
          <cell r="AX1209" t="str">
            <v>Yes</v>
          </cell>
          <cell r="AZ1209" t="str">
            <v>Y</v>
          </cell>
          <cell r="BA1209" t="str">
            <v>Yes</v>
          </cell>
        </row>
        <row r="1210">
          <cell r="A1210" t="str">
            <v>JAN 21</v>
          </cell>
          <cell r="B1210">
            <v>1060</v>
          </cell>
          <cell r="C1210" t="str">
            <v>C49SZX20210006SX</v>
          </cell>
          <cell r="D1210" t="str">
            <v>科迪电子</v>
          </cell>
          <cell r="E1210" t="str">
            <v>YSM10</v>
          </cell>
          <cell r="F1210" t="str">
            <v>#05356</v>
          </cell>
          <cell r="G1210" t="e">
            <v>#REF!</v>
          </cell>
          <cell r="H1210" t="e">
            <v>#REF!</v>
          </cell>
          <cell r="I1210" t="str">
            <v>L-&gt;R</v>
          </cell>
          <cell r="J1210" t="str">
            <v>MVC</v>
          </cell>
          <cell r="K1210">
            <v>1</v>
          </cell>
          <cell r="L1210" t="e">
            <v>#N/A</v>
          </cell>
          <cell r="M1210" t="e">
            <v>#N/A</v>
          </cell>
          <cell r="N1210"/>
          <cell r="O1210"/>
          <cell r="P1210"/>
          <cell r="Q1210"/>
          <cell r="R1210" t="str">
            <v>Yes</v>
          </cell>
          <cell r="S1210" t="str">
            <v>C49</v>
          </cell>
          <cell r="T1210" t="str">
            <v>SOUTH</v>
          </cell>
          <cell r="U1210" t="str">
            <v>深圳</v>
          </cell>
          <cell r="V1210" t="str">
            <v>SZ 深圳</v>
          </cell>
          <cell r="W1210" t="str">
            <v>SX</v>
          </cell>
          <cell r="X1210" t="str">
            <v>JPY</v>
          </cell>
          <cell r="Y1210">
            <v>9300000</v>
          </cell>
          <cell r="Z1210">
            <v>1</v>
          </cell>
          <cell r="AA1210">
            <v>9300000</v>
          </cell>
          <cell r="AB1210">
            <v>7.6799999999999993E-2</v>
          </cell>
          <cell r="AC1210">
            <v>714239.99999999988</v>
          </cell>
          <cell r="AD1210">
            <v>85708.799999999988</v>
          </cell>
          <cell r="AE1210">
            <v>0.12</v>
          </cell>
          <cell r="AF1210">
            <v>44203</v>
          </cell>
          <cell r="AG1210" t="str">
            <v>DAP FS</v>
          </cell>
          <cell r="AI1210"/>
          <cell r="AJ1210"/>
          <cell r="AK1210">
            <v>0.1</v>
          </cell>
          <cell r="AL1210">
            <v>930000</v>
          </cell>
          <cell r="AM1210"/>
          <cell r="AN1210" t="str">
            <v>No</v>
          </cell>
          <cell r="AO1210">
            <v>0.9</v>
          </cell>
          <cell r="AP1210">
            <v>8370000</v>
          </cell>
          <cell r="AQ1210"/>
          <cell r="AR1210"/>
          <cell r="AS1210">
            <v>0</v>
          </cell>
          <cell r="AT1210">
            <v>0</v>
          </cell>
          <cell r="AV1210"/>
          <cell r="AX1210" t="str">
            <v>Cancel</v>
          </cell>
          <cell r="AY1210"/>
          <cell r="AZ1210"/>
          <cell r="BA1210" t="str">
            <v>Cancel</v>
          </cell>
          <cell r="BB1210" t="str">
            <v>2022-3-25Ken邮件通知</v>
          </cell>
        </row>
        <row r="1211">
          <cell r="A1211" t="str">
            <v>JAN 21</v>
          </cell>
          <cell r="B1211">
            <v>1061</v>
          </cell>
          <cell r="C1211" t="str">
            <v>C49SZX20210007DZ</v>
          </cell>
          <cell r="D1211" t="str">
            <v>赛维显示</v>
          </cell>
          <cell r="E1211" t="str">
            <v>YSM20R-2</v>
          </cell>
          <cell r="F1211" t="str">
            <v>#04282</v>
          </cell>
          <cell r="G1211" t="e">
            <v>#REF!</v>
          </cell>
          <cell r="H1211" t="e">
            <v>#REF!</v>
          </cell>
          <cell r="I1211" t="str">
            <v>L-&gt;R</v>
          </cell>
          <cell r="J1211" t="str">
            <v>No</v>
          </cell>
          <cell r="K1211">
            <v>1</v>
          </cell>
          <cell r="L1211" t="str">
            <v>110245（拆单110361）</v>
          </cell>
          <cell r="M1211" t="str">
            <v>APR 21</v>
          </cell>
          <cell r="N1211">
            <v>44313</v>
          </cell>
          <cell r="O1211">
            <v>11100477</v>
          </cell>
          <cell r="P1211">
            <v>875000</v>
          </cell>
          <cell r="Q1211">
            <v>44287</v>
          </cell>
          <cell r="R1211" t="str">
            <v>No</v>
          </cell>
          <cell r="S1211" t="str">
            <v>C49</v>
          </cell>
          <cell r="T1211" t="str">
            <v>SOUTH</v>
          </cell>
          <cell r="U1211" t="str">
            <v>深圳</v>
          </cell>
          <cell r="V1211" t="str">
            <v>SZ 深圳</v>
          </cell>
          <cell r="W1211" t="str">
            <v>DZ</v>
          </cell>
          <cell r="X1211" t="str">
            <v>RMB</v>
          </cell>
          <cell r="Y1211">
            <v>875000</v>
          </cell>
          <cell r="Z1211">
            <v>1.1299999999999999</v>
          </cell>
          <cell r="AA1211">
            <v>875000</v>
          </cell>
          <cell r="AB1211">
            <v>1.1850000000000001</v>
          </cell>
          <cell r="AC1211">
            <v>917588.49557522137</v>
          </cell>
          <cell r="AD1211">
            <v>110110.61946902655</v>
          </cell>
          <cell r="AE1211">
            <v>0.12</v>
          </cell>
          <cell r="AF1211">
            <v>44205</v>
          </cell>
          <cell r="AG1211" t="str">
            <v>含税到厂</v>
          </cell>
          <cell r="AK1211">
            <v>0.2</v>
          </cell>
          <cell r="AL1211">
            <v>175000</v>
          </cell>
          <cell r="AM1211">
            <v>44210</v>
          </cell>
          <cell r="AN1211" t="str">
            <v>Yes</v>
          </cell>
          <cell r="AO1211">
            <v>0.8</v>
          </cell>
          <cell r="AP1211">
            <v>700000</v>
          </cell>
          <cell r="AQ1211">
            <v>44302</v>
          </cell>
          <cell r="AR1211">
            <v>44302</v>
          </cell>
          <cell r="AS1211">
            <v>0</v>
          </cell>
          <cell r="AT1211">
            <v>0</v>
          </cell>
          <cell r="AX1211" t="str">
            <v>Yes</v>
          </cell>
          <cell r="AZ1211" t="str">
            <v>Y</v>
          </cell>
          <cell r="BA1211" t="str">
            <v>Yes</v>
          </cell>
        </row>
        <row r="1212">
          <cell r="A1212" t="str">
            <v>JAN 21</v>
          </cell>
          <cell r="B1212">
            <v>1062</v>
          </cell>
          <cell r="C1212" t="str">
            <v>C49SZX20210007DZ</v>
          </cell>
          <cell r="D1212" t="str">
            <v>赛维显示</v>
          </cell>
          <cell r="E1212" t="str">
            <v>YSM20R-2</v>
          </cell>
          <cell r="F1212" t="str">
            <v>#04282</v>
          </cell>
          <cell r="G1212" t="e">
            <v>#REF!</v>
          </cell>
          <cell r="H1212" t="e">
            <v>#REF!</v>
          </cell>
          <cell r="I1212" t="str">
            <v>L-&gt;R</v>
          </cell>
          <cell r="J1212" t="str">
            <v>No</v>
          </cell>
          <cell r="K1212">
            <v>1</v>
          </cell>
          <cell r="L1212" t="str">
            <v>110245（拆单110361）</v>
          </cell>
          <cell r="M1212" t="str">
            <v>APR 21</v>
          </cell>
          <cell r="N1212">
            <v>44313</v>
          </cell>
          <cell r="O1212">
            <v>11100477</v>
          </cell>
          <cell r="P1212">
            <v>875000</v>
          </cell>
          <cell r="Q1212">
            <v>44287</v>
          </cell>
          <cell r="R1212" t="str">
            <v>No</v>
          </cell>
          <cell r="S1212" t="str">
            <v>C49</v>
          </cell>
          <cell r="T1212" t="str">
            <v>SOUTH</v>
          </cell>
          <cell r="U1212" t="str">
            <v>深圳</v>
          </cell>
          <cell r="V1212" t="str">
            <v>SZ 深圳</v>
          </cell>
          <cell r="W1212" t="str">
            <v>DZ</v>
          </cell>
          <cell r="X1212" t="str">
            <v>RMB</v>
          </cell>
          <cell r="Y1212">
            <v>875000</v>
          </cell>
          <cell r="Z1212">
            <v>1.1299999999999999</v>
          </cell>
          <cell r="AA1212">
            <v>875000</v>
          </cell>
          <cell r="AB1212">
            <v>1.1850000000000001</v>
          </cell>
          <cell r="AC1212">
            <v>917588.49557522137</v>
          </cell>
          <cell r="AD1212">
            <v>110110.61946902655</v>
          </cell>
          <cell r="AE1212">
            <v>0.12</v>
          </cell>
          <cell r="AF1212">
            <v>44205</v>
          </cell>
          <cell r="AG1212" t="str">
            <v>含税到厂</v>
          </cell>
          <cell r="AK1212">
            <v>0.2</v>
          </cell>
          <cell r="AL1212">
            <v>175000</v>
          </cell>
          <cell r="AM1212">
            <v>44210</v>
          </cell>
          <cell r="AN1212" t="str">
            <v>Yes</v>
          </cell>
          <cell r="AO1212">
            <v>0.8</v>
          </cell>
          <cell r="AP1212">
            <v>700000</v>
          </cell>
          <cell r="AQ1212">
            <v>44302</v>
          </cell>
          <cell r="AR1212">
            <v>44302</v>
          </cell>
          <cell r="AS1212">
            <v>0</v>
          </cell>
          <cell r="AT1212">
            <v>0</v>
          </cell>
          <cell r="AX1212" t="str">
            <v>Yes</v>
          </cell>
          <cell r="AZ1212" t="str">
            <v>Y</v>
          </cell>
          <cell r="BA1212" t="str">
            <v>Yes</v>
          </cell>
        </row>
        <row r="1213">
          <cell r="A1213" t="str">
            <v>JAN 21</v>
          </cell>
          <cell r="B1213">
            <v>1063</v>
          </cell>
          <cell r="C1213" t="str">
            <v>C49SZX20210007DZ</v>
          </cell>
          <cell r="D1213" t="str">
            <v>赛维显示</v>
          </cell>
          <cell r="E1213" t="str">
            <v>YSM20R-2</v>
          </cell>
          <cell r="F1213" t="str">
            <v>#04282</v>
          </cell>
          <cell r="G1213" t="e">
            <v>#REF!</v>
          </cell>
          <cell r="H1213" t="e">
            <v>#REF!</v>
          </cell>
          <cell r="I1213" t="str">
            <v>R-&gt;L</v>
          </cell>
          <cell r="J1213" t="str">
            <v>No</v>
          </cell>
          <cell r="K1213">
            <v>1</v>
          </cell>
          <cell r="L1213" t="str">
            <v>110245（拆单110361）</v>
          </cell>
          <cell r="M1213" t="str">
            <v>APR 21</v>
          </cell>
          <cell r="N1213">
            <v>44313</v>
          </cell>
          <cell r="O1213">
            <v>11100477</v>
          </cell>
          <cell r="P1213">
            <v>875000</v>
          </cell>
          <cell r="Q1213">
            <v>44287</v>
          </cell>
          <cell r="R1213" t="str">
            <v>No</v>
          </cell>
          <cell r="S1213" t="str">
            <v>C49</v>
          </cell>
          <cell r="T1213" t="str">
            <v>SOUTH</v>
          </cell>
          <cell r="U1213" t="str">
            <v>深圳</v>
          </cell>
          <cell r="V1213" t="str">
            <v>SZ 深圳</v>
          </cell>
          <cell r="W1213" t="str">
            <v>DZ</v>
          </cell>
          <cell r="X1213" t="str">
            <v>RMB</v>
          </cell>
          <cell r="Y1213">
            <v>875000</v>
          </cell>
          <cell r="Z1213">
            <v>1.1299999999999999</v>
          </cell>
          <cell r="AA1213">
            <v>875000</v>
          </cell>
          <cell r="AB1213">
            <v>1.1850000000000001</v>
          </cell>
          <cell r="AC1213">
            <v>917588.49557522137</v>
          </cell>
          <cell r="AD1213">
            <v>110110.61946902655</v>
          </cell>
          <cell r="AE1213">
            <v>0.12</v>
          </cell>
          <cell r="AF1213">
            <v>44205</v>
          </cell>
          <cell r="AG1213" t="str">
            <v>含税到厂</v>
          </cell>
          <cell r="AK1213">
            <v>0.2</v>
          </cell>
          <cell r="AL1213">
            <v>175000</v>
          </cell>
          <cell r="AM1213">
            <v>44210</v>
          </cell>
          <cell r="AN1213" t="str">
            <v>Yes</v>
          </cell>
          <cell r="AO1213">
            <v>0.8</v>
          </cell>
          <cell r="AP1213">
            <v>700000</v>
          </cell>
          <cell r="AQ1213">
            <v>44302</v>
          </cell>
          <cell r="AR1213">
            <v>44302</v>
          </cell>
          <cell r="AS1213">
            <v>0</v>
          </cell>
          <cell r="AT1213">
            <v>0</v>
          </cell>
          <cell r="AX1213" t="str">
            <v>Yes</v>
          </cell>
          <cell r="AZ1213" t="str">
            <v>Y</v>
          </cell>
          <cell r="BA1213" t="str">
            <v>Yes</v>
          </cell>
        </row>
        <row r="1214">
          <cell r="A1214" t="str">
            <v>JAN 21</v>
          </cell>
          <cell r="B1214">
            <v>1064</v>
          </cell>
          <cell r="C1214" t="str">
            <v>C49SZX20210007DZ</v>
          </cell>
          <cell r="D1214" t="str">
            <v>赛维显示</v>
          </cell>
          <cell r="E1214" t="str">
            <v>YSM20R-2</v>
          </cell>
          <cell r="F1214" t="str">
            <v>#04282</v>
          </cell>
          <cell r="G1214" t="e">
            <v>#REF!</v>
          </cell>
          <cell r="H1214" t="e">
            <v>#REF!</v>
          </cell>
          <cell r="I1214" t="str">
            <v>R-&gt;L</v>
          </cell>
          <cell r="J1214" t="str">
            <v>No</v>
          </cell>
          <cell r="K1214">
            <v>1</v>
          </cell>
          <cell r="L1214" t="str">
            <v>110245（拆单110361）</v>
          </cell>
          <cell r="M1214" t="str">
            <v>APR 21</v>
          </cell>
          <cell r="N1214">
            <v>44313</v>
          </cell>
          <cell r="O1214">
            <v>11100477</v>
          </cell>
          <cell r="P1214">
            <v>875000</v>
          </cell>
          <cell r="Q1214">
            <v>44287</v>
          </cell>
          <cell r="R1214" t="str">
            <v>No</v>
          </cell>
          <cell r="S1214" t="str">
            <v>C49</v>
          </cell>
          <cell r="T1214" t="str">
            <v>SOUTH</v>
          </cell>
          <cell r="U1214" t="str">
            <v>深圳</v>
          </cell>
          <cell r="V1214" t="str">
            <v>SZ 深圳</v>
          </cell>
          <cell r="W1214" t="str">
            <v>DZ</v>
          </cell>
          <cell r="X1214" t="str">
            <v>RMB</v>
          </cell>
          <cell r="Y1214">
            <v>875000</v>
          </cell>
          <cell r="Z1214">
            <v>1.1299999999999999</v>
          </cell>
          <cell r="AA1214">
            <v>875000</v>
          </cell>
          <cell r="AB1214">
            <v>1.1850000000000001</v>
          </cell>
          <cell r="AC1214">
            <v>917588.49557522137</v>
          </cell>
          <cell r="AD1214">
            <v>110110.61946902655</v>
          </cell>
          <cell r="AE1214">
            <v>0.12</v>
          </cell>
          <cell r="AF1214">
            <v>44205</v>
          </cell>
          <cell r="AG1214" t="str">
            <v>含税到厂</v>
          </cell>
          <cell r="AK1214">
            <v>0.2</v>
          </cell>
          <cell r="AL1214">
            <v>175000</v>
          </cell>
          <cell r="AM1214">
            <v>44210</v>
          </cell>
          <cell r="AN1214" t="str">
            <v>Yes</v>
          </cell>
          <cell r="AO1214">
            <v>0.8</v>
          </cell>
          <cell r="AP1214">
            <v>700000</v>
          </cell>
          <cell r="AQ1214">
            <v>44302</v>
          </cell>
          <cell r="AR1214">
            <v>44302</v>
          </cell>
          <cell r="AS1214">
            <v>0</v>
          </cell>
          <cell r="AT1214">
            <v>0</v>
          </cell>
          <cell r="AX1214" t="str">
            <v>Yes</v>
          </cell>
          <cell r="AZ1214" t="str">
            <v>Y</v>
          </cell>
          <cell r="BA1214" t="str">
            <v>Yes</v>
          </cell>
        </row>
        <row r="1215">
          <cell r="A1215" t="str">
            <v>JAN 21</v>
          </cell>
          <cell r="B1215">
            <v>1065</v>
          </cell>
          <cell r="C1215" t="str">
            <v>C49SZX20210012SX</v>
          </cell>
          <cell r="D1215" t="str">
            <v>赛朗斯</v>
          </cell>
          <cell r="E1215" t="str">
            <v>YSM10</v>
          </cell>
          <cell r="F1215" t="str">
            <v>#05475</v>
          </cell>
          <cell r="G1215" t="e">
            <v>#REF!</v>
          </cell>
          <cell r="H1215" t="e">
            <v>#REF!</v>
          </cell>
          <cell r="I1215" t="str">
            <v>L-&gt;R</v>
          </cell>
          <cell r="J1215" t="str">
            <v>MVC</v>
          </cell>
          <cell r="K1215">
            <v>1</v>
          </cell>
          <cell r="L1215">
            <v>110199</v>
          </cell>
          <cell r="M1215" t="str">
            <v>JAN 21</v>
          </cell>
          <cell r="N1215">
            <v>44231</v>
          </cell>
          <cell r="O1215">
            <v>11116516</v>
          </cell>
          <cell r="P1215">
            <v>6800000</v>
          </cell>
          <cell r="Q1215">
            <v>44228</v>
          </cell>
          <cell r="R1215" t="str">
            <v>Yes</v>
          </cell>
          <cell r="S1215" t="str">
            <v>C49</v>
          </cell>
          <cell r="T1215" t="str">
            <v>SOUTH</v>
          </cell>
          <cell r="U1215" t="str">
            <v>深圳</v>
          </cell>
          <cell r="V1215" t="str">
            <v>SZ 深圳</v>
          </cell>
          <cell r="W1215" t="str">
            <v>SX</v>
          </cell>
          <cell r="X1215" t="str">
            <v>JPY</v>
          </cell>
          <cell r="Y1215">
            <v>6800000</v>
          </cell>
          <cell r="Z1215">
            <v>1</v>
          </cell>
          <cell r="AA1215">
            <v>6800000</v>
          </cell>
          <cell r="AB1215">
            <v>7.6799999999999993E-2</v>
          </cell>
          <cell r="AC1215">
            <v>522239.99999999994</v>
          </cell>
          <cell r="AD1215">
            <v>62668.799999999988</v>
          </cell>
          <cell r="AE1215">
            <v>0.12</v>
          </cell>
          <cell r="AF1215">
            <v>44207</v>
          </cell>
          <cell r="AG1215" t="str">
            <v>DAP FS</v>
          </cell>
          <cell r="AK1215">
            <v>0.3</v>
          </cell>
          <cell r="AL1215">
            <v>2040000</v>
          </cell>
          <cell r="AM1215">
            <v>44197</v>
          </cell>
          <cell r="AN1215" t="str">
            <v>Yes</v>
          </cell>
          <cell r="AO1215">
            <v>0.7</v>
          </cell>
          <cell r="AP1215">
            <v>4760000</v>
          </cell>
          <cell r="AQ1215">
            <v>44197</v>
          </cell>
          <cell r="AR1215">
            <v>44225</v>
          </cell>
          <cell r="AS1215">
            <v>0</v>
          </cell>
          <cell r="AT1215">
            <v>0</v>
          </cell>
          <cell r="AX1215" t="str">
            <v>Yes</v>
          </cell>
          <cell r="AZ1215" t="str">
            <v>Y</v>
          </cell>
          <cell r="BA1215" t="str">
            <v>Yes</v>
          </cell>
        </row>
        <row r="1216">
          <cell r="A1216" t="str">
            <v>JAN 21</v>
          </cell>
          <cell r="B1216">
            <v>1066</v>
          </cell>
          <cell r="C1216">
            <v>4300001309</v>
          </cell>
          <cell r="D1216" t="str">
            <v>广州数控</v>
          </cell>
          <cell r="E1216" t="str">
            <v>Heller 1809MK5</v>
          </cell>
          <cell r="G1216" t="e">
            <v>#REF!</v>
          </cell>
          <cell r="H1216" t="e">
            <v>#REF!</v>
          </cell>
          <cell r="I1216" t="str">
            <v>No</v>
          </cell>
          <cell r="J1216" t="str">
            <v>No</v>
          </cell>
          <cell r="K1216">
            <v>1</v>
          </cell>
          <cell r="L1216" t="e">
            <v>#N/A</v>
          </cell>
          <cell r="M1216" t="e">
            <v>#N/A</v>
          </cell>
          <cell r="N1216">
            <v>44287</v>
          </cell>
          <cell r="O1216">
            <v>11101236</v>
          </cell>
          <cell r="P1216">
            <v>354000</v>
          </cell>
          <cell r="Q1216">
            <v>44307</v>
          </cell>
          <cell r="R1216" t="str">
            <v>No</v>
          </cell>
          <cell r="S1216" t="str">
            <v>C28</v>
          </cell>
          <cell r="T1216" t="str">
            <v>SOUTH</v>
          </cell>
          <cell r="U1216" t="str">
            <v>广州</v>
          </cell>
          <cell r="V1216" t="str">
            <v>GZ 广州</v>
          </cell>
          <cell r="W1216" t="str">
            <v>KC</v>
          </cell>
          <cell r="X1216" t="str">
            <v>RMB</v>
          </cell>
          <cell r="Y1216">
            <v>354000</v>
          </cell>
          <cell r="Z1216">
            <v>1.1299999999999999</v>
          </cell>
          <cell r="AA1216">
            <v>354000</v>
          </cell>
          <cell r="AB1216">
            <v>1.1850000000000001</v>
          </cell>
          <cell r="AC1216">
            <v>371230.0884955753</v>
          </cell>
          <cell r="AD1216">
            <v>44547.610619469036</v>
          </cell>
          <cell r="AE1216">
            <v>0.12</v>
          </cell>
          <cell r="AF1216">
            <v>44203</v>
          </cell>
          <cell r="AG1216" t="str">
            <v>含税到厂</v>
          </cell>
          <cell r="AK1216">
            <v>0.3</v>
          </cell>
          <cell r="AL1216">
            <v>106200</v>
          </cell>
          <cell r="AN1216" t="str">
            <v>No</v>
          </cell>
          <cell r="AO1216">
            <v>0.65</v>
          </cell>
          <cell r="AP1216">
            <v>230100</v>
          </cell>
          <cell r="AQ1216">
            <v>44280</v>
          </cell>
          <cell r="AR1216">
            <v>44280</v>
          </cell>
          <cell r="AS1216">
            <v>0.05</v>
          </cell>
          <cell r="AT1216">
            <v>17700</v>
          </cell>
          <cell r="AU1216">
            <v>44342</v>
          </cell>
          <cell r="AV1216">
            <v>44342</v>
          </cell>
          <cell r="AX1216" t="str">
            <v>Yes</v>
          </cell>
          <cell r="AZ1216" t="str">
            <v>Y</v>
          </cell>
          <cell r="BA1216" t="str">
            <v>Yes</v>
          </cell>
        </row>
        <row r="1217">
          <cell r="A1217" t="str">
            <v>JAN 21</v>
          </cell>
          <cell r="B1217">
            <v>1067</v>
          </cell>
          <cell r="C1217" t="str">
            <v>C49SZX20210013SS</v>
          </cell>
          <cell r="D1217" t="str">
            <v>泰润</v>
          </cell>
          <cell r="E1217" t="str">
            <v>YSM10</v>
          </cell>
          <cell r="F1217" t="str">
            <v>#05470</v>
          </cell>
          <cell r="G1217" t="e">
            <v>#REF!</v>
          </cell>
          <cell r="H1217" t="e">
            <v>#REF!</v>
          </cell>
          <cell r="I1217" t="str">
            <v>L-&gt;R</v>
          </cell>
          <cell r="J1217" t="str">
            <v>MVC</v>
          </cell>
          <cell r="K1217">
            <v>1</v>
          </cell>
          <cell r="L1217">
            <v>110244</v>
          </cell>
          <cell r="M1217" t="str">
            <v>MAY 21</v>
          </cell>
          <cell r="N1217">
            <v>44335</v>
          </cell>
          <cell r="O1217">
            <v>11116583</v>
          </cell>
          <cell r="P1217">
            <v>8900000</v>
          </cell>
          <cell r="Q1217">
            <v>44343</v>
          </cell>
          <cell r="R1217" t="str">
            <v>Yes</v>
          </cell>
          <cell r="S1217" t="str">
            <v>C49</v>
          </cell>
          <cell r="T1217" t="str">
            <v>SOUTH</v>
          </cell>
          <cell r="U1217" t="str">
            <v>深圳</v>
          </cell>
          <cell r="V1217" t="str">
            <v>SZ 深圳</v>
          </cell>
          <cell r="W1217" t="str">
            <v>SS</v>
          </cell>
          <cell r="X1217" t="str">
            <v>JPY</v>
          </cell>
          <cell r="Y1217">
            <v>8900000</v>
          </cell>
          <cell r="Z1217">
            <v>1</v>
          </cell>
          <cell r="AA1217">
            <v>8900000</v>
          </cell>
          <cell r="AB1217">
            <v>7.6799999999999993E-2</v>
          </cell>
          <cell r="AC1217">
            <v>683519.99999999988</v>
          </cell>
          <cell r="AD1217">
            <v>82022.39999999998</v>
          </cell>
          <cell r="AE1217">
            <v>0.12</v>
          </cell>
          <cell r="AF1217">
            <v>44208</v>
          </cell>
          <cell r="AG1217" t="str">
            <v>DAP SZ</v>
          </cell>
          <cell r="AI1217" t="str">
            <v>CNY 60,000</v>
          </cell>
          <cell r="AJ1217">
            <v>44215</v>
          </cell>
          <cell r="AK1217">
            <v>0</v>
          </cell>
          <cell r="AL1217">
            <v>0</v>
          </cell>
          <cell r="AM1217">
            <v>44197</v>
          </cell>
          <cell r="AN1217" t="str">
            <v>Yes</v>
          </cell>
          <cell r="AO1217">
            <v>1</v>
          </cell>
          <cell r="AP1217">
            <v>8900000</v>
          </cell>
          <cell r="AQ1217">
            <v>44333</v>
          </cell>
          <cell r="AR1217">
            <v>44333</v>
          </cell>
          <cell r="AS1217">
            <v>0</v>
          </cell>
          <cell r="AT1217">
            <v>0</v>
          </cell>
          <cell r="AX1217" t="str">
            <v>Yes</v>
          </cell>
          <cell r="AZ1217" t="str">
            <v>Y</v>
          </cell>
          <cell r="BA1217" t="str">
            <v>Yes</v>
          </cell>
        </row>
        <row r="1218">
          <cell r="A1218" t="str">
            <v>JAN 21</v>
          </cell>
          <cell r="B1218">
            <v>1068</v>
          </cell>
          <cell r="C1218" t="str">
            <v>C49SZX20210013SS</v>
          </cell>
          <cell r="D1218" t="str">
            <v>泰润</v>
          </cell>
          <cell r="E1218" t="str">
            <v>YSM20R-2</v>
          </cell>
          <cell r="F1218" t="str">
            <v>#05470</v>
          </cell>
          <cell r="G1218" t="e">
            <v>#REF!</v>
          </cell>
          <cell r="H1218" t="e">
            <v>#REF!</v>
          </cell>
          <cell r="I1218" t="str">
            <v>L-&gt;R</v>
          </cell>
          <cell r="J1218" t="str">
            <v>MVC</v>
          </cell>
          <cell r="K1218">
            <v>1</v>
          </cell>
          <cell r="L1218" t="str">
            <v>110228(拆单110338)</v>
          </cell>
          <cell r="M1218" t="str">
            <v>MAY 21</v>
          </cell>
          <cell r="N1218">
            <v>44335</v>
          </cell>
          <cell r="O1218">
            <v>11116585</v>
          </cell>
          <cell r="P1218">
            <v>12000000</v>
          </cell>
          <cell r="Q1218">
            <v>44343</v>
          </cell>
          <cell r="R1218" t="str">
            <v>Yes</v>
          </cell>
          <cell r="S1218" t="str">
            <v>C49</v>
          </cell>
          <cell r="T1218" t="str">
            <v>SOUTH</v>
          </cell>
          <cell r="U1218" t="str">
            <v>深圳</v>
          </cell>
          <cell r="V1218" t="str">
            <v>SZ 深圳</v>
          </cell>
          <cell r="W1218" t="str">
            <v>SS</v>
          </cell>
          <cell r="X1218" t="str">
            <v>JPY</v>
          </cell>
          <cell r="Y1218">
            <v>12000000</v>
          </cell>
          <cell r="Z1218">
            <v>1</v>
          </cell>
          <cell r="AA1218">
            <v>12000000</v>
          </cell>
          <cell r="AB1218">
            <v>7.6799999999999993E-2</v>
          </cell>
          <cell r="AC1218">
            <v>921599.99999999988</v>
          </cell>
          <cell r="AD1218">
            <v>110591.99999999999</v>
          </cell>
          <cell r="AE1218">
            <v>0.12</v>
          </cell>
          <cell r="AF1218">
            <v>44208</v>
          </cell>
          <cell r="AG1218" t="str">
            <v>DAP SZ</v>
          </cell>
          <cell r="AI1218"/>
          <cell r="AJ1218"/>
          <cell r="AK1218">
            <v>0</v>
          </cell>
          <cell r="AL1218">
            <v>0</v>
          </cell>
          <cell r="AM1218">
            <v>44197</v>
          </cell>
          <cell r="AN1218" t="str">
            <v>Yes</v>
          </cell>
          <cell r="AO1218">
            <v>1</v>
          </cell>
          <cell r="AP1218">
            <v>12000000</v>
          </cell>
          <cell r="AQ1218">
            <v>44333</v>
          </cell>
          <cell r="AR1218">
            <v>44333</v>
          </cell>
          <cell r="AS1218">
            <v>0</v>
          </cell>
          <cell r="AT1218">
            <v>0</v>
          </cell>
          <cell r="AX1218" t="str">
            <v>Yes</v>
          </cell>
          <cell r="AZ1218" t="str">
            <v>Y</v>
          </cell>
          <cell r="BA1218" t="str">
            <v>Yes</v>
          </cell>
        </row>
        <row r="1219">
          <cell r="A1219" t="str">
            <v>JAN 21</v>
          </cell>
          <cell r="B1219">
            <v>1069</v>
          </cell>
          <cell r="C1219" t="str">
            <v>C28SZX20200127RW</v>
          </cell>
          <cell r="D1219" t="str">
            <v>奕东</v>
          </cell>
          <cell r="E1219" t="str">
            <v>YSi-V</v>
          </cell>
          <cell r="F1219" t="str">
            <v>#04403</v>
          </cell>
          <cell r="G1219" t="e">
            <v>#REF!</v>
          </cell>
          <cell r="H1219" t="e">
            <v>#REF!</v>
          </cell>
          <cell r="I1219" t="str">
            <v>L-&gt;R</v>
          </cell>
          <cell r="J1219" t="str">
            <v>No</v>
          </cell>
          <cell r="K1219">
            <v>1</v>
          </cell>
          <cell r="L1219">
            <v>110301</v>
          </cell>
          <cell r="M1219" t="str">
            <v>MAY 21</v>
          </cell>
          <cell r="N1219">
            <v>44327</v>
          </cell>
          <cell r="O1219">
            <v>11116568</v>
          </cell>
          <cell r="P1219">
            <v>13880000</v>
          </cell>
          <cell r="Q1219">
            <v>44327</v>
          </cell>
          <cell r="R1219" t="str">
            <v>No</v>
          </cell>
          <cell r="S1219" t="str">
            <v>C28</v>
          </cell>
          <cell r="T1219" t="str">
            <v>SOUTH</v>
          </cell>
          <cell r="U1219" t="str">
            <v>东莞</v>
          </cell>
          <cell r="V1219" t="str">
            <v>DG 东莞</v>
          </cell>
          <cell r="W1219" t="str">
            <v>RW</v>
          </cell>
          <cell r="X1219" t="str">
            <v>JPY</v>
          </cell>
          <cell r="Y1219">
            <v>13880000</v>
          </cell>
          <cell r="Z1219">
            <v>1</v>
          </cell>
          <cell r="AA1219">
            <v>13880000</v>
          </cell>
          <cell r="AB1219">
            <v>7.6799999999999993E-2</v>
          </cell>
          <cell r="AC1219">
            <v>1065984</v>
          </cell>
          <cell r="AD1219">
            <v>127918.08</v>
          </cell>
          <cell r="AE1219">
            <v>0.12</v>
          </cell>
          <cell r="AF1219">
            <v>44204</v>
          </cell>
          <cell r="AG1219" t="str">
            <v>DAP DG</v>
          </cell>
          <cell r="AK1219">
            <v>0.2</v>
          </cell>
          <cell r="AL1219">
            <v>2776000</v>
          </cell>
          <cell r="AM1219">
            <v>44215</v>
          </cell>
          <cell r="AN1219" t="str">
            <v>Yes</v>
          </cell>
          <cell r="AO1219">
            <v>0.8</v>
          </cell>
          <cell r="AP1219">
            <v>11104000</v>
          </cell>
          <cell r="AQ1219">
            <v>44307</v>
          </cell>
          <cell r="AR1219">
            <v>44307</v>
          </cell>
          <cell r="AS1219">
            <v>0</v>
          </cell>
          <cell r="AT1219">
            <v>0</v>
          </cell>
          <cell r="AX1219" t="str">
            <v>Yes</v>
          </cell>
          <cell r="AZ1219" t="str">
            <v>Y</v>
          </cell>
          <cell r="BA1219" t="str">
            <v>Yes</v>
          </cell>
        </row>
        <row r="1220">
          <cell r="A1220" t="str">
            <v>JAN 21</v>
          </cell>
          <cell r="B1220">
            <v>1070</v>
          </cell>
          <cell r="C1220" t="str">
            <v>C49SZX20210018SX</v>
          </cell>
          <cell r="D1220" t="str">
            <v>恒泰</v>
          </cell>
          <cell r="E1220" t="str">
            <v>YSM10</v>
          </cell>
          <cell r="F1220" t="str">
            <v>#80305</v>
          </cell>
          <cell r="G1220" t="e">
            <v>#REF!</v>
          </cell>
          <cell r="H1220" t="e">
            <v>#REF!</v>
          </cell>
          <cell r="I1220" t="str">
            <v>R-&gt;L</v>
          </cell>
          <cell r="J1220" t="str">
            <v>No</v>
          </cell>
          <cell r="K1220">
            <v>1</v>
          </cell>
          <cell r="L1220">
            <v>110130</v>
          </cell>
          <cell r="M1220" t="str">
            <v>FEB 21</v>
          </cell>
          <cell r="N1220">
            <v>44256</v>
          </cell>
          <cell r="O1220">
            <v>11116513</v>
          </cell>
          <cell r="P1220">
            <v>7100000</v>
          </cell>
          <cell r="Q1220">
            <v>44228</v>
          </cell>
          <cell r="R1220" t="str">
            <v>No</v>
          </cell>
          <cell r="S1220" t="str">
            <v>C49</v>
          </cell>
          <cell r="T1220" t="str">
            <v>SOUTH</v>
          </cell>
          <cell r="U1220" t="str">
            <v>深圳</v>
          </cell>
          <cell r="V1220" t="str">
            <v>SZ 深圳</v>
          </cell>
          <cell r="W1220" t="str">
            <v>SX</v>
          </cell>
          <cell r="X1220" t="str">
            <v>JPY</v>
          </cell>
          <cell r="Y1220">
            <v>7100000</v>
          </cell>
          <cell r="Z1220">
            <v>1</v>
          </cell>
          <cell r="AA1220">
            <v>7100000</v>
          </cell>
          <cell r="AB1220">
            <v>7.6799999999999993E-2</v>
          </cell>
          <cell r="AC1220">
            <v>545280</v>
          </cell>
          <cell r="AD1220">
            <v>65433.599999999999</v>
          </cell>
          <cell r="AE1220">
            <v>0.12</v>
          </cell>
          <cell r="AF1220">
            <v>44214</v>
          </cell>
          <cell r="AG1220" t="str">
            <v>DAP JA</v>
          </cell>
          <cell r="AK1220">
            <v>0.3</v>
          </cell>
          <cell r="AL1220">
            <v>2130000</v>
          </cell>
          <cell r="AM1220">
            <v>44218</v>
          </cell>
          <cell r="AN1220" t="str">
            <v>Yes</v>
          </cell>
          <cell r="AO1220">
            <v>0.7</v>
          </cell>
          <cell r="AP1220">
            <v>4970000</v>
          </cell>
          <cell r="AQ1220">
            <v>44249</v>
          </cell>
          <cell r="AR1220">
            <v>44249</v>
          </cell>
          <cell r="AS1220">
            <v>0</v>
          </cell>
          <cell r="AT1220">
            <v>0</v>
          </cell>
          <cell r="AX1220" t="str">
            <v>Yes</v>
          </cell>
          <cell r="AZ1220" t="str">
            <v>Y</v>
          </cell>
          <cell r="BA1220" t="str">
            <v>Yes</v>
          </cell>
        </row>
        <row r="1221">
          <cell r="A1221" t="str">
            <v>JAN 21</v>
          </cell>
          <cell r="B1221">
            <v>1071</v>
          </cell>
          <cell r="C1221" t="str">
            <v>C49SZX20210009MZ</v>
          </cell>
          <cell r="D1221" t="str">
            <v>奥视通</v>
          </cell>
          <cell r="E1221" t="str">
            <v>YSM20R-2</v>
          </cell>
          <cell r="F1221" t="str">
            <v>#71342</v>
          </cell>
          <cell r="G1221" t="e">
            <v>#REF!</v>
          </cell>
          <cell r="H1221" t="e">
            <v>#REF!</v>
          </cell>
          <cell r="I1221" t="str">
            <v>L-&gt;R</v>
          </cell>
          <cell r="J1221" t="str">
            <v>No</v>
          </cell>
          <cell r="K1221">
            <v>1</v>
          </cell>
          <cell r="L1221">
            <v>110416</v>
          </cell>
          <cell r="M1221" t="str">
            <v>MAY 21</v>
          </cell>
          <cell r="N1221">
            <v>44334</v>
          </cell>
          <cell r="O1221">
            <v>11116579</v>
          </cell>
          <cell r="P1221">
            <v>12000000</v>
          </cell>
          <cell r="Q1221">
            <v>44317</v>
          </cell>
          <cell r="R1221" t="str">
            <v>No</v>
          </cell>
          <cell r="S1221" t="str">
            <v>C49</v>
          </cell>
          <cell r="T1221" t="str">
            <v>SOUTH</v>
          </cell>
          <cell r="U1221" t="str">
            <v>深圳</v>
          </cell>
          <cell r="V1221" t="str">
            <v>SZ 深圳</v>
          </cell>
          <cell r="W1221" t="str">
            <v>MZ</v>
          </cell>
          <cell r="X1221" t="str">
            <v>JPY</v>
          </cell>
          <cell r="Y1221">
            <v>12000000</v>
          </cell>
          <cell r="Z1221">
            <v>1</v>
          </cell>
          <cell r="AA1221">
            <v>12000000</v>
          </cell>
          <cell r="AB1221">
            <v>7.6799999999999993E-2</v>
          </cell>
          <cell r="AC1221">
            <v>921599.99999999988</v>
          </cell>
          <cell r="AD1221">
            <v>110591.99999999999</v>
          </cell>
          <cell r="AE1221">
            <v>0.12</v>
          </cell>
          <cell r="AF1221">
            <v>44215</v>
          </cell>
          <cell r="AG1221" t="str">
            <v>DAP HZ</v>
          </cell>
          <cell r="AI1221" t="str">
            <v>CNY 50,000</v>
          </cell>
          <cell r="AJ1221">
            <v>44229</v>
          </cell>
          <cell r="AK1221">
            <v>0.1</v>
          </cell>
          <cell r="AL1221">
            <v>1200000</v>
          </cell>
          <cell r="AM1221">
            <v>44249</v>
          </cell>
          <cell r="AN1221" t="str">
            <v>Yes</v>
          </cell>
          <cell r="AO1221">
            <v>0.9</v>
          </cell>
          <cell r="AP1221">
            <v>10800000</v>
          </cell>
          <cell r="AQ1221">
            <v>44328</v>
          </cell>
          <cell r="AR1221">
            <v>44328</v>
          </cell>
          <cell r="AS1221">
            <v>0</v>
          </cell>
          <cell r="AT1221">
            <v>0</v>
          </cell>
          <cell r="AX1221" t="str">
            <v>Yes</v>
          </cell>
          <cell r="AZ1221" t="str">
            <v>Y</v>
          </cell>
          <cell r="BA1221" t="str">
            <v>Yes</v>
          </cell>
        </row>
        <row r="1222">
          <cell r="A1222" t="str">
            <v>JAN 21</v>
          </cell>
          <cell r="B1222">
            <v>1072</v>
          </cell>
          <cell r="C1222" t="str">
            <v>C49SZX20210009MZ</v>
          </cell>
          <cell r="D1222" t="str">
            <v>奥视通</v>
          </cell>
          <cell r="E1222" t="str">
            <v>YSM20R-2</v>
          </cell>
          <cell r="F1222" t="str">
            <v>#71342</v>
          </cell>
          <cell r="G1222" t="e">
            <v>#REF!</v>
          </cell>
          <cell r="H1222" t="e">
            <v>#REF!</v>
          </cell>
          <cell r="I1222" t="str">
            <v>L-&gt;R</v>
          </cell>
          <cell r="J1222" t="str">
            <v>No</v>
          </cell>
          <cell r="K1222">
            <v>1</v>
          </cell>
          <cell r="L1222">
            <v>110416</v>
          </cell>
          <cell r="M1222" t="str">
            <v>MAY 21</v>
          </cell>
          <cell r="N1222">
            <v>44334</v>
          </cell>
          <cell r="O1222">
            <v>11116579</v>
          </cell>
          <cell r="P1222">
            <v>12000000</v>
          </cell>
          <cell r="Q1222">
            <v>44317</v>
          </cell>
          <cell r="R1222" t="str">
            <v>No</v>
          </cell>
          <cell r="S1222" t="str">
            <v>C49</v>
          </cell>
          <cell r="T1222" t="str">
            <v>SOUTH</v>
          </cell>
          <cell r="U1222" t="str">
            <v>深圳</v>
          </cell>
          <cell r="V1222" t="str">
            <v>SZ 深圳</v>
          </cell>
          <cell r="W1222" t="str">
            <v>MZ</v>
          </cell>
          <cell r="X1222" t="str">
            <v>JPY</v>
          </cell>
          <cell r="Y1222">
            <v>12000000</v>
          </cell>
          <cell r="Z1222">
            <v>1</v>
          </cell>
          <cell r="AA1222">
            <v>12000000</v>
          </cell>
          <cell r="AB1222">
            <v>7.6799999999999993E-2</v>
          </cell>
          <cell r="AC1222">
            <v>921599.99999999988</v>
          </cell>
          <cell r="AD1222">
            <v>110591.99999999999</v>
          </cell>
          <cell r="AE1222">
            <v>0.12</v>
          </cell>
          <cell r="AF1222">
            <v>44215</v>
          </cell>
          <cell r="AG1222" t="str">
            <v>DAP HZ</v>
          </cell>
          <cell r="AI1222"/>
          <cell r="AJ1222">
            <v>44229</v>
          </cell>
          <cell r="AK1222">
            <v>0.1</v>
          </cell>
          <cell r="AL1222">
            <v>1200000</v>
          </cell>
          <cell r="AM1222">
            <v>44249</v>
          </cell>
          <cell r="AN1222" t="str">
            <v>Yes</v>
          </cell>
          <cell r="AO1222">
            <v>0.9</v>
          </cell>
          <cell r="AP1222">
            <v>10800000</v>
          </cell>
          <cell r="AQ1222">
            <v>44328</v>
          </cell>
          <cell r="AR1222">
            <v>44328</v>
          </cell>
          <cell r="AS1222">
            <v>0</v>
          </cell>
          <cell r="AT1222">
            <v>0</v>
          </cell>
          <cell r="AX1222" t="str">
            <v>Yes</v>
          </cell>
          <cell r="AZ1222" t="str">
            <v>Y</v>
          </cell>
          <cell r="BA1222" t="str">
            <v>Yes</v>
          </cell>
        </row>
        <row r="1223">
          <cell r="A1223" t="str">
            <v>JAN 21</v>
          </cell>
          <cell r="B1223">
            <v>1073</v>
          </cell>
          <cell r="C1223" t="str">
            <v>C49SZX20210009MZ</v>
          </cell>
          <cell r="D1223" t="str">
            <v>奥视通</v>
          </cell>
          <cell r="E1223" t="str">
            <v>YSM20R-2</v>
          </cell>
          <cell r="F1223" t="str">
            <v>#71342</v>
          </cell>
          <cell r="G1223" t="e">
            <v>#REF!</v>
          </cell>
          <cell r="H1223" t="e">
            <v>#REF!</v>
          </cell>
          <cell r="I1223" t="str">
            <v>L-&gt;R</v>
          </cell>
          <cell r="J1223" t="str">
            <v>No</v>
          </cell>
          <cell r="K1223">
            <v>1</v>
          </cell>
          <cell r="L1223">
            <v>110416</v>
          </cell>
          <cell r="M1223" t="str">
            <v>MAY 21</v>
          </cell>
          <cell r="N1223">
            <v>44334</v>
          </cell>
          <cell r="O1223">
            <v>11116579</v>
          </cell>
          <cell r="P1223">
            <v>12000000</v>
          </cell>
          <cell r="Q1223">
            <v>44317</v>
          </cell>
          <cell r="R1223" t="str">
            <v>No</v>
          </cell>
          <cell r="S1223" t="str">
            <v>C49</v>
          </cell>
          <cell r="T1223" t="str">
            <v>SOUTH</v>
          </cell>
          <cell r="U1223" t="str">
            <v>深圳</v>
          </cell>
          <cell r="V1223" t="str">
            <v>SZ 深圳</v>
          </cell>
          <cell r="W1223" t="str">
            <v>MZ</v>
          </cell>
          <cell r="X1223" t="str">
            <v>JPY</v>
          </cell>
          <cell r="Y1223">
            <v>12000000</v>
          </cell>
          <cell r="Z1223">
            <v>1</v>
          </cell>
          <cell r="AA1223">
            <v>12000000</v>
          </cell>
          <cell r="AB1223">
            <v>7.6799999999999993E-2</v>
          </cell>
          <cell r="AC1223">
            <v>921599.99999999988</v>
          </cell>
          <cell r="AD1223">
            <v>110591.99999999999</v>
          </cell>
          <cell r="AE1223">
            <v>0.12</v>
          </cell>
          <cell r="AF1223">
            <v>44215</v>
          </cell>
          <cell r="AG1223" t="str">
            <v>DAP HZ</v>
          </cell>
          <cell r="AI1223"/>
          <cell r="AJ1223">
            <v>44229</v>
          </cell>
          <cell r="AK1223">
            <v>0.1</v>
          </cell>
          <cell r="AL1223">
            <v>1200000</v>
          </cell>
          <cell r="AM1223">
            <v>44249</v>
          </cell>
          <cell r="AN1223" t="str">
            <v>Yes</v>
          </cell>
          <cell r="AO1223">
            <v>0.9</v>
          </cell>
          <cell r="AP1223">
            <v>10800000</v>
          </cell>
          <cell r="AQ1223">
            <v>44328</v>
          </cell>
          <cell r="AR1223">
            <v>44328</v>
          </cell>
          <cell r="AS1223">
            <v>0</v>
          </cell>
          <cell r="AT1223">
            <v>0</v>
          </cell>
          <cell r="AX1223" t="str">
            <v>Yes</v>
          </cell>
          <cell r="AZ1223" t="str">
            <v>Y</v>
          </cell>
          <cell r="BA1223" t="str">
            <v>Yes</v>
          </cell>
        </row>
        <row r="1224">
          <cell r="A1224" t="str">
            <v>JAN 21</v>
          </cell>
          <cell r="B1224">
            <v>1074</v>
          </cell>
          <cell r="C1224" t="str">
            <v>C49SZX20210009MZ</v>
          </cell>
          <cell r="D1224" t="str">
            <v>奥视通</v>
          </cell>
          <cell r="E1224" t="str">
            <v>YSM10</v>
          </cell>
          <cell r="F1224" t="str">
            <v>#71342</v>
          </cell>
          <cell r="G1224" t="e">
            <v>#REF!</v>
          </cell>
          <cell r="H1224" t="e">
            <v>#REF!</v>
          </cell>
          <cell r="I1224" t="str">
            <v>L-&gt;R</v>
          </cell>
          <cell r="J1224" t="str">
            <v>MVC+ATS15</v>
          </cell>
          <cell r="K1224">
            <v>1</v>
          </cell>
          <cell r="L1224">
            <v>110210</v>
          </cell>
          <cell r="M1224" t="str">
            <v>MAY 21</v>
          </cell>
          <cell r="N1224">
            <v>44334</v>
          </cell>
          <cell r="O1224">
            <v>11116579</v>
          </cell>
          <cell r="P1224">
            <v>9300000</v>
          </cell>
          <cell r="Q1224">
            <v>44317</v>
          </cell>
          <cell r="R1224" t="str">
            <v>No</v>
          </cell>
          <cell r="S1224" t="str">
            <v>C49</v>
          </cell>
          <cell r="T1224" t="str">
            <v>SOUTH</v>
          </cell>
          <cell r="U1224" t="str">
            <v>深圳</v>
          </cell>
          <cell r="V1224" t="str">
            <v>SZ 深圳</v>
          </cell>
          <cell r="W1224" t="str">
            <v>MZ</v>
          </cell>
          <cell r="X1224" t="str">
            <v>JPY</v>
          </cell>
          <cell r="Y1224">
            <v>9300000</v>
          </cell>
          <cell r="Z1224">
            <v>1</v>
          </cell>
          <cell r="AA1224">
            <v>9300000</v>
          </cell>
          <cell r="AB1224">
            <v>7.6799999999999993E-2</v>
          </cell>
          <cell r="AC1224">
            <v>714239.99999999988</v>
          </cell>
          <cell r="AD1224">
            <v>85708.799999999988</v>
          </cell>
          <cell r="AE1224">
            <v>0.12</v>
          </cell>
          <cell r="AF1224">
            <v>44215</v>
          </cell>
          <cell r="AG1224" t="str">
            <v>DAP HZ</v>
          </cell>
          <cell r="AI1224"/>
          <cell r="AJ1224">
            <v>44229</v>
          </cell>
          <cell r="AK1224">
            <v>0.1</v>
          </cell>
          <cell r="AL1224">
            <v>930000</v>
          </cell>
          <cell r="AM1224">
            <v>44249</v>
          </cell>
          <cell r="AN1224" t="str">
            <v>Yes</v>
          </cell>
          <cell r="AO1224">
            <v>0.9</v>
          </cell>
          <cell r="AP1224">
            <v>8370000</v>
          </cell>
          <cell r="AQ1224">
            <v>44328</v>
          </cell>
          <cell r="AR1224">
            <v>44328</v>
          </cell>
          <cell r="AS1224">
            <v>0</v>
          </cell>
          <cell r="AT1224">
            <v>0</v>
          </cell>
          <cell r="AX1224" t="str">
            <v>Yes</v>
          </cell>
          <cell r="AZ1224" t="str">
            <v>Y</v>
          </cell>
          <cell r="BA1224" t="str">
            <v>Yes</v>
          </cell>
        </row>
        <row r="1225">
          <cell r="A1225" t="str">
            <v>JAN 21</v>
          </cell>
          <cell r="B1225">
            <v>1075</v>
          </cell>
          <cell r="C1225" t="str">
            <v>C49SZX20210009MZ</v>
          </cell>
          <cell r="D1225" t="str">
            <v>奥视通</v>
          </cell>
          <cell r="E1225" t="str">
            <v>YSM10</v>
          </cell>
          <cell r="F1225" t="str">
            <v>#71342</v>
          </cell>
          <cell r="G1225" t="e">
            <v>#REF!</v>
          </cell>
          <cell r="H1225" t="e">
            <v>#REF!</v>
          </cell>
          <cell r="I1225" t="str">
            <v>L-&gt;R</v>
          </cell>
          <cell r="J1225" t="str">
            <v>MVC+ATS15</v>
          </cell>
          <cell r="K1225">
            <v>1</v>
          </cell>
          <cell r="L1225">
            <v>110271</v>
          </cell>
          <cell r="M1225" t="str">
            <v>MAY 21</v>
          </cell>
          <cell r="N1225">
            <v>44334</v>
          </cell>
          <cell r="O1225">
            <v>11116579</v>
          </cell>
          <cell r="P1225">
            <v>9300000</v>
          </cell>
          <cell r="Q1225">
            <v>44317</v>
          </cell>
          <cell r="R1225" t="str">
            <v>No</v>
          </cell>
          <cell r="S1225" t="str">
            <v>C49</v>
          </cell>
          <cell r="T1225" t="str">
            <v>SOUTH</v>
          </cell>
          <cell r="U1225" t="str">
            <v>深圳</v>
          </cell>
          <cell r="V1225" t="str">
            <v>SZ 深圳</v>
          </cell>
          <cell r="W1225" t="str">
            <v>MZ</v>
          </cell>
          <cell r="X1225" t="str">
            <v>JPY</v>
          </cell>
          <cell r="Y1225">
            <v>9300000</v>
          </cell>
          <cell r="Z1225">
            <v>1</v>
          </cell>
          <cell r="AA1225">
            <v>9300000</v>
          </cell>
          <cell r="AB1225">
            <v>7.6799999999999993E-2</v>
          </cell>
          <cell r="AC1225">
            <v>714239.99999999988</v>
          </cell>
          <cell r="AD1225">
            <v>85708.799999999988</v>
          </cell>
          <cell r="AE1225">
            <v>0.12</v>
          </cell>
          <cell r="AF1225">
            <v>44215</v>
          </cell>
          <cell r="AG1225" t="str">
            <v>DAP HZ</v>
          </cell>
          <cell r="AI1225"/>
          <cell r="AJ1225">
            <v>44229</v>
          </cell>
          <cell r="AK1225">
            <v>0.1</v>
          </cell>
          <cell r="AL1225">
            <v>930000</v>
          </cell>
          <cell r="AM1225">
            <v>44249</v>
          </cell>
          <cell r="AN1225" t="str">
            <v>Yes</v>
          </cell>
          <cell r="AO1225">
            <v>0.9</v>
          </cell>
          <cell r="AP1225">
            <v>8370000</v>
          </cell>
          <cell r="AQ1225">
            <v>44328</v>
          </cell>
          <cell r="AR1225">
            <v>44328</v>
          </cell>
          <cell r="AS1225">
            <v>0</v>
          </cell>
          <cell r="AT1225">
            <v>0</v>
          </cell>
          <cell r="AX1225" t="str">
            <v>Yes</v>
          </cell>
          <cell r="AZ1225" t="str">
            <v>Y</v>
          </cell>
          <cell r="BA1225" t="str">
            <v>Yes</v>
          </cell>
        </row>
        <row r="1226">
          <cell r="A1226" t="str">
            <v>JAN 21</v>
          </cell>
          <cell r="B1226">
            <v>1076</v>
          </cell>
          <cell r="C1226" t="str">
            <v>C49SZX20210009MZ</v>
          </cell>
          <cell r="D1226" t="str">
            <v>奥视通</v>
          </cell>
          <cell r="E1226" t="str">
            <v>YSM10</v>
          </cell>
          <cell r="F1226" t="str">
            <v>#71342</v>
          </cell>
          <cell r="G1226" t="e">
            <v>#REF!</v>
          </cell>
          <cell r="H1226" t="e">
            <v>#REF!</v>
          </cell>
          <cell r="I1226" t="str">
            <v>L-&gt;R</v>
          </cell>
          <cell r="J1226" t="str">
            <v>MVC</v>
          </cell>
          <cell r="K1226">
            <v>1</v>
          </cell>
          <cell r="L1226">
            <v>110271</v>
          </cell>
          <cell r="M1226" t="str">
            <v>MAY 21</v>
          </cell>
          <cell r="N1226">
            <v>44334</v>
          </cell>
          <cell r="O1226">
            <v>11116579</v>
          </cell>
          <cell r="P1226">
            <v>9300000</v>
          </cell>
          <cell r="Q1226">
            <v>44317</v>
          </cell>
          <cell r="R1226" t="str">
            <v>No</v>
          </cell>
          <cell r="S1226" t="str">
            <v>C49</v>
          </cell>
          <cell r="T1226" t="str">
            <v>SOUTH</v>
          </cell>
          <cell r="U1226" t="str">
            <v>深圳</v>
          </cell>
          <cell r="V1226" t="str">
            <v>SZ 深圳</v>
          </cell>
          <cell r="W1226" t="str">
            <v>MZ</v>
          </cell>
          <cell r="X1226" t="str">
            <v>JPY</v>
          </cell>
          <cell r="Y1226">
            <v>9300000</v>
          </cell>
          <cell r="Z1226">
            <v>1</v>
          </cell>
          <cell r="AA1226">
            <v>9300000</v>
          </cell>
          <cell r="AB1226">
            <v>7.6799999999999993E-2</v>
          </cell>
          <cell r="AC1226">
            <v>714239.99999999988</v>
          </cell>
          <cell r="AD1226">
            <v>85708.799999999988</v>
          </cell>
          <cell r="AE1226">
            <v>0.12</v>
          </cell>
          <cell r="AF1226">
            <v>44215</v>
          </cell>
          <cell r="AG1226" t="str">
            <v>DAP HZ</v>
          </cell>
          <cell r="AI1226"/>
          <cell r="AJ1226">
            <v>44229</v>
          </cell>
          <cell r="AK1226">
            <v>0.1</v>
          </cell>
          <cell r="AL1226">
            <v>930000</v>
          </cell>
          <cell r="AM1226">
            <v>44249</v>
          </cell>
          <cell r="AN1226" t="str">
            <v>Yes</v>
          </cell>
          <cell r="AO1226">
            <v>0.9</v>
          </cell>
          <cell r="AP1226">
            <v>8370000</v>
          </cell>
          <cell r="AQ1226">
            <v>44328</v>
          </cell>
          <cell r="AR1226">
            <v>44328</v>
          </cell>
          <cell r="AS1226">
            <v>0</v>
          </cell>
          <cell r="AT1226">
            <v>0</v>
          </cell>
          <cell r="AX1226" t="str">
            <v>Yes</v>
          </cell>
          <cell r="AZ1226" t="str">
            <v>Y</v>
          </cell>
          <cell r="BA1226" t="str">
            <v>Yes</v>
          </cell>
        </row>
        <row r="1227">
          <cell r="A1227" t="str">
            <v>JAN 21</v>
          </cell>
          <cell r="B1227">
            <v>1077</v>
          </cell>
          <cell r="C1227" t="str">
            <v>C49SZX20210020SX</v>
          </cell>
          <cell r="D1227" t="str">
            <v>锐诚</v>
          </cell>
          <cell r="E1227" t="str">
            <v>YSM10</v>
          </cell>
          <cell r="F1227" t="str">
            <v>#78604</v>
          </cell>
          <cell r="G1227" t="e">
            <v>#REF!</v>
          </cell>
          <cell r="H1227" t="e">
            <v>#REF!</v>
          </cell>
          <cell r="I1227" t="str">
            <v>L-&gt;R</v>
          </cell>
          <cell r="J1227" t="str">
            <v>MVC</v>
          </cell>
          <cell r="K1227">
            <v>1</v>
          </cell>
          <cell r="L1227">
            <v>110130</v>
          </cell>
          <cell r="M1227" t="str">
            <v>FEB 21</v>
          </cell>
          <cell r="N1227">
            <v>44253</v>
          </cell>
          <cell r="O1227">
            <v>11116517</v>
          </cell>
          <cell r="P1227">
            <v>6920000</v>
          </cell>
          <cell r="Q1227">
            <v>44228</v>
          </cell>
          <cell r="R1227" t="str">
            <v>No</v>
          </cell>
          <cell r="S1227" t="str">
            <v>C49</v>
          </cell>
          <cell r="T1227" t="str">
            <v>SOUTH</v>
          </cell>
          <cell r="U1227" t="str">
            <v>深圳</v>
          </cell>
          <cell r="V1227" t="str">
            <v>SZ 深圳</v>
          </cell>
          <cell r="W1227" t="str">
            <v>SX</v>
          </cell>
          <cell r="X1227" t="str">
            <v>JPY</v>
          </cell>
          <cell r="Y1227">
            <v>6920000</v>
          </cell>
          <cell r="Z1227">
            <v>1</v>
          </cell>
          <cell r="AA1227">
            <v>6920000</v>
          </cell>
          <cell r="AB1227">
            <v>7.6799999999999993E-2</v>
          </cell>
          <cell r="AC1227">
            <v>531456</v>
          </cell>
          <cell r="AD1227">
            <v>63774.720000000001</v>
          </cell>
          <cell r="AE1227">
            <v>0.12</v>
          </cell>
          <cell r="AF1227">
            <v>44216</v>
          </cell>
          <cell r="AG1227" t="str">
            <v>DAP HZ</v>
          </cell>
          <cell r="AK1227">
            <v>0.1</v>
          </cell>
          <cell r="AL1227">
            <v>692000</v>
          </cell>
          <cell r="AM1227">
            <v>44197</v>
          </cell>
          <cell r="AN1227" t="str">
            <v>Yes</v>
          </cell>
          <cell r="AO1227">
            <v>0.9</v>
          </cell>
          <cell r="AP1227">
            <v>6228000</v>
          </cell>
          <cell r="AQ1227">
            <v>44228</v>
          </cell>
          <cell r="AR1227">
            <v>44250</v>
          </cell>
          <cell r="AS1227">
            <v>0</v>
          </cell>
          <cell r="AT1227">
            <v>0</v>
          </cell>
          <cell r="AX1227" t="str">
            <v>Yes</v>
          </cell>
          <cell r="AZ1227" t="str">
            <v>Y</v>
          </cell>
          <cell r="BA1227" t="str">
            <v>Yes</v>
          </cell>
        </row>
        <row r="1228">
          <cell r="A1228" t="str">
            <v>JAN 21</v>
          </cell>
          <cell r="B1228">
            <v>1078</v>
          </cell>
          <cell r="C1228" t="str">
            <v>C49SZX20210025DZ</v>
          </cell>
          <cell r="D1228" t="str">
            <v>巨鑫电子</v>
          </cell>
          <cell r="E1228" t="str">
            <v>YSM20R-2</v>
          </cell>
          <cell r="F1228" t="str">
            <v>#37282</v>
          </cell>
          <cell r="G1228" t="e">
            <v>#REF!</v>
          </cell>
          <cell r="H1228" t="e">
            <v>#REF!</v>
          </cell>
          <cell r="I1228" t="str">
            <v>R-&gt;L</v>
          </cell>
          <cell r="J1228" t="str">
            <v>No</v>
          </cell>
          <cell r="K1228">
            <v>1</v>
          </cell>
          <cell r="L1228">
            <v>110132</v>
          </cell>
          <cell r="M1228" t="str">
            <v>FEB 21</v>
          </cell>
          <cell r="N1228">
            <v>44250</v>
          </cell>
          <cell r="O1228">
            <v>11116508</v>
          </cell>
          <cell r="P1228">
            <v>12640000</v>
          </cell>
          <cell r="Q1228">
            <v>44228</v>
          </cell>
          <cell r="R1228" t="str">
            <v>No</v>
          </cell>
          <cell r="S1228" t="str">
            <v>C49</v>
          </cell>
          <cell r="T1228" t="str">
            <v>SOUTH</v>
          </cell>
          <cell r="U1228" t="str">
            <v>深圳</v>
          </cell>
          <cell r="V1228" t="str">
            <v>SZ 深圳</v>
          </cell>
          <cell r="W1228" t="str">
            <v>DZ</v>
          </cell>
          <cell r="X1228" t="str">
            <v>JPY</v>
          </cell>
          <cell r="Y1228">
            <v>12640000</v>
          </cell>
          <cell r="Z1228">
            <v>1</v>
          </cell>
          <cell r="AA1228">
            <v>12640000</v>
          </cell>
          <cell r="AB1228">
            <v>7.6799999999999993E-2</v>
          </cell>
          <cell r="AC1228">
            <v>970751.99999999988</v>
          </cell>
          <cell r="AD1228">
            <v>116490.23999999998</v>
          </cell>
          <cell r="AE1228">
            <v>0.12</v>
          </cell>
          <cell r="AF1228">
            <v>44216</v>
          </cell>
          <cell r="AG1228" t="str">
            <v>DAP SZ</v>
          </cell>
          <cell r="AI1228" t="str">
            <v>CNY 100,000</v>
          </cell>
          <cell r="AJ1228">
            <v>44217</v>
          </cell>
          <cell r="AK1228">
            <v>0.3</v>
          </cell>
          <cell r="AL1228">
            <v>3792000</v>
          </cell>
          <cell r="AM1228">
            <v>44218</v>
          </cell>
          <cell r="AN1228" t="str">
            <v>Yes</v>
          </cell>
          <cell r="AO1228">
            <v>0.7</v>
          </cell>
          <cell r="AP1228">
            <v>8848000</v>
          </cell>
          <cell r="AQ1228">
            <v>44229</v>
          </cell>
          <cell r="AR1228">
            <v>44229</v>
          </cell>
          <cell r="AS1228">
            <v>0</v>
          </cell>
          <cell r="AT1228">
            <v>0</v>
          </cell>
          <cell r="AX1228" t="str">
            <v>Yes</v>
          </cell>
          <cell r="AY1228"/>
          <cell r="AZ1228" t="str">
            <v>Y</v>
          </cell>
          <cell r="BA1228" t="str">
            <v>Yes</v>
          </cell>
        </row>
        <row r="1229">
          <cell r="A1229" t="str">
            <v>JAN 21</v>
          </cell>
          <cell r="B1229">
            <v>1079</v>
          </cell>
          <cell r="C1229" t="str">
            <v>C49SZX20210026DZ</v>
          </cell>
          <cell r="D1229" t="str">
            <v>航特</v>
          </cell>
          <cell r="E1229" t="str">
            <v>YSM20R-2</v>
          </cell>
          <cell r="F1229" t="str">
            <v>#81706</v>
          </cell>
          <cell r="G1229" t="e">
            <v>#REF!</v>
          </cell>
          <cell r="H1229" t="e">
            <v>#REF!</v>
          </cell>
          <cell r="I1229" t="str">
            <v>L-&gt;R</v>
          </cell>
          <cell r="J1229" t="str">
            <v>No</v>
          </cell>
          <cell r="K1229">
            <v>1</v>
          </cell>
          <cell r="L1229">
            <v>110133</v>
          </cell>
          <cell r="M1229" t="str">
            <v>MAR 21</v>
          </cell>
          <cell r="N1229">
            <v>44284</v>
          </cell>
          <cell r="O1229">
            <v>11116544</v>
          </cell>
          <cell r="P1229">
            <v>13700000</v>
          </cell>
          <cell r="Q1229">
            <v>44279</v>
          </cell>
          <cell r="R1229" t="str">
            <v>No</v>
          </cell>
          <cell r="S1229" t="str">
            <v>C49</v>
          </cell>
          <cell r="T1229" t="str">
            <v>SOUTH</v>
          </cell>
          <cell r="U1229" t="str">
            <v>深圳</v>
          </cell>
          <cell r="V1229" t="str">
            <v>SZ 深圳</v>
          </cell>
          <cell r="W1229" t="str">
            <v>DZ</v>
          </cell>
          <cell r="X1229" t="str">
            <v>JPY</v>
          </cell>
          <cell r="Y1229">
            <v>13700000</v>
          </cell>
          <cell r="Z1229">
            <v>1</v>
          </cell>
          <cell r="AA1229">
            <v>13700000</v>
          </cell>
          <cell r="AB1229">
            <v>7.6799999999999993E-2</v>
          </cell>
          <cell r="AC1229">
            <v>1052160</v>
          </cell>
          <cell r="AD1229">
            <v>126259.2</v>
          </cell>
          <cell r="AE1229">
            <v>0.12</v>
          </cell>
          <cell r="AF1229">
            <v>44218</v>
          </cell>
          <cell r="AG1229" t="str">
            <v>DAP CS</v>
          </cell>
          <cell r="AK1229">
            <v>0.3</v>
          </cell>
          <cell r="AL1229">
            <v>4110000</v>
          </cell>
          <cell r="AM1229">
            <v>44219</v>
          </cell>
          <cell r="AN1229" t="str">
            <v>Yes</v>
          </cell>
          <cell r="AO1229">
            <v>0.68</v>
          </cell>
          <cell r="AP1229">
            <v>9316000</v>
          </cell>
          <cell r="AQ1229">
            <v>44277</v>
          </cell>
          <cell r="AR1229">
            <v>44277</v>
          </cell>
          <cell r="AS1229">
            <v>0.02</v>
          </cell>
          <cell r="AT1229">
            <v>274000</v>
          </cell>
          <cell r="AU1229">
            <v>44306</v>
          </cell>
          <cell r="AV1229">
            <v>44306</v>
          </cell>
          <cell r="AX1229" t="str">
            <v>Yes</v>
          </cell>
          <cell r="AZ1229" t="str">
            <v>Y</v>
          </cell>
          <cell r="BA1229" t="str">
            <v>Yes</v>
          </cell>
        </row>
        <row r="1230">
          <cell r="A1230" t="str">
            <v>JAN 21</v>
          </cell>
          <cell r="B1230">
            <v>1080</v>
          </cell>
          <cell r="C1230" t="str">
            <v>C49SZX20210026DZ</v>
          </cell>
          <cell r="D1230" t="str">
            <v>航特</v>
          </cell>
          <cell r="E1230" t="str">
            <v>YSM20R-2</v>
          </cell>
          <cell r="F1230" t="str">
            <v>#81706</v>
          </cell>
          <cell r="G1230" t="e">
            <v>#REF!</v>
          </cell>
          <cell r="H1230" t="e">
            <v>#REF!</v>
          </cell>
          <cell r="I1230" t="str">
            <v>L-&gt;R</v>
          </cell>
          <cell r="J1230" t="str">
            <v>No</v>
          </cell>
          <cell r="K1230">
            <v>1</v>
          </cell>
          <cell r="L1230" t="str">
            <v>110235（拆单110242）</v>
          </cell>
          <cell r="M1230" t="str">
            <v>MAR 21</v>
          </cell>
          <cell r="N1230">
            <v>44284</v>
          </cell>
          <cell r="O1230">
            <v>11116544</v>
          </cell>
          <cell r="P1230">
            <v>13700000</v>
          </cell>
          <cell r="Q1230">
            <v>44279</v>
          </cell>
          <cell r="R1230" t="str">
            <v>No</v>
          </cell>
          <cell r="S1230" t="str">
            <v>C49</v>
          </cell>
          <cell r="T1230" t="str">
            <v>SOUTH</v>
          </cell>
          <cell r="U1230" t="str">
            <v>深圳</v>
          </cell>
          <cell r="V1230" t="str">
            <v>SZ 深圳</v>
          </cell>
          <cell r="W1230" t="str">
            <v>JY</v>
          </cell>
          <cell r="X1230" t="str">
            <v>JPY</v>
          </cell>
          <cell r="Y1230">
            <v>13700000</v>
          </cell>
          <cell r="Z1230">
            <v>1</v>
          </cell>
          <cell r="AA1230">
            <v>13700000</v>
          </cell>
          <cell r="AB1230">
            <v>7.6799999999999993E-2</v>
          </cell>
          <cell r="AC1230">
            <v>1052160</v>
          </cell>
          <cell r="AD1230">
            <v>126259.2</v>
          </cell>
          <cell r="AE1230">
            <v>0.12</v>
          </cell>
          <cell r="AF1230">
            <v>44218</v>
          </cell>
          <cell r="AG1230" t="str">
            <v>DAP CS</v>
          </cell>
          <cell r="AK1230">
            <v>0.3</v>
          </cell>
          <cell r="AL1230">
            <v>4110000</v>
          </cell>
          <cell r="AM1230">
            <v>44220</v>
          </cell>
          <cell r="AN1230" t="str">
            <v>Yes</v>
          </cell>
          <cell r="AO1230">
            <v>0.68</v>
          </cell>
          <cell r="AP1230">
            <v>9316000</v>
          </cell>
          <cell r="AQ1230">
            <v>44277</v>
          </cell>
          <cell r="AR1230">
            <v>44277</v>
          </cell>
          <cell r="AS1230">
            <v>0.02</v>
          </cell>
          <cell r="AT1230">
            <v>274000</v>
          </cell>
          <cell r="AU1230">
            <v>44306</v>
          </cell>
          <cell r="AV1230">
            <v>44306</v>
          </cell>
          <cell r="AX1230" t="str">
            <v>Yes</v>
          </cell>
          <cell r="AZ1230" t="str">
            <v>Y</v>
          </cell>
          <cell r="BA1230" t="str">
            <v>Yes</v>
          </cell>
        </row>
        <row r="1231">
          <cell r="A1231" t="str">
            <v>JAN 21</v>
          </cell>
          <cell r="B1231">
            <v>1081</v>
          </cell>
          <cell r="C1231" t="str">
            <v>C49SZX20210010JY</v>
          </cell>
          <cell r="D1231" t="str">
            <v>英拓邦</v>
          </cell>
          <cell r="E1231" t="str">
            <v>YSM20R-2</v>
          </cell>
          <cell r="F1231" t="str">
            <v>#05493</v>
          </cell>
          <cell r="G1231" t="e">
            <v>#REF!</v>
          </cell>
          <cell r="H1231" t="e">
            <v>#REF!</v>
          </cell>
          <cell r="I1231" t="str">
            <v>L-&gt;R</v>
          </cell>
          <cell r="J1231" t="str">
            <v>No</v>
          </cell>
          <cell r="K1231">
            <v>1</v>
          </cell>
          <cell r="L1231" t="e">
            <v>#N/A</v>
          </cell>
          <cell r="M1231" t="e">
            <v>#N/A</v>
          </cell>
          <cell r="N1231"/>
          <cell r="O1231"/>
          <cell r="P1231"/>
          <cell r="Q1231"/>
          <cell r="R1231" t="str">
            <v>No</v>
          </cell>
          <cell r="S1231" t="str">
            <v>C49</v>
          </cell>
          <cell r="T1231" t="str">
            <v>SOUTH</v>
          </cell>
          <cell r="U1231" t="str">
            <v>深圳</v>
          </cell>
          <cell r="V1231" t="str">
            <v>SZ 深圳</v>
          </cell>
          <cell r="W1231" t="str">
            <v>JY</v>
          </cell>
          <cell r="X1231" t="str">
            <v>JPY</v>
          </cell>
          <cell r="Y1231">
            <v>14400000</v>
          </cell>
          <cell r="Z1231">
            <v>1</v>
          </cell>
          <cell r="AA1231">
            <v>14400000</v>
          </cell>
          <cell r="AB1231">
            <v>7.6799999999999993E-2</v>
          </cell>
          <cell r="AC1231">
            <v>1105920</v>
          </cell>
          <cell r="AD1231">
            <v>132710.39999999999</v>
          </cell>
          <cell r="AE1231">
            <v>0.12</v>
          </cell>
          <cell r="AF1231">
            <v>44215</v>
          </cell>
          <cell r="AG1231" t="str">
            <v>CIF HK</v>
          </cell>
          <cell r="AI1231"/>
          <cell r="AJ1231"/>
          <cell r="AK1231">
            <v>0.1</v>
          </cell>
          <cell r="AL1231">
            <v>1440000</v>
          </cell>
          <cell r="AM1231"/>
          <cell r="AN1231" t="str">
            <v>No</v>
          </cell>
          <cell r="AO1231">
            <v>0.9</v>
          </cell>
          <cell r="AP1231">
            <v>12960000</v>
          </cell>
          <cell r="AQ1231"/>
          <cell r="AR1231"/>
          <cell r="AS1231">
            <v>0</v>
          </cell>
          <cell r="AT1231">
            <v>0</v>
          </cell>
          <cell r="AV1231"/>
          <cell r="AX1231"/>
          <cell r="AY1231"/>
          <cell r="AZ1231"/>
          <cell r="BA1231"/>
        </row>
        <row r="1232">
          <cell r="A1232" t="str">
            <v>JAN 21</v>
          </cell>
          <cell r="B1232">
            <v>1082</v>
          </cell>
          <cell r="C1232" t="str">
            <v>C49SZX20210010JY</v>
          </cell>
          <cell r="D1232" t="str">
            <v>英拓邦</v>
          </cell>
          <cell r="E1232" t="str">
            <v>YSM20R-2</v>
          </cell>
          <cell r="F1232" t="str">
            <v>#05493</v>
          </cell>
          <cell r="G1232" t="e">
            <v>#REF!</v>
          </cell>
          <cell r="H1232" t="e">
            <v>#REF!</v>
          </cell>
          <cell r="I1232" t="str">
            <v>R-&gt;L</v>
          </cell>
          <cell r="J1232" t="str">
            <v>No</v>
          </cell>
          <cell r="K1232">
            <v>1</v>
          </cell>
          <cell r="L1232" t="e">
            <v>#N/A</v>
          </cell>
          <cell r="M1232" t="e">
            <v>#N/A</v>
          </cell>
          <cell r="N1232"/>
          <cell r="O1232"/>
          <cell r="P1232"/>
          <cell r="Q1232"/>
          <cell r="R1232" t="str">
            <v>No</v>
          </cell>
          <cell r="S1232" t="str">
            <v>C49</v>
          </cell>
          <cell r="T1232" t="str">
            <v>SOUTH</v>
          </cell>
          <cell r="U1232" t="str">
            <v>深圳</v>
          </cell>
          <cell r="V1232" t="str">
            <v>SZ 深圳</v>
          </cell>
          <cell r="W1232" t="str">
            <v>JY</v>
          </cell>
          <cell r="X1232" t="str">
            <v>JPY</v>
          </cell>
          <cell r="Y1232">
            <v>14400000</v>
          </cell>
          <cell r="Z1232">
            <v>1</v>
          </cell>
          <cell r="AA1232">
            <v>14400000</v>
          </cell>
          <cell r="AB1232">
            <v>7.6799999999999993E-2</v>
          </cell>
          <cell r="AC1232">
            <v>1105920</v>
          </cell>
          <cell r="AD1232">
            <v>132710.39999999999</v>
          </cell>
          <cell r="AE1232">
            <v>0.12</v>
          </cell>
          <cell r="AF1232">
            <v>44215</v>
          </cell>
          <cell r="AG1232" t="str">
            <v>CIF HK</v>
          </cell>
          <cell r="AI1232"/>
          <cell r="AJ1232"/>
          <cell r="AK1232">
            <v>0.1</v>
          </cell>
          <cell r="AL1232">
            <v>1440000</v>
          </cell>
          <cell r="AM1232"/>
          <cell r="AN1232" t="str">
            <v>No</v>
          </cell>
          <cell r="AO1232">
            <v>0.9</v>
          </cell>
          <cell r="AP1232">
            <v>12960000</v>
          </cell>
          <cell r="AQ1232"/>
          <cell r="AR1232"/>
          <cell r="AS1232">
            <v>0</v>
          </cell>
          <cell r="AT1232">
            <v>0</v>
          </cell>
          <cell r="AV1232"/>
          <cell r="AX1232"/>
          <cell r="AY1232"/>
          <cell r="AZ1232"/>
          <cell r="BA1232"/>
        </row>
        <row r="1233">
          <cell r="A1233" t="str">
            <v>JAN 21</v>
          </cell>
          <cell r="B1233">
            <v>1083</v>
          </cell>
          <cell r="C1233" t="str">
            <v>C49SZX20210010JY</v>
          </cell>
          <cell r="D1233" t="str">
            <v>英拓邦</v>
          </cell>
          <cell r="E1233" t="str">
            <v>YSM20R-2</v>
          </cell>
          <cell r="F1233" t="str">
            <v>#05493</v>
          </cell>
          <cell r="G1233" t="e">
            <v>#REF!</v>
          </cell>
          <cell r="H1233" t="e">
            <v>#REF!</v>
          </cell>
          <cell r="I1233" t="str">
            <v>R-&gt;L</v>
          </cell>
          <cell r="J1233" t="str">
            <v>No</v>
          </cell>
          <cell r="K1233">
            <v>1</v>
          </cell>
          <cell r="L1233" t="e">
            <v>#N/A</v>
          </cell>
          <cell r="M1233" t="e">
            <v>#N/A</v>
          </cell>
          <cell r="N1233"/>
          <cell r="O1233"/>
          <cell r="P1233"/>
          <cell r="Q1233"/>
          <cell r="R1233" t="str">
            <v>No</v>
          </cell>
          <cell r="S1233" t="str">
            <v>C49</v>
          </cell>
          <cell r="T1233" t="str">
            <v>SOUTH</v>
          </cell>
          <cell r="U1233" t="str">
            <v>深圳</v>
          </cell>
          <cell r="V1233" t="str">
            <v>SZ 深圳</v>
          </cell>
          <cell r="W1233" t="str">
            <v>JY</v>
          </cell>
          <cell r="X1233" t="str">
            <v>JPY</v>
          </cell>
          <cell r="Y1233">
            <v>14400000</v>
          </cell>
          <cell r="Z1233">
            <v>1</v>
          </cell>
          <cell r="AA1233">
            <v>14400000</v>
          </cell>
          <cell r="AB1233">
            <v>7.6799999999999993E-2</v>
          </cell>
          <cell r="AC1233">
            <v>1105920</v>
          </cell>
          <cell r="AD1233">
            <v>132710.39999999999</v>
          </cell>
          <cell r="AE1233">
            <v>0.12</v>
          </cell>
          <cell r="AF1233">
            <v>44215</v>
          </cell>
          <cell r="AG1233" t="str">
            <v>CIF HK</v>
          </cell>
          <cell r="AI1233"/>
          <cell r="AJ1233"/>
          <cell r="AK1233">
            <v>0.1</v>
          </cell>
          <cell r="AL1233">
            <v>1440000</v>
          </cell>
          <cell r="AM1233"/>
          <cell r="AN1233" t="str">
            <v>No</v>
          </cell>
          <cell r="AO1233">
            <v>0.9</v>
          </cell>
          <cell r="AP1233">
            <v>12960000</v>
          </cell>
          <cell r="AQ1233"/>
          <cell r="AR1233"/>
          <cell r="AS1233">
            <v>0</v>
          </cell>
          <cell r="AT1233">
            <v>0</v>
          </cell>
          <cell r="AV1233"/>
          <cell r="AX1233"/>
          <cell r="AY1233"/>
          <cell r="AZ1233"/>
          <cell r="BA1233"/>
        </row>
        <row r="1234">
          <cell r="A1234" t="str">
            <v>JAN 21</v>
          </cell>
          <cell r="B1234">
            <v>1084</v>
          </cell>
          <cell r="C1234" t="str">
            <v>C49SZX20210010JY</v>
          </cell>
          <cell r="D1234" t="str">
            <v>英拓邦</v>
          </cell>
          <cell r="E1234" t="str">
            <v>YSM10</v>
          </cell>
          <cell r="F1234" t="str">
            <v>#05493</v>
          </cell>
          <cell r="G1234" t="e">
            <v>#REF!</v>
          </cell>
          <cell r="H1234" t="e">
            <v>#REF!</v>
          </cell>
          <cell r="I1234" t="str">
            <v>L-&gt;R</v>
          </cell>
          <cell r="J1234" t="str">
            <v>MVC</v>
          </cell>
          <cell r="K1234">
            <v>1</v>
          </cell>
          <cell r="L1234" t="e">
            <v>#N/A</v>
          </cell>
          <cell r="M1234" t="e">
            <v>#N/A</v>
          </cell>
          <cell r="N1234"/>
          <cell r="O1234"/>
          <cell r="P1234"/>
          <cell r="Q1234"/>
          <cell r="R1234" t="str">
            <v>No</v>
          </cell>
          <cell r="S1234" t="str">
            <v>C49</v>
          </cell>
          <cell r="T1234" t="str">
            <v>SOUTH</v>
          </cell>
          <cell r="U1234" t="str">
            <v>深圳</v>
          </cell>
          <cell r="V1234" t="str">
            <v>SZ 深圳</v>
          </cell>
          <cell r="W1234" t="str">
            <v>JY</v>
          </cell>
          <cell r="X1234" t="str">
            <v>JPY</v>
          </cell>
          <cell r="Y1234">
            <v>9000000</v>
          </cell>
          <cell r="Z1234">
            <v>1</v>
          </cell>
          <cell r="AA1234">
            <v>9000000</v>
          </cell>
          <cell r="AB1234">
            <v>7.6799999999999993E-2</v>
          </cell>
          <cell r="AC1234">
            <v>691199.99999999988</v>
          </cell>
          <cell r="AD1234">
            <v>82943.999999999985</v>
          </cell>
          <cell r="AE1234">
            <v>0.12</v>
          </cell>
          <cell r="AF1234">
            <v>44215</v>
          </cell>
          <cell r="AG1234" t="str">
            <v>CIF HK</v>
          </cell>
          <cell r="AI1234"/>
          <cell r="AJ1234"/>
          <cell r="AK1234">
            <v>0.1</v>
          </cell>
          <cell r="AL1234">
            <v>900000</v>
          </cell>
          <cell r="AM1234"/>
          <cell r="AN1234" t="str">
            <v>No</v>
          </cell>
          <cell r="AO1234">
            <v>0.9</v>
          </cell>
          <cell r="AP1234">
            <v>8100000</v>
          </cell>
          <cell r="AQ1234"/>
          <cell r="AR1234"/>
          <cell r="AS1234">
            <v>0</v>
          </cell>
          <cell r="AT1234">
            <v>0</v>
          </cell>
          <cell r="AV1234"/>
          <cell r="AX1234"/>
          <cell r="AY1234"/>
          <cell r="AZ1234"/>
          <cell r="BA1234"/>
        </row>
        <row r="1235">
          <cell r="A1235" t="str">
            <v>JAN 21</v>
          </cell>
          <cell r="B1235">
            <v>1085</v>
          </cell>
          <cell r="C1235" t="str">
            <v>C49SZX20210010JY</v>
          </cell>
          <cell r="D1235" t="str">
            <v>英拓邦</v>
          </cell>
          <cell r="E1235" t="str">
            <v>YSM10</v>
          </cell>
          <cell r="F1235" t="str">
            <v>#05493</v>
          </cell>
          <cell r="G1235" t="e">
            <v>#REF!</v>
          </cell>
          <cell r="H1235" t="e">
            <v>#REF!</v>
          </cell>
          <cell r="I1235" t="str">
            <v>R-&gt;L</v>
          </cell>
          <cell r="J1235" t="str">
            <v>MVC</v>
          </cell>
          <cell r="K1235">
            <v>1</v>
          </cell>
          <cell r="L1235" t="e">
            <v>#N/A</v>
          </cell>
          <cell r="M1235" t="e">
            <v>#N/A</v>
          </cell>
          <cell r="N1235"/>
          <cell r="O1235"/>
          <cell r="P1235"/>
          <cell r="Q1235"/>
          <cell r="R1235" t="str">
            <v>No</v>
          </cell>
          <cell r="S1235" t="str">
            <v>C49</v>
          </cell>
          <cell r="T1235" t="str">
            <v>SOUTH</v>
          </cell>
          <cell r="U1235" t="str">
            <v>深圳</v>
          </cell>
          <cell r="V1235" t="str">
            <v>SZ 深圳</v>
          </cell>
          <cell r="W1235" t="str">
            <v>JY</v>
          </cell>
          <cell r="X1235" t="str">
            <v>JPY</v>
          </cell>
          <cell r="Y1235">
            <v>9000000</v>
          </cell>
          <cell r="Z1235">
            <v>1</v>
          </cell>
          <cell r="AA1235">
            <v>9000000</v>
          </cell>
          <cell r="AB1235">
            <v>7.6799999999999993E-2</v>
          </cell>
          <cell r="AC1235">
            <v>691199.99999999988</v>
          </cell>
          <cell r="AD1235">
            <v>82943.999999999985</v>
          </cell>
          <cell r="AE1235">
            <v>0.12</v>
          </cell>
          <cell r="AF1235">
            <v>44215</v>
          </cell>
          <cell r="AG1235" t="str">
            <v>CIF HK</v>
          </cell>
          <cell r="AI1235"/>
          <cell r="AJ1235"/>
          <cell r="AK1235">
            <v>0.1</v>
          </cell>
          <cell r="AL1235">
            <v>900000</v>
          </cell>
          <cell r="AM1235"/>
          <cell r="AN1235" t="str">
            <v>No</v>
          </cell>
          <cell r="AO1235">
            <v>0.9</v>
          </cell>
          <cell r="AP1235">
            <v>8100000</v>
          </cell>
          <cell r="AQ1235"/>
          <cell r="AR1235"/>
          <cell r="AS1235">
            <v>0</v>
          </cell>
          <cell r="AT1235">
            <v>0</v>
          </cell>
          <cell r="AV1235"/>
          <cell r="AX1235"/>
          <cell r="AY1235"/>
          <cell r="AZ1235"/>
          <cell r="BA1235"/>
        </row>
        <row r="1236">
          <cell r="A1236" t="str">
            <v>JAN 21</v>
          </cell>
          <cell r="B1236">
            <v>1086</v>
          </cell>
          <cell r="C1236" t="str">
            <v>C49SZX20210010JY</v>
          </cell>
          <cell r="D1236" t="str">
            <v>英拓邦</v>
          </cell>
          <cell r="E1236" t="str">
            <v>YSM10</v>
          </cell>
          <cell r="F1236" t="str">
            <v>#05493</v>
          </cell>
          <cell r="G1236" t="e">
            <v>#REF!</v>
          </cell>
          <cell r="H1236" t="e">
            <v>#REF!</v>
          </cell>
          <cell r="I1236" t="str">
            <v>R-&gt;L</v>
          </cell>
          <cell r="J1236" t="str">
            <v>MVC</v>
          </cell>
          <cell r="K1236">
            <v>1</v>
          </cell>
          <cell r="L1236" t="e">
            <v>#N/A</v>
          </cell>
          <cell r="M1236" t="e">
            <v>#N/A</v>
          </cell>
          <cell r="N1236"/>
          <cell r="O1236"/>
          <cell r="P1236"/>
          <cell r="Q1236"/>
          <cell r="R1236" t="str">
            <v>No</v>
          </cell>
          <cell r="S1236" t="str">
            <v>C49</v>
          </cell>
          <cell r="T1236" t="str">
            <v>SOUTH</v>
          </cell>
          <cell r="U1236" t="str">
            <v>深圳</v>
          </cell>
          <cell r="V1236" t="str">
            <v>SZ 深圳</v>
          </cell>
          <cell r="W1236" t="str">
            <v>JY</v>
          </cell>
          <cell r="X1236" t="str">
            <v>JPY</v>
          </cell>
          <cell r="Y1236">
            <v>9000000</v>
          </cell>
          <cell r="Z1236">
            <v>1</v>
          </cell>
          <cell r="AA1236">
            <v>9000000</v>
          </cell>
          <cell r="AB1236">
            <v>7.6799999999999993E-2</v>
          </cell>
          <cell r="AC1236">
            <v>691199.99999999988</v>
          </cell>
          <cell r="AD1236">
            <v>82943.999999999985</v>
          </cell>
          <cell r="AE1236">
            <v>0.12</v>
          </cell>
          <cell r="AF1236">
            <v>44215</v>
          </cell>
          <cell r="AG1236" t="str">
            <v>CIF HK</v>
          </cell>
          <cell r="AI1236"/>
          <cell r="AJ1236"/>
          <cell r="AK1236">
            <v>0.1</v>
          </cell>
          <cell r="AL1236">
            <v>900000</v>
          </cell>
          <cell r="AM1236"/>
          <cell r="AN1236" t="str">
            <v>No</v>
          </cell>
          <cell r="AO1236">
            <v>0.9</v>
          </cell>
          <cell r="AP1236">
            <v>8100000</v>
          </cell>
          <cell r="AQ1236"/>
          <cell r="AR1236"/>
          <cell r="AS1236">
            <v>0</v>
          </cell>
          <cell r="AT1236">
            <v>0</v>
          </cell>
          <cell r="AV1236"/>
          <cell r="AX1236"/>
          <cell r="AY1236"/>
          <cell r="AZ1236"/>
          <cell r="BA1236"/>
        </row>
        <row r="1237">
          <cell r="A1237" t="str">
            <v>JAN 21</v>
          </cell>
          <cell r="B1237">
            <v>1087</v>
          </cell>
          <cell r="C1237" t="str">
            <v>C49SZX20210010JY</v>
          </cell>
          <cell r="D1237" t="str">
            <v>英拓邦</v>
          </cell>
          <cell r="E1237" t="str">
            <v>YSM10</v>
          </cell>
          <cell r="F1237" t="str">
            <v>#05493</v>
          </cell>
          <cell r="G1237" t="e">
            <v>#REF!</v>
          </cell>
          <cell r="H1237" t="e">
            <v>#REF!</v>
          </cell>
          <cell r="I1237" t="str">
            <v>R-&gt;L</v>
          </cell>
          <cell r="J1237" t="str">
            <v>MVC</v>
          </cell>
          <cell r="K1237">
            <v>1</v>
          </cell>
          <cell r="L1237" t="e">
            <v>#N/A</v>
          </cell>
          <cell r="M1237" t="e">
            <v>#N/A</v>
          </cell>
          <cell r="N1237"/>
          <cell r="O1237"/>
          <cell r="P1237"/>
          <cell r="Q1237"/>
          <cell r="R1237" t="str">
            <v>No</v>
          </cell>
          <cell r="S1237" t="str">
            <v>C49</v>
          </cell>
          <cell r="T1237" t="str">
            <v>SOUTH</v>
          </cell>
          <cell r="U1237" t="str">
            <v>深圳</v>
          </cell>
          <cell r="V1237" t="str">
            <v>SZ 深圳</v>
          </cell>
          <cell r="W1237" t="str">
            <v>JY</v>
          </cell>
          <cell r="X1237" t="str">
            <v>JPY</v>
          </cell>
          <cell r="Y1237">
            <v>9000000</v>
          </cell>
          <cell r="Z1237">
            <v>1</v>
          </cell>
          <cell r="AA1237">
            <v>9000000</v>
          </cell>
          <cell r="AB1237">
            <v>7.6799999999999993E-2</v>
          </cell>
          <cell r="AC1237">
            <v>691199.99999999988</v>
          </cell>
          <cell r="AD1237">
            <v>82943.999999999985</v>
          </cell>
          <cell r="AE1237">
            <v>0.12</v>
          </cell>
          <cell r="AF1237">
            <v>44215</v>
          </cell>
          <cell r="AG1237" t="str">
            <v>CIF HK</v>
          </cell>
          <cell r="AI1237"/>
          <cell r="AJ1237"/>
          <cell r="AK1237">
            <v>0.1</v>
          </cell>
          <cell r="AL1237">
            <v>900000</v>
          </cell>
          <cell r="AM1237"/>
          <cell r="AN1237" t="str">
            <v>No</v>
          </cell>
          <cell r="AO1237">
            <v>0.9</v>
          </cell>
          <cell r="AP1237">
            <v>8100000</v>
          </cell>
          <cell r="AQ1237"/>
          <cell r="AR1237"/>
          <cell r="AS1237">
            <v>0</v>
          </cell>
          <cell r="AT1237">
            <v>0</v>
          </cell>
          <cell r="AV1237"/>
          <cell r="AX1237"/>
          <cell r="AY1237"/>
          <cell r="AZ1237"/>
          <cell r="BA1237"/>
        </row>
        <row r="1238">
          <cell r="A1238" t="str">
            <v>JAN 21</v>
          </cell>
          <cell r="B1238">
            <v>1088</v>
          </cell>
          <cell r="C1238" t="str">
            <v>C49SZX20210029SS</v>
          </cell>
          <cell r="D1238" t="str">
            <v>锂动力</v>
          </cell>
          <cell r="E1238" t="str">
            <v>YSM10</v>
          </cell>
          <cell r="F1238" t="str">
            <v>#82464</v>
          </cell>
          <cell r="G1238" t="e">
            <v>#REF!</v>
          </cell>
          <cell r="H1238" t="e">
            <v>#REF!</v>
          </cell>
          <cell r="I1238" t="str">
            <v>R-&gt;L</v>
          </cell>
          <cell r="J1238" t="str">
            <v>No</v>
          </cell>
          <cell r="K1238">
            <v>1</v>
          </cell>
          <cell r="L1238">
            <v>110211</v>
          </cell>
          <cell r="M1238" t="str">
            <v>MAY 21</v>
          </cell>
          <cell r="N1238">
            <v>44329</v>
          </cell>
          <cell r="O1238">
            <v>11116572</v>
          </cell>
          <cell r="P1238">
            <v>6800000</v>
          </cell>
          <cell r="Q1238">
            <v>44333</v>
          </cell>
          <cell r="R1238" t="str">
            <v>No</v>
          </cell>
          <cell r="S1238" t="str">
            <v>C49</v>
          </cell>
          <cell r="T1238" t="str">
            <v>SOUTH</v>
          </cell>
          <cell r="U1238" t="str">
            <v>深圳</v>
          </cell>
          <cell r="V1238" t="str">
            <v>SZ 深圳</v>
          </cell>
          <cell r="W1238" t="str">
            <v>SS</v>
          </cell>
          <cell r="X1238" t="str">
            <v>JPY</v>
          </cell>
          <cell r="Y1238">
            <v>6800000</v>
          </cell>
          <cell r="Z1238">
            <v>1</v>
          </cell>
          <cell r="AA1238">
            <v>6800000</v>
          </cell>
          <cell r="AB1238">
            <v>7.6799999999999993E-2</v>
          </cell>
          <cell r="AC1238">
            <v>522239.99999999994</v>
          </cell>
          <cell r="AD1238">
            <v>62668.799999999988</v>
          </cell>
          <cell r="AE1238">
            <v>0.12</v>
          </cell>
          <cell r="AF1238">
            <v>44222</v>
          </cell>
          <cell r="AG1238" t="str">
            <v>DAP FS</v>
          </cell>
          <cell r="AI1238" t="str">
            <v>CNY 30,000</v>
          </cell>
          <cell r="AJ1238">
            <v>44229</v>
          </cell>
          <cell r="AK1238">
            <v>0</v>
          </cell>
          <cell r="AL1238">
            <v>0</v>
          </cell>
          <cell r="AN1238" t="str">
            <v>Yes</v>
          </cell>
          <cell r="AO1238">
            <v>1</v>
          </cell>
          <cell r="AP1238">
            <v>6800000</v>
          </cell>
          <cell r="AQ1238">
            <v>44326</v>
          </cell>
          <cell r="AR1238">
            <v>44326</v>
          </cell>
          <cell r="AS1238">
            <v>0</v>
          </cell>
          <cell r="AT1238">
            <v>0</v>
          </cell>
          <cell r="AX1238" t="str">
            <v>Yes</v>
          </cell>
          <cell r="AZ1238" t="str">
            <v>Yes</v>
          </cell>
          <cell r="BA1238" t="str">
            <v>Yes</v>
          </cell>
        </row>
        <row r="1239">
          <cell r="A1239" t="str">
            <v>JAN 21</v>
          </cell>
          <cell r="B1239">
            <v>1089</v>
          </cell>
          <cell r="C1239" t="str">
            <v>C49SZX20210015SS</v>
          </cell>
          <cell r="D1239" t="str">
            <v>保凌</v>
          </cell>
          <cell r="E1239" t="str">
            <v>YSM10</v>
          </cell>
          <cell r="G1239" t="e">
            <v>#REF!</v>
          </cell>
          <cell r="H1239" t="e">
            <v>#REF!</v>
          </cell>
          <cell r="I1239" t="str">
            <v>R-&gt;L</v>
          </cell>
          <cell r="J1239" t="str">
            <v>No</v>
          </cell>
          <cell r="K1239">
            <v>1</v>
          </cell>
          <cell r="L1239" t="str">
            <v>110383(拆单110406)</v>
          </cell>
          <cell r="M1239" t="str">
            <v>JUL 21</v>
          </cell>
          <cell r="N1239">
            <v>44407</v>
          </cell>
          <cell r="O1239">
            <v>11100493</v>
          </cell>
          <cell r="P1239">
            <v>628000</v>
          </cell>
          <cell r="Q1239">
            <v>44406</v>
          </cell>
          <cell r="R1239" t="str">
            <v>No</v>
          </cell>
          <cell r="S1239" t="str">
            <v>C49</v>
          </cell>
          <cell r="T1239" t="str">
            <v>SOUTH</v>
          </cell>
          <cell r="U1239" t="str">
            <v>深圳</v>
          </cell>
          <cell r="V1239" t="str">
            <v>SZ 深圳</v>
          </cell>
          <cell r="W1239" t="str">
            <v>SS</v>
          </cell>
          <cell r="X1239" t="str">
            <v>RMB</v>
          </cell>
          <cell r="Y1239">
            <v>628000</v>
          </cell>
          <cell r="Z1239">
            <v>1.1299999999999999</v>
          </cell>
          <cell r="AA1239">
            <v>628000</v>
          </cell>
          <cell r="AB1239">
            <v>1.1850000000000001</v>
          </cell>
          <cell r="AC1239">
            <v>658566.37168141594</v>
          </cell>
          <cell r="AD1239">
            <v>79027.964601769912</v>
          </cell>
          <cell r="AE1239">
            <v>0.12</v>
          </cell>
          <cell r="AF1239">
            <v>44221</v>
          </cell>
          <cell r="AG1239" t="str">
            <v>含税到厂</v>
          </cell>
          <cell r="AK1239" t="str">
            <v>agree</v>
          </cell>
          <cell r="AL1239">
            <v>200000</v>
          </cell>
          <cell r="AM1239">
            <v>44229</v>
          </cell>
          <cell r="AN1239" t="str">
            <v>Yes</v>
          </cell>
          <cell r="AO1239" t="str">
            <v>agree</v>
          </cell>
          <cell r="AP1239">
            <v>428000</v>
          </cell>
          <cell r="AQ1239">
            <v>44400</v>
          </cell>
          <cell r="AR1239">
            <v>44400</v>
          </cell>
          <cell r="AS1239">
            <v>0</v>
          </cell>
          <cell r="AT1239">
            <v>0</v>
          </cell>
          <cell r="AX1239" t="str">
            <v>Yes</v>
          </cell>
          <cell r="AZ1239" t="str">
            <v>Yes</v>
          </cell>
          <cell r="BA1239" t="str">
            <v>Yes</v>
          </cell>
        </row>
        <row r="1240">
          <cell r="A1240" t="str">
            <v>JAN 21</v>
          </cell>
          <cell r="B1240">
            <v>1090</v>
          </cell>
          <cell r="C1240" t="str">
            <v>C49SZX20210031SX</v>
          </cell>
          <cell r="D1240" t="str">
            <v>益田科技</v>
          </cell>
          <cell r="E1240" t="str">
            <v>YSM20R-2</v>
          </cell>
          <cell r="F1240" t="str">
            <v>#04930</v>
          </cell>
          <cell r="G1240" t="e">
            <v>#REF!</v>
          </cell>
          <cell r="H1240" t="e">
            <v>#REF!</v>
          </cell>
          <cell r="I1240" t="str">
            <v>L-&gt;R</v>
          </cell>
          <cell r="J1240" t="str">
            <v>No</v>
          </cell>
          <cell r="K1240">
            <v>1</v>
          </cell>
          <cell r="L1240">
            <v>110249</v>
          </cell>
          <cell r="M1240" t="str">
            <v>APR 22</v>
          </cell>
          <cell r="N1240">
            <v>44582</v>
          </cell>
          <cell r="O1240">
            <v>11116697</v>
          </cell>
          <cell r="P1240">
            <v>12650000</v>
          </cell>
          <cell r="Q1240">
            <v>44587</v>
          </cell>
          <cell r="R1240" t="str">
            <v>No</v>
          </cell>
          <cell r="S1240" t="str">
            <v>C49</v>
          </cell>
          <cell r="T1240" t="str">
            <v>SOUTH</v>
          </cell>
          <cell r="U1240" t="str">
            <v>深圳</v>
          </cell>
          <cell r="V1240" t="str">
            <v>SZ 深圳</v>
          </cell>
          <cell r="W1240" t="str">
            <v>SX</v>
          </cell>
          <cell r="X1240" t="str">
            <v>JPY</v>
          </cell>
          <cell r="Y1240">
            <v>12650000</v>
          </cell>
          <cell r="Z1240">
            <v>1</v>
          </cell>
          <cell r="AA1240">
            <v>12650000</v>
          </cell>
          <cell r="AB1240">
            <v>7.6799999999999993E-2</v>
          </cell>
          <cell r="AC1240">
            <v>971519.99999999988</v>
          </cell>
          <cell r="AD1240">
            <v>116582.39999999998</v>
          </cell>
          <cell r="AE1240">
            <v>0.12</v>
          </cell>
          <cell r="AF1240">
            <v>44222</v>
          </cell>
          <cell r="AG1240" t="str">
            <v>DAP SZ</v>
          </cell>
          <cell r="AK1240">
            <v>0.1</v>
          </cell>
          <cell r="AL1240">
            <v>1265000</v>
          </cell>
          <cell r="AM1240">
            <v>44225</v>
          </cell>
          <cell r="AN1240" t="str">
            <v>Yes</v>
          </cell>
          <cell r="AO1240">
            <v>0.9</v>
          </cell>
          <cell r="AP1240">
            <v>11385000</v>
          </cell>
          <cell r="AQ1240">
            <v>44581</v>
          </cell>
          <cell r="AR1240">
            <v>44581</v>
          </cell>
          <cell r="AS1240">
            <v>0</v>
          </cell>
          <cell r="AT1240">
            <v>0</v>
          </cell>
          <cell r="AX1240" t="str">
            <v>Yes</v>
          </cell>
          <cell r="AZ1240" t="str">
            <v>Yes</v>
          </cell>
          <cell r="BA1240" t="str">
            <v>Yes</v>
          </cell>
        </row>
        <row r="1241">
          <cell r="A1241" t="str">
            <v>JAN 21</v>
          </cell>
          <cell r="B1241">
            <v>1091</v>
          </cell>
          <cell r="C1241" t="str">
            <v>C49SZX20210031SX</v>
          </cell>
          <cell r="D1241" t="str">
            <v>益田科技</v>
          </cell>
          <cell r="E1241" t="str">
            <v>YSM20R-2</v>
          </cell>
          <cell r="F1241" t="str">
            <v>#04930</v>
          </cell>
          <cell r="G1241" t="e">
            <v>#REF!</v>
          </cell>
          <cell r="H1241" t="e">
            <v>#REF!</v>
          </cell>
          <cell r="I1241" t="str">
            <v>L-&gt;R</v>
          </cell>
          <cell r="J1241" t="str">
            <v>No</v>
          </cell>
          <cell r="K1241">
            <v>1</v>
          </cell>
          <cell r="L1241" t="str">
            <v>49F104088</v>
          </cell>
          <cell r="M1241" t="str">
            <v>JAN 22</v>
          </cell>
          <cell r="N1241">
            <v>44582</v>
          </cell>
          <cell r="O1241">
            <v>11116697</v>
          </cell>
          <cell r="P1241">
            <v>12650000</v>
          </cell>
          <cell r="Q1241">
            <v>44587</v>
          </cell>
          <cell r="R1241" t="str">
            <v>No</v>
          </cell>
          <cell r="S1241" t="str">
            <v>C49</v>
          </cell>
          <cell r="T1241" t="str">
            <v>SOUTH</v>
          </cell>
          <cell r="U1241" t="str">
            <v>深圳</v>
          </cell>
          <cell r="V1241" t="str">
            <v>SZ 深圳</v>
          </cell>
          <cell r="W1241" t="str">
            <v>SX</v>
          </cell>
          <cell r="X1241" t="str">
            <v>JPY</v>
          </cell>
          <cell r="Y1241">
            <v>12650000</v>
          </cell>
          <cell r="Z1241">
            <v>1</v>
          </cell>
          <cell r="AA1241">
            <v>12650000</v>
          </cell>
          <cell r="AB1241">
            <v>7.6799999999999993E-2</v>
          </cell>
          <cell r="AC1241">
            <v>971519.99999999988</v>
          </cell>
          <cell r="AD1241">
            <v>116582.39999999998</v>
          </cell>
          <cell r="AE1241">
            <v>0.12</v>
          </cell>
          <cell r="AF1241">
            <v>44222</v>
          </cell>
          <cell r="AG1241" t="str">
            <v>DAP SZ</v>
          </cell>
          <cell r="AK1241">
            <v>0.1</v>
          </cell>
          <cell r="AL1241">
            <v>1265000</v>
          </cell>
          <cell r="AM1241">
            <v>44225</v>
          </cell>
          <cell r="AN1241" t="str">
            <v>Yes</v>
          </cell>
          <cell r="AO1241">
            <v>0.9</v>
          </cell>
          <cell r="AP1241">
            <v>11385000</v>
          </cell>
          <cell r="AQ1241">
            <v>44581</v>
          </cell>
          <cell r="AR1241">
            <v>44581</v>
          </cell>
          <cell r="AS1241">
            <v>0</v>
          </cell>
          <cell r="AT1241">
            <v>0</v>
          </cell>
          <cell r="AX1241" t="str">
            <v>Yes</v>
          </cell>
          <cell r="AZ1241" t="str">
            <v>Yes</v>
          </cell>
          <cell r="BA1241" t="str">
            <v>Yes</v>
          </cell>
        </row>
        <row r="1242">
          <cell r="A1242" t="str">
            <v>JAN 21</v>
          </cell>
          <cell r="B1242">
            <v>1092</v>
          </cell>
          <cell r="C1242" t="str">
            <v>C49SZX20210031SX</v>
          </cell>
          <cell r="D1242" t="str">
            <v>益田科技</v>
          </cell>
          <cell r="E1242" t="str">
            <v>YSM20R-2</v>
          </cell>
          <cell r="F1242" t="str">
            <v>#04930</v>
          </cell>
          <cell r="G1242" t="e">
            <v>#REF!</v>
          </cell>
          <cell r="H1242" t="e">
            <v>#REF!</v>
          </cell>
          <cell r="I1242" t="str">
            <v>L-&gt;R</v>
          </cell>
          <cell r="J1242" t="str">
            <v>No</v>
          </cell>
          <cell r="K1242">
            <v>1</v>
          </cell>
          <cell r="L1242" t="str">
            <v>49F104087</v>
          </cell>
          <cell r="M1242" t="str">
            <v>JAN 22</v>
          </cell>
          <cell r="N1242">
            <v>44672</v>
          </cell>
          <cell r="O1242">
            <v>11116738</v>
          </cell>
          <cell r="P1242">
            <v>12650000</v>
          </cell>
          <cell r="Q1242">
            <v>44676</v>
          </cell>
          <cell r="R1242" t="str">
            <v>No</v>
          </cell>
          <cell r="S1242" t="str">
            <v>C49</v>
          </cell>
          <cell r="T1242" t="str">
            <v>SOUTH</v>
          </cell>
          <cell r="U1242" t="str">
            <v>深圳</v>
          </cell>
          <cell r="V1242" t="str">
            <v>SZ 深圳</v>
          </cell>
          <cell r="W1242" t="str">
            <v>SX</v>
          </cell>
          <cell r="X1242" t="str">
            <v>JPY</v>
          </cell>
          <cell r="Y1242">
            <v>12650000</v>
          </cell>
          <cell r="Z1242">
            <v>1</v>
          </cell>
          <cell r="AA1242">
            <v>12650000</v>
          </cell>
          <cell r="AB1242">
            <v>7.6799999999999993E-2</v>
          </cell>
          <cell r="AC1242">
            <v>971519.99999999988</v>
          </cell>
          <cell r="AD1242">
            <v>116582.39999999998</v>
          </cell>
          <cell r="AE1242">
            <v>0.12</v>
          </cell>
          <cell r="AF1242">
            <v>44222</v>
          </cell>
          <cell r="AG1242" t="str">
            <v>DAP SZ</v>
          </cell>
          <cell r="AK1242">
            <v>0.1</v>
          </cell>
          <cell r="AL1242">
            <v>1265000</v>
          </cell>
          <cell r="AM1242">
            <v>44225</v>
          </cell>
          <cell r="AN1242" t="str">
            <v>Yes</v>
          </cell>
          <cell r="AO1242">
            <v>0.9</v>
          </cell>
          <cell r="AP1242">
            <v>11385000</v>
          </cell>
          <cell r="AQ1242">
            <v>44671</v>
          </cell>
          <cell r="AR1242">
            <v>44671</v>
          </cell>
          <cell r="AS1242">
            <v>0</v>
          </cell>
          <cell r="AT1242">
            <v>0</v>
          </cell>
          <cell r="AX1242" t="str">
            <v>Yes</v>
          </cell>
          <cell r="AZ1242" t="str">
            <v>Yes</v>
          </cell>
          <cell r="BA1242" t="str">
            <v>Yes</v>
          </cell>
        </row>
        <row r="1243">
          <cell r="A1243" t="str">
            <v>JAN 21</v>
          </cell>
          <cell r="B1243">
            <v>1093</v>
          </cell>
          <cell r="C1243" t="str">
            <v>C49SZX20210031SX</v>
          </cell>
          <cell r="D1243" t="str">
            <v>益田科技</v>
          </cell>
          <cell r="E1243" t="str">
            <v>YSM10</v>
          </cell>
          <cell r="F1243" t="str">
            <v>#04930</v>
          </cell>
          <cell r="G1243" t="e">
            <v>#REF!</v>
          </cell>
          <cell r="H1243" t="e">
            <v>#REF!</v>
          </cell>
          <cell r="I1243" t="str">
            <v>R-&gt;L</v>
          </cell>
          <cell r="J1243" t="str">
            <v>No</v>
          </cell>
          <cell r="K1243">
            <v>1</v>
          </cell>
          <cell r="L1243">
            <v>110800</v>
          </cell>
          <cell r="M1243" t="str">
            <v>APR 22</v>
          </cell>
          <cell r="N1243">
            <v>44672</v>
          </cell>
          <cell r="O1243">
            <v>11116738</v>
          </cell>
          <cell r="P1243">
            <v>7419600</v>
          </cell>
          <cell r="Q1243">
            <v>44676</v>
          </cell>
          <cell r="R1243" t="str">
            <v>No</v>
          </cell>
          <cell r="S1243" t="str">
            <v>C49</v>
          </cell>
          <cell r="T1243" t="str">
            <v>SOUTH</v>
          </cell>
          <cell r="U1243" t="str">
            <v>深圳</v>
          </cell>
          <cell r="V1243" t="str">
            <v>SZ 深圳</v>
          </cell>
          <cell r="W1243" t="str">
            <v>SX</v>
          </cell>
          <cell r="X1243" t="str">
            <v>JPY</v>
          </cell>
          <cell r="Y1243">
            <v>7419600</v>
          </cell>
          <cell r="Z1243">
            <v>1</v>
          </cell>
          <cell r="AA1243">
            <v>7419600</v>
          </cell>
          <cell r="AB1243">
            <v>7.6799999999999993E-2</v>
          </cell>
          <cell r="AC1243">
            <v>569825.27999999991</v>
          </cell>
          <cell r="AD1243">
            <v>68379.033599999981</v>
          </cell>
          <cell r="AE1243">
            <v>0.12</v>
          </cell>
          <cell r="AF1243">
            <v>44222</v>
          </cell>
          <cell r="AG1243" t="str">
            <v>DAP SZ</v>
          </cell>
          <cell r="AK1243">
            <v>0.1</v>
          </cell>
          <cell r="AL1243">
            <v>741960</v>
          </cell>
          <cell r="AM1243">
            <v>44225</v>
          </cell>
          <cell r="AN1243" t="str">
            <v>Yes</v>
          </cell>
          <cell r="AO1243">
            <v>0.9</v>
          </cell>
          <cell r="AP1243">
            <v>6677640</v>
          </cell>
          <cell r="AQ1243">
            <v>44671</v>
          </cell>
          <cell r="AR1243">
            <v>44671</v>
          </cell>
          <cell r="AS1243">
            <v>0</v>
          </cell>
          <cell r="AT1243">
            <v>0</v>
          </cell>
          <cell r="AX1243" t="str">
            <v>Yes</v>
          </cell>
          <cell r="AZ1243" t="str">
            <v>Yes</v>
          </cell>
          <cell r="BA1243" t="str">
            <v>Yes</v>
          </cell>
        </row>
        <row r="1244">
          <cell r="A1244" t="str">
            <v>JAN 21</v>
          </cell>
          <cell r="B1244">
            <v>1094</v>
          </cell>
          <cell r="C1244" t="str">
            <v>C49SZX20210021SS</v>
          </cell>
          <cell r="D1244" t="str">
            <v>龙大光电</v>
          </cell>
          <cell r="E1244" t="str">
            <v>YSM40R-4</v>
          </cell>
          <cell r="F1244" t="str">
            <v>#02893</v>
          </cell>
          <cell r="G1244" t="e">
            <v>#REF!</v>
          </cell>
          <cell r="H1244" t="e">
            <v>#REF!</v>
          </cell>
          <cell r="I1244" t="str">
            <v>L-&gt;R</v>
          </cell>
          <cell r="J1244" t="str">
            <v>No</v>
          </cell>
          <cell r="K1244">
            <v>1</v>
          </cell>
          <cell r="L1244">
            <v>110333</v>
          </cell>
          <cell r="M1244" t="str">
            <v>MAY 21</v>
          </cell>
          <cell r="N1244">
            <v>44335</v>
          </cell>
          <cell r="O1244">
            <v>11100482</v>
          </cell>
          <cell r="P1244">
            <v>1430000</v>
          </cell>
          <cell r="Q1244">
            <v>44343</v>
          </cell>
          <cell r="R1244" t="str">
            <v>No</v>
          </cell>
          <cell r="S1244" t="str">
            <v>C49</v>
          </cell>
          <cell r="T1244" t="str">
            <v>SOUTH</v>
          </cell>
          <cell r="U1244" t="str">
            <v>深圳</v>
          </cell>
          <cell r="V1244" t="str">
            <v>SZ 深圳</v>
          </cell>
          <cell r="W1244" t="str">
            <v>SS</v>
          </cell>
          <cell r="X1244" t="str">
            <v>RMB</v>
          </cell>
          <cell r="Y1244">
            <v>1430000</v>
          </cell>
          <cell r="Z1244">
            <v>1.1299999999999999</v>
          </cell>
          <cell r="AA1244">
            <v>1430000</v>
          </cell>
          <cell r="AB1244">
            <v>1.1850000000000001</v>
          </cell>
          <cell r="AC1244">
            <v>1499601.7699115046</v>
          </cell>
          <cell r="AD1244">
            <v>179952.21238938055</v>
          </cell>
          <cell r="AE1244">
            <v>0.12</v>
          </cell>
          <cell r="AF1244">
            <v>44222</v>
          </cell>
          <cell r="AG1244" t="str">
            <v>含税到厂</v>
          </cell>
          <cell r="AK1244" t="str">
            <v>AGREE</v>
          </cell>
          <cell r="AL1244">
            <v>720000</v>
          </cell>
          <cell r="AM1244">
            <v>44231</v>
          </cell>
          <cell r="AN1244" t="str">
            <v>Yes</v>
          </cell>
          <cell r="AO1244" t="str">
            <v>agree</v>
          </cell>
          <cell r="AP1244">
            <v>5000000</v>
          </cell>
          <cell r="AQ1244">
            <v>44334</v>
          </cell>
          <cell r="AR1244">
            <v>44334</v>
          </cell>
          <cell r="AS1244">
            <v>0</v>
          </cell>
          <cell r="AT1244">
            <v>0</v>
          </cell>
          <cell r="AX1244" t="str">
            <v>Yes</v>
          </cell>
          <cell r="AZ1244" t="str">
            <v>Y</v>
          </cell>
          <cell r="BA1244" t="str">
            <v>Yes</v>
          </cell>
        </row>
        <row r="1245">
          <cell r="A1245" t="str">
            <v>JAN 21</v>
          </cell>
          <cell r="B1245">
            <v>1095</v>
          </cell>
          <cell r="C1245" t="str">
            <v>C49SZX20210021SS</v>
          </cell>
          <cell r="D1245" t="str">
            <v>龙大光电</v>
          </cell>
          <cell r="E1245" t="str">
            <v>YSM40R-4</v>
          </cell>
          <cell r="F1245" t="str">
            <v>#02893</v>
          </cell>
          <cell r="G1245" t="e">
            <v>#REF!</v>
          </cell>
          <cell r="H1245" t="e">
            <v>#REF!</v>
          </cell>
          <cell r="I1245" t="str">
            <v>L-&gt;R</v>
          </cell>
          <cell r="J1245" t="str">
            <v>No</v>
          </cell>
          <cell r="K1245">
            <v>1</v>
          </cell>
          <cell r="L1245">
            <v>110333</v>
          </cell>
          <cell r="M1245" t="str">
            <v>MAY 21</v>
          </cell>
          <cell r="N1245">
            <v>44335</v>
          </cell>
          <cell r="O1245">
            <v>11100482</v>
          </cell>
          <cell r="P1245">
            <v>1430000</v>
          </cell>
          <cell r="Q1245">
            <v>44343</v>
          </cell>
          <cell r="R1245" t="str">
            <v>No</v>
          </cell>
          <cell r="S1245" t="str">
            <v>C49</v>
          </cell>
          <cell r="T1245" t="str">
            <v>SOUTH</v>
          </cell>
          <cell r="U1245" t="str">
            <v>深圳</v>
          </cell>
          <cell r="V1245" t="str">
            <v>SZ 深圳</v>
          </cell>
          <cell r="W1245" t="str">
            <v>SS</v>
          </cell>
          <cell r="X1245" t="str">
            <v>RMB</v>
          </cell>
          <cell r="Y1245">
            <v>1430000</v>
          </cell>
          <cell r="Z1245">
            <v>1.1299999999999999</v>
          </cell>
          <cell r="AA1245">
            <v>1430000</v>
          </cell>
          <cell r="AB1245">
            <v>1.1850000000000001</v>
          </cell>
          <cell r="AC1245">
            <v>1499601.7699115046</v>
          </cell>
          <cell r="AD1245">
            <v>179952.21238938055</v>
          </cell>
          <cell r="AE1245">
            <v>0.12</v>
          </cell>
          <cell r="AF1245">
            <v>44222</v>
          </cell>
          <cell r="AG1245" t="str">
            <v>含税到厂</v>
          </cell>
          <cell r="AK1245"/>
          <cell r="AL1245"/>
          <cell r="AM1245">
            <v>44232</v>
          </cell>
          <cell r="AN1245" t="str">
            <v>Yes</v>
          </cell>
          <cell r="AO1245" t="str">
            <v>agree</v>
          </cell>
          <cell r="AP1245"/>
          <cell r="AQ1245">
            <v>44334</v>
          </cell>
          <cell r="AR1245">
            <v>44334</v>
          </cell>
          <cell r="AS1245">
            <v>0</v>
          </cell>
          <cell r="AT1245">
            <v>0</v>
          </cell>
          <cell r="AX1245" t="str">
            <v>Yes</v>
          </cell>
          <cell r="AZ1245" t="str">
            <v>Y</v>
          </cell>
          <cell r="BA1245" t="str">
            <v>Yes</v>
          </cell>
        </row>
        <row r="1246">
          <cell r="A1246" t="str">
            <v>JAN 21</v>
          </cell>
          <cell r="B1246">
            <v>1096</v>
          </cell>
          <cell r="C1246" t="str">
            <v>C49SZX20210021SS</v>
          </cell>
          <cell r="D1246" t="str">
            <v>龙大光电</v>
          </cell>
          <cell r="E1246" t="str">
            <v>YSM40R-4</v>
          </cell>
          <cell r="F1246" t="str">
            <v>#02893</v>
          </cell>
          <cell r="G1246" t="e">
            <v>#REF!</v>
          </cell>
          <cell r="H1246" t="e">
            <v>#REF!</v>
          </cell>
          <cell r="I1246" t="str">
            <v>L-&gt;R</v>
          </cell>
          <cell r="J1246" t="str">
            <v>No</v>
          </cell>
          <cell r="K1246">
            <v>1</v>
          </cell>
          <cell r="L1246">
            <v>110333</v>
          </cell>
          <cell r="M1246" t="str">
            <v>MAY 21</v>
          </cell>
          <cell r="N1246">
            <v>44335</v>
          </cell>
          <cell r="O1246">
            <v>11100482</v>
          </cell>
          <cell r="P1246">
            <v>1430000</v>
          </cell>
          <cell r="Q1246">
            <v>44343</v>
          </cell>
          <cell r="R1246" t="str">
            <v>No</v>
          </cell>
          <cell r="S1246" t="str">
            <v>C49</v>
          </cell>
          <cell r="T1246" t="str">
            <v>SOUTH</v>
          </cell>
          <cell r="U1246" t="str">
            <v>深圳</v>
          </cell>
          <cell r="V1246" t="str">
            <v>SZ 深圳</v>
          </cell>
          <cell r="W1246" t="str">
            <v>SS</v>
          </cell>
          <cell r="X1246" t="str">
            <v>RMB</v>
          </cell>
          <cell r="Y1246">
            <v>1430000</v>
          </cell>
          <cell r="Z1246">
            <v>1.1299999999999999</v>
          </cell>
          <cell r="AA1246">
            <v>1430000</v>
          </cell>
          <cell r="AB1246">
            <v>1.1850000000000001</v>
          </cell>
          <cell r="AC1246">
            <v>1499601.7699115046</v>
          </cell>
          <cell r="AD1246">
            <v>179952.21238938055</v>
          </cell>
          <cell r="AE1246">
            <v>0.12</v>
          </cell>
          <cell r="AF1246">
            <v>44222</v>
          </cell>
          <cell r="AG1246" t="str">
            <v>含税到厂</v>
          </cell>
          <cell r="AK1246"/>
          <cell r="AL1246"/>
          <cell r="AM1246">
            <v>44233</v>
          </cell>
          <cell r="AN1246" t="str">
            <v>Yes</v>
          </cell>
          <cell r="AO1246" t="str">
            <v>agree</v>
          </cell>
          <cell r="AP1246"/>
          <cell r="AQ1246">
            <v>44334</v>
          </cell>
          <cell r="AR1246">
            <v>44334</v>
          </cell>
          <cell r="AS1246">
            <v>0</v>
          </cell>
          <cell r="AT1246">
            <v>0</v>
          </cell>
          <cell r="AX1246" t="str">
            <v>Yes</v>
          </cell>
          <cell r="AZ1246" t="str">
            <v>Y</v>
          </cell>
          <cell r="BA1246" t="str">
            <v>Yes</v>
          </cell>
        </row>
        <row r="1247">
          <cell r="A1247" t="str">
            <v>JAN 21</v>
          </cell>
          <cell r="B1247">
            <v>1097</v>
          </cell>
          <cell r="C1247" t="str">
            <v>C49SZX20210021SS</v>
          </cell>
          <cell r="D1247" t="str">
            <v>龙大光电</v>
          </cell>
          <cell r="E1247" t="str">
            <v>YSM40R-4</v>
          </cell>
          <cell r="F1247" t="str">
            <v>#02893</v>
          </cell>
          <cell r="G1247" t="e">
            <v>#REF!</v>
          </cell>
          <cell r="H1247" t="e">
            <v>#REF!</v>
          </cell>
          <cell r="I1247" t="str">
            <v>L-&gt;R</v>
          </cell>
          <cell r="J1247" t="str">
            <v>No</v>
          </cell>
          <cell r="K1247">
            <v>1</v>
          </cell>
          <cell r="L1247">
            <v>110333</v>
          </cell>
          <cell r="M1247" t="str">
            <v>MAY 21</v>
          </cell>
          <cell r="N1247">
            <v>44335</v>
          </cell>
          <cell r="O1247">
            <v>11100482</v>
          </cell>
          <cell r="P1247">
            <v>1430000</v>
          </cell>
          <cell r="Q1247">
            <v>44343</v>
          </cell>
          <cell r="R1247" t="str">
            <v>No</v>
          </cell>
          <cell r="S1247" t="str">
            <v>C49</v>
          </cell>
          <cell r="T1247" t="str">
            <v>SOUTH</v>
          </cell>
          <cell r="U1247" t="str">
            <v>深圳</v>
          </cell>
          <cell r="V1247" t="str">
            <v>SZ 深圳</v>
          </cell>
          <cell r="W1247" t="str">
            <v>SS</v>
          </cell>
          <cell r="X1247" t="str">
            <v>RMB</v>
          </cell>
          <cell r="Y1247">
            <v>1430000</v>
          </cell>
          <cell r="Z1247">
            <v>1.1299999999999999</v>
          </cell>
          <cell r="AA1247">
            <v>1430000</v>
          </cell>
          <cell r="AB1247">
            <v>1.1850000000000001</v>
          </cell>
          <cell r="AC1247">
            <v>1499601.7699115046</v>
          </cell>
          <cell r="AD1247">
            <v>179952.21238938055</v>
          </cell>
          <cell r="AE1247">
            <v>0.12</v>
          </cell>
          <cell r="AF1247">
            <v>44222</v>
          </cell>
          <cell r="AG1247" t="str">
            <v>含税到厂</v>
          </cell>
          <cell r="AK1247"/>
          <cell r="AL1247"/>
          <cell r="AM1247">
            <v>44234</v>
          </cell>
          <cell r="AN1247" t="str">
            <v>Yes</v>
          </cell>
          <cell r="AO1247" t="str">
            <v>agree</v>
          </cell>
          <cell r="AP1247"/>
          <cell r="AQ1247">
            <v>44334</v>
          </cell>
          <cell r="AR1247">
            <v>44334</v>
          </cell>
          <cell r="AS1247">
            <v>0</v>
          </cell>
          <cell r="AT1247">
            <v>0</v>
          </cell>
          <cell r="AX1247" t="str">
            <v>Yes</v>
          </cell>
          <cell r="AZ1247" t="str">
            <v>Y</v>
          </cell>
          <cell r="BA1247" t="str">
            <v>Yes</v>
          </cell>
        </row>
        <row r="1248">
          <cell r="A1248" t="str">
            <v>JAN 21</v>
          </cell>
          <cell r="B1248">
            <v>1098</v>
          </cell>
          <cell r="C1248" t="str">
            <v>C49SZX20210022VG</v>
          </cell>
          <cell r="D1248" t="str">
            <v>吉鑫凯</v>
          </cell>
          <cell r="E1248" t="str">
            <v>YSM20R-2</v>
          </cell>
          <cell r="F1248" t="str">
            <v>#05560</v>
          </cell>
          <cell r="G1248" t="e">
            <v>#REF!</v>
          </cell>
          <cell r="H1248" t="e">
            <v>#REF!</v>
          </cell>
          <cell r="I1248" t="str">
            <v>L-&gt;R</v>
          </cell>
          <cell r="J1248" t="str">
            <v>MVC</v>
          </cell>
          <cell r="K1248">
            <v>1</v>
          </cell>
          <cell r="L1248">
            <v>110174</v>
          </cell>
          <cell r="M1248" t="str">
            <v>MAY 21</v>
          </cell>
          <cell r="N1248">
            <v>44324</v>
          </cell>
          <cell r="O1248">
            <v>11116569</v>
          </cell>
          <cell r="P1248">
            <v>12726000</v>
          </cell>
          <cell r="Q1248">
            <v>44270</v>
          </cell>
          <cell r="R1248" t="str">
            <v>Yes</v>
          </cell>
          <cell r="S1248" t="str">
            <v>C49</v>
          </cell>
          <cell r="T1248" t="str">
            <v>SOUTH</v>
          </cell>
          <cell r="U1248" t="str">
            <v>深圳</v>
          </cell>
          <cell r="V1248" t="str">
            <v>SZ 深圳</v>
          </cell>
          <cell r="W1248" t="str">
            <v>VG</v>
          </cell>
          <cell r="X1248" t="str">
            <v>JPY</v>
          </cell>
          <cell r="Y1248">
            <v>12726000</v>
          </cell>
          <cell r="Z1248">
            <v>1</v>
          </cell>
          <cell r="AA1248">
            <v>12726000</v>
          </cell>
          <cell r="AB1248">
            <v>7.6799999999999993E-2</v>
          </cell>
          <cell r="AC1248">
            <v>977356.79999999993</v>
          </cell>
          <cell r="AD1248">
            <v>117282.81599999999</v>
          </cell>
          <cell r="AE1248">
            <v>0.12</v>
          </cell>
          <cell r="AF1248">
            <v>44222</v>
          </cell>
          <cell r="AG1248" t="str">
            <v>DAP SZ</v>
          </cell>
          <cell r="AK1248">
            <v>0.1</v>
          </cell>
          <cell r="AL1248">
            <v>1272600</v>
          </cell>
          <cell r="AM1248">
            <v>44228</v>
          </cell>
          <cell r="AN1248" t="str">
            <v>Yes</v>
          </cell>
          <cell r="AO1248">
            <v>0.9</v>
          </cell>
          <cell r="AP1248">
            <v>11453400</v>
          </cell>
          <cell r="AQ1248">
            <v>44323</v>
          </cell>
          <cell r="AR1248">
            <v>44323</v>
          </cell>
          <cell r="AS1248">
            <v>0</v>
          </cell>
          <cell r="AT1248">
            <v>0</v>
          </cell>
          <cell r="AX1248" t="str">
            <v>Yes</v>
          </cell>
          <cell r="AZ1248" t="str">
            <v>Y</v>
          </cell>
          <cell r="BA1248" t="str">
            <v>Yes</v>
          </cell>
        </row>
        <row r="1249">
          <cell r="A1249" t="str">
            <v>JAN 21</v>
          </cell>
          <cell r="B1249">
            <v>1099</v>
          </cell>
          <cell r="C1249" t="str">
            <v>C49SZX20210023VG</v>
          </cell>
          <cell r="D1249" t="str">
            <v>优派芯</v>
          </cell>
          <cell r="E1249" t="str">
            <v>YSM20R-2</v>
          </cell>
          <cell r="F1249"/>
          <cell r="G1249" t="e">
            <v>#REF!</v>
          </cell>
          <cell r="H1249" t="e">
            <v>#REF!</v>
          </cell>
          <cell r="I1249" t="str">
            <v>L-&gt;R</v>
          </cell>
          <cell r="J1249" t="str">
            <v>No</v>
          </cell>
          <cell r="K1249">
            <v>1</v>
          </cell>
          <cell r="L1249" t="e">
            <v>#N/A</v>
          </cell>
          <cell r="M1249" t="e">
            <v>#N/A</v>
          </cell>
          <cell r="N1249"/>
          <cell r="O1249"/>
          <cell r="P1249"/>
          <cell r="Q1249"/>
          <cell r="R1249" t="str">
            <v>Yes</v>
          </cell>
          <cell r="S1249" t="str">
            <v>C49</v>
          </cell>
          <cell r="T1249" t="str">
            <v>SOUTH</v>
          </cell>
          <cell r="U1249" t="str">
            <v>深圳</v>
          </cell>
          <cell r="V1249" t="str">
            <v>SZ 深圳</v>
          </cell>
          <cell r="W1249" t="str">
            <v>VG</v>
          </cell>
          <cell r="X1249" t="str">
            <v>JPY</v>
          </cell>
          <cell r="Y1249">
            <v>13300000</v>
          </cell>
          <cell r="Z1249">
            <v>1</v>
          </cell>
          <cell r="AA1249">
            <v>13300000</v>
          </cell>
          <cell r="AB1249">
            <v>7.6799999999999993E-2</v>
          </cell>
          <cell r="AC1249">
            <v>1021439.9999999999</v>
          </cell>
          <cell r="AD1249">
            <v>122572.79999999999</v>
          </cell>
          <cell r="AE1249">
            <v>0.12</v>
          </cell>
          <cell r="AF1249">
            <v>44222</v>
          </cell>
          <cell r="AG1249" t="str">
            <v>DAP SZ</v>
          </cell>
          <cell r="AI1249"/>
          <cell r="AJ1249"/>
          <cell r="AK1249">
            <v>0.1</v>
          </cell>
          <cell r="AL1249">
            <v>1330000</v>
          </cell>
          <cell r="AM1249"/>
          <cell r="AN1249" t="str">
            <v>No</v>
          </cell>
          <cell r="AO1249">
            <v>0.9</v>
          </cell>
          <cell r="AP1249">
            <v>11970000</v>
          </cell>
          <cell r="AQ1249"/>
          <cell r="AR1249"/>
          <cell r="AS1249">
            <v>0</v>
          </cell>
          <cell r="AT1249">
            <v>0</v>
          </cell>
          <cell r="AV1249"/>
          <cell r="AX1249" t="str">
            <v>Cancel</v>
          </cell>
          <cell r="AY1249"/>
          <cell r="AZ1249"/>
          <cell r="BA1249" t="str">
            <v>Cancel</v>
          </cell>
          <cell r="BB1249" t="str">
            <v>2022/10/10 Ken邮件通知</v>
          </cell>
        </row>
        <row r="1250">
          <cell r="A1250" t="str">
            <v>JAN 21</v>
          </cell>
          <cell r="B1250">
            <v>1100</v>
          </cell>
          <cell r="C1250" t="str">
            <v>C49SZX20210019JY</v>
          </cell>
          <cell r="D1250" t="str">
            <v>晟锦威</v>
          </cell>
          <cell r="E1250" t="str">
            <v>YSM20R-2</v>
          </cell>
          <cell r="F1250" t="str">
            <v>#04459</v>
          </cell>
          <cell r="G1250" t="e">
            <v>#REF!</v>
          </cell>
          <cell r="H1250" t="e">
            <v>#REF!</v>
          </cell>
          <cell r="I1250" t="str">
            <v>R-&gt;L</v>
          </cell>
          <cell r="J1250" t="str">
            <v>No</v>
          </cell>
          <cell r="K1250">
            <v>1</v>
          </cell>
          <cell r="L1250">
            <v>110416</v>
          </cell>
          <cell r="M1250" t="str">
            <v>MAY 21</v>
          </cell>
          <cell r="N1250">
            <v>44329</v>
          </cell>
          <cell r="O1250">
            <v>11116571</v>
          </cell>
          <cell r="P1250">
            <v>12000000</v>
          </cell>
          <cell r="Q1250">
            <v>44333</v>
          </cell>
          <cell r="R1250" t="str">
            <v>No</v>
          </cell>
          <cell r="S1250" t="str">
            <v>C49</v>
          </cell>
          <cell r="T1250" t="str">
            <v>SOUTH</v>
          </cell>
          <cell r="U1250" t="str">
            <v>深圳</v>
          </cell>
          <cell r="V1250" t="str">
            <v>SZ 深圳</v>
          </cell>
          <cell r="W1250" t="str">
            <v>JY</v>
          </cell>
          <cell r="X1250" t="str">
            <v>JPY</v>
          </cell>
          <cell r="Y1250">
            <v>12000000</v>
          </cell>
          <cell r="Z1250">
            <v>1</v>
          </cell>
          <cell r="AA1250">
            <v>12000000</v>
          </cell>
          <cell r="AB1250">
            <v>7.6799999999999993E-2</v>
          </cell>
          <cell r="AC1250">
            <v>921599.99999999988</v>
          </cell>
          <cell r="AD1250">
            <v>110591.99999999999</v>
          </cell>
          <cell r="AE1250">
            <v>0.12</v>
          </cell>
          <cell r="AF1250">
            <v>44223</v>
          </cell>
          <cell r="AG1250" t="str">
            <v>DAP SZ</v>
          </cell>
          <cell r="AK1250">
            <v>0.1</v>
          </cell>
          <cell r="AL1250">
            <v>1200000</v>
          </cell>
          <cell r="AM1250">
            <v>44197</v>
          </cell>
          <cell r="AN1250" t="str">
            <v>Yes</v>
          </cell>
          <cell r="AO1250">
            <v>0.9</v>
          </cell>
          <cell r="AP1250">
            <v>10800000</v>
          </cell>
          <cell r="AQ1250">
            <v>44327</v>
          </cell>
          <cell r="AR1250">
            <v>44327</v>
          </cell>
          <cell r="AS1250">
            <v>0</v>
          </cell>
          <cell r="AT1250">
            <v>0</v>
          </cell>
          <cell r="AX1250" t="str">
            <v>Yes</v>
          </cell>
          <cell r="AZ1250" t="str">
            <v>Y</v>
          </cell>
          <cell r="BA1250" t="str">
            <v>Yes</v>
          </cell>
        </row>
        <row r="1251">
          <cell r="A1251" t="str">
            <v>JAN 21</v>
          </cell>
          <cell r="B1251">
            <v>1101</v>
          </cell>
          <cell r="C1251" t="str">
            <v>C49SZX20210019JY</v>
          </cell>
          <cell r="D1251" t="str">
            <v>晟锦威</v>
          </cell>
          <cell r="E1251" t="str">
            <v>YSM20R-2</v>
          </cell>
          <cell r="F1251" t="str">
            <v>#04459</v>
          </cell>
          <cell r="G1251" t="e">
            <v>#REF!</v>
          </cell>
          <cell r="H1251" t="e">
            <v>#REF!</v>
          </cell>
          <cell r="I1251" t="str">
            <v>R-&gt;L</v>
          </cell>
          <cell r="J1251" t="str">
            <v>No</v>
          </cell>
          <cell r="K1251">
            <v>1</v>
          </cell>
          <cell r="L1251">
            <v>110416</v>
          </cell>
          <cell r="M1251" t="str">
            <v>MAY 21</v>
          </cell>
          <cell r="N1251">
            <v>44329</v>
          </cell>
          <cell r="O1251">
            <v>11116571</v>
          </cell>
          <cell r="P1251">
            <v>12000000</v>
          </cell>
          <cell r="Q1251">
            <v>44333</v>
          </cell>
          <cell r="R1251" t="str">
            <v>No</v>
          </cell>
          <cell r="S1251" t="str">
            <v>C49</v>
          </cell>
          <cell r="T1251" t="str">
            <v>SOUTH</v>
          </cell>
          <cell r="U1251" t="str">
            <v>深圳</v>
          </cell>
          <cell r="V1251" t="str">
            <v>SZ 深圳</v>
          </cell>
          <cell r="W1251" t="str">
            <v>JY</v>
          </cell>
          <cell r="X1251" t="str">
            <v>JPY</v>
          </cell>
          <cell r="Y1251">
            <v>12000000</v>
          </cell>
          <cell r="Z1251">
            <v>1</v>
          </cell>
          <cell r="AA1251">
            <v>12000000</v>
          </cell>
          <cell r="AB1251">
            <v>7.6799999999999993E-2</v>
          </cell>
          <cell r="AC1251">
            <v>921599.99999999988</v>
          </cell>
          <cell r="AD1251">
            <v>110591.99999999999</v>
          </cell>
          <cell r="AE1251">
            <v>0.12</v>
          </cell>
          <cell r="AF1251">
            <v>44223</v>
          </cell>
          <cell r="AG1251" t="str">
            <v>DAP SZ</v>
          </cell>
          <cell r="AK1251">
            <v>0.1</v>
          </cell>
          <cell r="AL1251">
            <v>1200000</v>
          </cell>
          <cell r="AM1251">
            <v>44197</v>
          </cell>
          <cell r="AN1251" t="str">
            <v>Yes</v>
          </cell>
          <cell r="AO1251">
            <v>0.9</v>
          </cell>
          <cell r="AP1251">
            <v>10800000</v>
          </cell>
          <cell r="AQ1251">
            <v>44327</v>
          </cell>
          <cell r="AR1251">
            <v>44327</v>
          </cell>
          <cell r="AS1251">
            <v>0</v>
          </cell>
          <cell r="AT1251">
            <v>0</v>
          </cell>
          <cell r="AX1251" t="str">
            <v>Yes</v>
          </cell>
          <cell r="AZ1251" t="str">
            <v>Y</v>
          </cell>
          <cell r="BA1251" t="str">
            <v>Yes</v>
          </cell>
        </row>
        <row r="1252">
          <cell r="A1252" t="str">
            <v>JAN 21</v>
          </cell>
          <cell r="B1252">
            <v>1102</v>
          </cell>
          <cell r="C1252" t="str">
            <v>C49SZX20210019JY</v>
          </cell>
          <cell r="D1252" t="str">
            <v>晟锦威</v>
          </cell>
          <cell r="E1252" t="str">
            <v>YSM10</v>
          </cell>
          <cell r="F1252" t="str">
            <v>#04459</v>
          </cell>
          <cell r="G1252" t="e">
            <v>#REF!</v>
          </cell>
          <cell r="H1252" t="e">
            <v>#REF!</v>
          </cell>
          <cell r="I1252" t="str">
            <v>R-&gt;L</v>
          </cell>
          <cell r="J1252" t="str">
            <v>MVC</v>
          </cell>
          <cell r="K1252">
            <v>1</v>
          </cell>
          <cell r="L1252">
            <v>110403</v>
          </cell>
          <cell r="M1252" t="str">
            <v>MAY 21</v>
          </cell>
          <cell r="N1252">
            <v>44329</v>
          </cell>
          <cell r="O1252">
            <v>11116571</v>
          </cell>
          <cell r="P1252">
            <v>8000000</v>
          </cell>
          <cell r="Q1252">
            <v>44333</v>
          </cell>
          <cell r="R1252" t="str">
            <v>No</v>
          </cell>
          <cell r="S1252" t="str">
            <v>C49</v>
          </cell>
          <cell r="T1252" t="str">
            <v>SOUTH</v>
          </cell>
          <cell r="U1252" t="str">
            <v>深圳</v>
          </cell>
          <cell r="V1252" t="str">
            <v>SZ 深圳</v>
          </cell>
          <cell r="W1252" t="str">
            <v>JY</v>
          </cell>
          <cell r="X1252" t="str">
            <v>JPY</v>
          </cell>
          <cell r="Y1252">
            <v>8000000</v>
          </cell>
          <cell r="Z1252">
            <v>1</v>
          </cell>
          <cell r="AA1252">
            <v>8000000</v>
          </cell>
          <cell r="AB1252">
            <v>7.6799999999999993E-2</v>
          </cell>
          <cell r="AC1252">
            <v>614400</v>
          </cell>
          <cell r="AD1252">
            <v>73728</v>
          </cell>
          <cell r="AE1252">
            <v>0.12</v>
          </cell>
          <cell r="AF1252">
            <v>44223</v>
          </cell>
          <cell r="AG1252" t="str">
            <v>DAP SZ</v>
          </cell>
          <cell r="AK1252">
            <v>0.1</v>
          </cell>
          <cell r="AL1252">
            <v>800000</v>
          </cell>
          <cell r="AM1252">
            <v>44197</v>
          </cell>
          <cell r="AN1252" t="str">
            <v>Yes</v>
          </cell>
          <cell r="AO1252">
            <v>0.9</v>
          </cell>
          <cell r="AP1252">
            <v>7200000</v>
          </cell>
          <cell r="AQ1252">
            <v>44327</v>
          </cell>
          <cell r="AR1252">
            <v>44327</v>
          </cell>
          <cell r="AS1252">
            <v>0</v>
          </cell>
          <cell r="AT1252">
            <v>0</v>
          </cell>
          <cell r="AX1252" t="str">
            <v>Yes</v>
          </cell>
          <cell r="AZ1252" t="str">
            <v>Y</v>
          </cell>
          <cell r="BA1252" t="str">
            <v>Yes</v>
          </cell>
        </row>
        <row r="1253">
          <cell r="A1253" t="str">
            <v>JAN 21</v>
          </cell>
          <cell r="B1253">
            <v>1103</v>
          </cell>
          <cell r="C1253" t="str">
            <v>C49SZX20210019JY</v>
          </cell>
          <cell r="D1253" t="str">
            <v>晟锦威</v>
          </cell>
          <cell r="E1253" t="str">
            <v>YSM10</v>
          </cell>
          <cell r="F1253" t="str">
            <v>#04459</v>
          </cell>
          <cell r="G1253" t="e">
            <v>#REF!</v>
          </cell>
          <cell r="H1253" t="e">
            <v>#REF!</v>
          </cell>
          <cell r="I1253" t="str">
            <v>R-&gt;L</v>
          </cell>
          <cell r="J1253" t="str">
            <v>MVC</v>
          </cell>
          <cell r="K1253">
            <v>1</v>
          </cell>
          <cell r="L1253">
            <v>110403</v>
          </cell>
          <cell r="M1253" t="str">
            <v>MAY 21</v>
          </cell>
          <cell r="N1253">
            <v>44329</v>
          </cell>
          <cell r="O1253">
            <v>11116571</v>
          </cell>
          <cell r="P1253">
            <v>8000000</v>
          </cell>
          <cell r="Q1253">
            <v>44333</v>
          </cell>
          <cell r="R1253" t="str">
            <v>No</v>
          </cell>
          <cell r="S1253" t="str">
            <v>C49</v>
          </cell>
          <cell r="T1253" t="str">
            <v>SOUTH</v>
          </cell>
          <cell r="U1253" t="str">
            <v>深圳</v>
          </cell>
          <cell r="V1253" t="str">
            <v>SZ 深圳</v>
          </cell>
          <cell r="W1253" t="str">
            <v>JY</v>
          </cell>
          <cell r="X1253" t="str">
            <v>JPY</v>
          </cell>
          <cell r="Y1253">
            <v>8000000</v>
          </cell>
          <cell r="Z1253">
            <v>1</v>
          </cell>
          <cell r="AA1253">
            <v>8000000</v>
          </cell>
          <cell r="AB1253">
            <v>7.6799999999999993E-2</v>
          </cell>
          <cell r="AC1253">
            <v>614400</v>
          </cell>
          <cell r="AD1253">
            <v>73728</v>
          </cell>
          <cell r="AE1253">
            <v>0.12</v>
          </cell>
          <cell r="AF1253">
            <v>44223</v>
          </cell>
          <cell r="AG1253" t="str">
            <v>DAP SZ</v>
          </cell>
          <cell r="AK1253">
            <v>0.1</v>
          </cell>
          <cell r="AL1253">
            <v>800000</v>
          </cell>
          <cell r="AM1253">
            <v>44197</v>
          </cell>
          <cell r="AN1253" t="str">
            <v>Yes</v>
          </cell>
          <cell r="AO1253">
            <v>0.9</v>
          </cell>
          <cell r="AP1253">
            <v>7200000</v>
          </cell>
          <cell r="AQ1253">
            <v>44327</v>
          </cell>
          <cell r="AR1253">
            <v>44327</v>
          </cell>
          <cell r="AS1253">
            <v>0</v>
          </cell>
          <cell r="AT1253">
            <v>0</v>
          </cell>
          <cell r="AX1253" t="str">
            <v>Yes</v>
          </cell>
          <cell r="AZ1253" t="str">
            <v>Y</v>
          </cell>
          <cell r="BA1253" t="str">
            <v>Yes</v>
          </cell>
        </row>
        <row r="1254">
          <cell r="A1254" t="str">
            <v>JAN 21</v>
          </cell>
          <cell r="B1254">
            <v>1104</v>
          </cell>
          <cell r="C1254" t="str">
            <v>C49SZX20210019JY</v>
          </cell>
          <cell r="D1254" t="str">
            <v>晟锦威</v>
          </cell>
          <cell r="E1254" t="str">
            <v>YSM10</v>
          </cell>
          <cell r="F1254" t="str">
            <v>#04459</v>
          </cell>
          <cell r="G1254" t="e">
            <v>#REF!</v>
          </cell>
          <cell r="H1254" t="e">
            <v>#REF!</v>
          </cell>
          <cell r="I1254" t="str">
            <v>R-&gt;L</v>
          </cell>
          <cell r="J1254" t="str">
            <v>MVC</v>
          </cell>
          <cell r="K1254">
            <v>1</v>
          </cell>
          <cell r="L1254">
            <v>110403</v>
          </cell>
          <cell r="M1254" t="str">
            <v>MAY 21</v>
          </cell>
          <cell r="N1254">
            <v>44329</v>
          </cell>
          <cell r="O1254">
            <v>11116571</v>
          </cell>
          <cell r="P1254">
            <v>8000000</v>
          </cell>
          <cell r="Q1254">
            <v>44333</v>
          </cell>
          <cell r="R1254" t="str">
            <v>No</v>
          </cell>
          <cell r="S1254" t="str">
            <v>C49</v>
          </cell>
          <cell r="T1254" t="str">
            <v>SOUTH</v>
          </cell>
          <cell r="U1254" t="str">
            <v>深圳</v>
          </cell>
          <cell r="V1254" t="str">
            <v>SZ 深圳</v>
          </cell>
          <cell r="W1254" t="str">
            <v>JY</v>
          </cell>
          <cell r="X1254" t="str">
            <v>JPY</v>
          </cell>
          <cell r="Y1254">
            <v>8000000</v>
          </cell>
          <cell r="Z1254">
            <v>1</v>
          </cell>
          <cell r="AA1254">
            <v>8000000</v>
          </cell>
          <cell r="AB1254">
            <v>7.6799999999999993E-2</v>
          </cell>
          <cell r="AC1254">
            <v>614400</v>
          </cell>
          <cell r="AD1254">
            <v>73728</v>
          </cell>
          <cell r="AE1254">
            <v>0.12</v>
          </cell>
          <cell r="AF1254">
            <v>44223</v>
          </cell>
          <cell r="AG1254" t="str">
            <v>DAP SZ</v>
          </cell>
          <cell r="AK1254">
            <v>0.1</v>
          </cell>
          <cell r="AL1254">
            <v>800000</v>
          </cell>
          <cell r="AM1254">
            <v>44197</v>
          </cell>
          <cell r="AN1254" t="str">
            <v>Yes</v>
          </cell>
          <cell r="AO1254">
            <v>0.9</v>
          </cell>
          <cell r="AP1254">
            <v>7200000</v>
          </cell>
          <cell r="AQ1254">
            <v>44327</v>
          </cell>
          <cell r="AR1254">
            <v>44327</v>
          </cell>
          <cell r="AS1254">
            <v>0</v>
          </cell>
          <cell r="AT1254">
            <v>0</v>
          </cell>
          <cell r="AX1254" t="str">
            <v>Yes</v>
          </cell>
          <cell r="AZ1254" t="str">
            <v>Y</v>
          </cell>
          <cell r="BA1254" t="str">
            <v>Yes</v>
          </cell>
        </row>
        <row r="1255">
          <cell r="A1255" t="str">
            <v>JAN 21</v>
          </cell>
          <cell r="B1255">
            <v>1105</v>
          </cell>
          <cell r="C1255" t="str">
            <v>C49SZX20210029DZ</v>
          </cell>
          <cell r="D1255" t="str">
            <v>嘉裕</v>
          </cell>
          <cell r="E1255" t="str">
            <v>YSM20R-2</v>
          </cell>
          <cell r="F1255" t="str">
            <v>#04342</v>
          </cell>
          <cell r="G1255" t="e">
            <v>#REF!</v>
          </cell>
          <cell r="H1255" t="e">
            <v>#REF!</v>
          </cell>
          <cell r="I1255" t="str">
            <v>L-&gt;R</v>
          </cell>
          <cell r="J1255" t="str">
            <v>No</v>
          </cell>
          <cell r="K1255">
            <v>1</v>
          </cell>
          <cell r="L1255">
            <v>110245</v>
          </cell>
          <cell r="M1255" t="str">
            <v>APR 21</v>
          </cell>
          <cell r="N1255">
            <v>44313</v>
          </cell>
          <cell r="O1255">
            <v>11116562</v>
          </cell>
          <cell r="P1255">
            <v>24630000</v>
          </cell>
          <cell r="Q1255">
            <v>44287</v>
          </cell>
          <cell r="R1255" t="str">
            <v>No</v>
          </cell>
          <cell r="S1255" t="str">
            <v>C49</v>
          </cell>
          <cell r="T1255" t="str">
            <v>SOUTH</v>
          </cell>
          <cell r="U1255" t="str">
            <v>深圳</v>
          </cell>
          <cell r="V1255" t="str">
            <v>SZ 深圳</v>
          </cell>
          <cell r="W1255" t="str">
            <v>DZ</v>
          </cell>
          <cell r="X1255" t="str">
            <v>JPY</v>
          </cell>
          <cell r="Y1255">
            <v>24630000</v>
          </cell>
          <cell r="Z1255">
            <v>1</v>
          </cell>
          <cell r="AA1255">
            <v>24630000</v>
          </cell>
          <cell r="AB1255">
            <v>7.6799999999999993E-2</v>
          </cell>
          <cell r="AC1255">
            <v>1891583.9999999998</v>
          </cell>
          <cell r="AD1255">
            <v>226990.07999999996</v>
          </cell>
          <cell r="AE1255">
            <v>0.12</v>
          </cell>
          <cell r="AF1255">
            <v>44224</v>
          </cell>
          <cell r="AG1255" t="str">
            <v>CIF HK</v>
          </cell>
          <cell r="AK1255">
            <v>0.3</v>
          </cell>
          <cell r="AL1255">
            <v>7389000</v>
          </cell>
          <cell r="AM1255">
            <v>44197</v>
          </cell>
          <cell r="AN1255" t="str">
            <v>Yes</v>
          </cell>
          <cell r="AO1255">
            <v>0.7</v>
          </cell>
          <cell r="AP1255">
            <v>17241000</v>
          </cell>
          <cell r="AQ1255">
            <v>44312</v>
          </cell>
          <cell r="AR1255">
            <v>44312</v>
          </cell>
          <cell r="AS1255">
            <v>0</v>
          </cell>
          <cell r="AT1255">
            <v>0</v>
          </cell>
          <cell r="AX1255" t="str">
            <v>Yes</v>
          </cell>
        </row>
        <row r="1256">
          <cell r="A1256" t="str">
            <v>JAN 21</v>
          </cell>
          <cell r="B1256">
            <v>1106</v>
          </cell>
          <cell r="C1256" t="str">
            <v>C49SZX20210038SX</v>
          </cell>
          <cell r="D1256" t="str">
            <v>赛美达</v>
          </cell>
          <cell r="E1256" t="str">
            <v>YSM20R-2</v>
          </cell>
          <cell r="F1256" t="str">
            <v>#78325</v>
          </cell>
          <cell r="G1256" t="e">
            <v>#REF!</v>
          </cell>
          <cell r="H1256" t="e">
            <v>#REF!</v>
          </cell>
          <cell r="I1256" t="str">
            <v>L-&gt;R</v>
          </cell>
          <cell r="J1256" t="str">
            <v>No</v>
          </cell>
          <cell r="K1256">
            <v>1</v>
          </cell>
          <cell r="L1256">
            <v>110133</v>
          </cell>
          <cell r="M1256" t="str">
            <v>APR 21</v>
          </cell>
          <cell r="N1256">
            <v>44288</v>
          </cell>
          <cell r="O1256">
            <v>11116555</v>
          </cell>
          <cell r="P1256">
            <v>13000000</v>
          </cell>
          <cell r="Q1256">
            <v>44299</v>
          </cell>
          <cell r="R1256" t="str">
            <v>No</v>
          </cell>
          <cell r="S1256" t="str">
            <v>C49</v>
          </cell>
          <cell r="T1256" t="str">
            <v>SOUTH</v>
          </cell>
          <cell r="U1256" t="str">
            <v>深圳</v>
          </cell>
          <cell r="V1256" t="str">
            <v>SZ 深圳</v>
          </cell>
          <cell r="W1256" t="str">
            <v>SX</v>
          </cell>
          <cell r="X1256" t="str">
            <v>JPY</v>
          </cell>
          <cell r="Y1256">
            <v>13000000</v>
          </cell>
          <cell r="Z1256">
            <v>1</v>
          </cell>
          <cell r="AA1256">
            <v>13000000</v>
          </cell>
          <cell r="AB1256">
            <v>7.6799999999999993E-2</v>
          </cell>
          <cell r="AC1256">
            <v>998399.99999999988</v>
          </cell>
          <cell r="AD1256">
            <v>119807.99999999999</v>
          </cell>
          <cell r="AE1256">
            <v>0.12</v>
          </cell>
          <cell r="AF1256">
            <v>44225</v>
          </cell>
          <cell r="AG1256" t="str">
            <v>DAP SZ</v>
          </cell>
          <cell r="AK1256">
            <v>0.2</v>
          </cell>
          <cell r="AL1256">
            <v>2600000</v>
          </cell>
          <cell r="AM1256">
            <v>44228</v>
          </cell>
          <cell r="AN1256" t="str">
            <v>Yes</v>
          </cell>
          <cell r="AO1256">
            <v>0.8</v>
          </cell>
          <cell r="AP1256">
            <v>10400000</v>
          </cell>
          <cell r="AQ1256">
            <v>44285</v>
          </cell>
          <cell r="AR1256">
            <v>44285</v>
          </cell>
          <cell r="AS1256">
            <v>0</v>
          </cell>
          <cell r="AT1256">
            <v>0</v>
          </cell>
          <cell r="AX1256" t="str">
            <v>Yes</v>
          </cell>
          <cell r="AZ1256" t="str">
            <v>Y</v>
          </cell>
          <cell r="BA1256" t="str">
            <v>Yes</v>
          </cell>
        </row>
        <row r="1257">
          <cell r="A1257" t="str">
            <v>JAN 21</v>
          </cell>
          <cell r="B1257">
            <v>1107</v>
          </cell>
          <cell r="C1257" t="str">
            <v>C49SZX20210038SX</v>
          </cell>
          <cell r="D1257" t="str">
            <v>赛美达</v>
          </cell>
          <cell r="E1257" t="str">
            <v>YSM10</v>
          </cell>
          <cell r="F1257" t="str">
            <v>#78325</v>
          </cell>
          <cell r="G1257" t="e">
            <v>#REF!</v>
          </cell>
          <cell r="H1257" t="e">
            <v>#REF!</v>
          </cell>
          <cell r="I1257" t="str">
            <v>R-&gt;L</v>
          </cell>
          <cell r="J1257" t="str">
            <v>MVC</v>
          </cell>
          <cell r="K1257">
            <v>1</v>
          </cell>
          <cell r="L1257">
            <v>110173</v>
          </cell>
          <cell r="M1257" t="str">
            <v>APR 21</v>
          </cell>
          <cell r="N1257">
            <v>44288</v>
          </cell>
          <cell r="O1257">
            <v>11116555</v>
          </cell>
          <cell r="P1257">
            <v>7907000</v>
          </cell>
          <cell r="Q1257">
            <v>44287</v>
          </cell>
          <cell r="R1257" t="str">
            <v>No</v>
          </cell>
          <cell r="S1257" t="str">
            <v>C49</v>
          </cell>
          <cell r="T1257" t="str">
            <v>SOUTH</v>
          </cell>
          <cell r="U1257" t="str">
            <v>深圳</v>
          </cell>
          <cell r="V1257" t="str">
            <v>SZ 深圳</v>
          </cell>
          <cell r="W1257" t="str">
            <v>SX</v>
          </cell>
          <cell r="X1257" t="str">
            <v>JPY</v>
          </cell>
          <cell r="Y1257">
            <v>7907000</v>
          </cell>
          <cell r="Z1257">
            <v>1</v>
          </cell>
          <cell r="AA1257">
            <v>7907000</v>
          </cell>
          <cell r="AB1257">
            <v>7.6799999999999993E-2</v>
          </cell>
          <cell r="AC1257">
            <v>607257.59999999998</v>
          </cell>
          <cell r="AD1257">
            <v>72870.911999999997</v>
          </cell>
          <cell r="AE1257">
            <v>0.12</v>
          </cell>
          <cell r="AF1257">
            <v>44225</v>
          </cell>
          <cell r="AG1257" t="str">
            <v>DAP SZ</v>
          </cell>
          <cell r="AK1257">
            <v>0.2</v>
          </cell>
          <cell r="AL1257">
            <v>1581400</v>
          </cell>
          <cell r="AM1257">
            <v>44228</v>
          </cell>
          <cell r="AN1257" t="str">
            <v>Yes</v>
          </cell>
          <cell r="AO1257">
            <v>0.8</v>
          </cell>
          <cell r="AP1257">
            <v>6325600</v>
          </cell>
          <cell r="AQ1257">
            <v>44285</v>
          </cell>
          <cell r="AR1257">
            <v>44285</v>
          </cell>
          <cell r="AS1257">
            <v>0</v>
          </cell>
          <cell r="AT1257">
            <v>0</v>
          </cell>
          <cell r="AX1257" t="str">
            <v>Yes</v>
          </cell>
          <cell r="AZ1257" t="str">
            <v>Y</v>
          </cell>
          <cell r="BA1257" t="str">
            <v>Yes</v>
          </cell>
        </row>
        <row r="1258">
          <cell r="A1258" t="str">
            <v>JAN 21</v>
          </cell>
          <cell r="B1258">
            <v>1108</v>
          </cell>
          <cell r="C1258" t="str">
            <v>C49SZX20210030SX</v>
          </cell>
          <cell r="D1258" t="str">
            <v>华汛</v>
          </cell>
          <cell r="E1258" t="str">
            <v>YSM10</v>
          </cell>
          <cell r="F1258" t="str">
            <v>#00885</v>
          </cell>
          <cell r="G1258" t="e">
            <v>#REF!</v>
          </cell>
          <cell r="H1258" t="e">
            <v>#REF!</v>
          </cell>
          <cell r="I1258" t="str">
            <v>L-&gt;R</v>
          </cell>
          <cell r="J1258" t="str">
            <v>MVC</v>
          </cell>
          <cell r="K1258">
            <v>1</v>
          </cell>
          <cell r="L1258">
            <v>110244</v>
          </cell>
          <cell r="M1258" t="str">
            <v>MAY 21</v>
          </cell>
          <cell r="N1258">
            <v>44340</v>
          </cell>
          <cell r="O1258">
            <v>11116588</v>
          </cell>
          <cell r="P1258">
            <v>6950000</v>
          </cell>
          <cell r="Q1258">
            <v>44344</v>
          </cell>
          <cell r="R1258" t="str">
            <v>No</v>
          </cell>
          <cell r="S1258" t="str">
            <v>C49</v>
          </cell>
          <cell r="T1258" t="str">
            <v>SOUTH</v>
          </cell>
          <cell r="U1258" t="str">
            <v>深圳</v>
          </cell>
          <cell r="V1258" t="str">
            <v>SZ 深圳</v>
          </cell>
          <cell r="W1258" t="str">
            <v>SX</v>
          </cell>
          <cell r="X1258" t="str">
            <v>JPY</v>
          </cell>
          <cell r="Y1258">
            <v>6950000</v>
          </cell>
          <cell r="Z1258">
            <v>1</v>
          </cell>
          <cell r="AA1258">
            <v>6950000</v>
          </cell>
          <cell r="AB1258">
            <v>7.6799999999999993E-2</v>
          </cell>
          <cell r="AC1258">
            <v>533760</v>
          </cell>
          <cell r="AD1258">
            <v>64051.199999999997</v>
          </cell>
          <cell r="AE1258">
            <v>0.12</v>
          </cell>
          <cell r="AF1258">
            <v>44222</v>
          </cell>
          <cell r="AG1258" t="str">
            <v>DAP SZ</v>
          </cell>
          <cell r="AK1258">
            <v>0.1</v>
          </cell>
          <cell r="AL1258">
            <v>695000</v>
          </cell>
          <cell r="AM1258">
            <v>44234</v>
          </cell>
          <cell r="AN1258" t="str">
            <v>Yes</v>
          </cell>
          <cell r="AO1258">
            <v>0.9</v>
          </cell>
          <cell r="AP1258">
            <v>6255000</v>
          </cell>
          <cell r="AQ1258">
            <v>44334</v>
          </cell>
          <cell r="AR1258">
            <v>44334</v>
          </cell>
          <cell r="AS1258">
            <v>0</v>
          </cell>
          <cell r="AT1258">
            <v>0</v>
          </cell>
          <cell r="AX1258" t="str">
            <v>Yes</v>
          </cell>
          <cell r="AZ1258" t="str">
            <v>Y</v>
          </cell>
          <cell r="BA1258" t="str">
            <v>Yes</v>
          </cell>
        </row>
        <row r="1259">
          <cell r="A1259" t="str">
            <v>FEB 21</v>
          </cell>
          <cell r="B1259">
            <v>1109</v>
          </cell>
          <cell r="C1259" t="str">
            <v>C49SZX20210037SX</v>
          </cell>
          <cell r="D1259" t="str">
            <v>模鑫</v>
          </cell>
          <cell r="E1259" t="str">
            <v>YSM20R-2</v>
          </cell>
          <cell r="G1259" t="e">
            <v>#REF!</v>
          </cell>
          <cell r="H1259" t="e">
            <v>#REF!</v>
          </cell>
          <cell r="I1259" t="str">
            <v>L-&gt;R</v>
          </cell>
          <cell r="J1259" t="str">
            <v>No</v>
          </cell>
          <cell r="K1259">
            <v>1</v>
          </cell>
          <cell r="L1259" t="str">
            <v>110107（拆单110209）</v>
          </cell>
          <cell r="M1259" t="str">
            <v>MAR 21</v>
          </cell>
          <cell r="N1259">
            <v>44278</v>
          </cell>
          <cell r="O1259">
            <v>11116542</v>
          </cell>
          <cell r="P1259">
            <v>14000000</v>
          </cell>
          <cell r="Q1259">
            <v>44279</v>
          </cell>
          <cell r="R1259" t="str">
            <v>Yes</v>
          </cell>
          <cell r="S1259" t="str">
            <v>C49</v>
          </cell>
          <cell r="T1259" t="str">
            <v>SOUTH</v>
          </cell>
          <cell r="U1259" t="str">
            <v>深圳</v>
          </cell>
          <cell r="V1259" t="str">
            <v>SZ 深圳</v>
          </cell>
          <cell r="W1259" t="str">
            <v>SX</v>
          </cell>
          <cell r="X1259" t="str">
            <v>JPY</v>
          </cell>
          <cell r="Y1259">
            <v>14000000</v>
          </cell>
          <cell r="Z1259">
            <v>1</v>
          </cell>
          <cell r="AA1259">
            <v>14000000</v>
          </cell>
          <cell r="AB1259">
            <v>7.5700000000000003E-2</v>
          </cell>
          <cell r="AC1259">
            <v>1059800</v>
          </cell>
          <cell r="AD1259">
            <v>127176</v>
          </cell>
          <cell r="AE1259">
            <v>0.12</v>
          </cell>
          <cell r="AF1259">
            <v>44228</v>
          </cell>
          <cell r="AG1259" t="str">
            <v>DAP SZ</v>
          </cell>
          <cell r="AK1259">
            <v>0.1</v>
          </cell>
          <cell r="AL1259">
            <v>1400000</v>
          </cell>
          <cell r="AM1259">
            <v>44231</v>
          </cell>
          <cell r="AN1259" t="str">
            <v>Yes</v>
          </cell>
          <cell r="AO1259">
            <v>0.9</v>
          </cell>
          <cell r="AP1259">
            <v>12600000</v>
          </cell>
          <cell r="AQ1259">
            <v>44273</v>
          </cell>
          <cell r="AR1259">
            <v>44273</v>
          </cell>
          <cell r="AS1259">
            <v>0</v>
          </cell>
          <cell r="AT1259">
            <v>0</v>
          </cell>
          <cell r="AX1259" t="str">
            <v>Yes</v>
          </cell>
          <cell r="AZ1259" t="str">
            <v>Y</v>
          </cell>
          <cell r="BA1259" t="str">
            <v>Yes</v>
          </cell>
        </row>
        <row r="1260">
          <cell r="A1260" t="str">
            <v>FEB 21</v>
          </cell>
          <cell r="B1260">
            <v>1110</v>
          </cell>
          <cell r="C1260" t="str">
            <v>C49SZX20210037SX</v>
          </cell>
          <cell r="D1260" t="str">
            <v>模鑫</v>
          </cell>
          <cell r="E1260" t="str">
            <v>YSM10</v>
          </cell>
          <cell r="G1260" t="e">
            <v>#REF!</v>
          </cell>
          <cell r="H1260" t="e">
            <v>#REF!</v>
          </cell>
          <cell r="I1260" t="str">
            <v>L-&gt;R</v>
          </cell>
          <cell r="J1260" t="str">
            <v>MVC</v>
          </cell>
          <cell r="K1260">
            <v>1</v>
          </cell>
          <cell r="L1260">
            <v>110131</v>
          </cell>
          <cell r="M1260" t="str">
            <v>MAR 21</v>
          </cell>
          <cell r="N1260">
            <v>44278</v>
          </cell>
          <cell r="O1260">
            <v>11116542</v>
          </cell>
          <cell r="P1260">
            <v>10000000</v>
          </cell>
          <cell r="Q1260">
            <v>44279</v>
          </cell>
          <cell r="R1260" t="str">
            <v>Yes</v>
          </cell>
          <cell r="S1260" t="str">
            <v>C49</v>
          </cell>
          <cell r="T1260" t="str">
            <v>SOUTH</v>
          </cell>
          <cell r="U1260" t="str">
            <v>深圳</v>
          </cell>
          <cell r="V1260" t="str">
            <v>SZ 深圳</v>
          </cell>
          <cell r="W1260" t="str">
            <v>SX</v>
          </cell>
          <cell r="X1260" t="str">
            <v>JPY</v>
          </cell>
          <cell r="Y1260">
            <v>10000000</v>
          </cell>
          <cell r="Z1260">
            <v>1</v>
          </cell>
          <cell r="AA1260">
            <v>10000000</v>
          </cell>
          <cell r="AB1260">
            <v>7.5700000000000003E-2</v>
          </cell>
          <cell r="AC1260">
            <v>757000</v>
          </cell>
          <cell r="AD1260">
            <v>90840</v>
          </cell>
          <cell r="AE1260">
            <v>0.12</v>
          </cell>
          <cell r="AF1260">
            <v>44228</v>
          </cell>
          <cell r="AG1260" t="str">
            <v>DAP SZ</v>
          </cell>
          <cell r="AK1260">
            <v>0.1</v>
          </cell>
          <cell r="AL1260">
            <v>1000000</v>
          </cell>
          <cell r="AM1260">
            <v>44231</v>
          </cell>
          <cell r="AN1260" t="str">
            <v>Yes</v>
          </cell>
          <cell r="AO1260">
            <v>0.9</v>
          </cell>
          <cell r="AP1260">
            <v>9000000</v>
          </cell>
          <cell r="AQ1260">
            <v>44273</v>
          </cell>
          <cell r="AR1260">
            <v>44273</v>
          </cell>
          <cell r="AS1260">
            <v>0</v>
          </cell>
          <cell r="AT1260">
            <v>0</v>
          </cell>
          <cell r="AX1260" t="str">
            <v>Yes</v>
          </cell>
          <cell r="AZ1260" t="str">
            <v>Y</v>
          </cell>
          <cell r="BA1260" t="str">
            <v>Yes</v>
          </cell>
        </row>
        <row r="1261">
          <cell r="A1261" t="str">
            <v>JAN 21</v>
          </cell>
          <cell r="B1261">
            <v>1111</v>
          </cell>
          <cell r="C1261" t="str">
            <v>C49SZX20210032JL</v>
          </cell>
          <cell r="D1261" t="str">
            <v>捷舜诚</v>
          </cell>
          <cell r="E1261" t="str">
            <v>YSM20R-2</v>
          </cell>
          <cell r="F1261" t="str">
            <v>#71843</v>
          </cell>
          <cell r="G1261" t="e">
            <v>#REF!</v>
          </cell>
          <cell r="H1261" t="e">
            <v>#REF!</v>
          </cell>
          <cell r="I1261" t="str">
            <v>L-&gt;R</v>
          </cell>
          <cell r="J1261" t="str">
            <v>MVC</v>
          </cell>
          <cell r="K1261">
            <v>1</v>
          </cell>
          <cell r="L1261">
            <v>110132</v>
          </cell>
          <cell r="M1261" t="str">
            <v>FEB 21</v>
          </cell>
          <cell r="R1261" t="str">
            <v>No</v>
          </cell>
          <cell r="S1261" t="str">
            <v>C49</v>
          </cell>
          <cell r="T1261" t="str">
            <v>SOUTH</v>
          </cell>
          <cell r="U1261" t="str">
            <v>深圳</v>
          </cell>
          <cell r="V1261" t="str">
            <v>SZ 深圳</v>
          </cell>
          <cell r="W1261" t="str">
            <v>JL</v>
          </cell>
          <cell r="X1261" t="str">
            <v>JPY</v>
          </cell>
          <cell r="Y1261">
            <v>11570000</v>
          </cell>
          <cell r="Z1261">
            <v>1</v>
          </cell>
          <cell r="AA1261">
            <v>11570000</v>
          </cell>
          <cell r="AB1261">
            <v>7.6799999999999993E-2</v>
          </cell>
          <cell r="AC1261">
            <v>888575.99999999988</v>
          </cell>
          <cell r="AD1261">
            <v>106629.11999999998</v>
          </cell>
          <cell r="AE1261">
            <v>0.12</v>
          </cell>
          <cell r="AF1261">
            <v>44225</v>
          </cell>
          <cell r="AG1261" t="str">
            <v>DAP SZ</v>
          </cell>
          <cell r="AK1261">
            <v>0.1</v>
          </cell>
          <cell r="AL1261">
            <v>1157000</v>
          </cell>
          <cell r="AM1261">
            <v>44234</v>
          </cell>
          <cell r="AN1261" t="str">
            <v>Yes</v>
          </cell>
          <cell r="AO1261">
            <v>0.9</v>
          </cell>
          <cell r="AP1261">
            <v>10413000</v>
          </cell>
          <cell r="AQ1261">
            <v>44264</v>
          </cell>
          <cell r="AR1261">
            <v>44264</v>
          </cell>
          <cell r="AS1261">
            <v>0</v>
          </cell>
          <cell r="AT1261">
            <v>0</v>
          </cell>
          <cell r="AX1261" t="str">
            <v>Yes</v>
          </cell>
          <cell r="AZ1261" t="str">
            <v>Y</v>
          </cell>
          <cell r="BA1261" t="str">
            <v>Yes</v>
          </cell>
        </row>
        <row r="1262">
          <cell r="A1262" t="str">
            <v>JAN 21</v>
          </cell>
          <cell r="B1262">
            <v>1112</v>
          </cell>
          <cell r="C1262" t="str">
            <v>C49SZX20210032JL</v>
          </cell>
          <cell r="D1262" t="str">
            <v>捷舜诚</v>
          </cell>
          <cell r="E1262" t="str">
            <v>YSM20R-2</v>
          </cell>
          <cell r="F1262" t="str">
            <v>#71843</v>
          </cell>
          <cell r="G1262" t="e">
            <v>#REF!</v>
          </cell>
          <cell r="H1262" t="e">
            <v>#REF!</v>
          </cell>
          <cell r="I1262" t="str">
            <v>L-&gt;R</v>
          </cell>
          <cell r="J1262" t="str">
            <v>MVC</v>
          </cell>
          <cell r="K1262">
            <v>1</v>
          </cell>
          <cell r="L1262">
            <v>110152</v>
          </cell>
          <cell r="M1262" t="str">
            <v>MAR 21</v>
          </cell>
          <cell r="R1262" t="str">
            <v>No</v>
          </cell>
          <cell r="S1262" t="str">
            <v>C49</v>
          </cell>
          <cell r="T1262" t="str">
            <v>SOUTH</v>
          </cell>
          <cell r="U1262" t="str">
            <v>深圳</v>
          </cell>
          <cell r="V1262" t="str">
            <v>SZ 深圳</v>
          </cell>
          <cell r="W1262" t="str">
            <v>JL</v>
          </cell>
          <cell r="X1262" t="str">
            <v>JPY</v>
          </cell>
          <cell r="Y1262">
            <v>11570000</v>
          </cell>
          <cell r="Z1262">
            <v>1</v>
          </cell>
          <cell r="AA1262">
            <v>11570000</v>
          </cell>
          <cell r="AB1262">
            <v>7.6799999999999993E-2</v>
          </cell>
          <cell r="AC1262">
            <v>888575.99999999988</v>
          </cell>
          <cell r="AD1262">
            <v>106629.11999999998</v>
          </cell>
          <cell r="AE1262">
            <v>0.12</v>
          </cell>
          <cell r="AF1262">
            <v>44225</v>
          </cell>
          <cell r="AG1262" t="str">
            <v>DAP SZ</v>
          </cell>
          <cell r="AK1262">
            <v>0.1</v>
          </cell>
          <cell r="AL1262">
            <v>1157000</v>
          </cell>
          <cell r="AM1262">
            <v>44234</v>
          </cell>
          <cell r="AN1262" t="str">
            <v>Yes</v>
          </cell>
          <cell r="AO1262">
            <v>0.9</v>
          </cell>
          <cell r="AP1262">
            <v>10413000</v>
          </cell>
          <cell r="AQ1262">
            <v>44264</v>
          </cell>
          <cell r="AR1262">
            <v>44264</v>
          </cell>
          <cell r="AS1262">
            <v>0</v>
          </cell>
          <cell r="AT1262">
            <v>0</v>
          </cell>
          <cell r="AX1262" t="str">
            <v>Yes</v>
          </cell>
          <cell r="AZ1262" t="str">
            <v>Y</v>
          </cell>
          <cell r="BA1262" t="str">
            <v>Yes</v>
          </cell>
        </row>
        <row r="1263">
          <cell r="A1263" t="str">
            <v>JAN 21</v>
          </cell>
          <cell r="B1263">
            <v>1113</v>
          </cell>
          <cell r="C1263" t="str">
            <v>C49SZX20210032JL</v>
          </cell>
          <cell r="D1263" t="str">
            <v>捷舜诚</v>
          </cell>
          <cell r="E1263" t="str">
            <v>YSM20R-2</v>
          </cell>
          <cell r="F1263" t="str">
            <v>#71843</v>
          </cell>
          <cell r="G1263" t="e">
            <v>#REF!</v>
          </cell>
          <cell r="H1263" t="e">
            <v>#REF!</v>
          </cell>
          <cell r="I1263" t="str">
            <v>L-&gt;R</v>
          </cell>
          <cell r="J1263" t="str">
            <v>MVC</v>
          </cell>
          <cell r="K1263">
            <v>1</v>
          </cell>
          <cell r="L1263">
            <v>110152</v>
          </cell>
          <cell r="M1263" t="str">
            <v>MAR 21</v>
          </cell>
          <cell r="R1263" t="str">
            <v>No</v>
          </cell>
          <cell r="S1263" t="str">
            <v>C49</v>
          </cell>
          <cell r="T1263" t="str">
            <v>SOUTH</v>
          </cell>
          <cell r="U1263" t="str">
            <v>深圳</v>
          </cell>
          <cell r="V1263" t="str">
            <v>SZ 深圳</v>
          </cell>
          <cell r="W1263" t="str">
            <v>JL</v>
          </cell>
          <cell r="X1263" t="str">
            <v>JPY</v>
          </cell>
          <cell r="Y1263">
            <v>11570000</v>
          </cell>
          <cell r="Z1263">
            <v>1</v>
          </cell>
          <cell r="AA1263">
            <v>11570000</v>
          </cell>
          <cell r="AB1263">
            <v>7.6799999999999993E-2</v>
          </cell>
          <cell r="AC1263">
            <v>888575.99999999988</v>
          </cell>
          <cell r="AD1263">
            <v>106629.11999999998</v>
          </cell>
          <cell r="AE1263">
            <v>0.12</v>
          </cell>
          <cell r="AF1263">
            <v>44225</v>
          </cell>
          <cell r="AG1263" t="str">
            <v>DAP SZ</v>
          </cell>
          <cell r="AK1263">
            <v>0.1</v>
          </cell>
          <cell r="AL1263">
            <v>1157000</v>
          </cell>
          <cell r="AM1263">
            <v>44234</v>
          </cell>
          <cell r="AN1263" t="str">
            <v>Yes</v>
          </cell>
          <cell r="AO1263">
            <v>0.9</v>
          </cell>
          <cell r="AP1263">
            <v>10413000</v>
          </cell>
          <cell r="AQ1263">
            <v>44264</v>
          </cell>
          <cell r="AR1263">
            <v>44264</v>
          </cell>
          <cell r="AS1263">
            <v>0</v>
          </cell>
          <cell r="AT1263">
            <v>0</v>
          </cell>
          <cell r="AX1263" t="str">
            <v>Yes</v>
          </cell>
          <cell r="AZ1263" t="str">
            <v>Y</v>
          </cell>
          <cell r="BA1263" t="str">
            <v>Yes</v>
          </cell>
        </row>
        <row r="1264">
          <cell r="A1264" t="str">
            <v>JAN 21</v>
          </cell>
          <cell r="B1264">
            <v>1114</v>
          </cell>
          <cell r="C1264" t="str">
            <v>C49SZX20210032JL</v>
          </cell>
          <cell r="D1264" t="str">
            <v>捷舜诚</v>
          </cell>
          <cell r="E1264" t="str">
            <v>YSM10</v>
          </cell>
          <cell r="F1264" t="str">
            <v>#71843</v>
          </cell>
          <cell r="G1264" t="e">
            <v>#REF!</v>
          </cell>
          <cell r="H1264" t="e">
            <v>#REF!</v>
          </cell>
          <cell r="I1264" t="str">
            <v>L-&gt;R</v>
          </cell>
          <cell r="J1264" t="str">
            <v>MVC</v>
          </cell>
          <cell r="K1264">
            <v>1</v>
          </cell>
          <cell r="L1264" t="str">
            <v>110096（拆单110241）</v>
          </cell>
          <cell r="M1264" t="str">
            <v>FEB 21</v>
          </cell>
          <cell r="R1264" t="str">
            <v>No</v>
          </cell>
          <cell r="S1264" t="str">
            <v>C49</v>
          </cell>
          <cell r="T1264" t="str">
            <v>SOUTH</v>
          </cell>
          <cell r="U1264" t="str">
            <v>深圳</v>
          </cell>
          <cell r="V1264" t="str">
            <v>SZ 深圳</v>
          </cell>
          <cell r="W1264" t="str">
            <v>JL</v>
          </cell>
          <cell r="X1264" t="str">
            <v>JPY</v>
          </cell>
          <cell r="Y1264">
            <v>8150000</v>
          </cell>
          <cell r="Z1264">
            <v>1</v>
          </cell>
          <cell r="AA1264">
            <v>8150000</v>
          </cell>
          <cell r="AB1264">
            <v>7.6799999999999993E-2</v>
          </cell>
          <cell r="AC1264">
            <v>625920</v>
          </cell>
          <cell r="AD1264">
            <v>75110.399999999994</v>
          </cell>
          <cell r="AE1264">
            <v>0.12</v>
          </cell>
          <cell r="AF1264">
            <v>44225</v>
          </cell>
          <cell r="AG1264" t="str">
            <v>DAP SZ</v>
          </cell>
          <cell r="AK1264">
            <v>0.1</v>
          </cell>
          <cell r="AL1264">
            <v>815000</v>
          </cell>
          <cell r="AM1264">
            <v>44234</v>
          </cell>
          <cell r="AN1264" t="str">
            <v>Yes</v>
          </cell>
          <cell r="AO1264">
            <v>0.9</v>
          </cell>
          <cell r="AP1264">
            <v>7335000</v>
          </cell>
          <cell r="AQ1264">
            <v>44264</v>
          </cell>
          <cell r="AR1264">
            <v>44264</v>
          </cell>
          <cell r="AS1264">
            <v>0</v>
          </cell>
          <cell r="AT1264">
            <v>0</v>
          </cell>
          <cell r="AX1264" t="str">
            <v>Yes</v>
          </cell>
          <cell r="AZ1264" t="str">
            <v>Y</v>
          </cell>
          <cell r="BA1264" t="str">
            <v>Yes</v>
          </cell>
        </row>
        <row r="1265">
          <cell r="A1265" t="str">
            <v>JAN 21</v>
          </cell>
          <cell r="B1265">
            <v>1115</v>
          </cell>
          <cell r="C1265" t="str">
            <v>C49SZX20210033JL</v>
          </cell>
          <cell r="D1265" t="str">
            <v>捷舜诚</v>
          </cell>
          <cell r="E1265" t="str">
            <v>YSM20R-2</v>
          </cell>
          <cell r="F1265" t="str">
            <v>#71843</v>
          </cell>
          <cell r="G1265" t="e">
            <v>#REF!</v>
          </cell>
          <cell r="H1265" t="e">
            <v>#REF!</v>
          </cell>
          <cell r="I1265" t="str">
            <v>L-&gt;R</v>
          </cell>
          <cell r="J1265" t="str">
            <v>MVC</v>
          </cell>
          <cell r="K1265">
            <v>1</v>
          </cell>
          <cell r="L1265" t="e">
            <v>#N/A</v>
          </cell>
          <cell r="M1265" t="e">
            <v>#N/A</v>
          </cell>
          <cell r="N1265"/>
          <cell r="O1265"/>
          <cell r="P1265"/>
          <cell r="Q1265"/>
          <cell r="R1265" t="str">
            <v>No</v>
          </cell>
          <cell r="S1265" t="str">
            <v>C49</v>
          </cell>
          <cell r="T1265" t="str">
            <v>SOUTH</v>
          </cell>
          <cell r="U1265" t="str">
            <v>深圳</v>
          </cell>
          <cell r="V1265" t="str">
            <v>SZ 深圳</v>
          </cell>
          <cell r="W1265" t="str">
            <v>JL</v>
          </cell>
          <cell r="X1265" t="str">
            <v>JPY</v>
          </cell>
          <cell r="Y1265">
            <v>11570000</v>
          </cell>
          <cell r="Z1265">
            <v>1</v>
          </cell>
          <cell r="AA1265">
            <v>11570000</v>
          </cell>
          <cell r="AB1265">
            <v>7.6799999999999993E-2</v>
          </cell>
          <cell r="AC1265">
            <v>888575.99999999988</v>
          </cell>
          <cell r="AD1265">
            <v>106629.11999999998</v>
          </cell>
          <cell r="AE1265">
            <v>0.12</v>
          </cell>
          <cell r="AF1265">
            <v>44225</v>
          </cell>
          <cell r="AG1265" t="str">
            <v>DAP SZ</v>
          </cell>
          <cell r="AI1265"/>
          <cell r="AJ1265"/>
          <cell r="AK1265">
            <v>0.1</v>
          </cell>
          <cell r="AL1265">
            <v>1157000</v>
          </cell>
          <cell r="AM1265">
            <v>44258</v>
          </cell>
          <cell r="AN1265" t="str">
            <v>Yes</v>
          </cell>
          <cell r="AO1265">
            <v>0.9</v>
          </cell>
          <cell r="AP1265">
            <v>10413000</v>
          </cell>
          <cell r="AQ1265"/>
          <cell r="AR1265"/>
          <cell r="AS1265">
            <v>0</v>
          </cell>
          <cell r="AT1265">
            <v>0</v>
          </cell>
          <cell r="AV1265"/>
          <cell r="AX1265" t="str">
            <v>Cancel</v>
          </cell>
          <cell r="AY1265"/>
          <cell r="AZ1265"/>
          <cell r="BA1265" t="str">
            <v>Cancel</v>
          </cell>
          <cell r="BB1265" t="str">
            <v>2022/3/25 Ken邮件通知</v>
          </cell>
        </row>
        <row r="1266">
          <cell r="A1266" t="str">
            <v>JAN 21</v>
          </cell>
          <cell r="B1266">
            <v>1116</v>
          </cell>
          <cell r="C1266" t="str">
            <v>C49SZX20210033JL</v>
          </cell>
          <cell r="D1266" t="str">
            <v>捷舜诚</v>
          </cell>
          <cell r="E1266" t="str">
            <v>YSM20R-2</v>
          </cell>
          <cell r="F1266" t="str">
            <v>#71843</v>
          </cell>
          <cell r="G1266" t="e">
            <v>#REF!</v>
          </cell>
          <cell r="H1266" t="e">
            <v>#REF!</v>
          </cell>
          <cell r="I1266" t="str">
            <v>L-&gt;R</v>
          </cell>
          <cell r="J1266" t="str">
            <v>MVC</v>
          </cell>
          <cell r="K1266">
            <v>1</v>
          </cell>
          <cell r="L1266" t="e">
            <v>#N/A</v>
          </cell>
          <cell r="M1266" t="e">
            <v>#N/A</v>
          </cell>
          <cell r="N1266"/>
          <cell r="O1266"/>
          <cell r="P1266"/>
          <cell r="Q1266"/>
          <cell r="R1266" t="str">
            <v>No</v>
          </cell>
          <cell r="S1266" t="str">
            <v>C49</v>
          </cell>
          <cell r="T1266" t="str">
            <v>SOUTH</v>
          </cell>
          <cell r="U1266" t="str">
            <v>深圳</v>
          </cell>
          <cell r="V1266" t="str">
            <v>SZ 深圳</v>
          </cell>
          <cell r="W1266" t="str">
            <v>JL</v>
          </cell>
          <cell r="X1266" t="str">
            <v>JPY</v>
          </cell>
          <cell r="Y1266">
            <v>11570000</v>
          </cell>
          <cell r="Z1266">
            <v>1</v>
          </cell>
          <cell r="AA1266">
            <v>11570000</v>
          </cell>
          <cell r="AB1266">
            <v>7.6799999999999993E-2</v>
          </cell>
          <cell r="AC1266">
            <v>888575.99999999988</v>
          </cell>
          <cell r="AD1266">
            <v>106629.11999999998</v>
          </cell>
          <cell r="AE1266">
            <v>0.12</v>
          </cell>
          <cell r="AF1266">
            <v>44225</v>
          </cell>
          <cell r="AG1266" t="str">
            <v>DAP SZ</v>
          </cell>
          <cell r="AI1266"/>
          <cell r="AJ1266"/>
          <cell r="AK1266">
            <v>0.1</v>
          </cell>
          <cell r="AL1266">
            <v>1157000</v>
          </cell>
          <cell r="AM1266">
            <v>44258</v>
          </cell>
          <cell r="AN1266" t="str">
            <v>Yes</v>
          </cell>
          <cell r="AO1266">
            <v>0.9</v>
          </cell>
          <cell r="AP1266">
            <v>10413000</v>
          </cell>
          <cell r="AQ1266"/>
          <cell r="AR1266"/>
          <cell r="AS1266">
            <v>0</v>
          </cell>
          <cell r="AT1266">
            <v>0</v>
          </cell>
          <cell r="AV1266"/>
          <cell r="AX1266" t="str">
            <v>Cancel</v>
          </cell>
          <cell r="AY1266"/>
          <cell r="AZ1266"/>
          <cell r="BA1266" t="str">
            <v>Cancel</v>
          </cell>
          <cell r="BB1266" t="str">
            <v>2022/3/25 Ken邮件通知</v>
          </cell>
        </row>
        <row r="1267">
          <cell r="A1267" t="str">
            <v>JAN 21</v>
          </cell>
          <cell r="B1267">
            <v>1117</v>
          </cell>
          <cell r="C1267" t="str">
            <v>C49SZX20210033JL</v>
          </cell>
          <cell r="D1267" t="str">
            <v>捷舜诚</v>
          </cell>
          <cell r="E1267" t="str">
            <v>YSM20R-2</v>
          </cell>
          <cell r="F1267" t="str">
            <v>#71843</v>
          </cell>
          <cell r="G1267" t="e">
            <v>#REF!</v>
          </cell>
          <cell r="H1267" t="e">
            <v>#REF!</v>
          </cell>
          <cell r="I1267" t="str">
            <v>L-&gt;R</v>
          </cell>
          <cell r="J1267" t="str">
            <v>MVC</v>
          </cell>
          <cell r="K1267">
            <v>1</v>
          </cell>
          <cell r="L1267" t="e">
            <v>#N/A</v>
          </cell>
          <cell r="M1267" t="e">
            <v>#N/A</v>
          </cell>
          <cell r="N1267"/>
          <cell r="O1267"/>
          <cell r="P1267"/>
          <cell r="Q1267"/>
          <cell r="R1267" t="str">
            <v>No</v>
          </cell>
          <cell r="S1267" t="str">
            <v>C49</v>
          </cell>
          <cell r="T1267" t="str">
            <v>SOUTH</v>
          </cell>
          <cell r="U1267" t="str">
            <v>深圳</v>
          </cell>
          <cell r="V1267" t="str">
            <v>SZ 深圳</v>
          </cell>
          <cell r="W1267" t="str">
            <v>JL</v>
          </cell>
          <cell r="X1267" t="str">
            <v>JPY</v>
          </cell>
          <cell r="Y1267">
            <v>11570000</v>
          </cell>
          <cell r="Z1267">
            <v>1</v>
          </cell>
          <cell r="AA1267">
            <v>11570000</v>
          </cell>
          <cell r="AB1267">
            <v>7.6799999999999993E-2</v>
          </cell>
          <cell r="AC1267">
            <v>888575.99999999988</v>
          </cell>
          <cell r="AD1267">
            <v>106629.11999999998</v>
          </cell>
          <cell r="AE1267">
            <v>0.12</v>
          </cell>
          <cell r="AF1267">
            <v>44225</v>
          </cell>
          <cell r="AG1267" t="str">
            <v>DAP SZ</v>
          </cell>
          <cell r="AI1267"/>
          <cell r="AJ1267"/>
          <cell r="AK1267">
            <v>0.1</v>
          </cell>
          <cell r="AL1267">
            <v>1157000</v>
          </cell>
          <cell r="AM1267">
            <v>44258</v>
          </cell>
          <cell r="AN1267" t="str">
            <v>Yes</v>
          </cell>
          <cell r="AO1267">
            <v>0.9</v>
          </cell>
          <cell r="AP1267">
            <v>10413000</v>
          </cell>
          <cell r="AQ1267"/>
          <cell r="AR1267"/>
          <cell r="AS1267">
            <v>0</v>
          </cell>
          <cell r="AT1267">
            <v>0</v>
          </cell>
          <cell r="AV1267"/>
          <cell r="AX1267" t="str">
            <v>Cancel</v>
          </cell>
          <cell r="AY1267"/>
          <cell r="AZ1267"/>
          <cell r="BA1267" t="str">
            <v>Cancel</v>
          </cell>
          <cell r="BB1267" t="str">
            <v>2022/3/25 Ken邮件通知</v>
          </cell>
        </row>
        <row r="1268">
          <cell r="A1268" t="str">
            <v>JAN 21</v>
          </cell>
          <cell r="B1268">
            <v>1118</v>
          </cell>
          <cell r="C1268" t="str">
            <v>C49SZX20210033JL</v>
          </cell>
          <cell r="D1268" t="str">
            <v>捷舜诚</v>
          </cell>
          <cell r="E1268" t="str">
            <v>YSM10</v>
          </cell>
          <cell r="F1268" t="str">
            <v>#71843</v>
          </cell>
          <cell r="G1268" t="e">
            <v>#REF!</v>
          </cell>
          <cell r="H1268" t="e">
            <v>#REF!</v>
          </cell>
          <cell r="I1268" t="str">
            <v>L-&gt;R</v>
          </cell>
          <cell r="J1268" t="str">
            <v>MVC</v>
          </cell>
          <cell r="K1268">
            <v>1</v>
          </cell>
          <cell r="L1268" t="e">
            <v>#N/A</v>
          </cell>
          <cell r="M1268" t="e">
            <v>#N/A</v>
          </cell>
          <cell r="N1268"/>
          <cell r="O1268"/>
          <cell r="P1268"/>
          <cell r="Q1268"/>
          <cell r="R1268" t="str">
            <v>No</v>
          </cell>
          <cell r="S1268" t="str">
            <v>C49</v>
          </cell>
          <cell r="T1268" t="str">
            <v>SOUTH</v>
          </cell>
          <cell r="U1268" t="str">
            <v>深圳</v>
          </cell>
          <cell r="V1268" t="str">
            <v>SZ 深圳</v>
          </cell>
          <cell r="W1268" t="str">
            <v>JL</v>
          </cell>
          <cell r="X1268" t="str">
            <v>JPY</v>
          </cell>
          <cell r="Y1268">
            <v>8150000</v>
          </cell>
          <cell r="Z1268">
            <v>1</v>
          </cell>
          <cell r="AA1268">
            <v>8150000</v>
          </cell>
          <cell r="AB1268">
            <v>7.6799999999999993E-2</v>
          </cell>
          <cell r="AC1268">
            <v>625920</v>
          </cell>
          <cell r="AD1268">
            <v>75110.399999999994</v>
          </cell>
          <cell r="AE1268">
            <v>0.12</v>
          </cell>
          <cell r="AF1268">
            <v>44225</v>
          </cell>
          <cell r="AG1268" t="str">
            <v>DAP SZ</v>
          </cell>
          <cell r="AI1268"/>
          <cell r="AJ1268"/>
          <cell r="AK1268">
            <v>0.1</v>
          </cell>
          <cell r="AL1268">
            <v>815000</v>
          </cell>
          <cell r="AM1268">
            <v>44258</v>
          </cell>
          <cell r="AN1268" t="str">
            <v>No</v>
          </cell>
          <cell r="AO1268">
            <v>0.9</v>
          </cell>
          <cell r="AP1268">
            <v>7335000</v>
          </cell>
          <cell r="AQ1268"/>
          <cell r="AR1268"/>
          <cell r="AS1268">
            <v>0</v>
          </cell>
          <cell r="AT1268">
            <v>0</v>
          </cell>
          <cell r="AV1268"/>
          <cell r="AX1268" t="str">
            <v>Cancel</v>
          </cell>
          <cell r="AY1268"/>
          <cell r="AZ1268"/>
          <cell r="BA1268" t="str">
            <v>Cancel</v>
          </cell>
          <cell r="BB1268" t="str">
            <v>2022/10/10 Ken微信通知Anna删除</v>
          </cell>
        </row>
        <row r="1269">
          <cell r="A1269" t="str">
            <v>JAN 21</v>
          </cell>
          <cell r="B1269">
            <v>1119</v>
          </cell>
          <cell r="C1269" t="str">
            <v>C49SZX20210011JY</v>
          </cell>
          <cell r="D1269" t="str">
            <v>英拓邦</v>
          </cell>
          <cell r="E1269" t="str">
            <v>YSM20R-2</v>
          </cell>
          <cell r="F1269" t="str">
            <v>#05493</v>
          </cell>
          <cell r="G1269" t="e">
            <v>#REF!</v>
          </cell>
          <cell r="H1269" t="e">
            <v>#REF!</v>
          </cell>
          <cell r="I1269" t="str">
            <v>R-&gt;L</v>
          </cell>
          <cell r="J1269" t="str">
            <v>No</v>
          </cell>
          <cell r="K1269">
            <v>1</v>
          </cell>
          <cell r="L1269" t="str">
            <v>110287（拆单110276）</v>
          </cell>
          <cell r="M1269" t="str">
            <v>MAR 21</v>
          </cell>
          <cell r="N1269">
            <v>44273</v>
          </cell>
          <cell r="O1269">
            <v>11116541</v>
          </cell>
          <cell r="P1269">
            <v>13450000</v>
          </cell>
          <cell r="Q1269">
            <v>44279</v>
          </cell>
          <cell r="R1269" t="str">
            <v>No</v>
          </cell>
          <cell r="S1269" t="str">
            <v>C49</v>
          </cell>
          <cell r="T1269" t="str">
            <v>SOUTH</v>
          </cell>
          <cell r="U1269" t="str">
            <v>深圳</v>
          </cell>
          <cell r="V1269" t="str">
            <v>SZ 深圳</v>
          </cell>
          <cell r="W1269" t="str">
            <v>JY</v>
          </cell>
          <cell r="X1269" t="str">
            <v>JPY</v>
          </cell>
          <cell r="Y1269">
            <v>13450000</v>
          </cell>
          <cell r="Z1269">
            <v>1</v>
          </cell>
          <cell r="AA1269">
            <v>13450000</v>
          </cell>
          <cell r="AB1269">
            <v>7.6799999999999993E-2</v>
          </cell>
          <cell r="AC1269">
            <v>1032959.9999999999</v>
          </cell>
          <cell r="AD1269">
            <v>123955.19999999998</v>
          </cell>
          <cell r="AE1269">
            <v>0.12</v>
          </cell>
          <cell r="AF1269">
            <v>44222</v>
          </cell>
          <cell r="AG1269" t="str">
            <v>CIF HK</v>
          </cell>
          <cell r="AK1269">
            <v>0.1</v>
          </cell>
          <cell r="AL1269">
            <v>1345000</v>
          </cell>
          <cell r="AM1269">
            <v>44228</v>
          </cell>
          <cell r="AN1269" t="str">
            <v>Yes</v>
          </cell>
          <cell r="AO1269">
            <v>0.9</v>
          </cell>
          <cell r="AP1269">
            <v>12105000</v>
          </cell>
          <cell r="AQ1269">
            <v>44273</v>
          </cell>
          <cell r="AR1269">
            <v>44273</v>
          </cell>
          <cell r="AS1269">
            <v>0</v>
          </cell>
          <cell r="AT1269">
            <v>0</v>
          </cell>
          <cell r="AX1269" t="str">
            <v>Yes</v>
          </cell>
          <cell r="AZ1269" t="str">
            <v>Y</v>
          </cell>
          <cell r="BA1269" t="str">
            <v>Yes</v>
          </cell>
        </row>
        <row r="1270">
          <cell r="A1270" t="str">
            <v>JAN 21</v>
          </cell>
          <cell r="B1270">
            <v>1120</v>
          </cell>
          <cell r="C1270" t="str">
            <v>C49SZX20210011JY</v>
          </cell>
          <cell r="D1270" t="str">
            <v>英拓邦</v>
          </cell>
          <cell r="E1270" t="str">
            <v>YSM20R-2</v>
          </cell>
          <cell r="F1270" t="str">
            <v>#05493</v>
          </cell>
          <cell r="G1270" t="e">
            <v>#REF!</v>
          </cell>
          <cell r="H1270" t="e">
            <v>#REF!</v>
          </cell>
          <cell r="I1270" t="str">
            <v>R-&gt;L</v>
          </cell>
          <cell r="J1270" t="str">
            <v>No</v>
          </cell>
          <cell r="K1270">
            <v>1</v>
          </cell>
          <cell r="L1270">
            <v>110176</v>
          </cell>
          <cell r="M1270" t="str">
            <v>MAR 21</v>
          </cell>
          <cell r="N1270">
            <v>44273</v>
          </cell>
          <cell r="O1270">
            <v>11116541</v>
          </cell>
          <cell r="P1270">
            <v>13450000</v>
          </cell>
          <cell r="Q1270">
            <v>44279</v>
          </cell>
          <cell r="R1270" t="str">
            <v>No</v>
          </cell>
          <cell r="S1270" t="str">
            <v>C49</v>
          </cell>
          <cell r="T1270" t="str">
            <v>SOUTH</v>
          </cell>
          <cell r="U1270" t="str">
            <v>深圳</v>
          </cell>
          <cell r="V1270" t="str">
            <v>SZ 深圳</v>
          </cell>
          <cell r="W1270" t="str">
            <v>JY</v>
          </cell>
          <cell r="X1270" t="str">
            <v>JPY</v>
          </cell>
          <cell r="Y1270">
            <v>13450000</v>
          </cell>
          <cell r="Z1270">
            <v>1</v>
          </cell>
          <cell r="AA1270">
            <v>13450000</v>
          </cell>
          <cell r="AB1270">
            <v>7.6799999999999993E-2</v>
          </cell>
          <cell r="AC1270">
            <v>1032959.9999999999</v>
          </cell>
          <cell r="AD1270">
            <v>123955.19999999998</v>
          </cell>
          <cell r="AE1270">
            <v>0.12</v>
          </cell>
          <cell r="AF1270">
            <v>44222</v>
          </cell>
          <cell r="AG1270" t="str">
            <v>CIF HK</v>
          </cell>
          <cell r="AK1270">
            <v>0.1</v>
          </cell>
          <cell r="AL1270">
            <v>1345000</v>
          </cell>
          <cell r="AM1270">
            <v>44229</v>
          </cell>
          <cell r="AN1270" t="str">
            <v>Yes</v>
          </cell>
          <cell r="AO1270">
            <v>0.9</v>
          </cell>
          <cell r="AP1270">
            <v>12105000</v>
          </cell>
          <cell r="AQ1270">
            <v>44273</v>
          </cell>
          <cell r="AR1270">
            <v>44273</v>
          </cell>
          <cell r="AS1270">
            <v>0</v>
          </cell>
          <cell r="AT1270">
            <v>0</v>
          </cell>
          <cell r="AX1270" t="str">
            <v>Yes</v>
          </cell>
          <cell r="AZ1270" t="str">
            <v>Y</v>
          </cell>
          <cell r="BA1270" t="str">
            <v>Yes</v>
          </cell>
        </row>
        <row r="1271">
          <cell r="A1271" t="str">
            <v>JAN 21</v>
          </cell>
          <cell r="B1271">
            <v>1121</v>
          </cell>
          <cell r="C1271" t="str">
            <v>C49SZX20210011JY</v>
          </cell>
          <cell r="D1271" t="str">
            <v>英拓邦</v>
          </cell>
          <cell r="E1271" t="str">
            <v>YSM20R-2</v>
          </cell>
          <cell r="F1271" t="str">
            <v>#05493</v>
          </cell>
          <cell r="G1271" t="e">
            <v>#REF!</v>
          </cell>
          <cell r="H1271" t="e">
            <v>#REF!</v>
          </cell>
          <cell r="I1271" t="str">
            <v>L-&gt;R</v>
          </cell>
          <cell r="J1271" t="str">
            <v>MVC</v>
          </cell>
          <cell r="K1271">
            <v>1</v>
          </cell>
          <cell r="L1271">
            <v>110235</v>
          </cell>
          <cell r="M1271" t="str">
            <v>MAR 21</v>
          </cell>
          <cell r="N1271">
            <v>44273</v>
          </cell>
          <cell r="O1271">
            <v>11116541</v>
          </cell>
          <cell r="P1271">
            <v>13450000</v>
          </cell>
          <cell r="Q1271">
            <v>44279</v>
          </cell>
          <cell r="R1271" t="str">
            <v>No</v>
          </cell>
          <cell r="S1271" t="str">
            <v>C49</v>
          </cell>
          <cell r="T1271" t="str">
            <v>SOUTH</v>
          </cell>
          <cell r="U1271" t="str">
            <v>深圳</v>
          </cell>
          <cell r="V1271" t="str">
            <v>SZ 深圳</v>
          </cell>
          <cell r="W1271" t="str">
            <v>JY</v>
          </cell>
          <cell r="X1271" t="str">
            <v>JPY</v>
          </cell>
          <cell r="Y1271">
            <v>13450000</v>
          </cell>
          <cell r="Z1271">
            <v>1</v>
          </cell>
          <cell r="AA1271">
            <v>13450000</v>
          </cell>
          <cell r="AB1271">
            <v>7.6799999999999993E-2</v>
          </cell>
          <cell r="AC1271">
            <v>1032959.9999999999</v>
          </cell>
          <cell r="AD1271">
            <v>123955.19999999998</v>
          </cell>
          <cell r="AE1271">
            <v>0.12</v>
          </cell>
          <cell r="AF1271">
            <v>44222</v>
          </cell>
          <cell r="AG1271" t="str">
            <v>CIF HK</v>
          </cell>
          <cell r="AK1271">
            <v>0.1</v>
          </cell>
          <cell r="AL1271">
            <v>1345000</v>
          </cell>
          <cell r="AM1271">
            <v>44230</v>
          </cell>
          <cell r="AN1271" t="str">
            <v>Yes</v>
          </cell>
          <cell r="AO1271">
            <v>0.9</v>
          </cell>
          <cell r="AP1271">
            <v>12105000</v>
          </cell>
          <cell r="AQ1271">
            <v>44273</v>
          </cell>
          <cell r="AR1271">
            <v>44273</v>
          </cell>
          <cell r="AS1271">
            <v>0</v>
          </cell>
          <cell r="AT1271">
            <v>0</v>
          </cell>
          <cell r="AX1271" t="str">
            <v>Yes</v>
          </cell>
          <cell r="AZ1271" t="str">
            <v>Y</v>
          </cell>
          <cell r="BA1271" t="str">
            <v>Yes</v>
          </cell>
        </row>
        <row r="1272">
          <cell r="A1272" t="str">
            <v>JAN 21</v>
          </cell>
          <cell r="B1272">
            <v>1122</v>
          </cell>
          <cell r="C1272" t="str">
            <v>C49SZX20210011JY</v>
          </cell>
          <cell r="D1272" t="str">
            <v>英拓邦</v>
          </cell>
          <cell r="E1272" t="str">
            <v>YSM20R-2</v>
          </cell>
          <cell r="F1272" t="str">
            <v>#05493</v>
          </cell>
          <cell r="G1272" t="e">
            <v>#REF!</v>
          </cell>
          <cell r="H1272" t="e">
            <v>#REF!</v>
          </cell>
          <cell r="I1272" t="str">
            <v>L-&gt;R</v>
          </cell>
          <cell r="J1272" t="str">
            <v>No</v>
          </cell>
          <cell r="K1272">
            <v>1</v>
          </cell>
          <cell r="L1272">
            <v>110174</v>
          </cell>
          <cell r="M1272" t="str">
            <v>MAR 21</v>
          </cell>
          <cell r="N1272">
            <v>44273</v>
          </cell>
          <cell r="O1272">
            <v>11116541</v>
          </cell>
          <cell r="P1272">
            <v>13450000</v>
          </cell>
          <cell r="Q1272">
            <v>44279</v>
          </cell>
          <cell r="R1272" t="str">
            <v>No</v>
          </cell>
          <cell r="S1272" t="str">
            <v>C49</v>
          </cell>
          <cell r="T1272" t="str">
            <v>SOUTH</v>
          </cell>
          <cell r="U1272" t="str">
            <v>深圳</v>
          </cell>
          <cell r="V1272" t="str">
            <v>SZ 深圳</v>
          </cell>
          <cell r="W1272" t="str">
            <v>JY</v>
          </cell>
          <cell r="X1272" t="str">
            <v>JPY</v>
          </cell>
          <cell r="Y1272">
            <v>13450000</v>
          </cell>
          <cell r="Z1272">
            <v>1</v>
          </cell>
          <cell r="AA1272">
            <v>13450000</v>
          </cell>
          <cell r="AB1272">
            <v>7.6799999999999993E-2</v>
          </cell>
          <cell r="AC1272">
            <v>1032959.9999999999</v>
          </cell>
          <cell r="AD1272">
            <v>123955.19999999998</v>
          </cell>
          <cell r="AE1272">
            <v>0.12</v>
          </cell>
          <cell r="AF1272">
            <v>44222</v>
          </cell>
          <cell r="AG1272" t="str">
            <v>CIF HK</v>
          </cell>
          <cell r="AK1272">
            <v>0.1</v>
          </cell>
          <cell r="AL1272">
            <v>1345000</v>
          </cell>
          <cell r="AM1272">
            <v>44231</v>
          </cell>
          <cell r="AN1272" t="str">
            <v>Yes</v>
          </cell>
          <cell r="AO1272">
            <v>0.9</v>
          </cell>
          <cell r="AP1272">
            <v>12105000</v>
          </cell>
          <cell r="AQ1272">
            <v>44273</v>
          </cell>
          <cell r="AR1272">
            <v>44273</v>
          </cell>
          <cell r="AS1272">
            <v>0</v>
          </cell>
          <cell r="AT1272">
            <v>0</v>
          </cell>
          <cell r="AX1272" t="str">
            <v>Yes</v>
          </cell>
          <cell r="AZ1272" t="str">
            <v>Y</v>
          </cell>
          <cell r="BA1272" t="str">
            <v>Yes</v>
          </cell>
        </row>
        <row r="1273">
          <cell r="A1273" t="str">
            <v>JAN 21</v>
          </cell>
          <cell r="B1273">
            <v>1123</v>
          </cell>
          <cell r="C1273" t="str">
            <v>C49SZX20210011JY</v>
          </cell>
          <cell r="D1273" t="str">
            <v>英拓邦</v>
          </cell>
          <cell r="E1273" t="str">
            <v>YSM10</v>
          </cell>
          <cell r="F1273" t="str">
            <v>#05493</v>
          </cell>
          <cell r="G1273" t="e">
            <v>#REF!</v>
          </cell>
          <cell r="H1273" t="e">
            <v>#REF!</v>
          </cell>
          <cell r="I1273" t="str">
            <v>L-&gt;R</v>
          </cell>
          <cell r="J1273" t="str">
            <v>MVC</v>
          </cell>
          <cell r="K1273">
            <v>1</v>
          </cell>
          <cell r="L1273">
            <v>110131</v>
          </cell>
          <cell r="M1273" t="str">
            <v>MAR 21</v>
          </cell>
          <cell r="N1273">
            <v>44273</v>
          </cell>
          <cell r="O1273">
            <v>11116541</v>
          </cell>
          <cell r="P1273">
            <v>9000000</v>
          </cell>
          <cell r="Q1273">
            <v>44279</v>
          </cell>
          <cell r="R1273" t="str">
            <v>No</v>
          </cell>
          <cell r="S1273" t="str">
            <v>C49</v>
          </cell>
          <cell r="T1273" t="str">
            <v>SOUTH</v>
          </cell>
          <cell r="U1273" t="str">
            <v>深圳</v>
          </cell>
          <cell r="V1273" t="str">
            <v>SZ 深圳</v>
          </cell>
          <cell r="W1273" t="str">
            <v>JY</v>
          </cell>
          <cell r="X1273" t="str">
            <v>JPY</v>
          </cell>
          <cell r="Y1273">
            <v>9000000</v>
          </cell>
          <cell r="Z1273">
            <v>1</v>
          </cell>
          <cell r="AA1273">
            <v>9000000</v>
          </cell>
          <cell r="AB1273">
            <v>7.6799999999999993E-2</v>
          </cell>
          <cell r="AC1273">
            <v>691199.99999999988</v>
          </cell>
          <cell r="AD1273">
            <v>82943.999999999985</v>
          </cell>
          <cell r="AE1273">
            <v>0.12</v>
          </cell>
          <cell r="AF1273">
            <v>44222</v>
          </cell>
          <cell r="AG1273" t="str">
            <v>CIF HK</v>
          </cell>
          <cell r="AK1273">
            <v>0.1</v>
          </cell>
          <cell r="AL1273">
            <v>900000</v>
          </cell>
          <cell r="AM1273">
            <v>44232</v>
          </cell>
          <cell r="AN1273" t="str">
            <v>Yes</v>
          </cell>
          <cell r="AO1273">
            <v>0.9</v>
          </cell>
          <cell r="AP1273">
            <v>8100000</v>
          </cell>
          <cell r="AQ1273">
            <v>44273</v>
          </cell>
          <cell r="AR1273">
            <v>44273</v>
          </cell>
          <cell r="AS1273">
            <v>0</v>
          </cell>
          <cell r="AT1273">
            <v>0</v>
          </cell>
          <cell r="AX1273" t="str">
            <v>Yes</v>
          </cell>
          <cell r="AZ1273" t="str">
            <v>Y</v>
          </cell>
          <cell r="BA1273" t="str">
            <v>Yes</v>
          </cell>
        </row>
        <row r="1274">
          <cell r="A1274" t="str">
            <v>JAN 21</v>
          </cell>
          <cell r="B1274">
            <v>1124</v>
          </cell>
          <cell r="C1274" t="str">
            <v>C49SZX20210011JY</v>
          </cell>
          <cell r="D1274" t="str">
            <v>英拓邦</v>
          </cell>
          <cell r="E1274" t="str">
            <v>YSM10</v>
          </cell>
          <cell r="F1274" t="str">
            <v>#05493</v>
          </cell>
          <cell r="G1274" t="e">
            <v>#REF!</v>
          </cell>
          <cell r="H1274" t="e">
            <v>#REF!</v>
          </cell>
          <cell r="I1274" t="str">
            <v>R-&gt;L</v>
          </cell>
          <cell r="J1274" t="str">
            <v>MVC</v>
          </cell>
          <cell r="K1274">
            <v>1</v>
          </cell>
          <cell r="L1274">
            <v>110150</v>
          </cell>
          <cell r="M1274" t="str">
            <v>MAR 21</v>
          </cell>
          <cell r="N1274">
            <v>44273</v>
          </cell>
          <cell r="O1274">
            <v>11116541</v>
          </cell>
          <cell r="P1274">
            <v>9000000</v>
          </cell>
          <cell r="Q1274">
            <v>44279</v>
          </cell>
          <cell r="R1274" t="str">
            <v>No</v>
          </cell>
          <cell r="S1274" t="str">
            <v>C49</v>
          </cell>
          <cell r="T1274" t="str">
            <v>SOUTH</v>
          </cell>
          <cell r="U1274" t="str">
            <v>深圳</v>
          </cell>
          <cell r="V1274" t="str">
            <v>SZ 深圳</v>
          </cell>
          <cell r="W1274" t="str">
            <v>JY</v>
          </cell>
          <cell r="X1274" t="str">
            <v>JPY</v>
          </cell>
          <cell r="Y1274">
            <v>9000000</v>
          </cell>
          <cell r="Z1274">
            <v>1</v>
          </cell>
          <cell r="AA1274">
            <v>9000000</v>
          </cell>
          <cell r="AB1274">
            <v>7.6799999999999993E-2</v>
          </cell>
          <cell r="AC1274">
            <v>691199.99999999988</v>
          </cell>
          <cell r="AD1274">
            <v>82943.999999999985</v>
          </cell>
          <cell r="AE1274">
            <v>0.12</v>
          </cell>
          <cell r="AF1274">
            <v>44222</v>
          </cell>
          <cell r="AG1274" t="str">
            <v>CIF HK</v>
          </cell>
          <cell r="AK1274">
            <v>0.1</v>
          </cell>
          <cell r="AL1274">
            <v>900000</v>
          </cell>
          <cell r="AM1274">
            <v>44233</v>
          </cell>
          <cell r="AN1274" t="str">
            <v>Yes</v>
          </cell>
          <cell r="AO1274">
            <v>0.9</v>
          </cell>
          <cell r="AP1274">
            <v>8100000</v>
          </cell>
          <cell r="AQ1274">
            <v>44273</v>
          </cell>
          <cell r="AR1274">
            <v>44273</v>
          </cell>
          <cell r="AS1274">
            <v>0</v>
          </cell>
          <cell r="AT1274">
            <v>0</v>
          </cell>
          <cell r="AX1274" t="str">
            <v>Yes</v>
          </cell>
          <cell r="AZ1274" t="str">
            <v>Y</v>
          </cell>
          <cell r="BA1274" t="str">
            <v>Yes</v>
          </cell>
        </row>
        <row r="1275">
          <cell r="A1275" t="str">
            <v>JAN 21</v>
          </cell>
          <cell r="B1275">
            <v>1125</v>
          </cell>
          <cell r="C1275" t="str">
            <v>C49SZX20210011JY</v>
          </cell>
          <cell r="D1275" t="str">
            <v>英拓邦</v>
          </cell>
          <cell r="E1275" t="str">
            <v>YSM10</v>
          </cell>
          <cell r="F1275" t="str">
            <v>#05493</v>
          </cell>
          <cell r="G1275" t="e">
            <v>#REF!</v>
          </cell>
          <cell r="H1275" t="e">
            <v>#REF!</v>
          </cell>
          <cell r="I1275" t="str">
            <v>R-&gt;L</v>
          </cell>
          <cell r="J1275" t="str">
            <v>MVC</v>
          </cell>
          <cell r="K1275">
            <v>1</v>
          </cell>
          <cell r="L1275">
            <v>110150</v>
          </cell>
          <cell r="M1275" t="str">
            <v>MAR 21</v>
          </cell>
          <cell r="N1275">
            <v>44273</v>
          </cell>
          <cell r="O1275">
            <v>11116541</v>
          </cell>
          <cell r="P1275">
            <v>9000000</v>
          </cell>
          <cell r="Q1275">
            <v>44279</v>
          </cell>
          <cell r="R1275" t="str">
            <v>No</v>
          </cell>
          <cell r="S1275" t="str">
            <v>C49</v>
          </cell>
          <cell r="T1275" t="str">
            <v>SOUTH</v>
          </cell>
          <cell r="U1275" t="str">
            <v>深圳</v>
          </cell>
          <cell r="V1275" t="str">
            <v>SZ 深圳</v>
          </cell>
          <cell r="W1275" t="str">
            <v>JY</v>
          </cell>
          <cell r="X1275" t="str">
            <v>JPY</v>
          </cell>
          <cell r="Y1275">
            <v>9000000</v>
          </cell>
          <cell r="Z1275">
            <v>1</v>
          </cell>
          <cell r="AA1275">
            <v>9000000</v>
          </cell>
          <cell r="AB1275">
            <v>7.6799999999999993E-2</v>
          </cell>
          <cell r="AC1275">
            <v>691199.99999999988</v>
          </cell>
          <cell r="AD1275">
            <v>82943.999999999985</v>
          </cell>
          <cell r="AE1275">
            <v>0.12</v>
          </cell>
          <cell r="AF1275">
            <v>44222</v>
          </cell>
          <cell r="AG1275" t="str">
            <v>CIF HK</v>
          </cell>
          <cell r="AK1275">
            <v>0.1</v>
          </cell>
          <cell r="AL1275">
            <v>900000</v>
          </cell>
          <cell r="AM1275">
            <v>44234</v>
          </cell>
          <cell r="AN1275" t="str">
            <v>Yes</v>
          </cell>
          <cell r="AO1275">
            <v>0.9</v>
          </cell>
          <cell r="AP1275">
            <v>8100000</v>
          </cell>
          <cell r="AQ1275">
            <v>44273</v>
          </cell>
          <cell r="AR1275">
            <v>44273</v>
          </cell>
          <cell r="AS1275">
            <v>0</v>
          </cell>
          <cell r="AT1275">
            <v>0</v>
          </cell>
          <cell r="AX1275" t="str">
            <v>Yes</v>
          </cell>
          <cell r="AZ1275" t="str">
            <v>Y</v>
          </cell>
          <cell r="BA1275" t="str">
            <v>Yes</v>
          </cell>
        </row>
        <row r="1276">
          <cell r="A1276" t="str">
            <v>JAN 21</v>
          </cell>
          <cell r="B1276">
            <v>1126</v>
          </cell>
          <cell r="C1276" t="str">
            <v>C49SZX20210011JY</v>
          </cell>
          <cell r="D1276" t="str">
            <v>英拓邦</v>
          </cell>
          <cell r="E1276" t="str">
            <v>YSM10</v>
          </cell>
          <cell r="F1276" t="str">
            <v>#05493</v>
          </cell>
          <cell r="G1276" t="e">
            <v>#REF!</v>
          </cell>
          <cell r="H1276" t="e">
            <v>#REF!</v>
          </cell>
          <cell r="I1276" t="str">
            <v>R-&gt;L</v>
          </cell>
          <cell r="J1276" t="str">
            <v>MVC</v>
          </cell>
          <cell r="K1276">
            <v>1</v>
          </cell>
          <cell r="L1276">
            <v>110150</v>
          </cell>
          <cell r="M1276" t="str">
            <v>MAR 21</v>
          </cell>
          <cell r="N1276">
            <v>44273</v>
          </cell>
          <cell r="O1276">
            <v>11116541</v>
          </cell>
          <cell r="P1276">
            <v>9000000</v>
          </cell>
          <cell r="Q1276">
            <v>44279</v>
          </cell>
          <cell r="R1276" t="str">
            <v>No</v>
          </cell>
          <cell r="S1276" t="str">
            <v>C49</v>
          </cell>
          <cell r="T1276" t="str">
            <v>SOUTH</v>
          </cell>
          <cell r="U1276" t="str">
            <v>深圳</v>
          </cell>
          <cell r="V1276" t="str">
            <v>SZ 深圳</v>
          </cell>
          <cell r="W1276" t="str">
            <v>JY</v>
          </cell>
          <cell r="X1276" t="str">
            <v>JPY</v>
          </cell>
          <cell r="Y1276">
            <v>9000000</v>
          </cell>
          <cell r="Z1276">
            <v>1</v>
          </cell>
          <cell r="AA1276">
            <v>9000000</v>
          </cell>
          <cell r="AB1276">
            <v>7.6799999999999993E-2</v>
          </cell>
          <cell r="AC1276">
            <v>691199.99999999988</v>
          </cell>
          <cell r="AD1276">
            <v>82943.999999999985</v>
          </cell>
          <cell r="AE1276">
            <v>0.12</v>
          </cell>
          <cell r="AF1276">
            <v>44222</v>
          </cell>
          <cell r="AG1276" t="str">
            <v>CIF HK</v>
          </cell>
          <cell r="AK1276">
            <v>0.1</v>
          </cell>
          <cell r="AL1276">
            <v>900000</v>
          </cell>
          <cell r="AM1276">
            <v>44235</v>
          </cell>
          <cell r="AN1276" t="str">
            <v>Yes</v>
          </cell>
          <cell r="AO1276">
            <v>0.9</v>
          </cell>
          <cell r="AP1276">
            <v>8100000</v>
          </cell>
          <cell r="AQ1276">
            <v>44273</v>
          </cell>
          <cell r="AR1276">
            <v>44273</v>
          </cell>
          <cell r="AS1276">
            <v>0</v>
          </cell>
          <cell r="AT1276">
            <v>0</v>
          </cell>
          <cell r="AX1276" t="str">
            <v>Yes</v>
          </cell>
          <cell r="AZ1276" t="str">
            <v>Y</v>
          </cell>
          <cell r="BA1276" t="str">
            <v>Yes</v>
          </cell>
        </row>
        <row r="1277">
          <cell r="A1277" t="str">
            <v>JAN 21</v>
          </cell>
          <cell r="B1277">
            <v>1127</v>
          </cell>
          <cell r="C1277" t="str">
            <v>C28HKG2021013KC</v>
          </cell>
          <cell r="D1277" t="str">
            <v>嘉裕</v>
          </cell>
          <cell r="E1277" t="str">
            <v>YSi-V</v>
          </cell>
          <cell r="F1277" t="str">
            <v>#04342</v>
          </cell>
          <cell r="G1277" t="e">
            <v>#REF!</v>
          </cell>
          <cell r="H1277" t="e">
            <v>#REF!</v>
          </cell>
          <cell r="I1277" t="str">
            <v>L-&gt;R</v>
          </cell>
          <cell r="J1277" t="str">
            <v>No</v>
          </cell>
          <cell r="K1277">
            <v>1</v>
          </cell>
          <cell r="L1277">
            <v>110327</v>
          </cell>
          <cell r="M1277" t="str">
            <v>APR 21</v>
          </cell>
          <cell r="N1277">
            <v>44313</v>
          </cell>
          <cell r="O1277">
            <v>11116563</v>
          </cell>
          <cell r="P1277">
            <v>12780000</v>
          </cell>
          <cell r="Q1277">
            <v>44313</v>
          </cell>
          <cell r="R1277" t="str">
            <v>No</v>
          </cell>
          <cell r="S1277" t="str">
            <v>C28</v>
          </cell>
          <cell r="T1277" t="str">
            <v>SOUTH</v>
          </cell>
          <cell r="U1277" t="str">
            <v>香港</v>
          </cell>
          <cell r="V1277" t="str">
            <v>HK 香港</v>
          </cell>
          <cell r="W1277" t="str">
            <v>KC</v>
          </cell>
          <cell r="X1277" t="str">
            <v>JPY</v>
          </cell>
          <cell r="Y1277">
            <v>12780000</v>
          </cell>
          <cell r="Z1277">
            <v>1</v>
          </cell>
          <cell r="AA1277">
            <v>12780000</v>
          </cell>
          <cell r="AB1277">
            <v>7.6799999999999993E-2</v>
          </cell>
          <cell r="AC1277">
            <v>981503.99999999988</v>
          </cell>
          <cell r="AD1277">
            <v>117780.47999999998</v>
          </cell>
          <cell r="AE1277">
            <v>0.12</v>
          </cell>
          <cell r="AF1277">
            <v>44224</v>
          </cell>
          <cell r="AG1277" t="str">
            <v>CIF HK</v>
          </cell>
          <cell r="AK1277">
            <v>0.3</v>
          </cell>
          <cell r="AL1277">
            <v>3834000</v>
          </cell>
          <cell r="AM1277">
            <v>44228</v>
          </cell>
          <cell r="AN1277" t="str">
            <v>Yes</v>
          </cell>
          <cell r="AO1277">
            <v>0.7</v>
          </cell>
          <cell r="AP1277">
            <v>8946000</v>
          </cell>
          <cell r="AQ1277">
            <v>44309</v>
          </cell>
          <cell r="AR1277">
            <v>44309</v>
          </cell>
          <cell r="AS1277">
            <v>0</v>
          </cell>
          <cell r="AT1277">
            <v>0</v>
          </cell>
          <cell r="AX1277" t="str">
            <v>Yes</v>
          </cell>
          <cell r="AZ1277" t="str">
            <v>Y</v>
          </cell>
          <cell r="BA1277" t="str">
            <v>Yes</v>
          </cell>
        </row>
        <row r="1278">
          <cell r="A1278" t="str">
            <v>FEB 21</v>
          </cell>
          <cell r="B1278">
            <v>1128</v>
          </cell>
          <cell r="C1278" t="str">
            <v>C49SZX20210036JZ</v>
          </cell>
          <cell r="D1278" t="str">
            <v>恒泰创新</v>
          </cell>
          <cell r="E1278" t="str">
            <v>YSM20R-2</v>
          </cell>
          <cell r="F1278" t="str">
            <v>#03619</v>
          </cell>
          <cell r="G1278" t="e">
            <v>#REF!</v>
          </cell>
          <cell r="H1278" t="e">
            <v>#REF!</v>
          </cell>
          <cell r="I1278" t="str">
            <v>L-&gt;R</v>
          </cell>
          <cell r="J1278" t="str">
            <v>MVC</v>
          </cell>
          <cell r="K1278">
            <v>1</v>
          </cell>
          <cell r="L1278">
            <v>110175</v>
          </cell>
          <cell r="M1278" t="str">
            <v>APR 21</v>
          </cell>
          <cell r="N1278">
            <v>44306</v>
          </cell>
          <cell r="O1278">
            <v>11116559</v>
          </cell>
          <cell r="P1278">
            <v>14200000</v>
          </cell>
          <cell r="Q1278">
            <v>44287</v>
          </cell>
          <cell r="R1278" t="str">
            <v>No</v>
          </cell>
          <cell r="S1278" t="str">
            <v>C49</v>
          </cell>
          <cell r="T1278" t="str">
            <v>SOUTH</v>
          </cell>
          <cell r="U1278" t="str">
            <v>深圳</v>
          </cell>
          <cell r="V1278" t="str">
            <v>SZ 深圳</v>
          </cell>
          <cell r="W1278" t="str">
            <v>JZ</v>
          </cell>
          <cell r="X1278" t="str">
            <v>JPY</v>
          </cell>
          <cell r="Y1278">
            <v>14200000</v>
          </cell>
          <cell r="Z1278">
            <v>1</v>
          </cell>
          <cell r="AA1278">
            <v>14200000</v>
          </cell>
          <cell r="AB1278">
            <v>7.5700000000000003E-2</v>
          </cell>
          <cell r="AC1278">
            <v>1074940</v>
          </cell>
          <cell r="AD1278">
            <v>128992.79999999999</v>
          </cell>
          <cell r="AE1278">
            <v>0.12</v>
          </cell>
          <cell r="AF1278">
            <v>44229</v>
          </cell>
          <cell r="AG1278" t="str">
            <v>DAP SZ</v>
          </cell>
          <cell r="AK1278">
            <v>0.1</v>
          </cell>
          <cell r="AL1278">
            <v>1420000</v>
          </cell>
          <cell r="AM1278">
            <v>44231</v>
          </cell>
          <cell r="AN1278" t="str">
            <v>Yes</v>
          </cell>
          <cell r="AO1278">
            <v>0.9</v>
          </cell>
          <cell r="AP1278">
            <v>12780000</v>
          </cell>
          <cell r="AQ1278">
            <v>44302</v>
          </cell>
          <cell r="AR1278">
            <v>44302</v>
          </cell>
          <cell r="AS1278">
            <v>0</v>
          </cell>
          <cell r="AT1278">
            <v>0</v>
          </cell>
          <cell r="AX1278" t="str">
            <v>Yes</v>
          </cell>
          <cell r="AZ1278" t="str">
            <v>Y</v>
          </cell>
          <cell r="BA1278" t="str">
            <v>Yes</v>
          </cell>
        </row>
        <row r="1279">
          <cell r="A1279" t="str">
            <v>FEB 21</v>
          </cell>
          <cell r="B1279">
            <v>1129</v>
          </cell>
          <cell r="C1279" t="str">
            <v>C49SZX20210043AY</v>
          </cell>
          <cell r="D1279" t="str">
            <v>正宏兴</v>
          </cell>
          <cell r="E1279" t="str">
            <v>YSM10</v>
          </cell>
          <cell r="G1279" t="e">
            <v>#REF!</v>
          </cell>
          <cell r="H1279" t="e">
            <v>#REF!</v>
          </cell>
          <cell r="I1279" t="str">
            <v>L-&gt;R</v>
          </cell>
          <cell r="J1279" t="str">
            <v>MVC</v>
          </cell>
          <cell r="K1279">
            <v>1</v>
          </cell>
          <cell r="L1279">
            <v>0</v>
          </cell>
          <cell r="M1279">
            <v>0</v>
          </cell>
          <cell r="R1279" t="str">
            <v>Yes</v>
          </cell>
          <cell r="S1279" t="str">
            <v>C49</v>
          </cell>
          <cell r="T1279" t="str">
            <v>SOUTH</v>
          </cell>
          <cell r="U1279" t="str">
            <v>深圳</v>
          </cell>
          <cell r="V1279" t="str">
            <v>SZ 深圳</v>
          </cell>
          <cell r="W1279" t="str">
            <v>AY</v>
          </cell>
          <cell r="X1279" t="str">
            <v>JPY</v>
          </cell>
          <cell r="Y1279">
            <v>8900000</v>
          </cell>
          <cell r="Z1279">
            <v>1</v>
          </cell>
          <cell r="AA1279">
            <v>8900000</v>
          </cell>
          <cell r="AB1279">
            <v>7.5700000000000003E-2</v>
          </cell>
          <cell r="AC1279">
            <v>673730</v>
          </cell>
          <cell r="AD1279">
            <v>80847.599999999991</v>
          </cell>
          <cell r="AE1279">
            <v>0.12</v>
          </cell>
          <cell r="AF1279">
            <v>44230</v>
          </cell>
          <cell r="AG1279" t="str">
            <v>DAP SZ</v>
          </cell>
          <cell r="AI1279" t="str">
            <v>CNY60,000</v>
          </cell>
          <cell r="AJ1279">
            <v>44232</v>
          </cell>
          <cell r="AK1279">
            <v>0.1</v>
          </cell>
          <cell r="AL1279">
            <v>890000</v>
          </cell>
          <cell r="AN1279" t="str">
            <v>Yes</v>
          </cell>
          <cell r="AO1279">
            <v>0.9</v>
          </cell>
          <cell r="AP1279">
            <v>8010000</v>
          </cell>
          <cell r="AS1279">
            <v>0</v>
          </cell>
          <cell r="AT1279">
            <v>0</v>
          </cell>
        </row>
        <row r="1280">
          <cell r="A1280" t="str">
            <v>FEB 21</v>
          </cell>
          <cell r="B1280">
            <v>1130</v>
          </cell>
          <cell r="C1280" t="str">
            <v>C49SZX20210043AY</v>
          </cell>
          <cell r="D1280" t="str">
            <v>正宏兴</v>
          </cell>
          <cell r="E1280" t="str">
            <v>YSM20R-2</v>
          </cell>
          <cell r="G1280" t="e">
            <v>#REF!</v>
          </cell>
          <cell r="H1280" t="e">
            <v>#REF!</v>
          </cell>
          <cell r="I1280" t="str">
            <v>L-&gt;R</v>
          </cell>
          <cell r="J1280" t="str">
            <v>No</v>
          </cell>
          <cell r="K1280">
            <v>1</v>
          </cell>
          <cell r="L1280">
            <v>0</v>
          </cell>
          <cell r="M1280">
            <v>0</v>
          </cell>
          <cell r="R1280" t="str">
            <v>Yes</v>
          </cell>
          <cell r="S1280" t="str">
            <v>C49</v>
          </cell>
          <cell r="T1280" t="str">
            <v>SOUTH</v>
          </cell>
          <cell r="U1280" t="str">
            <v>深圳</v>
          </cell>
          <cell r="V1280" t="str">
            <v>SZ 深圳</v>
          </cell>
          <cell r="W1280" t="str">
            <v>AY</v>
          </cell>
          <cell r="X1280" t="str">
            <v>JPY</v>
          </cell>
          <cell r="Y1280">
            <v>11500000</v>
          </cell>
          <cell r="Z1280">
            <v>1</v>
          </cell>
          <cell r="AA1280">
            <v>11500000</v>
          </cell>
          <cell r="AB1280">
            <v>7.5700000000000003E-2</v>
          </cell>
          <cell r="AC1280">
            <v>870550</v>
          </cell>
          <cell r="AD1280">
            <v>104466</v>
          </cell>
          <cell r="AE1280">
            <v>0.12</v>
          </cell>
          <cell r="AF1280">
            <v>44230</v>
          </cell>
          <cell r="AG1280" t="str">
            <v>DAP SZ</v>
          </cell>
          <cell r="AI1280"/>
          <cell r="AJ1280"/>
          <cell r="AK1280">
            <v>0.1</v>
          </cell>
          <cell r="AL1280">
            <v>1150000</v>
          </cell>
          <cell r="AN1280" t="str">
            <v>Yes</v>
          </cell>
          <cell r="AO1280">
            <v>0.9</v>
          </cell>
          <cell r="AP1280">
            <v>10350000</v>
          </cell>
          <cell r="AS1280">
            <v>0</v>
          </cell>
          <cell r="AT1280">
            <v>0</v>
          </cell>
        </row>
        <row r="1281">
          <cell r="A1281" t="str">
            <v>FEB 21</v>
          </cell>
          <cell r="B1281">
            <v>1131</v>
          </cell>
          <cell r="C1281" t="str">
            <v>C49SZX20210040DY</v>
          </cell>
          <cell r="D1281" t="str">
            <v>惠宇</v>
          </cell>
          <cell r="E1281" t="str">
            <v>YSM20R-2</v>
          </cell>
          <cell r="G1281" t="e">
            <v>#REF!</v>
          </cell>
          <cell r="H1281" t="e">
            <v>#REF!</v>
          </cell>
          <cell r="I1281" t="str">
            <v>L-&gt;R</v>
          </cell>
          <cell r="J1281" t="str">
            <v>No</v>
          </cell>
          <cell r="K1281">
            <v>1</v>
          </cell>
          <cell r="L1281" t="str">
            <v>110437(拆单110410)</v>
          </cell>
          <cell r="M1281" t="str">
            <v>JUN 21</v>
          </cell>
          <cell r="N1281">
            <v>44358</v>
          </cell>
          <cell r="O1281">
            <v>11100491</v>
          </cell>
          <cell r="P1281">
            <v>1030000</v>
          </cell>
          <cell r="Q1281">
            <v>44384</v>
          </cell>
          <cell r="R1281" t="str">
            <v>Yes</v>
          </cell>
          <cell r="S1281" t="str">
            <v>C49</v>
          </cell>
          <cell r="T1281" t="str">
            <v>SOUTH</v>
          </cell>
          <cell r="U1281" t="str">
            <v>深圳</v>
          </cell>
          <cell r="V1281" t="str">
            <v>SZ 深圳</v>
          </cell>
          <cell r="W1281" t="str">
            <v>DY</v>
          </cell>
          <cell r="X1281" t="str">
            <v>RMB</v>
          </cell>
          <cell r="Y1281">
            <v>1030000</v>
          </cell>
          <cell r="Z1281">
            <v>1.1299999999999999</v>
          </cell>
          <cell r="AA1281">
            <v>1030000</v>
          </cell>
          <cell r="AB1281">
            <v>1.2</v>
          </cell>
          <cell r="AC1281">
            <v>1093805.3097345133</v>
          </cell>
          <cell r="AD1281">
            <v>131256.63716814158</v>
          </cell>
          <cell r="AE1281">
            <v>0.12</v>
          </cell>
          <cell r="AF1281">
            <v>44230</v>
          </cell>
          <cell r="AG1281" t="str">
            <v>含税到厂</v>
          </cell>
          <cell r="AK1281">
            <v>0.1</v>
          </cell>
          <cell r="AL1281">
            <v>103000</v>
          </cell>
          <cell r="AM1281">
            <v>44230</v>
          </cell>
          <cell r="AN1281" t="str">
            <v>Yes</v>
          </cell>
          <cell r="AO1281">
            <v>0.9</v>
          </cell>
          <cell r="AP1281">
            <v>927000</v>
          </cell>
          <cell r="AQ1281">
            <v>44356</v>
          </cell>
          <cell r="AR1281">
            <v>44356</v>
          </cell>
          <cell r="AS1281">
            <v>0</v>
          </cell>
          <cell r="AT1281">
            <v>0</v>
          </cell>
          <cell r="AX1281" t="str">
            <v>Yes</v>
          </cell>
          <cell r="AZ1281" t="str">
            <v>Y</v>
          </cell>
          <cell r="BA1281" t="str">
            <v>Yes</v>
          </cell>
        </row>
        <row r="1282">
          <cell r="A1282" t="str">
            <v>FEB 21</v>
          </cell>
          <cell r="B1282">
            <v>1132</v>
          </cell>
          <cell r="C1282" t="str">
            <v>C49SZX20210042VG</v>
          </cell>
          <cell r="D1282" t="str">
            <v>狂热者</v>
          </cell>
          <cell r="E1282" t="str">
            <v>YSM10</v>
          </cell>
          <cell r="F1282" t="str">
            <v>#05765</v>
          </cell>
          <cell r="G1282" t="e">
            <v>#REF!</v>
          </cell>
          <cell r="H1282" t="e">
            <v>#REF!</v>
          </cell>
          <cell r="I1282" t="str">
            <v>L-&gt;R</v>
          </cell>
          <cell r="J1282" t="str">
            <v>No</v>
          </cell>
          <cell r="K1282">
            <v>1</v>
          </cell>
          <cell r="L1282">
            <v>110211</v>
          </cell>
          <cell r="M1282" t="str">
            <v>MAY 21</v>
          </cell>
          <cell r="N1282">
            <v>44333</v>
          </cell>
          <cell r="O1282">
            <v>11116576</v>
          </cell>
          <cell r="P1282">
            <v>7800000</v>
          </cell>
          <cell r="Q1282">
            <v>44317</v>
          </cell>
          <cell r="R1282" t="str">
            <v>Yes</v>
          </cell>
          <cell r="S1282" t="str">
            <v>C49</v>
          </cell>
          <cell r="T1282" t="str">
            <v>SOUTH</v>
          </cell>
          <cell r="U1282" t="str">
            <v>深圳</v>
          </cell>
          <cell r="V1282" t="str">
            <v>SZ 深圳</v>
          </cell>
          <cell r="W1282" t="str">
            <v>VG</v>
          </cell>
          <cell r="X1282" t="str">
            <v>JPY</v>
          </cell>
          <cell r="Y1282">
            <v>7800000</v>
          </cell>
          <cell r="Z1282">
            <v>1</v>
          </cell>
          <cell r="AA1282">
            <v>7800000</v>
          </cell>
          <cell r="AB1282">
            <v>7.5700000000000003E-2</v>
          </cell>
          <cell r="AC1282">
            <v>590460</v>
          </cell>
          <cell r="AD1282">
            <v>70855.199999999997</v>
          </cell>
          <cell r="AE1282">
            <v>0.12</v>
          </cell>
          <cell r="AF1282">
            <v>44231</v>
          </cell>
          <cell r="AG1282" t="str">
            <v>DAP SZ</v>
          </cell>
          <cell r="AK1282">
            <v>0.1</v>
          </cell>
          <cell r="AL1282">
            <v>780000</v>
          </cell>
          <cell r="AM1282">
            <v>44232</v>
          </cell>
          <cell r="AN1282" t="str">
            <v>Yes</v>
          </cell>
          <cell r="AO1282">
            <v>0.9</v>
          </cell>
          <cell r="AP1282">
            <v>7020000</v>
          </cell>
          <cell r="AQ1282">
            <v>44327</v>
          </cell>
          <cell r="AR1282">
            <v>44327</v>
          </cell>
          <cell r="AS1282">
            <v>0</v>
          </cell>
          <cell r="AT1282">
            <v>0</v>
          </cell>
          <cell r="AX1282" t="str">
            <v>Yes</v>
          </cell>
          <cell r="AZ1282" t="str">
            <v>Y</v>
          </cell>
          <cell r="BA1282" t="str">
            <v>Yes</v>
          </cell>
        </row>
        <row r="1283">
          <cell r="A1283" t="str">
            <v>FEB 21</v>
          </cell>
          <cell r="B1283">
            <v>1133</v>
          </cell>
          <cell r="C1283" t="str">
            <v>C49SZX20210042VG</v>
          </cell>
          <cell r="D1283" t="str">
            <v>狂热者</v>
          </cell>
          <cell r="E1283" t="str">
            <v>YSM20R-2</v>
          </cell>
          <cell r="F1283" t="str">
            <v>#05765</v>
          </cell>
          <cell r="G1283" t="e">
            <v>#REF!</v>
          </cell>
          <cell r="H1283" t="e">
            <v>#REF!</v>
          </cell>
          <cell r="I1283" t="str">
            <v>L-&gt;R</v>
          </cell>
          <cell r="J1283" t="str">
            <v>No</v>
          </cell>
          <cell r="K1283">
            <v>1</v>
          </cell>
          <cell r="L1283" t="str">
            <v>110346(拆单110340)</v>
          </cell>
          <cell r="M1283" t="str">
            <v>MAY 21</v>
          </cell>
          <cell r="N1283">
            <v>44333</v>
          </cell>
          <cell r="O1283">
            <v>11116576</v>
          </cell>
          <cell r="P1283">
            <v>15000000</v>
          </cell>
          <cell r="Q1283">
            <v>44317</v>
          </cell>
          <cell r="R1283" t="str">
            <v>Yes</v>
          </cell>
          <cell r="S1283" t="str">
            <v>C49</v>
          </cell>
          <cell r="T1283" t="str">
            <v>SOUTH</v>
          </cell>
          <cell r="U1283" t="str">
            <v>深圳</v>
          </cell>
          <cell r="V1283" t="str">
            <v>SZ 深圳</v>
          </cell>
          <cell r="W1283" t="str">
            <v>VG</v>
          </cell>
          <cell r="X1283" t="str">
            <v>JPY</v>
          </cell>
          <cell r="Y1283">
            <v>15000000</v>
          </cell>
          <cell r="Z1283">
            <v>1</v>
          </cell>
          <cell r="AA1283">
            <v>15000000</v>
          </cell>
          <cell r="AB1283">
            <v>7.5700000000000003E-2</v>
          </cell>
          <cell r="AC1283">
            <v>1135500</v>
          </cell>
          <cell r="AD1283">
            <v>136260</v>
          </cell>
          <cell r="AE1283">
            <v>0.12</v>
          </cell>
          <cell r="AF1283">
            <v>44231</v>
          </cell>
          <cell r="AG1283" t="str">
            <v>DAP SZ</v>
          </cell>
          <cell r="AK1283">
            <v>0.1</v>
          </cell>
          <cell r="AL1283">
            <v>1500000</v>
          </cell>
          <cell r="AM1283">
            <v>44232</v>
          </cell>
          <cell r="AN1283" t="str">
            <v>Yes</v>
          </cell>
          <cell r="AO1283">
            <v>0.9</v>
          </cell>
          <cell r="AP1283">
            <v>13500000</v>
          </cell>
          <cell r="AQ1283">
            <v>44327</v>
          </cell>
          <cell r="AR1283">
            <v>44327</v>
          </cell>
          <cell r="AS1283">
            <v>0</v>
          </cell>
          <cell r="AT1283">
            <v>0</v>
          </cell>
          <cell r="AX1283" t="str">
            <v>Yes</v>
          </cell>
          <cell r="AZ1283" t="str">
            <v>Y</v>
          </cell>
          <cell r="BA1283" t="str">
            <v>Yes</v>
          </cell>
        </row>
        <row r="1284">
          <cell r="A1284" t="str">
            <v>FEB 21</v>
          </cell>
          <cell r="B1284">
            <v>1134</v>
          </cell>
          <cell r="C1284" t="str">
            <v>C49SZX20210042VG</v>
          </cell>
          <cell r="D1284" t="str">
            <v>狂热者</v>
          </cell>
          <cell r="E1284" t="str">
            <v>YSM20R-2</v>
          </cell>
          <cell r="F1284" t="str">
            <v>#05765</v>
          </cell>
          <cell r="G1284" t="e">
            <v>#REF!</v>
          </cell>
          <cell r="H1284" t="e">
            <v>#REF!</v>
          </cell>
          <cell r="I1284" t="str">
            <v>L-&gt;R</v>
          </cell>
          <cell r="J1284" t="str">
            <v>No</v>
          </cell>
          <cell r="K1284">
            <v>1</v>
          </cell>
          <cell r="L1284">
            <v>110272</v>
          </cell>
          <cell r="M1284" t="str">
            <v>MAY 21</v>
          </cell>
          <cell r="N1284">
            <v>44333</v>
          </cell>
          <cell r="O1284">
            <v>11116576</v>
          </cell>
          <cell r="P1284">
            <v>15000000</v>
          </cell>
          <cell r="Q1284">
            <v>44317</v>
          </cell>
          <cell r="R1284" t="str">
            <v>Yes</v>
          </cell>
          <cell r="S1284" t="str">
            <v>C49</v>
          </cell>
          <cell r="T1284" t="str">
            <v>SOUTH</v>
          </cell>
          <cell r="U1284" t="str">
            <v>深圳</v>
          </cell>
          <cell r="V1284" t="str">
            <v>SZ 深圳</v>
          </cell>
          <cell r="W1284" t="str">
            <v>VG</v>
          </cell>
          <cell r="X1284" t="str">
            <v>JPY</v>
          </cell>
          <cell r="Y1284">
            <v>15000000</v>
          </cell>
          <cell r="Z1284">
            <v>1</v>
          </cell>
          <cell r="AA1284">
            <v>15000000</v>
          </cell>
          <cell r="AB1284">
            <v>7.5700000000000003E-2</v>
          </cell>
          <cell r="AC1284">
            <v>1135500</v>
          </cell>
          <cell r="AD1284">
            <v>136260</v>
          </cell>
          <cell r="AE1284">
            <v>0.12</v>
          </cell>
          <cell r="AF1284">
            <v>44231</v>
          </cell>
          <cell r="AG1284" t="str">
            <v>DAP SZ</v>
          </cell>
          <cell r="AK1284">
            <v>0.1</v>
          </cell>
          <cell r="AL1284">
            <v>1500000</v>
          </cell>
          <cell r="AM1284">
            <v>44232</v>
          </cell>
          <cell r="AN1284" t="str">
            <v>Yes</v>
          </cell>
          <cell r="AO1284">
            <v>0.9</v>
          </cell>
          <cell r="AP1284">
            <v>13500000</v>
          </cell>
          <cell r="AQ1284">
            <v>44327</v>
          </cell>
          <cell r="AR1284">
            <v>44327</v>
          </cell>
          <cell r="AS1284">
            <v>0</v>
          </cell>
          <cell r="AT1284">
            <v>0</v>
          </cell>
          <cell r="AX1284" t="str">
            <v>Yes</v>
          </cell>
          <cell r="AZ1284" t="str">
            <v>Y</v>
          </cell>
          <cell r="BA1284" t="str">
            <v>Yes</v>
          </cell>
        </row>
        <row r="1285">
          <cell r="A1285" t="str">
            <v>FEB 21</v>
          </cell>
          <cell r="B1285">
            <v>1135</v>
          </cell>
          <cell r="C1285" t="str">
            <v>C49SZX20210046SS</v>
          </cell>
          <cell r="D1285" t="str">
            <v>恒业信</v>
          </cell>
          <cell r="E1285" t="str">
            <v>YSM20R-2</v>
          </cell>
          <cell r="F1285" t="str">
            <v>#04394</v>
          </cell>
          <cell r="G1285" t="e">
            <v>#REF!</v>
          </cell>
          <cell r="H1285" t="e">
            <v>#REF!</v>
          </cell>
          <cell r="I1285" t="str">
            <v>L-&gt;R</v>
          </cell>
          <cell r="J1285" t="str">
            <v>No</v>
          </cell>
          <cell r="K1285">
            <v>1</v>
          </cell>
          <cell r="L1285">
            <v>110245</v>
          </cell>
          <cell r="M1285" t="str">
            <v>MAY 21</v>
          </cell>
          <cell r="N1285">
            <v>44328</v>
          </cell>
          <cell r="O1285">
            <v>11116587</v>
          </cell>
          <cell r="P1285">
            <v>12700000</v>
          </cell>
          <cell r="Q1285">
            <v>44344</v>
          </cell>
          <cell r="R1285" t="str">
            <v>Yes</v>
          </cell>
          <cell r="S1285" t="str">
            <v>C49</v>
          </cell>
          <cell r="T1285" t="str">
            <v>SOUTH</v>
          </cell>
          <cell r="U1285" t="str">
            <v>深圳</v>
          </cell>
          <cell r="V1285" t="str">
            <v>SZ 深圳</v>
          </cell>
          <cell r="W1285" t="str">
            <v>SS</v>
          </cell>
          <cell r="X1285" t="str">
            <v>JPY</v>
          </cell>
          <cell r="Y1285">
            <v>12700000</v>
          </cell>
          <cell r="Z1285">
            <v>1</v>
          </cell>
          <cell r="AA1285">
            <v>12700000</v>
          </cell>
          <cell r="AB1285">
            <v>7.5700000000000003E-2</v>
          </cell>
          <cell r="AC1285">
            <v>961390</v>
          </cell>
          <cell r="AD1285">
            <v>115366.8</v>
          </cell>
          <cell r="AE1285">
            <v>0.12</v>
          </cell>
          <cell r="AF1285">
            <v>44231</v>
          </cell>
          <cell r="AG1285" t="str">
            <v>DAP SZ</v>
          </cell>
          <cell r="AI1285" t="str">
            <v>CNY30,000</v>
          </cell>
          <cell r="AJ1285">
            <v>44232</v>
          </cell>
          <cell r="AK1285">
            <v>0.1</v>
          </cell>
          <cell r="AL1285">
            <v>1270000</v>
          </cell>
          <cell r="AM1285">
            <v>44274</v>
          </cell>
          <cell r="AN1285" t="str">
            <v>Yes</v>
          </cell>
          <cell r="AO1285">
            <v>0.9</v>
          </cell>
          <cell r="AP1285">
            <v>11430000</v>
          </cell>
          <cell r="AQ1285">
            <v>44327</v>
          </cell>
          <cell r="AR1285">
            <v>44327</v>
          </cell>
          <cell r="AS1285">
            <v>0</v>
          </cell>
          <cell r="AT1285">
            <v>0</v>
          </cell>
          <cell r="AX1285" t="str">
            <v>Yes</v>
          </cell>
          <cell r="AZ1285" t="str">
            <v>Y</v>
          </cell>
          <cell r="BA1285" t="str">
            <v>Yes</v>
          </cell>
        </row>
        <row r="1286">
          <cell r="A1286" t="str">
            <v>FEB 21</v>
          </cell>
          <cell r="B1286">
            <v>1136</v>
          </cell>
          <cell r="C1286" t="str">
            <v>C49SZX20210045SX</v>
          </cell>
          <cell r="D1286" t="str">
            <v>百益晟</v>
          </cell>
          <cell r="E1286" t="str">
            <v>YSM10</v>
          </cell>
          <cell r="F1286" t="str">
            <v>#67687</v>
          </cell>
          <cell r="G1286" t="e">
            <v>#REF!</v>
          </cell>
          <cell r="H1286" t="e">
            <v>#REF!</v>
          </cell>
          <cell r="I1286" t="str">
            <v>L-&gt;R</v>
          </cell>
          <cell r="J1286" t="str">
            <v>MVC</v>
          </cell>
          <cell r="K1286">
            <v>1</v>
          </cell>
          <cell r="L1286" t="str">
            <v>110348(拆单110364)</v>
          </cell>
          <cell r="M1286" t="str">
            <v>MAY 21</v>
          </cell>
          <cell r="N1286">
            <v>44329</v>
          </cell>
          <cell r="O1286">
            <v>11116581</v>
          </cell>
          <cell r="P1286">
            <v>10500000</v>
          </cell>
          <cell r="Q1286">
            <v>44343</v>
          </cell>
          <cell r="R1286" t="str">
            <v>No</v>
          </cell>
          <cell r="S1286" t="str">
            <v>C49</v>
          </cell>
          <cell r="T1286" t="str">
            <v>SOUTH</v>
          </cell>
          <cell r="U1286" t="str">
            <v>深圳</v>
          </cell>
          <cell r="V1286" t="str">
            <v>SZ 深圳</v>
          </cell>
          <cell r="W1286" t="str">
            <v>SX</v>
          </cell>
          <cell r="X1286" t="str">
            <v>JPY</v>
          </cell>
          <cell r="Y1286">
            <v>10500000</v>
          </cell>
          <cell r="Z1286">
            <v>1</v>
          </cell>
          <cell r="AA1286">
            <v>10500000</v>
          </cell>
          <cell r="AB1286">
            <v>7.5700000000000003E-2</v>
          </cell>
          <cell r="AC1286">
            <v>794850</v>
          </cell>
          <cell r="AD1286">
            <v>95382</v>
          </cell>
          <cell r="AE1286">
            <v>0.12</v>
          </cell>
          <cell r="AF1286">
            <v>44231</v>
          </cell>
          <cell r="AG1286" t="str">
            <v>DAP SZ</v>
          </cell>
          <cell r="AI1286" t="str">
            <v>CNY  50,000</v>
          </cell>
          <cell r="AJ1286">
            <v>44233</v>
          </cell>
          <cell r="AK1286">
            <v>0.1</v>
          </cell>
          <cell r="AL1286">
            <v>1050000</v>
          </cell>
          <cell r="AM1286">
            <v>44280</v>
          </cell>
          <cell r="AN1286" t="str">
            <v>Yes</v>
          </cell>
          <cell r="AO1286">
            <v>0.9</v>
          </cell>
          <cell r="AP1286">
            <v>9450000</v>
          </cell>
          <cell r="AQ1286">
            <v>44326</v>
          </cell>
          <cell r="AR1286">
            <v>44326</v>
          </cell>
          <cell r="AS1286">
            <v>0</v>
          </cell>
          <cell r="AT1286">
            <v>0</v>
          </cell>
          <cell r="AX1286" t="str">
            <v>Yes</v>
          </cell>
          <cell r="AZ1286" t="str">
            <v>Y</v>
          </cell>
          <cell r="BA1286" t="str">
            <v>Yes</v>
          </cell>
        </row>
        <row r="1287">
          <cell r="A1287" t="str">
            <v>FEB 21</v>
          </cell>
          <cell r="B1287">
            <v>1137</v>
          </cell>
          <cell r="C1287" t="str">
            <v>C49SZX20210045SX</v>
          </cell>
          <cell r="D1287" t="str">
            <v>百益晟</v>
          </cell>
          <cell r="E1287" t="str">
            <v>YSM10</v>
          </cell>
          <cell r="F1287" t="str">
            <v>#67687</v>
          </cell>
          <cell r="G1287" t="e">
            <v>#REF!</v>
          </cell>
          <cell r="H1287" t="e">
            <v>#REF!</v>
          </cell>
          <cell r="I1287" t="str">
            <v>L-&gt;R</v>
          </cell>
          <cell r="J1287" t="str">
            <v>MVC</v>
          </cell>
          <cell r="K1287">
            <v>1</v>
          </cell>
          <cell r="L1287">
            <v>110348</v>
          </cell>
          <cell r="M1287" t="str">
            <v>MAY 21</v>
          </cell>
          <cell r="N1287">
            <v>44329</v>
          </cell>
          <cell r="O1287">
            <v>11116581</v>
          </cell>
          <cell r="P1287">
            <v>10500000</v>
          </cell>
          <cell r="Q1287">
            <v>44343</v>
          </cell>
          <cell r="R1287" t="str">
            <v>No</v>
          </cell>
          <cell r="S1287" t="str">
            <v>C49</v>
          </cell>
          <cell r="T1287" t="str">
            <v>SOUTH</v>
          </cell>
          <cell r="U1287" t="str">
            <v>深圳</v>
          </cell>
          <cell r="V1287" t="str">
            <v>SZ 深圳</v>
          </cell>
          <cell r="W1287" t="str">
            <v>SX</v>
          </cell>
          <cell r="X1287" t="str">
            <v>JPY</v>
          </cell>
          <cell r="Y1287">
            <v>10500000</v>
          </cell>
          <cell r="Z1287">
            <v>1</v>
          </cell>
          <cell r="AA1287">
            <v>10500000</v>
          </cell>
          <cell r="AB1287">
            <v>7.5700000000000003E-2</v>
          </cell>
          <cell r="AC1287">
            <v>794850</v>
          </cell>
          <cell r="AD1287">
            <v>95382</v>
          </cell>
          <cell r="AE1287">
            <v>0.12</v>
          </cell>
          <cell r="AF1287">
            <v>44231</v>
          </cell>
          <cell r="AG1287" t="str">
            <v>DAP SZ</v>
          </cell>
          <cell r="AI1287"/>
          <cell r="AJ1287"/>
          <cell r="AK1287">
            <v>0.1</v>
          </cell>
          <cell r="AL1287">
            <v>1050000</v>
          </cell>
          <cell r="AM1287">
            <v>44280</v>
          </cell>
          <cell r="AN1287" t="str">
            <v>Yes</v>
          </cell>
          <cell r="AO1287">
            <v>0.9</v>
          </cell>
          <cell r="AP1287">
            <v>9450000</v>
          </cell>
          <cell r="AQ1287">
            <v>44326</v>
          </cell>
          <cell r="AR1287">
            <v>44326</v>
          </cell>
          <cell r="AS1287">
            <v>0</v>
          </cell>
          <cell r="AT1287">
            <v>0</v>
          </cell>
          <cell r="AX1287" t="str">
            <v>Yes</v>
          </cell>
          <cell r="AZ1287" t="str">
            <v>Y</v>
          </cell>
          <cell r="BA1287" t="str">
            <v>Yes</v>
          </cell>
        </row>
        <row r="1288">
          <cell r="A1288" t="str">
            <v>FEB 21</v>
          </cell>
          <cell r="B1288">
            <v>1138</v>
          </cell>
          <cell r="C1288" t="str">
            <v>C49SZX20210016JY</v>
          </cell>
          <cell r="D1288" t="str">
            <v>芯联鑫</v>
          </cell>
          <cell r="E1288" t="str">
            <v>YSM20R-2</v>
          </cell>
          <cell r="F1288" t="str">
            <v>#04750</v>
          </cell>
          <cell r="G1288" t="e">
            <v>#REF!</v>
          </cell>
          <cell r="H1288" t="e">
            <v>#REF!</v>
          </cell>
          <cell r="I1288" t="str">
            <v>R-&gt;L</v>
          </cell>
          <cell r="J1288" t="str">
            <v>MVC</v>
          </cell>
          <cell r="K1288">
            <v>1</v>
          </cell>
          <cell r="L1288" t="str">
            <v>110228(拆单110338)</v>
          </cell>
          <cell r="M1288" t="str">
            <v>MAY 21</v>
          </cell>
          <cell r="N1288">
            <v>44333</v>
          </cell>
          <cell r="O1288">
            <v>11116573</v>
          </cell>
          <cell r="P1288">
            <v>13700000</v>
          </cell>
          <cell r="Q1288">
            <v>44334</v>
          </cell>
          <cell r="R1288" t="str">
            <v>No</v>
          </cell>
          <cell r="S1288" t="str">
            <v>C49</v>
          </cell>
          <cell r="T1288" t="str">
            <v>SOUTH</v>
          </cell>
          <cell r="U1288" t="str">
            <v>深圳</v>
          </cell>
          <cell r="V1288" t="str">
            <v>SZ 深圳</v>
          </cell>
          <cell r="W1288" t="str">
            <v>JY</v>
          </cell>
          <cell r="X1288" t="str">
            <v>JPY</v>
          </cell>
          <cell r="Y1288">
            <v>13700000</v>
          </cell>
          <cell r="Z1288">
            <v>1</v>
          </cell>
          <cell r="AA1288">
            <v>13700000</v>
          </cell>
          <cell r="AB1288">
            <v>7.5700000000000003E-2</v>
          </cell>
          <cell r="AC1288">
            <v>1037090</v>
          </cell>
          <cell r="AD1288">
            <v>124450.79999999999</v>
          </cell>
          <cell r="AE1288">
            <v>0.12</v>
          </cell>
          <cell r="AF1288">
            <v>44232</v>
          </cell>
          <cell r="AG1288" t="str">
            <v>DAP GZ</v>
          </cell>
          <cell r="AK1288">
            <v>0.1</v>
          </cell>
          <cell r="AL1288">
            <v>1370000</v>
          </cell>
          <cell r="AM1288">
            <v>44228</v>
          </cell>
          <cell r="AN1288" t="str">
            <v>Yes</v>
          </cell>
          <cell r="AO1288">
            <v>0.9</v>
          </cell>
          <cell r="AP1288">
            <v>12330000</v>
          </cell>
          <cell r="AQ1288">
            <v>44328</v>
          </cell>
          <cell r="AR1288">
            <v>44328</v>
          </cell>
          <cell r="AS1288">
            <v>0</v>
          </cell>
          <cell r="AT1288">
            <v>0</v>
          </cell>
          <cell r="AX1288" t="str">
            <v>Yes</v>
          </cell>
          <cell r="AZ1288" t="str">
            <v>Y</v>
          </cell>
          <cell r="BA1288" t="str">
            <v>Yes</v>
          </cell>
        </row>
        <row r="1289">
          <cell r="A1289" t="str">
            <v>FEB 21</v>
          </cell>
          <cell r="B1289">
            <v>1139</v>
          </cell>
          <cell r="C1289" t="str">
            <v>C49SZX20210126DZ</v>
          </cell>
          <cell r="D1289" t="str">
            <v>名商</v>
          </cell>
          <cell r="E1289" t="str">
            <v>YSM20R-2</v>
          </cell>
          <cell r="F1289" t="str">
            <v>#03539</v>
          </cell>
          <cell r="G1289" t="e">
            <v>#REF!</v>
          </cell>
          <cell r="H1289" t="e">
            <v>#REF!</v>
          </cell>
          <cell r="I1289" t="str">
            <v>L-&gt;R</v>
          </cell>
          <cell r="J1289" t="str">
            <v>No</v>
          </cell>
          <cell r="K1289">
            <v>1</v>
          </cell>
          <cell r="L1289">
            <v>110272</v>
          </cell>
          <cell r="M1289" t="str">
            <v>APR 21</v>
          </cell>
          <cell r="N1289">
            <v>44316</v>
          </cell>
          <cell r="O1289">
            <v>11116567</v>
          </cell>
          <cell r="P1289">
            <v>20900000</v>
          </cell>
          <cell r="Q1289">
            <v>44287</v>
          </cell>
          <cell r="R1289" t="str">
            <v>No</v>
          </cell>
          <cell r="S1289" t="str">
            <v>C49</v>
          </cell>
          <cell r="T1289" t="str">
            <v>SOUTH</v>
          </cell>
          <cell r="U1289" t="str">
            <v>深圳</v>
          </cell>
          <cell r="V1289" t="str">
            <v>SZ 深圳</v>
          </cell>
          <cell r="W1289" t="str">
            <v>DZ</v>
          </cell>
          <cell r="X1289" t="str">
            <v>JPY</v>
          </cell>
          <cell r="Y1289">
            <v>20900000</v>
          </cell>
          <cell r="Z1289">
            <v>1</v>
          </cell>
          <cell r="AA1289">
            <v>20900000</v>
          </cell>
          <cell r="AB1289">
            <v>7.5700000000000003E-2</v>
          </cell>
          <cell r="AC1289">
            <v>1582130</v>
          </cell>
          <cell r="AD1289">
            <v>189855.6</v>
          </cell>
          <cell r="AE1289">
            <v>0.12</v>
          </cell>
          <cell r="AF1289">
            <v>44233</v>
          </cell>
          <cell r="AG1289" t="str">
            <v>CIF HK</v>
          </cell>
          <cell r="AI1289" t="str">
            <v>CNY  518，975.69</v>
          </cell>
          <cell r="AJ1289">
            <v>44236</v>
          </cell>
          <cell r="AK1289">
            <v>0</v>
          </cell>
          <cell r="AL1289">
            <v>0</v>
          </cell>
          <cell r="AN1289" t="str">
            <v>Yes</v>
          </cell>
          <cell r="AO1289">
            <v>1</v>
          </cell>
          <cell r="AP1289">
            <v>20900000</v>
          </cell>
          <cell r="AQ1289">
            <v>44315</v>
          </cell>
          <cell r="AR1289">
            <v>44315</v>
          </cell>
          <cell r="AS1289">
            <v>0</v>
          </cell>
          <cell r="AT1289">
            <v>0</v>
          </cell>
          <cell r="AX1289" t="str">
            <v>Yes</v>
          </cell>
          <cell r="AZ1289" t="str">
            <v>Y</v>
          </cell>
          <cell r="BA1289" t="str">
            <v>Yes</v>
          </cell>
        </row>
        <row r="1290">
          <cell r="A1290" t="str">
            <v>FEB 21</v>
          </cell>
          <cell r="B1290">
            <v>1140</v>
          </cell>
          <cell r="C1290" t="str">
            <v>C49SZX20210126DZ</v>
          </cell>
          <cell r="D1290" t="str">
            <v>名商</v>
          </cell>
          <cell r="E1290" t="str">
            <v>YSM20R-2</v>
          </cell>
          <cell r="F1290" t="str">
            <v>#03539</v>
          </cell>
          <cell r="G1290" t="e">
            <v>#REF!</v>
          </cell>
          <cell r="H1290" t="e">
            <v>#REF!</v>
          </cell>
          <cell r="I1290" t="str">
            <v>L-&gt;R</v>
          </cell>
          <cell r="J1290" t="str">
            <v>cATS10+MVC+special layout</v>
          </cell>
          <cell r="K1290">
            <v>1</v>
          </cell>
          <cell r="L1290">
            <v>110212</v>
          </cell>
          <cell r="M1290" t="str">
            <v>APR 21</v>
          </cell>
          <cell r="N1290">
            <v>44316</v>
          </cell>
          <cell r="O1290">
            <v>11116567</v>
          </cell>
          <cell r="P1290">
            <v>20900000</v>
          </cell>
          <cell r="Q1290">
            <v>44287</v>
          </cell>
          <cell r="R1290" t="str">
            <v>No</v>
          </cell>
          <cell r="S1290" t="str">
            <v>C49</v>
          </cell>
          <cell r="T1290" t="str">
            <v>SOUTH</v>
          </cell>
          <cell r="U1290" t="str">
            <v>深圳</v>
          </cell>
          <cell r="V1290" t="str">
            <v>SZ 深圳</v>
          </cell>
          <cell r="W1290" t="str">
            <v>DZ</v>
          </cell>
          <cell r="X1290" t="str">
            <v>JPY</v>
          </cell>
          <cell r="Y1290">
            <v>20900000</v>
          </cell>
          <cell r="Z1290">
            <v>1</v>
          </cell>
          <cell r="AA1290">
            <v>20900000</v>
          </cell>
          <cell r="AB1290">
            <v>7.5700000000000003E-2</v>
          </cell>
          <cell r="AC1290">
            <v>1582130</v>
          </cell>
          <cell r="AD1290">
            <v>189855.6</v>
          </cell>
          <cell r="AE1290">
            <v>0.12</v>
          </cell>
          <cell r="AF1290">
            <v>44233</v>
          </cell>
          <cell r="AG1290" t="str">
            <v>CIF HK</v>
          </cell>
          <cell r="AI1290"/>
          <cell r="AJ1290"/>
          <cell r="AK1290">
            <v>0</v>
          </cell>
          <cell r="AL1290">
            <v>0</v>
          </cell>
          <cell r="AN1290" t="str">
            <v>Yes</v>
          </cell>
          <cell r="AO1290">
            <v>1</v>
          </cell>
          <cell r="AP1290">
            <v>20900000</v>
          </cell>
          <cell r="AQ1290">
            <v>44315</v>
          </cell>
          <cell r="AR1290">
            <v>44315</v>
          </cell>
          <cell r="AS1290">
            <v>0</v>
          </cell>
          <cell r="AT1290">
            <v>0</v>
          </cell>
          <cell r="AX1290" t="str">
            <v>Yes</v>
          </cell>
          <cell r="AZ1290" t="str">
            <v>Y</v>
          </cell>
          <cell r="BA1290" t="str">
            <v>Yes</v>
          </cell>
        </row>
        <row r="1291">
          <cell r="A1291" t="str">
            <v>FEB 21</v>
          </cell>
          <cell r="B1291">
            <v>1141</v>
          </cell>
          <cell r="C1291" t="str">
            <v>C49SZX20210050SX</v>
          </cell>
          <cell r="D1291" t="str">
            <v>模鑫</v>
          </cell>
          <cell r="E1291" t="str">
            <v>YSM20R-2</v>
          </cell>
          <cell r="F1291" t="str">
            <v>#05702</v>
          </cell>
          <cell r="G1291" t="e">
            <v>#REF!</v>
          </cell>
          <cell r="H1291" t="e">
            <v>#REF!</v>
          </cell>
          <cell r="I1291" t="str">
            <v>R-&gt;L</v>
          </cell>
          <cell r="J1291" t="str">
            <v>No</v>
          </cell>
          <cell r="K1291">
            <v>1</v>
          </cell>
          <cell r="L1291">
            <v>110212</v>
          </cell>
          <cell r="M1291" t="str">
            <v>APR 21</v>
          </cell>
          <cell r="N1291">
            <v>44288</v>
          </cell>
          <cell r="O1291">
            <v>11116556</v>
          </cell>
          <cell r="P1291">
            <v>11000000</v>
          </cell>
          <cell r="Q1291">
            <v>44287</v>
          </cell>
          <cell r="R1291" t="str">
            <v>Yes</v>
          </cell>
          <cell r="S1291" t="str">
            <v>C49</v>
          </cell>
          <cell r="T1291" t="str">
            <v>SOUTH</v>
          </cell>
          <cell r="U1291" t="str">
            <v>深圳</v>
          </cell>
          <cell r="V1291" t="str">
            <v>SZ 深圳</v>
          </cell>
          <cell r="W1291" t="str">
            <v>SX</v>
          </cell>
          <cell r="X1291" t="str">
            <v>JPY</v>
          </cell>
          <cell r="Y1291">
            <v>11000000</v>
          </cell>
          <cell r="Z1291">
            <v>1</v>
          </cell>
          <cell r="AA1291">
            <v>11000000</v>
          </cell>
          <cell r="AB1291">
            <v>7.5700000000000003E-2</v>
          </cell>
          <cell r="AC1291">
            <v>832700</v>
          </cell>
          <cell r="AD1291">
            <v>99924</v>
          </cell>
          <cell r="AE1291">
            <v>0.12</v>
          </cell>
          <cell r="AF1291">
            <v>44234</v>
          </cell>
          <cell r="AG1291" t="str">
            <v>DAP SZ</v>
          </cell>
          <cell r="AK1291">
            <v>0.1</v>
          </cell>
          <cell r="AL1291">
            <v>1100000</v>
          </cell>
          <cell r="AM1291">
            <v>44235</v>
          </cell>
          <cell r="AN1291" t="str">
            <v>Yes</v>
          </cell>
          <cell r="AO1291">
            <v>0.9</v>
          </cell>
          <cell r="AP1291">
            <v>9900000</v>
          </cell>
          <cell r="AQ1291">
            <v>44285</v>
          </cell>
          <cell r="AR1291">
            <v>44285</v>
          </cell>
          <cell r="AS1291">
            <v>0</v>
          </cell>
          <cell r="AT1291">
            <v>0</v>
          </cell>
          <cell r="AX1291" t="str">
            <v>Yes</v>
          </cell>
          <cell r="AZ1291" t="str">
            <v>Y</v>
          </cell>
          <cell r="BA1291" t="str">
            <v>Yes</v>
          </cell>
        </row>
        <row r="1292">
          <cell r="A1292" t="str">
            <v>FEB 21</v>
          </cell>
          <cell r="B1292">
            <v>1142</v>
          </cell>
          <cell r="C1292" t="str">
            <v>C49SZX20210050SX</v>
          </cell>
          <cell r="D1292" t="str">
            <v>模鑫</v>
          </cell>
          <cell r="E1292" t="str">
            <v>YSM10</v>
          </cell>
          <cell r="F1292" t="str">
            <v>#05702</v>
          </cell>
          <cell r="G1292" t="e">
            <v>#REF!</v>
          </cell>
          <cell r="H1292" t="e">
            <v>#REF!</v>
          </cell>
          <cell r="I1292" t="str">
            <v>R-&gt;L</v>
          </cell>
          <cell r="J1292" t="str">
            <v>MVC</v>
          </cell>
          <cell r="K1292">
            <v>1</v>
          </cell>
          <cell r="L1292">
            <v>110238</v>
          </cell>
          <cell r="M1292" t="str">
            <v>APR 21</v>
          </cell>
          <cell r="N1292">
            <v>44288</v>
          </cell>
          <cell r="O1292">
            <v>11116556</v>
          </cell>
          <cell r="P1292">
            <v>7350000</v>
          </cell>
          <cell r="Q1292">
            <v>44287</v>
          </cell>
          <cell r="R1292" t="str">
            <v>Yes</v>
          </cell>
          <cell r="S1292" t="str">
            <v>C49</v>
          </cell>
          <cell r="T1292" t="str">
            <v>SOUTH</v>
          </cell>
          <cell r="U1292" t="str">
            <v>深圳</v>
          </cell>
          <cell r="V1292" t="str">
            <v>SZ 深圳</v>
          </cell>
          <cell r="W1292" t="str">
            <v>SX</v>
          </cell>
          <cell r="X1292" t="str">
            <v>JPY</v>
          </cell>
          <cell r="Y1292">
            <v>7350000</v>
          </cell>
          <cell r="Z1292">
            <v>1</v>
          </cell>
          <cell r="AA1292">
            <v>7350000</v>
          </cell>
          <cell r="AB1292">
            <v>7.5700000000000003E-2</v>
          </cell>
          <cell r="AC1292">
            <v>556395</v>
          </cell>
          <cell r="AD1292">
            <v>66767.399999999994</v>
          </cell>
          <cell r="AE1292">
            <v>0.12</v>
          </cell>
          <cell r="AF1292">
            <v>44234</v>
          </cell>
          <cell r="AG1292" t="str">
            <v>DAP SZ</v>
          </cell>
          <cell r="AK1292">
            <v>0.1</v>
          </cell>
          <cell r="AL1292">
            <v>735000</v>
          </cell>
          <cell r="AM1292">
            <v>44235</v>
          </cell>
          <cell r="AN1292" t="str">
            <v>Yes</v>
          </cell>
          <cell r="AO1292">
            <v>0.9</v>
          </cell>
          <cell r="AP1292">
            <v>6615000</v>
          </cell>
          <cell r="AQ1292">
            <v>44285</v>
          </cell>
          <cell r="AR1292">
            <v>44285</v>
          </cell>
          <cell r="AS1292">
            <v>0</v>
          </cell>
          <cell r="AT1292">
            <v>0</v>
          </cell>
          <cell r="AX1292" t="str">
            <v>Yes</v>
          </cell>
          <cell r="AZ1292" t="str">
            <v>Y</v>
          </cell>
          <cell r="BA1292" t="str">
            <v>Yes</v>
          </cell>
        </row>
        <row r="1293">
          <cell r="A1293" t="str">
            <v>FEB 21</v>
          </cell>
          <cell r="B1293">
            <v>1143</v>
          </cell>
          <cell r="C1293" t="str">
            <v>C49SZX20210048SS</v>
          </cell>
          <cell r="D1293" t="str">
            <v>美田</v>
          </cell>
          <cell r="E1293" t="str">
            <v>YSM10</v>
          </cell>
          <cell r="F1293" t="str">
            <v>#79485</v>
          </cell>
          <cell r="G1293" t="e">
            <v>#REF!</v>
          </cell>
          <cell r="H1293" t="e">
            <v>#REF!</v>
          </cell>
          <cell r="I1293" t="str">
            <v>L-&gt;R</v>
          </cell>
          <cell r="J1293" t="str">
            <v>MVC F&amp;R+ATS15</v>
          </cell>
          <cell r="K1293">
            <v>1</v>
          </cell>
          <cell r="L1293" t="str">
            <v>110248(拆单110408)</v>
          </cell>
          <cell r="M1293" t="str">
            <v>JUN 21</v>
          </cell>
          <cell r="N1293">
            <v>44378</v>
          </cell>
          <cell r="O1293">
            <v>11100488</v>
          </cell>
          <cell r="P1293">
            <v>825000</v>
          </cell>
          <cell r="Q1293">
            <v>44376</v>
          </cell>
          <cell r="R1293" t="str">
            <v>No</v>
          </cell>
          <cell r="S1293" t="str">
            <v>C49</v>
          </cell>
          <cell r="T1293" t="str">
            <v>SOUTH</v>
          </cell>
          <cell r="U1293" t="str">
            <v>深圳</v>
          </cell>
          <cell r="V1293" t="str">
            <v>SZ 深圳</v>
          </cell>
          <cell r="W1293" t="str">
            <v>SS</v>
          </cell>
          <cell r="X1293" t="str">
            <v>RMB</v>
          </cell>
          <cell r="Y1293">
            <v>825000</v>
          </cell>
          <cell r="Z1293">
            <v>1.1299999999999999</v>
          </cell>
          <cell r="AA1293">
            <v>825000</v>
          </cell>
          <cell r="AB1293">
            <v>1.2</v>
          </cell>
          <cell r="AC1293">
            <v>876106.19469026546</v>
          </cell>
          <cell r="AD1293">
            <v>105132.74336283185</v>
          </cell>
          <cell r="AE1293">
            <v>0.12</v>
          </cell>
          <cell r="AF1293">
            <v>44236</v>
          </cell>
          <cell r="AG1293" t="str">
            <v>含税到厂</v>
          </cell>
          <cell r="AI1293" t="str">
            <v>CNY 100，000.00</v>
          </cell>
          <cell r="AJ1293">
            <v>44236</v>
          </cell>
          <cell r="AK1293">
            <v>0.2</v>
          </cell>
          <cell r="AL1293">
            <v>165000</v>
          </cell>
          <cell r="AM1293">
            <v>44344</v>
          </cell>
          <cell r="AN1293" t="str">
            <v>Yes</v>
          </cell>
          <cell r="AO1293">
            <v>0.8</v>
          </cell>
          <cell r="AP1293">
            <v>660000</v>
          </cell>
          <cell r="AQ1293">
            <v>44370</v>
          </cell>
          <cell r="AR1293">
            <v>44370</v>
          </cell>
          <cell r="AS1293">
            <v>0</v>
          </cell>
          <cell r="AT1293">
            <v>0</v>
          </cell>
          <cell r="AX1293" t="str">
            <v>Yes</v>
          </cell>
          <cell r="AZ1293" t="str">
            <v>Y</v>
          </cell>
          <cell r="BA1293" t="str">
            <v>Yes</v>
          </cell>
        </row>
        <row r="1294">
          <cell r="A1294" t="str">
            <v>FEB 21</v>
          </cell>
          <cell r="B1294">
            <v>1144</v>
          </cell>
          <cell r="C1294" t="str">
            <v>C49SZX20210048SS</v>
          </cell>
          <cell r="D1294" t="str">
            <v>美田</v>
          </cell>
          <cell r="E1294" t="str">
            <v>YSM10</v>
          </cell>
          <cell r="F1294" t="str">
            <v>#79485</v>
          </cell>
          <cell r="G1294" t="e">
            <v>#REF!</v>
          </cell>
          <cell r="H1294" t="e">
            <v>#REF!</v>
          </cell>
          <cell r="I1294" t="str">
            <v>L-&gt;R</v>
          </cell>
          <cell r="J1294" t="str">
            <v>MVC F&amp;R+ATS15</v>
          </cell>
          <cell r="K1294">
            <v>1</v>
          </cell>
          <cell r="L1294" t="str">
            <v>110248(拆单110408)</v>
          </cell>
          <cell r="M1294" t="str">
            <v>JUN 21</v>
          </cell>
          <cell r="N1294">
            <v>44378</v>
          </cell>
          <cell r="O1294">
            <v>11100488</v>
          </cell>
          <cell r="P1294">
            <v>825000</v>
          </cell>
          <cell r="Q1294">
            <v>44376</v>
          </cell>
          <cell r="R1294" t="str">
            <v>No</v>
          </cell>
          <cell r="S1294" t="str">
            <v>C49</v>
          </cell>
          <cell r="T1294" t="str">
            <v>SOUTH</v>
          </cell>
          <cell r="U1294" t="str">
            <v>深圳</v>
          </cell>
          <cell r="V1294" t="str">
            <v>SZ 深圳</v>
          </cell>
          <cell r="W1294" t="str">
            <v>SS</v>
          </cell>
          <cell r="X1294" t="str">
            <v>RMB</v>
          </cell>
          <cell r="Y1294">
            <v>825000</v>
          </cell>
          <cell r="Z1294">
            <v>1.1299999999999999</v>
          </cell>
          <cell r="AA1294">
            <v>825000</v>
          </cell>
          <cell r="AB1294">
            <v>1.2</v>
          </cell>
          <cell r="AC1294">
            <v>876106.19469026546</v>
          </cell>
          <cell r="AD1294">
            <v>105132.74336283185</v>
          </cell>
          <cell r="AE1294">
            <v>0.12</v>
          </cell>
          <cell r="AF1294">
            <v>44236</v>
          </cell>
          <cell r="AG1294" t="str">
            <v>含税到厂</v>
          </cell>
          <cell r="AI1294"/>
          <cell r="AJ1294"/>
          <cell r="AK1294">
            <v>0.2</v>
          </cell>
          <cell r="AL1294">
            <v>165000</v>
          </cell>
          <cell r="AM1294">
            <v>44344</v>
          </cell>
          <cell r="AN1294" t="str">
            <v>Yes</v>
          </cell>
          <cell r="AO1294">
            <v>0.8</v>
          </cell>
          <cell r="AP1294">
            <v>660000</v>
          </cell>
          <cell r="AQ1294">
            <v>44370</v>
          </cell>
          <cell r="AR1294">
            <v>44370</v>
          </cell>
          <cell r="AS1294">
            <v>0</v>
          </cell>
          <cell r="AT1294">
            <v>0</v>
          </cell>
          <cell r="AX1294" t="str">
            <v>Yes</v>
          </cell>
          <cell r="AZ1294" t="str">
            <v>Y</v>
          </cell>
          <cell r="BA1294" t="str">
            <v>Yes</v>
          </cell>
        </row>
        <row r="1295">
          <cell r="A1295" t="str">
            <v>FEB 21</v>
          </cell>
          <cell r="B1295">
            <v>1145</v>
          </cell>
          <cell r="C1295" t="str">
            <v>C49SZX20210048SS</v>
          </cell>
          <cell r="D1295" t="str">
            <v>美田</v>
          </cell>
          <cell r="E1295" t="str">
            <v>YSM20R-2</v>
          </cell>
          <cell r="F1295" t="str">
            <v>#79485</v>
          </cell>
          <cell r="G1295" t="e">
            <v>#REF!</v>
          </cell>
          <cell r="H1295" t="e">
            <v>#REF!</v>
          </cell>
          <cell r="I1295" t="str">
            <v>L-&gt;R</v>
          </cell>
          <cell r="J1295" t="str">
            <v>MVC</v>
          </cell>
          <cell r="K1295">
            <v>1</v>
          </cell>
          <cell r="L1295" t="str">
            <v>110236(拆单110475)</v>
          </cell>
          <cell r="M1295" t="str">
            <v>JUN 21</v>
          </cell>
          <cell r="N1295">
            <v>44378</v>
          </cell>
          <cell r="O1295">
            <v>11100488</v>
          </cell>
          <cell r="P1295">
            <v>1125000</v>
          </cell>
          <cell r="Q1295">
            <v>44376</v>
          </cell>
          <cell r="R1295" t="str">
            <v>No</v>
          </cell>
          <cell r="S1295" t="str">
            <v>C49</v>
          </cell>
          <cell r="T1295" t="str">
            <v>SOUTH</v>
          </cell>
          <cell r="U1295" t="str">
            <v>深圳</v>
          </cell>
          <cell r="V1295" t="str">
            <v>SZ 深圳</v>
          </cell>
          <cell r="W1295" t="str">
            <v>SS</v>
          </cell>
          <cell r="X1295" t="str">
            <v>RMB</v>
          </cell>
          <cell r="Y1295">
            <v>1025000</v>
          </cell>
          <cell r="Z1295">
            <v>1.1299999999999999</v>
          </cell>
          <cell r="AA1295">
            <v>1025000</v>
          </cell>
          <cell r="AB1295">
            <v>1.2</v>
          </cell>
          <cell r="AC1295">
            <v>1088495.5752212389</v>
          </cell>
          <cell r="AD1295">
            <v>130619.46902654866</v>
          </cell>
          <cell r="AE1295">
            <v>0.12</v>
          </cell>
          <cell r="AF1295">
            <v>44236</v>
          </cell>
          <cell r="AG1295" t="str">
            <v>含税到厂</v>
          </cell>
          <cell r="AI1295"/>
          <cell r="AJ1295"/>
          <cell r="AK1295">
            <v>0.2</v>
          </cell>
          <cell r="AL1295">
            <v>205000</v>
          </cell>
          <cell r="AM1295">
            <v>44344</v>
          </cell>
          <cell r="AN1295" t="str">
            <v>Yes</v>
          </cell>
          <cell r="AO1295">
            <v>0.8</v>
          </cell>
          <cell r="AP1295">
            <v>820000</v>
          </cell>
          <cell r="AQ1295">
            <v>44370</v>
          </cell>
          <cell r="AR1295">
            <v>44370</v>
          </cell>
          <cell r="AS1295">
            <v>0</v>
          </cell>
          <cell r="AT1295">
            <v>0</v>
          </cell>
          <cell r="AX1295" t="str">
            <v>Yes</v>
          </cell>
          <cell r="AZ1295" t="str">
            <v>Y</v>
          </cell>
          <cell r="BA1295" t="str">
            <v>Yes</v>
          </cell>
        </row>
        <row r="1296">
          <cell r="A1296" t="str">
            <v>FEB 21</v>
          </cell>
          <cell r="B1296">
            <v>1146</v>
          </cell>
          <cell r="C1296" t="str">
            <v>C49SZX20210048SS</v>
          </cell>
          <cell r="D1296" t="str">
            <v>美田</v>
          </cell>
          <cell r="E1296" t="str">
            <v>YSM20R-2</v>
          </cell>
          <cell r="F1296" t="str">
            <v>#79485</v>
          </cell>
          <cell r="G1296" t="e">
            <v>#REF!</v>
          </cell>
          <cell r="H1296" t="e">
            <v>#REF!</v>
          </cell>
          <cell r="I1296" t="str">
            <v>L-&gt;R</v>
          </cell>
          <cell r="J1296" t="str">
            <v>MVC</v>
          </cell>
          <cell r="K1296">
            <v>1</v>
          </cell>
          <cell r="L1296" t="str">
            <v>110236（拆单110363）</v>
          </cell>
          <cell r="M1296" t="str">
            <v>JUN 21</v>
          </cell>
          <cell r="N1296">
            <v>44378</v>
          </cell>
          <cell r="O1296">
            <v>11100488</v>
          </cell>
          <cell r="P1296">
            <v>1125000</v>
          </cell>
          <cell r="Q1296">
            <v>44376</v>
          </cell>
          <cell r="R1296" t="str">
            <v>No</v>
          </cell>
          <cell r="S1296" t="str">
            <v>C49</v>
          </cell>
          <cell r="T1296" t="str">
            <v>SOUTH</v>
          </cell>
          <cell r="U1296" t="str">
            <v>深圳</v>
          </cell>
          <cell r="V1296" t="str">
            <v>SZ 深圳</v>
          </cell>
          <cell r="W1296" t="str">
            <v>SS</v>
          </cell>
          <cell r="X1296" t="str">
            <v>RMB</v>
          </cell>
          <cell r="Y1296">
            <v>1125000</v>
          </cell>
          <cell r="Z1296">
            <v>1.1299999999999999</v>
          </cell>
          <cell r="AA1296">
            <v>1125000</v>
          </cell>
          <cell r="AB1296">
            <v>1.2</v>
          </cell>
          <cell r="AC1296">
            <v>1194690.2654867258</v>
          </cell>
          <cell r="AD1296">
            <v>143362.83185840709</v>
          </cell>
          <cell r="AE1296">
            <v>0.12</v>
          </cell>
          <cell r="AF1296">
            <v>44236</v>
          </cell>
          <cell r="AG1296" t="str">
            <v>含税到厂</v>
          </cell>
          <cell r="AI1296"/>
          <cell r="AJ1296"/>
          <cell r="AK1296">
            <v>0.2</v>
          </cell>
          <cell r="AL1296">
            <v>225000</v>
          </cell>
          <cell r="AM1296">
            <v>44344</v>
          </cell>
          <cell r="AN1296" t="str">
            <v>Yes</v>
          </cell>
          <cell r="AO1296">
            <v>0.8</v>
          </cell>
          <cell r="AP1296">
            <v>900000</v>
          </cell>
          <cell r="AQ1296">
            <v>44370</v>
          </cell>
          <cell r="AR1296">
            <v>44370</v>
          </cell>
          <cell r="AS1296">
            <v>0</v>
          </cell>
          <cell r="AT1296">
            <v>0</v>
          </cell>
          <cell r="AX1296" t="str">
            <v>Yes</v>
          </cell>
          <cell r="AZ1296" t="str">
            <v>Y</v>
          </cell>
          <cell r="BA1296" t="str">
            <v>Yes</v>
          </cell>
        </row>
        <row r="1297">
          <cell r="A1297" t="str">
            <v>FEB 21</v>
          </cell>
          <cell r="B1297">
            <v>1147</v>
          </cell>
          <cell r="C1297" t="str">
            <v>C49SZX20210055SS</v>
          </cell>
          <cell r="D1297" t="str">
            <v>中润互联</v>
          </cell>
          <cell r="E1297" t="str">
            <v>YSM10</v>
          </cell>
          <cell r="F1297" t="str">
            <v>#74022</v>
          </cell>
          <cell r="G1297" t="e">
            <v>#REF!</v>
          </cell>
          <cell r="H1297" t="e">
            <v>#REF!</v>
          </cell>
          <cell r="I1297" t="str">
            <v>L-&gt;R</v>
          </cell>
          <cell r="J1297" t="str">
            <v>MVC+ATS15</v>
          </cell>
          <cell r="K1297">
            <v>1</v>
          </cell>
          <cell r="L1297" t="str">
            <v>110227（拆单110362）</v>
          </cell>
          <cell r="M1297" t="str">
            <v>MAY 21</v>
          </cell>
          <cell r="N1297">
            <v>44328</v>
          </cell>
          <cell r="O1297">
            <v>1100483</v>
          </cell>
          <cell r="P1297">
            <v>620000</v>
          </cell>
          <cell r="Q1297">
            <v>44343</v>
          </cell>
          <cell r="R1297" t="str">
            <v>No</v>
          </cell>
          <cell r="S1297" t="str">
            <v>C49</v>
          </cell>
          <cell r="T1297" t="str">
            <v>SOUTH</v>
          </cell>
          <cell r="U1297" t="str">
            <v>深圳</v>
          </cell>
          <cell r="V1297" t="str">
            <v>SZ 深圳</v>
          </cell>
          <cell r="W1297" t="str">
            <v>SS</v>
          </cell>
          <cell r="X1297" t="str">
            <v>RMB</v>
          </cell>
          <cell r="Y1297">
            <v>620000</v>
          </cell>
          <cell r="Z1297">
            <v>1.1299999999999999</v>
          </cell>
          <cell r="AA1297">
            <v>620000</v>
          </cell>
          <cell r="AB1297">
            <v>1.2</v>
          </cell>
          <cell r="AC1297">
            <v>658407.07964601775</v>
          </cell>
          <cell r="AD1297">
            <v>79008.849557522131</v>
          </cell>
          <cell r="AE1297">
            <v>0.12</v>
          </cell>
          <cell r="AF1297">
            <v>44249</v>
          </cell>
          <cell r="AG1297" t="str">
            <v>含税到厂</v>
          </cell>
          <cell r="AK1297">
            <v>0.1</v>
          </cell>
          <cell r="AL1297">
            <v>62000</v>
          </cell>
          <cell r="AM1297">
            <v>44253</v>
          </cell>
          <cell r="AN1297" t="str">
            <v>Yes</v>
          </cell>
          <cell r="AO1297">
            <v>0.9</v>
          </cell>
          <cell r="AP1297">
            <v>558000</v>
          </cell>
          <cell r="AQ1297">
            <v>44288</v>
          </cell>
          <cell r="AR1297">
            <v>44288</v>
          </cell>
          <cell r="AS1297">
            <v>0</v>
          </cell>
          <cell r="AT1297">
            <v>0</v>
          </cell>
          <cell r="AX1297" t="str">
            <v>Yes</v>
          </cell>
          <cell r="AZ1297" t="str">
            <v>Y</v>
          </cell>
          <cell r="BA1297" t="str">
            <v>Yes</v>
          </cell>
        </row>
        <row r="1298">
          <cell r="A1298" t="str">
            <v>FEB 21</v>
          </cell>
          <cell r="B1298">
            <v>1148</v>
          </cell>
          <cell r="C1298" t="str">
            <v>C49SZX20210055SS</v>
          </cell>
          <cell r="D1298" t="str">
            <v>中润互联</v>
          </cell>
          <cell r="E1298" t="str">
            <v>YSM10</v>
          </cell>
          <cell r="F1298" t="str">
            <v>#74022</v>
          </cell>
          <cell r="G1298" t="e">
            <v>#REF!</v>
          </cell>
          <cell r="H1298" t="e">
            <v>#REF!</v>
          </cell>
          <cell r="I1298" t="str">
            <v>R-&gt;L</v>
          </cell>
          <cell r="J1298" t="str">
            <v>MVC+ATS15</v>
          </cell>
          <cell r="K1298">
            <v>1</v>
          </cell>
          <cell r="L1298" t="str">
            <v>110227（拆单110362）</v>
          </cell>
          <cell r="M1298" t="str">
            <v>MAY 21</v>
          </cell>
          <cell r="N1298">
            <v>44328</v>
          </cell>
          <cell r="O1298">
            <v>1100483</v>
          </cell>
          <cell r="P1298">
            <v>620000</v>
          </cell>
          <cell r="Q1298">
            <v>44343</v>
          </cell>
          <cell r="R1298" t="str">
            <v>No</v>
          </cell>
          <cell r="S1298" t="str">
            <v>C49</v>
          </cell>
          <cell r="T1298" t="str">
            <v>SOUTH</v>
          </cell>
          <cell r="U1298" t="str">
            <v>深圳</v>
          </cell>
          <cell r="V1298" t="str">
            <v>SZ 深圳</v>
          </cell>
          <cell r="W1298" t="str">
            <v>SS</v>
          </cell>
          <cell r="X1298" t="str">
            <v>RMB</v>
          </cell>
          <cell r="Y1298">
            <v>620000</v>
          </cell>
          <cell r="Z1298">
            <v>1.1299999999999999</v>
          </cell>
          <cell r="AA1298">
            <v>620000</v>
          </cell>
          <cell r="AB1298">
            <v>1.2</v>
          </cell>
          <cell r="AC1298">
            <v>658407.07964601775</v>
          </cell>
          <cell r="AD1298">
            <v>79008.849557522131</v>
          </cell>
          <cell r="AE1298">
            <v>0.12</v>
          </cell>
          <cell r="AF1298">
            <v>44249</v>
          </cell>
          <cell r="AG1298" t="str">
            <v>含税到厂</v>
          </cell>
          <cell r="AK1298">
            <v>0.1</v>
          </cell>
          <cell r="AL1298">
            <v>62000</v>
          </cell>
          <cell r="AM1298">
            <v>44253</v>
          </cell>
          <cell r="AN1298" t="str">
            <v>Yes</v>
          </cell>
          <cell r="AO1298">
            <v>0.9</v>
          </cell>
          <cell r="AP1298">
            <v>558000</v>
          </cell>
          <cell r="AQ1298">
            <v>44288</v>
          </cell>
          <cell r="AR1298">
            <v>44288</v>
          </cell>
          <cell r="AS1298">
            <v>0</v>
          </cell>
          <cell r="AT1298">
            <v>0</v>
          </cell>
          <cell r="AX1298" t="str">
            <v>Yes</v>
          </cell>
          <cell r="AZ1298" t="str">
            <v>Y</v>
          </cell>
          <cell r="BA1298" t="str">
            <v>Yes</v>
          </cell>
        </row>
        <row r="1299">
          <cell r="A1299" t="str">
            <v>FEB 21</v>
          </cell>
          <cell r="B1299">
            <v>1149</v>
          </cell>
          <cell r="C1299" t="str">
            <v>C49SZX20210055SS</v>
          </cell>
          <cell r="D1299" t="str">
            <v>中润互联</v>
          </cell>
          <cell r="E1299" t="str">
            <v>YSM20R-2</v>
          </cell>
          <cell r="F1299" t="str">
            <v>#74022</v>
          </cell>
          <cell r="G1299" t="e">
            <v>#REF!</v>
          </cell>
          <cell r="H1299" t="e">
            <v>#REF!</v>
          </cell>
          <cell r="I1299" t="str">
            <v>L-&gt;R</v>
          </cell>
          <cell r="J1299" t="str">
            <v>No</v>
          </cell>
          <cell r="K1299">
            <v>1</v>
          </cell>
          <cell r="L1299" t="str">
            <v>110346(拆单110409)</v>
          </cell>
          <cell r="M1299" t="str">
            <v>MAY 21</v>
          </cell>
          <cell r="N1299">
            <v>44328</v>
          </cell>
          <cell r="O1299">
            <v>1100483</v>
          </cell>
          <cell r="P1299">
            <v>805000</v>
          </cell>
          <cell r="Q1299">
            <v>44343</v>
          </cell>
          <cell r="R1299" t="str">
            <v>No</v>
          </cell>
          <cell r="S1299" t="str">
            <v>C49</v>
          </cell>
          <cell r="T1299" t="str">
            <v>SOUTH</v>
          </cell>
          <cell r="U1299" t="str">
            <v>深圳</v>
          </cell>
          <cell r="V1299" t="str">
            <v>SZ 深圳</v>
          </cell>
          <cell r="W1299" t="str">
            <v>SS</v>
          </cell>
          <cell r="X1299" t="str">
            <v>RMB</v>
          </cell>
          <cell r="Y1299">
            <v>805000</v>
          </cell>
          <cell r="Z1299">
            <v>1.1299999999999999</v>
          </cell>
          <cell r="AA1299">
            <v>805000</v>
          </cell>
          <cell r="AB1299">
            <v>1.2</v>
          </cell>
          <cell r="AC1299">
            <v>854867.25663716823</v>
          </cell>
          <cell r="AD1299">
            <v>102584.07079646019</v>
          </cell>
          <cell r="AE1299">
            <v>0.12</v>
          </cell>
          <cell r="AF1299">
            <v>44249</v>
          </cell>
          <cell r="AG1299" t="str">
            <v>含税到厂</v>
          </cell>
          <cell r="AK1299">
            <v>0.1</v>
          </cell>
          <cell r="AL1299">
            <v>80500</v>
          </cell>
          <cell r="AM1299">
            <v>44253</v>
          </cell>
          <cell r="AN1299" t="str">
            <v>Yes</v>
          </cell>
          <cell r="AO1299">
            <v>0.9</v>
          </cell>
          <cell r="AP1299">
            <v>724500</v>
          </cell>
          <cell r="AQ1299">
            <v>44288</v>
          </cell>
          <cell r="AR1299">
            <v>44288</v>
          </cell>
          <cell r="AS1299">
            <v>0</v>
          </cell>
          <cell r="AT1299">
            <v>0</v>
          </cell>
          <cell r="AX1299" t="str">
            <v>Yes</v>
          </cell>
          <cell r="AZ1299" t="str">
            <v>Y</v>
          </cell>
          <cell r="BA1299" t="str">
            <v>Yes</v>
          </cell>
        </row>
        <row r="1300">
          <cell r="A1300" t="str">
            <v>FEB 21</v>
          </cell>
          <cell r="B1300">
            <v>1150</v>
          </cell>
          <cell r="C1300" t="str">
            <v>C49SZX20210055SS</v>
          </cell>
          <cell r="D1300" t="str">
            <v>中润互联</v>
          </cell>
          <cell r="E1300" t="str">
            <v>YSM20R-2</v>
          </cell>
          <cell r="F1300" t="str">
            <v>#74022</v>
          </cell>
          <cell r="G1300" t="e">
            <v>#REF!</v>
          </cell>
          <cell r="H1300" t="e">
            <v>#REF!</v>
          </cell>
          <cell r="I1300" t="str">
            <v>R-&gt;L</v>
          </cell>
          <cell r="J1300" t="str">
            <v>No</v>
          </cell>
          <cell r="K1300">
            <v>1</v>
          </cell>
          <cell r="L1300" t="str">
            <v>110228(拆单110338)</v>
          </cell>
          <cell r="M1300" t="str">
            <v>MAY 21</v>
          </cell>
          <cell r="N1300">
            <v>44328</v>
          </cell>
          <cell r="O1300">
            <v>1100483</v>
          </cell>
          <cell r="P1300">
            <v>805000</v>
          </cell>
          <cell r="Q1300">
            <v>44343</v>
          </cell>
          <cell r="R1300" t="str">
            <v>No</v>
          </cell>
          <cell r="S1300" t="str">
            <v>C49</v>
          </cell>
          <cell r="T1300" t="str">
            <v>SOUTH</v>
          </cell>
          <cell r="U1300" t="str">
            <v>深圳</v>
          </cell>
          <cell r="V1300" t="str">
            <v>SZ 深圳</v>
          </cell>
          <cell r="W1300" t="str">
            <v>SS</v>
          </cell>
          <cell r="X1300" t="str">
            <v>RMB</v>
          </cell>
          <cell r="Y1300">
            <v>805000</v>
          </cell>
          <cell r="Z1300">
            <v>1.1299999999999999</v>
          </cell>
          <cell r="AA1300">
            <v>805000</v>
          </cell>
          <cell r="AB1300">
            <v>1.2</v>
          </cell>
          <cell r="AC1300">
            <v>854867.25663716823</v>
          </cell>
          <cell r="AD1300">
            <v>102584.07079646019</v>
          </cell>
          <cell r="AE1300">
            <v>0.12</v>
          </cell>
          <cell r="AF1300">
            <v>44249</v>
          </cell>
          <cell r="AG1300" t="str">
            <v>含税到厂</v>
          </cell>
          <cell r="AK1300">
            <v>0.1</v>
          </cell>
          <cell r="AL1300">
            <v>80500</v>
          </cell>
          <cell r="AM1300">
            <v>44253</v>
          </cell>
          <cell r="AN1300" t="str">
            <v>Yes</v>
          </cell>
          <cell r="AO1300">
            <v>0.9</v>
          </cell>
          <cell r="AP1300">
            <v>724500</v>
          </cell>
          <cell r="AQ1300">
            <v>44288</v>
          </cell>
          <cell r="AR1300">
            <v>44288</v>
          </cell>
          <cell r="AS1300">
            <v>0</v>
          </cell>
          <cell r="AT1300">
            <v>0</v>
          </cell>
          <cell r="AX1300" t="str">
            <v>Yes</v>
          </cell>
          <cell r="AZ1300" t="str">
            <v>Y</v>
          </cell>
          <cell r="BA1300" t="str">
            <v>Yes</v>
          </cell>
        </row>
        <row r="1301">
          <cell r="A1301" t="str">
            <v>FEB 21</v>
          </cell>
          <cell r="B1301">
            <v>1151</v>
          </cell>
          <cell r="C1301" t="str">
            <v>C49SZX20210219KW</v>
          </cell>
          <cell r="D1301" t="str">
            <v>伟盛贸易(富洛）/晶科</v>
          </cell>
          <cell r="E1301" t="str">
            <v>SIGMA G5S2</v>
          </cell>
          <cell r="F1301" t="str">
            <v>#03804</v>
          </cell>
          <cell r="G1301" t="e">
            <v>#REF!</v>
          </cell>
          <cell r="H1301" t="e">
            <v>#REF!</v>
          </cell>
          <cell r="I1301" t="str">
            <v>No</v>
          </cell>
          <cell r="J1301" t="str">
            <v>No</v>
          </cell>
          <cell r="K1301">
            <v>1</v>
          </cell>
          <cell r="L1301">
            <v>110352</v>
          </cell>
          <cell r="M1301" t="str">
            <v>JUN 21</v>
          </cell>
          <cell r="N1301">
            <v>44363</v>
          </cell>
          <cell r="O1301">
            <v>11116609</v>
          </cell>
          <cell r="P1301">
            <v>15800000</v>
          </cell>
          <cell r="Q1301">
            <v>44368</v>
          </cell>
          <cell r="R1301" t="str">
            <v>No</v>
          </cell>
          <cell r="S1301" t="str">
            <v>C49</v>
          </cell>
          <cell r="T1301" t="str">
            <v>SOUTH</v>
          </cell>
          <cell r="U1301" t="str">
            <v>深圳</v>
          </cell>
          <cell r="V1301" t="str">
            <v>SZ 深圳</v>
          </cell>
          <cell r="W1301" t="str">
            <v>KW</v>
          </cell>
          <cell r="X1301" t="str">
            <v>JPY</v>
          </cell>
          <cell r="Y1301">
            <v>15800000</v>
          </cell>
          <cell r="Z1301">
            <v>1</v>
          </cell>
          <cell r="AA1301">
            <v>15800000</v>
          </cell>
          <cell r="AB1301">
            <v>7.5700000000000003E-2</v>
          </cell>
          <cell r="AC1301">
            <v>1196060</v>
          </cell>
          <cell r="AD1301">
            <v>143527.19999999998</v>
          </cell>
          <cell r="AE1301">
            <v>0.12</v>
          </cell>
          <cell r="AF1301">
            <v>44252</v>
          </cell>
          <cell r="AG1301" t="str">
            <v>CIF HK</v>
          </cell>
          <cell r="AK1301">
            <v>0.3</v>
          </cell>
          <cell r="AL1301">
            <v>4740000</v>
          </cell>
          <cell r="AM1301">
            <v>44267</v>
          </cell>
          <cell r="AN1301" t="str">
            <v>Yes</v>
          </cell>
          <cell r="AO1301">
            <v>0.6</v>
          </cell>
          <cell r="AP1301">
            <v>9480000</v>
          </cell>
          <cell r="AQ1301">
            <v>44362</v>
          </cell>
          <cell r="AR1301">
            <v>44362</v>
          </cell>
          <cell r="AS1301">
            <v>0.1</v>
          </cell>
          <cell r="AT1301">
            <v>1580000</v>
          </cell>
          <cell r="AU1301">
            <v>44442</v>
          </cell>
          <cell r="AV1301">
            <v>44442</v>
          </cell>
          <cell r="AX1301" t="str">
            <v>Yes</v>
          </cell>
          <cell r="AZ1301" t="str">
            <v>Y</v>
          </cell>
          <cell r="BA1301" t="str">
            <v>Yes</v>
          </cell>
        </row>
        <row r="1302">
          <cell r="A1302" t="str">
            <v>MAR 21</v>
          </cell>
          <cell r="B1302">
            <v>1152</v>
          </cell>
          <cell r="C1302" t="str">
            <v>C49SZX20210051JY</v>
          </cell>
          <cell r="D1302" t="str">
            <v>络鑫（end user:东莞络鑫）</v>
          </cell>
          <cell r="E1302" t="str">
            <v>YSM20R-2</v>
          </cell>
          <cell r="F1302" t="str">
            <v>#03625</v>
          </cell>
          <cell r="G1302" t="e">
            <v>#REF!</v>
          </cell>
          <cell r="H1302" t="e">
            <v>#REF!</v>
          </cell>
          <cell r="I1302" t="str">
            <v>L-&gt;R</v>
          </cell>
          <cell r="J1302" t="str">
            <v>No</v>
          </cell>
          <cell r="K1302">
            <v>1</v>
          </cell>
          <cell r="L1302">
            <v>110245</v>
          </cell>
          <cell r="M1302" t="str">
            <v>APR 21</v>
          </cell>
          <cell r="N1302">
            <v>44314</v>
          </cell>
          <cell r="O1302">
            <v>11116564</v>
          </cell>
          <cell r="P1302">
            <v>13700000</v>
          </cell>
          <cell r="Q1302">
            <v>44287</v>
          </cell>
          <cell r="R1302" t="str">
            <v>No</v>
          </cell>
          <cell r="S1302" t="str">
            <v>C49</v>
          </cell>
          <cell r="T1302" t="str">
            <v>SOUTH</v>
          </cell>
          <cell r="U1302" t="str">
            <v>深圳</v>
          </cell>
          <cell r="V1302" t="str">
            <v>SZ 深圳</v>
          </cell>
          <cell r="W1302" t="str">
            <v>JY</v>
          </cell>
          <cell r="X1302" t="str">
            <v>JPY</v>
          </cell>
          <cell r="Y1302">
            <v>13700000</v>
          </cell>
          <cell r="Z1302">
            <v>1</v>
          </cell>
          <cell r="AA1302">
            <v>13700000</v>
          </cell>
          <cell r="AB1302">
            <v>7.4499999999999997E-2</v>
          </cell>
          <cell r="AC1302">
            <v>1020650</v>
          </cell>
          <cell r="AD1302">
            <v>122478</v>
          </cell>
          <cell r="AE1302">
            <v>0.12</v>
          </cell>
          <cell r="AF1302">
            <v>44259</v>
          </cell>
          <cell r="AG1302" t="str">
            <v>CIF HK</v>
          </cell>
          <cell r="AK1302">
            <v>0.1</v>
          </cell>
          <cell r="AL1302">
            <v>1370000</v>
          </cell>
          <cell r="AM1302">
            <v>44264</v>
          </cell>
          <cell r="AN1302" t="str">
            <v>Yes</v>
          </cell>
          <cell r="AO1302">
            <v>0.9</v>
          </cell>
          <cell r="AP1302">
            <v>12330000</v>
          </cell>
          <cell r="AQ1302">
            <v>44312</v>
          </cell>
          <cell r="AR1302">
            <v>44312</v>
          </cell>
          <cell r="AS1302">
            <v>0</v>
          </cell>
          <cell r="AT1302">
            <v>0</v>
          </cell>
          <cell r="AU1302">
            <v>44494</v>
          </cell>
          <cell r="AV1302">
            <v>44494</v>
          </cell>
          <cell r="AX1302" t="str">
            <v>Yes</v>
          </cell>
          <cell r="AZ1302" t="str">
            <v>Y</v>
          </cell>
          <cell r="BA1302" t="str">
            <v>Yes</v>
          </cell>
        </row>
        <row r="1303">
          <cell r="A1303" t="str">
            <v>MAR 21</v>
          </cell>
          <cell r="B1303">
            <v>1153</v>
          </cell>
          <cell r="C1303" t="str">
            <v>C49SZX20210052JY</v>
          </cell>
          <cell r="D1303" t="str">
            <v>江西络鑫</v>
          </cell>
          <cell r="E1303" t="str">
            <v>YSM20R-2</v>
          </cell>
          <cell r="F1303" t="str">
            <v>#03625</v>
          </cell>
          <cell r="G1303" t="e">
            <v>#REF!</v>
          </cell>
          <cell r="H1303" t="e">
            <v>#REF!</v>
          </cell>
          <cell r="I1303" t="str">
            <v>L-&gt;R</v>
          </cell>
          <cell r="J1303" t="str">
            <v>No</v>
          </cell>
          <cell r="K1303">
            <v>1</v>
          </cell>
          <cell r="L1303">
            <v>110635</v>
          </cell>
          <cell r="M1303" t="str">
            <v>DEC 21</v>
          </cell>
          <cell r="N1303">
            <v>44495</v>
          </cell>
          <cell r="O1303">
            <v>11116658</v>
          </cell>
          <cell r="P1303">
            <v>15000000</v>
          </cell>
          <cell r="Q1303">
            <v>44498</v>
          </cell>
          <cell r="R1303" t="str">
            <v>Yes</v>
          </cell>
          <cell r="S1303" t="str">
            <v>C49</v>
          </cell>
          <cell r="T1303" t="str">
            <v>SOUTH</v>
          </cell>
          <cell r="U1303" t="str">
            <v>深圳</v>
          </cell>
          <cell r="V1303" t="str">
            <v>SZ 深圳</v>
          </cell>
          <cell r="W1303" t="str">
            <v>JY</v>
          </cell>
          <cell r="X1303" t="str">
            <v>JPY</v>
          </cell>
          <cell r="Y1303">
            <v>15000000</v>
          </cell>
          <cell r="Z1303">
            <v>1</v>
          </cell>
          <cell r="AA1303">
            <v>15000000</v>
          </cell>
          <cell r="AB1303">
            <v>7.4499999999999997E-2</v>
          </cell>
          <cell r="AC1303">
            <v>1117500</v>
          </cell>
          <cell r="AD1303">
            <v>134100</v>
          </cell>
          <cell r="AE1303">
            <v>0.12</v>
          </cell>
          <cell r="AF1303">
            <v>44259</v>
          </cell>
          <cell r="AG1303" t="str">
            <v>CIF HK</v>
          </cell>
          <cell r="AK1303">
            <v>0.1</v>
          </cell>
          <cell r="AL1303">
            <v>1500000</v>
          </cell>
          <cell r="AM1303">
            <v>44264</v>
          </cell>
          <cell r="AN1303" t="str">
            <v>Yes</v>
          </cell>
          <cell r="AO1303">
            <v>0.9</v>
          </cell>
          <cell r="AP1303">
            <v>13500000</v>
          </cell>
          <cell r="AQ1303">
            <v>44494</v>
          </cell>
          <cell r="AR1303">
            <v>44494</v>
          </cell>
          <cell r="AS1303">
            <v>0</v>
          </cell>
          <cell r="AT1303">
            <v>0</v>
          </cell>
          <cell r="AX1303" t="str">
            <v>Yes</v>
          </cell>
          <cell r="AZ1303" t="str">
            <v>Y</v>
          </cell>
          <cell r="BA1303" t="str">
            <v>Yes</v>
          </cell>
        </row>
        <row r="1304">
          <cell r="A1304" t="str">
            <v>MAR 21</v>
          </cell>
          <cell r="B1304">
            <v>1154</v>
          </cell>
          <cell r="C1304" t="str">
            <v>C49SZX20210052JY</v>
          </cell>
          <cell r="D1304" t="str">
            <v>江西络鑫</v>
          </cell>
          <cell r="E1304" t="str">
            <v>YSM20R-2</v>
          </cell>
          <cell r="F1304" t="str">
            <v>#03625</v>
          </cell>
          <cell r="G1304" t="e">
            <v>#REF!</v>
          </cell>
          <cell r="H1304" t="e">
            <v>#REF!</v>
          </cell>
          <cell r="I1304" t="str">
            <v>L-&gt;R</v>
          </cell>
          <cell r="J1304" t="str">
            <v>No</v>
          </cell>
          <cell r="K1304">
            <v>1</v>
          </cell>
          <cell r="L1304">
            <v>110635</v>
          </cell>
          <cell r="M1304" t="str">
            <v>DEC 21</v>
          </cell>
          <cell r="N1304">
            <v>44495</v>
          </cell>
          <cell r="O1304">
            <v>11116658</v>
          </cell>
          <cell r="P1304">
            <v>15000000</v>
          </cell>
          <cell r="Q1304">
            <v>44498</v>
          </cell>
          <cell r="R1304" t="str">
            <v>Yes</v>
          </cell>
          <cell r="S1304" t="str">
            <v>C49</v>
          </cell>
          <cell r="T1304" t="str">
            <v>SOUTH</v>
          </cell>
          <cell r="U1304" t="str">
            <v>深圳</v>
          </cell>
          <cell r="V1304" t="str">
            <v>SZ 深圳</v>
          </cell>
          <cell r="W1304" t="str">
            <v>JY</v>
          </cell>
          <cell r="X1304" t="str">
            <v>JPY</v>
          </cell>
          <cell r="Y1304">
            <v>15000000</v>
          </cell>
          <cell r="Z1304">
            <v>1</v>
          </cell>
          <cell r="AA1304">
            <v>15000000</v>
          </cell>
          <cell r="AB1304">
            <v>7.4499999999999997E-2</v>
          </cell>
          <cell r="AC1304">
            <v>1117500</v>
          </cell>
          <cell r="AD1304">
            <v>134100</v>
          </cell>
          <cell r="AE1304">
            <v>0.12</v>
          </cell>
          <cell r="AF1304">
            <v>44259</v>
          </cell>
          <cell r="AG1304" t="str">
            <v>CIF HK</v>
          </cell>
          <cell r="AK1304">
            <v>0.1</v>
          </cell>
          <cell r="AL1304">
            <v>1500000</v>
          </cell>
          <cell r="AM1304">
            <v>44264</v>
          </cell>
          <cell r="AN1304" t="str">
            <v>Yes</v>
          </cell>
          <cell r="AO1304">
            <v>0.9</v>
          </cell>
          <cell r="AP1304">
            <v>13500000</v>
          </cell>
          <cell r="AQ1304">
            <v>44494</v>
          </cell>
          <cell r="AR1304">
            <v>44494</v>
          </cell>
          <cell r="AS1304">
            <v>0</v>
          </cell>
          <cell r="AT1304">
            <v>0</v>
          </cell>
          <cell r="AX1304" t="str">
            <v>Yes</v>
          </cell>
          <cell r="AZ1304" t="str">
            <v>Y</v>
          </cell>
          <cell r="BA1304" t="str">
            <v>Yes</v>
          </cell>
        </row>
        <row r="1305">
          <cell r="A1305" t="str">
            <v>MAR 21</v>
          </cell>
          <cell r="B1305">
            <v>1155</v>
          </cell>
          <cell r="C1305" t="str">
            <v>C49SZX20210052JY</v>
          </cell>
          <cell r="D1305" t="str">
            <v>江西络鑫</v>
          </cell>
          <cell r="E1305" t="str">
            <v>YSM20R-2</v>
          </cell>
          <cell r="F1305" t="str">
            <v>#03625</v>
          </cell>
          <cell r="G1305" t="e">
            <v>#REF!</v>
          </cell>
          <cell r="H1305" t="e">
            <v>#REF!</v>
          </cell>
          <cell r="I1305" t="str">
            <v>L-&gt;R</v>
          </cell>
          <cell r="J1305" t="str">
            <v>No</v>
          </cell>
          <cell r="K1305">
            <v>1</v>
          </cell>
          <cell r="L1305">
            <v>110558</v>
          </cell>
          <cell r="M1305" t="str">
            <v>OCT 21</v>
          </cell>
          <cell r="N1305">
            <v>44531</v>
          </cell>
          <cell r="O1305">
            <v>11116671</v>
          </cell>
          <cell r="P1305">
            <v>15000000</v>
          </cell>
          <cell r="Q1305">
            <v>44530</v>
          </cell>
          <cell r="R1305" t="str">
            <v>Yes</v>
          </cell>
          <cell r="S1305" t="str">
            <v>C49</v>
          </cell>
          <cell r="T1305" t="str">
            <v>SOUTH</v>
          </cell>
          <cell r="U1305" t="str">
            <v>深圳</v>
          </cell>
          <cell r="V1305" t="str">
            <v>SZ 深圳</v>
          </cell>
          <cell r="W1305" t="str">
            <v>JY</v>
          </cell>
          <cell r="X1305" t="str">
            <v>JPY</v>
          </cell>
          <cell r="Y1305">
            <v>15000000</v>
          </cell>
          <cell r="Z1305">
            <v>1</v>
          </cell>
          <cell r="AA1305">
            <v>15000000</v>
          </cell>
          <cell r="AB1305">
            <v>7.4499999999999997E-2</v>
          </cell>
          <cell r="AC1305">
            <v>1117500</v>
          </cell>
          <cell r="AD1305">
            <v>134100</v>
          </cell>
          <cell r="AE1305">
            <v>0.12</v>
          </cell>
          <cell r="AF1305">
            <v>44259</v>
          </cell>
          <cell r="AG1305" t="str">
            <v>CIF HK</v>
          </cell>
          <cell r="AK1305">
            <v>0.1</v>
          </cell>
          <cell r="AL1305">
            <v>1500000</v>
          </cell>
          <cell r="AM1305">
            <v>44264</v>
          </cell>
          <cell r="AN1305" t="str">
            <v>Yes</v>
          </cell>
          <cell r="AO1305">
            <v>0.9</v>
          </cell>
          <cell r="AP1305">
            <v>13500000</v>
          </cell>
          <cell r="AQ1305">
            <v>44529</v>
          </cell>
          <cell r="AR1305">
            <v>44529</v>
          </cell>
          <cell r="AS1305">
            <v>0</v>
          </cell>
          <cell r="AT1305">
            <v>0</v>
          </cell>
          <cell r="AX1305" t="str">
            <v>Yes</v>
          </cell>
          <cell r="AZ1305" t="str">
            <v>Y</v>
          </cell>
          <cell r="BA1305" t="str">
            <v>Yes</v>
          </cell>
        </row>
        <row r="1306">
          <cell r="A1306" t="str">
            <v>MAR 21</v>
          </cell>
          <cell r="B1306">
            <v>1156</v>
          </cell>
          <cell r="C1306" t="str">
            <v>C49SZX20210052JY</v>
          </cell>
          <cell r="D1306" t="str">
            <v>江西络鑫</v>
          </cell>
          <cell r="E1306" t="str">
            <v>YSM20R-2</v>
          </cell>
          <cell r="F1306" t="str">
            <v>#03625</v>
          </cell>
          <cell r="G1306" t="e">
            <v>#REF!</v>
          </cell>
          <cell r="H1306" t="e">
            <v>#REF!</v>
          </cell>
          <cell r="I1306" t="str">
            <v>L-&gt;R</v>
          </cell>
          <cell r="J1306" t="str">
            <v>No</v>
          </cell>
          <cell r="K1306">
            <v>1</v>
          </cell>
          <cell r="L1306">
            <v>110558</v>
          </cell>
          <cell r="M1306" t="str">
            <v>OCT 21</v>
          </cell>
          <cell r="N1306">
            <v>44531</v>
          </cell>
          <cell r="O1306">
            <v>11116671</v>
          </cell>
          <cell r="P1306">
            <v>15000000</v>
          </cell>
          <cell r="Q1306">
            <v>44530</v>
          </cell>
          <cell r="R1306" t="str">
            <v>Yes</v>
          </cell>
          <cell r="S1306" t="str">
            <v>C49</v>
          </cell>
          <cell r="T1306" t="str">
            <v>SOUTH</v>
          </cell>
          <cell r="U1306" t="str">
            <v>深圳</v>
          </cell>
          <cell r="V1306" t="str">
            <v>SZ 深圳</v>
          </cell>
          <cell r="W1306" t="str">
            <v>JY</v>
          </cell>
          <cell r="X1306" t="str">
            <v>JPY</v>
          </cell>
          <cell r="Y1306">
            <v>15000000</v>
          </cell>
          <cell r="Z1306">
            <v>1</v>
          </cell>
          <cell r="AA1306">
            <v>15000000</v>
          </cell>
          <cell r="AB1306">
            <v>7.4499999999999997E-2</v>
          </cell>
          <cell r="AC1306">
            <v>1117500</v>
          </cell>
          <cell r="AD1306">
            <v>134100</v>
          </cell>
          <cell r="AE1306">
            <v>0.12</v>
          </cell>
          <cell r="AF1306">
            <v>44259</v>
          </cell>
          <cell r="AG1306" t="str">
            <v>CIF HK</v>
          </cell>
          <cell r="AK1306">
            <v>0.1</v>
          </cell>
          <cell r="AL1306">
            <v>1500000</v>
          </cell>
          <cell r="AM1306">
            <v>44264</v>
          </cell>
          <cell r="AN1306" t="str">
            <v>Yes</v>
          </cell>
          <cell r="AO1306">
            <v>0.9</v>
          </cell>
          <cell r="AP1306">
            <v>13500000</v>
          </cell>
          <cell r="AQ1306">
            <v>44529</v>
          </cell>
          <cell r="AR1306">
            <v>44529</v>
          </cell>
          <cell r="AS1306">
            <v>0</v>
          </cell>
          <cell r="AT1306">
            <v>0</v>
          </cell>
          <cell r="AX1306" t="str">
            <v>Yes</v>
          </cell>
          <cell r="AZ1306" t="str">
            <v>Y</v>
          </cell>
          <cell r="BA1306" t="str">
            <v>Yes</v>
          </cell>
        </row>
        <row r="1307">
          <cell r="A1307" t="str">
            <v>MAR 21</v>
          </cell>
          <cell r="B1307">
            <v>1157</v>
          </cell>
          <cell r="C1307" t="str">
            <v>C49SZX20210051JY</v>
          </cell>
          <cell r="D1307" t="str">
            <v>络鑫（end user:东莞络鑫）</v>
          </cell>
          <cell r="E1307" t="str">
            <v>YSM10</v>
          </cell>
          <cell r="F1307" t="str">
            <v>#03625</v>
          </cell>
          <cell r="G1307" t="e">
            <v>#REF!</v>
          </cell>
          <cell r="H1307" t="e">
            <v>#REF!</v>
          </cell>
          <cell r="I1307" t="str">
            <v>L-&gt;R</v>
          </cell>
          <cell r="J1307" t="str">
            <v>MVC+ATS15</v>
          </cell>
          <cell r="K1307">
            <v>1</v>
          </cell>
          <cell r="L1307">
            <v>110096</v>
          </cell>
          <cell r="M1307" t="str">
            <v>APR 21</v>
          </cell>
          <cell r="N1307">
            <v>44314</v>
          </cell>
          <cell r="O1307">
            <v>11116564</v>
          </cell>
          <cell r="P1307">
            <v>7580700</v>
          </cell>
          <cell r="Q1307">
            <v>44287</v>
          </cell>
          <cell r="R1307" t="str">
            <v>No</v>
          </cell>
          <cell r="S1307" t="str">
            <v>C49</v>
          </cell>
          <cell r="T1307" t="str">
            <v>SOUTH</v>
          </cell>
          <cell r="U1307" t="str">
            <v>深圳</v>
          </cell>
          <cell r="V1307" t="str">
            <v>SZ 深圳</v>
          </cell>
          <cell r="W1307" t="str">
            <v>JY</v>
          </cell>
          <cell r="X1307" t="str">
            <v>JPY</v>
          </cell>
          <cell r="Y1307">
            <v>7580700</v>
          </cell>
          <cell r="Z1307">
            <v>1</v>
          </cell>
          <cell r="AA1307">
            <v>7580700</v>
          </cell>
          <cell r="AB1307">
            <v>7.4499999999999997E-2</v>
          </cell>
          <cell r="AC1307">
            <v>564762.15</v>
          </cell>
          <cell r="AD1307">
            <v>67771.457999999999</v>
          </cell>
          <cell r="AE1307">
            <v>0.12</v>
          </cell>
          <cell r="AF1307">
            <v>44259</v>
          </cell>
          <cell r="AG1307" t="str">
            <v>CIF HK</v>
          </cell>
          <cell r="AK1307">
            <v>0.1</v>
          </cell>
          <cell r="AL1307">
            <v>758070</v>
          </cell>
          <cell r="AM1307">
            <v>44264</v>
          </cell>
          <cell r="AN1307" t="str">
            <v>Yes</v>
          </cell>
          <cell r="AO1307">
            <v>0.9</v>
          </cell>
          <cell r="AP1307">
            <v>6822630</v>
          </cell>
          <cell r="AQ1307">
            <v>44312</v>
          </cell>
          <cell r="AR1307">
            <v>44312</v>
          </cell>
          <cell r="AS1307">
            <v>0</v>
          </cell>
          <cell r="AT1307">
            <v>0</v>
          </cell>
          <cell r="AX1307" t="str">
            <v>Yes</v>
          </cell>
          <cell r="AZ1307" t="str">
            <v>Y</v>
          </cell>
          <cell r="BA1307" t="str">
            <v>Yes</v>
          </cell>
        </row>
        <row r="1308">
          <cell r="A1308" t="str">
            <v>MAR 21</v>
          </cell>
          <cell r="B1308">
            <v>1158</v>
          </cell>
          <cell r="C1308" t="str">
            <v>C49SZX20210052JY</v>
          </cell>
          <cell r="D1308" t="str">
            <v>江西络鑫</v>
          </cell>
          <cell r="E1308" t="str">
            <v>YSM10</v>
          </cell>
          <cell r="F1308" t="str">
            <v>#03625</v>
          </cell>
          <cell r="G1308" t="e">
            <v>#REF!</v>
          </cell>
          <cell r="H1308" t="e">
            <v>#REF!</v>
          </cell>
          <cell r="I1308" t="str">
            <v>L-&gt;R</v>
          </cell>
          <cell r="J1308" t="str">
            <v>MVC+ATS15</v>
          </cell>
          <cell r="K1308">
            <v>1</v>
          </cell>
          <cell r="L1308">
            <v>110634</v>
          </cell>
          <cell r="M1308" t="str">
            <v>DEC 21</v>
          </cell>
          <cell r="N1308">
            <v>44495</v>
          </cell>
          <cell r="O1308">
            <v>11116658</v>
          </cell>
          <cell r="P1308">
            <v>8860125</v>
          </cell>
          <cell r="Q1308">
            <v>44498</v>
          </cell>
          <cell r="R1308" t="str">
            <v>Yes</v>
          </cell>
          <cell r="S1308" t="str">
            <v>C49</v>
          </cell>
          <cell r="T1308" t="str">
            <v>SOUTH</v>
          </cell>
          <cell r="U1308" t="str">
            <v>深圳</v>
          </cell>
          <cell r="V1308" t="str">
            <v>SZ 深圳</v>
          </cell>
          <cell r="W1308" t="str">
            <v>JY</v>
          </cell>
          <cell r="X1308" t="str">
            <v>JPY</v>
          </cell>
          <cell r="Y1308">
            <v>8860125</v>
          </cell>
          <cell r="Z1308">
            <v>1</v>
          </cell>
          <cell r="AA1308">
            <v>8860125</v>
          </cell>
          <cell r="AB1308">
            <v>7.4499999999999997E-2</v>
          </cell>
          <cell r="AC1308">
            <v>660079.3125</v>
          </cell>
          <cell r="AD1308">
            <v>79209.517500000002</v>
          </cell>
          <cell r="AE1308">
            <v>0.12</v>
          </cell>
          <cell r="AF1308">
            <v>44259</v>
          </cell>
          <cell r="AG1308" t="str">
            <v>CIF HK</v>
          </cell>
          <cell r="AK1308">
            <v>0.1</v>
          </cell>
          <cell r="AL1308">
            <v>886012.5</v>
          </cell>
          <cell r="AM1308">
            <v>44264</v>
          </cell>
          <cell r="AN1308" t="str">
            <v>Yes</v>
          </cell>
          <cell r="AO1308">
            <v>0.9</v>
          </cell>
          <cell r="AP1308">
            <v>7974112.5</v>
          </cell>
          <cell r="AQ1308">
            <v>44494</v>
          </cell>
          <cell r="AR1308">
            <v>44494</v>
          </cell>
          <cell r="AS1308">
            <v>0</v>
          </cell>
          <cell r="AT1308">
            <v>0</v>
          </cell>
          <cell r="AX1308" t="str">
            <v>Yes</v>
          </cell>
          <cell r="AZ1308" t="str">
            <v>Y</v>
          </cell>
          <cell r="BA1308" t="str">
            <v>Yes</v>
          </cell>
        </row>
        <row r="1309">
          <cell r="A1309" t="str">
            <v>MAR 21</v>
          </cell>
          <cell r="B1309">
            <v>1159</v>
          </cell>
          <cell r="C1309" t="str">
            <v>C49SZX20210052JY</v>
          </cell>
          <cell r="D1309" t="str">
            <v>江西络鑫</v>
          </cell>
          <cell r="E1309" t="str">
            <v>YSM10</v>
          </cell>
          <cell r="F1309" t="str">
            <v>#03625</v>
          </cell>
          <cell r="G1309" t="e">
            <v>#REF!</v>
          </cell>
          <cell r="H1309" t="e">
            <v>#REF!</v>
          </cell>
          <cell r="I1309" t="str">
            <v>L-&gt;R</v>
          </cell>
          <cell r="J1309" t="str">
            <v>MVC+ATS15</v>
          </cell>
          <cell r="K1309">
            <v>1</v>
          </cell>
          <cell r="L1309">
            <v>110634</v>
          </cell>
          <cell r="M1309" t="str">
            <v>DEC 21</v>
          </cell>
          <cell r="N1309">
            <v>44495</v>
          </cell>
          <cell r="O1309">
            <v>11116658</v>
          </cell>
          <cell r="P1309">
            <v>8860125</v>
          </cell>
          <cell r="Q1309">
            <v>44498</v>
          </cell>
          <cell r="R1309" t="str">
            <v>Yes</v>
          </cell>
          <cell r="S1309" t="str">
            <v>C49</v>
          </cell>
          <cell r="T1309" t="str">
            <v>SOUTH</v>
          </cell>
          <cell r="U1309" t="str">
            <v>深圳</v>
          </cell>
          <cell r="V1309" t="str">
            <v>SZ 深圳</v>
          </cell>
          <cell r="W1309" t="str">
            <v>JY</v>
          </cell>
          <cell r="X1309" t="str">
            <v>JPY</v>
          </cell>
          <cell r="Y1309">
            <v>8860125</v>
          </cell>
          <cell r="Z1309">
            <v>1</v>
          </cell>
          <cell r="AA1309">
            <v>8860125</v>
          </cell>
          <cell r="AB1309">
            <v>7.4499999999999997E-2</v>
          </cell>
          <cell r="AC1309">
            <v>660079.3125</v>
          </cell>
          <cell r="AD1309">
            <v>79209.517500000002</v>
          </cell>
          <cell r="AE1309">
            <v>0.12</v>
          </cell>
          <cell r="AF1309">
            <v>44259</v>
          </cell>
          <cell r="AG1309" t="str">
            <v>CIF HK</v>
          </cell>
          <cell r="AK1309">
            <v>0.1</v>
          </cell>
          <cell r="AL1309">
            <v>886012.5</v>
          </cell>
          <cell r="AM1309">
            <v>44264</v>
          </cell>
          <cell r="AN1309" t="str">
            <v>Yes</v>
          </cell>
          <cell r="AO1309">
            <v>0.9</v>
          </cell>
          <cell r="AP1309">
            <v>7974112.5</v>
          </cell>
          <cell r="AQ1309">
            <v>44494</v>
          </cell>
          <cell r="AR1309">
            <v>44494</v>
          </cell>
          <cell r="AS1309">
            <v>0</v>
          </cell>
          <cell r="AT1309">
            <v>0</v>
          </cell>
          <cell r="AX1309" t="str">
            <v>Yes</v>
          </cell>
          <cell r="AZ1309" t="str">
            <v>Y</v>
          </cell>
          <cell r="BA1309" t="str">
            <v>Yes</v>
          </cell>
        </row>
        <row r="1310">
          <cell r="A1310" t="str">
            <v>MAR 21</v>
          </cell>
          <cell r="B1310">
            <v>1160</v>
          </cell>
          <cell r="C1310" t="str">
            <v>C49SZX20210052JY</v>
          </cell>
          <cell r="D1310" t="str">
            <v>江西络鑫</v>
          </cell>
          <cell r="E1310" t="str">
            <v>YSM10</v>
          </cell>
          <cell r="F1310" t="str">
            <v>#03625</v>
          </cell>
          <cell r="G1310" t="e">
            <v>#REF!</v>
          </cell>
          <cell r="H1310" t="e">
            <v>#REF!</v>
          </cell>
          <cell r="I1310" t="str">
            <v>L-&gt;R</v>
          </cell>
          <cell r="J1310" t="str">
            <v>MVC+ATS15</v>
          </cell>
          <cell r="K1310">
            <v>1</v>
          </cell>
          <cell r="L1310">
            <v>110383</v>
          </cell>
          <cell r="M1310" t="str">
            <v>OCT 21</v>
          </cell>
          <cell r="N1310">
            <v>44531</v>
          </cell>
          <cell r="O1310">
            <v>11116671</v>
          </cell>
          <cell r="P1310">
            <v>8860125</v>
          </cell>
          <cell r="Q1310">
            <v>44530</v>
          </cell>
          <cell r="R1310" t="str">
            <v>Yes</v>
          </cell>
          <cell r="S1310" t="str">
            <v>C49</v>
          </cell>
          <cell r="T1310" t="str">
            <v>SOUTH</v>
          </cell>
          <cell r="U1310" t="str">
            <v>深圳</v>
          </cell>
          <cell r="V1310" t="str">
            <v>SZ 深圳</v>
          </cell>
          <cell r="W1310" t="str">
            <v>JY</v>
          </cell>
          <cell r="X1310" t="str">
            <v>JPY</v>
          </cell>
          <cell r="Y1310">
            <v>8860125</v>
          </cell>
          <cell r="Z1310">
            <v>1</v>
          </cell>
          <cell r="AA1310">
            <v>8860125</v>
          </cell>
          <cell r="AB1310">
            <v>7.4499999999999997E-2</v>
          </cell>
          <cell r="AC1310">
            <v>660079.3125</v>
          </cell>
          <cell r="AD1310">
            <v>79209.517500000002</v>
          </cell>
          <cell r="AE1310">
            <v>0.12</v>
          </cell>
          <cell r="AF1310">
            <v>44259</v>
          </cell>
          <cell r="AG1310" t="str">
            <v>CIF HK</v>
          </cell>
          <cell r="AK1310">
            <v>0.1</v>
          </cell>
          <cell r="AL1310">
            <v>886012.5</v>
          </cell>
          <cell r="AM1310">
            <v>44264</v>
          </cell>
          <cell r="AN1310" t="str">
            <v>Yes</v>
          </cell>
          <cell r="AO1310">
            <v>0.9</v>
          </cell>
          <cell r="AP1310">
            <v>7974112.5</v>
          </cell>
          <cell r="AQ1310">
            <v>44529</v>
          </cell>
          <cell r="AR1310">
            <v>44529</v>
          </cell>
          <cell r="AS1310">
            <v>0</v>
          </cell>
          <cell r="AT1310">
            <v>0</v>
          </cell>
          <cell r="AX1310" t="str">
            <v>Yes</v>
          </cell>
          <cell r="AZ1310" t="str">
            <v>Y</v>
          </cell>
          <cell r="BA1310" t="str">
            <v>Yes</v>
          </cell>
        </row>
        <row r="1311">
          <cell r="A1311" t="str">
            <v>MAR 21</v>
          </cell>
          <cell r="B1311">
            <v>1161</v>
          </cell>
          <cell r="C1311" t="str">
            <v>C49SZX20210052JY</v>
          </cell>
          <cell r="D1311" t="str">
            <v>江西络鑫</v>
          </cell>
          <cell r="E1311" t="str">
            <v>YSM10</v>
          </cell>
          <cell r="F1311" t="str">
            <v>#03625</v>
          </cell>
          <cell r="G1311" t="e">
            <v>#REF!</v>
          </cell>
          <cell r="H1311" t="e">
            <v>#REF!</v>
          </cell>
          <cell r="I1311" t="str">
            <v>L-&gt;R</v>
          </cell>
          <cell r="J1311" t="str">
            <v>MVC+ATS15</v>
          </cell>
          <cell r="K1311">
            <v>1</v>
          </cell>
          <cell r="L1311">
            <v>110593</v>
          </cell>
          <cell r="M1311" t="str">
            <v>OCT 21</v>
          </cell>
          <cell r="N1311">
            <v>44531</v>
          </cell>
          <cell r="O1311">
            <v>11116671</v>
          </cell>
          <cell r="P1311">
            <v>8860125</v>
          </cell>
          <cell r="Q1311">
            <v>44530</v>
          </cell>
          <cell r="R1311" t="str">
            <v>Yes</v>
          </cell>
          <cell r="S1311" t="str">
            <v>C49</v>
          </cell>
          <cell r="T1311" t="str">
            <v>SOUTH</v>
          </cell>
          <cell r="U1311" t="str">
            <v>深圳</v>
          </cell>
          <cell r="V1311" t="str">
            <v>SZ 深圳</v>
          </cell>
          <cell r="W1311" t="str">
            <v>JY</v>
          </cell>
          <cell r="X1311" t="str">
            <v>JPY</v>
          </cell>
          <cell r="Y1311">
            <v>8860125</v>
          </cell>
          <cell r="Z1311">
            <v>1</v>
          </cell>
          <cell r="AA1311">
            <v>8860125</v>
          </cell>
          <cell r="AB1311">
            <v>7.4499999999999997E-2</v>
          </cell>
          <cell r="AC1311">
            <v>660079.3125</v>
          </cell>
          <cell r="AD1311">
            <v>79209.517500000002</v>
          </cell>
          <cell r="AE1311">
            <v>0.12</v>
          </cell>
          <cell r="AF1311">
            <v>44259</v>
          </cell>
          <cell r="AG1311" t="str">
            <v>CIF HK</v>
          </cell>
          <cell r="AK1311">
            <v>0.1</v>
          </cell>
          <cell r="AL1311">
            <v>886012.5</v>
          </cell>
          <cell r="AM1311">
            <v>44264</v>
          </cell>
          <cell r="AN1311" t="str">
            <v>Yes</v>
          </cell>
          <cell r="AO1311">
            <v>0.9</v>
          </cell>
          <cell r="AP1311">
            <v>7974112.5</v>
          </cell>
          <cell r="AQ1311">
            <v>44529</v>
          </cell>
          <cell r="AR1311">
            <v>44529</v>
          </cell>
          <cell r="AS1311">
            <v>0</v>
          </cell>
          <cell r="AT1311">
            <v>0</v>
          </cell>
          <cell r="AX1311" t="str">
            <v>Yes</v>
          </cell>
          <cell r="AZ1311" t="str">
            <v>Y</v>
          </cell>
          <cell r="BA1311" t="str">
            <v>Yes</v>
          </cell>
        </row>
        <row r="1312">
          <cell r="A1312" t="str">
            <v>FEB 21</v>
          </cell>
          <cell r="B1312">
            <v>1162</v>
          </cell>
          <cell r="C1312" t="str">
            <v>C49SZX20210047JL</v>
          </cell>
          <cell r="D1312" t="str">
            <v>铭翔</v>
          </cell>
          <cell r="E1312" t="str">
            <v>YSM10</v>
          </cell>
          <cell r="F1312" t="str">
            <v>#54542</v>
          </cell>
          <cell r="G1312" t="e">
            <v>#REF!</v>
          </cell>
          <cell r="H1312" t="e">
            <v>#REF!</v>
          </cell>
          <cell r="I1312" t="str">
            <v>L-&gt;R</v>
          </cell>
          <cell r="J1312" t="str">
            <v>MVC</v>
          </cell>
          <cell r="K1312">
            <v>1</v>
          </cell>
          <cell r="L1312">
            <v>110347</v>
          </cell>
          <cell r="M1312" t="str">
            <v>APR 21</v>
          </cell>
          <cell r="N1312">
            <v>44313</v>
          </cell>
          <cell r="O1312">
            <v>11100478</v>
          </cell>
          <cell r="P1312">
            <v>500000</v>
          </cell>
          <cell r="Q1312">
            <v>44287</v>
          </cell>
          <cell r="R1312" t="str">
            <v>No</v>
          </cell>
          <cell r="S1312" t="str">
            <v>C49</v>
          </cell>
          <cell r="T1312" t="str">
            <v>SOUTH</v>
          </cell>
          <cell r="U1312" t="str">
            <v>深圳</v>
          </cell>
          <cell r="V1312" t="str">
            <v>SZ 深圳</v>
          </cell>
          <cell r="W1312" t="str">
            <v>JL</v>
          </cell>
          <cell r="X1312" t="str">
            <v>RMB</v>
          </cell>
          <cell r="Y1312">
            <v>500000</v>
          </cell>
          <cell r="Z1312">
            <v>1.1299999999999999</v>
          </cell>
          <cell r="AA1312">
            <v>500000</v>
          </cell>
          <cell r="AB1312">
            <v>1.2</v>
          </cell>
          <cell r="AC1312">
            <v>530973.45132743369</v>
          </cell>
          <cell r="AD1312">
            <v>63716.814159292044</v>
          </cell>
          <cell r="AE1312">
            <v>0.12</v>
          </cell>
          <cell r="AF1312">
            <v>44249</v>
          </cell>
          <cell r="AG1312" t="str">
            <v>含税到厂</v>
          </cell>
          <cell r="AK1312">
            <v>0.3</v>
          </cell>
          <cell r="AL1312">
            <v>150000</v>
          </cell>
          <cell r="AM1312">
            <v>44253</v>
          </cell>
          <cell r="AN1312" t="str">
            <v>Yes</v>
          </cell>
          <cell r="AO1312">
            <v>0.65</v>
          </cell>
          <cell r="AP1312">
            <v>325000</v>
          </cell>
          <cell r="AQ1312">
            <v>44302</v>
          </cell>
          <cell r="AR1312">
            <v>44302</v>
          </cell>
          <cell r="AS1312">
            <v>0.05</v>
          </cell>
          <cell r="AT1312">
            <v>25000</v>
          </cell>
          <cell r="AU1312">
            <v>44339</v>
          </cell>
          <cell r="AV1312">
            <v>44339</v>
          </cell>
          <cell r="AX1312" t="str">
            <v>Yes</v>
          </cell>
          <cell r="AZ1312" t="str">
            <v>Y</v>
          </cell>
          <cell r="BA1312" t="str">
            <v>Yes</v>
          </cell>
        </row>
        <row r="1313">
          <cell r="A1313" t="str">
            <v>MAR 21</v>
          </cell>
          <cell r="B1313">
            <v>1163</v>
          </cell>
          <cell r="C1313" t="str">
            <v>C49SZX20210059EC</v>
          </cell>
          <cell r="D1313" t="str">
            <v>骏孚</v>
          </cell>
          <cell r="E1313" t="str">
            <v>YSM10</v>
          </cell>
          <cell r="G1313" t="e">
            <v>#REF!</v>
          </cell>
          <cell r="H1313" t="e">
            <v>#REF!</v>
          </cell>
          <cell r="I1313" t="str">
            <v>R-&gt;L</v>
          </cell>
          <cell r="J1313" t="str">
            <v>MVC</v>
          </cell>
          <cell r="K1313">
            <v>1</v>
          </cell>
          <cell r="L1313">
            <v>110271</v>
          </cell>
          <cell r="M1313" t="str">
            <v>MAY 21</v>
          </cell>
          <cell r="N1313">
            <v>44323</v>
          </cell>
          <cell r="O1313">
            <v>1111650</v>
          </cell>
          <cell r="P1313">
            <v>8350000</v>
          </cell>
          <cell r="Q1313">
            <v>44333</v>
          </cell>
          <cell r="R1313" t="str">
            <v>Yes</v>
          </cell>
          <cell r="S1313" t="str">
            <v>C49</v>
          </cell>
          <cell r="T1313" t="str">
            <v>SOUTH</v>
          </cell>
          <cell r="U1313" t="str">
            <v>深圳</v>
          </cell>
          <cell r="V1313" t="str">
            <v>SZ 深圳</v>
          </cell>
          <cell r="W1313" t="str">
            <v>EC</v>
          </cell>
          <cell r="X1313" t="str">
            <v>JPY</v>
          </cell>
          <cell r="Y1313">
            <v>8350000</v>
          </cell>
          <cell r="Z1313">
            <v>1</v>
          </cell>
          <cell r="AA1313">
            <v>8350000</v>
          </cell>
          <cell r="AB1313">
            <v>7.4499999999999997E-2</v>
          </cell>
          <cell r="AC1313">
            <v>622075</v>
          </cell>
          <cell r="AD1313">
            <v>74649</v>
          </cell>
          <cell r="AE1313">
            <v>0.12</v>
          </cell>
          <cell r="AF1313">
            <v>44256</v>
          </cell>
          <cell r="AG1313" t="str">
            <v>DAP GZ</v>
          </cell>
          <cell r="AK1313">
            <v>0.1</v>
          </cell>
          <cell r="AL1313">
            <v>835000</v>
          </cell>
          <cell r="AM1313">
            <v>44257</v>
          </cell>
          <cell r="AN1313" t="str">
            <v>Yes</v>
          </cell>
          <cell r="AO1313">
            <v>0.9</v>
          </cell>
          <cell r="AP1313">
            <v>7515000</v>
          </cell>
          <cell r="AQ1313">
            <v>44314</v>
          </cell>
          <cell r="AR1313">
            <v>44314</v>
          </cell>
          <cell r="AS1313">
            <v>0</v>
          </cell>
          <cell r="AT1313">
            <v>0</v>
          </cell>
          <cell r="AX1313" t="str">
            <v>Yes</v>
          </cell>
          <cell r="AZ1313" t="str">
            <v>Y</v>
          </cell>
          <cell r="BA1313" t="str">
            <v>Yes</v>
          </cell>
        </row>
        <row r="1314">
          <cell r="A1314" t="str">
            <v>MAR 21</v>
          </cell>
          <cell r="B1314">
            <v>1164</v>
          </cell>
          <cell r="C1314" t="str">
            <v>C49SZX20210059EC</v>
          </cell>
          <cell r="D1314" t="str">
            <v>骏孚</v>
          </cell>
          <cell r="E1314" t="str">
            <v>YSM10</v>
          </cell>
          <cell r="G1314" t="e">
            <v>#REF!</v>
          </cell>
          <cell r="H1314" t="e">
            <v>#REF!</v>
          </cell>
          <cell r="I1314" t="str">
            <v>L-&gt;R</v>
          </cell>
          <cell r="J1314" t="str">
            <v>MVC</v>
          </cell>
          <cell r="K1314">
            <v>1</v>
          </cell>
          <cell r="L1314">
            <v>110872</v>
          </cell>
          <cell r="M1314" t="str">
            <v>JUL 22</v>
          </cell>
          <cell r="N1314">
            <v>44747</v>
          </cell>
          <cell r="O1314">
            <v>11116778</v>
          </cell>
          <cell r="P1314">
            <v>8350000</v>
          </cell>
          <cell r="Q1314">
            <v>44753</v>
          </cell>
          <cell r="R1314" t="str">
            <v>Yes</v>
          </cell>
          <cell r="S1314" t="str">
            <v>C49</v>
          </cell>
          <cell r="T1314" t="str">
            <v>SOUTH</v>
          </cell>
          <cell r="U1314" t="str">
            <v>深圳</v>
          </cell>
          <cell r="V1314" t="str">
            <v>SZ 深圳</v>
          </cell>
          <cell r="W1314" t="str">
            <v>EC</v>
          </cell>
          <cell r="X1314" t="str">
            <v>JPY</v>
          </cell>
          <cell r="Y1314">
            <v>8350000</v>
          </cell>
          <cell r="Z1314">
            <v>1</v>
          </cell>
          <cell r="AA1314">
            <v>8350000</v>
          </cell>
          <cell r="AB1314">
            <v>7.4499999999999997E-2</v>
          </cell>
          <cell r="AC1314">
            <v>622075</v>
          </cell>
          <cell r="AD1314">
            <v>74649</v>
          </cell>
          <cell r="AE1314">
            <v>0.12</v>
          </cell>
          <cell r="AF1314">
            <v>44256</v>
          </cell>
          <cell r="AG1314" t="str">
            <v>DAP GZ</v>
          </cell>
          <cell r="AK1314">
            <v>0.1</v>
          </cell>
          <cell r="AL1314">
            <v>835000</v>
          </cell>
          <cell r="AM1314">
            <v>44257</v>
          </cell>
          <cell r="AN1314" t="str">
            <v>Yes</v>
          </cell>
          <cell r="AO1314">
            <v>0.9</v>
          </cell>
          <cell r="AP1314">
            <v>7515000</v>
          </cell>
          <cell r="AQ1314">
            <v>44741</v>
          </cell>
          <cell r="AR1314">
            <v>44741</v>
          </cell>
          <cell r="AS1314">
            <v>0</v>
          </cell>
          <cell r="AT1314">
            <v>0</v>
          </cell>
          <cell r="AX1314" t="str">
            <v>Yes</v>
          </cell>
          <cell r="AZ1314" t="str">
            <v>Y</v>
          </cell>
          <cell r="BA1314" t="str">
            <v>Yes</v>
          </cell>
        </row>
        <row r="1315">
          <cell r="A1315" t="str">
            <v>FEB 21</v>
          </cell>
          <cell r="B1315">
            <v>1165</v>
          </cell>
          <cell r="C1315" t="str">
            <v>C49SZX20210056JL</v>
          </cell>
          <cell r="D1315" t="str">
            <v>瑞福联</v>
          </cell>
          <cell r="E1315" t="str">
            <v>YSM10</v>
          </cell>
          <cell r="F1315" t="str">
            <v>#75724</v>
          </cell>
          <cell r="G1315" t="e">
            <v>#REF!</v>
          </cell>
          <cell r="H1315" t="e">
            <v>#REF!</v>
          </cell>
          <cell r="I1315" t="str">
            <v>L-&gt;R</v>
          </cell>
          <cell r="J1315" t="str">
            <v>MVC</v>
          </cell>
          <cell r="K1315">
            <v>1</v>
          </cell>
          <cell r="L1315">
            <v>110246</v>
          </cell>
          <cell r="M1315" t="str">
            <v>MAY 21</v>
          </cell>
          <cell r="N1315">
            <v>44340</v>
          </cell>
          <cell r="O1315">
            <v>11116591</v>
          </cell>
          <cell r="P1315">
            <v>10500000</v>
          </cell>
          <cell r="Q1315">
            <v>44344</v>
          </cell>
          <cell r="R1315" t="str">
            <v>No</v>
          </cell>
          <cell r="S1315" t="str">
            <v>C49</v>
          </cell>
          <cell r="T1315" t="str">
            <v>SOUTH</v>
          </cell>
          <cell r="U1315" t="str">
            <v>深圳</v>
          </cell>
          <cell r="V1315" t="str">
            <v>SZ 深圳</v>
          </cell>
          <cell r="W1315" t="str">
            <v>JL</v>
          </cell>
          <cell r="X1315" t="str">
            <v>JPY</v>
          </cell>
          <cell r="Y1315">
            <v>10500000</v>
          </cell>
          <cell r="Z1315">
            <v>1</v>
          </cell>
          <cell r="AA1315">
            <v>10500000</v>
          </cell>
          <cell r="AB1315">
            <v>7.5700000000000003E-2</v>
          </cell>
          <cell r="AC1315">
            <v>794850</v>
          </cell>
          <cell r="AD1315">
            <v>95382</v>
          </cell>
          <cell r="AE1315">
            <v>0.12</v>
          </cell>
          <cell r="AF1315">
            <v>44251</v>
          </cell>
          <cell r="AG1315" t="str">
            <v>CIF HK</v>
          </cell>
          <cell r="AK1315" t="str">
            <v>Agree</v>
          </cell>
          <cell r="AL1315">
            <v>4769230</v>
          </cell>
          <cell r="AM1315">
            <v>44105</v>
          </cell>
          <cell r="AN1315" t="str">
            <v>Yes</v>
          </cell>
          <cell r="AO1315">
            <v>0.8</v>
          </cell>
          <cell r="AP1315">
            <v>5730770</v>
          </cell>
          <cell r="AQ1315">
            <v>44334</v>
          </cell>
          <cell r="AR1315">
            <v>44334</v>
          </cell>
          <cell r="AS1315">
            <v>0</v>
          </cell>
          <cell r="AT1315">
            <v>0</v>
          </cell>
          <cell r="AX1315" t="str">
            <v>Yes</v>
          </cell>
          <cell r="AZ1315" t="str">
            <v>Y</v>
          </cell>
          <cell r="BA1315" t="str">
            <v>Yes</v>
          </cell>
        </row>
        <row r="1316">
          <cell r="A1316" t="str">
            <v>MAR 21</v>
          </cell>
          <cell r="B1316">
            <v>1166</v>
          </cell>
          <cell r="C1316" t="str">
            <v>C49SZX20210060SX</v>
          </cell>
          <cell r="D1316" t="str">
            <v>岚新</v>
          </cell>
          <cell r="E1316" t="str">
            <v>YSM10</v>
          </cell>
          <cell r="F1316" t="str">
            <v>#05453</v>
          </cell>
          <cell r="G1316" t="e">
            <v>#REF!</v>
          </cell>
          <cell r="H1316" t="e">
            <v>#REF!</v>
          </cell>
          <cell r="I1316" t="str">
            <v>L-&gt;R</v>
          </cell>
          <cell r="J1316" t="str">
            <v>MVC</v>
          </cell>
          <cell r="K1316">
            <v>1</v>
          </cell>
          <cell r="L1316">
            <v>110271</v>
          </cell>
          <cell r="M1316" t="str">
            <v>MAY 21</v>
          </cell>
          <cell r="N1316">
            <v>44334</v>
          </cell>
          <cell r="O1316">
            <v>11116580</v>
          </cell>
          <cell r="P1316">
            <v>9600000</v>
          </cell>
          <cell r="Q1316">
            <v>44340</v>
          </cell>
          <cell r="R1316" t="str">
            <v>No</v>
          </cell>
          <cell r="S1316" t="str">
            <v>C49</v>
          </cell>
          <cell r="T1316" t="str">
            <v>SOUTH</v>
          </cell>
          <cell r="U1316" t="str">
            <v>深圳</v>
          </cell>
          <cell r="V1316" t="str">
            <v>SZ 深圳</v>
          </cell>
          <cell r="W1316" t="str">
            <v>SX</v>
          </cell>
          <cell r="X1316" t="str">
            <v>JPY</v>
          </cell>
          <cell r="Y1316">
            <v>9600000</v>
          </cell>
          <cell r="Z1316">
            <v>1</v>
          </cell>
          <cell r="AA1316">
            <v>9600000</v>
          </cell>
          <cell r="AB1316">
            <v>7.4499999999999997E-2</v>
          </cell>
          <cell r="AC1316">
            <v>715200</v>
          </cell>
          <cell r="AD1316">
            <v>85824</v>
          </cell>
          <cell r="AE1316">
            <v>0.12</v>
          </cell>
          <cell r="AF1316">
            <v>44256</v>
          </cell>
          <cell r="AG1316" t="str">
            <v>DAP DG</v>
          </cell>
          <cell r="AK1316">
            <v>0.2</v>
          </cell>
          <cell r="AL1316">
            <v>1920000</v>
          </cell>
          <cell r="AM1316">
            <v>44260</v>
          </cell>
          <cell r="AN1316" t="str">
            <v>Yes</v>
          </cell>
          <cell r="AO1316">
            <v>0.8</v>
          </cell>
          <cell r="AP1316">
            <v>7680000</v>
          </cell>
          <cell r="AQ1316">
            <v>44328</v>
          </cell>
          <cell r="AR1316">
            <v>44329</v>
          </cell>
          <cell r="AS1316">
            <v>0</v>
          </cell>
          <cell r="AT1316">
            <v>0</v>
          </cell>
          <cell r="AX1316" t="str">
            <v>Yes</v>
          </cell>
          <cell r="AZ1316" t="str">
            <v>Y</v>
          </cell>
          <cell r="BA1316" t="str">
            <v>Yes</v>
          </cell>
        </row>
        <row r="1317">
          <cell r="A1317" t="str">
            <v>MAR 21</v>
          </cell>
          <cell r="B1317">
            <v>1167</v>
          </cell>
          <cell r="C1317" t="str">
            <v>C49SZX20210049MX</v>
          </cell>
          <cell r="D1317" t="str">
            <v>智序</v>
          </cell>
          <cell r="E1317" t="str">
            <v>YSM20R-2</v>
          </cell>
          <cell r="F1317" t="str">
            <v>#04528</v>
          </cell>
          <cell r="G1317" t="e">
            <v>#REF!</v>
          </cell>
          <cell r="H1317" t="e">
            <v>#REF!</v>
          </cell>
          <cell r="I1317" t="str">
            <v>L-&gt;R</v>
          </cell>
          <cell r="J1317" t="str">
            <v>No</v>
          </cell>
          <cell r="K1317">
            <v>1</v>
          </cell>
          <cell r="L1317">
            <v>110212</v>
          </cell>
          <cell r="M1317" t="str">
            <v>APR 21</v>
          </cell>
          <cell r="N1317">
            <v>44316</v>
          </cell>
          <cell r="O1317">
            <v>11116565</v>
          </cell>
          <cell r="P1317">
            <v>10900000</v>
          </cell>
          <cell r="Q1317">
            <v>44287</v>
          </cell>
          <cell r="R1317" t="str">
            <v>No</v>
          </cell>
          <cell r="S1317" t="str">
            <v>C49</v>
          </cell>
          <cell r="T1317" t="str">
            <v>SOUTH</v>
          </cell>
          <cell r="U1317" t="str">
            <v>深圳</v>
          </cell>
          <cell r="V1317" t="str">
            <v>SZ 深圳</v>
          </cell>
          <cell r="W1317" t="str">
            <v>MX</v>
          </cell>
          <cell r="X1317" t="str">
            <v>JPY</v>
          </cell>
          <cell r="Y1317">
            <v>10900000</v>
          </cell>
          <cell r="Z1317">
            <v>1</v>
          </cell>
          <cell r="AA1317">
            <v>10900000</v>
          </cell>
          <cell r="AB1317">
            <v>7.4499999999999997E-2</v>
          </cell>
          <cell r="AC1317">
            <v>812050</v>
          </cell>
          <cell r="AD1317">
            <v>97446</v>
          </cell>
          <cell r="AE1317">
            <v>0.12</v>
          </cell>
          <cell r="AF1317">
            <v>44256</v>
          </cell>
          <cell r="AG1317" t="str">
            <v>DAP SZ</v>
          </cell>
          <cell r="AK1317">
            <v>0.1</v>
          </cell>
          <cell r="AL1317">
            <v>1090000</v>
          </cell>
          <cell r="AM1317">
            <v>44267</v>
          </cell>
          <cell r="AN1317" t="str">
            <v>Yes</v>
          </cell>
          <cell r="AO1317">
            <v>0.9</v>
          </cell>
          <cell r="AP1317">
            <v>9810000</v>
          </cell>
          <cell r="AQ1317">
            <v>44314</v>
          </cell>
          <cell r="AR1317">
            <v>44314</v>
          </cell>
          <cell r="AS1317">
            <v>0</v>
          </cell>
          <cell r="AT1317">
            <v>0</v>
          </cell>
          <cell r="AX1317" t="str">
            <v>Yes</v>
          </cell>
          <cell r="AZ1317" t="str">
            <v>Y</v>
          </cell>
          <cell r="BA1317" t="str">
            <v>Yes</v>
          </cell>
        </row>
        <row r="1318">
          <cell r="A1318" t="str">
            <v>MAR 21</v>
          </cell>
          <cell r="B1318">
            <v>1168</v>
          </cell>
          <cell r="C1318" t="str">
            <v>C49SZX20210049MX</v>
          </cell>
          <cell r="D1318" t="str">
            <v>智序</v>
          </cell>
          <cell r="E1318" t="str">
            <v>YSM20R-2</v>
          </cell>
          <cell r="F1318" t="str">
            <v>#04528</v>
          </cell>
          <cell r="G1318" t="e">
            <v>#REF!</v>
          </cell>
          <cell r="H1318" t="e">
            <v>#REF!</v>
          </cell>
          <cell r="I1318" t="str">
            <v>L-&gt;R</v>
          </cell>
          <cell r="J1318" t="str">
            <v>No</v>
          </cell>
          <cell r="K1318">
            <v>1</v>
          </cell>
          <cell r="L1318">
            <v>110153</v>
          </cell>
          <cell r="M1318" t="str">
            <v>APR 21</v>
          </cell>
          <cell r="N1318">
            <v>44316</v>
          </cell>
          <cell r="O1318">
            <v>11116565</v>
          </cell>
          <cell r="P1318">
            <v>10900000</v>
          </cell>
          <cell r="Q1318">
            <v>44287</v>
          </cell>
          <cell r="R1318" t="str">
            <v>No</v>
          </cell>
          <cell r="S1318" t="str">
            <v>C49</v>
          </cell>
          <cell r="T1318" t="str">
            <v>SOUTH</v>
          </cell>
          <cell r="U1318" t="str">
            <v>深圳</v>
          </cell>
          <cell r="V1318" t="str">
            <v>SZ 深圳</v>
          </cell>
          <cell r="W1318" t="str">
            <v>MX</v>
          </cell>
          <cell r="X1318" t="str">
            <v>JPY</v>
          </cell>
          <cell r="Y1318">
            <v>10900000</v>
          </cell>
          <cell r="Z1318">
            <v>1</v>
          </cell>
          <cell r="AA1318">
            <v>10900000</v>
          </cell>
          <cell r="AB1318">
            <v>7.4499999999999997E-2</v>
          </cell>
          <cell r="AC1318">
            <v>812050</v>
          </cell>
          <cell r="AD1318">
            <v>97446</v>
          </cell>
          <cell r="AE1318">
            <v>0.12</v>
          </cell>
          <cell r="AF1318">
            <v>44256</v>
          </cell>
          <cell r="AG1318" t="str">
            <v>DAP SZ</v>
          </cell>
          <cell r="AK1318">
            <v>0.1</v>
          </cell>
          <cell r="AL1318">
            <v>1090000</v>
          </cell>
          <cell r="AM1318">
            <v>44267</v>
          </cell>
          <cell r="AN1318" t="str">
            <v>Yes</v>
          </cell>
          <cell r="AO1318">
            <v>0.9</v>
          </cell>
          <cell r="AP1318">
            <v>9810000</v>
          </cell>
          <cell r="AQ1318">
            <v>44314</v>
          </cell>
          <cell r="AR1318">
            <v>44314</v>
          </cell>
          <cell r="AS1318">
            <v>0</v>
          </cell>
          <cell r="AT1318">
            <v>0</v>
          </cell>
          <cell r="AX1318" t="str">
            <v>Yes</v>
          </cell>
          <cell r="AZ1318" t="str">
            <v>Y</v>
          </cell>
          <cell r="BA1318" t="str">
            <v>Yes</v>
          </cell>
        </row>
        <row r="1319">
          <cell r="A1319" t="str">
            <v>MAR 21</v>
          </cell>
          <cell r="B1319">
            <v>1169</v>
          </cell>
          <cell r="C1319" t="str">
            <v>C49SZX20210049MX</v>
          </cell>
          <cell r="D1319" t="str">
            <v>智序</v>
          </cell>
          <cell r="E1319" t="str">
            <v>YSM20R-2</v>
          </cell>
          <cell r="F1319" t="str">
            <v>#04528</v>
          </cell>
          <cell r="G1319" t="e">
            <v>#REF!</v>
          </cell>
          <cell r="H1319" t="e">
            <v>#REF!</v>
          </cell>
          <cell r="I1319" t="str">
            <v>L-&gt;R</v>
          </cell>
          <cell r="J1319" t="str">
            <v>No</v>
          </cell>
          <cell r="K1319">
            <v>1</v>
          </cell>
          <cell r="L1319" t="str">
            <v>110437(拆单110365）</v>
          </cell>
          <cell r="M1319" t="str">
            <v>MAY 21</v>
          </cell>
          <cell r="N1319">
            <v>44347</v>
          </cell>
          <cell r="O1319">
            <v>11116595</v>
          </cell>
          <cell r="P1319">
            <v>10900000</v>
          </cell>
          <cell r="Q1319">
            <v>44347</v>
          </cell>
          <cell r="R1319" t="str">
            <v>No</v>
          </cell>
          <cell r="S1319" t="str">
            <v>C49</v>
          </cell>
          <cell r="T1319" t="str">
            <v>SOUTH</v>
          </cell>
          <cell r="U1319" t="str">
            <v>深圳</v>
          </cell>
          <cell r="V1319" t="str">
            <v>SZ 深圳</v>
          </cell>
          <cell r="W1319" t="str">
            <v>MX</v>
          </cell>
          <cell r="X1319" t="str">
            <v>JPY</v>
          </cell>
          <cell r="Y1319">
            <v>10900000</v>
          </cell>
          <cell r="Z1319">
            <v>1</v>
          </cell>
          <cell r="AA1319">
            <v>10900000</v>
          </cell>
          <cell r="AB1319">
            <v>7.4499999999999997E-2</v>
          </cell>
          <cell r="AC1319">
            <v>812050</v>
          </cell>
          <cell r="AD1319">
            <v>97446</v>
          </cell>
          <cell r="AE1319">
            <v>0.12</v>
          </cell>
          <cell r="AF1319">
            <v>44256</v>
          </cell>
          <cell r="AG1319" t="str">
            <v>DAP SZ</v>
          </cell>
          <cell r="AK1319">
            <v>0.1</v>
          </cell>
          <cell r="AL1319">
            <v>1090000</v>
          </cell>
          <cell r="AM1319">
            <v>44267</v>
          </cell>
          <cell r="AN1319" t="str">
            <v>Yes</v>
          </cell>
          <cell r="AO1319">
            <v>0.9</v>
          </cell>
          <cell r="AP1319">
            <v>9810000</v>
          </cell>
          <cell r="AQ1319">
            <v>44314</v>
          </cell>
          <cell r="AR1319">
            <v>44314</v>
          </cell>
          <cell r="AS1319">
            <v>0</v>
          </cell>
          <cell r="AT1319">
            <v>0</v>
          </cell>
          <cell r="AX1319" t="str">
            <v>Yes</v>
          </cell>
          <cell r="AZ1319" t="str">
            <v>Y</v>
          </cell>
          <cell r="BA1319" t="str">
            <v>Yes</v>
          </cell>
        </row>
        <row r="1320">
          <cell r="A1320" t="str">
            <v>MAR 21</v>
          </cell>
          <cell r="B1320">
            <v>1170</v>
          </cell>
          <cell r="C1320" t="str">
            <v>C49SZX20210049MX</v>
          </cell>
          <cell r="D1320" t="str">
            <v>智序</v>
          </cell>
          <cell r="E1320" t="str">
            <v>YSM20R-2</v>
          </cell>
          <cell r="F1320" t="str">
            <v>#04528</v>
          </cell>
          <cell r="G1320" t="e">
            <v>#REF!</v>
          </cell>
          <cell r="H1320" t="e">
            <v>#REF!</v>
          </cell>
          <cell r="I1320" t="str">
            <v>L-&gt;R</v>
          </cell>
          <cell r="J1320" t="str">
            <v>No</v>
          </cell>
          <cell r="K1320">
            <v>1</v>
          </cell>
          <cell r="L1320" t="e">
            <v>#N/A</v>
          </cell>
          <cell r="M1320" t="e">
            <v>#N/A</v>
          </cell>
          <cell r="N1320"/>
          <cell r="O1320"/>
          <cell r="P1320"/>
          <cell r="Q1320"/>
          <cell r="R1320" t="str">
            <v>No</v>
          </cell>
          <cell r="S1320" t="str">
            <v>C49</v>
          </cell>
          <cell r="T1320" t="str">
            <v>SOUTH</v>
          </cell>
          <cell r="U1320" t="str">
            <v>深圳</v>
          </cell>
          <cell r="V1320" t="str">
            <v>SZ 深圳</v>
          </cell>
          <cell r="W1320" t="str">
            <v>MX</v>
          </cell>
          <cell r="X1320" t="str">
            <v>JPY</v>
          </cell>
          <cell r="Y1320">
            <v>10900000</v>
          </cell>
          <cell r="Z1320">
            <v>1</v>
          </cell>
          <cell r="AA1320">
            <v>10900000</v>
          </cell>
          <cell r="AB1320">
            <v>7.4499999999999997E-2</v>
          </cell>
          <cell r="AC1320">
            <v>812050</v>
          </cell>
          <cell r="AD1320">
            <v>97446</v>
          </cell>
          <cell r="AE1320">
            <v>0.12</v>
          </cell>
          <cell r="AF1320">
            <v>44256</v>
          </cell>
          <cell r="AG1320" t="str">
            <v>DAP SZ</v>
          </cell>
          <cell r="AI1320"/>
          <cell r="AJ1320"/>
          <cell r="AK1320">
            <v>0.1</v>
          </cell>
          <cell r="AL1320">
            <v>1090000</v>
          </cell>
          <cell r="AM1320">
            <v>44267</v>
          </cell>
          <cell r="AN1320" t="str">
            <v>Yes</v>
          </cell>
          <cell r="AO1320">
            <v>0.9</v>
          </cell>
          <cell r="AP1320">
            <v>9810000</v>
          </cell>
          <cell r="AQ1320"/>
          <cell r="AR1320"/>
          <cell r="AS1320">
            <v>0</v>
          </cell>
          <cell r="AT1320">
            <v>0</v>
          </cell>
          <cell r="AV1320"/>
          <cell r="AX1320" t="str">
            <v>Cancel</v>
          </cell>
          <cell r="AY1320"/>
          <cell r="AZ1320"/>
          <cell r="BA1320" t="str">
            <v>Cancel</v>
          </cell>
          <cell r="BB1320" t="str">
            <v>2022-8-2Ken邮件通知</v>
          </cell>
        </row>
        <row r="1321">
          <cell r="A1321" t="str">
            <v>MAR 21</v>
          </cell>
          <cell r="B1321">
            <v>1171</v>
          </cell>
          <cell r="C1321" t="str">
            <v>C49SZX20210049MX</v>
          </cell>
          <cell r="D1321" t="str">
            <v>智序</v>
          </cell>
          <cell r="E1321" t="str">
            <v>YSM20R-2</v>
          </cell>
          <cell r="F1321" t="str">
            <v>#04528</v>
          </cell>
          <cell r="G1321" t="e">
            <v>#REF!</v>
          </cell>
          <cell r="H1321" t="e">
            <v>#REF!</v>
          </cell>
          <cell r="I1321" t="str">
            <v>L-&gt;R</v>
          </cell>
          <cell r="J1321" t="str">
            <v>No</v>
          </cell>
          <cell r="K1321">
            <v>1</v>
          </cell>
          <cell r="L1321" t="str">
            <v>110960(拆单111038)</v>
          </cell>
          <cell r="M1321" t="str">
            <v>AUG 22</v>
          </cell>
          <cell r="N1321">
            <v>44347</v>
          </cell>
          <cell r="O1321">
            <v>11116595</v>
          </cell>
          <cell r="P1321">
            <v>10900000</v>
          </cell>
          <cell r="Q1321">
            <v>44347</v>
          </cell>
          <cell r="R1321" t="str">
            <v>No</v>
          </cell>
          <cell r="S1321" t="str">
            <v>C49</v>
          </cell>
          <cell r="T1321" t="str">
            <v>SOUTH</v>
          </cell>
          <cell r="U1321" t="str">
            <v>深圳</v>
          </cell>
          <cell r="V1321" t="str">
            <v>SZ 深圳</v>
          </cell>
          <cell r="W1321" t="str">
            <v>MX</v>
          </cell>
          <cell r="X1321" t="str">
            <v>JPY</v>
          </cell>
          <cell r="Y1321">
            <v>10900000</v>
          </cell>
          <cell r="Z1321">
            <v>1</v>
          </cell>
          <cell r="AA1321">
            <v>10900000</v>
          </cell>
          <cell r="AB1321">
            <v>7.4499999999999997E-2</v>
          </cell>
          <cell r="AC1321">
            <v>812050</v>
          </cell>
          <cell r="AD1321">
            <v>97446</v>
          </cell>
          <cell r="AE1321">
            <v>0.12</v>
          </cell>
          <cell r="AF1321">
            <v>44256</v>
          </cell>
          <cell r="AG1321" t="str">
            <v>DAP SZ</v>
          </cell>
          <cell r="AK1321">
            <v>0.1</v>
          </cell>
          <cell r="AL1321">
            <v>1090000</v>
          </cell>
          <cell r="AM1321">
            <v>44267</v>
          </cell>
          <cell r="AN1321" t="str">
            <v>Yes</v>
          </cell>
          <cell r="AO1321">
            <v>0.9</v>
          </cell>
          <cell r="AP1321">
            <v>9810000</v>
          </cell>
          <cell r="AQ1321">
            <v>44314</v>
          </cell>
          <cell r="AR1321">
            <v>44314</v>
          </cell>
          <cell r="AS1321">
            <v>0</v>
          </cell>
          <cell r="AT1321">
            <v>0</v>
          </cell>
          <cell r="AX1321" t="str">
            <v>Yes</v>
          </cell>
        </row>
        <row r="1322">
          <cell r="A1322" t="str">
            <v>MAR 21</v>
          </cell>
          <cell r="B1322">
            <v>1172</v>
          </cell>
          <cell r="C1322" t="str">
            <v>C49SZX20210049MX</v>
          </cell>
          <cell r="D1322" t="str">
            <v>智序</v>
          </cell>
          <cell r="E1322" t="str">
            <v>YSM20R-2</v>
          </cell>
          <cell r="F1322" t="str">
            <v>#04528</v>
          </cell>
          <cell r="G1322" t="e">
            <v>#REF!</v>
          </cell>
          <cell r="H1322" t="e">
            <v>#REF!</v>
          </cell>
          <cell r="I1322" t="str">
            <v>L-&gt;R</v>
          </cell>
          <cell r="J1322" t="str">
            <v>No</v>
          </cell>
          <cell r="K1322">
            <v>1</v>
          </cell>
          <cell r="L1322" t="e">
            <v>#N/A</v>
          </cell>
          <cell r="M1322" t="e">
            <v>#N/A</v>
          </cell>
          <cell r="N1322"/>
          <cell r="O1322"/>
          <cell r="P1322"/>
          <cell r="Q1322"/>
          <cell r="R1322" t="str">
            <v>No</v>
          </cell>
          <cell r="S1322" t="str">
            <v>C49</v>
          </cell>
          <cell r="T1322" t="str">
            <v>SOUTH</v>
          </cell>
          <cell r="U1322" t="str">
            <v>深圳</v>
          </cell>
          <cell r="V1322" t="str">
            <v>SZ 深圳</v>
          </cell>
          <cell r="W1322" t="str">
            <v>MX</v>
          </cell>
          <cell r="X1322" t="str">
            <v>JPY</v>
          </cell>
          <cell r="Y1322">
            <v>10900000</v>
          </cell>
          <cell r="Z1322">
            <v>1</v>
          </cell>
          <cell r="AA1322">
            <v>10900000</v>
          </cell>
          <cell r="AB1322">
            <v>7.4499999999999997E-2</v>
          </cell>
          <cell r="AC1322">
            <v>812050</v>
          </cell>
          <cell r="AD1322">
            <v>97446</v>
          </cell>
          <cell r="AE1322">
            <v>0.12</v>
          </cell>
          <cell r="AF1322">
            <v>44256</v>
          </cell>
          <cell r="AG1322" t="str">
            <v>DAP SZ</v>
          </cell>
          <cell r="AI1322"/>
          <cell r="AJ1322"/>
          <cell r="AK1322">
            <v>0.1</v>
          </cell>
          <cell r="AL1322">
            <v>1090000</v>
          </cell>
          <cell r="AM1322">
            <v>44267</v>
          </cell>
          <cell r="AN1322" t="str">
            <v>Yes</v>
          </cell>
          <cell r="AO1322">
            <v>0.9</v>
          </cell>
          <cell r="AP1322">
            <v>9810000</v>
          </cell>
          <cell r="AQ1322"/>
          <cell r="AR1322"/>
          <cell r="AS1322">
            <v>0</v>
          </cell>
          <cell r="AT1322">
            <v>0</v>
          </cell>
          <cell r="AV1322"/>
          <cell r="AX1322" t="str">
            <v>Cancel</v>
          </cell>
          <cell r="AY1322"/>
          <cell r="AZ1322"/>
          <cell r="BA1322" t="str">
            <v>Cancel</v>
          </cell>
          <cell r="BB1322" t="str">
            <v>2022-8-2Ken邮件通知</v>
          </cell>
        </row>
        <row r="1323">
          <cell r="A1323" t="str">
            <v>MAR 21</v>
          </cell>
          <cell r="B1323">
            <v>1173</v>
          </cell>
          <cell r="C1323" t="str">
            <v>C49SZX20210049MX</v>
          </cell>
          <cell r="D1323" t="str">
            <v>智序</v>
          </cell>
          <cell r="E1323" t="str">
            <v>YSM20R-2</v>
          </cell>
          <cell r="F1323" t="str">
            <v>#04528</v>
          </cell>
          <cell r="G1323" t="e">
            <v>#REF!</v>
          </cell>
          <cell r="H1323" t="e">
            <v>#REF!</v>
          </cell>
          <cell r="I1323" t="str">
            <v>L-&gt;R</v>
          </cell>
          <cell r="J1323" t="str">
            <v>No</v>
          </cell>
          <cell r="K1323">
            <v>1</v>
          </cell>
          <cell r="L1323">
            <v>110212</v>
          </cell>
          <cell r="M1323" t="str">
            <v>APR 21</v>
          </cell>
          <cell r="N1323">
            <v>44316</v>
          </cell>
          <cell r="O1323">
            <v>11116565</v>
          </cell>
          <cell r="P1323">
            <v>10900000</v>
          </cell>
          <cell r="Q1323">
            <v>44287</v>
          </cell>
          <cell r="R1323" t="str">
            <v>No</v>
          </cell>
          <cell r="S1323" t="str">
            <v>C49</v>
          </cell>
          <cell r="T1323" t="str">
            <v>SOUTH</v>
          </cell>
          <cell r="U1323" t="str">
            <v>深圳</v>
          </cell>
          <cell r="V1323" t="str">
            <v>SZ 深圳</v>
          </cell>
          <cell r="W1323" t="str">
            <v>MX</v>
          </cell>
          <cell r="X1323" t="str">
            <v>JPY</v>
          </cell>
          <cell r="Y1323">
            <v>10900000</v>
          </cell>
          <cell r="Z1323">
            <v>1</v>
          </cell>
          <cell r="AA1323">
            <v>10900000</v>
          </cell>
          <cell r="AB1323">
            <v>7.4499999999999997E-2</v>
          </cell>
          <cell r="AC1323">
            <v>812050</v>
          </cell>
          <cell r="AD1323">
            <v>97446</v>
          </cell>
          <cell r="AE1323">
            <v>0.12</v>
          </cell>
          <cell r="AF1323">
            <v>44256</v>
          </cell>
          <cell r="AG1323" t="str">
            <v>DAP SZ</v>
          </cell>
          <cell r="AI1323"/>
          <cell r="AJ1323"/>
          <cell r="AK1323">
            <v>0.1</v>
          </cell>
          <cell r="AL1323">
            <v>1090000</v>
          </cell>
          <cell r="AM1323">
            <v>44267</v>
          </cell>
          <cell r="AN1323" t="str">
            <v>Yes</v>
          </cell>
          <cell r="AO1323">
            <v>0.9</v>
          </cell>
          <cell r="AP1323">
            <v>9810000</v>
          </cell>
          <cell r="AQ1323">
            <v>44314</v>
          </cell>
          <cell r="AR1323">
            <v>44314</v>
          </cell>
          <cell r="AS1323">
            <v>0</v>
          </cell>
          <cell r="AT1323">
            <v>0</v>
          </cell>
          <cell r="AV1323"/>
          <cell r="AX1323" t="str">
            <v>Yes</v>
          </cell>
          <cell r="AY1323"/>
          <cell r="AZ1323"/>
          <cell r="BA1323"/>
          <cell r="BC1323"/>
        </row>
        <row r="1324">
          <cell r="A1324" t="str">
            <v>MAR 21</v>
          </cell>
          <cell r="B1324">
            <v>1174</v>
          </cell>
          <cell r="C1324" t="str">
            <v>C49SZX20210049MX</v>
          </cell>
          <cell r="D1324" t="str">
            <v>智序</v>
          </cell>
          <cell r="E1324" t="str">
            <v>YSM20R-2</v>
          </cell>
          <cell r="F1324" t="str">
            <v>#04528</v>
          </cell>
          <cell r="G1324" t="e">
            <v>#REF!</v>
          </cell>
          <cell r="H1324" t="e">
            <v>#REF!</v>
          </cell>
          <cell r="I1324" t="str">
            <v>L-&gt;R</v>
          </cell>
          <cell r="J1324" t="str">
            <v>No</v>
          </cell>
          <cell r="K1324">
            <v>1</v>
          </cell>
          <cell r="L1324" t="e">
            <v>#N/A</v>
          </cell>
          <cell r="M1324" t="e">
            <v>#N/A</v>
          </cell>
          <cell r="N1324"/>
          <cell r="O1324"/>
          <cell r="P1324"/>
          <cell r="Q1324"/>
          <cell r="R1324" t="str">
            <v>No</v>
          </cell>
          <cell r="S1324" t="str">
            <v>C49</v>
          </cell>
          <cell r="T1324" t="str">
            <v>SOUTH</v>
          </cell>
          <cell r="U1324" t="str">
            <v>深圳</v>
          </cell>
          <cell r="V1324" t="str">
            <v>SZ 深圳</v>
          </cell>
          <cell r="W1324" t="str">
            <v>MX</v>
          </cell>
          <cell r="X1324" t="str">
            <v>JPY</v>
          </cell>
          <cell r="Y1324">
            <v>10900000</v>
          </cell>
          <cell r="Z1324">
            <v>1</v>
          </cell>
          <cell r="AA1324">
            <v>10900000</v>
          </cell>
          <cell r="AB1324">
            <v>7.4499999999999997E-2</v>
          </cell>
          <cell r="AC1324">
            <v>812050</v>
          </cell>
          <cell r="AD1324">
            <v>97446</v>
          </cell>
          <cell r="AE1324">
            <v>0.12</v>
          </cell>
          <cell r="AF1324">
            <v>44256</v>
          </cell>
          <cell r="AG1324" t="str">
            <v>DAP SZ</v>
          </cell>
          <cell r="AI1324"/>
          <cell r="AJ1324"/>
          <cell r="AK1324">
            <v>0.1</v>
          </cell>
          <cell r="AL1324">
            <v>1090000</v>
          </cell>
          <cell r="AM1324">
            <v>44267</v>
          </cell>
          <cell r="AN1324" t="str">
            <v>Yes</v>
          </cell>
          <cell r="AO1324">
            <v>0.9</v>
          </cell>
          <cell r="AP1324">
            <v>9810000</v>
          </cell>
          <cell r="AQ1324"/>
          <cell r="AR1324"/>
          <cell r="AS1324">
            <v>0</v>
          </cell>
          <cell r="AT1324">
            <v>0</v>
          </cell>
          <cell r="AV1324"/>
          <cell r="AX1324" t="str">
            <v>Cancel</v>
          </cell>
          <cell r="AY1324"/>
          <cell r="AZ1324"/>
          <cell r="BA1324" t="str">
            <v>Cancel</v>
          </cell>
          <cell r="BB1324" t="str">
            <v>2022-8-2Ken邮件通知</v>
          </cell>
        </row>
        <row r="1325">
          <cell r="A1325" t="str">
            <v>MAR 21</v>
          </cell>
          <cell r="B1325">
            <v>1175</v>
          </cell>
          <cell r="C1325" t="str">
            <v>C49SZX20210049MX</v>
          </cell>
          <cell r="D1325" t="str">
            <v>智序</v>
          </cell>
          <cell r="E1325" t="str">
            <v>YSM20R-2</v>
          </cell>
          <cell r="F1325" t="str">
            <v>#04528</v>
          </cell>
          <cell r="G1325" t="e">
            <v>#REF!</v>
          </cell>
          <cell r="H1325" t="e">
            <v>#REF!</v>
          </cell>
          <cell r="I1325" t="str">
            <v>L-&gt;R</v>
          </cell>
          <cell r="J1325" t="str">
            <v>No</v>
          </cell>
          <cell r="K1325">
            <v>1</v>
          </cell>
          <cell r="L1325">
            <v>110236</v>
          </cell>
          <cell r="M1325" t="str">
            <v>MAY 21</v>
          </cell>
          <cell r="N1325">
            <v>44347</v>
          </cell>
          <cell r="O1325">
            <v>11116595</v>
          </cell>
          <cell r="P1325">
            <v>10900000</v>
          </cell>
          <cell r="Q1325">
            <v>44347</v>
          </cell>
          <cell r="R1325" t="str">
            <v>No</v>
          </cell>
          <cell r="S1325" t="str">
            <v>C49</v>
          </cell>
          <cell r="T1325" t="str">
            <v>SOUTH</v>
          </cell>
          <cell r="U1325" t="str">
            <v>深圳</v>
          </cell>
          <cell r="V1325" t="str">
            <v>SZ 深圳</v>
          </cell>
          <cell r="W1325" t="str">
            <v>MX</v>
          </cell>
          <cell r="X1325" t="str">
            <v>JPY</v>
          </cell>
          <cell r="Y1325">
            <v>10900000</v>
          </cell>
          <cell r="Z1325">
            <v>1</v>
          </cell>
          <cell r="AA1325">
            <v>10900000</v>
          </cell>
          <cell r="AB1325">
            <v>7.4499999999999997E-2</v>
          </cell>
          <cell r="AC1325">
            <v>812050</v>
          </cell>
          <cell r="AD1325">
            <v>97446</v>
          </cell>
          <cell r="AE1325">
            <v>0.12</v>
          </cell>
          <cell r="AF1325">
            <v>44256</v>
          </cell>
          <cell r="AG1325" t="str">
            <v>DAP SZ</v>
          </cell>
          <cell r="AK1325">
            <v>0.1</v>
          </cell>
          <cell r="AL1325">
            <v>1090000</v>
          </cell>
          <cell r="AM1325">
            <v>44267</v>
          </cell>
          <cell r="AN1325" t="str">
            <v>Yes</v>
          </cell>
          <cell r="AO1325">
            <v>0.9</v>
          </cell>
          <cell r="AP1325">
            <v>9810000</v>
          </cell>
          <cell r="AQ1325">
            <v>44314</v>
          </cell>
          <cell r="AR1325">
            <v>44314</v>
          </cell>
          <cell r="AS1325">
            <v>0</v>
          </cell>
          <cell r="AT1325">
            <v>0</v>
          </cell>
          <cell r="AX1325" t="str">
            <v>Yes</v>
          </cell>
        </row>
        <row r="1326">
          <cell r="A1326" t="str">
            <v>MAR 21</v>
          </cell>
          <cell r="B1326">
            <v>1176</v>
          </cell>
          <cell r="C1326" t="str">
            <v>C49SZX20210049MX</v>
          </cell>
          <cell r="D1326" t="str">
            <v>智序</v>
          </cell>
          <cell r="E1326" t="str">
            <v>YSM20R-2</v>
          </cell>
          <cell r="F1326" t="str">
            <v>#04528</v>
          </cell>
          <cell r="G1326" t="e">
            <v>#REF!</v>
          </cell>
          <cell r="H1326" t="e">
            <v>#REF!</v>
          </cell>
          <cell r="I1326" t="str">
            <v>L-&gt;R</v>
          </cell>
          <cell r="J1326" t="str">
            <v>No</v>
          </cell>
          <cell r="K1326">
            <v>1</v>
          </cell>
          <cell r="L1326">
            <v>110236</v>
          </cell>
          <cell r="M1326"/>
          <cell r="N1326">
            <v>44797</v>
          </cell>
          <cell r="O1326">
            <v>11116796</v>
          </cell>
          <cell r="P1326">
            <v>10900000</v>
          </cell>
          <cell r="Q1326">
            <v>44796</v>
          </cell>
          <cell r="R1326" t="str">
            <v>No</v>
          </cell>
          <cell r="S1326" t="str">
            <v>C49</v>
          </cell>
          <cell r="T1326" t="str">
            <v>SOUTH</v>
          </cell>
          <cell r="U1326" t="str">
            <v>深圳</v>
          </cell>
          <cell r="V1326" t="str">
            <v>SZ 深圳</v>
          </cell>
          <cell r="W1326" t="str">
            <v>MX</v>
          </cell>
          <cell r="X1326" t="str">
            <v>JPY</v>
          </cell>
          <cell r="Y1326">
            <v>10900000</v>
          </cell>
          <cell r="Z1326">
            <v>1</v>
          </cell>
          <cell r="AA1326">
            <v>10900000</v>
          </cell>
          <cell r="AB1326">
            <v>7.4499999999999997E-2</v>
          </cell>
          <cell r="AC1326">
            <v>812050</v>
          </cell>
          <cell r="AD1326">
            <v>97446</v>
          </cell>
          <cell r="AE1326">
            <v>0.12</v>
          </cell>
          <cell r="AF1326">
            <v>44256</v>
          </cell>
          <cell r="AG1326" t="str">
            <v>DAP SZ</v>
          </cell>
          <cell r="AK1326">
            <v>0.1</v>
          </cell>
          <cell r="AL1326">
            <v>1090000</v>
          </cell>
          <cell r="AM1326">
            <v>44267</v>
          </cell>
          <cell r="AN1326" t="str">
            <v>Yes</v>
          </cell>
          <cell r="AO1326">
            <v>0.9</v>
          </cell>
          <cell r="AP1326">
            <v>9810000</v>
          </cell>
          <cell r="AQ1326">
            <v>44790</v>
          </cell>
          <cell r="AR1326">
            <v>44790</v>
          </cell>
          <cell r="AS1326">
            <v>0</v>
          </cell>
          <cell r="AT1326">
            <v>0</v>
          </cell>
          <cell r="AX1326" t="str">
            <v>Yes</v>
          </cell>
          <cell r="AZ1326" t="str">
            <v>Y</v>
          </cell>
          <cell r="BA1326" t="str">
            <v>Yes</v>
          </cell>
        </row>
        <row r="1327">
          <cell r="A1327" t="str">
            <v>MAR 21</v>
          </cell>
          <cell r="B1327">
            <v>1177</v>
          </cell>
          <cell r="C1327" t="str">
            <v>C49SZX20210057DZ</v>
          </cell>
          <cell r="D1327" t="str">
            <v>优品</v>
          </cell>
          <cell r="E1327" t="str">
            <v>YSM20R-2</v>
          </cell>
          <cell r="G1327" t="e">
            <v>#REF!</v>
          </cell>
          <cell r="H1327" t="e">
            <v>#REF!</v>
          </cell>
          <cell r="I1327" t="str">
            <v>R-&gt;L</v>
          </cell>
          <cell r="J1327" t="str">
            <v>MVC</v>
          </cell>
          <cell r="K1327">
            <v>1</v>
          </cell>
          <cell r="L1327">
            <v>110236</v>
          </cell>
          <cell r="M1327" t="str">
            <v>JUL 21</v>
          </cell>
          <cell r="N1327">
            <v>44406</v>
          </cell>
          <cell r="O1327">
            <v>11116629</v>
          </cell>
          <cell r="P1327">
            <v>14400000</v>
          </cell>
          <cell r="Q1327">
            <v>44406</v>
          </cell>
          <cell r="R1327" t="str">
            <v>No</v>
          </cell>
          <cell r="S1327" t="str">
            <v>C49</v>
          </cell>
          <cell r="T1327" t="str">
            <v>SOUTH</v>
          </cell>
          <cell r="U1327" t="str">
            <v>深圳</v>
          </cell>
          <cell r="V1327" t="str">
            <v>SZ 深圳</v>
          </cell>
          <cell r="W1327" t="str">
            <v>DZ</v>
          </cell>
          <cell r="X1327" t="str">
            <v>JPY</v>
          </cell>
          <cell r="Y1327">
            <v>14400000</v>
          </cell>
          <cell r="Z1327">
            <v>1</v>
          </cell>
          <cell r="AA1327">
            <v>14400000</v>
          </cell>
          <cell r="AB1327">
            <v>7.4499999999999997E-2</v>
          </cell>
          <cell r="AC1327">
            <v>1072800</v>
          </cell>
          <cell r="AD1327">
            <v>128736</v>
          </cell>
          <cell r="AE1327">
            <v>0.12</v>
          </cell>
          <cell r="AF1327">
            <v>44257</v>
          </cell>
          <cell r="AG1327" t="str">
            <v>CIF HK</v>
          </cell>
          <cell r="AK1327">
            <v>0.3</v>
          </cell>
          <cell r="AL1327">
            <v>4320000</v>
          </cell>
          <cell r="AM1327">
            <v>44265</v>
          </cell>
          <cell r="AN1327" t="str">
            <v>Yes</v>
          </cell>
          <cell r="AO1327">
            <v>0.65</v>
          </cell>
          <cell r="AP1327">
            <v>9360000</v>
          </cell>
          <cell r="AQ1327">
            <v>44403</v>
          </cell>
          <cell r="AR1327">
            <v>44403</v>
          </cell>
          <cell r="AS1327">
            <v>0.05</v>
          </cell>
          <cell r="AT1327">
            <v>720000</v>
          </cell>
          <cell r="AU1327">
            <v>44435</v>
          </cell>
          <cell r="AV1327">
            <v>44435</v>
          </cell>
          <cell r="AX1327" t="str">
            <v>Yes</v>
          </cell>
          <cell r="AZ1327" t="str">
            <v>Y</v>
          </cell>
          <cell r="BA1327" t="str">
            <v>Yes</v>
          </cell>
          <cell r="BB1327" t="str">
            <v>YSM10</v>
          </cell>
        </row>
        <row r="1328">
          <cell r="A1328" t="str">
            <v>MAR 21</v>
          </cell>
          <cell r="B1328">
            <v>1178</v>
          </cell>
          <cell r="C1328" t="str">
            <v>C49SZX20210057DZ</v>
          </cell>
          <cell r="D1328" t="str">
            <v>优品</v>
          </cell>
          <cell r="E1328" t="str">
            <v>YSM20R-2</v>
          </cell>
          <cell r="G1328" t="e">
            <v>#REF!</v>
          </cell>
          <cell r="H1328" t="e">
            <v>#REF!</v>
          </cell>
          <cell r="I1328" t="str">
            <v>R-&gt;L</v>
          </cell>
          <cell r="J1328" t="str">
            <v>MVC</v>
          </cell>
          <cell r="K1328">
            <v>1</v>
          </cell>
          <cell r="L1328">
            <v>110562</v>
          </cell>
          <cell r="M1328" t="str">
            <v>SEP 21</v>
          </cell>
          <cell r="N1328">
            <v>44455</v>
          </cell>
          <cell r="O1328">
            <v>11116647</v>
          </cell>
          <cell r="P1328">
            <v>14400000</v>
          </cell>
          <cell r="Q1328">
            <v>44455</v>
          </cell>
          <cell r="R1328" t="str">
            <v>No</v>
          </cell>
          <cell r="S1328" t="str">
            <v>C49</v>
          </cell>
          <cell r="T1328" t="str">
            <v>SOUTH</v>
          </cell>
          <cell r="U1328" t="str">
            <v>深圳</v>
          </cell>
          <cell r="V1328" t="str">
            <v>SZ 深圳</v>
          </cell>
          <cell r="W1328" t="str">
            <v>DZ</v>
          </cell>
          <cell r="X1328" t="str">
            <v>JPY</v>
          </cell>
          <cell r="Y1328">
            <v>14400000</v>
          </cell>
          <cell r="Z1328">
            <v>1</v>
          </cell>
          <cell r="AA1328">
            <v>14400000</v>
          </cell>
          <cell r="AB1328">
            <v>7.4499999999999997E-2</v>
          </cell>
          <cell r="AC1328">
            <v>1072800</v>
          </cell>
          <cell r="AD1328">
            <v>128736</v>
          </cell>
          <cell r="AE1328">
            <v>0.12</v>
          </cell>
          <cell r="AF1328">
            <v>44257</v>
          </cell>
          <cell r="AG1328" t="str">
            <v>CIF HK</v>
          </cell>
          <cell r="AK1328">
            <v>0.3</v>
          </cell>
          <cell r="AL1328">
            <v>4320000</v>
          </cell>
          <cell r="AM1328">
            <v>44265</v>
          </cell>
          <cell r="AN1328" t="str">
            <v>Yes</v>
          </cell>
          <cell r="AO1328">
            <v>0.65</v>
          </cell>
          <cell r="AP1328">
            <v>9360000</v>
          </cell>
          <cell r="AQ1328">
            <v>44449</v>
          </cell>
          <cell r="AR1328">
            <v>44449</v>
          </cell>
          <cell r="AS1328">
            <v>0.05</v>
          </cell>
          <cell r="AT1328">
            <v>720000</v>
          </cell>
          <cell r="AU1328">
            <v>44491</v>
          </cell>
          <cell r="AV1328">
            <v>44491</v>
          </cell>
          <cell r="AX1328" t="str">
            <v>Yes</v>
          </cell>
          <cell r="AZ1328" t="str">
            <v>Y</v>
          </cell>
          <cell r="BA1328" t="str">
            <v>Yes</v>
          </cell>
        </row>
        <row r="1329">
          <cell r="A1329" t="str">
            <v>MAR 21</v>
          </cell>
          <cell r="B1329">
            <v>1179</v>
          </cell>
          <cell r="C1329" t="str">
            <v>C49SZX20210062JY</v>
          </cell>
          <cell r="D1329" t="str">
            <v>海松微</v>
          </cell>
          <cell r="E1329" t="str">
            <v>YSM20R-2</v>
          </cell>
          <cell r="F1329" t="str">
            <v>#03950</v>
          </cell>
          <cell r="G1329" t="e">
            <v>#REF!</v>
          </cell>
          <cell r="H1329" t="e">
            <v>#REF!</v>
          </cell>
          <cell r="I1329" t="str">
            <v>L-&gt;R</v>
          </cell>
          <cell r="J1329" t="str">
            <v>No</v>
          </cell>
          <cell r="K1329">
            <v>1</v>
          </cell>
          <cell r="L1329">
            <v>110384</v>
          </cell>
          <cell r="M1329" t="str">
            <v>JUN 21</v>
          </cell>
          <cell r="N1329">
            <v>44377</v>
          </cell>
          <cell r="O1329">
            <v>11116618</v>
          </cell>
          <cell r="P1329">
            <v>13200000</v>
          </cell>
          <cell r="Q1329">
            <v>44377</v>
          </cell>
          <cell r="R1329" t="str">
            <v>No</v>
          </cell>
          <cell r="S1329" t="str">
            <v>C49</v>
          </cell>
          <cell r="T1329" t="str">
            <v>SOUTH</v>
          </cell>
          <cell r="U1329" t="str">
            <v>深圳</v>
          </cell>
          <cell r="V1329" t="str">
            <v>SZ 深圳</v>
          </cell>
          <cell r="W1329" t="str">
            <v>JY</v>
          </cell>
          <cell r="X1329" t="str">
            <v>JPY</v>
          </cell>
          <cell r="Y1329">
            <v>13200000</v>
          </cell>
          <cell r="Z1329">
            <v>1</v>
          </cell>
          <cell r="AA1329">
            <v>13200000</v>
          </cell>
          <cell r="AB1329">
            <v>7.4499999999999997E-2</v>
          </cell>
          <cell r="AC1329">
            <v>983400</v>
          </cell>
          <cell r="AD1329">
            <v>118008</v>
          </cell>
          <cell r="AE1329">
            <v>0.12</v>
          </cell>
          <cell r="AF1329">
            <v>44257</v>
          </cell>
          <cell r="AG1329" t="str">
            <v>DAP SZ</v>
          </cell>
          <cell r="AK1329" t="str">
            <v>agree</v>
          </cell>
          <cell r="AL1329">
            <v>829283</v>
          </cell>
          <cell r="AM1329">
            <v>44260</v>
          </cell>
          <cell r="AN1329" t="str">
            <v>Yes</v>
          </cell>
          <cell r="AO1329">
            <v>0.9</v>
          </cell>
          <cell r="AP1329">
            <v>11880000</v>
          </cell>
          <cell r="AQ1329">
            <v>44372</v>
          </cell>
          <cell r="AR1329">
            <v>44372</v>
          </cell>
          <cell r="AS1329">
            <v>0</v>
          </cell>
          <cell r="AT1329">
            <v>0</v>
          </cell>
          <cell r="AX1329" t="str">
            <v>Yes</v>
          </cell>
          <cell r="AZ1329" t="str">
            <v>Y</v>
          </cell>
          <cell r="BA1329" t="str">
            <v>Yes</v>
          </cell>
        </row>
        <row r="1330">
          <cell r="A1330" t="str">
            <v>MAR 21</v>
          </cell>
          <cell r="B1330">
            <v>1180</v>
          </cell>
          <cell r="C1330" t="str">
            <v>C49SZX20210065JD</v>
          </cell>
          <cell r="D1330" t="str">
            <v>贝爱婴童</v>
          </cell>
          <cell r="E1330" t="str">
            <v>YSM20R-2</v>
          </cell>
          <cell r="G1330" t="e">
            <v>#REF!</v>
          </cell>
          <cell r="H1330" t="e">
            <v>#REF!</v>
          </cell>
          <cell r="I1330" t="str">
            <v>L-&gt;R</v>
          </cell>
          <cell r="J1330" t="str">
            <v>No</v>
          </cell>
          <cell r="K1330">
            <v>1</v>
          </cell>
          <cell r="L1330" t="str">
            <v>110437(拆单110365）</v>
          </cell>
          <cell r="M1330" t="str">
            <v>JUN 21</v>
          </cell>
          <cell r="N1330">
            <v>44350</v>
          </cell>
          <cell r="O1330">
            <v>11116596</v>
          </cell>
          <cell r="P1330">
            <v>14800000</v>
          </cell>
          <cell r="Q1330">
            <v>44354</v>
          </cell>
          <cell r="R1330" t="str">
            <v>Yes</v>
          </cell>
          <cell r="S1330" t="str">
            <v>C49</v>
          </cell>
          <cell r="T1330" t="str">
            <v>SOUTH</v>
          </cell>
          <cell r="U1330" t="str">
            <v>深圳</v>
          </cell>
          <cell r="V1330" t="str">
            <v>SZ 深圳</v>
          </cell>
          <cell r="W1330" t="str">
            <v>JD</v>
          </cell>
          <cell r="X1330" t="str">
            <v>JPY</v>
          </cell>
          <cell r="Y1330">
            <v>14800000</v>
          </cell>
          <cell r="Z1330">
            <v>1</v>
          </cell>
          <cell r="AA1330">
            <v>14800000</v>
          </cell>
          <cell r="AB1330">
            <v>7.4499999999999997E-2</v>
          </cell>
          <cell r="AC1330">
            <v>1102600</v>
          </cell>
          <cell r="AD1330">
            <v>132312</v>
          </cell>
          <cell r="AE1330">
            <v>0.12</v>
          </cell>
          <cell r="AF1330">
            <v>44258</v>
          </cell>
          <cell r="AG1330" t="str">
            <v>DAP ZS</v>
          </cell>
          <cell r="AK1330">
            <v>0.3</v>
          </cell>
          <cell r="AL1330">
            <v>4440000</v>
          </cell>
          <cell r="AM1330">
            <v>44264</v>
          </cell>
          <cell r="AN1330" t="str">
            <v>Yes</v>
          </cell>
          <cell r="AO1330">
            <v>0.7</v>
          </cell>
          <cell r="AP1330">
            <v>10360000</v>
          </cell>
          <cell r="AQ1330">
            <v>44344</v>
          </cell>
          <cell r="AR1330">
            <v>44344</v>
          </cell>
          <cell r="AS1330">
            <v>0</v>
          </cell>
          <cell r="AT1330">
            <v>0</v>
          </cell>
          <cell r="AX1330" t="str">
            <v>Yes</v>
          </cell>
          <cell r="AZ1330" t="str">
            <v>Y</v>
          </cell>
          <cell r="BA1330" t="str">
            <v>Yes</v>
          </cell>
        </row>
        <row r="1331">
          <cell r="A1331" t="str">
            <v>MAR 21</v>
          </cell>
          <cell r="B1331">
            <v>1181</v>
          </cell>
          <cell r="C1331" t="str">
            <v>C49SZX20210041SX</v>
          </cell>
          <cell r="D1331" t="str">
            <v>美柏</v>
          </cell>
          <cell r="E1331" t="str">
            <v>YSM10</v>
          </cell>
          <cell r="F1331"/>
          <cell r="G1331" t="e">
            <v>#REF!</v>
          </cell>
          <cell r="H1331" t="e">
            <v>#REF!</v>
          </cell>
          <cell r="I1331" t="str">
            <v>R-&gt;L</v>
          </cell>
          <cell r="J1331" t="str">
            <v>No</v>
          </cell>
          <cell r="K1331">
            <v>1</v>
          </cell>
          <cell r="L1331" t="e">
            <v>#N/A</v>
          </cell>
          <cell r="M1331" t="e">
            <v>#N/A</v>
          </cell>
          <cell r="N1331"/>
          <cell r="O1331"/>
          <cell r="P1331"/>
          <cell r="Q1331"/>
          <cell r="R1331" t="str">
            <v>Yes</v>
          </cell>
          <cell r="S1331" t="str">
            <v>C49</v>
          </cell>
          <cell r="T1331" t="str">
            <v>SOUTH</v>
          </cell>
          <cell r="U1331" t="str">
            <v>深圳</v>
          </cell>
          <cell r="V1331" t="str">
            <v>SZ 深圳</v>
          </cell>
          <cell r="W1331" t="str">
            <v>SX</v>
          </cell>
          <cell r="X1331" t="str">
            <v>JPY</v>
          </cell>
          <cell r="Y1331">
            <v>6600000</v>
          </cell>
          <cell r="Z1331">
            <v>1</v>
          </cell>
          <cell r="AA1331">
            <v>6600000</v>
          </cell>
          <cell r="AB1331">
            <v>7.4499999999999997E-2</v>
          </cell>
          <cell r="AC1331">
            <v>491700</v>
          </cell>
          <cell r="AD1331">
            <v>59004</v>
          </cell>
          <cell r="AE1331">
            <v>0.12</v>
          </cell>
          <cell r="AF1331">
            <v>44258</v>
          </cell>
          <cell r="AG1331" t="str">
            <v>DAP DG</v>
          </cell>
          <cell r="AI1331"/>
          <cell r="AJ1331"/>
          <cell r="AK1331">
            <v>0.1</v>
          </cell>
          <cell r="AL1331">
            <v>660000</v>
          </cell>
          <cell r="AM1331"/>
          <cell r="AN1331" t="str">
            <v>No</v>
          </cell>
          <cell r="AO1331">
            <v>0.9</v>
          </cell>
          <cell r="AP1331">
            <v>5940000</v>
          </cell>
          <cell r="AQ1331"/>
          <cell r="AR1331"/>
          <cell r="AS1331">
            <v>0</v>
          </cell>
          <cell r="AT1331">
            <v>0</v>
          </cell>
          <cell r="AV1331"/>
          <cell r="AX1331" t="str">
            <v>Cancel</v>
          </cell>
          <cell r="AY1331"/>
          <cell r="AZ1331"/>
          <cell r="BA1331" t="str">
            <v>Cancel</v>
          </cell>
          <cell r="BB1331" t="str">
            <v>2022-10-10Ken邮件通知</v>
          </cell>
        </row>
        <row r="1332">
          <cell r="A1332" t="str">
            <v>MAR 21</v>
          </cell>
          <cell r="B1332">
            <v>1182</v>
          </cell>
          <cell r="C1332" t="str">
            <v>C49SZX20210058JL</v>
          </cell>
          <cell r="D1332" t="str">
            <v>奥祺</v>
          </cell>
          <cell r="E1332" t="str">
            <v>YSM20R-2</v>
          </cell>
          <cell r="F1332"/>
          <cell r="G1332" t="e">
            <v>#REF!</v>
          </cell>
          <cell r="H1332" t="e">
            <v>#REF!</v>
          </cell>
          <cell r="I1332" t="str">
            <v>L-&gt;R</v>
          </cell>
          <cell r="J1332" t="str">
            <v>No</v>
          </cell>
          <cell r="K1332">
            <v>1</v>
          </cell>
          <cell r="L1332" t="e">
            <v>#N/A</v>
          </cell>
          <cell r="M1332" t="e">
            <v>#N/A</v>
          </cell>
          <cell r="N1332"/>
          <cell r="O1332"/>
          <cell r="P1332"/>
          <cell r="Q1332"/>
          <cell r="R1332" t="str">
            <v>No</v>
          </cell>
          <cell r="S1332" t="str">
            <v>C49</v>
          </cell>
          <cell r="T1332" t="str">
            <v>SOUTH</v>
          </cell>
          <cell r="U1332" t="str">
            <v>深圳</v>
          </cell>
          <cell r="V1332" t="str">
            <v>SZ 深圳</v>
          </cell>
          <cell r="W1332" t="str">
            <v>JL</v>
          </cell>
          <cell r="X1332" t="str">
            <v>JPY</v>
          </cell>
          <cell r="Y1332">
            <v>13500000</v>
          </cell>
          <cell r="Z1332">
            <v>1</v>
          </cell>
          <cell r="AA1332">
            <v>13500000</v>
          </cell>
          <cell r="AB1332">
            <v>7.4499999999999997E-2</v>
          </cell>
          <cell r="AC1332">
            <v>1005750</v>
          </cell>
          <cell r="AD1332">
            <v>120690</v>
          </cell>
          <cell r="AE1332">
            <v>0.12</v>
          </cell>
          <cell r="AF1332">
            <v>44253</v>
          </cell>
          <cell r="AG1332" t="str">
            <v>DAP DG</v>
          </cell>
          <cell r="AI1332"/>
          <cell r="AJ1332"/>
          <cell r="AK1332">
            <v>0.2</v>
          </cell>
          <cell r="AL1332">
            <v>2700000</v>
          </cell>
          <cell r="AM1332"/>
          <cell r="AN1332" t="str">
            <v>No</v>
          </cell>
          <cell r="AO1332">
            <v>0.8</v>
          </cell>
          <cell r="AP1332">
            <v>10800000</v>
          </cell>
          <cell r="AQ1332"/>
          <cell r="AR1332"/>
          <cell r="AS1332">
            <v>0</v>
          </cell>
          <cell r="AT1332">
            <v>0</v>
          </cell>
          <cell r="AV1332"/>
          <cell r="AX1332" t="str">
            <v>Cancel</v>
          </cell>
          <cell r="AY1332"/>
          <cell r="AZ1332"/>
          <cell r="BA1332" t="str">
            <v>Cancel</v>
          </cell>
          <cell r="BB1332" t="str">
            <v>2023-12-18 Ken邮件通知Fay</v>
          </cell>
        </row>
        <row r="1333">
          <cell r="A1333" t="str">
            <v>MAR 21</v>
          </cell>
          <cell r="B1333">
            <v>1183</v>
          </cell>
          <cell r="C1333" t="str">
            <v>C49SZX20210058JL</v>
          </cell>
          <cell r="D1333" t="str">
            <v>奥祺</v>
          </cell>
          <cell r="E1333" t="str">
            <v>YSM20R-2</v>
          </cell>
          <cell r="F1333"/>
          <cell r="G1333" t="e">
            <v>#REF!</v>
          </cell>
          <cell r="H1333" t="e">
            <v>#REF!</v>
          </cell>
          <cell r="I1333" t="str">
            <v>L-&gt;R</v>
          </cell>
          <cell r="J1333" t="str">
            <v>No</v>
          </cell>
          <cell r="K1333">
            <v>1</v>
          </cell>
          <cell r="L1333" t="e">
            <v>#N/A</v>
          </cell>
          <cell r="M1333" t="e">
            <v>#N/A</v>
          </cell>
          <cell r="N1333"/>
          <cell r="O1333"/>
          <cell r="P1333"/>
          <cell r="Q1333"/>
          <cell r="R1333" t="str">
            <v>No</v>
          </cell>
          <cell r="S1333" t="str">
            <v>C49</v>
          </cell>
          <cell r="T1333" t="str">
            <v>SOUTH</v>
          </cell>
          <cell r="U1333" t="str">
            <v>深圳</v>
          </cell>
          <cell r="V1333" t="str">
            <v>SZ 深圳</v>
          </cell>
          <cell r="W1333" t="str">
            <v>JL</v>
          </cell>
          <cell r="X1333" t="str">
            <v>JPY</v>
          </cell>
          <cell r="Y1333">
            <v>13500000</v>
          </cell>
          <cell r="Z1333">
            <v>1</v>
          </cell>
          <cell r="AA1333">
            <v>13500000</v>
          </cell>
          <cell r="AB1333">
            <v>7.4499999999999997E-2</v>
          </cell>
          <cell r="AC1333">
            <v>1005750</v>
          </cell>
          <cell r="AD1333">
            <v>120690</v>
          </cell>
          <cell r="AE1333">
            <v>0.12</v>
          </cell>
          <cell r="AF1333">
            <v>44253</v>
          </cell>
          <cell r="AG1333" t="str">
            <v>DAP DG</v>
          </cell>
          <cell r="AI1333"/>
          <cell r="AJ1333"/>
          <cell r="AK1333">
            <v>0.2</v>
          </cell>
          <cell r="AL1333">
            <v>2700000</v>
          </cell>
          <cell r="AM1333"/>
          <cell r="AN1333" t="str">
            <v>No</v>
          </cell>
          <cell r="AO1333">
            <v>0.8</v>
          </cell>
          <cell r="AP1333">
            <v>10800000</v>
          </cell>
          <cell r="AQ1333"/>
          <cell r="AR1333"/>
          <cell r="AS1333">
            <v>0</v>
          </cell>
          <cell r="AT1333">
            <v>0</v>
          </cell>
          <cell r="AV1333"/>
          <cell r="AX1333" t="str">
            <v>Cancel</v>
          </cell>
          <cell r="AY1333"/>
          <cell r="AZ1333"/>
          <cell r="BA1333" t="str">
            <v>Cancel</v>
          </cell>
          <cell r="BB1333" t="str">
            <v>2023-12-18 Ken邮件通知Fay</v>
          </cell>
        </row>
        <row r="1334">
          <cell r="A1334" t="str">
            <v>MAR 21</v>
          </cell>
          <cell r="B1334">
            <v>1184</v>
          </cell>
          <cell r="C1334" t="str">
            <v>C49SZX20210058JL</v>
          </cell>
          <cell r="D1334" t="str">
            <v>奥祺</v>
          </cell>
          <cell r="E1334" t="str">
            <v>YSM10</v>
          </cell>
          <cell r="F1334"/>
          <cell r="G1334" t="e">
            <v>#REF!</v>
          </cell>
          <cell r="H1334" t="e">
            <v>#REF!</v>
          </cell>
          <cell r="I1334" t="str">
            <v>L-&gt;R</v>
          </cell>
          <cell r="J1334" t="str">
            <v>MVC+ATS15</v>
          </cell>
          <cell r="K1334">
            <v>1</v>
          </cell>
          <cell r="L1334" t="e">
            <v>#N/A</v>
          </cell>
          <cell r="M1334" t="e">
            <v>#N/A</v>
          </cell>
          <cell r="N1334"/>
          <cell r="O1334"/>
          <cell r="P1334"/>
          <cell r="Q1334"/>
          <cell r="R1334" t="str">
            <v>No</v>
          </cell>
          <cell r="S1334" t="str">
            <v>C49</v>
          </cell>
          <cell r="T1334" t="str">
            <v>SOUTH</v>
          </cell>
          <cell r="U1334" t="str">
            <v>深圳</v>
          </cell>
          <cell r="V1334" t="str">
            <v>SZ 深圳</v>
          </cell>
          <cell r="W1334" t="str">
            <v>JL</v>
          </cell>
          <cell r="X1334" t="str">
            <v>JPY</v>
          </cell>
          <cell r="Y1334">
            <v>10500000</v>
          </cell>
          <cell r="Z1334">
            <v>1</v>
          </cell>
          <cell r="AA1334">
            <v>10500000</v>
          </cell>
          <cell r="AB1334">
            <v>7.4499999999999997E-2</v>
          </cell>
          <cell r="AC1334">
            <v>782250</v>
          </cell>
          <cell r="AD1334">
            <v>93870</v>
          </cell>
          <cell r="AE1334">
            <v>0.12</v>
          </cell>
          <cell r="AF1334">
            <v>44253</v>
          </cell>
          <cell r="AG1334" t="str">
            <v>DAP DG</v>
          </cell>
          <cell r="AI1334"/>
          <cell r="AJ1334"/>
          <cell r="AK1334">
            <v>0.2</v>
          </cell>
          <cell r="AL1334">
            <v>2100000</v>
          </cell>
          <cell r="AM1334"/>
          <cell r="AN1334" t="str">
            <v>No</v>
          </cell>
          <cell r="AO1334">
            <v>0.8</v>
          </cell>
          <cell r="AP1334">
            <v>8400000</v>
          </cell>
          <cell r="AQ1334"/>
          <cell r="AR1334"/>
          <cell r="AS1334">
            <v>0</v>
          </cell>
          <cell r="AT1334">
            <v>0</v>
          </cell>
          <cell r="AV1334"/>
          <cell r="AX1334" t="str">
            <v>Cancel</v>
          </cell>
          <cell r="AY1334"/>
          <cell r="AZ1334"/>
          <cell r="BA1334" t="str">
            <v>Cancel</v>
          </cell>
          <cell r="BB1334" t="str">
            <v>2023-12-18 Ken邮件通知Fay</v>
          </cell>
        </row>
        <row r="1335">
          <cell r="A1335" t="str">
            <v>MAR 21</v>
          </cell>
          <cell r="B1335">
            <v>1185</v>
          </cell>
          <cell r="C1335" t="str">
            <v>C49SZX20210063LC</v>
          </cell>
          <cell r="D1335" t="str">
            <v>星辰宇</v>
          </cell>
          <cell r="E1335" t="str">
            <v>YSM20R-2</v>
          </cell>
          <cell r="F1335" t="str">
            <v>#04513</v>
          </cell>
          <cell r="G1335" t="e">
            <v>#REF!</v>
          </cell>
          <cell r="H1335" t="e">
            <v>#REF!</v>
          </cell>
          <cell r="I1335" t="str">
            <v>R-&gt;L</v>
          </cell>
          <cell r="J1335" t="str">
            <v>No</v>
          </cell>
          <cell r="K1335">
            <v>1</v>
          </cell>
          <cell r="L1335">
            <v>110416</v>
          </cell>
          <cell r="M1335" t="str">
            <v>MAY 21</v>
          </cell>
          <cell r="N1335">
            <v>44334</v>
          </cell>
          <cell r="O1335">
            <v>11116578</v>
          </cell>
          <cell r="P1335">
            <v>13193000</v>
          </cell>
          <cell r="Q1335">
            <v>44317</v>
          </cell>
          <cell r="R1335" t="str">
            <v>No</v>
          </cell>
          <cell r="S1335" t="str">
            <v>C49</v>
          </cell>
          <cell r="T1335" t="str">
            <v>SOUTH</v>
          </cell>
          <cell r="U1335" t="str">
            <v>深圳</v>
          </cell>
          <cell r="V1335" t="str">
            <v>SZ 深圳</v>
          </cell>
          <cell r="W1335" t="str">
            <v>LC</v>
          </cell>
          <cell r="X1335" t="str">
            <v>JPY</v>
          </cell>
          <cell r="Y1335">
            <v>13193000</v>
          </cell>
          <cell r="Z1335">
            <v>1</v>
          </cell>
          <cell r="AA1335">
            <v>13193000</v>
          </cell>
          <cell r="AB1335">
            <v>7.4499999999999997E-2</v>
          </cell>
          <cell r="AC1335">
            <v>982878.5</v>
          </cell>
          <cell r="AD1335">
            <v>117945.42</v>
          </cell>
          <cell r="AE1335">
            <v>0.12</v>
          </cell>
          <cell r="AF1335">
            <v>44259</v>
          </cell>
          <cell r="AG1335" t="str">
            <v>DAP SZ</v>
          </cell>
          <cell r="AK1335" t="str">
            <v>AGREE</v>
          </cell>
          <cell r="AL1335">
            <v>829283</v>
          </cell>
          <cell r="AM1335">
            <v>44263</v>
          </cell>
          <cell r="AN1335" t="str">
            <v>Yes</v>
          </cell>
          <cell r="AO1335" t="str">
            <v>AGREE</v>
          </cell>
          <cell r="AP1335">
            <v>13193000</v>
          </cell>
          <cell r="AQ1335">
            <v>44330</v>
          </cell>
          <cell r="AR1335">
            <v>44330</v>
          </cell>
          <cell r="AS1335">
            <v>0</v>
          </cell>
          <cell r="AT1335">
            <v>0</v>
          </cell>
          <cell r="AX1335" t="str">
            <v>Yes</v>
          </cell>
          <cell r="AZ1335" t="str">
            <v>Y</v>
          </cell>
          <cell r="BA1335" t="str">
            <v>Yes</v>
          </cell>
        </row>
        <row r="1336">
          <cell r="A1336" t="str">
            <v>MAR 21</v>
          </cell>
          <cell r="B1336">
            <v>1186</v>
          </cell>
          <cell r="C1336" t="str">
            <v>C49SZX20210161DZ</v>
          </cell>
          <cell r="D1336" t="str">
            <v>嘉裕</v>
          </cell>
          <cell r="E1336" t="str">
            <v>YSM20R-2</v>
          </cell>
          <cell r="F1336" t="str">
            <v>#04342</v>
          </cell>
          <cell r="G1336" t="e">
            <v>#REF!</v>
          </cell>
          <cell r="H1336" t="e">
            <v>#REF!</v>
          </cell>
          <cell r="I1336" t="str">
            <v>L-&gt;R</v>
          </cell>
          <cell r="J1336" t="str">
            <v>cATS30+MVC(F&amp;R)+10pallet for cATS30+交换台车</v>
          </cell>
          <cell r="K1336">
            <v>1</v>
          </cell>
          <cell r="L1336">
            <v>110380</v>
          </cell>
          <cell r="M1336" t="str">
            <v>JUN 21</v>
          </cell>
          <cell r="N1336">
            <v>44356</v>
          </cell>
          <cell r="O1336">
            <v>11116608</v>
          </cell>
          <cell r="P1336">
            <v>18810000</v>
          </cell>
          <cell r="Q1336">
            <v>44365</v>
          </cell>
          <cell r="R1336" t="str">
            <v>No</v>
          </cell>
          <cell r="S1336" t="str">
            <v>C49</v>
          </cell>
          <cell r="T1336" t="str">
            <v>SOUTH</v>
          </cell>
          <cell r="U1336" t="str">
            <v>深圳</v>
          </cell>
          <cell r="V1336" t="str">
            <v>SZ 深圳</v>
          </cell>
          <cell r="W1336" t="str">
            <v>DZ</v>
          </cell>
          <cell r="X1336" t="str">
            <v>JPY</v>
          </cell>
          <cell r="Y1336">
            <v>18810000</v>
          </cell>
          <cell r="Z1336">
            <v>1</v>
          </cell>
          <cell r="AA1336">
            <v>18810000</v>
          </cell>
          <cell r="AB1336">
            <v>7.4499999999999997E-2</v>
          </cell>
          <cell r="AC1336">
            <v>1401345</v>
          </cell>
          <cell r="AD1336">
            <v>168161.4</v>
          </cell>
          <cell r="AE1336">
            <v>0.12</v>
          </cell>
          <cell r="AF1336">
            <v>44260</v>
          </cell>
          <cell r="AG1336" t="str">
            <v>CIF HK</v>
          </cell>
          <cell r="AK1336">
            <v>0.3</v>
          </cell>
          <cell r="AL1336">
            <v>5643000</v>
          </cell>
          <cell r="AM1336">
            <v>44264</v>
          </cell>
          <cell r="AN1336" t="str">
            <v>Yes</v>
          </cell>
          <cell r="AO1336">
            <v>0.7</v>
          </cell>
          <cell r="AP1336">
            <v>13167000</v>
          </cell>
          <cell r="AQ1336">
            <v>44354</v>
          </cell>
          <cell r="AR1336">
            <v>44354</v>
          </cell>
          <cell r="AS1336">
            <v>0</v>
          </cell>
          <cell r="AT1336">
            <v>0</v>
          </cell>
          <cell r="AX1336" t="str">
            <v>Yes</v>
          </cell>
        </row>
        <row r="1337">
          <cell r="A1337" t="str">
            <v>MAR 21</v>
          </cell>
          <cell r="B1337">
            <v>1187</v>
          </cell>
          <cell r="C1337" t="str">
            <v>C49SZX20210161DZ</v>
          </cell>
          <cell r="D1337" t="str">
            <v>嘉裕</v>
          </cell>
          <cell r="E1337" t="str">
            <v>YSM20R-2</v>
          </cell>
          <cell r="F1337" t="str">
            <v>#04342</v>
          </cell>
          <cell r="G1337" t="e">
            <v>#REF!</v>
          </cell>
          <cell r="H1337" t="e">
            <v>#REF!</v>
          </cell>
          <cell r="I1337" t="str">
            <v>L-&gt;R</v>
          </cell>
          <cell r="J1337" t="str">
            <v>MVC(F&amp;R)+10pallet for cATS10+交换台车</v>
          </cell>
          <cell r="K1337">
            <v>1</v>
          </cell>
          <cell r="L1337">
            <v>110380</v>
          </cell>
          <cell r="M1337" t="str">
            <v>JUN 21</v>
          </cell>
          <cell r="N1337">
            <v>44356</v>
          </cell>
          <cell r="O1337">
            <v>11116608</v>
          </cell>
          <cell r="P1337">
            <v>18810000</v>
          </cell>
          <cell r="Q1337">
            <v>44365</v>
          </cell>
          <cell r="R1337" t="str">
            <v>No</v>
          </cell>
          <cell r="S1337" t="str">
            <v>C49</v>
          </cell>
          <cell r="T1337" t="str">
            <v>SOUTH</v>
          </cell>
          <cell r="U1337" t="str">
            <v>深圳</v>
          </cell>
          <cell r="V1337" t="str">
            <v>SZ 深圳</v>
          </cell>
          <cell r="W1337" t="str">
            <v>DZ</v>
          </cell>
          <cell r="X1337" t="str">
            <v>JPY</v>
          </cell>
          <cell r="Y1337">
            <v>18810000</v>
          </cell>
          <cell r="Z1337">
            <v>1</v>
          </cell>
          <cell r="AA1337">
            <v>18810000</v>
          </cell>
          <cell r="AB1337">
            <v>7.4499999999999997E-2</v>
          </cell>
          <cell r="AC1337">
            <v>1401345</v>
          </cell>
          <cell r="AD1337">
            <v>168161.4</v>
          </cell>
          <cell r="AE1337">
            <v>0.12</v>
          </cell>
          <cell r="AF1337">
            <v>44260</v>
          </cell>
          <cell r="AG1337" t="str">
            <v>CIF HK</v>
          </cell>
          <cell r="AK1337">
            <v>0.3</v>
          </cell>
          <cell r="AL1337">
            <v>5643000</v>
          </cell>
          <cell r="AM1337">
            <v>44264</v>
          </cell>
          <cell r="AN1337" t="str">
            <v>Yes</v>
          </cell>
          <cell r="AO1337">
            <v>0.7</v>
          </cell>
          <cell r="AP1337">
            <v>13167000</v>
          </cell>
          <cell r="AQ1337">
            <v>44354</v>
          </cell>
          <cell r="AR1337">
            <v>44354</v>
          </cell>
          <cell r="AS1337">
            <v>0</v>
          </cell>
          <cell r="AT1337">
            <v>0</v>
          </cell>
          <cell r="AX1337" t="str">
            <v>Yes</v>
          </cell>
        </row>
        <row r="1338">
          <cell r="A1338" t="str">
            <v>MAR 21</v>
          </cell>
          <cell r="B1338">
            <v>1188</v>
          </cell>
          <cell r="C1338" t="str">
            <v>C49SZX20210156DZ</v>
          </cell>
          <cell r="D1338" t="str">
            <v>海星</v>
          </cell>
          <cell r="E1338" t="str">
            <v>YSM20R-2</v>
          </cell>
          <cell r="F1338" t="str">
            <v>#04342</v>
          </cell>
          <cell r="G1338" t="e">
            <v>#REF!</v>
          </cell>
          <cell r="H1338" t="e">
            <v>#REF!</v>
          </cell>
          <cell r="I1338" t="str">
            <v>L-&gt;R</v>
          </cell>
          <cell r="J1338" t="str">
            <v>No</v>
          </cell>
          <cell r="K1338">
            <v>1</v>
          </cell>
          <cell r="L1338">
            <v>110272</v>
          </cell>
          <cell r="M1338" t="str">
            <v>JUN 21</v>
          </cell>
          <cell r="N1338">
            <v>44371</v>
          </cell>
          <cell r="O1338">
            <v>11100490</v>
          </cell>
          <cell r="P1338">
            <v>1210000</v>
          </cell>
          <cell r="Q1338">
            <v>44376</v>
          </cell>
          <cell r="R1338" t="str">
            <v>No</v>
          </cell>
          <cell r="S1338" t="str">
            <v>C49</v>
          </cell>
          <cell r="T1338" t="str">
            <v>SOUTH</v>
          </cell>
          <cell r="U1338" t="str">
            <v>深圳</v>
          </cell>
          <cell r="V1338" t="str">
            <v>SZ 深圳</v>
          </cell>
          <cell r="W1338" t="str">
            <v>DZ</v>
          </cell>
          <cell r="X1338" t="str">
            <v>RMB</v>
          </cell>
          <cell r="Y1338">
            <v>1210000</v>
          </cell>
          <cell r="Z1338">
            <v>1.1299999999999999</v>
          </cell>
          <cell r="AA1338">
            <v>1210000</v>
          </cell>
          <cell r="AB1338">
            <v>1.2150000000000001</v>
          </cell>
          <cell r="AC1338">
            <v>1301017.6991150444</v>
          </cell>
          <cell r="AD1338">
            <v>156122.12389380531</v>
          </cell>
          <cell r="AE1338">
            <v>0.12</v>
          </cell>
          <cell r="AF1338">
            <v>44260</v>
          </cell>
          <cell r="AG1338" t="str">
            <v>DDP SZ</v>
          </cell>
          <cell r="AK1338">
            <v>0.3</v>
          </cell>
          <cell r="AL1338">
            <v>363000</v>
          </cell>
          <cell r="AN1338" t="str">
            <v>Yes</v>
          </cell>
          <cell r="AO1338">
            <v>0.7</v>
          </cell>
          <cell r="AP1338">
            <v>847000</v>
          </cell>
          <cell r="AQ1338">
            <v>44351</v>
          </cell>
          <cell r="AR1338">
            <v>44351</v>
          </cell>
          <cell r="AS1338">
            <v>0</v>
          </cell>
          <cell r="AT1338">
            <v>0</v>
          </cell>
          <cell r="AX1338" t="str">
            <v>Yes</v>
          </cell>
          <cell r="AZ1338" t="str">
            <v>Y</v>
          </cell>
          <cell r="BA1338" t="str">
            <v>Yes</v>
          </cell>
        </row>
        <row r="1339">
          <cell r="A1339" t="str">
            <v>MAR 21</v>
          </cell>
          <cell r="B1339">
            <v>1189</v>
          </cell>
          <cell r="C1339" t="str">
            <v>C49SZX20210156DZ</v>
          </cell>
          <cell r="D1339" t="str">
            <v>海星</v>
          </cell>
          <cell r="E1339" t="str">
            <v>YSM20R-2</v>
          </cell>
          <cell r="F1339" t="str">
            <v>#04342</v>
          </cell>
          <cell r="G1339" t="e">
            <v>#REF!</v>
          </cell>
          <cell r="H1339" t="e">
            <v>#REF!</v>
          </cell>
          <cell r="I1339" t="str">
            <v>L-&gt;R</v>
          </cell>
          <cell r="J1339" t="str">
            <v>No</v>
          </cell>
          <cell r="K1339">
            <v>1</v>
          </cell>
          <cell r="L1339">
            <v>110437</v>
          </cell>
          <cell r="M1339" t="str">
            <v>JUN 21</v>
          </cell>
          <cell r="N1339">
            <v>44371</v>
          </cell>
          <cell r="O1339">
            <v>11100490</v>
          </cell>
          <cell r="P1339">
            <v>1210000</v>
          </cell>
          <cell r="Q1339">
            <v>44376</v>
          </cell>
          <cell r="R1339" t="str">
            <v>No</v>
          </cell>
          <cell r="S1339" t="str">
            <v>C49</v>
          </cell>
          <cell r="T1339" t="str">
            <v>SOUTH</v>
          </cell>
          <cell r="U1339" t="str">
            <v>深圳</v>
          </cell>
          <cell r="V1339" t="str">
            <v>SZ 深圳</v>
          </cell>
          <cell r="W1339" t="str">
            <v>DZ</v>
          </cell>
          <cell r="X1339" t="str">
            <v>RMB</v>
          </cell>
          <cell r="Y1339">
            <v>1210000</v>
          </cell>
          <cell r="Z1339">
            <v>1.1299999999999999</v>
          </cell>
          <cell r="AA1339">
            <v>1210000</v>
          </cell>
          <cell r="AB1339">
            <v>1.2150000000000001</v>
          </cell>
          <cell r="AC1339">
            <v>1301017.6991150444</v>
          </cell>
          <cell r="AD1339">
            <v>156122.12389380531</v>
          </cell>
          <cell r="AE1339">
            <v>0.12</v>
          </cell>
          <cell r="AF1339">
            <v>44260</v>
          </cell>
          <cell r="AG1339" t="str">
            <v>DDP SZ</v>
          </cell>
          <cell r="AK1339">
            <v>0.3</v>
          </cell>
          <cell r="AL1339">
            <v>363000</v>
          </cell>
          <cell r="AN1339" t="str">
            <v>Yes</v>
          </cell>
          <cell r="AO1339">
            <v>0.7</v>
          </cell>
          <cell r="AP1339">
            <v>847000</v>
          </cell>
          <cell r="AQ1339">
            <v>44351</v>
          </cell>
          <cell r="AR1339">
            <v>44351</v>
          </cell>
          <cell r="AS1339">
            <v>0</v>
          </cell>
          <cell r="AT1339">
            <v>0</v>
          </cell>
          <cell r="AX1339" t="str">
            <v>Yes</v>
          </cell>
          <cell r="AZ1339" t="str">
            <v>Y</v>
          </cell>
          <cell r="BA1339" t="str">
            <v>Yes</v>
          </cell>
        </row>
        <row r="1340">
          <cell r="A1340" t="str">
            <v>MAR 21</v>
          </cell>
          <cell r="B1340">
            <v>1190</v>
          </cell>
          <cell r="C1340" t="str">
            <v>C49SZX20210067JY</v>
          </cell>
          <cell r="D1340" t="str">
            <v>江西络鑫</v>
          </cell>
          <cell r="E1340" t="str">
            <v>YSM20R-2</v>
          </cell>
          <cell r="F1340"/>
          <cell r="G1340" t="e">
            <v>#REF!</v>
          </cell>
          <cell r="H1340" t="e">
            <v>#REF!</v>
          </cell>
          <cell r="I1340" t="str">
            <v>L-&gt;R</v>
          </cell>
          <cell r="J1340" t="str">
            <v>No</v>
          </cell>
          <cell r="K1340">
            <v>1</v>
          </cell>
          <cell r="L1340" t="e">
            <v>#N/A</v>
          </cell>
          <cell r="M1340" t="e">
            <v>#N/A</v>
          </cell>
          <cell r="N1340"/>
          <cell r="O1340"/>
          <cell r="P1340"/>
          <cell r="Q1340"/>
          <cell r="R1340" t="str">
            <v>Yes</v>
          </cell>
          <cell r="S1340" t="str">
            <v>C49</v>
          </cell>
          <cell r="T1340" t="str">
            <v>SOUTH</v>
          </cell>
          <cell r="U1340" t="str">
            <v>深圳</v>
          </cell>
          <cell r="V1340" t="str">
            <v>SZ 深圳</v>
          </cell>
          <cell r="W1340" t="str">
            <v>JY</v>
          </cell>
          <cell r="X1340" t="str">
            <v>JPY</v>
          </cell>
          <cell r="Y1340">
            <v>14645000</v>
          </cell>
          <cell r="Z1340">
            <v>1</v>
          </cell>
          <cell r="AA1340">
            <v>14645000</v>
          </cell>
          <cell r="AB1340">
            <v>7.4499999999999997E-2</v>
          </cell>
          <cell r="AC1340">
            <v>1091052.5</v>
          </cell>
          <cell r="AD1340">
            <v>130926.29999999999</v>
          </cell>
          <cell r="AE1340">
            <v>0.12</v>
          </cell>
          <cell r="AF1340">
            <v>44259</v>
          </cell>
          <cell r="AG1340" t="str">
            <v>DAP JX</v>
          </cell>
          <cell r="AI1340"/>
          <cell r="AJ1340"/>
          <cell r="AK1340">
            <v>0.1</v>
          </cell>
          <cell r="AL1340">
            <v>1464500</v>
          </cell>
          <cell r="AM1340"/>
          <cell r="AN1340" t="str">
            <v>No</v>
          </cell>
          <cell r="AO1340">
            <v>0.9</v>
          </cell>
          <cell r="AP1340">
            <v>13180500</v>
          </cell>
          <cell r="AQ1340"/>
          <cell r="AR1340"/>
          <cell r="AS1340">
            <v>0</v>
          </cell>
          <cell r="AT1340">
            <v>0</v>
          </cell>
          <cell r="AV1340"/>
          <cell r="AX1340" t="str">
            <v>Cancel</v>
          </cell>
          <cell r="AY1340"/>
          <cell r="AZ1340"/>
          <cell r="BA1340" t="str">
            <v>Cancel</v>
          </cell>
          <cell r="BB1340" t="str">
            <v>2022-8-2Ken邮件通知</v>
          </cell>
        </row>
        <row r="1341">
          <cell r="A1341" t="str">
            <v>MAR 21</v>
          </cell>
          <cell r="B1341">
            <v>1191</v>
          </cell>
          <cell r="C1341" t="str">
            <v>C49SZX20210067JY</v>
          </cell>
          <cell r="D1341" t="str">
            <v>江西络鑫</v>
          </cell>
          <cell r="E1341" t="str">
            <v>YSM20R-2</v>
          </cell>
          <cell r="F1341"/>
          <cell r="G1341" t="e">
            <v>#REF!</v>
          </cell>
          <cell r="H1341" t="e">
            <v>#REF!</v>
          </cell>
          <cell r="I1341" t="str">
            <v>L-&gt;R</v>
          </cell>
          <cell r="J1341" t="str">
            <v>No</v>
          </cell>
          <cell r="K1341">
            <v>1</v>
          </cell>
          <cell r="L1341" t="e">
            <v>#N/A</v>
          </cell>
          <cell r="M1341" t="e">
            <v>#N/A</v>
          </cell>
          <cell r="N1341"/>
          <cell r="O1341"/>
          <cell r="P1341"/>
          <cell r="Q1341"/>
          <cell r="R1341" t="str">
            <v>Yes</v>
          </cell>
          <cell r="S1341" t="str">
            <v>C49</v>
          </cell>
          <cell r="T1341" t="str">
            <v>SOUTH</v>
          </cell>
          <cell r="U1341" t="str">
            <v>深圳</v>
          </cell>
          <cell r="V1341" t="str">
            <v>SZ 深圳</v>
          </cell>
          <cell r="W1341" t="str">
            <v>JY</v>
          </cell>
          <cell r="X1341" t="str">
            <v>JPY</v>
          </cell>
          <cell r="Y1341">
            <v>14645000</v>
          </cell>
          <cell r="Z1341">
            <v>1</v>
          </cell>
          <cell r="AA1341">
            <v>14645000</v>
          </cell>
          <cell r="AB1341">
            <v>7.4499999999999997E-2</v>
          </cell>
          <cell r="AC1341">
            <v>1091052.5</v>
          </cell>
          <cell r="AD1341">
            <v>130926.29999999999</v>
          </cell>
          <cell r="AE1341">
            <v>0.12</v>
          </cell>
          <cell r="AF1341">
            <v>44259</v>
          </cell>
          <cell r="AG1341" t="str">
            <v>DAP JX</v>
          </cell>
          <cell r="AI1341"/>
          <cell r="AJ1341"/>
          <cell r="AK1341">
            <v>0.1</v>
          </cell>
          <cell r="AL1341">
            <v>1464500</v>
          </cell>
          <cell r="AM1341"/>
          <cell r="AN1341" t="str">
            <v>No</v>
          </cell>
          <cell r="AO1341">
            <v>0.9</v>
          </cell>
          <cell r="AP1341">
            <v>13180500</v>
          </cell>
          <cell r="AQ1341"/>
          <cell r="AR1341"/>
          <cell r="AS1341">
            <v>0</v>
          </cell>
          <cell r="AT1341">
            <v>0</v>
          </cell>
          <cell r="AV1341"/>
          <cell r="AX1341" t="str">
            <v>Cancel</v>
          </cell>
          <cell r="AY1341"/>
          <cell r="AZ1341"/>
          <cell r="BA1341" t="str">
            <v>Cancel</v>
          </cell>
          <cell r="BB1341" t="str">
            <v>2022-8-2Ken邮件通知</v>
          </cell>
        </row>
        <row r="1342">
          <cell r="A1342" t="str">
            <v>MAR 21</v>
          </cell>
          <cell r="B1342">
            <v>1192</v>
          </cell>
          <cell r="C1342" t="str">
            <v>C49SZX20210067JY</v>
          </cell>
          <cell r="D1342" t="str">
            <v>江西络鑫</v>
          </cell>
          <cell r="E1342" t="str">
            <v>YSM20R-2</v>
          </cell>
          <cell r="F1342"/>
          <cell r="G1342" t="e">
            <v>#REF!</v>
          </cell>
          <cell r="H1342" t="e">
            <v>#REF!</v>
          </cell>
          <cell r="I1342" t="str">
            <v>L-&gt;R</v>
          </cell>
          <cell r="J1342" t="str">
            <v>No</v>
          </cell>
          <cell r="K1342">
            <v>1</v>
          </cell>
          <cell r="L1342" t="e">
            <v>#N/A</v>
          </cell>
          <cell r="M1342" t="e">
            <v>#N/A</v>
          </cell>
          <cell r="N1342"/>
          <cell r="O1342"/>
          <cell r="P1342"/>
          <cell r="Q1342"/>
          <cell r="R1342" t="str">
            <v>Yes</v>
          </cell>
          <cell r="S1342" t="str">
            <v>C49</v>
          </cell>
          <cell r="T1342" t="str">
            <v>SOUTH</v>
          </cell>
          <cell r="U1342" t="str">
            <v>深圳</v>
          </cell>
          <cell r="V1342" t="str">
            <v>SZ 深圳</v>
          </cell>
          <cell r="W1342" t="str">
            <v>JY</v>
          </cell>
          <cell r="X1342" t="str">
            <v>JPY</v>
          </cell>
          <cell r="Y1342">
            <v>14645000</v>
          </cell>
          <cell r="Z1342">
            <v>1</v>
          </cell>
          <cell r="AA1342">
            <v>14645000</v>
          </cell>
          <cell r="AB1342">
            <v>7.4499999999999997E-2</v>
          </cell>
          <cell r="AC1342">
            <v>1091052.5</v>
          </cell>
          <cell r="AD1342">
            <v>130926.29999999999</v>
          </cell>
          <cell r="AE1342">
            <v>0.12</v>
          </cell>
          <cell r="AF1342">
            <v>44259</v>
          </cell>
          <cell r="AG1342" t="str">
            <v>DAP JX</v>
          </cell>
          <cell r="AI1342"/>
          <cell r="AJ1342"/>
          <cell r="AK1342">
            <v>0.1</v>
          </cell>
          <cell r="AL1342">
            <v>1464500</v>
          </cell>
          <cell r="AM1342"/>
          <cell r="AN1342" t="str">
            <v>No</v>
          </cell>
          <cell r="AO1342">
            <v>0.9</v>
          </cell>
          <cell r="AP1342">
            <v>13180500</v>
          </cell>
          <cell r="AQ1342"/>
          <cell r="AR1342"/>
          <cell r="AS1342">
            <v>0</v>
          </cell>
          <cell r="AT1342">
            <v>0</v>
          </cell>
          <cell r="AV1342"/>
          <cell r="AX1342" t="str">
            <v>Cancel</v>
          </cell>
          <cell r="AY1342"/>
          <cell r="AZ1342"/>
          <cell r="BA1342" t="str">
            <v>Cancel</v>
          </cell>
          <cell r="BB1342" t="str">
            <v>2022-8-2Ken邮件通知</v>
          </cell>
        </row>
        <row r="1343">
          <cell r="A1343" t="str">
            <v>MAR 21</v>
          </cell>
          <cell r="B1343">
            <v>1193</v>
          </cell>
          <cell r="C1343" t="str">
            <v>C49SZX20210067JY</v>
          </cell>
          <cell r="D1343" t="str">
            <v>江西络鑫</v>
          </cell>
          <cell r="E1343" t="str">
            <v>YSM20R-2</v>
          </cell>
          <cell r="F1343"/>
          <cell r="G1343" t="e">
            <v>#REF!</v>
          </cell>
          <cell r="H1343" t="e">
            <v>#REF!</v>
          </cell>
          <cell r="I1343" t="str">
            <v>L-&gt;R</v>
          </cell>
          <cell r="J1343" t="str">
            <v>No</v>
          </cell>
          <cell r="K1343">
            <v>1</v>
          </cell>
          <cell r="L1343" t="e">
            <v>#N/A</v>
          </cell>
          <cell r="M1343" t="e">
            <v>#N/A</v>
          </cell>
          <cell r="N1343"/>
          <cell r="O1343"/>
          <cell r="P1343"/>
          <cell r="Q1343"/>
          <cell r="R1343" t="str">
            <v>Yes</v>
          </cell>
          <cell r="S1343" t="str">
            <v>C49</v>
          </cell>
          <cell r="T1343" t="str">
            <v>SOUTH</v>
          </cell>
          <cell r="U1343" t="str">
            <v>深圳</v>
          </cell>
          <cell r="V1343" t="str">
            <v>SZ 深圳</v>
          </cell>
          <cell r="W1343" t="str">
            <v>JY</v>
          </cell>
          <cell r="X1343" t="str">
            <v>JPY</v>
          </cell>
          <cell r="Y1343">
            <v>14645000</v>
          </cell>
          <cell r="Z1343">
            <v>1</v>
          </cell>
          <cell r="AA1343">
            <v>14645000</v>
          </cell>
          <cell r="AB1343">
            <v>7.4499999999999997E-2</v>
          </cell>
          <cell r="AC1343">
            <v>1091052.5</v>
          </cell>
          <cell r="AD1343">
            <v>130926.29999999999</v>
          </cell>
          <cell r="AE1343">
            <v>0.12</v>
          </cell>
          <cell r="AF1343">
            <v>44259</v>
          </cell>
          <cell r="AG1343" t="str">
            <v>DAP JX</v>
          </cell>
          <cell r="AI1343"/>
          <cell r="AJ1343"/>
          <cell r="AK1343">
            <v>0.1</v>
          </cell>
          <cell r="AL1343">
            <v>1464500</v>
          </cell>
          <cell r="AM1343"/>
          <cell r="AN1343" t="str">
            <v>No</v>
          </cell>
          <cell r="AO1343">
            <v>0.9</v>
          </cell>
          <cell r="AP1343">
            <v>13180500</v>
          </cell>
          <cell r="AQ1343"/>
          <cell r="AR1343"/>
          <cell r="AS1343">
            <v>0</v>
          </cell>
          <cell r="AT1343">
            <v>0</v>
          </cell>
          <cell r="AV1343"/>
          <cell r="AX1343" t="str">
            <v>Cancel</v>
          </cell>
          <cell r="AY1343"/>
          <cell r="AZ1343"/>
          <cell r="BA1343" t="str">
            <v>Cancel</v>
          </cell>
          <cell r="BB1343" t="str">
            <v>2022-8-2Ken邮件通知</v>
          </cell>
        </row>
        <row r="1344">
          <cell r="A1344" t="str">
            <v>MAR 21</v>
          </cell>
          <cell r="B1344">
            <v>1194</v>
          </cell>
          <cell r="C1344" t="str">
            <v>C49SZX20210067JY</v>
          </cell>
          <cell r="D1344" t="str">
            <v>江西络鑫</v>
          </cell>
          <cell r="E1344" t="str">
            <v>YSM20R-2</v>
          </cell>
          <cell r="F1344"/>
          <cell r="G1344" t="e">
            <v>#REF!</v>
          </cell>
          <cell r="H1344" t="e">
            <v>#REF!</v>
          </cell>
          <cell r="I1344" t="str">
            <v>L-&gt;R</v>
          </cell>
          <cell r="J1344" t="str">
            <v>No</v>
          </cell>
          <cell r="K1344">
            <v>1</v>
          </cell>
          <cell r="L1344" t="e">
            <v>#N/A</v>
          </cell>
          <cell r="M1344" t="e">
            <v>#N/A</v>
          </cell>
          <cell r="N1344"/>
          <cell r="O1344"/>
          <cell r="P1344"/>
          <cell r="Q1344"/>
          <cell r="R1344" t="str">
            <v>Yes</v>
          </cell>
          <cell r="S1344" t="str">
            <v>C49</v>
          </cell>
          <cell r="T1344" t="str">
            <v>SOUTH</v>
          </cell>
          <cell r="U1344" t="str">
            <v>深圳</v>
          </cell>
          <cell r="V1344" t="str">
            <v>SZ 深圳</v>
          </cell>
          <cell r="W1344" t="str">
            <v>JY</v>
          </cell>
          <cell r="X1344" t="str">
            <v>JPY</v>
          </cell>
          <cell r="Y1344">
            <v>14645000</v>
          </cell>
          <cell r="Z1344">
            <v>1</v>
          </cell>
          <cell r="AA1344">
            <v>14645000</v>
          </cell>
          <cell r="AB1344">
            <v>7.4499999999999997E-2</v>
          </cell>
          <cell r="AC1344">
            <v>1091052.5</v>
          </cell>
          <cell r="AD1344">
            <v>130926.29999999999</v>
          </cell>
          <cell r="AE1344">
            <v>0.12</v>
          </cell>
          <cell r="AF1344">
            <v>44259</v>
          </cell>
          <cell r="AG1344" t="str">
            <v>DAP JX</v>
          </cell>
          <cell r="AI1344"/>
          <cell r="AJ1344"/>
          <cell r="AK1344">
            <v>0.1</v>
          </cell>
          <cell r="AL1344">
            <v>1464500</v>
          </cell>
          <cell r="AM1344"/>
          <cell r="AN1344" t="str">
            <v>No</v>
          </cell>
          <cell r="AO1344">
            <v>0.9</v>
          </cell>
          <cell r="AP1344">
            <v>13180500</v>
          </cell>
          <cell r="AQ1344"/>
          <cell r="AR1344"/>
          <cell r="AS1344">
            <v>0</v>
          </cell>
          <cell r="AT1344">
            <v>0</v>
          </cell>
          <cell r="AV1344"/>
          <cell r="AX1344" t="str">
            <v>Cancel</v>
          </cell>
          <cell r="AY1344"/>
          <cell r="AZ1344"/>
          <cell r="BA1344" t="str">
            <v>Cancel</v>
          </cell>
          <cell r="BB1344" t="str">
            <v>2022-8-2Ken邮件通知</v>
          </cell>
        </row>
        <row r="1345">
          <cell r="A1345" t="str">
            <v>MAR 21</v>
          </cell>
          <cell r="B1345">
            <v>1195</v>
          </cell>
          <cell r="C1345" t="str">
            <v>C49SZX20210067JY</v>
          </cell>
          <cell r="D1345" t="str">
            <v>江西络鑫</v>
          </cell>
          <cell r="E1345" t="str">
            <v>YSM20R-2</v>
          </cell>
          <cell r="F1345"/>
          <cell r="G1345" t="e">
            <v>#REF!</v>
          </cell>
          <cell r="H1345" t="e">
            <v>#REF!</v>
          </cell>
          <cell r="I1345" t="str">
            <v>L-&gt;R</v>
          </cell>
          <cell r="J1345" t="str">
            <v>No</v>
          </cell>
          <cell r="K1345">
            <v>1</v>
          </cell>
          <cell r="L1345" t="e">
            <v>#N/A</v>
          </cell>
          <cell r="M1345" t="e">
            <v>#N/A</v>
          </cell>
          <cell r="N1345"/>
          <cell r="O1345"/>
          <cell r="P1345"/>
          <cell r="Q1345"/>
          <cell r="R1345" t="str">
            <v>Yes</v>
          </cell>
          <cell r="S1345" t="str">
            <v>C49</v>
          </cell>
          <cell r="T1345" t="str">
            <v>SOUTH</v>
          </cell>
          <cell r="U1345" t="str">
            <v>深圳</v>
          </cell>
          <cell r="V1345" t="str">
            <v>SZ 深圳</v>
          </cell>
          <cell r="W1345" t="str">
            <v>JY</v>
          </cell>
          <cell r="X1345" t="str">
            <v>JPY</v>
          </cell>
          <cell r="Y1345">
            <v>14645000</v>
          </cell>
          <cell r="Z1345">
            <v>1</v>
          </cell>
          <cell r="AA1345">
            <v>14645000</v>
          </cell>
          <cell r="AB1345">
            <v>7.4499999999999997E-2</v>
          </cell>
          <cell r="AC1345">
            <v>1091052.5</v>
          </cell>
          <cell r="AD1345">
            <v>130926.29999999999</v>
          </cell>
          <cell r="AE1345">
            <v>0.12</v>
          </cell>
          <cell r="AF1345">
            <v>44259</v>
          </cell>
          <cell r="AG1345" t="str">
            <v>DAP JX</v>
          </cell>
          <cell r="AI1345"/>
          <cell r="AJ1345"/>
          <cell r="AK1345">
            <v>0.1</v>
          </cell>
          <cell r="AL1345">
            <v>1464500</v>
          </cell>
          <cell r="AM1345"/>
          <cell r="AN1345" t="str">
            <v>No</v>
          </cell>
          <cell r="AO1345">
            <v>0.9</v>
          </cell>
          <cell r="AP1345">
            <v>13180500</v>
          </cell>
          <cell r="AQ1345"/>
          <cell r="AR1345"/>
          <cell r="AS1345">
            <v>0</v>
          </cell>
          <cell r="AT1345">
            <v>0</v>
          </cell>
          <cell r="AV1345"/>
          <cell r="AX1345" t="str">
            <v>Cancel</v>
          </cell>
          <cell r="AY1345"/>
          <cell r="AZ1345"/>
          <cell r="BA1345" t="str">
            <v>Cancel</v>
          </cell>
          <cell r="BB1345" t="str">
            <v>2022-8-2Ken邮件通知</v>
          </cell>
        </row>
        <row r="1346">
          <cell r="A1346" t="str">
            <v>MAR 21</v>
          </cell>
          <cell r="B1346">
            <v>1196</v>
          </cell>
          <cell r="C1346" t="str">
            <v>C49SZX20210067JY</v>
          </cell>
          <cell r="D1346" t="str">
            <v>江西络鑫</v>
          </cell>
          <cell r="E1346" t="str">
            <v>YSM20R-2</v>
          </cell>
          <cell r="F1346"/>
          <cell r="G1346" t="e">
            <v>#REF!</v>
          </cell>
          <cell r="H1346" t="e">
            <v>#REF!</v>
          </cell>
          <cell r="I1346" t="str">
            <v>L-&gt;R</v>
          </cell>
          <cell r="J1346" t="str">
            <v>No</v>
          </cell>
          <cell r="K1346">
            <v>1</v>
          </cell>
          <cell r="L1346" t="e">
            <v>#N/A</v>
          </cell>
          <cell r="M1346" t="e">
            <v>#N/A</v>
          </cell>
          <cell r="N1346"/>
          <cell r="O1346"/>
          <cell r="P1346"/>
          <cell r="Q1346"/>
          <cell r="R1346" t="str">
            <v>Yes</v>
          </cell>
          <cell r="S1346" t="str">
            <v>C49</v>
          </cell>
          <cell r="T1346" t="str">
            <v>SOUTH</v>
          </cell>
          <cell r="U1346" t="str">
            <v>深圳</v>
          </cell>
          <cell r="V1346" t="str">
            <v>SZ 深圳</v>
          </cell>
          <cell r="W1346" t="str">
            <v>JY</v>
          </cell>
          <cell r="X1346" t="str">
            <v>JPY</v>
          </cell>
          <cell r="Y1346">
            <v>14645000</v>
          </cell>
          <cell r="Z1346">
            <v>1</v>
          </cell>
          <cell r="AA1346">
            <v>14645000</v>
          </cell>
          <cell r="AB1346">
            <v>7.4499999999999997E-2</v>
          </cell>
          <cell r="AC1346">
            <v>1091052.5</v>
          </cell>
          <cell r="AD1346">
            <v>130926.29999999999</v>
          </cell>
          <cell r="AE1346">
            <v>0.12</v>
          </cell>
          <cell r="AF1346">
            <v>44259</v>
          </cell>
          <cell r="AG1346" t="str">
            <v>DAP JX</v>
          </cell>
          <cell r="AI1346"/>
          <cell r="AJ1346"/>
          <cell r="AK1346">
            <v>0.1</v>
          </cell>
          <cell r="AL1346">
            <v>1464500</v>
          </cell>
          <cell r="AM1346"/>
          <cell r="AN1346" t="str">
            <v>No</v>
          </cell>
          <cell r="AO1346">
            <v>0.9</v>
          </cell>
          <cell r="AP1346">
            <v>13180500</v>
          </cell>
          <cell r="AQ1346"/>
          <cell r="AR1346"/>
          <cell r="AS1346">
            <v>0</v>
          </cell>
          <cell r="AT1346">
            <v>0</v>
          </cell>
          <cell r="AV1346"/>
          <cell r="AX1346" t="str">
            <v>Cancel</v>
          </cell>
          <cell r="AY1346"/>
          <cell r="AZ1346"/>
          <cell r="BA1346" t="str">
            <v>Cancel</v>
          </cell>
          <cell r="BB1346" t="str">
            <v>2022-8-2Ken邮件通知</v>
          </cell>
        </row>
        <row r="1347">
          <cell r="A1347" t="str">
            <v>MAR 21</v>
          </cell>
          <cell r="B1347">
            <v>1197</v>
          </cell>
          <cell r="C1347" t="str">
            <v>C49SZX20210067JY</v>
          </cell>
          <cell r="D1347" t="str">
            <v>江西络鑫</v>
          </cell>
          <cell r="E1347" t="str">
            <v>YSM20R-2</v>
          </cell>
          <cell r="F1347"/>
          <cell r="G1347" t="e">
            <v>#REF!</v>
          </cell>
          <cell r="H1347" t="e">
            <v>#REF!</v>
          </cell>
          <cell r="I1347" t="str">
            <v>L-&gt;R</v>
          </cell>
          <cell r="J1347" t="str">
            <v>No</v>
          </cell>
          <cell r="K1347">
            <v>1</v>
          </cell>
          <cell r="L1347" t="e">
            <v>#N/A</v>
          </cell>
          <cell r="M1347" t="e">
            <v>#N/A</v>
          </cell>
          <cell r="N1347"/>
          <cell r="O1347"/>
          <cell r="P1347"/>
          <cell r="Q1347"/>
          <cell r="R1347" t="str">
            <v>Yes</v>
          </cell>
          <cell r="S1347" t="str">
            <v>C49</v>
          </cell>
          <cell r="T1347" t="str">
            <v>SOUTH</v>
          </cell>
          <cell r="U1347" t="str">
            <v>深圳</v>
          </cell>
          <cell r="V1347" t="str">
            <v>SZ 深圳</v>
          </cell>
          <cell r="W1347" t="str">
            <v>JY</v>
          </cell>
          <cell r="X1347" t="str">
            <v>JPY</v>
          </cell>
          <cell r="Y1347">
            <v>14645000</v>
          </cell>
          <cell r="Z1347">
            <v>1</v>
          </cell>
          <cell r="AA1347">
            <v>14645000</v>
          </cell>
          <cell r="AB1347">
            <v>7.4499999999999997E-2</v>
          </cell>
          <cell r="AC1347">
            <v>1091052.5</v>
          </cell>
          <cell r="AD1347">
            <v>130926.29999999999</v>
          </cell>
          <cell r="AE1347">
            <v>0.12</v>
          </cell>
          <cell r="AF1347">
            <v>44259</v>
          </cell>
          <cell r="AG1347" t="str">
            <v>DAP JX</v>
          </cell>
          <cell r="AI1347"/>
          <cell r="AJ1347"/>
          <cell r="AK1347">
            <v>0.1</v>
          </cell>
          <cell r="AL1347">
            <v>1464500</v>
          </cell>
          <cell r="AM1347"/>
          <cell r="AN1347" t="str">
            <v>No</v>
          </cell>
          <cell r="AO1347">
            <v>0.9</v>
          </cell>
          <cell r="AP1347">
            <v>13180500</v>
          </cell>
          <cell r="AQ1347"/>
          <cell r="AR1347"/>
          <cell r="AS1347">
            <v>0</v>
          </cell>
          <cell r="AT1347">
            <v>0</v>
          </cell>
          <cell r="AV1347"/>
          <cell r="AX1347" t="str">
            <v>Cancel</v>
          </cell>
          <cell r="AY1347"/>
          <cell r="AZ1347"/>
          <cell r="BA1347" t="str">
            <v>Cancel</v>
          </cell>
          <cell r="BB1347" t="str">
            <v>2022-8-2Ken邮件通知</v>
          </cell>
        </row>
        <row r="1348">
          <cell r="A1348" t="str">
            <v>MAR 21</v>
          </cell>
          <cell r="B1348">
            <v>1198</v>
          </cell>
          <cell r="C1348" t="str">
            <v>C49SZX20210067JY</v>
          </cell>
          <cell r="D1348" t="str">
            <v>江西络鑫</v>
          </cell>
          <cell r="E1348" t="str">
            <v>YSM20R-2</v>
          </cell>
          <cell r="F1348"/>
          <cell r="G1348" t="e">
            <v>#REF!</v>
          </cell>
          <cell r="H1348" t="e">
            <v>#REF!</v>
          </cell>
          <cell r="I1348" t="str">
            <v>L-&gt;R</v>
          </cell>
          <cell r="J1348" t="str">
            <v>No</v>
          </cell>
          <cell r="K1348">
            <v>1</v>
          </cell>
          <cell r="L1348" t="e">
            <v>#N/A</v>
          </cell>
          <cell r="M1348" t="e">
            <v>#N/A</v>
          </cell>
          <cell r="N1348"/>
          <cell r="O1348"/>
          <cell r="P1348"/>
          <cell r="Q1348"/>
          <cell r="R1348" t="str">
            <v>Yes</v>
          </cell>
          <cell r="S1348" t="str">
            <v>C49</v>
          </cell>
          <cell r="T1348" t="str">
            <v>SOUTH</v>
          </cell>
          <cell r="U1348" t="str">
            <v>深圳</v>
          </cell>
          <cell r="V1348" t="str">
            <v>SZ 深圳</v>
          </cell>
          <cell r="W1348" t="str">
            <v>JY</v>
          </cell>
          <cell r="X1348" t="str">
            <v>JPY</v>
          </cell>
          <cell r="Y1348">
            <v>14645000</v>
          </cell>
          <cell r="Z1348">
            <v>1</v>
          </cell>
          <cell r="AA1348">
            <v>14645000</v>
          </cell>
          <cell r="AB1348">
            <v>7.4499999999999997E-2</v>
          </cell>
          <cell r="AC1348">
            <v>1091052.5</v>
          </cell>
          <cell r="AD1348">
            <v>130926.29999999999</v>
          </cell>
          <cell r="AE1348">
            <v>0.12</v>
          </cell>
          <cell r="AF1348">
            <v>44259</v>
          </cell>
          <cell r="AG1348" t="str">
            <v>DAP JX</v>
          </cell>
          <cell r="AI1348"/>
          <cell r="AJ1348"/>
          <cell r="AK1348">
            <v>0.1</v>
          </cell>
          <cell r="AL1348">
            <v>1464500</v>
          </cell>
          <cell r="AM1348"/>
          <cell r="AN1348" t="str">
            <v>No</v>
          </cell>
          <cell r="AO1348">
            <v>0.9</v>
          </cell>
          <cell r="AP1348">
            <v>13180500</v>
          </cell>
          <cell r="AQ1348"/>
          <cell r="AR1348"/>
          <cell r="AS1348">
            <v>0</v>
          </cell>
          <cell r="AT1348">
            <v>0</v>
          </cell>
          <cell r="AV1348"/>
          <cell r="AX1348" t="str">
            <v>Cancel</v>
          </cell>
          <cell r="AY1348"/>
          <cell r="AZ1348"/>
          <cell r="BA1348" t="str">
            <v>Cancel</v>
          </cell>
          <cell r="BB1348" t="str">
            <v>2022-8-2Ken邮件通知</v>
          </cell>
        </row>
        <row r="1349">
          <cell r="A1349" t="str">
            <v>MAR 21</v>
          </cell>
          <cell r="B1349">
            <v>1199</v>
          </cell>
          <cell r="C1349" t="str">
            <v>C49SZX20210067JY</v>
          </cell>
          <cell r="D1349" t="str">
            <v>江西络鑫</v>
          </cell>
          <cell r="E1349" t="str">
            <v>YSM20R-2</v>
          </cell>
          <cell r="F1349"/>
          <cell r="G1349" t="e">
            <v>#REF!</v>
          </cell>
          <cell r="H1349" t="e">
            <v>#REF!</v>
          </cell>
          <cell r="I1349" t="str">
            <v>L-&gt;R</v>
          </cell>
          <cell r="J1349" t="str">
            <v>No</v>
          </cell>
          <cell r="K1349">
            <v>1</v>
          </cell>
          <cell r="L1349" t="e">
            <v>#N/A</v>
          </cell>
          <cell r="M1349" t="e">
            <v>#N/A</v>
          </cell>
          <cell r="N1349"/>
          <cell r="O1349"/>
          <cell r="P1349"/>
          <cell r="Q1349"/>
          <cell r="R1349" t="str">
            <v>Yes</v>
          </cell>
          <cell r="S1349" t="str">
            <v>C49</v>
          </cell>
          <cell r="T1349" t="str">
            <v>SOUTH</v>
          </cell>
          <cell r="U1349" t="str">
            <v>深圳</v>
          </cell>
          <cell r="V1349" t="str">
            <v>SZ 深圳</v>
          </cell>
          <cell r="W1349" t="str">
            <v>JY</v>
          </cell>
          <cell r="X1349" t="str">
            <v>JPY</v>
          </cell>
          <cell r="Y1349">
            <v>14645000</v>
          </cell>
          <cell r="Z1349">
            <v>1</v>
          </cell>
          <cell r="AA1349">
            <v>14645000</v>
          </cell>
          <cell r="AB1349">
            <v>7.4499999999999997E-2</v>
          </cell>
          <cell r="AC1349">
            <v>1091052.5</v>
          </cell>
          <cell r="AD1349">
            <v>130926.29999999999</v>
          </cell>
          <cell r="AE1349">
            <v>0.12</v>
          </cell>
          <cell r="AF1349">
            <v>44259</v>
          </cell>
          <cell r="AG1349" t="str">
            <v>DAP JX</v>
          </cell>
          <cell r="AI1349"/>
          <cell r="AJ1349"/>
          <cell r="AK1349">
            <v>0.1</v>
          </cell>
          <cell r="AL1349">
            <v>1464500</v>
          </cell>
          <cell r="AM1349"/>
          <cell r="AN1349" t="str">
            <v>No</v>
          </cell>
          <cell r="AO1349">
            <v>0.9</v>
          </cell>
          <cell r="AP1349">
            <v>13180500</v>
          </cell>
          <cell r="AQ1349"/>
          <cell r="AR1349"/>
          <cell r="AS1349">
            <v>0</v>
          </cell>
          <cell r="AT1349">
            <v>0</v>
          </cell>
          <cell r="AV1349"/>
          <cell r="AX1349" t="str">
            <v>Cancel</v>
          </cell>
          <cell r="AY1349"/>
          <cell r="AZ1349"/>
          <cell r="BA1349" t="str">
            <v>Cancel</v>
          </cell>
          <cell r="BB1349" t="str">
            <v>2022-8-2Ken邮件通知</v>
          </cell>
        </row>
        <row r="1350">
          <cell r="A1350" t="str">
            <v>MAR 21</v>
          </cell>
          <cell r="B1350">
            <v>1200</v>
          </cell>
          <cell r="C1350" t="str">
            <v>C49SZX20210067JY</v>
          </cell>
          <cell r="D1350" t="str">
            <v>江西络鑫</v>
          </cell>
          <cell r="E1350" t="str">
            <v>YSM10</v>
          </cell>
          <cell r="F1350"/>
          <cell r="G1350" t="e">
            <v>#REF!</v>
          </cell>
          <cell r="H1350" t="e">
            <v>#REF!</v>
          </cell>
          <cell r="I1350" t="str">
            <v>L-&gt;R</v>
          </cell>
          <cell r="J1350" t="str">
            <v>MVC+ATS15</v>
          </cell>
          <cell r="K1350">
            <v>1</v>
          </cell>
          <cell r="L1350" t="e">
            <v>#N/A</v>
          </cell>
          <cell r="M1350" t="e">
            <v>#N/A</v>
          </cell>
          <cell r="N1350"/>
          <cell r="O1350"/>
          <cell r="P1350"/>
          <cell r="Q1350"/>
          <cell r="R1350" t="str">
            <v>Yes</v>
          </cell>
          <cell r="S1350" t="str">
            <v>C49</v>
          </cell>
          <cell r="T1350" t="str">
            <v>SOUTH</v>
          </cell>
          <cell r="U1350" t="str">
            <v>深圳</v>
          </cell>
          <cell r="V1350" t="str">
            <v>SZ 深圳</v>
          </cell>
          <cell r="W1350" t="str">
            <v>JY</v>
          </cell>
          <cell r="X1350" t="str">
            <v>JPY</v>
          </cell>
          <cell r="Y1350">
            <v>8593800</v>
          </cell>
          <cell r="Z1350">
            <v>1</v>
          </cell>
          <cell r="AA1350">
            <v>8593800</v>
          </cell>
          <cell r="AB1350">
            <v>7.4499999999999997E-2</v>
          </cell>
          <cell r="AC1350">
            <v>640238.1</v>
          </cell>
          <cell r="AD1350">
            <v>76828.572</v>
          </cell>
          <cell r="AE1350">
            <v>0.12</v>
          </cell>
          <cell r="AF1350">
            <v>44259</v>
          </cell>
          <cell r="AG1350" t="str">
            <v>DAP JX</v>
          </cell>
          <cell r="AI1350"/>
          <cell r="AJ1350"/>
          <cell r="AK1350">
            <v>0.1</v>
          </cell>
          <cell r="AL1350">
            <v>859380</v>
          </cell>
          <cell r="AM1350"/>
          <cell r="AN1350" t="str">
            <v>No</v>
          </cell>
          <cell r="AO1350">
            <v>0.9</v>
          </cell>
          <cell r="AP1350">
            <v>7734420</v>
          </cell>
          <cell r="AQ1350"/>
          <cell r="AR1350"/>
          <cell r="AS1350">
            <v>0</v>
          </cell>
          <cell r="AT1350">
            <v>0</v>
          </cell>
          <cell r="AV1350"/>
          <cell r="AX1350" t="str">
            <v>Cancel</v>
          </cell>
          <cell r="AY1350"/>
          <cell r="AZ1350"/>
          <cell r="BA1350" t="str">
            <v>Cancel</v>
          </cell>
          <cell r="BB1350" t="str">
            <v>2022-8-2Ken邮件通知</v>
          </cell>
        </row>
        <row r="1351">
          <cell r="A1351" t="str">
            <v>MAR 21</v>
          </cell>
          <cell r="B1351">
            <v>1201</v>
          </cell>
          <cell r="C1351" t="str">
            <v>C49SZX20210067JY</v>
          </cell>
          <cell r="D1351" t="str">
            <v>江西络鑫</v>
          </cell>
          <cell r="E1351" t="str">
            <v>YSM10</v>
          </cell>
          <cell r="F1351"/>
          <cell r="G1351" t="e">
            <v>#REF!</v>
          </cell>
          <cell r="H1351" t="e">
            <v>#REF!</v>
          </cell>
          <cell r="I1351" t="str">
            <v>L-&gt;R</v>
          </cell>
          <cell r="J1351" t="str">
            <v>MVC+ATS15</v>
          </cell>
          <cell r="K1351">
            <v>1</v>
          </cell>
          <cell r="L1351" t="e">
            <v>#N/A</v>
          </cell>
          <cell r="M1351" t="e">
            <v>#N/A</v>
          </cell>
          <cell r="N1351"/>
          <cell r="O1351"/>
          <cell r="P1351"/>
          <cell r="Q1351"/>
          <cell r="R1351" t="str">
            <v>Yes</v>
          </cell>
          <cell r="S1351" t="str">
            <v>C49</v>
          </cell>
          <cell r="T1351" t="str">
            <v>SOUTH</v>
          </cell>
          <cell r="U1351" t="str">
            <v>深圳</v>
          </cell>
          <cell r="V1351" t="str">
            <v>SZ 深圳</v>
          </cell>
          <cell r="W1351" t="str">
            <v>JY</v>
          </cell>
          <cell r="X1351" t="str">
            <v>JPY</v>
          </cell>
          <cell r="Y1351">
            <v>8593800</v>
          </cell>
          <cell r="Z1351">
            <v>1</v>
          </cell>
          <cell r="AA1351">
            <v>8593800</v>
          </cell>
          <cell r="AB1351">
            <v>7.4499999999999997E-2</v>
          </cell>
          <cell r="AC1351">
            <v>640238.1</v>
          </cell>
          <cell r="AD1351">
            <v>76828.572</v>
          </cell>
          <cell r="AE1351">
            <v>0.12</v>
          </cell>
          <cell r="AF1351">
            <v>44259</v>
          </cell>
          <cell r="AG1351" t="str">
            <v>DAP JX</v>
          </cell>
          <cell r="AI1351"/>
          <cell r="AJ1351"/>
          <cell r="AK1351">
            <v>0.1</v>
          </cell>
          <cell r="AL1351">
            <v>859380</v>
          </cell>
          <cell r="AM1351"/>
          <cell r="AN1351" t="str">
            <v>No</v>
          </cell>
          <cell r="AO1351">
            <v>0.9</v>
          </cell>
          <cell r="AP1351">
            <v>7734420</v>
          </cell>
          <cell r="AQ1351"/>
          <cell r="AR1351"/>
          <cell r="AS1351">
            <v>0</v>
          </cell>
          <cell r="AT1351">
            <v>0</v>
          </cell>
          <cell r="AV1351"/>
          <cell r="AX1351" t="str">
            <v>Cancel</v>
          </cell>
          <cell r="AY1351"/>
          <cell r="AZ1351"/>
          <cell r="BA1351" t="str">
            <v>Cancel</v>
          </cell>
          <cell r="BB1351" t="str">
            <v>2022-8-2Ken邮件通知</v>
          </cell>
        </row>
        <row r="1352">
          <cell r="A1352" t="str">
            <v>MAR 21</v>
          </cell>
          <cell r="B1352">
            <v>1202</v>
          </cell>
          <cell r="C1352" t="str">
            <v>C49SZX20210067JY</v>
          </cell>
          <cell r="D1352" t="str">
            <v>江西络鑫</v>
          </cell>
          <cell r="E1352" t="str">
            <v>YSM10</v>
          </cell>
          <cell r="F1352"/>
          <cell r="G1352" t="e">
            <v>#REF!</v>
          </cell>
          <cell r="H1352" t="e">
            <v>#REF!</v>
          </cell>
          <cell r="I1352" t="str">
            <v>L-&gt;R</v>
          </cell>
          <cell r="J1352" t="str">
            <v>MVC+ATS15</v>
          </cell>
          <cell r="K1352">
            <v>1</v>
          </cell>
          <cell r="L1352" t="e">
            <v>#N/A</v>
          </cell>
          <cell r="M1352" t="e">
            <v>#N/A</v>
          </cell>
          <cell r="N1352"/>
          <cell r="O1352"/>
          <cell r="P1352"/>
          <cell r="Q1352"/>
          <cell r="R1352" t="str">
            <v>Yes</v>
          </cell>
          <cell r="S1352" t="str">
            <v>C49</v>
          </cell>
          <cell r="T1352" t="str">
            <v>SOUTH</v>
          </cell>
          <cell r="U1352" t="str">
            <v>深圳</v>
          </cell>
          <cell r="V1352" t="str">
            <v>SZ 深圳</v>
          </cell>
          <cell r="W1352" t="str">
            <v>JY</v>
          </cell>
          <cell r="X1352" t="str">
            <v>JPY</v>
          </cell>
          <cell r="Y1352">
            <v>8593800</v>
          </cell>
          <cell r="Z1352">
            <v>1</v>
          </cell>
          <cell r="AA1352">
            <v>8593800</v>
          </cell>
          <cell r="AB1352">
            <v>7.4499999999999997E-2</v>
          </cell>
          <cell r="AC1352">
            <v>640238.1</v>
          </cell>
          <cell r="AD1352">
            <v>76828.572</v>
          </cell>
          <cell r="AE1352">
            <v>0.12</v>
          </cell>
          <cell r="AF1352">
            <v>44259</v>
          </cell>
          <cell r="AG1352" t="str">
            <v>DAP JX</v>
          </cell>
          <cell r="AI1352"/>
          <cell r="AJ1352"/>
          <cell r="AK1352">
            <v>0.1</v>
          </cell>
          <cell r="AL1352">
            <v>859380</v>
          </cell>
          <cell r="AM1352"/>
          <cell r="AN1352" t="str">
            <v>No</v>
          </cell>
          <cell r="AO1352">
            <v>0.9</v>
          </cell>
          <cell r="AP1352">
            <v>7734420</v>
          </cell>
          <cell r="AQ1352"/>
          <cell r="AR1352"/>
          <cell r="AS1352">
            <v>0</v>
          </cell>
          <cell r="AT1352">
            <v>0</v>
          </cell>
          <cell r="AV1352"/>
          <cell r="AX1352" t="str">
            <v>Cancel</v>
          </cell>
          <cell r="AY1352"/>
          <cell r="AZ1352"/>
          <cell r="BA1352" t="str">
            <v>Cancel</v>
          </cell>
          <cell r="BB1352" t="str">
            <v>2022-8-2Ken邮件通知</v>
          </cell>
        </row>
        <row r="1353">
          <cell r="A1353" t="str">
            <v>MAR 21</v>
          </cell>
          <cell r="B1353">
            <v>1203</v>
          </cell>
          <cell r="C1353" t="str">
            <v>C49SZX20210067JY</v>
          </cell>
          <cell r="D1353" t="str">
            <v>江西络鑫</v>
          </cell>
          <cell r="E1353" t="str">
            <v>YSM10</v>
          </cell>
          <cell r="F1353"/>
          <cell r="G1353" t="e">
            <v>#REF!</v>
          </cell>
          <cell r="H1353" t="e">
            <v>#REF!</v>
          </cell>
          <cell r="I1353" t="str">
            <v>L-&gt;R</v>
          </cell>
          <cell r="J1353" t="str">
            <v>MVC+ATS15</v>
          </cell>
          <cell r="K1353">
            <v>1</v>
          </cell>
          <cell r="L1353" t="e">
            <v>#N/A</v>
          </cell>
          <cell r="M1353" t="e">
            <v>#N/A</v>
          </cell>
          <cell r="N1353"/>
          <cell r="O1353"/>
          <cell r="P1353"/>
          <cell r="Q1353"/>
          <cell r="R1353" t="str">
            <v>Yes</v>
          </cell>
          <cell r="S1353" t="str">
            <v>C49</v>
          </cell>
          <cell r="T1353" t="str">
            <v>SOUTH</v>
          </cell>
          <cell r="U1353" t="str">
            <v>深圳</v>
          </cell>
          <cell r="V1353" t="str">
            <v>SZ 深圳</v>
          </cell>
          <cell r="W1353" t="str">
            <v>JY</v>
          </cell>
          <cell r="X1353" t="str">
            <v>JPY</v>
          </cell>
          <cell r="Y1353">
            <v>8593800</v>
          </cell>
          <cell r="Z1353">
            <v>1</v>
          </cell>
          <cell r="AA1353">
            <v>8593800</v>
          </cell>
          <cell r="AB1353">
            <v>7.4499999999999997E-2</v>
          </cell>
          <cell r="AC1353">
            <v>640238.1</v>
          </cell>
          <cell r="AD1353">
            <v>76828.572</v>
          </cell>
          <cell r="AE1353">
            <v>0.12</v>
          </cell>
          <cell r="AF1353">
            <v>44259</v>
          </cell>
          <cell r="AG1353" t="str">
            <v>DAP JX</v>
          </cell>
          <cell r="AI1353"/>
          <cell r="AJ1353"/>
          <cell r="AK1353">
            <v>0.1</v>
          </cell>
          <cell r="AL1353">
            <v>859380</v>
          </cell>
          <cell r="AM1353"/>
          <cell r="AN1353" t="str">
            <v>No</v>
          </cell>
          <cell r="AO1353">
            <v>0.9</v>
          </cell>
          <cell r="AP1353">
            <v>7734420</v>
          </cell>
          <cell r="AQ1353"/>
          <cell r="AR1353"/>
          <cell r="AS1353">
            <v>0</v>
          </cell>
          <cell r="AT1353">
            <v>0</v>
          </cell>
          <cell r="AV1353"/>
          <cell r="AX1353" t="str">
            <v>Cancel</v>
          </cell>
          <cell r="AY1353"/>
          <cell r="AZ1353"/>
          <cell r="BA1353" t="str">
            <v>Cancel</v>
          </cell>
          <cell r="BB1353" t="str">
            <v>2022-8-2Ken邮件通知</v>
          </cell>
        </row>
        <row r="1354">
          <cell r="A1354" t="str">
            <v>MAR 21</v>
          </cell>
          <cell r="B1354">
            <v>1204</v>
          </cell>
          <cell r="C1354" t="str">
            <v>C49SZX20210067JY</v>
          </cell>
          <cell r="D1354" t="str">
            <v>江西络鑫</v>
          </cell>
          <cell r="E1354" t="str">
            <v>YSM10</v>
          </cell>
          <cell r="F1354"/>
          <cell r="G1354" t="e">
            <v>#REF!</v>
          </cell>
          <cell r="H1354" t="e">
            <v>#REF!</v>
          </cell>
          <cell r="I1354" t="str">
            <v>L-&gt;R</v>
          </cell>
          <cell r="J1354" t="str">
            <v>MVC+ATS15</v>
          </cell>
          <cell r="K1354">
            <v>1</v>
          </cell>
          <cell r="L1354" t="e">
            <v>#N/A</v>
          </cell>
          <cell r="M1354" t="e">
            <v>#N/A</v>
          </cell>
          <cell r="N1354"/>
          <cell r="O1354"/>
          <cell r="P1354"/>
          <cell r="Q1354"/>
          <cell r="R1354" t="str">
            <v>Yes</v>
          </cell>
          <cell r="S1354" t="str">
            <v>C49</v>
          </cell>
          <cell r="T1354" t="str">
            <v>SOUTH</v>
          </cell>
          <cell r="U1354" t="str">
            <v>深圳</v>
          </cell>
          <cell r="V1354" t="str">
            <v>SZ 深圳</v>
          </cell>
          <cell r="W1354" t="str">
            <v>JY</v>
          </cell>
          <cell r="X1354" t="str">
            <v>JPY</v>
          </cell>
          <cell r="Y1354">
            <v>8593800</v>
          </cell>
          <cell r="Z1354">
            <v>1</v>
          </cell>
          <cell r="AA1354">
            <v>8593800</v>
          </cell>
          <cell r="AB1354">
            <v>7.4499999999999997E-2</v>
          </cell>
          <cell r="AC1354">
            <v>640238.1</v>
          </cell>
          <cell r="AD1354">
            <v>76828.572</v>
          </cell>
          <cell r="AE1354">
            <v>0.12</v>
          </cell>
          <cell r="AF1354">
            <v>44259</v>
          </cell>
          <cell r="AG1354" t="str">
            <v>DAP JX</v>
          </cell>
          <cell r="AI1354"/>
          <cell r="AJ1354"/>
          <cell r="AK1354">
            <v>0.1</v>
          </cell>
          <cell r="AL1354">
            <v>859380</v>
          </cell>
          <cell r="AM1354"/>
          <cell r="AN1354" t="str">
            <v>No</v>
          </cell>
          <cell r="AO1354">
            <v>0.9</v>
          </cell>
          <cell r="AP1354">
            <v>7734420</v>
          </cell>
          <cell r="AQ1354"/>
          <cell r="AR1354"/>
          <cell r="AS1354">
            <v>0</v>
          </cell>
          <cell r="AT1354">
            <v>0</v>
          </cell>
          <cell r="AV1354"/>
          <cell r="AX1354" t="str">
            <v>Cancel</v>
          </cell>
          <cell r="AY1354"/>
          <cell r="AZ1354"/>
          <cell r="BA1354" t="str">
            <v>Cancel</v>
          </cell>
          <cell r="BB1354" t="str">
            <v>2022-8-2Ken邮件通知</v>
          </cell>
        </row>
        <row r="1355">
          <cell r="A1355" t="str">
            <v>MAR 21</v>
          </cell>
          <cell r="B1355">
            <v>1205</v>
          </cell>
          <cell r="C1355" t="str">
            <v>C49SZX20210067JY</v>
          </cell>
          <cell r="D1355" t="str">
            <v>江西络鑫</v>
          </cell>
          <cell r="E1355" t="str">
            <v>YSM10</v>
          </cell>
          <cell r="F1355"/>
          <cell r="G1355" t="e">
            <v>#REF!</v>
          </cell>
          <cell r="H1355" t="e">
            <v>#REF!</v>
          </cell>
          <cell r="I1355" t="str">
            <v>L-&gt;R</v>
          </cell>
          <cell r="J1355" t="str">
            <v>MVC+ATS15</v>
          </cell>
          <cell r="K1355">
            <v>1</v>
          </cell>
          <cell r="L1355" t="e">
            <v>#N/A</v>
          </cell>
          <cell r="M1355" t="e">
            <v>#N/A</v>
          </cell>
          <cell r="N1355"/>
          <cell r="O1355"/>
          <cell r="P1355"/>
          <cell r="Q1355"/>
          <cell r="R1355" t="str">
            <v>Yes</v>
          </cell>
          <cell r="S1355" t="str">
            <v>C49</v>
          </cell>
          <cell r="T1355" t="str">
            <v>SOUTH</v>
          </cell>
          <cell r="U1355" t="str">
            <v>深圳</v>
          </cell>
          <cell r="V1355" t="str">
            <v>SZ 深圳</v>
          </cell>
          <cell r="W1355" t="str">
            <v>JY</v>
          </cell>
          <cell r="X1355" t="str">
            <v>JPY</v>
          </cell>
          <cell r="Y1355">
            <v>8593800</v>
          </cell>
          <cell r="Z1355">
            <v>1</v>
          </cell>
          <cell r="AA1355">
            <v>8593800</v>
          </cell>
          <cell r="AB1355">
            <v>7.4499999999999997E-2</v>
          </cell>
          <cell r="AC1355">
            <v>640238.1</v>
          </cell>
          <cell r="AD1355">
            <v>76828.572</v>
          </cell>
          <cell r="AE1355">
            <v>0.12</v>
          </cell>
          <cell r="AF1355">
            <v>44259</v>
          </cell>
          <cell r="AG1355" t="str">
            <v>DAP JX</v>
          </cell>
          <cell r="AI1355"/>
          <cell r="AJ1355"/>
          <cell r="AK1355">
            <v>0.1</v>
          </cell>
          <cell r="AL1355">
            <v>859380</v>
          </cell>
          <cell r="AM1355"/>
          <cell r="AN1355" t="str">
            <v>No</v>
          </cell>
          <cell r="AO1355">
            <v>0.9</v>
          </cell>
          <cell r="AP1355">
            <v>7734420</v>
          </cell>
          <cell r="AQ1355"/>
          <cell r="AR1355"/>
          <cell r="AS1355">
            <v>0</v>
          </cell>
          <cell r="AT1355">
            <v>0</v>
          </cell>
          <cell r="AV1355"/>
          <cell r="AX1355" t="str">
            <v>Cancel</v>
          </cell>
          <cell r="AY1355"/>
          <cell r="AZ1355"/>
          <cell r="BA1355" t="str">
            <v>Cancel</v>
          </cell>
          <cell r="BB1355" t="str">
            <v>2022-8-2Ken邮件通知</v>
          </cell>
        </row>
        <row r="1356">
          <cell r="A1356" t="str">
            <v>MAR 21</v>
          </cell>
          <cell r="B1356">
            <v>1206</v>
          </cell>
          <cell r="C1356" t="str">
            <v>C49SZX20210067JY</v>
          </cell>
          <cell r="D1356" t="str">
            <v>江西络鑫</v>
          </cell>
          <cell r="E1356" t="str">
            <v>YSM10</v>
          </cell>
          <cell r="F1356"/>
          <cell r="G1356" t="e">
            <v>#REF!</v>
          </cell>
          <cell r="H1356" t="e">
            <v>#REF!</v>
          </cell>
          <cell r="I1356" t="str">
            <v>L-&gt;R</v>
          </cell>
          <cell r="J1356" t="str">
            <v>MVC+ATS15</v>
          </cell>
          <cell r="K1356">
            <v>1</v>
          </cell>
          <cell r="L1356" t="e">
            <v>#N/A</v>
          </cell>
          <cell r="M1356" t="e">
            <v>#N/A</v>
          </cell>
          <cell r="N1356"/>
          <cell r="O1356"/>
          <cell r="P1356"/>
          <cell r="Q1356"/>
          <cell r="R1356" t="str">
            <v>Yes</v>
          </cell>
          <cell r="S1356" t="str">
            <v>C49</v>
          </cell>
          <cell r="T1356" t="str">
            <v>SOUTH</v>
          </cell>
          <cell r="U1356" t="str">
            <v>深圳</v>
          </cell>
          <cell r="V1356" t="str">
            <v>SZ 深圳</v>
          </cell>
          <cell r="W1356" t="str">
            <v>JY</v>
          </cell>
          <cell r="X1356" t="str">
            <v>JPY</v>
          </cell>
          <cell r="Y1356">
            <v>8593800</v>
          </cell>
          <cell r="Z1356">
            <v>1</v>
          </cell>
          <cell r="AA1356">
            <v>8593800</v>
          </cell>
          <cell r="AB1356">
            <v>7.4499999999999997E-2</v>
          </cell>
          <cell r="AC1356">
            <v>640238.1</v>
          </cell>
          <cell r="AD1356">
            <v>76828.572</v>
          </cell>
          <cell r="AE1356">
            <v>0.12</v>
          </cell>
          <cell r="AF1356">
            <v>44259</v>
          </cell>
          <cell r="AG1356" t="str">
            <v>DAP JX</v>
          </cell>
          <cell r="AI1356"/>
          <cell r="AJ1356"/>
          <cell r="AK1356">
            <v>0.1</v>
          </cell>
          <cell r="AL1356">
            <v>859380</v>
          </cell>
          <cell r="AM1356"/>
          <cell r="AN1356" t="str">
            <v>No</v>
          </cell>
          <cell r="AO1356">
            <v>0.9</v>
          </cell>
          <cell r="AP1356">
            <v>7734420</v>
          </cell>
          <cell r="AQ1356"/>
          <cell r="AR1356"/>
          <cell r="AS1356">
            <v>0</v>
          </cell>
          <cell r="AT1356">
            <v>0</v>
          </cell>
          <cell r="AV1356"/>
          <cell r="AX1356" t="str">
            <v>Cancel</v>
          </cell>
          <cell r="AY1356"/>
          <cell r="AZ1356"/>
          <cell r="BA1356" t="str">
            <v>Cancel</v>
          </cell>
          <cell r="BB1356" t="str">
            <v>2022-8-2Ken邮件通知</v>
          </cell>
        </row>
        <row r="1357">
          <cell r="A1357" t="str">
            <v>MAR 21</v>
          </cell>
          <cell r="B1357">
            <v>1207</v>
          </cell>
          <cell r="C1357" t="str">
            <v>C49SZX20210067JY</v>
          </cell>
          <cell r="D1357" t="str">
            <v>江西络鑫</v>
          </cell>
          <cell r="E1357" t="str">
            <v>YSM10</v>
          </cell>
          <cell r="F1357"/>
          <cell r="G1357" t="e">
            <v>#REF!</v>
          </cell>
          <cell r="H1357" t="e">
            <v>#REF!</v>
          </cell>
          <cell r="I1357" t="str">
            <v>L-&gt;R</v>
          </cell>
          <cell r="J1357" t="str">
            <v>MVC+ATS15</v>
          </cell>
          <cell r="K1357">
            <v>1</v>
          </cell>
          <cell r="L1357" t="e">
            <v>#N/A</v>
          </cell>
          <cell r="M1357" t="e">
            <v>#N/A</v>
          </cell>
          <cell r="N1357"/>
          <cell r="O1357"/>
          <cell r="P1357"/>
          <cell r="Q1357"/>
          <cell r="R1357" t="str">
            <v>Yes</v>
          </cell>
          <cell r="S1357" t="str">
            <v>C49</v>
          </cell>
          <cell r="T1357" t="str">
            <v>SOUTH</v>
          </cell>
          <cell r="U1357" t="str">
            <v>深圳</v>
          </cell>
          <cell r="V1357" t="str">
            <v>SZ 深圳</v>
          </cell>
          <cell r="W1357" t="str">
            <v>JY</v>
          </cell>
          <cell r="X1357" t="str">
            <v>JPY</v>
          </cell>
          <cell r="Y1357">
            <v>8593800</v>
          </cell>
          <cell r="Z1357">
            <v>1</v>
          </cell>
          <cell r="AA1357">
            <v>8593800</v>
          </cell>
          <cell r="AB1357">
            <v>7.4499999999999997E-2</v>
          </cell>
          <cell r="AC1357">
            <v>640238.1</v>
          </cell>
          <cell r="AD1357">
            <v>76828.572</v>
          </cell>
          <cell r="AE1357">
            <v>0.12</v>
          </cell>
          <cell r="AF1357">
            <v>44259</v>
          </cell>
          <cell r="AG1357" t="str">
            <v>DAP JX</v>
          </cell>
          <cell r="AI1357"/>
          <cell r="AJ1357"/>
          <cell r="AK1357">
            <v>0.1</v>
          </cell>
          <cell r="AL1357">
            <v>859380</v>
          </cell>
          <cell r="AM1357"/>
          <cell r="AN1357" t="str">
            <v>No</v>
          </cell>
          <cell r="AO1357">
            <v>0.9</v>
          </cell>
          <cell r="AP1357">
            <v>7734420</v>
          </cell>
          <cell r="AQ1357"/>
          <cell r="AR1357"/>
          <cell r="AS1357">
            <v>0</v>
          </cell>
          <cell r="AT1357">
            <v>0</v>
          </cell>
          <cell r="AV1357"/>
          <cell r="AX1357" t="str">
            <v>Cancel</v>
          </cell>
          <cell r="AY1357"/>
          <cell r="AZ1357"/>
          <cell r="BA1357" t="str">
            <v>Cancel</v>
          </cell>
          <cell r="BB1357" t="str">
            <v>2022-8-2Ken邮件通知</v>
          </cell>
        </row>
        <row r="1358">
          <cell r="A1358" t="str">
            <v>MAR 21</v>
          </cell>
          <cell r="B1358">
            <v>1208</v>
          </cell>
          <cell r="C1358" t="str">
            <v>C49SZX20210067JY</v>
          </cell>
          <cell r="D1358" t="str">
            <v>江西络鑫</v>
          </cell>
          <cell r="E1358" t="str">
            <v>YSM10</v>
          </cell>
          <cell r="F1358"/>
          <cell r="G1358" t="e">
            <v>#REF!</v>
          </cell>
          <cell r="H1358" t="e">
            <v>#REF!</v>
          </cell>
          <cell r="I1358" t="str">
            <v>L-&gt;R</v>
          </cell>
          <cell r="J1358" t="str">
            <v>MVC+ATS15</v>
          </cell>
          <cell r="K1358">
            <v>1</v>
          </cell>
          <cell r="L1358" t="e">
            <v>#N/A</v>
          </cell>
          <cell r="M1358" t="e">
            <v>#N/A</v>
          </cell>
          <cell r="N1358"/>
          <cell r="O1358"/>
          <cell r="P1358"/>
          <cell r="Q1358"/>
          <cell r="R1358" t="str">
            <v>Yes</v>
          </cell>
          <cell r="S1358" t="str">
            <v>C49</v>
          </cell>
          <cell r="T1358" t="str">
            <v>SOUTH</v>
          </cell>
          <cell r="U1358" t="str">
            <v>深圳</v>
          </cell>
          <cell r="V1358" t="str">
            <v>SZ 深圳</v>
          </cell>
          <cell r="W1358" t="str">
            <v>JY</v>
          </cell>
          <cell r="X1358" t="str">
            <v>JPY</v>
          </cell>
          <cell r="Y1358">
            <v>8593800</v>
          </cell>
          <cell r="Z1358">
            <v>1</v>
          </cell>
          <cell r="AA1358">
            <v>8593800</v>
          </cell>
          <cell r="AB1358">
            <v>7.4499999999999997E-2</v>
          </cell>
          <cell r="AC1358">
            <v>640238.1</v>
          </cell>
          <cell r="AD1358">
            <v>76828.572</v>
          </cell>
          <cell r="AE1358">
            <v>0.12</v>
          </cell>
          <cell r="AF1358">
            <v>44259</v>
          </cell>
          <cell r="AG1358" t="str">
            <v>DAP JX</v>
          </cell>
          <cell r="AI1358"/>
          <cell r="AJ1358"/>
          <cell r="AK1358">
            <v>0.1</v>
          </cell>
          <cell r="AL1358">
            <v>859380</v>
          </cell>
          <cell r="AM1358"/>
          <cell r="AN1358" t="str">
            <v>No</v>
          </cell>
          <cell r="AO1358">
            <v>0.9</v>
          </cell>
          <cell r="AP1358">
            <v>7734420</v>
          </cell>
          <cell r="AQ1358"/>
          <cell r="AR1358"/>
          <cell r="AS1358">
            <v>0</v>
          </cell>
          <cell r="AT1358">
            <v>0</v>
          </cell>
          <cell r="AV1358"/>
          <cell r="AX1358" t="str">
            <v>Cancel</v>
          </cell>
          <cell r="AY1358"/>
          <cell r="AZ1358"/>
          <cell r="BA1358" t="str">
            <v>Cancel</v>
          </cell>
          <cell r="BB1358" t="str">
            <v>2022-8-2Ken邮件通知</v>
          </cell>
        </row>
        <row r="1359">
          <cell r="A1359" t="str">
            <v>MAR 21</v>
          </cell>
          <cell r="B1359">
            <v>1209</v>
          </cell>
          <cell r="C1359" t="str">
            <v>C49SZX20210067JY</v>
          </cell>
          <cell r="D1359" t="str">
            <v>江西络鑫</v>
          </cell>
          <cell r="E1359" t="str">
            <v>YSM10</v>
          </cell>
          <cell r="F1359"/>
          <cell r="G1359" t="e">
            <v>#REF!</v>
          </cell>
          <cell r="H1359" t="e">
            <v>#REF!</v>
          </cell>
          <cell r="I1359" t="str">
            <v>L-&gt;R</v>
          </cell>
          <cell r="J1359" t="str">
            <v>MVC+ATS15</v>
          </cell>
          <cell r="K1359">
            <v>1</v>
          </cell>
          <cell r="L1359" t="e">
            <v>#N/A</v>
          </cell>
          <cell r="M1359" t="e">
            <v>#N/A</v>
          </cell>
          <cell r="N1359"/>
          <cell r="O1359"/>
          <cell r="P1359"/>
          <cell r="Q1359"/>
          <cell r="R1359" t="str">
            <v>Yes</v>
          </cell>
          <cell r="S1359" t="str">
            <v>C49</v>
          </cell>
          <cell r="T1359" t="str">
            <v>SOUTH</v>
          </cell>
          <cell r="U1359" t="str">
            <v>深圳</v>
          </cell>
          <cell r="V1359" t="str">
            <v>SZ 深圳</v>
          </cell>
          <cell r="W1359" t="str">
            <v>JY</v>
          </cell>
          <cell r="X1359" t="str">
            <v>JPY</v>
          </cell>
          <cell r="Y1359">
            <v>8593800</v>
          </cell>
          <cell r="Z1359">
            <v>1</v>
          </cell>
          <cell r="AA1359">
            <v>8593800</v>
          </cell>
          <cell r="AB1359">
            <v>7.4499999999999997E-2</v>
          </cell>
          <cell r="AC1359">
            <v>640238.1</v>
          </cell>
          <cell r="AD1359">
            <v>76828.572</v>
          </cell>
          <cell r="AE1359">
            <v>0.12</v>
          </cell>
          <cell r="AF1359">
            <v>44259</v>
          </cell>
          <cell r="AG1359" t="str">
            <v>DAP JX</v>
          </cell>
          <cell r="AI1359"/>
          <cell r="AJ1359"/>
          <cell r="AK1359">
            <v>0.1</v>
          </cell>
          <cell r="AL1359">
            <v>859380</v>
          </cell>
          <cell r="AM1359"/>
          <cell r="AN1359" t="str">
            <v>No</v>
          </cell>
          <cell r="AO1359">
            <v>0.9</v>
          </cell>
          <cell r="AP1359">
            <v>7734420</v>
          </cell>
          <cell r="AQ1359"/>
          <cell r="AR1359"/>
          <cell r="AS1359">
            <v>0</v>
          </cell>
          <cell r="AT1359">
            <v>0</v>
          </cell>
          <cell r="AV1359"/>
          <cell r="AX1359" t="str">
            <v>Cancel</v>
          </cell>
          <cell r="AY1359"/>
          <cell r="AZ1359"/>
          <cell r="BA1359" t="str">
            <v>Cancel</v>
          </cell>
          <cell r="BB1359" t="str">
            <v>2022-8-2Ken邮件通知</v>
          </cell>
        </row>
        <row r="1360">
          <cell r="A1360" t="str">
            <v>MAR 21</v>
          </cell>
          <cell r="B1360">
            <v>1210</v>
          </cell>
          <cell r="C1360" t="str">
            <v>C49SZX20210125DZ</v>
          </cell>
          <cell r="D1360" t="str">
            <v>斯迈电子</v>
          </cell>
          <cell r="E1360" t="str">
            <v>YSM20R-2</v>
          </cell>
          <cell r="F1360" t="str">
            <v>#18542</v>
          </cell>
          <cell r="G1360" t="e">
            <v>#REF!</v>
          </cell>
          <cell r="H1360" t="e">
            <v>#REF!</v>
          </cell>
          <cell r="I1360" t="str">
            <v>L-&gt;R</v>
          </cell>
          <cell r="J1360" t="str">
            <v>MVC</v>
          </cell>
          <cell r="K1360">
            <v>1</v>
          </cell>
          <cell r="L1360">
            <v>110314</v>
          </cell>
          <cell r="M1360" t="str">
            <v>AUG 21</v>
          </cell>
          <cell r="N1360">
            <v>44428</v>
          </cell>
          <cell r="O1360">
            <v>11116641</v>
          </cell>
          <cell r="P1360">
            <v>13200000</v>
          </cell>
          <cell r="Q1360">
            <v>44432</v>
          </cell>
          <cell r="R1360" t="str">
            <v>No</v>
          </cell>
          <cell r="S1360" t="str">
            <v>C49</v>
          </cell>
          <cell r="T1360" t="str">
            <v>SOUTH</v>
          </cell>
          <cell r="U1360" t="str">
            <v>深圳</v>
          </cell>
          <cell r="V1360" t="str">
            <v>SZ 深圳</v>
          </cell>
          <cell r="W1360" t="str">
            <v>JZ</v>
          </cell>
          <cell r="X1360" t="str">
            <v>JPY</v>
          </cell>
          <cell r="Y1360">
            <v>13200000</v>
          </cell>
          <cell r="Z1360">
            <v>1</v>
          </cell>
          <cell r="AA1360">
            <v>13200000</v>
          </cell>
          <cell r="AB1360">
            <v>7.4499999999999997E-2</v>
          </cell>
          <cell r="AC1360">
            <v>983400</v>
          </cell>
          <cell r="AD1360">
            <v>118008</v>
          </cell>
          <cell r="AE1360">
            <v>0.12</v>
          </cell>
          <cell r="AF1360">
            <v>44260</v>
          </cell>
          <cell r="AG1360" t="str">
            <v>DAP GZ</v>
          </cell>
          <cell r="AJ1360" t="str">
            <v>Argee</v>
          </cell>
          <cell r="AK1360">
            <v>0.1</v>
          </cell>
          <cell r="AL1360">
            <v>10594190</v>
          </cell>
          <cell r="AM1360">
            <v>44264</v>
          </cell>
          <cell r="AN1360" t="str">
            <v>Yes</v>
          </cell>
          <cell r="AO1360">
            <v>0.9</v>
          </cell>
          <cell r="AP1360">
            <v>11880000</v>
          </cell>
          <cell r="AQ1360">
            <v>44426</v>
          </cell>
          <cell r="AR1360">
            <v>44426</v>
          </cell>
          <cell r="AS1360">
            <v>0</v>
          </cell>
          <cell r="AT1360">
            <v>0</v>
          </cell>
          <cell r="AX1360" t="str">
            <v>Yes</v>
          </cell>
          <cell r="AZ1360" t="str">
            <v>Yes</v>
          </cell>
          <cell r="BA1360" t="str">
            <v>Yes</v>
          </cell>
        </row>
        <row r="1361">
          <cell r="A1361" t="str">
            <v>MAR 21</v>
          </cell>
          <cell r="B1361">
            <v>1211</v>
          </cell>
          <cell r="C1361" t="str">
            <v>C49SZX20210125DZ</v>
          </cell>
          <cell r="D1361" t="str">
            <v>斯迈电子</v>
          </cell>
          <cell r="E1361" t="str">
            <v>YSM20R-2</v>
          </cell>
          <cell r="F1361" t="str">
            <v>#18542</v>
          </cell>
          <cell r="G1361" t="e">
            <v>#REF!</v>
          </cell>
          <cell r="H1361" t="e">
            <v>#REF!</v>
          </cell>
          <cell r="I1361" t="str">
            <v>L-&gt;R</v>
          </cell>
          <cell r="J1361" t="str">
            <v>MVC</v>
          </cell>
          <cell r="K1361">
            <v>1</v>
          </cell>
          <cell r="L1361">
            <v>110823</v>
          </cell>
          <cell r="M1361" t="str">
            <v>APR 22</v>
          </cell>
          <cell r="N1361">
            <v>44428</v>
          </cell>
          <cell r="O1361">
            <v>11116641</v>
          </cell>
          <cell r="P1361">
            <v>13200000</v>
          </cell>
          <cell r="Q1361">
            <v>44432</v>
          </cell>
          <cell r="R1361" t="str">
            <v>No</v>
          </cell>
          <cell r="S1361" t="str">
            <v>C49</v>
          </cell>
          <cell r="T1361" t="str">
            <v>SOUTH</v>
          </cell>
          <cell r="U1361" t="str">
            <v>深圳</v>
          </cell>
          <cell r="V1361" t="str">
            <v>SZ 深圳</v>
          </cell>
          <cell r="W1361" t="str">
            <v>JZ</v>
          </cell>
          <cell r="X1361" t="str">
            <v>JPY</v>
          </cell>
          <cell r="Y1361">
            <v>13200000</v>
          </cell>
          <cell r="Z1361">
            <v>1</v>
          </cell>
          <cell r="AA1361">
            <v>13200000</v>
          </cell>
          <cell r="AB1361">
            <v>7.4499999999999997E-2</v>
          </cell>
          <cell r="AC1361">
            <v>983400</v>
          </cell>
          <cell r="AD1361">
            <v>118008</v>
          </cell>
          <cell r="AE1361">
            <v>0.12</v>
          </cell>
          <cell r="AF1361">
            <v>44260</v>
          </cell>
          <cell r="AG1361" t="str">
            <v>DAP GZ</v>
          </cell>
          <cell r="AJ1361"/>
          <cell r="AK1361">
            <v>0.1</v>
          </cell>
          <cell r="AL1361"/>
          <cell r="AM1361">
            <v>44264</v>
          </cell>
          <cell r="AN1361" t="str">
            <v>Yes</v>
          </cell>
          <cell r="AO1361">
            <v>0.9</v>
          </cell>
          <cell r="AP1361">
            <v>11880000</v>
          </cell>
          <cell r="AQ1361">
            <v>44426</v>
          </cell>
          <cell r="AR1361">
            <v>44426</v>
          </cell>
          <cell r="AS1361">
            <v>0</v>
          </cell>
          <cell r="AT1361">
            <v>0</v>
          </cell>
          <cell r="AX1361" t="str">
            <v>Yes</v>
          </cell>
          <cell r="AZ1361" t="str">
            <v>Yes</v>
          </cell>
          <cell r="BA1361" t="str">
            <v>Yes</v>
          </cell>
        </row>
        <row r="1362">
          <cell r="A1362" t="str">
            <v>MAR 21</v>
          </cell>
          <cell r="B1362">
            <v>1212</v>
          </cell>
          <cell r="C1362" t="str">
            <v>C49SZX20210125DZ</v>
          </cell>
          <cell r="D1362" t="str">
            <v>斯迈电子</v>
          </cell>
          <cell r="E1362" t="str">
            <v>YSM20R-2</v>
          </cell>
          <cell r="F1362" t="str">
            <v>#18542</v>
          </cell>
          <cell r="G1362" t="e">
            <v>#REF!</v>
          </cell>
          <cell r="H1362" t="e">
            <v>#REF!</v>
          </cell>
          <cell r="I1362" t="str">
            <v>L-&gt;R</v>
          </cell>
          <cell r="J1362" t="str">
            <v>No</v>
          </cell>
          <cell r="K1362">
            <v>1</v>
          </cell>
          <cell r="L1362">
            <v>110314</v>
          </cell>
          <cell r="M1362" t="str">
            <v>AUG 21</v>
          </cell>
          <cell r="N1362">
            <v>44428</v>
          </cell>
          <cell r="O1362">
            <v>11116641</v>
          </cell>
          <cell r="P1362">
            <v>13200000</v>
          </cell>
          <cell r="Q1362">
            <v>44432</v>
          </cell>
          <cell r="R1362" t="str">
            <v>No</v>
          </cell>
          <cell r="S1362" t="str">
            <v>C49</v>
          </cell>
          <cell r="T1362" t="str">
            <v>SOUTH</v>
          </cell>
          <cell r="U1362" t="str">
            <v>深圳</v>
          </cell>
          <cell r="V1362" t="str">
            <v>SZ 深圳</v>
          </cell>
          <cell r="W1362" t="str">
            <v>JZ</v>
          </cell>
          <cell r="X1362" t="str">
            <v>JPY</v>
          </cell>
          <cell r="Y1362">
            <v>13200000</v>
          </cell>
          <cell r="Z1362">
            <v>1</v>
          </cell>
          <cell r="AA1362">
            <v>13200000</v>
          </cell>
          <cell r="AB1362">
            <v>7.4499999999999997E-2</v>
          </cell>
          <cell r="AC1362">
            <v>983400</v>
          </cell>
          <cell r="AD1362">
            <v>118008</v>
          </cell>
          <cell r="AE1362">
            <v>0.12</v>
          </cell>
          <cell r="AF1362">
            <v>44260</v>
          </cell>
          <cell r="AG1362" t="str">
            <v>DAP GZ</v>
          </cell>
          <cell r="AJ1362"/>
          <cell r="AK1362">
            <v>0.1</v>
          </cell>
          <cell r="AL1362"/>
          <cell r="AM1362">
            <v>44264</v>
          </cell>
          <cell r="AN1362" t="str">
            <v>Yes</v>
          </cell>
          <cell r="AO1362">
            <v>0.9</v>
          </cell>
          <cell r="AP1362">
            <v>11880000</v>
          </cell>
          <cell r="AQ1362">
            <v>44426</v>
          </cell>
          <cell r="AR1362">
            <v>44426</v>
          </cell>
          <cell r="AS1362">
            <v>0</v>
          </cell>
          <cell r="AT1362">
            <v>0</v>
          </cell>
          <cell r="AX1362" t="str">
            <v>Yes</v>
          </cell>
          <cell r="AZ1362" t="str">
            <v>Yes</v>
          </cell>
          <cell r="BA1362" t="str">
            <v>Yes</v>
          </cell>
        </row>
        <row r="1363">
          <cell r="A1363" t="str">
            <v>MAR 21</v>
          </cell>
          <cell r="B1363">
            <v>1213</v>
          </cell>
          <cell r="C1363" t="str">
            <v>C49SZX20210125DZ</v>
          </cell>
          <cell r="D1363" t="str">
            <v>斯迈电子</v>
          </cell>
          <cell r="E1363" t="str">
            <v>YSM20R-2</v>
          </cell>
          <cell r="F1363" t="str">
            <v>#18542</v>
          </cell>
          <cell r="G1363" t="e">
            <v>#REF!</v>
          </cell>
          <cell r="H1363" t="e">
            <v>#REF!</v>
          </cell>
          <cell r="I1363" t="str">
            <v>L-&gt;R</v>
          </cell>
          <cell r="J1363" t="str">
            <v>MVC</v>
          </cell>
          <cell r="K1363">
            <v>1</v>
          </cell>
          <cell r="L1363">
            <v>110823</v>
          </cell>
          <cell r="M1363" t="str">
            <v>APR 22</v>
          </cell>
          <cell r="N1363">
            <v>44678</v>
          </cell>
          <cell r="O1363">
            <v>11116743</v>
          </cell>
          <cell r="P1363">
            <v>13200000</v>
          </cell>
          <cell r="Q1363">
            <v>44676</v>
          </cell>
          <cell r="R1363" t="str">
            <v>No</v>
          </cell>
          <cell r="S1363" t="str">
            <v>C49</v>
          </cell>
          <cell r="T1363" t="str">
            <v>SOUTH</v>
          </cell>
          <cell r="U1363" t="str">
            <v>深圳</v>
          </cell>
          <cell r="V1363" t="str">
            <v>SZ 深圳</v>
          </cell>
          <cell r="W1363" t="str">
            <v>JZ</v>
          </cell>
          <cell r="X1363" t="str">
            <v>JPY</v>
          </cell>
          <cell r="Y1363">
            <v>13200000</v>
          </cell>
          <cell r="Z1363">
            <v>1</v>
          </cell>
          <cell r="AA1363">
            <v>13200000</v>
          </cell>
          <cell r="AB1363">
            <v>7.4499999999999997E-2</v>
          </cell>
          <cell r="AC1363">
            <v>983400</v>
          </cell>
          <cell r="AD1363">
            <v>118008</v>
          </cell>
          <cell r="AE1363">
            <v>0.12</v>
          </cell>
          <cell r="AF1363">
            <v>44260</v>
          </cell>
          <cell r="AG1363" t="str">
            <v>DAP GZ</v>
          </cell>
          <cell r="AJ1363"/>
          <cell r="AK1363">
            <v>0.1</v>
          </cell>
          <cell r="AL1363"/>
          <cell r="AM1363">
            <v>44264</v>
          </cell>
          <cell r="AN1363" t="str">
            <v>Yes</v>
          </cell>
          <cell r="AO1363">
            <v>0.9</v>
          </cell>
          <cell r="AP1363">
            <v>11880000</v>
          </cell>
          <cell r="AQ1363">
            <v>44671</v>
          </cell>
          <cell r="AR1363">
            <v>44671</v>
          </cell>
          <cell r="AS1363">
            <v>0</v>
          </cell>
          <cell r="AT1363">
            <v>0</v>
          </cell>
          <cell r="AX1363" t="str">
            <v>Yes</v>
          </cell>
          <cell r="AZ1363" t="str">
            <v>Yes</v>
          </cell>
          <cell r="BA1363" t="str">
            <v>Yes</v>
          </cell>
        </row>
        <row r="1364">
          <cell r="A1364" t="str">
            <v>MAR 21</v>
          </cell>
          <cell r="B1364">
            <v>1214</v>
          </cell>
          <cell r="C1364" t="str">
            <v>C49SZX20210125DZ</v>
          </cell>
          <cell r="D1364" t="str">
            <v>斯迈电子</v>
          </cell>
          <cell r="E1364" t="str">
            <v>YSM20R-2</v>
          </cell>
          <cell r="F1364" t="str">
            <v>#18542</v>
          </cell>
          <cell r="G1364" t="e">
            <v>#REF!</v>
          </cell>
          <cell r="H1364" t="e">
            <v>#REF!</v>
          </cell>
          <cell r="I1364" t="str">
            <v>L-&gt;R</v>
          </cell>
          <cell r="J1364" t="str">
            <v>No</v>
          </cell>
          <cell r="K1364">
            <v>1</v>
          </cell>
          <cell r="L1364">
            <v>110314</v>
          </cell>
          <cell r="M1364" t="str">
            <v>AUG 21</v>
          </cell>
          <cell r="N1364">
            <v>44678</v>
          </cell>
          <cell r="O1364">
            <v>11116743</v>
          </cell>
          <cell r="P1364">
            <v>13200000</v>
          </cell>
          <cell r="Q1364">
            <v>44676</v>
          </cell>
          <cell r="R1364" t="str">
            <v>No</v>
          </cell>
          <cell r="S1364" t="str">
            <v>C49</v>
          </cell>
          <cell r="T1364" t="str">
            <v>SOUTH</v>
          </cell>
          <cell r="U1364" t="str">
            <v>深圳</v>
          </cell>
          <cell r="V1364" t="str">
            <v>SZ 深圳</v>
          </cell>
          <cell r="W1364" t="str">
            <v>JZ</v>
          </cell>
          <cell r="X1364" t="str">
            <v>JPY</v>
          </cell>
          <cell r="Y1364">
            <v>13200000</v>
          </cell>
          <cell r="Z1364">
            <v>1</v>
          </cell>
          <cell r="AA1364">
            <v>13200000</v>
          </cell>
          <cell r="AB1364">
            <v>7.4499999999999997E-2</v>
          </cell>
          <cell r="AC1364">
            <v>983400</v>
          </cell>
          <cell r="AD1364">
            <v>118008</v>
          </cell>
          <cell r="AE1364">
            <v>0.12</v>
          </cell>
          <cell r="AF1364">
            <v>44260</v>
          </cell>
          <cell r="AG1364" t="str">
            <v>DAP GZ</v>
          </cell>
          <cell r="AJ1364"/>
          <cell r="AK1364">
            <v>0.1</v>
          </cell>
          <cell r="AL1364"/>
          <cell r="AM1364">
            <v>44264</v>
          </cell>
          <cell r="AN1364" t="str">
            <v>Yes</v>
          </cell>
          <cell r="AO1364">
            <v>0.9</v>
          </cell>
          <cell r="AP1364">
            <v>11880000</v>
          </cell>
          <cell r="AQ1364">
            <v>44671</v>
          </cell>
          <cell r="AR1364">
            <v>44671</v>
          </cell>
          <cell r="AS1364">
            <v>0</v>
          </cell>
          <cell r="AT1364">
            <v>0</v>
          </cell>
          <cell r="AX1364" t="str">
            <v>Yes</v>
          </cell>
          <cell r="AZ1364" t="str">
            <v>Yes</v>
          </cell>
          <cell r="BA1364" t="str">
            <v>Yes</v>
          </cell>
        </row>
        <row r="1365">
          <cell r="A1365" t="str">
            <v>MAR 21</v>
          </cell>
          <cell r="B1365">
            <v>1215</v>
          </cell>
          <cell r="C1365" t="str">
            <v>C49SZX20210125DZ</v>
          </cell>
          <cell r="D1365" t="str">
            <v>斯迈电子</v>
          </cell>
          <cell r="E1365" t="str">
            <v>YSM20R-2</v>
          </cell>
          <cell r="F1365" t="str">
            <v>#18542</v>
          </cell>
          <cell r="G1365" t="e">
            <v>#REF!</v>
          </cell>
          <cell r="H1365" t="e">
            <v>#REF!</v>
          </cell>
          <cell r="I1365" t="str">
            <v>L-&gt;R</v>
          </cell>
          <cell r="J1365" t="str">
            <v>No</v>
          </cell>
          <cell r="K1365">
            <v>1</v>
          </cell>
          <cell r="L1365">
            <v>110823</v>
          </cell>
          <cell r="M1365" t="str">
            <v>APR 22</v>
          </cell>
          <cell r="N1365">
            <v>44678</v>
          </cell>
          <cell r="O1365">
            <v>11116743</v>
          </cell>
          <cell r="P1365">
            <v>13200000</v>
          </cell>
          <cell r="Q1365">
            <v>44676</v>
          </cell>
          <cell r="R1365" t="str">
            <v>No</v>
          </cell>
          <cell r="S1365" t="str">
            <v>C49</v>
          </cell>
          <cell r="T1365" t="str">
            <v>SOUTH</v>
          </cell>
          <cell r="U1365" t="str">
            <v>深圳</v>
          </cell>
          <cell r="V1365" t="str">
            <v>SZ 深圳</v>
          </cell>
          <cell r="W1365" t="str">
            <v>JZ</v>
          </cell>
          <cell r="X1365" t="str">
            <v>JPY</v>
          </cell>
          <cell r="Y1365">
            <v>13200000</v>
          </cell>
          <cell r="Z1365">
            <v>1</v>
          </cell>
          <cell r="AA1365">
            <v>13200000</v>
          </cell>
          <cell r="AB1365">
            <v>7.4499999999999997E-2</v>
          </cell>
          <cell r="AC1365">
            <v>983400</v>
          </cell>
          <cell r="AD1365">
            <v>118008</v>
          </cell>
          <cell r="AE1365">
            <v>0.12</v>
          </cell>
          <cell r="AF1365">
            <v>44260</v>
          </cell>
          <cell r="AG1365" t="str">
            <v>DAP GZ</v>
          </cell>
          <cell r="AJ1365"/>
          <cell r="AK1365">
            <v>0.1</v>
          </cell>
          <cell r="AL1365"/>
          <cell r="AM1365">
            <v>44264</v>
          </cell>
          <cell r="AN1365" t="str">
            <v>Yes</v>
          </cell>
          <cell r="AO1365">
            <v>0.9</v>
          </cell>
          <cell r="AP1365">
            <v>11880000</v>
          </cell>
          <cell r="AQ1365">
            <v>44671</v>
          </cell>
          <cell r="AR1365">
            <v>44671</v>
          </cell>
          <cell r="AS1365">
            <v>0</v>
          </cell>
          <cell r="AT1365">
            <v>0</v>
          </cell>
          <cell r="AX1365" t="str">
            <v>Yes</v>
          </cell>
          <cell r="AZ1365" t="str">
            <v>Yes</v>
          </cell>
          <cell r="BA1365" t="str">
            <v>Yes</v>
          </cell>
        </row>
        <row r="1366">
          <cell r="A1366" t="str">
            <v>MAR 21</v>
          </cell>
          <cell r="B1366">
            <v>1216</v>
          </cell>
          <cell r="C1366" t="str">
            <v>C28HKG2021020KC</v>
          </cell>
          <cell r="D1366" t="str">
            <v>昱为</v>
          </cell>
          <cell r="E1366" t="str">
            <v>Heller 1809MK5</v>
          </cell>
          <cell r="G1366" t="e">
            <v>#REF!</v>
          </cell>
          <cell r="H1366" t="e">
            <v>#N/A</v>
          </cell>
          <cell r="I1366" t="str">
            <v>L-&gt;R</v>
          </cell>
          <cell r="J1366" t="str">
            <v>No</v>
          </cell>
          <cell r="K1366">
            <v>1</v>
          </cell>
          <cell r="L1366">
            <v>110391</v>
          </cell>
          <cell r="M1366" t="e">
            <v>#N/A</v>
          </cell>
          <cell r="N1366">
            <v>44336</v>
          </cell>
          <cell r="O1366">
            <v>11116584</v>
          </cell>
          <cell r="P1366">
            <v>48000</v>
          </cell>
          <cell r="Q1366">
            <v>44343</v>
          </cell>
          <cell r="R1366" t="str">
            <v>No</v>
          </cell>
          <cell r="S1366" t="str">
            <v>C28</v>
          </cell>
          <cell r="T1366" t="str">
            <v>SOUTH</v>
          </cell>
          <cell r="U1366" t="str">
            <v>深圳</v>
          </cell>
          <cell r="V1366" t="str">
            <v>SZ 深圳</v>
          </cell>
          <cell r="W1366" t="str">
            <v>KC</v>
          </cell>
          <cell r="X1366" t="str">
            <v>USD</v>
          </cell>
          <cell r="Y1366">
            <v>48000</v>
          </cell>
          <cell r="Z1366">
            <v>1</v>
          </cell>
          <cell r="AA1366">
            <v>48000</v>
          </cell>
          <cell r="AB1366">
            <v>7.8</v>
          </cell>
          <cell r="AC1366">
            <v>374400</v>
          </cell>
          <cell r="AD1366">
            <v>44928</v>
          </cell>
          <cell r="AE1366">
            <v>0.12</v>
          </cell>
          <cell r="AF1366">
            <v>44259</v>
          </cell>
          <cell r="AG1366" t="str">
            <v>CIF 越南</v>
          </cell>
          <cell r="AK1366">
            <v>0.3</v>
          </cell>
          <cell r="AL1366">
            <v>14400</v>
          </cell>
          <cell r="AM1366">
            <v>44277</v>
          </cell>
          <cell r="AN1366" t="str">
            <v>No</v>
          </cell>
          <cell r="AO1366">
            <v>0.7</v>
          </cell>
          <cell r="AP1366">
            <v>33600</v>
          </cell>
          <cell r="AQ1366">
            <v>44330</v>
          </cell>
          <cell r="AR1366">
            <v>44330</v>
          </cell>
          <cell r="AS1366">
            <v>0</v>
          </cell>
          <cell r="AT1366">
            <v>0</v>
          </cell>
          <cell r="AX1366" t="str">
            <v>Yes</v>
          </cell>
          <cell r="BA1366" t="str">
            <v>Yes</v>
          </cell>
        </row>
        <row r="1367">
          <cell r="A1367" t="str">
            <v>MAR 21</v>
          </cell>
          <cell r="B1367">
            <v>1217</v>
          </cell>
          <cell r="C1367" t="str">
            <v>C49SZX20210068JL</v>
          </cell>
          <cell r="D1367" t="str">
            <v>芯睿视</v>
          </cell>
          <cell r="E1367" t="str">
            <v>YSM20R-2</v>
          </cell>
          <cell r="F1367" t="str">
            <v>#75724</v>
          </cell>
          <cell r="G1367" t="e">
            <v>#REF!</v>
          </cell>
          <cell r="H1367" t="e">
            <v>#REF!</v>
          </cell>
          <cell r="I1367" t="str">
            <v>L-&gt;R</v>
          </cell>
          <cell r="J1367" t="str">
            <v>No</v>
          </cell>
          <cell r="K1367">
            <v>1</v>
          </cell>
          <cell r="L1367">
            <v>110175</v>
          </cell>
          <cell r="M1367" t="str">
            <v>MAR 21</v>
          </cell>
          <cell r="N1367">
            <v>44267</v>
          </cell>
          <cell r="O1367">
            <v>11116538</v>
          </cell>
          <cell r="P1367">
            <v>11530000</v>
          </cell>
          <cell r="Q1367">
            <v>44279</v>
          </cell>
          <cell r="R1367" t="str">
            <v>No</v>
          </cell>
          <cell r="S1367" t="str">
            <v>C49</v>
          </cell>
          <cell r="T1367" t="str">
            <v>SOUTH</v>
          </cell>
          <cell r="U1367" t="str">
            <v>深圳</v>
          </cell>
          <cell r="V1367" t="str">
            <v>SZ 深圳</v>
          </cell>
          <cell r="W1367" t="str">
            <v>JL</v>
          </cell>
          <cell r="X1367" t="str">
            <v>JPY</v>
          </cell>
          <cell r="Y1367">
            <v>11530000</v>
          </cell>
          <cell r="Z1367">
            <v>1</v>
          </cell>
          <cell r="AA1367">
            <v>11530000</v>
          </cell>
          <cell r="AB1367">
            <v>7.4499999999999997E-2</v>
          </cell>
          <cell r="AC1367">
            <v>858985</v>
          </cell>
          <cell r="AD1367">
            <v>103078.2</v>
          </cell>
          <cell r="AE1367">
            <v>0.12</v>
          </cell>
          <cell r="AF1367">
            <v>44263</v>
          </cell>
          <cell r="AG1367" t="str">
            <v>CIF HK</v>
          </cell>
          <cell r="AK1367">
            <v>1</v>
          </cell>
          <cell r="AL1367">
            <v>11530000</v>
          </cell>
          <cell r="AM1367">
            <v>44265</v>
          </cell>
          <cell r="AN1367" t="str">
            <v>Yes</v>
          </cell>
          <cell r="AO1367">
            <v>0</v>
          </cell>
          <cell r="AP1367">
            <v>0</v>
          </cell>
          <cell r="AS1367">
            <v>0</v>
          </cell>
          <cell r="AT1367">
            <v>0</v>
          </cell>
          <cell r="AX1367" t="str">
            <v>Yes</v>
          </cell>
          <cell r="AZ1367" t="str">
            <v>Yes</v>
          </cell>
          <cell r="BA1367" t="str">
            <v>Yes</v>
          </cell>
        </row>
        <row r="1368">
          <cell r="A1368" t="str">
            <v>MAR 21</v>
          </cell>
          <cell r="B1368">
            <v>1218</v>
          </cell>
          <cell r="C1368" t="str">
            <v>C49SZX20210068JL</v>
          </cell>
          <cell r="D1368" t="str">
            <v>芯睿视</v>
          </cell>
          <cell r="E1368" t="str">
            <v>YSM20R-2</v>
          </cell>
          <cell r="F1368" t="str">
            <v>#75724</v>
          </cell>
          <cell r="G1368" t="e">
            <v>#REF!</v>
          </cell>
          <cell r="H1368" t="e">
            <v>#REF!</v>
          </cell>
          <cell r="I1368" t="str">
            <v>L-&gt;R</v>
          </cell>
          <cell r="J1368" t="str">
            <v>No</v>
          </cell>
          <cell r="K1368">
            <v>1</v>
          </cell>
          <cell r="L1368">
            <v>110175</v>
          </cell>
          <cell r="M1368" t="str">
            <v>MAR 21</v>
          </cell>
          <cell r="N1368">
            <v>44267</v>
          </cell>
          <cell r="O1368">
            <v>11116538</v>
          </cell>
          <cell r="P1368">
            <v>11530000</v>
          </cell>
          <cell r="Q1368">
            <v>44279</v>
          </cell>
          <cell r="R1368" t="str">
            <v>No</v>
          </cell>
          <cell r="S1368" t="str">
            <v>C49</v>
          </cell>
          <cell r="T1368" t="str">
            <v>SOUTH</v>
          </cell>
          <cell r="U1368" t="str">
            <v>深圳</v>
          </cell>
          <cell r="V1368" t="str">
            <v>SZ 深圳</v>
          </cell>
          <cell r="W1368" t="str">
            <v>JL</v>
          </cell>
          <cell r="X1368" t="str">
            <v>JPY</v>
          </cell>
          <cell r="Y1368">
            <v>11530000</v>
          </cell>
          <cell r="Z1368">
            <v>1</v>
          </cell>
          <cell r="AA1368">
            <v>11530000</v>
          </cell>
          <cell r="AB1368">
            <v>7.4499999999999997E-2</v>
          </cell>
          <cell r="AC1368">
            <v>858985</v>
          </cell>
          <cell r="AD1368">
            <v>103078.2</v>
          </cell>
          <cell r="AE1368">
            <v>0.12</v>
          </cell>
          <cell r="AF1368">
            <v>44263</v>
          </cell>
          <cell r="AG1368" t="str">
            <v>CIF HK</v>
          </cell>
          <cell r="AK1368">
            <v>1</v>
          </cell>
          <cell r="AL1368">
            <v>11530000</v>
          </cell>
          <cell r="AM1368">
            <v>44265</v>
          </cell>
          <cell r="AN1368" t="str">
            <v>Yes</v>
          </cell>
          <cell r="AO1368">
            <v>0</v>
          </cell>
          <cell r="AP1368">
            <v>0</v>
          </cell>
          <cell r="AS1368">
            <v>0</v>
          </cell>
          <cell r="AT1368">
            <v>0</v>
          </cell>
          <cell r="AX1368" t="str">
            <v>Yes</v>
          </cell>
          <cell r="AZ1368" t="str">
            <v>Yes</v>
          </cell>
          <cell r="BA1368" t="str">
            <v>Yes</v>
          </cell>
        </row>
        <row r="1369">
          <cell r="A1369" t="str">
            <v>MAR 21</v>
          </cell>
          <cell r="B1369">
            <v>1219</v>
          </cell>
          <cell r="C1369" t="str">
            <v>C49SZX20210068JL</v>
          </cell>
          <cell r="D1369" t="str">
            <v>芯睿视</v>
          </cell>
          <cell r="E1369" t="str">
            <v>YSM10</v>
          </cell>
          <cell r="F1369" t="str">
            <v>#75724</v>
          </cell>
          <cell r="G1369" t="e">
            <v>#REF!</v>
          </cell>
          <cell r="H1369" t="e">
            <v>#REF!</v>
          </cell>
          <cell r="I1369" t="str">
            <v>L-&gt;R</v>
          </cell>
          <cell r="J1369" t="str">
            <v>MVC</v>
          </cell>
          <cell r="K1369">
            <v>1</v>
          </cell>
          <cell r="L1369">
            <v>110173</v>
          </cell>
          <cell r="M1369" t="str">
            <v>MAR 21</v>
          </cell>
          <cell r="N1369">
            <v>44267</v>
          </cell>
          <cell r="O1369">
            <v>11116538</v>
          </cell>
          <cell r="P1369">
            <v>7500000</v>
          </cell>
          <cell r="Q1369">
            <v>44279</v>
          </cell>
          <cell r="R1369" t="str">
            <v>No</v>
          </cell>
          <cell r="S1369" t="str">
            <v>C49</v>
          </cell>
          <cell r="T1369" t="str">
            <v>SOUTH</v>
          </cell>
          <cell r="U1369" t="str">
            <v>深圳</v>
          </cell>
          <cell r="V1369" t="str">
            <v>SZ 深圳</v>
          </cell>
          <cell r="W1369" t="str">
            <v>JL</v>
          </cell>
          <cell r="X1369" t="str">
            <v>JPY</v>
          </cell>
          <cell r="Y1369">
            <v>7500000</v>
          </cell>
          <cell r="Z1369">
            <v>1</v>
          </cell>
          <cell r="AA1369">
            <v>7500000</v>
          </cell>
          <cell r="AB1369">
            <v>7.4499999999999997E-2</v>
          </cell>
          <cell r="AC1369">
            <v>558750</v>
          </cell>
          <cell r="AD1369">
            <v>67050</v>
          </cell>
          <cell r="AE1369">
            <v>0.12</v>
          </cell>
          <cell r="AF1369">
            <v>44263</v>
          </cell>
          <cell r="AG1369" t="str">
            <v>CIF HK</v>
          </cell>
          <cell r="AK1369">
            <v>1</v>
          </cell>
          <cell r="AL1369">
            <v>7500000</v>
          </cell>
          <cell r="AM1369">
            <v>44265</v>
          </cell>
          <cell r="AN1369" t="str">
            <v>Yes</v>
          </cell>
          <cell r="AO1369">
            <v>0</v>
          </cell>
          <cell r="AP1369">
            <v>0</v>
          </cell>
          <cell r="AS1369">
            <v>0</v>
          </cell>
          <cell r="AT1369">
            <v>0</v>
          </cell>
          <cell r="AX1369" t="str">
            <v>Yes</v>
          </cell>
          <cell r="AZ1369" t="str">
            <v>Yes</v>
          </cell>
          <cell r="BA1369" t="str">
            <v>Yes</v>
          </cell>
        </row>
        <row r="1370">
          <cell r="A1370" t="str">
            <v>MAR 21</v>
          </cell>
          <cell r="B1370">
            <v>1220</v>
          </cell>
          <cell r="C1370" t="str">
            <v>C49SZX20210068JL</v>
          </cell>
          <cell r="D1370" t="str">
            <v>芯睿视</v>
          </cell>
          <cell r="E1370" t="str">
            <v>YSM10</v>
          </cell>
          <cell r="F1370" t="str">
            <v>#75724</v>
          </cell>
          <cell r="G1370" t="e">
            <v>#REF!</v>
          </cell>
          <cell r="H1370" t="e">
            <v>#REF!</v>
          </cell>
          <cell r="I1370" t="str">
            <v>L-&gt;R</v>
          </cell>
          <cell r="J1370" t="str">
            <v>MVC</v>
          </cell>
          <cell r="K1370">
            <v>1</v>
          </cell>
          <cell r="L1370">
            <v>110173</v>
          </cell>
          <cell r="M1370" t="str">
            <v>MAR 21</v>
          </cell>
          <cell r="N1370">
            <v>44267</v>
          </cell>
          <cell r="O1370">
            <v>11116538</v>
          </cell>
          <cell r="P1370">
            <v>7500000</v>
          </cell>
          <cell r="Q1370">
            <v>44279</v>
          </cell>
          <cell r="R1370" t="str">
            <v>No</v>
          </cell>
          <cell r="S1370" t="str">
            <v>C49</v>
          </cell>
          <cell r="T1370" t="str">
            <v>SOUTH</v>
          </cell>
          <cell r="U1370" t="str">
            <v>深圳</v>
          </cell>
          <cell r="V1370" t="str">
            <v>SZ 深圳</v>
          </cell>
          <cell r="W1370" t="str">
            <v>JL</v>
          </cell>
          <cell r="X1370" t="str">
            <v>JPY</v>
          </cell>
          <cell r="Y1370">
            <v>7500000</v>
          </cell>
          <cell r="Z1370">
            <v>1</v>
          </cell>
          <cell r="AA1370">
            <v>7500000</v>
          </cell>
          <cell r="AB1370">
            <v>7.4499999999999997E-2</v>
          </cell>
          <cell r="AC1370">
            <v>558750</v>
          </cell>
          <cell r="AD1370">
            <v>67050</v>
          </cell>
          <cell r="AE1370">
            <v>0.12</v>
          </cell>
          <cell r="AF1370">
            <v>44263</v>
          </cell>
          <cell r="AG1370" t="str">
            <v>CIF HK</v>
          </cell>
          <cell r="AK1370">
            <v>1</v>
          </cell>
          <cell r="AL1370">
            <v>7500000</v>
          </cell>
          <cell r="AM1370">
            <v>44265</v>
          </cell>
          <cell r="AN1370" t="str">
            <v>Yes</v>
          </cell>
          <cell r="AO1370">
            <v>0</v>
          </cell>
          <cell r="AP1370">
            <v>0</v>
          </cell>
          <cell r="AS1370">
            <v>0</v>
          </cell>
          <cell r="AT1370">
            <v>0</v>
          </cell>
          <cell r="AX1370" t="str">
            <v>Yes</v>
          </cell>
          <cell r="AZ1370" t="str">
            <v>Yes</v>
          </cell>
          <cell r="BA1370" t="str">
            <v>Yes</v>
          </cell>
        </row>
        <row r="1371">
          <cell r="A1371" t="str">
            <v>MAR 21</v>
          </cell>
          <cell r="B1371">
            <v>1221</v>
          </cell>
          <cell r="C1371" t="str">
            <v>C49SZX20210068JL</v>
          </cell>
          <cell r="D1371" t="str">
            <v>芯睿视</v>
          </cell>
          <cell r="E1371" t="str">
            <v>YSM20R-2</v>
          </cell>
          <cell r="F1371" t="str">
            <v>#75724</v>
          </cell>
          <cell r="G1371" t="e">
            <v>#REF!</v>
          </cell>
          <cell r="H1371" t="e">
            <v>#REF!</v>
          </cell>
          <cell r="I1371" t="str">
            <v>L-&gt;R</v>
          </cell>
          <cell r="J1371" t="str">
            <v>No</v>
          </cell>
          <cell r="K1371">
            <v>1</v>
          </cell>
          <cell r="L1371">
            <v>110175</v>
          </cell>
          <cell r="M1371" t="str">
            <v>MAR 21</v>
          </cell>
          <cell r="N1371">
            <v>44267</v>
          </cell>
          <cell r="O1371">
            <v>11116538</v>
          </cell>
          <cell r="P1371">
            <v>11530000</v>
          </cell>
          <cell r="Q1371">
            <v>44279</v>
          </cell>
          <cell r="R1371" t="str">
            <v>No</v>
          </cell>
          <cell r="S1371" t="str">
            <v>C49</v>
          </cell>
          <cell r="T1371" t="str">
            <v>SOUTH</v>
          </cell>
          <cell r="U1371" t="str">
            <v>深圳</v>
          </cell>
          <cell r="V1371" t="str">
            <v>SZ 深圳</v>
          </cell>
          <cell r="W1371" t="str">
            <v>JL</v>
          </cell>
          <cell r="X1371" t="str">
            <v>JPY</v>
          </cell>
          <cell r="Y1371">
            <v>11530000</v>
          </cell>
          <cell r="Z1371">
            <v>1</v>
          </cell>
          <cell r="AA1371">
            <v>11530000</v>
          </cell>
          <cell r="AB1371">
            <v>7.4499999999999997E-2</v>
          </cell>
          <cell r="AC1371">
            <v>858985</v>
          </cell>
          <cell r="AD1371">
            <v>103078.2</v>
          </cell>
          <cell r="AE1371">
            <v>0.12</v>
          </cell>
          <cell r="AF1371">
            <v>44263</v>
          </cell>
          <cell r="AG1371" t="str">
            <v>CIF HK</v>
          </cell>
          <cell r="AK1371">
            <v>1</v>
          </cell>
          <cell r="AL1371">
            <v>11530000</v>
          </cell>
          <cell r="AM1371">
            <v>44265</v>
          </cell>
          <cell r="AN1371" t="str">
            <v>Yes</v>
          </cell>
          <cell r="AO1371">
            <v>0</v>
          </cell>
          <cell r="AP1371">
            <v>0</v>
          </cell>
          <cell r="AS1371">
            <v>0</v>
          </cell>
          <cell r="AT1371">
            <v>0</v>
          </cell>
          <cell r="AX1371" t="str">
            <v>Yes</v>
          </cell>
          <cell r="AZ1371" t="str">
            <v>Yes</v>
          </cell>
          <cell r="BA1371" t="str">
            <v>Yes</v>
          </cell>
        </row>
        <row r="1372">
          <cell r="A1372" t="str">
            <v>MAR 21</v>
          </cell>
          <cell r="B1372">
            <v>1222</v>
          </cell>
          <cell r="C1372" t="str">
            <v>C49SZX20210068JL</v>
          </cell>
          <cell r="D1372" t="str">
            <v>芯睿视</v>
          </cell>
          <cell r="E1372" t="str">
            <v>YSM20R-2</v>
          </cell>
          <cell r="F1372" t="str">
            <v>#75724</v>
          </cell>
          <cell r="G1372" t="e">
            <v>#REF!</v>
          </cell>
          <cell r="H1372" t="e">
            <v>#REF!</v>
          </cell>
          <cell r="I1372" t="str">
            <v>L-&gt;R</v>
          </cell>
          <cell r="J1372" t="str">
            <v>No</v>
          </cell>
          <cell r="K1372">
            <v>1</v>
          </cell>
          <cell r="L1372">
            <v>110175</v>
          </cell>
          <cell r="M1372" t="str">
            <v>MAR 21</v>
          </cell>
          <cell r="N1372">
            <v>44267</v>
          </cell>
          <cell r="O1372">
            <v>11116538</v>
          </cell>
          <cell r="P1372">
            <v>11530000</v>
          </cell>
          <cell r="Q1372">
            <v>44279</v>
          </cell>
          <cell r="R1372" t="str">
            <v>No</v>
          </cell>
          <cell r="S1372" t="str">
            <v>C49</v>
          </cell>
          <cell r="T1372" t="str">
            <v>SOUTH</v>
          </cell>
          <cell r="U1372" t="str">
            <v>深圳</v>
          </cell>
          <cell r="V1372" t="str">
            <v>SZ 深圳</v>
          </cell>
          <cell r="W1372" t="str">
            <v>JL</v>
          </cell>
          <cell r="X1372" t="str">
            <v>JPY</v>
          </cell>
          <cell r="Y1372">
            <v>11530000</v>
          </cell>
          <cell r="Z1372">
            <v>1</v>
          </cell>
          <cell r="AA1372">
            <v>11530000</v>
          </cell>
          <cell r="AB1372">
            <v>7.4499999999999997E-2</v>
          </cell>
          <cell r="AC1372">
            <v>858985</v>
          </cell>
          <cell r="AD1372">
            <v>103078.2</v>
          </cell>
          <cell r="AE1372">
            <v>0.12</v>
          </cell>
          <cell r="AF1372">
            <v>44263</v>
          </cell>
          <cell r="AG1372" t="str">
            <v>CIF HK</v>
          </cell>
          <cell r="AK1372">
            <v>1</v>
          </cell>
          <cell r="AL1372">
            <v>11530000</v>
          </cell>
          <cell r="AM1372">
            <v>44265</v>
          </cell>
          <cell r="AN1372" t="str">
            <v>Yes</v>
          </cell>
          <cell r="AO1372">
            <v>0</v>
          </cell>
          <cell r="AP1372">
            <v>0</v>
          </cell>
          <cell r="AS1372">
            <v>0</v>
          </cell>
          <cell r="AT1372">
            <v>0</v>
          </cell>
          <cell r="AX1372" t="str">
            <v>Yes</v>
          </cell>
          <cell r="AZ1372" t="str">
            <v>Yes</v>
          </cell>
          <cell r="BA1372" t="str">
            <v>Yes</v>
          </cell>
        </row>
        <row r="1373">
          <cell r="A1373" t="str">
            <v>MAR 21</v>
          </cell>
          <cell r="B1373">
            <v>1223</v>
          </cell>
          <cell r="C1373" t="str">
            <v>C49SZX20210068JL</v>
          </cell>
          <cell r="D1373" t="str">
            <v>芯睿视</v>
          </cell>
          <cell r="E1373" t="str">
            <v>YSM10</v>
          </cell>
          <cell r="F1373" t="str">
            <v>#75724</v>
          </cell>
          <cell r="G1373" t="e">
            <v>#REF!</v>
          </cell>
          <cell r="H1373" t="e">
            <v>#REF!</v>
          </cell>
          <cell r="I1373" t="str">
            <v>L-&gt;R</v>
          </cell>
          <cell r="J1373" t="str">
            <v>MVC</v>
          </cell>
          <cell r="K1373">
            <v>1</v>
          </cell>
          <cell r="L1373">
            <v>110173</v>
          </cell>
          <cell r="M1373" t="str">
            <v>MAR 21</v>
          </cell>
          <cell r="N1373">
            <v>44267</v>
          </cell>
          <cell r="O1373">
            <v>11116538</v>
          </cell>
          <cell r="P1373">
            <v>7500000</v>
          </cell>
          <cell r="Q1373">
            <v>44279</v>
          </cell>
          <cell r="R1373" t="str">
            <v>No</v>
          </cell>
          <cell r="S1373" t="str">
            <v>C49</v>
          </cell>
          <cell r="T1373" t="str">
            <v>SOUTH</v>
          </cell>
          <cell r="U1373" t="str">
            <v>深圳</v>
          </cell>
          <cell r="V1373" t="str">
            <v>SZ 深圳</v>
          </cell>
          <cell r="W1373" t="str">
            <v>JL</v>
          </cell>
          <cell r="X1373" t="str">
            <v>JPY</v>
          </cell>
          <cell r="Y1373">
            <v>7500000</v>
          </cell>
          <cell r="Z1373">
            <v>1</v>
          </cell>
          <cell r="AA1373">
            <v>7500000</v>
          </cell>
          <cell r="AB1373">
            <v>7.4499999999999997E-2</v>
          </cell>
          <cell r="AC1373">
            <v>558750</v>
          </cell>
          <cell r="AD1373">
            <v>67050</v>
          </cell>
          <cell r="AE1373">
            <v>0.12</v>
          </cell>
          <cell r="AF1373">
            <v>44263</v>
          </cell>
          <cell r="AG1373" t="str">
            <v>CIF HK</v>
          </cell>
          <cell r="AK1373">
            <v>1</v>
          </cell>
          <cell r="AL1373">
            <v>7500000</v>
          </cell>
          <cell r="AM1373">
            <v>44265</v>
          </cell>
          <cell r="AN1373" t="str">
            <v>Yes</v>
          </cell>
          <cell r="AO1373">
            <v>0</v>
          </cell>
          <cell r="AP1373">
            <v>0</v>
          </cell>
          <cell r="AS1373">
            <v>0</v>
          </cell>
          <cell r="AT1373">
            <v>0</v>
          </cell>
          <cell r="AX1373" t="str">
            <v>Yes</v>
          </cell>
          <cell r="AZ1373" t="str">
            <v>Yes</v>
          </cell>
          <cell r="BA1373" t="str">
            <v>Yes</v>
          </cell>
        </row>
        <row r="1374">
          <cell r="A1374" t="str">
            <v>MAR 21</v>
          </cell>
          <cell r="B1374">
            <v>1224</v>
          </cell>
          <cell r="C1374" t="str">
            <v>C49SZX20210068JL</v>
          </cell>
          <cell r="D1374" t="str">
            <v>芯睿视</v>
          </cell>
          <cell r="E1374" t="str">
            <v>YSM10</v>
          </cell>
          <cell r="F1374" t="str">
            <v>#75724</v>
          </cell>
          <cell r="G1374" t="e">
            <v>#REF!</v>
          </cell>
          <cell r="H1374" t="e">
            <v>#REF!</v>
          </cell>
          <cell r="I1374" t="str">
            <v>L-&gt;R</v>
          </cell>
          <cell r="J1374" t="str">
            <v>MVC</v>
          </cell>
          <cell r="K1374">
            <v>1</v>
          </cell>
          <cell r="L1374">
            <v>110173</v>
          </cell>
          <cell r="M1374" t="str">
            <v>MAR 21</v>
          </cell>
          <cell r="N1374">
            <v>44267</v>
          </cell>
          <cell r="O1374">
            <v>11116538</v>
          </cell>
          <cell r="P1374">
            <v>7500000</v>
          </cell>
          <cell r="Q1374">
            <v>44279</v>
          </cell>
          <cell r="R1374" t="str">
            <v>No</v>
          </cell>
          <cell r="S1374" t="str">
            <v>C49</v>
          </cell>
          <cell r="T1374" t="str">
            <v>SOUTH</v>
          </cell>
          <cell r="U1374" t="str">
            <v>深圳</v>
          </cell>
          <cell r="V1374" t="str">
            <v>SZ 深圳</v>
          </cell>
          <cell r="W1374" t="str">
            <v>JL</v>
          </cell>
          <cell r="X1374" t="str">
            <v>JPY</v>
          </cell>
          <cell r="Y1374">
            <v>7500000</v>
          </cell>
          <cell r="Z1374">
            <v>1</v>
          </cell>
          <cell r="AA1374">
            <v>7500000</v>
          </cell>
          <cell r="AB1374">
            <v>7.4499999999999997E-2</v>
          </cell>
          <cell r="AC1374">
            <v>558750</v>
          </cell>
          <cell r="AD1374">
            <v>67050</v>
          </cell>
          <cell r="AE1374">
            <v>0.12</v>
          </cell>
          <cell r="AF1374">
            <v>44263</v>
          </cell>
          <cell r="AG1374" t="str">
            <v>CIF HK</v>
          </cell>
          <cell r="AK1374">
            <v>1</v>
          </cell>
          <cell r="AL1374">
            <v>7500000</v>
          </cell>
          <cell r="AM1374">
            <v>44265</v>
          </cell>
          <cell r="AN1374" t="str">
            <v>Yes</v>
          </cell>
          <cell r="AO1374">
            <v>0</v>
          </cell>
          <cell r="AP1374">
            <v>0</v>
          </cell>
          <cell r="AS1374">
            <v>0</v>
          </cell>
          <cell r="AT1374">
            <v>0</v>
          </cell>
          <cell r="AX1374" t="str">
            <v>Yes</v>
          </cell>
          <cell r="AZ1374" t="str">
            <v>Yes</v>
          </cell>
          <cell r="BA1374" t="str">
            <v>Yes</v>
          </cell>
        </row>
        <row r="1375">
          <cell r="A1375" t="str">
            <v>MAR 21</v>
          </cell>
          <cell r="B1375">
            <v>1225</v>
          </cell>
          <cell r="C1375" t="str">
            <v>C49SZX20210083SS</v>
          </cell>
          <cell r="D1375" t="str">
            <v>世启纳</v>
          </cell>
          <cell r="E1375" t="str">
            <v>YSM10</v>
          </cell>
          <cell r="F1375" t="str">
            <v>#03532</v>
          </cell>
          <cell r="G1375" t="e">
            <v>#REF!</v>
          </cell>
          <cell r="H1375" t="e">
            <v>#REF!</v>
          </cell>
          <cell r="I1375" t="str">
            <v>R-&gt;L</v>
          </cell>
          <cell r="J1375" t="str">
            <v>MVC</v>
          </cell>
          <cell r="K1375">
            <v>1</v>
          </cell>
          <cell r="L1375">
            <v>110727</v>
          </cell>
          <cell r="M1375" t="str">
            <v>MAR 22</v>
          </cell>
          <cell r="N1375">
            <v>44624</v>
          </cell>
          <cell r="O1375">
            <v>11116708</v>
          </cell>
          <cell r="P1375">
            <v>7100000</v>
          </cell>
          <cell r="Q1375">
            <v>44620</v>
          </cell>
          <cell r="R1375" t="str">
            <v>No</v>
          </cell>
          <cell r="S1375" t="str">
            <v>C49</v>
          </cell>
          <cell r="T1375" t="str">
            <v>SOUTH</v>
          </cell>
          <cell r="U1375" t="str">
            <v>深圳</v>
          </cell>
          <cell r="V1375" t="str">
            <v>SZ 深圳</v>
          </cell>
          <cell r="W1375" t="str">
            <v>SS</v>
          </cell>
          <cell r="X1375" t="str">
            <v>JPY</v>
          </cell>
          <cell r="Y1375">
            <v>7100000</v>
          </cell>
          <cell r="Z1375">
            <v>1</v>
          </cell>
          <cell r="AA1375">
            <v>7100000</v>
          </cell>
          <cell r="AB1375">
            <v>7.4499999999999997E-2</v>
          </cell>
          <cell r="AC1375">
            <v>528950</v>
          </cell>
          <cell r="AD1375">
            <v>63474</v>
          </cell>
          <cell r="AE1375">
            <v>0.12</v>
          </cell>
          <cell r="AF1375">
            <v>44264</v>
          </cell>
          <cell r="AG1375" t="str">
            <v>DAP SZ</v>
          </cell>
          <cell r="AI1375" t="str">
            <v>CNY80,000</v>
          </cell>
          <cell r="AJ1375">
            <v>44271</v>
          </cell>
          <cell r="AK1375">
            <v>0.1</v>
          </cell>
          <cell r="AL1375">
            <v>710000</v>
          </cell>
          <cell r="AM1375">
            <v>44615</v>
          </cell>
          <cell r="AN1375" t="str">
            <v>Yes</v>
          </cell>
          <cell r="AO1375">
            <v>0.9</v>
          </cell>
          <cell r="AP1375">
            <v>6390000</v>
          </cell>
          <cell r="AQ1375">
            <v>44620</v>
          </cell>
          <cell r="AR1375">
            <v>44620</v>
          </cell>
          <cell r="AS1375">
            <v>0</v>
          </cell>
          <cell r="AT1375">
            <v>0</v>
          </cell>
          <cell r="AX1375" t="str">
            <v>Yes</v>
          </cell>
          <cell r="AZ1375" t="str">
            <v>Yes</v>
          </cell>
          <cell r="BA1375" t="str">
            <v>Yes</v>
          </cell>
        </row>
        <row r="1376">
          <cell r="A1376" t="str">
            <v>MAR 21</v>
          </cell>
          <cell r="B1376">
            <v>1226</v>
          </cell>
          <cell r="C1376" t="str">
            <v>C49SZX20210083SS</v>
          </cell>
          <cell r="D1376" t="str">
            <v>世启纳</v>
          </cell>
          <cell r="E1376" t="str">
            <v>YSM10</v>
          </cell>
          <cell r="F1376" t="str">
            <v>#03532</v>
          </cell>
          <cell r="G1376" t="e">
            <v>#REF!</v>
          </cell>
          <cell r="H1376" t="e">
            <v>#REF!</v>
          </cell>
          <cell r="I1376" t="str">
            <v>L-&gt;R</v>
          </cell>
          <cell r="J1376" t="str">
            <v>MVC</v>
          </cell>
          <cell r="K1376">
            <v>1</v>
          </cell>
          <cell r="L1376">
            <v>110727</v>
          </cell>
          <cell r="M1376" t="str">
            <v>MAR 22</v>
          </cell>
          <cell r="N1376">
            <v>44624</v>
          </cell>
          <cell r="O1376">
            <v>11116708</v>
          </cell>
          <cell r="P1376">
            <v>7100000</v>
          </cell>
          <cell r="Q1376">
            <v>44620</v>
          </cell>
          <cell r="R1376" t="str">
            <v>No</v>
          </cell>
          <cell r="S1376" t="str">
            <v>C49</v>
          </cell>
          <cell r="T1376" t="str">
            <v>SOUTH</v>
          </cell>
          <cell r="U1376" t="str">
            <v>深圳</v>
          </cell>
          <cell r="V1376" t="str">
            <v>SZ 深圳</v>
          </cell>
          <cell r="W1376" t="str">
            <v>SS</v>
          </cell>
          <cell r="X1376" t="str">
            <v>JPY</v>
          </cell>
          <cell r="Y1376">
            <v>7100000</v>
          </cell>
          <cell r="Z1376">
            <v>1</v>
          </cell>
          <cell r="AA1376">
            <v>7100000</v>
          </cell>
          <cell r="AB1376">
            <v>7.4499999999999997E-2</v>
          </cell>
          <cell r="AC1376">
            <v>528950</v>
          </cell>
          <cell r="AD1376">
            <v>63474</v>
          </cell>
          <cell r="AE1376">
            <v>0.12</v>
          </cell>
          <cell r="AF1376">
            <v>44264</v>
          </cell>
          <cell r="AG1376" t="str">
            <v>DAP SZ</v>
          </cell>
          <cell r="AI1376"/>
          <cell r="AJ1376">
            <v>44441</v>
          </cell>
          <cell r="AK1376">
            <v>0.1</v>
          </cell>
          <cell r="AL1376">
            <v>710000</v>
          </cell>
          <cell r="AM1376">
            <v>44615</v>
          </cell>
          <cell r="AN1376" t="str">
            <v>Yes</v>
          </cell>
          <cell r="AO1376">
            <v>0.9</v>
          </cell>
          <cell r="AP1376">
            <v>6390000</v>
          </cell>
          <cell r="AQ1376">
            <v>44620</v>
          </cell>
          <cell r="AR1376">
            <v>44620</v>
          </cell>
          <cell r="AS1376">
            <v>0</v>
          </cell>
          <cell r="AT1376">
            <v>0</v>
          </cell>
          <cell r="AX1376" t="str">
            <v>Yes</v>
          </cell>
          <cell r="AZ1376" t="str">
            <v>Yes</v>
          </cell>
          <cell r="BA1376" t="str">
            <v>Yes</v>
          </cell>
        </row>
        <row r="1377">
          <cell r="A1377" t="str">
            <v>MAR 21</v>
          </cell>
          <cell r="B1377">
            <v>1227</v>
          </cell>
          <cell r="C1377" t="str">
            <v>C49SZX20210035SX</v>
          </cell>
          <cell r="D1377" t="str">
            <v>巴科</v>
          </cell>
          <cell r="E1377" t="str">
            <v>YSM20R-2</v>
          </cell>
          <cell r="G1377" t="e">
            <v>#REF!</v>
          </cell>
          <cell r="H1377" t="e">
            <v>#REF!</v>
          </cell>
          <cell r="I1377" t="str">
            <v>L-&gt;R</v>
          </cell>
          <cell r="J1377" t="str">
            <v>No</v>
          </cell>
          <cell r="K1377">
            <v>1</v>
          </cell>
          <cell r="L1377" t="str">
            <v>110228(拆单110338)</v>
          </cell>
          <cell r="M1377" t="str">
            <v>JUN 21</v>
          </cell>
          <cell r="N1377">
            <v>44349</v>
          </cell>
          <cell r="O1377">
            <v>11116605</v>
          </cell>
          <cell r="P1377">
            <v>11000000</v>
          </cell>
          <cell r="Q1377">
            <v>44358</v>
          </cell>
          <cell r="R1377" t="str">
            <v>Yes</v>
          </cell>
          <cell r="S1377" t="str">
            <v>C49</v>
          </cell>
          <cell r="T1377" t="str">
            <v>SOUTH</v>
          </cell>
          <cell r="U1377" t="str">
            <v>深圳</v>
          </cell>
          <cell r="V1377" t="str">
            <v>SZ 深圳</v>
          </cell>
          <cell r="W1377" t="str">
            <v>SX</v>
          </cell>
          <cell r="X1377" t="str">
            <v>JPY</v>
          </cell>
          <cell r="Y1377">
            <v>11000000</v>
          </cell>
          <cell r="Z1377">
            <v>1</v>
          </cell>
          <cell r="AA1377">
            <v>11000000</v>
          </cell>
          <cell r="AB1377">
            <v>7.4499999999999997E-2</v>
          </cell>
          <cell r="AC1377">
            <v>819500</v>
          </cell>
          <cell r="AD1377">
            <v>98340</v>
          </cell>
          <cell r="AE1377">
            <v>0.12</v>
          </cell>
          <cell r="AF1377">
            <v>44264</v>
          </cell>
          <cell r="AG1377" t="str">
            <v>CIF HK</v>
          </cell>
          <cell r="AK1377">
            <v>0.1</v>
          </cell>
          <cell r="AL1377">
            <v>1100000</v>
          </cell>
          <cell r="AM1377">
            <v>44265</v>
          </cell>
          <cell r="AN1377" t="str">
            <v>Yes</v>
          </cell>
          <cell r="AO1377">
            <v>0.9</v>
          </cell>
          <cell r="AP1377">
            <v>9900000</v>
          </cell>
          <cell r="AQ1377">
            <v>44344</v>
          </cell>
          <cell r="AR1377">
            <v>44344</v>
          </cell>
          <cell r="AS1377">
            <v>0</v>
          </cell>
          <cell r="AT1377">
            <v>0</v>
          </cell>
          <cell r="AX1377" t="str">
            <v>Yes</v>
          </cell>
          <cell r="AZ1377" t="str">
            <v>Yes</v>
          </cell>
          <cell r="BA1377" t="str">
            <v>Yes</v>
          </cell>
        </row>
        <row r="1378">
          <cell r="A1378" t="str">
            <v>MAR 21</v>
          </cell>
          <cell r="B1378">
            <v>1228</v>
          </cell>
          <cell r="C1378" t="str">
            <v>C49SZX20210035SX</v>
          </cell>
          <cell r="D1378" t="str">
            <v>巴科</v>
          </cell>
          <cell r="E1378" t="str">
            <v>YSM20R-2</v>
          </cell>
          <cell r="G1378" t="e">
            <v>#REF!</v>
          </cell>
          <cell r="H1378" t="e">
            <v>#REF!</v>
          </cell>
          <cell r="I1378" t="str">
            <v>L-&gt;R</v>
          </cell>
          <cell r="J1378" t="str">
            <v>No</v>
          </cell>
          <cell r="K1378">
            <v>1</v>
          </cell>
          <cell r="L1378">
            <v>110346</v>
          </cell>
          <cell r="M1378" t="str">
            <v>JUN 21</v>
          </cell>
          <cell r="N1378">
            <v>44349</v>
          </cell>
          <cell r="O1378">
            <v>11116605</v>
          </cell>
          <cell r="P1378">
            <v>11000000</v>
          </cell>
          <cell r="Q1378">
            <v>44358</v>
          </cell>
          <cell r="R1378" t="str">
            <v>Yes</v>
          </cell>
          <cell r="S1378" t="str">
            <v>C49</v>
          </cell>
          <cell r="T1378" t="str">
            <v>SOUTH</v>
          </cell>
          <cell r="U1378" t="str">
            <v>深圳</v>
          </cell>
          <cell r="V1378" t="str">
            <v>SZ 深圳</v>
          </cell>
          <cell r="W1378" t="str">
            <v>SX</v>
          </cell>
          <cell r="X1378" t="str">
            <v>JPY</v>
          </cell>
          <cell r="Y1378">
            <v>11000000</v>
          </cell>
          <cell r="Z1378">
            <v>1</v>
          </cell>
          <cell r="AA1378">
            <v>11000000</v>
          </cell>
          <cell r="AB1378">
            <v>7.4499999999999997E-2</v>
          </cell>
          <cell r="AC1378">
            <v>819500</v>
          </cell>
          <cell r="AD1378">
            <v>98340</v>
          </cell>
          <cell r="AE1378">
            <v>0.12</v>
          </cell>
          <cell r="AF1378">
            <v>44264</v>
          </cell>
          <cell r="AG1378" t="str">
            <v>CIF HK</v>
          </cell>
          <cell r="AK1378">
            <v>0.1</v>
          </cell>
          <cell r="AL1378">
            <v>1100000</v>
          </cell>
          <cell r="AM1378">
            <v>44266</v>
          </cell>
          <cell r="AN1378" t="str">
            <v>Yes</v>
          </cell>
          <cell r="AO1378">
            <v>0.9</v>
          </cell>
          <cell r="AP1378">
            <v>9900000</v>
          </cell>
          <cell r="AQ1378">
            <v>44344</v>
          </cell>
          <cell r="AR1378">
            <v>44344</v>
          </cell>
          <cell r="AS1378">
            <v>0</v>
          </cell>
          <cell r="AT1378">
            <v>0</v>
          </cell>
          <cell r="AX1378" t="str">
            <v>Yes</v>
          </cell>
          <cell r="AZ1378" t="str">
            <v>Yes</v>
          </cell>
          <cell r="BA1378" t="str">
            <v>Yes</v>
          </cell>
        </row>
        <row r="1379">
          <cell r="A1379" t="str">
            <v>MAR 21</v>
          </cell>
          <cell r="B1379">
            <v>1229</v>
          </cell>
          <cell r="C1379" t="str">
            <v>C49SZX20210035SX</v>
          </cell>
          <cell r="D1379" t="str">
            <v>巴科</v>
          </cell>
          <cell r="E1379" t="str">
            <v>YSM20R-2</v>
          </cell>
          <cell r="G1379" t="e">
            <v>#REF!</v>
          </cell>
          <cell r="H1379" t="e">
            <v>#REF!</v>
          </cell>
          <cell r="I1379" t="str">
            <v>L-&gt;R</v>
          </cell>
          <cell r="J1379" t="str">
            <v>No</v>
          </cell>
          <cell r="K1379">
            <v>1</v>
          </cell>
          <cell r="L1379">
            <v>110228</v>
          </cell>
          <cell r="M1379" t="str">
            <v>JUN 21</v>
          </cell>
          <cell r="N1379">
            <v>44349</v>
          </cell>
          <cell r="O1379">
            <v>11116605</v>
          </cell>
          <cell r="P1379">
            <v>11000000</v>
          </cell>
          <cell r="Q1379">
            <v>44358</v>
          </cell>
          <cell r="R1379" t="str">
            <v>Yes</v>
          </cell>
          <cell r="S1379" t="str">
            <v>C49</v>
          </cell>
          <cell r="T1379" t="str">
            <v>SOUTH</v>
          </cell>
          <cell r="U1379" t="str">
            <v>深圳</v>
          </cell>
          <cell r="V1379" t="str">
            <v>SZ 深圳</v>
          </cell>
          <cell r="W1379" t="str">
            <v>SX</v>
          </cell>
          <cell r="X1379" t="str">
            <v>JPY</v>
          </cell>
          <cell r="Y1379">
            <v>11000000</v>
          </cell>
          <cell r="Z1379">
            <v>1</v>
          </cell>
          <cell r="AA1379">
            <v>11000000</v>
          </cell>
          <cell r="AB1379">
            <v>7.4499999999999997E-2</v>
          </cell>
          <cell r="AC1379">
            <v>819500</v>
          </cell>
          <cell r="AD1379">
            <v>98340</v>
          </cell>
          <cell r="AE1379">
            <v>0.12</v>
          </cell>
          <cell r="AF1379">
            <v>44264</v>
          </cell>
          <cell r="AG1379" t="str">
            <v>CIF HK</v>
          </cell>
          <cell r="AK1379">
            <v>0.1</v>
          </cell>
          <cell r="AL1379">
            <v>1100000</v>
          </cell>
          <cell r="AM1379">
            <v>44267</v>
          </cell>
          <cell r="AN1379" t="str">
            <v>Yes</v>
          </cell>
          <cell r="AO1379">
            <v>0.9</v>
          </cell>
          <cell r="AP1379">
            <v>9900000</v>
          </cell>
          <cell r="AQ1379">
            <v>44344</v>
          </cell>
          <cell r="AR1379">
            <v>44344</v>
          </cell>
          <cell r="AS1379">
            <v>0</v>
          </cell>
          <cell r="AT1379">
            <v>0</v>
          </cell>
          <cell r="AX1379" t="str">
            <v>Yes</v>
          </cell>
          <cell r="AZ1379" t="str">
            <v>Yes</v>
          </cell>
          <cell r="BA1379" t="str">
            <v>Yes</v>
          </cell>
        </row>
        <row r="1380">
          <cell r="A1380" t="str">
            <v>MAR 21</v>
          </cell>
          <cell r="B1380">
            <v>1230</v>
          </cell>
          <cell r="C1380" t="str">
            <v>C49SZX20210035SX</v>
          </cell>
          <cell r="D1380" t="str">
            <v>巴科</v>
          </cell>
          <cell r="E1380" t="str">
            <v>YSM20R-2</v>
          </cell>
          <cell r="G1380" t="e">
            <v>#REF!</v>
          </cell>
          <cell r="H1380" t="e">
            <v>#REF!</v>
          </cell>
          <cell r="I1380" t="str">
            <v>L-&gt;R</v>
          </cell>
          <cell r="J1380" t="str">
            <v>No</v>
          </cell>
          <cell r="K1380">
            <v>1</v>
          </cell>
          <cell r="L1380">
            <v>110228</v>
          </cell>
          <cell r="M1380" t="str">
            <v>JUN 21</v>
          </cell>
          <cell r="N1380">
            <v>44349</v>
          </cell>
          <cell r="O1380">
            <v>11116605</v>
          </cell>
          <cell r="P1380">
            <v>11000000</v>
          </cell>
          <cell r="Q1380">
            <v>44358</v>
          </cell>
          <cell r="R1380" t="str">
            <v>Yes</v>
          </cell>
          <cell r="S1380" t="str">
            <v>C49</v>
          </cell>
          <cell r="T1380" t="str">
            <v>SOUTH</v>
          </cell>
          <cell r="U1380" t="str">
            <v>深圳</v>
          </cell>
          <cell r="V1380" t="str">
            <v>SZ 深圳</v>
          </cell>
          <cell r="W1380" t="str">
            <v>SX</v>
          </cell>
          <cell r="X1380" t="str">
            <v>JPY</v>
          </cell>
          <cell r="Y1380">
            <v>11000000</v>
          </cell>
          <cell r="Z1380">
            <v>1</v>
          </cell>
          <cell r="AA1380">
            <v>11000000</v>
          </cell>
          <cell r="AB1380">
            <v>7.4499999999999997E-2</v>
          </cell>
          <cell r="AC1380">
            <v>819500</v>
          </cell>
          <cell r="AD1380">
            <v>98340</v>
          </cell>
          <cell r="AE1380">
            <v>0.12</v>
          </cell>
          <cell r="AF1380">
            <v>44264</v>
          </cell>
          <cell r="AG1380" t="str">
            <v>CIF HK</v>
          </cell>
          <cell r="AK1380">
            <v>0.1</v>
          </cell>
          <cell r="AL1380">
            <v>1100000</v>
          </cell>
          <cell r="AM1380">
            <v>44268</v>
          </cell>
          <cell r="AN1380" t="str">
            <v>Yes</v>
          </cell>
          <cell r="AO1380">
            <v>0.9</v>
          </cell>
          <cell r="AP1380">
            <v>9900000</v>
          </cell>
          <cell r="AQ1380">
            <v>44344</v>
          </cell>
          <cell r="AR1380">
            <v>44344</v>
          </cell>
          <cell r="AS1380">
            <v>0</v>
          </cell>
          <cell r="AT1380">
            <v>0</v>
          </cell>
          <cell r="AX1380" t="str">
            <v>Yes</v>
          </cell>
          <cell r="AZ1380" t="str">
            <v>Yes</v>
          </cell>
          <cell r="BA1380" t="str">
            <v>Yes</v>
          </cell>
        </row>
        <row r="1381">
          <cell r="A1381" t="str">
            <v>MAR 21</v>
          </cell>
          <cell r="B1381">
            <v>1231</v>
          </cell>
          <cell r="C1381" t="str">
            <v>C49SZX20210035SX</v>
          </cell>
          <cell r="D1381" t="str">
            <v>巴科</v>
          </cell>
          <cell r="E1381" t="str">
            <v>YSM20R-2</v>
          </cell>
          <cell r="G1381" t="e">
            <v>#REF!</v>
          </cell>
          <cell r="H1381" t="e">
            <v>#REF!</v>
          </cell>
          <cell r="I1381" t="str">
            <v>L-&gt;R</v>
          </cell>
          <cell r="J1381" t="str">
            <v>No</v>
          </cell>
          <cell r="K1381">
            <v>1</v>
          </cell>
          <cell r="L1381">
            <v>110228</v>
          </cell>
          <cell r="M1381" t="str">
            <v>JUN 21</v>
          </cell>
          <cell r="N1381">
            <v>44349</v>
          </cell>
          <cell r="O1381">
            <v>11116605</v>
          </cell>
          <cell r="P1381">
            <v>11000000</v>
          </cell>
          <cell r="Q1381">
            <v>44358</v>
          </cell>
          <cell r="R1381" t="str">
            <v>Yes</v>
          </cell>
          <cell r="S1381" t="str">
            <v>C49</v>
          </cell>
          <cell r="T1381" t="str">
            <v>SOUTH</v>
          </cell>
          <cell r="U1381" t="str">
            <v>深圳</v>
          </cell>
          <cell r="V1381" t="str">
            <v>SZ 深圳</v>
          </cell>
          <cell r="W1381" t="str">
            <v>SX</v>
          </cell>
          <cell r="X1381" t="str">
            <v>JPY</v>
          </cell>
          <cell r="Y1381">
            <v>11000000</v>
          </cell>
          <cell r="Z1381">
            <v>1</v>
          </cell>
          <cell r="AA1381">
            <v>11000000</v>
          </cell>
          <cell r="AB1381">
            <v>7.4499999999999997E-2</v>
          </cell>
          <cell r="AC1381">
            <v>819500</v>
          </cell>
          <cell r="AD1381">
            <v>98340</v>
          </cell>
          <cell r="AE1381">
            <v>0.12</v>
          </cell>
          <cell r="AF1381">
            <v>44264</v>
          </cell>
          <cell r="AG1381" t="str">
            <v>CIF HK</v>
          </cell>
          <cell r="AK1381">
            <v>0.1</v>
          </cell>
          <cell r="AL1381">
            <v>1100000</v>
          </cell>
          <cell r="AM1381">
            <v>44269</v>
          </cell>
          <cell r="AN1381" t="str">
            <v>Yes</v>
          </cell>
          <cell r="AO1381">
            <v>0.9</v>
          </cell>
          <cell r="AP1381">
            <v>9900000</v>
          </cell>
          <cell r="AQ1381">
            <v>44344</v>
          </cell>
          <cell r="AR1381">
            <v>44344</v>
          </cell>
          <cell r="AS1381">
            <v>0</v>
          </cell>
          <cell r="AT1381">
            <v>0</v>
          </cell>
          <cell r="AX1381" t="str">
            <v>Yes</v>
          </cell>
          <cell r="AZ1381" t="str">
            <v>Yes</v>
          </cell>
          <cell r="BA1381" t="str">
            <v>Yes</v>
          </cell>
        </row>
        <row r="1382">
          <cell r="A1382" t="str">
            <v>MAR 21</v>
          </cell>
          <cell r="B1382">
            <v>1232</v>
          </cell>
          <cell r="C1382" t="str">
            <v>C49SZX20210035SX</v>
          </cell>
          <cell r="D1382" t="str">
            <v>巴科</v>
          </cell>
          <cell r="E1382" t="str">
            <v>YSM20R-2</v>
          </cell>
          <cell r="G1382" t="e">
            <v>#REF!</v>
          </cell>
          <cell r="H1382" t="e">
            <v>#REF!</v>
          </cell>
          <cell r="I1382" t="str">
            <v>L-&gt;R</v>
          </cell>
          <cell r="J1382" t="str">
            <v>No</v>
          </cell>
          <cell r="K1382">
            <v>1</v>
          </cell>
          <cell r="L1382">
            <v>110228</v>
          </cell>
          <cell r="M1382" t="str">
            <v>JUN 21</v>
          </cell>
          <cell r="N1382">
            <v>44349</v>
          </cell>
          <cell r="O1382">
            <v>11116605</v>
          </cell>
          <cell r="P1382">
            <v>11000000</v>
          </cell>
          <cell r="Q1382">
            <v>44358</v>
          </cell>
          <cell r="R1382" t="str">
            <v>Yes</v>
          </cell>
          <cell r="S1382" t="str">
            <v>C49</v>
          </cell>
          <cell r="T1382" t="str">
            <v>SOUTH</v>
          </cell>
          <cell r="U1382" t="str">
            <v>深圳</v>
          </cell>
          <cell r="V1382" t="str">
            <v>SZ 深圳</v>
          </cell>
          <cell r="W1382" t="str">
            <v>SX</v>
          </cell>
          <cell r="X1382" t="str">
            <v>JPY</v>
          </cell>
          <cell r="Y1382">
            <v>11000000</v>
          </cell>
          <cell r="Z1382">
            <v>1</v>
          </cell>
          <cell r="AA1382">
            <v>11000000</v>
          </cell>
          <cell r="AB1382">
            <v>7.4499999999999997E-2</v>
          </cell>
          <cell r="AC1382">
            <v>819500</v>
          </cell>
          <cell r="AD1382">
            <v>98340</v>
          </cell>
          <cell r="AE1382">
            <v>0.12</v>
          </cell>
          <cell r="AF1382">
            <v>44264</v>
          </cell>
          <cell r="AG1382" t="str">
            <v>CIF HK</v>
          </cell>
          <cell r="AK1382">
            <v>0.1</v>
          </cell>
          <cell r="AL1382">
            <v>1100000</v>
          </cell>
          <cell r="AM1382">
            <v>44270</v>
          </cell>
          <cell r="AN1382" t="str">
            <v>Yes</v>
          </cell>
          <cell r="AO1382">
            <v>0.9</v>
          </cell>
          <cell r="AP1382">
            <v>9900000</v>
          </cell>
          <cell r="AQ1382">
            <v>44344</v>
          </cell>
          <cell r="AR1382">
            <v>44344</v>
          </cell>
          <cell r="AS1382">
            <v>0</v>
          </cell>
          <cell r="AT1382">
            <v>0</v>
          </cell>
          <cell r="AX1382" t="str">
            <v>Yes</v>
          </cell>
          <cell r="AZ1382" t="str">
            <v>Yes</v>
          </cell>
          <cell r="BA1382" t="str">
            <v>Yes</v>
          </cell>
        </row>
        <row r="1383">
          <cell r="A1383" t="str">
            <v>MAR 21</v>
          </cell>
          <cell r="B1383">
            <v>1233</v>
          </cell>
          <cell r="C1383" t="str">
            <v>C49SZX20210035SX</v>
          </cell>
          <cell r="D1383" t="str">
            <v>巴科</v>
          </cell>
          <cell r="E1383" t="str">
            <v>YSM20R-2</v>
          </cell>
          <cell r="G1383" t="e">
            <v>#REF!</v>
          </cell>
          <cell r="H1383" t="e">
            <v>#REF!</v>
          </cell>
          <cell r="I1383" t="str">
            <v>L-&gt;R</v>
          </cell>
          <cell r="J1383" t="str">
            <v>No</v>
          </cell>
          <cell r="K1383">
            <v>1</v>
          </cell>
          <cell r="L1383">
            <v>110416</v>
          </cell>
          <cell r="M1383" t="str">
            <v>JUN 21</v>
          </cell>
          <cell r="N1383">
            <v>44349</v>
          </cell>
          <cell r="O1383">
            <v>11116605</v>
          </cell>
          <cell r="P1383">
            <v>11000000</v>
          </cell>
          <cell r="Q1383">
            <v>44358</v>
          </cell>
          <cell r="R1383" t="str">
            <v>Yes</v>
          </cell>
          <cell r="S1383" t="str">
            <v>C49</v>
          </cell>
          <cell r="T1383" t="str">
            <v>SOUTH</v>
          </cell>
          <cell r="U1383" t="str">
            <v>深圳</v>
          </cell>
          <cell r="V1383" t="str">
            <v>SZ 深圳</v>
          </cell>
          <cell r="W1383" t="str">
            <v>SX</v>
          </cell>
          <cell r="X1383" t="str">
            <v>JPY</v>
          </cell>
          <cell r="Y1383">
            <v>11000000</v>
          </cell>
          <cell r="Z1383">
            <v>1</v>
          </cell>
          <cell r="AA1383">
            <v>11000000</v>
          </cell>
          <cell r="AB1383">
            <v>7.4499999999999997E-2</v>
          </cell>
          <cell r="AC1383">
            <v>819500</v>
          </cell>
          <cell r="AD1383">
            <v>98340</v>
          </cell>
          <cell r="AE1383">
            <v>0.12</v>
          </cell>
          <cell r="AF1383">
            <v>44264</v>
          </cell>
          <cell r="AG1383" t="str">
            <v>CIF HK</v>
          </cell>
          <cell r="AK1383">
            <v>0.1</v>
          </cell>
          <cell r="AL1383">
            <v>1100000</v>
          </cell>
          <cell r="AM1383">
            <v>44271</v>
          </cell>
          <cell r="AN1383" t="str">
            <v>Yes</v>
          </cell>
          <cell r="AO1383">
            <v>0.9</v>
          </cell>
          <cell r="AP1383">
            <v>9900000</v>
          </cell>
          <cell r="AQ1383">
            <v>44344</v>
          </cell>
          <cell r="AR1383">
            <v>44344</v>
          </cell>
          <cell r="AS1383">
            <v>0</v>
          </cell>
          <cell r="AT1383">
            <v>0</v>
          </cell>
          <cell r="AX1383" t="str">
            <v>Yes</v>
          </cell>
          <cell r="AZ1383" t="str">
            <v>Yes</v>
          </cell>
          <cell r="BA1383" t="str">
            <v>Yes</v>
          </cell>
        </row>
        <row r="1384">
          <cell r="A1384" t="str">
            <v>MAR 21</v>
          </cell>
          <cell r="B1384">
            <v>1234</v>
          </cell>
          <cell r="C1384" t="str">
            <v>C49SZX20210035SX</v>
          </cell>
          <cell r="D1384" t="str">
            <v>巴科</v>
          </cell>
          <cell r="E1384" t="str">
            <v>YSM20R-2</v>
          </cell>
          <cell r="G1384" t="e">
            <v>#REF!</v>
          </cell>
          <cell r="H1384" t="e">
            <v>#REF!</v>
          </cell>
          <cell r="I1384" t="str">
            <v>L-&gt;R</v>
          </cell>
          <cell r="J1384" t="str">
            <v>No</v>
          </cell>
          <cell r="K1384">
            <v>1</v>
          </cell>
          <cell r="L1384">
            <v>110228</v>
          </cell>
          <cell r="M1384" t="str">
            <v>JUN 21</v>
          </cell>
          <cell r="N1384">
            <v>44349</v>
          </cell>
          <cell r="O1384">
            <v>11116605</v>
          </cell>
          <cell r="P1384">
            <v>11000000</v>
          </cell>
          <cell r="Q1384">
            <v>44358</v>
          </cell>
          <cell r="R1384" t="str">
            <v>Yes</v>
          </cell>
          <cell r="S1384" t="str">
            <v>C49</v>
          </cell>
          <cell r="T1384" t="str">
            <v>SOUTH</v>
          </cell>
          <cell r="U1384" t="str">
            <v>深圳</v>
          </cell>
          <cell r="V1384" t="str">
            <v>SZ 深圳</v>
          </cell>
          <cell r="W1384" t="str">
            <v>SX</v>
          </cell>
          <cell r="X1384" t="str">
            <v>JPY</v>
          </cell>
          <cell r="Y1384">
            <v>11000000</v>
          </cell>
          <cell r="Z1384">
            <v>1</v>
          </cell>
          <cell r="AA1384">
            <v>11000000</v>
          </cell>
          <cell r="AB1384">
            <v>7.4499999999999997E-2</v>
          </cell>
          <cell r="AC1384">
            <v>819500</v>
          </cell>
          <cell r="AD1384">
            <v>98340</v>
          </cell>
          <cell r="AE1384">
            <v>0.12</v>
          </cell>
          <cell r="AF1384">
            <v>44264</v>
          </cell>
          <cell r="AG1384" t="str">
            <v>CIF HK</v>
          </cell>
          <cell r="AK1384">
            <v>0.1</v>
          </cell>
          <cell r="AL1384">
            <v>1100000</v>
          </cell>
          <cell r="AM1384">
            <v>44272</v>
          </cell>
          <cell r="AN1384" t="str">
            <v>Yes</v>
          </cell>
          <cell r="AO1384">
            <v>0.9</v>
          </cell>
          <cell r="AP1384">
            <v>9900000</v>
          </cell>
          <cell r="AQ1384">
            <v>44344</v>
          </cell>
          <cell r="AR1384">
            <v>44344</v>
          </cell>
          <cell r="AS1384">
            <v>0</v>
          </cell>
          <cell r="AT1384">
            <v>0</v>
          </cell>
          <cell r="AX1384" t="str">
            <v>Yes</v>
          </cell>
          <cell r="AZ1384" t="str">
            <v>Yes</v>
          </cell>
          <cell r="BA1384" t="str">
            <v>Yes</v>
          </cell>
        </row>
        <row r="1385">
          <cell r="A1385" t="str">
            <v>MAR 21</v>
          </cell>
          <cell r="B1385">
            <v>1235</v>
          </cell>
          <cell r="C1385" t="str">
            <v>C49SZX20210035SX</v>
          </cell>
          <cell r="D1385" t="str">
            <v>巴科</v>
          </cell>
          <cell r="E1385" t="str">
            <v>YSM20R-2</v>
          </cell>
          <cell r="G1385" t="e">
            <v>#REF!</v>
          </cell>
          <cell r="H1385" t="e">
            <v>#REF!</v>
          </cell>
          <cell r="I1385" t="str">
            <v>L-&gt;R</v>
          </cell>
          <cell r="J1385" t="str">
            <v>No</v>
          </cell>
          <cell r="K1385">
            <v>1</v>
          </cell>
          <cell r="L1385">
            <v>110416</v>
          </cell>
          <cell r="M1385" t="str">
            <v>JUN 21</v>
          </cell>
          <cell r="N1385">
            <v>44349</v>
          </cell>
          <cell r="O1385">
            <v>11116604</v>
          </cell>
          <cell r="P1385">
            <v>11000000</v>
          </cell>
          <cell r="Q1385">
            <v>44358</v>
          </cell>
          <cell r="R1385" t="str">
            <v>Yes</v>
          </cell>
          <cell r="S1385" t="str">
            <v>C49</v>
          </cell>
          <cell r="T1385" t="str">
            <v>SOUTH</v>
          </cell>
          <cell r="U1385" t="str">
            <v>深圳</v>
          </cell>
          <cell r="V1385" t="str">
            <v>SZ 深圳</v>
          </cell>
          <cell r="W1385" t="str">
            <v>SX</v>
          </cell>
          <cell r="X1385" t="str">
            <v>JPY</v>
          </cell>
          <cell r="Y1385">
            <v>11000000</v>
          </cell>
          <cell r="Z1385">
            <v>1</v>
          </cell>
          <cell r="AA1385">
            <v>11000000</v>
          </cell>
          <cell r="AB1385">
            <v>7.4499999999999997E-2</v>
          </cell>
          <cell r="AC1385">
            <v>819500</v>
          </cell>
          <cell r="AD1385">
            <v>98340</v>
          </cell>
          <cell r="AE1385">
            <v>0.12</v>
          </cell>
          <cell r="AF1385">
            <v>44264</v>
          </cell>
          <cell r="AG1385" t="str">
            <v>CIF HK</v>
          </cell>
          <cell r="AK1385">
            <v>0.1</v>
          </cell>
          <cell r="AL1385">
            <v>1100000</v>
          </cell>
          <cell r="AM1385">
            <v>44273</v>
          </cell>
          <cell r="AN1385" t="str">
            <v>Yes</v>
          </cell>
          <cell r="AO1385">
            <v>0.9</v>
          </cell>
          <cell r="AP1385">
            <v>9900000</v>
          </cell>
          <cell r="AQ1385">
            <v>44344</v>
          </cell>
          <cell r="AR1385">
            <v>44344</v>
          </cell>
          <cell r="AS1385">
            <v>0</v>
          </cell>
          <cell r="AT1385">
            <v>0</v>
          </cell>
          <cell r="AX1385" t="str">
            <v>Yes</v>
          </cell>
          <cell r="AZ1385" t="str">
            <v>Yes</v>
          </cell>
          <cell r="BA1385" t="str">
            <v>Yes</v>
          </cell>
        </row>
        <row r="1386">
          <cell r="A1386" t="str">
            <v>MAR 21</v>
          </cell>
          <cell r="B1386">
            <v>1236</v>
          </cell>
          <cell r="C1386" t="str">
            <v>C49SZX20210035SX</v>
          </cell>
          <cell r="D1386" t="str">
            <v>巴科</v>
          </cell>
          <cell r="E1386" t="str">
            <v>YSM20R-2</v>
          </cell>
          <cell r="G1386" t="e">
            <v>#REF!</v>
          </cell>
          <cell r="H1386" t="e">
            <v>#REF!</v>
          </cell>
          <cell r="I1386" t="str">
            <v>L-&gt;R</v>
          </cell>
          <cell r="J1386" t="str">
            <v>No</v>
          </cell>
          <cell r="K1386">
            <v>1</v>
          </cell>
          <cell r="L1386">
            <v>110228</v>
          </cell>
          <cell r="M1386" t="str">
            <v>JUN 21</v>
          </cell>
          <cell r="N1386">
            <v>44349</v>
          </cell>
          <cell r="O1386">
            <v>11116604</v>
          </cell>
          <cell r="P1386">
            <v>11000000</v>
          </cell>
          <cell r="Q1386">
            <v>44358</v>
          </cell>
          <cell r="R1386" t="str">
            <v>Yes</v>
          </cell>
          <cell r="S1386" t="str">
            <v>C49</v>
          </cell>
          <cell r="T1386" t="str">
            <v>SOUTH</v>
          </cell>
          <cell r="U1386" t="str">
            <v>深圳</v>
          </cell>
          <cell r="V1386" t="str">
            <v>SZ 深圳</v>
          </cell>
          <cell r="W1386" t="str">
            <v>SX</v>
          </cell>
          <cell r="X1386" t="str">
            <v>JPY</v>
          </cell>
          <cell r="Y1386">
            <v>11000000</v>
          </cell>
          <cell r="Z1386">
            <v>1</v>
          </cell>
          <cell r="AA1386">
            <v>11000000</v>
          </cell>
          <cell r="AB1386">
            <v>7.4499999999999997E-2</v>
          </cell>
          <cell r="AC1386">
            <v>819500</v>
          </cell>
          <cell r="AD1386">
            <v>98340</v>
          </cell>
          <cell r="AE1386">
            <v>0.12</v>
          </cell>
          <cell r="AF1386">
            <v>44264</v>
          </cell>
          <cell r="AG1386" t="str">
            <v>CIF HK</v>
          </cell>
          <cell r="AK1386">
            <v>0.1</v>
          </cell>
          <cell r="AL1386">
            <v>1100000</v>
          </cell>
          <cell r="AM1386">
            <v>44274</v>
          </cell>
          <cell r="AN1386" t="str">
            <v>Yes</v>
          </cell>
          <cell r="AO1386">
            <v>0.9</v>
          </cell>
          <cell r="AP1386">
            <v>9900000</v>
          </cell>
          <cell r="AQ1386">
            <v>44344</v>
          </cell>
          <cell r="AR1386">
            <v>44344</v>
          </cell>
          <cell r="AS1386">
            <v>0</v>
          </cell>
          <cell r="AT1386">
            <v>0</v>
          </cell>
          <cell r="AX1386" t="str">
            <v>Yes</v>
          </cell>
          <cell r="AZ1386" t="str">
            <v>Yes</v>
          </cell>
          <cell r="BA1386" t="str">
            <v>Yes</v>
          </cell>
        </row>
        <row r="1387">
          <cell r="A1387" t="str">
            <v>MAR 21</v>
          </cell>
          <cell r="B1387">
            <v>1237</v>
          </cell>
          <cell r="C1387" t="str">
            <v>C49SZX20210035SX</v>
          </cell>
          <cell r="D1387" t="str">
            <v>巴科</v>
          </cell>
          <cell r="E1387" t="str">
            <v>YSM20R-2</v>
          </cell>
          <cell r="G1387" t="e">
            <v>#REF!</v>
          </cell>
          <cell r="H1387" t="e">
            <v>#REF!</v>
          </cell>
          <cell r="I1387" t="str">
            <v>L-&gt;R</v>
          </cell>
          <cell r="J1387" t="str">
            <v>No</v>
          </cell>
          <cell r="K1387">
            <v>1</v>
          </cell>
          <cell r="L1387">
            <v>110416</v>
          </cell>
          <cell r="M1387" t="str">
            <v>JUN 21</v>
          </cell>
          <cell r="N1387">
            <v>44349</v>
          </cell>
          <cell r="O1387">
            <v>11116604</v>
          </cell>
          <cell r="P1387">
            <v>11000000</v>
          </cell>
          <cell r="Q1387">
            <v>44358</v>
          </cell>
          <cell r="R1387" t="str">
            <v>Yes</v>
          </cell>
          <cell r="S1387" t="str">
            <v>C49</v>
          </cell>
          <cell r="T1387" t="str">
            <v>SOUTH</v>
          </cell>
          <cell r="U1387" t="str">
            <v>深圳</v>
          </cell>
          <cell r="V1387" t="str">
            <v>SZ 深圳</v>
          </cell>
          <cell r="W1387" t="str">
            <v>SX</v>
          </cell>
          <cell r="X1387" t="str">
            <v>JPY</v>
          </cell>
          <cell r="Y1387">
            <v>11000000</v>
          </cell>
          <cell r="Z1387">
            <v>1</v>
          </cell>
          <cell r="AA1387">
            <v>11000000</v>
          </cell>
          <cell r="AB1387">
            <v>7.4499999999999997E-2</v>
          </cell>
          <cell r="AC1387">
            <v>819500</v>
          </cell>
          <cell r="AD1387">
            <v>98340</v>
          </cell>
          <cell r="AE1387">
            <v>0.12</v>
          </cell>
          <cell r="AF1387">
            <v>44264</v>
          </cell>
          <cell r="AG1387" t="str">
            <v>CIF HK</v>
          </cell>
          <cell r="AK1387">
            <v>0.1</v>
          </cell>
          <cell r="AL1387">
            <v>1100000</v>
          </cell>
          <cell r="AM1387">
            <v>44275</v>
          </cell>
          <cell r="AN1387" t="str">
            <v>Yes</v>
          </cell>
          <cell r="AO1387">
            <v>0.9</v>
          </cell>
          <cell r="AP1387">
            <v>9900000</v>
          </cell>
          <cell r="AQ1387">
            <v>44344</v>
          </cell>
          <cell r="AR1387">
            <v>44344</v>
          </cell>
          <cell r="AS1387">
            <v>0</v>
          </cell>
          <cell r="AT1387">
            <v>0</v>
          </cell>
          <cell r="AX1387" t="str">
            <v>Yes</v>
          </cell>
          <cell r="AZ1387" t="str">
            <v>Yes</v>
          </cell>
          <cell r="BA1387" t="str">
            <v>Yes</v>
          </cell>
        </row>
        <row r="1388">
          <cell r="A1388" t="str">
            <v>MAR 21</v>
          </cell>
          <cell r="B1388">
            <v>1238</v>
          </cell>
          <cell r="C1388" t="str">
            <v>C49SZX20210035SX</v>
          </cell>
          <cell r="D1388" t="str">
            <v>巴科</v>
          </cell>
          <cell r="E1388" t="str">
            <v>YSM20R-2</v>
          </cell>
          <cell r="G1388" t="e">
            <v>#REF!</v>
          </cell>
          <cell r="H1388" t="e">
            <v>#REF!</v>
          </cell>
          <cell r="I1388" t="str">
            <v>L-&gt;R</v>
          </cell>
          <cell r="J1388" t="str">
            <v>No</v>
          </cell>
          <cell r="K1388">
            <v>1</v>
          </cell>
          <cell r="L1388" t="str">
            <v>110228(拆单110338)</v>
          </cell>
          <cell r="M1388" t="str">
            <v>JUN 21</v>
          </cell>
          <cell r="N1388">
            <v>44349</v>
          </cell>
          <cell r="O1388">
            <v>11116604</v>
          </cell>
          <cell r="P1388">
            <v>11000000</v>
          </cell>
          <cell r="Q1388">
            <v>44358</v>
          </cell>
          <cell r="R1388" t="str">
            <v>Yes</v>
          </cell>
          <cell r="S1388" t="str">
            <v>C49</v>
          </cell>
          <cell r="T1388" t="str">
            <v>SOUTH</v>
          </cell>
          <cell r="U1388" t="str">
            <v>深圳</v>
          </cell>
          <cell r="V1388" t="str">
            <v>SZ 深圳</v>
          </cell>
          <cell r="W1388" t="str">
            <v>SX</v>
          </cell>
          <cell r="X1388" t="str">
            <v>JPY</v>
          </cell>
          <cell r="Y1388">
            <v>11000000</v>
          </cell>
          <cell r="Z1388">
            <v>1</v>
          </cell>
          <cell r="AA1388">
            <v>11000000</v>
          </cell>
          <cell r="AB1388">
            <v>7.4499999999999997E-2</v>
          </cell>
          <cell r="AC1388">
            <v>819500</v>
          </cell>
          <cell r="AD1388">
            <v>98340</v>
          </cell>
          <cell r="AE1388">
            <v>0.12</v>
          </cell>
          <cell r="AF1388">
            <v>44264</v>
          </cell>
          <cell r="AG1388" t="str">
            <v>CIF HK</v>
          </cell>
          <cell r="AK1388">
            <v>0.1</v>
          </cell>
          <cell r="AL1388">
            <v>1100000</v>
          </cell>
          <cell r="AM1388">
            <v>44276</v>
          </cell>
          <cell r="AN1388" t="str">
            <v>Yes</v>
          </cell>
          <cell r="AO1388">
            <v>0.9</v>
          </cell>
          <cell r="AP1388">
            <v>9900000</v>
          </cell>
          <cell r="AQ1388">
            <v>44344</v>
          </cell>
          <cell r="AR1388">
            <v>44344</v>
          </cell>
          <cell r="AS1388">
            <v>0</v>
          </cell>
          <cell r="AT1388">
            <v>0</v>
          </cell>
          <cell r="AX1388" t="str">
            <v>Yes</v>
          </cell>
          <cell r="AZ1388" t="str">
            <v>Yes</v>
          </cell>
          <cell r="BA1388" t="str">
            <v>Yes</v>
          </cell>
        </row>
        <row r="1389">
          <cell r="A1389" t="str">
            <v>MAR 21</v>
          </cell>
          <cell r="B1389">
            <v>1239</v>
          </cell>
          <cell r="C1389" t="str">
            <v>C49SZX20210035SX</v>
          </cell>
          <cell r="D1389" t="str">
            <v>巴科</v>
          </cell>
          <cell r="E1389" t="str">
            <v>YSM20R-2</v>
          </cell>
          <cell r="G1389" t="e">
            <v>#REF!</v>
          </cell>
          <cell r="H1389" t="e">
            <v>#REF!</v>
          </cell>
          <cell r="I1389" t="str">
            <v>L-&gt;R</v>
          </cell>
          <cell r="J1389" t="str">
            <v>No</v>
          </cell>
          <cell r="K1389">
            <v>1</v>
          </cell>
          <cell r="L1389">
            <v>110228</v>
          </cell>
          <cell r="M1389" t="str">
            <v>JUN 21</v>
          </cell>
          <cell r="N1389">
            <v>44349</v>
          </cell>
          <cell r="O1389">
            <v>11116604</v>
          </cell>
          <cell r="P1389">
            <v>11000000</v>
          </cell>
          <cell r="Q1389">
            <v>44358</v>
          </cell>
          <cell r="R1389" t="str">
            <v>Yes</v>
          </cell>
          <cell r="S1389" t="str">
            <v>C49</v>
          </cell>
          <cell r="T1389" t="str">
            <v>SOUTH</v>
          </cell>
          <cell r="U1389" t="str">
            <v>深圳</v>
          </cell>
          <cell r="V1389" t="str">
            <v>SZ 深圳</v>
          </cell>
          <cell r="W1389" t="str">
            <v>SX</v>
          </cell>
          <cell r="X1389" t="str">
            <v>JPY</v>
          </cell>
          <cell r="Y1389">
            <v>11000000</v>
          </cell>
          <cell r="Z1389">
            <v>1</v>
          </cell>
          <cell r="AA1389">
            <v>11000000</v>
          </cell>
          <cell r="AB1389">
            <v>7.4499999999999997E-2</v>
          </cell>
          <cell r="AC1389">
            <v>819500</v>
          </cell>
          <cell r="AD1389">
            <v>98340</v>
          </cell>
          <cell r="AE1389">
            <v>0.12</v>
          </cell>
          <cell r="AF1389">
            <v>44264</v>
          </cell>
          <cell r="AG1389" t="str">
            <v>CIF HK</v>
          </cell>
          <cell r="AK1389">
            <v>0.1</v>
          </cell>
          <cell r="AL1389">
            <v>1100000</v>
          </cell>
          <cell r="AM1389">
            <v>44277</v>
          </cell>
          <cell r="AN1389" t="str">
            <v>Yes</v>
          </cell>
          <cell r="AO1389">
            <v>0.9</v>
          </cell>
          <cell r="AP1389">
            <v>9900000</v>
          </cell>
          <cell r="AQ1389">
            <v>44344</v>
          </cell>
          <cell r="AR1389">
            <v>44344</v>
          </cell>
          <cell r="AS1389">
            <v>0</v>
          </cell>
          <cell r="AT1389">
            <v>0</v>
          </cell>
          <cell r="AX1389" t="str">
            <v>Yes</v>
          </cell>
          <cell r="AZ1389" t="str">
            <v>Yes</v>
          </cell>
          <cell r="BA1389" t="str">
            <v>Yes</v>
          </cell>
        </row>
        <row r="1390">
          <cell r="A1390" t="str">
            <v>MAR 21</v>
          </cell>
          <cell r="B1390">
            <v>1240</v>
          </cell>
          <cell r="C1390" t="str">
            <v>C49SZX20210035SX</v>
          </cell>
          <cell r="D1390" t="str">
            <v>巴科</v>
          </cell>
          <cell r="E1390" t="str">
            <v>YSM20R-2</v>
          </cell>
          <cell r="G1390" t="e">
            <v>#REF!</v>
          </cell>
          <cell r="H1390" t="e">
            <v>#REF!</v>
          </cell>
          <cell r="I1390" t="str">
            <v>L-&gt;R</v>
          </cell>
          <cell r="J1390" t="str">
            <v>No</v>
          </cell>
          <cell r="K1390">
            <v>1</v>
          </cell>
          <cell r="L1390">
            <v>110228</v>
          </cell>
          <cell r="M1390" t="str">
            <v>JUN 21</v>
          </cell>
          <cell r="N1390">
            <v>44349</v>
          </cell>
          <cell r="O1390">
            <v>11116604</v>
          </cell>
          <cell r="P1390">
            <v>11000000</v>
          </cell>
          <cell r="Q1390">
            <v>44358</v>
          </cell>
          <cell r="R1390" t="str">
            <v>Yes</v>
          </cell>
          <cell r="S1390" t="str">
            <v>C49</v>
          </cell>
          <cell r="T1390" t="str">
            <v>SOUTH</v>
          </cell>
          <cell r="U1390" t="str">
            <v>深圳</v>
          </cell>
          <cell r="V1390" t="str">
            <v>SZ 深圳</v>
          </cell>
          <cell r="W1390" t="str">
            <v>SX</v>
          </cell>
          <cell r="X1390" t="str">
            <v>JPY</v>
          </cell>
          <cell r="Y1390">
            <v>11000000</v>
          </cell>
          <cell r="Z1390">
            <v>1</v>
          </cell>
          <cell r="AA1390">
            <v>11000000</v>
          </cell>
          <cell r="AB1390">
            <v>7.4499999999999997E-2</v>
          </cell>
          <cell r="AC1390">
            <v>819500</v>
          </cell>
          <cell r="AD1390">
            <v>98340</v>
          </cell>
          <cell r="AE1390">
            <v>0.12</v>
          </cell>
          <cell r="AF1390">
            <v>44264</v>
          </cell>
          <cell r="AG1390" t="str">
            <v>CIF HK</v>
          </cell>
          <cell r="AK1390">
            <v>0.1</v>
          </cell>
          <cell r="AL1390">
            <v>1100000</v>
          </cell>
          <cell r="AM1390">
            <v>44278</v>
          </cell>
          <cell r="AN1390" t="str">
            <v>Yes</v>
          </cell>
          <cell r="AO1390">
            <v>0.9</v>
          </cell>
          <cell r="AP1390">
            <v>9900000</v>
          </cell>
          <cell r="AQ1390">
            <v>44344</v>
          </cell>
          <cell r="AR1390">
            <v>44344</v>
          </cell>
          <cell r="AS1390">
            <v>0</v>
          </cell>
          <cell r="AT1390">
            <v>0</v>
          </cell>
          <cell r="AX1390" t="str">
            <v>Yes</v>
          </cell>
          <cell r="AZ1390" t="str">
            <v>Yes</v>
          </cell>
          <cell r="BA1390" t="str">
            <v>Yes</v>
          </cell>
        </row>
        <row r="1391">
          <cell r="A1391" t="str">
            <v>MAR 21</v>
          </cell>
          <cell r="B1391">
            <v>1241</v>
          </cell>
          <cell r="C1391" t="str">
            <v>C49SZX20210035SX</v>
          </cell>
          <cell r="D1391" t="str">
            <v>巴科</v>
          </cell>
          <cell r="E1391" t="str">
            <v>YSM20R-2</v>
          </cell>
          <cell r="G1391" t="e">
            <v>#REF!</v>
          </cell>
          <cell r="H1391" t="e">
            <v>#REF!</v>
          </cell>
          <cell r="I1391" t="str">
            <v>L-&gt;R</v>
          </cell>
          <cell r="J1391" t="str">
            <v>No</v>
          </cell>
          <cell r="K1391">
            <v>1</v>
          </cell>
          <cell r="L1391">
            <v>110228</v>
          </cell>
          <cell r="M1391" t="str">
            <v>JUN 21</v>
          </cell>
          <cell r="N1391">
            <v>44349</v>
          </cell>
          <cell r="O1391">
            <v>11116604</v>
          </cell>
          <cell r="P1391">
            <v>11000000</v>
          </cell>
          <cell r="Q1391">
            <v>44358</v>
          </cell>
          <cell r="R1391" t="str">
            <v>Yes</v>
          </cell>
          <cell r="S1391" t="str">
            <v>C49</v>
          </cell>
          <cell r="T1391" t="str">
            <v>SOUTH</v>
          </cell>
          <cell r="U1391" t="str">
            <v>深圳</v>
          </cell>
          <cell r="V1391" t="str">
            <v>SZ 深圳</v>
          </cell>
          <cell r="W1391" t="str">
            <v>SX</v>
          </cell>
          <cell r="X1391" t="str">
            <v>JPY</v>
          </cell>
          <cell r="Y1391">
            <v>11000000</v>
          </cell>
          <cell r="Z1391">
            <v>1</v>
          </cell>
          <cell r="AA1391">
            <v>11000000</v>
          </cell>
          <cell r="AB1391">
            <v>7.4499999999999997E-2</v>
          </cell>
          <cell r="AC1391">
            <v>819500</v>
          </cell>
          <cell r="AD1391">
            <v>98340</v>
          </cell>
          <cell r="AE1391">
            <v>0.12</v>
          </cell>
          <cell r="AF1391">
            <v>44264</v>
          </cell>
          <cell r="AG1391" t="str">
            <v>CIF HK</v>
          </cell>
          <cell r="AK1391">
            <v>0.1</v>
          </cell>
          <cell r="AL1391">
            <v>1100000</v>
          </cell>
          <cell r="AM1391">
            <v>44279</v>
          </cell>
          <cell r="AN1391" t="str">
            <v>Yes</v>
          </cell>
          <cell r="AO1391">
            <v>0.9</v>
          </cell>
          <cell r="AP1391">
            <v>9900000</v>
          </cell>
          <cell r="AQ1391">
            <v>44344</v>
          </cell>
          <cell r="AR1391">
            <v>44344</v>
          </cell>
          <cell r="AS1391">
            <v>0</v>
          </cell>
          <cell r="AT1391">
            <v>0</v>
          </cell>
          <cell r="AX1391" t="str">
            <v>Yes</v>
          </cell>
          <cell r="AZ1391" t="str">
            <v>Yes</v>
          </cell>
          <cell r="BA1391" t="str">
            <v>Yes</v>
          </cell>
        </row>
        <row r="1392">
          <cell r="A1392" t="str">
            <v>MAR 21</v>
          </cell>
          <cell r="B1392">
            <v>1242</v>
          </cell>
          <cell r="C1392" t="str">
            <v>C49SZX20210035SX</v>
          </cell>
          <cell r="D1392" t="str">
            <v>巴科</v>
          </cell>
          <cell r="E1392" t="str">
            <v>YSM20R-2</v>
          </cell>
          <cell r="G1392" t="e">
            <v>#REF!</v>
          </cell>
          <cell r="H1392" t="e">
            <v>#REF!</v>
          </cell>
          <cell r="I1392" t="str">
            <v>L-&gt;R</v>
          </cell>
          <cell r="J1392" t="str">
            <v>No</v>
          </cell>
          <cell r="K1392">
            <v>1</v>
          </cell>
          <cell r="L1392">
            <v>110228</v>
          </cell>
          <cell r="M1392" t="str">
            <v>JUN 21</v>
          </cell>
          <cell r="N1392">
            <v>44349</v>
          </cell>
          <cell r="O1392">
            <v>11116604</v>
          </cell>
          <cell r="P1392">
            <v>11000000</v>
          </cell>
          <cell r="Q1392">
            <v>44358</v>
          </cell>
          <cell r="R1392" t="str">
            <v>Yes</v>
          </cell>
          <cell r="S1392" t="str">
            <v>C49</v>
          </cell>
          <cell r="T1392" t="str">
            <v>SOUTH</v>
          </cell>
          <cell r="U1392" t="str">
            <v>深圳</v>
          </cell>
          <cell r="V1392" t="str">
            <v>SZ 深圳</v>
          </cell>
          <cell r="W1392" t="str">
            <v>SX</v>
          </cell>
          <cell r="X1392" t="str">
            <v>JPY</v>
          </cell>
          <cell r="Y1392">
            <v>11000000</v>
          </cell>
          <cell r="Z1392">
            <v>1</v>
          </cell>
          <cell r="AA1392">
            <v>11000000</v>
          </cell>
          <cell r="AB1392">
            <v>7.4499999999999997E-2</v>
          </cell>
          <cell r="AC1392">
            <v>819500</v>
          </cell>
          <cell r="AD1392">
            <v>98340</v>
          </cell>
          <cell r="AE1392">
            <v>0.12</v>
          </cell>
          <cell r="AF1392">
            <v>44264</v>
          </cell>
          <cell r="AG1392" t="str">
            <v>CIF HK</v>
          </cell>
          <cell r="AK1392">
            <v>0.1</v>
          </cell>
          <cell r="AL1392">
            <v>1100000</v>
          </cell>
          <cell r="AM1392">
            <v>44280</v>
          </cell>
          <cell r="AN1392" t="str">
            <v>Yes</v>
          </cell>
          <cell r="AO1392">
            <v>0.9</v>
          </cell>
          <cell r="AP1392">
            <v>9900000</v>
          </cell>
          <cell r="AQ1392">
            <v>44344</v>
          </cell>
          <cell r="AR1392">
            <v>44344</v>
          </cell>
          <cell r="AS1392">
            <v>0</v>
          </cell>
          <cell r="AT1392">
            <v>0</v>
          </cell>
          <cell r="AX1392" t="str">
            <v>Yes</v>
          </cell>
          <cell r="AZ1392" t="str">
            <v>Yes</v>
          </cell>
          <cell r="BA1392" t="str">
            <v>Yes</v>
          </cell>
        </row>
        <row r="1393">
          <cell r="A1393" t="str">
            <v>MAR 21</v>
          </cell>
          <cell r="B1393">
            <v>1243</v>
          </cell>
          <cell r="C1393" t="str">
            <v>C49SZX20210035SX</v>
          </cell>
          <cell r="D1393" t="str">
            <v>巴科</v>
          </cell>
          <cell r="E1393" t="str">
            <v>YSM10</v>
          </cell>
          <cell r="G1393" t="e">
            <v>#REF!</v>
          </cell>
          <cell r="H1393" t="e">
            <v>#REF!</v>
          </cell>
          <cell r="I1393" t="str">
            <v>L-&gt;R</v>
          </cell>
          <cell r="J1393" t="str">
            <v>No</v>
          </cell>
          <cell r="K1393">
            <v>1</v>
          </cell>
          <cell r="L1393">
            <v>110248</v>
          </cell>
          <cell r="M1393" t="str">
            <v>JUN 21</v>
          </cell>
          <cell r="N1393">
            <v>44349</v>
          </cell>
          <cell r="O1393">
            <v>11116605</v>
          </cell>
          <cell r="P1393">
            <v>6900000</v>
          </cell>
          <cell r="Q1393">
            <v>44358</v>
          </cell>
          <cell r="R1393" t="str">
            <v>Yes</v>
          </cell>
          <cell r="S1393" t="str">
            <v>C49</v>
          </cell>
          <cell r="T1393" t="str">
            <v>SOUTH</v>
          </cell>
          <cell r="U1393" t="str">
            <v>深圳</v>
          </cell>
          <cell r="V1393" t="str">
            <v>SZ 深圳</v>
          </cell>
          <cell r="W1393" t="str">
            <v>SX</v>
          </cell>
          <cell r="X1393" t="str">
            <v>JPY</v>
          </cell>
          <cell r="Y1393">
            <v>6900000</v>
          </cell>
          <cell r="Z1393">
            <v>1</v>
          </cell>
          <cell r="AA1393">
            <v>6900000</v>
          </cell>
          <cell r="AB1393">
            <v>7.4499999999999997E-2</v>
          </cell>
          <cell r="AC1393">
            <v>514050</v>
          </cell>
          <cell r="AD1393">
            <v>61686</v>
          </cell>
          <cell r="AE1393">
            <v>0.12</v>
          </cell>
          <cell r="AF1393">
            <v>44264</v>
          </cell>
          <cell r="AG1393" t="str">
            <v>CIF HK</v>
          </cell>
          <cell r="AK1393">
            <v>0.1</v>
          </cell>
          <cell r="AL1393">
            <v>690000</v>
          </cell>
          <cell r="AM1393">
            <v>44281</v>
          </cell>
          <cell r="AN1393" t="str">
            <v>Yes</v>
          </cell>
          <cell r="AO1393">
            <v>0.9</v>
          </cell>
          <cell r="AP1393">
            <v>6210000</v>
          </cell>
          <cell r="AQ1393">
            <v>44344</v>
          </cell>
          <cell r="AR1393">
            <v>44344</v>
          </cell>
          <cell r="AS1393">
            <v>0</v>
          </cell>
          <cell r="AT1393">
            <v>0</v>
          </cell>
          <cell r="AX1393" t="str">
            <v>Yes</v>
          </cell>
          <cell r="AZ1393" t="str">
            <v>Yes</v>
          </cell>
          <cell r="BA1393" t="str">
            <v>Yes</v>
          </cell>
        </row>
        <row r="1394">
          <cell r="A1394" t="str">
            <v>MAR 21</v>
          </cell>
          <cell r="B1394">
            <v>1244</v>
          </cell>
          <cell r="C1394" t="str">
            <v>C49SZX20210035SX</v>
          </cell>
          <cell r="D1394" t="str">
            <v>巴科</v>
          </cell>
          <cell r="E1394" t="str">
            <v>YSM10</v>
          </cell>
          <cell r="G1394" t="e">
            <v>#REF!</v>
          </cell>
          <cell r="H1394" t="e">
            <v>#REF!</v>
          </cell>
          <cell r="I1394" t="str">
            <v>L-&gt;R</v>
          </cell>
          <cell r="J1394" t="str">
            <v>No</v>
          </cell>
          <cell r="K1394">
            <v>1</v>
          </cell>
          <cell r="L1394">
            <v>110248</v>
          </cell>
          <cell r="M1394" t="str">
            <v>JUN 21</v>
          </cell>
          <cell r="N1394">
            <v>44349</v>
          </cell>
          <cell r="O1394">
            <v>11116604</v>
          </cell>
          <cell r="P1394">
            <v>6900000</v>
          </cell>
          <cell r="Q1394">
            <v>44358</v>
          </cell>
          <cell r="R1394" t="str">
            <v>Yes</v>
          </cell>
          <cell r="S1394" t="str">
            <v>C49</v>
          </cell>
          <cell r="T1394" t="str">
            <v>SOUTH</v>
          </cell>
          <cell r="U1394" t="str">
            <v>深圳</v>
          </cell>
          <cell r="V1394" t="str">
            <v>SZ 深圳</v>
          </cell>
          <cell r="W1394" t="str">
            <v>SX</v>
          </cell>
          <cell r="X1394" t="str">
            <v>JPY</v>
          </cell>
          <cell r="Y1394">
            <v>6900000</v>
          </cell>
          <cell r="Z1394">
            <v>1</v>
          </cell>
          <cell r="AA1394">
            <v>6900000</v>
          </cell>
          <cell r="AB1394">
            <v>7.4499999999999997E-2</v>
          </cell>
          <cell r="AC1394">
            <v>514050</v>
          </cell>
          <cell r="AD1394">
            <v>61686</v>
          </cell>
          <cell r="AE1394">
            <v>0.12</v>
          </cell>
          <cell r="AF1394">
            <v>44264</v>
          </cell>
          <cell r="AG1394" t="str">
            <v>CIF HK</v>
          </cell>
          <cell r="AK1394">
            <v>0.1</v>
          </cell>
          <cell r="AL1394">
            <v>690000</v>
          </cell>
          <cell r="AM1394">
            <v>44282</v>
          </cell>
          <cell r="AN1394" t="str">
            <v>Yes</v>
          </cell>
          <cell r="AO1394">
            <v>0.9</v>
          </cell>
          <cell r="AP1394">
            <v>6210000</v>
          </cell>
          <cell r="AQ1394">
            <v>44344</v>
          </cell>
          <cell r="AR1394">
            <v>44344</v>
          </cell>
          <cell r="AS1394">
            <v>0</v>
          </cell>
          <cell r="AT1394">
            <v>0</v>
          </cell>
          <cell r="AX1394" t="str">
            <v>Yes</v>
          </cell>
          <cell r="AZ1394" t="str">
            <v>Yes</v>
          </cell>
          <cell r="BA1394" t="str">
            <v>Yes</v>
          </cell>
        </row>
        <row r="1395">
          <cell r="A1395" t="str">
            <v>MAR 21</v>
          </cell>
          <cell r="B1395">
            <v>1245</v>
          </cell>
          <cell r="C1395" t="str">
            <v>C49SZX20210035SX</v>
          </cell>
          <cell r="D1395" t="str">
            <v>巴科</v>
          </cell>
          <cell r="E1395" t="str">
            <v>YSM10</v>
          </cell>
          <cell r="G1395" t="e">
            <v>#REF!</v>
          </cell>
          <cell r="H1395" t="e">
            <v>#REF!</v>
          </cell>
          <cell r="I1395" t="str">
            <v>L-&gt;R</v>
          </cell>
          <cell r="J1395" t="str">
            <v>No</v>
          </cell>
          <cell r="K1395">
            <v>1</v>
          </cell>
          <cell r="L1395">
            <v>110248</v>
          </cell>
          <cell r="M1395" t="str">
            <v>JUN 21</v>
          </cell>
          <cell r="N1395">
            <v>44349</v>
          </cell>
          <cell r="O1395">
            <v>11116604</v>
          </cell>
          <cell r="P1395">
            <v>6900000</v>
          </cell>
          <cell r="Q1395">
            <v>44358</v>
          </cell>
          <cell r="R1395" t="str">
            <v>Yes</v>
          </cell>
          <cell r="S1395" t="str">
            <v>C49</v>
          </cell>
          <cell r="T1395" t="str">
            <v>SOUTH</v>
          </cell>
          <cell r="U1395" t="str">
            <v>深圳</v>
          </cell>
          <cell r="V1395" t="str">
            <v>SZ 深圳</v>
          </cell>
          <cell r="W1395" t="str">
            <v>SX</v>
          </cell>
          <cell r="X1395" t="str">
            <v>JPY</v>
          </cell>
          <cell r="Y1395">
            <v>6900000</v>
          </cell>
          <cell r="Z1395">
            <v>1</v>
          </cell>
          <cell r="AA1395">
            <v>6900000</v>
          </cell>
          <cell r="AB1395">
            <v>7.4499999999999997E-2</v>
          </cell>
          <cell r="AC1395">
            <v>514050</v>
          </cell>
          <cell r="AD1395">
            <v>61686</v>
          </cell>
          <cell r="AE1395">
            <v>0.12</v>
          </cell>
          <cell r="AF1395">
            <v>44264</v>
          </cell>
          <cell r="AG1395" t="str">
            <v>CIF HK</v>
          </cell>
          <cell r="AK1395">
            <v>0.1</v>
          </cell>
          <cell r="AL1395">
            <v>690000</v>
          </cell>
          <cell r="AM1395">
            <v>44283</v>
          </cell>
          <cell r="AN1395" t="str">
            <v>Yes</v>
          </cell>
          <cell r="AO1395">
            <v>0.9</v>
          </cell>
          <cell r="AP1395">
            <v>6210000</v>
          </cell>
          <cell r="AQ1395">
            <v>44344</v>
          </cell>
          <cell r="AR1395">
            <v>44344</v>
          </cell>
          <cell r="AS1395">
            <v>0</v>
          </cell>
          <cell r="AT1395">
            <v>0</v>
          </cell>
          <cell r="AX1395" t="str">
            <v>Yes</v>
          </cell>
          <cell r="AZ1395" t="str">
            <v>Yes</v>
          </cell>
          <cell r="BA1395" t="str">
            <v>Yes</v>
          </cell>
        </row>
        <row r="1396">
          <cell r="A1396" t="str">
            <v>MAR 21</v>
          </cell>
          <cell r="B1396">
            <v>1246</v>
          </cell>
          <cell r="C1396" t="str">
            <v>C49SZX20210073AY</v>
          </cell>
          <cell r="D1396" t="str">
            <v>铣米</v>
          </cell>
          <cell r="E1396" t="str">
            <v>YSM10</v>
          </cell>
          <cell r="G1396" t="e">
            <v>#REF!</v>
          </cell>
          <cell r="H1396" t="e">
            <v>#REF!</v>
          </cell>
          <cell r="I1396" t="str">
            <v>L-&gt;R</v>
          </cell>
          <cell r="J1396" t="str">
            <v>MVC</v>
          </cell>
          <cell r="K1396">
            <v>1</v>
          </cell>
          <cell r="L1396">
            <v>110581</v>
          </cell>
          <cell r="M1396" t="str">
            <v>NOV 21</v>
          </cell>
          <cell r="N1396">
            <v>44510</v>
          </cell>
          <cell r="O1396">
            <v>11116660</v>
          </cell>
          <cell r="P1396">
            <v>10100000</v>
          </cell>
          <cell r="Q1396">
            <v>44518</v>
          </cell>
          <cell r="R1396" t="str">
            <v>Yes</v>
          </cell>
          <cell r="S1396" t="str">
            <v>C49</v>
          </cell>
          <cell r="T1396" t="str">
            <v>SOUTH</v>
          </cell>
          <cell r="U1396" t="str">
            <v>深圳</v>
          </cell>
          <cell r="V1396" t="str">
            <v>SZ 深圳</v>
          </cell>
          <cell r="W1396" t="str">
            <v>AY</v>
          </cell>
          <cell r="X1396" t="str">
            <v>JPY</v>
          </cell>
          <cell r="Y1396">
            <v>10100000</v>
          </cell>
          <cell r="Z1396">
            <v>1</v>
          </cell>
          <cell r="AA1396">
            <v>10100000</v>
          </cell>
          <cell r="AB1396">
            <v>7.4499999999999997E-2</v>
          </cell>
          <cell r="AC1396">
            <v>752450</v>
          </cell>
          <cell r="AD1396">
            <v>90294</v>
          </cell>
          <cell r="AE1396">
            <v>0.12</v>
          </cell>
          <cell r="AF1396">
            <v>44265</v>
          </cell>
          <cell r="AG1396" t="str">
            <v>DAP SZ</v>
          </cell>
          <cell r="AK1396">
            <v>0.1</v>
          </cell>
          <cell r="AL1396">
            <v>1010000</v>
          </cell>
          <cell r="AM1396">
            <v>44273</v>
          </cell>
          <cell r="AN1396" t="str">
            <v>Yes</v>
          </cell>
          <cell r="AO1396">
            <v>0.9</v>
          </cell>
          <cell r="AP1396">
            <v>9090000</v>
          </cell>
          <cell r="AQ1396">
            <v>44344</v>
          </cell>
          <cell r="AR1396" t="str">
            <v xml:space="preserve"> 2021-7-26</v>
          </cell>
          <cell r="AS1396">
            <v>0.2</v>
          </cell>
          <cell r="AT1396">
            <v>2020000</v>
          </cell>
          <cell r="AU1396">
            <v>44434</v>
          </cell>
          <cell r="AV1396">
            <v>44434</v>
          </cell>
          <cell r="AX1396" t="str">
            <v>Yes</v>
          </cell>
          <cell r="AZ1396" t="str">
            <v>Yes</v>
          </cell>
          <cell r="BA1396" t="str">
            <v>Yes</v>
          </cell>
        </row>
        <row r="1397">
          <cell r="A1397" t="str">
            <v>MAR 21</v>
          </cell>
          <cell r="B1397">
            <v>1247</v>
          </cell>
          <cell r="C1397" t="str">
            <v>C49SZX20210061SX</v>
          </cell>
          <cell r="D1397" t="str">
            <v>嘉普达</v>
          </cell>
          <cell r="E1397" t="str">
            <v>YSM20R-2</v>
          </cell>
          <cell r="F1397" t="str">
            <v>#04895</v>
          </cell>
          <cell r="G1397" t="e">
            <v>#REF!</v>
          </cell>
          <cell r="H1397" t="e">
            <v>#REF!</v>
          </cell>
          <cell r="I1397" t="str">
            <v>L-&gt;R</v>
          </cell>
          <cell r="J1397" t="str">
            <v>cATS10+MVC+special layout</v>
          </cell>
          <cell r="K1397">
            <v>1</v>
          </cell>
          <cell r="L1397">
            <v>110479</v>
          </cell>
          <cell r="M1397" t="str">
            <v>JUL 21</v>
          </cell>
          <cell r="N1397">
            <v>44382</v>
          </cell>
          <cell r="O1397">
            <v>11116622</v>
          </cell>
          <cell r="P1397">
            <v>13887500</v>
          </cell>
          <cell r="Q1397">
            <v>44386</v>
          </cell>
          <cell r="R1397" t="str">
            <v>No</v>
          </cell>
          <cell r="S1397" t="str">
            <v>C49</v>
          </cell>
          <cell r="T1397" t="str">
            <v>SOUTH</v>
          </cell>
          <cell r="U1397" t="str">
            <v>深圳</v>
          </cell>
          <cell r="V1397" t="str">
            <v>SZ 深圳</v>
          </cell>
          <cell r="W1397" t="str">
            <v>SX</v>
          </cell>
          <cell r="X1397" t="str">
            <v>JPY</v>
          </cell>
          <cell r="Y1397">
            <v>13887500</v>
          </cell>
          <cell r="Z1397">
            <v>1</v>
          </cell>
          <cell r="AA1397">
            <v>13887500</v>
          </cell>
          <cell r="AB1397">
            <v>7.4499999999999997E-2</v>
          </cell>
          <cell r="AC1397">
            <v>1034618.75</v>
          </cell>
          <cell r="AD1397">
            <v>124154.25</v>
          </cell>
          <cell r="AE1397">
            <v>0.12</v>
          </cell>
          <cell r="AF1397">
            <v>44265</v>
          </cell>
          <cell r="AG1397" t="str">
            <v>DAP SZ</v>
          </cell>
          <cell r="AK1397">
            <v>0.1</v>
          </cell>
          <cell r="AL1397">
            <v>1388750</v>
          </cell>
          <cell r="AM1397">
            <v>44274</v>
          </cell>
          <cell r="AN1397" t="str">
            <v>Yes</v>
          </cell>
          <cell r="AO1397">
            <v>0.9</v>
          </cell>
          <cell r="AP1397">
            <v>12498750</v>
          </cell>
          <cell r="AQ1397">
            <v>44344</v>
          </cell>
          <cell r="AR1397">
            <v>44344</v>
          </cell>
          <cell r="AS1397">
            <v>0</v>
          </cell>
          <cell r="AT1397">
            <v>0</v>
          </cell>
          <cell r="AX1397" t="str">
            <v>Yes</v>
          </cell>
          <cell r="AZ1397" t="str">
            <v>Yes</v>
          </cell>
          <cell r="BA1397" t="str">
            <v>Yes</v>
          </cell>
        </row>
        <row r="1398">
          <cell r="A1398" t="str">
            <v>MAR 21</v>
          </cell>
          <cell r="B1398">
            <v>1248</v>
          </cell>
          <cell r="C1398" t="str">
            <v>C49SZX20210072SS</v>
          </cell>
          <cell r="D1398" t="str">
            <v>祥弘瑞</v>
          </cell>
          <cell r="E1398" t="str">
            <v>YSM10</v>
          </cell>
          <cell r="F1398" t="str">
            <v>#81705</v>
          </cell>
          <cell r="G1398" t="e">
            <v>#REF!</v>
          </cell>
          <cell r="H1398" t="e">
            <v>#REF!</v>
          </cell>
          <cell r="I1398" t="str">
            <v>L-&gt;R</v>
          </cell>
          <cell r="J1398" t="str">
            <v>MVC</v>
          </cell>
          <cell r="K1398">
            <v>1</v>
          </cell>
          <cell r="L1398">
            <v>110692</v>
          </cell>
          <cell r="M1398" t="str">
            <v>FEB 22</v>
          </cell>
          <cell r="O1398">
            <v>11116706</v>
          </cell>
          <cell r="P1398">
            <v>7300000</v>
          </cell>
          <cell r="Q1398">
            <v>44620</v>
          </cell>
          <cell r="R1398" t="str">
            <v>No</v>
          </cell>
          <cell r="S1398" t="str">
            <v>C49</v>
          </cell>
          <cell r="T1398" t="str">
            <v>SOUTH</v>
          </cell>
          <cell r="U1398" t="str">
            <v>深圳</v>
          </cell>
          <cell r="V1398" t="str">
            <v>SZ 深圳</v>
          </cell>
          <cell r="W1398" t="str">
            <v>SS</v>
          </cell>
          <cell r="X1398" t="str">
            <v>JPY</v>
          </cell>
          <cell r="Y1398">
            <v>7300000</v>
          </cell>
          <cell r="Z1398">
            <v>1</v>
          </cell>
          <cell r="AA1398">
            <v>7300000</v>
          </cell>
          <cell r="AB1398">
            <v>7.4499999999999997E-2</v>
          </cell>
          <cell r="AC1398">
            <v>543850</v>
          </cell>
          <cell r="AD1398">
            <v>65262</v>
          </cell>
          <cell r="AE1398">
            <v>0.12</v>
          </cell>
          <cell r="AF1398">
            <v>44266</v>
          </cell>
          <cell r="AG1398" t="str">
            <v>DAP SZ</v>
          </cell>
          <cell r="AK1398">
            <v>0.1</v>
          </cell>
          <cell r="AL1398">
            <v>730000</v>
          </cell>
          <cell r="AM1398">
            <v>44277</v>
          </cell>
          <cell r="AN1398" t="str">
            <v>Yes</v>
          </cell>
          <cell r="AO1398">
            <v>0.9</v>
          </cell>
          <cell r="AP1398">
            <v>6570000</v>
          </cell>
          <cell r="AQ1398">
            <v>44344</v>
          </cell>
          <cell r="AR1398">
            <v>44344</v>
          </cell>
          <cell r="AS1398">
            <v>0</v>
          </cell>
          <cell r="AT1398">
            <v>0</v>
          </cell>
          <cell r="AX1398" t="str">
            <v>Yes</v>
          </cell>
        </row>
        <row r="1399">
          <cell r="A1399" t="str">
            <v>MAR 21</v>
          </cell>
          <cell r="B1399">
            <v>1249</v>
          </cell>
          <cell r="C1399" t="str">
            <v>C49SZX20210071SS</v>
          </cell>
          <cell r="D1399" t="str">
            <v>泓凯</v>
          </cell>
          <cell r="E1399" t="str">
            <v>YSM20R-2</v>
          </cell>
          <cell r="G1399" t="e">
            <v>#REF!</v>
          </cell>
          <cell r="H1399" t="e">
            <v>#REF!</v>
          </cell>
          <cell r="I1399" t="str">
            <v>L-&gt;R</v>
          </cell>
          <cell r="J1399" t="str">
            <v>No</v>
          </cell>
          <cell r="K1399">
            <v>1</v>
          </cell>
          <cell r="L1399">
            <v>110452</v>
          </cell>
          <cell r="M1399" t="str">
            <v>JUL 21</v>
          </cell>
          <cell r="N1399">
            <v>44400</v>
          </cell>
          <cell r="O1399">
            <v>11116628</v>
          </cell>
          <cell r="P1399">
            <v>14000000</v>
          </cell>
          <cell r="Q1399">
            <v>44404</v>
          </cell>
          <cell r="R1399" t="str">
            <v>Yes</v>
          </cell>
          <cell r="S1399" t="str">
            <v>C49</v>
          </cell>
          <cell r="T1399" t="str">
            <v>SOUTH</v>
          </cell>
          <cell r="U1399" t="str">
            <v>深圳</v>
          </cell>
          <cell r="V1399" t="str">
            <v>SZ 深圳</v>
          </cell>
          <cell r="W1399" t="str">
            <v>SS</v>
          </cell>
          <cell r="X1399" t="str">
            <v>JPY</v>
          </cell>
          <cell r="Y1399">
            <v>14000000</v>
          </cell>
          <cell r="Z1399">
            <v>1</v>
          </cell>
          <cell r="AA1399">
            <v>14000000</v>
          </cell>
          <cell r="AB1399">
            <v>7.4499999999999997E-2</v>
          </cell>
          <cell r="AC1399">
            <v>1043000</v>
          </cell>
          <cell r="AD1399">
            <v>125160</v>
          </cell>
          <cell r="AE1399">
            <v>0.12</v>
          </cell>
          <cell r="AF1399">
            <v>44261</v>
          </cell>
          <cell r="AG1399" t="str">
            <v>DAP SZ</v>
          </cell>
          <cell r="AK1399">
            <v>0.3</v>
          </cell>
          <cell r="AL1399">
            <v>4200000</v>
          </cell>
          <cell r="AM1399">
            <v>44278</v>
          </cell>
          <cell r="AN1399" t="str">
            <v>Yes</v>
          </cell>
          <cell r="AO1399">
            <v>0.7</v>
          </cell>
          <cell r="AP1399">
            <v>9800000</v>
          </cell>
          <cell r="AQ1399">
            <v>44396</v>
          </cell>
          <cell r="AR1399">
            <v>44396</v>
          </cell>
          <cell r="AS1399">
            <v>0</v>
          </cell>
          <cell r="AT1399">
            <v>0</v>
          </cell>
          <cell r="AX1399" t="str">
            <v>Yes</v>
          </cell>
        </row>
        <row r="1400">
          <cell r="A1400" t="str">
            <v>MAR 21</v>
          </cell>
          <cell r="B1400">
            <v>1250</v>
          </cell>
          <cell r="C1400" t="str">
            <v>C49SZX20210071SS</v>
          </cell>
          <cell r="D1400" t="str">
            <v>泓凯</v>
          </cell>
          <cell r="E1400" t="str">
            <v>YSM10</v>
          </cell>
          <cell r="G1400" t="e">
            <v>#REF!</v>
          </cell>
          <cell r="H1400" t="e">
            <v>#REF!</v>
          </cell>
          <cell r="I1400" t="str">
            <v>L-&gt;R</v>
          </cell>
          <cell r="J1400" t="str">
            <v>MVC</v>
          </cell>
          <cell r="K1400">
            <v>1</v>
          </cell>
          <cell r="L1400">
            <v>110550</v>
          </cell>
          <cell r="M1400" t="str">
            <v>JUL 21</v>
          </cell>
          <cell r="N1400">
            <v>44400</v>
          </cell>
          <cell r="O1400">
            <v>11116628</v>
          </cell>
          <cell r="P1400">
            <v>9560000</v>
          </cell>
          <cell r="Q1400">
            <v>44404</v>
          </cell>
          <cell r="R1400" t="str">
            <v>Yes</v>
          </cell>
          <cell r="S1400" t="str">
            <v>C49</v>
          </cell>
          <cell r="T1400" t="str">
            <v>SOUTH</v>
          </cell>
          <cell r="U1400" t="str">
            <v>深圳</v>
          </cell>
          <cell r="V1400" t="str">
            <v>SZ 深圳</v>
          </cell>
          <cell r="W1400" t="str">
            <v>SS</v>
          </cell>
          <cell r="X1400" t="str">
            <v>JPY</v>
          </cell>
          <cell r="Y1400">
            <v>9560000</v>
          </cell>
          <cell r="Z1400">
            <v>1</v>
          </cell>
          <cell r="AA1400">
            <v>9560000</v>
          </cell>
          <cell r="AB1400">
            <v>7.4499999999999997E-2</v>
          </cell>
          <cell r="AC1400">
            <v>712220</v>
          </cell>
          <cell r="AD1400">
            <v>85466.4</v>
          </cell>
          <cell r="AE1400">
            <v>0.12</v>
          </cell>
          <cell r="AF1400">
            <v>44261</v>
          </cell>
          <cell r="AG1400" t="str">
            <v>DAP SZ</v>
          </cell>
          <cell r="AK1400">
            <v>0.3</v>
          </cell>
          <cell r="AL1400">
            <v>2868000</v>
          </cell>
          <cell r="AM1400">
            <v>44278</v>
          </cell>
          <cell r="AN1400" t="str">
            <v>Yes</v>
          </cell>
          <cell r="AO1400">
            <v>0.7</v>
          </cell>
          <cell r="AP1400">
            <v>6692000</v>
          </cell>
          <cell r="AQ1400">
            <v>44396</v>
          </cell>
          <cell r="AR1400">
            <v>44396</v>
          </cell>
          <cell r="AS1400">
            <v>0</v>
          </cell>
          <cell r="AT1400">
            <v>0</v>
          </cell>
          <cell r="AX1400" t="str">
            <v>Yes</v>
          </cell>
        </row>
        <row r="1401">
          <cell r="A1401" t="str">
            <v>MAR 21</v>
          </cell>
          <cell r="B1401">
            <v>1251</v>
          </cell>
          <cell r="C1401" t="str">
            <v>C49SZX20210080SX</v>
          </cell>
          <cell r="D1401" t="str">
            <v>美柏</v>
          </cell>
          <cell r="E1401" t="str">
            <v>YSM20R-2</v>
          </cell>
          <cell r="F1401"/>
          <cell r="G1401" t="e">
            <v>#REF!</v>
          </cell>
          <cell r="H1401" t="e">
            <v>#REF!</v>
          </cell>
          <cell r="I1401" t="str">
            <v>R-&gt;L</v>
          </cell>
          <cell r="J1401" t="str">
            <v>No</v>
          </cell>
          <cell r="K1401">
            <v>1</v>
          </cell>
          <cell r="L1401" t="e">
            <v>#N/A</v>
          </cell>
          <cell r="M1401" t="e">
            <v>#N/A</v>
          </cell>
          <cell r="N1401"/>
          <cell r="O1401"/>
          <cell r="P1401"/>
          <cell r="Q1401"/>
          <cell r="R1401" t="str">
            <v>Yes</v>
          </cell>
          <cell r="S1401" t="str">
            <v>C49</v>
          </cell>
          <cell r="T1401" t="str">
            <v>SOUTH</v>
          </cell>
          <cell r="U1401" t="str">
            <v>深圳</v>
          </cell>
          <cell r="V1401" t="str">
            <v>SZ 深圳</v>
          </cell>
          <cell r="W1401" t="str">
            <v>SX</v>
          </cell>
          <cell r="X1401" t="str">
            <v>JPY</v>
          </cell>
          <cell r="Y1401">
            <v>11500000</v>
          </cell>
          <cell r="Z1401">
            <v>1</v>
          </cell>
          <cell r="AA1401">
            <v>11500000</v>
          </cell>
          <cell r="AB1401">
            <v>7.4499999999999997E-2</v>
          </cell>
          <cell r="AC1401">
            <v>856750</v>
          </cell>
          <cell r="AD1401">
            <v>102810</v>
          </cell>
          <cell r="AE1401">
            <v>0.12</v>
          </cell>
          <cell r="AF1401">
            <v>44266</v>
          </cell>
          <cell r="AG1401" t="str">
            <v>DAP SZ</v>
          </cell>
          <cell r="AH1401"/>
          <cell r="AI1401"/>
          <cell r="AJ1401"/>
          <cell r="AK1401">
            <v>0.1</v>
          </cell>
          <cell r="AL1401">
            <v>1150000</v>
          </cell>
          <cell r="AM1401"/>
          <cell r="AN1401" t="str">
            <v>No</v>
          </cell>
          <cell r="AO1401">
            <v>0.9</v>
          </cell>
          <cell r="AP1401">
            <v>10350000</v>
          </cell>
          <cell r="AQ1401"/>
          <cell r="AR1401"/>
          <cell r="AS1401">
            <v>0</v>
          </cell>
          <cell r="AT1401">
            <v>0</v>
          </cell>
          <cell r="AU1401"/>
          <cell r="AV1401"/>
          <cell r="AW1401"/>
          <cell r="AX1401" t="str">
            <v>Cancel</v>
          </cell>
          <cell r="AY1401"/>
          <cell r="AZ1401"/>
          <cell r="BA1401" t="str">
            <v>Cancel</v>
          </cell>
          <cell r="BB1401" t="str">
            <v>2023-3-31Ken邮件通知</v>
          </cell>
        </row>
        <row r="1402">
          <cell r="A1402" t="str">
            <v>MAR 21</v>
          </cell>
          <cell r="B1402">
            <v>1252</v>
          </cell>
          <cell r="C1402" t="str">
            <v>C49SZX20210076JZ</v>
          </cell>
          <cell r="D1402" t="str">
            <v>圣亨</v>
          </cell>
          <cell r="E1402" t="str">
            <v>YSM20R-2</v>
          </cell>
          <cell r="F1402" t="str">
            <v>#03596</v>
          </cell>
          <cell r="G1402" t="e">
            <v>#REF!</v>
          </cell>
          <cell r="H1402" t="e">
            <v>#REF!</v>
          </cell>
          <cell r="I1402" t="str">
            <v>L-&gt;R</v>
          </cell>
          <cell r="J1402" t="str">
            <v>No</v>
          </cell>
          <cell r="K1402">
            <v>1</v>
          </cell>
          <cell r="L1402">
            <v>110245</v>
          </cell>
          <cell r="M1402" t="str">
            <v>MAY 21</v>
          </cell>
          <cell r="N1402">
            <v>44337</v>
          </cell>
          <cell r="O1402">
            <v>11116582</v>
          </cell>
          <cell r="P1402">
            <v>13250000</v>
          </cell>
          <cell r="Q1402">
            <v>44343</v>
          </cell>
          <cell r="R1402" t="str">
            <v>No</v>
          </cell>
          <cell r="S1402" t="str">
            <v>C49</v>
          </cell>
          <cell r="T1402" t="str">
            <v>SOUTH</v>
          </cell>
          <cell r="U1402" t="str">
            <v>深圳</v>
          </cell>
          <cell r="V1402" t="str">
            <v>SZ 深圳</v>
          </cell>
          <cell r="W1402" t="str">
            <v>JZ</v>
          </cell>
          <cell r="X1402" t="str">
            <v>JPY</v>
          </cell>
          <cell r="Y1402">
            <v>13250000</v>
          </cell>
          <cell r="Z1402">
            <v>1</v>
          </cell>
          <cell r="AA1402">
            <v>13250000</v>
          </cell>
          <cell r="AB1402">
            <v>7.4499999999999997E-2</v>
          </cell>
          <cell r="AC1402">
            <v>987125</v>
          </cell>
          <cell r="AD1402">
            <v>118455</v>
          </cell>
          <cell r="AE1402">
            <v>0.12</v>
          </cell>
          <cell r="AF1402">
            <v>44266</v>
          </cell>
          <cell r="AG1402" t="str">
            <v>DAP DG</v>
          </cell>
          <cell r="AK1402" t="str">
            <v xml:space="preserve">agree </v>
          </cell>
          <cell r="AL1402">
            <v>1600000</v>
          </cell>
          <cell r="AM1402">
            <v>44277</v>
          </cell>
          <cell r="AN1402" t="str">
            <v>Yes</v>
          </cell>
          <cell r="AO1402">
            <v>0.95</v>
          </cell>
          <cell r="AP1402">
            <v>12587500</v>
          </cell>
          <cell r="AQ1402">
            <v>44333</v>
          </cell>
          <cell r="AR1402">
            <v>44333</v>
          </cell>
          <cell r="AS1402">
            <v>0</v>
          </cell>
          <cell r="AT1402">
            <v>0</v>
          </cell>
          <cell r="AX1402" t="str">
            <v>Yes</v>
          </cell>
          <cell r="AZ1402" t="str">
            <v>Y</v>
          </cell>
          <cell r="BA1402" t="str">
            <v>Yes</v>
          </cell>
        </row>
        <row r="1403">
          <cell r="A1403" t="str">
            <v>MAR 21</v>
          </cell>
          <cell r="B1403">
            <v>1253</v>
          </cell>
          <cell r="C1403" t="str">
            <v>C49SZX20210076JZ</v>
          </cell>
          <cell r="D1403" t="str">
            <v>圣亨</v>
          </cell>
          <cell r="E1403" t="str">
            <v>YSM20R-2</v>
          </cell>
          <cell r="F1403" t="str">
            <v>#03596</v>
          </cell>
          <cell r="G1403" t="e">
            <v>#REF!</v>
          </cell>
          <cell r="H1403" t="e">
            <v>#REF!</v>
          </cell>
          <cell r="I1403" t="str">
            <v>L-&gt;R</v>
          </cell>
          <cell r="J1403" t="str">
            <v>No</v>
          </cell>
          <cell r="K1403">
            <v>1</v>
          </cell>
          <cell r="L1403">
            <v>110346</v>
          </cell>
          <cell r="M1403" t="str">
            <v>MAY 21</v>
          </cell>
          <cell r="N1403">
            <v>44337</v>
          </cell>
          <cell r="O1403">
            <v>11116582</v>
          </cell>
          <cell r="P1403">
            <v>13250000</v>
          </cell>
          <cell r="Q1403">
            <v>44343</v>
          </cell>
          <cell r="R1403" t="str">
            <v>No</v>
          </cell>
          <cell r="S1403" t="str">
            <v>C49</v>
          </cell>
          <cell r="T1403" t="str">
            <v>SOUTH</v>
          </cell>
          <cell r="U1403" t="str">
            <v>深圳</v>
          </cell>
          <cell r="V1403" t="str">
            <v>SZ 深圳</v>
          </cell>
          <cell r="W1403" t="str">
            <v>JZ</v>
          </cell>
          <cell r="X1403" t="str">
            <v>JPY</v>
          </cell>
          <cell r="Y1403">
            <v>13250000</v>
          </cell>
          <cell r="Z1403">
            <v>1</v>
          </cell>
          <cell r="AA1403">
            <v>13250000</v>
          </cell>
          <cell r="AB1403">
            <v>7.4499999999999997E-2</v>
          </cell>
          <cell r="AC1403">
            <v>987125</v>
          </cell>
          <cell r="AD1403">
            <v>118455</v>
          </cell>
          <cell r="AE1403">
            <v>0.12</v>
          </cell>
          <cell r="AF1403">
            <v>44266</v>
          </cell>
          <cell r="AG1403" t="str">
            <v>DAP DG</v>
          </cell>
          <cell r="AK1403"/>
          <cell r="AL1403"/>
          <cell r="AM1403">
            <v>44277</v>
          </cell>
          <cell r="AN1403" t="str">
            <v>Yes</v>
          </cell>
          <cell r="AO1403">
            <v>0.95</v>
          </cell>
          <cell r="AP1403">
            <v>12587500</v>
          </cell>
          <cell r="AQ1403">
            <v>44333</v>
          </cell>
          <cell r="AR1403">
            <v>44333</v>
          </cell>
          <cell r="AS1403">
            <v>0</v>
          </cell>
          <cell r="AT1403">
            <v>0</v>
          </cell>
          <cell r="AX1403" t="str">
            <v>Yes</v>
          </cell>
          <cell r="AZ1403" t="str">
            <v>Y</v>
          </cell>
          <cell r="BA1403" t="str">
            <v>Yes</v>
          </cell>
        </row>
        <row r="1404">
          <cell r="A1404" t="str">
            <v>MAR 21</v>
          </cell>
          <cell r="B1404">
            <v>1254</v>
          </cell>
          <cell r="C1404" t="str">
            <v>C49SZX20210090EC</v>
          </cell>
          <cell r="D1404" t="str">
            <v>景思</v>
          </cell>
          <cell r="E1404" t="str">
            <v>YSM10</v>
          </cell>
          <cell r="G1404" t="e">
            <v>#REF!</v>
          </cell>
          <cell r="H1404" t="e">
            <v>#REF!</v>
          </cell>
          <cell r="I1404" t="str">
            <v>L-&gt;R</v>
          </cell>
          <cell r="J1404" t="str">
            <v>MVC</v>
          </cell>
          <cell r="K1404">
            <v>1</v>
          </cell>
          <cell r="L1404">
            <v>110172</v>
          </cell>
          <cell r="M1404" t="str">
            <v>MAR 21</v>
          </cell>
          <cell r="N1404">
            <v>44285</v>
          </cell>
          <cell r="O1404">
            <v>11116547</v>
          </cell>
          <cell r="P1404">
            <v>7000000</v>
          </cell>
          <cell r="Q1404">
            <v>44285</v>
          </cell>
          <cell r="R1404" t="str">
            <v>Yes</v>
          </cell>
          <cell r="S1404" t="str">
            <v>C49</v>
          </cell>
          <cell r="T1404" t="str">
            <v>SOUTH</v>
          </cell>
          <cell r="U1404" t="str">
            <v>深圳</v>
          </cell>
          <cell r="V1404" t="str">
            <v>SZ 深圳</v>
          </cell>
          <cell r="W1404" t="str">
            <v>EC</v>
          </cell>
          <cell r="X1404" t="str">
            <v>JPY</v>
          </cell>
          <cell r="Y1404">
            <v>7000000</v>
          </cell>
          <cell r="Z1404">
            <v>1</v>
          </cell>
          <cell r="AA1404">
            <v>7000000</v>
          </cell>
          <cell r="AB1404">
            <v>7.4499999999999997E-2</v>
          </cell>
          <cell r="AC1404">
            <v>521500</v>
          </cell>
          <cell r="AD1404">
            <v>62580</v>
          </cell>
          <cell r="AE1404">
            <v>0.12</v>
          </cell>
          <cell r="AF1404">
            <v>44270</v>
          </cell>
          <cell r="AG1404" t="str">
            <v>DAP SZ</v>
          </cell>
          <cell r="AK1404">
            <v>0.1</v>
          </cell>
          <cell r="AL1404">
            <v>700000</v>
          </cell>
          <cell r="AM1404">
            <v>44272</v>
          </cell>
          <cell r="AN1404" t="str">
            <v>Yes</v>
          </cell>
          <cell r="AO1404">
            <v>0.9</v>
          </cell>
          <cell r="AP1404">
            <v>6300000</v>
          </cell>
          <cell r="AQ1404">
            <v>44281</v>
          </cell>
          <cell r="AR1404">
            <v>44281</v>
          </cell>
          <cell r="AS1404">
            <v>0</v>
          </cell>
          <cell r="AT1404">
            <v>0</v>
          </cell>
          <cell r="AX1404" t="str">
            <v>Yes</v>
          </cell>
          <cell r="AZ1404" t="str">
            <v>Y</v>
          </cell>
          <cell r="BA1404" t="str">
            <v>Yes</v>
          </cell>
        </row>
        <row r="1405">
          <cell r="A1405" t="str">
            <v>MAR 21</v>
          </cell>
          <cell r="B1405">
            <v>1255</v>
          </cell>
          <cell r="C1405" t="str">
            <v>C49SZX20210079EC</v>
          </cell>
          <cell r="D1405" t="str">
            <v>福瑞康</v>
          </cell>
          <cell r="E1405" t="str">
            <v>YSM10</v>
          </cell>
          <cell r="F1405" t="str">
            <v>＃05811</v>
          </cell>
          <cell r="G1405" t="e">
            <v>#REF!</v>
          </cell>
          <cell r="H1405" t="e">
            <v>#REF!</v>
          </cell>
          <cell r="I1405" t="str">
            <v>L-&gt;R</v>
          </cell>
          <cell r="J1405" t="str">
            <v>MVC</v>
          </cell>
          <cell r="K1405">
            <v>1</v>
          </cell>
          <cell r="L1405" t="str">
            <v>110347(拆单110339)</v>
          </cell>
          <cell r="M1405" t="str">
            <v>APR 21</v>
          </cell>
          <cell r="N1405">
            <v>44300</v>
          </cell>
          <cell r="O1405">
            <v>11116557</v>
          </cell>
          <cell r="P1405">
            <v>8410000</v>
          </cell>
          <cell r="Q1405">
            <v>44287</v>
          </cell>
          <cell r="R1405" t="str">
            <v>Yes</v>
          </cell>
          <cell r="S1405" t="str">
            <v>C49</v>
          </cell>
          <cell r="T1405" t="str">
            <v>SOUTH</v>
          </cell>
          <cell r="U1405" t="str">
            <v>深圳</v>
          </cell>
          <cell r="V1405" t="str">
            <v>SZ 深圳</v>
          </cell>
          <cell r="W1405" t="str">
            <v>EC</v>
          </cell>
          <cell r="X1405" t="str">
            <v>JPY</v>
          </cell>
          <cell r="Y1405">
            <v>8410000</v>
          </cell>
          <cell r="Z1405">
            <v>1</v>
          </cell>
          <cell r="AA1405">
            <v>8410000</v>
          </cell>
          <cell r="AB1405">
            <v>7.4499999999999997E-2</v>
          </cell>
          <cell r="AC1405">
            <v>626545</v>
          </cell>
          <cell r="AD1405">
            <v>75185.399999999994</v>
          </cell>
          <cell r="AE1405">
            <v>0.12</v>
          </cell>
          <cell r="AF1405">
            <v>44267</v>
          </cell>
          <cell r="AG1405" t="str">
            <v>DAP DG</v>
          </cell>
          <cell r="AK1405">
            <v>0.1</v>
          </cell>
          <cell r="AL1405">
            <v>841000</v>
          </cell>
          <cell r="AM1405">
            <v>44272</v>
          </cell>
          <cell r="AN1405" t="str">
            <v>Yes</v>
          </cell>
          <cell r="AO1405">
            <v>0.9</v>
          </cell>
          <cell r="AP1405">
            <v>7569000</v>
          </cell>
          <cell r="AQ1405">
            <v>44280</v>
          </cell>
          <cell r="AR1405">
            <v>44280</v>
          </cell>
          <cell r="AS1405">
            <v>0</v>
          </cell>
          <cell r="AT1405">
            <v>0</v>
          </cell>
          <cell r="AX1405" t="str">
            <v>Yes</v>
          </cell>
          <cell r="AZ1405" t="str">
            <v>Y</v>
          </cell>
          <cell r="BA1405" t="str">
            <v>Yes</v>
          </cell>
        </row>
        <row r="1406">
          <cell r="A1406" t="str">
            <v>MAR 21</v>
          </cell>
          <cell r="B1406">
            <v>1256</v>
          </cell>
          <cell r="C1406" t="str">
            <v>C49SZX20210081MZ</v>
          </cell>
          <cell r="D1406" t="str">
            <v>崧盛</v>
          </cell>
          <cell r="E1406" t="str">
            <v>YSM20R-2</v>
          </cell>
          <cell r="G1406" t="e">
            <v>#REF!</v>
          </cell>
          <cell r="H1406" t="e">
            <v>#REF!</v>
          </cell>
          <cell r="I1406" t="str">
            <v>L-&gt;R</v>
          </cell>
          <cell r="J1406" t="str">
            <v>No</v>
          </cell>
          <cell r="K1406">
            <v>1</v>
          </cell>
          <cell r="L1406">
            <v>110236</v>
          </cell>
          <cell r="M1406" t="str">
            <v>JUN 21</v>
          </cell>
          <cell r="N1406">
            <v>44376</v>
          </cell>
          <cell r="O1406">
            <v>11116616</v>
          </cell>
          <cell r="P1406">
            <v>14500000</v>
          </cell>
          <cell r="Q1406">
            <v>44377</v>
          </cell>
          <cell r="R1406" t="str">
            <v>No</v>
          </cell>
          <cell r="S1406" t="str">
            <v>C49</v>
          </cell>
          <cell r="T1406" t="str">
            <v>SOUTH</v>
          </cell>
          <cell r="U1406" t="str">
            <v>深圳</v>
          </cell>
          <cell r="V1406" t="str">
            <v>SZ 深圳</v>
          </cell>
          <cell r="W1406" t="str">
            <v>MZ</v>
          </cell>
          <cell r="X1406" t="str">
            <v>JPY</v>
          </cell>
          <cell r="Y1406">
            <v>14500000</v>
          </cell>
          <cell r="Z1406">
            <v>1</v>
          </cell>
          <cell r="AA1406">
            <v>14500000</v>
          </cell>
          <cell r="AB1406">
            <v>7.4499999999999997E-2</v>
          </cell>
          <cell r="AC1406">
            <v>1080250</v>
          </cell>
          <cell r="AD1406">
            <v>129630</v>
          </cell>
          <cell r="AE1406">
            <v>0.12</v>
          </cell>
          <cell r="AF1406">
            <v>44268</v>
          </cell>
          <cell r="AG1406" t="str">
            <v>CIF HK</v>
          </cell>
          <cell r="AK1406">
            <v>0.2</v>
          </cell>
          <cell r="AL1406">
            <v>2900000</v>
          </cell>
          <cell r="AM1406">
            <v>44274</v>
          </cell>
          <cell r="AN1406" t="str">
            <v>Yes</v>
          </cell>
          <cell r="AO1406">
            <v>0.8</v>
          </cell>
          <cell r="AP1406">
            <v>11600000</v>
          </cell>
          <cell r="AQ1406">
            <v>44375</v>
          </cell>
          <cell r="AR1406">
            <v>44375</v>
          </cell>
          <cell r="AS1406">
            <v>0</v>
          </cell>
          <cell r="AT1406">
            <v>0</v>
          </cell>
          <cell r="AX1406" t="str">
            <v>Yes</v>
          </cell>
          <cell r="AZ1406" t="str">
            <v>Y</v>
          </cell>
          <cell r="BA1406" t="str">
            <v>Yes</v>
          </cell>
        </row>
        <row r="1407">
          <cell r="A1407" t="str">
            <v>MAR 21</v>
          </cell>
          <cell r="B1407">
            <v>1257</v>
          </cell>
          <cell r="C1407" t="str">
            <v>C49SZX20210081MZ</v>
          </cell>
          <cell r="D1407" t="str">
            <v>崧盛</v>
          </cell>
          <cell r="E1407" t="str">
            <v>YSM20R-2</v>
          </cell>
          <cell r="G1407" t="e">
            <v>#REF!</v>
          </cell>
          <cell r="H1407" t="e">
            <v>#REF!</v>
          </cell>
          <cell r="I1407" t="str">
            <v>L-&gt;R</v>
          </cell>
          <cell r="J1407" t="str">
            <v>No</v>
          </cell>
          <cell r="K1407">
            <v>1</v>
          </cell>
          <cell r="L1407">
            <v>110236</v>
          </cell>
          <cell r="M1407" t="str">
            <v>JUN 21</v>
          </cell>
          <cell r="N1407">
            <v>44376</v>
          </cell>
          <cell r="O1407">
            <v>11116616</v>
          </cell>
          <cell r="P1407">
            <v>14500000</v>
          </cell>
          <cell r="Q1407">
            <v>44377</v>
          </cell>
          <cell r="R1407" t="str">
            <v>No</v>
          </cell>
          <cell r="S1407" t="str">
            <v>C49</v>
          </cell>
          <cell r="T1407" t="str">
            <v>SOUTH</v>
          </cell>
          <cell r="U1407" t="str">
            <v>深圳</v>
          </cell>
          <cell r="V1407" t="str">
            <v>SZ 深圳</v>
          </cell>
          <cell r="W1407" t="str">
            <v>MZ</v>
          </cell>
          <cell r="X1407" t="str">
            <v>JPY</v>
          </cell>
          <cell r="Y1407">
            <v>14500000</v>
          </cell>
          <cell r="Z1407">
            <v>1</v>
          </cell>
          <cell r="AA1407">
            <v>14500000</v>
          </cell>
          <cell r="AB1407">
            <v>7.4499999999999997E-2</v>
          </cell>
          <cell r="AC1407">
            <v>1080250</v>
          </cell>
          <cell r="AD1407">
            <v>129630</v>
          </cell>
          <cell r="AE1407">
            <v>0.12</v>
          </cell>
          <cell r="AF1407">
            <v>44268</v>
          </cell>
          <cell r="AG1407" t="str">
            <v>CIF HK</v>
          </cell>
          <cell r="AK1407">
            <v>0.2</v>
          </cell>
          <cell r="AL1407">
            <v>2900000</v>
          </cell>
          <cell r="AM1407">
            <v>44274</v>
          </cell>
          <cell r="AN1407" t="str">
            <v>Yes</v>
          </cell>
          <cell r="AO1407">
            <v>0.8</v>
          </cell>
          <cell r="AP1407">
            <v>11600000</v>
          </cell>
          <cell r="AQ1407">
            <v>44375</v>
          </cell>
          <cell r="AR1407">
            <v>44375</v>
          </cell>
          <cell r="AS1407">
            <v>0</v>
          </cell>
          <cell r="AT1407">
            <v>0</v>
          </cell>
          <cell r="AX1407" t="str">
            <v>Yes</v>
          </cell>
          <cell r="AZ1407" t="str">
            <v>Y</v>
          </cell>
          <cell r="BA1407" t="str">
            <v>Yes</v>
          </cell>
        </row>
        <row r="1408">
          <cell r="A1408" t="str">
            <v>MAR 21</v>
          </cell>
          <cell r="B1408">
            <v>1258</v>
          </cell>
          <cell r="C1408" t="str">
            <v>C49SZX20210081MZ</v>
          </cell>
          <cell r="D1408" t="str">
            <v>崧盛</v>
          </cell>
          <cell r="E1408" t="str">
            <v>YSM10</v>
          </cell>
          <cell r="G1408" t="e">
            <v>#REF!</v>
          </cell>
          <cell r="H1408" t="e">
            <v>#REF!</v>
          </cell>
          <cell r="I1408" t="str">
            <v>L-&gt;R</v>
          </cell>
          <cell r="J1408" t="str">
            <v>No</v>
          </cell>
          <cell r="K1408">
            <v>1</v>
          </cell>
          <cell r="L1408">
            <v>110348</v>
          </cell>
          <cell r="M1408" t="str">
            <v>JUN 21</v>
          </cell>
          <cell r="N1408">
            <v>44376</v>
          </cell>
          <cell r="O1408">
            <v>11116616</v>
          </cell>
          <cell r="P1408">
            <v>7340000</v>
          </cell>
          <cell r="Q1408">
            <v>44377</v>
          </cell>
          <cell r="R1408" t="str">
            <v>No</v>
          </cell>
          <cell r="S1408" t="str">
            <v>C49</v>
          </cell>
          <cell r="T1408" t="str">
            <v>SOUTH</v>
          </cell>
          <cell r="U1408" t="str">
            <v>深圳</v>
          </cell>
          <cell r="V1408" t="str">
            <v>SZ 深圳</v>
          </cell>
          <cell r="W1408" t="str">
            <v>MZ</v>
          </cell>
          <cell r="X1408" t="str">
            <v>JPY</v>
          </cell>
          <cell r="Y1408">
            <v>7340000</v>
          </cell>
          <cell r="Z1408">
            <v>1</v>
          </cell>
          <cell r="AA1408">
            <v>7340000</v>
          </cell>
          <cell r="AB1408">
            <v>7.4499999999999997E-2</v>
          </cell>
          <cell r="AC1408">
            <v>546830</v>
          </cell>
          <cell r="AD1408">
            <v>65619.599999999991</v>
          </cell>
          <cell r="AE1408">
            <v>0.12</v>
          </cell>
          <cell r="AF1408">
            <v>44268</v>
          </cell>
          <cell r="AG1408" t="str">
            <v>CIF HK</v>
          </cell>
          <cell r="AK1408">
            <v>0.2</v>
          </cell>
          <cell r="AL1408">
            <v>1468000</v>
          </cell>
          <cell r="AM1408">
            <v>44274</v>
          </cell>
          <cell r="AN1408" t="str">
            <v>Yes</v>
          </cell>
          <cell r="AO1408">
            <v>0.8</v>
          </cell>
          <cell r="AP1408">
            <v>5872000</v>
          </cell>
          <cell r="AQ1408">
            <v>44375</v>
          </cell>
          <cell r="AR1408">
            <v>44375</v>
          </cell>
          <cell r="AS1408">
            <v>0</v>
          </cell>
          <cell r="AT1408">
            <v>0</v>
          </cell>
          <cell r="AX1408" t="str">
            <v>Yes</v>
          </cell>
          <cell r="AZ1408" t="str">
            <v>Y</v>
          </cell>
          <cell r="BA1408" t="str">
            <v>Yes</v>
          </cell>
        </row>
        <row r="1409">
          <cell r="A1409" t="str">
            <v>MAR 21</v>
          </cell>
          <cell r="B1409">
            <v>1259</v>
          </cell>
          <cell r="C1409" t="str">
            <v>C49SZX20210081MZ</v>
          </cell>
          <cell r="D1409" t="str">
            <v>崧盛</v>
          </cell>
          <cell r="E1409" t="str">
            <v>YSM10</v>
          </cell>
          <cell r="G1409" t="e">
            <v>#REF!</v>
          </cell>
          <cell r="H1409" t="e">
            <v>#REF!</v>
          </cell>
          <cell r="I1409" t="str">
            <v>L-&gt;R</v>
          </cell>
          <cell r="J1409" t="str">
            <v>MVC</v>
          </cell>
          <cell r="K1409">
            <v>1</v>
          </cell>
          <cell r="L1409">
            <v>110550</v>
          </cell>
          <cell r="M1409" t="str">
            <v>JUL 21</v>
          </cell>
          <cell r="N1409">
            <v>44399</v>
          </cell>
          <cell r="O1409">
            <v>11116627</v>
          </cell>
          <cell r="P1409">
            <v>7340000</v>
          </cell>
          <cell r="Q1409">
            <v>44403</v>
          </cell>
          <cell r="R1409" t="str">
            <v>No</v>
          </cell>
          <cell r="S1409" t="str">
            <v>C49</v>
          </cell>
          <cell r="T1409" t="str">
            <v>SOUTH</v>
          </cell>
          <cell r="U1409" t="str">
            <v>深圳</v>
          </cell>
          <cell r="V1409" t="str">
            <v>SZ 深圳</v>
          </cell>
          <cell r="W1409" t="str">
            <v>MZ</v>
          </cell>
          <cell r="X1409" t="str">
            <v>JPY</v>
          </cell>
          <cell r="Y1409">
            <v>7340000</v>
          </cell>
          <cell r="Z1409">
            <v>1</v>
          </cell>
          <cell r="AA1409">
            <v>7340000</v>
          </cell>
          <cell r="AB1409">
            <v>7.4499999999999997E-2</v>
          </cell>
          <cell r="AC1409">
            <v>546830</v>
          </cell>
          <cell r="AD1409">
            <v>65619.599999999991</v>
          </cell>
          <cell r="AE1409">
            <v>0.12</v>
          </cell>
          <cell r="AF1409">
            <v>44268</v>
          </cell>
          <cell r="AG1409" t="str">
            <v>CIF HK</v>
          </cell>
          <cell r="AK1409">
            <v>0.2</v>
          </cell>
          <cell r="AL1409">
            <v>1468000</v>
          </cell>
          <cell r="AM1409">
            <v>44274</v>
          </cell>
          <cell r="AN1409" t="str">
            <v>Yes</v>
          </cell>
          <cell r="AO1409">
            <v>0.8</v>
          </cell>
          <cell r="AP1409">
            <v>5872000</v>
          </cell>
          <cell r="AQ1409">
            <v>44397</v>
          </cell>
          <cell r="AR1409">
            <v>44397</v>
          </cell>
          <cell r="AS1409">
            <v>0</v>
          </cell>
          <cell r="AT1409">
            <v>0</v>
          </cell>
          <cell r="AX1409" t="str">
            <v>Yes</v>
          </cell>
          <cell r="AZ1409" t="str">
            <v>Y</v>
          </cell>
          <cell r="BA1409" t="str">
            <v>Yes</v>
          </cell>
        </row>
        <row r="1410">
          <cell r="A1410" t="str">
            <v>MAR 21</v>
          </cell>
          <cell r="B1410">
            <v>1260</v>
          </cell>
          <cell r="C1410" t="str">
            <v>C49SZX20210082MZ</v>
          </cell>
          <cell r="D1410" t="str">
            <v>崧盛</v>
          </cell>
          <cell r="E1410" t="str">
            <v>YSM20R-2</v>
          </cell>
          <cell r="G1410" t="e">
            <v>#REF!</v>
          </cell>
          <cell r="H1410" t="e">
            <v>#REF!</v>
          </cell>
          <cell r="I1410" t="str">
            <v>L-&gt;R</v>
          </cell>
          <cell r="J1410" t="str">
            <v>No</v>
          </cell>
          <cell r="K1410">
            <v>1</v>
          </cell>
          <cell r="L1410">
            <v>110441</v>
          </cell>
          <cell r="M1410" t="str">
            <v>JUL 21</v>
          </cell>
          <cell r="N1410">
            <v>44405</v>
          </cell>
          <cell r="O1410">
            <v>11116631</v>
          </cell>
          <cell r="P1410">
            <v>14500000</v>
          </cell>
          <cell r="Q1410">
            <v>44406</v>
          </cell>
          <cell r="R1410" t="str">
            <v>No</v>
          </cell>
          <cell r="S1410" t="str">
            <v>C49</v>
          </cell>
          <cell r="T1410" t="str">
            <v>SOUTH</v>
          </cell>
          <cell r="U1410" t="str">
            <v>深圳</v>
          </cell>
          <cell r="V1410" t="str">
            <v>SZ 深圳</v>
          </cell>
          <cell r="W1410" t="str">
            <v>MZ</v>
          </cell>
          <cell r="X1410" t="str">
            <v>JPY</v>
          </cell>
          <cell r="Y1410">
            <v>14500000</v>
          </cell>
          <cell r="Z1410">
            <v>1</v>
          </cell>
          <cell r="AA1410">
            <v>14500000</v>
          </cell>
          <cell r="AB1410">
            <v>7.4499999999999997E-2</v>
          </cell>
          <cell r="AC1410">
            <v>1080250</v>
          </cell>
          <cell r="AD1410">
            <v>129630</v>
          </cell>
          <cell r="AE1410">
            <v>0.12</v>
          </cell>
          <cell r="AF1410">
            <v>44268</v>
          </cell>
          <cell r="AG1410" t="str">
            <v>CIF HK</v>
          </cell>
          <cell r="AK1410">
            <v>0.2</v>
          </cell>
          <cell r="AL1410">
            <v>2900000</v>
          </cell>
          <cell r="AM1410">
            <v>44274</v>
          </cell>
          <cell r="AN1410" t="str">
            <v>Yes</v>
          </cell>
          <cell r="AO1410">
            <v>0.8</v>
          </cell>
          <cell r="AP1410">
            <v>11600000</v>
          </cell>
          <cell r="AQ1410">
            <v>44404</v>
          </cell>
          <cell r="AR1410">
            <v>44404</v>
          </cell>
          <cell r="AS1410">
            <v>0</v>
          </cell>
          <cell r="AT1410">
            <v>0</v>
          </cell>
          <cell r="AX1410" t="str">
            <v>Yes</v>
          </cell>
          <cell r="AZ1410" t="str">
            <v>Y</v>
          </cell>
          <cell r="BA1410" t="str">
            <v>Yes</v>
          </cell>
        </row>
        <row r="1411">
          <cell r="A1411" t="str">
            <v>MAR 21</v>
          </cell>
          <cell r="B1411">
            <v>1261</v>
          </cell>
          <cell r="C1411" t="str">
            <v>C49SZX20210082MZ</v>
          </cell>
          <cell r="D1411" t="str">
            <v>崧盛</v>
          </cell>
          <cell r="E1411" t="str">
            <v>YSM20R-2</v>
          </cell>
          <cell r="G1411" t="e">
            <v>#REF!</v>
          </cell>
          <cell r="H1411" t="e">
            <v>#REF!</v>
          </cell>
          <cell r="I1411" t="str">
            <v>L-&gt;R</v>
          </cell>
          <cell r="J1411" t="str">
            <v>No</v>
          </cell>
          <cell r="K1411">
            <v>1</v>
          </cell>
          <cell r="L1411">
            <v>110441</v>
          </cell>
          <cell r="M1411" t="str">
            <v>JUL 21</v>
          </cell>
          <cell r="N1411">
            <v>44405</v>
          </cell>
          <cell r="O1411">
            <v>11116631</v>
          </cell>
          <cell r="P1411">
            <v>14500000</v>
          </cell>
          <cell r="Q1411">
            <v>44406</v>
          </cell>
          <cell r="R1411" t="str">
            <v>No</v>
          </cell>
          <cell r="S1411" t="str">
            <v>C49</v>
          </cell>
          <cell r="T1411" t="str">
            <v>SOUTH</v>
          </cell>
          <cell r="U1411" t="str">
            <v>深圳</v>
          </cell>
          <cell r="V1411" t="str">
            <v>SZ 深圳</v>
          </cell>
          <cell r="W1411" t="str">
            <v>MZ</v>
          </cell>
          <cell r="X1411" t="str">
            <v>JPY</v>
          </cell>
          <cell r="Y1411">
            <v>14500000</v>
          </cell>
          <cell r="Z1411">
            <v>1</v>
          </cell>
          <cell r="AA1411">
            <v>14500000</v>
          </cell>
          <cell r="AB1411">
            <v>7.4499999999999997E-2</v>
          </cell>
          <cell r="AC1411">
            <v>1080250</v>
          </cell>
          <cell r="AD1411">
            <v>129630</v>
          </cell>
          <cell r="AE1411">
            <v>0.12</v>
          </cell>
          <cell r="AF1411">
            <v>44268</v>
          </cell>
          <cell r="AG1411" t="str">
            <v>CIF HK</v>
          </cell>
          <cell r="AK1411">
            <v>0.2</v>
          </cell>
          <cell r="AL1411">
            <v>2900000</v>
          </cell>
          <cell r="AM1411">
            <v>44274</v>
          </cell>
          <cell r="AN1411" t="str">
            <v>Yes</v>
          </cell>
          <cell r="AO1411">
            <v>0.8</v>
          </cell>
          <cell r="AP1411">
            <v>11600000</v>
          </cell>
          <cell r="AQ1411">
            <v>44404</v>
          </cell>
          <cell r="AR1411">
            <v>44404</v>
          </cell>
          <cell r="AS1411">
            <v>0</v>
          </cell>
          <cell r="AT1411">
            <v>0</v>
          </cell>
          <cell r="AX1411" t="str">
            <v>Yes</v>
          </cell>
          <cell r="AZ1411" t="str">
            <v>Y</v>
          </cell>
          <cell r="BA1411" t="str">
            <v>Yes</v>
          </cell>
        </row>
        <row r="1412">
          <cell r="A1412" t="str">
            <v>MAR 21</v>
          </cell>
          <cell r="B1412">
            <v>1262</v>
          </cell>
          <cell r="C1412" t="str">
            <v>C49SZX20210082MZ</v>
          </cell>
          <cell r="D1412" t="str">
            <v>崧盛</v>
          </cell>
          <cell r="E1412" t="str">
            <v>YSM20R-2</v>
          </cell>
          <cell r="G1412" t="e">
            <v>#REF!</v>
          </cell>
          <cell r="H1412" t="e">
            <v>#REF!</v>
          </cell>
          <cell r="I1412" t="str">
            <v>L-&gt;R</v>
          </cell>
          <cell r="J1412" t="str">
            <v>No</v>
          </cell>
          <cell r="K1412">
            <v>1</v>
          </cell>
          <cell r="L1412">
            <v>110441</v>
          </cell>
          <cell r="M1412" t="str">
            <v>JUL 21</v>
          </cell>
          <cell r="N1412">
            <v>44405</v>
          </cell>
          <cell r="O1412">
            <v>11116631</v>
          </cell>
          <cell r="P1412">
            <v>14500000</v>
          </cell>
          <cell r="Q1412">
            <v>44406</v>
          </cell>
          <cell r="R1412" t="str">
            <v>No</v>
          </cell>
          <cell r="S1412" t="str">
            <v>C49</v>
          </cell>
          <cell r="T1412" t="str">
            <v>SOUTH</v>
          </cell>
          <cell r="U1412" t="str">
            <v>深圳</v>
          </cell>
          <cell r="V1412" t="str">
            <v>SZ 深圳</v>
          </cell>
          <cell r="W1412" t="str">
            <v>MZ</v>
          </cell>
          <cell r="X1412" t="str">
            <v>JPY</v>
          </cell>
          <cell r="Y1412">
            <v>14500000</v>
          </cell>
          <cell r="Z1412">
            <v>1</v>
          </cell>
          <cell r="AA1412">
            <v>14500000</v>
          </cell>
          <cell r="AB1412">
            <v>7.4499999999999997E-2</v>
          </cell>
          <cell r="AC1412">
            <v>1080250</v>
          </cell>
          <cell r="AD1412">
            <v>129630</v>
          </cell>
          <cell r="AE1412">
            <v>0.12</v>
          </cell>
          <cell r="AF1412">
            <v>44268</v>
          </cell>
          <cell r="AG1412" t="str">
            <v>CIF HK</v>
          </cell>
          <cell r="AK1412">
            <v>0.2</v>
          </cell>
          <cell r="AL1412">
            <v>2900000</v>
          </cell>
          <cell r="AM1412">
            <v>44274</v>
          </cell>
          <cell r="AN1412" t="str">
            <v>Yes</v>
          </cell>
          <cell r="AO1412">
            <v>0.8</v>
          </cell>
          <cell r="AP1412">
            <v>11600000</v>
          </cell>
          <cell r="AQ1412">
            <v>44404</v>
          </cell>
          <cell r="AR1412">
            <v>44404</v>
          </cell>
          <cell r="AS1412">
            <v>0</v>
          </cell>
          <cell r="AT1412">
            <v>0</v>
          </cell>
          <cell r="AX1412" t="str">
            <v>Yes</v>
          </cell>
          <cell r="AZ1412" t="str">
            <v>Y</v>
          </cell>
          <cell r="BA1412" t="str">
            <v>Yes</v>
          </cell>
        </row>
        <row r="1413">
          <cell r="A1413" t="str">
            <v>MAR 21</v>
          </cell>
          <cell r="B1413">
            <v>1263</v>
          </cell>
          <cell r="C1413" t="str">
            <v>C49SZX20210082MZ</v>
          </cell>
          <cell r="D1413" t="str">
            <v>崧盛</v>
          </cell>
          <cell r="E1413" t="str">
            <v>YSM20R-2</v>
          </cell>
          <cell r="G1413" t="e">
            <v>#REF!</v>
          </cell>
          <cell r="H1413" t="e">
            <v>#REF!</v>
          </cell>
          <cell r="I1413" t="str">
            <v>L-&gt;R</v>
          </cell>
          <cell r="J1413" t="str">
            <v>No</v>
          </cell>
          <cell r="K1413">
            <v>1</v>
          </cell>
          <cell r="L1413">
            <v>110441</v>
          </cell>
          <cell r="M1413" t="str">
            <v>JUL 21</v>
          </cell>
          <cell r="N1413">
            <v>44405</v>
          </cell>
          <cell r="O1413">
            <v>11116631</v>
          </cell>
          <cell r="P1413">
            <v>14500000</v>
          </cell>
          <cell r="Q1413">
            <v>44406</v>
          </cell>
          <cell r="R1413" t="str">
            <v>No</v>
          </cell>
          <cell r="S1413" t="str">
            <v>C49</v>
          </cell>
          <cell r="T1413" t="str">
            <v>SOUTH</v>
          </cell>
          <cell r="U1413" t="str">
            <v>深圳</v>
          </cell>
          <cell r="V1413" t="str">
            <v>SZ 深圳</v>
          </cell>
          <cell r="W1413" t="str">
            <v>MZ</v>
          </cell>
          <cell r="X1413" t="str">
            <v>JPY</v>
          </cell>
          <cell r="Y1413">
            <v>14500000</v>
          </cell>
          <cell r="Z1413">
            <v>1</v>
          </cell>
          <cell r="AA1413">
            <v>14500000</v>
          </cell>
          <cell r="AB1413">
            <v>7.4499999999999997E-2</v>
          </cell>
          <cell r="AC1413">
            <v>1080250</v>
          </cell>
          <cell r="AD1413">
            <v>129630</v>
          </cell>
          <cell r="AE1413">
            <v>0.12</v>
          </cell>
          <cell r="AF1413">
            <v>44268</v>
          </cell>
          <cell r="AG1413" t="str">
            <v>CIF HK</v>
          </cell>
          <cell r="AK1413">
            <v>0.2</v>
          </cell>
          <cell r="AL1413">
            <v>2900000</v>
          </cell>
          <cell r="AM1413">
            <v>44274</v>
          </cell>
          <cell r="AN1413" t="str">
            <v>Yes</v>
          </cell>
          <cell r="AO1413">
            <v>0.8</v>
          </cell>
          <cell r="AP1413">
            <v>11600000</v>
          </cell>
          <cell r="AQ1413">
            <v>44404</v>
          </cell>
          <cell r="AR1413">
            <v>44404</v>
          </cell>
          <cell r="AS1413">
            <v>0</v>
          </cell>
          <cell r="AT1413">
            <v>0</v>
          </cell>
          <cell r="AX1413" t="str">
            <v>Yes</v>
          </cell>
          <cell r="AZ1413" t="str">
            <v>Y</v>
          </cell>
          <cell r="BA1413" t="str">
            <v>Yes</v>
          </cell>
        </row>
        <row r="1414">
          <cell r="A1414" t="str">
            <v>MAR 21</v>
          </cell>
          <cell r="B1414">
            <v>1264</v>
          </cell>
          <cell r="C1414" t="str">
            <v>C49SZX20210087SX</v>
          </cell>
          <cell r="D1414" t="str">
            <v>特斯浦</v>
          </cell>
          <cell r="E1414" t="str">
            <v>YSM20R-2</v>
          </cell>
          <cell r="G1414" t="e">
            <v>#REF!</v>
          </cell>
          <cell r="H1414" t="e">
            <v>#REF!</v>
          </cell>
          <cell r="I1414" t="str">
            <v>L-&gt;R</v>
          </cell>
          <cell r="J1414" t="str">
            <v>No</v>
          </cell>
          <cell r="K1414">
            <v>1</v>
          </cell>
          <cell r="L1414">
            <v>110384</v>
          </cell>
          <cell r="M1414" t="str">
            <v>JUL 21</v>
          </cell>
          <cell r="N1414">
            <v>44382</v>
          </cell>
          <cell r="O1414">
            <v>11116621</v>
          </cell>
          <cell r="P1414">
            <v>12400000</v>
          </cell>
          <cell r="Q1414">
            <v>44386</v>
          </cell>
          <cell r="R1414" t="str">
            <v>Yes</v>
          </cell>
          <cell r="S1414" t="str">
            <v>C49</v>
          </cell>
          <cell r="T1414" t="str">
            <v>SOUTH</v>
          </cell>
          <cell r="U1414" t="str">
            <v>深圳</v>
          </cell>
          <cell r="V1414" t="str">
            <v>SZ 深圳</v>
          </cell>
          <cell r="W1414" t="str">
            <v>SX</v>
          </cell>
          <cell r="X1414" t="str">
            <v>JPY</v>
          </cell>
          <cell r="Y1414">
            <v>12400000</v>
          </cell>
          <cell r="Z1414">
            <v>1</v>
          </cell>
          <cell r="AA1414">
            <v>12400000</v>
          </cell>
          <cell r="AB1414">
            <v>7.4499999999999997E-2</v>
          </cell>
          <cell r="AC1414">
            <v>923800</v>
          </cell>
          <cell r="AD1414">
            <v>110856</v>
          </cell>
          <cell r="AE1414">
            <v>0.12</v>
          </cell>
          <cell r="AF1414">
            <v>44271</v>
          </cell>
          <cell r="AG1414" t="str">
            <v>DAP DG</v>
          </cell>
          <cell r="AK1414">
            <v>0.1</v>
          </cell>
          <cell r="AL1414">
            <v>1240000</v>
          </cell>
          <cell r="AM1414">
            <v>44280</v>
          </cell>
          <cell r="AN1414" t="str">
            <v>Yes</v>
          </cell>
          <cell r="AO1414">
            <v>0.9</v>
          </cell>
          <cell r="AP1414">
            <v>11160000</v>
          </cell>
          <cell r="AQ1414">
            <v>44375</v>
          </cell>
          <cell r="AR1414">
            <v>44375</v>
          </cell>
          <cell r="AS1414">
            <v>0</v>
          </cell>
          <cell r="AT1414">
            <v>0</v>
          </cell>
          <cell r="AX1414" t="str">
            <v>Yes</v>
          </cell>
          <cell r="AZ1414" t="str">
            <v>Y</v>
          </cell>
          <cell r="BA1414" t="str">
            <v>Yes</v>
          </cell>
        </row>
        <row r="1415">
          <cell r="A1415" t="str">
            <v>MAR 21</v>
          </cell>
          <cell r="B1415">
            <v>1265</v>
          </cell>
          <cell r="C1415" t="str">
            <v>C49SZX20210088SX</v>
          </cell>
          <cell r="D1415" t="str">
            <v>恒越通</v>
          </cell>
          <cell r="E1415" t="str">
            <v>YSM20R-2</v>
          </cell>
          <cell r="G1415" t="e">
            <v>#REF!</v>
          </cell>
          <cell r="H1415" t="e">
            <v>#REF!</v>
          </cell>
          <cell r="I1415" t="str">
            <v>L-&gt;R</v>
          </cell>
          <cell r="J1415" t="str">
            <v>No</v>
          </cell>
          <cell r="K1415">
            <v>1</v>
          </cell>
          <cell r="L1415">
            <v>110452</v>
          </cell>
          <cell r="M1415" t="str">
            <v>JUL 21</v>
          </cell>
          <cell r="N1415">
            <v>44377</v>
          </cell>
          <cell r="O1415">
            <v>11116620</v>
          </cell>
          <cell r="P1415">
            <v>13000000</v>
          </cell>
          <cell r="Q1415">
            <v>44386</v>
          </cell>
          <cell r="R1415" t="str">
            <v>Yes</v>
          </cell>
          <cell r="S1415" t="str">
            <v>C49</v>
          </cell>
          <cell r="T1415" t="str">
            <v>SOUTH</v>
          </cell>
          <cell r="U1415" t="str">
            <v>深圳</v>
          </cell>
          <cell r="V1415" t="str">
            <v>SZ 深圳</v>
          </cell>
          <cell r="W1415" t="str">
            <v>SX</v>
          </cell>
          <cell r="X1415" t="str">
            <v>JPY</v>
          </cell>
          <cell r="Y1415">
            <v>13000000</v>
          </cell>
          <cell r="Z1415">
            <v>1</v>
          </cell>
          <cell r="AA1415">
            <v>13000000</v>
          </cell>
          <cell r="AB1415">
            <v>7.4499999999999997E-2</v>
          </cell>
          <cell r="AC1415">
            <v>968500</v>
          </cell>
          <cell r="AD1415">
            <v>116220</v>
          </cell>
          <cell r="AE1415">
            <v>0.12</v>
          </cell>
          <cell r="AF1415">
            <v>44272</v>
          </cell>
          <cell r="AG1415" t="str">
            <v>DAP SZ</v>
          </cell>
          <cell r="AK1415">
            <v>0.3</v>
          </cell>
          <cell r="AL1415">
            <v>3900000</v>
          </cell>
          <cell r="AM1415">
            <v>44281</v>
          </cell>
          <cell r="AN1415" t="str">
            <v>Yes</v>
          </cell>
          <cell r="AO1415">
            <v>0.7</v>
          </cell>
          <cell r="AP1415">
            <v>9100000</v>
          </cell>
          <cell r="AQ1415">
            <v>44372</v>
          </cell>
          <cell r="AR1415">
            <v>44372</v>
          </cell>
          <cell r="AS1415">
            <v>0</v>
          </cell>
          <cell r="AT1415">
            <v>0</v>
          </cell>
          <cell r="AX1415" t="str">
            <v>Yes</v>
          </cell>
          <cell r="AZ1415" t="str">
            <v>Y</v>
          </cell>
          <cell r="BA1415" t="str">
            <v>Yes</v>
          </cell>
        </row>
        <row r="1416">
          <cell r="A1416" t="str">
            <v>MAR 21</v>
          </cell>
          <cell r="B1416">
            <v>1266</v>
          </cell>
          <cell r="C1416" t="str">
            <v>C49SZX20210088SX</v>
          </cell>
          <cell r="D1416" t="str">
            <v>恒越通</v>
          </cell>
          <cell r="E1416" t="str">
            <v>YSM10</v>
          </cell>
          <cell r="G1416" t="e">
            <v>#REF!</v>
          </cell>
          <cell r="H1416" t="e">
            <v>#REF!</v>
          </cell>
          <cell r="I1416" t="str">
            <v>L-&gt;R</v>
          </cell>
          <cell r="J1416" t="str">
            <v>MVC+ATS15</v>
          </cell>
          <cell r="K1416">
            <v>1</v>
          </cell>
          <cell r="L1416">
            <v>110481</v>
          </cell>
          <cell r="M1416" t="str">
            <v>JUL 21</v>
          </cell>
          <cell r="N1416">
            <v>44377</v>
          </cell>
          <cell r="O1416">
            <v>11116620</v>
          </cell>
          <cell r="P1416">
            <v>9200000</v>
          </cell>
          <cell r="Q1416">
            <v>44386</v>
          </cell>
          <cell r="R1416" t="str">
            <v>Yes</v>
          </cell>
          <cell r="S1416" t="str">
            <v>C49</v>
          </cell>
          <cell r="T1416" t="str">
            <v>SOUTH</v>
          </cell>
          <cell r="U1416" t="str">
            <v>深圳</v>
          </cell>
          <cell r="V1416" t="str">
            <v>SZ 深圳</v>
          </cell>
          <cell r="W1416" t="str">
            <v>SX</v>
          </cell>
          <cell r="X1416" t="str">
            <v>JPY</v>
          </cell>
          <cell r="Y1416">
            <v>9200000</v>
          </cell>
          <cell r="Z1416">
            <v>1</v>
          </cell>
          <cell r="AA1416">
            <v>9200000</v>
          </cell>
          <cell r="AB1416">
            <v>7.4499999999999997E-2</v>
          </cell>
          <cell r="AC1416">
            <v>685400</v>
          </cell>
          <cell r="AD1416">
            <v>82248</v>
          </cell>
          <cell r="AE1416">
            <v>0.12</v>
          </cell>
          <cell r="AF1416">
            <v>44272</v>
          </cell>
          <cell r="AG1416" t="str">
            <v>DAP SZ</v>
          </cell>
          <cell r="AK1416">
            <v>0.3</v>
          </cell>
          <cell r="AL1416">
            <v>2760000</v>
          </cell>
          <cell r="AM1416">
            <v>44281</v>
          </cell>
          <cell r="AN1416" t="str">
            <v>Yes</v>
          </cell>
          <cell r="AO1416">
            <v>0.7</v>
          </cell>
          <cell r="AP1416">
            <v>6440000</v>
          </cell>
          <cell r="AQ1416">
            <v>44372</v>
          </cell>
          <cell r="AR1416">
            <v>44372</v>
          </cell>
          <cell r="AS1416">
            <v>0</v>
          </cell>
          <cell r="AT1416">
            <v>0</v>
          </cell>
          <cell r="AX1416" t="str">
            <v>Yes</v>
          </cell>
          <cell r="AZ1416" t="str">
            <v>Y</v>
          </cell>
          <cell r="BA1416" t="str">
            <v>Yes</v>
          </cell>
        </row>
        <row r="1417">
          <cell r="A1417" t="str">
            <v>MAR 21</v>
          </cell>
          <cell r="B1417">
            <v>1267</v>
          </cell>
          <cell r="C1417" t="str">
            <v>C49SZX20210017R1JY</v>
          </cell>
          <cell r="D1417" t="str">
            <v>拓步</v>
          </cell>
          <cell r="E1417" t="str">
            <v>YSM20R-2</v>
          </cell>
          <cell r="F1417" t="str">
            <v>#69702</v>
          </cell>
          <cell r="G1417" t="e">
            <v>#REF!</v>
          </cell>
          <cell r="H1417" t="e">
            <v>#REF!</v>
          </cell>
          <cell r="I1417" t="str">
            <v>L-&gt;R</v>
          </cell>
          <cell r="J1417" t="str">
            <v>MVC</v>
          </cell>
          <cell r="K1417">
            <v>1</v>
          </cell>
          <cell r="L1417">
            <v>110557</v>
          </cell>
          <cell r="M1417" t="str">
            <v>OCT 21</v>
          </cell>
          <cell r="N1417">
            <v>44498</v>
          </cell>
          <cell r="O1417">
            <v>11116656</v>
          </cell>
          <cell r="P1417">
            <v>11800000</v>
          </cell>
          <cell r="Q1417">
            <v>44497</v>
          </cell>
          <cell r="R1417" t="str">
            <v>No</v>
          </cell>
          <cell r="S1417" t="str">
            <v>C49</v>
          </cell>
          <cell r="T1417" t="str">
            <v>SOUTH</v>
          </cell>
          <cell r="U1417" t="str">
            <v>深圳</v>
          </cell>
          <cell r="V1417" t="str">
            <v>SZ 深圳</v>
          </cell>
          <cell r="W1417" t="str">
            <v>JY</v>
          </cell>
          <cell r="X1417" t="str">
            <v>JPY</v>
          </cell>
          <cell r="Y1417">
            <v>11800000</v>
          </cell>
          <cell r="Z1417">
            <v>1</v>
          </cell>
          <cell r="AA1417">
            <v>11800000</v>
          </cell>
          <cell r="AB1417">
            <v>7.4499999999999997E-2</v>
          </cell>
          <cell r="AC1417">
            <v>879100</v>
          </cell>
          <cell r="AD1417">
            <v>105492</v>
          </cell>
          <cell r="AE1417">
            <v>0.12</v>
          </cell>
          <cell r="AF1417">
            <v>44272</v>
          </cell>
          <cell r="AG1417" t="str">
            <v>DAP GZ</v>
          </cell>
          <cell r="AK1417" t="str">
            <v>agree</v>
          </cell>
          <cell r="AL1417">
            <v>680328</v>
          </cell>
          <cell r="AM1417">
            <v>44287</v>
          </cell>
          <cell r="AN1417" t="str">
            <v>Yes</v>
          </cell>
          <cell r="AO1417">
            <v>0.9</v>
          </cell>
          <cell r="AP1417">
            <v>10620000</v>
          </cell>
          <cell r="AQ1417">
            <v>44495</v>
          </cell>
          <cell r="AR1417">
            <v>44495</v>
          </cell>
          <cell r="AS1417">
            <v>0</v>
          </cell>
          <cell r="AT1417">
            <v>0</v>
          </cell>
          <cell r="AX1417" t="str">
            <v>Yes</v>
          </cell>
          <cell r="AZ1417" t="str">
            <v>Y</v>
          </cell>
          <cell r="BA1417" t="str">
            <v>Yes</v>
          </cell>
        </row>
        <row r="1418">
          <cell r="A1418" t="str">
            <v>MAR 21</v>
          </cell>
          <cell r="B1418">
            <v>1268</v>
          </cell>
          <cell r="C1418" t="str">
            <v>C49SZX20210075JL</v>
          </cell>
          <cell r="D1418" t="str">
            <v>伯莱科</v>
          </cell>
          <cell r="E1418" t="str">
            <v>YSM10</v>
          </cell>
          <cell r="G1418" t="e">
            <v>#REF!</v>
          </cell>
          <cell r="H1418" t="e">
            <v>#REF!</v>
          </cell>
          <cell r="I1418" t="str">
            <v>L-&gt;R</v>
          </cell>
          <cell r="J1418" t="str">
            <v>MVC</v>
          </cell>
          <cell r="K1418">
            <v>1</v>
          </cell>
          <cell r="L1418">
            <v>110450</v>
          </cell>
          <cell r="M1418" t="str">
            <v>JUN 21</v>
          </cell>
          <cell r="N1418">
            <v>44375</v>
          </cell>
          <cell r="O1418">
            <v>11116612</v>
          </cell>
          <cell r="P1418">
            <v>6950000</v>
          </cell>
          <cell r="Q1418">
            <v>44375</v>
          </cell>
          <cell r="R1418" t="str">
            <v>No</v>
          </cell>
          <cell r="S1418" t="str">
            <v>C49</v>
          </cell>
          <cell r="T1418" t="str">
            <v>SOUTH</v>
          </cell>
          <cell r="U1418" t="str">
            <v>深圳</v>
          </cell>
          <cell r="V1418" t="str">
            <v>SZ 深圳</v>
          </cell>
          <cell r="W1418" t="str">
            <v>JL</v>
          </cell>
          <cell r="X1418" t="str">
            <v>JPY</v>
          </cell>
          <cell r="Y1418">
            <v>6950000</v>
          </cell>
          <cell r="Z1418">
            <v>1</v>
          </cell>
          <cell r="AA1418">
            <v>6950000</v>
          </cell>
          <cell r="AB1418">
            <v>7.4499999999999997E-2</v>
          </cell>
          <cell r="AC1418">
            <v>517775</v>
          </cell>
          <cell r="AD1418">
            <v>62133</v>
          </cell>
          <cell r="AE1418">
            <v>0.12</v>
          </cell>
          <cell r="AF1418">
            <v>44266</v>
          </cell>
          <cell r="AG1418" t="str">
            <v>DAP SZ</v>
          </cell>
          <cell r="AK1418" t="str">
            <v>agree</v>
          </cell>
          <cell r="AL1418">
            <v>836862</v>
          </cell>
          <cell r="AM1418">
            <v>44273</v>
          </cell>
          <cell r="AN1418" t="str">
            <v>Yes</v>
          </cell>
          <cell r="AO1418">
            <v>0.8</v>
          </cell>
          <cell r="AP1418">
            <v>5560000</v>
          </cell>
          <cell r="AQ1418">
            <v>44362</v>
          </cell>
          <cell r="AR1418">
            <v>44362</v>
          </cell>
          <cell r="AS1418">
            <v>0</v>
          </cell>
          <cell r="AT1418">
            <v>0</v>
          </cell>
          <cell r="AX1418" t="str">
            <v>Yes</v>
          </cell>
          <cell r="AZ1418" t="str">
            <v>Y</v>
          </cell>
          <cell r="BA1418" t="str">
            <v>Yes</v>
          </cell>
        </row>
        <row r="1419">
          <cell r="A1419" t="str">
            <v>MAR 21</v>
          </cell>
          <cell r="B1419">
            <v>1269</v>
          </cell>
          <cell r="C1419" t="str">
            <v>C49SZX20210075JL</v>
          </cell>
          <cell r="D1419" t="str">
            <v>伯莱科</v>
          </cell>
          <cell r="E1419" t="str">
            <v>YSM10</v>
          </cell>
          <cell r="G1419" t="e">
            <v>#REF!</v>
          </cell>
          <cell r="H1419" t="e">
            <v>#REF!</v>
          </cell>
          <cell r="I1419" t="str">
            <v>L-&gt;R</v>
          </cell>
          <cell r="J1419" t="str">
            <v>MVC</v>
          </cell>
          <cell r="K1419">
            <v>1</v>
          </cell>
          <cell r="L1419">
            <v>110450</v>
          </cell>
          <cell r="M1419" t="str">
            <v>JUN 21</v>
          </cell>
          <cell r="N1419">
            <v>44375</v>
          </cell>
          <cell r="O1419">
            <v>11116612</v>
          </cell>
          <cell r="P1419">
            <v>6950000</v>
          </cell>
          <cell r="Q1419">
            <v>44375</v>
          </cell>
          <cell r="R1419" t="str">
            <v>No</v>
          </cell>
          <cell r="S1419" t="str">
            <v>C49</v>
          </cell>
          <cell r="T1419" t="str">
            <v>SOUTH</v>
          </cell>
          <cell r="U1419" t="str">
            <v>深圳</v>
          </cell>
          <cell r="V1419" t="str">
            <v>SZ 深圳</v>
          </cell>
          <cell r="W1419" t="str">
            <v>JL</v>
          </cell>
          <cell r="X1419" t="str">
            <v>JPY</v>
          </cell>
          <cell r="Y1419">
            <v>6950000</v>
          </cell>
          <cell r="Z1419">
            <v>1</v>
          </cell>
          <cell r="AA1419">
            <v>6950000</v>
          </cell>
          <cell r="AB1419">
            <v>7.4499999999999997E-2</v>
          </cell>
          <cell r="AC1419">
            <v>517775</v>
          </cell>
          <cell r="AD1419">
            <v>62133</v>
          </cell>
          <cell r="AE1419">
            <v>0.12</v>
          </cell>
          <cell r="AF1419">
            <v>44266</v>
          </cell>
          <cell r="AG1419" t="str">
            <v>DAP SZ</v>
          </cell>
          <cell r="AK1419"/>
          <cell r="AL1419"/>
          <cell r="AM1419">
            <v>44273</v>
          </cell>
          <cell r="AN1419" t="str">
            <v>Yes</v>
          </cell>
          <cell r="AO1419">
            <v>0.8</v>
          </cell>
          <cell r="AP1419">
            <v>5560000</v>
          </cell>
          <cell r="AQ1419">
            <v>44362</v>
          </cell>
          <cell r="AR1419">
            <v>44362</v>
          </cell>
          <cell r="AS1419">
            <v>0</v>
          </cell>
          <cell r="AT1419">
            <v>0</v>
          </cell>
          <cell r="AX1419" t="str">
            <v>Yes</v>
          </cell>
          <cell r="AZ1419" t="str">
            <v>Y</v>
          </cell>
          <cell r="BA1419" t="str">
            <v>Yes</v>
          </cell>
        </row>
        <row r="1420">
          <cell r="A1420" t="str">
            <v>MAR 21</v>
          </cell>
          <cell r="B1420">
            <v>1270</v>
          </cell>
          <cell r="C1420" t="str">
            <v>C49SZX20210089SX</v>
          </cell>
          <cell r="D1420" t="str">
            <v>顺弘</v>
          </cell>
          <cell r="E1420" t="str">
            <v>YSM20R-2</v>
          </cell>
          <cell r="F1420" t="str">
            <v>#76504</v>
          </cell>
          <cell r="G1420" t="e">
            <v>#REF!</v>
          </cell>
          <cell r="H1420" t="e">
            <v>#REF!</v>
          </cell>
          <cell r="I1420" t="str">
            <v>L-&gt;R</v>
          </cell>
          <cell r="J1420" t="str">
            <v>No</v>
          </cell>
          <cell r="K1420">
            <v>1</v>
          </cell>
          <cell r="L1420" t="str">
            <v>110272(拆单110407)</v>
          </cell>
          <cell r="M1420" t="str">
            <v>JUN 21</v>
          </cell>
          <cell r="N1420">
            <v>44350</v>
          </cell>
          <cell r="O1420">
            <v>11116603</v>
          </cell>
          <cell r="P1420">
            <v>11200000</v>
          </cell>
          <cell r="Q1420">
            <v>44362</v>
          </cell>
          <cell r="R1420" t="str">
            <v>No</v>
          </cell>
          <cell r="S1420" t="str">
            <v>C49</v>
          </cell>
          <cell r="T1420" t="str">
            <v>SOUTH</v>
          </cell>
          <cell r="U1420" t="str">
            <v>深圳</v>
          </cell>
          <cell r="V1420" t="str">
            <v>SZ 深圳</v>
          </cell>
          <cell r="W1420" t="str">
            <v>SX</v>
          </cell>
          <cell r="X1420" t="str">
            <v>JPY</v>
          </cell>
          <cell r="Y1420">
            <v>11200000</v>
          </cell>
          <cell r="Z1420">
            <v>1</v>
          </cell>
          <cell r="AA1420">
            <v>11200000</v>
          </cell>
          <cell r="AB1420">
            <v>7.4499999999999997E-2</v>
          </cell>
          <cell r="AC1420">
            <v>834400</v>
          </cell>
          <cell r="AD1420">
            <v>100128</v>
          </cell>
          <cell r="AE1420">
            <v>0.12</v>
          </cell>
          <cell r="AF1420">
            <v>44273</v>
          </cell>
          <cell r="AG1420" t="str">
            <v>DAP DG</v>
          </cell>
          <cell r="AK1420" t="str">
            <v>agree</v>
          </cell>
          <cell r="AL1420">
            <v>839672</v>
          </cell>
          <cell r="AM1420">
            <v>44286</v>
          </cell>
          <cell r="AN1420" t="str">
            <v>No</v>
          </cell>
          <cell r="AO1420">
            <v>0.9</v>
          </cell>
          <cell r="AP1420">
            <v>10080000</v>
          </cell>
          <cell r="AQ1420">
            <v>44344</v>
          </cell>
          <cell r="AR1420">
            <v>44344</v>
          </cell>
          <cell r="AS1420">
            <v>0</v>
          </cell>
          <cell r="AT1420">
            <v>0</v>
          </cell>
          <cell r="AX1420" t="str">
            <v>Yes</v>
          </cell>
          <cell r="AZ1420" t="str">
            <v>Y</v>
          </cell>
          <cell r="BA1420" t="str">
            <v>Yes</v>
          </cell>
        </row>
        <row r="1421">
          <cell r="A1421" t="str">
            <v>MAR 21</v>
          </cell>
          <cell r="B1421">
            <v>1271</v>
          </cell>
          <cell r="C1421" t="str">
            <v>C49SZX20210086JL</v>
          </cell>
          <cell r="D1421" t="str">
            <v>鹏鑫达（end user：晶昌鸿业）</v>
          </cell>
          <cell r="E1421" t="str">
            <v>YSM10</v>
          </cell>
          <cell r="F1421" t="str">
            <v>#54762</v>
          </cell>
          <cell r="G1421" t="e">
            <v>#REF!</v>
          </cell>
          <cell r="H1421" t="e">
            <v>#REF!</v>
          </cell>
          <cell r="I1421" t="str">
            <v>L-&gt;R</v>
          </cell>
          <cell r="J1421" t="str">
            <v>MVC</v>
          </cell>
          <cell r="K1421">
            <v>1</v>
          </cell>
          <cell r="L1421">
            <v>110449</v>
          </cell>
          <cell r="M1421" t="str">
            <v>JUN 21</v>
          </cell>
          <cell r="N1421">
            <v>44351</v>
          </cell>
          <cell r="O1421">
            <v>11116599</v>
          </cell>
          <cell r="P1421">
            <v>7100000</v>
          </cell>
          <cell r="Q1421">
            <v>44355</v>
          </cell>
          <cell r="R1421" t="str">
            <v>No</v>
          </cell>
          <cell r="S1421" t="str">
            <v>C49</v>
          </cell>
          <cell r="T1421" t="str">
            <v>SOUTH</v>
          </cell>
          <cell r="U1421" t="str">
            <v>深圳</v>
          </cell>
          <cell r="V1421" t="str">
            <v>SZ 深圳</v>
          </cell>
          <cell r="W1421" t="str">
            <v>JL</v>
          </cell>
          <cell r="X1421" t="str">
            <v>JPY</v>
          </cell>
          <cell r="Y1421">
            <v>7100000</v>
          </cell>
          <cell r="Z1421">
            <v>1</v>
          </cell>
          <cell r="AA1421">
            <v>7100000</v>
          </cell>
          <cell r="AB1421">
            <v>7.4499999999999997E-2</v>
          </cell>
          <cell r="AC1421">
            <v>528950</v>
          </cell>
          <cell r="AD1421">
            <v>63474</v>
          </cell>
          <cell r="AE1421">
            <v>0.12</v>
          </cell>
          <cell r="AF1421">
            <v>44274</v>
          </cell>
          <cell r="AG1421" t="str">
            <v>DAP SZ</v>
          </cell>
          <cell r="AK1421" t="str">
            <v>agree</v>
          </cell>
          <cell r="AL1421">
            <v>4998833</v>
          </cell>
          <cell r="AM1421">
            <v>44278</v>
          </cell>
          <cell r="AN1421" t="str">
            <v>Yes</v>
          </cell>
          <cell r="AO1421">
            <v>0.8</v>
          </cell>
          <cell r="AP1421">
            <v>5680000</v>
          </cell>
          <cell r="AQ1421">
            <v>44349</v>
          </cell>
          <cell r="AR1421">
            <v>44349</v>
          </cell>
          <cell r="AS1421">
            <v>0</v>
          </cell>
          <cell r="AT1421">
            <v>0</v>
          </cell>
          <cell r="AX1421" t="str">
            <v>Yes</v>
          </cell>
          <cell r="AZ1421" t="str">
            <v>Y</v>
          </cell>
          <cell r="BA1421" t="str">
            <v>Yes</v>
          </cell>
        </row>
        <row r="1422">
          <cell r="A1422" t="str">
            <v>MAR 21</v>
          </cell>
          <cell r="B1422">
            <v>1272</v>
          </cell>
          <cell r="C1422" t="str">
            <v>C49SZX20210086JL</v>
          </cell>
          <cell r="D1422" t="str">
            <v>鹏鑫达（end user：晶昌鸿业）</v>
          </cell>
          <cell r="E1422" t="str">
            <v>YSM10</v>
          </cell>
          <cell r="F1422" t="str">
            <v>#54762</v>
          </cell>
          <cell r="G1422" t="e">
            <v>#REF!</v>
          </cell>
          <cell r="H1422" t="e">
            <v>#REF!</v>
          </cell>
          <cell r="I1422" t="str">
            <v>L-&gt;R</v>
          </cell>
          <cell r="J1422" t="str">
            <v>MVC</v>
          </cell>
          <cell r="K1422">
            <v>1</v>
          </cell>
          <cell r="L1422">
            <v>110449</v>
          </cell>
          <cell r="M1422" t="str">
            <v>JUN 21</v>
          </cell>
          <cell r="N1422">
            <v>44351</v>
          </cell>
          <cell r="O1422">
            <v>11116599</v>
          </cell>
          <cell r="P1422">
            <v>7100000</v>
          </cell>
          <cell r="Q1422">
            <v>44355</v>
          </cell>
          <cell r="R1422" t="str">
            <v>No</v>
          </cell>
          <cell r="S1422" t="str">
            <v>C49</v>
          </cell>
          <cell r="T1422" t="str">
            <v>SOUTH</v>
          </cell>
          <cell r="U1422" t="str">
            <v>深圳</v>
          </cell>
          <cell r="V1422" t="str">
            <v>SZ 深圳</v>
          </cell>
          <cell r="W1422" t="str">
            <v>JL</v>
          </cell>
          <cell r="X1422" t="str">
            <v>JPY</v>
          </cell>
          <cell r="Y1422">
            <v>7100000</v>
          </cell>
          <cell r="Z1422">
            <v>1</v>
          </cell>
          <cell r="AA1422">
            <v>7100000</v>
          </cell>
          <cell r="AB1422">
            <v>7.4499999999999997E-2</v>
          </cell>
          <cell r="AC1422">
            <v>528950</v>
          </cell>
          <cell r="AD1422">
            <v>63474</v>
          </cell>
          <cell r="AE1422">
            <v>0.12</v>
          </cell>
          <cell r="AF1422">
            <v>44274</v>
          </cell>
          <cell r="AG1422" t="str">
            <v>DAP SZ</v>
          </cell>
          <cell r="AK1422"/>
          <cell r="AL1422"/>
          <cell r="AM1422">
            <v>44278</v>
          </cell>
          <cell r="AN1422" t="str">
            <v>Yes</v>
          </cell>
          <cell r="AO1422">
            <v>0.8</v>
          </cell>
          <cell r="AP1422">
            <v>5680000</v>
          </cell>
          <cell r="AQ1422">
            <v>44349</v>
          </cell>
          <cell r="AR1422">
            <v>44349</v>
          </cell>
          <cell r="AS1422">
            <v>0</v>
          </cell>
          <cell r="AT1422">
            <v>0</v>
          </cell>
          <cell r="AX1422" t="str">
            <v>Yes</v>
          </cell>
          <cell r="AZ1422" t="str">
            <v>Y</v>
          </cell>
          <cell r="BA1422" t="str">
            <v>Yes</v>
          </cell>
        </row>
        <row r="1423">
          <cell r="A1423" t="str">
            <v>MAR 21</v>
          </cell>
          <cell r="B1423">
            <v>1273</v>
          </cell>
          <cell r="C1423" t="str">
            <v>C49SZX20210086JL</v>
          </cell>
          <cell r="D1423" t="str">
            <v>鹏鑫达（end user：晶昌鸿业）</v>
          </cell>
          <cell r="E1423" t="str">
            <v>YSM10</v>
          </cell>
          <cell r="F1423" t="str">
            <v>#54762</v>
          </cell>
          <cell r="G1423" t="e">
            <v>#REF!</v>
          </cell>
          <cell r="H1423" t="e">
            <v>#REF!</v>
          </cell>
          <cell r="I1423" t="str">
            <v>L-&gt;R</v>
          </cell>
          <cell r="J1423" t="str">
            <v>MVC</v>
          </cell>
          <cell r="K1423">
            <v>1</v>
          </cell>
          <cell r="L1423">
            <v>110729</v>
          </cell>
          <cell r="M1423" t="str">
            <v>MAR 22</v>
          </cell>
          <cell r="N1423">
            <v>44624</v>
          </cell>
          <cell r="O1423">
            <v>11116708</v>
          </cell>
          <cell r="P1423">
            <v>7100000</v>
          </cell>
          <cell r="Q1423">
            <v>44620</v>
          </cell>
          <cell r="R1423" t="str">
            <v>No</v>
          </cell>
          <cell r="S1423" t="str">
            <v>C49</v>
          </cell>
          <cell r="T1423" t="str">
            <v>SOUTH</v>
          </cell>
          <cell r="U1423" t="str">
            <v>深圳</v>
          </cell>
          <cell r="V1423" t="str">
            <v>SZ 深圳</v>
          </cell>
          <cell r="W1423" t="str">
            <v>JL</v>
          </cell>
          <cell r="X1423" t="str">
            <v>JPY</v>
          </cell>
          <cell r="Y1423">
            <v>7100000</v>
          </cell>
          <cell r="Z1423">
            <v>1</v>
          </cell>
          <cell r="AA1423">
            <v>7100000</v>
          </cell>
          <cell r="AB1423">
            <v>7.4499999999999997E-2</v>
          </cell>
          <cell r="AC1423">
            <v>528950</v>
          </cell>
          <cell r="AD1423">
            <v>63474</v>
          </cell>
          <cell r="AE1423">
            <v>0.12</v>
          </cell>
          <cell r="AF1423">
            <v>44274</v>
          </cell>
          <cell r="AG1423" t="str">
            <v>DAP SZ</v>
          </cell>
          <cell r="AK1423"/>
          <cell r="AL1423"/>
          <cell r="AM1423">
            <v>44278</v>
          </cell>
          <cell r="AN1423" t="str">
            <v>Yes</v>
          </cell>
          <cell r="AO1423">
            <v>0.8</v>
          </cell>
          <cell r="AP1423">
            <v>5051780</v>
          </cell>
          <cell r="AQ1423">
            <v>44431</v>
          </cell>
          <cell r="AR1423">
            <v>44431</v>
          </cell>
          <cell r="AS1423">
            <v>0</v>
          </cell>
          <cell r="AT1423">
            <v>0</v>
          </cell>
          <cell r="AX1423" t="str">
            <v>Yes</v>
          </cell>
          <cell r="AZ1423" t="str">
            <v>Y</v>
          </cell>
          <cell r="BA1423" t="str">
            <v>Yes</v>
          </cell>
        </row>
        <row r="1424">
          <cell r="A1424" t="str">
            <v>MAR 21</v>
          </cell>
          <cell r="B1424">
            <v>1274</v>
          </cell>
          <cell r="C1424" t="str">
            <v>C49SZX20210086JL</v>
          </cell>
          <cell r="D1424" t="str">
            <v>鹏鑫达（end user：晶昌鸿业）</v>
          </cell>
          <cell r="E1424" t="str">
            <v>YSM10</v>
          </cell>
          <cell r="F1424" t="str">
            <v>#54762</v>
          </cell>
          <cell r="G1424" t="e">
            <v>#REF!</v>
          </cell>
          <cell r="H1424" t="e">
            <v>#REF!</v>
          </cell>
          <cell r="I1424" t="str">
            <v>L-&gt;R</v>
          </cell>
          <cell r="J1424" t="str">
            <v>MVC</v>
          </cell>
          <cell r="K1424">
            <v>1</v>
          </cell>
          <cell r="L1424">
            <v>110729</v>
          </cell>
          <cell r="M1424" t="str">
            <v>MAR 22</v>
          </cell>
          <cell r="N1424">
            <v>44624</v>
          </cell>
          <cell r="O1424">
            <v>11116708</v>
          </cell>
          <cell r="P1424">
            <v>7100000</v>
          </cell>
          <cell r="Q1424">
            <v>44620</v>
          </cell>
          <cell r="R1424" t="str">
            <v>No</v>
          </cell>
          <cell r="S1424" t="str">
            <v>C49</v>
          </cell>
          <cell r="T1424" t="str">
            <v>SOUTH</v>
          </cell>
          <cell r="U1424" t="str">
            <v>深圳</v>
          </cell>
          <cell r="V1424" t="str">
            <v>SZ 深圳</v>
          </cell>
          <cell r="W1424" t="str">
            <v>JL</v>
          </cell>
          <cell r="X1424" t="str">
            <v>JPY</v>
          </cell>
          <cell r="Y1424">
            <v>7100000</v>
          </cell>
          <cell r="Z1424">
            <v>1</v>
          </cell>
          <cell r="AA1424">
            <v>7100000</v>
          </cell>
          <cell r="AB1424">
            <v>7.4499999999999997E-2</v>
          </cell>
          <cell r="AC1424">
            <v>528950</v>
          </cell>
          <cell r="AD1424">
            <v>63474</v>
          </cell>
          <cell r="AE1424">
            <v>0.12</v>
          </cell>
          <cell r="AF1424">
            <v>44274</v>
          </cell>
          <cell r="AG1424" t="str">
            <v>DAP SZ</v>
          </cell>
          <cell r="AK1424"/>
          <cell r="AL1424"/>
          <cell r="AM1424">
            <v>44278</v>
          </cell>
          <cell r="AN1424" t="str">
            <v>Yes</v>
          </cell>
          <cell r="AO1424">
            <v>0.8</v>
          </cell>
          <cell r="AP1424">
            <v>5680000</v>
          </cell>
          <cell r="AQ1424">
            <v>44621</v>
          </cell>
          <cell r="AR1424">
            <v>44621</v>
          </cell>
          <cell r="AS1424">
            <v>0</v>
          </cell>
          <cell r="AT1424">
            <v>0</v>
          </cell>
          <cell r="AX1424" t="str">
            <v>Yes</v>
          </cell>
          <cell r="AZ1424" t="str">
            <v>Y</v>
          </cell>
          <cell r="BA1424" t="str">
            <v>Yes</v>
          </cell>
        </row>
        <row r="1425">
          <cell r="A1425" t="str">
            <v>MAR 21</v>
          </cell>
          <cell r="B1425">
            <v>1275</v>
          </cell>
          <cell r="C1425" t="str">
            <v>C49SZX20210086JL</v>
          </cell>
          <cell r="D1425" t="str">
            <v>鹏鑫达（end user：晶昌鸿业）</v>
          </cell>
          <cell r="E1425" t="str">
            <v>YSM10</v>
          </cell>
          <cell r="F1425" t="str">
            <v>#54762</v>
          </cell>
          <cell r="G1425" t="e">
            <v>#REF!</v>
          </cell>
          <cell r="H1425" t="e">
            <v>#REF!</v>
          </cell>
          <cell r="I1425" t="str">
            <v>L-&gt;R</v>
          </cell>
          <cell r="J1425" t="str">
            <v>MVC</v>
          </cell>
          <cell r="K1425">
            <v>1</v>
          </cell>
          <cell r="L1425">
            <v>110757</v>
          </cell>
          <cell r="M1425" t="str">
            <v>APR 22</v>
          </cell>
          <cell r="N1425">
            <v>44663</v>
          </cell>
          <cell r="O1425">
            <v>11116732</v>
          </cell>
          <cell r="P1425">
            <v>7100000</v>
          </cell>
          <cell r="Q1425">
            <v>44673</v>
          </cell>
          <cell r="R1425" t="str">
            <v>No</v>
          </cell>
          <cell r="S1425" t="str">
            <v>C49</v>
          </cell>
          <cell r="T1425" t="str">
            <v>SOUTH</v>
          </cell>
          <cell r="U1425" t="str">
            <v>深圳</v>
          </cell>
          <cell r="V1425" t="str">
            <v>SZ 深圳</v>
          </cell>
          <cell r="W1425" t="str">
            <v>JL</v>
          </cell>
          <cell r="X1425" t="str">
            <v>JPY</v>
          </cell>
          <cell r="Y1425">
            <v>7100000</v>
          </cell>
          <cell r="Z1425">
            <v>1</v>
          </cell>
          <cell r="AA1425">
            <v>7100000</v>
          </cell>
          <cell r="AB1425">
            <v>7.4499999999999997E-2</v>
          </cell>
          <cell r="AC1425">
            <v>528950</v>
          </cell>
          <cell r="AD1425">
            <v>63474</v>
          </cell>
          <cell r="AE1425">
            <v>0.12</v>
          </cell>
          <cell r="AF1425">
            <v>44274</v>
          </cell>
          <cell r="AG1425" t="str">
            <v>DAP SZ</v>
          </cell>
          <cell r="AK1425"/>
          <cell r="AL1425"/>
          <cell r="AM1425">
            <v>44278</v>
          </cell>
          <cell r="AN1425" t="str">
            <v>Yes</v>
          </cell>
          <cell r="AO1425">
            <v>0.8</v>
          </cell>
          <cell r="AP1425">
            <v>5680000</v>
          </cell>
          <cell r="AQ1425">
            <v>44652</v>
          </cell>
          <cell r="AR1425">
            <v>44652</v>
          </cell>
          <cell r="AS1425">
            <v>0</v>
          </cell>
          <cell r="AT1425">
            <v>0</v>
          </cell>
          <cell r="AX1425" t="str">
            <v>Yes</v>
          </cell>
          <cell r="AZ1425" t="str">
            <v>Y</v>
          </cell>
          <cell r="BA1425" t="str">
            <v>Yes</v>
          </cell>
        </row>
        <row r="1426">
          <cell r="A1426" t="str">
            <v>MAR 21</v>
          </cell>
          <cell r="B1426">
            <v>1276</v>
          </cell>
          <cell r="C1426" t="str">
            <v>C49SZX20210086JL</v>
          </cell>
          <cell r="D1426" t="str">
            <v>鹏鑫达（end user：晶昌鸿业）</v>
          </cell>
          <cell r="E1426" t="str">
            <v>YSM10</v>
          </cell>
          <cell r="F1426" t="str">
            <v>#54762</v>
          </cell>
          <cell r="G1426" t="e">
            <v>#REF!</v>
          </cell>
          <cell r="H1426" t="e">
            <v>#REF!</v>
          </cell>
          <cell r="I1426" t="str">
            <v>L-&gt;R</v>
          </cell>
          <cell r="J1426" t="str">
            <v>MVC</v>
          </cell>
          <cell r="K1426">
            <v>1</v>
          </cell>
          <cell r="L1426">
            <v>110757</v>
          </cell>
          <cell r="M1426" t="str">
            <v>APR 22</v>
          </cell>
          <cell r="N1426">
            <v>44663</v>
          </cell>
          <cell r="O1426">
            <v>11116732</v>
          </cell>
          <cell r="P1426">
            <v>7100000</v>
          </cell>
          <cell r="Q1426">
            <v>44673</v>
          </cell>
          <cell r="R1426" t="str">
            <v>No</v>
          </cell>
          <cell r="S1426" t="str">
            <v>C49</v>
          </cell>
          <cell r="T1426" t="str">
            <v>SOUTH</v>
          </cell>
          <cell r="U1426" t="str">
            <v>深圳</v>
          </cell>
          <cell r="V1426" t="str">
            <v>SZ 深圳</v>
          </cell>
          <cell r="W1426" t="str">
            <v>JL</v>
          </cell>
          <cell r="X1426" t="str">
            <v>JPY</v>
          </cell>
          <cell r="Y1426">
            <v>7100000</v>
          </cell>
          <cell r="Z1426">
            <v>1</v>
          </cell>
          <cell r="AA1426">
            <v>7100000</v>
          </cell>
          <cell r="AB1426">
            <v>7.4499999999999997E-2</v>
          </cell>
          <cell r="AC1426">
            <v>528950</v>
          </cell>
          <cell r="AD1426">
            <v>63474</v>
          </cell>
          <cell r="AE1426">
            <v>0.12</v>
          </cell>
          <cell r="AF1426">
            <v>44274</v>
          </cell>
          <cell r="AG1426" t="str">
            <v>DAP SZ</v>
          </cell>
          <cell r="AK1426"/>
          <cell r="AL1426"/>
          <cell r="AM1426">
            <v>44278</v>
          </cell>
          <cell r="AN1426" t="str">
            <v>Yes</v>
          </cell>
          <cell r="AO1426">
            <v>0.8</v>
          </cell>
          <cell r="AP1426">
            <v>5680000</v>
          </cell>
          <cell r="AQ1426">
            <v>44652</v>
          </cell>
          <cell r="AR1426">
            <v>44652</v>
          </cell>
          <cell r="AS1426">
            <v>0</v>
          </cell>
          <cell r="AT1426">
            <v>0</v>
          </cell>
          <cell r="AX1426" t="str">
            <v>Yes</v>
          </cell>
          <cell r="AZ1426" t="str">
            <v>Y</v>
          </cell>
          <cell r="BA1426" t="str">
            <v>Yes</v>
          </cell>
        </row>
        <row r="1427">
          <cell r="A1427" t="str">
            <v>MAR 21</v>
          </cell>
          <cell r="B1427">
            <v>1277</v>
          </cell>
          <cell r="C1427" t="str">
            <v>C49SZX20210039JZ</v>
          </cell>
          <cell r="D1427" t="str">
            <v>世达威</v>
          </cell>
          <cell r="E1427" t="str">
            <v>YSM20R-2</v>
          </cell>
          <cell r="F1427" t="str">
            <v>#49402</v>
          </cell>
          <cell r="G1427" t="e">
            <v>#REF!</v>
          </cell>
          <cell r="H1427" t="e">
            <v>#REF!</v>
          </cell>
          <cell r="I1427" t="str">
            <v>R-&gt;L</v>
          </cell>
          <cell r="J1427" t="str">
            <v>No</v>
          </cell>
          <cell r="K1427">
            <v>1</v>
          </cell>
          <cell r="L1427">
            <v>110152</v>
          </cell>
          <cell r="M1427" t="str">
            <v>MAY 21</v>
          </cell>
          <cell r="N1427">
            <v>44328</v>
          </cell>
          <cell r="O1427">
            <v>11116586</v>
          </cell>
          <cell r="P1427">
            <v>13000000</v>
          </cell>
          <cell r="Q1427">
            <v>44344</v>
          </cell>
          <cell r="R1427" t="str">
            <v>No</v>
          </cell>
          <cell r="S1427" t="str">
            <v>C49</v>
          </cell>
          <cell r="T1427" t="str">
            <v>SOUTH</v>
          </cell>
          <cell r="U1427" t="str">
            <v>深圳</v>
          </cell>
          <cell r="V1427" t="str">
            <v>SZ 深圳</v>
          </cell>
          <cell r="W1427" t="str">
            <v>JZ</v>
          </cell>
          <cell r="X1427" t="str">
            <v>JPY</v>
          </cell>
          <cell r="Y1427">
            <v>13000000</v>
          </cell>
          <cell r="Z1427">
            <v>1</v>
          </cell>
          <cell r="AA1427">
            <v>13000000</v>
          </cell>
          <cell r="AB1427">
            <v>7.4499999999999997E-2</v>
          </cell>
          <cell r="AC1427">
            <v>968500</v>
          </cell>
          <cell r="AD1427">
            <v>116220</v>
          </cell>
          <cell r="AE1427">
            <v>0.12</v>
          </cell>
          <cell r="AF1427">
            <v>44278</v>
          </cell>
          <cell r="AG1427" t="str">
            <v>DAP SZ</v>
          </cell>
          <cell r="AK1427">
            <v>0.2</v>
          </cell>
          <cell r="AL1427">
            <v>2600000</v>
          </cell>
          <cell r="AM1427">
            <v>44284</v>
          </cell>
          <cell r="AN1427" t="str">
            <v>Yes</v>
          </cell>
          <cell r="AO1427">
            <v>0.8</v>
          </cell>
          <cell r="AP1427">
            <v>10400000</v>
          </cell>
          <cell r="AQ1427">
            <v>44315</v>
          </cell>
          <cell r="AR1427">
            <v>44315</v>
          </cell>
          <cell r="AS1427">
            <v>0</v>
          </cell>
          <cell r="AT1427">
            <v>0</v>
          </cell>
          <cell r="AX1427" t="str">
            <v>Yes</v>
          </cell>
          <cell r="AZ1427" t="str">
            <v>Y</v>
          </cell>
          <cell r="BA1427" t="str">
            <v>Yes</v>
          </cell>
        </row>
        <row r="1428">
          <cell r="A1428" t="str">
            <v>MAR 21</v>
          </cell>
          <cell r="B1428">
            <v>1278</v>
          </cell>
          <cell r="C1428" t="str">
            <v>C49SZX20210085JL</v>
          </cell>
          <cell r="D1428" t="str">
            <v>欧科讯</v>
          </cell>
          <cell r="E1428" t="str">
            <v>YSM10</v>
          </cell>
          <cell r="F1428" t="str">
            <v>#04371</v>
          </cell>
          <cell r="G1428" t="e">
            <v>#REF!</v>
          </cell>
          <cell r="H1428" t="e">
            <v>#REF!</v>
          </cell>
          <cell r="I1428" t="str">
            <v>R-&gt;L</v>
          </cell>
          <cell r="J1428" t="str">
            <v>MVC</v>
          </cell>
          <cell r="K1428">
            <v>1</v>
          </cell>
          <cell r="L1428">
            <v>110248</v>
          </cell>
          <cell r="M1428" t="str">
            <v>JUN 21</v>
          </cell>
          <cell r="N1428">
            <v>44350</v>
          </cell>
          <cell r="O1428">
            <v>111100487</v>
          </cell>
          <cell r="P1428">
            <v>611000</v>
          </cell>
          <cell r="Q1428">
            <v>44376</v>
          </cell>
          <cell r="R1428" t="str">
            <v>No</v>
          </cell>
          <cell r="S1428" t="str">
            <v>C49</v>
          </cell>
          <cell r="T1428" t="str">
            <v>SOUTH</v>
          </cell>
          <cell r="U1428" t="str">
            <v>深圳</v>
          </cell>
          <cell r="V1428" t="str">
            <v>SZ 深圳</v>
          </cell>
          <cell r="W1428" t="str">
            <v>JL</v>
          </cell>
          <cell r="X1428" t="str">
            <v>RMB</v>
          </cell>
          <cell r="Y1428">
            <v>611000</v>
          </cell>
          <cell r="Z1428">
            <v>1.1299999999999999</v>
          </cell>
          <cell r="AA1428">
            <v>611000</v>
          </cell>
          <cell r="AB1428">
            <v>1.2</v>
          </cell>
          <cell r="AC1428">
            <v>648849.55752212391</v>
          </cell>
          <cell r="AD1428">
            <v>77861.946902654861</v>
          </cell>
          <cell r="AE1428">
            <v>0.12</v>
          </cell>
          <cell r="AF1428">
            <v>44271</v>
          </cell>
          <cell r="AG1428" t="str">
            <v>DDP SZ</v>
          </cell>
          <cell r="AK1428">
            <v>0.1</v>
          </cell>
          <cell r="AL1428">
            <v>61100</v>
          </cell>
          <cell r="AM1428">
            <v>44284</v>
          </cell>
          <cell r="AN1428" t="str">
            <v>Yes</v>
          </cell>
          <cell r="AO1428">
            <v>0.9</v>
          </cell>
          <cell r="AP1428">
            <v>549900</v>
          </cell>
          <cell r="AQ1428">
            <v>44342</v>
          </cell>
          <cell r="AR1428">
            <v>44342</v>
          </cell>
          <cell r="AS1428">
            <v>0</v>
          </cell>
          <cell r="AT1428">
            <v>0</v>
          </cell>
          <cell r="AX1428" t="str">
            <v>Yes</v>
          </cell>
          <cell r="AZ1428" t="str">
            <v>Y</v>
          </cell>
          <cell r="BA1428" t="str">
            <v>Yes</v>
          </cell>
        </row>
        <row r="1429">
          <cell r="A1429" t="str">
            <v>MAR 21</v>
          </cell>
          <cell r="B1429">
            <v>1279</v>
          </cell>
          <cell r="C1429" t="str">
            <v>C49SZX20210077JY</v>
          </cell>
          <cell r="D1429" t="str">
            <v>创荣发</v>
          </cell>
          <cell r="E1429" t="str">
            <v>YSM20R-2</v>
          </cell>
          <cell r="F1429" t="str">
            <v>#03866</v>
          </cell>
          <cell r="G1429" t="e">
            <v>#REF!</v>
          </cell>
          <cell r="H1429" t="e">
            <v>#REF!</v>
          </cell>
          <cell r="I1429" t="str">
            <v>L-&gt;R</v>
          </cell>
          <cell r="J1429" t="str">
            <v>No</v>
          </cell>
          <cell r="K1429">
            <v>1</v>
          </cell>
          <cell r="L1429">
            <v>110212</v>
          </cell>
          <cell r="M1429" t="str">
            <v>APR 21</v>
          </cell>
          <cell r="N1429">
            <v>44308</v>
          </cell>
          <cell r="O1429">
            <v>11116561</v>
          </cell>
          <cell r="P1429">
            <v>12034882</v>
          </cell>
          <cell r="Q1429">
            <v>44287</v>
          </cell>
          <cell r="R1429" t="str">
            <v>No</v>
          </cell>
          <cell r="S1429" t="str">
            <v>C49</v>
          </cell>
          <cell r="T1429" t="str">
            <v>SOUTH</v>
          </cell>
          <cell r="U1429" t="str">
            <v>深圳</v>
          </cell>
          <cell r="V1429" t="str">
            <v>SZ 深圳</v>
          </cell>
          <cell r="W1429" t="str">
            <v>JY</v>
          </cell>
          <cell r="X1429" t="str">
            <v>JPY</v>
          </cell>
          <cell r="Y1429">
            <v>12034882</v>
          </cell>
          <cell r="Z1429">
            <v>1</v>
          </cell>
          <cell r="AA1429">
            <v>12034882</v>
          </cell>
          <cell r="AB1429">
            <v>7.4499999999999997E-2</v>
          </cell>
          <cell r="AC1429">
            <v>896598.70899999992</v>
          </cell>
          <cell r="AD1429">
            <v>107591.84507999998</v>
          </cell>
          <cell r="AE1429">
            <v>0.12</v>
          </cell>
          <cell r="AF1429">
            <v>44272</v>
          </cell>
          <cell r="AG1429" t="str">
            <v>DAP HZ</v>
          </cell>
          <cell r="AK1429">
            <v>0.3</v>
          </cell>
          <cell r="AL1429">
            <v>3610464.6</v>
          </cell>
          <cell r="AM1429">
            <v>44287</v>
          </cell>
          <cell r="AN1429" t="str">
            <v>Yes</v>
          </cell>
          <cell r="AO1429">
            <v>0.7</v>
          </cell>
          <cell r="AP1429">
            <v>8424417.4000000004</v>
          </cell>
          <cell r="AQ1429">
            <v>44300</v>
          </cell>
          <cell r="AR1429">
            <v>44300</v>
          </cell>
          <cell r="AS1429">
            <v>0</v>
          </cell>
          <cell r="AT1429">
            <v>0</v>
          </cell>
          <cell r="AX1429" t="str">
            <v>Yes</v>
          </cell>
          <cell r="AZ1429" t="str">
            <v>Y</v>
          </cell>
          <cell r="BA1429" t="str">
            <v>Yes</v>
          </cell>
        </row>
        <row r="1430">
          <cell r="A1430" t="str">
            <v>MAR 21</v>
          </cell>
          <cell r="B1430">
            <v>1280</v>
          </cell>
          <cell r="C1430" t="str">
            <v>C49SZX20210077JY</v>
          </cell>
          <cell r="D1430" t="str">
            <v>创荣发</v>
          </cell>
          <cell r="E1430" t="str">
            <v>YSM10</v>
          </cell>
          <cell r="F1430" t="str">
            <v>#03866</v>
          </cell>
          <cell r="G1430" t="e">
            <v>#REF!</v>
          </cell>
          <cell r="H1430" t="e">
            <v>#REF!</v>
          </cell>
          <cell r="I1430" t="str">
            <v>L-&gt;R</v>
          </cell>
          <cell r="J1430" t="str">
            <v>MVC</v>
          </cell>
          <cell r="K1430">
            <v>1</v>
          </cell>
          <cell r="L1430">
            <v>110348</v>
          </cell>
          <cell r="M1430" t="str">
            <v>APR 21</v>
          </cell>
          <cell r="N1430">
            <v>44308</v>
          </cell>
          <cell r="O1430">
            <v>11116561</v>
          </cell>
          <cell r="P1430">
            <v>8000000</v>
          </cell>
          <cell r="Q1430">
            <v>44287</v>
          </cell>
          <cell r="R1430" t="str">
            <v>No</v>
          </cell>
          <cell r="S1430" t="str">
            <v>C49</v>
          </cell>
          <cell r="T1430" t="str">
            <v>SOUTH</v>
          </cell>
          <cell r="U1430" t="str">
            <v>深圳</v>
          </cell>
          <cell r="V1430" t="str">
            <v>SZ 深圳</v>
          </cell>
          <cell r="W1430" t="str">
            <v>JY</v>
          </cell>
          <cell r="X1430" t="str">
            <v>JPY</v>
          </cell>
          <cell r="Y1430">
            <v>8000000</v>
          </cell>
          <cell r="Z1430">
            <v>1</v>
          </cell>
          <cell r="AA1430">
            <v>8000000</v>
          </cell>
          <cell r="AB1430">
            <v>7.4499999999999997E-2</v>
          </cell>
          <cell r="AC1430">
            <v>596000</v>
          </cell>
          <cell r="AD1430">
            <v>71520</v>
          </cell>
          <cell r="AE1430">
            <v>0.12</v>
          </cell>
          <cell r="AF1430">
            <v>44272</v>
          </cell>
          <cell r="AG1430" t="str">
            <v>DAP HZ</v>
          </cell>
          <cell r="AK1430">
            <v>0.3</v>
          </cell>
          <cell r="AL1430">
            <v>2400000</v>
          </cell>
          <cell r="AM1430">
            <v>44287</v>
          </cell>
          <cell r="AN1430" t="str">
            <v>Yes</v>
          </cell>
          <cell r="AO1430">
            <v>0.7</v>
          </cell>
          <cell r="AP1430">
            <v>5600000</v>
          </cell>
          <cell r="AQ1430">
            <v>44300</v>
          </cell>
          <cell r="AR1430">
            <v>44300</v>
          </cell>
          <cell r="AS1430">
            <v>0</v>
          </cell>
          <cell r="AT1430">
            <v>0</v>
          </cell>
          <cell r="AX1430" t="str">
            <v>Yes</v>
          </cell>
          <cell r="AZ1430" t="str">
            <v>Y</v>
          </cell>
          <cell r="BA1430" t="str">
            <v>Yes</v>
          </cell>
        </row>
        <row r="1431">
          <cell r="A1431" t="str">
            <v>MAR 21</v>
          </cell>
          <cell r="B1431">
            <v>1281</v>
          </cell>
          <cell r="C1431" t="str">
            <v>C49SZX20210078JY</v>
          </cell>
          <cell r="D1431" t="str">
            <v>创荣发</v>
          </cell>
          <cell r="E1431" t="str">
            <v>YSM20R-2</v>
          </cell>
          <cell r="F1431" t="str">
            <v>#03866</v>
          </cell>
          <cell r="G1431" t="e">
            <v>#REF!</v>
          </cell>
          <cell r="H1431" t="e">
            <v>#REF!</v>
          </cell>
          <cell r="I1431" t="str">
            <v>L-&gt;R</v>
          </cell>
          <cell r="J1431" t="str">
            <v>No</v>
          </cell>
          <cell r="K1431">
            <v>1</v>
          </cell>
          <cell r="L1431" t="e">
            <v>#N/A</v>
          </cell>
          <cell r="M1431" t="e">
            <v>#N/A</v>
          </cell>
          <cell r="N1431"/>
          <cell r="O1431"/>
          <cell r="P1431"/>
          <cell r="Q1431"/>
          <cell r="R1431" t="str">
            <v>No</v>
          </cell>
          <cell r="S1431" t="str">
            <v>C49</v>
          </cell>
          <cell r="T1431" t="str">
            <v>SOUTH</v>
          </cell>
          <cell r="U1431" t="str">
            <v>深圳</v>
          </cell>
          <cell r="V1431" t="str">
            <v>SZ 深圳</v>
          </cell>
          <cell r="W1431" t="str">
            <v>JY</v>
          </cell>
          <cell r="X1431" t="str">
            <v>JPY</v>
          </cell>
          <cell r="Y1431">
            <v>11918157</v>
          </cell>
          <cell r="Z1431">
            <v>1</v>
          </cell>
          <cell r="AA1431">
            <v>11918157</v>
          </cell>
          <cell r="AB1431">
            <v>7.4499999999999997E-2</v>
          </cell>
          <cell r="AC1431">
            <v>887902.69649999996</v>
          </cell>
          <cell r="AD1431">
            <v>106548.32358</v>
          </cell>
          <cell r="AE1431">
            <v>0.12</v>
          </cell>
          <cell r="AF1431">
            <v>44272</v>
          </cell>
          <cell r="AG1431" t="str">
            <v>DAP HZ</v>
          </cell>
          <cell r="AI1431"/>
          <cell r="AJ1431"/>
          <cell r="AK1431">
            <v>0.3</v>
          </cell>
          <cell r="AL1431">
            <v>3575447.1</v>
          </cell>
          <cell r="AM1431"/>
          <cell r="AN1431" t="str">
            <v>No</v>
          </cell>
          <cell r="AO1431">
            <v>0.7</v>
          </cell>
          <cell r="AP1431">
            <v>8342709.8999999994</v>
          </cell>
          <cell r="AQ1431"/>
          <cell r="AR1431"/>
          <cell r="AS1431">
            <v>0</v>
          </cell>
          <cell r="AT1431">
            <v>0</v>
          </cell>
          <cell r="AV1431"/>
          <cell r="AX1431" t="str">
            <v>Cancel</v>
          </cell>
          <cell r="AY1431"/>
          <cell r="AZ1431"/>
          <cell r="BA1431" t="str">
            <v>Cancel</v>
          </cell>
          <cell r="BB1431" t="str">
            <v>2022-10-10Ken邮件通知</v>
          </cell>
        </row>
        <row r="1432">
          <cell r="A1432" t="str">
            <v>MAR 21</v>
          </cell>
          <cell r="B1432">
            <v>1282</v>
          </cell>
          <cell r="C1432" t="str">
            <v>C49SZX20210078JY</v>
          </cell>
          <cell r="D1432" t="str">
            <v>创荣发</v>
          </cell>
          <cell r="E1432" t="str">
            <v>YSM20R-2</v>
          </cell>
          <cell r="F1432" t="str">
            <v>#03866</v>
          </cell>
          <cell r="G1432" t="e">
            <v>#REF!</v>
          </cell>
          <cell r="H1432" t="e">
            <v>#REF!</v>
          </cell>
          <cell r="I1432" t="str">
            <v>L-&gt;R</v>
          </cell>
          <cell r="J1432" t="str">
            <v>No</v>
          </cell>
          <cell r="K1432">
            <v>1</v>
          </cell>
          <cell r="L1432" t="e">
            <v>#N/A</v>
          </cell>
          <cell r="M1432" t="e">
            <v>#N/A</v>
          </cell>
          <cell r="N1432"/>
          <cell r="O1432"/>
          <cell r="P1432"/>
          <cell r="Q1432"/>
          <cell r="R1432" t="str">
            <v>No</v>
          </cell>
          <cell r="S1432" t="str">
            <v>C49</v>
          </cell>
          <cell r="T1432" t="str">
            <v>SOUTH</v>
          </cell>
          <cell r="U1432" t="str">
            <v>深圳</v>
          </cell>
          <cell r="V1432" t="str">
            <v>SZ 深圳</v>
          </cell>
          <cell r="W1432" t="str">
            <v>JY</v>
          </cell>
          <cell r="X1432" t="str">
            <v>JPY</v>
          </cell>
          <cell r="Y1432">
            <v>11918157</v>
          </cell>
          <cell r="Z1432">
            <v>1</v>
          </cell>
          <cell r="AA1432">
            <v>11918157</v>
          </cell>
          <cell r="AB1432">
            <v>7.4499999999999997E-2</v>
          </cell>
          <cell r="AC1432">
            <v>887902.69649999996</v>
          </cell>
          <cell r="AD1432">
            <v>106548.32358</v>
          </cell>
          <cell r="AE1432">
            <v>0.12</v>
          </cell>
          <cell r="AF1432">
            <v>44272</v>
          </cell>
          <cell r="AG1432" t="str">
            <v>DAP HZ</v>
          </cell>
          <cell r="AI1432"/>
          <cell r="AJ1432"/>
          <cell r="AK1432">
            <v>0.3</v>
          </cell>
          <cell r="AL1432">
            <v>3575447.1</v>
          </cell>
          <cell r="AM1432"/>
          <cell r="AN1432" t="str">
            <v>No</v>
          </cell>
          <cell r="AO1432">
            <v>0.7</v>
          </cell>
          <cell r="AP1432">
            <v>8342709.8999999994</v>
          </cell>
          <cell r="AQ1432"/>
          <cell r="AR1432"/>
          <cell r="AS1432">
            <v>0</v>
          </cell>
          <cell r="AT1432">
            <v>0</v>
          </cell>
          <cell r="AV1432"/>
          <cell r="AX1432" t="str">
            <v>Cancel</v>
          </cell>
          <cell r="AY1432"/>
          <cell r="AZ1432"/>
          <cell r="BA1432" t="str">
            <v>Cancel</v>
          </cell>
          <cell r="BB1432" t="str">
            <v>2022-10-10Ken邮件通知</v>
          </cell>
        </row>
        <row r="1433">
          <cell r="A1433" t="str">
            <v>MAR 21</v>
          </cell>
          <cell r="B1433">
            <v>1283</v>
          </cell>
          <cell r="C1433" t="str">
            <v>C49SZX20210078JY</v>
          </cell>
          <cell r="D1433" t="str">
            <v>创荣发</v>
          </cell>
          <cell r="E1433" t="str">
            <v>YSM20R-2</v>
          </cell>
          <cell r="F1433" t="str">
            <v>#03866</v>
          </cell>
          <cell r="G1433" t="e">
            <v>#REF!</v>
          </cell>
          <cell r="H1433" t="e">
            <v>#REF!</v>
          </cell>
          <cell r="I1433" t="str">
            <v>L-&gt;R</v>
          </cell>
          <cell r="J1433" t="str">
            <v>No</v>
          </cell>
          <cell r="K1433">
            <v>1</v>
          </cell>
          <cell r="L1433" t="e">
            <v>#N/A</v>
          </cell>
          <cell r="M1433" t="e">
            <v>#N/A</v>
          </cell>
          <cell r="N1433"/>
          <cell r="O1433"/>
          <cell r="P1433"/>
          <cell r="Q1433"/>
          <cell r="R1433" t="str">
            <v>No</v>
          </cell>
          <cell r="S1433" t="str">
            <v>C49</v>
          </cell>
          <cell r="T1433" t="str">
            <v>SOUTH</v>
          </cell>
          <cell r="U1433" t="str">
            <v>深圳</v>
          </cell>
          <cell r="V1433" t="str">
            <v>SZ 深圳</v>
          </cell>
          <cell r="W1433" t="str">
            <v>JY</v>
          </cell>
          <cell r="X1433" t="str">
            <v>JPY</v>
          </cell>
          <cell r="Y1433">
            <v>11918157</v>
          </cell>
          <cell r="Z1433">
            <v>1</v>
          </cell>
          <cell r="AA1433">
            <v>11918157</v>
          </cell>
          <cell r="AB1433">
            <v>7.4499999999999997E-2</v>
          </cell>
          <cell r="AC1433">
            <v>887902.69649999996</v>
          </cell>
          <cell r="AD1433">
            <v>106548.32358</v>
          </cell>
          <cell r="AE1433">
            <v>0.12</v>
          </cell>
          <cell r="AF1433">
            <v>44272</v>
          </cell>
          <cell r="AG1433" t="str">
            <v>DAP HZ</v>
          </cell>
          <cell r="AI1433"/>
          <cell r="AJ1433"/>
          <cell r="AK1433">
            <v>0.3</v>
          </cell>
          <cell r="AL1433">
            <v>3575447.1</v>
          </cell>
          <cell r="AM1433"/>
          <cell r="AN1433" t="str">
            <v>No</v>
          </cell>
          <cell r="AO1433">
            <v>0.7</v>
          </cell>
          <cell r="AP1433">
            <v>8342709.8999999994</v>
          </cell>
          <cell r="AQ1433"/>
          <cell r="AR1433"/>
          <cell r="AS1433">
            <v>0</v>
          </cell>
          <cell r="AT1433">
            <v>0</v>
          </cell>
          <cell r="AV1433"/>
          <cell r="AX1433" t="str">
            <v>Cancel</v>
          </cell>
          <cell r="AY1433"/>
          <cell r="AZ1433"/>
          <cell r="BA1433" t="str">
            <v>Cancel</v>
          </cell>
          <cell r="BB1433" t="str">
            <v>2022-10-10Ken邮件通知</v>
          </cell>
        </row>
        <row r="1434">
          <cell r="A1434" t="str">
            <v>MAR 21</v>
          </cell>
          <cell r="B1434">
            <v>1284</v>
          </cell>
          <cell r="C1434" t="str">
            <v>C49SZX20210078JY</v>
          </cell>
          <cell r="D1434" t="str">
            <v>创荣发</v>
          </cell>
          <cell r="E1434" t="str">
            <v>YSM10</v>
          </cell>
          <cell r="F1434" t="str">
            <v>#03866</v>
          </cell>
          <cell r="G1434" t="e">
            <v>#REF!</v>
          </cell>
          <cell r="H1434" t="e">
            <v>#REF!</v>
          </cell>
          <cell r="I1434" t="str">
            <v>L-&gt;R</v>
          </cell>
          <cell r="J1434" t="str">
            <v>MVC</v>
          </cell>
          <cell r="K1434">
            <v>1</v>
          </cell>
          <cell r="L1434" t="e">
            <v>#N/A</v>
          </cell>
          <cell r="M1434" t="e">
            <v>#N/A</v>
          </cell>
          <cell r="N1434"/>
          <cell r="O1434"/>
          <cell r="P1434"/>
          <cell r="Q1434"/>
          <cell r="R1434" t="str">
            <v>No</v>
          </cell>
          <cell r="S1434" t="str">
            <v>C49</v>
          </cell>
          <cell r="T1434" t="str">
            <v>SOUTH</v>
          </cell>
          <cell r="U1434" t="str">
            <v>深圳</v>
          </cell>
          <cell r="V1434" t="str">
            <v>SZ 深圳</v>
          </cell>
          <cell r="W1434" t="str">
            <v>JY</v>
          </cell>
          <cell r="X1434" t="str">
            <v>JPY</v>
          </cell>
          <cell r="Y1434">
            <v>8000000</v>
          </cell>
          <cell r="Z1434">
            <v>1</v>
          </cell>
          <cell r="AA1434">
            <v>8000000</v>
          </cell>
          <cell r="AB1434">
            <v>7.4499999999999997E-2</v>
          </cell>
          <cell r="AC1434">
            <v>596000</v>
          </cell>
          <cell r="AD1434">
            <v>71520</v>
          </cell>
          <cell r="AE1434">
            <v>0.12</v>
          </cell>
          <cell r="AF1434">
            <v>44272</v>
          </cell>
          <cell r="AG1434" t="str">
            <v>DAP HZ</v>
          </cell>
          <cell r="AI1434"/>
          <cell r="AJ1434"/>
          <cell r="AK1434">
            <v>0.3</v>
          </cell>
          <cell r="AL1434">
            <v>2400000</v>
          </cell>
          <cell r="AM1434"/>
          <cell r="AN1434" t="str">
            <v>No</v>
          </cell>
          <cell r="AO1434">
            <v>0.7</v>
          </cell>
          <cell r="AP1434">
            <v>5600000</v>
          </cell>
          <cell r="AQ1434"/>
          <cell r="AR1434"/>
          <cell r="AS1434">
            <v>0</v>
          </cell>
          <cell r="AT1434">
            <v>0</v>
          </cell>
          <cell r="AV1434"/>
          <cell r="AX1434" t="str">
            <v>Cancel</v>
          </cell>
          <cell r="AY1434"/>
          <cell r="AZ1434"/>
          <cell r="BA1434" t="str">
            <v>Cancel</v>
          </cell>
          <cell r="BB1434" t="str">
            <v>2022-10-10Ken邮件通知</v>
          </cell>
        </row>
        <row r="1435">
          <cell r="A1435" t="str">
            <v>MAR 21</v>
          </cell>
          <cell r="B1435">
            <v>1285</v>
          </cell>
          <cell r="C1435" t="str">
            <v>C49SZX20210078JY</v>
          </cell>
          <cell r="D1435" t="str">
            <v>创荣发</v>
          </cell>
          <cell r="E1435" t="str">
            <v>YSM10</v>
          </cell>
          <cell r="F1435" t="str">
            <v>#03866</v>
          </cell>
          <cell r="G1435" t="e">
            <v>#REF!</v>
          </cell>
          <cell r="H1435" t="e">
            <v>#REF!</v>
          </cell>
          <cell r="I1435" t="str">
            <v>L-&gt;R</v>
          </cell>
          <cell r="J1435" t="str">
            <v>MVC</v>
          </cell>
          <cell r="K1435">
            <v>1</v>
          </cell>
          <cell r="L1435" t="e">
            <v>#N/A</v>
          </cell>
          <cell r="M1435" t="e">
            <v>#N/A</v>
          </cell>
          <cell r="N1435"/>
          <cell r="O1435"/>
          <cell r="P1435"/>
          <cell r="Q1435"/>
          <cell r="R1435" t="str">
            <v>No</v>
          </cell>
          <cell r="S1435" t="str">
            <v>C49</v>
          </cell>
          <cell r="T1435" t="str">
            <v>SOUTH</v>
          </cell>
          <cell r="U1435" t="str">
            <v>深圳</v>
          </cell>
          <cell r="V1435" t="str">
            <v>SZ 深圳</v>
          </cell>
          <cell r="W1435" t="str">
            <v>JY</v>
          </cell>
          <cell r="X1435" t="str">
            <v>JPY</v>
          </cell>
          <cell r="Y1435">
            <v>8000000</v>
          </cell>
          <cell r="Z1435">
            <v>1</v>
          </cell>
          <cell r="AA1435">
            <v>8000000</v>
          </cell>
          <cell r="AB1435">
            <v>7.4499999999999997E-2</v>
          </cell>
          <cell r="AC1435">
            <v>596000</v>
          </cell>
          <cell r="AD1435">
            <v>71520</v>
          </cell>
          <cell r="AE1435">
            <v>0.12</v>
          </cell>
          <cell r="AF1435">
            <v>44272</v>
          </cell>
          <cell r="AG1435" t="str">
            <v>DAP HZ</v>
          </cell>
          <cell r="AI1435"/>
          <cell r="AJ1435"/>
          <cell r="AK1435">
            <v>0.3</v>
          </cell>
          <cell r="AL1435">
            <v>2400000</v>
          </cell>
          <cell r="AM1435"/>
          <cell r="AN1435" t="str">
            <v>No</v>
          </cell>
          <cell r="AO1435">
            <v>0.7</v>
          </cell>
          <cell r="AP1435">
            <v>5600000</v>
          </cell>
          <cell r="AQ1435"/>
          <cell r="AR1435"/>
          <cell r="AS1435">
            <v>0</v>
          </cell>
          <cell r="AT1435">
            <v>0</v>
          </cell>
          <cell r="AV1435"/>
          <cell r="AX1435" t="str">
            <v>Cancel</v>
          </cell>
          <cell r="AY1435"/>
          <cell r="AZ1435"/>
          <cell r="BA1435" t="str">
            <v>Cancel</v>
          </cell>
          <cell r="BB1435" t="str">
            <v>2022-10-10Ken邮件通知</v>
          </cell>
        </row>
        <row r="1436">
          <cell r="A1436" t="str">
            <v>MAR 21</v>
          </cell>
          <cell r="B1436">
            <v>1286</v>
          </cell>
          <cell r="C1436" t="str">
            <v>C49SZX20210078JY</v>
          </cell>
          <cell r="D1436" t="str">
            <v>创荣发</v>
          </cell>
          <cell r="E1436" t="str">
            <v>YSM10</v>
          </cell>
          <cell r="F1436" t="str">
            <v>#03866</v>
          </cell>
          <cell r="G1436" t="e">
            <v>#REF!</v>
          </cell>
          <cell r="H1436" t="e">
            <v>#REF!</v>
          </cell>
          <cell r="I1436" t="str">
            <v>L-&gt;R</v>
          </cell>
          <cell r="J1436" t="str">
            <v>MVC</v>
          </cell>
          <cell r="K1436">
            <v>1</v>
          </cell>
          <cell r="L1436" t="e">
            <v>#N/A</v>
          </cell>
          <cell r="M1436" t="e">
            <v>#N/A</v>
          </cell>
          <cell r="N1436"/>
          <cell r="O1436"/>
          <cell r="P1436"/>
          <cell r="Q1436"/>
          <cell r="R1436" t="str">
            <v>No</v>
          </cell>
          <cell r="S1436" t="str">
            <v>C49</v>
          </cell>
          <cell r="T1436" t="str">
            <v>SOUTH</v>
          </cell>
          <cell r="U1436" t="str">
            <v>深圳</v>
          </cell>
          <cell r="V1436" t="str">
            <v>SZ 深圳</v>
          </cell>
          <cell r="W1436" t="str">
            <v>JY</v>
          </cell>
          <cell r="X1436" t="str">
            <v>JPY</v>
          </cell>
          <cell r="Y1436">
            <v>8000000</v>
          </cell>
          <cell r="Z1436">
            <v>1</v>
          </cell>
          <cell r="AA1436">
            <v>8000000</v>
          </cell>
          <cell r="AB1436">
            <v>7.4499999999999997E-2</v>
          </cell>
          <cell r="AC1436">
            <v>596000</v>
          </cell>
          <cell r="AD1436">
            <v>71520</v>
          </cell>
          <cell r="AE1436">
            <v>0.12</v>
          </cell>
          <cell r="AF1436">
            <v>44272</v>
          </cell>
          <cell r="AG1436" t="str">
            <v>DAP HZ</v>
          </cell>
          <cell r="AI1436"/>
          <cell r="AJ1436"/>
          <cell r="AK1436">
            <v>0.3</v>
          </cell>
          <cell r="AL1436">
            <v>2400000</v>
          </cell>
          <cell r="AM1436"/>
          <cell r="AN1436" t="str">
            <v>No</v>
          </cell>
          <cell r="AO1436">
            <v>0.7</v>
          </cell>
          <cell r="AP1436">
            <v>5600000</v>
          </cell>
          <cell r="AQ1436"/>
          <cell r="AR1436"/>
          <cell r="AS1436">
            <v>0</v>
          </cell>
          <cell r="AT1436">
            <v>0</v>
          </cell>
          <cell r="AV1436"/>
          <cell r="AX1436" t="str">
            <v>Cancel</v>
          </cell>
          <cell r="AY1436"/>
          <cell r="AZ1436"/>
          <cell r="BA1436" t="str">
            <v>Cancel</v>
          </cell>
          <cell r="BB1436" t="str">
            <v>2022-10-10Ken邮件通知</v>
          </cell>
        </row>
        <row r="1437">
          <cell r="A1437" t="str">
            <v>MAR 21</v>
          </cell>
          <cell r="B1437">
            <v>1287</v>
          </cell>
          <cell r="C1437" t="str">
            <v>C49SZX20210099VG</v>
          </cell>
          <cell r="D1437" t="str">
            <v>鸿翔</v>
          </cell>
          <cell r="E1437" t="str">
            <v>YSM10</v>
          </cell>
          <cell r="G1437" t="e">
            <v>#REF!</v>
          </cell>
          <cell r="H1437" t="e">
            <v>#REF!</v>
          </cell>
          <cell r="I1437" t="str">
            <v>L-&gt;R</v>
          </cell>
          <cell r="J1437" t="str">
            <v>MVC</v>
          </cell>
          <cell r="K1437">
            <v>1</v>
          </cell>
          <cell r="L1437">
            <v>110211</v>
          </cell>
          <cell r="M1437" t="str">
            <v>MAY 21</v>
          </cell>
          <cell r="N1437">
            <v>44341</v>
          </cell>
          <cell r="O1437">
            <v>11116589</v>
          </cell>
          <cell r="P1437">
            <v>10540000</v>
          </cell>
          <cell r="Q1437">
            <v>44344</v>
          </cell>
          <cell r="R1437" t="str">
            <v>Yes</v>
          </cell>
          <cell r="S1437" t="str">
            <v>C49</v>
          </cell>
          <cell r="T1437" t="str">
            <v>SOUTH</v>
          </cell>
          <cell r="U1437" t="str">
            <v>深圳</v>
          </cell>
          <cell r="V1437" t="str">
            <v>SZ 深圳</v>
          </cell>
          <cell r="W1437" t="str">
            <v>JL</v>
          </cell>
          <cell r="X1437" t="str">
            <v>JPY</v>
          </cell>
          <cell r="Y1437">
            <v>10540000</v>
          </cell>
          <cell r="Z1437">
            <v>1</v>
          </cell>
          <cell r="AA1437">
            <v>10540000</v>
          </cell>
          <cell r="AB1437">
            <v>7.4499999999999997E-2</v>
          </cell>
          <cell r="AC1437">
            <v>785230</v>
          </cell>
          <cell r="AD1437">
            <v>94227.599999999991</v>
          </cell>
          <cell r="AE1437">
            <v>0.12</v>
          </cell>
          <cell r="AF1437">
            <v>44282</v>
          </cell>
          <cell r="AG1437" t="str">
            <v>DAP SZ</v>
          </cell>
          <cell r="AK1437" t="str">
            <v>agree</v>
          </cell>
          <cell r="AL1437">
            <v>1581000</v>
          </cell>
          <cell r="AM1437">
            <v>44671</v>
          </cell>
          <cell r="AN1437" t="str">
            <v>Yes</v>
          </cell>
          <cell r="AO1437">
            <v>0.9</v>
          </cell>
          <cell r="AP1437">
            <v>9486000</v>
          </cell>
          <cell r="AQ1437">
            <v>44328</v>
          </cell>
          <cell r="AR1437">
            <v>44328</v>
          </cell>
          <cell r="AS1437">
            <v>0</v>
          </cell>
          <cell r="AT1437">
            <v>0</v>
          </cell>
          <cell r="AX1437" t="str">
            <v>Yes</v>
          </cell>
          <cell r="AZ1437" t="str">
            <v>Y</v>
          </cell>
          <cell r="BA1437" t="str">
            <v>Yes</v>
          </cell>
        </row>
        <row r="1438">
          <cell r="A1438" t="str">
            <v>MAR 21</v>
          </cell>
          <cell r="B1438">
            <v>1288</v>
          </cell>
          <cell r="C1438" t="str">
            <v>C49SZX20210092MZ</v>
          </cell>
          <cell r="D1438" t="str">
            <v>懿美莱</v>
          </cell>
          <cell r="E1438" t="str">
            <v>YSM20R-2</v>
          </cell>
          <cell r="F1438" t="str">
            <v>#48425</v>
          </cell>
          <cell r="G1438" t="e">
            <v>#REF!</v>
          </cell>
          <cell r="H1438" t="e">
            <v>#REF!</v>
          </cell>
          <cell r="I1438" t="str">
            <v>L-&gt;R</v>
          </cell>
          <cell r="J1438" t="str">
            <v>cATS10+MVC+special layout</v>
          </cell>
          <cell r="K1438">
            <v>1</v>
          </cell>
          <cell r="L1438">
            <v>110732</v>
          </cell>
          <cell r="M1438" t="str">
            <v>APR 22</v>
          </cell>
          <cell r="N1438">
            <v>44673</v>
          </cell>
          <cell r="O1438">
            <v>11116740</v>
          </cell>
          <cell r="P1438">
            <v>13750000</v>
          </cell>
          <cell r="Q1438">
            <v>44676</v>
          </cell>
          <cell r="R1438" t="str">
            <v>No</v>
          </cell>
          <cell r="S1438" t="str">
            <v>C49</v>
          </cell>
          <cell r="T1438" t="str">
            <v>SOUTH</v>
          </cell>
          <cell r="U1438" t="str">
            <v>深圳</v>
          </cell>
          <cell r="V1438" t="str">
            <v>SZ 深圳</v>
          </cell>
          <cell r="W1438" t="str">
            <v>MZ</v>
          </cell>
          <cell r="X1438" t="str">
            <v>JPY</v>
          </cell>
          <cell r="Y1438">
            <v>13750000</v>
          </cell>
          <cell r="Z1438">
            <v>1</v>
          </cell>
          <cell r="AA1438">
            <v>13750000</v>
          </cell>
          <cell r="AB1438">
            <v>7.4499999999999997E-2</v>
          </cell>
          <cell r="AC1438">
            <v>1024375</v>
          </cell>
          <cell r="AD1438">
            <v>122925</v>
          </cell>
          <cell r="AE1438">
            <v>0.12</v>
          </cell>
          <cell r="AF1438">
            <v>44285</v>
          </cell>
          <cell r="AG1438" t="str">
            <v>DAP SZ</v>
          </cell>
          <cell r="AI1438">
            <v>200000</v>
          </cell>
          <cell r="AJ1438">
            <v>44288</v>
          </cell>
          <cell r="AK1438">
            <v>0.1</v>
          </cell>
          <cell r="AL1438">
            <v>1375000</v>
          </cell>
          <cell r="AM1438">
            <v>44671</v>
          </cell>
          <cell r="AN1438" t="str">
            <v>Yes</v>
          </cell>
          <cell r="AO1438">
            <v>0.9</v>
          </cell>
          <cell r="AP1438">
            <v>12375000</v>
          </cell>
          <cell r="AQ1438">
            <v>44671</v>
          </cell>
          <cell r="AR1438">
            <v>44671</v>
          </cell>
          <cell r="AS1438">
            <v>0</v>
          </cell>
          <cell r="AT1438">
            <v>0</v>
          </cell>
          <cell r="AX1438" t="str">
            <v>Yes</v>
          </cell>
          <cell r="AZ1438" t="str">
            <v>Y</v>
          </cell>
          <cell r="BA1438" t="str">
            <v>Yes</v>
          </cell>
        </row>
        <row r="1439">
          <cell r="A1439" t="str">
            <v>MAR 21</v>
          </cell>
          <cell r="B1439">
            <v>1289</v>
          </cell>
          <cell r="C1439" t="str">
            <v>C49SZX20210092MZ</v>
          </cell>
          <cell r="D1439" t="str">
            <v>懿美莱</v>
          </cell>
          <cell r="E1439" t="str">
            <v>YSM20R-2</v>
          </cell>
          <cell r="F1439" t="str">
            <v>#48425</v>
          </cell>
          <cell r="G1439" t="e">
            <v>#REF!</v>
          </cell>
          <cell r="H1439" t="e">
            <v>#REF!</v>
          </cell>
          <cell r="I1439" t="str">
            <v>L-&gt;R</v>
          </cell>
          <cell r="J1439" t="str">
            <v>cATS10+MVC+special layout</v>
          </cell>
          <cell r="K1439">
            <v>1</v>
          </cell>
          <cell r="L1439">
            <v>110774</v>
          </cell>
          <cell r="M1439" t="str">
            <v>APR 22</v>
          </cell>
          <cell r="N1439">
            <v>44673</v>
          </cell>
          <cell r="O1439">
            <v>11116740</v>
          </cell>
          <cell r="P1439">
            <v>13750000</v>
          </cell>
          <cell r="Q1439">
            <v>44676</v>
          </cell>
          <cell r="R1439" t="str">
            <v>No</v>
          </cell>
          <cell r="S1439" t="str">
            <v>C49</v>
          </cell>
          <cell r="T1439" t="str">
            <v>SOUTH</v>
          </cell>
          <cell r="U1439" t="str">
            <v>深圳</v>
          </cell>
          <cell r="V1439" t="str">
            <v>SZ 深圳</v>
          </cell>
          <cell r="W1439" t="str">
            <v>MZ</v>
          </cell>
          <cell r="X1439" t="str">
            <v>JPY</v>
          </cell>
          <cell r="Y1439">
            <v>13750000</v>
          </cell>
          <cell r="Z1439">
            <v>1</v>
          </cell>
          <cell r="AA1439">
            <v>13750000</v>
          </cell>
          <cell r="AB1439">
            <v>7.4499999999999997E-2</v>
          </cell>
          <cell r="AC1439">
            <v>1024375</v>
          </cell>
          <cell r="AD1439">
            <v>122925</v>
          </cell>
          <cell r="AE1439">
            <v>0.12</v>
          </cell>
          <cell r="AF1439">
            <v>44285</v>
          </cell>
          <cell r="AG1439" t="str">
            <v>DAP SZ</v>
          </cell>
          <cell r="AI1439"/>
          <cell r="AJ1439">
            <v>44288</v>
          </cell>
          <cell r="AK1439">
            <v>0.1</v>
          </cell>
          <cell r="AL1439">
            <v>1375000</v>
          </cell>
          <cell r="AM1439">
            <v>44671</v>
          </cell>
          <cell r="AN1439" t="str">
            <v>Yes</v>
          </cell>
          <cell r="AO1439">
            <v>0.9</v>
          </cell>
          <cell r="AP1439">
            <v>12375000</v>
          </cell>
          <cell r="AQ1439">
            <v>44671</v>
          </cell>
          <cell r="AR1439">
            <v>44671</v>
          </cell>
          <cell r="AS1439">
            <v>0</v>
          </cell>
          <cell r="AT1439">
            <v>0</v>
          </cell>
          <cell r="AX1439" t="str">
            <v>Yes</v>
          </cell>
          <cell r="AZ1439" t="str">
            <v>Y</v>
          </cell>
          <cell r="BA1439" t="str">
            <v>Yes</v>
          </cell>
        </row>
        <row r="1440">
          <cell r="A1440" t="str">
            <v>MAR 21</v>
          </cell>
          <cell r="B1440">
            <v>1290</v>
          </cell>
          <cell r="C1440" t="str">
            <v>C49SZX20210092MZ</v>
          </cell>
          <cell r="D1440" t="str">
            <v>懿美莱</v>
          </cell>
          <cell r="E1440" t="str">
            <v>YSM20R-2</v>
          </cell>
          <cell r="F1440" t="str">
            <v>#48425</v>
          </cell>
          <cell r="G1440" t="e">
            <v>#REF!</v>
          </cell>
          <cell r="H1440" t="e">
            <v>#REF!</v>
          </cell>
          <cell r="I1440" t="str">
            <v>L-&gt;R</v>
          </cell>
          <cell r="J1440" t="str">
            <v>No</v>
          </cell>
          <cell r="K1440">
            <v>1</v>
          </cell>
          <cell r="L1440">
            <v>110767</v>
          </cell>
          <cell r="M1440" t="str">
            <v>APR 22</v>
          </cell>
          <cell r="N1440">
            <v>44673</v>
          </cell>
          <cell r="O1440">
            <v>11116740</v>
          </cell>
          <cell r="P1440">
            <v>13750000</v>
          </cell>
          <cell r="Q1440">
            <v>44676</v>
          </cell>
          <cell r="R1440" t="str">
            <v>No</v>
          </cell>
          <cell r="S1440" t="str">
            <v>C49</v>
          </cell>
          <cell r="T1440" t="str">
            <v>SOUTH</v>
          </cell>
          <cell r="U1440" t="str">
            <v>深圳</v>
          </cell>
          <cell r="V1440" t="str">
            <v>SZ 深圳</v>
          </cell>
          <cell r="W1440" t="str">
            <v>MZ</v>
          </cell>
          <cell r="X1440" t="str">
            <v>JPY</v>
          </cell>
          <cell r="Y1440">
            <v>13750000</v>
          </cell>
          <cell r="Z1440">
            <v>1</v>
          </cell>
          <cell r="AA1440">
            <v>13750000</v>
          </cell>
          <cell r="AB1440">
            <v>7.4499999999999997E-2</v>
          </cell>
          <cell r="AC1440">
            <v>1024375</v>
          </cell>
          <cell r="AD1440">
            <v>122925</v>
          </cell>
          <cell r="AE1440">
            <v>0.12</v>
          </cell>
          <cell r="AF1440">
            <v>44285</v>
          </cell>
          <cell r="AG1440" t="str">
            <v>DAP SZ</v>
          </cell>
          <cell r="AI1440"/>
          <cell r="AJ1440">
            <v>44288</v>
          </cell>
          <cell r="AK1440">
            <v>0.1</v>
          </cell>
          <cell r="AL1440">
            <v>1375000</v>
          </cell>
          <cell r="AM1440">
            <v>44671</v>
          </cell>
          <cell r="AN1440" t="str">
            <v>Yes</v>
          </cell>
          <cell r="AO1440">
            <v>0.9</v>
          </cell>
          <cell r="AP1440">
            <v>12375000</v>
          </cell>
          <cell r="AQ1440">
            <v>44671</v>
          </cell>
          <cell r="AR1440">
            <v>44671</v>
          </cell>
          <cell r="AS1440">
            <v>0</v>
          </cell>
          <cell r="AT1440">
            <v>0</v>
          </cell>
          <cell r="AX1440" t="str">
            <v>Yes</v>
          </cell>
          <cell r="AZ1440" t="str">
            <v>Y</v>
          </cell>
          <cell r="BA1440" t="str">
            <v>Yes</v>
          </cell>
        </row>
        <row r="1441">
          <cell r="A1441" t="str">
            <v>MAR 21</v>
          </cell>
          <cell r="B1441">
            <v>1291</v>
          </cell>
          <cell r="C1441" t="str">
            <v>C49SZX20210092MZ</v>
          </cell>
          <cell r="D1441" t="str">
            <v>懿美莱</v>
          </cell>
          <cell r="E1441" t="str">
            <v>YSM20R-2</v>
          </cell>
          <cell r="F1441" t="str">
            <v>#48425</v>
          </cell>
          <cell r="G1441" t="e">
            <v>#REF!</v>
          </cell>
          <cell r="H1441" t="e">
            <v>#REF!</v>
          </cell>
          <cell r="I1441" t="str">
            <v>L-&gt;R</v>
          </cell>
          <cell r="J1441" t="str">
            <v>No</v>
          </cell>
          <cell r="K1441">
            <v>1</v>
          </cell>
          <cell r="L1441">
            <v>110773</v>
          </cell>
          <cell r="M1441" t="str">
            <v>APR 22</v>
          </cell>
          <cell r="N1441">
            <v>44673</v>
          </cell>
          <cell r="O1441">
            <v>11116740</v>
          </cell>
          <cell r="P1441">
            <v>13750000</v>
          </cell>
          <cell r="Q1441">
            <v>44676</v>
          </cell>
          <cell r="R1441" t="str">
            <v>No</v>
          </cell>
          <cell r="S1441" t="str">
            <v>C49</v>
          </cell>
          <cell r="T1441" t="str">
            <v>SOUTH</v>
          </cell>
          <cell r="U1441" t="str">
            <v>深圳</v>
          </cell>
          <cell r="V1441" t="str">
            <v>SZ 深圳</v>
          </cell>
          <cell r="W1441" t="str">
            <v>MZ</v>
          </cell>
          <cell r="X1441" t="str">
            <v>JPY</v>
          </cell>
          <cell r="Y1441">
            <v>13750000</v>
          </cell>
          <cell r="Z1441">
            <v>1</v>
          </cell>
          <cell r="AA1441">
            <v>13750000</v>
          </cell>
          <cell r="AB1441">
            <v>7.4499999999999997E-2</v>
          </cell>
          <cell r="AC1441">
            <v>1024375</v>
          </cell>
          <cell r="AD1441">
            <v>122925</v>
          </cell>
          <cell r="AE1441">
            <v>0.12</v>
          </cell>
          <cell r="AF1441">
            <v>44285</v>
          </cell>
          <cell r="AG1441" t="str">
            <v>DAP SZ</v>
          </cell>
          <cell r="AI1441"/>
          <cell r="AJ1441">
            <v>44288</v>
          </cell>
          <cell r="AK1441">
            <v>0.1</v>
          </cell>
          <cell r="AL1441">
            <v>1375000</v>
          </cell>
          <cell r="AM1441">
            <v>44671</v>
          </cell>
          <cell r="AN1441" t="str">
            <v>Yes</v>
          </cell>
          <cell r="AO1441">
            <v>0.9</v>
          </cell>
          <cell r="AP1441">
            <v>12375000</v>
          </cell>
          <cell r="AQ1441">
            <v>44671</v>
          </cell>
          <cell r="AR1441">
            <v>44671</v>
          </cell>
          <cell r="AS1441">
            <v>0</v>
          </cell>
          <cell r="AT1441">
            <v>0</v>
          </cell>
          <cell r="AX1441" t="str">
            <v>Yes</v>
          </cell>
          <cell r="AZ1441" t="str">
            <v>Y</v>
          </cell>
          <cell r="BA1441" t="str">
            <v>Yes</v>
          </cell>
        </row>
        <row r="1442">
          <cell r="A1442" t="str">
            <v>MAR 21</v>
          </cell>
          <cell r="B1442">
            <v>1292</v>
          </cell>
          <cell r="C1442" t="str">
            <v>C49SZX20210091SS</v>
          </cell>
          <cell r="D1442" t="str">
            <v>乘扬</v>
          </cell>
          <cell r="E1442" t="str">
            <v>YSM10</v>
          </cell>
          <cell r="F1442" t="str">
            <v>#04478</v>
          </cell>
          <cell r="G1442" t="e">
            <v>#REF!</v>
          </cell>
          <cell r="H1442" t="e">
            <v>#REF!</v>
          </cell>
          <cell r="I1442" t="str">
            <v>L-&gt;R</v>
          </cell>
          <cell r="J1442" t="str">
            <v>MVC</v>
          </cell>
          <cell r="K1442">
            <v>1</v>
          </cell>
          <cell r="L1442">
            <v>110756</v>
          </cell>
          <cell r="M1442" t="str">
            <v>APR 22</v>
          </cell>
          <cell r="N1442">
            <v>44663</v>
          </cell>
          <cell r="O1442">
            <v>11116720</v>
          </cell>
          <cell r="P1442">
            <v>8200000</v>
          </cell>
          <cell r="Q1442">
            <v>44650</v>
          </cell>
          <cell r="R1442" t="str">
            <v>No</v>
          </cell>
          <cell r="S1442" t="str">
            <v>C49</v>
          </cell>
          <cell r="T1442" t="str">
            <v>SOUTH</v>
          </cell>
          <cell r="U1442" t="str">
            <v>深圳</v>
          </cell>
          <cell r="V1442" t="str">
            <v>SZ 深圳</v>
          </cell>
          <cell r="W1442" t="str">
            <v>SS</v>
          </cell>
          <cell r="X1442" t="str">
            <v>JPY</v>
          </cell>
          <cell r="Y1442">
            <v>8200000</v>
          </cell>
          <cell r="Z1442">
            <v>1</v>
          </cell>
          <cell r="AA1442">
            <v>8200000</v>
          </cell>
          <cell r="AB1442">
            <v>7.4499999999999997E-2</v>
          </cell>
          <cell r="AC1442">
            <v>610900</v>
          </cell>
          <cell r="AD1442">
            <v>73308</v>
          </cell>
          <cell r="AE1442">
            <v>0.12</v>
          </cell>
          <cell r="AF1442">
            <v>44285</v>
          </cell>
          <cell r="AG1442" t="str">
            <v>CIF HK</v>
          </cell>
          <cell r="AK1442">
            <v>0.1</v>
          </cell>
          <cell r="AL1442">
            <v>820000</v>
          </cell>
          <cell r="AM1442">
            <v>44326</v>
          </cell>
          <cell r="AN1442" t="str">
            <v>Yes</v>
          </cell>
          <cell r="AO1442">
            <v>0.9</v>
          </cell>
          <cell r="AP1442">
            <v>7380000</v>
          </cell>
          <cell r="AQ1442">
            <v>44631</v>
          </cell>
          <cell r="AR1442">
            <v>44631</v>
          </cell>
          <cell r="AS1442">
            <v>0</v>
          </cell>
          <cell r="AT1442">
            <v>0</v>
          </cell>
          <cell r="AX1442" t="str">
            <v>Yes</v>
          </cell>
          <cell r="AZ1442" t="str">
            <v>Y</v>
          </cell>
          <cell r="BA1442" t="str">
            <v>Yes</v>
          </cell>
        </row>
        <row r="1443">
          <cell r="A1443" t="str">
            <v>MAR 21</v>
          </cell>
          <cell r="B1443">
            <v>1293</v>
          </cell>
          <cell r="C1443" t="str">
            <v>C49SZX20210091SS</v>
          </cell>
          <cell r="D1443" t="str">
            <v>乘扬</v>
          </cell>
          <cell r="E1443" t="str">
            <v>YSM20R-2</v>
          </cell>
          <cell r="F1443" t="str">
            <v>#04478</v>
          </cell>
          <cell r="G1443" t="e">
            <v>#REF!</v>
          </cell>
          <cell r="H1443" t="e">
            <v>#REF!</v>
          </cell>
          <cell r="I1443" t="str">
            <v>R-&gt;L</v>
          </cell>
          <cell r="J1443" t="str">
            <v>No</v>
          </cell>
          <cell r="K1443">
            <v>1</v>
          </cell>
          <cell r="L1443">
            <v>110670</v>
          </cell>
          <cell r="M1443" t="str">
            <v>JAN 22</v>
          </cell>
          <cell r="N1443">
            <v>44568</v>
          </cell>
          <cell r="O1443">
            <v>11116687</v>
          </cell>
          <cell r="P1443">
            <v>11800000</v>
          </cell>
          <cell r="Q1443">
            <v>44568</v>
          </cell>
          <cell r="R1443" t="str">
            <v>No</v>
          </cell>
          <cell r="S1443" t="str">
            <v>C49</v>
          </cell>
          <cell r="T1443" t="str">
            <v>SOUTH</v>
          </cell>
          <cell r="U1443" t="str">
            <v>深圳</v>
          </cell>
          <cell r="V1443" t="str">
            <v>SZ 深圳</v>
          </cell>
          <cell r="W1443" t="str">
            <v>SS</v>
          </cell>
          <cell r="X1443" t="str">
            <v>JPY</v>
          </cell>
          <cell r="Y1443">
            <v>11800000</v>
          </cell>
          <cell r="Z1443">
            <v>1</v>
          </cell>
          <cell r="AA1443">
            <v>11800000</v>
          </cell>
          <cell r="AB1443">
            <v>7.4499999999999997E-2</v>
          </cell>
          <cell r="AC1443">
            <v>879100</v>
          </cell>
          <cell r="AD1443">
            <v>105492</v>
          </cell>
          <cell r="AE1443">
            <v>0.12</v>
          </cell>
          <cell r="AF1443">
            <v>44285</v>
          </cell>
          <cell r="AG1443" t="str">
            <v>CIF HK</v>
          </cell>
          <cell r="AK1443">
            <v>0.1</v>
          </cell>
          <cell r="AL1443">
            <v>1180000</v>
          </cell>
          <cell r="AM1443">
            <v>44326</v>
          </cell>
          <cell r="AN1443" t="str">
            <v>Yes</v>
          </cell>
          <cell r="AO1443">
            <v>0.9</v>
          </cell>
          <cell r="AP1443">
            <v>10620000</v>
          </cell>
          <cell r="AQ1443">
            <v>44558</v>
          </cell>
          <cell r="AR1443">
            <v>44558</v>
          </cell>
          <cell r="AS1443">
            <v>0</v>
          </cell>
          <cell r="AT1443">
            <v>0</v>
          </cell>
          <cell r="AX1443" t="str">
            <v>Yes</v>
          </cell>
          <cell r="AZ1443" t="str">
            <v>Y</v>
          </cell>
          <cell r="BA1443" t="str">
            <v>Yes</v>
          </cell>
        </row>
        <row r="1444">
          <cell r="A1444" t="str">
            <v>MAR 21</v>
          </cell>
          <cell r="B1444">
            <v>1294</v>
          </cell>
          <cell r="C1444" t="str">
            <v>C49SZX20210101JD</v>
          </cell>
          <cell r="D1444" t="str">
            <v>聚亮兴业</v>
          </cell>
          <cell r="E1444" t="str">
            <v>YSM20R-2</v>
          </cell>
          <cell r="G1444" t="e">
            <v>#REF!</v>
          </cell>
          <cell r="H1444" t="e">
            <v>#REF!</v>
          </cell>
          <cell r="I1444" t="str">
            <v>L-&gt;R</v>
          </cell>
          <cell r="J1444" t="str">
            <v>No</v>
          </cell>
          <cell r="K1444">
            <v>1</v>
          </cell>
          <cell r="R1444" t="str">
            <v>Yes</v>
          </cell>
          <cell r="S1444" t="str">
            <v>C49</v>
          </cell>
          <cell r="T1444" t="str">
            <v>SOUTH</v>
          </cell>
          <cell r="U1444" t="str">
            <v>深圳</v>
          </cell>
          <cell r="V1444" t="str">
            <v>SZ 深圳</v>
          </cell>
          <cell r="W1444" t="str">
            <v>JD</v>
          </cell>
          <cell r="X1444" t="str">
            <v>JPY</v>
          </cell>
          <cell r="Y1444">
            <v>13600000</v>
          </cell>
          <cell r="Z1444">
            <v>1</v>
          </cell>
          <cell r="AA1444">
            <v>13600000</v>
          </cell>
          <cell r="AB1444">
            <v>7.4499999999999997E-2</v>
          </cell>
          <cell r="AC1444">
            <v>1013200</v>
          </cell>
          <cell r="AD1444">
            <v>121584</v>
          </cell>
          <cell r="AE1444">
            <v>0.12</v>
          </cell>
          <cell r="AF1444">
            <v>44286</v>
          </cell>
          <cell r="AG1444" t="str">
            <v>DAP SZ</v>
          </cell>
          <cell r="AK1444" t="str">
            <v>agree</v>
          </cell>
          <cell r="AL1444">
            <v>334112</v>
          </cell>
          <cell r="AM1444">
            <v>44294</v>
          </cell>
          <cell r="AN1444" t="str">
            <v>Yes</v>
          </cell>
          <cell r="AO1444">
            <v>0.65</v>
          </cell>
          <cell r="AP1444">
            <v>8840000</v>
          </cell>
          <cell r="AS1444">
            <v>0.05</v>
          </cell>
          <cell r="AT1444">
            <v>680000</v>
          </cell>
        </row>
        <row r="1445">
          <cell r="A1445" t="str">
            <v>APR 21</v>
          </cell>
          <cell r="B1445">
            <v>1295</v>
          </cell>
          <cell r="C1445" t="str">
            <v>C49SZX20210102SX</v>
          </cell>
          <cell r="D1445" t="str">
            <v>昂迅</v>
          </cell>
          <cell r="E1445" t="str">
            <v>YSM20R-2</v>
          </cell>
          <cell r="F1445"/>
          <cell r="G1445" t="e">
            <v>#REF!</v>
          </cell>
          <cell r="H1445" t="e">
            <v>#REF!</v>
          </cell>
          <cell r="I1445" t="str">
            <v>R-&gt;L</v>
          </cell>
          <cell r="J1445" t="str">
            <v>No</v>
          </cell>
          <cell r="K1445">
            <v>1</v>
          </cell>
          <cell r="L1445"/>
          <cell r="N1445"/>
          <cell r="O1445"/>
          <cell r="P1445"/>
          <cell r="Q1445"/>
          <cell r="R1445" t="str">
            <v>Yes</v>
          </cell>
          <cell r="S1445" t="str">
            <v>C49</v>
          </cell>
          <cell r="T1445" t="str">
            <v>SOUTH</v>
          </cell>
          <cell r="U1445" t="str">
            <v>深圳</v>
          </cell>
          <cell r="V1445" t="str">
            <v>SZ 深圳</v>
          </cell>
          <cell r="W1445" t="str">
            <v>SX</v>
          </cell>
          <cell r="X1445" t="str">
            <v>JPY</v>
          </cell>
          <cell r="Y1445">
            <v>13200000</v>
          </cell>
          <cell r="Z1445">
            <v>1</v>
          </cell>
          <cell r="AA1445">
            <v>13200000</v>
          </cell>
          <cell r="AB1445">
            <v>7.17E-2</v>
          </cell>
          <cell r="AC1445">
            <v>946440</v>
          </cell>
          <cell r="AD1445">
            <v>113572.8</v>
          </cell>
          <cell r="AE1445">
            <v>0.12</v>
          </cell>
          <cell r="AF1445">
            <v>44288</v>
          </cell>
          <cell r="AG1445" t="str">
            <v>DAP SZ</v>
          </cell>
          <cell r="AI1445"/>
          <cell r="AJ1445"/>
          <cell r="AK1445">
            <v>0.1</v>
          </cell>
          <cell r="AL1445">
            <v>1320000</v>
          </cell>
          <cell r="AM1445"/>
          <cell r="AN1445" t="str">
            <v>No</v>
          </cell>
          <cell r="AO1445">
            <v>0.9</v>
          </cell>
          <cell r="AP1445">
            <v>11880000</v>
          </cell>
          <cell r="AQ1445"/>
          <cell r="AR1445"/>
          <cell r="AS1445">
            <v>0</v>
          </cell>
          <cell r="AT1445">
            <v>0</v>
          </cell>
          <cell r="AV1445"/>
          <cell r="AX1445" t="str">
            <v>Cancel</v>
          </cell>
          <cell r="AY1445"/>
          <cell r="AZ1445"/>
          <cell r="BA1445" t="str">
            <v>Cancel</v>
          </cell>
          <cell r="BB1445" t="str">
            <v>2023-3-31Ken邮件通知</v>
          </cell>
        </row>
        <row r="1446">
          <cell r="A1446" t="str">
            <v>APR 21</v>
          </cell>
          <cell r="B1446">
            <v>1296</v>
          </cell>
          <cell r="C1446" t="str">
            <v>C49SZX20210107SX</v>
          </cell>
          <cell r="D1446" t="str">
            <v>君泽</v>
          </cell>
          <cell r="E1446" t="str">
            <v>YSM20R-2</v>
          </cell>
          <cell r="F1446" t="str">
            <v>#72404</v>
          </cell>
          <cell r="G1446" t="e">
            <v>#REF!</v>
          </cell>
          <cell r="H1446" t="e">
            <v>#REF!</v>
          </cell>
          <cell r="I1446" t="str">
            <v>R-&gt;L</v>
          </cell>
          <cell r="J1446" t="str">
            <v>No</v>
          </cell>
          <cell r="K1446">
            <v>1</v>
          </cell>
          <cell r="N1446">
            <v>44347</v>
          </cell>
          <cell r="O1446">
            <v>11116594</v>
          </cell>
          <cell r="P1446">
            <v>12500000</v>
          </cell>
          <cell r="Q1446">
            <v>44347</v>
          </cell>
          <cell r="R1446" t="str">
            <v>No</v>
          </cell>
          <cell r="S1446" t="str">
            <v>C49</v>
          </cell>
          <cell r="T1446" t="str">
            <v>SOUTH</v>
          </cell>
          <cell r="U1446" t="str">
            <v>深圳</v>
          </cell>
          <cell r="V1446" t="str">
            <v>SZ 深圳</v>
          </cell>
          <cell r="W1446" t="str">
            <v>SX</v>
          </cell>
          <cell r="X1446" t="str">
            <v>JPY</v>
          </cell>
          <cell r="Y1446">
            <v>12500000</v>
          </cell>
          <cell r="Z1446">
            <v>1</v>
          </cell>
          <cell r="AA1446">
            <v>12500000</v>
          </cell>
          <cell r="AB1446">
            <v>7.17E-2</v>
          </cell>
          <cell r="AC1446">
            <v>896250</v>
          </cell>
          <cell r="AD1446">
            <v>107550</v>
          </cell>
          <cell r="AE1446">
            <v>0.12</v>
          </cell>
          <cell r="AF1446">
            <v>44293</v>
          </cell>
          <cell r="AG1446" t="str">
            <v>DAP DG</v>
          </cell>
          <cell r="AK1446">
            <v>0.1</v>
          </cell>
          <cell r="AL1446">
            <v>1250000</v>
          </cell>
          <cell r="AM1446">
            <v>44298</v>
          </cell>
          <cell r="AN1446" t="str">
            <v>Yes</v>
          </cell>
          <cell r="AO1446">
            <v>0.9</v>
          </cell>
          <cell r="AP1446">
            <v>11250000</v>
          </cell>
          <cell r="AQ1446">
            <v>44341</v>
          </cell>
          <cell r="AR1446">
            <v>44341</v>
          </cell>
          <cell r="AS1446">
            <v>0</v>
          </cell>
          <cell r="AT1446">
            <v>0</v>
          </cell>
          <cell r="AX1446" t="str">
            <v>Yes</v>
          </cell>
          <cell r="AZ1446" t="str">
            <v>Y</v>
          </cell>
          <cell r="BA1446" t="str">
            <v>Yes</v>
          </cell>
        </row>
        <row r="1447">
          <cell r="A1447" t="str">
            <v>APR 21</v>
          </cell>
          <cell r="B1447">
            <v>1297</v>
          </cell>
          <cell r="C1447" t="str">
            <v>C49SZX20210107SX</v>
          </cell>
          <cell r="D1447" t="str">
            <v>君泽</v>
          </cell>
          <cell r="E1447" t="str">
            <v>YSM10</v>
          </cell>
          <cell r="F1447" t="str">
            <v>#72404</v>
          </cell>
          <cell r="G1447" t="e">
            <v>#REF!</v>
          </cell>
          <cell r="H1447" t="e">
            <v>#REF!</v>
          </cell>
          <cell r="I1447" t="str">
            <v>L-&gt;R</v>
          </cell>
          <cell r="J1447" t="str">
            <v>MVC</v>
          </cell>
          <cell r="K1447">
            <v>1</v>
          </cell>
          <cell r="N1447">
            <v>44347</v>
          </cell>
          <cell r="O1447">
            <v>11116594</v>
          </cell>
          <cell r="P1447">
            <v>8353000</v>
          </cell>
          <cell r="Q1447">
            <v>44347</v>
          </cell>
          <cell r="R1447" t="str">
            <v>No</v>
          </cell>
          <cell r="S1447" t="str">
            <v>C49</v>
          </cell>
          <cell r="T1447" t="str">
            <v>SOUTH</v>
          </cell>
          <cell r="U1447" t="str">
            <v>深圳</v>
          </cell>
          <cell r="V1447" t="str">
            <v>SZ 深圳</v>
          </cell>
          <cell r="W1447" t="str">
            <v>SX</v>
          </cell>
          <cell r="X1447" t="str">
            <v>JPY</v>
          </cell>
          <cell r="Y1447">
            <v>8353000</v>
          </cell>
          <cell r="Z1447">
            <v>1</v>
          </cell>
          <cell r="AA1447">
            <v>8353000</v>
          </cell>
          <cell r="AB1447">
            <v>7.17E-2</v>
          </cell>
          <cell r="AC1447">
            <v>598910.1</v>
          </cell>
          <cell r="AD1447">
            <v>71869.212</v>
          </cell>
          <cell r="AE1447">
            <v>0.12</v>
          </cell>
          <cell r="AF1447">
            <v>44293</v>
          </cell>
          <cell r="AG1447" t="str">
            <v>DAP DG</v>
          </cell>
          <cell r="AK1447">
            <v>0.1</v>
          </cell>
          <cell r="AL1447">
            <v>835300</v>
          </cell>
          <cell r="AM1447">
            <v>44298</v>
          </cell>
          <cell r="AN1447" t="str">
            <v>Yes</v>
          </cell>
          <cell r="AO1447">
            <v>0.9</v>
          </cell>
          <cell r="AP1447">
            <v>7517700</v>
          </cell>
          <cell r="AQ1447">
            <v>44341</v>
          </cell>
          <cell r="AR1447">
            <v>44341</v>
          </cell>
          <cell r="AS1447">
            <v>0</v>
          </cell>
          <cell r="AT1447">
            <v>0</v>
          </cell>
          <cell r="AX1447" t="str">
            <v>Yes</v>
          </cell>
          <cell r="AZ1447" t="str">
            <v>Y</v>
          </cell>
          <cell r="BA1447" t="str">
            <v>Yes</v>
          </cell>
        </row>
        <row r="1448">
          <cell r="A1448" t="str">
            <v>APR 21</v>
          </cell>
          <cell r="B1448">
            <v>1298</v>
          </cell>
          <cell r="C1448" t="str">
            <v>C49SZX20210107SX</v>
          </cell>
          <cell r="D1448" t="str">
            <v>君泽</v>
          </cell>
          <cell r="E1448" t="str">
            <v>YSM10</v>
          </cell>
          <cell r="F1448" t="str">
            <v>#72404</v>
          </cell>
          <cell r="G1448" t="e">
            <v>#REF!</v>
          </cell>
          <cell r="H1448" t="e">
            <v>#REF!</v>
          </cell>
          <cell r="I1448" t="str">
            <v>R-&gt;L</v>
          </cell>
          <cell r="J1448" t="str">
            <v>MVC</v>
          </cell>
          <cell r="K1448">
            <v>1</v>
          </cell>
          <cell r="N1448">
            <v>44347</v>
          </cell>
          <cell r="O1448">
            <v>11116594</v>
          </cell>
          <cell r="P1448">
            <v>8353000</v>
          </cell>
          <cell r="Q1448">
            <v>44347</v>
          </cell>
          <cell r="R1448" t="str">
            <v>No</v>
          </cell>
          <cell r="S1448" t="str">
            <v>C49</v>
          </cell>
          <cell r="T1448" t="str">
            <v>SOUTH</v>
          </cell>
          <cell r="U1448" t="str">
            <v>深圳</v>
          </cell>
          <cell r="V1448" t="str">
            <v>SZ 深圳</v>
          </cell>
          <cell r="W1448" t="str">
            <v>SX</v>
          </cell>
          <cell r="X1448" t="str">
            <v>JPY</v>
          </cell>
          <cell r="Y1448">
            <v>8353000</v>
          </cell>
          <cell r="Z1448">
            <v>1</v>
          </cell>
          <cell r="AA1448">
            <v>8353000</v>
          </cell>
          <cell r="AB1448">
            <v>7.17E-2</v>
          </cell>
          <cell r="AC1448">
            <v>598910.1</v>
          </cell>
          <cell r="AD1448">
            <v>71869.212</v>
          </cell>
          <cell r="AE1448">
            <v>0.12</v>
          </cell>
          <cell r="AF1448">
            <v>44293</v>
          </cell>
          <cell r="AG1448" t="str">
            <v>DAP DG</v>
          </cell>
          <cell r="AK1448">
            <v>0.1</v>
          </cell>
          <cell r="AL1448">
            <v>835300</v>
          </cell>
          <cell r="AM1448">
            <v>44298</v>
          </cell>
          <cell r="AN1448" t="str">
            <v>Yes</v>
          </cell>
          <cell r="AO1448">
            <v>0.9</v>
          </cell>
          <cell r="AP1448">
            <v>7517700</v>
          </cell>
          <cell r="AQ1448">
            <v>44341</v>
          </cell>
          <cell r="AR1448">
            <v>44341</v>
          </cell>
          <cell r="AS1448">
            <v>0</v>
          </cell>
          <cell r="AT1448">
            <v>0</v>
          </cell>
          <cell r="AX1448" t="str">
            <v>Yes</v>
          </cell>
          <cell r="AZ1448" t="str">
            <v>Y</v>
          </cell>
          <cell r="BA1448" t="str">
            <v>Yes</v>
          </cell>
        </row>
        <row r="1449">
          <cell r="A1449" t="str">
            <v>APR 21</v>
          </cell>
          <cell r="B1449">
            <v>1299</v>
          </cell>
          <cell r="C1449" t="str">
            <v>C49SZX20210105JY</v>
          </cell>
          <cell r="D1449" t="str">
            <v>辉拓</v>
          </cell>
          <cell r="E1449" t="str">
            <v>YSM20R-2</v>
          </cell>
          <cell r="F1449" t="str">
            <v>#67642</v>
          </cell>
          <cell r="G1449" t="e">
            <v>#REF!</v>
          </cell>
          <cell r="H1449" t="e">
            <v>#REF!</v>
          </cell>
          <cell r="I1449" t="str">
            <v>L-&gt;R</v>
          </cell>
          <cell r="J1449" t="str">
            <v>MVC</v>
          </cell>
          <cell r="K1449">
            <v>1</v>
          </cell>
          <cell r="N1449">
            <v>44315</v>
          </cell>
          <cell r="O1449">
            <v>11100480</v>
          </cell>
          <cell r="P1449">
            <v>832000</v>
          </cell>
          <cell r="Q1449">
            <v>44317</v>
          </cell>
          <cell r="R1449" t="str">
            <v>No</v>
          </cell>
          <cell r="S1449" t="str">
            <v>C49</v>
          </cell>
          <cell r="T1449" t="str">
            <v>SOUTH</v>
          </cell>
          <cell r="U1449" t="str">
            <v>深圳</v>
          </cell>
          <cell r="V1449" t="str">
            <v>SZ 深圳</v>
          </cell>
          <cell r="W1449" t="str">
            <v>JY</v>
          </cell>
          <cell r="X1449" t="str">
            <v>RMB</v>
          </cell>
          <cell r="Y1449">
            <v>832000</v>
          </cell>
          <cell r="Z1449">
            <v>1.1299999999999999</v>
          </cell>
          <cell r="AA1449">
            <v>832000</v>
          </cell>
          <cell r="AB1449">
            <v>1.18</v>
          </cell>
          <cell r="AC1449">
            <v>868814.1592920355</v>
          </cell>
          <cell r="AD1449">
            <v>104257.69911504426</v>
          </cell>
          <cell r="AE1449">
            <v>0.12</v>
          </cell>
          <cell r="AF1449">
            <v>44292</v>
          </cell>
          <cell r="AG1449" t="str">
            <v>DDP SZ</v>
          </cell>
          <cell r="AK1449" t="str">
            <v>agree</v>
          </cell>
          <cell r="AL1449">
            <v>280000</v>
          </cell>
          <cell r="AM1449">
            <v>44295</v>
          </cell>
          <cell r="AN1449" t="str">
            <v>Yes</v>
          </cell>
          <cell r="AO1449">
            <v>0.8</v>
          </cell>
          <cell r="AP1449">
            <v>665600</v>
          </cell>
          <cell r="AQ1449">
            <v>44309</v>
          </cell>
          <cell r="AR1449">
            <v>44309</v>
          </cell>
          <cell r="AS1449">
            <v>0</v>
          </cell>
          <cell r="AT1449">
            <v>0</v>
          </cell>
          <cell r="AX1449" t="str">
            <v>Yes</v>
          </cell>
          <cell r="AZ1449" t="str">
            <v>Y</v>
          </cell>
          <cell r="BA1449" t="str">
            <v>Yes</v>
          </cell>
        </row>
        <row r="1450">
          <cell r="A1450" t="str">
            <v>APR 21</v>
          </cell>
          <cell r="B1450">
            <v>1300</v>
          </cell>
          <cell r="C1450" t="str">
            <v>C49SZX20210105JY</v>
          </cell>
          <cell r="D1450" t="str">
            <v>辉拓</v>
          </cell>
          <cell r="E1450" t="str">
            <v>YSM10</v>
          </cell>
          <cell r="F1450" t="str">
            <v>#67642</v>
          </cell>
          <cell r="G1450" t="e">
            <v>#REF!</v>
          </cell>
          <cell r="H1450" t="e">
            <v>#REF!</v>
          </cell>
          <cell r="I1450" t="str">
            <v>L-&gt;R</v>
          </cell>
          <cell r="J1450" t="str">
            <v>MVC F&amp;R+ATS15</v>
          </cell>
          <cell r="K1450">
            <v>1</v>
          </cell>
          <cell r="N1450">
            <v>44315</v>
          </cell>
          <cell r="O1450">
            <v>11100480</v>
          </cell>
          <cell r="P1450">
            <v>590000</v>
          </cell>
          <cell r="Q1450">
            <v>44317</v>
          </cell>
          <cell r="R1450" t="str">
            <v>No</v>
          </cell>
          <cell r="S1450" t="str">
            <v>C49</v>
          </cell>
          <cell r="T1450" t="str">
            <v>SOUTH</v>
          </cell>
          <cell r="U1450" t="str">
            <v>深圳</v>
          </cell>
          <cell r="V1450" t="str">
            <v>SZ 深圳</v>
          </cell>
          <cell r="W1450" t="str">
            <v>JY</v>
          </cell>
          <cell r="X1450" t="str">
            <v>RMB</v>
          </cell>
          <cell r="Y1450">
            <v>590000</v>
          </cell>
          <cell r="Z1450">
            <v>1.1299999999999999</v>
          </cell>
          <cell r="AA1450">
            <v>590000</v>
          </cell>
          <cell r="AB1450">
            <v>1.18</v>
          </cell>
          <cell r="AC1450">
            <v>616106.19469026546</v>
          </cell>
          <cell r="AD1450">
            <v>73932.743362831854</v>
          </cell>
          <cell r="AE1450">
            <v>0.12</v>
          </cell>
          <cell r="AF1450">
            <v>44292</v>
          </cell>
          <cell r="AG1450" t="str">
            <v>DDP SZ</v>
          </cell>
          <cell r="AK1450"/>
          <cell r="AL1450"/>
          <cell r="AM1450">
            <v>44295</v>
          </cell>
          <cell r="AN1450" t="str">
            <v>Yes</v>
          </cell>
          <cell r="AO1450">
            <v>0.8</v>
          </cell>
          <cell r="AP1450">
            <v>472000</v>
          </cell>
          <cell r="AQ1450"/>
          <cell r="AR1450"/>
          <cell r="AS1450">
            <v>0</v>
          </cell>
          <cell r="AT1450">
            <v>0</v>
          </cell>
          <cell r="AX1450" t="str">
            <v>Yes</v>
          </cell>
          <cell r="AZ1450" t="str">
            <v>Y</v>
          </cell>
          <cell r="BA1450" t="str">
            <v>Yes</v>
          </cell>
        </row>
        <row r="1451">
          <cell r="A1451" t="str">
            <v>APR 21</v>
          </cell>
          <cell r="B1451">
            <v>1301</v>
          </cell>
          <cell r="C1451" t="str">
            <v>C49SZX20210106JY</v>
          </cell>
          <cell r="D1451" t="str">
            <v>辉拓</v>
          </cell>
          <cell r="E1451" t="str">
            <v>YSM20R-2</v>
          </cell>
          <cell r="F1451" t="str">
            <v>#67642</v>
          </cell>
          <cell r="G1451" t="e">
            <v>#REF!</v>
          </cell>
          <cell r="H1451" t="e">
            <v>#REF!</v>
          </cell>
          <cell r="I1451" t="str">
            <v>L-&gt;R</v>
          </cell>
          <cell r="J1451" t="str">
            <v>MVC</v>
          </cell>
          <cell r="K1451">
            <v>1</v>
          </cell>
          <cell r="N1451">
            <v>44692</v>
          </cell>
          <cell r="O1451">
            <v>11116752</v>
          </cell>
          <cell r="P1451">
            <v>12300000</v>
          </cell>
          <cell r="Q1451">
            <v>44699</v>
          </cell>
          <cell r="R1451" t="str">
            <v>No</v>
          </cell>
          <cell r="S1451" t="str">
            <v>C49</v>
          </cell>
          <cell r="T1451" t="str">
            <v>SOUTH</v>
          </cell>
          <cell r="U1451" t="str">
            <v>深圳</v>
          </cell>
          <cell r="V1451" t="str">
            <v>SZ 深圳</v>
          </cell>
          <cell r="W1451" t="str">
            <v>JY</v>
          </cell>
          <cell r="X1451" t="str">
            <v>JPY</v>
          </cell>
          <cell r="Y1451">
            <v>12300000</v>
          </cell>
          <cell r="Z1451">
            <v>1</v>
          </cell>
          <cell r="AA1451">
            <v>12300000</v>
          </cell>
          <cell r="AB1451">
            <v>7.17E-2</v>
          </cell>
          <cell r="AC1451">
            <v>881910</v>
          </cell>
          <cell r="AD1451">
            <v>105829.2</v>
          </cell>
          <cell r="AE1451">
            <v>0.12</v>
          </cell>
          <cell r="AF1451">
            <v>44293</v>
          </cell>
          <cell r="AG1451" t="str">
            <v>DAP SZ</v>
          </cell>
          <cell r="AK1451">
            <v>0.1</v>
          </cell>
          <cell r="AL1451">
            <v>1230000</v>
          </cell>
          <cell r="AM1451">
            <v>44300</v>
          </cell>
          <cell r="AN1451" t="str">
            <v>Yes</v>
          </cell>
          <cell r="AO1451">
            <v>0.9</v>
          </cell>
          <cell r="AP1451">
            <v>11070000</v>
          </cell>
          <cell r="AQ1451">
            <v>44686</v>
          </cell>
          <cell r="AR1451">
            <v>44686</v>
          </cell>
          <cell r="AS1451">
            <v>0</v>
          </cell>
          <cell r="AT1451">
            <v>0</v>
          </cell>
          <cell r="AX1451" t="str">
            <v>Yes</v>
          </cell>
          <cell r="AZ1451" t="str">
            <v>Y</v>
          </cell>
          <cell r="BA1451" t="str">
            <v>Yes</v>
          </cell>
        </row>
        <row r="1452">
          <cell r="A1452" t="str">
            <v>APR 21</v>
          </cell>
          <cell r="B1452">
            <v>1302</v>
          </cell>
          <cell r="C1452" t="str">
            <v>C49SZX20210106JY</v>
          </cell>
          <cell r="D1452" t="str">
            <v>辉拓</v>
          </cell>
          <cell r="E1452" t="str">
            <v>YSM20R-2</v>
          </cell>
          <cell r="F1452" t="str">
            <v>#67642</v>
          </cell>
          <cell r="G1452" t="e">
            <v>#REF!</v>
          </cell>
          <cell r="H1452" t="e">
            <v>#REF!</v>
          </cell>
          <cell r="I1452" t="str">
            <v>L-&gt;R</v>
          </cell>
          <cell r="J1452" t="str">
            <v>MVC</v>
          </cell>
          <cell r="K1452">
            <v>1</v>
          </cell>
          <cell r="N1452">
            <v>44692</v>
          </cell>
          <cell r="O1452">
            <v>11116752</v>
          </cell>
          <cell r="P1452">
            <v>12300000</v>
          </cell>
          <cell r="Q1452">
            <v>44699</v>
          </cell>
          <cell r="R1452" t="str">
            <v>No</v>
          </cell>
          <cell r="S1452" t="str">
            <v>C49</v>
          </cell>
          <cell r="T1452" t="str">
            <v>SOUTH</v>
          </cell>
          <cell r="U1452" t="str">
            <v>深圳</v>
          </cell>
          <cell r="V1452" t="str">
            <v>SZ 深圳</v>
          </cell>
          <cell r="W1452" t="str">
            <v>JY</v>
          </cell>
          <cell r="X1452" t="str">
            <v>JPY</v>
          </cell>
          <cell r="Y1452">
            <v>12300000</v>
          </cell>
          <cell r="Z1452">
            <v>1</v>
          </cell>
          <cell r="AA1452">
            <v>12300000</v>
          </cell>
          <cell r="AB1452">
            <v>7.17E-2</v>
          </cell>
          <cell r="AC1452">
            <v>881910</v>
          </cell>
          <cell r="AD1452">
            <v>105829.2</v>
          </cell>
          <cell r="AE1452">
            <v>0.12</v>
          </cell>
          <cell r="AF1452">
            <v>44293</v>
          </cell>
          <cell r="AG1452" t="str">
            <v>DAP SZ</v>
          </cell>
          <cell r="AK1452">
            <v>0.1</v>
          </cell>
          <cell r="AL1452">
            <v>1230000</v>
          </cell>
          <cell r="AM1452">
            <v>44300</v>
          </cell>
          <cell r="AN1452" t="str">
            <v>Yes</v>
          </cell>
          <cell r="AO1452">
            <v>0.9</v>
          </cell>
          <cell r="AP1452">
            <v>11070000</v>
          </cell>
          <cell r="AQ1452">
            <v>44686</v>
          </cell>
          <cell r="AR1452">
            <v>44686</v>
          </cell>
          <cell r="AS1452">
            <v>0</v>
          </cell>
          <cell r="AT1452">
            <v>0</v>
          </cell>
          <cell r="AX1452" t="str">
            <v>Yes</v>
          </cell>
          <cell r="AZ1452" t="str">
            <v>Y</v>
          </cell>
          <cell r="BA1452" t="str">
            <v>Yes</v>
          </cell>
        </row>
        <row r="1453">
          <cell r="A1453" t="str">
            <v>APR 21</v>
          </cell>
          <cell r="B1453">
            <v>1303</v>
          </cell>
          <cell r="C1453" t="str">
            <v>C49SZX20210096JL</v>
          </cell>
          <cell r="D1453" t="str">
            <v>杉川</v>
          </cell>
          <cell r="E1453" t="str">
            <v>YSM40R-4</v>
          </cell>
          <cell r="G1453"/>
          <cell r="H1453"/>
          <cell r="I1453" t="str">
            <v>L-&gt;R</v>
          </cell>
          <cell r="J1453" t="str">
            <v>No</v>
          </cell>
          <cell r="K1453">
            <v>1</v>
          </cell>
          <cell r="N1453">
            <v>44427</v>
          </cell>
          <cell r="O1453">
            <v>11116635</v>
          </cell>
          <cell r="P1453">
            <v>25000000</v>
          </cell>
          <cell r="Q1453">
            <v>44427</v>
          </cell>
          <cell r="R1453" t="str">
            <v>Yes</v>
          </cell>
          <cell r="S1453" t="str">
            <v>C49</v>
          </cell>
          <cell r="T1453" t="str">
            <v>SOUTH</v>
          </cell>
          <cell r="U1453" t="str">
            <v>深圳</v>
          </cell>
          <cell r="V1453" t="str">
            <v>SZ 深圳</v>
          </cell>
          <cell r="W1453" t="str">
            <v>JL</v>
          </cell>
          <cell r="X1453" t="str">
            <v>JPY</v>
          </cell>
          <cell r="Y1453">
            <v>25000000</v>
          </cell>
          <cell r="Z1453">
            <v>1</v>
          </cell>
          <cell r="AA1453">
            <v>25000000</v>
          </cell>
          <cell r="AB1453">
            <v>7.17E-2</v>
          </cell>
          <cell r="AC1453">
            <v>1792500</v>
          </cell>
          <cell r="AD1453">
            <v>215100</v>
          </cell>
          <cell r="AE1453">
            <v>0.12</v>
          </cell>
          <cell r="AF1453">
            <v>44288</v>
          </cell>
          <cell r="AG1453" t="str">
            <v>DAP SZ</v>
          </cell>
          <cell r="AK1453">
            <v>0.3</v>
          </cell>
          <cell r="AL1453">
            <v>7500000</v>
          </cell>
          <cell r="AM1453">
            <v>44294</v>
          </cell>
          <cell r="AN1453" t="str">
            <v>Yes</v>
          </cell>
          <cell r="AO1453">
            <v>0.65</v>
          </cell>
          <cell r="AP1453">
            <v>16250000</v>
          </cell>
          <cell r="AQ1453">
            <v>44385</v>
          </cell>
          <cell r="AR1453">
            <v>44385</v>
          </cell>
          <cell r="AS1453">
            <v>0.05</v>
          </cell>
          <cell r="AT1453">
            <v>1250000</v>
          </cell>
          <cell r="AU1453">
            <v>44546</v>
          </cell>
          <cell r="AV1453">
            <v>44546</v>
          </cell>
          <cell r="AX1453" t="str">
            <v>Yes</v>
          </cell>
          <cell r="AZ1453" t="str">
            <v>Y</v>
          </cell>
          <cell r="BA1453" t="str">
            <v>Yes</v>
          </cell>
        </row>
        <row r="1454">
          <cell r="A1454" t="str">
            <v>APR 21</v>
          </cell>
          <cell r="B1454">
            <v>1304</v>
          </cell>
          <cell r="C1454" t="str">
            <v>C49SZX20210096JL</v>
          </cell>
          <cell r="D1454" t="str">
            <v>杉川</v>
          </cell>
          <cell r="E1454" t="str">
            <v>YSM40R-4</v>
          </cell>
          <cell r="G1454"/>
          <cell r="H1454"/>
          <cell r="I1454" t="str">
            <v>L-&gt;R</v>
          </cell>
          <cell r="J1454" t="str">
            <v>No</v>
          </cell>
          <cell r="K1454">
            <v>1</v>
          </cell>
          <cell r="N1454">
            <v>44399</v>
          </cell>
          <cell r="O1454">
            <v>11116626</v>
          </cell>
          <cell r="P1454">
            <v>25000000</v>
          </cell>
          <cell r="Q1454">
            <v>44399</v>
          </cell>
          <cell r="R1454" t="str">
            <v>Yes</v>
          </cell>
          <cell r="S1454" t="str">
            <v>C49</v>
          </cell>
          <cell r="T1454" t="str">
            <v>SOUTH</v>
          </cell>
          <cell r="U1454" t="str">
            <v>深圳</v>
          </cell>
          <cell r="V1454" t="str">
            <v>SZ 深圳</v>
          </cell>
          <cell r="W1454" t="str">
            <v>JL</v>
          </cell>
          <cell r="X1454" t="str">
            <v>JPY</v>
          </cell>
          <cell r="Y1454">
            <v>25000000</v>
          </cell>
          <cell r="Z1454">
            <v>1</v>
          </cell>
          <cell r="AA1454">
            <v>25000000</v>
          </cell>
          <cell r="AB1454">
            <v>7.17E-2</v>
          </cell>
          <cell r="AC1454">
            <v>1792500</v>
          </cell>
          <cell r="AD1454">
            <v>215100</v>
          </cell>
          <cell r="AE1454">
            <v>0.12</v>
          </cell>
          <cell r="AF1454">
            <v>44288</v>
          </cell>
          <cell r="AG1454" t="str">
            <v>DAP SZ</v>
          </cell>
          <cell r="AK1454">
            <v>0.3</v>
          </cell>
          <cell r="AL1454">
            <v>7500000</v>
          </cell>
          <cell r="AM1454">
            <v>44294</v>
          </cell>
          <cell r="AN1454" t="str">
            <v>Yes</v>
          </cell>
          <cell r="AO1454">
            <v>0.65</v>
          </cell>
          <cell r="AP1454">
            <v>16250000</v>
          </cell>
          <cell r="AQ1454">
            <v>44424</v>
          </cell>
          <cell r="AR1454">
            <v>44424</v>
          </cell>
          <cell r="AS1454">
            <v>0.05</v>
          </cell>
          <cell r="AT1454">
            <v>1250000</v>
          </cell>
          <cell r="AU1454">
            <v>44546</v>
          </cell>
          <cell r="AV1454">
            <v>44546</v>
          </cell>
          <cell r="AX1454" t="str">
            <v>Yes</v>
          </cell>
          <cell r="AZ1454" t="str">
            <v>Y</v>
          </cell>
          <cell r="BA1454" t="str">
            <v>Yes</v>
          </cell>
        </row>
        <row r="1455">
          <cell r="A1455" t="str">
            <v>APR 21</v>
          </cell>
          <cell r="B1455">
            <v>1305</v>
          </cell>
          <cell r="C1455" t="str">
            <v>C49SZX20210096JL</v>
          </cell>
          <cell r="D1455" t="str">
            <v>杉川</v>
          </cell>
          <cell r="E1455" t="str">
            <v>YSM40R-4</v>
          </cell>
          <cell r="G1455"/>
          <cell r="H1455"/>
          <cell r="I1455" t="str">
            <v>L-&gt;R</v>
          </cell>
          <cell r="J1455" t="str">
            <v>No</v>
          </cell>
          <cell r="K1455">
            <v>1</v>
          </cell>
          <cell r="N1455">
            <v>44427</v>
          </cell>
          <cell r="O1455">
            <v>11116635</v>
          </cell>
          <cell r="P1455">
            <v>25000000</v>
          </cell>
          <cell r="Q1455">
            <v>44427</v>
          </cell>
          <cell r="R1455" t="str">
            <v>Yes</v>
          </cell>
          <cell r="S1455" t="str">
            <v>C49</v>
          </cell>
          <cell r="T1455" t="str">
            <v>SOUTH</v>
          </cell>
          <cell r="U1455" t="str">
            <v>深圳</v>
          </cell>
          <cell r="V1455" t="str">
            <v>SZ 深圳</v>
          </cell>
          <cell r="W1455" t="str">
            <v>JL</v>
          </cell>
          <cell r="X1455" t="str">
            <v>JPY</v>
          </cell>
          <cell r="Y1455">
            <v>25000000</v>
          </cell>
          <cell r="Z1455">
            <v>1</v>
          </cell>
          <cell r="AA1455">
            <v>25000000</v>
          </cell>
          <cell r="AB1455">
            <v>7.17E-2</v>
          </cell>
          <cell r="AC1455">
            <v>1792500</v>
          </cell>
          <cell r="AD1455">
            <v>215100</v>
          </cell>
          <cell r="AE1455">
            <v>0.12</v>
          </cell>
          <cell r="AF1455">
            <v>44288</v>
          </cell>
          <cell r="AG1455" t="str">
            <v>DAP SZ</v>
          </cell>
          <cell r="AK1455">
            <v>0.3</v>
          </cell>
          <cell r="AL1455">
            <v>7500000</v>
          </cell>
          <cell r="AM1455">
            <v>44294</v>
          </cell>
          <cell r="AN1455" t="str">
            <v>Yes</v>
          </cell>
          <cell r="AO1455">
            <v>0.65</v>
          </cell>
          <cell r="AP1455">
            <v>16250000</v>
          </cell>
          <cell r="AQ1455">
            <v>44424</v>
          </cell>
          <cell r="AR1455">
            <v>44424</v>
          </cell>
          <cell r="AS1455">
            <v>0.05</v>
          </cell>
          <cell r="AT1455">
            <v>1250000</v>
          </cell>
          <cell r="AU1455">
            <v>44546</v>
          </cell>
          <cell r="AV1455">
            <v>44546</v>
          </cell>
          <cell r="AX1455" t="str">
            <v>Yes</v>
          </cell>
          <cell r="AZ1455" t="str">
            <v>Y</v>
          </cell>
          <cell r="BA1455" t="str">
            <v>Yes</v>
          </cell>
        </row>
        <row r="1456">
          <cell r="A1456" t="str">
            <v>APR 21</v>
          </cell>
          <cell r="B1456">
            <v>1306</v>
          </cell>
          <cell r="C1456" t="str">
            <v>C49SZX20210096JL</v>
          </cell>
          <cell r="D1456" t="str">
            <v>杉川</v>
          </cell>
          <cell r="E1456" t="str">
            <v>YSM20R-2</v>
          </cell>
          <cell r="I1456" t="str">
            <v>L-&gt;R</v>
          </cell>
          <cell r="J1456" t="str">
            <v>No</v>
          </cell>
          <cell r="K1456">
            <v>1</v>
          </cell>
          <cell r="N1456">
            <v>44368</v>
          </cell>
          <cell r="O1456">
            <v>11116626</v>
          </cell>
          <cell r="P1456">
            <v>25000000</v>
          </cell>
          <cell r="Q1456">
            <v>44399</v>
          </cell>
          <cell r="R1456" t="str">
            <v>Yes</v>
          </cell>
          <cell r="S1456" t="str">
            <v>C49</v>
          </cell>
          <cell r="T1456" t="str">
            <v>SOUTH</v>
          </cell>
          <cell r="U1456" t="str">
            <v>深圳</v>
          </cell>
          <cell r="V1456" t="str">
            <v>SZ 深圳</v>
          </cell>
          <cell r="W1456" t="str">
            <v>JL</v>
          </cell>
          <cell r="X1456" t="str">
            <v>JPY</v>
          </cell>
          <cell r="Y1456">
            <v>15710000</v>
          </cell>
          <cell r="Z1456">
            <v>1</v>
          </cell>
          <cell r="AA1456">
            <v>15710000</v>
          </cell>
          <cell r="AB1456">
            <v>7.17E-2</v>
          </cell>
          <cell r="AC1456">
            <v>1126407</v>
          </cell>
          <cell r="AD1456">
            <v>135168.84</v>
          </cell>
          <cell r="AE1456">
            <v>0.12</v>
          </cell>
          <cell r="AF1456">
            <v>44288</v>
          </cell>
          <cell r="AG1456" t="str">
            <v>DAP SZ</v>
          </cell>
          <cell r="AK1456">
            <v>0.3</v>
          </cell>
          <cell r="AL1456">
            <v>4713000</v>
          </cell>
          <cell r="AM1456">
            <v>44294</v>
          </cell>
          <cell r="AN1456" t="str">
            <v>Yes</v>
          </cell>
          <cell r="AO1456">
            <v>0.65</v>
          </cell>
          <cell r="AP1456">
            <v>10211500</v>
          </cell>
          <cell r="AQ1456">
            <v>44351</v>
          </cell>
          <cell r="AR1456">
            <v>44351</v>
          </cell>
          <cell r="AS1456">
            <v>0.05</v>
          </cell>
          <cell r="AT1456">
            <v>785500</v>
          </cell>
          <cell r="AU1456">
            <v>44546</v>
          </cell>
          <cell r="AV1456">
            <v>44546</v>
          </cell>
          <cell r="AX1456" t="str">
            <v>Yes</v>
          </cell>
          <cell r="AZ1456" t="str">
            <v>Y</v>
          </cell>
          <cell r="BA1456" t="str">
            <v>Yes</v>
          </cell>
        </row>
        <row r="1457">
          <cell r="A1457" t="str">
            <v>APR 21</v>
          </cell>
          <cell r="B1457">
            <v>1307</v>
          </cell>
          <cell r="C1457" t="str">
            <v>C49SZX20210096JL</v>
          </cell>
          <cell r="D1457" t="str">
            <v>杉川</v>
          </cell>
          <cell r="E1457" t="str">
            <v>YSM20WR-2</v>
          </cell>
          <cell r="I1457" t="str">
            <v>L-&gt;R</v>
          </cell>
          <cell r="J1457" t="str">
            <v>cATS10+MVC+Feeder Carriage</v>
          </cell>
          <cell r="K1457">
            <v>1</v>
          </cell>
          <cell r="N1457">
            <v>44368</v>
          </cell>
          <cell r="O1457">
            <v>11116626</v>
          </cell>
          <cell r="P1457">
            <v>15710000</v>
          </cell>
          <cell r="Q1457">
            <v>44399</v>
          </cell>
          <cell r="R1457" t="str">
            <v>Yes</v>
          </cell>
          <cell r="S1457" t="str">
            <v>C49</v>
          </cell>
          <cell r="T1457" t="str">
            <v>SOUTH</v>
          </cell>
          <cell r="U1457" t="str">
            <v>深圳</v>
          </cell>
          <cell r="V1457" t="str">
            <v>SZ 深圳</v>
          </cell>
          <cell r="W1457" t="str">
            <v>JL</v>
          </cell>
          <cell r="X1457" t="str">
            <v>JPY</v>
          </cell>
          <cell r="Y1457">
            <v>20300000</v>
          </cell>
          <cell r="Z1457">
            <v>1</v>
          </cell>
          <cell r="AA1457">
            <v>20300000</v>
          </cell>
          <cell r="AB1457">
            <v>7.17E-2</v>
          </cell>
          <cell r="AC1457">
            <v>1455510</v>
          </cell>
          <cell r="AD1457">
            <v>174661.19999999998</v>
          </cell>
          <cell r="AE1457">
            <v>0.12</v>
          </cell>
          <cell r="AF1457">
            <v>44288</v>
          </cell>
          <cell r="AG1457" t="str">
            <v>DAP SZ</v>
          </cell>
          <cell r="AK1457">
            <v>0.3</v>
          </cell>
          <cell r="AL1457">
            <v>6090000</v>
          </cell>
          <cell r="AM1457">
            <v>44294</v>
          </cell>
          <cell r="AN1457" t="str">
            <v>Yes</v>
          </cell>
          <cell r="AO1457">
            <v>0.65</v>
          </cell>
          <cell r="AP1457">
            <v>13195000</v>
          </cell>
          <cell r="AQ1457">
            <v>44351</v>
          </cell>
          <cell r="AR1457">
            <v>44351</v>
          </cell>
          <cell r="AS1457">
            <v>0.05</v>
          </cell>
          <cell r="AT1457">
            <v>1015000</v>
          </cell>
          <cell r="AU1457">
            <v>44546</v>
          </cell>
          <cell r="AV1457">
            <v>44546</v>
          </cell>
          <cell r="AX1457" t="str">
            <v>Yes</v>
          </cell>
          <cell r="AZ1457" t="str">
            <v>Y</v>
          </cell>
          <cell r="BA1457" t="str">
            <v>Yes</v>
          </cell>
        </row>
        <row r="1458">
          <cell r="A1458" t="str">
            <v>APR 21</v>
          </cell>
          <cell r="B1458">
            <v>1308</v>
          </cell>
          <cell r="C1458" t="str">
            <v>C49SZX20210096JL</v>
          </cell>
          <cell r="D1458" t="str">
            <v>杉川</v>
          </cell>
          <cell r="E1458" t="str">
            <v>YSM20WR-2</v>
          </cell>
          <cell r="I1458" t="str">
            <v>L-&gt;R</v>
          </cell>
          <cell r="J1458" t="str">
            <v>cATS10+MVC+Feeder Carriage</v>
          </cell>
          <cell r="K1458">
            <v>1</v>
          </cell>
          <cell r="N1458">
            <v>44368</v>
          </cell>
          <cell r="O1458">
            <v>11116626</v>
          </cell>
          <cell r="P1458">
            <v>20300000</v>
          </cell>
          <cell r="Q1458">
            <v>44399</v>
          </cell>
          <cell r="R1458" t="str">
            <v>Yes</v>
          </cell>
          <cell r="S1458" t="str">
            <v>C49</v>
          </cell>
          <cell r="T1458" t="str">
            <v>SOUTH</v>
          </cell>
          <cell r="U1458" t="str">
            <v>深圳</v>
          </cell>
          <cell r="V1458" t="str">
            <v>SZ 深圳</v>
          </cell>
          <cell r="W1458" t="str">
            <v>JL</v>
          </cell>
          <cell r="X1458" t="str">
            <v>JPY</v>
          </cell>
          <cell r="Y1458">
            <v>20300000</v>
          </cell>
          <cell r="Z1458">
            <v>1</v>
          </cell>
          <cell r="AA1458">
            <v>20300000</v>
          </cell>
          <cell r="AB1458">
            <v>7.17E-2</v>
          </cell>
          <cell r="AC1458">
            <v>1455510</v>
          </cell>
          <cell r="AD1458">
            <v>174661.19999999998</v>
          </cell>
          <cell r="AE1458">
            <v>0.12</v>
          </cell>
          <cell r="AF1458">
            <v>44288</v>
          </cell>
          <cell r="AG1458" t="str">
            <v>DAP SZ</v>
          </cell>
          <cell r="AK1458">
            <v>0.3</v>
          </cell>
          <cell r="AL1458">
            <v>6090000</v>
          </cell>
          <cell r="AM1458">
            <v>44294</v>
          </cell>
          <cell r="AN1458" t="str">
            <v>Yes</v>
          </cell>
          <cell r="AO1458">
            <v>0.65</v>
          </cell>
          <cell r="AP1458">
            <v>13195000</v>
          </cell>
          <cell r="AQ1458">
            <v>44351</v>
          </cell>
          <cell r="AR1458">
            <v>44351</v>
          </cell>
          <cell r="AS1458">
            <v>0.05</v>
          </cell>
          <cell r="AT1458">
            <v>1015000</v>
          </cell>
          <cell r="AU1458">
            <v>44546</v>
          </cell>
          <cell r="AV1458">
            <v>44546</v>
          </cell>
          <cell r="AX1458" t="str">
            <v>Yes</v>
          </cell>
          <cell r="AZ1458" t="str">
            <v>Y</v>
          </cell>
          <cell r="BA1458" t="str">
            <v>Yes</v>
          </cell>
        </row>
        <row r="1459">
          <cell r="A1459" t="str">
            <v>APR 21</v>
          </cell>
          <cell r="B1459">
            <v>1309</v>
          </cell>
          <cell r="C1459" t="str">
            <v>C49SZX20210096JL</v>
          </cell>
          <cell r="D1459" t="str">
            <v>杉川</v>
          </cell>
          <cell r="E1459" t="str">
            <v>YSM20WR-2</v>
          </cell>
          <cell r="I1459" t="str">
            <v>L-&gt;R</v>
          </cell>
          <cell r="J1459" t="str">
            <v>cATS10+MVC+Feeder Carriage</v>
          </cell>
          <cell r="K1459">
            <v>1</v>
          </cell>
          <cell r="N1459">
            <v>44368</v>
          </cell>
          <cell r="O1459">
            <v>11116626</v>
          </cell>
          <cell r="P1459">
            <v>20300000</v>
          </cell>
          <cell r="Q1459">
            <v>44399</v>
          </cell>
          <cell r="R1459" t="str">
            <v>Yes</v>
          </cell>
          <cell r="S1459" t="str">
            <v>C49</v>
          </cell>
          <cell r="T1459" t="str">
            <v>SOUTH</v>
          </cell>
          <cell r="U1459" t="str">
            <v>深圳</v>
          </cell>
          <cell r="V1459" t="str">
            <v>SZ 深圳</v>
          </cell>
          <cell r="W1459" t="str">
            <v>JL</v>
          </cell>
          <cell r="X1459" t="str">
            <v>JPY</v>
          </cell>
          <cell r="Y1459">
            <v>20300000</v>
          </cell>
          <cell r="Z1459">
            <v>1</v>
          </cell>
          <cell r="AA1459">
            <v>20300000</v>
          </cell>
          <cell r="AB1459">
            <v>7.17E-2</v>
          </cell>
          <cell r="AC1459">
            <v>1455510</v>
          </cell>
          <cell r="AD1459">
            <v>174661.19999999998</v>
          </cell>
          <cell r="AE1459">
            <v>0.12</v>
          </cell>
          <cell r="AF1459">
            <v>44288</v>
          </cell>
          <cell r="AG1459" t="str">
            <v>DAP SZ</v>
          </cell>
          <cell r="AK1459">
            <v>0.3</v>
          </cell>
          <cell r="AL1459">
            <v>6090000</v>
          </cell>
          <cell r="AM1459">
            <v>44294</v>
          </cell>
          <cell r="AN1459" t="str">
            <v>Yes</v>
          </cell>
          <cell r="AO1459">
            <v>0.65</v>
          </cell>
          <cell r="AP1459">
            <v>13195000</v>
          </cell>
          <cell r="AQ1459">
            <v>44351</v>
          </cell>
          <cell r="AR1459">
            <v>44351</v>
          </cell>
          <cell r="AS1459">
            <v>0.05</v>
          </cell>
          <cell r="AT1459">
            <v>1015000</v>
          </cell>
          <cell r="AU1459">
            <v>44546</v>
          </cell>
          <cell r="AV1459">
            <v>44546</v>
          </cell>
          <cell r="AX1459" t="str">
            <v>Yes</v>
          </cell>
          <cell r="AZ1459" t="str">
            <v>Y</v>
          </cell>
          <cell r="BA1459" t="str">
            <v>Yes</v>
          </cell>
        </row>
        <row r="1460">
          <cell r="A1460" t="str">
            <v>APR 21</v>
          </cell>
          <cell r="B1460">
            <v>1310</v>
          </cell>
          <cell r="C1460" t="str">
            <v>C49SZX20210096JL</v>
          </cell>
          <cell r="D1460" t="str">
            <v>杉川</v>
          </cell>
          <cell r="E1460" t="str">
            <v>YSM20WR-2</v>
          </cell>
          <cell r="I1460" t="str">
            <v>L-&gt;R</v>
          </cell>
          <cell r="J1460" t="str">
            <v>cATS10+MVC+Feeder Carriage</v>
          </cell>
          <cell r="K1460">
            <v>1</v>
          </cell>
          <cell r="N1460">
            <v>44399</v>
          </cell>
          <cell r="O1460">
            <v>11116626</v>
          </cell>
          <cell r="P1460">
            <v>20300000</v>
          </cell>
          <cell r="Q1460">
            <v>44399</v>
          </cell>
          <cell r="R1460" t="str">
            <v>Yes</v>
          </cell>
          <cell r="S1460" t="str">
            <v>C49</v>
          </cell>
          <cell r="T1460" t="str">
            <v>SOUTH</v>
          </cell>
          <cell r="U1460" t="str">
            <v>深圳</v>
          </cell>
          <cell r="V1460" t="str">
            <v>SZ 深圳</v>
          </cell>
          <cell r="W1460" t="str">
            <v>JL</v>
          </cell>
          <cell r="X1460" t="str">
            <v>JPY</v>
          </cell>
          <cell r="Y1460">
            <v>20300000</v>
          </cell>
          <cell r="Z1460">
            <v>1</v>
          </cell>
          <cell r="AA1460">
            <v>20300000</v>
          </cell>
          <cell r="AB1460">
            <v>7.17E-2</v>
          </cell>
          <cell r="AC1460">
            <v>1455510</v>
          </cell>
          <cell r="AD1460">
            <v>174661.19999999998</v>
          </cell>
          <cell r="AE1460">
            <v>0.12</v>
          </cell>
          <cell r="AF1460">
            <v>44288</v>
          </cell>
          <cell r="AG1460" t="str">
            <v>DAP SZ</v>
          </cell>
          <cell r="AK1460">
            <v>0.3</v>
          </cell>
          <cell r="AL1460">
            <v>6090000</v>
          </cell>
          <cell r="AM1460">
            <v>44294</v>
          </cell>
          <cell r="AN1460" t="str">
            <v>Yes</v>
          </cell>
          <cell r="AO1460">
            <v>0.65</v>
          </cell>
          <cell r="AP1460">
            <v>13195000</v>
          </cell>
          <cell r="AQ1460">
            <v>44385</v>
          </cell>
          <cell r="AR1460">
            <v>44385</v>
          </cell>
          <cell r="AS1460">
            <v>0.05</v>
          </cell>
          <cell r="AT1460">
            <v>1015000</v>
          </cell>
          <cell r="AU1460">
            <v>44546</v>
          </cell>
          <cell r="AV1460">
            <v>44546</v>
          </cell>
          <cell r="AX1460" t="str">
            <v>Yes</v>
          </cell>
          <cell r="AZ1460" t="str">
            <v>Y</v>
          </cell>
          <cell r="BA1460" t="str">
            <v>Yes</v>
          </cell>
        </row>
        <row r="1461">
          <cell r="A1461" t="str">
            <v>APR 21</v>
          </cell>
          <cell r="B1461">
            <v>1311</v>
          </cell>
          <cell r="C1461" t="str">
            <v>C49SZX20210096JL</v>
          </cell>
          <cell r="D1461" t="str">
            <v>杉川</v>
          </cell>
          <cell r="E1461" t="str">
            <v>YSM20WR-2</v>
          </cell>
          <cell r="I1461" t="str">
            <v>L-&gt;R</v>
          </cell>
          <cell r="J1461" t="str">
            <v>MVC</v>
          </cell>
          <cell r="K1461">
            <v>1</v>
          </cell>
          <cell r="N1461">
            <v>44399</v>
          </cell>
          <cell r="O1461">
            <v>11116626</v>
          </cell>
          <cell r="P1461">
            <v>20300000</v>
          </cell>
          <cell r="Q1461">
            <v>44399</v>
          </cell>
          <cell r="R1461" t="str">
            <v>Yes</v>
          </cell>
          <cell r="S1461" t="str">
            <v>C49</v>
          </cell>
          <cell r="T1461" t="str">
            <v>SOUTH</v>
          </cell>
          <cell r="U1461" t="str">
            <v>深圳</v>
          </cell>
          <cell r="V1461" t="str">
            <v>SZ 深圳</v>
          </cell>
          <cell r="W1461" t="str">
            <v>JL</v>
          </cell>
          <cell r="X1461" t="str">
            <v>JPY</v>
          </cell>
          <cell r="Y1461">
            <v>20300000</v>
          </cell>
          <cell r="Z1461">
            <v>1</v>
          </cell>
          <cell r="AA1461">
            <v>20300000</v>
          </cell>
          <cell r="AB1461">
            <v>7.17E-2</v>
          </cell>
          <cell r="AC1461">
            <v>1455510</v>
          </cell>
          <cell r="AD1461">
            <v>174661.19999999998</v>
          </cell>
          <cell r="AE1461">
            <v>0.12</v>
          </cell>
          <cell r="AF1461">
            <v>44288</v>
          </cell>
          <cell r="AG1461" t="str">
            <v>DAP SZ</v>
          </cell>
          <cell r="AK1461">
            <v>0.3</v>
          </cell>
          <cell r="AL1461">
            <v>6090000</v>
          </cell>
          <cell r="AM1461">
            <v>44294</v>
          </cell>
          <cell r="AN1461" t="str">
            <v>Yes</v>
          </cell>
          <cell r="AO1461">
            <v>0.65</v>
          </cell>
          <cell r="AP1461">
            <v>13195000</v>
          </cell>
          <cell r="AQ1461">
            <v>44385</v>
          </cell>
          <cell r="AR1461">
            <v>44385</v>
          </cell>
          <cell r="AS1461">
            <v>0.05</v>
          </cell>
          <cell r="AT1461">
            <v>1015000</v>
          </cell>
          <cell r="AU1461">
            <v>44546</v>
          </cell>
          <cell r="AV1461">
            <v>44546</v>
          </cell>
          <cell r="AX1461" t="str">
            <v>Yes</v>
          </cell>
          <cell r="AZ1461" t="str">
            <v>Y</v>
          </cell>
          <cell r="BA1461" t="str">
            <v>Yes</v>
          </cell>
        </row>
        <row r="1462">
          <cell r="A1462" t="str">
            <v>APR 21</v>
          </cell>
          <cell r="B1462">
            <v>1312</v>
          </cell>
          <cell r="C1462" t="str">
            <v>C49SZX20210096JL</v>
          </cell>
          <cell r="D1462" t="str">
            <v>杉川</v>
          </cell>
          <cell r="E1462" t="str">
            <v>YSM20WR-2</v>
          </cell>
          <cell r="I1462" t="str">
            <v>L-&gt;R</v>
          </cell>
          <cell r="J1462" t="str">
            <v>MVC</v>
          </cell>
          <cell r="K1462">
            <v>1</v>
          </cell>
          <cell r="N1462">
            <v>44399</v>
          </cell>
          <cell r="O1462">
            <v>11116626</v>
          </cell>
          <cell r="P1462">
            <v>20300000</v>
          </cell>
          <cell r="Q1462">
            <v>44399</v>
          </cell>
          <cell r="R1462" t="str">
            <v>Yes</v>
          </cell>
          <cell r="S1462" t="str">
            <v>C49</v>
          </cell>
          <cell r="T1462" t="str">
            <v>SOUTH</v>
          </cell>
          <cell r="U1462" t="str">
            <v>深圳</v>
          </cell>
          <cell r="V1462" t="str">
            <v>SZ 深圳</v>
          </cell>
          <cell r="W1462" t="str">
            <v>JL</v>
          </cell>
          <cell r="X1462" t="str">
            <v>JPY</v>
          </cell>
          <cell r="Y1462">
            <v>20300000</v>
          </cell>
          <cell r="Z1462">
            <v>1</v>
          </cell>
          <cell r="AA1462">
            <v>20300000</v>
          </cell>
          <cell r="AB1462">
            <v>7.17E-2</v>
          </cell>
          <cell r="AC1462">
            <v>1455510</v>
          </cell>
          <cell r="AD1462">
            <v>174661.19999999998</v>
          </cell>
          <cell r="AE1462">
            <v>0.12</v>
          </cell>
          <cell r="AF1462">
            <v>44288</v>
          </cell>
          <cell r="AG1462" t="str">
            <v>DAP SZ</v>
          </cell>
          <cell r="AK1462">
            <v>0.3</v>
          </cell>
          <cell r="AL1462">
            <v>6090000</v>
          </cell>
          <cell r="AM1462">
            <v>44294</v>
          </cell>
          <cell r="AN1462" t="str">
            <v>Yes</v>
          </cell>
          <cell r="AO1462">
            <v>0.65</v>
          </cell>
          <cell r="AP1462">
            <v>13195000</v>
          </cell>
          <cell r="AQ1462">
            <v>44385</v>
          </cell>
          <cell r="AR1462">
            <v>44385</v>
          </cell>
          <cell r="AS1462">
            <v>0.05</v>
          </cell>
          <cell r="AT1462">
            <v>1015000</v>
          </cell>
          <cell r="AU1462">
            <v>44546</v>
          </cell>
          <cell r="AV1462">
            <v>44546</v>
          </cell>
          <cell r="AX1462" t="str">
            <v>Yes</v>
          </cell>
          <cell r="AZ1462" t="str">
            <v>Y</v>
          </cell>
          <cell r="BA1462" t="str">
            <v>Yes</v>
          </cell>
        </row>
        <row r="1463">
          <cell r="A1463" t="str">
            <v>APR 21</v>
          </cell>
          <cell r="B1463">
            <v>1313</v>
          </cell>
          <cell r="C1463" t="str">
            <v>C49SZX20210096JL</v>
          </cell>
          <cell r="D1463" t="str">
            <v>杉川</v>
          </cell>
          <cell r="E1463" t="str">
            <v>YSM20WR-2</v>
          </cell>
          <cell r="I1463" t="str">
            <v>L-&gt;R</v>
          </cell>
          <cell r="J1463" t="str">
            <v>MVC</v>
          </cell>
          <cell r="K1463">
            <v>1</v>
          </cell>
          <cell r="N1463">
            <v>44427</v>
          </cell>
          <cell r="O1463">
            <v>11116635</v>
          </cell>
          <cell r="P1463">
            <v>20300000</v>
          </cell>
          <cell r="Q1463">
            <v>44427</v>
          </cell>
          <cell r="R1463" t="str">
            <v>Yes</v>
          </cell>
          <cell r="S1463" t="str">
            <v>C49</v>
          </cell>
          <cell r="T1463" t="str">
            <v>SOUTH</v>
          </cell>
          <cell r="U1463" t="str">
            <v>深圳</v>
          </cell>
          <cell r="V1463" t="str">
            <v>SZ 深圳</v>
          </cell>
          <cell r="W1463" t="str">
            <v>JL</v>
          </cell>
          <cell r="X1463" t="str">
            <v>JPY</v>
          </cell>
          <cell r="Y1463">
            <v>20300000</v>
          </cell>
          <cell r="Z1463">
            <v>1</v>
          </cell>
          <cell r="AA1463">
            <v>20300000</v>
          </cell>
          <cell r="AB1463">
            <v>7.17E-2</v>
          </cell>
          <cell r="AC1463">
            <v>1455510</v>
          </cell>
          <cell r="AD1463">
            <v>174661.19999999998</v>
          </cell>
          <cell r="AE1463">
            <v>0.12</v>
          </cell>
          <cell r="AF1463">
            <v>44288</v>
          </cell>
          <cell r="AG1463" t="str">
            <v>DAP SZ</v>
          </cell>
          <cell r="AK1463">
            <v>0.3</v>
          </cell>
          <cell r="AL1463">
            <v>6090000</v>
          </cell>
          <cell r="AM1463">
            <v>44294</v>
          </cell>
          <cell r="AN1463" t="str">
            <v>Yes</v>
          </cell>
          <cell r="AO1463">
            <v>0.65</v>
          </cell>
          <cell r="AP1463">
            <v>13195000</v>
          </cell>
          <cell r="AQ1463">
            <v>44424</v>
          </cell>
          <cell r="AR1463">
            <v>44424</v>
          </cell>
          <cell r="AS1463">
            <v>0.05</v>
          </cell>
          <cell r="AT1463">
            <v>1015000</v>
          </cell>
          <cell r="AU1463">
            <v>44546</v>
          </cell>
          <cell r="AV1463">
            <v>44546</v>
          </cell>
          <cell r="AX1463" t="str">
            <v>Yes</v>
          </cell>
          <cell r="AZ1463" t="str">
            <v>Y</v>
          </cell>
          <cell r="BA1463" t="str">
            <v>Yes</v>
          </cell>
        </row>
        <row r="1464">
          <cell r="A1464" t="str">
            <v>APR 21</v>
          </cell>
          <cell r="B1464">
            <v>1314</v>
          </cell>
          <cell r="C1464" t="str">
            <v>C49SZX20210096JL</v>
          </cell>
          <cell r="D1464" t="str">
            <v>杉川</v>
          </cell>
          <cell r="E1464" t="str">
            <v>YSM20WR-2</v>
          </cell>
          <cell r="I1464" t="str">
            <v>L-&gt;R</v>
          </cell>
          <cell r="J1464" t="str">
            <v>MVC</v>
          </cell>
          <cell r="K1464">
            <v>1</v>
          </cell>
          <cell r="N1464">
            <v>44427</v>
          </cell>
          <cell r="O1464">
            <v>11116635</v>
          </cell>
          <cell r="P1464">
            <v>20300000</v>
          </cell>
          <cell r="Q1464">
            <v>44427</v>
          </cell>
          <cell r="R1464" t="str">
            <v>Yes</v>
          </cell>
          <cell r="S1464" t="str">
            <v>C49</v>
          </cell>
          <cell r="T1464" t="str">
            <v>SOUTH</v>
          </cell>
          <cell r="U1464" t="str">
            <v>深圳</v>
          </cell>
          <cell r="V1464" t="str">
            <v>SZ 深圳</v>
          </cell>
          <cell r="W1464" t="str">
            <v>JL</v>
          </cell>
          <cell r="X1464" t="str">
            <v>JPY</v>
          </cell>
          <cell r="Y1464">
            <v>20300000</v>
          </cell>
          <cell r="Z1464">
            <v>1</v>
          </cell>
          <cell r="AA1464">
            <v>20300000</v>
          </cell>
          <cell r="AB1464">
            <v>7.17E-2</v>
          </cell>
          <cell r="AC1464">
            <v>1455510</v>
          </cell>
          <cell r="AD1464">
            <v>174661.19999999998</v>
          </cell>
          <cell r="AE1464">
            <v>0.12</v>
          </cell>
          <cell r="AF1464">
            <v>44288</v>
          </cell>
          <cell r="AG1464" t="str">
            <v>DAP SZ</v>
          </cell>
          <cell r="AK1464">
            <v>0.3</v>
          </cell>
          <cell r="AL1464">
            <v>6090000</v>
          </cell>
          <cell r="AM1464">
            <v>44294</v>
          </cell>
          <cell r="AN1464" t="str">
            <v>Yes</v>
          </cell>
          <cell r="AO1464">
            <v>0.65</v>
          </cell>
          <cell r="AP1464">
            <v>13195000</v>
          </cell>
          <cell r="AQ1464">
            <v>44424</v>
          </cell>
          <cell r="AR1464">
            <v>44424</v>
          </cell>
          <cell r="AS1464">
            <v>0.05</v>
          </cell>
          <cell r="AT1464">
            <v>1015000</v>
          </cell>
          <cell r="AU1464">
            <v>44546</v>
          </cell>
          <cell r="AV1464">
            <v>44546</v>
          </cell>
          <cell r="AX1464" t="str">
            <v>Yes</v>
          </cell>
          <cell r="AZ1464" t="str">
            <v>Y</v>
          </cell>
          <cell r="BA1464" t="str">
            <v>Yes</v>
          </cell>
        </row>
        <row r="1465">
          <cell r="A1465" t="str">
            <v>APR 21</v>
          </cell>
          <cell r="B1465">
            <v>1315</v>
          </cell>
          <cell r="C1465" t="str">
            <v>C49SZX20210096JL</v>
          </cell>
          <cell r="D1465" t="str">
            <v>杉川</v>
          </cell>
          <cell r="E1465" t="str">
            <v>YSM20WR-2</v>
          </cell>
          <cell r="I1465" t="str">
            <v>L-&gt;R</v>
          </cell>
          <cell r="J1465" t="str">
            <v>MVC</v>
          </cell>
          <cell r="K1465">
            <v>1</v>
          </cell>
          <cell r="N1465">
            <v>44427</v>
          </cell>
          <cell r="O1465">
            <v>11116635</v>
          </cell>
          <cell r="P1465">
            <v>20300000</v>
          </cell>
          <cell r="Q1465">
            <v>44427</v>
          </cell>
          <cell r="R1465" t="str">
            <v>Yes</v>
          </cell>
          <cell r="S1465" t="str">
            <v>C49</v>
          </cell>
          <cell r="T1465" t="str">
            <v>SOUTH</v>
          </cell>
          <cell r="U1465" t="str">
            <v>深圳</v>
          </cell>
          <cell r="V1465" t="str">
            <v>SZ 深圳</v>
          </cell>
          <cell r="W1465" t="str">
            <v>JL</v>
          </cell>
          <cell r="X1465" t="str">
            <v>JPY</v>
          </cell>
          <cell r="Y1465">
            <v>20300000</v>
          </cell>
          <cell r="Z1465">
            <v>1</v>
          </cell>
          <cell r="AA1465">
            <v>20300000</v>
          </cell>
          <cell r="AB1465">
            <v>7.17E-2</v>
          </cell>
          <cell r="AC1465">
            <v>1455510</v>
          </cell>
          <cell r="AD1465">
            <v>174661.19999999998</v>
          </cell>
          <cell r="AE1465">
            <v>0.12</v>
          </cell>
          <cell r="AF1465">
            <v>44288</v>
          </cell>
          <cell r="AG1465" t="str">
            <v>DAP SZ</v>
          </cell>
          <cell r="AK1465">
            <v>0.3</v>
          </cell>
          <cell r="AL1465">
            <v>6090000</v>
          </cell>
          <cell r="AM1465">
            <v>44294</v>
          </cell>
          <cell r="AN1465" t="str">
            <v>Yes</v>
          </cell>
          <cell r="AO1465">
            <v>0.65</v>
          </cell>
          <cell r="AP1465">
            <v>13195000</v>
          </cell>
          <cell r="AQ1465">
            <v>44424</v>
          </cell>
          <cell r="AR1465">
            <v>44424</v>
          </cell>
          <cell r="AS1465">
            <v>0.05</v>
          </cell>
          <cell r="AT1465">
            <v>1015000</v>
          </cell>
          <cell r="AU1465">
            <v>44546</v>
          </cell>
          <cell r="AV1465">
            <v>44546</v>
          </cell>
          <cell r="AX1465" t="str">
            <v>Yes</v>
          </cell>
          <cell r="AZ1465" t="str">
            <v>Y</v>
          </cell>
          <cell r="BA1465" t="str">
            <v>Yes</v>
          </cell>
        </row>
        <row r="1466">
          <cell r="A1466" t="str">
            <v>APR 21</v>
          </cell>
          <cell r="B1466">
            <v>1316</v>
          </cell>
          <cell r="C1466" t="str">
            <v>C49SZX20210096JL</v>
          </cell>
          <cell r="D1466" t="str">
            <v>杉川</v>
          </cell>
          <cell r="E1466" t="str">
            <v>YSM20WR-2</v>
          </cell>
          <cell r="I1466" t="str">
            <v>L-&gt;R</v>
          </cell>
          <cell r="J1466" t="str">
            <v>MVC</v>
          </cell>
          <cell r="K1466">
            <v>1</v>
          </cell>
          <cell r="N1466">
            <v>44427</v>
          </cell>
          <cell r="O1466">
            <v>11116635</v>
          </cell>
          <cell r="P1466">
            <v>20300000</v>
          </cell>
          <cell r="Q1466">
            <v>44427</v>
          </cell>
          <cell r="R1466" t="str">
            <v>Yes</v>
          </cell>
          <cell r="S1466" t="str">
            <v>C49</v>
          </cell>
          <cell r="T1466" t="str">
            <v>SOUTH</v>
          </cell>
          <cell r="U1466" t="str">
            <v>深圳</v>
          </cell>
          <cell r="V1466" t="str">
            <v>SZ 深圳</v>
          </cell>
          <cell r="W1466" t="str">
            <v>JL</v>
          </cell>
          <cell r="X1466" t="str">
            <v>JPY</v>
          </cell>
          <cell r="Y1466">
            <v>20300000</v>
          </cell>
          <cell r="Z1466">
            <v>1</v>
          </cell>
          <cell r="AA1466">
            <v>20300000</v>
          </cell>
          <cell r="AB1466">
            <v>7.17E-2</v>
          </cell>
          <cell r="AC1466">
            <v>1455510</v>
          </cell>
          <cell r="AD1466">
            <v>174661.19999999998</v>
          </cell>
          <cell r="AE1466">
            <v>0.12</v>
          </cell>
          <cell r="AF1466">
            <v>44288</v>
          </cell>
          <cell r="AG1466" t="str">
            <v>DAP SZ</v>
          </cell>
          <cell r="AK1466">
            <v>0.3</v>
          </cell>
          <cell r="AL1466">
            <v>6090000</v>
          </cell>
          <cell r="AM1466">
            <v>44294</v>
          </cell>
          <cell r="AN1466" t="str">
            <v>Yes</v>
          </cell>
          <cell r="AO1466">
            <v>0.65</v>
          </cell>
          <cell r="AP1466">
            <v>13195000</v>
          </cell>
          <cell r="AQ1466">
            <v>44424</v>
          </cell>
          <cell r="AR1466">
            <v>44424</v>
          </cell>
          <cell r="AS1466">
            <v>0.05</v>
          </cell>
          <cell r="AT1466">
            <v>1015000</v>
          </cell>
          <cell r="AU1466">
            <v>44546</v>
          </cell>
          <cell r="AV1466">
            <v>44546</v>
          </cell>
          <cell r="AX1466" t="str">
            <v>Yes</v>
          </cell>
          <cell r="AZ1466" t="str">
            <v>Y</v>
          </cell>
          <cell r="BA1466" t="str">
            <v>Yes</v>
          </cell>
        </row>
        <row r="1467">
          <cell r="A1467" t="str">
            <v>APR 21</v>
          </cell>
          <cell r="B1467">
            <v>1317</v>
          </cell>
          <cell r="C1467" t="str">
            <v>C49SZX20210096JL</v>
          </cell>
          <cell r="D1467" t="str">
            <v>杉川</v>
          </cell>
          <cell r="E1467" t="str">
            <v>YSM20WR-2</v>
          </cell>
          <cell r="I1467" t="str">
            <v>L-&gt;R</v>
          </cell>
          <cell r="J1467" t="str">
            <v>No</v>
          </cell>
          <cell r="K1467">
            <v>1</v>
          </cell>
          <cell r="N1467">
            <v>44427</v>
          </cell>
          <cell r="O1467">
            <v>11116635</v>
          </cell>
          <cell r="P1467">
            <v>20300000</v>
          </cell>
          <cell r="Q1467">
            <v>44427</v>
          </cell>
          <cell r="R1467" t="str">
            <v>Yes</v>
          </cell>
          <cell r="S1467" t="str">
            <v>C49</v>
          </cell>
          <cell r="T1467" t="str">
            <v>SOUTH</v>
          </cell>
          <cell r="U1467" t="str">
            <v>深圳</v>
          </cell>
          <cell r="V1467" t="str">
            <v>SZ 深圳</v>
          </cell>
          <cell r="W1467" t="str">
            <v>JL</v>
          </cell>
          <cell r="X1467" t="str">
            <v>JPY</v>
          </cell>
          <cell r="Y1467">
            <v>20300000</v>
          </cell>
          <cell r="Z1467">
            <v>1</v>
          </cell>
          <cell r="AA1467">
            <v>20300000</v>
          </cell>
          <cell r="AB1467">
            <v>7.17E-2</v>
          </cell>
          <cell r="AC1467">
            <v>1455510</v>
          </cell>
          <cell r="AD1467">
            <v>174661.19999999998</v>
          </cell>
          <cell r="AE1467">
            <v>0.12</v>
          </cell>
          <cell r="AF1467">
            <v>44288</v>
          </cell>
          <cell r="AG1467" t="str">
            <v>DAP SZ</v>
          </cell>
          <cell r="AK1467">
            <v>0.3</v>
          </cell>
          <cell r="AL1467">
            <v>6090000</v>
          </cell>
          <cell r="AM1467">
            <v>44294</v>
          </cell>
          <cell r="AN1467" t="str">
            <v>Yes</v>
          </cell>
          <cell r="AO1467">
            <v>0.65</v>
          </cell>
          <cell r="AP1467">
            <v>13195000</v>
          </cell>
          <cell r="AQ1467">
            <v>44424</v>
          </cell>
          <cell r="AR1467">
            <v>44424</v>
          </cell>
          <cell r="AS1467">
            <v>0.05</v>
          </cell>
          <cell r="AT1467">
            <v>1015000</v>
          </cell>
          <cell r="AU1467">
            <v>44546</v>
          </cell>
          <cell r="AV1467">
            <v>44546</v>
          </cell>
          <cell r="AX1467" t="str">
            <v>Yes</v>
          </cell>
          <cell r="AZ1467" t="str">
            <v>Y</v>
          </cell>
          <cell r="BA1467" t="str">
            <v>Yes</v>
          </cell>
        </row>
        <row r="1468">
          <cell r="A1468" t="str">
            <v>APR 21</v>
          </cell>
          <cell r="B1468">
            <v>1318</v>
          </cell>
          <cell r="C1468" t="str">
            <v>C49SZX20210096JL</v>
          </cell>
          <cell r="D1468" t="str">
            <v>杉川</v>
          </cell>
          <cell r="E1468" t="str">
            <v>YSM20WR-2</v>
          </cell>
          <cell r="I1468" t="str">
            <v>L-&gt;R</v>
          </cell>
          <cell r="J1468" t="str">
            <v>No</v>
          </cell>
          <cell r="K1468">
            <v>1</v>
          </cell>
          <cell r="N1468">
            <v>44427</v>
          </cell>
          <cell r="O1468">
            <v>11116635</v>
          </cell>
          <cell r="P1468">
            <v>20300000</v>
          </cell>
          <cell r="Q1468">
            <v>44427</v>
          </cell>
          <cell r="R1468" t="str">
            <v>Yes</v>
          </cell>
          <cell r="S1468" t="str">
            <v>C49</v>
          </cell>
          <cell r="T1468" t="str">
            <v>SOUTH</v>
          </cell>
          <cell r="U1468" t="str">
            <v>深圳</v>
          </cell>
          <cell r="V1468" t="str">
            <v>SZ 深圳</v>
          </cell>
          <cell r="W1468" t="str">
            <v>JL</v>
          </cell>
          <cell r="X1468" t="str">
            <v>JPY</v>
          </cell>
          <cell r="Y1468">
            <v>20300000</v>
          </cell>
          <cell r="Z1468">
            <v>1</v>
          </cell>
          <cell r="AA1468">
            <v>20300000</v>
          </cell>
          <cell r="AB1468">
            <v>7.17E-2</v>
          </cell>
          <cell r="AC1468">
            <v>1455510</v>
          </cell>
          <cell r="AD1468">
            <v>174661.19999999998</v>
          </cell>
          <cell r="AE1468">
            <v>0.12</v>
          </cell>
          <cell r="AF1468">
            <v>44288</v>
          </cell>
          <cell r="AG1468" t="str">
            <v>DAP SZ</v>
          </cell>
          <cell r="AK1468">
            <v>0.3</v>
          </cell>
          <cell r="AL1468">
            <v>6090000</v>
          </cell>
          <cell r="AM1468">
            <v>44294</v>
          </cell>
          <cell r="AN1468" t="str">
            <v>Yes</v>
          </cell>
          <cell r="AO1468">
            <v>0.65</v>
          </cell>
          <cell r="AP1468">
            <v>13195000</v>
          </cell>
          <cell r="AQ1468">
            <v>44424</v>
          </cell>
          <cell r="AR1468">
            <v>44424</v>
          </cell>
          <cell r="AS1468">
            <v>0.05</v>
          </cell>
          <cell r="AT1468">
            <v>1015000</v>
          </cell>
          <cell r="AU1468">
            <v>44546</v>
          </cell>
          <cell r="AV1468">
            <v>44546</v>
          </cell>
          <cell r="AX1468" t="str">
            <v>Yes</v>
          </cell>
          <cell r="AZ1468" t="str">
            <v>Y</v>
          </cell>
          <cell r="BA1468" t="str">
            <v>Yes</v>
          </cell>
        </row>
        <row r="1469">
          <cell r="A1469" t="str">
            <v>APR 21</v>
          </cell>
          <cell r="B1469">
            <v>1319</v>
          </cell>
          <cell r="C1469" t="str">
            <v>C49SZX20210111DZ</v>
          </cell>
          <cell r="D1469" t="str">
            <v>恒创兴</v>
          </cell>
          <cell r="E1469" t="str">
            <v>YSM20R-2</v>
          </cell>
          <cell r="I1469" t="str">
            <v>L-&gt;R</v>
          </cell>
          <cell r="J1469" t="str">
            <v>No</v>
          </cell>
          <cell r="K1469">
            <v>1</v>
          </cell>
          <cell r="N1469">
            <v>44485</v>
          </cell>
          <cell r="O1469">
            <v>11116654</v>
          </cell>
          <cell r="P1469">
            <v>13500000</v>
          </cell>
          <cell r="Q1469">
            <v>44495</v>
          </cell>
          <cell r="R1469" t="str">
            <v>Yes</v>
          </cell>
          <cell r="S1469" t="str">
            <v>C49</v>
          </cell>
          <cell r="T1469" t="str">
            <v>SOUTH</v>
          </cell>
          <cell r="U1469" t="str">
            <v>深圳</v>
          </cell>
          <cell r="V1469" t="str">
            <v>SZ 深圳</v>
          </cell>
          <cell r="W1469" t="str">
            <v>DZ</v>
          </cell>
          <cell r="X1469" t="str">
            <v>JPY</v>
          </cell>
          <cell r="Y1469">
            <v>13500000</v>
          </cell>
          <cell r="Z1469">
            <v>1</v>
          </cell>
          <cell r="AA1469">
            <v>13500000</v>
          </cell>
          <cell r="AB1469">
            <v>7.17E-2</v>
          </cell>
          <cell r="AC1469">
            <v>967950</v>
          </cell>
          <cell r="AD1469">
            <v>116154</v>
          </cell>
          <cell r="AE1469">
            <v>0.12</v>
          </cell>
          <cell r="AF1469">
            <v>44295</v>
          </cell>
          <cell r="AG1469" t="str">
            <v>CIF HK</v>
          </cell>
          <cell r="AK1469">
            <v>0.3</v>
          </cell>
          <cell r="AL1469">
            <v>4050000</v>
          </cell>
          <cell r="AM1469">
            <v>44305</v>
          </cell>
          <cell r="AN1469" t="str">
            <v>Yes</v>
          </cell>
          <cell r="AO1469">
            <v>0.7</v>
          </cell>
          <cell r="AP1469">
            <v>9450000</v>
          </cell>
          <cell r="AQ1469">
            <v>44469</v>
          </cell>
          <cell r="AR1469">
            <v>44469</v>
          </cell>
          <cell r="AS1469">
            <v>0</v>
          </cell>
          <cell r="AT1469">
            <v>0</v>
          </cell>
          <cell r="AX1469" t="str">
            <v>Yes</v>
          </cell>
          <cell r="AZ1469" t="str">
            <v>Y</v>
          </cell>
          <cell r="BA1469" t="str">
            <v>Yes</v>
          </cell>
        </row>
        <row r="1470">
          <cell r="A1470" t="str">
            <v>APR 21</v>
          </cell>
          <cell r="B1470">
            <v>1320</v>
          </cell>
          <cell r="C1470" t="str">
            <v>C49SZX20210111DZ</v>
          </cell>
          <cell r="D1470" t="str">
            <v>恒创兴</v>
          </cell>
          <cell r="E1470" t="str">
            <v>YSM10</v>
          </cell>
          <cell r="I1470" t="str">
            <v>L-&gt;R</v>
          </cell>
          <cell r="J1470" t="str">
            <v>MVC</v>
          </cell>
          <cell r="K1470">
            <v>1</v>
          </cell>
          <cell r="N1470">
            <v>44644</v>
          </cell>
          <cell r="O1470">
            <v>11116716</v>
          </cell>
          <cell r="P1470">
            <v>8900000</v>
          </cell>
          <cell r="Q1470">
            <v>44645</v>
          </cell>
          <cell r="R1470" t="str">
            <v>Yes</v>
          </cell>
          <cell r="S1470" t="str">
            <v>C49</v>
          </cell>
          <cell r="T1470" t="str">
            <v>SOUTH</v>
          </cell>
          <cell r="U1470" t="str">
            <v>深圳</v>
          </cell>
          <cell r="V1470" t="str">
            <v>SZ 深圳</v>
          </cell>
          <cell r="W1470" t="str">
            <v>DZ</v>
          </cell>
          <cell r="X1470" t="str">
            <v>JPY</v>
          </cell>
          <cell r="Y1470">
            <v>8900000</v>
          </cell>
          <cell r="Z1470">
            <v>1</v>
          </cell>
          <cell r="AA1470">
            <v>8900000</v>
          </cell>
          <cell r="AB1470">
            <v>7.17E-2</v>
          </cell>
          <cell r="AC1470">
            <v>638130</v>
          </cell>
          <cell r="AD1470">
            <v>76575.599999999991</v>
          </cell>
          <cell r="AE1470">
            <v>0.12</v>
          </cell>
          <cell r="AF1470">
            <v>44295</v>
          </cell>
          <cell r="AG1470" t="str">
            <v>CIF HK</v>
          </cell>
          <cell r="AK1470">
            <v>0.3</v>
          </cell>
          <cell r="AL1470">
            <v>2670000</v>
          </cell>
          <cell r="AM1470">
            <v>44305</v>
          </cell>
          <cell r="AN1470" t="str">
            <v>Yes</v>
          </cell>
          <cell r="AO1470">
            <v>0.7</v>
          </cell>
          <cell r="AP1470">
            <v>6230000</v>
          </cell>
          <cell r="AQ1470">
            <v>44643</v>
          </cell>
          <cell r="AR1470">
            <v>44643</v>
          </cell>
          <cell r="AS1470">
            <v>0</v>
          </cell>
          <cell r="AT1470">
            <v>0</v>
          </cell>
          <cell r="AX1470" t="str">
            <v>Yes</v>
          </cell>
          <cell r="AZ1470" t="str">
            <v>Y</v>
          </cell>
          <cell r="BA1470" t="str">
            <v>Yes</v>
          </cell>
        </row>
        <row r="1471">
          <cell r="A1471" t="str">
            <v>APR 21</v>
          </cell>
          <cell r="B1471">
            <v>1321</v>
          </cell>
          <cell r="C1471" t="str">
            <v>C49SZX20210109SX</v>
          </cell>
          <cell r="D1471" t="str">
            <v>华汛</v>
          </cell>
          <cell r="E1471" t="str">
            <v>YSM10</v>
          </cell>
          <cell r="F1471" t="str">
            <v>#00885</v>
          </cell>
          <cell r="G1471" t="e">
            <v>#REF!</v>
          </cell>
          <cell r="H1471" t="e">
            <v>#REF!</v>
          </cell>
          <cell r="I1471" t="str">
            <v>R-&gt;L</v>
          </cell>
          <cell r="J1471" t="str">
            <v>MVC+ATS15</v>
          </cell>
          <cell r="K1471">
            <v>1</v>
          </cell>
          <cell r="N1471">
            <v>44340</v>
          </cell>
          <cell r="O1471">
            <v>11116593</v>
          </cell>
          <cell r="P1471">
            <v>10300000</v>
          </cell>
          <cell r="Q1471">
            <v>44347</v>
          </cell>
          <cell r="R1471" t="str">
            <v>No</v>
          </cell>
          <cell r="S1471" t="str">
            <v>C49</v>
          </cell>
          <cell r="T1471" t="str">
            <v>SOUTH</v>
          </cell>
          <cell r="U1471" t="str">
            <v>深圳</v>
          </cell>
          <cell r="V1471" t="str">
            <v>SZ 深圳</v>
          </cell>
          <cell r="W1471" t="str">
            <v>SX</v>
          </cell>
          <cell r="X1471" t="str">
            <v>JPY</v>
          </cell>
          <cell r="Y1471">
            <v>10300000</v>
          </cell>
          <cell r="Z1471">
            <v>1</v>
          </cell>
          <cell r="AA1471">
            <v>10300000</v>
          </cell>
          <cell r="AB1471">
            <v>7.17E-2</v>
          </cell>
          <cell r="AC1471">
            <v>738510</v>
          </cell>
          <cell r="AD1471">
            <v>88621.2</v>
          </cell>
          <cell r="AE1471">
            <v>0.12</v>
          </cell>
          <cell r="AF1471">
            <v>44295</v>
          </cell>
          <cell r="AG1471" t="str">
            <v>DAP SZ</v>
          </cell>
          <cell r="AK1471" t="str">
            <v>Agree</v>
          </cell>
          <cell r="AL1471">
            <v>3290323</v>
          </cell>
          <cell r="AM1471">
            <v>44327</v>
          </cell>
          <cell r="AN1471" t="str">
            <v>Yes</v>
          </cell>
          <cell r="AO1471">
            <v>0.9</v>
          </cell>
          <cell r="AP1471">
            <v>9270000</v>
          </cell>
          <cell r="AQ1471">
            <v>44334</v>
          </cell>
          <cell r="AR1471">
            <v>44334</v>
          </cell>
          <cell r="AS1471">
            <v>0</v>
          </cell>
          <cell r="AT1471">
            <v>0</v>
          </cell>
          <cell r="AX1471" t="str">
            <v>Yes</v>
          </cell>
          <cell r="AZ1471" t="str">
            <v>Y</v>
          </cell>
          <cell r="BA1471" t="str">
            <v>Yes</v>
          </cell>
        </row>
        <row r="1472">
          <cell r="A1472" t="str">
            <v>APR 21</v>
          </cell>
          <cell r="B1472">
            <v>1322</v>
          </cell>
          <cell r="C1472" t="str">
            <v>C49SZX20210110SS</v>
          </cell>
          <cell r="D1472" t="str">
            <v>蓝泰翔</v>
          </cell>
          <cell r="E1472" t="str">
            <v>YSM20R-2</v>
          </cell>
          <cell r="I1472" t="str">
            <v>L-&gt;R</v>
          </cell>
          <cell r="J1472" t="str">
            <v>No</v>
          </cell>
          <cell r="K1472">
            <v>1</v>
          </cell>
          <cell r="N1472">
            <v>44414</v>
          </cell>
          <cell r="O1472">
            <v>11100494</v>
          </cell>
          <cell r="P1472">
            <v>906000</v>
          </cell>
          <cell r="Q1472">
            <v>44421</v>
          </cell>
          <cell r="R1472" t="str">
            <v>Yes</v>
          </cell>
          <cell r="S1472" t="str">
            <v>C49</v>
          </cell>
          <cell r="T1472" t="str">
            <v>SOUTH</v>
          </cell>
          <cell r="U1472" t="str">
            <v>深圳</v>
          </cell>
          <cell r="V1472" t="str">
            <v>SZ 深圳</v>
          </cell>
          <cell r="W1472" t="str">
            <v>SS</v>
          </cell>
          <cell r="X1472" t="str">
            <v>RMB</v>
          </cell>
          <cell r="Y1472">
            <v>906000</v>
          </cell>
          <cell r="Z1472">
            <v>1.1299999999999999</v>
          </cell>
          <cell r="AA1472">
            <v>906000</v>
          </cell>
          <cell r="AB1472">
            <v>1.18</v>
          </cell>
          <cell r="AC1472">
            <v>946088.49557522126</v>
          </cell>
          <cell r="AD1472">
            <v>113530.61946902654</v>
          </cell>
          <cell r="AE1472">
            <v>0.12</v>
          </cell>
          <cell r="AF1472">
            <v>44296</v>
          </cell>
          <cell r="AG1472" t="str">
            <v>DDP SZ</v>
          </cell>
          <cell r="AK1472">
            <v>0.1</v>
          </cell>
          <cell r="AL1472">
            <v>90600</v>
          </cell>
          <cell r="AM1472">
            <v>44298</v>
          </cell>
          <cell r="AN1472" t="str">
            <v>Yes</v>
          </cell>
          <cell r="AO1472">
            <v>0.9</v>
          </cell>
          <cell r="AP1472">
            <v>815400</v>
          </cell>
          <cell r="AQ1472">
            <v>44410</v>
          </cell>
          <cell r="AR1472">
            <v>44410</v>
          </cell>
          <cell r="AS1472">
            <v>0</v>
          </cell>
          <cell r="AT1472">
            <v>0</v>
          </cell>
          <cell r="AX1472" t="str">
            <v>Yes</v>
          </cell>
          <cell r="AZ1472" t="str">
            <v>Y</v>
          </cell>
          <cell r="BA1472" t="str">
            <v>Yes</v>
          </cell>
        </row>
        <row r="1473">
          <cell r="A1473" t="str">
            <v>APR 21</v>
          </cell>
          <cell r="B1473">
            <v>1323</v>
          </cell>
          <cell r="C1473" t="str">
            <v>C49SZX20210108MZ</v>
          </cell>
          <cell r="D1473" t="str">
            <v>捷盛达</v>
          </cell>
          <cell r="E1473" t="str">
            <v>YSM20R-2</v>
          </cell>
          <cell r="I1473" t="str">
            <v>L-&gt;R</v>
          </cell>
          <cell r="J1473" t="str">
            <v>No</v>
          </cell>
          <cell r="K1473">
            <v>1</v>
          </cell>
          <cell r="N1473">
            <v>44433</v>
          </cell>
          <cell r="O1473">
            <v>11116642</v>
          </cell>
          <cell r="P1473">
            <v>15000000</v>
          </cell>
          <cell r="Q1473">
            <v>44435</v>
          </cell>
          <cell r="R1473" t="str">
            <v>Yes</v>
          </cell>
          <cell r="S1473" t="str">
            <v>C49</v>
          </cell>
          <cell r="T1473" t="str">
            <v>SOUTH</v>
          </cell>
          <cell r="U1473" t="str">
            <v>深圳</v>
          </cell>
          <cell r="V1473" t="str">
            <v>SZ 深圳</v>
          </cell>
          <cell r="W1473" t="str">
            <v>MZ</v>
          </cell>
          <cell r="X1473" t="str">
            <v>JPY</v>
          </cell>
          <cell r="Y1473">
            <v>15000000</v>
          </cell>
          <cell r="Z1473">
            <v>1</v>
          </cell>
          <cell r="AA1473">
            <v>15000000</v>
          </cell>
          <cell r="AB1473">
            <v>7.17E-2</v>
          </cell>
          <cell r="AC1473">
            <v>1075500</v>
          </cell>
          <cell r="AD1473">
            <v>129060</v>
          </cell>
          <cell r="AE1473">
            <v>0.12</v>
          </cell>
          <cell r="AF1473">
            <v>44294</v>
          </cell>
          <cell r="AG1473" t="str">
            <v>DAP SZ</v>
          </cell>
          <cell r="AK1473">
            <v>0.1</v>
          </cell>
          <cell r="AL1473">
            <v>1500000</v>
          </cell>
          <cell r="AM1473">
            <v>44314</v>
          </cell>
          <cell r="AN1473" t="str">
            <v>Yes</v>
          </cell>
          <cell r="AO1473">
            <v>0.9</v>
          </cell>
          <cell r="AP1473">
            <v>13500000</v>
          </cell>
          <cell r="AQ1473">
            <v>44428</v>
          </cell>
          <cell r="AR1473">
            <v>44428</v>
          </cell>
          <cell r="AS1473">
            <v>0</v>
          </cell>
          <cell r="AT1473">
            <v>0</v>
          </cell>
          <cell r="AX1473" t="str">
            <v>Yes</v>
          </cell>
          <cell r="AZ1473" t="str">
            <v>Y</v>
          </cell>
          <cell r="BA1473" t="str">
            <v>Yes</v>
          </cell>
        </row>
        <row r="1474">
          <cell r="A1474" t="str">
            <v>APR 21</v>
          </cell>
          <cell r="B1474">
            <v>1324</v>
          </cell>
          <cell r="C1474" t="str">
            <v>C49SZX20210066JYR1</v>
          </cell>
          <cell r="D1474" t="str">
            <v>旭日伟光</v>
          </cell>
          <cell r="E1474" t="str">
            <v>YSM10</v>
          </cell>
          <cell r="F1474" t="str">
            <v>#03817</v>
          </cell>
          <cell r="G1474" t="e">
            <v>#REF!</v>
          </cell>
          <cell r="H1474" t="e">
            <v>#REF!</v>
          </cell>
          <cell r="I1474" t="str">
            <v>L-&gt;R</v>
          </cell>
          <cell r="J1474" t="str">
            <v>MVC</v>
          </cell>
          <cell r="K1474">
            <v>1</v>
          </cell>
          <cell r="N1474">
            <v>44335</v>
          </cell>
          <cell r="O1474">
            <v>11116575</v>
          </cell>
          <cell r="P1474">
            <v>7500000</v>
          </cell>
          <cell r="Q1474">
            <v>44317</v>
          </cell>
          <cell r="R1474" t="str">
            <v>No</v>
          </cell>
          <cell r="S1474" t="str">
            <v>C49</v>
          </cell>
          <cell r="T1474" t="str">
            <v>SOUTH</v>
          </cell>
          <cell r="U1474" t="str">
            <v>深圳</v>
          </cell>
          <cell r="V1474" t="str">
            <v>SZ 深圳</v>
          </cell>
          <cell r="W1474" t="str">
            <v>JY</v>
          </cell>
          <cell r="X1474" t="str">
            <v>JPY</v>
          </cell>
          <cell r="Y1474">
            <v>7500000</v>
          </cell>
          <cell r="Z1474">
            <v>1</v>
          </cell>
          <cell r="AA1474">
            <v>7500000</v>
          </cell>
          <cell r="AB1474">
            <v>7.17E-2</v>
          </cell>
          <cell r="AC1474">
            <v>537750</v>
          </cell>
          <cell r="AD1474">
            <v>64530</v>
          </cell>
          <cell r="AE1474">
            <v>0.12</v>
          </cell>
          <cell r="AF1474">
            <v>44298</v>
          </cell>
          <cell r="AG1474" t="str">
            <v>DAP SZ</v>
          </cell>
          <cell r="AK1474">
            <v>0.2</v>
          </cell>
          <cell r="AL1474">
            <v>1500000</v>
          </cell>
          <cell r="AM1474">
            <v>44305</v>
          </cell>
          <cell r="AN1474" t="str">
            <v>Yes</v>
          </cell>
          <cell r="AO1474">
            <v>0.8</v>
          </cell>
          <cell r="AP1474">
            <v>6000000</v>
          </cell>
          <cell r="AQ1474">
            <v>44330</v>
          </cell>
          <cell r="AR1474">
            <v>44330</v>
          </cell>
          <cell r="AS1474">
            <v>0</v>
          </cell>
          <cell r="AT1474">
            <v>0</v>
          </cell>
          <cell r="AX1474" t="str">
            <v>Yes</v>
          </cell>
          <cell r="AZ1474" t="str">
            <v>Y</v>
          </cell>
          <cell r="BA1474" t="str">
            <v>Yes</v>
          </cell>
        </row>
        <row r="1475">
          <cell r="A1475" t="str">
            <v>APR 21</v>
          </cell>
          <cell r="B1475" t="str">
            <v>1325</v>
          </cell>
          <cell r="C1475" t="str">
            <v>C49SZX20210114MZ</v>
          </cell>
          <cell r="D1475" t="str">
            <v>星原</v>
          </cell>
          <cell r="E1475" t="str">
            <v>YSM10</v>
          </cell>
          <cell r="F1475"/>
          <cell r="H1475"/>
          <cell r="I1475" t="str">
            <v>L-&gt;R</v>
          </cell>
          <cell r="J1475" t="str">
            <v>MVC</v>
          </cell>
          <cell r="K1475">
            <v>1</v>
          </cell>
          <cell r="O1475"/>
          <cell r="P1475"/>
          <cell r="Q1475"/>
          <cell r="R1475" t="str">
            <v>Yes</v>
          </cell>
          <cell r="S1475" t="str">
            <v>C49</v>
          </cell>
          <cell r="T1475" t="str">
            <v>SOUTH</v>
          </cell>
          <cell r="U1475" t="str">
            <v>深圳</v>
          </cell>
          <cell r="V1475" t="str">
            <v>SZ 深圳</v>
          </cell>
          <cell r="W1475" t="str">
            <v>MZ</v>
          </cell>
          <cell r="X1475" t="str">
            <v>RMB</v>
          </cell>
          <cell r="Y1475">
            <v>575000</v>
          </cell>
          <cell r="Z1475">
            <v>1.1299999999999999</v>
          </cell>
          <cell r="AA1475">
            <v>575000</v>
          </cell>
          <cell r="AB1475">
            <v>1.18</v>
          </cell>
          <cell r="AC1475">
            <v>600442.47787610628</v>
          </cell>
          <cell r="AD1475">
            <v>72053.097345132745</v>
          </cell>
          <cell r="AE1475">
            <v>0.12</v>
          </cell>
          <cell r="AF1475">
            <v>44299</v>
          </cell>
          <cell r="AG1475" t="str">
            <v>DDP SZ</v>
          </cell>
          <cell r="AI1475"/>
          <cell r="AK1475">
            <v>0.1</v>
          </cell>
          <cell r="AL1475">
            <v>57500</v>
          </cell>
          <cell r="AM1475">
            <v>44300</v>
          </cell>
          <cell r="AN1475" t="str">
            <v>Yes</v>
          </cell>
          <cell r="AO1475">
            <v>0.9</v>
          </cell>
          <cell r="AP1475">
            <v>517500</v>
          </cell>
          <cell r="AQ1475"/>
          <cell r="AR1475"/>
          <cell r="AS1475">
            <v>0</v>
          </cell>
          <cell r="AT1475">
            <v>0</v>
          </cell>
          <cell r="AX1475" t="str">
            <v>Cancel</v>
          </cell>
          <cell r="AY1475"/>
          <cell r="AZ1475"/>
          <cell r="BA1475"/>
        </row>
        <row r="1476">
          <cell r="A1476" t="str">
            <v>APR 21</v>
          </cell>
          <cell r="B1476">
            <v>1326</v>
          </cell>
          <cell r="C1476" t="str">
            <v>C49SZX20210114MZ</v>
          </cell>
          <cell r="D1476" t="str">
            <v>星原</v>
          </cell>
          <cell r="E1476" t="str">
            <v>YSM10</v>
          </cell>
          <cell r="F1476"/>
          <cell r="H1476"/>
          <cell r="I1476" t="str">
            <v>L-&gt;R</v>
          </cell>
          <cell r="J1476" t="str">
            <v>MVC</v>
          </cell>
          <cell r="K1476">
            <v>1</v>
          </cell>
          <cell r="O1476"/>
          <cell r="P1476"/>
          <cell r="Q1476"/>
          <cell r="R1476" t="str">
            <v>Yes</v>
          </cell>
          <cell r="S1476" t="str">
            <v>C49</v>
          </cell>
          <cell r="T1476" t="str">
            <v>SOUTH</v>
          </cell>
          <cell r="U1476" t="str">
            <v>深圳</v>
          </cell>
          <cell r="V1476" t="str">
            <v>SZ 深圳</v>
          </cell>
          <cell r="W1476" t="str">
            <v>MZ</v>
          </cell>
          <cell r="X1476" t="str">
            <v>RMB</v>
          </cell>
          <cell r="Y1476">
            <v>575000</v>
          </cell>
          <cell r="Z1476">
            <v>1.1299999999999999</v>
          </cell>
          <cell r="AA1476">
            <v>575000</v>
          </cell>
          <cell r="AB1476">
            <v>1.18</v>
          </cell>
          <cell r="AC1476">
            <v>600442.47787610628</v>
          </cell>
          <cell r="AD1476">
            <v>72053.097345132745</v>
          </cell>
          <cell r="AE1476">
            <v>0.12</v>
          </cell>
          <cell r="AF1476">
            <v>44299</v>
          </cell>
          <cell r="AG1476" t="str">
            <v>DDP SZ</v>
          </cell>
          <cell r="AI1476"/>
          <cell r="AK1476">
            <v>0.1</v>
          </cell>
          <cell r="AL1476">
            <v>57500</v>
          </cell>
          <cell r="AM1476">
            <v>44300</v>
          </cell>
          <cell r="AN1476" t="str">
            <v>Yes</v>
          </cell>
          <cell r="AO1476">
            <v>0.9</v>
          </cell>
          <cell r="AP1476">
            <v>517500</v>
          </cell>
          <cell r="AQ1476"/>
          <cell r="AR1476"/>
          <cell r="AS1476">
            <v>0</v>
          </cell>
          <cell r="AT1476">
            <v>0</v>
          </cell>
          <cell r="AX1476" t="str">
            <v>Cancel</v>
          </cell>
          <cell r="AY1476"/>
          <cell r="AZ1476"/>
          <cell r="BA1476"/>
        </row>
        <row r="1477">
          <cell r="A1477" t="str">
            <v>APR 21</v>
          </cell>
          <cell r="B1477">
            <v>1327</v>
          </cell>
          <cell r="C1477" t="str">
            <v>C49SZX20210114MZ</v>
          </cell>
          <cell r="D1477" t="str">
            <v>星原</v>
          </cell>
          <cell r="E1477" t="str">
            <v>YSM10</v>
          </cell>
          <cell r="F1477"/>
          <cell r="H1477"/>
          <cell r="I1477" t="str">
            <v>L-&gt;R</v>
          </cell>
          <cell r="J1477" t="str">
            <v>No</v>
          </cell>
          <cell r="K1477">
            <v>1</v>
          </cell>
          <cell r="O1477"/>
          <cell r="P1477"/>
          <cell r="Q1477"/>
          <cell r="R1477" t="str">
            <v>Yes</v>
          </cell>
          <cell r="S1477" t="str">
            <v>C49</v>
          </cell>
          <cell r="T1477" t="str">
            <v>SOUTH</v>
          </cell>
          <cell r="U1477" t="str">
            <v>深圳</v>
          </cell>
          <cell r="V1477" t="str">
            <v>SZ 深圳</v>
          </cell>
          <cell r="W1477" t="str">
            <v>MZ</v>
          </cell>
          <cell r="X1477" t="str">
            <v>RMB</v>
          </cell>
          <cell r="Y1477">
            <v>575000</v>
          </cell>
          <cell r="Z1477">
            <v>1.1299999999999999</v>
          </cell>
          <cell r="AA1477">
            <v>575000</v>
          </cell>
          <cell r="AB1477">
            <v>1.18</v>
          </cell>
          <cell r="AC1477">
            <v>600442.47787610628</v>
          </cell>
          <cell r="AD1477">
            <v>72053.097345132745</v>
          </cell>
          <cell r="AE1477">
            <v>0.12</v>
          </cell>
          <cell r="AF1477">
            <v>44299</v>
          </cell>
          <cell r="AG1477" t="str">
            <v>DDP SZ</v>
          </cell>
          <cell r="AI1477"/>
          <cell r="AK1477">
            <v>0.1</v>
          </cell>
          <cell r="AL1477">
            <v>57500</v>
          </cell>
          <cell r="AM1477">
            <v>44300</v>
          </cell>
          <cell r="AN1477" t="str">
            <v>Yes</v>
          </cell>
          <cell r="AO1477">
            <v>0.9</v>
          </cell>
          <cell r="AP1477">
            <v>517500</v>
          </cell>
          <cell r="AQ1477"/>
          <cell r="AR1477"/>
          <cell r="AS1477">
            <v>0</v>
          </cell>
          <cell r="AT1477">
            <v>0</v>
          </cell>
          <cell r="AX1477" t="str">
            <v>Cancel</v>
          </cell>
          <cell r="AY1477"/>
          <cell r="AZ1477"/>
          <cell r="BA1477"/>
        </row>
        <row r="1478">
          <cell r="A1478" t="str">
            <v>APR 21</v>
          </cell>
          <cell r="B1478" t="str">
            <v>1328</v>
          </cell>
          <cell r="C1478" t="str">
            <v>C49SZX20210114MZ</v>
          </cell>
          <cell r="D1478" t="str">
            <v>星原</v>
          </cell>
          <cell r="E1478" t="str">
            <v>YSM10</v>
          </cell>
          <cell r="F1478"/>
          <cell r="H1478"/>
          <cell r="I1478" t="str">
            <v>L-&gt;R</v>
          </cell>
          <cell r="J1478" t="str">
            <v>No</v>
          </cell>
          <cell r="K1478">
            <v>1</v>
          </cell>
          <cell r="O1478"/>
          <cell r="P1478"/>
          <cell r="Q1478"/>
          <cell r="R1478" t="str">
            <v>Yes</v>
          </cell>
          <cell r="S1478" t="str">
            <v>C49</v>
          </cell>
          <cell r="T1478" t="str">
            <v>SOUTH</v>
          </cell>
          <cell r="U1478" t="str">
            <v>深圳</v>
          </cell>
          <cell r="V1478" t="str">
            <v>SZ 深圳</v>
          </cell>
          <cell r="W1478" t="str">
            <v>MZ</v>
          </cell>
          <cell r="X1478" t="str">
            <v>RMB</v>
          </cell>
          <cell r="Y1478">
            <v>575000</v>
          </cell>
          <cell r="Z1478">
            <v>1.1299999999999999</v>
          </cell>
          <cell r="AA1478">
            <v>575000</v>
          </cell>
          <cell r="AB1478">
            <v>1.18</v>
          </cell>
          <cell r="AC1478">
            <v>600442.47787610628</v>
          </cell>
          <cell r="AD1478">
            <v>72053.097345132745</v>
          </cell>
          <cell r="AE1478">
            <v>0.12</v>
          </cell>
          <cell r="AF1478">
            <v>44299</v>
          </cell>
          <cell r="AG1478" t="str">
            <v>DDP SZ</v>
          </cell>
          <cell r="AI1478"/>
          <cell r="AK1478">
            <v>0.1</v>
          </cell>
          <cell r="AL1478">
            <v>57500</v>
          </cell>
          <cell r="AM1478">
            <v>44300</v>
          </cell>
          <cell r="AN1478" t="str">
            <v>Yes</v>
          </cell>
          <cell r="AO1478">
            <v>0.9</v>
          </cell>
          <cell r="AP1478">
            <v>517500</v>
          </cell>
          <cell r="AQ1478"/>
          <cell r="AR1478"/>
          <cell r="AS1478">
            <v>0</v>
          </cell>
          <cell r="AT1478">
            <v>0</v>
          </cell>
          <cell r="AX1478" t="str">
            <v>Cancel</v>
          </cell>
          <cell r="AY1478"/>
          <cell r="AZ1478"/>
          <cell r="BA1478"/>
        </row>
        <row r="1479">
          <cell r="A1479" t="str">
            <v>APR 21</v>
          </cell>
          <cell r="B1479">
            <v>1329</v>
          </cell>
          <cell r="C1479" t="str">
            <v>C49SZX20210178JY</v>
          </cell>
          <cell r="D1479" t="str">
            <v>毅诚科达</v>
          </cell>
          <cell r="E1479" t="str">
            <v>YSM20R-2</v>
          </cell>
          <cell r="I1479" t="str">
            <v>L-&gt;R</v>
          </cell>
          <cell r="J1479" t="str">
            <v>No</v>
          </cell>
          <cell r="K1479">
            <v>1</v>
          </cell>
          <cell r="N1479">
            <v>44414</v>
          </cell>
          <cell r="O1479">
            <v>11116637</v>
          </cell>
          <cell r="P1479">
            <v>11000000</v>
          </cell>
          <cell r="Q1479">
            <v>44427</v>
          </cell>
          <cell r="R1479" t="str">
            <v>No</v>
          </cell>
          <cell r="S1479" t="str">
            <v>C49</v>
          </cell>
          <cell r="T1479" t="str">
            <v>SOUTH</v>
          </cell>
          <cell r="U1479" t="str">
            <v>深圳</v>
          </cell>
          <cell r="V1479" t="str">
            <v>SZ 深圳</v>
          </cell>
          <cell r="W1479" t="str">
            <v>JY</v>
          </cell>
          <cell r="X1479" t="str">
            <v>JPY</v>
          </cell>
          <cell r="Y1479">
            <v>11000000</v>
          </cell>
          <cell r="Z1479">
            <v>1</v>
          </cell>
          <cell r="AA1479">
            <v>11000000</v>
          </cell>
          <cell r="AB1479">
            <v>7.17E-2</v>
          </cell>
          <cell r="AC1479">
            <v>788700</v>
          </cell>
          <cell r="AD1479">
            <v>94644</v>
          </cell>
          <cell r="AE1479">
            <v>0.12</v>
          </cell>
          <cell r="AF1479">
            <v>44300</v>
          </cell>
          <cell r="AG1479" t="str">
            <v>DAP SZ</v>
          </cell>
          <cell r="AI1479"/>
          <cell r="AK1479" t="str">
            <v>agree</v>
          </cell>
          <cell r="AL1479">
            <v>1658622</v>
          </cell>
          <cell r="AM1479">
            <v>44308</v>
          </cell>
          <cell r="AN1479" t="str">
            <v>Yes</v>
          </cell>
          <cell r="AO1479">
            <v>0.9</v>
          </cell>
          <cell r="AP1479">
            <v>9900000</v>
          </cell>
          <cell r="AQ1479">
            <v>44413</v>
          </cell>
          <cell r="AR1479">
            <v>44413</v>
          </cell>
          <cell r="AS1479">
            <v>0</v>
          </cell>
          <cell r="AT1479">
            <v>0</v>
          </cell>
          <cell r="AX1479" t="str">
            <v>Yes</v>
          </cell>
          <cell r="AZ1479" t="str">
            <v>Y</v>
          </cell>
          <cell r="BA1479" t="str">
            <v>Yes</v>
          </cell>
        </row>
        <row r="1480">
          <cell r="A1480" t="str">
            <v>APR 21</v>
          </cell>
          <cell r="B1480">
            <v>1330</v>
          </cell>
          <cell r="C1480" t="str">
            <v>C49SZX20210178JY</v>
          </cell>
          <cell r="D1480" t="str">
            <v>毅诚科达</v>
          </cell>
          <cell r="E1480" t="str">
            <v>YSM20R-2</v>
          </cell>
          <cell r="I1480" t="str">
            <v>R-&gt;L</v>
          </cell>
          <cell r="J1480" t="str">
            <v>No</v>
          </cell>
          <cell r="K1480">
            <v>1</v>
          </cell>
          <cell r="N1480">
            <v>44456</v>
          </cell>
          <cell r="O1480">
            <v>11116648</v>
          </cell>
          <cell r="P1480">
            <v>11000000</v>
          </cell>
          <cell r="Q1480">
            <v>44455</v>
          </cell>
          <cell r="R1480" t="str">
            <v>No</v>
          </cell>
          <cell r="S1480" t="str">
            <v>C49</v>
          </cell>
          <cell r="T1480" t="str">
            <v>SOUTH</v>
          </cell>
          <cell r="U1480" t="str">
            <v>深圳</v>
          </cell>
          <cell r="V1480" t="str">
            <v>SZ 深圳</v>
          </cell>
          <cell r="W1480" t="str">
            <v>JY</v>
          </cell>
          <cell r="X1480" t="str">
            <v>JPY</v>
          </cell>
          <cell r="Y1480">
            <v>11000000</v>
          </cell>
          <cell r="Z1480">
            <v>1</v>
          </cell>
          <cell r="AA1480">
            <v>11000000</v>
          </cell>
          <cell r="AB1480">
            <v>7.17E-2</v>
          </cell>
          <cell r="AC1480">
            <v>788700</v>
          </cell>
          <cell r="AD1480">
            <v>94644</v>
          </cell>
          <cell r="AE1480">
            <v>0.12</v>
          </cell>
          <cell r="AF1480">
            <v>44300</v>
          </cell>
          <cell r="AG1480" t="str">
            <v>DAP SZ</v>
          </cell>
          <cell r="AI1480"/>
          <cell r="AK1480"/>
          <cell r="AL1480"/>
          <cell r="AM1480">
            <v>44308</v>
          </cell>
          <cell r="AN1480" t="str">
            <v>Yes</v>
          </cell>
          <cell r="AO1480">
            <v>0.9</v>
          </cell>
          <cell r="AP1480">
            <v>9900000</v>
          </cell>
          <cell r="AQ1480">
            <v>44454</v>
          </cell>
          <cell r="AR1480">
            <v>44454</v>
          </cell>
          <cell r="AS1480">
            <v>0</v>
          </cell>
          <cell r="AT1480">
            <v>0</v>
          </cell>
          <cell r="AX1480" t="str">
            <v>Yes</v>
          </cell>
          <cell r="AZ1480" t="str">
            <v>Y</v>
          </cell>
          <cell r="BA1480" t="str">
            <v>Yes</v>
          </cell>
        </row>
        <row r="1481">
          <cell r="A1481" t="str">
            <v>APR 21</v>
          </cell>
          <cell r="B1481">
            <v>1331</v>
          </cell>
          <cell r="C1481" t="str">
            <v>C49SZX20210113SX</v>
          </cell>
          <cell r="D1481" t="str">
            <v>兴开泰</v>
          </cell>
          <cell r="E1481" t="str">
            <v>YSM20R-2</v>
          </cell>
          <cell r="F1481" t="str">
            <v>#46222</v>
          </cell>
          <cell r="G1481" t="e">
            <v>#REF!</v>
          </cell>
          <cell r="H1481" t="e">
            <v>#REF!</v>
          </cell>
          <cell r="I1481" t="str">
            <v>L-&gt;R</v>
          </cell>
          <cell r="J1481" t="str">
            <v>No</v>
          </cell>
          <cell r="K1481">
            <v>1</v>
          </cell>
          <cell r="L1481"/>
          <cell r="N1481"/>
          <cell r="O1481"/>
          <cell r="P1481"/>
          <cell r="Q1481"/>
          <cell r="R1481" t="str">
            <v>No</v>
          </cell>
          <cell r="S1481" t="str">
            <v>C49</v>
          </cell>
          <cell r="T1481" t="str">
            <v>SOUTH</v>
          </cell>
          <cell r="U1481" t="str">
            <v>深圳</v>
          </cell>
          <cell r="V1481" t="str">
            <v>SZ 深圳</v>
          </cell>
          <cell r="W1481" t="str">
            <v>SX</v>
          </cell>
          <cell r="X1481" t="str">
            <v>JPY</v>
          </cell>
          <cell r="Y1481">
            <v>12600000</v>
          </cell>
          <cell r="Z1481">
            <v>1</v>
          </cell>
          <cell r="AA1481">
            <v>12600000</v>
          </cell>
          <cell r="AB1481">
            <v>7.17E-2</v>
          </cell>
          <cell r="AC1481">
            <v>903420</v>
          </cell>
          <cell r="AD1481">
            <v>108410.4</v>
          </cell>
          <cell r="AE1481">
            <v>0.12</v>
          </cell>
          <cell r="AF1481">
            <v>44298</v>
          </cell>
          <cell r="AG1481" t="str">
            <v>DAP SZ</v>
          </cell>
          <cell r="AI1481"/>
          <cell r="AJ1481"/>
          <cell r="AK1481">
            <v>0.1</v>
          </cell>
          <cell r="AL1481">
            <v>1260000</v>
          </cell>
          <cell r="AM1481">
            <v>44334</v>
          </cell>
          <cell r="AN1481" t="str">
            <v>Yes</v>
          </cell>
          <cell r="AO1481">
            <v>0.9</v>
          </cell>
          <cell r="AP1481">
            <v>11340000</v>
          </cell>
          <cell r="AQ1481"/>
          <cell r="AR1481"/>
          <cell r="AS1481">
            <v>0</v>
          </cell>
          <cell r="AT1481">
            <v>0</v>
          </cell>
          <cell r="AV1481"/>
          <cell r="AX1481" t="str">
            <v>Cancel</v>
          </cell>
          <cell r="AY1481"/>
          <cell r="AZ1481"/>
          <cell r="BA1481" t="str">
            <v>Cancel</v>
          </cell>
          <cell r="BB1481" t="str">
            <v>2022-8-2Ken邮件通知</v>
          </cell>
        </row>
        <row r="1482">
          <cell r="A1482" t="str">
            <v>APR 21</v>
          </cell>
          <cell r="B1482">
            <v>1332</v>
          </cell>
          <cell r="C1482" t="str">
            <v>C49SZX20210113SX</v>
          </cell>
          <cell r="D1482" t="str">
            <v>兴开泰</v>
          </cell>
          <cell r="E1482" t="str">
            <v>YSM20R-2</v>
          </cell>
          <cell r="F1482" t="str">
            <v>#46222</v>
          </cell>
          <cell r="G1482" t="e">
            <v>#REF!</v>
          </cell>
          <cell r="H1482" t="e">
            <v>#REF!</v>
          </cell>
          <cell r="I1482" t="str">
            <v>R-&gt;L</v>
          </cell>
          <cell r="J1482" t="str">
            <v>No</v>
          </cell>
          <cell r="K1482">
            <v>1</v>
          </cell>
          <cell r="L1482"/>
          <cell r="N1482"/>
          <cell r="O1482"/>
          <cell r="P1482"/>
          <cell r="Q1482"/>
          <cell r="R1482" t="str">
            <v>No</v>
          </cell>
          <cell r="S1482" t="str">
            <v>C49</v>
          </cell>
          <cell r="T1482" t="str">
            <v>SOUTH</v>
          </cell>
          <cell r="U1482" t="str">
            <v>深圳</v>
          </cell>
          <cell r="V1482" t="str">
            <v>SZ 深圳</v>
          </cell>
          <cell r="W1482" t="str">
            <v>SX</v>
          </cell>
          <cell r="X1482" t="str">
            <v>JPY</v>
          </cell>
          <cell r="Y1482">
            <v>12600000</v>
          </cell>
          <cell r="Z1482">
            <v>1</v>
          </cell>
          <cell r="AA1482">
            <v>12600000</v>
          </cell>
          <cell r="AB1482">
            <v>7.17E-2</v>
          </cell>
          <cell r="AC1482">
            <v>903420</v>
          </cell>
          <cell r="AD1482">
            <v>108410.4</v>
          </cell>
          <cell r="AE1482">
            <v>0.12</v>
          </cell>
          <cell r="AF1482">
            <v>44298</v>
          </cell>
          <cell r="AG1482" t="str">
            <v>DAP SZ</v>
          </cell>
          <cell r="AI1482"/>
          <cell r="AJ1482"/>
          <cell r="AK1482">
            <v>0.1</v>
          </cell>
          <cell r="AL1482">
            <v>1260000</v>
          </cell>
          <cell r="AM1482">
            <v>44334</v>
          </cell>
          <cell r="AN1482" t="str">
            <v>Yes</v>
          </cell>
          <cell r="AO1482">
            <v>0.9</v>
          </cell>
          <cell r="AP1482">
            <v>11340000</v>
          </cell>
          <cell r="AQ1482"/>
          <cell r="AR1482"/>
          <cell r="AS1482">
            <v>0</v>
          </cell>
          <cell r="AT1482">
            <v>0</v>
          </cell>
          <cell r="AV1482"/>
          <cell r="AX1482" t="str">
            <v>Cancel</v>
          </cell>
          <cell r="AY1482"/>
          <cell r="AZ1482"/>
          <cell r="BA1482" t="str">
            <v>Cancel</v>
          </cell>
          <cell r="BB1482" t="str">
            <v>2022-8-2Ken邮件通知</v>
          </cell>
        </row>
        <row r="1483">
          <cell r="A1483" t="str">
            <v>APR 21</v>
          </cell>
          <cell r="B1483">
            <v>1333</v>
          </cell>
          <cell r="C1483" t="str">
            <v>C49SZX20210113SX</v>
          </cell>
          <cell r="D1483" t="str">
            <v>兴开泰</v>
          </cell>
          <cell r="E1483" t="str">
            <v>YSM10</v>
          </cell>
          <cell r="F1483" t="str">
            <v>#46222</v>
          </cell>
          <cell r="G1483" t="e">
            <v>#REF!</v>
          </cell>
          <cell r="H1483" t="e">
            <v>#REF!</v>
          </cell>
          <cell r="I1483" t="str">
            <v>L-&gt;R</v>
          </cell>
          <cell r="J1483" t="str">
            <v>MVC</v>
          </cell>
          <cell r="K1483">
            <v>1</v>
          </cell>
          <cell r="L1483"/>
          <cell r="N1483"/>
          <cell r="O1483"/>
          <cell r="P1483"/>
          <cell r="Q1483"/>
          <cell r="R1483" t="str">
            <v>No</v>
          </cell>
          <cell r="S1483" t="str">
            <v>C49</v>
          </cell>
          <cell r="T1483" t="str">
            <v>SOUTH</v>
          </cell>
          <cell r="U1483" t="str">
            <v>深圳</v>
          </cell>
          <cell r="V1483" t="str">
            <v>SZ 深圳</v>
          </cell>
          <cell r="W1483" t="str">
            <v>SX</v>
          </cell>
          <cell r="X1483" t="str">
            <v>JPY</v>
          </cell>
          <cell r="Y1483">
            <v>11498600</v>
          </cell>
          <cell r="Z1483">
            <v>1</v>
          </cell>
          <cell r="AA1483">
            <v>11498600</v>
          </cell>
          <cell r="AB1483">
            <v>7.17E-2</v>
          </cell>
          <cell r="AC1483">
            <v>824449.62</v>
          </cell>
          <cell r="AD1483">
            <v>98933.954400000002</v>
          </cell>
          <cell r="AE1483">
            <v>0.12</v>
          </cell>
          <cell r="AF1483">
            <v>44298</v>
          </cell>
          <cell r="AG1483" t="str">
            <v>DAP SZ</v>
          </cell>
          <cell r="AI1483"/>
          <cell r="AJ1483"/>
          <cell r="AK1483">
            <v>0.1</v>
          </cell>
          <cell r="AL1483">
            <v>1149860</v>
          </cell>
          <cell r="AM1483">
            <v>44334</v>
          </cell>
          <cell r="AN1483" t="str">
            <v>Yes</v>
          </cell>
          <cell r="AO1483">
            <v>0.9</v>
          </cell>
          <cell r="AP1483">
            <v>10348740</v>
          </cell>
          <cell r="AQ1483"/>
          <cell r="AR1483"/>
          <cell r="AS1483">
            <v>0</v>
          </cell>
          <cell r="AT1483">
            <v>0</v>
          </cell>
          <cell r="AV1483"/>
          <cell r="AX1483" t="str">
            <v>Cancel</v>
          </cell>
          <cell r="AY1483"/>
          <cell r="AZ1483"/>
          <cell r="BA1483" t="str">
            <v>Cancel</v>
          </cell>
          <cell r="BB1483" t="str">
            <v>2022-8-2Ken邮件通知</v>
          </cell>
        </row>
        <row r="1484">
          <cell r="A1484" t="str">
            <v>APR 21</v>
          </cell>
          <cell r="B1484">
            <v>1334</v>
          </cell>
          <cell r="C1484" t="str">
            <v>C49SZX20210113SX</v>
          </cell>
          <cell r="D1484" t="str">
            <v>兴开泰</v>
          </cell>
          <cell r="E1484" t="str">
            <v>YSM10</v>
          </cell>
          <cell r="F1484" t="str">
            <v>#46222</v>
          </cell>
          <cell r="G1484" t="e">
            <v>#REF!</v>
          </cell>
          <cell r="H1484" t="e">
            <v>#REF!</v>
          </cell>
          <cell r="I1484" t="str">
            <v>R-&gt;L</v>
          </cell>
          <cell r="J1484" t="str">
            <v>MVC</v>
          </cell>
          <cell r="K1484">
            <v>1</v>
          </cell>
          <cell r="L1484"/>
          <cell r="N1484"/>
          <cell r="O1484"/>
          <cell r="P1484"/>
          <cell r="Q1484"/>
          <cell r="R1484" t="str">
            <v>No</v>
          </cell>
          <cell r="S1484" t="str">
            <v>C49</v>
          </cell>
          <cell r="T1484" t="str">
            <v>SOUTH</v>
          </cell>
          <cell r="U1484" t="str">
            <v>深圳</v>
          </cell>
          <cell r="V1484" t="str">
            <v>SZ 深圳</v>
          </cell>
          <cell r="W1484" t="str">
            <v>SX</v>
          </cell>
          <cell r="X1484" t="str">
            <v>JPY</v>
          </cell>
          <cell r="Y1484">
            <v>11498600</v>
          </cell>
          <cell r="Z1484">
            <v>1</v>
          </cell>
          <cell r="AA1484">
            <v>11498600</v>
          </cell>
          <cell r="AB1484">
            <v>7.17E-2</v>
          </cell>
          <cell r="AC1484">
            <v>824449.62</v>
          </cell>
          <cell r="AD1484">
            <v>98933.954400000002</v>
          </cell>
          <cell r="AE1484">
            <v>0.12</v>
          </cell>
          <cell r="AF1484">
            <v>44298</v>
          </cell>
          <cell r="AG1484" t="str">
            <v>DAP SZ</v>
          </cell>
          <cell r="AI1484"/>
          <cell r="AJ1484"/>
          <cell r="AK1484">
            <v>0.1</v>
          </cell>
          <cell r="AL1484">
            <v>1149860</v>
          </cell>
          <cell r="AM1484">
            <v>44334</v>
          </cell>
          <cell r="AN1484" t="str">
            <v>Yes</v>
          </cell>
          <cell r="AO1484">
            <v>0.9</v>
          </cell>
          <cell r="AP1484">
            <v>10348740</v>
          </cell>
          <cell r="AQ1484"/>
          <cell r="AR1484"/>
          <cell r="AS1484">
            <v>0</v>
          </cell>
          <cell r="AT1484">
            <v>0</v>
          </cell>
          <cell r="AV1484"/>
          <cell r="AX1484" t="str">
            <v>Cancel</v>
          </cell>
          <cell r="AY1484"/>
          <cell r="AZ1484"/>
          <cell r="BA1484" t="str">
            <v>Cancel</v>
          </cell>
          <cell r="BB1484" t="str">
            <v>2022-8-2Ken邮件通知</v>
          </cell>
        </row>
        <row r="1485">
          <cell r="A1485" t="str">
            <v>APR 21</v>
          </cell>
          <cell r="B1485">
            <v>1335</v>
          </cell>
          <cell r="C1485" t="str">
            <v>C49SZX20210112JD</v>
          </cell>
          <cell r="D1485" t="str">
            <v>贝爱婴童</v>
          </cell>
          <cell r="E1485" t="str">
            <v>YSM10</v>
          </cell>
          <cell r="I1485" t="str">
            <v>L-&gt;R</v>
          </cell>
          <cell r="J1485" t="str">
            <v>MVC+ATS15</v>
          </cell>
          <cell r="K1485">
            <v>1</v>
          </cell>
          <cell r="N1485">
            <v>44350</v>
          </cell>
          <cell r="O1485">
            <v>11116597</v>
          </cell>
          <cell r="P1485">
            <v>9000000</v>
          </cell>
          <cell r="Q1485">
            <v>44354</v>
          </cell>
          <cell r="R1485" t="str">
            <v>No</v>
          </cell>
          <cell r="S1485" t="str">
            <v>C49</v>
          </cell>
          <cell r="T1485" t="str">
            <v>SOUTH</v>
          </cell>
          <cell r="U1485" t="str">
            <v>深圳</v>
          </cell>
          <cell r="V1485" t="str">
            <v>SZ 深圳</v>
          </cell>
          <cell r="W1485" t="str">
            <v>JD</v>
          </cell>
          <cell r="X1485" t="str">
            <v>JPY</v>
          </cell>
          <cell r="Y1485">
            <v>9000000</v>
          </cell>
          <cell r="Z1485">
            <v>1</v>
          </cell>
          <cell r="AA1485">
            <v>9000000</v>
          </cell>
          <cell r="AB1485">
            <v>7.17E-2</v>
          </cell>
          <cell r="AC1485">
            <v>645300</v>
          </cell>
          <cell r="AD1485">
            <v>77436</v>
          </cell>
          <cell r="AE1485">
            <v>0.12</v>
          </cell>
          <cell r="AF1485">
            <v>44300</v>
          </cell>
          <cell r="AG1485" t="str">
            <v>DAP ZS</v>
          </cell>
          <cell r="AK1485">
            <v>0.3</v>
          </cell>
          <cell r="AL1485">
            <v>2700000</v>
          </cell>
          <cell r="AM1485">
            <v>44302</v>
          </cell>
          <cell r="AN1485" t="str">
            <v>Yes</v>
          </cell>
          <cell r="AO1485">
            <v>0.7</v>
          </cell>
          <cell r="AP1485">
            <v>6300000</v>
          </cell>
          <cell r="AQ1485">
            <v>44344</v>
          </cell>
          <cell r="AR1485">
            <v>44344</v>
          </cell>
          <cell r="AS1485">
            <v>0</v>
          </cell>
          <cell r="AT1485">
            <v>0</v>
          </cell>
          <cell r="AX1485" t="str">
            <v>Yes</v>
          </cell>
          <cell r="AZ1485" t="str">
            <v>Y</v>
          </cell>
          <cell r="BA1485" t="str">
            <v>Yes</v>
          </cell>
        </row>
        <row r="1486">
          <cell r="A1486" t="str">
            <v>APR 21</v>
          </cell>
          <cell r="B1486">
            <v>1336</v>
          </cell>
          <cell r="C1486" t="str">
            <v>C49SZX20210115DY</v>
          </cell>
          <cell r="D1486" t="str">
            <v>亮瑞</v>
          </cell>
          <cell r="E1486" t="str">
            <v>YSM10</v>
          </cell>
          <cell r="I1486" t="str">
            <v>L-&gt;R</v>
          </cell>
          <cell r="J1486" t="str">
            <v>MVC</v>
          </cell>
          <cell r="K1486">
            <v>1</v>
          </cell>
          <cell r="N1486">
            <v>44368</v>
          </cell>
          <cell r="O1486">
            <v>11100489</v>
          </cell>
          <cell r="P1486">
            <v>560000</v>
          </cell>
          <cell r="Q1486">
            <v>44376</v>
          </cell>
          <cell r="R1486" t="str">
            <v>Yes</v>
          </cell>
          <cell r="S1486" t="str">
            <v>C49</v>
          </cell>
          <cell r="T1486" t="str">
            <v>SOUTH</v>
          </cell>
          <cell r="U1486" t="str">
            <v>深圳</v>
          </cell>
          <cell r="V1486" t="str">
            <v>SZ 深圳</v>
          </cell>
          <cell r="W1486" t="str">
            <v>DY</v>
          </cell>
          <cell r="X1486" t="str">
            <v>RMB</v>
          </cell>
          <cell r="Y1486">
            <v>560000</v>
          </cell>
          <cell r="Z1486">
            <v>1.1299999999999999</v>
          </cell>
          <cell r="AA1486">
            <v>560000</v>
          </cell>
          <cell r="AB1486">
            <v>1.18</v>
          </cell>
          <cell r="AC1486">
            <v>584778.76106194698</v>
          </cell>
          <cell r="AD1486">
            <v>70173.451327433635</v>
          </cell>
          <cell r="AE1486">
            <v>0.12</v>
          </cell>
          <cell r="AF1486">
            <v>44300</v>
          </cell>
          <cell r="AG1486" t="str">
            <v>DDP SZ</v>
          </cell>
          <cell r="AK1486">
            <v>0.2</v>
          </cell>
          <cell r="AL1486">
            <v>112000</v>
          </cell>
          <cell r="AM1486">
            <v>44301</v>
          </cell>
          <cell r="AN1486" t="str">
            <v>Yes</v>
          </cell>
          <cell r="AO1486">
            <v>0.8</v>
          </cell>
          <cell r="AP1486">
            <v>448000</v>
          </cell>
          <cell r="AQ1486">
            <v>44364</v>
          </cell>
          <cell r="AR1486">
            <v>44364</v>
          </cell>
          <cell r="AS1486">
            <v>0</v>
          </cell>
          <cell r="AT1486">
            <v>0</v>
          </cell>
          <cell r="AX1486" t="str">
            <v>Yes</v>
          </cell>
          <cell r="AZ1486" t="str">
            <v>Y</v>
          </cell>
          <cell r="BA1486" t="str">
            <v>Yes</v>
          </cell>
        </row>
        <row r="1487">
          <cell r="A1487" t="str">
            <v>MAR 21</v>
          </cell>
          <cell r="B1487">
            <v>1337</v>
          </cell>
          <cell r="C1487" t="str">
            <v>C28SZX20210331</v>
          </cell>
          <cell r="D1487" t="str">
            <v>上海佳琥</v>
          </cell>
          <cell r="E1487" t="str">
            <v>EAGLE 3D 8800HS CPT</v>
          </cell>
          <cell r="J1487" t="str">
            <v>No</v>
          </cell>
          <cell r="K1487">
            <v>2</v>
          </cell>
          <cell r="L1487" t="str">
            <v>B28110422</v>
          </cell>
          <cell r="N1487">
            <v>44425</v>
          </cell>
          <cell r="O1487">
            <v>11100486</v>
          </cell>
          <cell r="P1487">
            <v>1188600</v>
          </cell>
          <cell r="Q1487">
            <v>44372</v>
          </cell>
          <cell r="R1487" t="str">
            <v>Yes</v>
          </cell>
          <cell r="S1487" t="str">
            <v>C28</v>
          </cell>
          <cell r="T1487" t="str">
            <v>SOUTH</v>
          </cell>
          <cell r="U1487" t="str">
            <v>深圳</v>
          </cell>
          <cell r="V1487" t="str">
            <v>SZ 深圳</v>
          </cell>
          <cell r="W1487" t="str">
            <v>KC</v>
          </cell>
          <cell r="X1487" t="str">
            <v>RMB</v>
          </cell>
          <cell r="Y1487">
            <v>594300</v>
          </cell>
          <cell r="Z1487">
            <v>1.1299999999999999</v>
          </cell>
          <cell r="AA1487">
            <v>1188600</v>
          </cell>
          <cell r="AB1487">
            <v>1.18</v>
          </cell>
          <cell r="AC1487">
            <v>1241192.9203539824</v>
          </cell>
          <cell r="AD1487">
            <v>148943.15044247787</v>
          </cell>
          <cell r="AE1487">
            <v>0.12</v>
          </cell>
          <cell r="AF1487">
            <v>44286</v>
          </cell>
          <cell r="AG1487" t="str">
            <v>DDP SZ</v>
          </cell>
          <cell r="AK1487">
            <v>0.3</v>
          </cell>
          <cell r="AL1487">
            <v>356580</v>
          </cell>
          <cell r="AM1487">
            <v>44298</v>
          </cell>
          <cell r="AN1487" t="str">
            <v>Yes</v>
          </cell>
          <cell r="AO1487">
            <v>0.65</v>
          </cell>
          <cell r="AP1487">
            <v>772590</v>
          </cell>
          <cell r="AQ1487">
            <v>44371</v>
          </cell>
          <cell r="AR1487">
            <v>44371</v>
          </cell>
          <cell r="AS1487">
            <v>0.05</v>
          </cell>
          <cell r="AT1487">
            <v>59430</v>
          </cell>
        </row>
        <row r="1488">
          <cell r="A1488" t="str">
            <v>APR 21</v>
          </cell>
          <cell r="B1488">
            <v>1338</v>
          </cell>
          <cell r="C1488" t="str">
            <v>C49SZX20210119JY</v>
          </cell>
          <cell r="D1488" t="str">
            <v>百纳海</v>
          </cell>
          <cell r="E1488" t="str">
            <v>YSM20R-2</v>
          </cell>
          <cell r="F1488" t="str">
            <v>#04652</v>
          </cell>
          <cell r="G1488" t="e">
            <v>#REF!</v>
          </cell>
          <cell r="H1488" t="e">
            <v>#REF!</v>
          </cell>
          <cell r="I1488" t="str">
            <v>L-&gt;R</v>
          </cell>
          <cell r="J1488" t="str">
            <v>No</v>
          </cell>
          <cell r="K1488">
            <v>1</v>
          </cell>
          <cell r="N1488">
            <v>44489</v>
          </cell>
          <cell r="O1488">
            <v>11116655</v>
          </cell>
          <cell r="P1488">
            <v>11100000</v>
          </cell>
          <cell r="Q1488">
            <v>44497</v>
          </cell>
          <cell r="R1488" t="str">
            <v>No</v>
          </cell>
          <cell r="S1488" t="str">
            <v>C49</v>
          </cell>
          <cell r="T1488" t="str">
            <v>SOUTH</v>
          </cell>
          <cell r="U1488" t="str">
            <v>深圳</v>
          </cell>
          <cell r="V1488" t="str">
            <v>SZ 深圳</v>
          </cell>
          <cell r="W1488" t="str">
            <v>JY</v>
          </cell>
          <cell r="X1488" t="str">
            <v>JPY</v>
          </cell>
          <cell r="Y1488">
            <v>11100000</v>
          </cell>
          <cell r="Z1488">
            <v>1</v>
          </cell>
          <cell r="AA1488">
            <v>11100000</v>
          </cell>
          <cell r="AB1488">
            <v>7.17E-2</v>
          </cell>
          <cell r="AC1488">
            <v>795870</v>
          </cell>
          <cell r="AD1488">
            <v>95504.4</v>
          </cell>
          <cell r="AE1488">
            <v>0.12</v>
          </cell>
          <cell r="AF1488">
            <v>44306</v>
          </cell>
          <cell r="AG1488" t="str">
            <v>DAP SZ</v>
          </cell>
          <cell r="AK1488">
            <v>0.1</v>
          </cell>
          <cell r="AL1488">
            <v>1110000</v>
          </cell>
          <cell r="AM1488">
            <v>44314</v>
          </cell>
          <cell r="AN1488" t="str">
            <v>Yes</v>
          </cell>
          <cell r="AO1488">
            <v>0.9</v>
          </cell>
          <cell r="AP1488">
            <v>9990000</v>
          </cell>
          <cell r="AQ1488">
            <v>44484</v>
          </cell>
          <cell r="AR1488">
            <v>44484</v>
          </cell>
          <cell r="AS1488">
            <v>0</v>
          </cell>
          <cell r="AT1488">
            <v>0</v>
          </cell>
          <cell r="AX1488" t="str">
            <v>Yes</v>
          </cell>
          <cell r="AZ1488" t="str">
            <v>Y</v>
          </cell>
          <cell r="BA1488" t="str">
            <v>Yes</v>
          </cell>
        </row>
        <row r="1489">
          <cell r="A1489" t="str">
            <v>APR 21</v>
          </cell>
          <cell r="B1489">
            <v>1339</v>
          </cell>
          <cell r="C1489" t="str">
            <v>C49SZX20210119JY</v>
          </cell>
          <cell r="D1489" t="str">
            <v>百纳海</v>
          </cell>
          <cell r="E1489" t="str">
            <v>YSM20R-2</v>
          </cell>
          <cell r="F1489" t="str">
            <v>#04652</v>
          </cell>
          <cell r="G1489" t="e">
            <v>#REF!</v>
          </cell>
          <cell r="H1489" t="e">
            <v>#REF!</v>
          </cell>
          <cell r="I1489" t="str">
            <v>L-&gt;R</v>
          </cell>
          <cell r="J1489" t="str">
            <v>No</v>
          </cell>
          <cell r="K1489">
            <v>1</v>
          </cell>
          <cell r="N1489">
            <v>44568</v>
          </cell>
          <cell r="O1489">
            <v>11116685</v>
          </cell>
          <cell r="P1489">
            <v>11100000</v>
          </cell>
          <cell r="Q1489">
            <v>44568</v>
          </cell>
          <cell r="R1489" t="str">
            <v>No</v>
          </cell>
          <cell r="S1489" t="str">
            <v>C49</v>
          </cell>
          <cell r="T1489" t="str">
            <v>SOUTH</v>
          </cell>
          <cell r="U1489" t="str">
            <v>深圳</v>
          </cell>
          <cell r="V1489" t="str">
            <v>SZ 深圳</v>
          </cell>
          <cell r="W1489" t="str">
            <v>JY</v>
          </cell>
          <cell r="X1489" t="str">
            <v>JPY</v>
          </cell>
          <cell r="Y1489">
            <v>11100000</v>
          </cell>
          <cell r="Z1489">
            <v>1</v>
          </cell>
          <cell r="AA1489">
            <v>11100000</v>
          </cell>
          <cell r="AB1489">
            <v>7.17E-2</v>
          </cell>
          <cell r="AC1489">
            <v>795870</v>
          </cell>
          <cell r="AD1489">
            <v>95504.4</v>
          </cell>
          <cell r="AE1489">
            <v>0.12</v>
          </cell>
          <cell r="AF1489">
            <v>44306</v>
          </cell>
          <cell r="AG1489" t="str">
            <v>DAP SZ</v>
          </cell>
          <cell r="AK1489">
            <v>0.1</v>
          </cell>
          <cell r="AL1489">
            <v>1110000</v>
          </cell>
          <cell r="AM1489">
            <v>44314</v>
          </cell>
          <cell r="AN1489" t="str">
            <v>Yes</v>
          </cell>
          <cell r="AO1489">
            <v>0.9</v>
          </cell>
          <cell r="AP1489">
            <v>9990000</v>
          </cell>
          <cell r="AQ1489">
            <v>44566</v>
          </cell>
          <cell r="AR1489">
            <v>44566</v>
          </cell>
          <cell r="AS1489">
            <v>0</v>
          </cell>
          <cell r="AT1489">
            <v>0</v>
          </cell>
          <cell r="AX1489" t="str">
            <v>Yes</v>
          </cell>
          <cell r="AZ1489" t="str">
            <v>Y</v>
          </cell>
          <cell r="BA1489" t="str">
            <v>Yes</v>
          </cell>
        </row>
        <row r="1490">
          <cell r="A1490" t="str">
            <v>APR 21</v>
          </cell>
          <cell r="B1490">
            <v>1340</v>
          </cell>
          <cell r="C1490" t="str">
            <v>C49SZX20210117JY</v>
          </cell>
          <cell r="D1490" t="str">
            <v>精德鸿</v>
          </cell>
          <cell r="E1490" t="str">
            <v>YSM20R-2</v>
          </cell>
          <cell r="F1490" t="str">
            <v>#05357</v>
          </cell>
          <cell r="G1490" t="e">
            <v>#REF!</v>
          </cell>
          <cell r="H1490" t="e">
            <v>#REF!</v>
          </cell>
          <cell r="I1490" t="str">
            <v>L-&gt;R</v>
          </cell>
          <cell r="J1490" t="str">
            <v>MVC</v>
          </cell>
          <cell r="K1490">
            <v>1</v>
          </cell>
          <cell r="N1490">
            <v>44337</v>
          </cell>
          <cell r="O1490">
            <v>11116592</v>
          </cell>
          <cell r="P1490">
            <v>12600000</v>
          </cell>
          <cell r="Q1490">
            <v>44344</v>
          </cell>
          <cell r="R1490" t="str">
            <v>No</v>
          </cell>
          <cell r="S1490" t="str">
            <v>C49</v>
          </cell>
          <cell r="T1490" t="str">
            <v>SOUTH</v>
          </cell>
          <cell r="U1490" t="str">
            <v>深圳</v>
          </cell>
          <cell r="V1490" t="str">
            <v>SZ 深圳</v>
          </cell>
          <cell r="W1490" t="str">
            <v>JY</v>
          </cell>
          <cell r="X1490" t="str">
            <v>JPY</v>
          </cell>
          <cell r="Y1490">
            <v>12600000</v>
          </cell>
          <cell r="Z1490">
            <v>1</v>
          </cell>
          <cell r="AA1490">
            <v>12600000</v>
          </cell>
          <cell r="AB1490">
            <v>7.17E-2</v>
          </cell>
          <cell r="AC1490">
            <v>903420</v>
          </cell>
          <cell r="AD1490">
            <v>108410.4</v>
          </cell>
          <cell r="AE1490">
            <v>0.12</v>
          </cell>
          <cell r="AF1490">
            <v>44306</v>
          </cell>
          <cell r="AG1490" t="str">
            <v>DAP SZ</v>
          </cell>
          <cell r="AK1490" t="str">
            <v>Agree</v>
          </cell>
          <cell r="AL1490">
            <v>3331800</v>
          </cell>
          <cell r="AM1490">
            <v>44195</v>
          </cell>
          <cell r="AN1490" t="str">
            <v>Yes</v>
          </cell>
          <cell r="AO1490">
            <v>0.9</v>
          </cell>
          <cell r="AP1490">
            <v>11340000</v>
          </cell>
          <cell r="AQ1490">
            <v>44336</v>
          </cell>
          <cell r="AR1490">
            <v>44336</v>
          </cell>
          <cell r="AS1490">
            <v>0</v>
          </cell>
          <cell r="AT1490">
            <v>0</v>
          </cell>
          <cell r="AX1490" t="str">
            <v>Yes</v>
          </cell>
          <cell r="AZ1490" t="str">
            <v>Y</v>
          </cell>
          <cell r="BA1490" t="str">
            <v>Yes</v>
          </cell>
        </row>
        <row r="1491">
          <cell r="A1491" t="str">
            <v>APR 21</v>
          </cell>
          <cell r="B1491">
            <v>1341</v>
          </cell>
          <cell r="C1491" t="str">
            <v>C49SZX20210117JY</v>
          </cell>
          <cell r="D1491" t="str">
            <v>精德鸿</v>
          </cell>
          <cell r="E1491" t="str">
            <v>YSM20R-2</v>
          </cell>
          <cell r="F1491" t="str">
            <v>#05357</v>
          </cell>
          <cell r="G1491" t="e">
            <v>#REF!</v>
          </cell>
          <cell r="H1491" t="e">
            <v>#REF!</v>
          </cell>
          <cell r="I1491" t="str">
            <v>L-&gt;R</v>
          </cell>
          <cell r="J1491" t="str">
            <v>No</v>
          </cell>
          <cell r="K1491">
            <v>1</v>
          </cell>
          <cell r="N1491">
            <v>44337</v>
          </cell>
          <cell r="O1491">
            <v>11116592</v>
          </cell>
          <cell r="P1491">
            <v>12600000</v>
          </cell>
          <cell r="Q1491">
            <v>44344</v>
          </cell>
          <cell r="R1491" t="str">
            <v>No</v>
          </cell>
          <cell r="S1491" t="str">
            <v>C49</v>
          </cell>
          <cell r="T1491" t="str">
            <v>SOUTH</v>
          </cell>
          <cell r="U1491" t="str">
            <v>深圳</v>
          </cell>
          <cell r="V1491" t="str">
            <v>SZ 深圳</v>
          </cell>
          <cell r="W1491" t="str">
            <v>JY</v>
          </cell>
          <cell r="X1491" t="str">
            <v>JPY</v>
          </cell>
          <cell r="Y1491">
            <v>12600000</v>
          </cell>
          <cell r="Z1491">
            <v>1</v>
          </cell>
          <cell r="AA1491">
            <v>12600000</v>
          </cell>
          <cell r="AB1491">
            <v>7.17E-2</v>
          </cell>
          <cell r="AC1491">
            <v>903420</v>
          </cell>
          <cell r="AD1491">
            <v>108410.4</v>
          </cell>
          <cell r="AE1491">
            <v>0.12</v>
          </cell>
          <cell r="AF1491">
            <v>44306</v>
          </cell>
          <cell r="AG1491" t="str">
            <v>DAP SZ</v>
          </cell>
          <cell r="AK1491"/>
          <cell r="AL1491"/>
          <cell r="AM1491">
            <v>44195</v>
          </cell>
          <cell r="AN1491" t="str">
            <v>Yes</v>
          </cell>
          <cell r="AO1491">
            <v>0.9</v>
          </cell>
          <cell r="AP1491">
            <v>11340000</v>
          </cell>
          <cell r="AQ1491">
            <v>44336</v>
          </cell>
          <cell r="AR1491">
            <v>44336</v>
          </cell>
          <cell r="AS1491">
            <v>0</v>
          </cell>
          <cell r="AT1491">
            <v>0</v>
          </cell>
          <cell r="AX1491" t="str">
            <v>Yes</v>
          </cell>
          <cell r="AZ1491" t="str">
            <v>Y</v>
          </cell>
          <cell r="BA1491" t="str">
            <v>Yes</v>
          </cell>
        </row>
        <row r="1492">
          <cell r="A1492" t="str">
            <v>APR 21</v>
          </cell>
          <cell r="B1492">
            <v>1342</v>
          </cell>
          <cell r="C1492" t="str">
            <v>C49SZX20210117JY</v>
          </cell>
          <cell r="D1492" t="str">
            <v>精德鸿</v>
          </cell>
          <cell r="E1492" t="str">
            <v>YSM10</v>
          </cell>
          <cell r="F1492" t="str">
            <v>#05357</v>
          </cell>
          <cell r="G1492" t="e">
            <v>#REF!</v>
          </cell>
          <cell r="H1492" t="e">
            <v>#REF!</v>
          </cell>
          <cell r="I1492" t="str">
            <v>L-&gt;R</v>
          </cell>
          <cell r="J1492" t="str">
            <v>MVC+ATS15</v>
          </cell>
          <cell r="K1492">
            <v>1</v>
          </cell>
          <cell r="N1492">
            <v>44337</v>
          </cell>
          <cell r="O1492">
            <v>11116592</v>
          </cell>
          <cell r="P1492">
            <v>9408000</v>
          </cell>
          <cell r="Q1492">
            <v>44344</v>
          </cell>
          <cell r="R1492" t="str">
            <v>No</v>
          </cell>
          <cell r="S1492" t="str">
            <v>C49</v>
          </cell>
          <cell r="T1492" t="str">
            <v>SOUTH</v>
          </cell>
          <cell r="U1492" t="str">
            <v>深圳</v>
          </cell>
          <cell r="V1492" t="str">
            <v>SZ 深圳</v>
          </cell>
          <cell r="W1492" t="str">
            <v>JY</v>
          </cell>
          <cell r="X1492" t="str">
            <v>JPY</v>
          </cell>
          <cell r="Y1492">
            <v>9408000</v>
          </cell>
          <cell r="Z1492">
            <v>1</v>
          </cell>
          <cell r="AA1492">
            <v>9408000</v>
          </cell>
          <cell r="AB1492">
            <v>7.17E-2</v>
          </cell>
          <cell r="AC1492">
            <v>674553.6</v>
          </cell>
          <cell r="AD1492">
            <v>80946.432000000001</v>
          </cell>
          <cell r="AE1492">
            <v>0.12</v>
          </cell>
          <cell r="AF1492">
            <v>44306</v>
          </cell>
          <cell r="AG1492" t="str">
            <v>DAP SZ</v>
          </cell>
          <cell r="AK1492"/>
          <cell r="AL1492"/>
          <cell r="AM1492">
            <v>44195</v>
          </cell>
          <cell r="AN1492" t="str">
            <v>Yes</v>
          </cell>
          <cell r="AO1492">
            <v>0.9</v>
          </cell>
          <cell r="AP1492">
            <v>8467200</v>
          </cell>
          <cell r="AQ1492">
            <v>44336</v>
          </cell>
          <cell r="AR1492">
            <v>44336</v>
          </cell>
          <cell r="AS1492">
            <v>0</v>
          </cell>
          <cell r="AT1492">
            <v>0</v>
          </cell>
          <cell r="AX1492" t="str">
            <v>Yes</v>
          </cell>
          <cell r="AZ1492" t="str">
            <v>Y</v>
          </cell>
          <cell r="BA1492" t="str">
            <v>Yes</v>
          </cell>
        </row>
        <row r="1493">
          <cell r="A1493" t="str">
            <v>APR 21</v>
          </cell>
          <cell r="B1493">
            <v>1343</v>
          </cell>
          <cell r="C1493" t="str">
            <v>C49SZX20210118R1JY</v>
          </cell>
          <cell r="D1493" t="str">
            <v>精德鸿</v>
          </cell>
          <cell r="E1493" t="str">
            <v>YSM20R-2</v>
          </cell>
          <cell r="F1493" t="str">
            <v>#05357</v>
          </cell>
          <cell r="G1493" t="e">
            <v>#REF!</v>
          </cell>
          <cell r="H1493" t="e">
            <v>#REF!</v>
          </cell>
          <cell r="I1493" t="str">
            <v>L-&gt;R</v>
          </cell>
          <cell r="J1493" t="str">
            <v>No</v>
          </cell>
          <cell r="K1493">
            <v>1</v>
          </cell>
          <cell r="N1493">
            <v>44748</v>
          </cell>
          <cell r="O1493">
            <v>11116780</v>
          </cell>
          <cell r="P1493">
            <v>15220000</v>
          </cell>
          <cell r="Q1493">
            <v>44764</v>
          </cell>
          <cell r="R1493" t="str">
            <v>No</v>
          </cell>
          <cell r="S1493" t="str">
            <v>C49</v>
          </cell>
          <cell r="T1493" t="str">
            <v>SOUTH</v>
          </cell>
          <cell r="U1493" t="str">
            <v>深圳</v>
          </cell>
          <cell r="V1493" t="str">
            <v>SZ 深圳</v>
          </cell>
          <cell r="W1493" t="str">
            <v>JY</v>
          </cell>
          <cell r="X1493" t="str">
            <v>JPY</v>
          </cell>
          <cell r="Y1493">
            <v>15220000</v>
          </cell>
          <cell r="Z1493">
            <v>1</v>
          </cell>
          <cell r="AA1493">
            <v>15220000</v>
          </cell>
          <cell r="AB1493">
            <v>7.17E-2</v>
          </cell>
          <cell r="AC1493">
            <v>1091274</v>
          </cell>
          <cell r="AD1493">
            <v>130952.87999999999</v>
          </cell>
          <cell r="AE1493">
            <v>0.12</v>
          </cell>
          <cell r="AF1493">
            <v>44306</v>
          </cell>
          <cell r="AG1493" t="str">
            <v>DAP SZ</v>
          </cell>
          <cell r="AK1493" t="str">
            <v>Agree</v>
          </cell>
          <cell r="AL1493">
            <v>3331800</v>
          </cell>
          <cell r="AM1493">
            <v>44195</v>
          </cell>
          <cell r="AN1493" t="str">
            <v>Yes</v>
          </cell>
          <cell r="AO1493">
            <v>0.9</v>
          </cell>
          <cell r="AP1493">
            <v>13698000</v>
          </cell>
          <cell r="AQ1493">
            <v>44742</v>
          </cell>
          <cell r="AR1493">
            <v>44742</v>
          </cell>
          <cell r="AS1493">
            <v>0</v>
          </cell>
          <cell r="AT1493">
            <v>0</v>
          </cell>
          <cell r="AX1493" t="str">
            <v>Yes</v>
          </cell>
          <cell r="AZ1493" t="str">
            <v>Y</v>
          </cell>
          <cell r="BA1493" t="str">
            <v>Yes</v>
          </cell>
        </row>
        <row r="1494">
          <cell r="A1494" t="str">
            <v>APR 21</v>
          </cell>
          <cell r="B1494">
            <v>1344</v>
          </cell>
          <cell r="C1494" t="str">
            <v>C49SZX20210118JY</v>
          </cell>
          <cell r="D1494" t="str">
            <v>精德鸿</v>
          </cell>
          <cell r="E1494" t="str">
            <v>YSM20R-2</v>
          </cell>
          <cell r="F1494" t="str">
            <v>#05357</v>
          </cell>
          <cell r="G1494" t="e">
            <v>#REF!</v>
          </cell>
          <cell r="H1494" t="e">
            <v>#REF!</v>
          </cell>
          <cell r="I1494" t="str">
            <v>L-&gt;R</v>
          </cell>
          <cell r="J1494" t="str">
            <v>No</v>
          </cell>
          <cell r="K1494">
            <v>1</v>
          </cell>
          <cell r="L1494"/>
          <cell r="N1494"/>
          <cell r="O1494"/>
          <cell r="P1494"/>
          <cell r="Q1494"/>
          <cell r="R1494" t="str">
            <v>No</v>
          </cell>
          <cell r="S1494" t="str">
            <v>C49</v>
          </cell>
          <cell r="T1494" t="str">
            <v>SOUTH</v>
          </cell>
          <cell r="U1494" t="str">
            <v>深圳</v>
          </cell>
          <cell r="V1494" t="str">
            <v>SZ 深圳</v>
          </cell>
          <cell r="W1494" t="str">
            <v>JY</v>
          </cell>
          <cell r="X1494" t="str">
            <v>JPY</v>
          </cell>
          <cell r="Y1494">
            <v>12600000</v>
          </cell>
          <cell r="Z1494">
            <v>1</v>
          </cell>
          <cell r="AA1494">
            <v>12600000</v>
          </cell>
          <cell r="AB1494">
            <v>7.17E-2</v>
          </cell>
          <cell r="AC1494">
            <v>903420</v>
          </cell>
          <cell r="AD1494">
            <v>108410.4</v>
          </cell>
          <cell r="AE1494">
            <v>0.12</v>
          </cell>
          <cell r="AF1494">
            <v>44306</v>
          </cell>
          <cell r="AG1494" t="str">
            <v>DAP SZ</v>
          </cell>
          <cell r="AI1494"/>
          <cell r="AJ1494"/>
          <cell r="AK1494"/>
          <cell r="AL1494"/>
          <cell r="AM1494">
            <v>44195</v>
          </cell>
          <cell r="AN1494" t="str">
            <v>Yes</v>
          </cell>
          <cell r="AO1494">
            <v>0.9</v>
          </cell>
          <cell r="AP1494">
            <v>11340000</v>
          </cell>
          <cell r="AQ1494"/>
          <cell r="AR1494"/>
          <cell r="AS1494">
            <v>0</v>
          </cell>
          <cell r="AT1494">
            <v>0</v>
          </cell>
          <cell r="AV1494"/>
          <cell r="AX1494"/>
          <cell r="AY1494"/>
          <cell r="AZ1494"/>
          <cell r="BA1494"/>
        </row>
        <row r="1495">
          <cell r="A1495" t="str">
            <v>APR 21</v>
          </cell>
          <cell r="B1495">
            <v>1345</v>
          </cell>
          <cell r="C1495" t="str">
            <v>C49SZX20210118JY</v>
          </cell>
          <cell r="D1495" t="str">
            <v>精德鸿</v>
          </cell>
          <cell r="E1495" t="str">
            <v>YSM10</v>
          </cell>
          <cell r="F1495" t="str">
            <v>#05357</v>
          </cell>
          <cell r="G1495" t="e">
            <v>#REF!</v>
          </cell>
          <cell r="H1495" t="e">
            <v>#REF!</v>
          </cell>
          <cell r="I1495" t="str">
            <v>L-&gt;R</v>
          </cell>
          <cell r="J1495" t="str">
            <v>MVC+ATS15</v>
          </cell>
          <cell r="K1495">
            <v>1</v>
          </cell>
          <cell r="L1495"/>
          <cell r="N1495"/>
          <cell r="O1495"/>
          <cell r="P1495"/>
          <cell r="Q1495"/>
          <cell r="R1495" t="str">
            <v>No</v>
          </cell>
          <cell r="S1495" t="str">
            <v>C49</v>
          </cell>
          <cell r="T1495" t="str">
            <v>SOUTH</v>
          </cell>
          <cell r="U1495" t="str">
            <v>深圳</v>
          </cell>
          <cell r="V1495" t="str">
            <v>SZ 深圳</v>
          </cell>
          <cell r="W1495" t="str">
            <v>JY</v>
          </cell>
          <cell r="X1495" t="str">
            <v>JPY</v>
          </cell>
          <cell r="Y1495">
            <v>8958000</v>
          </cell>
          <cell r="Z1495">
            <v>1</v>
          </cell>
          <cell r="AA1495">
            <v>8958000</v>
          </cell>
          <cell r="AB1495">
            <v>7.17E-2</v>
          </cell>
          <cell r="AC1495">
            <v>642288.6</v>
          </cell>
          <cell r="AD1495">
            <v>77074.631999999998</v>
          </cell>
          <cell r="AE1495">
            <v>0.12</v>
          </cell>
          <cell r="AF1495">
            <v>44306</v>
          </cell>
          <cell r="AG1495" t="str">
            <v>DAP SZ</v>
          </cell>
          <cell r="AI1495"/>
          <cell r="AJ1495"/>
          <cell r="AK1495"/>
          <cell r="AL1495"/>
          <cell r="AM1495">
            <v>44195</v>
          </cell>
          <cell r="AN1495" t="str">
            <v>Yes</v>
          </cell>
          <cell r="AO1495">
            <v>0.9</v>
          </cell>
          <cell r="AP1495">
            <v>8062200</v>
          </cell>
          <cell r="AQ1495"/>
          <cell r="AR1495"/>
          <cell r="AS1495">
            <v>0</v>
          </cell>
          <cell r="AT1495">
            <v>0</v>
          </cell>
          <cell r="AV1495"/>
          <cell r="AX1495"/>
          <cell r="AY1495"/>
          <cell r="AZ1495"/>
          <cell r="BA1495"/>
        </row>
        <row r="1496">
          <cell r="A1496" t="str">
            <v>APR 21</v>
          </cell>
          <cell r="B1496">
            <v>1346</v>
          </cell>
          <cell r="C1496" t="str">
            <v>C49SZX20210120R1JY</v>
          </cell>
          <cell r="D1496" t="str">
            <v>海松微(此相机是C49SZX20210062JY相机）</v>
          </cell>
          <cell r="E1496" t="str">
            <v>YSM20R-2</v>
          </cell>
          <cell r="F1496" t="str">
            <v>#03950</v>
          </cell>
          <cell r="G1496" t="e">
            <v>#REF!</v>
          </cell>
          <cell r="H1496" t="e">
            <v>#REF!</v>
          </cell>
          <cell r="I1496" t="str">
            <v>L-&gt;R</v>
          </cell>
          <cell r="J1496" t="str">
            <v>No</v>
          </cell>
          <cell r="K1496">
            <v>1</v>
          </cell>
          <cell r="N1496">
            <v>44428</v>
          </cell>
          <cell r="O1496">
            <v>11116638</v>
          </cell>
          <cell r="P1496">
            <v>13612000</v>
          </cell>
          <cell r="Q1496">
            <v>44431</v>
          </cell>
          <cell r="R1496" t="str">
            <v>No</v>
          </cell>
          <cell r="S1496" t="str">
            <v>C49</v>
          </cell>
          <cell r="T1496" t="str">
            <v>SOUTH</v>
          </cell>
          <cell r="U1496" t="str">
            <v>深圳</v>
          </cell>
          <cell r="V1496" t="str">
            <v>SZ 深圳</v>
          </cell>
          <cell r="W1496" t="str">
            <v>JY</v>
          </cell>
          <cell r="X1496" t="str">
            <v>JPY</v>
          </cell>
          <cell r="Y1496">
            <v>13612000</v>
          </cell>
          <cell r="Z1496">
            <v>1</v>
          </cell>
          <cell r="AA1496">
            <v>13612000</v>
          </cell>
          <cell r="AB1496">
            <v>7.17E-2</v>
          </cell>
          <cell r="AC1496">
            <v>975980.4</v>
          </cell>
          <cell r="AD1496">
            <v>117117.648</v>
          </cell>
          <cell r="AE1496">
            <v>0.12</v>
          </cell>
          <cell r="AF1496">
            <v>44306</v>
          </cell>
          <cell r="AG1496" t="str">
            <v>DAP SZ</v>
          </cell>
          <cell r="AK1496" t="str">
            <v>agree</v>
          </cell>
          <cell r="AL1496">
            <v>827609</v>
          </cell>
          <cell r="AM1496">
            <v>44313</v>
          </cell>
          <cell r="AN1496" t="str">
            <v>Yes</v>
          </cell>
          <cell r="AO1496">
            <v>0.9</v>
          </cell>
          <cell r="AP1496">
            <v>12250800</v>
          </cell>
          <cell r="AQ1496">
            <v>44426</v>
          </cell>
          <cell r="AR1496">
            <v>44426</v>
          </cell>
          <cell r="AS1496">
            <v>0</v>
          </cell>
          <cell r="AT1496">
            <v>0</v>
          </cell>
          <cell r="AX1496" t="str">
            <v>Yes</v>
          </cell>
          <cell r="AZ1496" t="str">
            <v>Y</v>
          </cell>
          <cell r="BA1496" t="str">
            <v>Yes</v>
          </cell>
        </row>
        <row r="1497">
          <cell r="A1497" t="str">
            <v>APR 21</v>
          </cell>
          <cell r="B1497">
            <v>1347</v>
          </cell>
          <cell r="C1497" t="str">
            <v>C49SZX20210127JL</v>
          </cell>
          <cell r="D1497" t="str">
            <v>同基</v>
          </cell>
          <cell r="E1497" t="str">
            <v>YSM20R-2</v>
          </cell>
          <cell r="F1497" t="str">
            <v>#03480</v>
          </cell>
          <cell r="G1497" t="e">
            <v>#REF!</v>
          </cell>
          <cell r="H1497" t="e">
            <v>#REF!</v>
          </cell>
          <cell r="I1497" t="str">
            <v>L-&gt;R</v>
          </cell>
          <cell r="J1497" t="str">
            <v>No</v>
          </cell>
          <cell r="K1497">
            <v>1</v>
          </cell>
          <cell r="N1497">
            <v>44333</v>
          </cell>
          <cell r="O1497">
            <v>11100484</v>
          </cell>
          <cell r="P1497">
            <v>760000</v>
          </cell>
          <cell r="Q1497">
            <v>44343</v>
          </cell>
          <cell r="R1497" t="str">
            <v>No</v>
          </cell>
          <cell r="S1497" t="str">
            <v>C49</v>
          </cell>
          <cell r="T1497" t="str">
            <v>SOUTH</v>
          </cell>
          <cell r="U1497" t="str">
            <v>深圳</v>
          </cell>
          <cell r="V1497" t="str">
            <v>SZ 深圳</v>
          </cell>
          <cell r="W1497" t="str">
            <v>JL</v>
          </cell>
          <cell r="X1497" t="str">
            <v>RMB</v>
          </cell>
          <cell r="Y1497">
            <v>760000</v>
          </cell>
          <cell r="Z1497">
            <v>1.1299999999999999</v>
          </cell>
          <cell r="AA1497">
            <v>760000</v>
          </cell>
          <cell r="AB1497">
            <v>1.18</v>
          </cell>
          <cell r="AC1497">
            <v>793628.31858407077</v>
          </cell>
          <cell r="AD1497">
            <v>95235.398230088496</v>
          </cell>
          <cell r="AE1497">
            <v>0.12</v>
          </cell>
          <cell r="AF1497">
            <v>44308</v>
          </cell>
          <cell r="AG1497" t="str">
            <v>DDP SZ</v>
          </cell>
          <cell r="AK1497" t="str">
            <v>agree</v>
          </cell>
          <cell r="AL1497">
            <v>50000</v>
          </cell>
          <cell r="AM1497">
            <v>44309</v>
          </cell>
          <cell r="AN1497" t="str">
            <v>Yes</v>
          </cell>
          <cell r="AO1497">
            <v>0.8</v>
          </cell>
          <cell r="AP1497">
            <v>608000</v>
          </cell>
          <cell r="AQ1497">
            <v>44330</v>
          </cell>
          <cell r="AR1497">
            <v>44330</v>
          </cell>
          <cell r="AS1497">
            <v>0</v>
          </cell>
          <cell r="AT1497">
            <v>0</v>
          </cell>
          <cell r="AX1497" t="str">
            <v>Yes</v>
          </cell>
          <cell r="AZ1497" t="str">
            <v>Y</v>
          </cell>
          <cell r="BA1497" t="str">
            <v>Yes</v>
          </cell>
        </row>
        <row r="1498">
          <cell r="A1498" t="str">
            <v>APR 21</v>
          </cell>
          <cell r="B1498">
            <v>1348</v>
          </cell>
          <cell r="C1498" t="str">
            <v>C49SZX20210128SS</v>
          </cell>
          <cell r="D1498" t="str">
            <v>嘉兴</v>
          </cell>
          <cell r="E1498" t="str">
            <v>YSM10</v>
          </cell>
          <cell r="F1498" t="str">
            <v>#03672</v>
          </cell>
          <cell r="G1498" t="e">
            <v>#REF!</v>
          </cell>
          <cell r="H1498" t="e">
            <v>#REF!</v>
          </cell>
          <cell r="I1498" t="str">
            <v>L-&gt;R</v>
          </cell>
          <cell r="J1498" t="str">
            <v>MVC</v>
          </cell>
          <cell r="K1498">
            <v>1</v>
          </cell>
          <cell r="L1498"/>
          <cell r="N1498"/>
          <cell r="O1498"/>
          <cell r="P1498"/>
          <cell r="Q1498"/>
          <cell r="R1498" t="str">
            <v>No</v>
          </cell>
          <cell r="S1498" t="str">
            <v>C49</v>
          </cell>
          <cell r="T1498" t="str">
            <v>SOUTH</v>
          </cell>
          <cell r="U1498" t="str">
            <v>深圳</v>
          </cell>
          <cell r="V1498" t="str">
            <v>SZ 深圳</v>
          </cell>
          <cell r="W1498" t="str">
            <v>SS</v>
          </cell>
          <cell r="X1498" t="str">
            <v>JPY</v>
          </cell>
          <cell r="Y1498">
            <v>8600000</v>
          </cell>
          <cell r="Z1498">
            <v>1</v>
          </cell>
          <cell r="AA1498">
            <v>8600000</v>
          </cell>
          <cell r="AB1498">
            <v>7.17E-2</v>
          </cell>
          <cell r="AC1498">
            <v>616620</v>
          </cell>
          <cell r="AD1498">
            <v>73994.399999999994</v>
          </cell>
          <cell r="AE1498">
            <v>0.12</v>
          </cell>
          <cell r="AF1498">
            <v>44309</v>
          </cell>
          <cell r="AG1498" t="str">
            <v>DAP SZ</v>
          </cell>
          <cell r="AI1498">
            <v>50000</v>
          </cell>
          <cell r="AJ1498">
            <v>44328</v>
          </cell>
          <cell r="AK1498">
            <v>0.1</v>
          </cell>
          <cell r="AL1498">
            <v>860000</v>
          </cell>
          <cell r="AM1498"/>
          <cell r="AN1498" t="str">
            <v>Yes</v>
          </cell>
          <cell r="AO1498">
            <v>0.9</v>
          </cell>
          <cell r="AP1498">
            <v>7740000</v>
          </cell>
          <cell r="AQ1498"/>
          <cell r="AR1498"/>
          <cell r="AS1498">
            <v>0</v>
          </cell>
          <cell r="AT1498">
            <v>0</v>
          </cell>
          <cell r="AV1498"/>
          <cell r="AX1498"/>
          <cell r="AY1498"/>
          <cell r="AZ1498"/>
          <cell r="BA1498"/>
        </row>
        <row r="1499">
          <cell r="A1499" t="str">
            <v>APR 21</v>
          </cell>
          <cell r="B1499">
            <v>1349</v>
          </cell>
          <cell r="C1499" t="str">
            <v>C49SZX20210128SS</v>
          </cell>
          <cell r="D1499" t="str">
            <v>嘉兴</v>
          </cell>
          <cell r="E1499" t="str">
            <v>YSM20R-2</v>
          </cell>
          <cell r="F1499" t="str">
            <v>#03672</v>
          </cell>
          <cell r="G1499" t="e">
            <v>#REF!</v>
          </cell>
          <cell r="H1499" t="e">
            <v>#REF!</v>
          </cell>
          <cell r="I1499" t="str">
            <v>L-&gt;R</v>
          </cell>
          <cell r="J1499" t="str">
            <v>No</v>
          </cell>
          <cell r="K1499">
            <v>1</v>
          </cell>
          <cell r="L1499"/>
          <cell r="N1499"/>
          <cell r="O1499"/>
          <cell r="P1499"/>
          <cell r="Q1499"/>
          <cell r="R1499" t="str">
            <v>No</v>
          </cell>
          <cell r="S1499" t="str">
            <v>C49</v>
          </cell>
          <cell r="T1499" t="str">
            <v>SOUTH</v>
          </cell>
          <cell r="U1499" t="str">
            <v>深圳</v>
          </cell>
          <cell r="V1499" t="str">
            <v>SZ 深圳</v>
          </cell>
          <cell r="W1499" t="str">
            <v>SS</v>
          </cell>
          <cell r="X1499" t="str">
            <v>JPY</v>
          </cell>
          <cell r="Y1499">
            <v>12000000</v>
          </cell>
          <cell r="Z1499">
            <v>1</v>
          </cell>
          <cell r="AA1499">
            <v>12000000</v>
          </cell>
          <cell r="AB1499">
            <v>7.17E-2</v>
          </cell>
          <cell r="AC1499">
            <v>860400</v>
          </cell>
          <cell r="AD1499">
            <v>103248</v>
          </cell>
          <cell r="AE1499">
            <v>0.12</v>
          </cell>
          <cell r="AF1499">
            <v>44309</v>
          </cell>
          <cell r="AG1499" t="str">
            <v>DAP SZ</v>
          </cell>
          <cell r="AI1499"/>
          <cell r="AJ1499"/>
          <cell r="AK1499">
            <v>0.1</v>
          </cell>
          <cell r="AL1499">
            <v>1200000</v>
          </cell>
          <cell r="AM1499"/>
          <cell r="AN1499" t="str">
            <v>Yes</v>
          </cell>
          <cell r="AO1499">
            <v>0.9</v>
          </cell>
          <cell r="AP1499">
            <v>10800000</v>
          </cell>
          <cell r="AQ1499"/>
          <cell r="AR1499"/>
          <cell r="AS1499">
            <v>0</v>
          </cell>
          <cell r="AT1499">
            <v>0</v>
          </cell>
          <cell r="AV1499"/>
          <cell r="AX1499"/>
          <cell r="AY1499"/>
          <cell r="AZ1499"/>
          <cell r="BA1499"/>
        </row>
        <row r="1500">
          <cell r="A1500" t="str">
            <v>APR 21</v>
          </cell>
          <cell r="B1500">
            <v>1350</v>
          </cell>
          <cell r="C1500" t="str">
            <v>C49SZX20210124JL</v>
          </cell>
          <cell r="D1500" t="str">
            <v>小婉牛</v>
          </cell>
          <cell r="E1500" t="str">
            <v>YSM10</v>
          </cell>
          <cell r="I1500" t="str">
            <v>L-&gt;R</v>
          </cell>
          <cell r="J1500" t="str">
            <v>MVC</v>
          </cell>
          <cell r="K1500">
            <v>1</v>
          </cell>
          <cell r="N1500">
            <v>44354</v>
          </cell>
          <cell r="O1500">
            <v>11116598</v>
          </cell>
          <cell r="P1500">
            <v>9090000</v>
          </cell>
          <cell r="Q1500">
            <v>44354</v>
          </cell>
          <cell r="R1500" t="str">
            <v>Yes</v>
          </cell>
          <cell r="S1500" t="str">
            <v>C49</v>
          </cell>
          <cell r="T1500" t="str">
            <v>SOUTH</v>
          </cell>
          <cell r="U1500" t="str">
            <v>深圳</v>
          </cell>
          <cell r="V1500" t="str">
            <v>SZ 深圳</v>
          </cell>
          <cell r="W1500" t="str">
            <v>JL</v>
          </cell>
          <cell r="X1500" t="str">
            <v>JPY</v>
          </cell>
          <cell r="Y1500">
            <v>9090000</v>
          </cell>
          <cell r="Z1500">
            <v>1</v>
          </cell>
          <cell r="AA1500">
            <v>9090000</v>
          </cell>
          <cell r="AB1500">
            <v>7.17E-2</v>
          </cell>
          <cell r="AC1500">
            <v>651753</v>
          </cell>
          <cell r="AD1500">
            <v>78210.36</v>
          </cell>
          <cell r="AE1500">
            <v>0.12</v>
          </cell>
          <cell r="AF1500">
            <v>44308</v>
          </cell>
          <cell r="AG1500" t="str">
            <v>DAP SZ</v>
          </cell>
          <cell r="AK1500">
            <v>0.3</v>
          </cell>
          <cell r="AL1500">
            <v>2727000</v>
          </cell>
          <cell r="AM1500">
            <v>44312</v>
          </cell>
          <cell r="AN1500" t="str">
            <v>Yes</v>
          </cell>
          <cell r="AO1500">
            <v>0.7</v>
          </cell>
          <cell r="AP1500">
            <v>6363000</v>
          </cell>
          <cell r="AS1500">
            <v>0</v>
          </cell>
          <cell r="AT1500">
            <v>0</v>
          </cell>
          <cell r="AX1500" t="str">
            <v>Yes</v>
          </cell>
          <cell r="AZ1500" t="str">
            <v>Y</v>
          </cell>
          <cell r="BA1500" t="str">
            <v>Yes</v>
          </cell>
        </row>
        <row r="1501">
          <cell r="A1501" t="str">
            <v>APR 21</v>
          </cell>
          <cell r="B1501">
            <v>1351</v>
          </cell>
          <cell r="C1501" t="str">
            <v>C49SZX20210123JY</v>
          </cell>
          <cell r="D1501" t="str">
            <v>四方信达</v>
          </cell>
          <cell r="E1501" t="str">
            <v>YSM10</v>
          </cell>
          <cell r="I1501" t="str">
            <v>L-&gt;R</v>
          </cell>
          <cell r="J1501" t="str">
            <v>MVC</v>
          </cell>
          <cell r="K1501">
            <v>1</v>
          </cell>
          <cell r="N1501">
            <v>44343</v>
          </cell>
          <cell r="O1501">
            <v>11116590</v>
          </cell>
          <cell r="P1501">
            <v>7000000</v>
          </cell>
          <cell r="Q1501">
            <v>44344</v>
          </cell>
          <cell r="R1501" t="str">
            <v>No</v>
          </cell>
          <cell r="S1501" t="str">
            <v>C49</v>
          </cell>
          <cell r="T1501" t="str">
            <v>SOUTH</v>
          </cell>
          <cell r="U1501" t="str">
            <v>深圳</v>
          </cell>
          <cell r="V1501" t="str">
            <v>SZ 深圳</v>
          </cell>
          <cell r="W1501" t="str">
            <v>JY</v>
          </cell>
          <cell r="X1501" t="str">
            <v>JPY</v>
          </cell>
          <cell r="Y1501">
            <v>7000000</v>
          </cell>
          <cell r="Z1501">
            <v>1</v>
          </cell>
          <cell r="AA1501">
            <v>7000000</v>
          </cell>
          <cell r="AB1501">
            <v>7.17E-2</v>
          </cell>
          <cell r="AC1501">
            <v>501900</v>
          </cell>
          <cell r="AD1501">
            <v>60228</v>
          </cell>
          <cell r="AE1501">
            <v>0.12</v>
          </cell>
          <cell r="AF1501">
            <v>44313</v>
          </cell>
          <cell r="AG1501" t="str">
            <v>DAP SZ</v>
          </cell>
          <cell r="AK1501">
            <v>0.1</v>
          </cell>
          <cell r="AL1501">
            <v>700000</v>
          </cell>
          <cell r="AM1501">
            <v>44316</v>
          </cell>
          <cell r="AN1501" t="str">
            <v>Yes</v>
          </cell>
          <cell r="AO1501">
            <v>0.9</v>
          </cell>
          <cell r="AP1501">
            <v>6300000</v>
          </cell>
          <cell r="AQ1501">
            <v>44330</v>
          </cell>
          <cell r="AR1501">
            <v>44330</v>
          </cell>
          <cell r="AS1501">
            <v>0</v>
          </cell>
          <cell r="AT1501">
            <v>0</v>
          </cell>
          <cell r="AX1501" t="str">
            <v>Yes</v>
          </cell>
          <cell r="AZ1501" t="str">
            <v>Y</v>
          </cell>
          <cell r="BA1501" t="str">
            <v>Yes</v>
          </cell>
        </row>
        <row r="1502">
          <cell r="A1502" t="str">
            <v>APR 21</v>
          </cell>
          <cell r="B1502">
            <v>1352</v>
          </cell>
          <cell r="C1502" t="str">
            <v>C49SZX20210123JY</v>
          </cell>
          <cell r="D1502" t="str">
            <v>四方信达</v>
          </cell>
          <cell r="E1502" t="str">
            <v>YSM10</v>
          </cell>
          <cell r="I1502" t="str">
            <v>L-&gt;R</v>
          </cell>
          <cell r="J1502" t="str">
            <v>MVC</v>
          </cell>
          <cell r="K1502">
            <v>1</v>
          </cell>
          <cell r="N1502">
            <v>44354</v>
          </cell>
          <cell r="O1502">
            <v>11116601</v>
          </cell>
          <cell r="P1502">
            <v>7000000</v>
          </cell>
          <cell r="Q1502">
            <v>44358</v>
          </cell>
          <cell r="R1502" t="str">
            <v>No</v>
          </cell>
          <cell r="S1502" t="str">
            <v>C49</v>
          </cell>
          <cell r="T1502" t="str">
            <v>SOUTH</v>
          </cell>
          <cell r="U1502" t="str">
            <v>深圳</v>
          </cell>
          <cell r="V1502" t="str">
            <v>SZ 深圳</v>
          </cell>
          <cell r="W1502" t="str">
            <v>JY</v>
          </cell>
          <cell r="X1502" t="str">
            <v>JPY</v>
          </cell>
          <cell r="Y1502">
            <v>7000000</v>
          </cell>
          <cell r="Z1502">
            <v>1</v>
          </cell>
          <cell r="AA1502">
            <v>7000000</v>
          </cell>
          <cell r="AB1502">
            <v>7.17E-2</v>
          </cell>
          <cell r="AC1502">
            <v>501900</v>
          </cell>
          <cell r="AD1502">
            <v>60228</v>
          </cell>
          <cell r="AE1502">
            <v>0.12</v>
          </cell>
          <cell r="AF1502">
            <v>44313</v>
          </cell>
          <cell r="AG1502" t="str">
            <v>DAP SZ</v>
          </cell>
          <cell r="AK1502">
            <v>0.1</v>
          </cell>
          <cell r="AL1502">
            <v>700000</v>
          </cell>
          <cell r="AM1502">
            <v>44316</v>
          </cell>
          <cell r="AN1502" t="str">
            <v>Yes</v>
          </cell>
          <cell r="AO1502">
            <v>0.9</v>
          </cell>
          <cell r="AP1502">
            <v>6300000</v>
          </cell>
          <cell r="AQ1502">
            <v>44351</v>
          </cell>
          <cell r="AR1502">
            <v>44351</v>
          </cell>
          <cell r="AS1502">
            <v>0</v>
          </cell>
          <cell r="AT1502">
            <v>0</v>
          </cell>
          <cell r="AX1502" t="str">
            <v>Yes</v>
          </cell>
          <cell r="AZ1502" t="str">
            <v>Y</v>
          </cell>
          <cell r="BA1502" t="str">
            <v>Yes</v>
          </cell>
        </row>
        <row r="1503">
          <cell r="A1503" t="str">
            <v>APR 21</v>
          </cell>
          <cell r="B1503">
            <v>1353</v>
          </cell>
          <cell r="C1503" t="str">
            <v>C49SZX20210132VG</v>
          </cell>
          <cell r="D1503" t="str">
            <v>睿昌</v>
          </cell>
          <cell r="E1503" t="str">
            <v>YSM10</v>
          </cell>
          <cell r="I1503" t="str">
            <v>L-&gt;R</v>
          </cell>
          <cell r="J1503" t="str">
            <v>MVC</v>
          </cell>
          <cell r="K1503">
            <v>1</v>
          </cell>
          <cell r="N1503">
            <v>44571</v>
          </cell>
          <cell r="O1503">
            <v>11116690</v>
          </cell>
          <cell r="P1503">
            <v>8300000</v>
          </cell>
          <cell r="Q1503">
            <v>44568</v>
          </cell>
          <cell r="R1503" t="str">
            <v>Yes</v>
          </cell>
          <cell r="S1503" t="str">
            <v>C49</v>
          </cell>
          <cell r="T1503" t="str">
            <v>SOUTH</v>
          </cell>
          <cell r="U1503" t="str">
            <v>深圳</v>
          </cell>
          <cell r="V1503" t="str">
            <v>SZ 深圳</v>
          </cell>
          <cell r="W1503" t="str">
            <v>VG</v>
          </cell>
          <cell r="X1503" t="str">
            <v>JPY</v>
          </cell>
          <cell r="Y1503">
            <v>8300000</v>
          </cell>
          <cell r="Z1503">
            <v>1</v>
          </cell>
          <cell r="AA1503">
            <v>8300000</v>
          </cell>
          <cell r="AB1503">
            <v>7.17E-2</v>
          </cell>
          <cell r="AC1503">
            <v>595110</v>
          </cell>
          <cell r="AD1503">
            <v>71413.2</v>
          </cell>
          <cell r="AE1503">
            <v>0.12</v>
          </cell>
          <cell r="AF1503">
            <v>44313</v>
          </cell>
          <cell r="AG1503" t="str">
            <v>DAP SZ</v>
          </cell>
          <cell r="AK1503">
            <v>0.1</v>
          </cell>
          <cell r="AL1503">
            <v>830000</v>
          </cell>
          <cell r="AM1503">
            <v>44328</v>
          </cell>
          <cell r="AN1503" t="str">
            <v>Yes</v>
          </cell>
          <cell r="AO1503">
            <v>0.9</v>
          </cell>
          <cell r="AP1503">
            <v>7470000</v>
          </cell>
          <cell r="AQ1503">
            <v>44567</v>
          </cell>
          <cell r="AR1503">
            <v>44567</v>
          </cell>
          <cell r="AS1503">
            <v>0</v>
          </cell>
          <cell r="AT1503">
            <v>0</v>
          </cell>
          <cell r="AX1503" t="str">
            <v>Yes</v>
          </cell>
          <cell r="AZ1503" t="str">
            <v>Y</v>
          </cell>
          <cell r="BA1503" t="str">
            <v>Yes</v>
          </cell>
        </row>
        <row r="1504">
          <cell r="A1504" t="str">
            <v>APR 21</v>
          </cell>
          <cell r="B1504">
            <v>1354</v>
          </cell>
          <cell r="C1504" t="str">
            <v>C49SZX20210133EC</v>
          </cell>
          <cell r="D1504" t="str">
            <v>海红天远</v>
          </cell>
          <cell r="E1504" t="str">
            <v>YSM20WR-2</v>
          </cell>
          <cell r="F1504" t="str">
            <v>#04726</v>
          </cell>
          <cell r="G1504" t="e">
            <v>#REF!</v>
          </cell>
          <cell r="H1504" t="e">
            <v>#REF!</v>
          </cell>
          <cell r="I1504" t="str">
            <v>L-&gt;R</v>
          </cell>
          <cell r="J1504" t="str">
            <v>cATS10+MVC(F&amp;R)+Feeder Carriage</v>
          </cell>
          <cell r="K1504">
            <v>1</v>
          </cell>
          <cell r="N1504">
            <v>44530</v>
          </cell>
          <cell r="O1504">
            <v>11116668</v>
          </cell>
          <cell r="P1504">
            <v>18600000</v>
          </cell>
          <cell r="Q1504">
            <v>44526</v>
          </cell>
          <cell r="R1504" t="str">
            <v>No</v>
          </cell>
          <cell r="S1504" t="str">
            <v>C49</v>
          </cell>
          <cell r="T1504" t="str">
            <v>SOUTH</v>
          </cell>
          <cell r="U1504" t="str">
            <v>深圳</v>
          </cell>
          <cell r="V1504" t="str">
            <v>SZ 深圳</v>
          </cell>
          <cell r="W1504" t="str">
            <v>EC</v>
          </cell>
          <cell r="X1504" t="str">
            <v>JPY</v>
          </cell>
          <cell r="Y1504">
            <v>18600000</v>
          </cell>
          <cell r="Z1504">
            <v>1</v>
          </cell>
          <cell r="AA1504">
            <v>18600000</v>
          </cell>
          <cell r="AB1504">
            <v>7.17E-2</v>
          </cell>
          <cell r="AC1504">
            <v>1333620</v>
          </cell>
          <cell r="AD1504">
            <v>160034.4</v>
          </cell>
          <cell r="AE1504">
            <v>0.12</v>
          </cell>
          <cell r="AF1504">
            <v>44314</v>
          </cell>
          <cell r="AG1504" t="str">
            <v>CIF HK</v>
          </cell>
          <cell r="AK1504">
            <v>0.2</v>
          </cell>
          <cell r="AL1504">
            <v>3720000</v>
          </cell>
          <cell r="AM1504">
            <v>44315</v>
          </cell>
          <cell r="AN1504" t="str">
            <v>Yes</v>
          </cell>
          <cell r="AO1504">
            <v>0.8</v>
          </cell>
          <cell r="AP1504">
            <v>14880000</v>
          </cell>
          <cell r="AQ1504">
            <v>44518</v>
          </cell>
          <cell r="AR1504">
            <v>44518</v>
          </cell>
          <cell r="AS1504">
            <v>0</v>
          </cell>
          <cell r="AT1504">
            <v>0</v>
          </cell>
          <cell r="AX1504" t="str">
            <v>Yes</v>
          </cell>
          <cell r="AZ1504" t="str">
            <v>Y</v>
          </cell>
          <cell r="BA1504" t="str">
            <v>Yes</v>
          </cell>
        </row>
        <row r="1505">
          <cell r="A1505" t="str">
            <v>APR 21</v>
          </cell>
          <cell r="B1505">
            <v>1355</v>
          </cell>
          <cell r="C1505" t="str">
            <v>C49SZX20210133EC</v>
          </cell>
          <cell r="D1505" t="str">
            <v>海红天远</v>
          </cell>
          <cell r="E1505" t="str">
            <v>YSM20WR-2</v>
          </cell>
          <cell r="F1505" t="str">
            <v>#04726</v>
          </cell>
          <cell r="G1505" t="e">
            <v>#REF!</v>
          </cell>
          <cell r="H1505" t="e">
            <v>#REF!</v>
          </cell>
          <cell r="I1505" t="str">
            <v>L-&gt;R</v>
          </cell>
          <cell r="J1505" t="str">
            <v>No</v>
          </cell>
          <cell r="K1505">
            <v>1</v>
          </cell>
          <cell r="N1505">
            <v>44530</v>
          </cell>
          <cell r="O1505">
            <v>11116668</v>
          </cell>
          <cell r="P1505">
            <v>18600000</v>
          </cell>
          <cell r="Q1505">
            <v>44526</v>
          </cell>
          <cell r="R1505" t="str">
            <v>No</v>
          </cell>
          <cell r="S1505" t="str">
            <v>C49</v>
          </cell>
          <cell r="T1505" t="str">
            <v>SOUTH</v>
          </cell>
          <cell r="U1505" t="str">
            <v>深圳</v>
          </cell>
          <cell r="V1505" t="str">
            <v>SZ 深圳</v>
          </cell>
          <cell r="W1505" t="str">
            <v>EC</v>
          </cell>
          <cell r="X1505" t="str">
            <v>JPY</v>
          </cell>
          <cell r="Y1505">
            <v>18600000</v>
          </cell>
          <cell r="Z1505">
            <v>1</v>
          </cell>
          <cell r="AA1505">
            <v>18600000</v>
          </cell>
          <cell r="AB1505">
            <v>7.17E-2</v>
          </cell>
          <cell r="AC1505">
            <v>1333620</v>
          </cell>
          <cell r="AD1505">
            <v>160034.4</v>
          </cell>
          <cell r="AE1505">
            <v>0.12</v>
          </cell>
          <cell r="AF1505">
            <v>44314</v>
          </cell>
          <cell r="AG1505" t="str">
            <v>CIF HK</v>
          </cell>
          <cell r="AK1505">
            <v>0.2</v>
          </cell>
          <cell r="AL1505">
            <v>3720000</v>
          </cell>
          <cell r="AM1505">
            <v>44315</v>
          </cell>
          <cell r="AN1505" t="str">
            <v>Yes</v>
          </cell>
          <cell r="AO1505">
            <v>0.8</v>
          </cell>
          <cell r="AP1505">
            <v>14880000</v>
          </cell>
          <cell r="AQ1505">
            <v>44518</v>
          </cell>
          <cell r="AR1505">
            <v>44518</v>
          </cell>
          <cell r="AS1505">
            <v>0</v>
          </cell>
          <cell r="AT1505">
            <v>0</v>
          </cell>
          <cell r="AX1505" t="str">
            <v>Yes</v>
          </cell>
          <cell r="AZ1505" t="str">
            <v>Y</v>
          </cell>
          <cell r="BA1505" t="str">
            <v>Yes</v>
          </cell>
        </row>
        <row r="1506">
          <cell r="A1506" t="str">
            <v>APR 21</v>
          </cell>
          <cell r="B1506">
            <v>1356</v>
          </cell>
          <cell r="C1506" t="str">
            <v>C49SZX20210133EC</v>
          </cell>
          <cell r="D1506" t="str">
            <v>海红天远</v>
          </cell>
          <cell r="E1506" t="str">
            <v>YSM20WR-2</v>
          </cell>
          <cell r="F1506" t="str">
            <v>#04726</v>
          </cell>
          <cell r="G1506" t="e">
            <v>#REF!</v>
          </cell>
          <cell r="H1506" t="e">
            <v>#REF!</v>
          </cell>
          <cell r="I1506" t="str">
            <v>L-&gt;R</v>
          </cell>
          <cell r="J1506" t="str">
            <v>No</v>
          </cell>
          <cell r="K1506">
            <v>1</v>
          </cell>
          <cell r="N1506">
            <v>44530</v>
          </cell>
          <cell r="O1506">
            <v>11116668</v>
          </cell>
          <cell r="P1506">
            <v>18600000</v>
          </cell>
          <cell r="Q1506">
            <v>44526</v>
          </cell>
          <cell r="R1506" t="str">
            <v>No</v>
          </cell>
          <cell r="S1506" t="str">
            <v>C49</v>
          </cell>
          <cell r="T1506" t="str">
            <v>SOUTH</v>
          </cell>
          <cell r="U1506" t="str">
            <v>深圳</v>
          </cell>
          <cell r="V1506" t="str">
            <v>SZ 深圳</v>
          </cell>
          <cell r="W1506" t="str">
            <v>EC</v>
          </cell>
          <cell r="X1506" t="str">
            <v>JPY</v>
          </cell>
          <cell r="Y1506">
            <v>18600000</v>
          </cell>
          <cell r="Z1506">
            <v>1</v>
          </cell>
          <cell r="AA1506">
            <v>18600000</v>
          </cell>
          <cell r="AB1506">
            <v>7.17E-2</v>
          </cell>
          <cell r="AC1506">
            <v>1333620</v>
          </cell>
          <cell r="AD1506">
            <v>160034.4</v>
          </cell>
          <cell r="AE1506">
            <v>0.12</v>
          </cell>
          <cell r="AF1506">
            <v>44314</v>
          </cell>
          <cell r="AG1506" t="str">
            <v>CIF HK</v>
          </cell>
          <cell r="AK1506">
            <v>0.2</v>
          </cell>
          <cell r="AL1506">
            <v>3720000</v>
          </cell>
          <cell r="AM1506">
            <v>44315</v>
          </cell>
          <cell r="AN1506" t="str">
            <v>Yes</v>
          </cell>
          <cell r="AO1506">
            <v>0.8</v>
          </cell>
          <cell r="AP1506">
            <v>14880000</v>
          </cell>
          <cell r="AQ1506">
            <v>44518</v>
          </cell>
          <cell r="AR1506">
            <v>44518</v>
          </cell>
          <cell r="AS1506">
            <v>0</v>
          </cell>
          <cell r="AT1506">
            <v>0</v>
          </cell>
          <cell r="AX1506" t="str">
            <v>Yes</v>
          </cell>
          <cell r="AZ1506" t="str">
            <v>Y</v>
          </cell>
          <cell r="BA1506" t="str">
            <v>Yes</v>
          </cell>
        </row>
        <row r="1507">
          <cell r="A1507" t="str">
            <v>APR 21</v>
          </cell>
          <cell r="B1507">
            <v>1357</v>
          </cell>
          <cell r="C1507" t="str">
            <v>C49SZX20210129SS</v>
          </cell>
          <cell r="D1507" t="str">
            <v>炑炑明</v>
          </cell>
          <cell r="E1507" t="str">
            <v>YSM10</v>
          </cell>
          <cell r="F1507" t="str">
            <v>#81364</v>
          </cell>
          <cell r="G1507" t="e">
            <v>#REF!</v>
          </cell>
          <cell r="H1507" t="e">
            <v>#REF!</v>
          </cell>
          <cell r="I1507" t="str">
            <v>L-&gt;R</v>
          </cell>
          <cell r="J1507" t="str">
            <v>MVC</v>
          </cell>
          <cell r="K1507">
            <v>1</v>
          </cell>
          <cell r="L1507"/>
          <cell r="N1507"/>
          <cell r="O1507"/>
          <cell r="P1507"/>
          <cell r="Q1507"/>
          <cell r="R1507" t="str">
            <v>No</v>
          </cell>
          <cell r="S1507" t="str">
            <v>C49</v>
          </cell>
          <cell r="T1507" t="str">
            <v>SOUTH</v>
          </cell>
          <cell r="U1507" t="str">
            <v>深圳</v>
          </cell>
          <cell r="V1507" t="str">
            <v>SZ 深圳</v>
          </cell>
          <cell r="W1507" t="str">
            <v>SS</v>
          </cell>
          <cell r="X1507" t="str">
            <v>JPY</v>
          </cell>
          <cell r="Y1507">
            <v>7590000</v>
          </cell>
          <cell r="Z1507">
            <v>1</v>
          </cell>
          <cell r="AA1507">
            <v>7590000</v>
          </cell>
          <cell r="AB1507">
            <v>7.17E-2</v>
          </cell>
          <cell r="AC1507">
            <v>544203</v>
          </cell>
          <cell r="AD1507">
            <v>65304.36</v>
          </cell>
          <cell r="AE1507">
            <v>0.12</v>
          </cell>
          <cell r="AF1507">
            <v>44313</v>
          </cell>
          <cell r="AG1507" t="str">
            <v>DAP SZ</v>
          </cell>
          <cell r="AI1507"/>
          <cell r="AJ1507"/>
          <cell r="AK1507">
            <v>0</v>
          </cell>
          <cell r="AL1507">
            <v>0</v>
          </cell>
          <cell r="AM1507">
            <v>44330</v>
          </cell>
          <cell r="AN1507" t="str">
            <v>Yes</v>
          </cell>
          <cell r="AO1507">
            <v>1</v>
          </cell>
          <cell r="AP1507">
            <v>7590000</v>
          </cell>
          <cell r="AQ1507">
            <v>44330</v>
          </cell>
          <cell r="AR1507">
            <v>44330</v>
          </cell>
          <cell r="AS1507">
            <v>0</v>
          </cell>
          <cell r="AT1507">
            <v>0</v>
          </cell>
          <cell r="AV1507"/>
          <cell r="AX1507" t="str">
            <v>Cancel</v>
          </cell>
          <cell r="AY1507"/>
          <cell r="AZ1507"/>
          <cell r="BA1507"/>
        </row>
        <row r="1508">
          <cell r="A1508" t="str">
            <v>APR 21</v>
          </cell>
          <cell r="B1508">
            <v>1358</v>
          </cell>
          <cell r="C1508" t="str">
            <v>C49SZX20210122DZ</v>
          </cell>
          <cell r="D1508" t="str">
            <v>深圳健科</v>
          </cell>
          <cell r="E1508" t="str">
            <v>YSM20R-2</v>
          </cell>
          <cell r="F1508" t="str">
            <v>#13903</v>
          </cell>
          <cell r="G1508" t="e">
            <v>#REF!</v>
          </cell>
          <cell r="H1508" t="e">
            <v>#REF!</v>
          </cell>
          <cell r="I1508" t="str">
            <v>R-&gt;L</v>
          </cell>
          <cell r="J1508" t="str">
            <v>No</v>
          </cell>
          <cell r="K1508">
            <v>1</v>
          </cell>
          <cell r="N1508">
            <v>44488</v>
          </cell>
          <cell r="O1508">
            <v>11116652</v>
          </cell>
          <cell r="P1508">
            <v>14500000</v>
          </cell>
          <cell r="Q1508">
            <v>44494</v>
          </cell>
          <cell r="R1508" t="str">
            <v>No</v>
          </cell>
          <cell r="S1508" t="str">
            <v>C49</v>
          </cell>
          <cell r="T1508" t="str">
            <v>SOUTH</v>
          </cell>
          <cell r="U1508" t="str">
            <v>深圳</v>
          </cell>
          <cell r="V1508" t="str">
            <v>SZ 深圳</v>
          </cell>
          <cell r="W1508" t="str">
            <v>DZ</v>
          </cell>
          <cell r="X1508" t="str">
            <v>JPY</v>
          </cell>
          <cell r="Y1508">
            <v>14500000</v>
          </cell>
          <cell r="Z1508">
            <v>1</v>
          </cell>
          <cell r="AA1508">
            <v>14500000</v>
          </cell>
          <cell r="AB1508">
            <v>7.17E-2</v>
          </cell>
          <cell r="AC1508">
            <v>1039650</v>
          </cell>
          <cell r="AD1508">
            <v>124758</v>
          </cell>
          <cell r="AE1508">
            <v>0.12</v>
          </cell>
          <cell r="AF1508">
            <v>44314</v>
          </cell>
          <cell r="AG1508" t="str">
            <v>DAP SZ</v>
          </cell>
          <cell r="AK1508">
            <v>0.2</v>
          </cell>
          <cell r="AL1508">
            <v>2900000</v>
          </cell>
          <cell r="AM1508">
            <v>44323</v>
          </cell>
          <cell r="AN1508" t="str">
            <v>Yes</v>
          </cell>
          <cell r="AO1508">
            <v>0.7</v>
          </cell>
          <cell r="AP1508">
            <v>10150000</v>
          </cell>
          <cell r="AQ1508">
            <v>44469</v>
          </cell>
          <cell r="AR1508">
            <v>44469</v>
          </cell>
          <cell r="AS1508">
            <v>0.1</v>
          </cell>
          <cell r="AT1508">
            <v>1450000</v>
          </cell>
          <cell r="AU1508">
            <v>44512</v>
          </cell>
          <cell r="AV1508">
            <v>44512</v>
          </cell>
          <cell r="AX1508" t="str">
            <v>Yes</v>
          </cell>
          <cell r="AZ1508" t="str">
            <v>Y</v>
          </cell>
          <cell r="BA1508" t="str">
            <v>Yes</v>
          </cell>
        </row>
        <row r="1509">
          <cell r="A1509" t="str">
            <v>APR 21</v>
          </cell>
          <cell r="B1509">
            <v>1359</v>
          </cell>
          <cell r="C1509" t="str">
            <v>C49SZX20210122DZ</v>
          </cell>
          <cell r="D1509" t="str">
            <v>深圳健科</v>
          </cell>
          <cell r="E1509" t="str">
            <v>YSM20R-2</v>
          </cell>
          <cell r="F1509" t="str">
            <v>#13903</v>
          </cell>
          <cell r="G1509" t="e">
            <v>#REF!</v>
          </cell>
          <cell r="H1509" t="e">
            <v>#REF!</v>
          </cell>
          <cell r="I1509" t="str">
            <v>R-&gt;L</v>
          </cell>
          <cell r="J1509" t="str">
            <v>MVC</v>
          </cell>
          <cell r="K1509">
            <v>1</v>
          </cell>
          <cell r="N1509">
            <v>44488</v>
          </cell>
          <cell r="O1509">
            <v>11116652</v>
          </cell>
          <cell r="P1509">
            <v>14500000</v>
          </cell>
          <cell r="Q1509">
            <v>44494</v>
          </cell>
          <cell r="R1509" t="str">
            <v>No</v>
          </cell>
          <cell r="S1509" t="str">
            <v>C49</v>
          </cell>
          <cell r="T1509" t="str">
            <v>SOUTH</v>
          </cell>
          <cell r="U1509" t="str">
            <v>深圳</v>
          </cell>
          <cell r="V1509" t="str">
            <v>SZ 深圳</v>
          </cell>
          <cell r="W1509" t="str">
            <v>DZ</v>
          </cell>
          <cell r="X1509" t="str">
            <v>JPY</v>
          </cell>
          <cell r="Y1509">
            <v>14500000</v>
          </cell>
          <cell r="Z1509">
            <v>1</v>
          </cell>
          <cell r="AA1509">
            <v>14500000</v>
          </cell>
          <cell r="AB1509">
            <v>7.17E-2</v>
          </cell>
          <cell r="AC1509">
            <v>1039650</v>
          </cell>
          <cell r="AD1509">
            <v>124758</v>
          </cell>
          <cell r="AE1509">
            <v>0.12</v>
          </cell>
          <cell r="AF1509">
            <v>44314</v>
          </cell>
          <cell r="AG1509" t="str">
            <v>DAP SZ</v>
          </cell>
          <cell r="AK1509">
            <v>0.2</v>
          </cell>
          <cell r="AL1509">
            <v>2900000</v>
          </cell>
          <cell r="AM1509">
            <v>44323</v>
          </cell>
          <cell r="AN1509" t="str">
            <v>Yes</v>
          </cell>
          <cell r="AO1509">
            <v>0.7</v>
          </cell>
          <cell r="AP1509">
            <v>10150000</v>
          </cell>
          <cell r="AQ1509">
            <v>44469</v>
          </cell>
          <cell r="AR1509">
            <v>44469</v>
          </cell>
          <cell r="AS1509">
            <v>0.1</v>
          </cell>
          <cell r="AT1509">
            <v>1450000</v>
          </cell>
          <cell r="AU1509">
            <v>44512</v>
          </cell>
          <cell r="AV1509">
            <v>44512</v>
          </cell>
          <cell r="AX1509" t="str">
            <v>Yes</v>
          </cell>
          <cell r="AZ1509" t="str">
            <v>Y</v>
          </cell>
          <cell r="BA1509" t="str">
            <v>Yes</v>
          </cell>
        </row>
        <row r="1510">
          <cell r="A1510" t="str">
            <v>APR 21</v>
          </cell>
          <cell r="B1510">
            <v>1360</v>
          </cell>
          <cell r="C1510" t="str">
            <v>C49SZX20210131SX</v>
          </cell>
          <cell r="D1510" t="str">
            <v>利速达</v>
          </cell>
          <cell r="E1510" t="str">
            <v>YSM10</v>
          </cell>
          <cell r="F1510" t="str">
            <v>#82124</v>
          </cell>
          <cell r="G1510" t="e">
            <v>#REF!</v>
          </cell>
          <cell r="H1510" t="e">
            <v>#REF!</v>
          </cell>
          <cell r="I1510" t="str">
            <v>L-&gt;R</v>
          </cell>
          <cell r="J1510" t="str">
            <v>MVC</v>
          </cell>
          <cell r="K1510">
            <v>1</v>
          </cell>
          <cell r="N1510">
            <v>44568</v>
          </cell>
          <cell r="O1510">
            <v>11116686</v>
          </cell>
          <cell r="P1510">
            <v>8590000</v>
          </cell>
          <cell r="Q1510">
            <v>44568</v>
          </cell>
          <cell r="R1510" t="str">
            <v>No</v>
          </cell>
          <cell r="S1510" t="str">
            <v>C49</v>
          </cell>
          <cell r="T1510" t="str">
            <v>SOUTH</v>
          </cell>
          <cell r="U1510" t="str">
            <v>深圳</v>
          </cell>
          <cell r="V1510" t="str">
            <v>SZ 深圳</v>
          </cell>
          <cell r="W1510" t="str">
            <v>SX</v>
          </cell>
          <cell r="X1510" t="str">
            <v>JPY</v>
          </cell>
          <cell r="Y1510">
            <v>8590000</v>
          </cell>
          <cell r="Z1510">
            <v>1</v>
          </cell>
          <cell r="AA1510">
            <v>8590000</v>
          </cell>
          <cell r="AB1510">
            <v>7.17E-2</v>
          </cell>
          <cell r="AC1510">
            <v>615903</v>
          </cell>
          <cell r="AD1510">
            <v>73908.36</v>
          </cell>
          <cell r="AE1510">
            <v>0.12</v>
          </cell>
          <cell r="AF1510">
            <v>44314</v>
          </cell>
          <cell r="AG1510" t="str">
            <v>DAP SZ</v>
          </cell>
          <cell r="AK1510">
            <v>0.1</v>
          </cell>
          <cell r="AL1510">
            <v>859000</v>
          </cell>
          <cell r="AM1510">
            <v>44329</v>
          </cell>
          <cell r="AN1510" t="str">
            <v>Yes</v>
          </cell>
          <cell r="AO1510">
            <v>0.9</v>
          </cell>
          <cell r="AP1510">
            <v>7451000</v>
          </cell>
          <cell r="AQ1510">
            <v>44559</v>
          </cell>
          <cell r="AR1510">
            <v>44559</v>
          </cell>
          <cell r="AS1510">
            <v>0</v>
          </cell>
          <cell r="AT1510">
            <v>0</v>
          </cell>
          <cell r="AU1510"/>
          <cell r="AX1510" t="str">
            <v>Yes</v>
          </cell>
          <cell r="AZ1510" t="str">
            <v>Y</v>
          </cell>
          <cell r="BA1510" t="str">
            <v>Yes</v>
          </cell>
        </row>
        <row r="1511">
          <cell r="A1511" t="str">
            <v>APR 21</v>
          </cell>
          <cell r="B1511">
            <v>1361</v>
          </cell>
          <cell r="C1511" t="str">
            <v>C49SZX20210136DZ</v>
          </cell>
          <cell r="D1511" t="str">
            <v>兆晖</v>
          </cell>
          <cell r="E1511" t="str">
            <v>YSM10</v>
          </cell>
          <cell r="F1511" t="str">
            <v>#34562</v>
          </cell>
          <cell r="G1511" t="e">
            <v>#REF!</v>
          </cell>
          <cell r="H1511" t="e">
            <v>#REF!</v>
          </cell>
          <cell r="I1511" t="str">
            <v>L-&gt;R</v>
          </cell>
          <cell r="J1511" t="str">
            <v>MVC</v>
          </cell>
          <cell r="K1511">
            <v>1</v>
          </cell>
          <cell r="N1511">
            <v>44335</v>
          </cell>
          <cell r="O1511">
            <v>11116577</v>
          </cell>
          <cell r="P1511">
            <v>7000000</v>
          </cell>
          <cell r="Q1511">
            <v>44317</v>
          </cell>
          <cell r="R1511" t="str">
            <v>No</v>
          </cell>
          <cell r="S1511" t="str">
            <v>C49</v>
          </cell>
          <cell r="T1511" t="str">
            <v>SOUTH</v>
          </cell>
          <cell r="U1511" t="str">
            <v>深圳</v>
          </cell>
          <cell r="V1511" t="str">
            <v>SZ 深圳</v>
          </cell>
          <cell r="W1511" t="str">
            <v>DZ</v>
          </cell>
          <cell r="X1511" t="str">
            <v>JPY</v>
          </cell>
          <cell r="Y1511">
            <v>7000000</v>
          </cell>
          <cell r="Z1511">
            <v>1</v>
          </cell>
          <cell r="AA1511">
            <v>7000000</v>
          </cell>
          <cell r="AB1511">
            <v>7.17E-2</v>
          </cell>
          <cell r="AC1511">
            <v>501900</v>
          </cell>
          <cell r="AD1511">
            <v>60228</v>
          </cell>
          <cell r="AE1511">
            <v>0.12</v>
          </cell>
          <cell r="AF1511">
            <v>44316</v>
          </cell>
          <cell r="AG1511" t="str">
            <v>DAP SZ</v>
          </cell>
          <cell r="AK1511">
            <v>0.2</v>
          </cell>
          <cell r="AL1511">
            <v>1400000</v>
          </cell>
          <cell r="AM1511">
            <v>44326</v>
          </cell>
          <cell r="AN1511" t="str">
            <v>Yes</v>
          </cell>
          <cell r="AO1511">
            <v>0.8</v>
          </cell>
          <cell r="AP1511">
            <v>5600000</v>
          </cell>
          <cell r="AQ1511">
            <v>44329</v>
          </cell>
          <cell r="AR1511">
            <v>44329</v>
          </cell>
          <cell r="AS1511">
            <v>0</v>
          </cell>
          <cell r="AT1511">
            <v>0</v>
          </cell>
          <cell r="AX1511" t="str">
            <v>Yes</v>
          </cell>
          <cell r="AZ1511" t="str">
            <v>Y</v>
          </cell>
          <cell r="BA1511" t="str">
            <v>Yes</v>
          </cell>
        </row>
        <row r="1512">
          <cell r="A1512" t="str">
            <v>APR 21</v>
          </cell>
          <cell r="B1512">
            <v>1362</v>
          </cell>
          <cell r="C1512" t="str">
            <v>C49SZX20210136DZ</v>
          </cell>
          <cell r="D1512" t="str">
            <v>兆晖</v>
          </cell>
          <cell r="E1512" t="str">
            <v>YSM10</v>
          </cell>
          <cell r="F1512" t="str">
            <v>#34562</v>
          </cell>
          <cell r="G1512" t="e">
            <v>#REF!</v>
          </cell>
          <cell r="H1512" t="e">
            <v>#REF!</v>
          </cell>
          <cell r="I1512" t="str">
            <v>L-&gt;R</v>
          </cell>
          <cell r="J1512" t="str">
            <v>MVC</v>
          </cell>
          <cell r="K1512">
            <v>1</v>
          </cell>
          <cell r="N1512">
            <v>44335</v>
          </cell>
          <cell r="O1512">
            <v>11116577</v>
          </cell>
          <cell r="P1512">
            <v>7000000</v>
          </cell>
          <cell r="Q1512">
            <v>44317</v>
          </cell>
          <cell r="R1512" t="str">
            <v>No</v>
          </cell>
          <cell r="S1512" t="str">
            <v>C49</v>
          </cell>
          <cell r="T1512" t="str">
            <v>SOUTH</v>
          </cell>
          <cell r="U1512" t="str">
            <v>深圳</v>
          </cell>
          <cell r="V1512" t="str">
            <v>SZ 深圳</v>
          </cell>
          <cell r="W1512" t="str">
            <v>DZ</v>
          </cell>
          <cell r="X1512" t="str">
            <v>JPY</v>
          </cell>
          <cell r="Y1512">
            <v>7000000</v>
          </cell>
          <cell r="Z1512">
            <v>1</v>
          </cell>
          <cell r="AA1512">
            <v>7000000</v>
          </cell>
          <cell r="AB1512">
            <v>7.17E-2</v>
          </cell>
          <cell r="AC1512">
            <v>501900</v>
          </cell>
          <cell r="AD1512">
            <v>60228</v>
          </cell>
          <cell r="AE1512">
            <v>0.12</v>
          </cell>
          <cell r="AF1512">
            <v>44316</v>
          </cell>
          <cell r="AG1512" t="str">
            <v>DAP SZ</v>
          </cell>
          <cell r="AK1512">
            <v>0.2</v>
          </cell>
          <cell r="AL1512">
            <v>1400000</v>
          </cell>
          <cell r="AM1512">
            <v>44326</v>
          </cell>
          <cell r="AN1512" t="str">
            <v>Yes</v>
          </cell>
          <cell r="AO1512">
            <v>0.8</v>
          </cell>
          <cell r="AP1512">
            <v>5600000</v>
          </cell>
          <cell r="AQ1512">
            <v>44329</v>
          </cell>
          <cell r="AR1512">
            <v>44329</v>
          </cell>
          <cell r="AS1512">
            <v>0</v>
          </cell>
          <cell r="AT1512">
            <v>0</v>
          </cell>
          <cell r="AX1512" t="str">
            <v>Yes</v>
          </cell>
          <cell r="AZ1512" t="str">
            <v>Y</v>
          </cell>
          <cell r="BA1512" t="str">
            <v>Yes</v>
          </cell>
        </row>
        <row r="1513">
          <cell r="A1513" t="str">
            <v>APR 21</v>
          </cell>
          <cell r="B1513">
            <v>1363</v>
          </cell>
          <cell r="C1513" t="str">
            <v>C28SHA2021029KC</v>
          </cell>
          <cell r="D1513" t="str">
            <v>西安诚悦</v>
          </cell>
          <cell r="E1513" t="str">
            <v>Heller 1826MK7</v>
          </cell>
          <cell r="I1513" t="str">
            <v>L-&gt;R</v>
          </cell>
          <cell r="J1513" t="str">
            <v>No</v>
          </cell>
          <cell r="K1513">
            <v>1</v>
          </cell>
          <cell r="L1513" t="str">
            <v>28Z103887</v>
          </cell>
          <cell r="R1513" t="str">
            <v>Yes</v>
          </cell>
          <cell r="S1513" t="str">
            <v>C28</v>
          </cell>
          <cell r="T1513" t="str">
            <v>WEST</v>
          </cell>
          <cell r="U1513" t="str">
            <v>西安</v>
          </cell>
          <cell r="V1513" t="str">
            <v>XA 西安</v>
          </cell>
          <cell r="W1513" t="str">
            <v>KC</v>
          </cell>
          <cell r="X1513" t="str">
            <v>RMB</v>
          </cell>
          <cell r="Y1513">
            <v>262000</v>
          </cell>
          <cell r="Z1513">
            <v>1</v>
          </cell>
          <cell r="AA1513">
            <v>262000</v>
          </cell>
          <cell r="AB1513">
            <v>1.1950000000000001</v>
          </cell>
          <cell r="AC1513">
            <v>313090</v>
          </cell>
          <cell r="AD1513">
            <v>37570.799999999996</v>
          </cell>
          <cell r="AE1513">
            <v>0.12</v>
          </cell>
          <cell r="AF1513">
            <v>44312</v>
          </cell>
          <cell r="AG1513" t="str">
            <v>含税到厂</v>
          </cell>
          <cell r="AK1513">
            <v>0.3</v>
          </cell>
          <cell r="AL1513">
            <v>78600</v>
          </cell>
          <cell r="AM1513">
            <v>44313</v>
          </cell>
          <cell r="AN1513" t="str">
            <v>Yes</v>
          </cell>
          <cell r="AO1513">
            <v>0.7</v>
          </cell>
          <cell r="AP1513">
            <v>183400</v>
          </cell>
          <cell r="AS1513">
            <v>0</v>
          </cell>
          <cell r="AT1513">
            <v>0</v>
          </cell>
        </row>
        <row r="1514">
          <cell r="A1514" t="str">
            <v>MAY 21</v>
          </cell>
          <cell r="B1514">
            <v>1364</v>
          </cell>
          <cell r="C1514" t="str">
            <v>C49SZX20210144VG</v>
          </cell>
          <cell r="D1514" t="str">
            <v>泰格</v>
          </cell>
          <cell r="E1514" t="str">
            <v>YSM20R-2</v>
          </cell>
          <cell r="F1514"/>
          <cell r="H1514"/>
          <cell r="I1514" t="str">
            <v>L-&gt;R</v>
          </cell>
          <cell r="J1514" t="str">
            <v>No</v>
          </cell>
          <cell r="K1514">
            <v>1</v>
          </cell>
          <cell r="L1514"/>
          <cell r="N1514"/>
          <cell r="O1514"/>
          <cell r="P1514"/>
          <cell r="Q1514"/>
          <cell r="R1514" t="str">
            <v>No</v>
          </cell>
          <cell r="S1514" t="str">
            <v>C49</v>
          </cell>
          <cell r="T1514" t="str">
            <v>SOUTH</v>
          </cell>
          <cell r="U1514" t="str">
            <v>深圳</v>
          </cell>
          <cell r="V1514" t="str">
            <v>SZ 深圳</v>
          </cell>
          <cell r="W1514" t="str">
            <v>VG</v>
          </cell>
          <cell r="X1514" t="str">
            <v>JPY</v>
          </cell>
          <cell r="Y1514">
            <v>12914000</v>
          </cell>
          <cell r="Z1514">
            <v>1</v>
          </cell>
          <cell r="AA1514">
            <v>12914000</v>
          </cell>
          <cell r="AB1514">
            <v>7.2800000000000004E-2</v>
          </cell>
          <cell r="AC1514">
            <v>940139.20000000007</v>
          </cell>
          <cell r="AD1514">
            <v>112816.704</v>
          </cell>
          <cell r="AE1514">
            <v>0.12</v>
          </cell>
          <cell r="AF1514">
            <v>44324</v>
          </cell>
          <cell r="AG1514" t="str">
            <v>DAP ZS</v>
          </cell>
          <cell r="AI1514"/>
          <cell r="AJ1514"/>
          <cell r="AK1514">
            <v>0.1</v>
          </cell>
          <cell r="AL1514">
            <v>1291400</v>
          </cell>
          <cell r="AM1514"/>
          <cell r="AN1514" t="str">
            <v>No</v>
          </cell>
          <cell r="AO1514">
            <v>0.9</v>
          </cell>
          <cell r="AP1514">
            <v>11622600</v>
          </cell>
          <cell r="AQ1514"/>
          <cell r="AR1514"/>
          <cell r="AS1514">
            <v>0</v>
          </cell>
          <cell r="AT1514">
            <v>0</v>
          </cell>
          <cell r="AV1514"/>
          <cell r="AX1514" t="str">
            <v>Cancel</v>
          </cell>
          <cell r="AY1514"/>
          <cell r="AZ1514"/>
          <cell r="BA1514"/>
        </row>
        <row r="1515">
          <cell r="A1515" t="str">
            <v>MAY 21</v>
          </cell>
          <cell r="B1515">
            <v>1365</v>
          </cell>
          <cell r="C1515" t="str">
            <v>C49SZX20210145SX</v>
          </cell>
          <cell r="D1515" t="str">
            <v>东陆</v>
          </cell>
          <cell r="E1515" t="str">
            <v>YSM10</v>
          </cell>
          <cell r="F1515" t="str">
            <v>#76624</v>
          </cell>
          <cell r="G1515" t="e">
            <v>#REF!</v>
          </cell>
          <cell r="H1515" t="e">
            <v>#REF!</v>
          </cell>
          <cell r="I1515" t="str">
            <v>L-&gt;R</v>
          </cell>
          <cell r="J1515" t="str">
            <v>MVC</v>
          </cell>
          <cell r="K1515">
            <v>1</v>
          </cell>
          <cell r="N1515">
            <v>44342</v>
          </cell>
          <cell r="O1515">
            <v>11100485</v>
          </cell>
          <cell r="P1515">
            <v>625776</v>
          </cell>
          <cell r="Q1515">
            <v>44344</v>
          </cell>
          <cell r="R1515" t="str">
            <v>No</v>
          </cell>
          <cell r="S1515" t="str">
            <v>C49</v>
          </cell>
          <cell r="T1515" t="str">
            <v>SOUTH</v>
          </cell>
          <cell r="U1515" t="str">
            <v>深圳</v>
          </cell>
          <cell r="V1515" t="str">
            <v>SZ 深圳</v>
          </cell>
          <cell r="W1515" t="str">
            <v>SX</v>
          </cell>
          <cell r="X1515" t="str">
            <v>RMB</v>
          </cell>
          <cell r="Y1515">
            <v>625776</v>
          </cell>
          <cell r="Z1515">
            <v>1.1299999999999999</v>
          </cell>
          <cell r="AA1515">
            <v>625776</v>
          </cell>
          <cell r="AB1515">
            <v>1.1950000000000001</v>
          </cell>
          <cell r="AC1515">
            <v>661771.96460177004</v>
          </cell>
          <cell r="AD1515">
            <v>79412.635752212402</v>
          </cell>
          <cell r="AE1515">
            <v>0.12</v>
          </cell>
          <cell r="AF1515">
            <v>44327</v>
          </cell>
          <cell r="AG1515" t="str">
            <v>DDP SZ</v>
          </cell>
          <cell r="AK1515">
            <v>0.3</v>
          </cell>
          <cell r="AL1515">
            <v>187732.8</v>
          </cell>
          <cell r="AM1515">
            <v>44328</v>
          </cell>
          <cell r="AN1515" t="str">
            <v>Yes</v>
          </cell>
          <cell r="AO1515">
            <v>0.7</v>
          </cell>
          <cell r="AP1515">
            <v>438043.19999999995</v>
          </cell>
          <cell r="AQ1515">
            <v>44335</v>
          </cell>
          <cell r="AR1515">
            <v>44335</v>
          </cell>
          <cell r="AS1515">
            <v>0</v>
          </cell>
          <cell r="AT1515">
            <v>0</v>
          </cell>
          <cell r="AX1515" t="str">
            <v>Yes</v>
          </cell>
          <cell r="AZ1515" t="str">
            <v>Y</v>
          </cell>
          <cell r="BA1515" t="str">
            <v>Yes</v>
          </cell>
        </row>
        <row r="1516">
          <cell r="A1516" t="str">
            <v>MAY 21</v>
          </cell>
          <cell r="B1516">
            <v>1366</v>
          </cell>
          <cell r="C1516" t="str">
            <v>C49SZX20210140DZ</v>
          </cell>
          <cell r="D1516" t="str">
            <v>锘铧</v>
          </cell>
          <cell r="E1516" t="str">
            <v>YSM10</v>
          </cell>
          <cell r="F1516" t="str">
            <v>#68462</v>
          </cell>
          <cell r="G1516" t="e">
            <v>#REF!</v>
          </cell>
          <cell r="H1516" t="e">
            <v>#REF!</v>
          </cell>
          <cell r="I1516" t="str">
            <v>L-&gt;R</v>
          </cell>
          <cell r="J1516" t="str">
            <v>MVC</v>
          </cell>
          <cell r="K1516">
            <v>1</v>
          </cell>
          <cell r="N1516">
            <v>44335</v>
          </cell>
          <cell r="O1516">
            <v>11116574</v>
          </cell>
          <cell r="P1516">
            <v>8000000</v>
          </cell>
          <cell r="Q1516">
            <v>44317</v>
          </cell>
          <cell r="R1516" t="str">
            <v>No</v>
          </cell>
          <cell r="S1516" t="str">
            <v>C49</v>
          </cell>
          <cell r="T1516" t="str">
            <v>SOUTH</v>
          </cell>
          <cell r="U1516" t="str">
            <v>深圳</v>
          </cell>
          <cell r="V1516" t="str">
            <v>GZ 广州</v>
          </cell>
          <cell r="W1516" t="str">
            <v>DZ</v>
          </cell>
          <cell r="X1516" t="str">
            <v>JPY</v>
          </cell>
          <cell r="Y1516">
            <v>8000000</v>
          </cell>
          <cell r="Z1516">
            <v>1</v>
          </cell>
          <cell r="AA1516">
            <v>8000000</v>
          </cell>
          <cell r="AB1516">
            <v>7.2800000000000004E-2</v>
          </cell>
          <cell r="AC1516">
            <v>582400</v>
          </cell>
          <cell r="AD1516">
            <v>69888</v>
          </cell>
          <cell r="AE1516">
            <v>0.12</v>
          </cell>
          <cell r="AF1516">
            <v>44327</v>
          </cell>
          <cell r="AG1516" t="str">
            <v>DAP GZ</v>
          </cell>
          <cell r="AK1516">
            <v>0</v>
          </cell>
          <cell r="AL1516">
            <v>0</v>
          </cell>
          <cell r="AN1516" t="str">
            <v>Yes</v>
          </cell>
          <cell r="AO1516">
            <v>1</v>
          </cell>
          <cell r="AP1516">
            <v>8000000</v>
          </cell>
          <cell r="AQ1516">
            <v>44330</v>
          </cell>
          <cell r="AR1516">
            <v>44330</v>
          </cell>
          <cell r="AS1516">
            <v>0</v>
          </cell>
          <cell r="AT1516">
            <v>0</v>
          </cell>
          <cell r="AX1516" t="str">
            <v>Yes</v>
          </cell>
          <cell r="AZ1516" t="str">
            <v>Y</v>
          </cell>
          <cell r="BA1516" t="str">
            <v>Yes</v>
          </cell>
        </row>
        <row r="1517">
          <cell r="A1517" t="str">
            <v>MAY 21</v>
          </cell>
          <cell r="B1517">
            <v>1367</v>
          </cell>
          <cell r="C1517" t="str">
            <v>C49SZX20210140DZ</v>
          </cell>
          <cell r="D1517" t="str">
            <v>锘铧</v>
          </cell>
          <cell r="E1517" t="str">
            <v>YSM10</v>
          </cell>
          <cell r="F1517" t="str">
            <v>#68462</v>
          </cell>
          <cell r="G1517" t="e">
            <v>#REF!</v>
          </cell>
          <cell r="H1517" t="e">
            <v>#REF!</v>
          </cell>
          <cell r="I1517" t="str">
            <v>L-&gt;R</v>
          </cell>
          <cell r="J1517" t="str">
            <v>MVC</v>
          </cell>
          <cell r="K1517">
            <v>1</v>
          </cell>
          <cell r="N1517">
            <v>44335</v>
          </cell>
          <cell r="O1517">
            <v>11116574</v>
          </cell>
          <cell r="P1517">
            <v>8000000</v>
          </cell>
          <cell r="Q1517">
            <v>44317</v>
          </cell>
          <cell r="R1517" t="str">
            <v>No</v>
          </cell>
          <cell r="S1517" t="str">
            <v>C49</v>
          </cell>
          <cell r="T1517" t="str">
            <v>SOUTH</v>
          </cell>
          <cell r="U1517" t="str">
            <v>深圳</v>
          </cell>
          <cell r="V1517" t="str">
            <v>GZ 广州</v>
          </cell>
          <cell r="W1517" t="str">
            <v>DZ</v>
          </cell>
          <cell r="X1517" t="str">
            <v>JPY</v>
          </cell>
          <cell r="Y1517">
            <v>8000000</v>
          </cell>
          <cell r="Z1517">
            <v>1</v>
          </cell>
          <cell r="AA1517">
            <v>8000000</v>
          </cell>
          <cell r="AB1517">
            <v>7.2800000000000004E-2</v>
          </cell>
          <cell r="AC1517">
            <v>582400</v>
          </cell>
          <cell r="AD1517">
            <v>69888</v>
          </cell>
          <cell r="AE1517">
            <v>0.12</v>
          </cell>
          <cell r="AF1517">
            <v>44327</v>
          </cell>
          <cell r="AG1517" t="str">
            <v>DAP GZ</v>
          </cell>
          <cell r="AK1517">
            <v>0</v>
          </cell>
          <cell r="AL1517">
            <v>0</v>
          </cell>
          <cell r="AN1517" t="str">
            <v>Yes</v>
          </cell>
          <cell r="AO1517">
            <v>1</v>
          </cell>
          <cell r="AP1517">
            <v>8000000</v>
          </cell>
          <cell r="AQ1517">
            <v>44330</v>
          </cell>
          <cell r="AR1517">
            <v>44330</v>
          </cell>
          <cell r="AS1517">
            <v>0</v>
          </cell>
          <cell r="AT1517">
            <v>0</v>
          </cell>
          <cell r="AX1517" t="str">
            <v>Yes</v>
          </cell>
          <cell r="AZ1517" t="str">
            <v>Y</v>
          </cell>
          <cell r="BA1517" t="str">
            <v>Yes</v>
          </cell>
        </row>
        <row r="1518">
          <cell r="A1518" t="str">
            <v>MAY 21</v>
          </cell>
          <cell r="B1518">
            <v>1368</v>
          </cell>
          <cell r="C1518" t="str">
            <v>C49SZX20210146SS</v>
          </cell>
          <cell r="D1518" t="str">
            <v>钜琪鑫</v>
          </cell>
          <cell r="E1518" t="str">
            <v>YSM10</v>
          </cell>
          <cell r="F1518"/>
          <cell r="H1518"/>
          <cell r="I1518" t="str">
            <v>L-&gt;R</v>
          </cell>
          <cell r="J1518" t="str">
            <v>MVC</v>
          </cell>
          <cell r="K1518">
            <v>1</v>
          </cell>
          <cell r="L1518"/>
          <cell r="N1518"/>
          <cell r="O1518"/>
          <cell r="P1518"/>
          <cell r="Q1518"/>
          <cell r="R1518" t="str">
            <v>Yes</v>
          </cell>
          <cell r="S1518" t="str">
            <v>C49</v>
          </cell>
          <cell r="T1518" t="str">
            <v>SOUTH</v>
          </cell>
          <cell r="U1518" t="str">
            <v>深圳</v>
          </cell>
          <cell r="V1518" t="str">
            <v>SZ 深圳</v>
          </cell>
          <cell r="W1518" t="str">
            <v>SS</v>
          </cell>
          <cell r="X1518" t="str">
            <v>JPY</v>
          </cell>
          <cell r="Y1518">
            <v>7200000</v>
          </cell>
          <cell r="Z1518">
            <v>1</v>
          </cell>
          <cell r="AA1518">
            <v>7200000</v>
          </cell>
          <cell r="AB1518">
            <v>7.2800000000000004E-2</v>
          </cell>
          <cell r="AC1518">
            <v>524160</v>
          </cell>
          <cell r="AD1518">
            <v>62899.199999999997</v>
          </cell>
          <cell r="AE1518">
            <v>0.12</v>
          </cell>
          <cell r="AF1518">
            <v>44328</v>
          </cell>
          <cell r="AG1518" t="str">
            <v>DAP SZ</v>
          </cell>
          <cell r="AI1518"/>
          <cell r="AJ1518"/>
          <cell r="AK1518">
            <v>0</v>
          </cell>
          <cell r="AL1518">
            <v>0</v>
          </cell>
          <cell r="AM1518"/>
          <cell r="AN1518" t="str">
            <v>No</v>
          </cell>
          <cell r="AO1518">
            <v>1</v>
          </cell>
          <cell r="AP1518">
            <v>7200000</v>
          </cell>
          <cell r="AQ1518"/>
          <cell r="AR1518"/>
          <cell r="AS1518">
            <v>0</v>
          </cell>
          <cell r="AT1518">
            <v>0</v>
          </cell>
          <cell r="AV1518"/>
          <cell r="AX1518"/>
          <cell r="AY1518"/>
          <cell r="AZ1518"/>
          <cell r="BA1518"/>
        </row>
        <row r="1519">
          <cell r="A1519" t="str">
            <v>MAY 21</v>
          </cell>
          <cell r="B1519">
            <v>1369</v>
          </cell>
          <cell r="C1519" t="str">
            <v>C49SZX20210149DY</v>
          </cell>
          <cell r="D1519" t="str">
            <v>格隆</v>
          </cell>
          <cell r="E1519" t="str">
            <v>YSM20R-2</v>
          </cell>
          <cell r="I1519" t="str">
            <v>L-&gt;R</v>
          </cell>
          <cell r="J1519" t="str">
            <v>No</v>
          </cell>
          <cell r="K1519">
            <v>1</v>
          </cell>
          <cell r="N1519">
            <v>44645</v>
          </cell>
          <cell r="O1519">
            <v>11116715</v>
          </cell>
          <cell r="P1519">
            <v>13000000</v>
          </cell>
          <cell r="Q1519">
            <v>44645</v>
          </cell>
          <cell r="R1519" t="str">
            <v>Yes</v>
          </cell>
          <cell r="S1519" t="str">
            <v>C49</v>
          </cell>
          <cell r="T1519" t="str">
            <v>SOUTH</v>
          </cell>
          <cell r="U1519" t="str">
            <v>深圳</v>
          </cell>
          <cell r="V1519" t="str">
            <v>SZ 深圳</v>
          </cell>
          <cell r="W1519" t="str">
            <v>DY</v>
          </cell>
          <cell r="X1519" t="str">
            <v>JPY</v>
          </cell>
          <cell r="Y1519">
            <v>13000000</v>
          </cell>
          <cell r="Z1519">
            <v>1</v>
          </cell>
          <cell r="AA1519">
            <v>13000000</v>
          </cell>
          <cell r="AB1519">
            <v>7.2800000000000004E-2</v>
          </cell>
          <cell r="AC1519">
            <v>946400</v>
          </cell>
          <cell r="AD1519">
            <v>113568</v>
          </cell>
          <cell r="AE1519">
            <v>0.12</v>
          </cell>
          <cell r="AF1519">
            <v>44330</v>
          </cell>
          <cell r="AG1519" t="str">
            <v>CIF HK</v>
          </cell>
          <cell r="AK1519">
            <v>0.3</v>
          </cell>
          <cell r="AL1519">
            <v>3900000</v>
          </cell>
          <cell r="AM1519">
            <v>44337</v>
          </cell>
          <cell r="AN1519" t="str">
            <v>Yes</v>
          </cell>
          <cell r="AO1519">
            <v>0.7</v>
          </cell>
          <cell r="AP1519">
            <v>9100000</v>
          </cell>
          <cell r="AQ1519">
            <v>44644</v>
          </cell>
          <cell r="AR1519">
            <v>44644</v>
          </cell>
          <cell r="AS1519">
            <v>0</v>
          </cell>
          <cell r="AT1519">
            <v>0</v>
          </cell>
          <cell r="AX1519" t="str">
            <v>Yes</v>
          </cell>
          <cell r="AZ1519" t="str">
            <v>Y</v>
          </cell>
          <cell r="BA1519" t="str">
            <v>Yes</v>
          </cell>
        </row>
        <row r="1520">
          <cell r="A1520" t="str">
            <v>MAY 21</v>
          </cell>
          <cell r="B1520">
            <v>1370</v>
          </cell>
          <cell r="C1520" t="str">
            <v>C49SZX20210149DY</v>
          </cell>
          <cell r="D1520" t="str">
            <v>格隆</v>
          </cell>
          <cell r="E1520" t="str">
            <v>YSM10</v>
          </cell>
          <cell r="I1520" t="str">
            <v>L-&gt;R</v>
          </cell>
          <cell r="J1520" t="str">
            <v>MVC</v>
          </cell>
          <cell r="K1520">
            <v>1</v>
          </cell>
          <cell r="N1520">
            <v>44363</v>
          </cell>
          <cell r="O1520">
            <v>11116610</v>
          </cell>
          <cell r="P1520">
            <v>8800000</v>
          </cell>
          <cell r="Q1520">
            <v>44369</v>
          </cell>
          <cell r="R1520" t="str">
            <v>Yes</v>
          </cell>
          <cell r="S1520" t="str">
            <v>C49</v>
          </cell>
          <cell r="T1520" t="str">
            <v>SOUTH</v>
          </cell>
          <cell r="U1520" t="str">
            <v>深圳</v>
          </cell>
          <cell r="V1520" t="str">
            <v>SZ 深圳</v>
          </cell>
          <cell r="W1520" t="str">
            <v>DY</v>
          </cell>
          <cell r="X1520" t="str">
            <v>JPY</v>
          </cell>
          <cell r="Y1520">
            <v>8800000</v>
          </cell>
          <cell r="Z1520">
            <v>1</v>
          </cell>
          <cell r="AA1520">
            <v>8800000</v>
          </cell>
          <cell r="AB1520">
            <v>7.2800000000000004E-2</v>
          </cell>
          <cell r="AC1520">
            <v>640640</v>
          </cell>
          <cell r="AD1520">
            <v>76876.800000000003</v>
          </cell>
          <cell r="AE1520">
            <v>0.12</v>
          </cell>
          <cell r="AF1520">
            <v>44330</v>
          </cell>
          <cell r="AG1520" t="str">
            <v>CIF HK</v>
          </cell>
          <cell r="AK1520">
            <v>0.3</v>
          </cell>
          <cell r="AL1520">
            <v>2640000</v>
          </cell>
          <cell r="AM1520">
            <v>44338</v>
          </cell>
          <cell r="AN1520" t="str">
            <v>Yes</v>
          </cell>
          <cell r="AO1520">
            <v>0.7</v>
          </cell>
          <cell r="AP1520">
            <v>6160000</v>
          </cell>
          <cell r="AQ1520">
            <v>44357</v>
          </cell>
          <cell r="AR1520">
            <v>44357</v>
          </cell>
          <cell r="AS1520">
            <v>0</v>
          </cell>
          <cell r="AT1520">
            <v>0</v>
          </cell>
          <cell r="AX1520" t="str">
            <v>Yes</v>
          </cell>
          <cell r="AZ1520" t="str">
            <v>Y</v>
          </cell>
          <cell r="BA1520" t="str">
            <v>Yes</v>
          </cell>
        </row>
        <row r="1521">
          <cell r="A1521" t="str">
            <v>MAY 21</v>
          </cell>
          <cell r="B1521">
            <v>1371</v>
          </cell>
          <cell r="C1521" t="str">
            <v>C49SZX20210147DY</v>
          </cell>
          <cell r="D1521" t="str">
            <v>朗迅</v>
          </cell>
          <cell r="E1521" t="str">
            <v>YSM20R-2</v>
          </cell>
          <cell r="I1521" t="str">
            <v>L-&gt;R</v>
          </cell>
          <cell r="J1521" t="str">
            <v>No</v>
          </cell>
          <cell r="K1521">
            <v>1</v>
          </cell>
          <cell r="N1521">
            <v>44512</v>
          </cell>
          <cell r="O1521">
            <v>11116662</v>
          </cell>
          <cell r="P1521">
            <v>13000000</v>
          </cell>
          <cell r="Q1521">
            <v>44519</v>
          </cell>
          <cell r="R1521" t="str">
            <v>Yes</v>
          </cell>
          <cell r="S1521" t="str">
            <v>C49</v>
          </cell>
          <cell r="T1521" t="str">
            <v>SOUTH</v>
          </cell>
          <cell r="U1521" t="str">
            <v>深圳</v>
          </cell>
          <cell r="V1521" t="str">
            <v>SZ 深圳</v>
          </cell>
          <cell r="W1521" t="str">
            <v>DY</v>
          </cell>
          <cell r="X1521" t="str">
            <v>JPY</v>
          </cell>
          <cell r="Y1521">
            <v>13000000</v>
          </cell>
          <cell r="Z1521">
            <v>1</v>
          </cell>
          <cell r="AA1521">
            <v>13000000</v>
          </cell>
          <cell r="AB1521">
            <v>7.2800000000000004E-2</v>
          </cell>
          <cell r="AC1521">
            <v>946400</v>
          </cell>
          <cell r="AD1521">
            <v>113568</v>
          </cell>
          <cell r="AE1521">
            <v>0.12</v>
          </cell>
          <cell r="AF1521">
            <v>44333</v>
          </cell>
          <cell r="AG1521" t="str">
            <v>DAP HZ</v>
          </cell>
          <cell r="AK1521">
            <v>0.1</v>
          </cell>
          <cell r="AL1521">
            <v>1300000</v>
          </cell>
          <cell r="AM1521">
            <v>44339</v>
          </cell>
          <cell r="AN1521" t="str">
            <v>Yes</v>
          </cell>
          <cell r="AO1521">
            <v>0.9</v>
          </cell>
          <cell r="AP1521">
            <v>11700000</v>
          </cell>
          <cell r="AQ1521">
            <v>44511</v>
          </cell>
          <cell r="AR1521">
            <v>44511</v>
          </cell>
          <cell r="AS1521">
            <v>0</v>
          </cell>
          <cell r="AT1521">
            <v>0</v>
          </cell>
          <cell r="AX1521" t="str">
            <v>Yes</v>
          </cell>
          <cell r="AZ1521" t="str">
            <v>Y</v>
          </cell>
          <cell r="BA1521" t="str">
            <v>Yes</v>
          </cell>
        </row>
        <row r="1522">
          <cell r="A1522" t="str">
            <v>MAY 21</v>
          </cell>
          <cell r="B1522">
            <v>1372</v>
          </cell>
          <cell r="C1522" t="str">
            <v>C49SZX20210147DY</v>
          </cell>
          <cell r="D1522" t="str">
            <v>朗迅</v>
          </cell>
          <cell r="E1522" t="str">
            <v>YSM20R-2</v>
          </cell>
          <cell r="I1522" t="str">
            <v>L-&gt;R</v>
          </cell>
          <cell r="J1522" t="str">
            <v>No</v>
          </cell>
          <cell r="K1522">
            <v>1</v>
          </cell>
          <cell r="N1522">
            <v>44512</v>
          </cell>
          <cell r="O1522">
            <v>11116662</v>
          </cell>
          <cell r="P1522">
            <v>13000000</v>
          </cell>
          <cell r="Q1522">
            <v>44519</v>
          </cell>
          <cell r="R1522" t="str">
            <v>Yes</v>
          </cell>
          <cell r="S1522" t="str">
            <v>C49</v>
          </cell>
          <cell r="T1522" t="str">
            <v>SOUTH</v>
          </cell>
          <cell r="U1522" t="str">
            <v>深圳</v>
          </cell>
          <cell r="V1522" t="str">
            <v>SZ 深圳</v>
          </cell>
          <cell r="W1522" t="str">
            <v>DY</v>
          </cell>
          <cell r="X1522" t="str">
            <v>JPY</v>
          </cell>
          <cell r="Y1522">
            <v>13000000</v>
          </cell>
          <cell r="Z1522">
            <v>1</v>
          </cell>
          <cell r="AA1522">
            <v>13000000</v>
          </cell>
          <cell r="AB1522">
            <v>7.2800000000000004E-2</v>
          </cell>
          <cell r="AC1522">
            <v>946400</v>
          </cell>
          <cell r="AD1522">
            <v>113568</v>
          </cell>
          <cell r="AE1522">
            <v>0.12</v>
          </cell>
          <cell r="AF1522">
            <v>44333</v>
          </cell>
          <cell r="AG1522" t="str">
            <v>DAP HZ</v>
          </cell>
          <cell r="AK1522">
            <v>0.1</v>
          </cell>
          <cell r="AL1522">
            <v>1300000</v>
          </cell>
          <cell r="AM1522">
            <v>44340</v>
          </cell>
          <cell r="AN1522" t="str">
            <v>Yes</v>
          </cell>
          <cell r="AO1522">
            <v>0.9</v>
          </cell>
          <cell r="AP1522">
            <v>11700000</v>
          </cell>
          <cell r="AQ1522">
            <v>44511</v>
          </cell>
          <cell r="AR1522">
            <v>44511</v>
          </cell>
          <cell r="AS1522">
            <v>0</v>
          </cell>
          <cell r="AT1522">
            <v>0</v>
          </cell>
          <cell r="AX1522" t="str">
            <v>Yes</v>
          </cell>
          <cell r="AZ1522" t="str">
            <v>Y</v>
          </cell>
          <cell r="BA1522" t="str">
            <v>Yes</v>
          </cell>
        </row>
        <row r="1523">
          <cell r="A1523" t="str">
            <v>MAY 21</v>
          </cell>
          <cell r="B1523">
            <v>1373</v>
          </cell>
          <cell r="C1523" t="str">
            <v>C49SZX20210147DY</v>
          </cell>
          <cell r="D1523" t="str">
            <v>朗迅</v>
          </cell>
          <cell r="E1523" t="str">
            <v>YSM10</v>
          </cell>
          <cell r="I1523" t="str">
            <v>L-&gt;R</v>
          </cell>
          <cell r="J1523" t="str">
            <v>MVC</v>
          </cell>
          <cell r="K1523">
            <v>1</v>
          </cell>
          <cell r="N1523">
            <v>44645</v>
          </cell>
          <cell r="O1523">
            <v>11116714</v>
          </cell>
          <cell r="P1523">
            <v>8360000</v>
          </cell>
          <cell r="Q1523">
            <v>44645</v>
          </cell>
          <cell r="R1523" t="str">
            <v>Yes</v>
          </cell>
          <cell r="S1523" t="str">
            <v>C49</v>
          </cell>
          <cell r="T1523" t="str">
            <v>SOUTH</v>
          </cell>
          <cell r="U1523" t="str">
            <v>深圳</v>
          </cell>
          <cell r="V1523" t="str">
            <v>SZ 深圳</v>
          </cell>
          <cell r="W1523" t="str">
            <v>DY</v>
          </cell>
          <cell r="X1523" t="str">
            <v>JPY</v>
          </cell>
          <cell r="Y1523">
            <v>8360000</v>
          </cell>
          <cell r="Z1523">
            <v>1</v>
          </cell>
          <cell r="AA1523">
            <v>8360000</v>
          </cell>
          <cell r="AB1523">
            <v>7.2800000000000004E-2</v>
          </cell>
          <cell r="AC1523">
            <v>608608</v>
          </cell>
          <cell r="AD1523">
            <v>73032.959999999992</v>
          </cell>
          <cell r="AE1523">
            <v>0.12</v>
          </cell>
          <cell r="AF1523">
            <v>44333</v>
          </cell>
          <cell r="AG1523" t="str">
            <v>DAP HZ</v>
          </cell>
          <cell r="AK1523">
            <v>0.1</v>
          </cell>
          <cell r="AL1523">
            <v>836000</v>
          </cell>
          <cell r="AM1523">
            <v>44341</v>
          </cell>
          <cell r="AN1523" t="str">
            <v>Yes</v>
          </cell>
          <cell r="AO1523">
            <v>0.9</v>
          </cell>
          <cell r="AP1523">
            <v>7524000</v>
          </cell>
          <cell r="AQ1523">
            <v>44615</v>
          </cell>
          <cell r="AR1523">
            <v>44615</v>
          </cell>
          <cell r="AS1523">
            <v>0</v>
          </cell>
          <cell r="AT1523">
            <v>0</v>
          </cell>
          <cell r="AX1523" t="str">
            <v>Yes</v>
          </cell>
          <cell r="AZ1523" t="str">
            <v>Y</v>
          </cell>
          <cell r="BA1523" t="str">
            <v>Yes</v>
          </cell>
        </row>
        <row r="1524">
          <cell r="A1524" t="str">
            <v>MAY 21</v>
          </cell>
          <cell r="B1524">
            <v>1374</v>
          </cell>
          <cell r="C1524" t="str">
            <v>C49SZX20210147DY</v>
          </cell>
          <cell r="D1524" t="str">
            <v>朗迅</v>
          </cell>
          <cell r="E1524" t="str">
            <v>YSM10</v>
          </cell>
          <cell r="I1524" t="str">
            <v>L-&gt;R</v>
          </cell>
          <cell r="J1524" t="str">
            <v>MVC</v>
          </cell>
          <cell r="K1524">
            <v>1</v>
          </cell>
          <cell r="N1524">
            <v>44645</v>
          </cell>
          <cell r="O1524">
            <v>11116714</v>
          </cell>
          <cell r="P1524">
            <v>8360000</v>
          </cell>
          <cell r="Q1524">
            <v>44645</v>
          </cell>
          <cell r="R1524" t="str">
            <v>Yes</v>
          </cell>
          <cell r="S1524" t="str">
            <v>C49</v>
          </cell>
          <cell r="T1524" t="str">
            <v>SOUTH</v>
          </cell>
          <cell r="U1524" t="str">
            <v>深圳</v>
          </cell>
          <cell r="V1524" t="str">
            <v>SZ 深圳</v>
          </cell>
          <cell r="W1524" t="str">
            <v>DY</v>
          </cell>
          <cell r="X1524" t="str">
            <v>JPY</v>
          </cell>
          <cell r="Y1524">
            <v>8360000</v>
          </cell>
          <cell r="Z1524">
            <v>1</v>
          </cell>
          <cell r="AA1524">
            <v>8360000</v>
          </cell>
          <cell r="AB1524">
            <v>7.2800000000000004E-2</v>
          </cell>
          <cell r="AC1524">
            <v>608608</v>
          </cell>
          <cell r="AD1524">
            <v>73032.959999999992</v>
          </cell>
          <cell r="AE1524">
            <v>0.12</v>
          </cell>
          <cell r="AF1524">
            <v>44333</v>
          </cell>
          <cell r="AG1524" t="str">
            <v>DAP HZ</v>
          </cell>
          <cell r="AK1524">
            <v>0.1</v>
          </cell>
          <cell r="AL1524">
            <v>836000</v>
          </cell>
          <cell r="AM1524">
            <v>44342</v>
          </cell>
          <cell r="AN1524" t="str">
            <v>Yes</v>
          </cell>
          <cell r="AO1524">
            <v>0.9</v>
          </cell>
          <cell r="AP1524">
            <v>7524000</v>
          </cell>
          <cell r="AQ1524">
            <v>44615</v>
          </cell>
          <cell r="AR1524">
            <v>44615</v>
          </cell>
          <cell r="AS1524">
            <v>0</v>
          </cell>
          <cell r="AT1524">
            <v>0</v>
          </cell>
          <cell r="AX1524" t="str">
            <v>Yes</v>
          </cell>
          <cell r="AZ1524" t="str">
            <v>Y</v>
          </cell>
          <cell r="BA1524" t="str">
            <v>Yes</v>
          </cell>
        </row>
        <row r="1525">
          <cell r="A1525" t="str">
            <v>MAY 21</v>
          </cell>
          <cell r="B1525">
            <v>1375</v>
          </cell>
          <cell r="C1525" t="str">
            <v>C49SZX20210138JL</v>
          </cell>
          <cell r="D1525" t="str">
            <v>力通威</v>
          </cell>
          <cell r="E1525" t="str">
            <v>YSM10</v>
          </cell>
          <cell r="F1525" t="str">
            <v>#18122</v>
          </cell>
          <cell r="G1525" t="e">
            <v>#REF!</v>
          </cell>
          <cell r="H1525" t="e">
            <v>#REF!</v>
          </cell>
          <cell r="I1525" t="str">
            <v>L-&gt;R</v>
          </cell>
          <cell r="J1525" t="str">
            <v xml:space="preserve">MVC+96 FEEDER PLATE (YSM10) </v>
          </cell>
          <cell r="K1525">
            <v>1</v>
          </cell>
          <cell r="N1525">
            <v>44357</v>
          </cell>
          <cell r="O1525">
            <v>11116602</v>
          </cell>
          <cell r="P1525">
            <v>9450000</v>
          </cell>
          <cell r="Q1525">
            <v>44358</v>
          </cell>
          <cell r="R1525" t="str">
            <v>No</v>
          </cell>
          <cell r="S1525" t="str">
            <v>C49</v>
          </cell>
          <cell r="T1525" t="str">
            <v>SOUTH</v>
          </cell>
          <cell r="U1525" t="str">
            <v>深圳</v>
          </cell>
          <cell r="V1525" t="str">
            <v>SZ 深圳</v>
          </cell>
          <cell r="W1525" t="str">
            <v>JL</v>
          </cell>
          <cell r="X1525" t="str">
            <v>JPY</v>
          </cell>
          <cell r="Y1525">
            <v>9450000</v>
          </cell>
          <cell r="Z1525">
            <v>1</v>
          </cell>
          <cell r="AA1525">
            <v>9450000</v>
          </cell>
          <cell r="AB1525">
            <v>7.2800000000000004E-2</v>
          </cell>
          <cell r="AC1525">
            <v>687960</v>
          </cell>
          <cell r="AD1525">
            <v>82555.199999999997</v>
          </cell>
          <cell r="AE1525">
            <v>0.12</v>
          </cell>
          <cell r="AF1525">
            <v>44333</v>
          </cell>
          <cell r="AG1525" t="str">
            <v>CIF HK</v>
          </cell>
          <cell r="AK1525">
            <v>0.2</v>
          </cell>
          <cell r="AL1525">
            <v>1890000</v>
          </cell>
          <cell r="AM1525">
            <v>44340</v>
          </cell>
          <cell r="AN1525" t="str">
            <v>Yes</v>
          </cell>
          <cell r="AO1525">
            <v>0.8</v>
          </cell>
          <cell r="AP1525">
            <v>7560000</v>
          </cell>
          <cell r="AQ1525">
            <v>44354</v>
          </cell>
          <cell r="AR1525">
            <v>44354</v>
          </cell>
          <cell r="AS1525">
            <v>0</v>
          </cell>
          <cell r="AT1525">
            <v>0</v>
          </cell>
          <cell r="AX1525" t="str">
            <v>Yes</v>
          </cell>
          <cell r="AZ1525" t="str">
            <v>Y</v>
          </cell>
          <cell r="BA1525" t="str">
            <v>Yes</v>
          </cell>
        </row>
        <row r="1526">
          <cell r="A1526" t="str">
            <v>MAY 21</v>
          </cell>
          <cell r="B1526">
            <v>1376</v>
          </cell>
          <cell r="C1526" t="str">
            <v>C49SZX20210150SX</v>
          </cell>
          <cell r="D1526" t="str">
            <v>莫思特</v>
          </cell>
          <cell r="E1526" t="str">
            <v>YSM10</v>
          </cell>
          <cell r="I1526" t="str">
            <v>L-&gt;R</v>
          </cell>
          <cell r="J1526" t="str">
            <v>No</v>
          </cell>
          <cell r="K1526">
            <v>1</v>
          </cell>
          <cell r="N1526">
            <v>44568</v>
          </cell>
          <cell r="O1526">
            <v>11116688</v>
          </cell>
          <cell r="P1526">
            <v>8221500</v>
          </cell>
          <cell r="Q1526">
            <v>44568</v>
          </cell>
          <cell r="R1526" t="str">
            <v>Yes</v>
          </cell>
          <cell r="S1526" t="str">
            <v>C49</v>
          </cell>
          <cell r="T1526" t="str">
            <v>SOUTH</v>
          </cell>
          <cell r="U1526" t="str">
            <v>深圳</v>
          </cell>
          <cell r="V1526" t="str">
            <v>SZ 深圳</v>
          </cell>
          <cell r="W1526" t="str">
            <v>SX</v>
          </cell>
          <cell r="X1526" t="str">
            <v>JPY</v>
          </cell>
          <cell r="Y1526">
            <v>8221500</v>
          </cell>
          <cell r="Z1526">
            <v>1</v>
          </cell>
          <cell r="AA1526">
            <v>8221500</v>
          </cell>
          <cell r="AB1526">
            <v>7.2800000000000004E-2</v>
          </cell>
          <cell r="AC1526">
            <v>598525.20000000007</v>
          </cell>
          <cell r="AD1526">
            <v>71823.024000000005</v>
          </cell>
          <cell r="AE1526">
            <v>0.12</v>
          </cell>
          <cell r="AF1526">
            <v>44334</v>
          </cell>
          <cell r="AG1526" t="str">
            <v>DAP HZ</v>
          </cell>
          <cell r="AK1526">
            <v>0.1</v>
          </cell>
          <cell r="AL1526">
            <v>822150</v>
          </cell>
          <cell r="AM1526">
            <v>44347</v>
          </cell>
          <cell r="AN1526" t="str">
            <v>Yes</v>
          </cell>
          <cell r="AO1526">
            <v>0.9</v>
          </cell>
          <cell r="AP1526">
            <v>7399350</v>
          </cell>
          <cell r="AQ1526">
            <v>44560</v>
          </cell>
          <cell r="AR1526">
            <v>44560</v>
          </cell>
          <cell r="AS1526">
            <v>0</v>
          </cell>
          <cell r="AT1526">
            <v>0</v>
          </cell>
          <cell r="AX1526" t="str">
            <v>Yes</v>
          </cell>
          <cell r="AZ1526" t="str">
            <v>Y</v>
          </cell>
          <cell r="BA1526" t="str">
            <v>Yes</v>
          </cell>
        </row>
        <row r="1527">
          <cell r="A1527" t="str">
            <v>MAY 21</v>
          </cell>
          <cell r="B1527">
            <v>1377</v>
          </cell>
          <cell r="C1527" t="str">
            <v>C49SZX20210151SX</v>
          </cell>
          <cell r="D1527" t="str">
            <v>龙腾共创</v>
          </cell>
          <cell r="E1527" t="str">
            <v>YSM20R-2</v>
          </cell>
          <cell r="I1527" t="str">
            <v>L-&gt;R</v>
          </cell>
          <cell r="J1527" t="str">
            <v>MVC</v>
          </cell>
          <cell r="K1527">
            <v>1</v>
          </cell>
          <cell r="N1527">
            <v>44530</v>
          </cell>
          <cell r="O1527">
            <v>11116666</v>
          </cell>
          <cell r="P1527">
            <v>14135177</v>
          </cell>
          <cell r="Q1527">
            <v>44526</v>
          </cell>
          <cell r="R1527" t="str">
            <v>No</v>
          </cell>
          <cell r="S1527" t="str">
            <v>C49</v>
          </cell>
          <cell r="T1527" t="str">
            <v>SOUTH</v>
          </cell>
          <cell r="U1527" t="str">
            <v>深圳</v>
          </cell>
          <cell r="V1527" t="str">
            <v>SZ 深圳</v>
          </cell>
          <cell r="W1527" t="str">
            <v>SX</v>
          </cell>
          <cell r="X1527" t="str">
            <v>JPY</v>
          </cell>
          <cell r="Y1527">
            <v>14135177</v>
          </cell>
          <cell r="Z1527">
            <v>1</v>
          </cell>
          <cell r="AA1527">
            <v>14135177</v>
          </cell>
          <cell r="AB1527">
            <v>7.2800000000000004E-2</v>
          </cell>
          <cell r="AC1527">
            <v>1029040.8856</v>
          </cell>
          <cell r="AD1527">
            <v>123484.90627199999</v>
          </cell>
          <cell r="AE1527">
            <v>0.12</v>
          </cell>
          <cell r="AF1527">
            <v>44336</v>
          </cell>
          <cell r="AG1527" t="str">
            <v>DAP SZ</v>
          </cell>
          <cell r="AK1527">
            <v>0.1</v>
          </cell>
          <cell r="AL1527">
            <v>1413517.7000000002</v>
          </cell>
          <cell r="AM1527">
            <v>44344</v>
          </cell>
          <cell r="AN1527" t="str">
            <v>Yes</v>
          </cell>
          <cell r="AO1527">
            <v>0.9</v>
          </cell>
          <cell r="AP1527">
            <v>12721659.300000001</v>
          </cell>
          <cell r="AQ1527">
            <v>44522</v>
          </cell>
          <cell r="AR1527">
            <v>44522</v>
          </cell>
          <cell r="AS1527">
            <v>0</v>
          </cell>
          <cell r="AT1527">
            <v>0</v>
          </cell>
          <cell r="AX1527" t="str">
            <v>Yes</v>
          </cell>
          <cell r="AZ1527" t="str">
            <v>Y</v>
          </cell>
          <cell r="BA1527" t="str">
            <v>Yes</v>
          </cell>
        </row>
        <row r="1528">
          <cell r="A1528" t="str">
            <v>MAY 21</v>
          </cell>
          <cell r="B1528">
            <v>1378</v>
          </cell>
          <cell r="C1528" t="str">
            <v>C49SZX20210153MZ</v>
          </cell>
          <cell r="D1528" t="str">
            <v>巨能</v>
          </cell>
          <cell r="E1528" t="str">
            <v>YSM10</v>
          </cell>
          <cell r="F1528" t="str">
            <v>#06084</v>
          </cell>
          <cell r="G1528" t="str">
            <v>C210640437</v>
          </cell>
          <cell r="H1528">
            <v>45093</v>
          </cell>
          <cell r="I1528" t="str">
            <v>L-&gt;R</v>
          </cell>
          <cell r="J1528" t="str">
            <v>MVC</v>
          </cell>
          <cell r="K1528">
            <v>1</v>
          </cell>
          <cell r="N1528">
            <v>44370</v>
          </cell>
          <cell r="O1528">
            <v>11116611</v>
          </cell>
          <cell r="P1528">
            <v>9000000</v>
          </cell>
          <cell r="Q1528">
            <v>44375</v>
          </cell>
          <cell r="R1528" t="str">
            <v>Yes</v>
          </cell>
          <cell r="S1528" t="str">
            <v>C49</v>
          </cell>
          <cell r="T1528" t="str">
            <v>SOUTH</v>
          </cell>
          <cell r="U1528" t="str">
            <v>深圳</v>
          </cell>
          <cell r="V1528" t="str">
            <v>SZ 深圳</v>
          </cell>
          <cell r="W1528" t="str">
            <v>MZ</v>
          </cell>
          <cell r="X1528" t="str">
            <v>JPY</v>
          </cell>
          <cell r="Y1528">
            <v>9000000</v>
          </cell>
          <cell r="Z1528">
            <v>1</v>
          </cell>
          <cell r="AA1528">
            <v>9000000</v>
          </cell>
          <cell r="AB1528">
            <v>7.2800000000000004E-2</v>
          </cell>
          <cell r="AC1528">
            <v>655200</v>
          </cell>
          <cell r="AD1528">
            <v>78624</v>
          </cell>
          <cell r="AE1528">
            <v>0.12</v>
          </cell>
          <cell r="AF1528">
            <v>44337</v>
          </cell>
          <cell r="AG1528" t="str">
            <v>DAP SZ</v>
          </cell>
          <cell r="AK1528">
            <v>0.1</v>
          </cell>
          <cell r="AL1528">
            <v>900000</v>
          </cell>
          <cell r="AM1528">
            <v>44342</v>
          </cell>
          <cell r="AN1528" t="str">
            <v>Yes</v>
          </cell>
          <cell r="AO1528">
            <v>0.9</v>
          </cell>
          <cell r="AP1528">
            <v>8100000</v>
          </cell>
          <cell r="AQ1528">
            <v>44369</v>
          </cell>
          <cell r="AR1528">
            <v>44369</v>
          </cell>
          <cell r="AS1528">
            <v>0</v>
          </cell>
          <cell r="AT1528">
            <v>0</v>
          </cell>
          <cell r="AX1528" t="str">
            <v>Yes</v>
          </cell>
          <cell r="AZ1528" t="str">
            <v>Y</v>
          </cell>
          <cell r="BA1528" t="str">
            <v>Yes</v>
          </cell>
        </row>
        <row r="1529">
          <cell r="A1529" t="str">
            <v>MAY 21</v>
          </cell>
          <cell r="B1529">
            <v>1379</v>
          </cell>
          <cell r="C1529" t="str">
            <v>C49SZX20210154MZ</v>
          </cell>
          <cell r="D1529" t="str">
            <v>巨能</v>
          </cell>
          <cell r="E1529" t="str">
            <v>YSM20R-2</v>
          </cell>
          <cell r="I1529" t="str">
            <v>L-&gt;R</v>
          </cell>
          <cell r="J1529" t="str">
            <v>No</v>
          </cell>
          <cell r="K1529">
            <v>1</v>
          </cell>
          <cell r="N1529">
            <v>44424</v>
          </cell>
          <cell r="O1529">
            <v>11116639</v>
          </cell>
          <cell r="P1529">
            <v>12000000</v>
          </cell>
          <cell r="Q1529">
            <v>44431</v>
          </cell>
          <cell r="R1529" t="str">
            <v>No</v>
          </cell>
          <cell r="S1529" t="str">
            <v>C49</v>
          </cell>
          <cell r="T1529" t="str">
            <v>SOUTH</v>
          </cell>
          <cell r="U1529" t="str">
            <v>深圳</v>
          </cell>
          <cell r="V1529" t="str">
            <v>SZ 深圳</v>
          </cell>
          <cell r="W1529" t="str">
            <v>MZ</v>
          </cell>
          <cell r="X1529" t="str">
            <v>JPY</v>
          </cell>
          <cell r="Y1529">
            <v>12000000</v>
          </cell>
          <cell r="Z1529">
            <v>1</v>
          </cell>
          <cell r="AA1529">
            <v>12000000</v>
          </cell>
          <cell r="AB1529">
            <v>7.2800000000000004E-2</v>
          </cell>
          <cell r="AC1529">
            <v>873600</v>
          </cell>
          <cell r="AD1529">
            <v>104832</v>
          </cell>
          <cell r="AE1529">
            <v>0.12</v>
          </cell>
          <cell r="AF1529">
            <v>44337</v>
          </cell>
          <cell r="AG1529" t="str">
            <v>DAP SZ</v>
          </cell>
          <cell r="AK1529">
            <v>0.1</v>
          </cell>
          <cell r="AL1529">
            <v>1200000</v>
          </cell>
          <cell r="AM1529">
            <v>44342</v>
          </cell>
          <cell r="AN1529" t="str">
            <v>Yes</v>
          </cell>
          <cell r="AO1529">
            <v>0.9</v>
          </cell>
          <cell r="AP1529">
            <v>10800000</v>
          </cell>
          <cell r="AQ1529">
            <v>44420</v>
          </cell>
          <cell r="AR1529">
            <v>44420</v>
          </cell>
          <cell r="AS1529">
            <v>0</v>
          </cell>
          <cell r="AT1529">
            <v>0</v>
          </cell>
          <cell r="AX1529" t="str">
            <v>Yes</v>
          </cell>
          <cell r="AZ1529" t="str">
            <v>Y</v>
          </cell>
          <cell r="BA1529" t="str">
            <v>Yes</v>
          </cell>
        </row>
        <row r="1530">
          <cell r="A1530" t="str">
            <v>MAY 21</v>
          </cell>
          <cell r="B1530">
            <v>1380</v>
          </cell>
          <cell r="C1530" t="str">
            <v>C49SZX20210155MZR1</v>
          </cell>
          <cell r="D1530" t="str">
            <v>巨能</v>
          </cell>
          <cell r="E1530" t="str">
            <v>YSM20R-2</v>
          </cell>
          <cell r="I1530" t="str">
            <v>L-&gt;R</v>
          </cell>
          <cell r="J1530" t="str">
            <v>No</v>
          </cell>
          <cell r="K1530">
            <v>1</v>
          </cell>
          <cell r="N1530">
            <v>44664</v>
          </cell>
          <cell r="O1530">
            <v>11116734</v>
          </cell>
          <cell r="P1530">
            <v>12000000</v>
          </cell>
          <cell r="Q1530">
            <v>44673</v>
          </cell>
          <cell r="R1530" t="str">
            <v>No</v>
          </cell>
          <cell r="S1530" t="str">
            <v>C49</v>
          </cell>
          <cell r="T1530" t="str">
            <v>SOUTH</v>
          </cell>
          <cell r="U1530" t="str">
            <v>深圳</v>
          </cell>
          <cell r="V1530" t="str">
            <v>SZ 深圳</v>
          </cell>
          <cell r="W1530" t="str">
            <v>MZ</v>
          </cell>
          <cell r="X1530" t="str">
            <v>JPY</v>
          </cell>
          <cell r="Y1530">
            <v>12000000</v>
          </cell>
          <cell r="Z1530">
            <v>1</v>
          </cell>
          <cell r="AA1530">
            <v>12000000</v>
          </cell>
          <cell r="AB1530">
            <v>7.2800000000000004E-2</v>
          </cell>
          <cell r="AC1530">
            <v>873600</v>
          </cell>
          <cell r="AD1530">
            <v>104832</v>
          </cell>
          <cell r="AE1530">
            <v>0.12</v>
          </cell>
          <cell r="AF1530">
            <v>44337</v>
          </cell>
          <cell r="AG1530" t="str">
            <v>DAP SZ</v>
          </cell>
          <cell r="AK1530">
            <v>0.1</v>
          </cell>
          <cell r="AL1530">
            <v>4200000</v>
          </cell>
          <cell r="AM1530">
            <v>44342</v>
          </cell>
          <cell r="AN1530" t="str">
            <v>Yes</v>
          </cell>
          <cell r="AO1530">
            <v>0.9</v>
          </cell>
          <cell r="AP1530">
            <v>10800000</v>
          </cell>
          <cell r="AQ1530">
            <v>44649</v>
          </cell>
          <cell r="AR1530">
            <v>44649</v>
          </cell>
          <cell r="AS1530">
            <v>0</v>
          </cell>
          <cell r="AT1530">
            <v>0</v>
          </cell>
          <cell r="AX1530" t="str">
            <v>Yes</v>
          </cell>
          <cell r="AZ1530" t="str">
            <v>Y</v>
          </cell>
          <cell r="BA1530" t="str">
            <v>Yes</v>
          </cell>
        </row>
        <row r="1531">
          <cell r="A1531" t="str">
            <v>MAY 21</v>
          </cell>
          <cell r="B1531">
            <v>1381</v>
          </cell>
          <cell r="C1531" t="str">
            <v>C49SZX20210182MZ</v>
          </cell>
          <cell r="D1531" t="str">
            <v>巨能</v>
          </cell>
          <cell r="E1531" t="str">
            <v>YSM20R-2</v>
          </cell>
          <cell r="I1531" t="str">
            <v>L-&gt;R</v>
          </cell>
          <cell r="J1531" t="str">
            <v>No</v>
          </cell>
          <cell r="K1531">
            <v>1</v>
          </cell>
          <cell r="N1531">
            <v>44664</v>
          </cell>
          <cell r="O1531">
            <v>11116735</v>
          </cell>
          <cell r="P1531">
            <v>12000000</v>
          </cell>
          <cell r="Q1531">
            <v>44673</v>
          </cell>
          <cell r="R1531" t="str">
            <v>No</v>
          </cell>
          <cell r="S1531" t="str">
            <v>C49</v>
          </cell>
          <cell r="T1531" t="str">
            <v>SOUTH</v>
          </cell>
          <cell r="U1531" t="str">
            <v>深圳</v>
          </cell>
          <cell r="V1531" t="str">
            <v>SZ 深圳</v>
          </cell>
          <cell r="W1531" t="str">
            <v>MZ</v>
          </cell>
          <cell r="X1531" t="str">
            <v>JPY</v>
          </cell>
          <cell r="Y1531">
            <v>12000000</v>
          </cell>
          <cell r="Z1531">
            <v>1</v>
          </cell>
          <cell r="AA1531">
            <v>12000000</v>
          </cell>
          <cell r="AB1531">
            <v>7.2800000000000004E-2</v>
          </cell>
          <cell r="AC1531">
            <v>873600</v>
          </cell>
          <cell r="AD1531">
            <v>104832</v>
          </cell>
          <cell r="AE1531">
            <v>0.12</v>
          </cell>
          <cell r="AF1531">
            <v>44337</v>
          </cell>
          <cell r="AG1531" t="str">
            <v>DAP SZ</v>
          </cell>
          <cell r="AK1531">
            <v>0.1</v>
          </cell>
          <cell r="AL1531"/>
          <cell r="AM1531">
            <v>44342</v>
          </cell>
          <cell r="AN1531" t="str">
            <v>Yes</v>
          </cell>
          <cell r="AO1531">
            <v>0.9</v>
          </cell>
          <cell r="AP1531">
            <v>10800000</v>
          </cell>
          <cell r="AQ1531">
            <v>44649</v>
          </cell>
          <cell r="AR1531">
            <v>44649</v>
          </cell>
          <cell r="AS1531">
            <v>0</v>
          </cell>
          <cell r="AT1531">
            <v>0</v>
          </cell>
          <cell r="AX1531" t="str">
            <v>Yes</v>
          </cell>
          <cell r="AZ1531" t="str">
            <v>Y</v>
          </cell>
          <cell r="BA1531" t="str">
            <v>Yes</v>
          </cell>
        </row>
        <row r="1532">
          <cell r="A1532" t="str">
            <v>MAY 21</v>
          </cell>
          <cell r="B1532">
            <v>1382</v>
          </cell>
          <cell r="C1532" t="str">
            <v>C49SZX20210155MZR1</v>
          </cell>
          <cell r="D1532" t="str">
            <v>巨能</v>
          </cell>
          <cell r="E1532" t="str">
            <v>YSM10</v>
          </cell>
          <cell r="I1532" t="str">
            <v>L-&gt;R</v>
          </cell>
          <cell r="J1532" t="str">
            <v>MVC</v>
          </cell>
          <cell r="K1532">
            <v>1</v>
          </cell>
          <cell r="N1532">
            <v>44650</v>
          </cell>
          <cell r="O1532">
            <v>11116721</v>
          </cell>
          <cell r="P1532">
            <v>9000000</v>
          </cell>
          <cell r="Q1532">
            <v>44650</v>
          </cell>
          <cell r="R1532" t="str">
            <v>No</v>
          </cell>
          <cell r="S1532" t="str">
            <v>C49</v>
          </cell>
          <cell r="T1532" t="str">
            <v>SOUTH</v>
          </cell>
          <cell r="U1532" t="str">
            <v>深圳</v>
          </cell>
          <cell r="V1532" t="str">
            <v>SZ 深圳</v>
          </cell>
          <cell r="W1532" t="str">
            <v>MZ</v>
          </cell>
          <cell r="X1532" t="str">
            <v>JPY</v>
          </cell>
          <cell r="Y1532">
            <v>9000000</v>
          </cell>
          <cell r="Z1532">
            <v>1</v>
          </cell>
          <cell r="AA1532">
            <v>9000000</v>
          </cell>
          <cell r="AB1532">
            <v>7.2800000000000004E-2</v>
          </cell>
          <cell r="AC1532">
            <v>655200</v>
          </cell>
          <cell r="AD1532">
            <v>78624</v>
          </cell>
          <cell r="AE1532">
            <v>0.12</v>
          </cell>
          <cell r="AF1532">
            <v>44337</v>
          </cell>
          <cell r="AG1532" t="str">
            <v>DAP SZ</v>
          </cell>
          <cell r="AK1532">
            <v>0.1</v>
          </cell>
          <cell r="AL1532"/>
          <cell r="AM1532">
            <v>44342</v>
          </cell>
          <cell r="AN1532" t="str">
            <v>Yes</v>
          </cell>
          <cell r="AO1532">
            <v>0.9</v>
          </cell>
          <cell r="AP1532">
            <v>8100000</v>
          </cell>
          <cell r="AQ1532">
            <v>44649</v>
          </cell>
          <cell r="AR1532">
            <v>44649</v>
          </cell>
          <cell r="AS1532">
            <v>0</v>
          </cell>
          <cell r="AT1532">
            <v>0</v>
          </cell>
          <cell r="AX1532" t="str">
            <v>Yes</v>
          </cell>
          <cell r="AZ1532" t="str">
            <v>Y</v>
          </cell>
          <cell r="BA1532" t="str">
            <v>Yes</v>
          </cell>
        </row>
        <row r="1533">
          <cell r="A1533" t="str">
            <v>MAY 21</v>
          </cell>
          <cell r="B1533">
            <v>1383</v>
          </cell>
          <cell r="C1533" t="str">
            <v>C49SZX20210182MZ</v>
          </cell>
          <cell r="D1533" t="str">
            <v>巨能</v>
          </cell>
          <cell r="E1533" t="str">
            <v>YSM10</v>
          </cell>
          <cell r="I1533" t="str">
            <v>L-&gt;R</v>
          </cell>
          <cell r="J1533" t="str">
            <v>MVC</v>
          </cell>
          <cell r="K1533">
            <v>1</v>
          </cell>
          <cell r="N1533">
            <v>44650</v>
          </cell>
          <cell r="O1533">
            <v>11116722</v>
          </cell>
          <cell r="P1533">
            <v>9000000</v>
          </cell>
          <cell r="Q1533">
            <v>44650</v>
          </cell>
          <cell r="R1533" t="str">
            <v>No</v>
          </cell>
          <cell r="S1533" t="str">
            <v>C49</v>
          </cell>
          <cell r="T1533" t="str">
            <v>SOUTH</v>
          </cell>
          <cell r="U1533" t="str">
            <v>深圳</v>
          </cell>
          <cell r="V1533" t="str">
            <v>SZ 深圳</v>
          </cell>
          <cell r="W1533" t="str">
            <v>MZ</v>
          </cell>
          <cell r="X1533" t="str">
            <v>JPY</v>
          </cell>
          <cell r="Y1533">
            <v>9000000</v>
          </cell>
          <cell r="Z1533">
            <v>1</v>
          </cell>
          <cell r="AA1533">
            <v>9000000</v>
          </cell>
          <cell r="AB1533">
            <v>7.2800000000000004E-2</v>
          </cell>
          <cell r="AC1533">
            <v>655200</v>
          </cell>
          <cell r="AD1533">
            <v>78624</v>
          </cell>
          <cell r="AE1533">
            <v>0.12</v>
          </cell>
          <cell r="AF1533">
            <v>44337</v>
          </cell>
          <cell r="AG1533" t="str">
            <v>DAP SZ</v>
          </cell>
          <cell r="AK1533">
            <v>0.1</v>
          </cell>
          <cell r="AL1533"/>
          <cell r="AM1533">
            <v>44342</v>
          </cell>
          <cell r="AN1533" t="str">
            <v>Yes</v>
          </cell>
          <cell r="AO1533">
            <v>0.9</v>
          </cell>
          <cell r="AP1533">
            <v>8100000</v>
          </cell>
          <cell r="AQ1533">
            <v>44649</v>
          </cell>
          <cell r="AR1533">
            <v>44649</v>
          </cell>
          <cell r="AS1533">
            <v>0</v>
          </cell>
          <cell r="AT1533">
            <v>0</v>
          </cell>
          <cell r="AX1533" t="str">
            <v>Yes</v>
          </cell>
          <cell r="AZ1533" t="str">
            <v>Y</v>
          </cell>
          <cell r="BA1533" t="str">
            <v>Yes</v>
          </cell>
        </row>
        <row r="1534">
          <cell r="A1534" t="str">
            <v>MAY 21</v>
          </cell>
          <cell r="B1534">
            <v>1384</v>
          </cell>
          <cell r="C1534" t="str">
            <v>C49SZX20220057DZ</v>
          </cell>
          <cell r="D1534" t="str">
            <v>广恒创新（enduser:深圳比尔乔）</v>
          </cell>
          <cell r="E1534" t="str">
            <v>YSM10</v>
          </cell>
          <cell r="I1534" t="str">
            <v>R-&gt;L</v>
          </cell>
          <cell r="J1534" t="str">
            <v>MVC</v>
          </cell>
          <cell r="K1534">
            <v>1</v>
          </cell>
          <cell r="N1534">
            <v>44377</v>
          </cell>
          <cell r="O1534">
            <v>11116624</v>
          </cell>
          <cell r="P1534">
            <v>6750000</v>
          </cell>
          <cell r="Q1534">
            <v>44393</v>
          </cell>
          <cell r="R1534" t="str">
            <v>Yes</v>
          </cell>
          <cell r="S1534" t="str">
            <v>C49</v>
          </cell>
          <cell r="T1534" t="str">
            <v>SOUTH</v>
          </cell>
          <cell r="U1534" t="str">
            <v>深圳</v>
          </cell>
          <cell r="V1534" t="str">
            <v>SZ 深圳</v>
          </cell>
          <cell r="W1534" t="str">
            <v>DZ</v>
          </cell>
          <cell r="X1534" t="str">
            <v>JPY</v>
          </cell>
          <cell r="Y1534">
            <v>6750000</v>
          </cell>
          <cell r="Z1534">
            <v>1</v>
          </cell>
          <cell r="AA1534">
            <v>6750000</v>
          </cell>
          <cell r="AB1534">
            <v>7.2800000000000004E-2</v>
          </cell>
          <cell r="AC1534">
            <v>491400</v>
          </cell>
          <cell r="AD1534">
            <v>58968</v>
          </cell>
          <cell r="AE1534">
            <v>0.12</v>
          </cell>
          <cell r="AF1534">
            <v>44340</v>
          </cell>
          <cell r="AG1534" t="str">
            <v>CIF HK</v>
          </cell>
          <cell r="AK1534">
            <v>0.05</v>
          </cell>
          <cell r="AL1534">
            <v>337500</v>
          </cell>
          <cell r="AM1534">
            <v>44370</v>
          </cell>
          <cell r="AN1534" t="str">
            <v>Yes</v>
          </cell>
          <cell r="AO1534">
            <v>0.95</v>
          </cell>
          <cell r="AP1534">
            <v>6412500</v>
          </cell>
          <cell r="AQ1534">
            <v>44376</v>
          </cell>
          <cell r="AR1534">
            <v>44376</v>
          </cell>
          <cell r="AS1534">
            <v>0</v>
          </cell>
          <cell r="AT1534">
            <v>0</v>
          </cell>
          <cell r="AX1534" t="str">
            <v>Yes</v>
          </cell>
          <cell r="AZ1534" t="str">
            <v>Y</v>
          </cell>
          <cell r="BA1534" t="str">
            <v>Yes</v>
          </cell>
        </row>
        <row r="1535">
          <cell r="A1535" t="str">
            <v>MAY 21</v>
          </cell>
          <cell r="B1535">
            <v>1385</v>
          </cell>
          <cell r="C1535" t="str">
            <v>C49SZX20220057DZ</v>
          </cell>
          <cell r="D1535" t="str">
            <v>广恒创新（enduser:深圳比尔乔）</v>
          </cell>
          <cell r="E1535" t="str">
            <v>YSM10</v>
          </cell>
          <cell r="I1535" t="str">
            <v>R-&gt;L</v>
          </cell>
          <cell r="J1535" t="str">
            <v>MVC</v>
          </cell>
          <cell r="K1535">
            <v>1</v>
          </cell>
          <cell r="N1535">
            <v>44377</v>
          </cell>
          <cell r="O1535">
            <v>11116624</v>
          </cell>
          <cell r="P1535">
            <v>6750000</v>
          </cell>
          <cell r="Q1535">
            <v>44393</v>
          </cell>
          <cell r="R1535" t="str">
            <v>Yes</v>
          </cell>
          <cell r="S1535" t="str">
            <v>C49</v>
          </cell>
          <cell r="T1535" t="str">
            <v>SOUTH</v>
          </cell>
          <cell r="U1535" t="str">
            <v>深圳</v>
          </cell>
          <cell r="V1535" t="str">
            <v>SZ 深圳</v>
          </cell>
          <cell r="W1535" t="str">
            <v>DZ</v>
          </cell>
          <cell r="X1535" t="str">
            <v>JPY</v>
          </cell>
          <cell r="Y1535">
            <v>6750000</v>
          </cell>
          <cell r="Z1535">
            <v>1</v>
          </cell>
          <cell r="AA1535">
            <v>6750000</v>
          </cell>
          <cell r="AB1535">
            <v>7.2800000000000004E-2</v>
          </cell>
          <cell r="AC1535">
            <v>491400</v>
          </cell>
          <cell r="AD1535">
            <v>58968</v>
          </cell>
          <cell r="AE1535">
            <v>0.12</v>
          </cell>
          <cell r="AF1535">
            <v>44340</v>
          </cell>
          <cell r="AG1535" t="str">
            <v>CIF HK</v>
          </cell>
          <cell r="AK1535">
            <v>0.05</v>
          </cell>
          <cell r="AL1535">
            <v>337500</v>
          </cell>
          <cell r="AM1535">
            <v>44370</v>
          </cell>
          <cell r="AN1535" t="str">
            <v>Yes</v>
          </cell>
          <cell r="AO1535">
            <v>0.95</v>
          </cell>
          <cell r="AP1535">
            <v>6412500</v>
          </cell>
          <cell r="AQ1535">
            <v>44376</v>
          </cell>
          <cell r="AR1535">
            <v>44376</v>
          </cell>
          <cell r="AS1535">
            <v>0</v>
          </cell>
          <cell r="AT1535">
            <v>0</v>
          </cell>
          <cell r="AX1535" t="str">
            <v>Yes</v>
          </cell>
          <cell r="AZ1535" t="str">
            <v>Y</v>
          </cell>
          <cell r="BA1535" t="str">
            <v>Yes</v>
          </cell>
        </row>
        <row r="1536">
          <cell r="A1536" t="str">
            <v>MAY 21</v>
          </cell>
          <cell r="B1536">
            <v>1386</v>
          </cell>
          <cell r="C1536" t="str">
            <v>C49SZX20220057DZ</v>
          </cell>
          <cell r="D1536" t="str">
            <v>广恒创新（enduser:深圳比尔乔）</v>
          </cell>
          <cell r="E1536" t="str">
            <v>YSM10</v>
          </cell>
          <cell r="I1536" t="str">
            <v>R-&gt;L</v>
          </cell>
          <cell r="J1536" t="str">
            <v>MVC</v>
          </cell>
          <cell r="K1536">
            <v>1</v>
          </cell>
          <cell r="N1536">
            <v>44377</v>
          </cell>
          <cell r="O1536">
            <v>11116624</v>
          </cell>
          <cell r="P1536">
            <v>6750000</v>
          </cell>
          <cell r="Q1536">
            <v>44393</v>
          </cell>
          <cell r="R1536" t="str">
            <v>Yes</v>
          </cell>
          <cell r="S1536" t="str">
            <v>C49</v>
          </cell>
          <cell r="T1536" t="str">
            <v>SOUTH</v>
          </cell>
          <cell r="U1536" t="str">
            <v>深圳</v>
          </cell>
          <cell r="V1536" t="str">
            <v>SZ 深圳</v>
          </cell>
          <cell r="W1536" t="str">
            <v>DZ</v>
          </cell>
          <cell r="X1536" t="str">
            <v>JPY</v>
          </cell>
          <cell r="Y1536">
            <v>6750000</v>
          </cell>
          <cell r="Z1536">
            <v>1</v>
          </cell>
          <cell r="AA1536">
            <v>6750000</v>
          </cell>
          <cell r="AB1536">
            <v>7.2800000000000004E-2</v>
          </cell>
          <cell r="AC1536">
            <v>491400</v>
          </cell>
          <cell r="AD1536">
            <v>58968</v>
          </cell>
          <cell r="AE1536">
            <v>0.12</v>
          </cell>
          <cell r="AF1536">
            <v>44340</v>
          </cell>
          <cell r="AG1536" t="str">
            <v>CIF HK</v>
          </cell>
          <cell r="AK1536">
            <v>0.05</v>
          </cell>
          <cell r="AL1536">
            <v>337500</v>
          </cell>
          <cell r="AM1536">
            <v>44370</v>
          </cell>
          <cell r="AN1536" t="str">
            <v>Yes</v>
          </cell>
          <cell r="AO1536">
            <v>0.95</v>
          </cell>
          <cell r="AP1536">
            <v>6412500</v>
          </cell>
          <cell r="AQ1536">
            <v>44376</v>
          </cell>
          <cell r="AR1536">
            <v>44376</v>
          </cell>
          <cell r="AS1536">
            <v>0</v>
          </cell>
          <cell r="AT1536">
            <v>0</v>
          </cell>
          <cell r="AX1536" t="str">
            <v>Yes</v>
          </cell>
          <cell r="AZ1536" t="str">
            <v>Y</v>
          </cell>
          <cell r="BA1536" t="str">
            <v>Yes</v>
          </cell>
        </row>
        <row r="1537">
          <cell r="A1537" t="str">
            <v>MAY 21</v>
          </cell>
          <cell r="B1537">
            <v>1387</v>
          </cell>
          <cell r="C1537" t="str">
            <v>C49SZX20220057DZ</v>
          </cell>
          <cell r="D1537" t="str">
            <v>广恒创新（enduser:深圳比尔乔）</v>
          </cell>
          <cell r="E1537" t="str">
            <v>YSM10</v>
          </cell>
          <cell r="I1537" t="str">
            <v>R-&gt;L</v>
          </cell>
          <cell r="J1537" t="str">
            <v>MVC</v>
          </cell>
          <cell r="K1537">
            <v>1</v>
          </cell>
          <cell r="N1537">
            <v>44712</v>
          </cell>
          <cell r="O1537">
            <v>11116764</v>
          </cell>
          <cell r="P1537">
            <v>6750000</v>
          </cell>
          <cell r="Q1537">
            <v>44712</v>
          </cell>
          <cell r="R1537" t="str">
            <v>Yes</v>
          </cell>
          <cell r="S1537" t="str">
            <v>C49</v>
          </cell>
          <cell r="T1537" t="str">
            <v>SOUTH</v>
          </cell>
          <cell r="U1537" t="str">
            <v>深圳</v>
          </cell>
          <cell r="V1537" t="str">
            <v>SZ 深圳</v>
          </cell>
          <cell r="W1537" t="str">
            <v>DZ</v>
          </cell>
          <cell r="X1537" t="str">
            <v>JPY</v>
          </cell>
          <cell r="Y1537">
            <v>6750000</v>
          </cell>
          <cell r="Z1537">
            <v>1</v>
          </cell>
          <cell r="AA1537">
            <v>6750000</v>
          </cell>
          <cell r="AB1537">
            <v>7.2800000000000004E-2</v>
          </cell>
          <cell r="AC1537">
            <v>491400</v>
          </cell>
          <cell r="AD1537">
            <v>58968</v>
          </cell>
          <cell r="AE1537">
            <v>0.12</v>
          </cell>
          <cell r="AF1537">
            <v>44340</v>
          </cell>
          <cell r="AG1537" t="str">
            <v>CIF HK</v>
          </cell>
          <cell r="AK1537">
            <v>0.05</v>
          </cell>
          <cell r="AL1537">
            <v>337500</v>
          </cell>
          <cell r="AM1537">
            <v>44370</v>
          </cell>
          <cell r="AN1537" t="str">
            <v>Yes</v>
          </cell>
          <cell r="AO1537">
            <v>0.95</v>
          </cell>
          <cell r="AP1537">
            <v>6412500</v>
          </cell>
          <cell r="AQ1537">
            <v>44708</v>
          </cell>
          <cell r="AR1537">
            <v>44708</v>
          </cell>
          <cell r="AS1537">
            <v>0</v>
          </cell>
          <cell r="AT1537">
            <v>0</v>
          </cell>
          <cell r="AX1537" t="str">
            <v>Yes</v>
          </cell>
          <cell r="AZ1537" t="str">
            <v>Y</v>
          </cell>
          <cell r="BA1537" t="str">
            <v>Yes</v>
          </cell>
        </row>
        <row r="1538">
          <cell r="A1538" t="str">
            <v>MAY 21</v>
          </cell>
          <cell r="B1538">
            <v>1388</v>
          </cell>
          <cell r="C1538" t="str">
            <v>C49SZX20220057DZ</v>
          </cell>
          <cell r="D1538" t="str">
            <v>广恒创新（enduser:深圳比尔乔）</v>
          </cell>
          <cell r="E1538" t="str">
            <v>YSM10</v>
          </cell>
          <cell r="I1538" t="str">
            <v>R-&gt;L</v>
          </cell>
          <cell r="J1538" t="str">
            <v>MVC</v>
          </cell>
          <cell r="K1538">
            <v>1</v>
          </cell>
          <cell r="N1538">
            <v>44712</v>
          </cell>
          <cell r="O1538">
            <v>11116764</v>
          </cell>
          <cell r="P1538">
            <v>6750000</v>
          </cell>
          <cell r="Q1538">
            <v>44712</v>
          </cell>
          <cell r="R1538" t="str">
            <v>Yes</v>
          </cell>
          <cell r="S1538" t="str">
            <v>C49</v>
          </cell>
          <cell r="T1538" t="str">
            <v>SOUTH</v>
          </cell>
          <cell r="U1538" t="str">
            <v>深圳</v>
          </cell>
          <cell r="V1538" t="str">
            <v>SZ 深圳</v>
          </cell>
          <cell r="W1538" t="str">
            <v>DZ</v>
          </cell>
          <cell r="X1538" t="str">
            <v>JPY</v>
          </cell>
          <cell r="Y1538">
            <v>6750000</v>
          </cell>
          <cell r="Z1538">
            <v>1</v>
          </cell>
          <cell r="AA1538">
            <v>6750000</v>
          </cell>
          <cell r="AB1538">
            <v>7.2800000000000004E-2</v>
          </cell>
          <cell r="AC1538">
            <v>491400</v>
          </cell>
          <cell r="AD1538">
            <v>58968</v>
          </cell>
          <cell r="AE1538">
            <v>0.12</v>
          </cell>
          <cell r="AF1538">
            <v>44340</v>
          </cell>
          <cell r="AG1538" t="str">
            <v>CIF HK</v>
          </cell>
          <cell r="AK1538">
            <v>0.05</v>
          </cell>
          <cell r="AL1538">
            <v>337500</v>
          </cell>
          <cell r="AM1538">
            <v>44370</v>
          </cell>
          <cell r="AN1538" t="str">
            <v>Yes</v>
          </cell>
          <cell r="AO1538">
            <v>0.95</v>
          </cell>
          <cell r="AP1538">
            <v>6412500</v>
          </cell>
          <cell r="AQ1538">
            <v>44708</v>
          </cell>
          <cell r="AR1538">
            <v>44708</v>
          </cell>
          <cell r="AS1538">
            <v>0</v>
          </cell>
          <cell r="AT1538">
            <v>0</v>
          </cell>
          <cell r="AX1538" t="str">
            <v>Yes</v>
          </cell>
          <cell r="AZ1538" t="str">
            <v>Y</v>
          </cell>
          <cell r="BA1538" t="str">
            <v>Yes</v>
          </cell>
        </row>
        <row r="1539">
          <cell r="A1539" t="str">
            <v>MAY 21</v>
          </cell>
          <cell r="B1539">
            <v>1389</v>
          </cell>
          <cell r="C1539" t="str">
            <v>C49SZX20210142DZ</v>
          </cell>
          <cell r="D1539" t="str">
            <v>广恒创新（enduser:深圳比尔乔）</v>
          </cell>
          <cell r="E1539" t="str">
            <v>YSM10</v>
          </cell>
          <cell r="F1539"/>
          <cell r="H1539"/>
          <cell r="I1539" t="str">
            <v>R-&gt;L</v>
          </cell>
          <cell r="J1539" t="str">
            <v>MVC</v>
          </cell>
          <cell r="K1539">
            <v>1</v>
          </cell>
          <cell r="L1539"/>
          <cell r="N1539"/>
          <cell r="O1539"/>
          <cell r="P1539"/>
          <cell r="Q1539"/>
          <cell r="R1539" t="str">
            <v>Yes</v>
          </cell>
          <cell r="S1539" t="str">
            <v>C49</v>
          </cell>
          <cell r="T1539" t="str">
            <v>SOUTH</v>
          </cell>
          <cell r="U1539" t="str">
            <v>深圳</v>
          </cell>
          <cell r="V1539" t="str">
            <v>SZ 深圳</v>
          </cell>
          <cell r="W1539" t="str">
            <v>DZ</v>
          </cell>
          <cell r="X1539" t="str">
            <v>JPY</v>
          </cell>
          <cell r="Y1539">
            <v>6750000</v>
          </cell>
          <cell r="Z1539">
            <v>1</v>
          </cell>
          <cell r="AA1539">
            <v>6750000</v>
          </cell>
          <cell r="AB1539">
            <v>7.2800000000000004E-2</v>
          </cell>
          <cell r="AC1539">
            <v>491400</v>
          </cell>
          <cell r="AD1539">
            <v>58968</v>
          </cell>
          <cell r="AE1539">
            <v>0.12</v>
          </cell>
          <cell r="AF1539">
            <v>44340</v>
          </cell>
          <cell r="AG1539" t="str">
            <v>CIF HK</v>
          </cell>
          <cell r="AI1539"/>
          <cell r="AJ1539"/>
          <cell r="AK1539">
            <v>0.05</v>
          </cell>
          <cell r="AL1539">
            <v>337500</v>
          </cell>
          <cell r="AM1539">
            <v>44370</v>
          </cell>
          <cell r="AN1539" t="str">
            <v>Yes</v>
          </cell>
          <cell r="AO1539">
            <v>0.95</v>
          </cell>
          <cell r="AP1539">
            <v>6412500</v>
          </cell>
          <cell r="AQ1539"/>
          <cell r="AR1539"/>
          <cell r="AS1539">
            <v>0</v>
          </cell>
          <cell r="AT1539">
            <v>0</v>
          </cell>
          <cell r="AV1539"/>
          <cell r="AX1539"/>
          <cell r="AY1539"/>
          <cell r="AZ1539"/>
          <cell r="BA1539"/>
          <cell r="BB1539" t="str">
            <v>修改合同，数量改为5台（新合同C49SZX20220057DZ）</v>
          </cell>
          <cell r="BC1539"/>
        </row>
        <row r="1540">
          <cell r="A1540" t="str">
            <v>MAY 21</v>
          </cell>
          <cell r="B1540">
            <v>1390</v>
          </cell>
          <cell r="C1540" t="str">
            <v>C49SZX20210142DZ</v>
          </cell>
          <cell r="D1540" t="str">
            <v>广恒创新（enduser:深圳比尔乔）</v>
          </cell>
          <cell r="E1540" t="str">
            <v>YSM10</v>
          </cell>
          <cell r="F1540"/>
          <cell r="H1540"/>
          <cell r="I1540" t="str">
            <v>R-&gt;L</v>
          </cell>
          <cell r="J1540" t="str">
            <v>MVC</v>
          </cell>
          <cell r="K1540">
            <v>1</v>
          </cell>
          <cell r="L1540"/>
          <cell r="N1540"/>
          <cell r="O1540"/>
          <cell r="P1540"/>
          <cell r="Q1540"/>
          <cell r="R1540" t="str">
            <v>Yes</v>
          </cell>
          <cell r="S1540" t="str">
            <v>C49</v>
          </cell>
          <cell r="T1540" t="str">
            <v>SOUTH</v>
          </cell>
          <cell r="U1540" t="str">
            <v>深圳</v>
          </cell>
          <cell r="V1540" t="str">
            <v>SZ 深圳</v>
          </cell>
          <cell r="W1540" t="str">
            <v>DZ</v>
          </cell>
          <cell r="X1540" t="str">
            <v>JPY</v>
          </cell>
          <cell r="Y1540">
            <v>6750000</v>
          </cell>
          <cell r="Z1540">
            <v>1</v>
          </cell>
          <cell r="AA1540">
            <v>6750000</v>
          </cell>
          <cell r="AB1540">
            <v>7.2800000000000004E-2</v>
          </cell>
          <cell r="AC1540">
            <v>491400</v>
          </cell>
          <cell r="AD1540">
            <v>58968</v>
          </cell>
          <cell r="AE1540">
            <v>0.12</v>
          </cell>
          <cell r="AF1540">
            <v>44340</v>
          </cell>
          <cell r="AG1540" t="str">
            <v>CIF HK</v>
          </cell>
          <cell r="AI1540"/>
          <cell r="AJ1540"/>
          <cell r="AK1540">
            <v>0.05</v>
          </cell>
          <cell r="AL1540">
            <v>337500</v>
          </cell>
          <cell r="AM1540">
            <v>44370</v>
          </cell>
          <cell r="AN1540" t="str">
            <v>Yes</v>
          </cell>
          <cell r="AO1540">
            <v>0.95</v>
          </cell>
          <cell r="AP1540">
            <v>6412500</v>
          </cell>
          <cell r="AQ1540"/>
          <cell r="AR1540"/>
          <cell r="AS1540">
            <v>0</v>
          </cell>
          <cell r="AT1540">
            <v>0</v>
          </cell>
          <cell r="AV1540"/>
          <cell r="AX1540"/>
          <cell r="AY1540"/>
          <cell r="AZ1540"/>
          <cell r="BA1540"/>
          <cell r="BB1540" t="str">
            <v>修改合同，数量改为5台（新合同C49SZX20220057DZ）</v>
          </cell>
          <cell r="BC1540"/>
        </row>
        <row r="1541">
          <cell r="A1541" t="str">
            <v>MAY 21</v>
          </cell>
          <cell r="B1541">
            <v>1391</v>
          </cell>
          <cell r="C1541" t="str">
            <v>C49SZX20210142DZ</v>
          </cell>
          <cell r="D1541" t="str">
            <v>广恒创新（enduser:深圳比尔乔）</v>
          </cell>
          <cell r="E1541" t="str">
            <v>YSM10</v>
          </cell>
          <cell r="F1541"/>
          <cell r="H1541"/>
          <cell r="I1541" t="str">
            <v>R-&gt;L</v>
          </cell>
          <cell r="J1541" t="str">
            <v>MVC</v>
          </cell>
          <cell r="K1541">
            <v>1</v>
          </cell>
          <cell r="L1541"/>
          <cell r="N1541"/>
          <cell r="O1541"/>
          <cell r="P1541"/>
          <cell r="Q1541"/>
          <cell r="R1541" t="str">
            <v>Yes</v>
          </cell>
          <cell r="S1541" t="str">
            <v>C49</v>
          </cell>
          <cell r="T1541" t="str">
            <v>SOUTH</v>
          </cell>
          <cell r="U1541" t="str">
            <v>深圳</v>
          </cell>
          <cell r="V1541" t="str">
            <v>SZ 深圳</v>
          </cell>
          <cell r="W1541" t="str">
            <v>DZ</v>
          </cell>
          <cell r="X1541" t="str">
            <v>JPY</v>
          </cell>
          <cell r="Y1541">
            <v>6750000</v>
          </cell>
          <cell r="Z1541">
            <v>1</v>
          </cell>
          <cell r="AA1541">
            <v>6750000</v>
          </cell>
          <cell r="AB1541">
            <v>7.2800000000000004E-2</v>
          </cell>
          <cell r="AC1541">
            <v>491400</v>
          </cell>
          <cell r="AD1541">
            <v>58968</v>
          </cell>
          <cell r="AE1541">
            <v>0.12</v>
          </cell>
          <cell r="AF1541">
            <v>44340</v>
          </cell>
          <cell r="AG1541" t="str">
            <v>CIF HK</v>
          </cell>
          <cell r="AI1541"/>
          <cell r="AJ1541"/>
          <cell r="AK1541">
            <v>0.05</v>
          </cell>
          <cell r="AL1541">
            <v>337500</v>
          </cell>
          <cell r="AM1541">
            <v>44370</v>
          </cell>
          <cell r="AN1541" t="str">
            <v>Yes</v>
          </cell>
          <cell r="AO1541">
            <v>0.95</v>
          </cell>
          <cell r="AP1541">
            <v>6412500</v>
          </cell>
          <cell r="AQ1541"/>
          <cell r="AR1541"/>
          <cell r="AS1541">
            <v>0</v>
          </cell>
          <cell r="AT1541">
            <v>0</v>
          </cell>
          <cell r="AV1541"/>
          <cell r="AX1541"/>
          <cell r="AY1541"/>
          <cell r="AZ1541"/>
          <cell r="BA1541"/>
          <cell r="BB1541" t="str">
            <v>修改合同，数量改为5台（新合同C49SZX20220057DZ）</v>
          </cell>
          <cell r="BC1541"/>
        </row>
        <row r="1542">
          <cell r="A1542" t="str">
            <v>MAY 21</v>
          </cell>
          <cell r="B1542">
            <v>1392</v>
          </cell>
          <cell r="C1542" t="str">
            <v>C49SZX20210142DZ</v>
          </cell>
          <cell r="D1542" t="str">
            <v>广恒创新（enduser:深圳比尔乔）</v>
          </cell>
          <cell r="E1542" t="str">
            <v>YSM10</v>
          </cell>
          <cell r="F1542"/>
          <cell r="H1542"/>
          <cell r="I1542" t="str">
            <v>R-&gt;L</v>
          </cell>
          <cell r="J1542" t="str">
            <v>MVC</v>
          </cell>
          <cell r="K1542">
            <v>1</v>
          </cell>
          <cell r="L1542"/>
          <cell r="N1542"/>
          <cell r="O1542"/>
          <cell r="P1542"/>
          <cell r="Q1542"/>
          <cell r="R1542" t="str">
            <v>Yes</v>
          </cell>
          <cell r="S1542" t="str">
            <v>C49</v>
          </cell>
          <cell r="T1542" t="str">
            <v>SOUTH</v>
          </cell>
          <cell r="U1542" t="str">
            <v>深圳</v>
          </cell>
          <cell r="V1542" t="str">
            <v>SZ 深圳</v>
          </cell>
          <cell r="W1542" t="str">
            <v>DZ</v>
          </cell>
          <cell r="X1542" t="str">
            <v>JPY</v>
          </cell>
          <cell r="Y1542">
            <v>6750000</v>
          </cell>
          <cell r="Z1542">
            <v>1</v>
          </cell>
          <cell r="AA1542">
            <v>6750000</v>
          </cell>
          <cell r="AB1542">
            <v>7.2800000000000004E-2</v>
          </cell>
          <cell r="AC1542">
            <v>491400</v>
          </cell>
          <cell r="AD1542">
            <v>58968</v>
          </cell>
          <cell r="AE1542">
            <v>0.12</v>
          </cell>
          <cell r="AF1542">
            <v>44340</v>
          </cell>
          <cell r="AG1542" t="str">
            <v>CIF HK</v>
          </cell>
          <cell r="AI1542"/>
          <cell r="AJ1542"/>
          <cell r="AK1542">
            <v>0.05</v>
          </cell>
          <cell r="AL1542">
            <v>337500</v>
          </cell>
          <cell r="AM1542">
            <v>44370</v>
          </cell>
          <cell r="AN1542" t="str">
            <v>Yes</v>
          </cell>
          <cell r="AO1542">
            <v>0.95</v>
          </cell>
          <cell r="AP1542">
            <v>6412500</v>
          </cell>
          <cell r="AQ1542"/>
          <cell r="AR1542"/>
          <cell r="AS1542">
            <v>0</v>
          </cell>
          <cell r="AT1542">
            <v>0</v>
          </cell>
          <cell r="AV1542"/>
          <cell r="AX1542"/>
          <cell r="AY1542"/>
          <cell r="AZ1542"/>
          <cell r="BA1542"/>
          <cell r="BB1542" t="str">
            <v>修改合同，数量改为5台（新合同C49SZX20220057DZ）</v>
          </cell>
          <cell r="BC1542"/>
        </row>
        <row r="1543">
          <cell r="A1543" t="str">
            <v>MAY 21</v>
          </cell>
          <cell r="B1543">
            <v>1393</v>
          </cell>
          <cell r="C1543" t="str">
            <v>C49SZX20210142DZ</v>
          </cell>
          <cell r="D1543" t="str">
            <v>广恒创新（enduser:深圳比尔乔）</v>
          </cell>
          <cell r="E1543" t="str">
            <v>YSM10</v>
          </cell>
          <cell r="F1543"/>
          <cell r="H1543"/>
          <cell r="I1543" t="str">
            <v>R-&gt;L</v>
          </cell>
          <cell r="J1543" t="str">
            <v>MVC</v>
          </cell>
          <cell r="K1543">
            <v>1</v>
          </cell>
          <cell r="L1543"/>
          <cell r="N1543"/>
          <cell r="O1543"/>
          <cell r="P1543"/>
          <cell r="Q1543"/>
          <cell r="R1543" t="str">
            <v>Yes</v>
          </cell>
          <cell r="S1543" t="str">
            <v>C49</v>
          </cell>
          <cell r="T1543" t="str">
            <v>SOUTH</v>
          </cell>
          <cell r="U1543" t="str">
            <v>深圳</v>
          </cell>
          <cell r="V1543" t="str">
            <v>SZ 深圳</v>
          </cell>
          <cell r="W1543" t="str">
            <v>DZ</v>
          </cell>
          <cell r="X1543" t="str">
            <v>JPY</v>
          </cell>
          <cell r="Y1543">
            <v>6750000</v>
          </cell>
          <cell r="Z1543">
            <v>1</v>
          </cell>
          <cell r="AA1543">
            <v>6750000</v>
          </cell>
          <cell r="AB1543">
            <v>7.2800000000000004E-2</v>
          </cell>
          <cell r="AC1543">
            <v>491400</v>
          </cell>
          <cell r="AD1543">
            <v>58968</v>
          </cell>
          <cell r="AE1543">
            <v>0.12</v>
          </cell>
          <cell r="AF1543">
            <v>44340</v>
          </cell>
          <cell r="AG1543" t="str">
            <v>CIF HK</v>
          </cell>
          <cell r="AI1543"/>
          <cell r="AJ1543"/>
          <cell r="AK1543">
            <v>0.05</v>
          </cell>
          <cell r="AL1543">
            <v>337500</v>
          </cell>
          <cell r="AM1543">
            <v>44370</v>
          </cell>
          <cell r="AN1543" t="str">
            <v>Yes</v>
          </cell>
          <cell r="AO1543">
            <v>0.95</v>
          </cell>
          <cell r="AP1543">
            <v>6412500</v>
          </cell>
          <cell r="AQ1543"/>
          <cell r="AR1543"/>
          <cell r="AS1543">
            <v>0</v>
          </cell>
          <cell r="AT1543">
            <v>0</v>
          </cell>
          <cell r="AV1543"/>
          <cell r="AX1543"/>
          <cell r="AY1543"/>
          <cell r="AZ1543"/>
          <cell r="BA1543"/>
          <cell r="BB1543" t="str">
            <v>修改合同，数量改为5台（新合同C49SZX20220057DZ）</v>
          </cell>
          <cell r="BC1543"/>
        </row>
        <row r="1544">
          <cell r="A1544" t="str">
            <v>MAY 21</v>
          </cell>
          <cell r="B1544">
            <v>1394</v>
          </cell>
          <cell r="C1544" t="str">
            <v>C49SZX20210143DZ</v>
          </cell>
          <cell r="D1544" t="str">
            <v>方案集</v>
          </cell>
          <cell r="E1544" t="str">
            <v>YSM10</v>
          </cell>
          <cell r="I1544" t="str">
            <v>R-&gt;L</v>
          </cell>
          <cell r="J1544" t="str">
            <v>MVC+ATS15</v>
          </cell>
          <cell r="K1544">
            <v>1</v>
          </cell>
          <cell r="N1544">
            <v>44572</v>
          </cell>
          <cell r="O1544">
            <v>11116692</v>
          </cell>
          <cell r="P1544">
            <v>11730000</v>
          </cell>
          <cell r="Q1544">
            <v>44571</v>
          </cell>
          <cell r="R1544" t="str">
            <v>No</v>
          </cell>
          <cell r="S1544" t="str">
            <v>C49</v>
          </cell>
          <cell r="T1544" t="str">
            <v>SOUTH</v>
          </cell>
          <cell r="U1544" t="str">
            <v>深圳</v>
          </cell>
          <cell r="V1544" t="str">
            <v>SZ 深圳</v>
          </cell>
          <cell r="W1544" t="str">
            <v>DZ</v>
          </cell>
          <cell r="X1544" t="str">
            <v>JPY</v>
          </cell>
          <cell r="Y1544">
            <v>11730000</v>
          </cell>
          <cell r="Z1544">
            <v>1</v>
          </cell>
          <cell r="AA1544">
            <v>11730000</v>
          </cell>
          <cell r="AB1544">
            <v>7.2800000000000004E-2</v>
          </cell>
          <cell r="AC1544">
            <v>853944</v>
          </cell>
          <cell r="AD1544">
            <v>102473.28</v>
          </cell>
          <cell r="AE1544">
            <v>0.12</v>
          </cell>
          <cell r="AF1544">
            <v>44341</v>
          </cell>
          <cell r="AG1544" t="str">
            <v>CIF HK</v>
          </cell>
          <cell r="AK1544">
            <v>0.1</v>
          </cell>
          <cell r="AL1544">
            <v>1173000</v>
          </cell>
          <cell r="AM1544">
            <v>44348</v>
          </cell>
          <cell r="AN1544" t="str">
            <v>Yes</v>
          </cell>
          <cell r="AO1544">
            <v>0.9</v>
          </cell>
          <cell r="AP1544">
            <v>10557000</v>
          </cell>
          <cell r="AQ1544">
            <v>44571</v>
          </cell>
          <cell r="AR1544">
            <v>44571</v>
          </cell>
          <cell r="AS1544">
            <v>0</v>
          </cell>
          <cell r="AT1544">
            <v>0</v>
          </cell>
          <cell r="AX1544" t="str">
            <v>Yes</v>
          </cell>
          <cell r="AZ1544" t="str">
            <v>Y</v>
          </cell>
          <cell r="BA1544" t="str">
            <v>Yes</v>
          </cell>
        </row>
        <row r="1545">
          <cell r="A1545" t="str">
            <v>MAY 21</v>
          </cell>
          <cell r="B1545">
            <v>1395</v>
          </cell>
          <cell r="C1545" t="str">
            <v>C28SZX2021027KC</v>
          </cell>
          <cell r="D1545" t="str">
            <v>海星</v>
          </cell>
          <cell r="E1545" t="str">
            <v>Heller 1936MK5</v>
          </cell>
          <cell r="I1545" t="str">
            <v>R-&gt;L</v>
          </cell>
          <cell r="J1545" t="str">
            <v>No</v>
          </cell>
          <cell r="K1545">
            <v>1</v>
          </cell>
          <cell r="L1545" t="str">
            <v>28P101388</v>
          </cell>
          <cell r="N1545">
            <v>44400</v>
          </cell>
          <cell r="O1545">
            <v>11100492</v>
          </cell>
          <cell r="P1545">
            <v>472375</v>
          </cell>
          <cell r="Q1545">
            <v>44405</v>
          </cell>
          <cell r="R1545" t="str">
            <v>No</v>
          </cell>
          <cell r="S1545" t="str">
            <v>C28</v>
          </cell>
          <cell r="T1545" t="str">
            <v>SOUTH</v>
          </cell>
          <cell r="U1545" t="str">
            <v>深圳</v>
          </cell>
          <cell r="V1545" t="str">
            <v>SZ 深圳</v>
          </cell>
          <cell r="W1545" t="str">
            <v>KC</v>
          </cell>
          <cell r="X1545" t="str">
            <v>RMB</v>
          </cell>
          <cell r="Y1545">
            <v>472375</v>
          </cell>
          <cell r="Z1545">
            <v>1.1299999999999999</v>
          </cell>
          <cell r="AA1545">
            <v>472375</v>
          </cell>
          <cell r="AB1545">
            <v>1.1950000000000001</v>
          </cell>
          <cell r="AC1545">
            <v>499547.01327433635</v>
          </cell>
          <cell r="AD1545">
            <v>59945.641592920358</v>
          </cell>
          <cell r="AE1545">
            <v>0.12</v>
          </cell>
          <cell r="AF1545">
            <v>44334</v>
          </cell>
          <cell r="AG1545" t="str">
            <v>含税到厂</v>
          </cell>
          <cell r="AK1545">
            <v>0.3</v>
          </cell>
          <cell r="AL1545">
            <v>141712.5</v>
          </cell>
          <cell r="AM1545">
            <v>44335</v>
          </cell>
          <cell r="AN1545" t="str">
            <v>Yes</v>
          </cell>
          <cell r="AO1545">
            <v>0.7</v>
          </cell>
          <cell r="AP1545">
            <v>330662.5</v>
          </cell>
          <cell r="AQ1545">
            <v>44397</v>
          </cell>
          <cell r="AR1545">
            <v>44397</v>
          </cell>
          <cell r="AS1545">
            <v>0</v>
          </cell>
          <cell r="AT1545">
            <v>0</v>
          </cell>
        </row>
        <row r="1546">
          <cell r="A1546" t="str">
            <v>MAY 21</v>
          </cell>
          <cell r="B1546">
            <v>1396</v>
          </cell>
          <cell r="C1546" t="str">
            <v>C28HKG2021021KC</v>
          </cell>
          <cell r="D1546" t="str">
            <v>嘉裕</v>
          </cell>
          <cell r="E1546" t="str">
            <v>Rifu CM350</v>
          </cell>
          <cell r="I1546" t="str">
            <v>L-&gt;R</v>
          </cell>
          <cell r="J1546" t="str">
            <v>No</v>
          </cell>
          <cell r="K1546">
            <v>1</v>
          </cell>
          <cell r="L1546" t="str">
            <v>28P101397</v>
          </cell>
          <cell r="N1546">
            <v>44399</v>
          </cell>
          <cell r="O1546">
            <v>11116634</v>
          </cell>
          <cell r="P1546">
            <v>298000</v>
          </cell>
          <cell r="Q1546">
            <v>44413</v>
          </cell>
          <cell r="R1546" t="str">
            <v>No</v>
          </cell>
          <cell r="S1546" t="str">
            <v>C28</v>
          </cell>
          <cell r="T1546" t="str">
            <v>SOUTH</v>
          </cell>
          <cell r="U1546" t="str">
            <v>深圳</v>
          </cell>
          <cell r="V1546" t="str">
            <v>SZ 深圳</v>
          </cell>
          <cell r="W1546" t="str">
            <v>KC</v>
          </cell>
          <cell r="X1546" t="str">
            <v>HKD</v>
          </cell>
          <cell r="Y1546">
            <v>298000</v>
          </cell>
          <cell r="Z1546">
            <v>1</v>
          </cell>
          <cell r="AA1546">
            <v>298000</v>
          </cell>
          <cell r="AB1546">
            <v>1</v>
          </cell>
          <cell r="AC1546">
            <v>298000</v>
          </cell>
          <cell r="AD1546">
            <v>35760</v>
          </cell>
          <cell r="AE1546">
            <v>0.12</v>
          </cell>
          <cell r="AF1546">
            <v>44334</v>
          </cell>
          <cell r="AG1546" t="str">
            <v>CIF HK</v>
          </cell>
          <cell r="AK1546">
            <v>0.3</v>
          </cell>
          <cell r="AL1546">
            <v>89400</v>
          </cell>
          <cell r="AM1546">
            <v>44338</v>
          </cell>
          <cell r="AN1546" t="str">
            <v>Yes</v>
          </cell>
          <cell r="AO1546">
            <v>0.7</v>
          </cell>
          <cell r="AP1546">
            <v>208600</v>
          </cell>
          <cell r="AQ1546">
            <v>44389</v>
          </cell>
          <cell r="AR1546">
            <v>44389</v>
          </cell>
          <cell r="AS1546">
            <v>0</v>
          </cell>
          <cell r="AT1546">
            <v>0</v>
          </cell>
        </row>
        <row r="1547">
          <cell r="A1547" t="str">
            <v>MAY 21</v>
          </cell>
          <cell r="B1547">
            <v>1397</v>
          </cell>
          <cell r="C1547" t="str">
            <v>C49SZX20210158SS</v>
          </cell>
          <cell r="D1547" t="str">
            <v>弛瑞</v>
          </cell>
          <cell r="E1547" t="str">
            <v>YSM20R-2</v>
          </cell>
          <cell r="I1547" t="str">
            <v>L-&gt;R</v>
          </cell>
          <cell r="J1547" t="str">
            <v>MVC</v>
          </cell>
          <cell r="K1547">
            <v>1</v>
          </cell>
          <cell r="N1547">
            <v>44512</v>
          </cell>
          <cell r="O1547">
            <v>11116663</v>
          </cell>
          <cell r="P1547">
            <v>14800000</v>
          </cell>
          <cell r="Q1547">
            <v>44519</v>
          </cell>
          <cell r="R1547" t="str">
            <v>No</v>
          </cell>
          <cell r="S1547" t="str">
            <v>C49</v>
          </cell>
          <cell r="T1547" t="str">
            <v>SOUTH</v>
          </cell>
          <cell r="U1547" t="str">
            <v>深圳</v>
          </cell>
          <cell r="V1547" t="str">
            <v>SZ 深圳</v>
          </cell>
          <cell r="W1547" t="str">
            <v>SS</v>
          </cell>
          <cell r="X1547" t="str">
            <v>JPY</v>
          </cell>
          <cell r="Y1547">
            <v>14800000</v>
          </cell>
          <cell r="Z1547">
            <v>1</v>
          </cell>
          <cell r="AA1547">
            <v>14800000</v>
          </cell>
          <cell r="AB1547">
            <v>7.2800000000000004E-2</v>
          </cell>
          <cell r="AC1547">
            <v>1077440</v>
          </cell>
          <cell r="AD1547">
            <v>129292.79999999999</v>
          </cell>
          <cell r="AE1547">
            <v>0.12</v>
          </cell>
          <cell r="AF1547">
            <v>44344</v>
          </cell>
          <cell r="AG1547" t="str">
            <v>DAP SZ</v>
          </cell>
          <cell r="AI1547">
            <v>20000</v>
          </cell>
          <cell r="AJ1547">
            <v>44355</v>
          </cell>
          <cell r="AK1547">
            <v>0.1</v>
          </cell>
          <cell r="AL1547">
            <v>1480000</v>
          </cell>
          <cell r="AM1547">
            <v>44509</v>
          </cell>
          <cell r="AN1547" t="str">
            <v>Yes</v>
          </cell>
          <cell r="AO1547">
            <v>0.9</v>
          </cell>
          <cell r="AP1547">
            <v>13320000</v>
          </cell>
          <cell r="AQ1547">
            <v>44509</v>
          </cell>
          <cell r="AR1547">
            <v>44509</v>
          </cell>
          <cell r="AS1547">
            <v>0</v>
          </cell>
          <cell r="AT1547">
            <v>0</v>
          </cell>
          <cell r="AX1547" t="str">
            <v>Yes</v>
          </cell>
          <cell r="AZ1547" t="str">
            <v>Y</v>
          </cell>
          <cell r="BA1547" t="str">
            <v>Yes</v>
          </cell>
        </row>
        <row r="1548">
          <cell r="A1548" t="str">
            <v>MAY 21</v>
          </cell>
          <cell r="B1548">
            <v>1398</v>
          </cell>
          <cell r="C1548" t="str">
            <v>C49SZX20210144VG</v>
          </cell>
          <cell r="D1548" t="str">
            <v>鑫华锋</v>
          </cell>
          <cell r="E1548" t="str">
            <v>YSM20R-2</v>
          </cell>
          <cell r="I1548" t="str">
            <v>L-&gt;R</v>
          </cell>
          <cell r="J1548" t="str">
            <v>No</v>
          </cell>
          <cell r="K1548">
            <v>1</v>
          </cell>
          <cell r="N1548">
            <v>44407</v>
          </cell>
          <cell r="O1548">
            <v>11116632</v>
          </cell>
          <cell r="P1548">
            <v>17150000</v>
          </cell>
          <cell r="Q1548">
            <v>44406</v>
          </cell>
          <cell r="R1548" t="str">
            <v>Yes</v>
          </cell>
          <cell r="S1548" t="str">
            <v>C49</v>
          </cell>
          <cell r="T1548" t="str">
            <v>SOUTH</v>
          </cell>
          <cell r="U1548" t="str">
            <v>深圳</v>
          </cell>
          <cell r="V1548" t="str">
            <v>SZ 深圳</v>
          </cell>
          <cell r="W1548" t="str">
            <v>VC</v>
          </cell>
          <cell r="X1548" t="str">
            <v>JPY</v>
          </cell>
          <cell r="Y1548">
            <v>17150000</v>
          </cell>
          <cell r="Z1548">
            <v>1</v>
          </cell>
          <cell r="AA1548">
            <v>17150000</v>
          </cell>
          <cell r="AB1548">
            <v>7.2800000000000004E-2</v>
          </cell>
          <cell r="AC1548">
            <v>1248520</v>
          </cell>
          <cell r="AD1548">
            <v>149822.39999999999</v>
          </cell>
          <cell r="AE1548">
            <v>0.12</v>
          </cell>
          <cell r="AF1548">
            <v>44344</v>
          </cell>
          <cell r="AG1548" t="str">
            <v>DAP SZ</v>
          </cell>
          <cell r="AK1548">
            <v>0.1</v>
          </cell>
          <cell r="AL1548">
            <v>1715000</v>
          </cell>
          <cell r="AM1548">
            <v>44350</v>
          </cell>
          <cell r="AN1548" t="str">
            <v>Yes</v>
          </cell>
          <cell r="AO1548">
            <v>0.9</v>
          </cell>
          <cell r="AP1548">
            <v>15435000</v>
          </cell>
          <cell r="AQ1548">
            <v>44405</v>
          </cell>
          <cell r="AR1548">
            <v>44405</v>
          </cell>
          <cell r="AS1548">
            <v>0</v>
          </cell>
          <cell r="AT1548">
            <v>0</v>
          </cell>
          <cell r="AX1548" t="str">
            <v>Yes</v>
          </cell>
          <cell r="AZ1548" t="str">
            <v>Y</v>
          </cell>
          <cell r="BA1548" t="str">
            <v>Yes</v>
          </cell>
        </row>
        <row r="1549">
          <cell r="A1549" t="str">
            <v>MAY 21</v>
          </cell>
          <cell r="B1549">
            <v>1399</v>
          </cell>
          <cell r="C1549" t="str">
            <v>C49SZX20210144VG</v>
          </cell>
          <cell r="D1549" t="str">
            <v>鑫华锋</v>
          </cell>
          <cell r="E1549" t="str">
            <v>YSM10</v>
          </cell>
          <cell r="I1549" t="str">
            <v>L-&gt;R</v>
          </cell>
          <cell r="J1549" t="str">
            <v>MVC+ATS15</v>
          </cell>
          <cell r="K1549">
            <v>1</v>
          </cell>
          <cell r="N1549">
            <v>44407</v>
          </cell>
          <cell r="O1549">
            <v>11116632</v>
          </cell>
          <cell r="P1549">
            <v>9500000</v>
          </cell>
          <cell r="Q1549">
            <v>44406</v>
          </cell>
          <cell r="R1549" t="str">
            <v>Yes</v>
          </cell>
          <cell r="S1549" t="str">
            <v>C49</v>
          </cell>
          <cell r="T1549" t="str">
            <v>SOUTH</v>
          </cell>
          <cell r="U1549" t="str">
            <v>深圳</v>
          </cell>
          <cell r="V1549" t="str">
            <v>SZ 深圳</v>
          </cell>
          <cell r="W1549" t="str">
            <v>VC</v>
          </cell>
          <cell r="X1549" t="str">
            <v>JPY</v>
          </cell>
          <cell r="Y1549">
            <v>9500000</v>
          </cell>
          <cell r="Z1549">
            <v>1</v>
          </cell>
          <cell r="AA1549">
            <v>9500000</v>
          </cell>
          <cell r="AB1549">
            <v>7.2800000000000004E-2</v>
          </cell>
          <cell r="AC1549">
            <v>691600</v>
          </cell>
          <cell r="AD1549">
            <v>82992</v>
          </cell>
          <cell r="AE1549">
            <v>0.12</v>
          </cell>
          <cell r="AF1549">
            <v>44344</v>
          </cell>
          <cell r="AG1549" t="str">
            <v>DAP SZ</v>
          </cell>
          <cell r="AK1549">
            <v>0.1</v>
          </cell>
          <cell r="AL1549">
            <v>950000</v>
          </cell>
          <cell r="AM1549">
            <v>44350</v>
          </cell>
          <cell r="AN1549" t="str">
            <v>Yes</v>
          </cell>
          <cell r="AO1549">
            <v>0.9</v>
          </cell>
          <cell r="AP1549">
            <v>8550000</v>
          </cell>
          <cell r="AQ1549">
            <v>44405</v>
          </cell>
          <cell r="AR1549">
            <v>44405</v>
          </cell>
          <cell r="AS1549">
            <v>0</v>
          </cell>
          <cell r="AT1549">
            <v>0</v>
          </cell>
          <cell r="AX1549" t="str">
            <v>Yes</v>
          </cell>
          <cell r="AZ1549" t="str">
            <v>Y</v>
          </cell>
          <cell r="BA1549" t="str">
            <v>Yes</v>
          </cell>
        </row>
        <row r="1550">
          <cell r="A1550" t="str">
            <v>MAY 21</v>
          </cell>
          <cell r="B1550">
            <v>1400</v>
          </cell>
          <cell r="C1550" t="str">
            <v>C49SZX20210144VG</v>
          </cell>
          <cell r="D1550" t="str">
            <v>鑫华锋</v>
          </cell>
          <cell r="E1550" t="str">
            <v>YSM10</v>
          </cell>
          <cell r="I1550" t="str">
            <v>L-&gt;R</v>
          </cell>
          <cell r="J1550" t="str">
            <v>MVC</v>
          </cell>
          <cell r="K1550">
            <v>1</v>
          </cell>
          <cell r="N1550">
            <v>44586</v>
          </cell>
          <cell r="O1550">
            <v>11116695</v>
          </cell>
          <cell r="P1550">
            <v>9500000</v>
          </cell>
          <cell r="Q1550">
            <v>44587</v>
          </cell>
          <cell r="R1550" t="str">
            <v>Yes</v>
          </cell>
          <cell r="S1550" t="str">
            <v>C49</v>
          </cell>
          <cell r="T1550" t="str">
            <v>SOUTH</v>
          </cell>
          <cell r="U1550" t="str">
            <v>深圳</v>
          </cell>
          <cell r="V1550" t="str">
            <v>SZ 深圳</v>
          </cell>
          <cell r="W1550" t="str">
            <v>VC</v>
          </cell>
          <cell r="X1550" t="str">
            <v>JPY</v>
          </cell>
          <cell r="Y1550">
            <v>9500000</v>
          </cell>
          <cell r="Z1550">
            <v>1</v>
          </cell>
          <cell r="AA1550">
            <v>9500000</v>
          </cell>
          <cell r="AB1550">
            <v>7.2800000000000004E-2</v>
          </cell>
          <cell r="AC1550">
            <v>691600</v>
          </cell>
          <cell r="AD1550">
            <v>82992</v>
          </cell>
          <cell r="AE1550">
            <v>0.12</v>
          </cell>
          <cell r="AF1550">
            <v>44344</v>
          </cell>
          <cell r="AG1550" t="str">
            <v>DAP SZ</v>
          </cell>
          <cell r="AK1550">
            <v>0.1</v>
          </cell>
          <cell r="AL1550">
            <v>950000</v>
          </cell>
          <cell r="AM1550">
            <v>44350</v>
          </cell>
          <cell r="AN1550" t="str">
            <v>Yes</v>
          </cell>
          <cell r="AO1550">
            <v>0.9</v>
          </cell>
          <cell r="AP1550">
            <v>8550000</v>
          </cell>
          <cell r="AQ1550">
            <v>44585</v>
          </cell>
          <cell r="AR1550">
            <v>44585</v>
          </cell>
          <cell r="AS1550">
            <v>0</v>
          </cell>
          <cell r="AT1550">
            <v>0</v>
          </cell>
          <cell r="AX1550" t="str">
            <v>Yes</v>
          </cell>
          <cell r="AZ1550" t="str">
            <v>Y</v>
          </cell>
          <cell r="BA1550" t="str">
            <v>Yes</v>
          </cell>
        </row>
        <row r="1551">
          <cell r="A1551" t="str">
            <v>MAY 21</v>
          </cell>
          <cell r="B1551">
            <v>1401</v>
          </cell>
          <cell r="C1551" t="str">
            <v>C49SZX20210157SS</v>
          </cell>
          <cell r="D1551" t="str">
            <v>艺通能</v>
          </cell>
          <cell r="E1551" t="str">
            <v>YSM20R-2</v>
          </cell>
          <cell r="I1551" t="str">
            <v>L-&gt;R</v>
          </cell>
          <cell r="J1551" t="str">
            <v>No</v>
          </cell>
          <cell r="K1551">
            <v>1</v>
          </cell>
          <cell r="N1551">
            <v>44530</v>
          </cell>
          <cell r="O1551">
            <v>11116669</v>
          </cell>
          <cell r="P1551">
            <v>14165000</v>
          </cell>
          <cell r="Q1551">
            <v>44530</v>
          </cell>
          <cell r="R1551" t="str">
            <v>Yes</v>
          </cell>
          <cell r="S1551" t="str">
            <v>C49</v>
          </cell>
          <cell r="T1551" t="str">
            <v>SOUTH</v>
          </cell>
          <cell r="U1551" t="str">
            <v>深圳</v>
          </cell>
          <cell r="V1551" t="str">
            <v>SZ 深圳</v>
          </cell>
          <cell r="W1551" t="str">
            <v>SS</v>
          </cell>
          <cell r="X1551" t="str">
            <v>JPY</v>
          </cell>
          <cell r="Y1551">
            <v>12165000</v>
          </cell>
          <cell r="Z1551">
            <v>1</v>
          </cell>
          <cell r="AA1551">
            <v>12165000</v>
          </cell>
          <cell r="AB1551">
            <v>7.2800000000000004E-2</v>
          </cell>
          <cell r="AC1551">
            <v>885612</v>
          </cell>
          <cell r="AD1551">
            <v>106273.44</v>
          </cell>
          <cell r="AE1551">
            <v>0.12</v>
          </cell>
          <cell r="AF1551">
            <v>44343</v>
          </cell>
          <cell r="AG1551" t="str">
            <v>DAP SZ</v>
          </cell>
          <cell r="AK1551">
            <v>0.1</v>
          </cell>
          <cell r="AL1551">
            <v>1216500</v>
          </cell>
          <cell r="AM1551">
            <v>44356</v>
          </cell>
          <cell r="AN1551" t="str">
            <v>Yes</v>
          </cell>
          <cell r="AO1551">
            <v>0.9</v>
          </cell>
          <cell r="AP1551">
            <v>10948500</v>
          </cell>
          <cell r="AQ1551">
            <v>44524</v>
          </cell>
          <cell r="AR1551">
            <v>44524</v>
          </cell>
          <cell r="AS1551">
            <v>0</v>
          </cell>
          <cell r="AT1551">
            <v>0</v>
          </cell>
          <cell r="AX1551" t="str">
            <v>Yes</v>
          </cell>
          <cell r="AZ1551" t="str">
            <v>Y</v>
          </cell>
          <cell r="BA1551" t="str">
            <v>Yes</v>
          </cell>
        </row>
        <row r="1552">
          <cell r="A1552" t="str">
            <v>JUN 21</v>
          </cell>
          <cell r="B1552">
            <v>1402</v>
          </cell>
          <cell r="C1552" t="str">
            <v>C49SZX20220034AY</v>
          </cell>
          <cell r="D1552" t="str">
            <v>清禾</v>
          </cell>
          <cell r="E1552" t="str">
            <v>YSM10</v>
          </cell>
          <cell r="I1552" t="str">
            <v>L-&gt;R</v>
          </cell>
          <cell r="J1552" t="str">
            <v>MVC</v>
          </cell>
          <cell r="K1552">
            <v>1</v>
          </cell>
          <cell r="N1552">
            <v>44665</v>
          </cell>
          <cell r="O1552">
            <v>11100528</v>
          </cell>
          <cell r="P1552">
            <v>529000</v>
          </cell>
          <cell r="Q1552">
            <v>44673</v>
          </cell>
          <cell r="R1552" t="str">
            <v>Yes</v>
          </cell>
          <cell r="S1552" t="str">
            <v>C49</v>
          </cell>
          <cell r="T1552" t="str">
            <v>SOUTH</v>
          </cell>
          <cell r="U1552" t="str">
            <v>深圳</v>
          </cell>
          <cell r="V1552" t="str">
            <v>SZ 深圳</v>
          </cell>
          <cell r="W1552" t="str">
            <v>AY</v>
          </cell>
          <cell r="X1552" t="str">
            <v>RMB</v>
          </cell>
          <cell r="Y1552">
            <v>529000</v>
          </cell>
          <cell r="Z1552">
            <v>1.1299999999999999</v>
          </cell>
          <cell r="AA1552">
            <v>529000</v>
          </cell>
          <cell r="AB1552">
            <v>1.22</v>
          </cell>
          <cell r="AC1552">
            <v>571132.74336283188</v>
          </cell>
          <cell r="AD1552">
            <v>68535.929203539825</v>
          </cell>
          <cell r="AE1552">
            <v>0.12</v>
          </cell>
          <cell r="AF1552">
            <v>44642</v>
          </cell>
          <cell r="AG1552" t="str">
            <v>DDP SZ</v>
          </cell>
          <cell r="AI1552" t="str">
            <v>JPY835,000.00</v>
          </cell>
          <cell r="AJ1552">
            <v>44371</v>
          </cell>
          <cell r="AK1552">
            <v>0.1</v>
          </cell>
          <cell r="AL1552">
            <v>80000</v>
          </cell>
          <cell r="AM1552">
            <v>44649</v>
          </cell>
          <cell r="AN1552" t="str">
            <v>Yes</v>
          </cell>
          <cell r="AO1552">
            <v>0.9</v>
          </cell>
          <cell r="AP1552">
            <v>476100</v>
          </cell>
          <cell r="AQ1552">
            <v>44651</v>
          </cell>
          <cell r="AR1552">
            <v>44651</v>
          </cell>
          <cell r="AS1552">
            <v>0</v>
          </cell>
          <cell r="AT1552">
            <v>0</v>
          </cell>
          <cell r="AX1552" t="str">
            <v>Yes</v>
          </cell>
          <cell r="AZ1552" t="str">
            <v>Y</v>
          </cell>
          <cell r="BA1552" t="str">
            <v>Yes</v>
          </cell>
        </row>
        <row r="1553">
          <cell r="A1553" t="str">
            <v>JUN 21</v>
          </cell>
          <cell r="B1553">
            <v>1403</v>
          </cell>
          <cell r="C1553" t="str">
            <v>C49SZX20210164SS</v>
          </cell>
          <cell r="D1553" t="str">
            <v>派勤</v>
          </cell>
          <cell r="E1553" t="str">
            <v>YSM20R-2</v>
          </cell>
          <cell r="I1553" t="str">
            <v>L-&gt;R</v>
          </cell>
          <cell r="J1553" t="str">
            <v>No</v>
          </cell>
          <cell r="K1553">
            <v>1</v>
          </cell>
          <cell r="N1553">
            <v>44526</v>
          </cell>
          <cell r="O1553">
            <v>11116665</v>
          </cell>
          <cell r="P1553">
            <v>15300000</v>
          </cell>
          <cell r="Q1553">
            <v>44525</v>
          </cell>
          <cell r="R1553" t="str">
            <v>No</v>
          </cell>
          <cell r="S1553" t="str">
            <v>C49</v>
          </cell>
          <cell r="T1553" t="str">
            <v>SOUTH</v>
          </cell>
          <cell r="U1553" t="str">
            <v>深圳</v>
          </cell>
          <cell r="V1553" t="str">
            <v>SZ 深圳</v>
          </cell>
          <cell r="W1553" t="str">
            <v>SS</v>
          </cell>
          <cell r="X1553" t="str">
            <v>JPY</v>
          </cell>
          <cell r="Y1553">
            <v>15300000</v>
          </cell>
          <cell r="Z1553">
            <v>1</v>
          </cell>
          <cell r="AA1553">
            <v>15300000</v>
          </cell>
          <cell r="AB1553">
            <v>7.2099999999999997E-2</v>
          </cell>
          <cell r="AC1553">
            <v>1103130</v>
          </cell>
          <cell r="AD1553">
            <v>132375.6</v>
          </cell>
          <cell r="AE1553">
            <v>0.12</v>
          </cell>
          <cell r="AF1553">
            <v>44350</v>
          </cell>
          <cell r="AG1553" t="str">
            <v>DAP SZ</v>
          </cell>
          <cell r="AK1553">
            <v>0.1</v>
          </cell>
          <cell r="AL1553">
            <v>1530000</v>
          </cell>
          <cell r="AM1553">
            <v>44355</v>
          </cell>
          <cell r="AN1553" t="str">
            <v>Yes</v>
          </cell>
          <cell r="AO1553">
            <v>0.9</v>
          </cell>
          <cell r="AP1553">
            <v>13770000</v>
          </cell>
          <cell r="AQ1553">
            <v>44524</v>
          </cell>
          <cell r="AR1553">
            <v>44524</v>
          </cell>
          <cell r="AS1553">
            <v>0</v>
          </cell>
          <cell r="AT1553">
            <v>0</v>
          </cell>
          <cell r="AX1553" t="str">
            <v>Yes</v>
          </cell>
          <cell r="AZ1553" t="str">
            <v>Y</v>
          </cell>
          <cell r="BA1553" t="str">
            <v>Yes</v>
          </cell>
        </row>
        <row r="1554">
          <cell r="A1554" t="str">
            <v>JUN 21</v>
          </cell>
          <cell r="B1554">
            <v>1404</v>
          </cell>
          <cell r="C1554" t="str">
            <v>C49SZX20210164SS</v>
          </cell>
          <cell r="D1554" t="str">
            <v>派勤</v>
          </cell>
          <cell r="E1554" t="str">
            <v>YSM10</v>
          </cell>
          <cell r="I1554" t="str">
            <v>L-&gt;R</v>
          </cell>
          <cell r="J1554" t="str">
            <v>MVC+ATS15</v>
          </cell>
          <cell r="K1554">
            <v>1</v>
          </cell>
          <cell r="N1554">
            <v>44526</v>
          </cell>
          <cell r="O1554">
            <v>11116665</v>
          </cell>
          <cell r="P1554">
            <v>11000000</v>
          </cell>
          <cell r="Q1554">
            <v>44525</v>
          </cell>
          <cell r="R1554" t="str">
            <v>No</v>
          </cell>
          <cell r="S1554" t="str">
            <v>C49</v>
          </cell>
          <cell r="T1554" t="str">
            <v>SOUTH</v>
          </cell>
          <cell r="U1554" t="str">
            <v>深圳</v>
          </cell>
          <cell r="V1554" t="str">
            <v>SZ 深圳</v>
          </cell>
          <cell r="W1554" t="str">
            <v>SS</v>
          </cell>
          <cell r="X1554" t="str">
            <v>JPY</v>
          </cell>
          <cell r="Y1554">
            <v>11000000</v>
          </cell>
          <cell r="Z1554">
            <v>1</v>
          </cell>
          <cell r="AA1554">
            <v>11000000</v>
          </cell>
          <cell r="AB1554">
            <v>7.2099999999999997E-2</v>
          </cell>
          <cell r="AC1554">
            <v>793100</v>
          </cell>
          <cell r="AD1554">
            <v>95172</v>
          </cell>
          <cell r="AE1554">
            <v>0.12</v>
          </cell>
          <cell r="AF1554">
            <v>44350</v>
          </cell>
          <cell r="AG1554" t="str">
            <v>DAP SZ</v>
          </cell>
          <cell r="AK1554">
            <v>0.1</v>
          </cell>
          <cell r="AL1554">
            <v>1100000</v>
          </cell>
          <cell r="AM1554">
            <v>44355</v>
          </cell>
          <cell r="AN1554" t="str">
            <v>Yes</v>
          </cell>
          <cell r="AO1554">
            <v>0.9</v>
          </cell>
          <cell r="AP1554">
            <v>9900000</v>
          </cell>
          <cell r="AQ1554">
            <v>44524</v>
          </cell>
          <cell r="AR1554">
            <v>44524</v>
          </cell>
          <cell r="AS1554">
            <v>0</v>
          </cell>
          <cell r="AT1554">
            <v>0</v>
          </cell>
          <cell r="AX1554" t="str">
            <v>Yes</v>
          </cell>
          <cell r="AZ1554" t="str">
            <v>Y</v>
          </cell>
          <cell r="BA1554" t="str">
            <v>Yes</v>
          </cell>
        </row>
        <row r="1555">
          <cell r="A1555" t="str">
            <v>JUN 21</v>
          </cell>
          <cell r="B1555">
            <v>1405</v>
          </cell>
          <cell r="C1555" t="str">
            <v>C49SZX20210165R1SS</v>
          </cell>
          <cell r="D1555" t="str">
            <v>三步/End user新佰浚</v>
          </cell>
          <cell r="E1555" t="str">
            <v>YSM10</v>
          </cell>
          <cell r="I1555" t="str">
            <v>L-&gt;R</v>
          </cell>
          <cell r="J1555" t="str">
            <v>MVC</v>
          </cell>
          <cell r="K1555">
            <v>1</v>
          </cell>
          <cell r="N1555">
            <v>44662</v>
          </cell>
          <cell r="O1555">
            <v>11116726</v>
          </cell>
          <cell r="P1555">
            <v>7400000</v>
          </cell>
          <cell r="Q1555">
            <v>44671</v>
          </cell>
          <cell r="R1555" t="str">
            <v>Yes</v>
          </cell>
          <cell r="S1555" t="str">
            <v>C49</v>
          </cell>
          <cell r="T1555" t="str">
            <v>SOUTH</v>
          </cell>
          <cell r="U1555" t="str">
            <v>深圳</v>
          </cell>
          <cell r="V1555" t="str">
            <v>SZ 深圳</v>
          </cell>
          <cell r="W1555" t="str">
            <v>SS</v>
          </cell>
          <cell r="X1555" t="str">
            <v>JPY</v>
          </cell>
          <cell r="Y1555">
            <v>7400000</v>
          </cell>
          <cell r="Z1555">
            <v>1</v>
          </cell>
          <cell r="AA1555">
            <v>7400000</v>
          </cell>
          <cell r="AB1555">
            <v>7.2099999999999997E-2</v>
          </cell>
          <cell r="AC1555">
            <v>533540</v>
          </cell>
          <cell r="AD1555">
            <v>64024.799999999996</v>
          </cell>
          <cell r="AE1555">
            <v>0.12</v>
          </cell>
          <cell r="AF1555">
            <v>44364</v>
          </cell>
          <cell r="AG1555" t="str">
            <v>DAP SZ</v>
          </cell>
          <cell r="AK1555">
            <v>0.1</v>
          </cell>
          <cell r="AL1555">
            <v>1419546</v>
          </cell>
          <cell r="AM1555">
            <v>44372</v>
          </cell>
          <cell r="AN1555" t="str">
            <v>Yes</v>
          </cell>
          <cell r="AO1555">
            <v>0.9</v>
          </cell>
          <cell r="AP1555">
            <v>6660000</v>
          </cell>
          <cell r="AQ1555">
            <v>44644</v>
          </cell>
          <cell r="AR1555">
            <v>44644</v>
          </cell>
          <cell r="AS1555">
            <v>0</v>
          </cell>
          <cell r="AT1555">
            <v>0</v>
          </cell>
          <cell r="AX1555" t="str">
            <v>Yes</v>
          </cell>
          <cell r="AZ1555" t="str">
            <v>Y</v>
          </cell>
          <cell r="BA1555" t="str">
            <v>Yes</v>
          </cell>
        </row>
        <row r="1556">
          <cell r="A1556" t="str">
            <v>JUN 21</v>
          </cell>
          <cell r="B1556">
            <v>1406</v>
          </cell>
          <cell r="C1556" t="str">
            <v>C49SZX20210141DZ</v>
          </cell>
          <cell r="D1556" t="str">
            <v>比泰利</v>
          </cell>
          <cell r="E1556" t="str">
            <v>YSM20R-2</v>
          </cell>
          <cell r="I1556" t="str">
            <v>L-&gt;R</v>
          </cell>
          <cell r="J1556" t="str">
            <v>cATS30+MVC(F&amp;R)+15pallet for cATS30+交换台车</v>
          </cell>
          <cell r="K1556">
            <v>1</v>
          </cell>
          <cell r="N1556">
            <v>44530</v>
          </cell>
          <cell r="O1556">
            <v>11116676</v>
          </cell>
          <cell r="P1556">
            <v>21250000</v>
          </cell>
          <cell r="Q1556">
            <v>44530</v>
          </cell>
          <cell r="R1556" t="str">
            <v>No</v>
          </cell>
          <cell r="S1556" t="str">
            <v>C49</v>
          </cell>
          <cell r="T1556" t="str">
            <v>SOUTH</v>
          </cell>
          <cell r="U1556" t="str">
            <v>深圳</v>
          </cell>
          <cell r="V1556" t="str">
            <v>SZ 深圳</v>
          </cell>
          <cell r="W1556" t="str">
            <v>DZ</v>
          </cell>
          <cell r="X1556" t="str">
            <v>JPY</v>
          </cell>
          <cell r="Y1556">
            <v>21250000</v>
          </cell>
          <cell r="Z1556">
            <v>1</v>
          </cell>
          <cell r="AA1556">
            <v>21250000</v>
          </cell>
          <cell r="AB1556">
            <v>7.2099999999999997E-2</v>
          </cell>
          <cell r="AC1556">
            <v>1532125</v>
          </cell>
          <cell r="AD1556">
            <v>183855</v>
          </cell>
          <cell r="AE1556">
            <v>0.12</v>
          </cell>
          <cell r="AF1556">
            <v>44355</v>
          </cell>
          <cell r="AG1556" t="str">
            <v>DAP SZ</v>
          </cell>
          <cell r="AK1556">
            <v>0.3</v>
          </cell>
          <cell r="AL1556">
            <v>6375000</v>
          </cell>
          <cell r="AM1556">
            <v>44358</v>
          </cell>
          <cell r="AN1556" t="str">
            <v>Yes</v>
          </cell>
          <cell r="AO1556">
            <v>0.65</v>
          </cell>
          <cell r="AP1556">
            <v>13812500</v>
          </cell>
          <cell r="AQ1556">
            <v>44523</v>
          </cell>
          <cell r="AR1556">
            <v>44523</v>
          </cell>
          <cell r="AS1556">
            <v>0.05</v>
          </cell>
          <cell r="AT1556">
            <v>1062500</v>
          </cell>
          <cell r="AU1556">
            <v>44554</v>
          </cell>
          <cell r="AV1556">
            <v>44554</v>
          </cell>
          <cell r="AX1556" t="str">
            <v>Yes</v>
          </cell>
          <cell r="AZ1556" t="str">
            <v>Y</v>
          </cell>
          <cell r="BA1556" t="str">
            <v>Yes</v>
          </cell>
        </row>
        <row r="1557">
          <cell r="A1557" t="str">
            <v>JUN 21</v>
          </cell>
          <cell r="B1557">
            <v>1407</v>
          </cell>
          <cell r="C1557" t="str">
            <v>C49SZX20210141DZ</v>
          </cell>
          <cell r="D1557" t="str">
            <v>比泰利</v>
          </cell>
          <cell r="E1557" t="str">
            <v>YSM20R-2</v>
          </cell>
          <cell r="I1557" t="str">
            <v>L-&gt;R</v>
          </cell>
          <cell r="J1557" t="str">
            <v>MVC F&amp;R</v>
          </cell>
          <cell r="K1557">
            <v>1</v>
          </cell>
          <cell r="N1557">
            <v>44530</v>
          </cell>
          <cell r="O1557">
            <v>11116676</v>
          </cell>
          <cell r="P1557">
            <v>21250000</v>
          </cell>
          <cell r="Q1557">
            <v>44530</v>
          </cell>
          <cell r="R1557" t="str">
            <v>No</v>
          </cell>
          <cell r="S1557" t="str">
            <v>C49</v>
          </cell>
          <cell r="T1557" t="str">
            <v>SOUTH</v>
          </cell>
          <cell r="U1557" t="str">
            <v>深圳</v>
          </cell>
          <cell r="V1557" t="str">
            <v>SZ 深圳</v>
          </cell>
          <cell r="W1557" t="str">
            <v>DZ</v>
          </cell>
          <cell r="X1557" t="str">
            <v>JPY</v>
          </cell>
          <cell r="Y1557">
            <v>21250000</v>
          </cell>
          <cell r="Z1557">
            <v>1</v>
          </cell>
          <cell r="AA1557">
            <v>21250000</v>
          </cell>
          <cell r="AB1557">
            <v>7.2099999999999997E-2</v>
          </cell>
          <cell r="AC1557">
            <v>1532125</v>
          </cell>
          <cell r="AD1557">
            <v>183855</v>
          </cell>
          <cell r="AE1557">
            <v>0.12</v>
          </cell>
          <cell r="AF1557">
            <v>44355</v>
          </cell>
          <cell r="AG1557" t="str">
            <v>DAP SZ</v>
          </cell>
          <cell r="AK1557">
            <v>0.3</v>
          </cell>
          <cell r="AL1557">
            <v>6375000</v>
          </cell>
          <cell r="AM1557">
            <v>44358</v>
          </cell>
          <cell r="AN1557" t="str">
            <v>Yes</v>
          </cell>
          <cell r="AO1557">
            <v>0.65</v>
          </cell>
          <cell r="AP1557">
            <v>13812500</v>
          </cell>
          <cell r="AQ1557">
            <v>44523</v>
          </cell>
          <cell r="AR1557">
            <v>44523</v>
          </cell>
          <cell r="AS1557">
            <v>0.05</v>
          </cell>
          <cell r="AT1557">
            <v>1062500</v>
          </cell>
          <cell r="AU1557">
            <v>44554</v>
          </cell>
          <cell r="AV1557">
            <v>44554</v>
          </cell>
          <cell r="AX1557" t="str">
            <v>Yes</v>
          </cell>
          <cell r="AZ1557" t="str">
            <v>Y</v>
          </cell>
          <cell r="BA1557" t="str">
            <v>Yes</v>
          </cell>
        </row>
        <row r="1558">
          <cell r="A1558" t="str">
            <v>JUN 21</v>
          </cell>
          <cell r="B1558">
            <v>1408</v>
          </cell>
          <cell r="C1558" t="str">
            <v>C49SZX20210166SX</v>
          </cell>
          <cell r="D1558" t="str">
            <v>晨鑫达</v>
          </cell>
          <cell r="E1558" t="str">
            <v>YSM20R-2</v>
          </cell>
          <cell r="I1558" t="str">
            <v>L-&gt;R</v>
          </cell>
          <cell r="J1558" t="str">
            <v>No</v>
          </cell>
          <cell r="K1558">
            <v>1</v>
          </cell>
          <cell r="N1558">
            <v>44645</v>
          </cell>
          <cell r="O1558">
            <v>11116703</v>
          </cell>
          <cell r="P1558">
            <v>15000000</v>
          </cell>
          <cell r="Q1558">
            <v>44615</v>
          </cell>
          <cell r="R1558" t="str">
            <v>No</v>
          </cell>
          <cell r="S1558" t="str">
            <v>C49</v>
          </cell>
          <cell r="T1558" t="str">
            <v>SOUTH</v>
          </cell>
          <cell r="U1558" t="str">
            <v>深圳</v>
          </cell>
          <cell r="V1558" t="str">
            <v>SZ 深圳</v>
          </cell>
          <cell r="W1558" t="str">
            <v>SX</v>
          </cell>
          <cell r="X1558" t="str">
            <v>JPY</v>
          </cell>
          <cell r="Y1558">
            <v>15000000</v>
          </cell>
          <cell r="Z1558">
            <v>1</v>
          </cell>
          <cell r="AA1558">
            <v>15000000</v>
          </cell>
          <cell r="AB1558">
            <v>7.2099999999999997E-2</v>
          </cell>
          <cell r="AC1558">
            <v>1081500</v>
          </cell>
          <cell r="AD1558">
            <v>129780</v>
          </cell>
          <cell r="AE1558">
            <v>0.12</v>
          </cell>
          <cell r="AF1558">
            <v>44356</v>
          </cell>
          <cell r="AG1558" t="str">
            <v>DAP SZ</v>
          </cell>
          <cell r="AK1558">
            <v>0.1</v>
          </cell>
          <cell r="AL1558">
            <v>1500000</v>
          </cell>
          <cell r="AM1558">
            <v>44369</v>
          </cell>
          <cell r="AN1558" t="str">
            <v>Yes</v>
          </cell>
          <cell r="AO1558">
            <v>0.9</v>
          </cell>
          <cell r="AP1558">
            <v>13500000</v>
          </cell>
          <cell r="AQ1558">
            <v>44609</v>
          </cell>
          <cell r="AR1558">
            <v>44609</v>
          </cell>
          <cell r="AS1558">
            <v>0</v>
          </cell>
          <cell r="AT1558">
            <v>0</v>
          </cell>
          <cell r="AX1558" t="str">
            <v>Yes</v>
          </cell>
          <cell r="AZ1558" t="str">
            <v>Y</v>
          </cell>
          <cell r="BA1558" t="str">
            <v>Yes</v>
          </cell>
        </row>
        <row r="1559">
          <cell r="A1559" t="str">
            <v>JUN 21</v>
          </cell>
          <cell r="B1559">
            <v>1409</v>
          </cell>
          <cell r="C1559" t="str">
            <v>C49SZX20210166SX</v>
          </cell>
          <cell r="D1559" t="str">
            <v>晨鑫达</v>
          </cell>
          <cell r="E1559" t="str">
            <v>YSM20R-2</v>
          </cell>
          <cell r="I1559" t="str">
            <v>L-&gt;R</v>
          </cell>
          <cell r="J1559" t="str">
            <v>No</v>
          </cell>
          <cell r="K1559">
            <v>1</v>
          </cell>
          <cell r="N1559">
            <v>44645</v>
          </cell>
          <cell r="O1559">
            <v>11116703</v>
          </cell>
          <cell r="P1559">
            <v>15000000</v>
          </cell>
          <cell r="Q1559">
            <v>44615</v>
          </cell>
          <cell r="R1559" t="str">
            <v>No</v>
          </cell>
          <cell r="S1559" t="str">
            <v>C49</v>
          </cell>
          <cell r="T1559" t="str">
            <v>SOUTH</v>
          </cell>
          <cell r="U1559" t="str">
            <v>深圳</v>
          </cell>
          <cell r="V1559" t="str">
            <v>SZ 深圳</v>
          </cell>
          <cell r="W1559" t="str">
            <v>SX</v>
          </cell>
          <cell r="X1559" t="str">
            <v>JPY</v>
          </cell>
          <cell r="Y1559">
            <v>15000000</v>
          </cell>
          <cell r="Z1559">
            <v>1</v>
          </cell>
          <cell r="AA1559">
            <v>15000000</v>
          </cell>
          <cell r="AB1559">
            <v>7.2099999999999997E-2</v>
          </cell>
          <cell r="AC1559">
            <v>1081500</v>
          </cell>
          <cell r="AD1559">
            <v>129780</v>
          </cell>
          <cell r="AE1559">
            <v>0.12</v>
          </cell>
          <cell r="AF1559">
            <v>44356</v>
          </cell>
          <cell r="AG1559" t="str">
            <v>DAP SZ</v>
          </cell>
          <cell r="AK1559">
            <v>0.1</v>
          </cell>
          <cell r="AL1559">
            <v>1500000</v>
          </cell>
          <cell r="AM1559">
            <v>44369</v>
          </cell>
          <cell r="AN1559" t="str">
            <v>Yes</v>
          </cell>
          <cell r="AO1559">
            <v>0.9</v>
          </cell>
          <cell r="AP1559">
            <v>13500000</v>
          </cell>
          <cell r="AQ1559">
            <v>44609</v>
          </cell>
          <cell r="AR1559">
            <v>44609</v>
          </cell>
          <cell r="AS1559">
            <v>0</v>
          </cell>
          <cell r="AT1559">
            <v>0</v>
          </cell>
          <cell r="AX1559" t="str">
            <v>Yes</v>
          </cell>
          <cell r="AZ1559" t="str">
            <v>Y</v>
          </cell>
          <cell r="BA1559" t="str">
            <v>Yes</v>
          </cell>
        </row>
        <row r="1560">
          <cell r="A1560" t="str">
            <v>JUN 21</v>
          </cell>
          <cell r="B1560">
            <v>1410</v>
          </cell>
          <cell r="C1560" t="str">
            <v>C49SZX20210166SX</v>
          </cell>
          <cell r="D1560" t="str">
            <v>晨鑫达</v>
          </cell>
          <cell r="E1560" t="str">
            <v>YSM10</v>
          </cell>
          <cell r="I1560" t="str">
            <v>L-&gt;R</v>
          </cell>
          <cell r="J1560" t="str">
            <v>MVC F&amp;R+ATS15</v>
          </cell>
          <cell r="K1560">
            <v>1</v>
          </cell>
          <cell r="N1560">
            <v>44645</v>
          </cell>
          <cell r="O1560">
            <v>11116703</v>
          </cell>
          <cell r="P1560">
            <v>15000000</v>
          </cell>
          <cell r="Q1560">
            <v>44615</v>
          </cell>
          <cell r="R1560" t="str">
            <v>No</v>
          </cell>
          <cell r="S1560" t="str">
            <v>C49</v>
          </cell>
          <cell r="T1560" t="str">
            <v>SOUTH</v>
          </cell>
          <cell r="U1560" t="str">
            <v>深圳</v>
          </cell>
          <cell r="V1560" t="str">
            <v>SZ 深圳</v>
          </cell>
          <cell r="W1560" t="str">
            <v>SX</v>
          </cell>
          <cell r="X1560" t="str">
            <v>JPY</v>
          </cell>
          <cell r="Y1560">
            <v>7689768</v>
          </cell>
          <cell r="Z1560">
            <v>1</v>
          </cell>
          <cell r="AA1560">
            <v>7689768</v>
          </cell>
          <cell r="AB1560">
            <v>7.2099999999999997E-2</v>
          </cell>
          <cell r="AC1560">
            <v>554432.27280000004</v>
          </cell>
          <cell r="AD1560">
            <v>66531.872736000005</v>
          </cell>
          <cell r="AE1560">
            <v>0.12</v>
          </cell>
          <cell r="AF1560">
            <v>44356</v>
          </cell>
          <cell r="AG1560" t="str">
            <v>DAP SZ</v>
          </cell>
          <cell r="AK1560">
            <v>0.1</v>
          </cell>
          <cell r="AL1560">
            <v>768976.8</v>
          </cell>
          <cell r="AM1560">
            <v>44369</v>
          </cell>
          <cell r="AN1560" t="str">
            <v>Yes</v>
          </cell>
          <cell r="AO1560">
            <v>0.9</v>
          </cell>
          <cell r="AP1560">
            <v>6920791.2000000002</v>
          </cell>
          <cell r="AQ1560">
            <v>44609</v>
          </cell>
          <cell r="AR1560">
            <v>44609</v>
          </cell>
          <cell r="AS1560">
            <v>0</v>
          </cell>
          <cell r="AT1560">
            <v>0</v>
          </cell>
          <cell r="AX1560" t="str">
            <v>Yes</v>
          </cell>
          <cell r="AZ1560" t="str">
            <v>Y</v>
          </cell>
          <cell r="BA1560" t="str">
            <v>Yes</v>
          </cell>
        </row>
        <row r="1561">
          <cell r="A1561" t="str">
            <v>JUN 21</v>
          </cell>
          <cell r="B1561">
            <v>1411</v>
          </cell>
          <cell r="C1561" t="str">
            <v>C49SZX20210167MW</v>
          </cell>
          <cell r="D1561" t="str">
            <v>众华</v>
          </cell>
          <cell r="E1561" t="str">
            <v>YSM10</v>
          </cell>
          <cell r="I1561" t="str">
            <v>L-&gt;R</v>
          </cell>
          <cell r="J1561" t="str">
            <v>MVC</v>
          </cell>
          <cell r="K1561">
            <v>1</v>
          </cell>
          <cell r="N1561">
            <v>44571</v>
          </cell>
          <cell r="O1561">
            <v>11116689</v>
          </cell>
          <cell r="P1561">
            <v>8452000</v>
          </cell>
          <cell r="Q1561">
            <v>44568</v>
          </cell>
          <cell r="R1561" t="str">
            <v>Yes</v>
          </cell>
          <cell r="S1561" t="str">
            <v>C49</v>
          </cell>
          <cell r="T1561" t="str">
            <v>SOUTH</v>
          </cell>
          <cell r="U1561" t="str">
            <v>深圳</v>
          </cell>
          <cell r="V1561" t="str">
            <v>SZ 深圳</v>
          </cell>
          <cell r="W1561" t="str">
            <v>MW</v>
          </cell>
          <cell r="X1561" t="str">
            <v>JPY</v>
          </cell>
          <cell r="Y1561">
            <v>8452000</v>
          </cell>
          <cell r="Z1561">
            <v>1</v>
          </cell>
          <cell r="AA1561">
            <v>8452000</v>
          </cell>
          <cell r="AB1561">
            <v>7.2099999999999997E-2</v>
          </cell>
          <cell r="AC1561">
            <v>609389.19999999995</v>
          </cell>
          <cell r="AD1561">
            <v>73126.703999999998</v>
          </cell>
          <cell r="AE1561">
            <v>0.12</v>
          </cell>
          <cell r="AF1561">
            <v>44357</v>
          </cell>
          <cell r="AG1561" t="str">
            <v>DAP HN</v>
          </cell>
          <cell r="AK1561">
            <v>0.1</v>
          </cell>
          <cell r="AL1561">
            <v>845200</v>
          </cell>
          <cell r="AM1561">
            <v>44368</v>
          </cell>
          <cell r="AN1561" t="str">
            <v>Yes</v>
          </cell>
          <cell r="AO1561">
            <v>0.9</v>
          </cell>
          <cell r="AP1561">
            <v>7606800</v>
          </cell>
          <cell r="AQ1561">
            <v>44566</v>
          </cell>
          <cell r="AR1561">
            <v>44566</v>
          </cell>
          <cell r="AS1561">
            <v>0</v>
          </cell>
          <cell r="AT1561">
            <v>0</v>
          </cell>
          <cell r="AX1561" t="str">
            <v>Yes</v>
          </cell>
          <cell r="AZ1561" t="str">
            <v>Y</v>
          </cell>
          <cell r="BA1561" t="str">
            <v>Yes</v>
          </cell>
        </row>
        <row r="1562">
          <cell r="A1562" t="str">
            <v>JUN 21</v>
          </cell>
          <cell r="B1562">
            <v>1412</v>
          </cell>
          <cell r="C1562" t="str">
            <v>C49SZX20210095JL</v>
          </cell>
          <cell r="D1562" t="str">
            <v>伟盛贸易(富洛）/晶科</v>
          </cell>
          <cell r="E1562" t="str">
            <v>YSM20R-2</v>
          </cell>
          <cell r="I1562" t="str">
            <v>L-&gt;R</v>
          </cell>
          <cell r="J1562" t="str">
            <v>No</v>
          </cell>
          <cell r="K1562">
            <v>1</v>
          </cell>
          <cell r="N1562">
            <v>44380</v>
          </cell>
          <cell r="O1562">
            <v>11116623</v>
          </cell>
          <cell r="P1562">
            <v>12950000</v>
          </cell>
          <cell r="Q1562">
            <v>44386</v>
          </cell>
          <cell r="R1562" t="str">
            <v>No</v>
          </cell>
          <cell r="S1562" t="str">
            <v>C49</v>
          </cell>
          <cell r="T1562" t="str">
            <v>SOUTH</v>
          </cell>
          <cell r="U1562" t="str">
            <v>深圳</v>
          </cell>
          <cell r="V1562" t="str">
            <v>SZ 深圳</v>
          </cell>
          <cell r="W1562" t="str">
            <v>JL</v>
          </cell>
          <cell r="X1562" t="str">
            <v>JPY</v>
          </cell>
          <cell r="Y1562">
            <v>12950000</v>
          </cell>
          <cell r="Z1562">
            <v>1</v>
          </cell>
          <cell r="AA1562">
            <v>12950000</v>
          </cell>
          <cell r="AB1562">
            <v>7.2099999999999997E-2</v>
          </cell>
          <cell r="AC1562">
            <v>933695</v>
          </cell>
          <cell r="AD1562">
            <v>112043.4</v>
          </cell>
          <cell r="AE1562">
            <v>0.12</v>
          </cell>
          <cell r="AF1562">
            <v>44355</v>
          </cell>
          <cell r="AG1562" t="str">
            <v>CIF HK</v>
          </cell>
          <cell r="AK1562">
            <v>0.3</v>
          </cell>
          <cell r="AL1562">
            <v>3885000</v>
          </cell>
          <cell r="AM1562">
            <v>44358</v>
          </cell>
          <cell r="AN1562" t="str">
            <v>Yes</v>
          </cell>
          <cell r="AO1562">
            <v>0.6</v>
          </cell>
          <cell r="AP1562">
            <v>7770000</v>
          </cell>
          <cell r="AQ1562">
            <v>44377</v>
          </cell>
          <cell r="AR1562">
            <v>44377</v>
          </cell>
          <cell r="AS1562">
            <v>0.1</v>
          </cell>
          <cell r="AT1562">
            <v>1295000</v>
          </cell>
          <cell r="AU1562">
            <v>44495</v>
          </cell>
          <cell r="AV1562">
            <v>44495</v>
          </cell>
          <cell r="AX1562" t="str">
            <v>Yes</v>
          </cell>
          <cell r="AZ1562" t="str">
            <v>Y</v>
          </cell>
          <cell r="BA1562" t="str">
            <v>Yes</v>
          </cell>
        </row>
        <row r="1563">
          <cell r="A1563" t="str">
            <v>JUN 21</v>
          </cell>
          <cell r="B1563">
            <v>1413</v>
          </cell>
          <cell r="C1563" t="str">
            <v>C49SZX20210095JL</v>
          </cell>
          <cell r="D1563" t="str">
            <v>伟盛贸易(富洛）/晶科</v>
          </cell>
          <cell r="E1563" t="str">
            <v>YSM20R-2</v>
          </cell>
          <cell r="I1563" t="str">
            <v>L-&gt;R</v>
          </cell>
          <cell r="J1563" t="str">
            <v>No</v>
          </cell>
          <cell r="K1563">
            <v>1</v>
          </cell>
          <cell r="N1563">
            <v>44380</v>
          </cell>
          <cell r="O1563">
            <v>11116623</v>
          </cell>
          <cell r="P1563">
            <v>12950000</v>
          </cell>
          <cell r="Q1563">
            <v>44386</v>
          </cell>
          <cell r="R1563" t="str">
            <v>No</v>
          </cell>
          <cell r="S1563" t="str">
            <v>C49</v>
          </cell>
          <cell r="T1563" t="str">
            <v>SOUTH</v>
          </cell>
          <cell r="U1563" t="str">
            <v>深圳</v>
          </cell>
          <cell r="V1563" t="str">
            <v>SZ 深圳</v>
          </cell>
          <cell r="W1563" t="str">
            <v>JL</v>
          </cell>
          <cell r="X1563" t="str">
            <v>JPY</v>
          </cell>
          <cell r="Y1563">
            <v>12950000</v>
          </cell>
          <cell r="Z1563">
            <v>1</v>
          </cell>
          <cell r="AA1563">
            <v>12950000</v>
          </cell>
          <cell r="AB1563">
            <v>7.2099999999999997E-2</v>
          </cell>
          <cell r="AC1563">
            <v>933695</v>
          </cell>
          <cell r="AD1563">
            <v>112043.4</v>
          </cell>
          <cell r="AE1563">
            <v>0.12</v>
          </cell>
          <cell r="AF1563">
            <v>44355</v>
          </cell>
          <cell r="AG1563" t="str">
            <v>CIF HK</v>
          </cell>
          <cell r="AK1563">
            <v>0.3</v>
          </cell>
          <cell r="AL1563">
            <v>3885000</v>
          </cell>
          <cell r="AM1563">
            <v>44358</v>
          </cell>
          <cell r="AN1563" t="str">
            <v>Yes</v>
          </cell>
          <cell r="AO1563">
            <v>0.6</v>
          </cell>
          <cell r="AP1563">
            <v>7770000</v>
          </cell>
          <cell r="AQ1563">
            <v>44377</v>
          </cell>
          <cell r="AR1563">
            <v>44377</v>
          </cell>
          <cell r="AS1563">
            <v>0.1</v>
          </cell>
          <cell r="AT1563">
            <v>1295000</v>
          </cell>
          <cell r="AU1563">
            <v>44495</v>
          </cell>
          <cell r="AV1563">
            <v>44495</v>
          </cell>
          <cell r="AX1563" t="str">
            <v>Yes</v>
          </cell>
          <cell r="AZ1563" t="str">
            <v>Y</v>
          </cell>
          <cell r="BA1563" t="str">
            <v>Yes</v>
          </cell>
        </row>
        <row r="1564">
          <cell r="A1564" t="str">
            <v>JUN 21</v>
          </cell>
          <cell r="B1564">
            <v>1414</v>
          </cell>
          <cell r="C1564" t="str">
            <v>C49SZX20210170DZ</v>
          </cell>
          <cell r="D1564" t="str">
            <v>鸿通宇</v>
          </cell>
          <cell r="E1564" t="str">
            <v>YSM20R-2</v>
          </cell>
          <cell r="I1564" t="str">
            <v>L-&gt;R</v>
          </cell>
          <cell r="J1564" t="str">
            <v>No</v>
          </cell>
          <cell r="K1564">
            <v>1</v>
          </cell>
          <cell r="N1564">
            <v>44580</v>
          </cell>
          <cell r="O1564">
            <v>11116693</v>
          </cell>
          <cell r="P1564">
            <v>12700000</v>
          </cell>
          <cell r="Q1564">
            <v>44579</v>
          </cell>
          <cell r="R1564" t="str">
            <v>No</v>
          </cell>
          <cell r="S1564" t="str">
            <v>C49</v>
          </cell>
          <cell r="T1564" t="str">
            <v>SOUTH</v>
          </cell>
          <cell r="U1564" t="str">
            <v>深圳</v>
          </cell>
          <cell r="V1564" t="str">
            <v>SZ 深圳</v>
          </cell>
          <cell r="W1564" t="str">
            <v>DZ</v>
          </cell>
          <cell r="X1564" t="str">
            <v>JPY</v>
          </cell>
          <cell r="Y1564">
            <v>12700000</v>
          </cell>
          <cell r="Z1564">
            <v>1</v>
          </cell>
          <cell r="AA1564">
            <v>12700000</v>
          </cell>
          <cell r="AB1564">
            <v>7.2099999999999997E-2</v>
          </cell>
          <cell r="AC1564">
            <v>915670</v>
          </cell>
          <cell r="AD1564">
            <v>109880.4</v>
          </cell>
          <cell r="AE1564">
            <v>0.12</v>
          </cell>
          <cell r="AF1564">
            <v>44358</v>
          </cell>
          <cell r="AG1564" t="str">
            <v>DAP SZ</v>
          </cell>
          <cell r="AK1564">
            <v>0.3</v>
          </cell>
          <cell r="AL1564">
            <v>3810000</v>
          </cell>
          <cell r="AM1564">
            <v>44369</v>
          </cell>
          <cell r="AN1564" t="str">
            <v>Yes</v>
          </cell>
          <cell r="AO1564">
            <v>0.7</v>
          </cell>
          <cell r="AP1564">
            <v>8890000</v>
          </cell>
          <cell r="AQ1564">
            <v>44578</v>
          </cell>
          <cell r="AR1564">
            <v>44578</v>
          </cell>
          <cell r="AS1564">
            <v>0</v>
          </cell>
          <cell r="AT1564">
            <v>0</v>
          </cell>
          <cell r="AX1564" t="str">
            <v>Yes</v>
          </cell>
          <cell r="AZ1564" t="str">
            <v>Y</v>
          </cell>
          <cell r="BA1564" t="str">
            <v>Yes</v>
          </cell>
        </row>
        <row r="1565">
          <cell r="A1565" t="str">
            <v>JUN 21</v>
          </cell>
          <cell r="B1565">
            <v>1415</v>
          </cell>
          <cell r="C1565" t="str">
            <v>C49SZX20210170DZ</v>
          </cell>
          <cell r="D1565" t="str">
            <v>鸿通宇</v>
          </cell>
          <cell r="E1565" t="str">
            <v>YSM20R-2</v>
          </cell>
          <cell r="I1565" t="str">
            <v>L-&gt;R</v>
          </cell>
          <cell r="J1565" t="str">
            <v>No</v>
          </cell>
          <cell r="K1565">
            <v>1</v>
          </cell>
          <cell r="N1565">
            <v>44580</v>
          </cell>
          <cell r="O1565">
            <v>11116693</v>
          </cell>
          <cell r="P1565">
            <v>12700000</v>
          </cell>
          <cell r="Q1565">
            <v>44579</v>
          </cell>
          <cell r="R1565" t="str">
            <v>No</v>
          </cell>
          <cell r="S1565" t="str">
            <v>C49</v>
          </cell>
          <cell r="T1565" t="str">
            <v>SOUTH</v>
          </cell>
          <cell r="U1565" t="str">
            <v>深圳</v>
          </cell>
          <cell r="V1565" t="str">
            <v>SZ 深圳</v>
          </cell>
          <cell r="W1565" t="str">
            <v>DZ</v>
          </cell>
          <cell r="X1565" t="str">
            <v>JPY</v>
          </cell>
          <cell r="Y1565">
            <v>12700000</v>
          </cell>
          <cell r="Z1565">
            <v>1</v>
          </cell>
          <cell r="AA1565">
            <v>12700000</v>
          </cell>
          <cell r="AB1565">
            <v>7.2099999999999997E-2</v>
          </cell>
          <cell r="AC1565">
            <v>915670</v>
          </cell>
          <cell r="AD1565">
            <v>109880.4</v>
          </cell>
          <cell r="AE1565">
            <v>0.12</v>
          </cell>
          <cell r="AF1565">
            <v>44358</v>
          </cell>
          <cell r="AG1565" t="str">
            <v>DAP SZ</v>
          </cell>
          <cell r="AK1565">
            <v>0.3</v>
          </cell>
          <cell r="AL1565">
            <v>3810000</v>
          </cell>
          <cell r="AM1565">
            <v>44369</v>
          </cell>
          <cell r="AN1565" t="str">
            <v>Yes</v>
          </cell>
          <cell r="AO1565">
            <v>0.7</v>
          </cell>
          <cell r="AP1565">
            <v>8890000</v>
          </cell>
          <cell r="AQ1565">
            <v>44578</v>
          </cell>
          <cell r="AR1565">
            <v>44578</v>
          </cell>
          <cell r="AS1565">
            <v>0</v>
          </cell>
          <cell r="AT1565">
            <v>0</v>
          </cell>
          <cell r="AX1565" t="str">
            <v>Yes</v>
          </cell>
          <cell r="AZ1565" t="str">
            <v>Y</v>
          </cell>
          <cell r="BA1565" t="str">
            <v>Yes</v>
          </cell>
        </row>
        <row r="1566">
          <cell r="A1566" t="str">
            <v>JUN 21</v>
          </cell>
          <cell r="B1566">
            <v>1416</v>
          </cell>
          <cell r="C1566" t="str">
            <v>C49SZX20210170DZ</v>
          </cell>
          <cell r="D1566" t="str">
            <v>鸿通宇</v>
          </cell>
          <cell r="E1566" t="str">
            <v>YSM10</v>
          </cell>
          <cell r="I1566" t="str">
            <v>L-&gt;R</v>
          </cell>
          <cell r="J1566" t="str">
            <v>MVC+ATS15</v>
          </cell>
          <cell r="K1566">
            <v>1</v>
          </cell>
          <cell r="N1566">
            <v>44580</v>
          </cell>
          <cell r="O1566">
            <v>11116693</v>
          </cell>
          <cell r="P1566">
            <v>9880000</v>
          </cell>
          <cell r="Q1566">
            <v>44579</v>
          </cell>
          <cell r="R1566" t="str">
            <v>No</v>
          </cell>
          <cell r="S1566" t="str">
            <v>C49</v>
          </cell>
          <cell r="T1566" t="str">
            <v>SOUTH</v>
          </cell>
          <cell r="U1566" t="str">
            <v>深圳</v>
          </cell>
          <cell r="V1566" t="str">
            <v>SZ 深圳</v>
          </cell>
          <cell r="W1566" t="str">
            <v>DZ</v>
          </cell>
          <cell r="X1566" t="str">
            <v>JPY</v>
          </cell>
          <cell r="Y1566">
            <v>9880000</v>
          </cell>
          <cell r="Z1566">
            <v>1</v>
          </cell>
          <cell r="AA1566">
            <v>9880000</v>
          </cell>
          <cell r="AB1566">
            <v>7.2099999999999997E-2</v>
          </cell>
          <cell r="AC1566">
            <v>712348</v>
          </cell>
          <cell r="AD1566">
            <v>85481.76</v>
          </cell>
          <cell r="AE1566">
            <v>0.12</v>
          </cell>
          <cell r="AF1566">
            <v>44358</v>
          </cell>
          <cell r="AG1566" t="str">
            <v>DAP SZ</v>
          </cell>
          <cell r="AK1566">
            <v>0.3</v>
          </cell>
          <cell r="AL1566">
            <v>2964000</v>
          </cell>
          <cell r="AM1566">
            <v>44369</v>
          </cell>
          <cell r="AN1566" t="str">
            <v>Yes</v>
          </cell>
          <cell r="AO1566">
            <v>0.7</v>
          </cell>
          <cell r="AP1566">
            <v>6916000</v>
          </cell>
          <cell r="AQ1566">
            <v>44578</v>
          </cell>
          <cell r="AR1566">
            <v>44578</v>
          </cell>
          <cell r="AS1566">
            <v>0</v>
          </cell>
          <cell r="AT1566">
            <v>0</v>
          </cell>
          <cell r="AX1566" t="str">
            <v>Yes</v>
          </cell>
          <cell r="AZ1566" t="str">
            <v>Y</v>
          </cell>
          <cell r="BA1566" t="str">
            <v>Yes</v>
          </cell>
        </row>
        <row r="1567">
          <cell r="A1567" t="str">
            <v>JUN 21</v>
          </cell>
          <cell r="B1567">
            <v>1417</v>
          </cell>
          <cell r="C1567" t="str">
            <v>C49SZX20210170DZ</v>
          </cell>
          <cell r="D1567" t="str">
            <v>鸿通宇</v>
          </cell>
          <cell r="E1567" t="str">
            <v>YSM10</v>
          </cell>
          <cell r="I1567" t="str">
            <v>L-&gt;R</v>
          </cell>
          <cell r="J1567" t="str">
            <v>MVC+ATS15</v>
          </cell>
          <cell r="K1567">
            <v>1</v>
          </cell>
          <cell r="N1567">
            <v>44580</v>
          </cell>
          <cell r="O1567">
            <v>11116693</v>
          </cell>
          <cell r="P1567">
            <v>9880000</v>
          </cell>
          <cell r="Q1567">
            <v>44579</v>
          </cell>
          <cell r="R1567" t="str">
            <v>No</v>
          </cell>
          <cell r="S1567" t="str">
            <v>C49</v>
          </cell>
          <cell r="T1567" t="str">
            <v>SOUTH</v>
          </cell>
          <cell r="U1567" t="str">
            <v>深圳</v>
          </cell>
          <cell r="V1567" t="str">
            <v>SZ 深圳</v>
          </cell>
          <cell r="W1567" t="str">
            <v>DZ</v>
          </cell>
          <cell r="X1567" t="str">
            <v>JPY</v>
          </cell>
          <cell r="Y1567">
            <v>9880000</v>
          </cell>
          <cell r="Z1567">
            <v>1</v>
          </cell>
          <cell r="AA1567">
            <v>9880000</v>
          </cell>
          <cell r="AB1567">
            <v>7.2099999999999997E-2</v>
          </cell>
          <cell r="AC1567">
            <v>712348</v>
          </cell>
          <cell r="AD1567">
            <v>85481.76</v>
          </cell>
          <cell r="AE1567">
            <v>0.12</v>
          </cell>
          <cell r="AF1567">
            <v>44358</v>
          </cell>
          <cell r="AG1567" t="str">
            <v>DAP SZ</v>
          </cell>
          <cell r="AK1567">
            <v>0.3</v>
          </cell>
          <cell r="AL1567">
            <v>2964000</v>
          </cell>
          <cell r="AM1567">
            <v>44369</v>
          </cell>
          <cell r="AN1567" t="str">
            <v>Yes</v>
          </cell>
          <cell r="AO1567">
            <v>0.7</v>
          </cell>
          <cell r="AP1567">
            <v>6916000</v>
          </cell>
          <cell r="AQ1567">
            <v>44578</v>
          </cell>
          <cell r="AR1567">
            <v>44578</v>
          </cell>
          <cell r="AS1567">
            <v>0</v>
          </cell>
          <cell r="AT1567">
            <v>0</v>
          </cell>
          <cell r="AX1567" t="str">
            <v>Yes</v>
          </cell>
          <cell r="AZ1567" t="str">
            <v>Y</v>
          </cell>
          <cell r="BA1567" t="str">
            <v>Yes</v>
          </cell>
        </row>
        <row r="1568">
          <cell r="A1568" t="str">
            <v>JUN 21</v>
          </cell>
          <cell r="B1568">
            <v>1418</v>
          </cell>
          <cell r="C1568" t="str">
            <v>C49SZX20210141VG</v>
          </cell>
          <cell r="D1568" t="str">
            <v>狂热者</v>
          </cell>
          <cell r="E1568" t="str">
            <v>YSM10</v>
          </cell>
          <cell r="I1568" t="str">
            <v>L-&gt;R</v>
          </cell>
          <cell r="J1568" t="str">
            <v>MVC+ATS15</v>
          </cell>
          <cell r="K1568">
            <v>1</v>
          </cell>
          <cell r="N1568">
            <v>44378</v>
          </cell>
          <cell r="O1568">
            <v>11116615</v>
          </cell>
          <cell r="P1568">
            <v>8989000</v>
          </cell>
          <cell r="Q1568">
            <v>44377</v>
          </cell>
          <cell r="R1568" t="str">
            <v>No</v>
          </cell>
          <cell r="S1568" t="str">
            <v>C49</v>
          </cell>
          <cell r="T1568" t="str">
            <v>SOUTH</v>
          </cell>
          <cell r="U1568" t="str">
            <v>深圳</v>
          </cell>
          <cell r="V1568" t="str">
            <v>SZ 深圳</v>
          </cell>
          <cell r="W1568" t="str">
            <v>VG</v>
          </cell>
          <cell r="X1568" t="str">
            <v>JPY</v>
          </cell>
          <cell r="Y1568">
            <v>8989000</v>
          </cell>
          <cell r="Z1568">
            <v>1</v>
          </cell>
          <cell r="AA1568">
            <v>8989000</v>
          </cell>
          <cell r="AB1568">
            <v>7.2099999999999997E-2</v>
          </cell>
          <cell r="AC1568">
            <v>648106.9</v>
          </cell>
          <cell r="AD1568">
            <v>77772.827999999994</v>
          </cell>
          <cell r="AE1568">
            <v>0.12</v>
          </cell>
          <cell r="AF1568">
            <v>44358</v>
          </cell>
          <cell r="AG1568" t="str">
            <v>DAP SZ</v>
          </cell>
          <cell r="AK1568">
            <v>0.1</v>
          </cell>
          <cell r="AL1568">
            <v>898900</v>
          </cell>
          <cell r="AM1568">
            <v>44365</v>
          </cell>
          <cell r="AN1568" t="str">
            <v>Yes</v>
          </cell>
          <cell r="AO1568">
            <v>0.9</v>
          </cell>
          <cell r="AP1568">
            <v>8090100</v>
          </cell>
          <cell r="AQ1568">
            <v>44372</v>
          </cell>
          <cell r="AR1568">
            <v>44372</v>
          </cell>
          <cell r="AS1568">
            <v>0</v>
          </cell>
          <cell r="AT1568">
            <v>0</v>
          </cell>
          <cell r="AX1568" t="str">
            <v>Yes</v>
          </cell>
          <cell r="AZ1568" t="str">
            <v>Y</v>
          </cell>
          <cell r="BA1568" t="str">
            <v>Yes</v>
          </cell>
        </row>
        <row r="1569">
          <cell r="A1569" t="str">
            <v>JUN 21</v>
          </cell>
          <cell r="B1569">
            <v>1419</v>
          </cell>
          <cell r="C1569" t="str">
            <v>C49SZX20210152SX</v>
          </cell>
          <cell r="D1569" t="str">
            <v>太美亚</v>
          </cell>
          <cell r="E1569" t="str">
            <v>YSM20R-2</v>
          </cell>
          <cell r="I1569" t="str">
            <v>L-&gt;R</v>
          </cell>
          <cell r="J1569" t="str">
            <v>No</v>
          </cell>
          <cell r="K1569">
            <v>1</v>
          </cell>
          <cell r="N1569">
            <v>44439</v>
          </cell>
          <cell r="O1569" t="str">
            <v xml:space="preserve">   11116643   </v>
          </cell>
          <cell r="P1569">
            <v>12000000</v>
          </cell>
          <cell r="Q1569">
            <v>44435</v>
          </cell>
          <cell r="R1569" t="str">
            <v>No</v>
          </cell>
          <cell r="S1569" t="str">
            <v>C49</v>
          </cell>
          <cell r="T1569" t="str">
            <v>SOUTH</v>
          </cell>
          <cell r="U1569" t="str">
            <v>深圳</v>
          </cell>
          <cell r="V1569" t="str">
            <v>SZ 深圳</v>
          </cell>
          <cell r="W1569" t="str">
            <v>SX</v>
          </cell>
          <cell r="X1569" t="str">
            <v>JPY</v>
          </cell>
          <cell r="Y1569">
            <v>12000000</v>
          </cell>
          <cell r="Z1569">
            <v>1</v>
          </cell>
          <cell r="AA1569">
            <v>12000000</v>
          </cell>
          <cell r="AB1569">
            <v>7.2099999999999997E-2</v>
          </cell>
          <cell r="AC1569">
            <v>865200</v>
          </cell>
          <cell r="AD1569">
            <v>103824</v>
          </cell>
          <cell r="AE1569">
            <v>0.12</v>
          </cell>
          <cell r="AF1569">
            <v>44351</v>
          </cell>
          <cell r="AG1569" t="str">
            <v>DAP SZ</v>
          </cell>
          <cell r="AK1569">
            <v>0.1</v>
          </cell>
          <cell r="AL1569">
            <v>1200000</v>
          </cell>
          <cell r="AM1569">
            <v>44369</v>
          </cell>
          <cell r="AN1569" t="str">
            <v>Yes</v>
          </cell>
          <cell r="AO1569">
            <v>0.9</v>
          </cell>
          <cell r="AP1569">
            <v>10800000</v>
          </cell>
          <cell r="AQ1569">
            <v>44433</v>
          </cell>
          <cell r="AR1569">
            <v>44433</v>
          </cell>
          <cell r="AS1569">
            <v>0</v>
          </cell>
          <cell r="AT1569">
            <v>0</v>
          </cell>
          <cell r="AX1569" t="str">
            <v>Yes</v>
          </cell>
          <cell r="AZ1569" t="str">
            <v>Y</v>
          </cell>
          <cell r="BA1569" t="str">
            <v>Yes</v>
          </cell>
        </row>
        <row r="1570">
          <cell r="A1570" t="str">
            <v>JUN 21</v>
          </cell>
          <cell r="B1570">
            <v>1420</v>
          </cell>
          <cell r="C1570" t="str">
            <v>C49SZX20210152SX</v>
          </cell>
          <cell r="D1570" t="str">
            <v>太美亚</v>
          </cell>
          <cell r="E1570" t="str">
            <v>YSM20R-2</v>
          </cell>
          <cell r="I1570" t="str">
            <v>L-&gt;R</v>
          </cell>
          <cell r="J1570" t="str">
            <v>MVC</v>
          </cell>
          <cell r="K1570">
            <v>1</v>
          </cell>
          <cell r="N1570">
            <v>44439</v>
          </cell>
          <cell r="O1570" t="str">
            <v xml:space="preserve">   11116643   </v>
          </cell>
          <cell r="P1570">
            <v>12000000</v>
          </cell>
          <cell r="Q1570">
            <v>44435</v>
          </cell>
          <cell r="R1570" t="str">
            <v>No</v>
          </cell>
          <cell r="S1570" t="str">
            <v>C49</v>
          </cell>
          <cell r="T1570" t="str">
            <v>SOUTH</v>
          </cell>
          <cell r="U1570" t="str">
            <v>深圳</v>
          </cell>
          <cell r="V1570" t="str">
            <v>SZ 深圳</v>
          </cell>
          <cell r="W1570" t="str">
            <v>SX</v>
          </cell>
          <cell r="X1570" t="str">
            <v>JPY</v>
          </cell>
          <cell r="Y1570">
            <v>12000000</v>
          </cell>
          <cell r="Z1570">
            <v>1</v>
          </cell>
          <cell r="AA1570">
            <v>12000000</v>
          </cell>
          <cell r="AB1570">
            <v>7.2099999999999997E-2</v>
          </cell>
          <cell r="AC1570">
            <v>865200</v>
          </cell>
          <cell r="AD1570">
            <v>103824</v>
          </cell>
          <cell r="AE1570">
            <v>0.12</v>
          </cell>
          <cell r="AF1570">
            <v>44351</v>
          </cell>
          <cell r="AG1570" t="str">
            <v>DAP SZ</v>
          </cell>
          <cell r="AK1570">
            <v>0.1</v>
          </cell>
          <cell r="AL1570">
            <v>1200000</v>
          </cell>
          <cell r="AM1570">
            <v>44369</v>
          </cell>
          <cell r="AN1570" t="str">
            <v>Yes</v>
          </cell>
          <cell r="AO1570">
            <v>0.9</v>
          </cell>
          <cell r="AP1570">
            <v>10800000</v>
          </cell>
          <cell r="AQ1570">
            <v>44433</v>
          </cell>
          <cell r="AR1570">
            <v>44433</v>
          </cell>
          <cell r="AS1570">
            <v>0</v>
          </cell>
          <cell r="AT1570">
            <v>0</v>
          </cell>
          <cell r="AX1570" t="str">
            <v>Yes</v>
          </cell>
          <cell r="AZ1570" t="str">
            <v>Y</v>
          </cell>
          <cell r="BA1570" t="str">
            <v>Yes</v>
          </cell>
        </row>
        <row r="1571">
          <cell r="A1571" t="str">
            <v>JUN 21</v>
          </cell>
          <cell r="B1571">
            <v>1421</v>
          </cell>
          <cell r="C1571" t="str">
            <v>C49SZX20210152SX</v>
          </cell>
          <cell r="D1571" t="str">
            <v>太美亚</v>
          </cell>
          <cell r="E1571" t="str">
            <v>YSM20R-2</v>
          </cell>
          <cell r="I1571" t="str">
            <v>L-&gt;R</v>
          </cell>
          <cell r="J1571" t="str">
            <v>MVC</v>
          </cell>
          <cell r="K1571">
            <v>1</v>
          </cell>
          <cell r="N1571">
            <v>44439</v>
          </cell>
          <cell r="O1571" t="str">
            <v xml:space="preserve">   11116643   </v>
          </cell>
          <cell r="P1571">
            <v>12000000</v>
          </cell>
          <cell r="Q1571">
            <v>44435</v>
          </cell>
          <cell r="R1571" t="str">
            <v>No</v>
          </cell>
          <cell r="S1571" t="str">
            <v>C49</v>
          </cell>
          <cell r="T1571" t="str">
            <v>SOUTH</v>
          </cell>
          <cell r="U1571" t="str">
            <v>深圳</v>
          </cell>
          <cell r="V1571" t="str">
            <v>SZ 深圳</v>
          </cell>
          <cell r="W1571" t="str">
            <v>SX</v>
          </cell>
          <cell r="X1571" t="str">
            <v>JPY</v>
          </cell>
          <cell r="Y1571">
            <v>12000000</v>
          </cell>
          <cell r="Z1571">
            <v>1</v>
          </cell>
          <cell r="AA1571">
            <v>12000000</v>
          </cell>
          <cell r="AB1571">
            <v>7.2099999999999997E-2</v>
          </cell>
          <cell r="AC1571">
            <v>865200</v>
          </cell>
          <cell r="AD1571">
            <v>103824</v>
          </cell>
          <cell r="AE1571">
            <v>0.12</v>
          </cell>
          <cell r="AF1571">
            <v>44351</v>
          </cell>
          <cell r="AG1571" t="str">
            <v>DAP SZ</v>
          </cell>
          <cell r="AK1571">
            <v>0.1</v>
          </cell>
          <cell r="AL1571">
            <v>1200000</v>
          </cell>
          <cell r="AM1571">
            <v>44369</v>
          </cell>
          <cell r="AN1571" t="str">
            <v>Yes</v>
          </cell>
          <cell r="AO1571">
            <v>0.9</v>
          </cell>
          <cell r="AP1571">
            <v>10800000</v>
          </cell>
          <cell r="AQ1571">
            <v>44433</v>
          </cell>
          <cell r="AR1571">
            <v>44433</v>
          </cell>
          <cell r="AS1571">
            <v>0</v>
          </cell>
          <cell r="AT1571">
            <v>0</v>
          </cell>
          <cell r="AX1571" t="str">
            <v>Yes</v>
          </cell>
          <cell r="AZ1571" t="str">
            <v>Y</v>
          </cell>
          <cell r="BA1571" t="str">
            <v>Yes</v>
          </cell>
        </row>
        <row r="1572">
          <cell r="A1572" t="str">
            <v>JUN 21</v>
          </cell>
          <cell r="B1572">
            <v>1422</v>
          </cell>
          <cell r="C1572" t="str">
            <v>C49SZX20210152SX</v>
          </cell>
          <cell r="D1572" t="str">
            <v>太美亚</v>
          </cell>
          <cell r="E1572" t="str">
            <v>YSM20R-2</v>
          </cell>
          <cell r="I1572" t="str">
            <v>R-&gt;L</v>
          </cell>
          <cell r="J1572" t="str">
            <v>No</v>
          </cell>
          <cell r="K1572">
            <v>1</v>
          </cell>
          <cell r="N1572">
            <v>44510</v>
          </cell>
          <cell r="O1572">
            <v>11116661</v>
          </cell>
          <cell r="P1572">
            <v>12000000</v>
          </cell>
          <cell r="Q1572">
            <v>44519</v>
          </cell>
          <cell r="R1572" t="str">
            <v>No</v>
          </cell>
          <cell r="S1572" t="str">
            <v>C49</v>
          </cell>
          <cell r="T1572" t="str">
            <v>SOUTH</v>
          </cell>
          <cell r="U1572" t="str">
            <v>深圳</v>
          </cell>
          <cell r="V1572" t="str">
            <v>SZ 深圳</v>
          </cell>
          <cell r="W1572" t="str">
            <v>SX</v>
          </cell>
          <cell r="X1572" t="str">
            <v>JPY</v>
          </cell>
          <cell r="Y1572">
            <v>12000000</v>
          </cell>
          <cell r="Z1572">
            <v>1</v>
          </cell>
          <cell r="AA1572">
            <v>12000000</v>
          </cell>
          <cell r="AB1572">
            <v>7.2099999999999997E-2</v>
          </cell>
          <cell r="AC1572">
            <v>865200</v>
          </cell>
          <cell r="AD1572">
            <v>103824</v>
          </cell>
          <cell r="AE1572">
            <v>0.12</v>
          </cell>
          <cell r="AF1572">
            <v>44351</v>
          </cell>
          <cell r="AG1572" t="str">
            <v>DAP SZ</v>
          </cell>
          <cell r="AK1572">
            <v>0.1</v>
          </cell>
          <cell r="AL1572">
            <v>1200000</v>
          </cell>
          <cell r="AM1572">
            <v>44369</v>
          </cell>
          <cell r="AN1572" t="str">
            <v>Yes</v>
          </cell>
          <cell r="AO1572">
            <v>0.9</v>
          </cell>
          <cell r="AP1572">
            <v>10800000</v>
          </cell>
          <cell r="AQ1572">
            <v>44510</v>
          </cell>
          <cell r="AR1572">
            <v>44510</v>
          </cell>
          <cell r="AS1572">
            <v>0</v>
          </cell>
          <cell r="AT1572">
            <v>0</v>
          </cell>
          <cell r="AX1572" t="str">
            <v>Yes</v>
          </cell>
          <cell r="AZ1572" t="str">
            <v>Y</v>
          </cell>
          <cell r="BA1572" t="str">
            <v>Yes</v>
          </cell>
        </row>
        <row r="1573">
          <cell r="A1573" t="str">
            <v>JUN 21</v>
          </cell>
          <cell r="B1573">
            <v>1423</v>
          </cell>
          <cell r="C1573" t="str">
            <v>C49SZX20210152SX</v>
          </cell>
          <cell r="D1573" t="str">
            <v>太美亚</v>
          </cell>
          <cell r="E1573" t="str">
            <v>YSM20R-2</v>
          </cell>
          <cell r="I1573" t="str">
            <v>R-&gt;L</v>
          </cell>
          <cell r="J1573" t="str">
            <v>No</v>
          </cell>
          <cell r="K1573">
            <v>1</v>
          </cell>
          <cell r="N1573">
            <v>44510</v>
          </cell>
          <cell r="O1573">
            <v>11116661</v>
          </cell>
          <cell r="P1573">
            <v>12000000</v>
          </cell>
          <cell r="Q1573">
            <v>44519</v>
          </cell>
          <cell r="R1573" t="str">
            <v>No</v>
          </cell>
          <cell r="S1573" t="str">
            <v>C49</v>
          </cell>
          <cell r="T1573" t="str">
            <v>SOUTH</v>
          </cell>
          <cell r="U1573" t="str">
            <v>深圳</v>
          </cell>
          <cell r="V1573" t="str">
            <v>SZ 深圳</v>
          </cell>
          <cell r="W1573" t="str">
            <v>SX</v>
          </cell>
          <cell r="X1573" t="str">
            <v>JPY</v>
          </cell>
          <cell r="Y1573">
            <v>12000000</v>
          </cell>
          <cell r="Z1573">
            <v>1</v>
          </cell>
          <cell r="AA1573">
            <v>12000000</v>
          </cell>
          <cell r="AB1573">
            <v>7.2099999999999997E-2</v>
          </cell>
          <cell r="AC1573">
            <v>865200</v>
          </cell>
          <cell r="AD1573">
            <v>103824</v>
          </cell>
          <cell r="AE1573">
            <v>0.12</v>
          </cell>
          <cell r="AF1573">
            <v>44351</v>
          </cell>
          <cell r="AG1573" t="str">
            <v>DAP SZ</v>
          </cell>
          <cell r="AK1573">
            <v>0.1</v>
          </cell>
          <cell r="AL1573">
            <v>1200000</v>
          </cell>
          <cell r="AM1573">
            <v>44369</v>
          </cell>
          <cell r="AN1573" t="str">
            <v>Yes</v>
          </cell>
          <cell r="AO1573">
            <v>0.9</v>
          </cell>
          <cell r="AP1573">
            <v>10800000</v>
          </cell>
          <cell r="AQ1573">
            <v>44510</v>
          </cell>
          <cell r="AR1573">
            <v>44510</v>
          </cell>
          <cell r="AS1573">
            <v>0</v>
          </cell>
          <cell r="AT1573">
            <v>0</v>
          </cell>
          <cell r="AX1573" t="str">
            <v>Yes</v>
          </cell>
          <cell r="AZ1573" t="str">
            <v>Y</v>
          </cell>
          <cell r="BA1573" t="str">
            <v>Yes</v>
          </cell>
        </row>
        <row r="1574">
          <cell r="A1574" t="str">
            <v>JUN 21</v>
          </cell>
          <cell r="B1574">
            <v>1424</v>
          </cell>
          <cell r="C1574" t="str">
            <v>C49SZX20210152SX</v>
          </cell>
          <cell r="D1574" t="str">
            <v>太美亚</v>
          </cell>
          <cell r="E1574" t="str">
            <v>YSM20R-2</v>
          </cell>
          <cell r="I1574" t="str">
            <v>R-&gt;L</v>
          </cell>
          <cell r="J1574" t="str">
            <v>No</v>
          </cell>
          <cell r="K1574">
            <v>1</v>
          </cell>
          <cell r="N1574">
            <v>44559</v>
          </cell>
          <cell r="O1574">
            <v>11116682</v>
          </cell>
          <cell r="P1574">
            <v>12000000</v>
          </cell>
          <cell r="Q1574">
            <v>44559</v>
          </cell>
          <cell r="R1574" t="str">
            <v>No</v>
          </cell>
          <cell r="S1574" t="str">
            <v>C49</v>
          </cell>
          <cell r="T1574" t="str">
            <v>SOUTH</v>
          </cell>
          <cell r="U1574" t="str">
            <v>深圳</v>
          </cell>
          <cell r="V1574" t="str">
            <v>SZ 深圳</v>
          </cell>
          <cell r="W1574" t="str">
            <v>SX</v>
          </cell>
          <cell r="X1574" t="str">
            <v>JPY</v>
          </cell>
          <cell r="Y1574">
            <v>12000000</v>
          </cell>
          <cell r="Z1574">
            <v>1</v>
          </cell>
          <cell r="AA1574">
            <v>12000000</v>
          </cell>
          <cell r="AB1574">
            <v>7.2099999999999997E-2</v>
          </cell>
          <cell r="AC1574">
            <v>865200</v>
          </cell>
          <cell r="AD1574">
            <v>103824</v>
          </cell>
          <cell r="AE1574">
            <v>0.12</v>
          </cell>
          <cell r="AF1574">
            <v>44351</v>
          </cell>
          <cell r="AG1574" t="str">
            <v>DAP SZ</v>
          </cell>
          <cell r="AK1574">
            <v>0.1</v>
          </cell>
          <cell r="AL1574">
            <v>1200000</v>
          </cell>
          <cell r="AM1574">
            <v>44369</v>
          </cell>
          <cell r="AN1574" t="str">
            <v>Yes</v>
          </cell>
          <cell r="AO1574">
            <v>0.9</v>
          </cell>
          <cell r="AP1574">
            <v>10800000</v>
          </cell>
          <cell r="AQ1574">
            <v>117602</v>
          </cell>
          <cell r="AR1574">
            <v>44554</v>
          </cell>
          <cell r="AS1574">
            <v>0</v>
          </cell>
          <cell r="AT1574">
            <v>0</v>
          </cell>
          <cell r="AX1574" t="str">
            <v>Yes</v>
          </cell>
          <cell r="AZ1574" t="str">
            <v>Y</v>
          </cell>
          <cell r="BA1574" t="str">
            <v>Yes</v>
          </cell>
        </row>
        <row r="1575">
          <cell r="A1575" t="str">
            <v>JUN 21</v>
          </cell>
          <cell r="B1575">
            <v>1425</v>
          </cell>
          <cell r="C1575" t="str">
            <v>C49SZX20210152SX</v>
          </cell>
          <cell r="D1575" t="str">
            <v>太美亚</v>
          </cell>
          <cell r="E1575" t="str">
            <v>YSM20R-2</v>
          </cell>
          <cell r="I1575" t="str">
            <v>R-&gt;L</v>
          </cell>
          <cell r="J1575" t="str">
            <v>No</v>
          </cell>
          <cell r="K1575">
            <v>1</v>
          </cell>
          <cell r="N1575">
            <v>44559</v>
          </cell>
          <cell r="O1575">
            <v>11116682</v>
          </cell>
          <cell r="P1575">
            <v>12000000</v>
          </cell>
          <cell r="Q1575">
            <v>44559</v>
          </cell>
          <cell r="R1575" t="str">
            <v>No</v>
          </cell>
          <cell r="S1575" t="str">
            <v>C49</v>
          </cell>
          <cell r="T1575" t="str">
            <v>SOUTH</v>
          </cell>
          <cell r="U1575" t="str">
            <v>深圳</v>
          </cell>
          <cell r="V1575" t="str">
            <v>SZ 深圳</v>
          </cell>
          <cell r="W1575" t="str">
            <v>SX</v>
          </cell>
          <cell r="X1575" t="str">
            <v>JPY</v>
          </cell>
          <cell r="Y1575">
            <v>12000000</v>
          </cell>
          <cell r="Z1575">
            <v>1</v>
          </cell>
          <cell r="AA1575">
            <v>12000000</v>
          </cell>
          <cell r="AB1575">
            <v>7.2099999999999997E-2</v>
          </cell>
          <cell r="AC1575">
            <v>865200</v>
          </cell>
          <cell r="AD1575">
            <v>103824</v>
          </cell>
          <cell r="AE1575">
            <v>0.12</v>
          </cell>
          <cell r="AF1575">
            <v>44351</v>
          </cell>
          <cell r="AG1575" t="str">
            <v>DAP SZ</v>
          </cell>
          <cell r="AK1575">
            <v>0.1</v>
          </cell>
          <cell r="AL1575">
            <v>1200000</v>
          </cell>
          <cell r="AM1575">
            <v>44369</v>
          </cell>
          <cell r="AN1575" t="str">
            <v>Yes</v>
          </cell>
          <cell r="AO1575">
            <v>0.9</v>
          </cell>
          <cell r="AP1575">
            <v>10800000</v>
          </cell>
          <cell r="AQ1575">
            <v>117602</v>
          </cell>
          <cell r="AR1575">
            <v>44554</v>
          </cell>
          <cell r="AS1575">
            <v>0</v>
          </cell>
          <cell r="AT1575">
            <v>0</v>
          </cell>
          <cell r="AX1575" t="str">
            <v>Yes</v>
          </cell>
          <cell r="AZ1575" t="str">
            <v>Y</v>
          </cell>
          <cell r="BA1575" t="str">
            <v>Yes</v>
          </cell>
        </row>
        <row r="1576">
          <cell r="A1576" t="str">
            <v>JUN 21</v>
          </cell>
          <cell r="B1576">
            <v>1426</v>
          </cell>
          <cell r="C1576" t="str">
            <v>C49SZX20210152SX</v>
          </cell>
          <cell r="D1576" t="str">
            <v>太美亚</v>
          </cell>
          <cell r="E1576" t="str">
            <v>YSM10</v>
          </cell>
          <cell r="I1576" t="str">
            <v>L-&gt;R</v>
          </cell>
          <cell r="J1576" t="str">
            <v>MVC+ATS15</v>
          </cell>
          <cell r="K1576">
            <v>1</v>
          </cell>
          <cell r="N1576">
            <v>44439</v>
          </cell>
          <cell r="O1576" t="str">
            <v xml:space="preserve">   11116643   </v>
          </cell>
          <cell r="P1576">
            <v>8980000</v>
          </cell>
          <cell r="Q1576">
            <v>44435</v>
          </cell>
          <cell r="R1576" t="str">
            <v>No</v>
          </cell>
          <cell r="S1576" t="str">
            <v>C49</v>
          </cell>
          <cell r="T1576" t="str">
            <v>SOUTH</v>
          </cell>
          <cell r="U1576" t="str">
            <v>深圳</v>
          </cell>
          <cell r="V1576" t="str">
            <v>SZ 深圳</v>
          </cell>
          <cell r="W1576" t="str">
            <v>SX</v>
          </cell>
          <cell r="X1576" t="str">
            <v>JPY</v>
          </cell>
          <cell r="Y1576">
            <v>8980000</v>
          </cell>
          <cell r="Z1576">
            <v>1</v>
          </cell>
          <cell r="AA1576">
            <v>8980000</v>
          </cell>
          <cell r="AB1576">
            <v>7.2099999999999997E-2</v>
          </cell>
          <cell r="AC1576">
            <v>647458</v>
          </cell>
          <cell r="AD1576">
            <v>77694.959999999992</v>
          </cell>
          <cell r="AE1576">
            <v>0.12</v>
          </cell>
          <cell r="AF1576">
            <v>44351</v>
          </cell>
          <cell r="AG1576" t="str">
            <v>DAP SZ</v>
          </cell>
          <cell r="AK1576">
            <v>0.1</v>
          </cell>
          <cell r="AL1576">
            <v>898000</v>
          </cell>
          <cell r="AM1576">
            <v>44369</v>
          </cell>
          <cell r="AN1576" t="str">
            <v>Yes</v>
          </cell>
          <cell r="AO1576">
            <v>0.9</v>
          </cell>
          <cell r="AP1576">
            <v>8082000</v>
          </cell>
          <cell r="AQ1576">
            <v>44433</v>
          </cell>
          <cell r="AR1576">
            <v>44433</v>
          </cell>
          <cell r="AS1576">
            <v>0</v>
          </cell>
          <cell r="AT1576">
            <v>0</v>
          </cell>
          <cell r="AX1576" t="str">
            <v>Yes</v>
          </cell>
          <cell r="AZ1576" t="str">
            <v>Y</v>
          </cell>
          <cell r="BA1576" t="str">
            <v>Yes</v>
          </cell>
        </row>
        <row r="1577">
          <cell r="A1577" t="str">
            <v>JUN 21</v>
          </cell>
          <cell r="B1577">
            <v>1427</v>
          </cell>
          <cell r="C1577" t="str">
            <v>C49SZX20210169VG</v>
          </cell>
          <cell r="D1577" t="str">
            <v>狂热者</v>
          </cell>
          <cell r="E1577" t="str">
            <v>YSM20R-2</v>
          </cell>
          <cell r="I1577" t="str">
            <v>L-&gt;R</v>
          </cell>
          <cell r="J1577" t="str">
            <v>No</v>
          </cell>
          <cell r="K1577">
            <v>1</v>
          </cell>
          <cell r="R1577" t="str">
            <v>No</v>
          </cell>
          <cell r="S1577" t="str">
            <v>C49</v>
          </cell>
          <cell r="T1577" t="str">
            <v>SOUTH</v>
          </cell>
          <cell r="U1577" t="str">
            <v>深圳</v>
          </cell>
          <cell r="V1577" t="str">
            <v>SZ 深圳</v>
          </cell>
          <cell r="W1577" t="str">
            <v>VG</v>
          </cell>
          <cell r="X1577" t="str">
            <v>JPY</v>
          </cell>
          <cell r="Y1577">
            <v>14345000</v>
          </cell>
          <cell r="Z1577">
            <v>1</v>
          </cell>
          <cell r="AA1577">
            <v>14345000</v>
          </cell>
          <cell r="AB1577">
            <v>7.2099999999999997E-2</v>
          </cell>
          <cell r="AC1577">
            <v>1034274.5</v>
          </cell>
          <cell r="AD1577">
            <v>124112.94</v>
          </cell>
          <cell r="AE1577">
            <v>0.12</v>
          </cell>
          <cell r="AF1577">
            <v>44358</v>
          </cell>
          <cell r="AG1577" t="str">
            <v>DAP SZ</v>
          </cell>
          <cell r="AK1577">
            <v>0.1</v>
          </cell>
          <cell r="AL1577">
            <v>1434500</v>
          </cell>
          <cell r="AM1577">
            <v>44365</v>
          </cell>
          <cell r="AN1577" t="str">
            <v>Yes</v>
          </cell>
          <cell r="AO1577">
            <v>0.9</v>
          </cell>
          <cell r="AP1577">
            <v>12910500</v>
          </cell>
          <cell r="AR1577">
            <v>44454</v>
          </cell>
          <cell r="AS1577">
            <v>0</v>
          </cell>
          <cell r="AT1577">
            <v>0</v>
          </cell>
        </row>
        <row r="1578">
          <cell r="A1578" t="str">
            <v>JUN 21</v>
          </cell>
          <cell r="B1578">
            <v>1428</v>
          </cell>
          <cell r="C1578" t="str">
            <v>C49SZX20210169VG</v>
          </cell>
          <cell r="D1578" t="str">
            <v>狂热者</v>
          </cell>
          <cell r="E1578" t="str">
            <v>YSM20R-2</v>
          </cell>
          <cell r="I1578" t="str">
            <v>L-&gt;R</v>
          </cell>
          <cell r="J1578" t="str">
            <v>No</v>
          </cell>
          <cell r="K1578">
            <v>1</v>
          </cell>
          <cell r="R1578" t="str">
            <v>No</v>
          </cell>
          <cell r="S1578" t="str">
            <v>C49</v>
          </cell>
          <cell r="T1578" t="str">
            <v>SOUTH</v>
          </cell>
          <cell r="U1578" t="str">
            <v>深圳</v>
          </cell>
          <cell r="V1578" t="str">
            <v>SZ 深圳</v>
          </cell>
          <cell r="W1578" t="str">
            <v>VG</v>
          </cell>
          <cell r="X1578" t="str">
            <v>JPY</v>
          </cell>
          <cell r="Y1578">
            <v>14345000</v>
          </cell>
          <cell r="Z1578">
            <v>1</v>
          </cell>
          <cell r="AA1578">
            <v>14345000</v>
          </cell>
          <cell r="AB1578">
            <v>7.2099999999999997E-2</v>
          </cell>
          <cell r="AC1578">
            <v>1034274.5</v>
          </cell>
          <cell r="AD1578">
            <v>124112.94</v>
          </cell>
          <cell r="AE1578">
            <v>0.12</v>
          </cell>
          <cell r="AF1578">
            <v>44358</v>
          </cell>
          <cell r="AG1578" t="str">
            <v>DAP SZ</v>
          </cell>
          <cell r="AK1578">
            <v>0.1</v>
          </cell>
          <cell r="AL1578">
            <v>1434500</v>
          </cell>
          <cell r="AM1578">
            <v>44365</v>
          </cell>
          <cell r="AN1578" t="str">
            <v>Yes</v>
          </cell>
          <cell r="AO1578">
            <v>0.9</v>
          </cell>
          <cell r="AP1578">
            <v>12910500</v>
          </cell>
          <cell r="AS1578">
            <v>0</v>
          </cell>
          <cell r="AT1578">
            <v>0</v>
          </cell>
        </row>
        <row r="1579">
          <cell r="A1579" t="str">
            <v>JUN 21</v>
          </cell>
          <cell r="B1579">
            <v>1429</v>
          </cell>
          <cell r="C1579" t="str">
            <v>C49SZX20210169VG</v>
          </cell>
          <cell r="D1579" t="str">
            <v>狂热者</v>
          </cell>
          <cell r="E1579" t="str">
            <v>YSM10</v>
          </cell>
          <cell r="I1579" t="str">
            <v>L-&gt;R</v>
          </cell>
          <cell r="J1579" t="str">
            <v>MVC F&amp;R+ATS15</v>
          </cell>
          <cell r="K1579">
            <v>1</v>
          </cell>
          <cell r="R1579" t="str">
            <v>No</v>
          </cell>
          <cell r="S1579" t="str">
            <v>C49</v>
          </cell>
          <cell r="T1579" t="str">
            <v>SOUTH</v>
          </cell>
          <cell r="U1579" t="str">
            <v>深圳</v>
          </cell>
          <cell r="V1579" t="str">
            <v>SZ 深圳</v>
          </cell>
          <cell r="W1579" t="str">
            <v>VG</v>
          </cell>
          <cell r="X1579" t="str">
            <v>JPY</v>
          </cell>
          <cell r="Y1579">
            <v>8989000</v>
          </cell>
          <cell r="Z1579">
            <v>1</v>
          </cell>
          <cell r="AA1579">
            <v>8989000</v>
          </cell>
          <cell r="AB1579">
            <v>7.2099999999999997E-2</v>
          </cell>
          <cell r="AC1579">
            <v>648106.9</v>
          </cell>
          <cell r="AD1579">
            <v>77772.827999999994</v>
          </cell>
          <cell r="AE1579">
            <v>0.12</v>
          </cell>
          <cell r="AF1579">
            <v>44358</v>
          </cell>
          <cell r="AG1579" t="str">
            <v>DAP SZ</v>
          </cell>
          <cell r="AK1579">
            <v>0.1</v>
          </cell>
          <cell r="AL1579">
            <v>898900</v>
          </cell>
          <cell r="AM1579">
            <v>44365</v>
          </cell>
          <cell r="AN1579" t="str">
            <v>Yes</v>
          </cell>
          <cell r="AO1579">
            <v>0.9</v>
          </cell>
          <cell r="AP1579">
            <v>8090100</v>
          </cell>
          <cell r="AS1579">
            <v>0</v>
          </cell>
          <cell r="AT1579">
            <v>0</v>
          </cell>
        </row>
        <row r="1580">
          <cell r="A1580" t="str">
            <v>JUN 21</v>
          </cell>
          <cell r="B1580">
            <v>1430</v>
          </cell>
          <cell r="C1580" t="str">
            <v>C49SZX20210169VG（已发相机）</v>
          </cell>
          <cell r="D1580" t="str">
            <v>狂热者</v>
          </cell>
          <cell r="E1580" t="str">
            <v>YSM10</v>
          </cell>
          <cell r="I1580" t="str">
            <v>L-&gt;R</v>
          </cell>
          <cell r="J1580" t="str">
            <v>MVC+ATS15</v>
          </cell>
          <cell r="K1580">
            <v>1</v>
          </cell>
          <cell r="R1580" t="str">
            <v>No</v>
          </cell>
          <cell r="S1580" t="str">
            <v>C49</v>
          </cell>
          <cell r="T1580" t="str">
            <v>SOUTH</v>
          </cell>
          <cell r="U1580" t="str">
            <v>深圳</v>
          </cell>
          <cell r="V1580" t="str">
            <v>SZ 深圳</v>
          </cell>
          <cell r="W1580" t="str">
            <v>VG</v>
          </cell>
          <cell r="X1580" t="str">
            <v>JPY</v>
          </cell>
          <cell r="Y1580">
            <v>8989000</v>
          </cell>
          <cell r="Z1580">
            <v>1</v>
          </cell>
          <cell r="AA1580">
            <v>8989000</v>
          </cell>
          <cell r="AB1580">
            <v>7.2099999999999997E-2</v>
          </cell>
          <cell r="AC1580">
            <v>648106.9</v>
          </cell>
          <cell r="AD1580">
            <v>77772.827999999994</v>
          </cell>
          <cell r="AE1580">
            <v>0.12</v>
          </cell>
          <cell r="AF1580">
            <v>44358</v>
          </cell>
          <cell r="AG1580" t="str">
            <v>DAP SZ</v>
          </cell>
          <cell r="AK1580">
            <v>0.1</v>
          </cell>
          <cell r="AL1580">
            <v>898900</v>
          </cell>
          <cell r="AM1580">
            <v>44365</v>
          </cell>
          <cell r="AN1580" t="str">
            <v>Yes</v>
          </cell>
          <cell r="AO1580">
            <v>0.9</v>
          </cell>
          <cell r="AP1580">
            <v>8090100</v>
          </cell>
          <cell r="AS1580">
            <v>0</v>
          </cell>
          <cell r="AT1580">
            <v>0</v>
          </cell>
        </row>
        <row r="1581">
          <cell r="A1581" t="str">
            <v>JUN 21</v>
          </cell>
          <cell r="B1581">
            <v>1431</v>
          </cell>
          <cell r="C1581" t="str">
            <v>C49SZX20210168MZ</v>
          </cell>
          <cell r="D1581" t="str">
            <v>厚朴</v>
          </cell>
          <cell r="E1581" t="str">
            <v>YSM10</v>
          </cell>
          <cell r="F1581"/>
          <cell r="H1581"/>
          <cell r="I1581" t="str">
            <v>L-&gt;R</v>
          </cell>
          <cell r="J1581" t="str">
            <v>MVC</v>
          </cell>
          <cell r="K1581">
            <v>1</v>
          </cell>
          <cell r="L1581"/>
          <cell r="N1581"/>
          <cell r="O1581"/>
          <cell r="P1581"/>
          <cell r="Q1581"/>
          <cell r="R1581" t="str">
            <v>Yes</v>
          </cell>
          <cell r="S1581" t="str">
            <v>C49</v>
          </cell>
          <cell r="T1581" t="str">
            <v>SOUTH</v>
          </cell>
          <cell r="U1581" t="str">
            <v>深圳</v>
          </cell>
          <cell r="V1581" t="str">
            <v>SZ 深圳</v>
          </cell>
          <cell r="W1581" t="str">
            <v>MZ</v>
          </cell>
          <cell r="X1581" t="str">
            <v>JPY</v>
          </cell>
          <cell r="Y1581">
            <v>9225000</v>
          </cell>
          <cell r="Z1581">
            <v>1</v>
          </cell>
          <cell r="AA1581">
            <v>9225000</v>
          </cell>
          <cell r="AB1581">
            <v>7.2099999999999997E-2</v>
          </cell>
          <cell r="AC1581">
            <v>665122.5</v>
          </cell>
          <cell r="AD1581">
            <v>79814.7</v>
          </cell>
          <cell r="AE1581">
            <v>0.12</v>
          </cell>
          <cell r="AF1581">
            <v>44356</v>
          </cell>
          <cell r="AG1581" t="str">
            <v>DAP SZ</v>
          </cell>
          <cell r="AI1581"/>
          <cell r="AJ1581"/>
          <cell r="AK1581">
            <v>0.1</v>
          </cell>
          <cell r="AL1581">
            <v>922500</v>
          </cell>
          <cell r="AM1581"/>
          <cell r="AN1581" t="str">
            <v>No</v>
          </cell>
          <cell r="AO1581">
            <v>0.9</v>
          </cell>
          <cell r="AP1581">
            <v>8302500</v>
          </cell>
          <cell r="AQ1581"/>
          <cell r="AR1581"/>
          <cell r="AS1581">
            <v>0</v>
          </cell>
          <cell r="AT1581">
            <v>0</v>
          </cell>
          <cell r="AV1581"/>
          <cell r="AX1581" t="str">
            <v>Cancel</v>
          </cell>
          <cell r="AY1581"/>
          <cell r="AZ1581"/>
          <cell r="BA1581" t="str">
            <v>Cancel</v>
          </cell>
          <cell r="BB1581" t="str">
            <v>2022/10/10 Ken邮件通知</v>
          </cell>
        </row>
        <row r="1582">
          <cell r="A1582" t="str">
            <v>JUN 21</v>
          </cell>
          <cell r="B1582">
            <v>1432</v>
          </cell>
          <cell r="C1582" t="str">
            <v>C49SZX20210168MZ</v>
          </cell>
          <cell r="D1582" t="str">
            <v>厚朴</v>
          </cell>
          <cell r="E1582" t="str">
            <v>YSM10</v>
          </cell>
          <cell r="F1582"/>
          <cell r="H1582"/>
          <cell r="I1582" t="str">
            <v>L-&gt;R</v>
          </cell>
          <cell r="J1582" t="str">
            <v>No</v>
          </cell>
          <cell r="K1582">
            <v>1</v>
          </cell>
          <cell r="L1582"/>
          <cell r="N1582"/>
          <cell r="O1582"/>
          <cell r="P1582"/>
          <cell r="Q1582"/>
          <cell r="R1582" t="str">
            <v>Yes</v>
          </cell>
          <cell r="S1582" t="str">
            <v>C49</v>
          </cell>
          <cell r="T1582" t="str">
            <v>SOUTH</v>
          </cell>
          <cell r="U1582" t="str">
            <v>深圳</v>
          </cell>
          <cell r="V1582" t="str">
            <v>SZ 深圳</v>
          </cell>
          <cell r="W1582" t="str">
            <v>MZ</v>
          </cell>
          <cell r="X1582" t="str">
            <v>JPY</v>
          </cell>
          <cell r="Y1582">
            <v>9225000</v>
          </cell>
          <cell r="Z1582">
            <v>1</v>
          </cell>
          <cell r="AA1582">
            <v>9225000</v>
          </cell>
          <cell r="AB1582">
            <v>7.2099999999999997E-2</v>
          </cell>
          <cell r="AC1582">
            <v>665122.5</v>
          </cell>
          <cell r="AD1582">
            <v>79814.7</v>
          </cell>
          <cell r="AE1582">
            <v>0.12</v>
          </cell>
          <cell r="AF1582">
            <v>44356</v>
          </cell>
          <cell r="AG1582" t="str">
            <v>DAP SZ</v>
          </cell>
          <cell r="AI1582"/>
          <cell r="AJ1582"/>
          <cell r="AK1582">
            <v>0.1</v>
          </cell>
          <cell r="AL1582">
            <v>922500</v>
          </cell>
          <cell r="AM1582"/>
          <cell r="AN1582" t="str">
            <v>No</v>
          </cell>
          <cell r="AO1582">
            <v>0.9</v>
          </cell>
          <cell r="AP1582">
            <v>8302500</v>
          </cell>
          <cell r="AQ1582"/>
          <cell r="AR1582"/>
          <cell r="AS1582">
            <v>0</v>
          </cell>
          <cell r="AT1582">
            <v>0</v>
          </cell>
          <cell r="AV1582"/>
          <cell r="AX1582" t="str">
            <v>Cancel</v>
          </cell>
          <cell r="AY1582"/>
          <cell r="AZ1582"/>
          <cell r="BA1582" t="str">
            <v>Cancel</v>
          </cell>
          <cell r="BB1582" t="str">
            <v>2022/10/10 Ken邮件通知</v>
          </cell>
        </row>
        <row r="1583">
          <cell r="A1583" t="str">
            <v>JUN 21</v>
          </cell>
          <cell r="B1583">
            <v>1433</v>
          </cell>
          <cell r="C1583" t="str">
            <v>3011004716</v>
          </cell>
          <cell r="D1583" t="str">
            <v>PROTECH</v>
          </cell>
          <cell r="E1583" t="str">
            <v>YSM10</v>
          </cell>
          <cell r="F1583"/>
          <cell r="H1583"/>
          <cell r="I1583" t="str">
            <v>L-&gt;R</v>
          </cell>
          <cell r="J1583" t="str">
            <v>MVC</v>
          </cell>
          <cell r="K1583">
            <v>1</v>
          </cell>
          <cell r="L1583"/>
          <cell r="N1583"/>
          <cell r="O1583"/>
          <cell r="P1583"/>
          <cell r="Q1583"/>
          <cell r="R1583" t="str">
            <v>No</v>
          </cell>
          <cell r="S1583" t="str">
            <v>C49</v>
          </cell>
          <cell r="T1583" t="str">
            <v>SOUTH</v>
          </cell>
          <cell r="U1583" t="str">
            <v>香港</v>
          </cell>
          <cell r="V1583" t="str">
            <v>SZ 深圳</v>
          </cell>
          <cell r="W1583" t="str">
            <v>DY</v>
          </cell>
          <cell r="X1583" t="str">
            <v>JPY</v>
          </cell>
          <cell r="Y1583">
            <v>6350000</v>
          </cell>
          <cell r="Z1583">
            <v>1</v>
          </cell>
          <cell r="AA1583">
            <v>6350000</v>
          </cell>
          <cell r="AB1583">
            <v>7.2099999999999997E-2</v>
          </cell>
          <cell r="AC1583">
            <v>457835</v>
          </cell>
          <cell r="AD1583">
            <v>54940.2</v>
          </cell>
          <cell r="AE1583">
            <v>0.12</v>
          </cell>
          <cell r="AF1583">
            <v>44358</v>
          </cell>
          <cell r="AG1583" t="str">
            <v>CIF HK</v>
          </cell>
          <cell r="AI1583"/>
          <cell r="AJ1583"/>
          <cell r="AK1583" t="str">
            <v>100%L/C at sight</v>
          </cell>
          <cell r="AL1583">
            <v>6350000</v>
          </cell>
          <cell r="AM1583"/>
          <cell r="AN1583" t="str">
            <v>No</v>
          </cell>
          <cell r="AO1583">
            <v>0</v>
          </cell>
          <cell r="AP1583">
            <v>0</v>
          </cell>
          <cell r="AQ1583"/>
          <cell r="AR1583"/>
          <cell r="AS1583">
            <v>0</v>
          </cell>
          <cell r="AT1583">
            <v>0</v>
          </cell>
          <cell r="AV1583"/>
          <cell r="AX1583" t="str">
            <v>Cancel</v>
          </cell>
          <cell r="AY1583"/>
          <cell r="AZ1583"/>
          <cell r="BA1583" t="str">
            <v>Cancel</v>
          </cell>
          <cell r="BB1583" t="str">
            <v>2022/12/9 Ken邮件通知</v>
          </cell>
        </row>
        <row r="1584">
          <cell r="A1584" t="str">
            <v>JUN 21</v>
          </cell>
          <cell r="B1584">
            <v>1434</v>
          </cell>
          <cell r="C1584" t="str">
            <v>C49SZX20210172EC</v>
          </cell>
          <cell r="D1584" t="str">
            <v>科华/End user 美斯特</v>
          </cell>
          <cell r="E1584" t="str">
            <v>YSM10</v>
          </cell>
          <cell r="I1584" t="str">
            <v>L-&gt;R</v>
          </cell>
          <cell r="J1584" t="str">
            <v>MVC</v>
          </cell>
          <cell r="K1584">
            <v>1</v>
          </cell>
          <cell r="N1584">
            <v>44512</v>
          </cell>
          <cell r="O1584">
            <v>11100503</v>
          </cell>
          <cell r="P1584">
            <v>670000</v>
          </cell>
          <cell r="Q1584">
            <v>44519</v>
          </cell>
          <cell r="R1584" t="str">
            <v>No</v>
          </cell>
          <cell r="S1584" t="str">
            <v>C49</v>
          </cell>
          <cell r="T1584" t="str">
            <v>SOUTH</v>
          </cell>
          <cell r="U1584" t="str">
            <v>深圳</v>
          </cell>
          <cell r="V1584" t="str">
            <v>SZ 深圳</v>
          </cell>
          <cell r="W1584" t="str">
            <v>EC</v>
          </cell>
          <cell r="X1584" t="str">
            <v>RMB</v>
          </cell>
          <cell r="Y1584">
            <v>670000</v>
          </cell>
          <cell r="Z1584">
            <v>1.1299999999999999</v>
          </cell>
          <cell r="AA1584">
            <v>670000</v>
          </cell>
          <cell r="AB1584">
            <v>1.2150000000000001</v>
          </cell>
          <cell r="AC1584">
            <v>720398.23008849577</v>
          </cell>
          <cell r="AD1584">
            <v>86447.787610619489</v>
          </cell>
          <cell r="AE1584">
            <v>0.12</v>
          </cell>
          <cell r="AF1584">
            <v>44365</v>
          </cell>
          <cell r="AG1584" t="str">
            <v>DDP SZ</v>
          </cell>
          <cell r="AK1584">
            <v>0.3</v>
          </cell>
          <cell r="AL1584">
            <v>201000</v>
          </cell>
          <cell r="AM1584">
            <v>44369</v>
          </cell>
          <cell r="AN1584" t="str">
            <v>Yes</v>
          </cell>
          <cell r="AO1584">
            <v>0.7</v>
          </cell>
          <cell r="AP1584">
            <v>468999.99999999994</v>
          </cell>
          <cell r="AQ1584">
            <v>44508</v>
          </cell>
          <cell r="AR1584">
            <v>44508</v>
          </cell>
          <cell r="AS1584">
            <v>0</v>
          </cell>
          <cell r="AT1584">
            <v>0</v>
          </cell>
          <cell r="AX1584" t="str">
            <v>Yes</v>
          </cell>
          <cell r="AZ1584" t="str">
            <v>Y</v>
          </cell>
          <cell r="BA1584" t="str">
            <v>Yes</v>
          </cell>
        </row>
        <row r="1585">
          <cell r="A1585" t="str">
            <v>JUN 21</v>
          </cell>
          <cell r="B1585">
            <v>1435</v>
          </cell>
          <cell r="C1585" t="str">
            <v>C49SZX20210173AY</v>
          </cell>
          <cell r="D1585" t="str">
            <v>三丽（End user:东莞长志）</v>
          </cell>
          <cell r="E1585" t="str">
            <v>YSM10</v>
          </cell>
          <cell r="I1585" t="str">
            <v>L-&gt;R</v>
          </cell>
          <cell r="J1585" t="str">
            <v>No</v>
          </cell>
          <cell r="K1585">
            <v>1</v>
          </cell>
          <cell r="N1585">
            <v>44782</v>
          </cell>
          <cell r="O1585">
            <v>11116792</v>
          </cell>
          <cell r="P1585">
            <v>9200000</v>
          </cell>
          <cell r="Q1585">
            <v>44783</v>
          </cell>
          <cell r="R1585" t="str">
            <v>Yes</v>
          </cell>
          <cell r="S1585" t="str">
            <v>C49</v>
          </cell>
          <cell r="T1585" t="str">
            <v>SOUTH</v>
          </cell>
          <cell r="U1585" t="str">
            <v>深圳</v>
          </cell>
          <cell r="V1585" t="str">
            <v>SZ 深圳</v>
          </cell>
          <cell r="W1585" t="str">
            <v>AY</v>
          </cell>
          <cell r="X1585" t="str">
            <v>JPY</v>
          </cell>
          <cell r="Y1585">
            <v>9200000</v>
          </cell>
          <cell r="Z1585">
            <v>1</v>
          </cell>
          <cell r="AA1585">
            <v>9200000</v>
          </cell>
          <cell r="AB1585">
            <v>7.2099999999999997E-2</v>
          </cell>
          <cell r="AC1585">
            <v>663320</v>
          </cell>
          <cell r="AD1585">
            <v>79598.399999999994</v>
          </cell>
          <cell r="AE1585">
            <v>0.12</v>
          </cell>
          <cell r="AF1585">
            <v>44369</v>
          </cell>
          <cell r="AG1585" t="str">
            <v>DAP SZ</v>
          </cell>
          <cell r="AI1585">
            <v>30000</v>
          </cell>
          <cell r="AJ1585">
            <v>44370</v>
          </cell>
          <cell r="AK1585">
            <v>0.1</v>
          </cell>
          <cell r="AL1585">
            <v>920000</v>
          </cell>
          <cell r="AM1585">
            <v>44775</v>
          </cell>
          <cell r="AN1585" t="str">
            <v>Yes</v>
          </cell>
          <cell r="AO1585">
            <v>0.9</v>
          </cell>
          <cell r="AP1585">
            <v>8280000</v>
          </cell>
          <cell r="AQ1585">
            <v>44778</v>
          </cell>
          <cell r="AR1585">
            <v>44778</v>
          </cell>
          <cell r="AS1585">
            <v>0</v>
          </cell>
          <cell r="AT1585">
            <v>0</v>
          </cell>
          <cell r="AX1585" t="str">
            <v>Yes</v>
          </cell>
          <cell r="AZ1585" t="str">
            <v>Y</v>
          </cell>
          <cell r="BA1585" t="str">
            <v>Yes</v>
          </cell>
        </row>
        <row r="1586">
          <cell r="A1586" t="str">
            <v>JUN 21</v>
          </cell>
          <cell r="B1586">
            <v>1436</v>
          </cell>
          <cell r="C1586" t="str">
            <v>C49SZX20210175SX</v>
          </cell>
          <cell r="D1586" t="str">
            <v>拓新伟业</v>
          </cell>
          <cell r="E1586" t="str">
            <v>YSM40R-4</v>
          </cell>
          <cell r="I1586" t="str">
            <v>L-&gt;R</v>
          </cell>
          <cell r="J1586" t="str">
            <v>No</v>
          </cell>
          <cell r="K1586">
            <v>1</v>
          </cell>
          <cell r="N1586">
            <v>44434</v>
          </cell>
          <cell r="O1586">
            <v>11100497</v>
          </cell>
          <cell r="P1586">
            <v>1244000</v>
          </cell>
          <cell r="Q1586">
            <v>44435</v>
          </cell>
          <cell r="R1586" t="str">
            <v>No</v>
          </cell>
          <cell r="S1586" t="str">
            <v>C49</v>
          </cell>
          <cell r="T1586" t="str">
            <v>SOUTH</v>
          </cell>
          <cell r="U1586" t="str">
            <v>深圳</v>
          </cell>
          <cell r="V1586" t="str">
            <v>SZ 深圳</v>
          </cell>
          <cell r="W1586" t="str">
            <v>SX</v>
          </cell>
          <cell r="X1586" t="str">
            <v>RMB</v>
          </cell>
          <cell r="Y1586">
            <v>1244000</v>
          </cell>
          <cell r="Z1586">
            <v>1.1299999999999999</v>
          </cell>
          <cell r="AA1586">
            <v>1244000</v>
          </cell>
          <cell r="AB1586">
            <v>1.2150000000000001</v>
          </cell>
          <cell r="AC1586">
            <v>1337575.2212389384</v>
          </cell>
          <cell r="AD1586">
            <v>160509.02654867261</v>
          </cell>
          <cell r="AE1586">
            <v>0.12</v>
          </cell>
          <cell r="AF1586">
            <v>44370</v>
          </cell>
          <cell r="AG1586" t="str">
            <v>DDP SZ</v>
          </cell>
          <cell r="AI1586"/>
          <cell r="AJ1586"/>
          <cell r="AK1586">
            <v>0.2</v>
          </cell>
          <cell r="AL1586">
            <v>248800</v>
          </cell>
          <cell r="AM1586">
            <v>44428</v>
          </cell>
          <cell r="AN1586" t="str">
            <v>Yes</v>
          </cell>
          <cell r="AO1586">
            <v>0.8</v>
          </cell>
          <cell r="AP1586">
            <v>995200</v>
          </cell>
          <cell r="AQ1586">
            <v>44432</v>
          </cell>
          <cell r="AR1586">
            <v>44432</v>
          </cell>
          <cell r="AS1586">
            <v>0</v>
          </cell>
          <cell r="AT1586">
            <v>0</v>
          </cell>
          <cell r="AX1586" t="str">
            <v>Yes</v>
          </cell>
          <cell r="AZ1586" t="str">
            <v>Y</v>
          </cell>
          <cell r="BA1586" t="str">
            <v>Yes</v>
          </cell>
        </row>
        <row r="1587">
          <cell r="A1587" t="str">
            <v>JUN 21</v>
          </cell>
          <cell r="B1587">
            <v>1437</v>
          </cell>
          <cell r="C1587" t="str">
            <v>C49SZX20210175SX</v>
          </cell>
          <cell r="D1587" t="str">
            <v>拓新伟业</v>
          </cell>
          <cell r="E1587" t="str">
            <v>YSM40R-4</v>
          </cell>
          <cell r="I1587" t="str">
            <v>L-&gt;R</v>
          </cell>
          <cell r="J1587" t="str">
            <v>No</v>
          </cell>
          <cell r="K1587">
            <v>1</v>
          </cell>
          <cell r="N1587">
            <v>44434</v>
          </cell>
          <cell r="O1587">
            <v>11100497</v>
          </cell>
          <cell r="P1587">
            <v>1244000</v>
          </cell>
          <cell r="Q1587">
            <v>44435</v>
          </cell>
          <cell r="R1587" t="str">
            <v>No</v>
          </cell>
          <cell r="S1587" t="str">
            <v>C49</v>
          </cell>
          <cell r="T1587" t="str">
            <v>SOUTH</v>
          </cell>
          <cell r="U1587" t="str">
            <v>深圳</v>
          </cell>
          <cell r="V1587" t="str">
            <v>SZ 深圳</v>
          </cell>
          <cell r="W1587" t="str">
            <v>SX</v>
          </cell>
          <cell r="X1587" t="str">
            <v>RMB</v>
          </cell>
          <cell r="Y1587">
            <v>1244000</v>
          </cell>
          <cell r="Z1587">
            <v>1.1299999999999999</v>
          </cell>
          <cell r="AA1587">
            <v>1244000</v>
          </cell>
          <cell r="AB1587">
            <v>1.2150000000000001</v>
          </cell>
          <cell r="AC1587">
            <v>1337575.2212389384</v>
          </cell>
          <cell r="AD1587">
            <v>160509.02654867261</v>
          </cell>
          <cell r="AE1587">
            <v>0.12</v>
          </cell>
          <cell r="AF1587">
            <v>44370</v>
          </cell>
          <cell r="AG1587" t="str">
            <v>DDP SZ</v>
          </cell>
          <cell r="AI1587"/>
          <cell r="AJ1587"/>
          <cell r="AK1587">
            <v>0.2</v>
          </cell>
          <cell r="AL1587">
            <v>248800</v>
          </cell>
          <cell r="AM1587">
            <v>44428</v>
          </cell>
          <cell r="AN1587" t="str">
            <v>Yes</v>
          </cell>
          <cell r="AO1587">
            <v>0.8</v>
          </cell>
          <cell r="AP1587">
            <v>995200</v>
          </cell>
          <cell r="AQ1587">
            <v>44432</v>
          </cell>
          <cell r="AR1587">
            <v>44432</v>
          </cell>
          <cell r="AS1587">
            <v>0</v>
          </cell>
          <cell r="AT1587">
            <v>0</v>
          </cell>
          <cell r="AX1587" t="str">
            <v>Yes</v>
          </cell>
          <cell r="AZ1587" t="str">
            <v>Y</v>
          </cell>
          <cell r="BA1587" t="str">
            <v>Yes</v>
          </cell>
        </row>
        <row r="1588">
          <cell r="A1588" t="str">
            <v>JUN 21</v>
          </cell>
          <cell r="B1588">
            <v>1438</v>
          </cell>
          <cell r="C1588" t="str">
            <v>C49SZX20210175SX</v>
          </cell>
          <cell r="D1588" t="str">
            <v>拓新伟业</v>
          </cell>
          <cell r="E1588" t="str">
            <v>YSM40R-4</v>
          </cell>
          <cell r="I1588" t="str">
            <v>L-&gt;R</v>
          </cell>
          <cell r="J1588" t="str">
            <v>No</v>
          </cell>
          <cell r="K1588">
            <v>1</v>
          </cell>
          <cell r="N1588">
            <v>44434</v>
          </cell>
          <cell r="O1588">
            <v>11100497</v>
          </cell>
          <cell r="P1588">
            <v>1244000</v>
          </cell>
          <cell r="Q1588">
            <v>44435</v>
          </cell>
          <cell r="R1588" t="str">
            <v>No</v>
          </cell>
          <cell r="S1588" t="str">
            <v>C49</v>
          </cell>
          <cell r="T1588" t="str">
            <v>SOUTH</v>
          </cell>
          <cell r="U1588" t="str">
            <v>深圳</v>
          </cell>
          <cell r="V1588" t="str">
            <v>SZ 深圳</v>
          </cell>
          <cell r="W1588" t="str">
            <v>SX</v>
          </cell>
          <cell r="X1588" t="str">
            <v>RMB</v>
          </cell>
          <cell r="Y1588">
            <v>1244000</v>
          </cell>
          <cell r="Z1588">
            <v>1.1299999999999999</v>
          </cell>
          <cell r="AA1588">
            <v>1244000</v>
          </cell>
          <cell r="AB1588">
            <v>1.2150000000000001</v>
          </cell>
          <cell r="AC1588">
            <v>1337575.2212389384</v>
          </cell>
          <cell r="AD1588">
            <v>160509.02654867261</v>
          </cell>
          <cell r="AE1588">
            <v>0.12</v>
          </cell>
          <cell r="AF1588">
            <v>44370</v>
          </cell>
          <cell r="AG1588" t="str">
            <v>DDP SZ</v>
          </cell>
          <cell r="AI1588"/>
          <cell r="AJ1588"/>
          <cell r="AK1588">
            <v>0.2</v>
          </cell>
          <cell r="AL1588">
            <v>248800</v>
          </cell>
          <cell r="AM1588">
            <v>44428</v>
          </cell>
          <cell r="AN1588" t="str">
            <v>Yes</v>
          </cell>
          <cell r="AO1588">
            <v>0.8</v>
          </cell>
          <cell r="AP1588">
            <v>995200</v>
          </cell>
          <cell r="AQ1588">
            <v>44432</v>
          </cell>
          <cell r="AR1588">
            <v>44432</v>
          </cell>
          <cell r="AS1588">
            <v>0</v>
          </cell>
          <cell r="AT1588">
            <v>0</v>
          </cell>
          <cell r="AX1588" t="str">
            <v>Yes</v>
          </cell>
          <cell r="AZ1588" t="str">
            <v>Y</v>
          </cell>
          <cell r="BA1588" t="str">
            <v>Yes</v>
          </cell>
        </row>
        <row r="1589">
          <cell r="A1589" t="str">
            <v>JUN 21</v>
          </cell>
          <cell r="B1589">
            <v>1439</v>
          </cell>
          <cell r="C1589" t="str">
            <v>C49SZX20210130R1JY</v>
          </cell>
          <cell r="D1589" t="str">
            <v>海松微</v>
          </cell>
          <cell r="E1589" t="str">
            <v>YSM20R-2</v>
          </cell>
          <cell r="I1589" t="str">
            <v>L-&gt;R</v>
          </cell>
          <cell r="J1589" t="str">
            <v>No</v>
          </cell>
          <cell r="K1589">
            <v>1</v>
          </cell>
          <cell r="N1589">
            <v>44663</v>
          </cell>
          <cell r="O1589">
            <v>11116736</v>
          </cell>
          <cell r="P1589">
            <v>13488000</v>
          </cell>
          <cell r="Q1589">
            <v>44673</v>
          </cell>
          <cell r="R1589" t="str">
            <v>No</v>
          </cell>
          <cell r="S1589" t="str">
            <v>C49</v>
          </cell>
          <cell r="T1589" t="str">
            <v>SOUTH</v>
          </cell>
          <cell r="U1589" t="str">
            <v>深圳</v>
          </cell>
          <cell r="V1589" t="str">
            <v>SZ 深圳</v>
          </cell>
          <cell r="W1589" t="str">
            <v>JY</v>
          </cell>
          <cell r="X1589" t="str">
            <v>JPY</v>
          </cell>
          <cell r="Y1589">
            <v>13488000</v>
          </cell>
          <cell r="Z1589">
            <v>1</v>
          </cell>
          <cell r="AA1589">
            <v>13488000</v>
          </cell>
          <cell r="AB1589">
            <v>7.2099999999999997E-2</v>
          </cell>
          <cell r="AC1589">
            <v>972484.79999999993</v>
          </cell>
          <cell r="AD1589">
            <v>116698.17599999999</v>
          </cell>
          <cell r="AE1589">
            <v>0.12</v>
          </cell>
          <cell r="AF1589">
            <v>44372</v>
          </cell>
          <cell r="AG1589" t="str">
            <v>DAP SZ</v>
          </cell>
          <cell r="AK1589" t="str">
            <v>Agree</v>
          </cell>
          <cell r="AL1589">
            <v>1000000</v>
          </cell>
          <cell r="AM1589">
            <v>44377</v>
          </cell>
          <cell r="AN1589" t="str">
            <v>Yes</v>
          </cell>
          <cell r="AO1589">
            <v>0.9</v>
          </cell>
          <cell r="AP1589">
            <v>12139200</v>
          </cell>
          <cell r="AQ1589">
            <v>44651</v>
          </cell>
          <cell r="AR1589">
            <v>44651</v>
          </cell>
          <cell r="AS1589">
            <v>0</v>
          </cell>
          <cell r="AT1589">
            <v>0</v>
          </cell>
          <cell r="AX1589" t="str">
            <v>Yes</v>
          </cell>
          <cell r="AZ1589" t="str">
            <v>Y</v>
          </cell>
          <cell r="BA1589" t="str">
            <v>Yes</v>
          </cell>
        </row>
        <row r="1590">
          <cell r="A1590" t="str">
            <v>JUN 21</v>
          </cell>
          <cell r="B1590">
            <v>1440</v>
          </cell>
          <cell r="C1590" t="str">
            <v>C49SZX20210130R1JY</v>
          </cell>
          <cell r="D1590" t="str">
            <v>海松微（最终需要从C49SZX20210120R1JY中拆除YSM20R相机改为YSM10相机）</v>
          </cell>
          <cell r="E1590" t="str">
            <v>YSM10</v>
          </cell>
          <cell r="I1590" t="str">
            <v>L-&gt;R</v>
          </cell>
          <cell r="J1590" t="str">
            <v>No</v>
          </cell>
          <cell r="K1590">
            <v>1</v>
          </cell>
          <cell r="N1590">
            <v>44663</v>
          </cell>
          <cell r="O1590">
            <v>11116736</v>
          </cell>
          <cell r="P1590">
            <v>7900000</v>
          </cell>
          <cell r="Q1590">
            <v>44673</v>
          </cell>
          <cell r="R1590" t="str">
            <v>No</v>
          </cell>
          <cell r="S1590" t="str">
            <v>C49</v>
          </cell>
          <cell r="T1590" t="str">
            <v>SOUTH</v>
          </cell>
          <cell r="U1590" t="str">
            <v>深圳</v>
          </cell>
          <cell r="V1590" t="str">
            <v>SZ 深圳</v>
          </cell>
          <cell r="W1590" t="str">
            <v>JY</v>
          </cell>
          <cell r="X1590" t="str">
            <v>JPY</v>
          </cell>
          <cell r="Y1590">
            <v>7900000</v>
          </cell>
          <cell r="Z1590">
            <v>1</v>
          </cell>
          <cell r="AA1590">
            <v>7900000</v>
          </cell>
          <cell r="AB1590">
            <v>7.2099999999999997E-2</v>
          </cell>
          <cell r="AC1590">
            <v>569590</v>
          </cell>
          <cell r="AD1590">
            <v>68350.8</v>
          </cell>
          <cell r="AE1590">
            <v>0.12</v>
          </cell>
          <cell r="AF1590">
            <v>44372</v>
          </cell>
          <cell r="AG1590" t="str">
            <v>DAP SZ</v>
          </cell>
          <cell r="AK1590"/>
          <cell r="AL1590"/>
          <cell r="AM1590">
            <v>44377</v>
          </cell>
          <cell r="AN1590" t="str">
            <v>Yes</v>
          </cell>
          <cell r="AO1590">
            <v>0.9</v>
          </cell>
          <cell r="AP1590">
            <v>7110000</v>
          </cell>
          <cell r="AQ1590">
            <v>44651</v>
          </cell>
          <cell r="AR1590">
            <v>44651</v>
          </cell>
          <cell r="AS1590">
            <v>0</v>
          </cell>
          <cell r="AT1590">
            <v>0</v>
          </cell>
          <cell r="AX1590" t="str">
            <v>Yes</v>
          </cell>
          <cell r="AZ1590" t="str">
            <v>Y</v>
          </cell>
          <cell r="BA1590" t="str">
            <v>Yes</v>
          </cell>
        </row>
        <row r="1591">
          <cell r="A1591" t="str">
            <v>JUN 21</v>
          </cell>
          <cell r="B1591">
            <v>1441</v>
          </cell>
          <cell r="C1591" t="str">
            <v>C49SZX20210130R1JY</v>
          </cell>
          <cell r="D1591" t="str">
            <v>海松微</v>
          </cell>
          <cell r="E1591" t="str">
            <v>YSM10</v>
          </cell>
          <cell r="I1591" t="str">
            <v>L-&gt;R</v>
          </cell>
          <cell r="J1591" t="str">
            <v>MVC</v>
          </cell>
          <cell r="K1591">
            <v>1</v>
          </cell>
          <cell r="N1591">
            <v>44663</v>
          </cell>
          <cell r="O1591">
            <v>11116731</v>
          </cell>
          <cell r="P1591">
            <v>7900000</v>
          </cell>
          <cell r="Q1591">
            <v>44673</v>
          </cell>
          <cell r="R1591" t="str">
            <v>No</v>
          </cell>
          <cell r="S1591" t="str">
            <v>C49</v>
          </cell>
          <cell r="T1591" t="str">
            <v>SOUTH</v>
          </cell>
          <cell r="U1591" t="str">
            <v>深圳</v>
          </cell>
          <cell r="V1591" t="str">
            <v>SZ 深圳</v>
          </cell>
          <cell r="W1591" t="str">
            <v>JY</v>
          </cell>
          <cell r="X1591" t="str">
            <v>JPY</v>
          </cell>
          <cell r="Y1591">
            <v>7900000</v>
          </cell>
          <cell r="Z1591">
            <v>1</v>
          </cell>
          <cell r="AA1591">
            <v>7900000</v>
          </cell>
          <cell r="AB1591">
            <v>7.2099999999999997E-2</v>
          </cell>
          <cell r="AC1591">
            <v>569590</v>
          </cell>
          <cell r="AD1591">
            <v>68350.8</v>
          </cell>
          <cell r="AE1591">
            <v>0.12</v>
          </cell>
          <cell r="AF1591">
            <v>44372</v>
          </cell>
          <cell r="AG1591" t="str">
            <v>DAP SZ</v>
          </cell>
          <cell r="AK1591"/>
          <cell r="AL1591"/>
          <cell r="AM1591">
            <v>44377</v>
          </cell>
          <cell r="AN1591" t="str">
            <v>Yes</v>
          </cell>
          <cell r="AO1591">
            <v>0.9</v>
          </cell>
          <cell r="AP1591">
            <v>7110000</v>
          </cell>
          <cell r="AQ1591">
            <v>44651</v>
          </cell>
          <cell r="AR1591">
            <v>44651</v>
          </cell>
          <cell r="AS1591">
            <v>0</v>
          </cell>
          <cell r="AT1591">
            <v>0</v>
          </cell>
          <cell r="AX1591" t="str">
            <v>Yes</v>
          </cell>
          <cell r="AZ1591" t="str">
            <v>Y</v>
          </cell>
          <cell r="BA1591" t="str">
            <v>Yes</v>
          </cell>
        </row>
        <row r="1592">
          <cell r="A1592" t="str">
            <v>JUN 21</v>
          </cell>
          <cell r="B1592">
            <v>1442</v>
          </cell>
          <cell r="C1592" t="str">
            <v>C49SZX20210176R1JY</v>
          </cell>
          <cell r="D1592" t="str">
            <v>建航</v>
          </cell>
          <cell r="E1592" t="str">
            <v>YSM20R-2</v>
          </cell>
          <cell r="I1592" t="str">
            <v>L-&gt;R</v>
          </cell>
          <cell r="J1592" t="str">
            <v>MVC</v>
          </cell>
          <cell r="K1592">
            <v>1</v>
          </cell>
          <cell r="N1592">
            <v>44586</v>
          </cell>
          <cell r="O1592">
            <v>11116696</v>
          </cell>
          <cell r="P1592">
            <v>12270000</v>
          </cell>
          <cell r="Q1592">
            <v>44587</v>
          </cell>
          <cell r="R1592" t="str">
            <v>No</v>
          </cell>
          <cell r="S1592" t="str">
            <v>C49</v>
          </cell>
          <cell r="T1592" t="str">
            <v>SOUTH</v>
          </cell>
          <cell r="U1592" t="str">
            <v>深圳</v>
          </cell>
          <cell r="V1592" t="str">
            <v>SZ 深圳</v>
          </cell>
          <cell r="W1592" t="str">
            <v>JY</v>
          </cell>
          <cell r="X1592" t="str">
            <v>JPY</v>
          </cell>
          <cell r="Y1592">
            <v>12270000</v>
          </cell>
          <cell r="Z1592">
            <v>1</v>
          </cell>
          <cell r="AA1592">
            <v>12270000</v>
          </cell>
          <cell r="AB1592">
            <v>7.2099999999999997E-2</v>
          </cell>
          <cell r="AC1592">
            <v>884667</v>
          </cell>
          <cell r="AD1592">
            <v>106160.04</v>
          </cell>
          <cell r="AE1592">
            <v>0.12</v>
          </cell>
          <cell r="AF1592">
            <v>44372</v>
          </cell>
          <cell r="AG1592" t="str">
            <v>DAP SZ</v>
          </cell>
          <cell r="AK1592" t="str">
            <v>Agree</v>
          </cell>
          <cell r="AL1592">
            <v>1030910</v>
          </cell>
          <cell r="AM1592">
            <v>44379</v>
          </cell>
          <cell r="AN1592" t="str">
            <v>Yes</v>
          </cell>
          <cell r="AO1592">
            <v>0.9</v>
          </cell>
          <cell r="AP1592">
            <v>11043000</v>
          </cell>
          <cell r="AQ1592">
            <v>44585</v>
          </cell>
          <cell r="AR1592">
            <v>44585</v>
          </cell>
          <cell r="AS1592">
            <v>0</v>
          </cell>
          <cell r="AT1592">
            <v>0</v>
          </cell>
          <cell r="AX1592" t="str">
            <v>Yes</v>
          </cell>
          <cell r="AZ1592" t="str">
            <v>Y</v>
          </cell>
          <cell r="BA1592" t="str">
            <v>Yes</v>
          </cell>
        </row>
        <row r="1593">
          <cell r="A1593" t="str">
            <v>JUN 21</v>
          </cell>
          <cell r="B1593">
            <v>1443</v>
          </cell>
          <cell r="C1593" t="str">
            <v>C49SZX20210176R1JY</v>
          </cell>
          <cell r="D1593" t="str">
            <v>建航</v>
          </cell>
          <cell r="E1593" t="str">
            <v>YSM20R-2</v>
          </cell>
          <cell r="I1593" t="str">
            <v>L-&gt;R</v>
          </cell>
          <cell r="J1593" t="str">
            <v>No</v>
          </cell>
          <cell r="K1593">
            <v>1</v>
          </cell>
          <cell r="N1593">
            <v>44741</v>
          </cell>
          <cell r="O1593">
            <v>11116774</v>
          </cell>
          <cell r="P1593">
            <v>12270000</v>
          </cell>
          <cell r="Q1593">
            <v>44741</v>
          </cell>
          <cell r="R1593" t="str">
            <v>No</v>
          </cell>
          <cell r="S1593" t="str">
            <v>C49</v>
          </cell>
          <cell r="T1593" t="str">
            <v>SOUTH</v>
          </cell>
          <cell r="U1593" t="str">
            <v>深圳</v>
          </cell>
          <cell r="V1593" t="str">
            <v>SZ 深圳</v>
          </cell>
          <cell r="W1593" t="str">
            <v>JY</v>
          </cell>
          <cell r="X1593" t="str">
            <v>JPY</v>
          </cell>
          <cell r="Y1593">
            <v>12270000</v>
          </cell>
          <cell r="Z1593">
            <v>1</v>
          </cell>
          <cell r="AA1593">
            <v>12270000</v>
          </cell>
          <cell r="AB1593">
            <v>7.2099999999999997E-2</v>
          </cell>
          <cell r="AC1593">
            <v>884667</v>
          </cell>
          <cell r="AD1593">
            <v>106160.04</v>
          </cell>
          <cell r="AE1593">
            <v>0.12</v>
          </cell>
          <cell r="AF1593">
            <v>44372</v>
          </cell>
          <cell r="AG1593" t="str">
            <v>DAP SZ</v>
          </cell>
          <cell r="AK1593"/>
          <cell r="AL1593"/>
          <cell r="AM1593">
            <v>44379</v>
          </cell>
          <cell r="AN1593" t="str">
            <v>Yes</v>
          </cell>
          <cell r="AO1593">
            <v>0.9</v>
          </cell>
          <cell r="AP1593">
            <v>11043000</v>
          </cell>
          <cell r="AS1593">
            <v>0</v>
          </cell>
          <cell r="AT1593">
            <v>0</v>
          </cell>
          <cell r="AX1593" t="str">
            <v>Yes</v>
          </cell>
          <cell r="AZ1593" t="str">
            <v>Y</v>
          </cell>
          <cell r="BA1593" t="str">
            <v>Yes</v>
          </cell>
        </row>
        <row r="1594">
          <cell r="A1594" t="str">
            <v>JUN 21</v>
          </cell>
          <cell r="B1594">
            <v>1444</v>
          </cell>
          <cell r="C1594" t="str">
            <v>C49SZX20210176R1JY</v>
          </cell>
          <cell r="D1594" t="str">
            <v>建航</v>
          </cell>
          <cell r="E1594" t="str">
            <v>YSM20R-2</v>
          </cell>
          <cell r="I1594" t="str">
            <v>L-&gt;R</v>
          </cell>
          <cell r="J1594" t="str">
            <v>No</v>
          </cell>
          <cell r="K1594">
            <v>1</v>
          </cell>
          <cell r="N1594">
            <v>44741</v>
          </cell>
          <cell r="O1594">
            <v>11116774</v>
          </cell>
          <cell r="P1594">
            <v>12270000</v>
          </cell>
          <cell r="Q1594">
            <v>44741</v>
          </cell>
          <cell r="R1594" t="str">
            <v>No</v>
          </cell>
          <cell r="S1594" t="str">
            <v>C49</v>
          </cell>
          <cell r="T1594" t="str">
            <v>SOUTH</v>
          </cell>
          <cell r="U1594" t="str">
            <v>深圳</v>
          </cell>
          <cell r="V1594" t="str">
            <v>SZ 深圳</v>
          </cell>
          <cell r="W1594" t="str">
            <v>JY</v>
          </cell>
          <cell r="X1594" t="str">
            <v>JPY</v>
          </cell>
          <cell r="Y1594">
            <v>12270000</v>
          </cell>
          <cell r="Z1594">
            <v>1</v>
          </cell>
          <cell r="AA1594">
            <v>12270000</v>
          </cell>
          <cell r="AB1594">
            <v>7.2099999999999997E-2</v>
          </cell>
          <cell r="AC1594">
            <v>884667</v>
          </cell>
          <cell r="AD1594">
            <v>106160.04</v>
          </cell>
          <cell r="AE1594">
            <v>0.12</v>
          </cell>
          <cell r="AF1594">
            <v>44372</v>
          </cell>
          <cell r="AG1594" t="str">
            <v>DAP SZ</v>
          </cell>
          <cell r="AK1594"/>
          <cell r="AL1594"/>
          <cell r="AM1594">
            <v>44379</v>
          </cell>
          <cell r="AN1594" t="str">
            <v>Yes</v>
          </cell>
          <cell r="AO1594">
            <v>0.9</v>
          </cell>
          <cell r="AP1594">
            <v>11043000</v>
          </cell>
          <cell r="AS1594">
            <v>0</v>
          </cell>
          <cell r="AT1594">
            <v>0</v>
          </cell>
          <cell r="AX1594" t="str">
            <v>Yes</v>
          </cell>
          <cell r="AZ1594" t="str">
            <v>Y</v>
          </cell>
          <cell r="BA1594" t="str">
            <v>Yes</v>
          </cell>
        </row>
        <row r="1595">
          <cell r="A1595" t="str">
            <v>JUN 21</v>
          </cell>
          <cell r="B1595">
            <v>1445</v>
          </cell>
          <cell r="C1595" t="str">
            <v>C49SZX20210177SS</v>
          </cell>
          <cell r="D1595" t="str">
            <v>乐凡电子</v>
          </cell>
          <cell r="E1595" t="str">
            <v>YSM20R-2</v>
          </cell>
          <cell r="I1595" t="str">
            <v>R-&gt;L</v>
          </cell>
          <cell r="J1595" t="str">
            <v>No</v>
          </cell>
          <cell r="K1595">
            <v>1</v>
          </cell>
          <cell r="N1595">
            <v>44665</v>
          </cell>
          <cell r="O1595">
            <v>11116741</v>
          </cell>
          <cell r="P1595">
            <v>12000000</v>
          </cell>
          <cell r="Q1595">
            <v>44676</v>
          </cell>
          <cell r="R1595" t="str">
            <v>No</v>
          </cell>
          <cell r="S1595" t="str">
            <v>C49</v>
          </cell>
          <cell r="T1595" t="str">
            <v>SOUTH</v>
          </cell>
          <cell r="U1595" t="str">
            <v>深圳</v>
          </cell>
          <cell r="V1595" t="str">
            <v>SZ 深圳</v>
          </cell>
          <cell r="W1595" t="str">
            <v>SS</v>
          </cell>
          <cell r="X1595" t="str">
            <v>JPY</v>
          </cell>
          <cell r="Y1595">
            <v>12000000</v>
          </cell>
          <cell r="Z1595">
            <v>1</v>
          </cell>
          <cell r="AA1595">
            <v>12000000</v>
          </cell>
          <cell r="AB1595">
            <v>7.2099999999999997E-2</v>
          </cell>
          <cell r="AC1595">
            <v>865200</v>
          </cell>
          <cell r="AD1595">
            <v>103824</v>
          </cell>
          <cell r="AE1595">
            <v>0.12</v>
          </cell>
          <cell r="AF1595">
            <v>44372</v>
          </cell>
          <cell r="AG1595" t="str">
            <v>DAP SZ</v>
          </cell>
          <cell r="AI1595">
            <v>30000</v>
          </cell>
          <cell r="AJ1595">
            <v>44431</v>
          </cell>
          <cell r="AK1595">
            <v>0.1</v>
          </cell>
          <cell r="AL1595">
            <v>1200000</v>
          </cell>
          <cell r="AM1595">
            <v>44573</v>
          </cell>
          <cell r="AN1595" t="str">
            <v>Yes</v>
          </cell>
          <cell r="AO1595">
            <v>0.9</v>
          </cell>
          <cell r="AP1595">
            <v>10800000</v>
          </cell>
          <cell r="AQ1595">
            <v>44624</v>
          </cell>
          <cell r="AR1595">
            <v>44624</v>
          </cell>
          <cell r="AS1595">
            <v>0</v>
          </cell>
          <cell r="AT1595">
            <v>0</v>
          </cell>
          <cell r="AX1595" t="str">
            <v>Yes</v>
          </cell>
          <cell r="AZ1595" t="str">
            <v>Y</v>
          </cell>
          <cell r="BA1595" t="str">
            <v>Yes</v>
          </cell>
        </row>
        <row r="1596">
          <cell r="A1596" t="str">
            <v>JUN 21</v>
          </cell>
          <cell r="B1596">
            <v>1446</v>
          </cell>
          <cell r="C1596" t="str">
            <v>C49SZX20210177SS</v>
          </cell>
          <cell r="D1596" t="str">
            <v>乐凡电子</v>
          </cell>
          <cell r="E1596" t="str">
            <v>YSM10</v>
          </cell>
          <cell r="I1596" t="str">
            <v>R-&gt;L</v>
          </cell>
          <cell r="J1596" t="str">
            <v>MVC</v>
          </cell>
          <cell r="K1596">
            <v>1</v>
          </cell>
          <cell r="N1596">
            <v>44665</v>
          </cell>
          <cell r="O1596">
            <v>11116741</v>
          </cell>
          <cell r="P1596">
            <v>8800000</v>
          </cell>
          <cell r="Q1596">
            <v>44676</v>
          </cell>
          <cell r="R1596" t="str">
            <v>No</v>
          </cell>
          <cell r="S1596" t="str">
            <v>C49</v>
          </cell>
          <cell r="T1596" t="str">
            <v>SOUTH</v>
          </cell>
          <cell r="U1596" t="str">
            <v>深圳</v>
          </cell>
          <cell r="V1596" t="str">
            <v>SZ 深圳</v>
          </cell>
          <cell r="W1596" t="str">
            <v>SS</v>
          </cell>
          <cell r="X1596" t="str">
            <v>JPY</v>
          </cell>
          <cell r="Y1596">
            <v>8800000</v>
          </cell>
          <cell r="Z1596">
            <v>1</v>
          </cell>
          <cell r="AA1596">
            <v>8800000</v>
          </cell>
          <cell r="AB1596">
            <v>7.2099999999999997E-2</v>
          </cell>
          <cell r="AC1596">
            <v>634480</v>
          </cell>
          <cell r="AD1596">
            <v>76137.599999999991</v>
          </cell>
          <cell r="AE1596">
            <v>0.12</v>
          </cell>
          <cell r="AF1596">
            <v>44372</v>
          </cell>
          <cell r="AG1596" t="str">
            <v>DAP SZ</v>
          </cell>
          <cell r="AI1596"/>
          <cell r="AJ1596"/>
          <cell r="AK1596">
            <v>0.1</v>
          </cell>
          <cell r="AL1596">
            <v>880000</v>
          </cell>
          <cell r="AM1596">
            <v>44573</v>
          </cell>
          <cell r="AN1596" t="str">
            <v>Yes</v>
          </cell>
          <cell r="AO1596">
            <v>0.9</v>
          </cell>
          <cell r="AP1596">
            <v>7920000</v>
          </cell>
          <cell r="AQ1596">
            <v>44624</v>
          </cell>
          <cell r="AR1596">
            <v>44624</v>
          </cell>
          <cell r="AS1596">
            <v>0</v>
          </cell>
          <cell r="AT1596">
            <v>0</v>
          </cell>
          <cell r="AX1596" t="str">
            <v>Yes</v>
          </cell>
          <cell r="AZ1596" t="str">
            <v>Y</v>
          </cell>
          <cell r="BA1596" t="str">
            <v>Yes</v>
          </cell>
        </row>
        <row r="1597">
          <cell r="A1597" t="str">
            <v>JUN 21</v>
          </cell>
          <cell r="B1597">
            <v>1447</v>
          </cell>
          <cell r="C1597" t="str">
            <v>C28SZX2021024KC</v>
          </cell>
          <cell r="D1597" t="str">
            <v>广东科士达</v>
          </cell>
          <cell r="E1597" t="str">
            <v>YSD</v>
          </cell>
          <cell r="F1597" t="str">
            <v>#73563</v>
          </cell>
          <cell r="G1597" t="str">
            <v>C170629620</v>
          </cell>
          <cell r="H1597">
            <v>44406</v>
          </cell>
          <cell r="I1597" t="str">
            <v>R-&gt;L</v>
          </cell>
          <cell r="J1597" t="str">
            <v>No</v>
          </cell>
          <cell r="K1597">
            <v>1</v>
          </cell>
          <cell r="L1597" t="str">
            <v>B28110530</v>
          </cell>
          <cell r="M1597">
            <v>44559</v>
          </cell>
          <cell r="N1597">
            <v>44559</v>
          </cell>
          <cell r="O1597">
            <v>11100508</v>
          </cell>
          <cell r="P1597">
            <v>630000</v>
          </cell>
          <cell r="Q1597">
            <v>44558</v>
          </cell>
          <cell r="R1597" t="str">
            <v>No</v>
          </cell>
          <cell r="S1597" t="str">
            <v>C28</v>
          </cell>
          <cell r="T1597" t="str">
            <v>SOUTH</v>
          </cell>
          <cell r="U1597" t="str">
            <v>惠州</v>
          </cell>
          <cell r="V1597" t="str">
            <v>HZ 惠州</v>
          </cell>
          <cell r="W1597" t="str">
            <v>KC</v>
          </cell>
          <cell r="X1597" t="str">
            <v>RMB</v>
          </cell>
          <cell r="Y1597">
            <v>630000</v>
          </cell>
          <cell r="Z1597">
            <v>1.1299999999999999</v>
          </cell>
          <cell r="AA1597">
            <v>630000</v>
          </cell>
          <cell r="AB1597">
            <v>1.2150000000000001</v>
          </cell>
          <cell r="AC1597">
            <v>677389.38053097355</v>
          </cell>
          <cell r="AD1597">
            <v>81286.725663716818</v>
          </cell>
          <cell r="AE1597">
            <v>0.12</v>
          </cell>
          <cell r="AF1597">
            <v>44364</v>
          </cell>
          <cell r="AG1597" t="str">
            <v>DDP SZ</v>
          </cell>
          <cell r="AK1597">
            <v>0.3</v>
          </cell>
          <cell r="AL1597">
            <v>189000</v>
          </cell>
          <cell r="AM1597">
            <v>44375</v>
          </cell>
          <cell r="AN1597" t="str">
            <v>Yes</v>
          </cell>
          <cell r="AO1597">
            <v>0.6</v>
          </cell>
          <cell r="AP1597">
            <v>378000</v>
          </cell>
          <cell r="AQ1597">
            <v>44552</v>
          </cell>
          <cell r="AR1597">
            <v>44552</v>
          </cell>
          <cell r="AS1597">
            <v>0.1</v>
          </cell>
          <cell r="AT1597">
            <v>63000</v>
          </cell>
        </row>
        <row r="1598">
          <cell r="A1598" t="str">
            <v>JUN 21</v>
          </cell>
          <cell r="B1598">
            <v>1448</v>
          </cell>
          <cell r="C1598" t="str">
            <v>C28SZX2021024KC</v>
          </cell>
          <cell r="D1598" t="str">
            <v>广东科士达</v>
          </cell>
          <cell r="E1598" t="str">
            <v>YSD</v>
          </cell>
          <cell r="F1598" t="str">
            <v>#73563</v>
          </cell>
          <cell r="G1598" t="str">
            <v>C170629620</v>
          </cell>
          <cell r="H1598">
            <v>44406</v>
          </cell>
          <cell r="I1598" t="str">
            <v>R-&gt;L</v>
          </cell>
          <cell r="J1598" t="str">
            <v>No</v>
          </cell>
          <cell r="K1598">
            <v>1</v>
          </cell>
          <cell r="L1598" t="str">
            <v>B28110530</v>
          </cell>
          <cell r="M1598">
            <v>44559</v>
          </cell>
          <cell r="N1598">
            <v>44559</v>
          </cell>
          <cell r="O1598">
            <v>11100508</v>
          </cell>
          <cell r="P1598">
            <v>630000</v>
          </cell>
          <cell r="Q1598">
            <v>44558</v>
          </cell>
          <cell r="R1598" t="str">
            <v>No</v>
          </cell>
          <cell r="S1598" t="str">
            <v>C28</v>
          </cell>
          <cell r="T1598" t="str">
            <v>SOUTH</v>
          </cell>
          <cell r="U1598" t="str">
            <v>惠州</v>
          </cell>
          <cell r="V1598" t="str">
            <v>HZ 惠州</v>
          </cell>
          <cell r="W1598" t="str">
            <v>KC</v>
          </cell>
          <cell r="X1598" t="str">
            <v>RMB</v>
          </cell>
          <cell r="Y1598">
            <v>630000</v>
          </cell>
          <cell r="Z1598">
            <v>1.1299999999999999</v>
          </cell>
          <cell r="AA1598">
            <v>630000</v>
          </cell>
          <cell r="AB1598">
            <v>1.2150000000000001</v>
          </cell>
          <cell r="AC1598">
            <v>677389.38053097355</v>
          </cell>
          <cell r="AD1598">
            <v>81286.725663716818</v>
          </cell>
          <cell r="AE1598">
            <v>0.12</v>
          </cell>
          <cell r="AF1598">
            <v>44364</v>
          </cell>
          <cell r="AG1598" t="str">
            <v>DDP SZ</v>
          </cell>
          <cell r="AK1598">
            <v>0.3</v>
          </cell>
          <cell r="AL1598">
            <v>189000</v>
          </cell>
          <cell r="AM1598">
            <v>44375</v>
          </cell>
          <cell r="AN1598" t="str">
            <v>Yes</v>
          </cell>
          <cell r="AO1598">
            <v>0.6</v>
          </cell>
          <cell r="AP1598">
            <v>378000</v>
          </cell>
          <cell r="AQ1598">
            <v>44552</v>
          </cell>
          <cell r="AR1598">
            <v>44552</v>
          </cell>
          <cell r="AS1598">
            <v>0.1</v>
          </cell>
          <cell r="AT1598">
            <v>63000</v>
          </cell>
        </row>
        <row r="1599">
          <cell r="A1599" t="str">
            <v>JUL 21</v>
          </cell>
          <cell r="B1599">
            <v>1449</v>
          </cell>
          <cell r="C1599" t="str">
            <v>C49SZX20210179SX</v>
          </cell>
          <cell r="D1599" t="str">
            <v>品诚伟创</v>
          </cell>
          <cell r="E1599" t="str">
            <v>YSM10</v>
          </cell>
          <cell r="F1599"/>
          <cell r="H1599"/>
          <cell r="I1599" t="str">
            <v>L-&gt;R</v>
          </cell>
          <cell r="J1599" t="str">
            <v>No</v>
          </cell>
          <cell r="K1599">
            <v>1</v>
          </cell>
          <cell r="L1599"/>
          <cell r="N1599"/>
          <cell r="O1599"/>
          <cell r="P1599"/>
          <cell r="Q1599"/>
          <cell r="R1599" t="str">
            <v>No</v>
          </cell>
          <cell r="S1599" t="str">
            <v>C49</v>
          </cell>
          <cell r="T1599" t="str">
            <v>SOUTH</v>
          </cell>
          <cell r="U1599" t="str">
            <v>深圳</v>
          </cell>
          <cell r="V1599" t="str">
            <v>SZ 深圳</v>
          </cell>
          <cell r="W1599" t="str">
            <v>SX</v>
          </cell>
          <cell r="X1599" t="str">
            <v>JPY</v>
          </cell>
          <cell r="Y1599">
            <v>7600000</v>
          </cell>
          <cell r="Z1599">
            <v>1</v>
          </cell>
          <cell r="AA1599">
            <v>7600000</v>
          </cell>
          <cell r="AB1599">
            <v>7.17E-2</v>
          </cell>
          <cell r="AC1599">
            <v>544920</v>
          </cell>
          <cell r="AD1599">
            <v>65390.399999999994</v>
          </cell>
          <cell r="AE1599">
            <v>0.12</v>
          </cell>
          <cell r="AF1599">
            <v>44377</v>
          </cell>
          <cell r="AG1599" t="str">
            <v>DAP SZ</v>
          </cell>
          <cell r="AI1599"/>
          <cell r="AJ1599"/>
          <cell r="AK1599">
            <v>0.1</v>
          </cell>
          <cell r="AL1599">
            <v>760000</v>
          </cell>
          <cell r="AM1599"/>
          <cell r="AN1599" t="str">
            <v>No</v>
          </cell>
          <cell r="AO1599">
            <v>0.9</v>
          </cell>
          <cell r="AP1599">
            <v>6840000</v>
          </cell>
          <cell r="AQ1599"/>
          <cell r="AR1599"/>
          <cell r="AS1599">
            <v>0</v>
          </cell>
          <cell r="AT1599">
            <v>0</v>
          </cell>
          <cell r="AV1599"/>
          <cell r="AX1599" t="str">
            <v>Cancel</v>
          </cell>
          <cell r="AY1599"/>
          <cell r="AZ1599"/>
          <cell r="BA1599" t="str">
            <v>2022/10/10 Ken邮件通知</v>
          </cell>
        </row>
        <row r="1600">
          <cell r="A1600" t="str">
            <v>JUL 21</v>
          </cell>
          <cell r="B1600">
            <v>1450</v>
          </cell>
          <cell r="C1600" t="str">
            <v>C49SZX20210181AY</v>
          </cell>
          <cell r="D1600" t="str">
            <v>勃旭</v>
          </cell>
          <cell r="E1600" t="str">
            <v>YSM20R-2</v>
          </cell>
          <cell r="F1600"/>
          <cell r="H1600"/>
          <cell r="I1600" t="str">
            <v>L-&gt;R</v>
          </cell>
          <cell r="J1600" t="str">
            <v>No</v>
          </cell>
          <cell r="K1600">
            <v>1</v>
          </cell>
          <cell r="L1600"/>
          <cell r="N1600"/>
          <cell r="O1600"/>
          <cell r="P1600"/>
          <cell r="Q1600"/>
          <cell r="R1600" t="str">
            <v>Yes</v>
          </cell>
          <cell r="S1600" t="str">
            <v>C49</v>
          </cell>
          <cell r="T1600" t="str">
            <v>SOUTH</v>
          </cell>
          <cell r="U1600" t="str">
            <v>深圳</v>
          </cell>
          <cell r="V1600" t="str">
            <v>SZ 深圳</v>
          </cell>
          <cell r="W1600" t="str">
            <v>AY</v>
          </cell>
          <cell r="X1600" t="str">
            <v>JPY</v>
          </cell>
          <cell r="Y1600">
            <v>13240000</v>
          </cell>
          <cell r="Z1600">
            <v>1</v>
          </cell>
          <cell r="AA1600">
            <v>13240000</v>
          </cell>
          <cell r="AB1600">
            <v>7.17E-2</v>
          </cell>
          <cell r="AC1600">
            <v>949308</v>
          </cell>
          <cell r="AD1600">
            <v>113916.95999999999</v>
          </cell>
          <cell r="AE1600">
            <v>0.12</v>
          </cell>
          <cell r="AF1600">
            <v>44386</v>
          </cell>
          <cell r="AG1600" t="str">
            <v>DDP SZ</v>
          </cell>
          <cell r="AI1600">
            <v>50000</v>
          </cell>
          <cell r="AJ1600">
            <v>44398</v>
          </cell>
          <cell r="AK1600">
            <v>0.1</v>
          </cell>
          <cell r="AL1600">
            <v>1324000</v>
          </cell>
          <cell r="AM1600">
            <v>44398</v>
          </cell>
          <cell r="AN1600" t="str">
            <v>Yes</v>
          </cell>
          <cell r="AO1600">
            <v>0.9</v>
          </cell>
          <cell r="AP1600">
            <v>11916000</v>
          </cell>
          <cell r="AQ1600"/>
          <cell r="AR1600"/>
          <cell r="AS1600">
            <v>0</v>
          </cell>
          <cell r="AT1600">
            <v>0</v>
          </cell>
          <cell r="AV1600"/>
          <cell r="AX1600" t="str">
            <v>Cancel</v>
          </cell>
          <cell r="AY1600"/>
          <cell r="AZ1600"/>
          <cell r="BA1600" t="str">
            <v>2022/3/25 Ken邮件通知</v>
          </cell>
        </row>
        <row r="1601">
          <cell r="A1601" t="str">
            <v>JUL 21</v>
          </cell>
          <cell r="B1601">
            <v>1451</v>
          </cell>
          <cell r="C1601" t="str">
            <v>C49SZX20210181AY</v>
          </cell>
          <cell r="D1601" t="str">
            <v>勃旭</v>
          </cell>
          <cell r="E1601" t="str">
            <v>YSM10</v>
          </cell>
          <cell r="F1601"/>
          <cell r="H1601"/>
          <cell r="I1601" t="str">
            <v>L-&gt;R</v>
          </cell>
          <cell r="J1601" t="str">
            <v>MVC</v>
          </cell>
          <cell r="K1601">
            <v>1</v>
          </cell>
          <cell r="L1601"/>
          <cell r="N1601"/>
          <cell r="O1601"/>
          <cell r="P1601"/>
          <cell r="Q1601"/>
          <cell r="R1601" t="str">
            <v>Yes</v>
          </cell>
          <cell r="S1601" t="str">
            <v>C49</v>
          </cell>
          <cell r="T1601" t="str">
            <v>SOUTH</v>
          </cell>
          <cell r="U1601" t="str">
            <v>深圳</v>
          </cell>
          <cell r="V1601" t="str">
            <v>SZ 深圳</v>
          </cell>
          <cell r="W1601" t="str">
            <v>AY</v>
          </cell>
          <cell r="X1601" t="str">
            <v>JPY</v>
          </cell>
          <cell r="Y1601">
            <v>8000000</v>
          </cell>
          <cell r="Z1601">
            <v>1</v>
          </cell>
          <cell r="AA1601">
            <v>8000000</v>
          </cell>
          <cell r="AB1601">
            <v>7.17E-2</v>
          </cell>
          <cell r="AC1601">
            <v>573600</v>
          </cell>
          <cell r="AD1601">
            <v>68832</v>
          </cell>
          <cell r="AE1601">
            <v>0.12</v>
          </cell>
          <cell r="AF1601">
            <v>44386</v>
          </cell>
          <cell r="AG1601" t="str">
            <v>DAP SZ</v>
          </cell>
          <cell r="AI1601"/>
          <cell r="AJ1601"/>
          <cell r="AK1601">
            <v>0.1</v>
          </cell>
          <cell r="AL1601">
            <v>800000</v>
          </cell>
          <cell r="AM1601">
            <v>44398</v>
          </cell>
          <cell r="AN1601" t="str">
            <v>Yes</v>
          </cell>
          <cell r="AO1601">
            <v>0.9</v>
          </cell>
          <cell r="AP1601">
            <v>7200000</v>
          </cell>
          <cell r="AQ1601"/>
          <cell r="AR1601"/>
          <cell r="AS1601">
            <v>0</v>
          </cell>
          <cell r="AT1601">
            <v>0</v>
          </cell>
          <cell r="AV1601"/>
          <cell r="AX1601" t="str">
            <v>Cancel</v>
          </cell>
          <cell r="AY1601"/>
          <cell r="AZ1601"/>
          <cell r="BA1601" t="str">
            <v>2022/3/25 Ken邮件通知</v>
          </cell>
        </row>
        <row r="1602">
          <cell r="A1602" t="str">
            <v>JUL 21</v>
          </cell>
          <cell r="B1602">
            <v>1452</v>
          </cell>
          <cell r="C1602" t="str">
            <v>HKFR-ESE-2021071301</v>
          </cell>
          <cell r="D1602" t="str">
            <v>富洛</v>
          </cell>
          <cell r="E1602" t="str">
            <v>YSM20R-2</v>
          </cell>
          <cell r="I1602" t="str">
            <v>L-&gt;R</v>
          </cell>
          <cell r="J1602" t="str">
            <v>MVC</v>
          </cell>
          <cell r="K1602">
            <v>1</v>
          </cell>
          <cell r="O1602">
            <v>11116633</v>
          </cell>
          <cell r="P1602">
            <v>10325000</v>
          </cell>
          <cell r="R1602" t="str">
            <v>No</v>
          </cell>
          <cell r="S1602" t="str">
            <v>C49</v>
          </cell>
          <cell r="T1602" t="str">
            <v>SOUTH</v>
          </cell>
          <cell r="U1602" t="str">
            <v>深圳</v>
          </cell>
          <cell r="V1602" t="str">
            <v>SZ 深圳</v>
          </cell>
          <cell r="W1602" t="str">
            <v>KH</v>
          </cell>
          <cell r="X1602" t="str">
            <v>JPY</v>
          </cell>
          <cell r="Y1602">
            <v>10325000</v>
          </cell>
          <cell r="Z1602">
            <v>1</v>
          </cell>
          <cell r="AA1602">
            <v>10325000</v>
          </cell>
          <cell r="AB1602">
            <v>7.17E-2</v>
          </cell>
          <cell r="AC1602">
            <v>740302.5</v>
          </cell>
          <cell r="AD1602">
            <v>88836.3</v>
          </cell>
          <cell r="AE1602">
            <v>0.12</v>
          </cell>
          <cell r="AF1602">
            <v>44391</v>
          </cell>
          <cell r="AG1602" t="str">
            <v>CIF HK</v>
          </cell>
          <cell r="AK1602">
            <v>1</v>
          </cell>
          <cell r="AL1602">
            <v>10325000</v>
          </cell>
          <cell r="AM1602">
            <v>44393</v>
          </cell>
          <cell r="AN1602" t="str">
            <v>Yes</v>
          </cell>
          <cell r="AO1602">
            <v>0</v>
          </cell>
          <cell r="AP1602">
            <v>0</v>
          </cell>
          <cell r="AS1602">
            <v>0</v>
          </cell>
          <cell r="AT1602">
            <v>0</v>
          </cell>
          <cell r="AX1602" t="str">
            <v>Yes</v>
          </cell>
          <cell r="BA1602" t="str">
            <v>Yes</v>
          </cell>
        </row>
        <row r="1603">
          <cell r="A1603" t="str">
            <v>JUL 21</v>
          </cell>
          <cell r="B1603">
            <v>1453</v>
          </cell>
          <cell r="C1603" t="str">
            <v>HKFR-ESE-2021071301</v>
          </cell>
          <cell r="D1603" t="str">
            <v>富洛</v>
          </cell>
          <cell r="E1603" t="str">
            <v>YSM20R-2</v>
          </cell>
          <cell r="I1603" t="str">
            <v>L-&gt;R</v>
          </cell>
          <cell r="J1603" t="str">
            <v>MVC</v>
          </cell>
          <cell r="K1603">
            <v>1</v>
          </cell>
          <cell r="O1603">
            <v>11116633</v>
          </cell>
          <cell r="P1603">
            <v>10325000</v>
          </cell>
          <cell r="R1603" t="str">
            <v>No</v>
          </cell>
          <cell r="S1603" t="str">
            <v>C49</v>
          </cell>
          <cell r="T1603" t="str">
            <v>SOUTH</v>
          </cell>
          <cell r="U1603" t="str">
            <v>深圳</v>
          </cell>
          <cell r="V1603" t="str">
            <v>SZ 深圳</v>
          </cell>
          <cell r="W1603" t="str">
            <v>KH</v>
          </cell>
          <cell r="X1603" t="str">
            <v>JPY</v>
          </cell>
          <cell r="Y1603">
            <v>10325000</v>
          </cell>
          <cell r="Z1603">
            <v>1</v>
          </cell>
          <cell r="AA1603">
            <v>10325000</v>
          </cell>
          <cell r="AB1603">
            <v>7.17E-2</v>
          </cell>
          <cell r="AC1603">
            <v>740302.5</v>
          </cell>
          <cell r="AD1603">
            <v>88836.3</v>
          </cell>
          <cell r="AE1603">
            <v>0.12</v>
          </cell>
          <cell r="AF1603">
            <v>44391</v>
          </cell>
          <cell r="AG1603" t="str">
            <v>CIF HK</v>
          </cell>
          <cell r="AK1603">
            <v>1</v>
          </cell>
          <cell r="AL1603">
            <v>10325000</v>
          </cell>
          <cell r="AM1603">
            <v>44393</v>
          </cell>
          <cell r="AN1603" t="str">
            <v>Yes</v>
          </cell>
          <cell r="AO1603">
            <v>0</v>
          </cell>
          <cell r="AP1603">
            <v>0</v>
          </cell>
          <cell r="AS1603">
            <v>0</v>
          </cell>
          <cell r="AT1603">
            <v>0</v>
          </cell>
          <cell r="AX1603" t="str">
            <v>Yes</v>
          </cell>
          <cell r="BA1603" t="str">
            <v>Yes</v>
          </cell>
        </row>
        <row r="1604">
          <cell r="A1604" t="str">
            <v>JUL 21</v>
          </cell>
          <cell r="B1604">
            <v>1454</v>
          </cell>
          <cell r="C1604" t="str">
            <v>C49SZX20210160EC</v>
          </cell>
          <cell r="D1604" t="str">
            <v>新明海</v>
          </cell>
          <cell r="E1604" t="str">
            <v>YSM10</v>
          </cell>
          <cell r="I1604" t="str">
            <v>L-&gt;R</v>
          </cell>
          <cell r="J1604" t="str">
            <v>MVC+Rear 站位</v>
          </cell>
          <cell r="K1604">
            <v>1</v>
          </cell>
          <cell r="N1604">
            <v>44499</v>
          </cell>
          <cell r="O1604">
            <v>11116657</v>
          </cell>
          <cell r="P1604">
            <v>11560000</v>
          </cell>
          <cell r="Q1604">
            <v>44497</v>
          </cell>
          <cell r="R1604" t="str">
            <v>No</v>
          </cell>
          <cell r="S1604" t="str">
            <v>C49</v>
          </cell>
          <cell r="T1604" t="str">
            <v>SOUTH</v>
          </cell>
          <cell r="U1604" t="str">
            <v>深圳</v>
          </cell>
          <cell r="V1604" t="str">
            <v>SZ 深圳</v>
          </cell>
          <cell r="W1604" t="str">
            <v>EC</v>
          </cell>
          <cell r="X1604" t="str">
            <v>JPY</v>
          </cell>
          <cell r="Y1604">
            <v>11560000</v>
          </cell>
          <cell r="Z1604">
            <v>1</v>
          </cell>
          <cell r="AA1604">
            <v>11560000</v>
          </cell>
          <cell r="AB1604">
            <v>7.17E-2</v>
          </cell>
          <cell r="AC1604">
            <v>828852</v>
          </cell>
          <cell r="AD1604">
            <v>99462.239999999991</v>
          </cell>
          <cell r="AE1604">
            <v>0.12</v>
          </cell>
          <cell r="AF1604">
            <v>44382</v>
          </cell>
          <cell r="AG1604" t="str">
            <v>DAP HZ</v>
          </cell>
          <cell r="AK1604">
            <v>0.05</v>
          </cell>
          <cell r="AL1604">
            <v>578000</v>
          </cell>
          <cell r="AM1604">
            <v>44403</v>
          </cell>
          <cell r="AN1604" t="str">
            <v>Yes</v>
          </cell>
          <cell r="AO1604">
            <v>0.95</v>
          </cell>
          <cell r="AP1604">
            <v>10982000</v>
          </cell>
          <cell r="AQ1604">
            <v>44496</v>
          </cell>
          <cell r="AR1604">
            <v>44496</v>
          </cell>
          <cell r="AS1604">
            <v>0</v>
          </cell>
          <cell r="AT1604">
            <v>0</v>
          </cell>
          <cell r="AX1604" t="str">
            <v>Yes</v>
          </cell>
          <cell r="AZ1604" t="str">
            <v>Y</v>
          </cell>
          <cell r="BA1604" t="str">
            <v>Yes</v>
          </cell>
        </row>
        <row r="1605">
          <cell r="A1605" t="str">
            <v>JUL 21</v>
          </cell>
          <cell r="B1605">
            <v>1455</v>
          </cell>
          <cell r="C1605" t="str">
            <v>C49SZX20210160EC</v>
          </cell>
          <cell r="D1605" t="str">
            <v>新明海</v>
          </cell>
          <cell r="E1605" t="str">
            <v>YSM10</v>
          </cell>
          <cell r="I1605" t="str">
            <v>R-&gt;L</v>
          </cell>
          <cell r="J1605" t="str">
            <v>MVC+Rear 站位</v>
          </cell>
          <cell r="K1605">
            <v>1</v>
          </cell>
          <cell r="N1605">
            <v>44531</v>
          </cell>
          <cell r="O1605">
            <v>11116673</v>
          </cell>
          <cell r="P1605">
            <v>11560000</v>
          </cell>
          <cell r="Q1605">
            <v>44530</v>
          </cell>
          <cell r="R1605" t="str">
            <v>No</v>
          </cell>
          <cell r="S1605" t="str">
            <v>C49</v>
          </cell>
          <cell r="T1605" t="str">
            <v>SOUTH</v>
          </cell>
          <cell r="U1605" t="str">
            <v>深圳</v>
          </cell>
          <cell r="V1605" t="str">
            <v>SZ 深圳</v>
          </cell>
          <cell r="W1605" t="str">
            <v>EC</v>
          </cell>
          <cell r="X1605" t="str">
            <v>JPY</v>
          </cell>
          <cell r="Y1605">
            <v>11560000</v>
          </cell>
          <cell r="Z1605">
            <v>1</v>
          </cell>
          <cell r="AA1605">
            <v>11560000</v>
          </cell>
          <cell r="AB1605">
            <v>7.17E-2</v>
          </cell>
          <cell r="AC1605">
            <v>828852</v>
          </cell>
          <cell r="AD1605">
            <v>99462.239999999991</v>
          </cell>
          <cell r="AE1605">
            <v>0.12</v>
          </cell>
          <cell r="AF1605">
            <v>44382</v>
          </cell>
          <cell r="AG1605" t="str">
            <v>DAP HZ</v>
          </cell>
          <cell r="AK1605">
            <v>0.05</v>
          </cell>
          <cell r="AL1605">
            <v>578000</v>
          </cell>
          <cell r="AM1605">
            <v>44403</v>
          </cell>
          <cell r="AN1605" t="str">
            <v>Yes</v>
          </cell>
          <cell r="AO1605">
            <v>0.95</v>
          </cell>
          <cell r="AP1605">
            <v>10982000</v>
          </cell>
          <cell r="AQ1605">
            <v>44529</v>
          </cell>
          <cell r="AR1605">
            <v>44529</v>
          </cell>
          <cell r="AS1605">
            <v>0</v>
          </cell>
          <cell r="AT1605">
            <v>0</v>
          </cell>
          <cell r="AX1605" t="str">
            <v>Yes</v>
          </cell>
          <cell r="AZ1605" t="str">
            <v>Y</v>
          </cell>
          <cell r="BA1605" t="str">
            <v>Yes</v>
          </cell>
        </row>
        <row r="1606">
          <cell r="A1606" t="str">
            <v>JUL 21</v>
          </cell>
          <cell r="B1606">
            <v>1456</v>
          </cell>
          <cell r="C1606" t="str">
            <v>C49SZX20210160EC</v>
          </cell>
          <cell r="D1606" t="str">
            <v>新明海</v>
          </cell>
          <cell r="E1606" t="str">
            <v>YSM10</v>
          </cell>
          <cell r="I1606" t="str">
            <v>R-&gt;L</v>
          </cell>
          <cell r="J1606" t="str">
            <v>MVC+Rear 站位</v>
          </cell>
          <cell r="K1606">
            <v>1</v>
          </cell>
          <cell r="N1606">
            <v>44531</v>
          </cell>
          <cell r="O1606">
            <v>11116673</v>
          </cell>
          <cell r="P1606">
            <v>11560000</v>
          </cell>
          <cell r="Q1606">
            <v>44530</v>
          </cell>
          <cell r="R1606" t="str">
            <v>No</v>
          </cell>
          <cell r="S1606" t="str">
            <v>C49</v>
          </cell>
          <cell r="T1606" t="str">
            <v>SOUTH</v>
          </cell>
          <cell r="U1606" t="str">
            <v>深圳</v>
          </cell>
          <cell r="V1606" t="str">
            <v>SZ 深圳</v>
          </cell>
          <cell r="W1606" t="str">
            <v>EC</v>
          </cell>
          <cell r="X1606" t="str">
            <v>JPY</v>
          </cell>
          <cell r="Y1606">
            <v>11560000</v>
          </cell>
          <cell r="Z1606">
            <v>1</v>
          </cell>
          <cell r="AA1606">
            <v>11560000</v>
          </cell>
          <cell r="AB1606">
            <v>7.17E-2</v>
          </cell>
          <cell r="AC1606">
            <v>828852</v>
          </cell>
          <cell r="AD1606">
            <v>99462.239999999991</v>
          </cell>
          <cell r="AE1606">
            <v>0.12</v>
          </cell>
          <cell r="AF1606">
            <v>44382</v>
          </cell>
          <cell r="AG1606" t="str">
            <v>DAP HZ</v>
          </cell>
          <cell r="AK1606">
            <v>0.05</v>
          </cell>
          <cell r="AL1606">
            <v>578000</v>
          </cell>
          <cell r="AM1606">
            <v>44403</v>
          </cell>
          <cell r="AN1606" t="str">
            <v>Yes</v>
          </cell>
          <cell r="AO1606">
            <v>0.95</v>
          </cell>
          <cell r="AP1606">
            <v>10982000</v>
          </cell>
          <cell r="AQ1606">
            <v>44529</v>
          </cell>
          <cell r="AR1606">
            <v>44529</v>
          </cell>
          <cell r="AS1606">
            <v>0</v>
          </cell>
          <cell r="AT1606">
            <v>0</v>
          </cell>
          <cell r="AX1606" t="str">
            <v>Yes</v>
          </cell>
          <cell r="AZ1606" t="str">
            <v>Y</v>
          </cell>
          <cell r="BA1606" t="str">
            <v>Yes</v>
          </cell>
        </row>
        <row r="1607">
          <cell r="A1607" t="str">
            <v>JUL 21</v>
          </cell>
          <cell r="B1607">
            <v>1457</v>
          </cell>
          <cell r="C1607" t="str">
            <v>TL2021061000078</v>
          </cell>
          <cell r="D1607" t="str">
            <v>合肥海尔</v>
          </cell>
          <cell r="E1607" t="str">
            <v>TROI-7700EL</v>
          </cell>
          <cell r="I1607" t="str">
            <v>L-&gt;R</v>
          </cell>
          <cell r="J1607" t="str">
            <v>No</v>
          </cell>
          <cell r="K1607">
            <v>1</v>
          </cell>
          <cell r="L1607" t="str">
            <v>28L103949</v>
          </cell>
          <cell r="M1607">
            <v>44449</v>
          </cell>
          <cell r="N1607">
            <v>44449</v>
          </cell>
          <cell r="R1607" t="str">
            <v>No</v>
          </cell>
          <cell r="S1607" t="str">
            <v>C28</v>
          </cell>
          <cell r="T1607" t="str">
            <v>NORTH</v>
          </cell>
          <cell r="U1607" t="str">
            <v>合肥</v>
          </cell>
          <cell r="V1607" t="str">
            <v>SHA 上海</v>
          </cell>
          <cell r="W1607" t="str">
            <v>Li Yong</v>
          </cell>
          <cell r="X1607" t="str">
            <v>RMB</v>
          </cell>
          <cell r="Y1607">
            <v>468000</v>
          </cell>
          <cell r="Z1607">
            <v>1.1299999999999999</v>
          </cell>
          <cell r="AA1607">
            <v>468000</v>
          </cell>
          <cell r="AB1607">
            <v>1.2</v>
          </cell>
          <cell r="AC1607">
            <v>496991.1504424779</v>
          </cell>
          <cell r="AD1607">
            <v>59638.938053097343</v>
          </cell>
          <cell r="AE1607">
            <v>0.12</v>
          </cell>
          <cell r="AF1607">
            <v>44357</v>
          </cell>
          <cell r="AG1607" t="str">
            <v>含税到厂</v>
          </cell>
          <cell r="AK1607">
            <v>0.3</v>
          </cell>
          <cell r="AL1607">
            <v>140400</v>
          </cell>
          <cell r="AM1607">
            <v>44404</v>
          </cell>
          <cell r="AN1607" t="str">
            <v>Yes</v>
          </cell>
          <cell r="AO1607">
            <v>0.3</v>
          </cell>
          <cell r="AP1607">
            <v>140400</v>
          </cell>
          <cell r="AQ1607">
            <v>44432</v>
          </cell>
          <cell r="AR1607">
            <v>44432</v>
          </cell>
          <cell r="AS1607">
            <v>0</v>
          </cell>
          <cell r="AT1607">
            <v>0</v>
          </cell>
        </row>
        <row r="1608">
          <cell r="A1608" t="str">
            <v>JUL 21</v>
          </cell>
          <cell r="B1608">
            <v>1458</v>
          </cell>
          <cell r="C1608" t="str">
            <v>TL2021061000078</v>
          </cell>
          <cell r="D1608" t="str">
            <v>合肥海尔</v>
          </cell>
          <cell r="E1608" t="str">
            <v>TROI-7700EL</v>
          </cell>
          <cell r="I1608" t="str">
            <v>L-&gt;R</v>
          </cell>
          <cell r="J1608" t="str">
            <v>No</v>
          </cell>
          <cell r="K1608">
            <v>1</v>
          </cell>
          <cell r="L1608" t="str">
            <v>28L103949</v>
          </cell>
          <cell r="M1608">
            <v>44449</v>
          </cell>
          <cell r="N1608">
            <v>44449</v>
          </cell>
          <cell r="R1608" t="str">
            <v>No</v>
          </cell>
          <cell r="S1608" t="str">
            <v>C28</v>
          </cell>
          <cell r="T1608" t="str">
            <v>NORTH</v>
          </cell>
          <cell r="U1608" t="str">
            <v>合肥</v>
          </cell>
          <cell r="V1608" t="str">
            <v>SHA 上海</v>
          </cell>
          <cell r="W1608" t="str">
            <v>Li Yong</v>
          </cell>
          <cell r="X1608" t="str">
            <v>RMB</v>
          </cell>
          <cell r="Y1608">
            <v>468000</v>
          </cell>
          <cell r="Z1608">
            <v>1.1299999999999999</v>
          </cell>
          <cell r="AA1608">
            <v>468000</v>
          </cell>
          <cell r="AB1608">
            <v>1.2</v>
          </cell>
          <cell r="AC1608">
            <v>496991.1504424779</v>
          </cell>
          <cell r="AD1608">
            <v>59638.938053097343</v>
          </cell>
          <cell r="AE1608">
            <v>0.12</v>
          </cell>
          <cell r="AF1608">
            <v>44357</v>
          </cell>
          <cell r="AG1608" t="str">
            <v>含税到厂</v>
          </cell>
          <cell r="AK1608">
            <v>0.3</v>
          </cell>
          <cell r="AL1608">
            <v>140400</v>
          </cell>
          <cell r="AM1608">
            <v>44404</v>
          </cell>
          <cell r="AN1608" t="str">
            <v>Yes</v>
          </cell>
          <cell r="AO1608">
            <v>0.3</v>
          </cell>
          <cell r="AP1608">
            <v>140400</v>
          </cell>
          <cell r="AQ1608">
            <v>44432</v>
          </cell>
          <cell r="AR1608">
            <v>44432</v>
          </cell>
          <cell r="AS1608">
            <v>0</v>
          </cell>
          <cell r="AT1608">
            <v>0</v>
          </cell>
        </row>
        <row r="1609">
          <cell r="A1609" t="str">
            <v>JUL 21</v>
          </cell>
          <cell r="B1609">
            <v>1459</v>
          </cell>
          <cell r="C1609" t="str">
            <v>C49SZX20210139DZ</v>
          </cell>
          <cell r="D1609" t="str">
            <v>力侬</v>
          </cell>
          <cell r="E1609" t="str">
            <v>YSM20R-2</v>
          </cell>
          <cell r="I1609" t="str">
            <v>L-&gt;R</v>
          </cell>
          <cell r="J1609" t="str">
            <v>No</v>
          </cell>
          <cell r="K1609">
            <v>1</v>
          </cell>
          <cell r="N1609">
            <v>44643</v>
          </cell>
          <cell r="O1609">
            <v>11100524</v>
          </cell>
          <cell r="P1609">
            <v>840000</v>
          </cell>
          <cell r="Q1609">
            <v>44645</v>
          </cell>
          <cell r="R1609" t="str">
            <v>No</v>
          </cell>
          <cell r="S1609" t="str">
            <v>C49</v>
          </cell>
          <cell r="T1609" t="str">
            <v>SOUTH</v>
          </cell>
          <cell r="U1609" t="str">
            <v>深圳</v>
          </cell>
          <cell r="V1609" t="str">
            <v>SZ 深圳</v>
          </cell>
          <cell r="W1609" t="str">
            <v>DZ</v>
          </cell>
          <cell r="X1609" t="str">
            <v>RMB</v>
          </cell>
          <cell r="Y1609">
            <v>840000</v>
          </cell>
          <cell r="Z1609">
            <v>1.1299999999999999</v>
          </cell>
          <cell r="AA1609">
            <v>840000</v>
          </cell>
          <cell r="AB1609">
            <v>1.2</v>
          </cell>
          <cell r="AC1609">
            <v>892035.39823008853</v>
          </cell>
          <cell r="AD1609">
            <v>107044.24778761061</v>
          </cell>
          <cell r="AE1609">
            <v>0.12</v>
          </cell>
          <cell r="AF1609">
            <v>44392</v>
          </cell>
          <cell r="AG1609" t="str">
            <v>DDP QY</v>
          </cell>
          <cell r="AK1609" t="str">
            <v>Agree</v>
          </cell>
          <cell r="AL1609">
            <v>280000</v>
          </cell>
          <cell r="AM1609">
            <v>44399</v>
          </cell>
          <cell r="AN1609" t="str">
            <v>Yes</v>
          </cell>
          <cell r="AO1609">
            <v>0.7</v>
          </cell>
          <cell r="AP1609">
            <v>588000</v>
          </cell>
          <cell r="AQ1609">
            <v>44638</v>
          </cell>
          <cell r="AR1609">
            <v>44638</v>
          </cell>
          <cell r="AS1609">
            <v>0</v>
          </cell>
          <cell r="AT1609">
            <v>0</v>
          </cell>
          <cell r="AX1609" t="str">
            <v>Yes</v>
          </cell>
        </row>
        <row r="1610">
          <cell r="A1610" t="str">
            <v>JUL 21</v>
          </cell>
          <cell r="B1610">
            <v>1460</v>
          </cell>
          <cell r="C1610" t="str">
            <v>C28SZX20210716</v>
          </cell>
          <cell r="D1610" t="str">
            <v>上海佳琥</v>
          </cell>
          <cell r="E1610" t="str">
            <v>EAGLE 3D 8800HS CPT</v>
          </cell>
          <cell r="J1610" t="str">
            <v>No</v>
          </cell>
          <cell r="K1610">
            <v>1</v>
          </cell>
          <cell r="L1610" t="str">
            <v>B28110568</v>
          </cell>
          <cell r="M1610">
            <v>44439</v>
          </cell>
          <cell r="N1610">
            <v>44439</v>
          </cell>
          <cell r="O1610">
            <v>11100498</v>
          </cell>
          <cell r="P1610">
            <v>570000</v>
          </cell>
          <cell r="Q1610">
            <v>44456</v>
          </cell>
          <cell r="R1610" t="str">
            <v>No</v>
          </cell>
          <cell r="S1610" t="str">
            <v>C28</v>
          </cell>
          <cell r="T1610" t="str">
            <v>SOUTH</v>
          </cell>
          <cell r="U1610" t="str">
            <v>深圳</v>
          </cell>
          <cell r="V1610" t="str">
            <v>SZ 深圳</v>
          </cell>
          <cell r="W1610" t="str">
            <v>KC</v>
          </cell>
          <cell r="X1610" t="str">
            <v>RMB</v>
          </cell>
          <cell r="Y1610">
            <v>570000</v>
          </cell>
          <cell r="Z1610">
            <v>1.1299999999999999</v>
          </cell>
          <cell r="AA1610">
            <v>570000</v>
          </cell>
          <cell r="AB1610">
            <v>1.2</v>
          </cell>
          <cell r="AC1610">
            <v>605309.73451327439</v>
          </cell>
          <cell r="AD1610">
            <v>72637.16814159292</v>
          </cell>
          <cell r="AE1610">
            <v>0.12</v>
          </cell>
          <cell r="AF1610">
            <v>44397</v>
          </cell>
          <cell r="AG1610" t="str">
            <v>DDP SZ</v>
          </cell>
          <cell r="AK1610">
            <v>0.3</v>
          </cell>
          <cell r="AL1610">
            <v>171000</v>
          </cell>
          <cell r="AM1610">
            <v>44406</v>
          </cell>
          <cell r="AN1610" t="str">
            <v>Yes</v>
          </cell>
          <cell r="AO1610">
            <v>0.65</v>
          </cell>
          <cell r="AP1610">
            <v>370500</v>
          </cell>
          <cell r="AQ1610">
            <v>44432</v>
          </cell>
          <cell r="AR1610">
            <v>44432</v>
          </cell>
          <cell r="AS1610">
            <v>0.05</v>
          </cell>
          <cell r="AT1610">
            <v>28500</v>
          </cell>
        </row>
        <row r="1611">
          <cell r="A1611" t="str">
            <v>JUL 21</v>
          </cell>
          <cell r="B1611">
            <v>1461</v>
          </cell>
          <cell r="C1611" t="str">
            <v>C49SZX20210183SX</v>
          </cell>
          <cell r="D1611" t="str">
            <v>奕东</v>
          </cell>
          <cell r="E1611" t="str">
            <v>YSM10</v>
          </cell>
          <cell r="I1611" t="str">
            <v>L-&gt;R</v>
          </cell>
          <cell r="J1611" t="str">
            <v>MVC</v>
          </cell>
          <cell r="K1611">
            <v>1</v>
          </cell>
          <cell r="N1611">
            <v>44467</v>
          </cell>
          <cell r="O1611">
            <v>11100502</v>
          </cell>
          <cell r="P1611">
            <v>544000</v>
          </cell>
          <cell r="Q1611">
            <v>44467</v>
          </cell>
          <cell r="R1611" t="str">
            <v>No</v>
          </cell>
          <cell r="S1611" t="str">
            <v>C49</v>
          </cell>
          <cell r="T1611" t="str">
            <v>SOUTH</v>
          </cell>
          <cell r="U1611" t="str">
            <v>深圳</v>
          </cell>
          <cell r="V1611" t="str">
            <v>SZ 深圳</v>
          </cell>
          <cell r="W1611" t="str">
            <v>DZ</v>
          </cell>
          <cell r="X1611" t="str">
            <v>RMB</v>
          </cell>
          <cell r="Y1611">
            <v>544000</v>
          </cell>
          <cell r="Z1611">
            <v>1.1299999999999999</v>
          </cell>
          <cell r="AA1611">
            <v>544000</v>
          </cell>
          <cell r="AB1611">
            <v>1.2</v>
          </cell>
          <cell r="AC1611">
            <v>577699.11504424782</v>
          </cell>
          <cell r="AD1611">
            <v>69323.893805309737</v>
          </cell>
          <cell r="AE1611">
            <v>0.12</v>
          </cell>
          <cell r="AF1611">
            <v>44403</v>
          </cell>
          <cell r="AG1611" t="str">
            <v>DDP DG</v>
          </cell>
          <cell r="AK1611">
            <v>0.3</v>
          </cell>
          <cell r="AL1611">
            <v>163200</v>
          </cell>
          <cell r="AM1611">
            <v>44413</v>
          </cell>
          <cell r="AN1611" t="str">
            <v>Yes</v>
          </cell>
          <cell r="AO1611">
            <v>0.7</v>
          </cell>
          <cell r="AP1611">
            <v>380800</v>
          </cell>
          <cell r="AQ1611">
            <v>44466</v>
          </cell>
          <cell r="AR1611">
            <v>44466</v>
          </cell>
          <cell r="AS1611">
            <v>0</v>
          </cell>
          <cell r="AT1611">
            <v>0</v>
          </cell>
          <cell r="AX1611" t="str">
            <v>Yes</v>
          </cell>
          <cell r="AZ1611" t="str">
            <v>Y</v>
          </cell>
          <cell r="BA1611" t="str">
            <v>Yes</v>
          </cell>
        </row>
        <row r="1612">
          <cell r="A1612" t="str">
            <v>JUL 21</v>
          </cell>
          <cell r="B1612">
            <v>1462</v>
          </cell>
          <cell r="C1612" t="str">
            <v>C49SZX20210183SX</v>
          </cell>
          <cell r="D1612" t="str">
            <v>奕东</v>
          </cell>
          <cell r="E1612" t="str">
            <v>YSM10</v>
          </cell>
          <cell r="I1612" t="str">
            <v>L-&gt;R</v>
          </cell>
          <cell r="J1612" t="str">
            <v>MVC</v>
          </cell>
          <cell r="K1612">
            <v>1</v>
          </cell>
          <cell r="N1612">
            <v>44467</v>
          </cell>
          <cell r="O1612">
            <v>11100502</v>
          </cell>
          <cell r="P1612">
            <v>544000</v>
          </cell>
          <cell r="Q1612">
            <v>44467</v>
          </cell>
          <cell r="R1612" t="str">
            <v>No</v>
          </cell>
          <cell r="S1612" t="str">
            <v>C49</v>
          </cell>
          <cell r="T1612" t="str">
            <v>SOUTH</v>
          </cell>
          <cell r="U1612" t="str">
            <v>深圳</v>
          </cell>
          <cell r="V1612" t="str">
            <v>SZ 深圳</v>
          </cell>
          <cell r="W1612" t="str">
            <v>DZ</v>
          </cell>
          <cell r="X1612" t="str">
            <v>RMB</v>
          </cell>
          <cell r="Y1612">
            <v>544000</v>
          </cell>
          <cell r="Z1612">
            <v>1.1299999999999999</v>
          </cell>
          <cell r="AA1612">
            <v>544000</v>
          </cell>
          <cell r="AB1612">
            <v>1.2</v>
          </cell>
          <cell r="AC1612">
            <v>577699.11504424782</v>
          </cell>
          <cell r="AD1612">
            <v>69323.893805309737</v>
          </cell>
          <cell r="AE1612">
            <v>0.12</v>
          </cell>
          <cell r="AF1612">
            <v>44403</v>
          </cell>
          <cell r="AG1612" t="str">
            <v>DDP DG</v>
          </cell>
          <cell r="AK1612">
            <v>0.3</v>
          </cell>
          <cell r="AL1612">
            <v>163200</v>
          </cell>
          <cell r="AM1612">
            <v>44413</v>
          </cell>
          <cell r="AN1612" t="str">
            <v>Yes</v>
          </cell>
          <cell r="AO1612">
            <v>0.7</v>
          </cell>
          <cell r="AP1612">
            <v>380800</v>
          </cell>
          <cell r="AQ1612">
            <v>44466</v>
          </cell>
          <cell r="AR1612">
            <v>44466</v>
          </cell>
          <cell r="AS1612">
            <v>0</v>
          </cell>
          <cell r="AT1612">
            <v>0</v>
          </cell>
          <cell r="AX1612" t="str">
            <v>Yes</v>
          </cell>
          <cell r="AZ1612" t="str">
            <v>Y</v>
          </cell>
          <cell r="BA1612" t="str">
            <v>Yes</v>
          </cell>
        </row>
        <row r="1613">
          <cell r="A1613" t="str">
            <v>JUL 21</v>
          </cell>
          <cell r="B1613">
            <v>1463</v>
          </cell>
          <cell r="C1613" t="str">
            <v>C49SZX20210183SX</v>
          </cell>
          <cell r="D1613" t="str">
            <v>奕东</v>
          </cell>
          <cell r="E1613" t="str">
            <v>YSM10</v>
          </cell>
          <cell r="I1613" t="str">
            <v>L-&gt;R</v>
          </cell>
          <cell r="J1613" t="str">
            <v>MVC</v>
          </cell>
          <cell r="K1613">
            <v>1</v>
          </cell>
          <cell r="N1613">
            <v>44467</v>
          </cell>
          <cell r="O1613">
            <v>11100502</v>
          </cell>
          <cell r="P1613">
            <v>544000</v>
          </cell>
          <cell r="Q1613">
            <v>44467</v>
          </cell>
          <cell r="R1613" t="str">
            <v>No</v>
          </cell>
          <cell r="S1613" t="str">
            <v>C49</v>
          </cell>
          <cell r="T1613" t="str">
            <v>SOUTH</v>
          </cell>
          <cell r="U1613" t="str">
            <v>深圳</v>
          </cell>
          <cell r="V1613" t="str">
            <v>SZ 深圳</v>
          </cell>
          <cell r="W1613" t="str">
            <v>DZ</v>
          </cell>
          <cell r="X1613" t="str">
            <v>RMB</v>
          </cell>
          <cell r="Y1613">
            <v>544000</v>
          </cell>
          <cell r="Z1613">
            <v>1.1299999999999999</v>
          </cell>
          <cell r="AA1613">
            <v>544000</v>
          </cell>
          <cell r="AB1613">
            <v>1.2</v>
          </cell>
          <cell r="AC1613">
            <v>577699.11504424782</v>
          </cell>
          <cell r="AD1613">
            <v>69323.893805309737</v>
          </cell>
          <cell r="AE1613">
            <v>0.12</v>
          </cell>
          <cell r="AF1613">
            <v>44403</v>
          </cell>
          <cell r="AG1613" t="str">
            <v>DDP DG</v>
          </cell>
          <cell r="AK1613">
            <v>0.3</v>
          </cell>
          <cell r="AL1613">
            <v>163200</v>
          </cell>
          <cell r="AM1613">
            <v>44413</v>
          </cell>
          <cell r="AN1613" t="str">
            <v>Yes</v>
          </cell>
          <cell r="AO1613">
            <v>0.7</v>
          </cell>
          <cell r="AP1613">
            <v>380800</v>
          </cell>
          <cell r="AQ1613">
            <v>44466</v>
          </cell>
          <cell r="AR1613">
            <v>44466</v>
          </cell>
          <cell r="AS1613">
            <v>0</v>
          </cell>
          <cell r="AT1613">
            <v>0</v>
          </cell>
          <cell r="AX1613" t="str">
            <v>Yes</v>
          </cell>
          <cell r="AZ1613" t="str">
            <v>Y</v>
          </cell>
          <cell r="BA1613" t="str">
            <v>Yes</v>
          </cell>
        </row>
        <row r="1614">
          <cell r="A1614" t="str">
            <v>JUL 21</v>
          </cell>
          <cell r="B1614">
            <v>1464</v>
          </cell>
          <cell r="C1614" t="str">
            <v>C49SZX20210183SX</v>
          </cell>
          <cell r="D1614" t="str">
            <v>奕东</v>
          </cell>
          <cell r="E1614" t="str">
            <v>YSM10</v>
          </cell>
          <cell r="I1614" t="str">
            <v>L-&gt;R</v>
          </cell>
          <cell r="J1614" t="str">
            <v>MVC</v>
          </cell>
          <cell r="K1614">
            <v>1</v>
          </cell>
          <cell r="N1614">
            <v>44467</v>
          </cell>
          <cell r="O1614">
            <v>11100502</v>
          </cell>
          <cell r="P1614">
            <v>544000</v>
          </cell>
          <cell r="Q1614">
            <v>44467</v>
          </cell>
          <cell r="R1614" t="str">
            <v>No</v>
          </cell>
          <cell r="S1614" t="str">
            <v>C49</v>
          </cell>
          <cell r="T1614" t="str">
            <v>SOUTH</v>
          </cell>
          <cell r="U1614" t="str">
            <v>深圳</v>
          </cell>
          <cell r="V1614" t="str">
            <v>SZ 深圳</v>
          </cell>
          <cell r="W1614" t="str">
            <v>DZ</v>
          </cell>
          <cell r="X1614" t="str">
            <v>RMB</v>
          </cell>
          <cell r="Y1614">
            <v>544000</v>
          </cell>
          <cell r="Z1614">
            <v>1.1299999999999999</v>
          </cell>
          <cell r="AA1614">
            <v>544000</v>
          </cell>
          <cell r="AB1614">
            <v>1.2</v>
          </cell>
          <cell r="AC1614">
            <v>577699.11504424782</v>
          </cell>
          <cell r="AD1614">
            <v>69323.893805309737</v>
          </cell>
          <cell r="AE1614">
            <v>0.12</v>
          </cell>
          <cell r="AF1614">
            <v>44403</v>
          </cell>
          <cell r="AG1614" t="str">
            <v>DDP DG</v>
          </cell>
          <cell r="AK1614">
            <v>0.3</v>
          </cell>
          <cell r="AL1614">
            <v>163200</v>
          </cell>
          <cell r="AM1614">
            <v>44413</v>
          </cell>
          <cell r="AN1614" t="str">
            <v>Yes</v>
          </cell>
          <cell r="AO1614">
            <v>0.7</v>
          </cell>
          <cell r="AP1614">
            <v>380800</v>
          </cell>
          <cell r="AQ1614">
            <v>44466</v>
          </cell>
          <cell r="AR1614">
            <v>44466</v>
          </cell>
          <cell r="AS1614">
            <v>0</v>
          </cell>
          <cell r="AT1614">
            <v>0</v>
          </cell>
          <cell r="AX1614" t="str">
            <v>Yes</v>
          </cell>
          <cell r="AZ1614" t="str">
            <v>Y</v>
          </cell>
          <cell r="BA1614" t="str">
            <v>Yes</v>
          </cell>
        </row>
        <row r="1615">
          <cell r="A1615" t="str">
            <v>AUG 21</v>
          </cell>
          <cell r="B1615">
            <v>1465</v>
          </cell>
          <cell r="C1615" t="str">
            <v>C49SZX20210184DZ</v>
          </cell>
          <cell r="D1615" t="str">
            <v>长沙健科</v>
          </cell>
          <cell r="E1615" t="str">
            <v>YSM20R-2</v>
          </cell>
          <cell r="I1615" t="str">
            <v>L-&gt;R</v>
          </cell>
          <cell r="J1615" t="str">
            <v>MVC+Feeder Carriage</v>
          </cell>
          <cell r="K1615">
            <v>1</v>
          </cell>
          <cell r="N1615">
            <v>44510</v>
          </cell>
          <cell r="O1615">
            <v>11116674</v>
          </cell>
          <cell r="P1615">
            <v>16500000</v>
          </cell>
          <cell r="Q1615">
            <v>44530</v>
          </cell>
          <cell r="R1615" t="str">
            <v>No</v>
          </cell>
          <cell r="S1615" t="str">
            <v>C49</v>
          </cell>
          <cell r="T1615" t="str">
            <v>SOUTH</v>
          </cell>
          <cell r="U1615" t="str">
            <v>深圳</v>
          </cell>
          <cell r="V1615" t="str">
            <v>SZ 深圳</v>
          </cell>
          <cell r="W1615" t="str">
            <v>DZ</v>
          </cell>
          <cell r="X1615" t="str">
            <v>JPY</v>
          </cell>
          <cell r="Y1615">
            <v>16500000</v>
          </cell>
          <cell r="Z1615">
            <v>1</v>
          </cell>
          <cell r="AA1615">
            <v>16500000</v>
          </cell>
          <cell r="AB1615">
            <v>7.2400000000000006E-2</v>
          </cell>
          <cell r="AC1615">
            <v>1194600</v>
          </cell>
          <cell r="AD1615">
            <v>143352</v>
          </cell>
          <cell r="AE1615">
            <v>0.12</v>
          </cell>
          <cell r="AF1615">
            <v>44408</v>
          </cell>
          <cell r="AG1615" t="str">
            <v>DAP CS</v>
          </cell>
          <cell r="AK1615">
            <v>0.2</v>
          </cell>
          <cell r="AL1615">
            <v>3300000</v>
          </cell>
          <cell r="AM1615">
            <v>44414</v>
          </cell>
          <cell r="AN1615" t="str">
            <v>Yes</v>
          </cell>
          <cell r="AO1615">
            <v>0.7</v>
          </cell>
          <cell r="AP1615">
            <v>11550000</v>
          </cell>
          <cell r="AQ1615">
            <v>44509</v>
          </cell>
          <cell r="AR1615">
            <v>44509</v>
          </cell>
          <cell r="AS1615">
            <v>0.1</v>
          </cell>
          <cell r="AT1615">
            <v>1650000</v>
          </cell>
          <cell r="AU1615">
            <v>44561</v>
          </cell>
          <cell r="AV1615">
            <v>44561</v>
          </cell>
          <cell r="AX1615" t="str">
            <v>Yes</v>
          </cell>
          <cell r="AZ1615" t="str">
            <v>Y</v>
          </cell>
          <cell r="BA1615" t="str">
            <v>Yes</v>
          </cell>
        </row>
        <row r="1616">
          <cell r="A1616" t="str">
            <v>AUG 21</v>
          </cell>
          <cell r="B1616">
            <v>1466</v>
          </cell>
          <cell r="C1616" t="str">
            <v>C49SZX20210184DZ</v>
          </cell>
          <cell r="D1616" t="str">
            <v>长沙健科</v>
          </cell>
          <cell r="E1616" t="str">
            <v>YSM20R-2</v>
          </cell>
          <cell r="I1616" t="str">
            <v>L-&gt;R</v>
          </cell>
          <cell r="J1616" t="str">
            <v>Feeder Carriage</v>
          </cell>
          <cell r="K1616">
            <v>1</v>
          </cell>
          <cell r="N1616">
            <v>44510</v>
          </cell>
          <cell r="O1616">
            <v>11116674</v>
          </cell>
          <cell r="P1616">
            <v>16500000</v>
          </cell>
          <cell r="Q1616">
            <v>44530</v>
          </cell>
          <cell r="R1616" t="str">
            <v>No</v>
          </cell>
          <cell r="S1616" t="str">
            <v>C49</v>
          </cell>
          <cell r="T1616" t="str">
            <v>SOUTH</v>
          </cell>
          <cell r="U1616" t="str">
            <v>深圳</v>
          </cell>
          <cell r="V1616" t="str">
            <v>SZ 深圳</v>
          </cell>
          <cell r="W1616" t="str">
            <v>DZ</v>
          </cell>
          <cell r="X1616" t="str">
            <v>JPY</v>
          </cell>
          <cell r="Y1616">
            <v>16500000</v>
          </cell>
          <cell r="Z1616">
            <v>1</v>
          </cell>
          <cell r="AA1616">
            <v>16500000</v>
          </cell>
          <cell r="AB1616">
            <v>7.2400000000000006E-2</v>
          </cell>
          <cell r="AC1616">
            <v>1194600</v>
          </cell>
          <cell r="AD1616">
            <v>143352</v>
          </cell>
          <cell r="AE1616">
            <v>0.12</v>
          </cell>
          <cell r="AF1616">
            <v>44408</v>
          </cell>
          <cell r="AG1616" t="str">
            <v>DAP CS</v>
          </cell>
          <cell r="AK1616">
            <v>0.2</v>
          </cell>
          <cell r="AL1616">
            <v>3300000</v>
          </cell>
          <cell r="AM1616">
            <v>44414</v>
          </cell>
          <cell r="AN1616" t="str">
            <v>Yes</v>
          </cell>
          <cell r="AO1616">
            <v>0.7</v>
          </cell>
          <cell r="AP1616">
            <v>11550000</v>
          </cell>
          <cell r="AQ1616">
            <v>44509</v>
          </cell>
          <cell r="AR1616">
            <v>44509</v>
          </cell>
          <cell r="AS1616">
            <v>0.1</v>
          </cell>
          <cell r="AT1616">
            <v>1650000</v>
          </cell>
          <cell r="AU1616">
            <v>44561</v>
          </cell>
          <cell r="AV1616">
            <v>44561</v>
          </cell>
          <cell r="AX1616" t="str">
            <v>Yes</v>
          </cell>
          <cell r="AZ1616" t="str">
            <v>Y</v>
          </cell>
          <cell r="BA1616" t="str">
            <v>Yes</v>
          </cell>
        </row>
        <row r="1617">
          <cell r="A1617" t="str">
            <v>AUG 21</v>
          </cell>
          <cell r="B1617">
            <v>1467</v>
          </cell>
          <cell r="C1617" t="str">
            <v>C49SZX20210186SS</v>
          </cell>
          <cell r="D1617" t="str">
            <v>恒业信</v>
          </cell>
          <cell r="E1617" t="str">
            <v>YSM20R-2</v>
          </cell>
          <cell r="I1617" t="str">
            <v>R-&gt;L</v>
          </cell>
          <cell r="J1617" t="str">
            <v>No</v>
          </cell>
          <cell r="K1617">
            <v>1</v>
          </cell>
          <cell r="N1617">
            <v>44532</v>
          </cell>
          <cell r="O1617">
            <v>11116675</v>
          </cell>
          <cell r="P1617">
            <v>14000000</v>
          </cell>
          <cell r="Q1617">
            <v>44530</v>
          </cell>
          <cell r="R1617" t="str">
            <v>No</v>
          </cell>
          <cell r="S1617" t="str">
            <v>C49</v>
          </cell>
          <cell r="T1617" t="str">
            <v>SOUTH</v>
          </cell>
          <cell r="U1617" t="str">
            <v>深圳</v>
          </cell>
          <cell r="V1617" t="str">
            <v>SZ 深圳</v>
          </cell>
          <cell r="W1617" t="str">
            <v>SS</v>
          </cell>
          <cell r="X1617" t="str">
            <v>JPY</v>
          </cell>
          <cell r="Y1617">
            <v>14000000</v>
          </cell>
          <cell r="Z1617">
            <v>1</v>
          </cell>
          <cell r="AA1617">
            <v>14000000</v>
          </cell>
          <cell r="AB1617">
            <v>7.2400000000000006E-2</v>
          </cell>
          <cell r="AC1617">
            <v>1013600.0000000001</v>
          </cell>
          <cell r="AD1617">
            <v>121632.00000000001</v>
          </cell>
          <cell r="AE1617">
            <v>0.12</v>
          </cell>
          <cell r="AF1617">
            <v>44411</v>
          </cell>
          <cell r="AG1617" t="str">
            <v>DAP SZ</v>
          </cell>
          <cell r="AI1617">
            <v>20000</v>
          </cell>
          <cell r="AJ1617">
            <v>44481</v>
          </cell>
          <cell r="AK1617" t="str">
            <v>Agree</v>
          </cell>
          <cell r="AL1617">
            <v>1700893</v>
          </cell>
          <cell r="AM1617">
            <v>44524</v>
          </cell>
          <cell r="AN1617" t="str">
            <v>Yes</v>
          </cell>
          <cell r="AO1617">
            <v>0.9</v>
          </cell>
          <cell r="AP1617">
            <v>12600000</v>
          </cell>
          <cell r="AQ1617">
            <v>44530</v>
          </cell>
          <cell r="AR1617">
            <v>44530</v>
          </cell>
          <cell r="AS1617">
            <v>0</v>
          </cell>
          <cell r="AT1617">
            <v>0</v>
          </cell>
          <cell r="AX1617" t="str">
            <v>Yes</v>
          </cell>
          <cell r="AZ1617" t="str">
            <v>Y</v>
          </cell>
          <cell r="BA1617" t="str">
            <v>Yes</v>
          </cell>
        </row>
        <row r="1618">
          <cell r="A1618" t="str">
            <v>AUG 21</v>
          </cell>
          <cell r="B1618">
            <v>1468</v>
          </cell>
          <cell r="C1618" t="str">
            <v>C49SZX20210185DZ</v>
          </cell>
          <cell r="D1618" t="str">
            <v>宝捷信</v>
          </cell>
          <cell r="E1618" t="str">
            <v>YSM20R-2</v>
          </cell>
          <cell r="I1618" t="str">
            <v>L-&gt;R</v>
          </cell>
          <cell r="J1618" t="str">
            <v>cATS10+MVC+Feeder Carriage</v>
          </cell>
          <cell r="K1618">
            <v>1</v>
          </cell>
          <cell r="N1618">
            <v>44649</v>
          </cell>
          <cell r="O1618">
            <v>11116717</v>
          </cell>
          <cell r="P1618">
            <v>21800000</v>
          </cell>
          <cell r="Q1618">
            <v>44645</v>
          </cell>
          <cell r="R1618" t="str">
            <v>No</v>
          </cell>
          <cell r="S1618" t="str">
            <v>C49</v>
          </cell>
          <cell r="T1618" t="str">
            <v>SOUTH</v>
          </cell>
          <cell r="U1618" t="str">
            <v>深圳</v>
          </cell>
          <cell r="V1618" t="str">
            <v>SZ 深圳</v>
          </cell>
          <cell r="W1618" t="str">
            <v>DZ</v>
          </cell>
          <cell r="X1618" t="str">
            <v>JPY</v>
          </cell>
          <cell r="Y1618">
            <v>21800000</v>
          </cell>
          <cell r="Z1618">
            <v>1</v>
          </cell>
          <cell r="AA1618">
            <v>21800000</v>
          </cell>
          <cell r="AB1618">
            <v>7.2400000000000006E-2</v>
          </cell>
          <cell r="AC1618">
            <v>1578320.0000000002</v>
          </cell>
          <cell r="AD1618">
            <v>189398.40000000002</v>
          </cell>
          <cell r="AE1618">
            <v>0.12</v>
          </cell>
          <cell r="AF1618">
            <v>44410</v>
          </cell>
          <cell r="AG1618" t="str">
            <v>DAP HZ</v>
          </cell>
          <cell r="AK1618">
            <v>0.1</v>
          </cell>
          <cell r="AL1618">
            <v>2180000</v>
          </cell>
          <cell r="AM1618">
            <v>44418</v>
          </cell>
          <cell r="AN1618" t="str">
            <v>Yes</v>
          </cell>
          <cell r="AO1618">
            <v>0.85</v>
          </cell>
          <cell r="AP1618">
            <v>18530000</v>
          </cell>
          <cell r="AQ1618">
            <v>44630</v>
          </cell>
          <cell r="AR1618">
            <v>44630</v>
          </cell>
          <cell r="AS1618">
            <v>0.05</v>
          </cell>
          <cell r="AT1618">
            <v>1090000</v>
          </cell>
          <cell r="AX1618" t="str">
            <v>Yes</v>
          </cell>
          <cell r="AZ1618" t="str">
            <v>Y</v>
          </cell>
          <cell r="BA1618" t="str">
            <v>Yes</v>
          </cell>
        </row>
        <row r="1619">
          <cell r="A1619" t="str">
            <v>AUG 21</v>
          </cell>
          <cell r="B1619">
            <v>1469</v>
          </cell>
          <cell r="C1619" t="str">
            <v>C49SZX20210185DZ</v>
          </cell>
          <cell r="D1619" t="str">
            <v>宝捷信</v>
          </cell>
          <cell r="E1619" t="str">
            <v>YSM20R-2</v>
          </cell>
          <cell r="I1619" t="str">
            <v>L-&gt;R</v>
          </cell>
          <cell r="J1619" t="str">
            <v>No</v>
          </cell>
          <cell r="K1619">
            <v>1</v>
          </cell>
          <cell r="N1619">
            <v>44649</v>
          </cell>
          <cell r="O1619">
            <v>11116717</v>
          </cell>
          <cell r="P1619">
            <v>21800000</v>
          </cell>
          <cell r="Q1619">
            <v>44645</v>
          </cell>
          <cell r="R1619" t="str">
            <v>No</v>
          </cell>
          <cell r="S1619" t="str">
            <v>C49</v>
          </cell>
          <cell r="T1619" t="str">
            <v>SOUTH</v>
          </cell>
          <cell r="U1619" t="str">
            <v>深圳</v>
          </cell>
          <cell r="V1619" t="str">
            <v>SZ 深圳</v>
          </cell>
          <cell r="W1619" t="str">
            <v>DZ</v>
          </cell>
          <cell r="X1619" t="str">
            <v>JPY</v>
          </cell>
          <cell r="Y1619">
            <v>21800000</v>
          </cell>
          <cell r="Z1619">
            <v>1</v>
          </cell>
          <cell r="AA1619">
            <v>21800000</v>
          </cell>
          <cell r="AB1619">
            <v>7.2400000000000006E-2</v>
          </cell>
          <cell r="AC1619">
            <v>1578320.0000000002</v>
          </cell>
          <cell r="AD1619">
            <v>189398.40000000002</v>
          </cell>
          <cell r="AE1619">
            <v>0.12</v>
          </cell>
          <cell r="AF1619">
            <v>44410</v>
          </cell>
          <cell r="AG1619" t="str">
            <v>DAP HZ</v>
          </cell>
          <cell r="AK1619">
            <v>0.1</v>
          </cell>
          <cell r="AL1619">
            <v>2180000</v>
          </cell>
          <cell r="AM1619">
            <v>44418</v>
          </cell>
          <cell r="AN1619" t="str">
            <v>Yes</v>
          </cell>
          <cell r="AO1619">
            <v>0.85</v>
          </cell>
          <cell r="AP1619">
            <v>18530000</v>
          </cell>
          <cell r="AQ1619">
            <v>44630</v>
          </cell>
          <cell r="AR1619">
            <v>44630</v>
          </cell>
          <cell r="AS1619">
            <v>0.05</v>
          </cell>
          <cell r="AT1619">
            <v>1090000</v>
          </cell>
          <cell r="AX1619" t="str">
            <v>Yes</v>
          </cell>
          <cell r="AZ1619" t="str">
            <v>Y</v>
          </cell>
          <cell r="BA1619" t="str">
            <v>Yes</v>
          </cell>
        </row>
        <row r="1620">
          <cell r="A1620" t="str">
            <v>AUG 21</v>
          </cell>
          <cell r="B1620">
            <v>1470</v>
          </cell>
          <cell r="C1620" t="str">
            <v>C49SZX20210187SS</v>
          </cell>
          <cell r="D1620" t="str">
            <v>盈通恒翼</v>
          </cell>
          <cell r="E1620" t="str">
            <v>YSM10</v>
          </cell>
          <cell r="I1620" t="str">
            <v>L-&gt;R</v>
          </cell>
          <cell r="J1620" t="str">
            <v>No</v>
          </cell>
          <cell r="K1620">
            <v>1</v>
          </cell>
          <cell r="N1620">
            <v>44659</v>
          </cell>
          <cell r="O1620">
            <v>11116729</v>
          </cell>
          <cell r="P1620">
            <v>8300000</v>
          </cell>
          <cell r="Q1620">
            <v>44673</v>
          </cell>
          <cell r="R1620" t="str">
            <v>No</v>
          </cell>
          <cell r="S1620" t="str">
            <v>C49</v>
          </cell>
          <cell r="T1620" t="str">
            <v>SOUTH</v>
          </cell>
          <cell r="U1620" t="str">
            <v>深圳</v>
          </cell>
          <cell r="V1620" t="str">
            <v>SZ 深圳</v>
          </cell>
          <cell r="W1620" t="str">
            <v>SS</v>
          </cell>
          <cell r="X1620" t="str">
            <v>JPY</v>
          </cell>
          <cell r="Y1620">
            <v>8300000</v>
          </cell>
          <cell r="Z1620">
            <v>1</v>
          </cell>
          <cell r="AA1620">
            <v>8300000</v>
          </cell>
          <cell r="AB1620">
            <v>7.2400000000000006E-2</v>
          </cell>
          <cell r="AC1620">
            <v>600920</v>
          </cell>
          <cell r="AD1620">
            <v>72110.399999999994</v>
          </cell>
          <cell r="AE1620">
            <v>0.12</v>
          </cell>
          <cell r="AF1620">
            <v>44439</v>
          </cell>
          <cell r="AG1620" t="str">
            <v>DAP SZ</v>
          </cell>
          <cell r="AK1620">
            <v>0.1</v>
          </cell>
          <cell r="AL1620">
            <v>830000</v>
          </cell>
          <cell r="AM1620">
            <v>44446</v>
          </cell>
          <cell r="AN1620" t="str">
            <v>Yes</v>
          </cell>
          <cell r="AO1620">
            <v>0.9</v>
          </cell>
          <cell r="AP1620">
            <v>7470000</v>
          </cell>
          <cell r="AQ1620">
            <v>44644</v>
          </cell>
          <cell r="AR1620">
            <v>44644</v>
          </cell>
          <cell r="AS1620">
            <v>0</v>
          </cell>
          <cell r="AT1620">
            <v>0</v>
          </cell>
          <cell r="AX1620" t="str">
            <v>Yes</v>
          </cell>
          <cell r="AZ1620" t="str">
            <v>Y</v>
          </cell>
          <cell r="BA1620" t="str">
            <v>Yes</v>
          </cell>
        </row>
        <row r="1621">
          <cell r="A1621" t="str">
            <v>AUG 21</v>
          </cell>
          <cell r="B1621">
            <v>1471</v>
          </cell>
          <cell r="C1621" t="str">
            <v>C49SZX20210187SS</v>
          </cell>
          <cell r="D1621" t="str">
            <v>盈通恒翼</v>
          </cell>
          <cell r="E1621" t="str">
            <v>YSM20R-2</v>
          </cell>
          <cell r="I1621" t="str">
            <v>L-&gt;R</v>
          </cell>
          <cell r="J1621" t="str">
            <v>No</v>
          </cell>
          <cell r="K1621">
            <v>1</v>
          </cell>
          <cell r="N1621">
            <v>44659</v>
          </cell>
          <cell r="O1621">
            <v>11116729</v>
          </cell>
          <cell r="P1621">
            <v>12700000</v>
          </cell>
          <cell r="Q1621">
            <v>44673</v>
          </cell>
          <cell r="R1621" t="str">
            <v>No</v>
          </cell>
          <cell r="S1621" t="str">
            <v>C49</v>
          </cell>
          <cell r="T1621" t="str">
            <v>SOUTH</v>
          </cell>
          <cell r="U1621" t="str">
            <v>深圳</v>
          </cell>
          <cell r="V1621" t="str">
            <v>SZ 深圳</v>
          </cell>
          <cell r="W1621" t="str">
            <v>SS</v>
          </cell>
          <cell r="X1621" t="str">
            <v>JPY</v>
          </cell>
          <cell r="Y1621">
            <v>12700000</v>
          </cell>
          <cell r="Z1621">
            <v>1</v>
          </cell>
          <cell r="AA1621">
            <v>12700000</v>
          </cell>
          <cell r="AB1621">
            <v>7.2400000000000006E-2</v>
          </cell>
          <cell r="AC1621">
            <v>919480.00000000012</v>
          </cell>
          <cell r="AD1621">
            <v>110337.60000000001</v>
          </cell>
          <cell r="AE1621">
            <v>0.12</v>
          </cell>
          <cell r="AF1621">
            <v>44439</v>
          </cell>
          <cell r="AG1621" t="str">
            <v>DAP SZ</v>
          </cell>
          <cell r="AK1621">
            <v>0.1</v>
          </cell>
          <cell r="AL1621">
            <v>1270000</v>
          </cell>
          <cell r="AM1621">
            <v>44446</v>
          </cell>
          <cell r="AN1621" t="str">
            <v>Yes</v>
          </cell>
          <cell r="AO1621">
            <v>0.9</v>
          </cell>
          <cell r="AP1621">
            <v>11430000</v>
          </cell>
          <cell r="AQ1621">
            <v>44644</v>
          </cell>
          <cell r="AR1621">
            <v>44644</v>
          </cell>
          <cell r="AS1621">
            <v>0</v>
          </cell>
          <cell r="AT1621">
            <v>0</v>
          </cell>
          <cell r="AX1621" t="str">
            <v>Yes</v>
          </cell>
          <cell r="AZ1621" t="str">
            <v>Y</v>
          </cell>
          <cell r="BA1621" t="str">
            <v>Yes</v>
          </cell>
        </row>
        <row r="1622">
          <cell r="A1622" t="str">
            <v>SEP 21</v>
          </cell>
          <cell r="B1622">
            <v>1472</v>
          </cell>
          <cell r="C1622" t="str">
            <v>C28SZX2021044KC</v>
          </cell>
          <cell r="D1622" t="str">
            <v>小婉牛</v>
          </cell>
          <cell r="E1622" t="str">
            <v>SolderStar R-0625L</v>
          </cell>
          <cell r="I1622" t="str">
            <v>No</v>
          </cell>
          <cell r="J1622" t="str">
            <v>No</v>
          </cell>
          <cell r="K1622">
            <v>1</v>
          </cell>
          <cell r="N1622">
            <v>44442</v>
          </cell>
          <cell r="O1622">
            <v>11100501</v>
          </cell>
          <cell r="P1622">
            <v>29000</v>
          </cell>
          <cell r="Q1622">
            <v>44467</v>
          </cell>
          <cell r="R1622" t="str">
            <v>No</v>
          </cell>
          <cell r="S1622" t="str">
            <v>C28</v>
          </cell>
          <cell r="T1622" t="str">
            <v>SOUTH</v>
          </cell>
          <cell r="U1622" t="str">
            <v>深圳</v>
          </cell>
          <cell r="V1622" t="str">
            <v>SZ 深圳</v>
          </cell>
          <cell r="W1622" t="str">
            <v>KC</v>
          </cell>
          <cell r="X1622" t="str">
            <v>RMB</v>
          </cell>
          <cell r="Y1622">
            <v>29000</v>
          </cell>
          <cell r="Z1622">
            <v>1.1299999999999999</v>
          </cell>
          <cell r="AA1622">
            <v>29000</v>
          </cell>
          <cell r="AB1622">
            <v>1.2</v>
          </cell>
          <cell r="AC1622">
            <v>30796.460176991153</v>
          </cell>
          <cell r="AD1622">
            <v>3695.5752212389384</v>
          </cell>
          <cell r="AE1622">
            <v>0.12</v>
          </cell>
          <cell r="AF1622">
            <v>44434</v>
          </cell>
          <cell r="AG1622" t="str">
            <v>含税到厂</v>
          </cell>
          <cell r="AK1622">
            <v>1</v>
          </cell>
          <cell r="AL1622">
            <v>29000</v>
          </cell>
          <cell r="AM1622">
            <v>44441</v>
          </cell>
          <cell r="AN1622" t="str">
            <v>Yes</v>
          </cell>
          <cell r="AO1622">
            <v>0</v>
          </cell>
          <cell r="AP1622">
            <v>0</v>
          </cell>
          <cell r="AS1622">
            <v>0</v>
          </cell>
          <cell r="AT1622">
            <v>0</v>
          </cell>
        </row>
        <row r="1623">
          <cell r="A1623" t="str">
            <v>SEP 21</v>
          </cell>
          <cell r="B1623">
            <v>1473</v>
          </cell>
          <cell r="C1623" t="str">
            <v>C49SZX20210188JL</v>
          </cell>
          <cell r="D1623" t="str">
            <v>博新</v>
          </cell>
          <cell r="E1623" t="str">
            <v>YSM20R-2</v>
          </cell>
          <cell r="F1623"/>
          <cell r="H1623"/>
          <cell r="I1623" t="str">
            <v>L-&gt;R</v>
          </cell>
          <cell r="J1623" t="str">
            <v>MVC</v>
          </cell>
          <cell r="K1623">
            <v>1</v>
          </cell>
          <cell r="L1623"/>
          <cell r="N1623"/>
          <cell r="O1623"/>
          <cell r="P1623"/>
          <cell r="Q1623"/>
          <cell r="R1623" t="str">
            <v>No</v>
          </cell>
          <cell r="S1623" t="str">
            <v>C49</v>
          </cell>
          <cell r="T1623" t="str">
            <v>SOUTH</v>
          </cell>
          <cell r="U1623" t="str">
            <v>深圳</v>
          </cell>
          <cell r="V1623" t="str">
            <v>SZ 深圳</v>
          </cell>
          <cell r="W1623" t="str">
            <v>JL</v>
          </cell>
          <cell r="X1623" t="str">
            <v>RMB</v>
          </cell>
          <cell r="Y1623">
            <v>850000</v>
          </cell>
          <cell r="Z1623">
            <v>1.1299999999999999</v>
          </cell>
          <cell r="AA1623">
            <v>850000</v>
          </cell>
          <cell r="AB1623">
            <v>1.2</v>
          </cell>
          <cell r="AC1623">
            <v>902654.8672566372</v>
          </cell>
          <cell r="AD1623">
            <v>108318.58407079645</v>
          </cell>
          <cell r="AE1623">
            <v>0.12</v>
          </cell>
          <cell r="AF1623">
            <v>44441</v>
          </cell>
          <cell r="AG1623" t="str">
            <v>DDP DG</v>
          </cell>
          <cell r="AI1623"/>
          <cell r="AJ1623"/>
          <cell r="AK1623">
            <v>0.1</v>
          </cell>
          <cell r="AL1623">
            <v>85000</v>
          </cell>
          <cell r="AM1623"/>
          <cell r="AN1623" t="str">
            <v>No</v>
          </cell>
          <cell r="AO1623">
            <v>0.9</v>
          </cell>
          <cell r="AP1623">
            <v>765000</v>
          </cell>
          <cell r="AQ1623"/>
          <cell r="AR1623"/>
          <cell r="AS1623">
            <v>0</v>
          </cell>
          <cell r="AT1623">
            <v>0</v>
          </cell>
          <cell r="AV1623"/>
          <cell r="AX1623" t="str">
            <v>Cancel</v>
          </cell>
          <cell r="AY1623"/>
          <cell r="AZ1623"/>
          <cell r="BA1623" t="str">
            <v>Cancel</v>
          </cell>
          <cell r="BB1623" t="str">
            <v>2022-3-25Ken邮件通知</v>
          </cell>
        </row>
        <row r="1624">
          <cell r="A1624" t="str">
            <v>SEP 21</v>
          </cell>
          <cell r="B1624">
            <v>1474</v>
          </cell>
          <cell r="C1624" t="str">
            <v>C49SZX20210189DZ</v>
          </cell>
          <cell r="D1624" t="str">
            <v>长沙健科</v>
          </cell>
          <cell r="E1624" t="str">
            <v>YRH10</v>
          </cell>
          <cell r="I1624" t="str">
            <v>L-&gt;R</v>
          </cell>
          <cell r="J1624" t="str">
            <v>No</v>
          </cell>
          <cell r="K1624">
            <v>1</v>
          </cell>
          <cell r="N1624">
            <v>44620</v>
          </cell>
          <cell r="O1624">
            <v>11116704</v>
          </cell>
          <cell r="P1624">
            <v>24300000</v>
          </cell>
          <cell r="Q1624">
            <v>44615</v>
          </cell>
          <cell r="R1624" t="str">
            <v>No</v>
          </cell>
          <cell r="S1624" t="str">
            <v>C49</v>
          </cell>
          <cell r="T1624" t="str">
            <v>SOUTH</v>
          </cell>
          <cell r="U1624" t="str">
            <v>深圳</v>
          </cell>
          <cell r="V1624" t="str">
            <v>SZ 深圳</v>
          </cell>
          <cell r="W1624" t="str">
            <v>DZ</v>
          </cell>
          <cell r="X1624" t="str">
            <v>JPY</v>
          </cell>
          <cell r="Y1624">
            <v>24300000</v>
          </cell>
          <cell r="Z1624">
            <v>1</v>
          </cell>
          <cell r="AA1624">
            <v>24300000</v>
          </cell>
          <cell r="AB1624">
            <v>7.2300000000000003E-2</v>
          </cell>
          <cell r="AC1624">
            <v>1756890</v>
          </cell>
          <cell r="AD1624">
            <v>210826.8</v>
          </cell>
          <cell r="AE1624">
            <v>0.12</v>
          </cell>
          <cell r="AF1624">
            <v>44447</v>
          </cell>
          <cell r="AG1624" t="str">
            <v>DAP CS</v>
          </cell>
          <cell r="AK1624">
            <v>0.2</v>
          </cell>
          <cell r="AL1624">
            <v>4860000</v>
          </cell>
          <cell r="AM1624">
            <v>44453</v>
          </cell>
          <cell r="AN1624" t="str">
            <v>Yes</v>
          </cell>
          <cell r="AO1624">
            <v>0.7</v>
          </cell>
          <cell r="AP1624">
            <v>17010000</v>
          </cell>
          <cell r="AQ1624">
            <v>44606</v>
          </cell>
          <cell r="AR1624">
            <v>44606</v>
          </cell>
          <cell r="AS1624">
            <v>0.1</v>
          </cell>
          <cell r="AT1624">
            <v>2430000</v>
          </cell>
          <cell r="AU1624">
            <v>44832</v>
          </cell>
          <cell r="AV1624">
            <v>44832</v>
          </cell>
          <cell r="AX1624" t="str">
            <v>Yes</v>
          </cell>
          <cell r="AZ1624" t="str">
            <v>Y</v>
          </cell>
          <cell r="BA1624" t="str">
            <v>Yes</v>
          </cell>
        </row>
        <row r="1625">
          <cell r="A1625" t="str">
            <v>SEP 21</v>
          </cell>
          <cell r="B1625">
            <v>1475</v>
          </cell>
          <cell r="C1625" t="str">
            <v>C49SZX20210191DY</v>
          </cell>
          <cell r="D1625" t="str">
            <v>穗晖</v>
          </cell>
          <cell r="E1625" t="str">
            <v>YSM20R-2</v>
          </cell>
          <cell r="I1625" t="str">
            <v>L-&gt;R</v>
          </cell>
          <cell r="J1625" t="str">
            <v>No</v>
          </cell>
          <cell r="K1625">
            <v>1</v>
          </cell>
          <cell r="N1625">
            <v>44581</v>
          </cell>
          <cell r="O1625">
            <v>11116694</v>
          </cell>
          <cell r="P1625">
            <v>14300000</v>
          </cell>
          <cell r="Q1625">
            <v>44581</v>
          </cell>
          <cell r="R1625" t="str">
            <v>Yes</v>
          </cell>
          <cell r="S1625" t="str">
            <v>C49</v>
          </cell>
          <cell r="T1625" t="str">
            <v>SOUTH</v>
          </cell>
          <cell r="U1625" t="str">
            <v>深圳</v>
          </cell>
          <cell r="V1625" t="str">
            <v>SZ 深圳</v>
          </cell>
          <cell r="W1625" t="str">
            <v>DY</v>
          </cell>
          <cell r="X1625" t="str">
            <v>JPY</v>
          </cell>
          <cell r="Y1625">
            <v>14300000</v>
          </cell>
          <cell r="Z1625">
            <v>1</v>
          </cell>
          <cell r="AA1625">
            <v>14300000</v>
          </cell>
          <cell r="AB1625">
            <v>7.2300000000000003E-2</v>
          </cell>
          <cell r="AC1625">
            <v>1033890</v>
          </cell>
          <cell r="AD1625">
            <v>124066.79999999999</v>
          </cell>
          <cell r="AE1625">
            <v>0.12</v>
          </cell>
          <cell r="AF1625">
            <v>44452</v>
          </cell>
          <cell r="AG1625" t="str">
            <v>CIF HK</v>
          </cell>
          <cell r="AK1625">
            <v>0.3</v>
          </cell>
          <cell r="AL1625">
            <v>4290000</v>
          </cell>
          <cell r="AM1625">
            <v>44462</v>
          </cell>
          <cell r="AN1625" t="str">
            <v>Yes</v>
          </cell>
          <cell r="AO1625">
            <v>0.7</v>
          </cell>
          <cell r="AP1625">
            <v>10010000</v>
          </cell>
          <cell r="AQ1625">
            <v>44574</v>
          </cell>
          <cell r="AR1625">
            <v>44574</v>
          </cell>
          <cell r="AS1625">
            <v>0</v>
          </cell>
          <cell r="AT1625">
            <v>0</v>
          </cell>
          <cell r="AX1625" t="str">
            <v>Yes</v>
          </cell>
          <cell r="AZ1625" t="str">
            <v>Y</v>
          </cell>
          <cell r="BA1625" t="str">
            <v>Yes</v>
          </cell>
        </row>
        <row r="1626">
          <cell r="A1626" t="str">
            <v>SEP 21</v>
          </cell>
          <cell r="B1626">
            <v>1476</v>
          </cell>
          <cell r="C1626" t="str">
            <v>C28HKG2021050KC</v>
          </cell>
          <cell r="D1626" t="str">
            <v>嘉裕</v>
          </cell>
          <cell r="E1626" t="str">
            <v>SolderStar R-0625P</v>
          </cell>
          <cell r="I1626" t="str">
            <v>No</v>
          </cell>
          <cell r="J1626" t="str">
            <v>No</v>
          </cell>
          <cell r="K1626">
            <v>1</v>
          </cell>
          <cell r="N1626">
            <v>44477</v>
          </cell>
          <cell r="R1626" t="str">
            <v>No</v>
          </cell>
          <cell r="S1626" t="str">
            <v>C28</v>
          </cell>
          <cell r="T1626" t="str">
            <v>SOUTH</v>
          </cell>
          <cell r="U1626" t="str">
            <v>香港</v>
          </cell>
          <cell r="V1626" t="str">
            <v>SZ 深圳</v>
          </cell>
          <cell r="W1626" t="str">
            <v>KC</v>
          </cell>
          <cell r="X1626" t="str">
            <v>USD</v>
          </cell>
          <cell r="Y1626">
            <v>6000</v>
          </cell>
          <cell r="Z1626">
            <v>1</v>
          </cell>
          <cell r="AA1626">
            <v>6000</v>
          </cell>
          <cell r="AB1626">
            <v>7.8</v>
          </cell>
          <cell r="AC1626">
            <v>46800</v>
          </cell>
          <cell r="AD1626">
            <v>5616</v>
          </cell>
          <cell r="AE1626">
            <v>0.12</v>
          </cell>
          <cell r="AF1626">
            <v>44448</v>
          </cell>
          <cell r="AG1626" t="str">
            <v>CIF HK</v>
          </cell>
          <cell r="AK1626">
            <v>0.3</v>
          </cell>
          <cell r="AL1626">
            <v>1800</v>
          </cell>
          <cell r="AM1626">
            <v>44455</v>
          </cell>
          <cell r="AN1626" t="str">
            <v>Yes</v>
          </cell>
          <cell r="AO1626">
            <v>0.7</v>
          </cell>
          <cell r="AP1626">
            <v>4200</v>
          </cell>
          <cell r="AQ1626">
            <v>44469</v>
          </cell>
          <cell r="AR1626">
            <v>44469</v>
          </cell>
          <cell r="AS1626">
            <v>0</v>
          </cell>
          <cell r="AT1626">
            <v>0</v>
          </cell>
          <cell r="AX1626" t="str">
            <v>Yes</v>
          </cell>
        </row>
        <row r="1627">
          <cell r="A1627" t="str">
            <v>SEP 21</v>
          </cell>
          <cell r="B1627">
            <v>1477</v>
          </cell>
          <cell r="C1627" t="str">
            <v>C49SZX20210192SX</v>
          </cell>
          <cell r="D1627" t="str">
            <v>正讯</v>
          </cell>
          <cell r="E1627" t="str">
            <v>YSM20R-2</v>
          </cell>
          <cell r="I1627" t="str">
            <v>L-&gt;R</v>
          </cell>
          <cell r="J1627" t="str">
            <v>No</v>
          </cell>
          <cell r="K1627">
            <v>1</v>
          </cell>
          <cell r="N1627">
            <v>44662</v>
          </cell>
          <cell r="O1627">
            <v>11116730</v>
          </cell>
          <cell r="P1627">
            <v>18000000</v>
          </cell>
          <cell r="Q1627">
            <v>44673</v>
          </cell>
          <cell r="R1627" t="str">
            <v>Yes</v>
          </cell>
          <cell r="S1627" t="str">
            <v>C49</v>
          </cell>
          <cell r="T1627" t="str">
            <v>SOUTH</v>
          </cell>
          <cell r="U1627" t="str">
            <v>深圳</v>
          </cell>
          <cell r="V1627" t="str">
            <v>SZ 深圳</v>
          </cell>
          <cell r="W1627" t="str">
            <v>SX</v>
          </cell>
          <cell r="X1627" t="str">
            <v>JPY</v>
          </cell>
          <cell r="Y1627">
            <v>18000000</v>
          </cell>
          <cell r="Z1627">
            <v>1</v>
          </cell>
          <cell r="AA1627">
            <v>18000000</v>
          </cell>
          <cell r="AB1627">
            <v>7.2300000000000003E-2</v>
          </cell>
          <cell r="AC1627">
            <v>1301400</v>
          </cell>
          <cell r="AD1627">
            <v>156168</v>
          </cell>
          <cell r="AE1627">
            <v>0.12</v>
          </cell>
          <cell r="AF1627">
            <v>44456</v>
          </cell>
          <cell r="AG1627" t="str">
            <v>DAP DG</v>
          </cell>
          <cell r="AK1627">
            <v>0.1</v>
          </cell>
          <cell r="AL1627">
            <v>1800000</v>
          </cell>
          <cell r="AM1627">
            <v>44468</v>
          </cell>
          <cell r="AN1627" t="str">
            <v>Yes</v>
          </cell>
          <cell r="AO1627">
            <v>0.9</v>
          </cell>
          <cell r="AP1627">
            <v>16200000</v>
          </cell>
          <cell r="AQ1627">
            <v>44649</v>
          </cell>
          <cell r="AR1627">
            <v>44649</v>
          </cell>
          <cell r="AS1627">
            <v>0</v>
          </cell>
          <cell r="AT1627">
            <v>0</v>
          </cell>
          <cell r="AX1627" t="str">
            <v>Yes</v>
          </cell>
          <cell r="AZ1627" t="str">
            <v>Y</v>
          </cell>
          <cell r="BA1627" t="str">
            <v>Yes</v>
          </cell>
        </row>
        <row r="1628">
          <cell r="A1628" t="str">
            <v>SEP 21</v>
          </cell>
          <cell r="B1628">
            <v>1478</v>
          </cell>
          <cell r="C1628" t="str">
            <v>C49SZX20210192SX</v>
          </cell>
          <cell r="D1628" t="str">
            <v>正讯</v>
          </cell>
          <cell r="E1628" t="str">
            <v>YSM10</v>
          </cell>
          <cell r="I1628" t="str">
            <v>L-&gt;R</v>
          </cell>
          <cell r="J1628" t="str">
            <v>MVC</v>
          </cell>
          <cell r="K1628">
            <v>1</v>
          </cell>
          <cell r="N1628">
            <v>44662</v>
          </cell>
          <cell r="O1628">
            <v>11116730</v>
          </cell>
          <cell r="P1628">
            <v>8200000</v>
          </cell>
          <cell r="Q1628">
            <v>44673</v>
          </cell>
          <cell r="R1628" t="str">
            <v>Yes</v>
          </cell>
          <cell r="S1628" t="str">
            <v>C49</v>
          </cell>
          <cell r="T1628" t="str">
            <v>SOUTH</v>
          </cell>
          <cell r="U1628" t="str">
            <v>深圳</v>
          </cell>
          <cell r="V1628" t="str">
            <v>SZ 深圳</v>
          </cell>
          <cell r="W1628" t="str">
            <v>SX</v>
          </cell>
          <cell r="X1628" t="str">
            <v>JPY</v>
          </cell>
          <cell r="Y1628">
            <v>8200000</v>
          </cell>
          <cell r="Z1628">
            <v>1</v>
          </cell>
          <cell r="AA1628">
            <v>8200000</v>
          </cell>
          <cell r="AB1628">
            <v>7.2300000000000003E-2</v>
          </cell>
          <cell r="AC1628">
            <v>592860</v>
          </cell>
          <cell r="AD1628">
            <v>71143.199999999997</v>
          </cell>
          <cell r="AE1628">
            <v>0.12</v>
          </cell>
          <cell r="AF1628">
            <v>44456</v>
          </cell>
          <cell r="AG1628" t="str">
            <v>DAP DG</v>
          </cell>
          <cell r="AK1628">
            <v>0.1</v>
          </cell>
          <cell r="AL1628">
            <v>820000</v>
          </cell>
          <cell r="AM1628">
            <v>44468</v>
          </cell>
          <cell r="AN1628" t="str">
            <v>Yes</v>
          </cell>
          <cell r="AO1628">
            <v>0.9</v>
          </cell>
          <cell r="AP1628">
            <v>7380000</v>
          </cell>
          <cell r="AQ1628">
            <v>44649</v>
          </cell>
          <cell r="AR1628">
            <v>44649</v>
          </cell>
          <cell r="AS1628">
            <v>0</v>
          </cell>
          <cell r="AT1628">
            <v>0</v>
          </cell>
          <cell r="AX1628" t="str">
            <v>Yes</v>
          </cell>
          <cell r="AZ1628" t="str">
            <v>Y</v>
          </cell>
          <cell r="BA1628" t="str">
            <v>Yes</v>
          </cell>
        </row>
        <row r="1629">
          <cell r="A1629" t="str">
            <v>SEP 21</v>
          </cell>
          <cell r="B1629">
            <v>1479</v>
          </cell>
          <cell r="C1629" t="str">
            <v>C49SZX20210193SX</v>
          </cell>
          <cell r="D1629" t="str">
            <v>锐诚</v>
          </cell>
          <cell r="E1629" t="str">
            <v>YSM40R-4</v>
          </cell>
          <cell r="I1629" t="str">
            <v>L-&gt;R</v>
          </cell>
          <cell r="J1629" t="str">
            <v>No</v>
          </cell>
          <cell r="K1629">
            <v>1</v>
          </cell>
          <cell r="N1629">
            <v>44481</v>
          </cell>
          <cell r="O1629">
            <v>11116651</v>
          </cell>
          <cell r="P1629">
            <v>21900000</v>
          </cell>
          <cell r="Q1629">
            <v>44488</v>
          </cell>
          <cell r="R1629" t="str">
            <v>No</v>
          </cell>
          <cell r="S1629" t="str">
            <v>C49</v>
          </cell>
          <cell r="T1629" t="str">
            <v>SOUTH</v>
          </cell>
          <cell r="U1629" t="str">
            <v>深圳</v>
          </cell>
          <cell r="V1629" t="str">
            <v>SZ 深圳</v>
          </cell>
          <cell r="W1629" t="str">
            <v>SX</v>
          </cell>
          <cell r="X1629" t="str">
            <v>JPY</v>
          </cell>
          <cell r="Y1629">
            <v>21900000</v>
          </cell>
          <cell r="Z1629">
            <v>1</v>
          </cell>
          <cell r="AA1629">
            <v>21900000</v>
          </cell>
          <cell r="AB1629">
            <v>7.2300000000000003E-2</v>
          </cell>
          <cell r="AC1629">
            <v>1583370</v>
          </cell>
          <cell r="AD1629">
            <v>190004.4</v>
          </cell>
          <cell r="AE1629">
            <v>0.12</v>
          </cell>
          <cell r="AF1629">
            <v>44457</v>
          </cell>
          <cell r="AG1629" t="str">
            <v>DAP HZ</v>
          </cell>
          <cell r="AK1629">
            <v>0.1</v>
          </cell>
          <cell r="AL1629">
            <v>2190000</v>
          </cell>
          <cell r="AM1629">
            <v>44466</v>
          </cell>
          <cell r="AN1629" t="str">
            <v>Yes</v>
          </cell>
          <cell r="AO1629">
            <v>0.9</v>
          </cell>
          <cell r="AP1629">
            <v>19710000</v>
          </cell>
          <cell r="AQ1629">
            <v>44480</v>
          </cell>
          <cell r="AR1629">
            <v>44480</v>
          </cell>
          <cell r="AS1629">
            <v>0</v>
          </cell>
          <cell r="AT1629">
            <v>0</v>
          </cell>
          <cell r="AX1629" t="str">
            <v>Yes</v>
          </cell>
          <cell r="AZ1629" t="str">
            <v>Y</v>
          </cell>
          <cell r="BA1629" t="str">
            <v>Yes</v>
          </cell>
        </row>
        <row r="1630">
          <cell r="A1630" t="str">
            <v>SEP 21</v>
          </cell>
          <cell r="B1630">
            <v>1480</v>
          </cell>
          <cell r="C1630" t="str">
            <v>C49SZX20220082MX</v>
          </cell>
          <cell r="D1630" t="str">
            <v>宇翔</v>
          </cell>
          <cell r="E1630" t="str">
            <v>YSM20R-2</v>
          </cell>
          <cell r="I1630" t="str">
            <v>L-&gt;R</v>
          </cell>
          <cell r="J1630" t="str">
            <v>No</v>
          </cell>
          <cell r="K1630">
            <v>1</v>
          </cell>
          <cell r="N1630">
            <v>45068</v>
          </cell>
          <cell r="R1630" t="str">
            <v>Yes</v>
          </cell>
          <cell r="S1630" t="str">
            <v>C49</v>
          </cell>
          <cell r="T1630" t="str">
            <v>SOUTH</v>
          </cell>
          <cell r="U1630" t="str">
            <v>深圳</v>
          </cell>
          <cell r="V1630" t="str">
            <v>SZ 深圳</v>
          </cell>
          <cell r="W1630" t="str">
            <v>MX</v>
          </cell>
          <cell r="X1630" t="str">
            <v>JPY</v>
          </cell>
          <cell r="Y1630">
            <v>13460000</v>
          </cell>
          <cell r="Z1630">
            <v>1</v>
          </cell>
          <cell r="AA1630">
            <v>13460000</v>
          </cell>
          <cell r="AB1630">
            <v>7.2300000000000003E-2</v>
          </cell>
          <cell r="AC1630">
            <v>973158</v>
          </cell>
          <cell r="AD1630">
            <v>116778.95999999999</v>
          </cell>
          <cell r="AE1630">
            <v>0.12</v>
          </cell>
          <cell r="AF1630">
            <v>44466</v>
          </cell>
          <cell r="AG1630" t="str">
            <v>DAP DG</v>
          </cell>
          <cell r="AI1630" t="str">
            <v>JPY1,032,759.00</v>
          </cell>
          <cell r="AJ1630">
            <v>44855</v>
          </cell>
          <cell r="AK1630">
            <v>0.1</v>
          </cell>
          <cell r="AL1630">
            <v>1346000</v>
          </cell>
          <cell r="AM1630">
            <v>44855</v>
          </cell>
          <cell r="AN1630" t="str">
            <v>Yes</v>
          </cell>
          <cell r="AO1630">
            <v>0.9</v>
          </cell>
          <cell r="AP1630">
            <v>12114000</v>
          </cell>
          <cell r="AQ1630">
            <v>45062</v>
          </cell>
          <cell r="AR1630">
            <v>45062</v>
          </cell>
          <cell r="AS1630">
            <v>0</v>
          </cell>
          <cell r="AT1630">
            <v>0</v>
          </cell>
          <cell r="AX1630" t="str">
            <v>Yes</v>
          </cell>
          <cell r="AZ1630" t="str">
            <v>Y</v>
          </cell>
          <cell r="BA1630" t="str">
            <v>Yes</v>
          </cell>
        </row>
        <row r="1631">
          <cell r="A1631" t="str">
            <v>SEP 21</v>
          </cell>
          <cell r="B1631">
            <v>1481</v>
          </cell>
          <cell r="C1631" t="str">
            <v>C49SZX20220082MX</v>
          </cell>
          <cell r="D1631" t="str">
            <v>宇翔</v>
          </cell>
          <cell r="E1631" t="str">
            <v>YSM10</v>
          </cell>
          <cell r="I1631" t="str">
            <v>L-&gt;R</v>
          </cell>
          <cell r="J1631" t="str">
            <v>MVC+ATS15</v>
          </cell>
          <cell r="K1631">
            <v>1</v>
          </cell>
          <cell r="N1631">
            <v>45068</v>
          </cell>
          <cell r="R1631" t="str">
            <v>Yes</v>
          </cell>
          <cell r="S1631" t="str">
            <v>C49</v>
          </cell>
          <cell r="T1631" t="str">
            <v>SOUTH</v>
          </cell>
          <cell r="U1631" t="str">
            <v>深圳</v>
          </cell>
          <cell r="V1631" t="str">
            <v>SZ 深圳</v>
          </cell>
          <cell r="W1631" t="str">
            <v>MX</v>
          </cell>
          <cell r="X1631" t="str">
            <v>JPY</v>
          </cell>
          <cell r="Y1631">
            <v>12000000</v>
          </cell>
          <cell r="Z1631">
            <v>1</v>
          </cell>
          <cell r="AA1631">
            <v>12000000</v>
          </cell>
          <cell r="AB1631">
            <v>7.2300000000000003E-2</v>
          </cell>
          <cell r="AC1631">
            <v>867600</v>
          </cell>
          <cell r="AD1631">
            <v>104112</v>
          </cell>
          <cell r="AE1631">
            <v>0.12</v>
          </cell>
          <cell r="AF1631">
            <v>44466</v>
          </cell>
          <cell r="AG1631" t="str">
            <v>DAP DG</v>
          </cell>
          <cell r="AI1631"/>
          <cell r="AJ1631">
            <v>44855</v>
          </cell>
          <cell r="AK1631">
            <v>0.1</v>
          </cell>
          <cell r="AL1631">
            <v>1200000</v>
          </cell>
          <cell r="AM1631">
            <v>44855</v>
          </cell>
          <cell r="AN1631" t="str">
            <v>Yes</v>
          </cell>
          <cell r="AO1631">
            <v>0.9</v>
          </cell>
          <cell r="AP1631">
            <v>10800000</v>
          </cell>
          <cell r="AQ1631">
            <v>45062</v>
          </cell>
          <cell r="AR1631">
            <v>45062</v>
          </cell>
          <cell r="AS1631">
            <v>0</v>
          </cell>
          <cell r="AT1631">
            <v>0</v>
          </cell>
          <cell r="AX1631" t="str">
            <v>Yes</v>
          </cell>
          <cell r="AZ1631" t="str">
            <v>Y</v>
          </cell>
          <cell r="BA1631" t="str">
            <v>Yes</v>
          </cell>
        </row>
        <row r="1632">
          <cell r="A1632" t="str">
            <v>SEP 21</v>
          </cell>
          <cell r="B1632">
            <v>1482</v>
          </cell>
          <cell r="C1632" t="str">
            <v>C49SZX20210196MZ</v>
          </cell>
          <cell r="D1632" t="str">
            <v>派诺</v>
          </cell>
          <cell r="E1632" t="str">
            <v>YSM20R-2</v>
          </cell>
          <cell r="I1632" t="str">
            <v>L-&gt;R</v>
          </cell>
          <cell r="J1632" t="str">
            <v>cATS10+MVC+Feeder Carriage</v>
          </cell>
          <cell r="K1632">
            <v>1</v>
          </cell>
          <cell r="N1632">
            <v>44608</v>
          </cell>
          <cell r="O1632">
            <v>11100516</v>
          </cell>
          <cell r="P1632">
            <v>1310000</v>
          </cell>
          <cell r="Q1632">
            <v>44616</v>
          </cell>
          <cell r="R1632" t="str">
            <v>No</v>
          </cell>
          <cell r="S1632" t="str">
            <v>C49</v>
          </cell>
          <cell r="T1632" t="str">
            <v>SOUTH</v>
          </cell>
          <cell r="U1632" t="str">
            <v>深圳</v>
          </cell>
          <cell r="V1632" t="str">
            <v>SZ 深圳</v>
          </cell>
          <cell r="W1632" t="str">
            <v>MZ</v>
          </cell>
          <cell r="X1632" t="str">
            <v>RMB</v>
          </cell>
          <cell r="Y1632">
            <v>1310000</v>
          </cell>
          <cell r="Z1632">
            <v>1.1299999999999999</v>
          </cell>
          <cell r="AA1632">
            <v>1310000</v>
          </cell>
          <cell r="AB1632">
            <v>1.2</v>
          </cell>
          <cell r="AC1632">
            <v>1391150.4424778761</v>
          </cell>
          <cell r="AD1632">
            <v>166938.05309734514</v>
          </cell>
          <cell r="AE1632">
            <v>0.12</v>
          </cell>
          <cell r="AF1632">
            <v>44465</v>
          </cell>
          <cell r="AG1632" t="str">
            <v>DDP ZH</v>
          </cell>
          <cell r="AK1632">
            <v>0.3</v>
          </cell>
          <cell r="AL1632">
            <v>393000</v>
          </cell>
          <cell r="AM1632">
            <v>44468</v>
          </cell>
          <cell r="AN1632" t="str">
            <v>Yes</v>
          </cell>
          <cell r="AO1632">
            <v>0.65</v>
          </cell>
          <cell r="AP1632">
            <v>851500</v>
          </cell>
          <cell r="AQ1632">
            <v>44602</v>
          </cell>
          <cell r="AR1632">
            <v>44602</v>
          </cell>
          <cell r="AS1632">
            <v>0.05</v>
          </cell>
          <cell r="AT1632">
            <v>65500</v>
          </cell>
          <cell r="AU1632">
            <v>44822</v>
          </cell>
          <cell r="AV1632">
            <v>44822</v>
          </cell>
          <cell r="AX1632" t="str">
            <v>Yes</v>
          </cell>
          <cell r="AZ1632" t="str">
            <v>Y</v>
          </cell>
          <cell r="BA1632" t="str">
            <v>Yes</v>
          </cell>
        </row>
        <row r="1633">
          <cell r="A1633" t="str">
            <v>OCT 21</v>
          </cell>
          <cell r="B1633">
            <v>1483</v>
          </cell>
          <cell r="C1633" t="str">
            <v>C49SZX20210198DZ</v>
          </cell>
          <cell r="D1633" t="str">
            <v>汇海通达</v>
          </cell>
          <cell r="E1633" t="str">
            <v>YSM10</v>
          </cell>
          <cell r="I1633" t="str">
            <v>L-&gt;R</v>
          </cell>
          <cell r="J1633" t="str">
            <v>No</v>
          </cell>
          <cell r="K1633">
            <v>1</v>
          </cell>
          <cell r="N1633">
            <v>44732</v>
          </cell>
          <cell r="O1633">
            <v>11116771</v>
          </cell>
          <cell r="P1633">
            <v>8600000</v>
          </cell>
          <cell r="Q1633">
            <v>44733</v>
          </cell>
          <cell r="R1633" t="str">
            <v>Yes</v>
          </cell>
          <cell r="S1633" t="str">
            <v>C49</v>
          </cell>
          <cell r="T1633" t="str">
            <v>SOUTH</v>
          </cell>
          <cell r="U1633" t="str">
            <v>深圳</v>
          </cell>
          <cell r="V1633" t="str">
            <v>SZ 深圳</v>
          </cell>
          <cell r="W1633" t="str">
            <v>DZ</v>
          </cell>
          <cell r="X1633" t="str">
            <v>JPY</v>
          </cell>
          <cell r="Y1633">
            <v>8600000</v>
          </cell>
          <cell r="Z1633">
            <v>1</v>
          </cell>
          <cell r="AA1633">
            <v>8600000</v>
          </cell>
          <cell r="AB1633">
            <v>7.0999999999999994E-2</v>
          </cell>
          <cell r="AC1633">
            <v>610600</v>
          </cell>
          <cell r="AD1633">
            <v>73272</v>
          </cell>
          <cell r="AE1633">
            <v>0.12</v>
          </cell>
          <cell r="AF1633">
            <v>44482</v>
          </cell>
          <cell r="AG1633" t="str">
            <v>DAP SZ</v>
          </cell>
          <cell r="AK1633">
            <v>0.463953</v>
          </cell>
          <cell r="AL1633">
            <v>3989995.8</v>
          </cell>
          <cell r="AM1633">
            <v>43193</v>
          </cell>
          <cell r="AN1633" t="str">
            <v>Yes</v>
          </cell>
          <cell r="AO1633">
            <v>0.53600000000000003</v>
          </cell>
          <cell r="AP1633">
            <v>4609600</v>
          </cell>
          <cell r="AQ1633">
            <v>44699</v>
          </cell>
          <cell r="AR1633">
            <v>44699</v>
          </cell>
          <cell r="AS1633">
            <v>0</v>
          </cell>
          <cell r="AT1633">
            <v>0</v>
          </cell>
          <cell r="AX1633" t="str">
            <v>Yes</v>
          </cell>
          <cell r="AZ1633" t="str">
            <v>Y</v>
          </cell>
          <cell r="BA1633" t="str">
            <v>Yes</v>
          </cell>
        </row>
        <row r="1634">
          <cell r="A1634" t="str">
            <v>OCT 21</v>
          </cell>
          <cell r="B1634">
            <v>1484</v>
          </cell>
          <cell r="C1634" t="str">
            <v>C49SZX20210197JY</v>
          </cell>
          <cell r="D1634" t="str">
            <v>高华（End user:龙高）</v>
          </cell>
          <cell r="E1634" t="str">
            <v>YSM10</v>
          </cell>
          <cell r="I1634" t="str">
            <v>L-&gt;R</v>
          </cell>
          <cell r="J1634" t="str">
            <v>MVC</v>
          </cell>
          <cell r="K1634">
            <v>1</v>
          </cell>
          <cell r="N1634">
            <v>44629</v>
          </cell>
          <cell r="O1634">
            <v>11100522</v>
          </cell>
          <cell r="P1634">
            <v>670000</v>
          </cell>
          <cell r="Q1634">
            <v>44644</v>
          </cell>
          <cell r="R1634" t="str">
            <v>Yes</v>
          </cell>
          <cell r="S1634" t="str">
            <v>C49</v>
          </cell>
          <cell r="T1634" t="str">
            <v>SOUTH</v>
          </cell>
          <cell r="U1634" t="str">
            <v>深圳</v>
          </cell>
          <cell r="V1634" t="str">
            <v>SZ 深圳</v>
          </cell>
          <cell r="W1634" t="str">
            <v>JY</v>
          </cell>
          <cell r="X1634" t="str">
            <v>RMB</v>
          </cell>
          <cell r="Y1634">
            <v>670000</v>
          </cell>
          <cell r="Z1634">
            <v>1.1299999999999999</v>
          </cell>
          <cell r="AA1634">
            <v>670000</v>
          </cell>
          <cell r="AB1634">
            <v>1.2</v>
          </cell>
          <cell r="AC1634">
            <v>711504.42477876111</v>
          </cell>
          <cell r="AD1634">
            <v>85380.530973451328</v>
          </cell>
          <cell r="AE1634">
            <v>0.12</v>
          </cell>
          <cell r="AF1634">
            <v>44490</v>
          </cell>
          <cell r="AG1634" t="str">
            <v>DDP FS</v>
          </cell>
          <cell r="AK1634">
            <v>0.3</v>
          </cell>
          <cell r="AL1634">
            <v>201000</v>
          </cell>
          <cell r="AM1634">
            <v>44494</v>
          </cell>
          <cell r="AN1634" t="str">
            <v>Yes</v>
          </cell>
          <cell r="AO1634">
            <v>0.7</v>
          </cell>
          <cell r="AP1634">
            <v>468999.99999999994</v>
          </cell>
          <cell r="AQ1634">
            <v>44627</v>
          </cell>
          <cell r="AR1634">
            <v>44627</v>
          </cell>
          <cell r="AS1634">
            <v>0</v>
          </cell>
          <cell r="AT1634">
            <v>0</v>
          </cell>
          <cell r="AX1634" t="str">
            <v>Yes</v>
          </cell>
          <cell r="AZ1634" t="str">
            <v>Y</v>
          </cell>
          <cell r="BA1634" t="str">
            <v>Yes</v>
          </cell>
        </row>
        <row r="1635">
          <cell r="A1635" t="str">
            <v>OCT 21</v>
          </cell>
          <cell r="B1635">
            <v>1485</v>
          </cell>
          <cell r="C1635" t="str">
            <v>C49SZX20210195JL</v>
          </cell>
          <cell r="D1635" t="str">
            <v>力通威</v>
          </cell>
          <cell r="E1635" t="str">
            <v>YSM10</v>
          </cell>
          <cell r="I1635" t="str">
            <v>L-&gt;R</v>
          </cell>
          <cell r="J1635" t="str">
            <v xml:space="preserve">MVC+96 FEEDER PLATE (YSM10) </v>
          </cell>
          <cell r="K1635">
            <v>1</v>
          </cell>
          <cell r="N1635">
            <v>44501</v>
          </cell>
          <cell r="O1635">
            <v>11116659</v>
          </cell>
          <cell r="P1635">
            <v>10000000</v>
          </cell>
          <cell r="Q1635">
            <v>44504</v>
          </cell>
          <cell r="R1635" t="str">
            <v>No</v>
          </cell>
          <cell r="S1635" t="str">
            <v>C49</v>
          </cell>
          <cell r="T1635" t="str">
            <v>SOUTH</v>
          </cell>
          <cell r="U1635" t="str">
            <v>深圳</v>
          </cell>
          <cell r="V1635" t="str">
            <v>SZ 深圳</v>
          </cell>
          <cell r="W1635" t="str">
            <v>JL</v>
          </cell>
          <cell r="X1635" t="str">
            <v>JPY</v>
          </cell>
          <cell r="Y1635">
            <v>10000000</v>
          </cell>
          <cell r="Z1635">
            <v>1</v>
          </cell>
          <cell r="AA1635">
            <v>10000000</v>
          </cell>
          <cell r="AB1635">
            <v>7.0999999999999994E-2</v>
          </cell>
          <cell r="AC1635">
            <v>709999.99999999988</v>
          </cell>
          <cell r="AD1635">
            <v>85199.999999999985</v>
          </cell>
          <cell r="AE1635">
            <v>0.12</v>
          </cell>
          <cell r="AF1635">
            <v>44491</v>
          </cell>
          <cell r="AG1635" t="str">
            <v>DAP DG</v>
          </cell>
          <cell r="AK1635">
            <v>0.2</v>
          </cell>
          <cell r="AL1635">
            <v>2000000</v>
          </cell>
          <cell r="AM1635">
            <v>44501</v>
          </cell>
          <cell r="AN1635" t="str">
            <v>Yes</v>
          </cell>
          <cell r="AO1635">
            <v>0.8</v>
          </cell>
          <cell r="AP1635">
            <v>8000000</v>
          </cell>
          <cell r="AQ1635">
            <v>44501</v>
          </cell>
          <cell r="AR1635">
            <v>44501</v>
          </cell>
          <cell r="AS1635">
            <v>0</v>
          </cell>
          <cell r="AT1635">
            <v>0</v>
          </cell>
          <cell r="AX1635" t="str">
            <v>Yes</v>
          </cell>
          <cell r="AZ1635" t="str">
            <v>Y</v>
          </cell>
          <cell r="BA1635" t="str">
            <v>Yes</v>
          </cell>
        </row>
        <row r="1636">
          <cell r="A1636" t="str">
            <v>OCT 21</v>
          </cell>
          <cell r="B1636">
            <v>1486</v>
          </cell>
          <cell r="C1636" t="str">
            <v>C49SZX20210180SX</v>
          </cell>
          <cell r="D1636" t="str">
            <v>恒磊</v>
          </cell>
          <cell r="E1636" t="str">
            <v>YSM20R-2</v>
          </cell>
          <cell r="I1636" t="str">
            <v>L-&gt;R</v>
          </cell>
          <cell r="J1636" t="str">
            <v>No</v>
          </cell>
          <cell r="K1636">
            <v>1</v>
          </cell>
          <cell r="N1636">
            <v>44664</v>
          </cell>
          <cell r="O1636">
            <v>11116737</v>
          </cell>
          <cell r="P1636">
            <v>14300000</v>
          </cell>
          <cell r="Q1636">
            <v>44673</v>
          </cell>
          <cell r="R1636" t="str">
            <v>Yes</v>
          </cell>
          <cell r="S1636" t="str">
            <v>C49</v>
          </cell>
          <cell r="T1636" t="str">
            <v>SOUTH</v>
          </cell>
          <cell r="U1636" t="str">
            <v>深圳</v>
          </cell>
          <cell r="V1636" t="str">
            <v>SZ 深圳</v>
          </cell>
          <cell r="W1636" t="str">
            <v>SX</v>
          </cell>
          <cell r="X1636" t="str">
            <v>JPY</v>
          </cell>
          <cell r="Y1636">
            <v>14300000</v>
          </cell>
          <cell r="Z1636">
            <v>1</v>
          </cell>
          <cell r="AA1636">
            <v>14300000</v>
          </cell>
          <cell r="AB1636">
            <v>7.0999999999999994E-2</v>
          </cell>
          <cell r="AC1636">
            <v>1015299.9999999999</v>
          </cell>
          <cell r="AD1636">
            <v>121835.99999999999</v>
          </cell>
          <cell r="AE1636">
            <v>0.12</v>
          </cell>
          <cell r="AF1636">
            <v>44496</v>
          </cell>
          <cell r="AG1636" t="str">
            <v>DAP SZ</v>
          </cell>
          <cell r="AK1636">
            <v>0.1</v>
          </cell>
          <cell r="AL1636">
            <v>1430000</v>
          </cell>
          <cell r="AM1636">
            <v>44643</v>
          </cell>
          <cell r="AN1636" t="str">
            <v>Yes</v>
          </cell>
          <cell r="AO1636">
            <v>0.9</v>
          </cell>
          <cell r="AP1636">
            <v>12870000</v>
          </cell>
          <cell r="AQ1636">
            <v>44649</v>
          </cell>
          <cell r="AR1636">
            <v>44649</v>
          </cell>
          <cell r="AS1636">
            <v>0</v>
          </cell>
          <cell r="AT1636">
            <v>0</v>
          </cell>
          <cell r="AX1636" t="str">
            <v>Yes</v>
          </cell>
          <cell r="AZ1636" t="str">
            <v>Y</v>
          </cell>
          <cell r="BA1636" t="str">
            <v>Yes</v>
          </cell>
        </row>
        <row r="1637">
          <cell r="A1637" t="str">
            <v>OCT 21</v>
          </cell>
          <cell r="B1637">
            <v>1487</v>
          </cell>
          <cell r="C1637" t="str">
            <v>C49SZX20210200JY</v>
          </cell>
          <cell r="D1637" t="str">
            <v>英拓邦（End user:深圳傲尔）</v>
          </cell>
          <cell r="E1637" t="str">
            <v>YSM20R-2</v>
          </cell>
          <cell r="I1637" t="str">
            <v>L-&gt;R</v>
          </cell>
          <cell r="J1637" t="str">
            <v>No</v>
          </cell>
          <cell r="K1637">
            <v>1</v>
          </cell>
          <cell r="N1637">
            <v>44628</v>
          </cell>
          <cell r="O1637">
            <v>11116712</v>
          </cell>
          <cell r="P1637">
            <v>16500000</v>
          </cell>
          <cell r="Q1637">
            <v>44636</v>
          </cell>
          <cell r="R1637" t="str">
            <v>No</v>
          </cell>
          <cell r="S1637" t="str">
            <v>C49</v>
          </cell>
          <cell r="T1637" t="str">
            <v>SOUTH</v>
          </cell>
          <cell r="U1637" t="str">
            <v>深圳</v>
          </cell>
          <cell r="V1637" t="str">
            <v>SZ 深圳</v>
          </cell>
          <cell r="W1637" t="str">
            <v>JY</v>
          </cell>
          <cell r="X1637" t="str">
            <v>JPY</v>
          </cell>
          <cell r="Y1637">
            <v>16500000</v>
          </cell>
          <cell r="Z1637">
            <v>1</v>
          </cell>
          <cell r="AA1637">
            <v>16500000</v>
          </cell>
          <cell r="AB1637">
            <v>7.0999999999999994E-2</v>
          </cell>
          <cell r="AC1637">
            <v>1171500</v>
          </cell>
          <cell r="AD1637">
            <v>140580</v>
          </cell>
          <cell r="AE1637">
            <v>0.12</v>
          </cell>
          <cell r="AF1637">
            <v>44496</v>
          </cell>
          <cell r="AG1637" t="str">
            <v>CIF HK</v>
          </cell>
          <cell r="AK1637">
            <v>0.1</v>
          </cell>
          <cell r="AL1637">
            <v>1650000</v>
          </cell>
          <cell r="AM1637">
            <v>44503</v>
          </cell>
          <cell r="AN1637" t="str">
            <v>Yes</v>
          </cell>
          <cell r="AO1637">
            <v>0.9</v>
          </cell>
          <cell r="AP1637">
            <v>14850000</v>
          </cell>
          <cell r="AQ1637">
            <v>44621</v>
          </cell>
          <cell r="AR1637">
            <v>44621</v>
          </cell>
          <cell r="AS1637">
            <v>0</v>
          </cell>
          <cell r="AT1637">
            <v>0</v>
          </cell>
          <cell r="AX1637" t="str">
            <v>Yes</v>
          </cell>
          <cell r="AZ1637" t="str">
            <v>Y</v>
          </cell>
          <cell r="BA1637" t="str">
            <v>Yes</v>
          </cell>
        </row>
        <row r="1638">
          <cell r="A1638" t="str">
            <v>OCT 21</v>
          </cell>
          <cell r="B1638">
            <v>1488</v>
          </cell>
          <cell r="C1638" t="str">
            <v>C49SZX20210200JY</v>
          </cell>
          <cell r="D1638" t="str">
            <v>英拓邦（End user:深圳傲尔）</v>
          </cell>
          <cell r="E1638" t="str">
            <v>YSM20R-2</v>
          </cell>
          <cell r="I1638" t="str">
            <v>R-&gt;L</v>
          </cell>
          <cell r="J1638" t="str">
            <v>No</v>
          </cell>
          <cell r="K1638">
            <v>1</v>
          </cell>
          <cell r="N1638">
            <v>44662</v>
          </cell>
          <cell r="O1638">
            <v>11116728</v>
          </cell>
          <cell r="P1638">
            <v>16500000</v>
          </cell>
          <cell r="Q1638">
            <v>44673</v>
          </cell>
          <cell r="R1638" t="str">
            <v>No</v>
          </cell>
          <cell r="S1638" t="str">
            <v>C49</v>
          </cell>
          <cell r="T1638" t="str">
            <v>SOUTH</v>
          </cell>
          <cell r="U1638" t="str">
            <v>深圳</v>
          </cell>
          <cell r="V1638" t="str">
            <v>SZ 深圳</v>
          </cell>
          <cell r="W1638" t="str">
            <v>JY</v>
          </cell>
          <cell r="X1638" t="str">
            <v>JPY</v>
          </cell>
          <cell r="Y1638">
            <v>16500000</v>
          </cell>
          <cell r="Z1638">
            <v>1</v>
          </cell>
          <cell r="AA1638">
            <v>16500000</v>
          </cell>
          <cell r="AB1638">
            <v>7.0999999999999994E-2</v>
          </cell>
          <cell r="AC1638">
            <v>1171500</v>
          </cell>
          <cell r="AD1638">
            <v>140580</v>
          </cell>
          <cell r="AE1638">
            <v>0.12</v>
          </cell>
          <cell r="AF1638">
            <v>44496</v>
          </cell>
          <cell r="AG1638" t="str">
            <v>CIF HK</v>
          </cell>
          <cell r="AK1638">
            <v>0.1</v>
          </cell>
          <cell r="AL1638">
            <v>1650000</v>
          </cell>
          <cell r="AM1638">
            <v>44503</v>
          </cell>
          <cell r="AN1638" t="str">
            <v>Yes</v>
          </cell>
          <cell r="AO1638">
            <v>0.9</v>
          </cell>
          <cell r="AP1638">
            <v>14850000</v>
          </cell>
          <cell r="AQ1638">
            <v>44651</v>
          </cell>
          <cell r="AR1638">
            <v>44651</v>
          </cell>
          <cell r="AS1638">
            <v>0</v>
          </cell>
          <cell r="AT1638">
            <v>0</v>
          </cell>
          <cell r="AX1638" t="str">
            <v>Yes</v>
          </cell>
          <cell r="AZ1638" t="str">
            <v>Y</v>
          </cell>
          <cell r="BA1638" t="str">
            <v>Yes</v>
          </cell>
        </row>
        <row r="1639">
          <cell r="A1639" t="str">
            <v>OCT 21</v>
          </cell>
          <cell r="B1639">
            <v>1489</v>
          </cell>
          <cell r="C1639" t="str">
            <v>C49SZX20210200JY</v>
          </cell>
          <cell r="D1639" t="str">
            <v>英拓邦（End user:深圳傲尔）</v>
          </cell>
          <cell r="E1639" t="str">
            <v>YSM10</v>
          </cell>
          <cell r="I1639" t="str">
            <v>L-&gt;R</v>
          </cell>
          <cell r="J1639" t="str">
            <v>MVC</v>
          </cell>
          <cell r="K1639">
            <v>1</v>
          </cell>
          <cell r="N1639">
            <v>44635</v>
          </cell>
          <cell r="O1639">
            <v>11116712</v>
          </cell>
          <cell r="P1639">
            <v>9000000</v>
          </cell>
          <cell r="Q1639">
            <v>44636</v>
          </cell>
          <cell r="R1639" t="str">
            <v>No</v>
          </cell>
          <cell r="S1639" t="str">
            <v>C49</v>
          </cell>
          <cell r="T1639" t="str">
            <v>SOUTH</v>
          </cell>
          <cell r="U1639" t="str">
            <v>深圳</v>
          </cell>
          <cell r="V1639" t="str">
            <v>SZ 深圳</v>
          </cell>
          <cell r="W1639" t="str">
            <v>JY</v>
          </cell>
          <cell r="X1639" t="str">
            <v>JPY</v>
          </cell>
          <cell r="Y1639">
            <v>9000000</v>
          </cell>
          <cell r="Z1639">
            <v>1</v>
          </cell>
          <cell r="AA1639">
            <v>9000000</v>
          </cell>
          <cell r="AB1639">
            <v>7.0999999999999994E-2</v>
          </cell>
          <cell r="AC1639">
            <v>639000</v>
          </cell>
          <cell r="AD1639">
            <v>76680</v>
          </cell>
          <cell r="AE1639">
            <v>0.12</v>
          </cell>
          <cell r="AF1639">
            <v>44496</v>
          </cell>
          <cell r="AG1639" t="str">
            <v>CIF HK</v>
          </cell>
          <cell r="AK1639">
            <v>0.1</v>
          </cell>
          <cell r="AL1639">
            <v>900000</v>
          </cell>
          <cell r="AM1639">
            <v>44503</v>
          </cell>
          <cell r="AN1639" t="str">
            <v>Yes</v>
          </cell>
          <cell r="AO1639">
            <v>0.9</v>
          </cell>
          <cell r="AP1639">
            <v>8100000</v>
          </cell>
          <cell r="AQ1639">
            <v>44621</v>
          </cell>
          <cell r="AR1639">
            <v>44621</v>
          </cell>
          <cell r="AS1639">
            <v>0</v>
          </cell>
          <cell r="AT1639">
            <v>0</v>
          </cell>
          <cell r="AX1639" t="str">
            <v>Yes</v>
          </cell>
          <cell r="AZ1639" t="str">
            <v>Y</v>
          </cell>
          <cell r="BA1639" t="str">
            <v>Yes</v>
          </cell>
        </row>
        <row r="1640">
          <cell r="A1640" t="str">
            <v>OCT 21</v>
          </cell>
          <cell r="B1640">
            <v>1490</v>
          </cell>
          <cell r="C1640" t="str">
            <v>C49SZX20210200JY</v>
          </cell>
          <cell r="D1640" t="str">
            <v>英拓邦（End user:深圳傲尔）</v>
          </cell>
          <cell r="E1640" t="str">
            <v>YSM10</v>
          </cell>
          <cell r="I1640" t="str">
            <v>L-&gt;R</v>
          </cell>
          <cell r="J1640" t="str">
            <v>MVC</v>
          </cell>
          <cell r="K1640">
            <v>1</v>
          </cell>
          <cell r="N1640">
            <v>44662</v>
          </cell>
          <cell r="O1640">
            <v>11116728</v>
          </cell>
          <cell r="P1640">
            <v>9000000</v>
          </cell>
          <cell r="Q1640">
            <v>44673</v>
          </cell>
          <cell r="R1640" t="str">
            <v>No</v>
          </cell>
          <cell r="S1640" t="str">
            <v>C49</v>
          </cell>
          <cell r="T1640" t="str">
            <v>SOUTH</v>
          </cell>
          <cell r="U1640" t="str">
            <v>深圳</v>
          </cell>
          <cell r="V1640" t="str">
            <v>SZ 深圳</v>
          </cell>
          <cell r="W1640" t="str">
            <v>JY</v>
          </cell>
          <cell r="X1640" t="str">
            <v>JPY</v>
          </cell>
          <cell r="Y1640">
            <v>9000000</v>
          </cell>
          <cell r="Z1640">
            <v>1</v>
          </cell>
          <cell r="AA1640">
            <v>9000000</v>
          </cell>
          <cell r="AB1640">
            <v>7.0999999999999994E-2</v>
          </cell>
          <cell r="AC1640">
            <v>639000</v>
          </cell>
          <cell r="AD1640">
            <v>76680</v>
          </cell>
          <cell r="AE1640">
            <v>0.12</v>
          </cell>
          <cell r="AF1640">
            <v>44496</v>
          </cell>
          <cell r="AG1640" t="str">
            <v>CIF HK</v>
          </cell>
          <cell r="AK1640">
            <v>0.1</v>
          </cell>
          <cell r="AL1640">
            <v>900000</v>
          </cell>
          <cell r="AM1640">
            <v>44503</v>
          </cell>
          <cell r="AN1640" t="str">
            <v>Yes</v>
          </cell>
          <cell r="AO1640">
            <v>0.9</v>
          </cell>
          <cell r="AP1640">
            <v>8100000</v>
          </cell>
          <cell r="AQ1640">
            <v>44649</v>
          </cell>
          <cell r="AR1640">
            <v>44649</v>
          </cell>
          <cell r="AS1640">
            <v>0</v>
          </cell>
          <cell r="AT1640">
            <v>0</v>
          </cell>
          <cell r="AX1640" t="str">
            <v>Yes</v>
          </cell>
          <cell r="AZ1640" t="str">
            <v>Y</v>
          </cell>
          <cell r="BA1640" t="str">
            <v>Yes</v>
          </cell>
        </row>
        <row r="1641">
          <cell r="A1641" t="str">
            <v>OCT 21</v>
          </cell>
          <cell r="B1641">
            <v>1491</v>
          </cell>
          <cell r="C1641" t="str">
            <v>C49SZX20210200JY</v>
          </cell>
          <cell r="D1641" t="str">
            <v>英拓邦（End user:深圳傲尔）</v>
          </cell>
          <cell r="E1641" t="str">
            <v>YSM10</v>
          </cell>
          <cell r="I1641" t="str">
            <v>R-&gt;L</v>
          </cell>
          <cell r="J1641" t="str">
            <v>MVC</v>
          </cell>
          <cell r="K1641">
            <v>1</v>
          </cell>
          <cell r="N1641">
            <v>44662</v>
          </cell>
          <cell r="O1641">
            <v>11116728</v>
          </cell>
          <cell r="P1641">
            <v>9000000</v>
          </cell>
          <cell r="Q1641">
            <v>44673</v>
          </cell>
          <cell r="R1641" t="str">
            <v>No</v>
          </cell>
          <cell r="S1641" t="str">
            <v>C49</v>
          </cell>
          <cell r="T1641" t="str">
            <v>SOUTH</v>
          </cell>
          <cell r="U1641" t="str">
            <v>深圳</v>
          </cell>
          <cell r="V1641" t="str">
            <v>SZ 深圳</v>
          </cell>
          <cell r="W1641" t="str">
            <v>JY</v>
          </cell>
          <cell r="X1641" t="str">
            <v>JPY</v>
          </cell>
          <cell r="Y1641">
            <v>9000000</v>
          </cell>
          <cell r="Z1641">
            <v>1</v>
          </cell>
          <cell r="AA1641">
            <v>9000000</v>
          </cell>
          <cell r="AB1641">
            <v>7.0999999999999994E-2</v>
          </cell>
          <cell r="AC1641">
            <v>639000</v>
          </cell>
          <cell r="AD1641">
            <v>76680</v>
          </cell>
          <cell r="AE1641">
            <v>0.12</v>
          </cell>
          <cell r="AF1641">
            <v>44496</v>
          </cell>
          <cell r="AG1641" t="str">
            <v>CIF HK</v>
          </cell>
          <cell r="AK1641">
            <v>0.1</v>
          </cell>
          <cell r="AL1641">
            <v>900000</v>
          </cell>
          <cell r="AM1641">
            <v>44503</v>
          </cell>
          <cell r="AN1641" t="str">
            <v>Yes</v>
          </cell>
          <cell r="AO1641">
            <v>0.9</v>
          </cell>
          <cell r="AP1641">
            <v>8100000</v>
          </cell>
          <cell r="AQ1641">
            <v>44651</v>
          </cell>
          <cell r="AR1641">
            <v>44651</v>
          </cell>
          <cell r="AS1641">
            <v>0</v>
          </cell>
          <cell r="AT1641">
            <v>0</v>
          </cell>
          <cell r="AX1641" t="str">
            <v>Yes</v>
          </cell>
          <cell r="AZ1641" t="str">
            <v>Y</v>
          </cell>
          <cell r="BA1641" t="str">
            <v>Yes</v>
          </cell>
        </row>
        <row r="1642">
          <cell r="A1642" t="str">
            <v>NOV 21</v>
          </cell>
          <cell r="B1642">
            <v>1492</v>
          </cell>
          <cell r="C1642" t="str">
            <v>C49SZX20210194SQ</v>
          </cell>
          <cell r="D1642" t="str">
            <v>旭协（End user 驰电）</v>
          </cell>
          <cell r="E1642" t="str">
            <v>YSM10</v>
          </cell>
          <cell r="I1642" t="str">
            <v>R-&gt;L</v>
          </cell>
          <cell r="J1642" t="str">
            <v>MVC</v>
          </cell>
          <cell r="K1642">
            <v>1</v>
          </cell>
          <cell r="N1642">
            <v>44662</v>
          </cell>
          <cell r="O1642">
            <v>11116724</v>
          </cell>
          <cell r="P1642">
            <v>9346000</v>
          </cell>
          <cell r="Q1642">
            <v>44671</v>
          </cell>
          <cell r="R1642" t="str">
            <v>Yes</v>
          </cell>
          <cell r="S1642" t="str">
            <v>C49</v>
          </cell>
          <cell r="T1642" t="str">
            <v>SOUTH</v>
          </cell>
          <cell r="U1642" t="str">
            <v>深圳</v>
          </cell>
          <cell r="V1642" t="str">
            <v>SZ 深圳</v>
          </cell>
          <cell r="W1642" t="str">
            <v>SQ</v>
          </cell>
          <cell r="X1642" t="str">
            <v>JPY</v>
          </cell>
          <cell r="Y1642">
            <v>9346000</v>
          </cell>
          <cell r="Z1642">
            <v>1</v>
          </cell>
          <cell r="AA1642">
            <v>9346000</v>
          </cell>
          <cell r="AB1642">
            <v>7.0000000000000007E-2</v>
          </cell>
          <cell r="AC1642">
            <v>654220.00000000012</v>
          </cell>
          <cell r="AD1642">
            <v>78506.400000000009</v>
          </cell>
          <cell r="AE1642">
            <v>0.12</v>
          </cell>
          <cell r="AF1642">
            <v>44499</v>
          </cell>
          <cell r="AG1642" t="str">
            <v>DAPSZ</v>
          </cell>
          <cell r="AK1642">
            <v>0.3</v>
          </cell>
          <cell r="AL1642">
            <v>2803800</v>
          </cell>
          <cell r="AM1642">
            <v>44509</v>
          </cell>
          <cell r="AN1642" t="str">
            <v>Yes</v>
          </cell>
          <cell r="AO1642">
            <v>0.7</v>
          </cell>
          <cell r="AP1642">
            <v>6542200</v>
          </cell>
          <cell r="AQ1642">
            <v>44509</v>
          </cell>
          <cell r="AR1642">
            <v>44509</v>
          </cell>
          <cell r="AS1642">
            <v>0</v>
          </cell>
          <cell r="AT1642">
            <v>0</v>
          </cell>
          <cell r="AX1642" t="str">
            <v>Yes</v>
          </cell>
          <cell r="AZ1642" t="str">
            <v>Y</v>
          </cell>
          <cell r="BA1642" t="str">
            <v>Yes</v>
          </cell>
        </row>
        <row r="1643">
          <cell r="A1643" t="str">
            <v>NOV 21</v>
          </cell>
          <cell r="B1643">
            <v>1493</v>
          </cell>
          <cell r="C1643">
            <v>4300001502</v>
          </cell>
          <cell r="D1643" t="str">
            <v>广州数控</v>
          </cell>
          <cell r="E1643" t="str">
            <v>Heller 1809MK5</v>
          </cell>
          <cell r="I1643" t="str">
            <v>L-&gt;R</v>
          </cell>
          <cell r="J1643" t="str">
            <v>No</v>
          </cell>
          <cell r="K1643">
            <v>1</v>
          </cell>
          <cell r="L1643" t="str">
            <v>28L104069</v>
          </cell>
          <cell r="M1643">
            <v>44557</v>
          </cell>
          <cell r="N1643">
            <v>44557</v>
          </cell>
          <cell r="O1643">
            <v>11101320</v>
          </cell>
          <cell r="P1643">
            <v>350000</v>
          </cell>
          <cell r="Q1643">
            <v>44557</v>
          </cell>
          <cell r="R1643" t="str">
            <v>No</v>
          </cell>
          <cell r="S1643" t="str">
            <v>C28</v>
          </cell>
          <cell r="T1643" t="str">
            <v>SOUTH</v>
          </cell>
          <cell r="U1643" t="str">
            <v>深圳</v>
          </cell>
          <cell r="V1643" t="str">
            <v>SZ 深圳</v>
          </cell>
          <cell r="W1643" t="str">
            <v>KC</v>
          </cell>
          <cell r="X1643" t="str">
            <v>RMB</v>
          </cell>
          <cell r="Y1643">
            <v>350000</v>
          </cell>
          <cell r="Z1643">
            <v>1.1299999999999999</v>
          </cell>
          <cell r="AA1643">
            <v>350000</v>
          </cell>
          <cell r="AB1643">
            <v>1.21</v>
          </cell>
          <cell r="AC1643">
            <v>374778.76106194692</v>
          </cell>
          <cell r="AD1643">
            <v>44973.451327433628</v>
          </cell>
          <cell r="AE1643">
            <v>0.12</v>
          </cell>
          <cell r="AF1643">
            <v>44426</v>
          </cell>
          <cell r="AG1643" t="str">
            <v>含税到厂</v>
          </cell>
          <cell r="AK1643">
            <v>0.3</v>
          </cell>
          <cell r="AL1643">
            <v>105000</v>
          </cell>
          <cell r="AM1643">
            <v>44505</v>
          </cell>
          <cell r="AN1643" t="str">
            <v>Yes</v>
          </cell>
          <cell r="AO1643">
            <v>0.65</v>
          </cell>
          <cell r="AP1643">
            <v>227500</v>
          </cell>
          <cell r="AQ1643">
            <v>44540</v>
          </cell>
          <cell r="AR1643">
            <v>44540</v>
          </cell>
          <cell r="AS1643">
            <v>0.05</v>
          </cell>
          <cell r="AT1643">
            <v>17500</v>
          </cell>
          <cell r="AU1643">
            <v>44629</v>
          </cell>
          <cell r="AV1643">
            <v>44629</v>
          </cell>
          <cell r="AX1643" t="str">
            <v>Yes</v>
          </cell>
          <cell r="AZ1643" t="str">
            <v>Y</v>
          </cell>
          <cell r="BA1643" t="str">
            <v>Yes</v>
          </cell>
        </row>
        <row r="1644">
          <cell r="A1644" t="str">
            <v>NOV 21</v>
          </cell>
          <cell r="B1644">
            <v>1494</v>
          </cell>
          <cell r="C1644">
            <v>4300001502</v>
          </cell>
          <cell r="D1644" t="str">
            <v>广州数控</v>
          </cell>
          <cell r="E1644" t="str">
            <v>Heller 1809MK5</v>
          </cell>
          <cell r="I1644" t="str">
            <v>L-&gt;R</v>
          </cell>
          <cell r="J1644" t="str">
            <v>No</v>
          </cell>
          <cell r="K1644">
            <v>1</v>
          </cell>
          <cell r="L1644" t="str">
            <v>28L104069</v>
          </cell>
          <cell r="M1644">
            <v>44557</v>
          </cell>
          <cell r="N1644">
            <v>44557</v>
          </cell>
          <cell r="O1644">
            <v>11101320</v>
          </cell>
          <cell r="P1644">
            <v>350000</v>
          </cell>
          <cell r="Q1644">
            <v>44557</v>
          </cell>
          <cell r="R1644" t="str">
            <v>No</v>
          </cell>
          <cell r="S1644" t="str">
            <v>C28</v>
          </cell>
          <cell r="T1644" t="str">
            <v>SOUTH</v>
          </cell>
          <cell r="U1644" t="str">
            <v>深圳</v>
          </cell>
          <cell r="V1644" t="str">
            <v>SZ 深圳</v>
          </cell>
          <cell r="W1644" t="str">
            <v>KC</v>
          </cell>
          <cell r="X1644" t="str">
            <v>RMB</v>
          </cell>
          <cell r="Y1644">
            <v>350000</v>
          </cell>
          <cell r="Z1644">
            <v>1.1299999999999999</v>
          </cell>
          <cell r="AA1644">
            <v>350000</v>
          </cell>
          <cell r="AB1644">
            <v>1.21</v>
          </cell>
          <cell r="AC1644">
            <v>374778.76106194692</v>
          </cell>
          <cell r="AD1644">
            <v>44973.451327433628</v>
          </cell>
          <cell r="AE1644">
            <v>0.12</v>
          </cell>
          <cell r="AF1644">
            <v>44426</v>
          </cell>
          <cell r="AG1644" t="str">
            <v>含税到厂</v>
          </cell>
          <cell r="AK1644">
            <v>0.3</v>
          </cell>
          <cell r="AL1644">
            <v>105000</v>
          </cell>
          <cell r="AM1644">
            <v>44505</v>
          </cell>
          <cell r="AN1644" t="str">
            <v>Yes</v>
          </cell>
          <cell r="AO1644">
            <v>0.65</v>
          </cell>
          <cell r="AP1644">
            <v>227500</v>
          </cell>
          <cell r="AQ1644">
            <v>44540</v>
          </cell>
          <cell r="AR1644">
            <v>44540</v>
          </cell>
          <cell r="AS1644">
            <v>0.05</v>
          </cell>
          <cell r="AT1644">
            <v>17500</v>
          </cell>
          <cell r="AU1644">
            <v>44629</v>
          </cell>
          <cell r="AV1644">
            <v>44629</v>
          </cell>
          <cell r="AX1644" t="str">
            <v>Yes</v>
          </cell>
          <cell r="AZ1644" t="str">
            <v>Y</v>
          </cell>
          <cell r="BA1644" t="str">
            <v>Yes</v>
          </cell>
        </row>
        <row r="1645">
          <cell r="A1645" t="str">
            <v>NOV 21</v>
          </cell>
          <cell r="B1645">
            <v>1495</v>
          </cell>
          <cell r="C1645" t="str">
            <v>C49SZX20210199R1SX</v>
          </cell>
          <cell r="D1645" t="str">
            <v>湖北奕宏</v>
          </cell>
          <cell r="E1645" t="str">
            <v>YSM10</v>
          </cell>
          <cell r="I1645" t="str">
            <v>L-&gt;R</v>
          </cell>
          <cell r="J1645" t="str">
            <v>MVC+ATS15</v>
          </cell>
          <cell r="K1645">
            <v>1</v>
          </cell>
          <cell r="N1645">
            <v>44530</v>
          </cell>
          <cell r="O1645">
            <v>11100509</v>
          </cell>
          <cell r="P1645">
            <v>868670</v>
          </cell>
          <cell r="Q1645">
            <v>44558</v>
          </cell>
          <cell r="R1645" t="str">
            <v>No</v>
          </cell>
          <cell r="S1645" t="str">
            <v>C49</v>
          </cell>
          <cell r="T1645" t="str">
            <v>SOUTH</v>
          </cell>
          <cell r="U1645" t="str">
            <v>深圳</v>
          </cell>
          <cell r="V1645" t="str">
            <v>SZ 深圳</v>
          </cell>
          <cell r="W1645" t="str">
            <v>SX</v>
          </cell>
          <cell r="X1645" t="str">
            <v>RMB</v>
          </cell>
          <cell r="Y1645">
            <v>868670</v>
          </cell>
          <cell r="Z1645">
            <v>1.1299999999999999</v>
          </cell>
          <cell r="AA1645">
            <v>868670</v>
          </cell>
          <cell r="AB1645">
            <v>1.21</v>
          </cell>
          <cell r="AC1645">
            <v>930168.76106194698</v>
          </cell>
          <cell r="AD1645">
            <v>111620.25132743364</v>
          </cell>
          <cell r="AE1645">
            <v>0.12</v>
          </cell>
          <cell r="AF1645">
            <v>44497</v>
          </cell>
          <cell r="AG1645" t="str">
            <v>DDP HB</v>
          </cell>
          <cell r="AK1645">
            <v>0.3</v>
          </cell>
          <cell r="AL1645">
            <v>260601</v>
          </cell>
          <cell r="AM1645">
            <v>44515</v>
          </cell>
          <cell r="AN1645" t="str">
            <v>Yes</v>
          </cell>
          <cell r="AO1645">
            <v>0.7</v>
          </cell>
          <cell r="AP1645">
            <v>608069</v>
          </cell>
          <cell r="AQ1645">
            <v>44525</v>
          </cell>
          <cell r="AR1645">
            <v>44525</v>
          </cell>
          <cell r="AS1645">
            <v>0</v>
          </cell>
          <cell r="AT1645">
            <v>0</v>
          </cell>
          <cell r="AX1645" t="str">
            <v>Yes</v>
          </cell>
          <cell r="AZ1645" t="str">
            <v>Y</v>
          </cell>
          <cell r="BA1645" t="str">
            <v>Yes</v>
          </cell>
        </row>
        <row r="1646">
          <cell r="A1646" t="str">
            <v>NOV 21</v>
          </cell>
          <cell r="B1646">
            <v>1496</v>
          </cell>
          <cell r="C1646" t="str">
            <v>C49SZX20210199R1SX</v>
          </cell>
          <cell r="D1646" t="str">
            <v>湖北奕宏</v>
          </cell>
          <cell r="E1646" t="str">
            <v>YSM10</v>
          </cell>
          <cell r="I1646" t="str">
            <v>L-&gt;R</v>
          </cell>
          <cell r="J1646" t="str">
            <v>MVC+ATS15</v>
          </cell>
          <cell r="K1646">
            <v>1</v>
          </cell>
          <cell r="N1646">
            <v>44530</v>
          </cell>
          <cell r="O1646">
            <v>11100509</v>
          </cell>
          <cell r="P1646">
            <v>868670</v>
          </cell>
          <cell r="Q1646">
            <v>44558</v>
          </cell>
          <cell r="R1646" t="str">
            <v>No</v>
          </cell>
          <cell r="S1646" t="str">
            <v>C49</v>
          </cell>
          <cell r="T1646" t="str">
            <v>SOUTH</v>
          </cell>
          <cell r="U1646" t="str">
            <v>深圳</v>
          </cell>
          <cell r="V1646" t="str">
            <v>SZ 深圳</v>
          </cell>
          <cell r="W1646" t="str">
            <v>SX</v>
          </cell>
          <cell r="X1646" t="str">
            <v>RMB</v>
          </cell>
          <cell r="Y1646">
            <v>868670</v>
          </cell>
          <cell r="Z1646">
            <v>1.1299999999999999</v>
          </cell>
          <cell r="AA1646">
            <v>868670</v>
          </cell>
          <cell r="AB1646">
            <v>1.21</v>
          </cell>
          <cell r="AC1646">
            <v>930168.76106194698</v>
          </cell>
          <cell r="AD1646">
            <v>111620.25132743364</v>
          </cell>
          <cell r="AE1646">
            <v>0.12</v>
          </cell>
          <cell r="AF1646">
            <v>44497</v>
          </cell>
          <cell r="AG1646" t="str">
            <v>DDP HB</v>
          </cell>
          <cell r="AK1646">
            <v>0.3</v>
          </cell>
          <cell r="AL1646">
            <v>260601</v>
          </cell>
          <cell r="AM1646">
            <v>44515</v>
          </cell>
          <cell r="AN1646" t="str">
            <v>Yes</v>
          </cell>
          <cell r="AO1646">
            <v>0.7</v>
          </cell>
          <cell r="AP1646">
            <v>608069</v>
          </cell>
          <cell r="AQ1646">
            <v>44525</v>
          </cell>
          <cell r="AR1646">
            <v>44525</v>
          </cell>
          <cell r="AS1646">
            <v>0</v>
          </cell>
          <cell r="AT1646">
            <v>0</v>
          </cell>
          <cell r="AX1646" t="str">
            <v>Yes</v>
          </cell>
          <cell r="AZ1646" t="str">
            <v>Y</v>
          </cell>
          <cell r="BA1646" t="str">
            <v>Yes</v>
          </cell>
        </row>
        <row r="1647">
          <cell r="A1647" t="str">
            <v>NOV 21</v>
          </cell>
          <cell r="B1647">
            <v>1497</v>
          </cell>
          <cell r="C1647" t="str">
            <v>C49SZX20210203EC</v>
          </cell>
          <cell r="D1647" t="str">
            <v>领德创</v>
          </cell>
          <cell r="E1647" t="str">
            <v>YSM20R-2</v>
          </cell>
          <cell r="I1647" t="str">
            <v>L-&gt;R</v>
          </cell>
          <cell r="J1647" t="str">
            <v>No</v>
          </cell>
          <cell r="K1647">
            <v>1</v>
          </cell>
          <cell r="N1647">
            <v>44616</v>
          </cell>
          <cell r="O1647">
            <v>11116702</v>
          </cell>
          <cell r="P1647">
            <v>14500000</v>
          </cell>
          <cell r="Q1647">
            <v>44615</v>
          </cell>
          <cell r="R1647" t="str">
            <v>No</v>
          </cell>
          <cell r="S1647" t="str">
            <v>C49</v>
          </cell>
          <cell r="T1647" t="str">
            <v>SOUTH</v>
          </cell>
          <cell r="U1647" t="str">
            <v>深圳</v>
          </cell>
          <cell r="V1647" t="str">
            <v>SZ 深圳</v>
          </cell>
          <cell r="W1647" t="str">
            <v>EC</v>
          </cell>
          <cell r="X1647" t="str">
            <v>JPY</v>
          </cell>
          <cell r="Y1647">
            <v>14500000</v>
          </cell>
          <cell r="Z1647">
            <v>1</v>
          </cell>
          <cell r="AA1647">
            <v>14500000</v>
          </cell>
          <cell r="AB1647">
            <v>7.0000000000000007E-2</v>
          </cell>
          <cell r="AC1647">
            <v>1015000.0000000001</v>
          </cell>
          <cell r="AD1647">
            <v>121800.00000000001</v>
          </cell>
          <cell r="AE1647">
            <v>0.12</v>
          </cell>
          <cell r="AF1647">
            <v>44511</v>
          </cell>
          <cell r="AG1647" t="str">
            <v>DAP SZ</v>
          </cell>
          <cell r="AK1647">
            <v>0.1</v>
          </cell>
          <cell r="AL1647">
            <v>1450000</v>
          </cell>
          <cell r="AM1647">
            <v>44516</v>
          </cell>
          <cell r="AN1647" t="str">
            <v>Yes</v>
          </cell>
          <cell r="AO1647">
            <v>0.9</v>
          </cell>
          <cell r="AP1647">
            <v>13050000</v>
          </cell>
          <cell r="AQ1647">
            <v>44610</v>
          </cell>
          <cell r="AR1647">
            <v>44610</v>
          </cell>
          <cell r="AS1647">
            <v>0</v>
          </cell>
          <cell r="AT1647">
            <v>0</v>
          </cell>
          <cell r="AX1647" t="str">
            <v>Yes</v>
          </cell>
          <cell r="AZ1647" t="str">
            <v>Y</v>
          </cell>
          <cell r="BA1647" t="str">
            <v>Yes</v>
          </cell>
        </row>
        <row r="1648">
          <cell r="A1648" t="str">
            <v>NOV 21</v>
          </cell>
          <cell r="B1648">
            <v>1498</v>
          </cell>
          <cell r="C1648" t="str">
            <v>C49SZX20210203EC</v>
          </cell>
          <cell r="D1648" t="str">
            <v>领德创</v>
          </cell>
          <cell r="E1648" t="str">
            <v>YSM20R-2</v>
          </cell>
          <cell r="I1648" t="str">
            <v>L-&gt;R</v>
          </cell>
          <cell r="J1648" t="str">
            <v>No</v>
          </cell>
          <cell r="K1648">
            <v>1</v>
          </cell>
          <cell r="N1648">
            <v>44616</v>
          </cell>
          <cell r="O1648">
            <v>11116702</v>
          </cell>
          <cell r="P1648">
            <v>14500000</v>
          </cell>
          <cell r="Q1648">
            <v>44615</v>
          </cell>
          <cell r="R1648" t="str">
            <v>No</v>
          </cell>
          <cell r="S1648" t="str">
            <v>C49</v>
          </cell>
          <cell r="T1648" t="str">
            <v>SOUTH</v>
          </cell>
          <cell r="U1648" t="str">
            <v>深圳</v>
          </cell>
          <cell r="V1648" t="str">
            <v>SZ 深圳</v>
          </cell>
          <cell r="W1648" t="str">
            <v>EC</v>
          </cell>
          <cell r="X1648" t="str">
            <v>JPY</v>
          </cell>
          <cell r="Y1648">
            <v>14500000</v>
          </cell>
          <cell r="Z1648">
            <v>1</v>
          </cell>
          <cell r="AA1648">
            <v>14500000</v>
          </cell>
          <cell r="AB1648">
            <v>7.0000000000000007E-2</v>
          </cell>
          <cell r="AC1648">
            <v>1015000.0000000001</v>
          </cell>
          <cell r="AD1648">
            <v>121800.00000000001</v>
          </cell>
          <cell r="AE1648">
            <v>0.12</v>
          </cell>
          <cell r="AF1648">
            <v>44511</v>
          </cell>
          <cell r="AG1648" t="str">
            <v>DAP SZ</v>
          </cell>
          <cell r="AK1648">
            <v>0.1</v>
          </cell>
          <cell r="AL1648">
            <v>1450000</v>
          </cell>
          <cell r="AM1648">
            <v>44516</v>
          </cell>
          <cell r="AN1648" t="str">
            <v>Yes</v>
          </cell>
          <cell r="AO1648">
            <v>0.9</v>
          </cell>
          <cell r="AP1648">
            <v>13050000</v>
          </cell>
          <cell r="AQ1648">
            <v>44610</v>
          </cell>
          <cell r="AR1648">
            <v>44610</v>
          </cell>
          <cell r="AS1648">
            <v>0</v>
          </cell>
          <cell r="AT1648">
            <v>0</v>
          </cell>
          <cell r="AX1648" t="str">
            <v>Yes</v>
          </cell>
          <cell r="AZ1648" t="str">
            <v>Y</v>
          </cell>
          <cell r="BA1648" t="str">
            <v>Yes</v>
          </cell>
        </row>
        <row r="1649">
          <cell r="A1649" t="str">
            <v>NOV 21</v>
          </cell>
          <cell r="B1649">
            <v>1499</v>
          </cell>
          <cell r="C1649" t="str">
            <v>C49SZX20210203EC</v>
          </cell>
          <cell r="D1649" t="str">
            <v>领德创</v>
          </cell>
          <cell r="E1649" t="str">
            <v>YSM10</v>
          </cell>
          <cell r="I1649" t="str">
            <v>L-&gt;R</v>
          </cell>
          <cell r="J1649" t="str">
            <v>MVC+ATS15</v>
          </cell>
          <cell r="K1649">
            <v>1</v>
          </cell>
          <cell r="N1649">
            <v>44616</v>
          </cell>
          <cell r="O1649">
            <v>11116702</v>
          </cell>
          <cell r="P1649">
            <v>10000000</v>
          </cell>
          <cell r="Q1649">
            <v>44615</v>
          </cell>
          <cell r="R1649" t="str">
            <v>No</v>
          </cell>
          <cell r="S1649" t="str">
            <v>C49</v>
          </cell>
          <cell r="T1649" t="str">
            <v>SOUTH</v>
          </cell>
          <cell r="U1649" t="str">
            <v>深圳</v>
          </cell>
          <cell r="V1649" t="str">
            <v>SZ 深圳</v>
          </cell>
          <cell r="W1649" t="str">
            <v>EC</v>
          </cell>
          <cell r="X1649" t="str">
            <v>JPY</v>
          </cell>
          <cell r="Y1649">
            <v>10000000</v>
          </cell>
          <cell r="Z1649">
            <v>1</v>
          </cell>
          <cell r="AA1649">
            <v>10000000</v>
          </cell>
          <cell r="AB1649">
            <v>7.0000000000000007E-2</v>
          </cell>
          <cell r="AC1649">
            <v>700000.00000000012</v>
          </cell>
          <cell r="AD1649">
            <v>84000.000000000015</v>
          </cell>
          <cell r="AE1649">
            <v>0.12</v>
          </cell>
          <cell r="AF1649">
            <v>44511</v>
          </cell>
          <cell r="AG1649" t="str">
            <v>DAP SZ</v>
          </cell>
          <cell r="AK1649">
            <v>0.1</v>
          </cell>
          <cell r="AL1649">
            <v>1000000</v>
          </cell>
          <cell r="AM1649">
            <v>44516</v>
          </cell>
          <cell r="AN1649" t="str">
            <v>Yes</v>
          </cell>
          <cell r="AO1649">
            <v>0.9</v>
          </cell>
          <cell r="AP1649">
            <v>9000000</v>
          </cell>
          <cell r="AQ1649">
            <v>44610</v>
          </cell>
          <cell r="AR1649">
            <v>44610</v>
          </cell>
          <cell r="AS1649">
            <v>0</v>
          </cell>
          <cell r="AT1649">
            <v>0</v>
          </cell>
          <cell r="AX1649" t="str">
            <v>Yes</v>
          </cell>
          <cell r="AZ1649" t="str">
            <v>Y</v>
          </cell>
          <cell r="BA1649" t="str">
            <v>Yes</v>
          </cell>
        </row>
        <row r="1650">
          <cell r="A1650" t="str">
            <v>NOV 21</v>
          </cell>
          <cell r="B1650">
            <v>1500</v>
          </cell>
          <cell r="C1650" t="str">
            <v>C28HKG2021055KC</v>
          </cell>
          <cell r="D1650" t="str">
            <v>晶光电业（Crystalite)</v>
          </cell>
          <cell r="E1650" t="str">
            <v>Rifu CM350</v>
          </cell>
          <cell r="I1650" t="str">
            <v>L-&gt;R</v>
          </cell>
          <cell r="J1650" t="str">
            <v>No</v>
          </cell>
          <cell r="K1650">
            <v>1</v>
          </cell>
          <cell r="L1650" t="str">
            <v>B28110661</v>
          </cell>
          <cell r="M1650">
            <v>44559</v>
          </cell>
          <cell r="N1650">
            <v>44559</v>
          </cell>
          <cell r="O1650">
            <v>11116681</v>
          </cell>
          <cell r="P1650">
            <v>282000</v>
          </cell>
          <cell r="Q1650">
            <v>44559</v>
          </cell>
          <cell r="R1650" t="str">
            <v>No</v>
          </cell>
          <cell r="S1650" t="str">
            <v>C28</v>
          </cell>
          <cell r="T1650" t="str">
            <v>SOUTH</v>
          </cell>
          <cell r="U1650" t="str">
            <v>香港</v>
          </cell>
          <cell r="V1650" t="str">
            <v>HK 香港</v>
          </cell>
          <cell r="W1650" t="str">
            <v>KC</v>
          </cell>
          <cell r="X1650" t="str">
            <v>HKD</v>
          </cell>
          <cell r="Y1650">
            <v>282000</v>
          </cell>
          <cell r="Z1650">
            <v>1</v>
          </cell>
          <cell r="AA1650">
            <v>282000</v>
          </cell>
          <cell r="AB1650">
            <v>1</v>
          </cell>
          <cell r="AC1650">
            <v>282000</v>
          </cell>
          <cell r="AD1650">
            <v>33840</v>
          </cell>
          <cell r="AE1650">
            <v>0.12</v>
          </cell>
          <cell r="AF1650">
            <v>44488</v>
          </cell>
          <cell r="AG1650" t="str">
            <v>CIF HK</v>
          </cell>
          <cell r="AK1650">
            <v>0.3</v>
          </cell>
          <cell r="AL1650">
            <v>84600</v>
          </cell>
          <cell r="AM1650">
            <v>44494</v>
          </cell>
          <cell r="AN1650" t="str">
            <v>Yes</v>
          </cell>
          <cell r="AO1650">
            <v>0.7</v>
          </cell>
          <cell r="AP1650">
            <v>197400</v>
          </cell>
          <cell r="AQ1650">
            <v>44552</v>
          </cell>
          <cell r="AR1650">
            <v>44552</v>
          </cell>
          <cell r="AS1650">
            <v>0</v>
          </cell>
          <cell r="AT1650">
            <v>0</v>
          </cell>
        </row>
        <row r="1651">
          <cell r="A1651" t="str">
            <v>NOV 21</v>
          </cell>
          <cell r="B1651">
            <v>1501</v>
          </cell>
          <cell r="C1651" t="str">
            <v>C49SZX20210204SS</v>
          </cell>
          <cell r="D1651" t="str">
            <v>嘉力达</v>
          </cell>
          <cell r="E1651" t="str">
            <v>YSM20R-2</v>
          </cell>
          <cell r="I1651" t="str">
            <v>L-&gt;R</v>
          </cell>
          <cell r="J1651" t="str">
            <v>No</v>
          </cell>
          <cell r="K1651">
            <v>1</v>
          </cell>
          <cell r="N1651">
            <v>44543</v>
          </cell>
          <cell r="O1651">
            <v>11100505</v>
          </cell>
          <cell r="P1651">
            <v>874688</v>
          </cell>
          <cell r="Q1651">
            <v>44545</v>
          </cell>
          <cell r="R1651" t="str">
            <v>Yes</v>
          </cell>
          <cell r="S1651" t="str">
            <v>C49</v>
          </cell>
          <cell r="T1651" t="str">
            <v>SOUTH</v>
          </cell>
          <cell r="U1651" t="str">
            <v>深圳</v>
          </cell>
          <cell r="V1651" t="str">
            <v>SZ 深圳</v>
          </cell>
          <cell r="W1651" t="str">
            <v>SS</v>
          </cell>
          <cell r="X1651" t="str">
            <v>RMB</v>
          </cell>
          <cell r="Y1651">
            <v>874688</v>
          </cell>
          <cell r="Z1651">
            <v>1.1299999999999999</v>
          </cell>
          <cell r="AA1651">
            <v>874688</v>
          </cell>
          <cell r="AB1651">
            <v>1.21</v>
          </cell>
          <cell r="AC1651">
            <v>936612.81415929203</v>
          </cell>
          <cell r="AD1651">
            <v>112393.53769911504</v>
          </cell>
          <cell r="AE1651">
            <v>0.12</v>
          </cell>
          <cell r="AF1651">
            <v>44513</v>
          </cell>
          <cell r="AG1651" t="str">
            <v>DDP HZ</v>
          </cell>
          <cell r="AK1651">
            <v>1</v>
          </cell>
          <cell r="AL1651">
            <v>874688</v>
          </cell>
          <cell r="AM1651">
            <v>44538</v>
          </cell>
          <cell r="AN1651" t="str">
            <v>Yes</v>
          </cell>
          <cell r="AO1651">
            <v>0</v>
          </cell>
          <cell r="AP1651">
            <v>0</v>
          </cell>
          <cell r="AS1651">
            <v>0</v>
          </cell>
          <cell r="AT1651">
            <v>0</v>
          </cell>
          <cell r="AX1651" t="str">
            <v>Yes</v>
          </cell>
          <cell r="AZ1651" t="str">
            <v>Y</v>
          </cell>
          <cell r="BA1651" t="str">
            <v>Yes</v>
          </cell>
        </row>
        <row r="1652">
          <cell r="A1652" t="str">
            <v>NOV 21</v>
          </cell>
          <cell r="B1652">
            <v>1502</v>
          </cell>
          <cell r="C1652" t="str">
            <v>C49SZX20210205SS</v>
          </cell>
          <cell r="D1652" t="str">
            <v>嘉力达</v>
          </cell>
          <cell r="E1652" t="str">
            <v>YSM10</v>
          </cell>
          <cell r="I1652" t="str">
            <v>L-&gt;R</v>
          </cell>
          <cell r="J1652" t="str">
            <v>MVC</v>
          </cell>
          <cell r="K1652">
            <v>1</v>
          </cell>
          <cell r="N1652">
            <v>44645</v>
          </cell>
          <cell r="O1652">
            <v>11116718</v>
          </cell>
          <cell r="P1652">
            <v>7020000</v>
          </cell>
          <cell r="Q1652">
            <v>44648</v>
          </cell>
          <cell r="R1652" t="str">
            <v>Yes</v>
          </cell>
          <cell r="S1652" t="str">
            <v>C49</v>
          </cell>
          <cell r="T1652" t="str">
            <v>SOUTH</v>
          </cell>
          <cell r="U1652" t="str">
            <v>深圳</v>
          </cell>
          <cell r="V1652" t="str">
            <v>SZ 深圳</v>
          </cell>
          <cell r="W1652" t="str">
            <v>SS</v>
          </cell>
          <cell r="X1652" t="str">
            <v>JPY</v>
          </cell>
          <cell r="Y1652">
            <v>7020000</v>
          </cell>
          <cell r="Z1652">
            <v>1</v>
          </cell>
          <cell r="AA1652">
            <v>7020000</v>
          </cell>
          <cell r="AB1652">
            <v>7.0000000000000007E-2</v>
          </cell>
          <cell r="AC1652">
            <v>491400.00000000006</v>
          </cell>
          <cell r="AD1652">
            <v>58968.000000000007</v>
          </cell>
          <cell r="AE1652">
            <v>0.12</v>
          </cell>
          <cell r="AF1652">
            <v>44513</v>
          </cell>
          <cell r="AG1652" t="str">
            <v>DAP HZ</v>
          </cell>
          <cell r="AI1652">
            <v>20000</v>
          </cell>
          <cell r="AJ1652">
            <v>44581</v>
          </cell>
          <cell r="AK1652">
            <v>0.1</v>
          </cell>
          <cell r="AL1652">
            <v>702000</v>
          </cell>
          <cell r="AM1652">
            <v>44631</v>
          </cell>
          <cell r="AN1652" t="str">
            <v>Yes</v>
          </cell>
          <cell r="AO1652">
            <v>0.9</v>
          </cell>
          <cell r="AP1652">
            <v>6318000</v>
          </cell>
          <cell r="AQ1652">
            <v>44631</v>
          </cell>
          <cell r="AR1652">
            <v>44631</v>
          </cell>
          <cell r="AS1652">
            <v>0</v>
          </cell>
          <cell r="AT1652">
            <v>0</v>
          </cell>
          <cell r="AX1652" t="str">
            <v>Yes</v>
          </cell>
          <cell r="AZ1652" t="str">
            <v>Y</v>
          </cell>
          <cell r="BA1652" t="str">
            <v>Yes</v>
          </cell>
        </row>
        <row r="1653">
          <cell r="A1653" t="str">
            <v>JAN 22</v>
          </cell>
          <cell r="B1653">
            <v>1503</v>
          </cell>
          <cell r="C1653" t="str">
            <v>C49SZX20220007AY</v>
          </cell>
          <cell r="D1653" t="str">
            <v>易通</v>
          </cell>
          <cell r="E1653" t="str">
            <v>YSM20R-2</v>
          </cell>
          <cell r="F1653"/>
          <cell r="G1653"/>
          <cell r="H1653"/>
          <cell r="I1653" t="str">
            <v>R-&gt;L</v>
          </cell>
          <cell r="J1653" t="str">
            <v>No</v>
          </cell>
          <cell r="K1653">
            <v>1</v>
          </cell>
          <cell r="L1653"/>
          <cell r="M1653"/>
          <cell r="N1653"/>
          <cell r="O1653"/>
          <cell r="P1653"/>
          <cell r="Q1653"/>
          <cell r="R1653" t="str">
            <v>Yes</v>
          </cell>
          <cell r="S1653" t="str">
            <v>C49</v>
          </cell>
          <cell r="T1653" t="str">
            <v>SOUTH</v>
          </cell>
          <cell r="U1653" t="str">
            <v>深圳</v>
          </cell>
          <cell r="V1653" t="str">
            <v>SZ 深圳</v>
          </cell>
          <cell r="W1653" t="str">
            <v>AY</v>
          </cell>
          <cell r="X1653" t="str">
            <v>JPY</v>
          </cell>
          <cell r="Y1653">
            <v>13600000</v>
          </cell>
          <cell r="Z1653">
            <v>1</v>
          </cell>
          <cell r="AA1653">
            <v>13600000</v>
          </cell>
          <cell r="AB1653">
            <v>7.0000000000000007E-2</v>
          </cell>
          <cell r="AC1653">
            <v>952000.00000000012</v>
          </cell>
          <cell r="AD1653">
            <v>114240.00000000001</v>
          </cell>
          <cell r="AE1653">
            <v>0.12</v>
          </cell>
          <cell r="AF1653">
            <v>44575</v>
          </cell>
          <cell r="AG1653" t="str">
            <v>DAP SZ</v>
          </cell>
          <cell r="AH1653"/>
          <cell r="AI1653"/>
          <cell r="AJ1653"/>
          <cell r="AK1653">
            <v>0.1</v>
          </cell>
          <cell r="AL1653">
            <v>1360000</v>
          </cell>
          <cell r="AM1653"/>
          <cell r="AN1653" t="str">
            <v>No</v>
          </cell>
          <cell r="AO1653">
            <v>0.9</v>
          </cell>
          <cell r="AP1653">
            <v>12240000</v>
          </cell>
          <cell r="AQ1653"/>
          <cell r="AR1653"/>
          <cell r="AS1653">
            <v>0</v>
          </cell>
          <cell r="AT1653">
            <v>0</v>
          </cell>
          <cell r="AU1653"/>
          <cell r="AV1653"/>
          <cell r="AW1653"/>
          <cell r="AX1653" t="str">
            <v>Cancel</v>
          </cell>
          <cell r="AY1653"/>
          <cell r="AZ1653"/>
          <cell r="BA1653" t="str">
            <v>Cancel</v>
          </cell>
          <cell r="BB1653" t="str">
            <v>2023-3-31Ken邮件通知</v>
          </cell>
        </row>
        <row r="1654">
          <cell r="A1654" t="str">
            <v>NOV 21</v>
          </cell>
          <cell r="B1654">
            <v>1504</v>
          </cell>
          <cell r="C1654" t="str">
            <v>C49SZX20210103MZ</v>
          </cell>
          <cell r="D1654" t="str">
            <v>河南融创</v>
          </cell>
          <cell r="E1654" t="str">
            <v>YSM20R-2</v>
          </cell>
          <cell r="I1654" t="str">
            <v>L-&gt;R</v>
          </cell>
          <cell r="J1654" t="str">
            <v>No</v>
          </cell>
          <cell r="K1654">
            <v>1</v>
          </cell>
          <cell r="N1654">
            <v>44642</v>
          </cell>
          <cell r="O1654">
            <v>11116709</v>
          </cell>
          <cell r="P1654">
            <v>15000000</v>
          </cell>
          <cell r="Q1654">
            <v>44620</v>
          </cell>
          <cell r="R1654" t="str">
            <v>No</v>
          </cell>
          <cell r="S1654" t="str">
            <v>C49</v>
          </cell>
          <cell r="T1654" t="str">
            <v>SOUTH</v>
          </cell>
          <cell r="U1654" t="str">
            <v>深圳</v>
          </cell>
          <cell r="V1654" t="str">
            <v>HN 河南</v>
          </cell>
          <cell r="W1654" t="str">
            <v>MZ</v>
          </cell>
          <cell r="X1654" t="str">
            <v>JPY</v>
          </cell>
          <cell r="Y1654">
            <v>15000000</v>
          </cell>
          <cell r="Z1654">
            <v>1</v>
          </cell>
          <cell r="AA1654">
            <v>15000000</v>
          </cell>
          <cell r="AB1654">
            <v>7.0000000000000007E-2</v>
          </cell>
          <cell r="AC1654">
            <v>1050000</v>
          </cell>
          <cell r="AD1654">
            <v>126000</v>
          </cell>
          <cell r="AE1654">
            <v>0.12</v>
          </cell>
          <cell r="AF1654">
            <v>44524</v>
          </cell>
          <cell r="AG1654" t="str">
            <v>CIF HK</v>
          </cell>
          <cell r="AK1654">
            <v>0.1</v>
          </cell>
          <cell r="AL1654">
            <v>1500000</v>
          </cell>
          <cell r="AM1654">
            <v>44608</v>
          </cell>
          <cell r="AN1654" t="str">
            <v>Yes</v>
          </cell>
          <cell r="AO1654">
            <v>0.9</v>
          </cell>
          <cell r="AP1654">
            <v>13500000</v>
          </cell>
          <cell r="AQ1654">
            <v>44609</v>
          </cell>
          <cell r="AR1654">
            <v>44609</v>
          </cell>
          <cell r="AS1654">
            <v>0</v>
          </cell>
          <cell r="AT1654">
            <v>0</v>
          </cell>
          <cell r="AX1654" t="str">
            <v>Yes</v>
          </cell>
        </row>
        <row r="1655">
          <cell r="A1655" t="str">
            <v>NOV 21</v>
          </cell>
          <cell r="B1655">
            <v>1505</v>
          </cell>
          <cell r="C1655" t="str">
            <v>C49SZX20210103MZ</v>
          </cell>
          <cell r="D1655" t="str">
            <v>河南融创</v>
          </cell>
          <cell r="E1655" t="str">
            <v>YSM20R-2</v>
          </cell>
          <cell r="I1655" t="str">
            <v>L-&gt;R</v>
          </cell>
          <cell r="J1655" t="str">
            <v>No</v>
          </cell>
          <cell r="K1655">
            <v>1</v>
          </cell>
          <cell r="N1655">
            <v>44701</v>
          </cell>
          <cell r="O1655">
            <v>11116763</v>
          </cell>
          <cell r="P1655">
            <v>15000000</v>
          </cell>
          <cell r="Q1655">
            <v>44712</v>
          </cell>
          <cell r="R1655" t="str">
            <v>No</v>
          </cell>
          <cell r="S1655" t="str">
            <v>C49</v>
          </cell>
          <cell r="T1655" t="str">
            <v>SOUTH</v>
          </cell>
          <cell r="U1655" t="str">
            <v>深圳</v>
          </cell>
          <cell r="V1655" t="str">
            <v>HN 河南</v>
          </cell>
          <cell r="W1655" t="str">
            <v>MZ</v>
          </cell>
          <cell r="X1655" t="str">
            <v>JPY</v>
          </cell>
          <cell r="Y1655">
            <v>15000000</v>
          </cell>
          <cell r="Z1655">
            <v>1</v>
          </cell>
          <cell r="AA1655">
            <v>15000000</v>
          </cell>
          <cell r="AB1655">
            <v>7.0000000000000007E-2</v>
          </cell>
          <cell r="AC1655">
            <v>1050000</v>
          </cell>
          <cell r="AD1655">
            <v>126000</v>
          </cell>
          <cell r="AE1655">
            <v>0.12</v>
          </cell>
          <cell r="AF1655">
            <v>44524</v>
          </cell>
          <cell r="AG1655" t="str">
            <v>CIF HK</v>
          </cell>
          <cell r="AK1655">
            <v>0.1</v>
          </cell>
          <cell r="AL1655">
            <v>1500000</v>
          </cell>
          <cell r="AM1655">
            <v>44608</v>
          </cell>
          <cell r="AN1655" t="str">
            <v>Yes</v>
          </cell>
          <cell r="AO1655">
            <v>0.9</v>
          </cell>
          <cell r="AP1655">
            <v>13500000</v>
          </cell>
          <cell r="AQ1655">
            <v>44697</v>
          </cell>
          <cell r="AR1655">
            <v>44697</v>
          </cell>
          <cell r="AS1655">
            <v>0</v>
          </cell>
          <cell r="AT1655">
            <v>0</v>
          </cell>
          <cell r="AX1655" t="str">
            <v>Yes</v>
          </cell>
        </row>
        <row r="1656">
          <cell r="A1656" t="str">
            <v>NOV 21</v>
          </cell>
          <cell r="B1656">
            <v>1506</v>
          </cell>
          <cell r="C1656" t="str">
            <v>C49SZX20210103MZ</v>
          </cell>
          <cell r="D1656" t="str">
            <v>河南融创</v>
          </cell>
          <cell r="E1656" t="str">
            <v>YSM10</v>
          </cell>
          <cell r="I1656" t="str">
            <v>L-&gt;R</v>
          </cell>
          <cell r="J1656" t="str">
            <v>MVC+ATS15</v>
          </cell>
          <cell r="K1656">
            <v>1</v>
          </cell>
          <cell r="N1656">
            <v>44642</v>
          </cell>
          <cell r="O1656">
            <v>11116709</v>
          </cell>
          <cell r="P1656">
            <v>11000000</v>
          </cell>
          <cell r="Q1656">
            <v>44620</v>
          </cell>
          <cell r="R1656" t="str">
            <v>No</v>
          </cell>
          <cell r="S1656" t="str">
            <v>C49</v>
          </cell>
          <cell r="T1656" t="str">
            <v>SOUTH</v>
          </cell>
          <cell r="U1656" t="str">
            <v>深圳</v>
          </cell>
          <cell r="V1656" t="str">
            <v>HN 河南</v>
          </cell>
          <cell r="W1656" t="str">
            <v>MZ</v>
          </cell>
          <cell r="X1656" t="str">
            <v>JPY</v>
          </cell>
          <cell r="Y1656">
            <v>11000000</v>
          </cell>
          <cell r="Z1656">
            <v>1</v>
          </cell>
          <cell r="AA1656">
            <v>11000000</v>
          </cell>
          <cell r="AB1656">
            <v>7.0000000000000007E-2</v>
          </cell>
          <cell r="AC1656">
            <v>770000.00000000012</v>
          </cell>
          <cell r="AD1656">
            <v>92400.000000000015</v>
          </cell>
          <cell r="AE1656">
            <v>0.12</v>
          </cell>
          <cell r="AF1656">
            <v>44524</v>
          </cell>
          <cell r="AG1656" t="str">
            <v>CIF HK</v>
          </cell>
          <cell r="AK1656">
            <v>0.1</v>
          </cell>
          <cell r="AL1656">
            <v>1100000</v>
          </cell>
          <cell r="AM1656">
            <v>44608</v>
          </cell>
          <cell r="AN1656" t="str">
            <v>Yes</v>
          </cell>
          <cell r="AO1656">
            <v>0.9</v>
          </cell>
          <cell r="AP1656">
            <v>9900000</v>
          </cell>
          <cell r="AQ1656">
            <v>44609</v>
          </cell>
          <cell r="AR1656">
            <v>44609</v>
          </cell>
          <cell r="AS1656">
            <v>0</v>
          </cell>
          <cell r="AT1656">
            <v>0</v>
          </cell>
          <cell r="AX1656" t="str">
            <v>Yes</v>
          </cell>
        </row>
        <row r="1657">
          <cell r="A1657" t="str">
            <v>NOV 21</v>
          </cell>
          <cell r="B1657">
            <v>1507</v>
          </cell>
          <cell r="C1657" t="str">
            <v>C49SZX20210103MZ</v>
          </cell>
          <cell r="D1657" t="str">
            <v>河南融创</v>
          </cell>
          <cell r="E1657" t="str">
            <v>YSM10</v>
          </cell>
          <cell r="I1657" t="str">
            <v>L-&gt;R</v>
          </cell>
          <cell r="J1657" t="str">
            <v>MVC+ATS15</v>
          </cell>
          <cell r="K1657">
            <v>1</v>
          </cell>
          <cell r="N1657">
            <v>44701</v>
          </cell>
          <cell r="O1657">
            <v>11116763</v>
          </cell>
          <cell r="P1657">
            <v>11000000</v>
          </cell>
          <cell r="Q1657">
            <v>44712</v>
          </cell>
          <cell r="R1657" t="str">
            <v>No</v>
          </cell>
          <cell r="S1657" t="str">
            <v>C49</v>
          </cell>
          <cell r="T1657" t="str">
            <v>SOUTH</v>
          </cell>
          <cell r="U1657" t="str">
            <v>深圳</v>
          </cell>
          <cell r="V1657" t="str">
            <v>HN 河南</v>
          </cell>
          <cell r="W1657" t="str">
            <v>MZ</v>
          </cell>
          <cell r="X1657" t="str">
            <v>JPY</v>
          </cell>
          <cell r="Y1657">
            <v>11000000</v>
          </cell>
          <cell r="Z1657">
            <v>1</v>
          </cell>
          <cell r="AA1657">
            <v>11000000</v>
          </cell>
          <cell r="AB1657">
            <v>7.0000000000000007E-2</v>
          </cell>
          <cell r="AC1657">
            <v>770000.00000000012</v>
          </cell>
          <cell r="AD1657">
            <v>92400.000000000015</v>
          </cell>
          <cell r="AE1657">
            <v>0.12</v>
          </cell>
          <cell r="AF1657">
            <v>44524</v>
          </cell>
          <cell r="AG1657" t="str">
            <v>CIF HK</v>
          </cell>
          <cell r="AK1657">
            <v>0.1</v>
          </cell>
          <cell r="AL1657">
            <v>1100000</v>
          </cell>
          <cell r="AM1657">
            <v>44608</v>
          </cell>
          <cell r="AN1657" t="str">
            <v>Yes</v>
          </cell>
          <cell r="AO1657">
            <v>0.9</v>
          </cell>
          <cell r="AP1657">
            <v>9900000</v>
          </cell>
          <cell r="AQ1657">
            <v>44697</v>
          </cell>
          <cell r="AR1657">
            <v>44697</v>
          </cell>
          <cell r="AS1657">
            <v>0</v>
          </cell>
          <cell r="AT1657">
            <v>0</v>
          </cell>
          <cell r="AX1657" t="str">
            <v>Yes</v>
          </cell>
        </row>
        <row r="1658">
          <cell r="A1658" t="str">
            <v>NOV 21</v>
          </cell>
          <cell r="B1658">
            <v>1508</v>
          </cell>
          <cell r="C1658" t="str">
            <v>C49SZX20210207JY</v>
          </cell>
          <cell r="D1658" t="str">
            <v>海凌科达</v>
          </cell>
          <cell r="E1658" t="str">
            <v>YSM10</v>
          </cell>
          <cell r="I1658" t="str">
            <v>L-&gt;R</v>
          </cell>
          <cell r="J1658" t="str">
            <v>No</v>
          </cell>
          <cell r="K1658">
            <v>1</v>
          </cell>
          <cell r="N1658">
            <v>44691</v>
          </cell>
          <cell r="O1658">
            <v>11116747</v>
          </cell>
          <cell r="P1658">
            <v>8100000</v>
          </cell>
          <cell r="Q1658">
            <v>44697</v>
          </cell>
          <cell r="R1658" t="str">
            <v>No</v>
          </cell>
          <cell r="S1658" t="str">
            <v>C49</v>
          </cell>
          <cell r="T1658" t="str">
            <v>SOUTH</v>
          </cell>
          <cell r="U1658" t="str">
            <v>深圳</v>
          </cell>
          <cell r="V1658" t="str">
            <v>SZ 深圳</v>
          </cell>
          <cell r="W1658" t="str">
            <v>JY</v>
          </cell>
          <cell r="X1658" t="str">
            <v>JPY</v>
          </cell>
          <cell r="Y1658">
            <v>8100000</v>
          </cell>
          <cell r="Z1658">
            <v>1</v>
          </cell>
          <cell r="AA1658">
            <v>8100000</v>
          </cell>
          <cell r="AB1658">
            <v>7.0000000000000007E-2</v>
          </cell>
          <cell r="AC1658">
            <v>567000</v>
          </cell>
          <cell r="AD1658">
            <v>68040</v>
          </cell>
          <cell r="AE1658">
            <v>0.12</v>
          </cell>
          <cell r="AF1658">
            <v>44530</v>
          </cell>
          <cell r="AG1658" t="str">
            <v>CIF HK</v>
          </cell>
          <cell r="AK1658">
            <v>0.1</v>
          </cell>
          <cell r="AL1658">
            <v>810000</v>
          </cell>
          <cell r="AM1658">
            <v>44536</v>
          </cell>
          <cell r="AN1658" t="str">
            <v>Yes</v>
          </cell>
          <cell r="AO1658">
            <v>0.9</v>
          </cell>
          <cell r="AP1658">
            <v>7290000</v>
          </cell>
          <cell r="AQ1658">
            <v>44671</v>
          </cell>
          <cell r="AR1658">
            <v>44671</v>
          </cell>
          <cell r="AS1658">
            <v>0</v>
          </cell>
          <cell r="AT1658">
            <v>0</v>
          </cell>
          <cell r="AX1658" t="str">
            <v>Yes</v>
          </cell>
          <cell r="AZ1658" t="str">
            <v>Y</v>
          </cell>
          <cell r="BA1658" t="str">
            <v>Yes</v>
          </cell>
        </row>
        <row r="1659">
          <cell r="A1659" t="str">
            <v>NOV 21</v>
          </cell>
          <cell r="B1659">
            <v>1509</v>
          </cell>
          <cell r="C1659" t="str">
            <v>C49SZX20210207JY</v>
          </cell>
          <cell r="D1659" t="str">
            <v>海凌科达</v>
          </cell>
          <cell r="E1659" t="str">
            <v>YSM10</v>
          </cell>
          <cell r="I1659" t="str">
            <v>R-&gt;L</v>
          </cell>
          <cell r="J1659" t="str">
            <v>No</v>
          </cell>
          <cell r="K1659">
            <v>1</v>
          </cell>
          <cell r="N1659">
            <v>44691</v>
          </cell>
          <cell r="O1659">
            <v>11116747</v>
          </cell>
          <cell r="P1659">
            <v>8100000</v>
          </cell>
          <cell r="Q1659">
            <v>44697</v>
          </cell>
          <cell r="R1659" t="str">
            <v>No</v>
          </cell>
          <cell r="S1659" t="str">
            <v>C49</v>
          </cell>
          <cell r="T1659" t="str">
            <v>SOUTH</v>
          </cell>
          <cell r="U1659" t="str">
            <v>深圳</v>
          </cell>
          <cell r="V1659" t="str">
            <v>SZ 深圳</v>
          </cell>
          <cell r="W1659" t="str">
            <v>JY</v>
          </cell>
          <cell r="X1659" t="str">
            <v>JPY</v>
          </cell>
          <cell r="Y1659">
            <v>8100000</v>
          </cell>
          <cell r="Z1659">
            <v>1</v>
          </cell>
          <cell r="AA1659">
            <v>8100000</v>
          </cell>
          <cell r="AB1659">
            <v>7.0000000000000007E-2</v>
          </cell>
          <cell r="AC1659">
            <v>567000</v>
          </cell>
          <cell r="AD1659">
            <v>68040</v>
          </cell>
          <cell r="AE1659">
            <v>0.12</v>
          </cell>
          <cell r="AF1659">
            <v>44530</v>
          </cell>
          <cell r="AG1659" t="str">
            <v>CIF HK</v>
          </cell>
          <cell r="AK1659">
            <v>0.1</v>
          </cell>
          <cell r="AL1659">
            <v>810000</v>
          </cell>
          <cell r="AM1659">
            <v>44536</v>
          </cell>
          <cell r="AN1659" t="str">
            <v>Yes</v>
          </cell>
          <cell r="AO1659">
            <v>0.9</v>
          </cell>
          <cell r="AP1659">
            <v>7290000</v>
          </cell>
          <cell r="AQ1659">
            <v>44671</v>
          </cell>
          <cell r="AR1659">
            <v>44671</v>
          </cell>
          <cell r="AS1659">
            <v>0</v>
          </cell>
          <cell r="AT1659">
            <v>0</v>
          </cell>
          <cell r="AX1659" t="str">
            <v>Yes</v>
          </cell>
          <cell r="AZ1659" t="str">
            <v>Y</v>
          </cell>
          <cell r="BA1659" t="str">
            <v>Yes</v>
          </cell>
        </row>
        <row r="1660">
          <cell r="A1660" t="str">
            <v>DEC 21</v>
          </cell>
          <cell r="B1660">
            <v>1510</v>
          </cell>
          <cell r="C1660" t="str">
            <v>C49SZX20210213SS</v>
          </cell>
          <cell r="D1660" t="str">
            <v>维益</v>
          </cell>
          <cell r="E1660" t="str">
            <v>YSM10</v>
          </cell>
          <cell r="I1660" t="str">
            <v>R-&gt;L</v>
          </cell>
          <cell r="J1660" t="str">
            <v>MVC</v>
          </cell>
          <cell r="K1660">
            <v>1</v>
          </cell>
          <cell r="N1660">
            <v>44659</v>
          </cell>
          <cell r="O1660">
            <v>11116723</v>
          </cell>
          <cell r="P1660">
            <v>8500000</v>
          </cell>
          <cell r="Q1660">
            <v>44671</v>
          </cell>
          <cell r="R1660" t="str">
            <v>No</v>
          </cell>
          <cell r="S1660" t="str">
            <v>C49</v>
          </cell>
          <cell r="T1660" t="str">
            <v>SOUTH</v>
          </cell>
          <cell r="U1660" t="str">
            <v>深圳</v>
          </cell>
          <cell r="V1660" t="str">
            <v>SZ 深圳</v>
          </cell>
          <cell r="W1660" t="str">
            <v>SS</v>
          </cell>
          <cell r="X1660" t="str">
            <v>JPY</v>
          </cell>
          <cell r="Y1660">
            <v>8500000</v>
          </cell>
          <cell r="Z1660">
            <v>1</v>
          </cell>
          <cell r="AA1660">
            <v>8500000</v>
          </cell>
          <cell r="AB1660">
            <v>7.0000000000000007E-2</v>
          </cell>
          <cell r="AC1660">
            <v>595000</v>
          </cell>
          <cell r="AD1660">
            <v>71400</v>
          </cell>
          <cell r="AE1660">
            <v>0.12</v>
          </cell>
          <cell r="AF1660">
            <v>44532</v>
          </cell>
          <cell r="AG1660" t="str">
            <v>DAP DG</v>
          </cell>
          <cell r="AK1660">
            <v>0.3</v>
          </cell>
          <cell r="AL1660">
            <v>2675370</v>
          </cell>
          <cell r="AM1660">
            <v>44554</v>
          </cell>
          <cell r="AN1660" t="str">
            <v>Yes</v>
          </cell>
          <cell r="AO1660">
            <v>0.7</v>
          </cell>
          <cell r="AP1660">
            <v>5950000</v>
          </cell>
          <cell r="AQ1660">
            <v>44649</v>
          </cell>
          <cell r="AR1660">
            <v>44649</v>
          </cell>
          <cell r="AS1660">
            <v>0</v>
          </cell>
          <cell r="AT1660">
            <v>0</v>
          </cell>
          <cell r="AX1660" t="str">
            <v>Yes</v>
          </cell>
          <cell r="AZ1660" t="str">
            <v>Y</v>
          </cell>
          <cell r="BA1660" t="str">
            <v>Yes</v>
          </cell>
        </row>
        <row r="1661">
          <cell r="A1661" t="str">
            <v>DEC 21</v>
          </cell>
          <cell r="B1661">
            <v>1511</v>
          </cell>
          <cell r="C1661" t="str">
            <v>C49SZX20210214EC</v>
          </cell>
          <cell r="D1661" t="str">
            <v>骏孚</v>
          </cell>
          <cell r="E1661" t="str">
            <v>YSM20R-2</v>
          </cell>
          <cell r="I1661" t="str">
            <v>L-&gt;R</v>
          </cell>
          <cell r="J1661" t="str">
            <v>No</v>
          </cell>
          <cell r="K1661">
            <v>1</v>
          </cell>
          <cell r="N1661">
            <v>44539</v>
          </cell>
          <cell r="O1661">
            <v>11100507</v>
          </cell>
          <cell r="P1661">
            <v>1250000</v>
          </cell>
          <cell r="Q1661">
            <v>44545</v>
          </cell>
          <cell r="R1661" t="str">
            <v>No</v>
          </cell>
          <cell r="S1661" t="str">
            <v>C49</v>
          </cell>
          <cell r="T1661" t="str">
            <v>SOUTH</v>
          </cell>
          <cell r="U1661" t="str">
            <v>深圳</v>
          </cell>
          <cell r="V1661" t="str">
            <v>SZ 深圳</v>
          </cell>
          <cell r="W1661" t="str">
            <v>EC</v>
          </cell>
          <cell r="X1661" t="str">
            <v>RMB</v>
          </cell>
          <cell r="Y1661">
            <v>1250000</v>
          </cell>
          <cell r="Z1661">
            <v>1.1299999999999999</v>
          </cell>
          <cell r="AA1661">
            <v>1250000</v>
          </cell>
          <cell r="AB1661">
            <v>1.2150000000000001</v>
          </cell>
          <cell r="AC1661">
            <v>1344026.5486725664</v>
          </cell>
          <cell r="AD1661">
            <v>161283.18584070797</v>
          </cell>
          <cell r="AE1661">
            <v>0.12</v>
          </cell>
          <cell r="AF1661">
            <v>44532</v>
          </cell>
          <cell r="AG1661" t="str">
            <v>DDP GZ</v>
          </cell>
          <cell r="AK1661">
            <v>0.3</v>
          </cell>
          <cell r="AL1661">
            <v>375000</v>
          </cell>
          <cell r="AM1661">
            <v>44536</v>
          </cell>
          <cell r="AN1661" t="str">
            <v>Yes</v>
          </cell>
          <cell r="AO1661">
            <v>0.7</v>
          </cell>
          <cell r="AP1661">
            <v>875000</v>
          </cell>
          <cell r="AQ1661">
            <v>44538</v>
          </cell>
          <cell r="AR1661">
            <v>44538</v>
          </cell>
          <cell r="AS1661">
            <v>0</v>
          </cell>
          <cell r="AT1661">
            <v>0</v>
          </cell>
          <cell r="AX1661" t="str">
            <v>Yes</v>
          </cell>
          <cell r="AZ1661" t="str">
            <v>Y</v>
          </cell>
          <cell r="BA1661" t="str">
            <v>Yes</v>
          </cell>
        </row>
        <row r="1662">
          <cell r="A1662" t="str">
            <v>DEC 21</v>
          </cell>
          <cell r="B1662">
            <v>1512</v>
          </cell>
          <cell r="C1662" t="str">
            <v>C49SZX20210216AY</v>
          </cell>
          <cell r="D1662" t="str">
            <v>勃旭</v>
          </cell>
          <cell r="E1662" t="str">
            <v>YSM10</v>
          </cell>
          <cell r="I1662" t="str">
            <v>L-&gt;R</v>
          </cell>
          <cell r="J1662" t="str">
            <v>MVC</v>
          </cell>
          <cell r="K1662">
            <v>1</v>
          </cell>
          <cell r="N1662">
            <v>44616</v>
          </cell>
          <cell r="O1662">
            <v>11100514</v>
          </cell>
          <cell r="P1662">
            <v>548800</v>
          </cell>
          <cell r="Q1662">
            <v>44615</v>
          </cell>
          <cell r="R1662" t="str">
            <v>No</v>
          </cell>
          <cell r="S1662" t="str">
            <v>C49</v>
          </cell>
          <cell r="T1662" t="str">
            <v>SOUTH</v>
          </cell>
          <cell r="U1662" t="str">
            <v>深圳</v>
          </cell>
          <cell r="V1662" t="str">
            <v>SZ 深圳</v>
          </cell>
          <cell r="W1662" t="str">
            <v>AY</v>
          </cell>
          <cell r="X1662" t="str">
            <v>RMB</v>
          </cell>
          <cell r="Y1662">
            <v>548800</v>
          </cell>
          <cell r="Z1662">
            <v>1.1299999999999999</v>
          </cell>
          <cell r="AA1662">
            <v>548800</v>
          </cell>
          <cell r="AB1662">
            <v>1.2150000000000001</v>
          </cell>
          <cell r="AC1662">
            <v>590081.41592920362</v>
          </cell>
          <cell r="AD1662">
            <v>70809.769911504438</v>
          </cell>
          <cell r="AE1662">
            <v>0.12</v>
          </cell>
          <cell r="AF1662">
            <v>44537</v>
          </cell>
          <cell r="AG1662" t="str">
            <v>DDP SZ</v>
          </cell>
          <cell r="AK1662" t="str">
            <v>Agree</v>
          </cell>
          <cell r="AL1662">
            <v>268800</v>
          </cell>
          <cell r="AM1662">
            <v>44558</v>
          </cell>
          <cell r="AN1662" t="str">
            <v>Yes</v>
          </cell>
          <cell r="AO1662">
            <v>0.9</v>
          </cell>
          <cell r="AP1662">
            <v>493920</v>
          </cell>
          <cell r="AQ1662">
            <v>44562</v>
          </cell>
          <cell r="AR1662">
            <v>44587</v>
          </cell>
          <cell r="AS1662">
            <v>0</v>
          </cell>
          <cell r="AT1662">
            <v>0</v>
          </cell>
          <cell r="AX1662" t="str">
            <v>Yes</v>
          </cell>
          <cell r="AZ1662" t="str">
            <v>Y</v>
          </cell>
          <cell r="BA1662" t="str">
            <v>Yes</v>
          </cell>
        </row>
        <row r="1663">
          <cell r="A1663" t="str">
            <v>DEC 21</v>
          </cell>
          <cell r="B1663">
            <v>1513</v>
          </cell>
          <cell r="C1663" t="str">
            <v>C49SZX20210216AY</v>
          </cell>
          <cell r="D1663" t="str">
            <v>勃旭</v>
          </cell>
          <cell r="E1663" t="str">
            <v>YSM20R-2</v>
          </cell>
          <cell r="I1663" t="str">
            <v>L-&gt;R</v>
          </cell>
          <cell r="J1663" t="str">
            <v>No</v>
          </cell>
          <cell r="K1663">
            <v>1</v>
          </cell>
          <cell r="N1663">
            <v>44583</v>
          </cell>
          <cell r="O1663">
            <v>11100513</v>
          </cell>
          <cell r="P1663">
            <v>850000</v>
          </cell>
          <cell r="Q1663">
            <v>44586</v>
          </cell>
          <cell r="R1663" t="str">
            <v>No</v>
          </cell>
          <cell r="S1663" t="str">
            <v>C49</v>
          </cell>
          <cell r="T1663" t="str">
            <v>SOUTH</v>
          </cell>
          <cell r="U1663" t="str">
            <v>深圳</v>
          </cell>
          <cell r="V1663" t="str">
            <v>SZ 深圳</v>
          </cell>
          <cell r="W1663" t="str">
            <v>AY</v>
          </cell>
          <cell r="X1663" t="str">
            <v>RMB</v>
          </cell>
          <cell r="Y1663">
            <v>850000</v>
          </cell>
          <cell r="Z1663">
            <v>1.1299999999999999</v>
          </cell>
          <cell r="AA1663">
            <v>850000</v>
          </cell>
          <cell r="AB1663">
            <v>1.2150000000000001</v>
          </cell>
          <cell r="AC1663">
            <v>913938.05309734528</v>
          </cell>
          <cell r="AD1663">
            <v>109672.56637168143</v>
          </cell>
          <cell r="AE1663">
            <v>0.12</v>
          </cell>
          <cell r="AF1663">
            <v>44537</v>
          </cell>
          <cell r="AG1663" t="str">
            <v>DDP SZ</v>
          </cell>
          <cell r="AK1663"/>
          <cell r="AL1663"/>
          <cell r="AM1663">
            <v>44558</v>
          </cell>
          <cell r="AN1663" t="str">
            <v>Yes</v>
          </cell>
          <cell r="AO1663">
            <v>0.9</v>
          </cell>
          <cell r="AP1663">
            <v>765000</v>
          </cell>
          <cell r="AQ1663">
            <v>44581</v>
          </cell>
          <cell r="AR1663">
            <v>44581</v>
          </cell>
          <cell r="AS1663">
            <v>0</v>
          </cell>
          <cell r="AT1663">
            <v>0</v>
          </cell>
          <cell r="AX1663" t="str">
            <v>Yes</v>
          </cell>
          <cell r="AZ1663" t="str">
            <v>Y</v>
          </cell>
          <cell r="BA1663" t="str">
            <v>Yes</v>
          </cell>
        </row>
        <row r="1664">
          <cell r="A1664" t="str">
            <v>DEC 21</v>
          </cell>
          <cell r="B1664">
            <v>1514</v>
          </cell>
          <cell r="C1664" t="str">
            <v>C49SZX20210206MZ</v>
          </cell>
          <cell r="D1664" t="str">
            <v>魔乐视</v>
          </cell>
          <cell r="E1664" t="str">
            <v>YSM20R-2</v>
          </cell>
          <cell r="I1664" t="str">
            <v>L-&gt;R</v>
          </cell>
          <cell r="J1664" t="str">
            <v>No</v>
          </cell>
          <cell r="K1664">
            <v>1</v>
          </cell>
          <cell r="N1664">
            <v>44670</v>
          </cell>
          <cell r="O1664">
            <v>11116727</v>
          </cell>
          <cell r="P1664">
            <v>14500000</v>
          </cell>
          <cell r="Q1664">
            <v>44673</v>
          </cell>
          <cell r="R1664" t="str">
            <v>No</v>
          </cell>
          <cell r="S1664" t="str">
            <v>C49</v>
          </cell>
          <cell r="T1664" t="str">
            <v>SOUTH</v>
          </cell>
          <cell r="U1664" t="str">
            <v>深圳</v>
          </cell>
          <cell r="V1664" t="str">
            <v>SZ 深圳</v>
          </cell>
          <cell r="W1664" t="str">
            <v>MZ</v>
          </cell>
          <cell r="X1664" t="str">
            <v>JPY</v>
          </cell>
          <cell r="Y1664">
            <v>14500000</v>
          </cell>
          <cell r="Z1664">
            <v>1</v>
          </cell>
          <cell r="AA1664">
            <v>14500000</v>
          </cell>
          <cell r="AB1664">
            <v>7.0000000000000007E-2</v>
          </cell>
          <cell r="AC1664">
            <v>1015000.0000000001</v>
          </cell>
          <cell r="AD1664">
            <v>121800.00000000001</v>
          </cell>
          <cell r="AE1664">
            <v>0.12</v>
          </cell>
          <cell r="AF1664">
            <v>44540</v>
          </cell>
          <cell r="AG1664" t="str">
            <v>DAP SZ</v>
          </cell>
          <cell r="AK1664">
            <v>0.1</v>
          </cell>
          <cell r="AL1664">
            <v>1450000</v>
          </cell>
          <cell r="AM1664">
            <v>44546</v>
          </cell>
          <cell r="AN1664" t="str">
            <v>Yes</v>
          </cell>
          <cell r="AO1664">
            <v>0.9</v>
          </cell>
          <cell r="AP1664">
            <v>13050000</v>
          </cell>
          <cell r="AQ1664">
            <v>44650</v>
          </cell>
          <cell r="AR1664">
            <v>44650</v>
          </cell>
          <cell r="AS1664">
            <v>0</v>
          </cell>
          <cell r="AT1664">
            <v>0</v>
          </cell>
          <cell r="AX1664" t="str">
            <v>Yes</v>
          </cell>
          <cell r="AZ1664" t="str">
            <v>Y</v>
          </cell>
          <cell r="BA1664" t="str">
            <v>Yes</v>
          </cell>
        </row>
        <row r="1665">
          <cell r="A1665" t="str">
            <v>DEC 21</v>
          </cell>
          <cell r="B1665">
            <v>1515</v>
          </cell>
          <cell r="C1665" t="str">
            <v>C49SZX20210206MZ</v>
          </cell>
          <cell r="D1665" t="str">
            <v>魔乐视</v>
          </cell>
          <cell r="E1665" t="str">
            <v>YSM20R-2</v>
          </cell>
          <cell r="I1665" t="str">
            <v>L-&gt;R</v>
          </cell>
          <cell r="J1665" t="str">
            <v>No</v>
          </cell>
          <cell r="K1665">
            <v>1</v>
          </cell>
          <cell r="N1665">
            <v>44670</v>
          </cell>
          <cell r="O1665">
            <v>11116727</v>
          </cell>
          <cell r="P1665">
            <v>14500000</v>
          </cell>
          <cell r="Q1665">
            <v>44673</v>
          </cell>
          <cell r="R1665" t="str">
            <v>No</v>
          </cell>
          <cell r="S1665" t="str">
            <v>C49</v>
          </cell>
          <cell r="T1665" t="str">
            <v>SOUTH</v>
          </cell>
          <cell r="U1665" t="str">
            <v>深圳</v>
          </cell>
          <cell r="V1665" t="str">
            <v>SZ 深圳</v>
          </cell>
          <cell r="W1665" t="str">
            <v>MZ</v>
          </cell>
          <cell r="X1665" t="str">
            <v>JPY</v>
          </cell>
          <cell r="Y1665">
            <v>14500000</v>
          </cell>
          <cell r="Z1665">
            <v>1</v>
          </cell>
          <cell r="AA1665">
            <v>14500000</v>
          </cell>
          <cell r="AB1665">
            <v>7.0000000000000007E-2</v>
          </cell>
          <cell r="AC1665">
            <v>1015000.0000000001</v>
          </cell>
          <cell r="AD1665">
            <v>121800.00000000001</v>
          </cell>
          <cell r="AE1665">
            <v>0.12</v>
          </cell>
          <cell r="AF1665">
            <v>44540</v>
          </cell>
          <cell r="AG1665" t="str">
            <v>DAP SZ</v>
          </cell>
          <cell r="AK1665">
            <v>0.1</v>
          </cell>
          <cell r="AL1665">
            <v>1450000</v>
          </cell>
          <cell r="AM1665">
            <v>44546</v>
          </cell>
          <cell r="AN1665" t="str">
            <v>Yes</v>
          </cell>
          <cell r="AO1665">
            <v>0.9</v>
          </cell>
          <cell r="AP1665">
            <v>13050000</v>
          </cell>
          <cell r="AQ1665">
            <v>44650</v>
          </cell>
          <cell r="AR1665">
            <v>44650</v>
          </cell>
          <cell r="AS1665">
            <v>0</v>
          </cell>
          <cell r="AT1665">
            <v>0</v>
          </cell>
          <cell r="AX1665" t="str">
            <v>Yes</v>
          </cell>
          <cell r="AZ1665" t="str">
            <v>Y</v>
          </cell>
          <cell r="BA1665" t="str">
            <v>Yes</v>
          </cell>
        </row>
        <row r="1666">
          <cell r="A1666" t="str">
            <v>DEC 21</v>
          </cell>
          <cell r="B1666">
            <v>1516</v>
          </cell>
          <cell r="C1666" t="str">
            <v>C49SZX20210206MZ</v>
          </cell>
          <cell r="D1666" t="str">
            <v>魔乐视</v>
          </cell>
          <cell r="E1666" t="str">
            <v>YSM10</v>
          </cell>
          <cell r="I1666" t="str">
            <v>L-&gt;R</v>
          </cell>
          <cell r="J1666" t="str">
            <v>MVC+ATS15</v>
          </cell>
          <cell r="K1666">
            <v>1</v>
          </cell>
          <cell r="N1666">
            <v>44670</v>
          </cell>
          <cell r="O1666">
            <v>11116727</v>
          </cell>
          <cell r="P1666">
            <v>11000000</v>
          </cell>
          <cell r="Q1666">
            <v>44673</v>
          </cell>
          <cell r="R1666" t="str">
            <v>No</v>
          </cell>
          <cell r="S1666" t="str">
            <v>C49</v>
          </cell>
          <cell r="T1666" t="str">
            <v>SOUTH</v>
          </cell>
          <cell r="U1666" t="str">
            <v>深圳</v>
          </cell>
          <cell r="V1666" t="str">
            <v>SZ 深圳</v>
          </cell>
          <cell r="W1666" t="str">
            <v>MZ</v>
          </cell>
          <cell r="X1666" t="str">
            <v>JPY</v>
          </cell>
          <cell r="Y1666">
            <v>11000000</v>
          </cell>
          <cell r="Z1666">
            <v>1</v>
          </cell>
          <cell r="AA1666">
            <v>11000000</v>
          </cell>
          <cell r="AB1666">
            <v>7.0000000000000007E-2</v>
          </cell>
          <cell r="AC1666">
            <v>770000.00000000012</v>
          </cell>
          <cell r="AD1666">
            <v>92400.000000000015</v>
          </cell>
          <cell r="AE1666">
            <v>0.12</v>
          </cell>
          <cell r="AF1666">
            <v>44540</v>
          </cell>
          <cell r="AG1666" t="str">
            <v>DAP SZ</v>
          </cell>
          <cell r="AK1666">
            <v>0.1</v>
          </cell>
          <cell r="AL1666">
            <v>1100000</v>
          </cell>
          <cell r="AM1666">
            <v>44546</v>
          </cell>
          <cell r="AN1666" t="str">
            <v>Yes</v>
          </cell>
          <cell r="AO1666">
            <v>0.9</v>
          </cell>
          <cell r="AP1666">
            <v>9900000</v>
          </cell>
          <cell r="AQ1666">
            <v>44650</v>
          </cell>
          <cell r="AR1666">
            <v>44650</v>
          </cell>
          <cell r="AS1666">
            <v>0</v>
          </cell>
          <cell r="AT1666">
            <v>0</v>
          </cell>
          <cell r="AX1666" t="str">
            <v>Yes</v>
          </cell>
          <cell r="AZ1666" t="str">
            <v>Y</v>
          </cell>
          <cell r="BA1666" t="str">
            <v>Yes</v>
          </cell>
        </row>
        <row r="1667">
          <cell r="A1667" t="str">
            <v>DEC 21</v>
          </cell>
          <cell r="B1667">
            <v>1517</v>
          </cell>
          <cell r="C1667" t="str">
            <v>C49SZX20210206MZ</v>
          </cell>
          <cell r="D1667" t="str">
            <v>魔乐视</v>
          </cell>
          <cell r="E1667" t="str">
            <v>YSM10</v>
          </cell>
          <cell r="I1667" t="str">
            <v>L-&gt;R</v>
          </cell>
          <cell r="J1667" t="str">
            <v>MVC+ATS15</v>
          </cell>
          <cell r="K1667">
            <v>1</v>
          </cell>
          <cell r="N1667">
            <v>44670</v>
          </cell>
          <cell r="O1667">
            <v>11116727</v>
          </cell>
          <cell r="P1667">
            <v>11000000</v>
          </cell>
          <cell r="Q1667">
            <v>44673</v>
          </cell>
          <cell r="R1667" t="str">
            <v>No</v>
          </cell>
          <cell r="S1667" t="str">
            <v>C49</v>
          </cell>
          <cell r="T1667" t="str">
            <v>SOUTH</v>
          </cell>
          <cell r="U1667" t="str">
            <v>深圳</v>
          </cell>
          <cell r="V1667" t="str">
            <v>SZ 深圳</v>
          </cell>
          <cell r="W1667" t="str">
            <v>MZ</v>
          </cell>
          <cell r="X1667" t="str">
            <v>JPY</v>
          </cell>
          <cell r="Y1667">
            <v>11000000</v>
          </cell>
          <cell r="Z1667">
            <v>1</v>
          </cell>
          <cell r="AA1667">
            <v>11000000</v>
          </cell>
          <cell r="AB1667">
            <v>7.0000000000000007E-2</v>
          </cell>
          <cell r="AC1667">
            <v>770000.00000000012</v>
          </cell>
          <cell r="AD1667">
            <v>92400.000000000015</v>
          </cell>
          <cell r="AE1667">
            <v>0.12</v>
          </cell>
          <cell r="AF1667">
            <v>44540</v>
          </cell>
          <cell r="AG1667" t="str">
            <v>DAP SZ</v>
          </cell>
          <cell r="AK1667">
            <v>0.1</v>
          </cell>
          <cell r="AL1667">
            <v>1100000</v>
          </cell>
          <cell r="AM1667">
            <v>44546</v>
          </cell>
          <cell r="AN1667" t="str">
            <v>Yes</v>
          </cell>
          <cell r="AO1667">
            <v>0.9</v>
          </cell>
          <cell r="AP1667">
            <v>9900000</v>
          </cell>
          <cell r="AQ1667">
            <v>44650</v>
          </cell>
          <cell r="AR1667">
            <v>44650</v>
          </cell>
          <cell r="AS1667">
            <v>0</v>
          </cell>
          <cell r="AT1667">
            <v>0</v>
          </cell>
          <cell r="AX1667" t="str">
            <v>Yes</v>
          </cell>
          <cell r="AZ1667" t="str">
            <v>Y</v>
          </cell>
          <cell r="BA1667" t="str">
            <v>Yes</v>
          </cell>
        </row>
        <row r="1668">
          <cell r="A1668" t="str">
            <v>DEC 21</v>
          </cell>
          <cell r="B1668">
            <v>1518</v>
          </cell>
          <cell r="C1668" t="str">
            <v>C49SZX20210215MZ</v>
          </cell>
          <cell r="D1668" t="str">
            <v>魔乐视</v>
          </cell>
          <cell r="E1668" t="str">
            <v>YSM20R-2</v>
          </cell>
          <cell r="I1668" t="str">
            <v>L-&gt;R</v>
          </cell>
          <cell r="J1668" t="str">
            <v>No</v>
          </cell>
          <cell r="K1668">
            <v>1</v>
          </cell>
          <cell r="N1668">
            <v>44843</v>
          </cell>
          <cell r="O1668">
            <v>11116803</v>
          </cell>
          <cell r="P1668">
            <v>14500000</v>
          </cell>
          <cell r="Q1668">
            <v>44834</v>
          </cell>
          <cell r="R1668" t="str">
            <v>No</v>
          </cell>
          <cell r="S1668" t="str">
            <v>C49</v>
          </cell>
          <cell r="T1668" t="str">
            <v>SOUTH</v>
          </cell>
          <cell r="U1668" t="str">
            <v>深圳</v>
          </cell>
          <cell r="V1668" t="str">
            <v>SZ 深圳</v>
          </cell>
          <cell r="W1668" t="str">
            <v>MZ</v>
          </cell>
          <cell r="X1668" t="str">
            <v>JPY</v>
          </cell>
          <cell r="Y1668">
            <v>14500000</v>
          </cell>
          <cell r="Z1668">
            <v>1</v>
          </cell>
          <cell r="AA1668">
            <v>14500000</v>
          </cell>
          <cell r="AB1668">
            <v>7.0000000000000007E-2</v>
          </cell>
          <cell r="AC1668">
            <v>1015000.0000000001</v>
          </cell>
          <cell r="AD1668">
            <v>121800.00000000001</v>
          </cell>
          <cell r="AE1668">
            <v>0.12</v>
          </cell>
          <cell r="AF1668">
            <v>44540</v>
          </cell>
          <cell r="AG1668" t="str">
            <v>DAP SZ</v>
          </cell>
          <cell r="AK1668" t="str">
            <v>Agree</v>
          </cell>
          <cell r="AL1668">
            <v>2550000</v>
          </cell>
          <cell r="AM1668">
            <v>44546</v>
          </cell>
          <cell r="AN1668" t="str">
            <v>Yes</v>
          </cell>
          <cell r="AO1668">
            <v>0.9</v>
          </cell>
          <cell r="AP1668">
            <v>13050000</v>
          </cell>
          <cell r="AQ1668">
            <v>44837</v>
          </cell>
          <cell r="AR1668">
            <v>44837</v>
          </cell>
          <cell r="AS1668">
            <v>0</v>
          </cell>
          <cell r="AT1668">
            <v>0</v>
          </cell>
          <cell r="AX1668" t="str">
            <v>Yes</v>
          </cell>
          <cell r="AZ1668" t="str">
            <v>Y</v>
          </cell>
          <cell r="BA1668" t="str">
            <v>Yes</v>
          </cell>
        </row>
        <row r="1669">
          <cell r="A1669" t="str">
            <v>DEC 21</v>
          </cell>
          <cell r="B1669">
            <v>1519</v>
          </cell>
          <cell r="C1669" t="str">
            <v>C49SZX20210215MZ</v>
          </cell>
          <cell r="D1669" t="str">
            <v>魔乐视</v>
          </cell>
          <cell r="E1669" t="str">
            <v>YSM20R-2</v>
          </cell>
          <cell r="I1669" t="str">
            <v>L-&gt;R</v>
          </cell>
          <cell r="J1669" t="str">
            <v>No</v>
          </cell>
          <cell r="K1669">
            <v>1</v>
          </cell>
          <cell r="N1669">
            <v>44843</v>
          </cell>
          <cell r="O1669">
            <v>11116803</v>
          </cell>
          <cell r="P1669">
            <v>14500000</v>
          </cell>
          <cell r="Q1669">
            <v>44834</v>
          </cell>
          <cell r="R1669" t="str">
            <v>No</v>
          </cell>
          <cell r="S1669" t="str">
            <v>C49</v>
          </cell>
          <cell r="T1669" t="str">
            <v>SOUTH</v>
          </cell>
          <cell r="U1669" t="str">
            <v>深圳</v>
          </cell>
          <cell r="V1669" t="str">
            <v>SZ 深圳</v>
          </cell>
          <cell r="W1669" t="str">
            <v>MZ</v>
          </cell>
          <cell r="X1669" t="str">
            <v>JPY</v>
          </cell>
          <cell r="Y1669">
            <v>14500000</v>
          </cell>
          <cell r="Z1669">
            <v>1</v>
          </cell>
          <cell r="AA1669">
            <v>14500000</v>
          </cell>
          <cell r="AB1669">
            <v>7.0000000000000007E-2</v>
          </cell>
          <cell r="AC1669">
            <v>1015000.0000000001</v>
          </cell>
          <cell r="AD1669">
            <v>121800.00000000001</v>
          </cell>
          <cell r="AE1669">
            <v>0.12</v>
          </cell>
          <cell r="AF1669">
            <v>44540</v>
          </cell>
          <cell r="AG1669" t="str">
            <v>DAP SZ</v>
          </cell>
          <cell r="AK1669"/>
          <cell r="AL1669"/>
          <cell r="AM1669">
            <v>44546</v>
          </cell>
          <cell r="AN1669" t="str">
            <v>Yes</v>
          </cell>
          <cell r="AO1669">
            <v>0.9</v>
          </cell>
          <cell r="AP1669">
            <v>13050000</v>
          </cell>
          <cell r="AQ1669">
            <v>44837</v>
          </cell>
          <cell r="AR1669">
            <v>44837</v>
          </cell>
          <cell r="AS1669">
            <v>0</v>
          </cell>
          <cell r="AT1669">
            <v>0</v>
          </cell>
          <cell r="AX1669" t="str">
            <v>Yes</v>
          </cell>
          <cell r="AZ1669" t="str">
            <v>Y</v>
          </cell>
          <cell r="BA1669" t="str">
            <v>Yes</v>
          </cell>
        </row>
        <row r="1670">
          <cell r="A1670" t="str">
            <v>DEC 21</v>
          </cell>
          <cell r="B1670">
            <v>1520</v>
          </cell>
          <cell r="C1670" t="str">
            <v>C49SZX20210215MZ</v>
          </cell>
          <cell r="D1670" t="str">
            <v>魔乐视</v>
          </cell>
          <cell r="E1670" t="str">
            <v>YSM10</v>
          </cell>
          <cell r="I1670" t="str">
            <v>L-&gt;R</v>
          </cell>
          <cell r="J1670" t="str">
            <v>MVC+ATS15</v>
          </cell>
          <cell r="K1670">
            <v>1</v>
          </cell>
          <cell r="N1670">
            <v>44843</v>
          </cell>
          <cell r="O1670">
            <v>11116803</v>
          </cell>
          <cell r="P1670">
            <v>11000000</v>
          </cell>
          <cell r="Q1670">
            <v>44834</v>
          </cell>
          <cell r="R1670" t="str">
            <v>No</v>
          </cell>
          <cell r="S1670" t="str">
            <v>C49</v>
          </cell>
          <cell r="T1670" t="str">
            <v>SOUTH</v>
          </cell>
          <cell r="U1670" t="str">
            <v>深圳</v>
          </cell>
          <cell r="V1670" t="str">
            <v>SZ 深圳</v>
          </cell>
          <cell r="W1670" t="str">
            <v>MZ</v>
          </cell>
          <cell r="X1670" t="str">
            <v>JPY</v>
          </cell>
          <cell r="Y1670">
            <v>11000000</v>
          </cell>
          <cell r="Z1670">
            <v>1</v>
          </cell>
          <cell r="AA1670">
            <v>11000000</v>
          </cell>
          <cell r="AB1670">
            <v>7.0000000000000007E-2</v>
          </cell>
          <cell r="AC1670">
            <v>770000.00000000012</v>
          </cell>
          <cell r="AD1670">
            <v>92400.000000000015</v>
          </cell>
          <cell r="AE1670">
            <v>0.12</v>
          </cell>
          <cell r="AF1670">
            <v>44540</v>
          </cell>
          <cell r="AG1670" t="str">
            <v>DAP SZ</v>
          </cell>
          <cell r="AK1670"/>
          <cell r="AL1670"/>
          <cell r="AM1670">
            <v>44546</v>
          </cell>
          <cell r="AN1670" t="str">
            <v>Yes</v>
          </cell>
          <cell r="AO1670">
            <v>0.9</v>
          </cell>
          <cell r="AP1670">
            <v>9900000</v>
          </cell>
          <cell r="AQ1670">
            <v>44837</v>
          </cell>
          <cell r="AR1670">
            <v>44837</v>
          </cell>
          <cell r="AS1670">
            <v>0</v>
          </cell>
          <cell r="AT1670">
            <v>0</v>
          </cell>
          <cell r="AX1670" t="str">
            <v>Yes</v>
          </cell>
          <cell r="AZ1670" t="str">
            <v>Y</v>
          </cell>
          <cell r="BA1670" t="str">
            <v>Yes</v>
          </cell>
        </row>
        <row r="1671">
          <cell r="A1671" t="str">
            <v>DEC 21</v>
          </cell>
          <cell r="B1671">
            <v>1521</v>
          </cell>
          <cell r="C1671" t="str">
            <v>C49SZX20210215MZ</v>
          </cell>
          <cell r="D1671" t="str">
            <v>魔乐视</v>
          </cell>
          <cell r="E1671" t="str">
            <v>YSM10</v>
          </cell>
          <cell r="I1671" t="str">
            <v>L-&gt;R</v>
          </cell>
          <cell r="J1671" t="str">
            <v>MVC+ATS15</v>
          </cell>
          <cell r="K1671">
            <v>1</v>
          </cell>
          <cell r="N1671">
            <v>44843</v>
          </cell>
          <cell r="O1671">
            <v>11116803</v>
          </cell>
          <cell r="P1671">
            <v>11000000</v>
          </cell>
          <cell r="Q1671">
            <v>44834</v>
          </cell>
          <cell r="R1671" t="str">
            <v>No</v>
          </cell>
          <cell r="S1671" t="str">
            <v>C49</v>
          </cell>
          <cell r="T1671" t="str">
            <v>SOUTH</v>
          </cell>
          <cell r="U1671" t="str">
            <v>深圳</v>
          </cell>
          <cell r="V1671" t="str">
            <v>SZ 深圳</v>
          </cell>
          <cell r="W1671" t="str">
            <v>MZ</v>
          </cell>
          <cell r="X1671" t="str">
            <v>JPY</v>
          </cell>
          <cell r="Y1671">
            <v>11000000</v>
          </cell>
          <cell r="Z1671">
            <v>1</v>
          </cell>
          <cell r="AA1671">
            <v>11000000</v>
          </cell>
          <cell r="AB1671">
            <v>7.0000000000000007E-2</v>
          </cell>
          <cell r="AC1671">
            <v>770000.00000000012</v>
          </cell>
          <cell r="AD1671">
            <v>92400.000000000015</v>
          </cell>
          <cell r="AE1671">
            <v>0.12</v>
          </cell>
          <cell r="AF1671">
            <v>44540</v>
          </cell>
          <cell r="AG1671" t="str">
            <v>DAP SZ</v>
          </cell>
          <cell r="AK1671"/>
          <cell r="AL1671"/>
          <cell r="AM1671">
            <v>44546</v>
          </cell>
          <cell r="AN1671" t="str">
            <v>Yes</v>
          </cell>
          <cell r="AO1671">
            <v>0.9</v>
          </cell>
          <cell r="AP1671">
            <v>9900000</v>
          </cell>
          <cell r="AQ1671">
            <v>44837</v>
          </cell>
          <cell r="AR1671">
            <v>44837</v>
          </cell>
          <cell r="AS1671">
            <v>0</v>
          </cell>
          <cell r="AT1671">
            <v>0</v>
          </cell>
          <cell r="AX1671" t="str">
            <v>Yes</v>
          </cell>
          <cell r="AZ1671" t="str">
            <v>Y</v>
          </cell>
          <cell r="BA1671" t="str">
            <v>Yes</v>
          </cell>
        </row>
        <row r="1672">
          <cell r="A1672" t="str">
            <v>DEC 21</v>
          </cell>
          <cell r="B1672">
            <v>1522</v>
          </cell>
          <cell r="C1672" t="str">
            <v>C28SZX20210215SX</v>
          </cell>
          <cell r="D1672" t="str">
            <v>晨鑫达</v>
          </cell>
          <cell r="E1672" t="str">
            <v>Heller 1936MK7</v>
          </cell>
          <cell r="I1672" t="str">
            <v>L-&gt;R</v>
          </cell>
          <cell r="J1672" t="str">
            <v>No</v>
          </cell>
          <cell r="K1672">
            <v>1</v>
          </cell>
          <cell r="N1672">
            <v>44645</v>
          </cell>
          <cell r="O1672">
            <v>11100519</v>
          </cell>
          <cell r="P1672">
            <v>406243</v>
          </cell>
          <cell r="Q1672">
            <v>44620</v>
          </cell>
          <cell r="R1672" t="str">
            <v>No</v>
          </cell>
          <cell r="S1672" t="str">
            <v>C49</v>
          </cell>
          <cell r="T1672" t="str">
            <v>SOUTH</v>
          </cell>
          <cell r="U1672" t="str">
            <v>深圳</v>
          </cell>
          <cell r="V1672" t="str">
            <v>SZ 深圳</v>
          </cell>
          <cell r="W1672" t="str">
            <v>SX</v>
          </cell>
          <cell r="X1672" t="str">
            <v>RMB</v>
          </cell>
          <cell r="Y1672">
            <v>406243</v>
          </cell>
          <cell r="Z1672">
            <v>1.1299999999999999</v>
          </cell>
          <cell r="AA1672">
            <v>406243</v>
          </cell>
          <cell r="AB1672">
            <v>1.2150000000000001</v>
          </cell>
          <cell r="AC1672">
            <v>436801.10176991159</v>
          </cell>
          <cell r="AD1672">
            <v>52416.132212389391</v>
          </cell>
          <cell r="AE1672">
            <v>0.12</v>
          </cell>
          <cell r="AF1672">
            <v>44543</v>
          </cell>
          <cell r="AG1672" t="str">
            <v>DDP SZ</v>
          </cell>
          <cell r="AK1672">
            <v>0.3</v>
          </cell>
          <cell r="AL1672">
            <v>121872.9</v>
          </cell>
          <cell r="AM1672">
            <v>44546</v>
          </cell>
          <cell r="AN1672" t="str">
            <v>Yes</v>
          </cell>
          <cell r="AO1672">
            <v>0.7</v>
          </cell>
          <cell r="AP1672">
            <v>284370.09999999998</v>
          </cell>
          <cell r="AQ1672">
            <v>44601</v>
          </cell>
          <cell r="AR1672">
            <v>44601</v>
          </cell>
          <cell r="AS1672">
            <v>0</v>
          </cell>
          <cell r="AT1672">
            <v>0</v>
          </cell>
          <cell r="AX1672" t="str">
            <v>Yes</v>
          </cell>
          <cell r="AZ1672" t="str">
            <v>Y</v>
          </cell>
          <cell r="BA1672" t="str">
            <v>Yes</v>
          </cell>
        </row>
        <row r="1673">
          <cell r="A1673" t="str">
            <v>DEC 21</v>
          </cell>
          <cell r="B1673">
            <v>1523</v>
          </cell>
          <cell r="C1673" t="str">
            <v>C49SZX20210220SX</v>
          </cell>
          <cell r="D1673" t="str">
            <v>赛美达</v>
          </cell>
          <cell r="E1673" t="str">
            <v>YSM20R-2</v>
          </cell>
          <cell r="I1673" t="str">
            <v>L-&gt;R</v>
          </cell>
          <cell r="J1673" t="str">
            <v>No</v>
          </cell>
          <cell r="K1673">
            <v>1</v>
          </cell>
          <cell r="N1673">
            <v>44776</v>
          </cell>
          <cell r="O1673">
            <v>11116784</v>
          </cell>
          <cell r="P1673">
            <v>15000000</v>
          </cell>
          <cell r="Q1673">
            <v>44770</v>
          </cell>
          <cell r="R1673" t="str">
            <v>No</v>
          </cell>
          <cell r="S1673" t="str">
            <v>C49</v>
          </cell>
          <cell r="T1673" t="str">
            <v>SOUTH</v>
          </cell>
          <cell r="U1673" t="str">
            <v>深圳</v>
          </cell>
          <cell r="V1673" t="str">
            <v>SZ 深圳</v>
          </cell>
          <cell r="W1673" t="str">
            <v>SX</v>
          </cell>
          <cell r="X1673" t="str">
            <v>JPY</v>
          </cell>
          <cell r="Y1673">
            <v>15000000</v>
          </cell>
          <cell r="Z1673">
            <v>1</v>
          </cell>
          <cell r="AA1673">
            <v>15000000</v>
          </cell>
          <cell r="AB1673">
            <v>7.0000000000000007E-2</v>
          </cell>
          <cell r="AC1673">
            <v>1050000</v>
          </cell>
          <cell r="AD1673">
            <v>126000</v>
          </cell>
          <cell r="AE1673">
            <v>0.12</v>
          </cell>
          <cell r="AF1673">
            <v>44547</v>
          </cell>
          <cell r="AG1673" t="str">
            <v>DAP SZ</v>
          </cell>
          <cell r="AK1673">
            <v>0.2</v>
          </cell>
          <cell r="AL1673">
            <v>3000000</v>
          </cell>
          <cell r="AM1673">
            <v>44560</v>
          </cell>
          <cell r="AN1673" t="str">
            <v>Yes</v>
          </cell>
          <cell r="AO1673">
            <v>0.8</v>
          </cell>
          <cell r="AP1673">
            <v>12000000</v>
          </cell>
          <cell r="AQ1673">
            <v>44769</v>
          </cell>
          <cell r="AR1673">
            <v>44769</v>
          </cell>
          <cell r="AS1673">
            <v>0</v>
          </cell>
          <cell r="AT1673">
            <v>0</v>
          </cell>
          <cell r="AX1673" t="str">
            <v>Yes</v>
          </cell>
          <cell r="AZ1673" t="str">
            <v>Y</v>
          </cell>
          <cell r="BA1673" t="str">
            <v>Yes</v>
          </cell>
        </row>
        <row r="1674">
          <cell r="A1674" t="str">
            <v>DEC 21</v>
          </cell>
          <cell r="B1674">
            <v>1524</v>
          </cell>
          <cell r="C1674" t="str">
            <v>C49SZX20210220SX</v>
          </cell>
          <cell r="D1674" t="str">
            <v>赛美达</v>
          </cell>
          <cell r="E1674" t="str">
            <v>YSM10</v>
          </cell>
          <cell r="I1674" t="str">
            <v>R-&gt;L</v>
          </cell>
          <cell r="J1674" t="str">
            <v>MVC</v>
          </cell>
          <cell r="K1674">
            <v>1</v>
          </cell>
          <cell r="N1674">
            <v>44776</v>
          </cell>
          <cell r="O1674">
            <v>11116784</v>
          </cell>
          <cell r="P1674">
            <v>9500000</v>
          </cell>
          <cell r="Q1674">
            <v>44770</v>
          </cell>
          <cell r="R1674" t="str">
            <v>No</v>
          </cell>
          <cell r="S1674" t="str">
            <v>C49</v>
          </cell>
          <cell r="T1674" t="str">
            <v>SOUTH</v>
          </cell>
          <cell r="U1674" t="str">
            <v>深圳</v>
          </cell>
          <cell r="V1674" t="str">
            <v>SZ 深圳</v>
          </cell>
          <cell r="W1674" t="str">
            <v>SX</v>
          </cell>
          <cell r="X1674" t="str">
            <v>JPY</v>
          </cell>
          <cell r="Y1674">
            <v>9500000</v>
          </cell>
          <cell r="Z1674">
            <v>1</v>
          </cell>
          <cell r="AA1674">
            <v>9500000</v>
          </cell>
          <cell r="AB1674">
            <v>7.0000000000000007E-2</v>
          </cell>
          <cell r="AC1674">
            <v>665000.00000000012</v>
          </cell>
          <cell r="AD1674">
            <v>79800.000000000015</v>
          </cell>
          <cell r="AE1674">
            <v>0.12</v>
          </cell>
          <cell r="AF1674">
            <v>44547</v>
          </cell>
          <cell r="AG1674" t="str">
            <v>DAP SZ</v>
          </cell>
          <cell r="AK1674">
            <v>0.2</v>
          </cell>
          <cell r="AL1674">
            <v>1900000</v>
          </cell>
          <cell r="AM1674">
            <v>44560</v>
          </cell>
          <cell r="AN1674" t="str">
            <v>Yes</v>
          </cell>
          <cell r="AO1674">
            <v>0.8</v>
          </cell>
          <cell r="AP1674">
            <v>7600000</v>
          </cell>
          <cell r="AQ1674">
            <v>44769</v>
          </cell>
          <cell r="AR1674">
            <v>44769</v>
          </cell>
          <cell r="AS1674">
            <v>0</v>
          </cell>
          <cell r="AT1674">
            <v>0</v>
          </cell>
          <cell r="AX1674" t="str">
            <v>Yes</v>
          </cell>
          <cell r="AZ1674" t="str">
            <v>Y</v>
          </cell>
          <cell r="BA1674" t="str">
            <v>Yes</v>
          </cell>
        </row>
        <row r="1675">
          <cell r="A1675" t="str">
            <v>DEC 21</v>
          </cell>
          <cell r="B1675">
            <v>1525</v>
          </cell>
          <cell r="C1675" t="str">
            <v>C49SZX20220030SS</v>
          </cell>
          <cell r="D1675" t="str">
            <v>微克（end user：蓝极光）</v>
          </cell>
          <cell r="E1675" t="str">
            <v>YSM20R-2</v>
          </cell>
          <cell r="I1675" t="str">
            <v>L-&gt;R</v>
          </cell>
          <cell r="J1675" t="str">
            <v>No</v>
          </cell>
          <cell r="K1675">
            <v>1</v>
          </cell>
          <cell r="N1675">
            <v>44712</v>
          </cell>
          <cell r="O1675">
            <v>11116760</v>
          </cell>
          <cell r="P1675">
            <v>13220000</v>
          </cell>
          <cell r="Q1675">
            <v>44708</v>
          </cell>
          <cell r="R1675" t="str">
            <v>Yes</v>
          </cell>
          <cell r="S1675" t="str">
            <v>C49</v>
          </cell>
          <cell r="T1675" t="str">
            <v>SOUTH</v>
          </cell>
          <cell r="U1675" t="str">
            <v>深圳</v>
          </cell>
          <cell r="V1675" t="str">
            <v>SZ 深圳</v>
          </cell>
          <cell r="W1675" t="str">
            <v>SS</v>
          </cell>
          <cell r="X1675" t="str">
            <v>JPY</v>
          </cell>
          <cell r="Y1675">
            <v>13220000</v>
          </cell>
          <cell r="Z1675">
            <v>1</v>
          </cell>
          <cell r="AA1675">
            <v>13220000</v>
          </cell>
          <cell r="AB1675">
            <v>7.0000000000000007E-2</v>
          </cell>
          <cell r="AC1675">
            <v>910000.00000000012</v>
          </cell>
          <cell r="AD1675">
            <v>109200.00000000001</v>
          </cell>
          <cell r="AE1675">
            <v>0.12</v>
          </cell>
          <cell r="AF1675">
            <v>44551</v>
          </cell>
          <cell r="AG1675" t="str">
            <v>DAP SZ</v>
          </cell>
          <cell r="AI1675">
            <v>50000</v>
          </cell>
          <cell r="AJ1675">
            <v>44566</v>
          </cell>
          <cell r="AK1675">
            <v>0.1</v>
          </cell>
          <cell r="AL1675">
            <v>1322000</v>
          </cell>
          <cell r="AM1675">
            <v>44658</v>
          </cell>
          <cell r="AN1675" t="str">
            <v>Yes</v>
          </cell>
          <cell r="AO1675">
            <v>0.9</v>
          </cell>
          <cell r="AP1675">
            <v>11700000</v>
          </cell>
          <cell r="AQ1675">
            <v>44692</v>
          </cell>
          <cell r="AR1675">
            <v>44692</v>
          </cell>
          <cell r="AS1675">
            <v>0</v>
          </cell>
          <cell r="AT1675">
            <v>0</v>
          </cell>
          <cell r="AX1675" t="str">
            <v>Yes</v>
          </cell>
          <cell r="AZ1675" t="str">
            <v>Y</v>
          </cell>
          <cell r="BA1675" t="str">
            <v>Yes</v>
          </cell>
        </row>
        <row r="1676">
          <cell r="A1676" t="str">
            <v>DEC 21</v>
          </cell>
          <cell r="B1676">
            <v>1526</v>
          </cell>
          <cell r="C1676" t="str">
            <v>C49SZX20220030SS</v>
          </cell>
          <cell r="D1676" t="str">
            <v>微克（end user：蓝极光）</v>
          </cell>
          <cell r="E1676" t="str">
            <v>YSM20R-2</v>
          </cell>
          <cell r="I1676" t="str">
            <v>L-&gt;R</v>
          </cell>
          <cell r="J1676" t="str">
            <v>No</v>
          </cell>
          <cell r="K1676">
            <v>1</v>
          </cell>
          <cell r="N1676">
            <v>44712</v>
          </cell>
          <cell r="O1676">
            <v>11116760</v>
          </cell>
          <cell r="P1676">
            <v>13220000</v>
          </cell>
          <cell r="Q1676">
            <v>44708</v>
          </cell>
          <cell r="R1676" t="str">
            <v>Yes</v>
          </cell>
          <cell r="S1676" t="str">
            <v>C49</v>
          </cell>
          <cell r="T1676" t="str">
            <v>SOUTH</v>
          </cell>
          <cell r="U1676" t="str">
            <v>深圳</v>
          </cell>
          <cell r="V1676" t="str">
            <v>SZ 深圳</v>
          </cell>
          <cell r="W1676" t="str">
            <v>SS</v>
          </cell>
          <cell r="X1676" t="str">
            <v>JPY</v>
          </cell>
          <cell r="Y1676">
            <v>13220000</v>
          </cell>
          <cell r="Z1676">
            <v>1</v>
          </cell>
          <cell r="AA1676">
            <v>13220000</v>
          </cell>
          <cell r="AB1676">
            <v>7.0000000000000007E-2</v>
          </cell>
          <cell r="AC1676">
            <v>910000.00000000012</v>
          </cell>
          <cell r="AD1676">
            <v>109200.00000000001</v>
          </cell>
          <cell r="AE1676">
            <v>0.12</v>
          </cell>
          <cell r="AF1676">
            <v>44551</v>
          </cell>
          <cell r="AG1676" t="str">
            <v>DAP SZ</v>
          </cell>
          <cell r="AI1676"/>
          <cell r="AJ1676"/>
          <cell r="AK1676">
            <v>0.1</v>
          </cell>
          <cell r="AL1676">
            <v>1322000</v>
          </cell>
          <cell r="AM1676">
            <v>44658</v>
          </cell>
          <cell r="AN1676" t="str">
            <v>Yes</v>
          </cell>
          <cell r="AO1676">
            <v>0.9</v>
          </cell>
          <cell r="AP1676">
            <v>11700000</v>
          </cell>
          <cell r="AQ1676">
            <v>44692</v>
          </cell>
          <cell r="AR1676">
            <v>44692</v>
          </cell>
          <cell r="AS1676">
            <v>0</v>
          </cell>
          <cell r="AT1676">
            <v>0</v>
          </cell>
          <cell r="AX1676" t="str">
            <v>Yes</v>
          </cell>
          <cell r="AZ1676" t="str">
            <v>Y</v>
          </cell>
          <cell r="BA1676" t="str">
            <v>Yes</v>
          </cell>
        </row>
        <row r="1677">
          <cell r="A1677" t="str">
            <v>DEC 21</v>
          </cell>
          <cell r="B1677">
            <v>1527</v>
          </cell>
          <cell r="C1677" t="str">
            <v>C49SZX20220030SS</v>
          </cell>
          <cell r="D1677" t="str">
            <v>微克（end user：蓝极光）</v>
          </cell>
          <cell r="E1677" t="str">
            <v>YSM20R-2</v>
          </cell>
          <cell r="I1677" t="str">
            <v>L-&gt;R</v>
          </cell>
          <cell r="J1677" t="str">
            <v>No</v>
          </cell>
          <cell r="K1677">
            <v>1</v>
          </cell>
          <cell r="N1677">
            <v>44712</v>
          </cell>
          <cell r="O1677">
            <v>11116760</v>
          </cell>
          <cell r="P1677">
            <v>13220000</v>
          </cell>
          <cell r="Q1677">
            <v>44708</v>
          </cell>
          <cell r="R1677" t="str">
            <v>Yes</v>
          </cell>
          <cell r="S1677" t="str">
            <v>C49</v>
          </cell>
          <cell r="T1677" t="str">
            <v>SOUTH</v>
          </cell>
          <cell r="U1677" t="str">
            <v>深圳</v>
          </cell>
          <cell r="V1677" t="str">
            <v>SZ 深圳</v>
          </cell>
          <cell r="W1677" t="str">
            <v>SS</v>
          </cell>
          <cell r="X1677" t="str">
            <v>JPY</v>
          </cell>
          <cell r="Y1677">
            <v>13220000</v>
          </cell>
          <cell r="Z1677">
            <v>1</v>
          </cell>
          <cell r="AA1677">
            <v>13220000</v>
          </cell>
          <cell r="AB1677">
            <v>7.0000000000000007E-2</v>
          </cell>
          <cell r="AC1677">
            <v>925400.00000000012</v>
          </cell>
          <cell r="AD1677">
            <v>111048.00000000001</v>
          </cell>
          <cell r="AE1677">
            <v>0.12</v>
          </cell>
          <cell r="AF1677">
            <v>44551</v>
          </cell>
          <cell r="AG1677" t="str">
            <v>DAP SZ</v>
          </cell>
          <cell r="AI1677"/>
          <cell r="AJ1677"/>
          <cell r="AK1677">
            <v>0.1</v>
          </cell>
          <cell r="AL1677">
            <v>1322000</v>
          </cell>
          <cell r="AM1677">
            <v>44658</v>
          </cell>
          <cell r="AN1677" t="str">
            <v>Yes</v>
          </cell>
          <cell r="AO1677">
            <v>0.9</v>
          </cell>
          <cell r="AP1677">
            <v>11898000</v>
          </cell>
          <cell r="AQ1677">
            <v>44692</v>
          </cell>
          <cell r="AR1677">
            <v>44692</v>
          </cell>
          <cell r="AS1677">
            <v>0</v>
          </cell>
          <cell r="AT1677">
            <v>0</v>
          </cell>
          <cell r="AX1677" t="str">
            <v>Yes</v>
          </cell>
          <cell r="AZ1677" t="str">
            <v>Y</v>
          </cell>
          <cell r="BA1677" t="str">
            <v>Yes</v>
          </cell>
        </row>
        <row r="1678">
          <cell r="A1678" t="str">
            <v>DEC 21</v>
          </cell>
          <cell r="B1678">
            <v>1528</v>
          </cell>
          <cell r="C1678" t="str">
            <v>C49SZX20220030SS</v>
          </cell>
          <cell r="D1678" t="str">
            <v>微克（end user：蓝极光）</v>
          </cell>
          <cell r="E1678" t="str">
            <v>YSM20R-2</v>
          </cell>
          <cell r="I1678" t="str">
            <v>L-&gt;R</v>
          </cell>
          <cell r="J1678" t="str">
            <v>No</v>
          </cell>
          <cell r="K1678">
            <v>1</v>
          </cell>
          <cell r="N1678">
            <v>44712</v>
          </cell>
          <cell r="O1678">
            <v>11116760</v>
          </cell>
          <cell r="P1678">
            <v>13220000</v>
          </cell>
          <cell r="Q1678">
            <v>44708</v>
          </cell>
          <cell r="R1678" t="str">
            <v>Yes</v>
          </cell>
          <cell r="S1678" t="str">
            <v>C49</v>
          </cell>
          <cell r="T1678" t="str">
            <v>SOUTH</v>
          </cell>
          <cell r="U1678" t="str">
            <v>深圳</v>
          </cell>
          <cell r="V1678" t="str">
            <v>SZ 深圳</v>
          </cell>
          <cell r="W1678" t="str">
            <v>SS</v>
          </cell>
          <cell r="X1678" t="str">
            <v>JPY</v>
          </cell>
          <cell r="Y1678">
            <v>13220000</v>
          </cell>
          <cell r="Z1678">
            <v>1</v>
          </cell>
          <cell r="AA1678">
            <v>13220000</v>
          </cell>
          <cell r="AB1678">
            <v>7.0000000000000007E-2</v>
          </cell>
          <cell r="AC1678">
            <v>925400.00000000012</v>
          </cell>
          <cell r="AD1678">
            <v>111048.00000000001</v>
          </cell>
          <cell r="AE1678">
            <v>0.12</v>
          </cell>
          <cell r="AF1678">
            <v>44551</v>
          </cell>
          <cell r="AG1678" t="str">
            <v>DAP SZ</v>
          </cell>
          <cell r="AI1678"/>
          <cell r="AJ1678"/>
          <cell r="AK1678">
            <v>0.1</v>
          </cell>
          <cell r="AL1678">
            <v>1322000</v>
          </cell>
          <cell r="AM1678">
            <v>44658</v>
          </cell>
          <cell r="AN1678" t="str">
            <v>Yes</v>
          </cell>
          <cell r="AO1678">
            <v>0.9</v>
          </cell>
          <cell r="AP1678">
            <v>11898000</v>
          </cell>
          <cell r="AQ1678">
            <v>44692</v>
          </cell>
          <cell r="AR1678">
            <v>44692</v>
          </cell>
          <cell r="AS1678">
            <v>0</v>
          </cell>
          <cell r="AT1678">
            <v>0</v>
          </cell>
          <cell r="AX1678" t="str">
            <v>Yes</v>
          </cell>
          <cell r="AZ1678" t="str">
            <v>Y</v>
          </cell>
          <cell r="BA1678" t="str">
            <v>Yes</v>
          </cell>
        </row>
        <row r="1679">
          <cell r="A1679" t="str">
            <v>DEC 21</v>
          </cell>
          <cell r="B1679">
            <v>1529</v>
          </cell>
          <cell r="C1679" t="str">
            <v>C49SZX20210210DZ</v>
          </cell>
          <cell r="D1679" t="str">
            <v>湖南新亚胜</v>
          </cell>
          <cell r="E1679" t="str">
            <v>YSM40R-4</v>
          </cell>
          <cell r="I1679" t="str">
            <v>L-&gt;R</v>
          </cell>
          <cell r="J1679" t="str">
            <v>No</v>
          </cell>
          <cell r="K1679">
            <v>1</v>
          </cell>
          <cell r="N1679">
            <v>44629</v>
          </cell>
          <cell r="O1679">
            <v>11100520</v>
          </cell>
          <cell r="P1679">
            <v>1300000</v>
          </cell>
          <cell r="Q1679">
            <v>44642</v>
          </cell>
          <cell r="R1679" t="str">
            <v>No</v>
          </cell>
          <cell r="S1679" t="str">
            <v>C49</v>
          </cell>
          <cell r="T1679" t="str">
            <v>SOUTH</v>
          </cell>
          <cell r="U1679" t="str">
            <v>深圳</v>
          </cell>
          <cell r="V1679" t="str">
            <v>SZ 深圳</v>
          </cell>
          <cell r="W1679" t="str">
            <v>DZ</v>
          </cell>
          <cell r="X1679" t="str">
            <v>RMB</v>
          </cell>
          <cell r="Y1679">
            <v>1300000</v>
          </cell>
          <cell r="Z1679">
            <v>1.1299999999999999</v>
          </cell>
          <cell r="AA1679">
            <v>1300000</v>
          </cell>
          <cell r="AB1679">
            <v>1.2150000000000001</v>
          </cell>
          <cell r="AC1679">
            <v>1397787.6106194693</v>
          </cell>
          <cell r="AD1679">
            <v>167734.51327433632</v>
          </cell>
          <cell r="AE1679">
            <v>0.12</v>
          </cell>
          <cell r="AF1679">
            <v>44546</v>
          </cell>
          <cell r="AG1679" t="str">
            <v>DDP CS</v>
          </cell>
          <cell r="AI1679">
            <v>100000</v>
          </cell>
          <cell r="AJ1679">
            <v>44572</v>
          </cell>
          <cell r="AK1679">
            <v>0.15</v>
          </cell>
          <cell r="AL1679">
            <v>195000</v>
          </cell>
          <cell r="AM1679">
            <v>44769</v>
          </cell>
          <cell r="AN1679" t="str">
            <v>Yes</v>
          </cell>
          <cell r="AO1679">
            <v>0.75</v>
          </cell>
          <cell r="AP1679">
            <v>975000</v>
          </cell>
          <cell r="AQ1679">
            <v>44729</v>
          </cell>
          <cell r="AR1679">
            <v>44729</v>
          </cell>
          <cell r="AS1679">
            <v>0.1</v>
          </cell>
          <cell r="AT1679">
            <v>130000</v>
          </cell>
          <cell r="AU1679">
            <v>44783</v>
          </cell>
          <cell r="AV1679">
            <v>44783</v>
          </cell>
          <cell r="AX1679" t="str">
            <v>Yes</v>
          </cell>
          <cell r="AZ1679" t="str">
            <v>Y</v>
          </cell>
          <cell r="BA1679" t="str">
            <v>Yes</v>
          </cell>
          <cell r="BB1679" t="str">
            <v>银行承兑汇票，贴现日期为contract logbook登记收款日期.</v>
          </cell>
        </row>
        <row r="1680">
          <cell r="A1680" t="str">
            <v>DEC 21</v>
          </cell>
          <cell r="B1680">
            <v>1530</v>
          </cell>
          <cell r="C1680" t="str">
            <v>C49SZX20210210DZ</v>
          </cell>
          <cell r="D1680" t="str">
            <v>湖南新亚胜</v>
          </cell>
          <cell r="E1680" t="str">
            <v>YSM40R-4</v>
          </cell>
          <cell r="I1680" t="str">
            <v>L-&gt;R</v>
          </cell>
          <cell r="J1680" t="str">
            <v>No</v>
          </cell>
          <cell r="K1680">
            <v>1</v>
          </cell>
          <cell r="N1680">
            <v>44629</v>
          </cell>
          <cell r="O1680">
            <v>11100520</v>
          </cell>
          <cell r="P1680">
            <v>1300000</v>
          </cell>
          <cell r="Q1680">
            <v>44642</v>
          </cell>
          <cell r="R1680" t="str">
            <v>No</v>
          </cell>
          <cell r="S1680" t="str">
            <v>C49</v>
          </cell>
          <cell r="T1680" t="str">
            <v>SOUTH</v>
          </cell>
          <cell r="U1680" t="str">
            <v>深圳</v>
          </cell>
          <cell r="V1680" t="str">
            <v>SZ 深圳</v>
          </cell>
          <cell r="W1680" t="str">
            <v>DZ</v>
          </cell>
          <cell r="X1680" t="str">
            <v>RMB</v>
          </cell>
          <cell r="Y1680">
            <v>1300000</v>
          </cell>
          <cell r="Z1680">
            <v>1.1299999999999999</v>
          </cell>
          <cell r="AA1680">
            <v>1300000</v>
          </cell>
          <cell r="AB1680">
            <v>1.2150000000000001</v>
          </cell>
          <cell r="AC1680">
            <v>1397787.6106194693</v>
          </cell>
          <cell r="AD1680">
            <v>167734.51327433632</v>
          </cell>
          <cell r="AE1680">
            <v>0.12</v>
          </cell>
          <cell r="AF1680">
            <v>44546</v>
          </cell>
          <cell r="AG1680" t="str">
            <v>DDP CS</v>
          </cell>
          <cell r="AI1680"/>
          <cell r="AJ1680"/>
          <cell r="AK1680">
            <v>0.15</v>
          </cell>
          <cell r="AL1680">
            <v>195000</v>
          </cell>
          <cell r="AM1680">
            <v>44769</v>
          </cell>
          <cell r="AN1680" t="str">
            <v>Yes</v>
          </cell>
          <cell r="AO1680">
            <v>0.75</v>
          </cell>
          <cell r="AP1680">
            <v>975000</v>
          </cell>
          <cell r="AQ1680">
            <v>44729</v>
          </cell>
          <cell r="AR1680">
            <v>44729</v>
          </cell>
          <cell r="AS1680">
            <v>0.1</v>
          </cell>
          <cell r="AT1680">
            <v>130000</v>
          </cell>
          <cell r="AU1680">
            <v>44783</v>
          </cell>
          <cell r="AV1680">
            <v>44783</v>
          </cell>
          <cell r="AX1680" t="str">
            <v>Yes</v>
          </cell>
          <cell r="AZ1680" t="str">
            <v>Y</v>
          </cell>
          <cell r="BA1680" t="str">
            <v>Yes</v>
          </cell>
          <cell r="BB1680" t="str">
            <v>银行承兑汇票，贴现日期为contract logbook登记收款日期.</v>
          </cell>
        </row>
        <row r="1681">
          <cell r="A1681" t="str">
            <v>DEC 21</v>
          </cell>
          <cell r="B1681">
            <v>1531</v>
          </cell>
          <cell r="C1681" t="str">
            <v>C49SZX20210223MZR1</v>
          </cell>
          <cell r="D1681" t="str">
            <v>东莞鸿楠</v>
          </cell>
          <cell r="E1681" t="str">
            <v>YSM20R-2</v>
          </cell>
          <cell r="I1681" t="str">
            <v>R-&gt;L</v>
          </cell>
          <cell r="J1681" t="str">
            <v>No</v>
          </cell>
          <cell r="K1681">
            <v>1</v>
          </cell>
          <cell r="N1681">
            <v>44613</v>
          </cell>
          <cell r="O1681">
            <v>11116699</v>
          </cell>
          <cell r="P1681">
            <v>14250000</v>
          </cell>
          <cell r="Q1681">
            <v>44610</v>
          </cell>
          <cell r="R1681" t="str">
            <v>Yes</v>
          </cell>
          <cell r="S1681" t="str">
            <v>C49</v>
          </cell>
          <cell r="T1681" t="str">
            <v>SOUTH</v>
          </cell>
          <cell r="U1681" t="str">
            <v>深圳</v>
          </cell>
          <cell r="V1681" t="str">
            <v>SZ 深圳</v>
          </cell>
          <cell r="W1681" t="str">
            <v>MZ</v>
          </cell>
          <cell r="X1681" t="str">
            <v>JPY</v>
          </cell>
          <cell r="Y1681">
            <v>15100000</v>
          </cell>
          <cell r="Z1681">
            <v>1</v>
          </cell>
          <cell r="AA1681">
            <v>15100000</v>
          </cell>
          <cell r="AB1681">
            <v>7.0000000000000007E-2</v>
          </cell>
          <cell r="AC1681">
            <v>1057000</v>
          </cell>
          <cell r="AD1681">
            <v>126840</v>
          </cell>
          <cell r="AE1681">
            <v>0.12</v>
          </cell>
          <cell r="AF1681">
            <v>45120</v>
          </cell>
          <cell r="AG1681" t="str">
            <v>CIF  HK</v>
          </cell>
          <cell r="AK1681">
            <v>0.1</v>
          </cell>
          <cell r="AL1681">
            <v>1510000</v>
          </cell>
          <cell r="AM1681">
            <v>44571</v>
          </cell>
          <cell r="AN1681" t="str">
            <v>Yes</v>
          </cell>
          <cell r="AO1681">
            <v>0.9</v>
          </cell>
          <cell r="AP1681">
            <v>13590000</v>
          </cell>
          <cell r="AQ1681">
            <v>44608</v>
          </cell>
          <cell r="AR1681">
            <v>44608</v>
          </cell>
          <cell r="AS1681">
            <v>0</v>
          </cell>
          <cell r="AT1681">
            <v>0</v>
          </cell>
          <cell r="AX1681" t="str">
            <v>Yes</v>
          </cell>
          <cell r="AZ1681" t="str">
            <v>Y</v>
          </cell>
          <cell r="BA1681" t="str">
            <v>Yes</v>
          </cell>
        </row>
        <row r="1682">
          <cell r="A1682" t="str">
            <v>DEC 21</v>
          </cell>
          <cell r="B1682">
            <v>1532</v>
          </cell>
          <cell r="C1682" t="str">
            <v>C49SZX20230088MZ</v>
          </cell>
          <cell r="D1682" t="str">
            <v>东莞鸿楠</v>
          </cell>
          <cell r="E1682" t="str">
            <v>YSM20R-2</v>
          </cell>
          <cell r="I1682" t="str">
            <v>R-&gt;L</v>
          </cell>
          <cell r="J1682" t="str">
            <v>No</v>
          </cell>
          <cell r="K1682">
            <v>1</v>
          </cell>
          <cell r="O1682">
            <v>11116842</v>
          </cell>
          <cell r="P1682">
            <v>14000000</v>
          </cell>
          <cell r="Q1682">
            <v>45135</v>
          </cell>
          <cell r="R1682" t="str">
            <v>Yes</v>
          </cell>
          <cell r="S1682" t="str">
            <v>C49</v>
          </cell>
          <cell r="T1682" t="str">
            <v>SOUTH</v>
          </cell>
          <cell r="U1682" t="str">
            <v>深圳</v>
          </cell>
          <cell r="V1682" t="str">
            <v>SZ 深圳</v>
          </cell>
          <cell r="W1682" t="str">
            <v>MZ</v>
          </cell>
          <cell r="X1682" t="str">
            <v>JPY</v>
          </cell>
          <cell r="Y1682">
            <v>14000000</v>
          </cell>
          <cell r="Z1682">
            <v>1</v>
          </cell>
          <cell r="AA1682">
            <v>14000000</v>
          </cell>
          <cell r="AB1682">
            <v>5.5199999999999999E-2</v>
          </cell>
          <cell r="AC1682">
            <v>772800</v>
          </cell>
          <cell r="AD1682">
            <v>92736</v>
          </cell>
          <cell r="AE1682">
            <v>0.12</v>
          </cell>
          <cell r="AF1682">
            <v>45127</v>
          </cell>
          <cell r="AG1682" t="str">
            <v>CIF  HK</v>
          </cell>
          <cell r="AK1682">
            <v>0.1</v>
          </cell>
          <cell r="AL1682">
            <v>1400000</v>
          </cell>
          <cell r="AM1682">
            <v>44571</v>
          </cell>
          <cell r="AN1682" t="str">
            <v>Yes</v>
          </cell>
          <cell r="AO1682">
            <v>0.9</v>
          </cell>
          <cell r="AP1682">
            <v>12600000</v>
          </cell>
          <cell r="AQ1682">
            <v>45134</v>
          </cell>
          <cell r="AR1682">
            <v>45134</v>
          </cell>
          <cell r="AS1682">
            <v>0</v>
          </cell>
          <cell r="AT1682">
            <v>0</v>
          </cell>
          <cell r="AX1682" t="str">
            <v>Yes</v>
          </cell>
          <cell r="AZ1682" t="str">
            <v>Y</v>
          </cell>
          <cell r="BA1682" t="str">
            <v>Yes</v>
          </cell>
        </row>
        <row r="1683">
          <cell r="A1683" t="str">
            <v>DEC 21</v>
          </cell>
          <cell r="B1683">
            <v>1533</v>
          </cell>
          <cell r="C1683" t="str">
            <v>C49SZX20230088MZ</v>
          </cell>
          <cell r="D1683" t="str">
            <v>东莞鸿楠</v>
          </cell>
          <cell r="E1683" t="str">
            <v>YSM20R-2</v>
          </cell>
          <cell r="I1683" t="str">
            <v>R-&gt;L</v>
          </cell>
          <cell r="J1683" t="str">
            <v>No</v>
          </cell>
          <cell r="K1683">
            <v>1</v>
          </cell>
          <cell r="O1683">
            <v>11116842</v>
          </cell>
          <cell r="P1683">
            <v>14000000</v>
          </cell>
          <cell r="Q1683">
            <v>45135</v>
          </cell>
          <cell r="R1683" t="str">
            <v>Yes</v>
          </cell>
          <cell r="S1683" t="str">
            <v>C49</v>
          </cell>
          <cell r="T1683" t="str">
            <v>SOUTH</v>
          </cell>
          <cell r="U1683" t="str">
            <v>深圳</v>
          </cell>
          <cell r="V1683" t="str">
            <v>SZ 深圳</v>
          </cell>
          <cell r="W1683" t="str">
            <v>MZ</v>
          </cell>
          <cell r="X1683" t="str">
            <v>JPY</v>
          </cell>
          <cell r="Y1683">
            <v>14000000</v>
          </cell>
          <cell r="Z1683">
            <v>1</v>
          </cell>
          <cell r="AA1683">
            <v>14000000</v>
          </cell>
          <cell r="AB1683">
            <v>5.5199999999999999E-2</v>
          </cell>
          <cell r="AC1683">
            <v>772800</v>
          </cell>
          <cell r="AD1683">
            <v>92736</v>
          </cell>
          <cell r="AE1683">
            <v>0.12</v>
          </cell>
          <cell r="AF1683">
            <v>45127</v>
          </cell>
          <cell r="AG1683" t="str">
            <v>CIF  HK</v>
          </cell>
          <cell r="AK1683">
            <v>0.1</v>
          </cell>
          <cell r="AL1683">
            <v>1400000</v>
          </cell>
          <cell r="AM1683">
            <v>44571</v>
          </cell>
          <cell r="AN1683" t="str">
            <v>Yes</v>
          </cell>
          <cell r="AO1683">
            <v>0.9</v>
          </cell>
          <cell r="AP1683">
            <v>12600000</v>
          </cell>
          <cell r="AQ1683">
            <v>45134</v>
          </cell>
          <cell r="AR1683">
            <v>45134</v>
          </cell>
          <cell r="AS1683">
            <v>0</v>
          </cell>
          <cell r="AT1683">
            <v>0</v>
          </cell>
          <cell r="AX1683" t="str">
            <v>Yes</v>
          </cell>
          <cell r="AZ1683" t="str">
            <v>Y</v>
          </cell>
          <cell r="BA1683" t="str">
            <v>Yes</v>
          </cell>
          <cell r="BB1683"/>
        </row>
        <row r="1684">
          <cell r="A1684" t="str">
            <v>DEC 21</v>
          </cell>
          <cell r="B1684">
            <v>1534</v>
          </cell>
          <cell r="C1684" t="str">
            <v>C49SZX20210223MZ</v>
          </cell>
          <cell r="D1684" t="str">
            <v>东莞鸿楠</v>
          </cell>
          <cell r="E1684" t="str">
            <v>YSM20R-2</v>
          </cell>
          <cell r="F1684"/>
          <cell r="H1684"/>
          <cell r="I1684" t="str">
            <v>R-&gt;L</v>
          </cell>
          <cell r="J1684" t="str">
            <v>No</v>
          </cell>
          <cell r="K1684">
            <v>1</v>
          </cell>
          <cell r="L1684"/>
          <cell r="N1684"/>
          <cell r="O1684"/>
          <cell r="P1684"/>
          <cell r="Q1684"/>
          <cell r="R1684" t="str">
            <v>Yes</v>
          </cell>
          <cell r="S1684" t="str">
            <v>C49</v>
          </cell>
          <cell r="T1684" t="str">
            <v>SOUTH</v>
          </cell>
          <cell r="U1684" t="str">
            <v>深圳</v>
          </cell>
          <cell r="V1684" t="str">
            <v>SZ 深圳</v>
          </cell>
          <cell r="W1684" t="str">
            <v>MZ</v>
          </cell>
          <cell r="X1684" t="str">
            <v>JPY</v>
          </cell>
          <cell r="Y1684">
            <v>14250000</v>
          </cell>
          <cell r="Z1684">
            <v>1</v>
          </cell>
          <cell r="AA1684">
            <v>14250000</v>
          </cell>
          <cell r="AB1684">
            <v>7.0000000000000007E-2</v>
          </cell>
          <cell r="AC1684">
            <v>997500.00000000012</v>
          </cell>
          <cell r="AD1684">
            <v>119700.00000000001</v>
          </cell>
          <cell r="AE1684">
            <v>0.12</v>
          </cell>
          <cell r="AF1684">
            <v>44557</v>
          </cell>
          <cell r="AG1684" t="str">
            <v>CIF  HK</v>
          </cell>
          <cell r="AI1684"/>
          <cell r="AJ1684"/>
          <cell r="AK1684">
            <v>0.1</v>
          </cell>
          <cell r="AL1684">
            <v>1425000</v>
          </cell>
          <cell r="AM1684">
            <v>44571</v>
          </cell>
          <cell r="AN1684" t="str">
            <v>Yes</v>
          </cell>
          <cell r="AO1684">
            <v>0.9</v>
          </cell>
          <cell r="AP1684">
            <v>12825000</v>
          </cell>
          <cell r="AQ1684"/>
          <cell r="AR1684"/>
          <cell r="AS1684">
            <v>0</v>
          </cell>
          <cell r="AT1684">
            <v>0</v>
          </cell>
          <cell r="AV1684"/>
          <cell r="AX1684"/>
          <cell r="AY1684"/>
          <cell r="AZ1684"/>
          <cell r="BA1684"/>
          <cell r="BB1684" t="str">
            <v>根据合同补充文件取消</v>
          </cell>
        </row>
        <row r="1685">
          <cell r="A1685" t="str">
            <v>DEC 21</v>
          </cell>
          <cell r="B1685">
            <v>1535</v>
          </cell>
          <cell r="C1685" t="str">
            <v>C49SZX20210223MZ</v>
          </cell>
          <cell r="D1685" t="str">
            <v>东莞鸿楠</v>
          </cell>
          <cell r="E1685" t="str">
            <v>YSM10</v>
          </cell>
          <cell r="F1685"/>
          <cell r="H1685"/>
          <cell r="I1685" t="str">
            <v>R-&gt;L</v>
          </cell>
          <cell r="J1685" t="str">
            <v>MVC</v>
          </cell>
          <cell r="K1685">
            <v>1</v>
          </cell>
          <cell r="L1685"/>
          <cell r="N1685"/>
          <cell r="O1685"/>
          <cell r="P1685"/>
          <cell r="Q1685"/>
          <cell r="R1685" t="str">
            <v>Yes</v>
          </cell>
          <cell r="S1685" t="str">
            <v>C49</v>
          </cell>
          <cell r="T1685" t="str">
            <v>SOUTH</v>
          </cell>
          <cell r="U1685" t="str">
            <v>深圳</v>
          </cell>
          <cell r="V1685" t="str">
            <v>SZ 深圳</v>
          </cell>
          <cell r="W1685" t="str">
            <v>MZ</v>
          </cell>
          <cell r="X1685" t="str">
            <v>JPY</v>
          </cell>
          <cell r="Y1685">
            <v>10000000</v>
          </cell>
          <cell r="Z1685">
            <v>1</v>
          </cell>
          <cell r="AA1685">
            <v>10000000</v>
          </cell>
          <cell r="AB1685">
            <v>7.0000000000000007E-2</v>
          </cell>
          <cell r="AC1685">
            <v>700000.00000000012</v>
          </cell>
          <cell r="AD1685">
            <v>84000.000000000015</v>
          </cell>
          <cell r="AE1685">
            <v>0.12</v>
          </cell>
          <cell r="AF1685">
            <v>44557</v>
          </cell>
          <cell r="AG1685" t="str">
            <v>CIF  HK</v>
          </cell>
          <cell r="AI1685"/>
          <cell r="AJ1685"/>
          <cell r="AK1685">
            <v>0.1</v>
          </cell>
          <cell r="AL1685">
            <v>1000000</v>
          </cell>
          <cell r="AM1685">
            <v>44571</v>
          </cell>
          <cell r="AN1685" t="str">
            <v>Yes</v>
          </cell>
          <cell r="AO1685">
            <v>0.9</v>
          </cell>
          <cell r="AP1685">
            <v>9000000</v>
          </cell>
          <cell r="AQ1685"/>
          <cell r="AR1685"/>
          <cell r="AS1685">
            <v>0</v>
          </cell>
          <cell r="AT1685">
            <v>0</v>
          </cell>
          <cell r="AV1685"/>
          <cell r="AX1685"/>
          <cell r="AY1685"/>
          <cell r="AZ1685"/>
          <cell r="BA1685"/>
          <cell r="BB1685" t="str">
            <v>根据合同补充文件取消</v>
          </cell>
        </row>
        <row r="1686">
          <cell r="A1686" t="str">
            <v>DEC 21</v>
          </cell>
          <cell r="B1686">
            <v>1536</v>
          </cell>
          <cell r="C1686" t="str">
            <v>C49SZX20210223MZ</v>
          </cell>
          <cell r="D1686" t="str">
            <v>东莞鸿楠</v>
          </cell>
          <cell r="E1686" t="str">
            <v>YSM10</v>
          </cell>
          <cell r="F1686"/>
          <cell r="H1686"/>
          <cell r="I1686" t="str">
            <v>R-&gt;L</v>
          </cell>
          <cell r="J1686" t="str">
            <v>MVC</v>
          </cell>
          <cell r="K1686">
            <v>1</v>
          </cell>
          <cell r="L1686"/>
          <cell r="N1686"/>
          <cell r="O1686"/>
          <cell r="P1686"/>
          <cell r="Q1686"/>
          <cell r="R1686" t="str">
            <v>Yes</v>
          </cell>
          <cell r="S1686" t="str">
            <v>C49</v>
          </cell>
          <cell r="T1686" t="str">
            <v>SOUTH</v>
          </cell>
          <cell r="U1686" t="str">
            <v>深圳</v>
          </cell>
          <cell r="V1686" t="str">
            <v>SZ 深圳</v>
          </cell>
          <cell r="W1686" t="str">
            <v>MZ</v>
          </cell>
          <cell r="X1686" t="str">
            <v>JPY</v>
          </cell>
          <cell r="Y1686">
            <v>10000000</v>
          </cell>
          <cell r="Z1686">
            <v>1</v>
          </cell>
          <cell r="AA1686">
            <v>10000000</v>
          </cell>
          <cell r="AB1686">
            <v>7.0000000000000007E-2</v>
          </cell>
          <cell r="AC1686">
            <v>700000.00000000012</v>
          </cell>
          <cell r="AD1686">
            <v>84000.000000000015</v>
          </cell>
          <cell r="AE1686">
            <v>0.12</v>
          </cell>
          <cell r="AF1686">
            <v>44557</v>
          </cell>
          <cell r="AG1686" t="str">
            <v>CIF  HK</v>
          </cell>
          <cell r="AI1686"/>
          <cell r="AJ1686"/>
          <cell r="AK1686">
            <v>0.1</v>
          </cell>
          <cell r="AL1686">
            <v>1000000</v>
          </cell>
          <cell r="AM1686">
            <v>44571</v>
          </cell>
          <cell r="AN1686" t="str">
            <v>Yes</v>
          </cell>
          <cell r="AO1686">
            <v>0.9</v>
          </cell>
          <cell r="AP1686">
            <v>9000000</v>
          </cell>
          <cell r="AQ1686"/>
          <cell r="AR1686"/>
          <cell r="AS1686">
            <v>0</v>
          </cell>
          <cell r="AT1686">
            <v>0</v>
          </cell>
          <cell r="AV1686"/>
          <cell r="AX1686"/>
          <cell r="AY1686"/>
          <cell r="AZ1686"/>
          <cell r="BA1686"/>
          <cell r="BB1686" t="str">
            <v>根据合同补充文件取消</v>
          </cell>
        </row>
        <row r="1687">
          <cell r="A1687" t="str">
            <v>DEC 21</v>
          </cell>
          <cell r="B1687">
            <v>1537</v>
          </cell>
          <cell r="C1687" t="str">
            <v>C49SZX20210223MZ</v>
          </cell>
          <cell r="D1687" t="str">
            <v>东莞鸿楠</v>
          </cell>
          <cell r="E1687" t="str">
            <v>YSM10</v>
          </cell>
          <cell r="F1687"/>
          <cell r="H1687"/>
          <cell r="I1687" t="str">
            <v>R-&gt;L</v>
          </cell>
          <cell r="J1687" t="str">
            <v>MVC</v>
          </cell>
          <cell r="K1687">
            <v>1</v>
          </cell>
          <cell r="L1687"/>
          <cell r="N1687"/>
          <cell r="O1687"/>
          <cell r="P1687"/>
          <cell r="Q1687"/>
          <cell r="R1687" t="str">
            <v>Yes</v>
          </cell>
          <cell r="S1687" t="str">
            <v>C49</v>
          </cell>
          <cell r="T1687" t="str">
            <v>SOUTH</v>
          </cell>
          <cell r="U1687" t="str">
            <v>深圳</v>
          </cell>
          <cell r="V1687" t="str">
            <v>SZ 深圳</v>
          </cell>
          <cell r="W1687" t="str">
            <v>MZ</v>
          </cell>
          <cell r="X1687" t="str">
            <v>JPY</v>
          </cell>
          <cell r="Y1687">
            <v>10000000</v>
          </cell>
          <cell r="Z1687">
            <v>1</v>
          </cell>
          <cell r="AA1687">
            <v>10000000</v>
          </cell>
          <cell r="AB1687">
            <v>7.0000000000000007E-2</v>
          </cell>
          <cell r="AC1687">
            <v>700000.00000000012</v>
          </cell>
          <cell r="AD1687">
            <v>84000.000000000015</v>
          </cell>
          <cell r="AE1687">
            <v>0.12</v>
          </cell>
          <cell r="AF1687">
            <v>44557</v>
          </cell>
          <cell r="AG1687" t="str">
            <v>CIF  HK</v>
          </cell>
          <cell r="AI1687"/>
          <cell r="AJ1687"/>
          <cell r="AK1687">
            <v>0.1</v>
          </cell>
          <cell r="AL1687">
            <v>1000000</v>
          </cell>
          <cell r="AM1687">
            <v>44571</v>
          </cell>
          <cell r="AN1687" t="str">
            <v>Yes</v>
          </cell>
          <cell r="AO1687">
            <v>0.9</v>
          </cell>
          <cell r="AP1687">
            <v>9000000</v>
          </cell>
          <cell r="AQ1687"/>
          <cell r="AR1687"/>
          <cell r="AS1687">
            <v>0</v>
          </cell>
          <cell r="AT1687">
            <v>0</v>
          </cell>
          <cell r="AV1687"/>
          <cell r="AX1687"/>
          <cell r="AY1687"/>
          <cell r="AZ1687"/>
          <cell r="BA1687"/>
          <cell r="BB1687" t="str">
            <v>根据合同补充文件取消</v>
          </cell>
        </row>
        <row r="1688">
          <cell r="A1688" t="str">
            <v>DEC 21</v>
          </cell>
          <cell r="B1688">
            <v>1538</v>
          </cell>
          <cell r="C1688" t="str">
            <v>C28SZX20210216MZ</v>
          </cell>
          <cell r="D1688" t="str">
            <v>东莞鸿楠</v>
          </cell>
          <cell r="E1688" t="str">
            <v>YSi-V</v>
          </cell>
          <cell r="I1688" t="str">
            <v>R-&gt;L</v>
          </cell>
          <cell r="J1688" t="str">
            <v>No</v>
          </cell>
          <cell r="K1688">
            <v>1</v>
          </cell>
          <cell r="N1688">
            <v>44672</v>
          </cell>
          <cell r="O1688">
            <v>11116744</v>
          </cell>
          <cell r="P1688">
            <v>11000000</v>
          </cell>
          <cell r="Q1688">
            <v>44677</v>
          </cell>
          <cell r="R1688" t="str">
            <v>Yes</v>
          </cell>
          <cell r="S1688" t="str">
            <v>C28</v>
          </cell>
          <cell r="T1688" t="str">
            <v>SOUTH</v>
          </cell>
          <cell r="U1688" t="str">
            <v>深圳</v>
          </cell>
          <cell r="V1688" t="str">
            <v>SZ 深圳</v>
          </cell>
          <cell r="W1688" t="str">
            <v>MZ</v>
          </cell>
          <cell r="X1688" t="str">
            <v>JPY</v>
          </cell>
          <cell r="Y1688">
            <v>11000000</v>
          </cell>
          <cell r="Z1688">
            <v>1</v>
          </cell>
          <cell r="AA1688">
            <v>11000000</v>
          </cell>
          <cell r="AB1688">
            <v>7.0000000000000007E-2</v>
          </cell>
          <cell r="AC1688">
            <v>770000.00000000012</v>
          </cell>
          <cell r="AD1688">
            <v>92400.000000000015</v>
          </cell>
          <cell r="AE1688">
            <v>0.12</v>
          </cell>
          <cell r="AF1688">
            <v>44557</v>
          </cell>
          <cell r="AG1688" t="str">
            <v>CIF  HK</v>
          </cell>
          <cell r="AK1688">
            <v>0.2</v>
          </cell>
          <cell r="AL1688">
            <v>2200000</v>
          </cell>
          <cell r="AM1688">
            <v>44571</v>
          </cell>
          <cell r="AN1688" t="str">
            <v>Yes</v>
          </cell>
          <cell r="AO1688">
            <v>0.8</v>
          </cell>
          <cell r="AP1688">
            <v>8800000</v>
          </cell>
          <cell r="AQ1688">
            <v>44664</v>
          </cell>
          <cell r="AR1688">
            <v>44664</v>
          </cell>
          <cell r="AS1688">
            <v>0</v>
          </cell>
          <cell r="AT1688">
            <v>0</v>
          </cell>
          <cell r="AX1688" t="str">
            <v>Yes</v>
          </cell>
          <cell r="AZ1688" t="str">
            <v>Y</v>
          </cell>
          <cell r="BA1688" t="str">
            <v>Yes</v>
          </cell>
        </row>
        <row r="1689">
          <cell r="A1689" t="str">
            <v>DEC 21</v>
          </cell>
          <cell r="B1689">
            <v>1539</v>
          </cell>
          <cell r="C1689" t="str">
            <v>C28SZX20210217MZ</v>
          </cell>
          <cell r="D1689" t="str">
            <v>东莞鸿楠</v>
          </cell>
          <cell r="E1689" t="str">
            <v>YSi-V</v>
          </cell>
          <cell r="F1689"/>
          <cell r="H1689"/>
          <cell r="I1689" t="str">
            <v>R-&gt;L</v>
          </cell>
          <cell r="J1689" t="str">
            <v>No</v>
          </cell>
          <cell r="K1689">
            <v>1</v>
          </cell>
          <cell r="L1689"/>
          <cell r="N1689"/>
          <cell r="O1689"/>
          <cell r="P1689"/>
          <cell r="Q1689"/>
          <cell r="R1689" t="str">
            <v>Yes</v>
          </cell>
          <cell r="S1689" t="str">
            <v>C28</v>
          </cell>
          <cell r="T1689" t="str">
            <v>SOUTH</v>
          </cell>
          <cell r="U1689" t="str">
            <v>深圳</v>
          </cell>
          <cell r="V1689" t="str">
            <v>SZ 深圳</v>
          </cell>
          <cell r="W1689" t="str">
            <v>MZ</v>
          </cell>
          <cell r="X1689" t="str">
            <v>JPY</v>
          </cell>
          <cell r="Y1689">
            <v>11000000</v>
          </cell>
          <cell r="Z1689">
            <v>1</v>
          </cell>
          <cell r="AA1689">
            <v>11000000</v>
          </cell>
          <cell r="AB1689">
            <v>7.0000000000000007E-2</v>
          </cell>
          <cell r="AC1689">
            <v>770000.00000000012</v>
          </cell>
          <cell r="AD1689">
            <v>92400.000000000015</v>
          </cell>
          <cell r="AE1689">
            <v>0.12</v>
          </cell>
          <cell r="AF1689">
            <v>44557</v>
          </cell>
          <cell r="AG1689" t="str">
            <v>CIF  HK</v>
          </cell>
          <cell r="AI1689"/>
          <cell r="AJ1689"/>
          <cell r="AK1689">
            <v>0.1</v>
          </cell>
          <cell r="AL1689">
            <v>1100000</v>
          </cell>
          <cell r="AM1689"/>
          <cell r="AN1689" t="str">
            <v>No</v>
          </cell>
          <cell r="AO1689">
            <v>0.9</v>
          </cell>
          <cell r="AP1689">
            <v>9900000</v>
          </cell>
          <cell r="AQ1689"/>
          <cell r="AR1689"/>
          <cell r="AS1689">
            <v>0</v>
          </cell>
          <cell r="AT1689">
            <v>0</v>
          </cell>
          <cell r="AV1689"/>
          <cell r="AX1689" t="str">
            <v>Cancel</v>
          </cell>
          <cell r="AY1689"/>
          <cell r="AZ1689"/>
          <cell r="BA1689" t="str">
            <v>Cancel</v>
          </cell>
          <cell r="BB1689" t="str">
            <v>2023-12-18 Ken邮件通知Fay</v>
          </cell>
        </row>
        <row r="1690">
          <cell r="A1690" t="str">
            <v>DEC 21</v>
          </cell>
          <cell r="B1690">
            <v>1540</v>
          </cell>
          <cell r="C1690" t="str">
            <v>C49SZX20210222JL</v>
          </cell>
          <cell r="D1690" t="str">
            <v>深圳快宇</v>
          </cell>
          <cell r="E1690" t="str">
            <v>YSM40R-4</v>
          </cell>
          <cell r="I1690" t="str">
            <v>L-&gt;R</v>
          </cell>
          <cell r="J1690" t="str">
            <v>No</v>
          </cell>
          <cell r="K1690">
            <v>1</v>
          </cell>
          <cell r="N1690">
            <v>44574</v>
          </cell>
          <cell r="O1690">
            <v>11100511</v>
          </cell>
          <cell r="P1690">
            <v>1310000</v>
          </cell>
          <cell r="Q1690">
            <v>44580</v>
          </cell>
          <cell r="R1690" t="str">
            <v>Yes</v>
          </cell>
          <cell r="S1690" t="str">
            <v>C49</v>
          </cell>
          <cell r="T1690" t="str">
            <v>SOUTH</v>
          </cell>
          <cell r="U1690" t="str">
            <v>深圳</v>
          </cell>
          <cell r="V1690" t="str">
            <v>SZ 深圳</v>
          </cell>
          <cell r="W1690" t="str">
            <v>JL</v>
          </cell>
          <cell r="X1690" t="str">
            <v>RMB</v>
          </cell>
          <cell r="Y1690">
            <v>1310000</v>
          </cell>
          <cell r="Z1690">
            <v>1.1299999999999999</v>
          </cell>
          <cell r="AA1690">
            <v>1310000</v>
          </cell>
          <cell r="AB1690">
            <v>1.2150000000000001</v>
          </cell>
          <cell r="AC1690">
            <v>1408539.8230088498</v>
          </cell>
          <cell r="AD1690">
            <v>169024.77876106196</v>
          </cell>
          <cell r="AE1690">
            <v>0.12</v>
          </cell>
          <cell r="AF1690">
            <v>44557</v>
          </cell>
          <cell r="AG1690" t="str">
            <v>DDP SZ</v>
          </cell>
          <cell r="AK1690">
            <v>0.2</v>
          </cell>
          <cell r="AL1690">
            <v>262000</v>
          </cell>
          <cell r="AN1690" t="str">
            <v>Yes</v>
          </cell>
          <cell r="AO1690">
            <v>0.8</v>
          </cell>
          <cell r="AP1690">
            <v>1048000</v>
          </cell>
          <cell r="AQ1690">
            <v>44561</v>
          </cell>
          <cell r="AR1690">
            <v>44561</v>
          </cell>
          <cell r="AS1690">
            <v>0</v>
          </cell>
          <cell r="AT1690">
            <v>0</v>
          </cell>
          <cell r="AX1690" t="str">
            <v>Yes</v>
          </cell>
          <cell r="AZ1690" t="str">
            <v>Y</v>
          </cell>
          <cell r="BA1690" t="str">
            <v>Yes</v>
          </cell>
        </row>
        <row r="1691">
          <cell r="A1691" t="str">
            <v>JAN 22</v>
          </cell>
          <cell r="B1691">
            <v>1541</v>
          </cell>
          <cell r="C1691" t="str">
            <v>C49SZX20220001SS</v>
          </cell>
          <cell r="D1691" t="str">
            <v>深圳世达威</v>
          </cell>
          <cell r="E1691" t="str">
            <v>YSM40R-4</v>
          </cell>
          <cell r="I1691" t="str">
            <v>L-&gt;R</v>
          </cell>
          <cell r="J1691" t="str">
            <v>No</v>
          </cell>
          <cell r="K1691">
            <v>1</v>
          </cell>
          <cell r="N1691">
            <v>44578</v>
          </cell>
          <cell r="O1691">
            <v>11100512</v>
          </cell>
          <cell r="P1691">
            <v>1298000</v>
          </cell>
          <cell r="Q1691">
            <v>44580</v>
          </cell>
          <cell r="R1691" t="str">
            <v>No</v>
          </cell>
          <cell r="S1691" t="str">
            <v>C49</v>
          </cell>
          <cell r="T1691" t="str">
            <v>SOUTH</v>
          </cell>
          <cell r="U1691" t="str">
            <v>深圳</v>
          </cell>
          <cell r="V1691" t="str">
            <v>SZ 深圳</v>
          </cell>
          <cell r="W1691" t="str">
            <v>SS</v>
          </cell>
          <cell r="X1691" t="str">
            <v>RMB</v>
          </cell>
          <cell r="Y1691">
            <v>1298000</v>
          </cell>
          <cell r="Z1691">
            <v>1.1299999999999999</v>
          </cell>
          <cell r="AA1691">
            <v>1298000</v>
          </cell>
          <cell r="AB1691">
            <v>1.22</v>
          </cell>
          <cell r="AC1691">
            <v>1401380.5309734517</v>
          </cell>
          <cell r="AD1691">
            <v>168165.66371681419</v>
          </cell>
          <cell r="AE1691">
            <v>0.12</v>
          </cell>
          <cell r="AF1691">
            <v>44565</v>
          </cell>
          <cell r="AG1691" t="str">
            <v>DDP SZ</v>
          </cell>
          <cell r="AK1691">
            <v>0.3</v>
          </cell>
          <cell r="AL1691">
            <v>389400</v>
          </cell>
          <cell r="AM1691">
            <v>44573</v>
          </cell>
          <cell r="AN1691" t="str">
            <v>Yes</v>
          </cell>
          <cell r="AO1691">
            <v>0.7</v>
          </cell>
          <cell r="AP1691">
            <v>908600</v>
          </cell>
          <cell r="AQ1691">
            <v>44573</v>
          </cell>
          <cell r="AR1691">
            <v>44573</v>
          </cell>
          <cell r="AS1691">
            <v>0</v>
          </cell>
          <cell r="AT1691">
            <v>0</v>
          </cell>
          <cell r="AX1691" t="str">
            <v>Yes</v>
          </cell>
          <cell r="AZ1691" t="str">
            <v>Y</v>
          </cell>
          <cell r="BA1691" t="str">
            <v>Yes</v>
          </cell>
        </row>
        <row r="1692">
          <cell r="A1692" t="str">
            <v>JAN 22</v>
          </cell>
          <cell r="B1692">
            <v>1542</v>
          </cell>
          <cell r="C1692" t="str">
            <v>C49SZX20220004EC</v>
          </cell>
          <cell r="D1692" t="str">
            <v>恒泰创新</v>
          </cell>
          <cell r="E1692" t="str">
            <v>YSM10</v>
          </cell>
          <cell r="I1692" t="str">
            <v>L-&gt;R</v>
          </cell>
          <cell r="J1692" t="str">
            <v>MVC</v>
          </cell>
          <cell r="K1692">
            <v>1</v>
          </cell>
          <cell r="N1692">
            <v>44823</v>
          </cell>
          <cell r="O1692">
            <v>11116801</v>
          </cell>
          <cell r="P1692">
            <v>11200000</v>
          </cell>
          <cell r="Q1692">
            <v>44824</v>
          </cell>
          <cell r="R1692" t="str">
            <v>No</v>
          </cell>
          <cell r="S1692" t="str">
            <v>C49</v>
          </cell>
          <cell r="T1692" t="str">
            <v>SOUTH</v>
          </cell>
          <cell r="U1692" t="str">
            <v>深圳</v>
          </cell>
          <cell r="V1692" t="str">
            <v>SZ 深圳</v>
          </cell>
          <cell r="W1692" t="str">
            <v>EC</v>
          </cell>
          <cell r="X1692" t="str">
            <v>JPY</v>
          </cell>
          <cell r="Y1692">
            <v>11200000</v>
          </cell>
          <cell r="Z1692">
            <v>1</v>
          </cell>
          <cell r="AA1692">
            <v>11200000</v>
          </cell>
          <cell r="AB1692">
            <v>7.0000000000000007E-2</v>
          </cell>
          <cell r="AC1692">
            <v>784000.00000000012</v>
          </cell>
          <cell r="AD1692">
            <v>94080.000000000015</v>
          </cell>
          <cell r="AE1692">
            <v>0.12</v>
          </cell>
          <cell r="AF1692">
            <v>44568</v>
          </cell>
          <cell r="AG1692" t="str">
            <v>DAP SZ</v>
          </cell>
          <cell r="AK1692">
            <v>0.1</v>
          </cell>
          <cell r="AL1692">
            <v>1120000</v>
          </cell>
          <cell r="AM1692">
            <v>44578</v>
          </cell>
          <cell r="AN1692" t="str">
            <v>Yes</v>
          </cell>
          <cell r="AO1692">
            <v>0.9</v>
          </cell>
          <cell r="AP1692">
            <v>10080000</v>
          </cell>
          <cell r="AQ1692">
            <v>44823</v>
          </cell>
          <cell r="AR1692">
            <v>44823</v>
          </cell>
          <cell r="AS1692">
            <v>0</v>
          </cell>
          <cell r="AT1692">
            <v>0</v>
          </cell>
          <cell r="AX1692" t="str">
            <v>Yes</v>
          </cell>
          <cell r="AZ1692" t="str">
            <v>Y</v>
          </cell>
          <cell r="BA1692" t="str">
            <v>Yes</v>
          </cell>
        </row>
        <row r="1693">
          <cell r="A1693" t="str">
            <v>JAN 22</v>
          </cell>
          <cell r="B1693">
            <v>1543</v>
          </cell>
          <cell r="C1693" t="str">
            <v>C49SZX20220005SS</v>
          </cell>
          <cell r="D1693" t="str">
            <v>龙大光电</v>
          </cell>
          <cell r="E1693" t="str">
            <v>YSM40R-4</v>
          </cell>
          <cell r="I1693" t="str">
            <v>L-&gt;R</v>
          </cell>
          <cell r="J1693" t="str">
            <v>No</v>
          </cell>
          <cell r="K1693">
            <v>1</v>
          </cell>
          <cell r="N1693">
            <v>44614</v>
          </cell>
          <cell r="O1693">
            <v>11100515</v>
          </cell>
          <cell r="P1693">
            <v>1300000</v>
          </cell>
          <cell r="Q1693">
            <v>44616</v>
          </cell>
          <cell r="R1693" t="str">
            <v>No</v>
          </cell>
          <cell r="S1693" t="str">
            <v>C49</v>
          </cell>
          <cell r="T1693" t="str">
            <v>SOUTH</v>
          </cell>
          <cell r="U1693" t="str">
            <v>深圳</v>
          </cell>
          <cell r="V1693" t="str">
            <v>SZ 深圳</v>
          </cell>
          <cell r="W1693" t="str">
            <v>SS</v>
          </cell>
          <cell r="X1693" t="str">
            <v>RMB</v>
          </cell>
          <cell r="Y1693">
            <v>1300000</v>
          </cell>
          <cell r="Z1693">
            <v>1.1299999999999999</v>
          </cell>
          <cell r="AA1693">
            <v>1300000</v>
          </cell>
          <cell r="AB1693">
            <v>1.22</v>
          </cell>
          <cell r="AC1693">
            <v>1403539.8230088495</v>
          </cell>
          <cell r="AD1693">
            <v>168424.77876106193</v>
          </cell>
          <cell r="AE1693">
            <v>0.12</v>
          </cell>
          <cell r="AF1693">
            <v>44572</v>
          </cell>
          <cell r="AG1693" t="str">
            <v>DDP SZ</v>
          </cell>
          <cell r="AI1693">
            <v>6500000</v>
          </cell>
          <cell r="AJ1693" t="str">
            <v>2022-1-29签收银行承兑汇票</v>
          </cell>
          <cell r="AK1693">
            <v>1</v>
          </cell>
          <cell r="AL1693">
            <v>1300000</v>
          </cell>
          <cell r="AM1693">
            <v>44590</v>
          </cell>
          <cell r="AN1693" t="str">
            <v>Yes</v>
          </cell>
          <cell r="AO1693">
            <v>0</v>
          </cell>
          <cell r="AP1693">
            <v>0</v>
          </cell>
          <cell r="AS1693">
            <v>0</v>
          </cell>
          <cell r="AT1693">
            <v>0</v>
          </cell>
          <cell r="AX1693" t="str">
            <v>Yes</v>
          </cell>
          <cell r="AZ1693" t="str">
            <v>Y</v>
          </cell>
          <cell r="BA1693" t="str">
            <v>Yes</v>
          </cell>
        </row>
        <row r="1694">
          <cell r="A1694" t="str">
            <v>JAN 22</v>
          </cell>
          <cell r="B1694">
            <v>1544</v>
          </cell>
          <cell r="C1694" t="str">
            <v>C49SZX20220005SS</v>
          </cell>
          <cell r="D1694" t="str">
            <v>龙大光电</v>
          </cell>
          <cell r="E1694" t="str">
            <v>YSM40R-4</v>
          </cell>
          <cell r="I1694" t="str">
            <v>L-&gt;R</v>
          </cell>
          <cell r="J1694" t="str">
            <v>No</v>
          </cell>
          <cell r="K1694">
            <v>1</v>
          </cell>
          <cell r="N1694">
            <v>44614</v>
          </cell>
          <cell r="O1694">
            <v>11100515</v>
          </cell>
          <cell r="P1694">
            <v>1300000</v>
          </cell>
          <cell r="Q1694">
            <v>44616</v>
          </cell>
          <cell r="R1694" t="str">
            <v>No</v>
          </cell>
          <cell r="S1694" t="str">
            <v>C49</v>
          </cell>
          <cell r="T1694" t="str">
            <v>SOUTH</v>
          </cell>
          <cell r="U1694" t="str">
            <v>深圳</v>
          </cell>
          <cell r="V1694" t="str">
            <v>SZ 深圳</v>
          </cell>
          <cell r="W1694" t="str">
            <v>SS</v>
          </cell>
          <cell r="X1694" t="str">
            <v>RMB</v>
          </cell>
          <cell r="Y1694">
            <v>1300000</v>
          </cell>
          <cell r="Z1694">
            <v>1.1299999999999999</v>
          </cell>
          <cell r="AA1694">
            <v>1300000</v>
          </cell>
          <cell r="AB1694">
            <v>1.22</v>
          </cell>
          <cell r="AC1694">
            <v>1403539.8230088495</v>
          </cell>
          <cell r="AD1694">
            <v>168424.77876106193</v>
          </cell>
          <cell r="AE1694">
            <v>0.12</v>
          </cell>
          <cell r="AF1694">
            <v>44572</v>
          </cell>
          <cell r="AG1694" t="str">
            <v>DDP SZ</v>
          </cell>
          <cell r="AI1694"/>
          <cell r="AJ1694"/>
          <cell r="AK1694">
            <v>1</v>
          </cell>
          <cell r="AL1694">
            <v>1300000</v>
          </cell>
          <cell r="AM1694">
            <v>44590</v>
          </cell>
          <cell r="AN1694" t="str">
            <v>Yes</v>
          </cell>
          <cell r="AO1694">
            <v>0</v>
          </cell>
          <cell r="AP1694">
            <v>0</v>
          </cell>
          <cell r="AS1694">
            <v>0</v>
          </cell>
          <cell r="AT1694">
            <v>0</v>
          </cell>
          <cell r="AX1694" t="str">
            <v>Yes</v>
          </cell>
          <cell r="AZ1694" t="str">
            <v>Y</v>
          </cell>
          <cell r="BA1694" t="str">
            <v>Yes</v>
          </cell>
        </row>
        <row r="1695">
          <cell r="A1695" t="str">
            <v>JAN 22</v>
          </cell>
          <cell r="B1695">
            <v>1545</v>
          </cell>
          <cell r="C1695" t="str">
            <v>C49SZX20220005SS</v>
          </cell>
          <cell r="D1695" t="str">
            <v>龙大光电</v>
          </cell>
          <cell r="E1695" t="str">
            <v>YSM40R-4</v>
          </cell>
          <cell r="I1695" t="str">
            <v>L-&gt;R</v>
          </cell>
          <cell r="J1695" t="str">
            <v>No</v>
          </cell>
          <cell r="K1695">
            <v>1</v>
          </cell>
          <cell r="N1695">
            <v>44614</v>
          </cell>
          <cell r="O1695">
            <v>11100515</v>
          </cell>
          <cell r="P1695">
            <v>1300000</v>
          </cell>
          <cell r="Q1695">
            <v>44616</v>
          </cell>
          <cell r="R1695" t="str">
            <v>No</v>
          </cell>
          <cell r="S1695" t="str">
            <v>C49</v>
          </cell>
          <cell r="T1695" t="str">
            <v>SOUTH</v>
          </cell>
          <cell r="U1695" t="str">
            <v>深圳</v>
          </cell>
          <cell r="V1695" t="str">
            <v>SZ 深圳</v>
          </cell>
          <cell r="W1695" t="str">
            <v>SS</v>
          </cell>
          <cell r="X1695" t="str">
            <v>RMB</v>
          </cell>
          <cell r="Y1695">
            <v>1300000</v>
          </cell>
          <cell r="Z1695">
            <v>1.1299999999999999</v>
          </cell>
          <cell r="AA1695">
            <v>1300000</v>
          </cell>
          <cell r="AB1695">
            <v>1.22</v>
          </cell>
          <cell r="AC1695">
            <v>1403539.8230088495</v>
          </cell>
          <cell r="AD1695">
            <v>168424.77876106193</v>
          </cell>
          <cell r="AE1695">
            <v>0.12</v>
          </cell>
          <cell r="AF1695">
            <v>44572</v>
          </cell>
          <cell r="AG1695" t="str">
            <v>DDP SZ</v>
          </cell>
          <cell r="AI1695"/>
          <cell r="AJ1695"/>
          <cell r="AK1695">
            <v>1</v>
          </cell>
          <cell r="AL1695">
            <v>1300000</v>
          </cell>
          <cell r="AM1695">
            <v>44590</v>
          </cell>
          <cell r="AN1695" t="str">
            <v>Yes</v>
          </cell>
          <cell r="AO1695">
            <v>0</v>
          </cell>
          <cell r="AP1695">
            <v>0</v>
          </cell>
          <cell r="AS1695">
            <v>0</v>
          </cell>
          <cell r="AT1695">
            <v>0</v>
          </cell>
          <cell r="AX1695" t="str">
            <v>Yes</v>
          </cell>
          <cell r="AZ1695" t="str">
            <v>Y</v>
          </cell>
          <cell r="BA1695" t="str">
            <v>Yes</v>
          </cell>
        </row>
        <row r="1696">
          <cell r="A1696" t="str">
            <v>JAN 22</v>
          </cell>
          <cell r="B1696">
            <v>1546</v>
          </cell>
          <cell r="C1696" t="str">
            <v>C49SZX20220005SS</v>
          </cell>
          <cell r="D1696" t="str">
            <v>龙大光电</v>
          </cell>
          <cell r="E1696" t="str">
            <v>YSM40R-4</v>
          </cell>
          <cell r="I1696" t="str">
            <v>L-&gt;R</v>
          </cell>
          <cell r="J1696" t="str">
            <v>No</v>
          </cell>
          <cell r="K1696">
            <v>1</v>
          </cell>
          <cell r="N1696">
            <v>44614</v>
          </cell>
          <cell r="O1696">
            <v>11100515</v>
          </cell>
          <cell r="P1696">
            <v>1300000</v>
          </cell>
          <cell r="Q1696">
            <v>44616</v>
          </cell>
          <cell r="R1696" t="str">
            <v>No</v>
          </cell>
          <cell r="S1696" t="str">
            <v>C49</v>
          </cell>
          <cell r="T1696" t="str">
            <v>SOUTH</v>
          </cell>
          <cell r="U1696" t="str">
            <v>深圳</v>
          </cell>
          <cell r="V1696" t="str">
            <v>SZ 深圳</v>
          </cell>
          <cell r="W1696" t="str">
            <v>SS</v>
          </cell>
          <cell r="X1696" t="str">
            <v>RMB</v>
          </cell>
          <cell r="Y1696">
            <v>1300000</v>
          </cell>
          <cell r="Z1696">
            <v>1.1299999999999999</v>
          </cell>
          <cell r="AA1696">
            <v>1300000</v>
          </cell>
          <cell r="AB1696">
            <v>1.22</v>
          </cell>
          <cell r="AC1696">
            <v>1403539.8230088495</v>
          </cell>
          <cell r="AD1696">
            <v>168424.77876106193</v>
          </cell>
          <cell r="AE1696">
            <v>0.12</v>
          </cell>
          <cell r="AF1696">
            <v>44572</v>
          </cell>
          <cell r="AG1696" t="str">
            <v>DDP SZ</v>
          </cell>
          <cell r="AI1696"/>
          <cell r="AJ1696"/>
          <cell r="AK1696">
            <v>1</v>
          </cell>
          <cell r="AL1696">
            <v>1300000</v>
          </cell>
          <cell r="AM1696">
            <v>44590</v>
          </cell>
          <cell r="AN1696" t="str">
            <v>Yes</v>
          </cell>
          <cell r="AO1696">
            <v>0</v>
          </cell>
          <cell r="AP1696">
            <v>0</v>
          </cell>
          <cell r="AS1696">
            <v>0</v>
          </cell>
          <cell r="AT1696">
            <v>0</v>
          </cell>
          <cell r="AX1696" t="str">
            <v>Yes</v>
          </cell>
          <cell r="AZ1696" t="str">
            <v>Y</v>
          </cell>
          <cell r="BA1696" t="str">
            <v>Yes</v>
          </cell>
        </row>
        <row r="1697">
          <cell r="A1697" t="str">
            <v>JAN 22</v>
          </cell>
          <cell r="B1697">
            <v>1547</v>
          </cell>
          <cell r="C1697" t="str">
            <v>C49SZX20220005SS</v>
          </cell>
          <cell r="D1697" t="str">
            <v>龙大光电</v>
          </cell>
          <cell r="E1697" t="str">
            <v>YSM40R-4</v>
          </cell>
          <cell r="I1697" t="str">
            <v>L-&gt;R</v>
          </cell>
          <cell r="J1697" t="str">
            <v>No</v>
          </cell>
          <cell r="K1697">
            <v>1</v>
          </cell>
          <cell r="N1697">
            <v>44614</v>
          </cell>
          <cell r="O1697">
            <v>11100515</v>
          </cell>
          <cell r="P1697">
            <v>1300000</v>
          </cell>
          <cell r="Q1697">
            <v>44616</v>
          </cell>
          <cell r="R1697" t="str">
            <v>No</v>
          </cell>
          <cell r="S1697" t="str">
            <v>C49</v>
          </cell>
          <cell r="T1697" t="str">
            <v>SOUTH</v>
          </cell>
          <cell r="U1697" t="str">
            <v>深圳</v>
          </cell>
          <cell r="V1697" t="str">
            <v>SZ 深圳</v>
          </cell>
          <cell r="W1697" t="str">
            <v>SS</v>
          </cell>
          <cell r="X1697" t="str">
            <v>RMB</v>
          </cell>
          <cell r="Y1697">
            <v>1300000</v>
          </cell>
          <cell r="Z1697">
            <v>1.1299999999999999</v>
          </cell>
          <cell r="AA1697">
            <v>1300000</v>
          </cell>
          <cell r="AB1697">
            <v>1.22</v>
          </cell>
          <cell r="AC1697">
            <v>1403539.8230088495</v>
          </cell>
          <cell r="AD1697">
            <v>168424.77876106193</v>
          </cell>
          <cell r="AE1697">
            <v>0.12</v>
          </cell>
          <cell r="AF1697">
            <v>44572</v>
          </cell>
          <cell r="AG1697" t="str">
            <v>DDP SZ</v>
          </cell>
          <cell r="AI1697"/>
          <cell r="AJ1697"/>
          <cell r="AK1697">
            <v>1</v>
          </cell>
          <cell r="AL1697">
            <v>1300000</v>
          </cell>
          <cell r="AM1697">
            <v>44590</v>
          </cell>
          <cell r="AN1697" t="str">
            <v>Yes</v>
          </cell>
          <cell r="AO1697">
            <v>0</v>
          </cell>
          <cell r="AP1697">
            <v>0</v>
          </cell>
          <cell r="AS1697">
            <v>0</v>
          </cell>
          <cell r="AT1697">
            <v>0</v>
          </cell>
          <cell r="AX1697" t="str">
            <v>Yes</v>
          </cell>
          <cell r="AZ1697" t="str">
            <v>Y</v>
          </cell>
          <cell r="BA1697" t="str">
            <v>Yes</v>
          </cell>
        </row>
        <row r="1698">
          <cell r="A1698" t="str">
            <v>JAN 22</v>
          </cell>
          <cell r="B1698">
            <v>1548</v>
          </cell>
          <cell r="C1698" t="str">
            <v>C49SZX20220006SX</v>
          </cell>
          <cell r="D1698" t="str">
            <v>微观</v>
          </cell>
          <cell r="E1698" t="str">
            <v>SIGMA G5S2</v>
          </cell>
          <cell r="I1698" t="str">
            <v>L-&gt;R</v>
          </cell>
          <cell r="J1698" t="str">
            <v>No</v>
          </cell>
          <cell r="K1698">
            <v>1</v>
          </cell>
          <cell r="N1698">
            <v>44670</v>
          </cell>
          <cell r="O1698">
            <v>11116739</v>
          </cell>
          <cell r="P1698">
            <v>16665000</v>
          </cell>
          <cell r="Q1698">
            <v>44676</v>
          </cell>
          <cell r="R1698" t="str">
            <v>Yes</v>
          </cell>
          <cell r="S1698" t="str">
            <v>C49</v>
          </cell>
          <cell r="T1698" t="str">
            <v>SOUTH</v>
          </cell>
          <cell r="U1698" t="str">
            <v>深圳</v>
          </cell>
          <cell r="V1698" t="str">
            <v>SZ 深圳</v>
          </cell>
          <cell r="W1698" t="str">
            <v>SX</v>
          </cell>
          <cell r="X1698" t="str">
            <v>JPY</v>
          </cell>
          <cell r="Y1698">
            <v>16665000</v>
          </cell>
          <cell r="Z1698">
            <v>1</v>
          </cell>
          <cell r="AA1698">
            <v>16665000</v>
          </cell>
          <cell r="AB1698">
            <v>7.0000000000000007E-2</v>
          </cell>
          <cell r="AC1698">
            <v>1166550</v>
          </cell>
          <cell r="AD1698">
            <v>139986</v>
          </cell>
          <cell r="AE1698">
            <v>0.12</v>
          </cell>
          <cell r="AF1698">
            <v>44575</v>
          </cell>
          <cell r="AG1698" t="str">
            <v>DAP ZS</v>
          </cell>
          <cell r="AK1698">
            <v>0.1</v>
          </cell>
          <cell r="AL1698">
            <v>1666500</v>
          </cell>
          <cell r="AM1698">
            <v>44581</v>
          </cell>
          <cell r="AN1698" t="str">
            <v>Yes</v>
          </cell>
          <cell r="AO1698">
            <v>0.9</v>
          </cell>
          <cell r="AP1698">
            <v>14998500</v>
          </cell>
          <cell r="AQ1698">
            <v>44670</v>
          </cell>
          <cell r="AR1698">
            <v>44670</v>
          </cell>
          <cell r="AS1698">
            <v>0</v>
          </cell>
          <cell r="AT1698">
            <v>0</v>
          </cell>
          <cell r="AX1698" t="str">
            <v>Yes</v>
          </cell>
          <cell r="AZ1698" t="str">
            <v>Y</v>
          </cell>
          <cell r="BA1698" t="str">
            <v>Yes</v>
          </cell>
        </row>
        <row r="1699">
          <cell r="A1699" t="str">
            <v>JAN 22</v>
          </cell>
          <cell r="B1699">
            <v>1549</v>
          </cell>
          <cell r="C1699" t="str">
            <v>C49SZX20220006SX</v>
          </cell>
          <cell r="D1699" t="str">
            <v>微观</v>
          </cell>
          <cell r="E1699" t="str">
            <v>SIGMA G5S2</v>
          </cell>
          <cell r="I1699" t="str">
            <v>L-&gt;R</v>
          </cell>
          <cell r="J1699" t="str">
            <v>No</v>
          </cell>
          <cell r="K1699">
            <v>1</v>
          </cell>
          <cell r="N1699">
            <v>44670</v>
          </cell>
          <cell r="O1699">
            <v>11116739</v>
          </cell>
          <cell r="P1699">
            <v>16665000</v>
          </cell>
          <cell r="Q1699">
            <v>44676</v>
          </cell>
          <cell r="R1699" t="str">
            <v>Yes</v>
          </cell>
          <cell r="S1699" t="str">
            <v>C49</v>
          </cell>
          <cell r="T1699" t="str">
            <v>SOUTH</v>
          </cell>
          <cell r="U1699" t="str">
            <v>深圳</v>
          </cell>
          <cell r="V1699" t="str">
            <v>SZ 深圳</v>
          </cell>
          <cell r="W1699" t="str">
            <v>SX</v>
          </cell>
          <cell r="X1699" t="str">
            <v>JPY</v>
          </cell>
          <cell r="Y1699">
            <v>16665000</v>
          </cell>
          <cell r="Z1699">
            <v>1</v>
          </cell>
          <cell r="AA1699">
            <v>16665000</v>
          </cell>
          <cell r="AB1699">
            <v>7.0000000000000007E-2</v>
          </cell>
          <cell r="AC1699">
            <v>1166550</v>
          </cell>
          <cell r="AD1699">
            <v>139986</v>
          </cell>
          <cell r="AE1699">
            <v>0.12</v>
          </cell>
          <cell r="AF1699">
            <v>44575</v>
          </cell>
          <cell r="AG1699" t="str">
            <v>DAP ZS</v>
          </cell>
          <cell r="AK1699">
            <v>0.1</v>
          </cell>
          <cell r="AL1699">
            <v>1666500</v>
          </cell>
          <cell r="AM1699">
            <v>44581</v>
          </cell>
          <cell r="AN1699" t="str">
            <v>Yes</v>
          </cell>
          <cell r="AO1699">
            <v>0.9</v>
          </cell>
          <cell r="AP1699">
            <v>14998500</v>
          </cell>
          <cell r="AQ1699">
            <v>44670</v>
          </cell>
          <cell r="AR1699">
            <v>44670</v>
          </cell>
          <cell r="AS1699">
            <v>0</v>
          </cell>
          <cell r="AT1699">
            <v>0</v>
          </cell>
          <cell r="AX1699" t="str">
            <v>Yes</v>
          </cell>
          <cell r="AZ1699" t="str">
            <v>Y</v>
          </cell>
          <cell r="BA1699" t="str">
            <v>Yes</v>
          </cell>
        </row>
        <row r="1700">
          <cell r="A1700" t="str">
            <v>JAN 22</v>
          </cell>
          <cell r="B1700">
            <v>1550</v>
          </cell>
          <cell r="C1700" t="str">
            <v>C49SZX20220006SX</v>
          </cell>
          <cell r="D1700" t="str">
            <v>微观</v>
          </cell>
          <cell r="E1700" t="str">
            <v>SIGMA G5S2</v>
          </cell>
          <cell r="I1700" t="str">
            <v>L-&gt;R</v>
          </cell>
          <cell r="J1700" t="str">
            <v>No</v>
          </cell>
          <cell r="K1700">
            <v>1</v>
          </cell>
          <cell r="N1700">
            <v>44670</v>
          </cell>
          <cell r="O1700">
            <v>11116739</v>
          </cell>
          <cell r="P1700">
            <v>16665000</v>
          </cell>
          <cell r="Q1700">
            <v>44676</v>
          </cell>
          <cell r="R1700" t="str">
            <v>Yes</v>
          </cell>
          <cell r="S1700" t="str">
            <v>C49</v>
          </cell>
          <cell r="T1700" t="str">
            <v>SOUTH</v>
          </cell>
          <cell r="U1700" t="str">
            <v>深圳</v>
          </cell>
          <cell r="V1700" t="str">
            <v>SZ 深圳</v>
          </cell>
          <cell r="W1700" t="str">
            <v>SX</v>
          </cell>
          <cell r="X1700" t="str">
            <v>JPY</v>
          </cell>
          <cell r="Y1700">
            <v>16665000</v>
          </cell>
          <cell r="Z1700">
            <v>1</v>
          </cell>
          <cell r="AA1700">
            <v>16665000</v>
          </cell>
          <cell r="AB1700">
            <v>7.0000000000000007E-2</v>
          </cell>
          <cell r="AC1700">
            <v>1166550</v>
          </cell>
          <cell r="AD1700">
            <v>139986</v>
          </cell>
          <cell r="AE1700">
            <v>0.12</v>
          </cell>
          <cell r="AF1700">
            <v>44575</v>
          </cell>
          <cell r="AG1700" t="str">
            <v>DAP ZS</v>
          </cell>
          <cell r="AK1700">
            <v>0.1</v>
          </cell>
          <cell r="AL1700">
            <v>1666500</v>
          </cell>
          <cell r="AM1700">
            <v>44581</v>
          </cell>
          <cell r="AN1700" t="str">
            <v>Yes</v>
          </cell>
          <cell r="AO1700">
            <v>0.9</v>
          </cell>
          <cell r="AP1700">
            <v>14998500</v>
          </cell>
          <cell r="AQ1700">
            <v>44670</v>
          </cell>
          <cell r="AR1700">
            <v>44670</v>
          </cell>
          <cell r="AS1700">
            <v>0</v>
          </cell>
          <cell r="AT1700">
            <v>0</v>
          </cell>
          <cell r="AX1700" t="str">
            <v>Yes</v>
          </cell>
          <cell r="AZ1700" t="str">
            <v>Y</v>
          </cell>
          <cell r="BA1700" t="str">
            <v>Yes</v>
          </cell>
        </row>
        <row r="1701">
          <cell r="A1701" t="str">
            <v>JAN 22</v>
          </cell>
          <cell r="B1701">
            <v>1551</v>
          </cell>
          <cell r="C1701" t="str">
            <v>C49SZX20220006SX</v>
          </cell>
          <cell r="D1701" t="str">
            <v>微观</v>
          </cell>
          <cell r="E1701" t="str">
            <v>SIGMA G5S2</v>
          </cell>
          <cell r="I1701" t="str">
            <v>L-&gt;R</v>
          </cell>
          <cell r="J1701" t="str">
            <v>No</v>
          </cell>
          <cell r="K1701">
            <v>1</v>
          </cell>
          <cell r="N1701">
            <v>44670</v>
          </cell>
          <cell r="O1701">
            <v>11116739</v>
          </cell>
          <cell r="P1701">
            <v>16665000</v>
          </cell>
          <cell r="Q1701">
            <v>44676</v>
          </cell>
          <cell r="R1701" t="str">
            <v>Yes</v>
          </cell>
          <cell r="S1701" t="str">
            <v>C49</v>
          </cell>
          <cell r="T1701" t="str">
            <v>SOUTH</v>
          </cell>
          <cell r="U1701" t="str">
            <v>深圳</v>
          </cell>
          <cell r="V1701" t="str">
            <v>SZ 深圳</v>
          </cell>
          <cell r="W1701" t="str">
            <v>SX</v>
          </cell>
          <cell r="X1701" t="str">
            <v>JPY</v>
          </cell>
          <cell r="Y1701">
            <v>16665000</v>
          </cell>
          <cell r="Z1701">
            <v>1</v>
          </cell>
          <cell r="AA1701">
            <v>16665000</v>
          </cell>
          <cell r="AB1701">
            <v>7.0000000000000007E-2</v>
          </cell>
          <cell r="AC1701">
            <v>1166550</v>
          </cell>
          <cell r="AD1701">
            <v>139986</v>
          </cell>
          <cell r="AE1701">
            <v>0.12</v>
          </cell>
          <cell r="AF1701">
            <v>44575</v>
          </cell>
          <cell r="AG1701" t="str">
            <v>DAP ZS</v>
          </cell>
          <cell r="AK1701">
            <v>0.1</v>
          </cell>
          <cell r="AL1701">
            <v>1666500</v>
          </cell>
          <cell r="AM1701">
            <v>44581</v>
          </cell>
          <cell r="AN1701" t="str">
            <v>Yes</v>
          </cell>
          <cell r="AO1701">
            <v>0.9</v>
          </cell>
          <cell r="AP1701">
            <v>14998500</v>
          </cell>
          <cell r="AQ1701">
            <v>44670</v>
          </cell>
          <cell r="AR1701">
            <v>44670</v>
          </cell>
          <cell r="AS1701">
            <v>0</v>
          </cell>
          <cell r="AT1701">
            <v>0</v>
          </cell>
          <cell r="AX1701" t="str">
            <v>Yes</v>
          </cell>
          <cell r="AZ1701" t="str">
            <v>Y</v>
          </cell>
          <cell r="BA1701" t="str">
            <v>Yes</v>
          </cell>
        </row>
        <row r="1702">
          <cell r="A1702" t="str">
            <v>JAN 22</v>
          </cell>
          <cell r="B1702">
            <v>1552</v>
          </cell>
          <cell r="C1702" t="str">
            <v>C49SZX20220006SX</v>
          </cell>
          <cell r="D1702" t="str">
            <v>微观</v>
          </cell>
          <cell r="E1702" t="str">
            <v>SIGMA G5S2</v>
          </cell>
          <cell r="I1702" t="str">
            <v>L-&gt;R</v>
          </cell>
          <cell r="J1702" t="str">
            <v>No</v>
          </cell>
          <cell r="K1702">
            <v>1</v>
          </cell>
          <cell r="N1702">
            <v>44670</v>
          </cell>
          <cell r="O1702">
            <v>11116739</v>
          </cell>
          <cell r="P1702">
            <v>16665000</v>
          </cell>
          <cell r="Q1702">
            <v>44676</v>
          </cell>
          <cell r="R1702" t="str">
            <v>Yes</v>
          </cell>
          <cell r="S1702" t="str">
            <v>C49</v>
          </cell>
          <cell r="T1702" t="str">
            <v>SOUTH</v>
          </cell>
          <cell r="U1702" t="str">
            <v>深圳</v>
          </cell>
          <cell r="V1702" t="str">
            <v>SZ 深圳</v>
          </cell>
          <cell r="W1702" t="str">
            <v>SX</v>
          </cell>
          <cell r="X1702" t="str">
            <v>JPY</v>
          </cell>
          <cell r="Y1702">
            <v>16665000</v>
          </cell>
          <cell r="Z1702">
            <v>1</v>
          </cell>
          <cell r="AA1702">
            <v>16665000</v>
          </cell>
          <cell r="AB1702">
            <v>7.0000000000000007E-2</v>
          </cell>
          <cell r="AC1702">
            <v>1166550</v>
          </cell>
          <cell r="AD1702">
            <v>139986</v>
          </cell>
          <cell r="AE1702">
            <v>0.12</v>
          </cell>
          <cell r="AF1702">
            <v>44575</v>
          </cell>
          <cell r="AG1702" t="str">
            <v>DAP ZS</v>
          </cell>
          <cell r="AK1702">
            <v>0.1</v>
          </cell>
          <cell r="AL1702">
            <v>1666500</v>
          </cell>
          <cell r="AM1702">
            <v>44581</v>
          </cell>
          <cell r="AN1702" t="str">
            <v>Yes</v>
          </cell>
          <cell r="AO1702">
            <v>0.9</v>
          </cell>
          <cell r="AP1702">
            <v>14998500</v>
          </cell>
          <cell r="AQ1702">
            <v>44670</v>
          </cell>
          <cell r="AR1702">
            <v>44670</v>
          </cell>
          <cell r="AS1702">
            <v>0</v>
          </cell>
          <cell r="AT1702">
            <v>0</v>
          </cell>
          <cell r="AX1702" t="str">
            <v>Yes</v>
          </cell>
          <cell r="AZ1702" t="str">
            <v>Y</v>
          </cell>
          <cell r="BA1702" t="str">
            <v>Yes</v>
          </cell>
        </row>
        <row r="1703">
          <cell r="A1703" t="str">
            <v>JAN 22</v>
          </cell>
          <cell r="B1703">
            <v>1553</v>
          </cell>
          <cell r="C1703" t="str">
            <v>C49SZX20220006SX</v>
          </cell>
          <cell r="D1703" t="str">
            <v>微观</v>
          </cell>
          <cell r="E1703" t="str">
            <v>SIGMA G5S2</v>
          </cell>
          <cell r="I1703" t="str">
            <v>L-&gt;R</v>
          </cell>
          <cell r="J1703" t="str">
            <v>No</v>
          </cell>
          <cell r="K1703">
            <v>1</v>
          </cell>
          <cell r="N1703">
            <v>44670</v>
          </cell>
          <cell r="O1703">
            <v>11116739</v>
          </cell>
          <cell r="P1703">
            <v>16665000</v>
          </cell>
          <cell r="Q1703">
            <v>44676</v>
          </cell>
          <cell r="R1703" t="str">
            <v>Yes</v>
          </cell>
          <cell r="S1703" t="str">
            <v>C49</v>
          </cell>
          <cell r="T1703" t="str">
            <v>SOUTH</v>
          </cell>
          <cell r="U1703" t="str">
            <v>深圳</v>
          </cell>
          <cell r="V1703" t="str">
            <v>SZ 深圳</v>
          </cell>
          <cell r="W1703" t="str">
            <v>SX</v>
          </cell>
          <cell r="X1703" t="str">
            <v>JPY</v>
          </cell>
          <cell r="Y1703">
            <v>16665000</v>
          </cell>
          <cell r="Z1703">
            <v>1</v>
          </cell>
          <cell r="AA1703">
            <v>16665000</v>
          </cell>
          <cell r="AB1703">
            <v>7.0000000000000007E-2</v>
          </cell>
          <cell r="AC1703">
            <v>1166550</v>
          </cell>
          <cell r="AD1703">
            <v>139986</v>
          </cell>
          <cell r="AE1703">
            <v>0.12</v>
          </cell>
          <cell r="AF1703">
            <v>44575</v>
          </cell>
          <cell r="AG1703" t="str">
            <v>DAP ZS</v>
          </cell>
          <cell r="AK1703">
            <v>0.1</v>
          </cell>
          <cell r="AL1703">
            <v>1666500</v>
          </cell>
          <cell r="AM1703">
            <v>44581</v>
          </cell>
          <cell r="AN1703" t="str">
            <v>Yes</v>
          </cell>
          <cell r="AO1703">
            <v>0.9</v>
          </cell>
          <cell r="AP1703">
            <v>14998500</v>
          </cell>
          <cell r="AQ1703">
            <v>44670</v>
          </cell>
          <cell r="AR1703">
            <v>44670</v>
          </cell>
          <cell r="AS1703">
            <v>0</v>
          </cell>
          <cell r="AT1703">
            <v>0</v>
          </cell>
          <cell r="AX1703" t="str">
            <v>Yes</v>
          </cell>
          <cell r="AZ1703" t="str">
            <v>Y</v>
          </cell>
          <cell r="BA1703" t="str">
            <v>Yes</v>
          </cell>
        </row>
        <row r="1704">
          <cell r="A1704" t="str">
            <v>JAN 22</v>
          </cell>
          <cell r="B1704">
            <v>1554</v>
          </cell>
          <cell r="C1704" t="str">
            <v>C49SZX20220008AY</v>
          </cell>
          <cell r="D1704" t="str">
            <v>雨艺</v>
          </cell>
          <cell r="E1704" t="str">
            <v>YSM40R-4</v>
          </cell>
          <cell r="F1704"/>
          <cell r="H1704"/>
          <cell r="I1704" t="str">
            <v>L-&gt;R</v>
          </cell>
          <cell r="J1704" t="str">
            <v>No</v>
          </cell>
          <cell r="K1704">
            <v>1</v>
          </cell>
          <cell r="L1704"/>
          <cell r="N1704"/>
          <cell r="O1704"/>
          <cell r="P1704"/>
          <cell r="Q1704"/>
          <cell r="R1704" t="str">
            <v>Yes</v>
          </cell>
          <cell r="S1704" t="str">
            <v>C49</v>
          </cell>
          <cell r="T1704" t="str">
            <v>SOUTH</v>
          </cell>
          <cell r="U1704" t="str">
            <v>深圳</v>
          </cell>
          <cell r="V1704" t="str">
            <v>SZ 深圳</v>
          </cell>
          <cell r="W1704" t="str">
            <v>AY</v>
          </cell>
          <cell r="X1704" t="str">
            <v>RMB</v>
          </cell>
          <cell r="Y1704">
            <v>1300000</v>
          </cell>
          <cell r="Z1704">
            <v>1.1299999999999999</v>
          </cell>
          <cell r="AA1704">
            <v>1300000</v>
          </cell>
          <cell r="AB1704">
            <v>1.22</v>
          </cell>
          <cell r="AC1704">
            <v>1403539.8230088495</v>
          </cell>
          <cell r="AD1704">
            <v>168424.77876106193</v>
          </cell>
          <cell r="AE1704">
            <v>0.12</v>
          </cell>
          <cell r="AF1704">
            <v>44575</v>
          </cell>
          <cell r="AG1704" t="str">
            <v>DDP SZ</v>
          </cell>
          <cell r="AI1704"/>
          <cell r="AJ1704"/>
          <cell r="AK1704">
            <v>0.1</v>
          </cell>
          <cell r="AL1704">
            <v>130000</v>
          </cell>
          <cell r="AM1704"/>
          <cell r="AN1704" t="str">
            <v>No</v>
          </cell>
          <cell r="AO1704">
            <v>0.9</v>
          </cell>
          <cell r="AP1704">
            <v>1170000</v>
          </cell>
          <cell r="AQ1704"/>
          <cell r="AR1704"/>
          <cell r="AS1704">
            <v>0</v>
          </cell>
          <cell r="AT1704">
            <v>0</v>
          </cell>
          <cell r="AV1704"/>
          <cell r="AX1704" t="str">
            <v>Cancel</v>
          </cell>
          <cell r="AY1704"/>
          <cell r="AZ1704"/>
          <cell r="BA1704" t="str">
            <v>Cancel</v>
          </cell>
          <cell r="BB1704" t="str">
            <v>2022-10-10Ken邮件通知</v>
          </cell>
        </row>
        <row r="1705">
          <cell r="A1705" t="str">
            <v>JAN 22</v>
          </cell>
          <cell r="B1705">
            <v>1555</v>
          </cell>
          <cell r="C1705" t="str">
            <v>C49SZX20220008AY</v>
          </cell>
          <cell r="D1705" t="str">
            <v>雨艺</v>
          </cell>
          <cell r="E1705" t="str">
            <v>YSM40R-4</v>
          </cell>
          <cell r="F1705"/>
          <cell r="H1705"/>
          <cell r="I1705" t="str">
            <v>L-&gt;R</v>
          </cell>
          <cell r="J1705" t="str">
            <v>No</v>
          </cell>
          <cell r="K1705">
            <v>1</v>
          </cell>
          <cell r="L1705"/>
          <cell r="N1705"/>
          <cell r="O1705"/>
          <cell r="P1705"/>
          <cell r="Q1705"/>
          <cell r="R1705" t="str">
            <v>Yes</v>
          </cell>
          <cell r="S1705" t="str">
            <v>C49</v>
          </cell>
          <cell r="T1705" t="str">
            <v>SOUTH</v>
          </cell>
          <cell r="U1705" t="str">
            <v>深圳</v>
          </cell>
          <cell r="V1705" t="str">
            <v>SZ 深圳</v>
          </cell>
          <cell r="W1705" t="str">
            <v>AY</v>
          </cell>
          <cell r="X1705" t="str">
            <v>RMB</v>
          </cell>
          <cell r="Y1705">
            <v>1300000</v>
          </cell>
          <cell r="Z1705">
            <v>1.1299999999999999</v>
          </cell>
          <cell r="AA1705">
            <v>1300000</v>
          </cell>
          <cell r="AB1705">
            <v>1.22</v>
          </cell>
          <cell r="AC1705">
            <v>1403539.8230088495</v>
          </cell>
          <cell r="AD1705">
            <v>168424.77876106193</v>
          </cell>
          <cell r="AE1705">
            <v>0.12</v>
          </cell>
          <cell r="AF1705">
            <v>44575</v>
          </cell>
          <cell r="AG1705" t="str">
            <v>DDP SZ</v>
          </cell>
          <cell r="AI1705"/>
          <cell r="AJ1705"/>
          <cell r="AK1705">
            <v>0.1</v>
          </cell>
          <cell r="AL1705">
            <v>130000</v>
          </cell>
          <cell r="AM1705"/>
          <cell r="AN1705" t="str">
            <v>No</v>
          </cell>
          <cell r="AO1705">
            <v>0.9</v>
          </cell>
          <cell r="AP1705">
            <v>1170000</v>
          </cell>
          <cell r="AQ1705"/>
          <cell r="AR1705"/>
          <cell r="AS1705">
            <v>0</v>
          </cell>
          <cell r="AT1705">
            <v>0</v>
          </cell>
          <cell r="AV1705"/>
          <cell r="AX1705" t="str">
            <v>Cancel</v>
          </cell>
          <cell r="AY1705"/>
          <cell r="AZ1705"/>
          <cell r="BA1705" t="str">
            <v>Cancel</v>
          </cell>
          <cell r="BB1705" t="str">
            <v>2022-10-10Ken邮件通知</v>
          </cell>
        </row>
        <row r="1706">
          <cell r="A1706" t="str">
            <v>JAN 22</v>
          </cell>
          <cell r="B1706">
            <v>1556</v>
          </cell>
          <cell r="C1706" t="str">
            <v>C49SZX20220002BX</v>
          </cell>
          <cell r="D1706" t="str">
            <v>渝溢三甲</v>
          </cell>
          <cell r="E1706" t="str">
            <v>YSM20R-2</v>
          </cell>
          <cell r="I1706" t="str">
            <v>R-&gt;L</v>
          </cell>
          <cell r="J1706" t="str">
            <v>No</v>
          </cell>
          <cell r="K1706">
            <v>1</v>
          </cell>
          <cell r="N1706">
            <v>44606</v>
          </cell>
          <cell r="O1706">
            <v>11116707</v>
          </cell>
          <cell r="P1706">
            <v>12800000</v>
          </cell>
          <cell r="Q1706">
            <v>44620</v>
          </cell>
          <cell r="R1706" t="str">
            <v>Yes</v>
          </cell>
          <cell r="S1706" t="str">
            <v>C49</v>
          </cell>
          <cell r="T1706" t="str">
            <v>SOUTH</v>
          </cell>
          <cell r="U1706" t="str">
            <v>深圳</v>
          </cell>
          <cell r="V1706" t="str">
            <v>SZ 深圳</v>
          </cell>
          <cell r="W1706" t="str">
            <v>BX</v>
          </cell>
          <cell r="X1706" t="str">
            <v>JPY</v>
          </cell>
          <cell r="Y1706">
            <v>12800000</v>
          </cell>
          <cell r="Z1706">
            <v>1</v>
          </cell>
          <cell r="AA1706">
            <v>12800000</v>
          </cell>
          <cell r="AB1706">
            <v>7.0000000000000007E-2</v>
          </cell>
          <cell r="AC1706">
            <v>896000.00000000012</v>
          </cell>
          <cell r="AD1706">
            <v>107520.00000000001</v>
          </cell>
          <cell r="AE1706">
            <v>0.12</v>
          </cell>
          <cell r="AF1706">
            <v>44567</v>
          </cell>
          <cell r="AG1706" t="str">
            <v>DAP HZ</v>
          </cell>
          <cell r="AK1706">
            <v>0.1</v>
          </cell>
          <cell r="AL1706">
            <v>1280000</v>
          </cell>
          <cell r="AM1706">
            <v>44585</v>
          </cell>
          <cell r="AN1706" t="str">
            <v>Yes</v>
          </cell>
          <cell r="AO1706">
            <v>0.9</v>
          </cell>
          <cell r="AP1706">
            <v>11520000</v>
          </cell>
          <cell r="AQ1706">
            <v>44603</v>
          </cell>
          <cell r="AR1706">
            <v>44603</v>
          </cell>
          <cell r="AS1706">
            <v>0</v>
          </cell>
          <cell r="AT1706">
            <v>0</v>
          </cell>
          <cell r="AX1706" t="str">
            <v>Yes</v>
          </cell>
          <cell r="AZ1706" t="str">
            <v>Y</v>
          </cell>
          <cell r="BA1706" t="str">
            <v>Yes</v>
          </cell>
        </row>
        <row r="1707">
          <cell r="A1707" t="str">
            <v>JAN 22</v>
          </cell>
          <cell r="B1707">
            <v>1557</v>
          </cell>
          <cell r="C1707" t="str">
            <v>C49SZX20220002BX</v>
          </cell>
          <cell r="D1707" t="str">
            <v>渝溢三甲</v>
          </cell>
          <cell r="E1707" t="str">
            <v>YSM10</v>
          </cell>
          <cell r="I1707" t="str">
            <v>R-&gt;L</v>
          </cell>
          <cell r="J1707" t="str">
            <v>No</v>
          </cell>
          <cell r="K1707">
            <v>1</v>
          </cell>
          <cell r="N1707">
            <v>44659</v>
          </cell>
          <cell r="O1707">
            <v>11116745</v>
          </cell>
          <cell r="P1707">
            <v>7800000</v>
          </cell>
          <cell r="Q1707">
            <v>44677</v>
          </cell>
          <cell r="R1707" t="str">
            <v>Yes</v>
          </cell>
          <cell r="S1707" t="str">
            <v>C49</v>
          </cell>
          <cell r="T1707" t="str">
            <v>SOUTH</v>
          </cell>
          <cell r="U1707" t="str">
            <v>深圳</v>
          </cell>
          <cell r="V1707" t="str">
            <v>SZ 深圳</v>
          </cell>
          <cell r="W1707" t="str">
            <v>BX</v>
          </cell>
          <cell r="X1707" t="str">
            <v>JPY</v>
          </cell>
          <cell r="Y1707">
            <v>7800000</v>
          </cell>
          <cell r="Z1707">
            <v>1</v>
          </cell>
          <cell r="AA1707">
            <v>7800000</v>
          </cell>
          <cell r="AB1707">
            <v>7.0000000000000007E-2</v>
          </cell>
          <cell r="AC1707">
            <v>546000</v>
          </cell>
          <cell r="AD1707">
            <v>65520</v>
          </cell>
          <cell r="AE1707">
            <v>0.12</v>
          </cell>
          <cell r="AF1707">
            <v>44567</v>
          </cell>
          <cell r="AG1707" t="str">
            <v>DAP HZ</v>
          </cell>
          <cell r="AK1707">
            <v>0.1</v>
          </cell>
          <cell r="AL1707">
            <v>780000</v>
          </cell>
          <cell r="AM1707">
            <v>44585</v>
          </cell>
          <cell r="AN1707" t="str">
            <v>Yes</v>
          </cell>
          <cell r="AO1707">
            <v>0.9</v>
          </cell>
          <cell r="AP1707">
            <v>7020000</v>
          </cell>
          <cell r="AQ1707">
            <v>44603</v>
          </cell>
          <cell r="AR1707">
            <v>44603</v>
          </cell>
          <cell r="AS1707">
            <v>0</v>
          </cell>
          <cell r="AT1707">
            <v>0</v>
          </cell>
          <cell r="AX1707" t="str">
            <v>Yes</v>
          </cell>
          <cell r="AZ1707" t="str">
            <v>Y</v>
          </cell>
          <cell r="BA1707" t="str">
            <v>Yes</v>
          </cell>
        </row>
        <row r="1708">
          <cell r="A1708" t="str">
            <v>JAN 22</v>
          </cell>
          <cell r="B1708">
            <v>1558</v>
          </cell>
          <cell r="C1708" t="str">
            <v>C49SZX20220010SQ</v>
          </cell>
          <cell r="D1708" t="str">
            <v>达锂</v>
          </cell>
          <cell r="E1708" t="str">
            <v>YSM20R-2</v>
          </cell>
          <cell r="I1708" t="str">
            <v>L-&gt;R</v>
          </cell>
          <cell r="J1708" t="str">
            <v>No</v>
          </cell>
          <cell r="K1708">
            <v>1</v>
          </cell>
          <cell r="N1708">
            <v>44659</v>
          </cell>
          <cell r="O1708">
            <v>11116719</v>
          </cell>
          <cell r="P1708">
            <v>17000000</v>
          </cell>
          <cell r="Q1708">
            <v>44648</v>
          </cell>
          <cell r="R1708" t="str">
            <v>Yes</v>
          </cell>
          <cell r="S1708" t="str">
            <v>C49</v>
          </cell>
          <cell r="T1708" t="str">
            <v>SOUTH</v>
          </cell>
          <cell r="U1708" t="str">
            <v>深圳</v>
          </cell>
          <cell r="V1708" t="str">
            <v>SZ 深圳</v>
          </cell>
          <cell r="W1708" t="str">
            <v>SQ</v>
          </cell>
          <cell r="X1708" t="str">
            <v>JPY</v>
          </cell>
          <cell r="Y1708">
            <v>17000000</v>
          </cell>
          <cell r="Z1708">
            <v>1</v>
          </cell>
          <cell r="AA1708">
            <v>17000000</v>
          </cell>
          <cell r="AB1708">
            <v>7.0000000000000007E-2</v>
          </cell>
          <cell r="AC1708">
            <v>1190000</v>
          </cell>
          <cell r="AD1708">
            <v>142800</v>
          </cell>
          <cell r="AE1708">
            <v>0.12</v>
          </cell>
          <cell r="AF1708">
            <v>44581</v>
          </cell>
          <cell r="AG1708" t="str">
            <v>DAP DG</v>
          </cell>
          <cell r="AK1708">
            <v>0.15</v>
          </cell>
          <cell r="AL1708">
            <v>2550000</v>
          </cell>
          <cell r="AM1708">
            <v>44588</v>
          </cell>
          <cell r="AN1708" t="str">
            <v>Yes</v>
          </cell>
          <cell r="AO1708">
            <v>0.85</v>
          </cell>
          <cell r="AP1708">
            <v>14450000</v>
          </cell>
          <cell r="AQ1708">
            <v>44624</v>
          </cell>
          <cell r="AR1708">
            <v>44624</v>
          </cell>
          <cell r="AS1708">
            <v>0</v>
          </cell>
          <cell r="AT1708">
            <v>0</v>
          </cell>
          <cell r="AX1708" t="str">
            <v>Yes</v>
          </cell>
          <cell r="AZ1708" t="str">
            <v>Y</v>
          </cell>
          <cell r="BA1708" t="str">
            <v>Yes</v>
          </cell>
        </row>
        <row r="1709">
          <cell r="A1709" t="str">
            <v>JAN 22</v>
          </cell>
          <cell r="B1709">
            <v>1559</v>
          </cell>
          <cell r="C1709" t="str">
            <v>C49SZX20220010SQ</v>
          </cell>
          <cell r="D1709" t="str">
            <v>达锂</v>
          </cell>
          <cell r="E1709" t="str">
            <v>YSM10</v>
          </cell>
          <cell r="I1709" t="str">
            <v>L-&gt;R</v>
          </cell>
          <cell r="J1709" t="str">
            <v>MVC+ATS15</v>
          </cell>
          <cell r="K1709">
            <v>1</v>
          </cell>
          <cell r="N1709">
            <v>44659</v>
          </cell>
          <cell r="O1709">
            <v>11116719</v>
          </cell>
          <cell r="P1709">
            <v>11800000</v>
          </cell>
          <cell r="Q1709">
            <v>44648</v>
          </cell>
          <cell r="R1709" t="str">
            <v>Yes</v>
          </cell>
          <cell r="S1709" t="str">
            <v>C49</v>
          </cell>
          <cell r="T1709" t="str">
            <v>SOUTH</v>
          </cell>
          <cell r="U1709" t="str">
            <v>深圳</v>
          </cell>
          <cell r="V1709" t="str">
            <v>SZ 深圳</v>
          </cell>
          <cell r="W1709" t="str">
            <v>SQ</v>
          </cell>
          <cell r="X1709" t="str">
            <v>JPY</v>
          </cell>
          <cell r="Y1709">
            <v>11800000</v>
          </cell>
          <cell r="Z1709">
            <v>1</v>
          </cell>
          <cell r="AA1709">
            <v>11800000</v>
          </cell>
          <cell r="AB1709">
            <v>7.0000000000000007E-2</v>
          </cell>
          <cell r="AC1709">
            <v>826000.00000000012</v>
          </cell>
          <cell r="AD1709">
            <v>99120.000000000015</v>
          </cell>
          <cell r="AE1709">
            <v>0.12</v>
          </cell>
          <cell r="AF1709">
            <v>44581</v>
          </cell>
          <cell r="AG1709" t="str">
            <v>DAP DG</v>
          </cell>
          <cell r="AK1709">
            <v>0.15</v>
          </cell>
          <cell r="AL1709">
            <v>1770000</v>
          </cell>
          <cell r="AM1709">
            <v>44588</v>
          </cell>
          <cell r="AN1709" t="str">
            <v>Yes</v>
          </cell>
          <cell r="AO1709">
            <v>0.85</v>
          </cell>
          <cell r="AP1709">
            <v>10030000</v>
          </cell>
          <cell r="AQ1709">
            <v>44624</v>
          </cell>
          <cell r="AR1709">
            <v>44624</v>
          </cell>
          <cell r="AS1709">
            <v>0</v>
          </cell>
          <cell r="AT1709">
            <v>0</v>
          </cell>
          <cell r="AX1709" t="str">
            <v>Yes</v>
          </cell>
          <cell r="AZ1709" t="str">
            <v>Y</v>
          </cell>
          <cell r="BA1709" t="str">
            <v>Yes</v>
          </cell>
        </row>
        <row r="1710">
          <cell r="A1710" t="str">
            <v>JAN 22</v>
          </cell>
          <cell r="B1710">
            <v>1560</v>
          </cell>
          <cell r="C1710" t="str">
            <v>C49SZX20220009JL</v>
          </cell>
          <cell r="D1710" t="str">
            <v>博新</v>
          </cell>
          <cell r="E1710" t="str">
            <v>YSM20R-2</v>
          </cell>
          <cell r="F1710"/>
          <cell r="H1710"/>
          <cell r="I1710" t="str">
            <v>R-&gt;L</v>
          </cell>
          <cell r="J1710" t="str">
            <v>No</v>
          </cell>
          <cell r="K1710">
            <v>1</v>
          </cell>
          <cell r="L1710"/>
          <cell r="N1710"/>
          <cell r="O1710"/>
          <cell r="P1710"/>
          <cell r="Q1710"/>
          <cell r="R1710" t="str">
            <v>No</v>
          </cell>
          <cell r="S1710" t="str">
            <v>C49</v>
          </cell>
          <cell r="T1710" t="str">
            <v>SOUTH</v>
          </cell>
          <cell r="U1710" t="str">
            <v>深圳</v>
          </cell>
          <cell r="V1710" t="str">
            <v>SZ 深圳</v>
          </cell>
          <cell r="W1710" t="str">
            <v>JL</v>
          </cell>
          <cell r="X1710" t="str">
            <v>JPY</v>
          </cell>
          <cell r="Y1710">
            <v>12300000</v>
          </cell>
          <cell r="Z1710">
            <v>1</v>
          </cell>
          <cell r="AA1710">
            <v>12300000</v>
          </cell>
          <cell r="AB1710">
            <v>7.0000000000000007E-2</v>
          </cell>
          <cell r="AC1710">
            <v>861000.00000000012</v>
          </cell>
          <cell r="AD1710">
            <v>103320.00000000001</v>
          </cell>
          <cell r="AE1710">
            <v>0.12</v>
          </cell>
          <cell r="AF1710">
            <v>44581</v>
          </cell>
          <cell r="AG1710" t="str">
            <v>DAP DG</v>
          </cell>
          <cell r="AI1710"/>
          <cell r="AJ1710"/>
          <cell r="AK1710">
            <v>0.1</v>
          </cell>
          <cell r="AL1710">
            <v>1230000</v>
          </cell>
          <cell r="AM1710"/>
          <cell r="AN1710" t="str">
            <v>No</v>
          </cell>
          <cell r="AO1710">
            <v>0.9</v>
          </cell>
          <cell r="AP1710">
            <v>11070000</v>
          </cell>
          <cell r="AQ1710"/>
          <cell r="AR1710"/>
          <cell r="AS1710">
            <v>0</v>
          </cell>
          <cell r="AT1710">
            <v>0</v>
          </cell>
          <cell r="AV1710"/>
          <cell r="AX1710" t="str">
            <v>Cancel</v>
          </cell>
          <cell r="AY1710"/>
          <cell r="AZ1710"/>
          <cell r="BA1710" t="str">
            <v>Cancel</v>
          </cell>
          <cell r="BB1710" t="str">
            <v>2023-3-31Ken邮件通知</v>
          </cell>
        </row>
        <row r="1711">
          <cell r="A1711" t="str">
            <v>JAN 22</v>
          </cell>
          <cell r="B1711">
            <v>1561</v>
          </cell>
          <cell r="C1711" t="str">
            <v>C49SZX20220003EC</v>
          </cell>
          <cell r="D1711" t="str">
            <v>海红天远</v>
          </cell>
          <cell r="E1711" t="str">
            <v>YSM20R-2</v>
          </cell>
          <cell r="I1711" t="str">
            <v>R-&gt;L</v>
          </cell>
          <cell r="J1711" t="str">
            <v>No</v>
          </cell>
          <cell r="K1711">
            <v>1</v>
          </cell>
          <cell r="N1711">
            <v>44691</v>
          </cell>
          <cell r="O1711">
            <v>11116748</v>
          </cell>
          <cell r="P1711">
            <v>18000000</v>
          </cell>
          <cell r="Q1711">
            <v>44697</v>
          </cell>
          <cell r="R1711" t="str">
            <v>No</v>
          </cell>
          <cell r="S1711" t="str">
            <v>C49</v>
          </cell>
          <cell r="T1711" t="str">
            <v>SOUTH</v>
          </cell>
          <cell r="U1711" t="str">
            <v>深圳</v>
          </cell>
          <cell r="V1711" t="str">
            <v>SZ 深圳</v>
          </cell>
          <cell r="W1711" t="str">
            <v>EC</v>
          </cell>
          <cell r="X1711" t="str">
            <v>JPY</v>
          </cell>
          <cell r="Y1711">
            <v>18000000</v>
          </cell>
          <cell r="Z1711">
            <v>1</v>
          </cell>
          <cell r="AA1711">
            <v>18000000</v>
          </cell>
          <cell r="AB1711">
            <v>7.0000000000000007E-2</v>
          </cell>
          <cell r="AC1711">
            <v>1260000.0000000002</v>
          </cell>
          <cell r="AD1711">
            <v>151200.00000000003</v>
          </cell>
          <cell r="AE1711">
            <v>0.12</v>
          </cell>
          <cell r="AF1711">
            <v>44585</v>
          </cell>
          <cell r="AG1711" t="str">
            <v>CIF HK</v>
          </cell>
          <cell r="AK1711">
            <v>0.2</v>
          </cell>
          <cell r="AL1711">
            <v>3600000</v>
          </cell>
          <cell r="AM1711">
            <v>44586</v>
          </cell>
          <cell r="AN1711" t="str">
            <v>Yes</v>
          </cell>
          <cell r="AO1711">
            <v>0.8</v>
          </cell>
          <cell r="AP1711">
            <v>14400000</v>
          </cell>
          <cell r="AQ1711">
            <v>44680</v>
          </cell>
          <cell r="AR1711">
            <v>44680</v>
          </cell>
          <cell r="AS1711">
            <v>0</v>
          </cell>
          <cell r="AT1711">
            <v>0</v>
          </cell>
          <cell r="AX1711" t="str">
            <v>Yes</v>
          </cell>
          <cell r="AZ1711" t="str">
            <v>Y</v>
          </cell>
          <cell r="BA1711" t="str">
            <v>Yes</v>
          </cell>
        </row>
        <row r="1712">
          <cell r="A1712" t="str">
            <v>JAN 22</v>
          </cell>
          <cell r="B1712">
            <v>1562</v>
          </cell>
          <cell r="C1712" t="str">
            <v>C49SZX20220003EC</v>
          </cell>
          <cell r="D1712" t="str">
            <v>海红天远</v>
          </cell>
          <cell r="E1712" t="str">
            <v>YSM20R-2</v>
          </cell>
          <cell r="I1712" t="str">
            <v>L-&gt;R</v>
          </cell>
          <cell r="J1712" t="str">
            <v>No</v>
          </cell>
          <cell r="K1712">
            <v>1</v>
          </cell>
          <cell r="N1712">
            <v>44691</v>
          </cell>
          <cell r="O1712">
            <v>11116748</v>
          </cell>
          <cell r="P1712">
            <v>18000000</v>
          </cell>
          <cell r="Q1712">
            <v>44697</v>
          </cell>
          <cell r="R1712" t="str">
            <v>No</v>
          </cell>
          <cell r="S1712" t="str">
            <v>C49</v>
          </cell>
          <cell r="T1712" t="str">
            <v>SOUTH</v>
          </cell>
          <cell r="U1712" t="str">
            <v>深圳</v>
          </cell>
          <cell r="V1712" t="str">
            <v>SZ 深圳</v>
          </cell>
          <cell r="W1712" t="str">
            <v>EC</v>
          </cell>
          <cell r="X1712" t="str">
            <v>JPY</v>
          </cell>
          <cell r="Y1712">
            <v>18000000</v>
          </cell>
          <cell r="Z1712">
            <v>1</v>
          </cell>
          <cell r="AA1712">
            <v>18000000</v>
          </cell>
          <cell r="AB1712">
            <v>7.0000000000000007E-2</v>
          </cell>
          <cell r="AC1712">
            <v>1260000.0000000002</v>
          </cell>
          <cell r="AD1712">
            <v>151200.00000000003</v>
          </cell>
          <cell r="AE1712">
            <v>0.12</v>
          </cell>
          <cell r="AF1712">
            <v>44585</v>
          </cell>
          <cell r="AG1712" t="str">
            <v>CIF HK</v>
          </cell>
          <cell r="AK1712">
            <v>0.2</v>
          </cell>
          <cell r="AL1712">
            <v>3600000</v>
          </cell>
          <cell r="AM1712">
            <v>44586</v>
          </cell>
          <cell r="AN1712" t="str">
            <v>Yes</v>
          </cell>
          <cell r="AO1712">
            <v>0.8</v>
          </cell>
          <cell r="AP1712">
            <v>14400000</v>
          </cell>
          <cell r="AQ1712">
            <v>44680</v>
          </cell>
          <cell r="AR1712">
            <v>44680</v>
          </cell>
          <cell r="AS1712">
            <v>0</v>
          </cell>
          <cell r="AT1712">
            <v>0</v>
          </cell>
          <cell r="AX1712" t="str">
            <v>Yes</v>
          </cell>
          <cell r="AZ1712" t="str">
            <v>Y</v>
          </cell>
          <cell r="BA1712" t="str">
            <v>Yes</v>
          </cell>
        </row>
        <row r="1713">
          <cell r="A1713" t="str">
            <v>JAN 22</v>
          </cell>
          <cell r="B1713">
            <v>1563</v>
          </cell>
          <cell r="C1713" t="str">
            <v>C49SZX20220003EC</v>
          </cell>
          <cell r="D1713" t="str">
            <v>海红天远</v>
          </cell>
          <cell r="E1713" t="str">
            <v>YSM10</v>
          </cell>
          <cell r="I1713" t="str">
            <v>L-&gt;R</v>
          </cell>
          <cell r="J1713" t="str">
            <v>MVC+ATS15</v>
          </cell>
          <cell r="K1713">
            <v>1</v>
          </cell>
          <cell r="N1713">
            <v>44688</v>
          </cell>
          <cell r="O1713">
            <v>11116748</v>
          </cell>
          <cell r="P1713">
            <v>11500000</v>
          </cell>
          <cell r="Q1713">
            <v>44697</v>
          </cell>
          <cell r="R1713" t="str">
            <v>No</v>
          </cell>
          <cell r="S1713" t="str">
            <v>C49</v>
          </cell>
          <cell r="T1713" t="str">
            <v>SOUTH</v>
          </cell>
          <cell r="U1713" t="str">
            <v>深圳</v>
          </cell>
          <cell r="V1713" t="str">
            <v>SZ 深圳</v>
          </cell>
          <cell r="W1713" t="str">
            <v>EC</v>
          </cell>
          <cell r="X1713" t="str">
            <v>JPY</v>
          </cell>
          <cell r="Y1713">
            <v>11500000</v>
          </cell>
          <cell r="Z1713">
            <v>1</v>
          </cell>
          <cell r="AA1713">
            <v>11500000</v>
          </cell>
          <cell r="AB1713">
            <v>7.0000000000000007E-2</v>
          </cell>
          <cell r="AC1713">
            <v>805000.00000000012</v>
          </cell>
          <cell r="AD1713">
            <v>96600.000000000015</v>
          </cell>
          <cell r="AE1713">
            <v>0.12</v>
          </cell>
          <cell r="AF1713">
            <v>44585</v>
          </cell>
          <cell r="AG1713" t="str">
            <v>CIF HK</v>
          </cell>
          <cell r="AK1713">
            <v>0.2</v>
          </cell>
          <cell r="AL1713">
            <v>2300000</v>
          </cell>
          <cell r="AM1713">
            <v>44586</v>
          </cell>
          <cell r="AN1713" t="str">
            <v>Yes</v>
          </cell>
          <cell r="AO1713">
            <v>0.8</v>
          </cell>
          <cell r="AP1713">
            <v>9200000</v>
          </cell>
          <cell r="AQ1713">
            <v>44680</v>
          </cell>
          <cell r="AR1713">
            <v>44680</v>
          </cell>
          <cell r="AS1713">
            <v>0</v>
          </cell>
          <cell r="AT1713">
            <v>0</v>
          </cell>
          <cell r="AX1713" t="str">
            <v>Yes</v>
          </cell>
          <cell r="AZ1713" t="str">
            <v>Y</v>
          </cell>
          <cell r="BA1713" t="str">
            <v>Yes</v>
          </cell>
        </row>
        <row r="1714">
          <cell r="A1714" t="str">
            <v>JAN 22</v>
          </cell>
          <cell r="B1714">
            <v>1564</v>
          </cell>
          <cell r="C1714" t="str">
            <v>C49SZX20220003EC</v>
          </cell>
          <cell r="D1714" t="str">
            <v>海红天远</v>
          </cell>
          <cell r="E1714" t="str">
            <v>YSM10</v>
          </cell>
          <cell r="I1714" t="str">
            <v>L-&gt;R</v>
          </cell>
          <cell r="J1714" t="str">
            <v>MVC+ATS15</v>
          </cell>
          <cell r="K1714">
            <v>1</v>
          </cell>
          <cell r="N1714">
            <v>44691</v>
          </cell>
          <cell r="O1714">
            <v>11116748</v>
          </cell>
          <cell r="P1714">
            <v>11500000</v>
          </cell>
          <cell r="Q1714">
            <v>44697</v>
          </cell>
          <cell r="R1714" t="str">
            <v>No</v>
          </cell>
          <cell r="S1714" t="str">
            <v>C49</v>
          </cell>
          <cell r="T1714" t="str">
            <v>SOUTH</v>
          </cell>
          <cell r="U1714" t="str">
            <v>深圳</v>
          </cell>
          <cell r="V1714" t="str">
            <v>SZ 深圳</v>
          </cell>
          <cell r="W1714" t="str">
            <v>EC</v>
          </cell>
          <cell r="X1714" t="str">
            <v>JPY</v>
          </cell>
          <cell r="Y1714">
            <v>11500000</v>
          </cell>
          <cell r="Z1714">
            <v>1</v>
          </cell>
          <cell r="AA1714">
            <v>11500000</v>
          </cell>
          <cell r="AB1714">
            <v>7.0000000000000007E-2</v>
          </cell>
          <cell r="AC1714">
            <v>805000.00000000012</v>
          </cell>
          <cell r="AD1714">
            <v>96600.000000000015</v>
          </cell>
          <cell r="AE1714">
            <v>0.12</v>
          </cell>
          <cell r="AF1714">
            <v>44585</v>
          </cell>
          <cell r="AG1714" t="str">
            <v>CIF HK</v>
          </cell>
          <cell r="AK1714">
            <v>0.2</v>
          </cell>
          <cell r="AL1714">
            <v>2300000</v>
          </cell>
          <cell r="AM1714">
            <v>44586</v>
          </cell>
          <cell r="AN1714" t="str">
            <v>Yes</v>
          </cell>
          <cell r="AO1714">
            <v>0.8</v>
          </cell>
          <cell r="AP1714">
            <v>9200000</v>
          </cell>
          <cell r="AQ1714">
            <v>44680</v>
          </cell>
          <cell r="AR1714">
            <v>44680</v>
          </cell>
          <cell r="AS1714">
            <v>0</v>
          </cell>
          <cell r="AT1714">
            <v>0</v>
          </cell>
          <cell r="AX1714" t="str">
            <v>Yes</v>
          </cell>
          <cell r="AZ1714" t="str">
            <v>Y</v>
          </cell>
          <cell r="BA1714" t="str">
            <v>Yes</v>
          </cell>
        </row>
        <row r="1715">
          <cell r="A1715" t="str">
            <v>JAN 22</v>
          </cell>
          <cell r="B1715">
            <v>1565</v>
          </cell>
          <cell r="C1715" t="str">
            <v>C49SZX20220003EC</v>
          </cell>
          <cell r="D1715" t="str">
            <v>海红天远</v>
          </cell>
          <cell r="E1715" t="str">
            <v>YSM10</v>
          </cell>
          <cell r="I1715" t="str">
            <v>R-&gt;L</v>
          </cell>
          <cell r="J1715" t="str">
            <v>No</v>
          </cell>
          <cell r="K1715">
            <v>1</v>
          </cell>
          <cell r="N1715">
            <v>44691</v>
          </cell>
          <cell r="O1715">
            <v>11116748</v>
          </cell>
          <cell r="P1715">
            <v>11500000</v>
          </cell>
          <cell r="Q1715">
            <v>44697</v>
          </cell>
          <cell r="R1715" t="str">
            <v>No</v>
          </cell>
          <cell r="S1715" t="str">
            <v>C49</v>
          </cell>
          <cell r="T1715" t="str">
            <v>SOUTH</v>
          </cell>
          <cell r="U1715" t="str">
            <v>深圳</v>
          </cell>
          <cell r="V1715" t="str">
            <v>SZ 深圳</v>
          </cell>
          <cell r="W1715" t="str">
            <v>EC</v>
          </cell>
          <cell r="X1715" t="str">
            <v>JPY</v>
          </cell>
          <cell r="Y1715">
            <v>11500000</v>
          </cell>
          <cell r="Z1715">
            <v>1</v>
          </cell>
          <cell r="AA1715">
            <v>11500000</v>
          </cell>
          <cell r="AB1715">
            <v>7.0000000000000007E-2</v>
          </cell>
          <cell r="AC1715">
            <v>805000.00000000012</v>
          </cell>
          <cell r="AD1715">
            <v>96600.000000000015</v>
          </cell>
          <cell r="AE1715">
            <v>0.12</v>
          </cell>
          <cell r="AF1715">
            <v>44585</v>
          </cell>
          <cell r="AG1715" t="str">
            <v>CIF HK</v>
          </cell>
          <cell r="AK1715">
            <v>0.2</v>
          </cell>
          <cell r="AL1715">
            <v>2300000</v>
          </cell>
          <cell r="AM1715">
            <v>44586</v>
          </cell>
          <cell r="AN1715" t="str">
            <v>Yes</v>
          </cell>
          <cell r="AO1715">
            <v>0.8</v>
          </cell>
          <cell r="AP1715">
            <v>9200000</v>
          </cell>
          <cell r="AQ1715">
            <v>44680</v>
          </cell>
          <cell r="AR1715">
            <v>44680</v>
          </cell>
          <cell r="AS1715">
            <v>0</v>
          </cell>
          <cell r="AT1715">
            <v>0</v>
          </cell>
          <cell r="AX1715" t="str">
            <v>Yes</v>
          </cell>
          <cell r="AZ1715" t="str">
            <v>Y</v>
          </cell>
          <cell r="BA1715" t="str">
            <v>Yes</v>
          </cell>
        </row>
        <row r="1716">
          <cell r="A1716" t="str">
            <v>JAN 22</v>
          </cell>
          <cell r="B1716">
            <v>1566</v>
          </cell>
          <cell r="C1716" t="str">
            <v>C49SZX20220003EC</v>
          </cell>
          <cell r="D1716" t="str">
            <v>海红天远</v>
          </cell>
          <cell r="E1716" t="str">
            <v>YSM10</v>
          </cell>
          <cell r="I1716" t="str">
            <v>R-&gt;L</v>
          </cell>
          <cell r="J1716" t="str">
            <v>No</v>
          </cell>
          <cell r="K1716">
            <v>1</v>
          </cell>
          <cell r="N1716">
            <v>44691</v>
          </cell>
          <cell r="O1716">
            <v>11116748</v>
          </cell>
          <cell r="P1716">
            <v>11500000</v>
          </cell>
          <cell r="Q1716">
            <v>44697</v>
          </cell>
          <cell r="R1716" t="str">
            <v>No</v>
          </cell>
          <cell r="S1716" t="str">
            <v>C49</v>
          </cell>
          <cell r="T1716" t="str">
            <v>SOUTH</v>
          </cell>
          <cell r="U1716" t="str">
            <v>深圳</v>
          </cell>
          <cell r="V1716" t="str">
            <v>SZ 深圳</v>
          </cell>
          <cell r="W1716" t="str">
            <v>EC</v>
          </cell>
          <cell r="X1716" t="str">
            <v>JPY</v>
          </cell>
          <cell r="Y1716">
            <v>11500000</v>
          </cell>
          <cell r="Z1716">
            <v>1</v>
          </cell>
          <cell r="AA1716">
            <v>11500000</v>
          </cell>
          <cell r="AB1716">
            <v>7.0000000000000007E-2</v>
          </cell>
          <cell r="AC1716">
            <v>805000.00000000012</v>
          </cell>
          <cell r="AD1716">
            <v>96600.000000000015</v>
          </cell>
          <cell r="AE1716">
            <v>0.12</v>
          </cell>
          <cell r="AF1716">
            <v>44585</v>
          </cell>
          <cell r="AG1716" t="str">
            <v>CIF HK</v>
          </cell>
          <cell r="AK1716">
            <v>0.2</v>
          </cell>
          <cell r="AL1716">
            <v>2300000</v>
          </cell>
          <cell r="AM1716">
            <v>44586</v>
          </cell>
          <cell r="AN1716" t="str">
            <v>Yes</v>
          </cell>
          <cell r="AO1716">
            <v>0.8</v>
          </cell>
          <cell r="AP1716">
            <v>9200000</v>
          </cell>
          <cell r="AQ1716">
            <v>44680</v>
          </cell>
          <cell r="AR1716">
            <v>44680</v>
          </cell>
          <cell r="AS1716">
            <v>0</v>
          </cell>
          <cell r="AT1716">
            <v>0</v>
          </cell>
          <cell r="AX1716" t="str">
            <v>Yes</v>
          </cell>
          <cell r="AZ1716" t="str">
            <v>Y</v>
          </cell>
          <cell r="BA1716" t="str">
            <v>Yes</v>
          </cell>
        </row>
        <row r="1717">
          <cell r="A1717" t="str">
            <v>JAN 22</v>
          </cell>
          <cell r="B1717">
            <v>1567</v>
          </cell>
          <cell r="C1717" t="str">
            <v>C49SZX20220014JL</v>
          </cell>
          <cell r="D1717" t="str">
            <v>捷舜诚</v>
          </cell>
          <cell r="E1717" t="str">
            <v>YSM20R-2</v>
          </cell>
          <cell r="I1717" t="str">
            <v>L-&gt;R</v>
          </cell>
          <cell r="J1717" t="str">
            <v>MVC</v>
          </cell>
          <cell r="K1717">
            <v>1</v>
          </cell>
          <cell r="N1717">
            <v>44616</v>
          </cell>
          <cell r="O1717">
            <v>11116701</v>
          </cell>
          <cell r="P1717">
            <v>14390000</v>
          </cell>
          <cell r="Q1717">
            <v>44615</v>
          </cell>
          <cell r="R1717" t="str">
            <v>No</v>
          </cell>
          <cell r="S1717" t="str">
            <v>C49</v>
          </cell>
          <cell r="T1717" t="str">
            <v>SOUTH</v>
          </cell>
          <cell r="U1717" t="str">
            <v>深圳</v>
          </cell>
          <cell r="V1717" t="str">
            <v>SZ 深圳</v>
          </cell>
          <cell r="W1717" t="str">
            <v>JL</v>
          </cell>
          <cell r="X1717" t="str">
            <v>JPY</v>
          </cell>
          <cell r="Y1717">
            <v>14390000</v>
          </cell>
          <cell r="Z1717">
            <v>1</v>
          </cell>
          <cell r="AA1717">
            <v>14390000</v>
          </cell>
          <cell r="AB1717">
            <v>7.0000000000000007E-2</v>
          </cell>
          <cell r="AC1717">
            <v>1007300.0000000001</v>
          </cell>
          <cell r="AD1717">
            <v>120876.00000000001</v>
          </cell>
          <cell r="AE1717">
            <v>0.12</v>
          </cell>
          <cell r="AF1717">
            <v>44586</v>
          </cell>
          <cell r="AG1717" t="str">
            <v>DAP SZ</v>
          </cell>
          <cell r="AI1717">
            <v>2732215</v>
          </cell>
          <cell r="AJ1717">
            <v>44645</v>
          </cell>
          <cell r="AK1717">
            <v>0.1</v>
          </cell>
          <cell r="AL1717">
            <v>1439000</v>
          </cell>
          <cell r="AM1717">
            <v>44606</v>
          </cell>
          <cell r="AN1717" t="str">
            <v>Yes</v>
          </cell>
          <cell r="AO1717">
            <v>0.9</v>
          </cell>
          <cell r="AP1717">
            <v>12951000</v>
          </cell>
          <cell r="AQ1717">
            <v>44614</v>
          </cell>
          <cell r="AR1717">
            <v>44614</v>
          </cell>
          <cell r="AS1717">
            <v>0</v>
          </cell>
          <cell r="AT1717">
            <v>0</v>
          </cell>
          <cell r="AX1717" t="str">
            <v>Yes</v>
          </cell>
          <cell r="AZ1717" t="str">
            <v>Y</v>
          </cell>
          <cell r="BA1717" t="str">
            <v>Yes</v>
          </cell>
        </row>
        <row r="1718">
          <cell r="A1718" t="str">
            <v>JAN 22</v>
          </cell>
          <cell r="B1718">
            <v>1568</v>
          </cell>
          <cell r="C1718" t="str">
            <v>C49SZX20220014JL</v>
          </cell>
          <cell r="D1718" t="str">
            <v>捷舜诚</v>
          </cell>
          <cell r="E1718" t="str">
            <v>YSM20R-2</v>
          </cell>
          <cell r="I1718" t="str">
            <v>L-&gt;R</v>
          </cell>
          <cell r="J1718" t="str">
            <v>MVC</v>
          </cell>
          <cell r="K1718">
            <v>1</v>
          </cell>
          <cell r="N1718">
            <v>44665</v>
          </cell>
          <cell r="O1718">
            <v>11116733</v>
          </cell>
          <cell r="P1718">
            <v>14390000</v>
          </cell>
          <cell r="Q1718">
            <v>44673</v>
          </cell>
          <cell r="R1718" t="str">
            <v>No</v>
          </cell>
          <cell r="S1718" t="str">
            <v>C49</v>
          </cell>
          <cell r="T1718" t="str">
            <v>SOUTH</v>
          </cell>
          <cell r="U1718" t="str">
            <v>深圳</v>
          </cell>
          <cell r="V1718" t="str">
            <v>SZ 深圳</v>
          </cell>
          <cell r="W1718" t="str">
            <v>JL</v>
          </cell>
          <cell r="X1718" t="str">
            <v>JPY</v>
          </cell>
          <cell r="Y1718">
            <v>14390000</v>
          </cell>
          <cell r="Z1718">
            <v>1</v>
          </cell>
          <cell r="AA1718">
            <v>14390000</v>
          </cell>
          <cell r="AB1718">
            <v>7.0000000000000007E-2</v>
          </cell>
          <cell r="AC1718">
            <v>1007300.0000000001</v>
          </cell>
          <cell r="AD1718">
            <v>120876.00000000001</v>
          </cell>
          <cell r="AE1718">
            <v>0.12</v>
          </cell>
          <cell r="AF1718">
            <v>44586</v>
          </cell>
          <cell r="AG1718" t="str">
            <v>DAP SZ</v>
          </cell>
          <cell r="AI1718"/>
          <cell r="AJ1718">
            <v>44645</v>
          </cell>
          <cell r="AK1718">
            <v>0.1</v>
          </cell>
          <cell r="AL1718">
            <v>1439000</v>
          </cell>
          <cell r="AM1718">
            <v>44606</v>
          </cell>
          <cell r="AN1718" t="str">
            <v>Yes</v>
          </cell>
          <cell r="AO1718">
            <v>0.9</v>
          </cell>
          <cell r="AP1718">
            <v>12951000</v>
          </cell>
          <cell r="AQ1718">
            <v>44651</v>
          </cell>
          <cell r="AR1718">
            <v>44651</v>
          </cell>
          <cell r="AS1718">
            <v>0</v>
          </cell>
          <cell r="AT1718">
            <v>0</v>
          </cell>
          <cell r="AX1718" t="str">
            <v>Yes</v>
          </cell>
          <cell r="AZ1718" t="str">
            <v>Y</v>
          </cell>
          <cell r="BA1718" t="str">
            <v>Yes</v>
          </cell>
        </row>
        <row r="1719">
          <cell r="A1719" t="str">
            <v>JAN 22</v>
          </cell>
          <cell r="B1719">
            <v>1569</v>
          </cell>
          <cell r="C1719" t="str">
            <v>C49SZX20220012SX</v>
          </cell>
          <cell r="D1719" t="str">
            <v>奕东(End user:湖北奕宏)</v>
          </cell>
          <cell r="E1719" t="str">
            <v>YSM10</v>
          </cell>
          <cell r="I1719" t="str">
            <v>L-&gt;R</v>
          </cell>
          <cell r="J1719" t="str">
            <v>MVC（F&amp;R）+大板相机</v>
          </cell>
          <cell r="K1719">
            <v>1</v>
          </cell>
          <cell r="N1719">
            <v>44668</v>
          </cell>
          <cell r="O1719">
            <v>11100529</v>
          </cell>
          <cell r="P1719">
            <v>747200</v>
          </cell>
          <cell r="Q1719">
            <v>44676</v>
          </cell>
          <cell r="R1719" t="str">
            <v>No</v>
          </cell>
          <cell r="S1719" t="str">
            <v>C49</v>
          </cell>
          <cell r="T1719" t="str">
            <v>SOUTH</v>
          </cell>
          <cell r="U1719" t="str">
            <v>深圳</v>
          </cell>
          <cell r="V1719" t="str">
            <v>SZ 深圳</v>
          </cell>
          <cell r="W1719" t="str">
            <v>SX</v>
          </cell>
          <cell r="X1719" t="str">
            <v>RMB</v>
          </cell>
          <cell r="Y1719">
            <v>747200</v>
          </cell>
          <cell r="Z1719">
            <v>1.1299999999999999</v>
          </cell>
          <cell r="AA1719">
            <v>747200</v>
          </cell>
          <cell r="AB1719">
            <v>1.22</v>
          </cell>
          <cell r="AC1719">
            <v>806711.50442477886</v>
          </cell>
          <cell r="AD1719">
            <v>96805.38053097346</v>
          </cell>
          <cell r="AE1719">
            <v>0.12</v>
          </cell>
          <cell r="AF1719">
            <v>44588</v>
          </cell>
          <cell r="AG1719" t="str">
            <v>DDP HB</v>
          </cell>
          <cell r="AK1719">
            <v>0.3</v>
          </cell>
          <cell r="AL1719">
            <v>224160</v>
          </cell>
          <cell r="AM1719">
            <v>44589</v>
          </cell>
          <cell r="AN1719" t="str">
            <v>Yes</v>
          </cell>
          <cell r="AO1719">
            <v>0.7</v>
          </cell>
          <cell r="AP1719">
            <v>523039.99999999994</v>
          </cell>
          <cell r="AQ1719">
            <v>44660</v>
          </cell>
          <cell r="AR1719">
            <v>44660</v>
          </cell>
          <cell r="AS1719">
            <v>0</v>
          </cell>
          <cell r="AT1719">
            <v>0</v>
          </cell>
          <cell r="AX1719" t="str">
            <v>Yes</v>
          </cell>
          <cell r="AZ1719" t="str">
            <v>Y</v>
          </cell>
          <cell r="BA1719" t="str">
            <v>Yes</v>
          </cell>
        </row>
        <row r="1720">
          <cell r="A1720" t="str">
            <v>JAN 22</v>
          </cell>
          <cell r="B1720">
            <v>1570</v>
          </cell>
          <cell r="C1720" t="str">
            <v>C49SZX20220012SX</v>
          </cell>
          <cell r="D1720" t="str">
            <v>奕东(End user:湖北奕宏)</v>
          </cell>
          <cell r="E1720" t="str">
            <v>YSM10</v>
          </cell>
          <cell r="I1720" t="str">
            <v>L-&gt;R</v>
          </cell>
          <cell r="J1720" t="str">
            <v>MVC（F&amp;R）+大板相机</v>
          </cell>
          <cell r="K1720">
            <v>1</v>
          </cell>
          <cell r="N1720">
            <v>44668</v>
          </cell>
          <cell r="O1720">
            <v>11100529</v>
          </cell>
          <cell r="P1720">
            <v>747200</v>
          </cell>
          <cell r="Q1720">
            <v>44676</v>
          </cell>
          <cell r="R1720" t="str">
            <v>No</v>
          </cell>
          <cell r="S1720" t="str">
            <v>C49</v>
          </cell>
          <cell r="T1720" t="str">
            <v>SOUTH</v>
          </cell>
          <cell r="U1720" t="str">
            <v>深圳</v>
          </cell>
          <cell r="V1720" t="str">
            <v>SZ 深圳</v>
          </cell>
          <cell r="W1720" t="str">
            <v>SX</v>
          </cell>
          <cell r="X1720" t="str">
            <v>RMB</v>
          </cell>
          <cell r="Y1720">
            <v>747200</v>
          </cell>
          <cell r="Z1720">
            <v>1.1299999999999999</v>
          </cell>
          <cell r="AA1720">
            <v>747200</v>
          </cell>
          <cell r="AB1720">
            <v>1.22</v>
          </cell>
          <cell r="AC1720">
            <v>806711.50442477886</v>
          </cell>
          <cell r="AD1720">
            <v>96805.38053097346</v>
          </cell>
          <cell r="AE1720">
            <v>0.12</v>
          </cell>
          <cell r="AF1720">
            <v>44588</v>
          </cell>
          <cell r="AG1720" t="str">
            <v>DDP HB</v>
          </cell>
          <cell r="AK1720">
            <v>0.3</v>
          </cell>
          <cell r="AL1720">
            <v>224160</v>
          </cell>
          <cell r="AM1720">
            <v>44589</v>
          </cell>
          <cell r="AN1720" t="str">
            <v>Yes</v>
          </cell>
          <cell r="AO1720">
            <v>0.7</v>
          </cell>
          <cell r="AP1720">
            <v>523039.99999999994</v>
          </cell>
          <cell r="AQ1720">
            <v>44660</v>
          </cell>
          <cell r="AR1720">
            <v>44660</v>
          </cell>
          <cell r="AS1720">
            <v>0</v>
          </cell>
          <cell r="AT1720">
            <v>0</v>
          </cell>
          <cell r="AX1720" t="str">
            <v>Yes</v>
          </cell>
          <cell r="AZ1720" t="str">
            <v>Y</v>
          </cell>
          <cell r="BA1720" t="str">
            <v>Yes</v>
          </cell>
        </row>
        <row r="1721">
          <cell r="A1721" t="str">
            <v>JAN 22</v>
          </cell>
          <cell r="B1721">
            <v>1571</v>
          </cell>
          <cell r="C1721" t="str">
            <v>C49SZX20220012SX</v>
          </cell>
          <cell r="D1721" t="str">
            <v>奕东(End user:湖北奕宏)</v>
          </cell>
          <cell r="E1721" t="str">
            <v>YSM10</v>
          </cell>
          <cell r="I1721" t="str">
            <v>L-&gt;R</v>
          </cell>
          <cell r="J1721" t="str">
            <v>MVC（F&amp;R）+大板相机</v>
          </cell>
          <cell r="K1721">
            <v>1</v>
          </cell>
          <cell r="N1721">
            <v>44668</v>
          </cell>
          <cell r="O1721">
            <v>11100529</v>
          </cell>
          <cell r="P1721">
            <v>747200</v>
          </cell>
          <cell r="Q1721">
            <v>44676</v>
          </cell>
          <cell r="R1721" t="str">
            <v>No</v>
          </cell>
          <cell r="S1721" t="str">
            <v>C49</v>
          </cell>
          <cell r="T1721" t="str">
            <v>SOUTH</v>
          </cell>
          <cell r="U1721" t="str">
            <v>深圳</v>
          </cell>
          <cell r="V1721" t="str">
            <v>SZ 深圳</v>
          </cell>
          <cell r="W1721" t="str">
            <v>SX</v>
          </cell>
          <cell r="X1721" t="str">
            <v>RMB</v>
          </cell>
          <cell r="Y1721">
            <v>747200</v>
          </cell>
          <cell r="Z1721">
            <v>1.1299999999999999</v>
          </cell>
          <cell r="AA1721">
            <v>747200</v>
          </cell>
          <cell r="AB1721">
            <v>1.22</v>
          </cell>
          <cell r="AC1721">
            <v>806711.50442477886</v>
          </cell>
          <cell r="AD1721">
            <v>96805.38053097346</v>
          </cell>
          <cell r="AE1721">
            <v>0.12</v>
          </cell>
          <cell r="AF1721">
            <v>44588</v>
          </cell>
          <cell r="AG1721" t="str">
            <v>DDP HB</v>
          </cell>
          <cell r="AK1721">
            <v>0.3</v>
          </cell>
          <cell r="AL1721">
            <v>224160</v>
          </cell>
          <cell r="AM1721">
            <v>44589</v>
          </cell>
          <cell r="AN1721" t="str">
            <v>Yes</v>
          </cell>
          <cell r="AO1721">
            <v>0.7</v>
          </cell>
          <cell r="AP1721">
            <v>523039.99999999994</v>
          </cell>
          <cell r="AQ1721">
            <v>44660</v>
          </cell>
          <cell r="AR1721">
            <v>44660</v>
          </cell>
          <cell r="AS1721">
            <v>0</v>
          </cell>
          <cell r="AT1721">
            <v>0</v>
          </cell>
          <cell r="AX1721" t="str">
            <v>Yes</v>
          </cell>
          <cell r="AZ1721" t="str">
            <v>Y</v>
          </cell>
          <cell r="BA1721" t="str">
            <v>Yes</v>
          </cell>
        </row>
        <row r="1722">
          <cell r="A1722" t="str">
            <v>JAN 22</v>
          </cell>
          <cell r="B1722">
            <v>1572</v>
          </cell>
          <cell r="C1722" t="str">
            <v>C49SZX20220012SX</v>
          </cell>
          <cell r="D1722" t="str">
            <v>奕东(End user:湖北奕宏)</v>
          </cell>
          <cell r="E1722" t="str">
            <v>YSM10</v>
          </cell>
          <cell r="I1722" t="str">
            <v>R-&gt;L</v>
          </cell>
          <cell r="J1722" t="str">
            <v>MVC（F&amp;R）+大板相机</v>
          </cell>
          <cell r="K1722">
            <v>1</v>
          </cell>
          <cell r="N1722">
            <v>44668</v>
          </cell>
          <cell r="O1722">
            <v>11100529</v>
          </cell>
          <cell r="P1722">
            <v>747200</v>
          </cell>
          <cell r="Q1722">
            <v>44676</v>
          </cell>
          <cell r="R1722" t="str">
            <v>No</v>
          </cell>
          <cell r="S1722" t="str">
            <v>C49</v>
          </cell>
          <cell r="T1722" t="str">
            <v>SOUTH</v>
          </cell>
          <cell r="U1722" t="str">
            <v>深圳</v>
          </cell>
          <cell r="V1722" t="str">
            <v>SZ 深圳</v>
          </cell>
          <cell r="W1722" t="str">
            <v>SX</v>
          </cell>
          <cell r="X1722" t="str">
            <v>RMB</v>
          </cell>
          <cell r="Y1722">
            <v>747200</v>
          </cell>
          <cell r="Z1722">
            <v>1.1299999999999999</v>
          </cell>
          <cell r="AA1722">
            <v>747200</v>
          </cell>
          <cell r="AB1722">
            <v>1.22</v>
          </cell>
          <cell r="AC1722">
            <v>806711.50442477886</v>
          </cell>
          <cell r="AD1722">
            <v>96805.38053097346</v>
          </cell>
          <cell r="AE1722">
            <v>0.12</v>
          </cell>
          <cell r="AF1722">
            <v>44588</v>
          </cell>
          <cell r="AG1722" t="str">
            <v>DDP HB</v>
          </cell>
          <cell r="AK1722">
            <v>0.3</v>
          </cell>
          <cell r="AL1722">
            <v>224160</v>
          </cell>
          <cell r="AM1722">
            <v>44589</v>
          </cell>
          <cell r="AN1722" t="str">
            <v>Yes</v>
          </cell>
          <cell r="AO1722">
            <v>0.7</v>
          </cell>
          <cell r="AP1722">
            <v>523039.99999999994</v>
          </cell>
          <cell r="AQ1722">
            <v>44660</v>
          </cell>
          <cell r="AR1722">
            <v>44660</v>
          </cell>
          <cell r="AS1722">
            <v>0</v>
          </cell>
          <cell r="AT1722">
            <v>0</v>
          </cell>
          <cell r="AX1722" t="str">
            <v>Yes</v>
          </cell>
          <cell r="AZ1722" t="str">
            <v>Y</v>
          </cell>
          <cell r="BA1722" t="str">
            <v>Yes</v>
          </cell>
        </row>
        <row r="1723">
          <cell r="A1723" t="str">
            <v>JAN 22</v>
          </cell>
          <cell r="B1723">
            <v>1573</v>
          </cell>
          <cell r="C1723" t="str">
            <v>C49SZX20220012SX</v>
          </cell>
          <cell r="D1723" t="str">
            <v>奕东(End user:湖北奕宏)</v>
          </cell>
          <cell r="E1723" t="str">
            <v>YSM10</v>
          </cell>
          <cell r="I1723" t="str">
            <v>R-&gt;L</v>
          </cell>
          <cell r="J1723" t="str">
            <v>MVC（F&amp;R）+大板相机</v>
          </cell>
          <cell r="K1723">
            <v>1</v>
          </cell>
          <cell r="N1723">
            <v>44668</v>
          </cell>
          <cell r="O1723">
            <v>11100529</v>
          </cell>
          <cell r="P1723">
            <v>747200</v>
          </cell>
          <cell r="Q1723">
            <v>44676</v>
          </cell>
          <cell r="R1723" t="str">
            <v>No</v>
          </cell>
          <cell r="S1723" t="str">
            <v>C49</v>
          </cell>
          <cell r="T1723" t="str">
            <v>SOUTH</v>
          </cell>
          <cell r="U1723" t="str">
            <v>深圳</v>
          </cell>
          <cell r="V1723" t="str">
            <v>SZ 深圳</v>
          </cell>
          <cell r="W1723" t="str">
            <v>SX</v>
          </cell>
          <cell r="X1723" t="str">
            <v>RMB</v>
          </cell>
          <cell r="Y1723">
            <v>747200</v>
          </cell>
          <cell r="Z1723">
            <v>1.1299999999999999</v>
          </cell>
          <cell r="AA1723">
            <v>747200</v>
          </cell>
          <cell r="AB1723">
            <v>1.22</v>
          </cell>
          <cell r="AC1723">
            <v>806711.50442477886</v>
          </cell>
          <cell r="AD1723">
            <v>96805.38053097346</v>
          </cell>
          <cell r="AE1723">
            <v>0.12</v>
          </cell>
          <cell r="AF1723">
            <v>44588</v>
          </cell>
          <cell r="AG1723" t="str">
            <v>DDP HB</v>
          </cell>
          <cell r="AK1723">
            <v>0.3</v>
          </cell>
          <cell r="AL1723">
            <v>224160</v>
          </cell>
          <cell r="AM1723">
            <v>44589</v>
          </cell>
          <cell r="AN1723" t="str">
            <v>Yes</v>
          </cell>
          <cell r="AO1723">
            <v>0.7</v>
          </cell>
          <cell r="AP1723">
            <v>523039.99999999994</v>
          </cell>
          <cell r="AQ1723">
            <v>44660</v>
          </cell>
          <cell r="AR1723">
            <v>44660</v>
          </cell>
          <cell r="AS1723">
            <v>0</v>
          </cell>
          <cell r="AT1723">
            <v>0</v>
          </cell>
          <cell r="AX1723" t="str">
            <v>Yes</v>
          </cell>
          <cell r="AZ1723" t="str">
            <v>Y</v>
          </cell>
          <cell r="BA1723" t="str">
            <v>Yes</v>
          </cell>
        </row>
        <row r="1724">
          <cell r="A1724" t="str">
            <v>JAN 22</v>
          </cell>
          <cell r="B1724">
            <v>1574</v>
          </cell>
          <cell r="C1724" t="str">
            <v>C49SZX20220015SX</v>
          </cell>
          <cell r="D1724" t="str">
            <v>普德新星</v>
          </cell>
          <cell r="E1724" t="str">
            <v>YSM20R-2</v>
          </cell>
          <cell r="I1724" t="str">
            <v>L-&gt;R</v>
          </cell>
          <cell r="J1724" t="str">
            <v>No</v>
          </cell>
          <cell r="K1724">
            <v>1</v>
          </cell>
          <cell r="N1724">
            <v>44691</v>
          </cell>
          <cell r="O1724">
            <v>11116749</v>
          </cell>
          <cell r="P1724">
            <v>18000000</v>
          </cell>
          <cell r="Q1724">
            <v>44697</v>
          </cell>
          <cell r="R1724" t="str">
            <v>No</v>
          </cell>
          <cell r="S1724" t="str">
            <v>C49</v>
          </cell>
          <cell r="T1724" t="str">
            <v>SOUTH</v>
          </cell>
          <cell r="U1724" t="str">
            <v>深圳</v>
          </cell>
          <cell r="V1724" t="str">
            <v>SZ 深圳</v>
          </cell>
          <cell r="W1724" t="str">
            <v>SX</v>
          </cell>
          <cell r="X1724" t="str">
            <v>JPY</v>
          </cell>
          <cell r="Y1724">
            <v>18000000</v>
          </cell>
          <cell r="Z1724">
            <v>1</v>
          </cell>
          <cell r="AA1724">
            <v>18000000</v>
          </cell>
          <cell r="AB1724">
            <v>7.0000000000000007E-2</v>
          </cell>
          <cell r="AC1724">
            <v>1260000.0000000002</v>
          </cell>
          <cell r="AD1724">
            <v>151200.00000000003</v>
          </cell>
          <cell r="AE1724">
            <v>0.12</v>
          </cell>
          <cell r="AF1724">
            <v>44585</v>
          </cell>
          <cell r="AG1724" t="str">
            <v>DAP GX</v>
          </cell>
          <cell r="AK1724">
            <v>0.2</v>
          </cell>
          <cell r="AL1724">
            <v>3600000</v>
          </cell>
          <cell r="AM1724">
            <v>44607</v>
          </cell>
          <cell r="AN1724" t="str">
            <v>Yes</v>
          </cell>
          <cell r="AO1724">
            <v>0.8</v>
          </cell>
          <cell r="AP1724">
            <v>14400000</v>
          </cell>
          <cell r="AQ1724">
            <v>44687</v>
          </cell>
          <cell r="AR1724">
            <v>44687</v>
          </cell>
          <cell r="AS1724">
            <v>0</v>
          </cell>
          <cell r="AT1724">
            <v>0</v>
          </cell>
          <cell r="AX1724" t="str">
            <v>Yes</v>
          </cell>
          <cell r="AZ1724" t="str">
            <v>Y</v>
          </cell>
          <cell r="BA1724" t="str">
            <v>Yes</v>
          </cell>
        </row>
        <row r="1725">
          <cell r="A1725" t="str">
            <v>JAN 22</v>
          </cell>
          <cell r="B1725">
            <v>1575</v>
          </cell>
          <cell r="C1725" t="str">
            <v>C49SZX20220015SX</v>
          </cell>
          <cell r="D1725" t="str">
            <v>普德新星</v>
          </cell>
          <cell r="E1725" t="str">
            <v>YSM20R-2</v>
          </cell>
          <cell r="I1725" t="str">
            <v>L-&gt;R</v>
          </cell>
          <cell r="J1725" t="str">
            <v>No</v>
          </cell>
          <cell r="K1725">
            <v>1</v>
          </cell>
          <cell r="N1725">
            <v>44691</v>
          </cell>
          <cell r="O1725">
            <v>11116749</v>
          </cell>
          <cell r="P1725">
            <v>18000000</v>
          </cell>
          <cell r="Q1725">
            <v>44697</v>
          </cell>
          <cell r="R1725" t="str">
            <v>No</v>
          </cell>
          <cell r="S1725" t="str">
            <v>C49</v>
          </cell>
          <cell r="T1725" t="str">
            <v>SOUTH</v>
          </cell>
          <cell r="U1725" t="str">
            <v>深圳</v>
          </cell>
          <cell r="V1725" t="str">
            <v>SZ 深圳</v>
          </cell>
          <cell r="W1725" t="str">
            <v>SX</v>
          </cell>
          <cell r="X1725" t="str">
            <v>JPY</v>
          </cell>
          <cell r="Y1725">
            <v>18000000</v>
          </cell>
          <cell r="Z1725">
            <v>1</v>
          </cell>
          <cell r="AA1725">
            <v>18000000</v>
          </cell>
          <cell r="AB1725">
            <v>7.0000000000000007E-2</v>
          </cell>
          <cell r="AC1725">
            <v>1260000.0000000002</v>
          </cell>
          <cell r="AD1725">
            <v>151200.00000000003</v>
          </cell>
          <cell r="AE1725">
            <v>0.12</v>
          </cell>
          <cell r="AF1725">
            <v>44585</v>
          </cell>
          <cell r="AG1725" t="str">
            <v>DAP GX</v>
          </cell>
          <cell r="AK1725">
            <v>0.2</v>
          </cell>
          <cell r="AL1725">
            <v>3600000</v>
          </cell>
          <cell r="AM1725">
            <v>44607</v>
          </cell>
          <cell r="AN1725" t="str">
            <v>Yes</v>
          </cell>
          <cell r="AO1725">
            <v>0.8</v>
          </cell>
          <cell r="AP1725">
            <v>14400000</v>
          </cell>
          <cell r="AQ1725">
            <v>44687</v>
          </cell>
          <cell r="AR1725">
            <v>44687</v>
          </cell>
          <cell r="AS1725">
            <v>0</v>
          </cell>
          <cell r="AT1725">
            <v>0</v>
          </cell>
          <cell r="AX1725" t="str">
            <v>Yes</v>
          </cell>
          <cell r="AZ1725" t="str">
            <v>Y</v>
          </cell>
          <cell r="BA1725" t="str">
            <v>Yes</v>
          </cell>
        </row>
        <row r="1726">
          <cell r="A1726" t="str">
            <v>JAN 22</v>
          </cell>
          <cell r="B1726">
            <v>1576</v>
          </cell>
          <cell r="C1726" t="str">
            <v>C49SZX20220015SX</v>
          </cell>
          <cell r="D1726" t="str">
            <v>普德新星</v>
          </cell>
          <cell r="E1726" t="str">
            <v>YSM10</v>
          </cell>
          <cell r="I1726" t="str">
            <v>L-&gt;R</v>
          </cell>
          <cell r="J1726" t="str">
            <v>MVC</v>
          </cell>
          <cell r="K1726">
            <v>1</v>
          </cell>
          <cell r="N1726">
            <v>44691</v>
          </cell>
          <cell r="O1726">
            <v>11116749</v>
          </cell>
          <cell r="P1726">
            <v>13453405</v>
          </cell>
          <cell r="Q1726">
            <v>44697</v>
          </cell>
          <cell r="R1726" t="str">
            <v>No</v>
          </cell>
          <cell r="S1726" t="str">
            <v>C49</v>
          </cell>
          <cell r="T1726" t="str">
            <v>SOUTH</v>
          </cell>
          <cell r="U1726" t="str">
            <v>深圳</v>
          </cell>
          <cell r="V1726" t="str">
            <v>SZ 深圳</v>
          </cell>
          <cell r="W1726" t="str">
            <v>SX</v>
          </cell>
          <cell r="X1726" t="str">
            <v>JPY</v>
          </cell>
          <cell r="Y1726">
            <v>13453405</v>
          </cell>
          <cell r="Z1726">
            <v>1</v>
          </cell>
          <cell r="AA1726">
            <v>13453405</v>
          </cell>
          <cell r="AB1726">
            <v>7.0000000000000007E-2</v>
          </cell>
          <cell r="AC1726">
            <v>941738.35000000009</v>
          </cell>
          <cell r="AD1726">
            <v>113008.60200000001</v>
          </cell>
          <cell r="AE1726">
            <v>0.12</v>
          </cell>
          <cell r="AF1726">
            <v>44585</v>
          </cell>
          <cell r="AG1726" t="str">
            <v>DAP GX</v>
          </cell>
          <cell r="AK1726">
            <v>0.2</v>
          </cell>
          <cell r="AL1726">
            <v>2690681</v>
          </cell>
          <cell r="AM1726">
            <v>44607</v>
          </cell>
          <cell r="AN1726" t="str">
            <v>Yes</v>
          </cell>
          <cell r="AO1726">
            <v>0.8</v>
          </cell>
          <cell r="AP1726">
            <v>10762724</v>
          </cell>
          <cell r="AQ1726">
            <v>44687</v>
          </cell>
          <cell r="AR1726">
            <v>44687</v>
          </cell>
          <cell r="AS1726">
            <v>0</v>
          </cell>
          <cell r="AT1726">
            <v>0</v>
          </cell>
          <cell r="AX1726" t="str">
            <v>Yes</v>
          </cell>
          <cell r="AZ1726" t="str">
            <v>Y</v>
          </cell>
          <cell r="BA1726" t="str">
            <v>Yes</v>
          </cell>
        </row>
        <row r="1727">
          <cell r="A1727" t="str">
            <v>JAN 22</v>
          </cell>
          <cell r="B1727">
            <v>1577</v>
          </cell>
          <cell r="C1727" t="str">
            <v>C49SZX20220015SX</v>
          </cell>
          <cell r="D1727" t="str">
            <v>普德新星</v>
          </cell>
          <cell r="E1727" t="str">
            <v>YSM10</v>
          </cell>
          <cell r="I1727" t="str">
            <v>L-&gt;R</v>
          </cell>
          <cell r="J1727" t="str">
            <v>MVC</v>
          </cell>
          <cell r="K1727">
            <v>1</v>
          </cell>
          <cell r="N1727">
            <v>44691</v>
          </cell>
          <cell r="O1727">
            <v>11116749</v>
          </cell>
          <cell r="P1727">
            <v>13453405</v>
          </cell>
          <cell r="Q1727">
            <v>44697</v>
          </cell>
          <cell r="R1727" t="str">
            <v>No</v>
          </cell>
          <cell r="S1727" t="str">
            <v>C49</v>
          </cell>
          <cell r="T1727" t="str">
            <v>SOUTH</v>
          </cell>
          <cell r="U1727" t="str">
            <v>深圳</v>
          </cell>
          <cell r="V1727" t="str">
            <v>SZ 深圳</v>
          </cell>
          <cell r="W1727" t="str">
            <v>SX</v>
          </cell>
          <cell r="X1727" t="str">
            <v>JPY</v>
          </cell>
          <cell r="Y1727">
            <v>13453405</v>
          </cell>
          <cell r="Z1727">
            <v>1</v>
          </cell>
          <cell r="AA1727">
            <v>13453405</v>
          </cell>
          <cell r="AB1727">
            <v>7.0000000000000007E-2</v>
          </cell>
          <cell r="AC1727">
            <v>941738.35000000009</v>
          </cell>
          <cell r="AD1727">
            <v>113008.60200000001</v>
          </cell>
          <cell r="AE1727">
            <v>0.12</v>
          </cell>
          <cell r="AF1727">
            <v>44585</v>
          </cell>
          <cell r="AG1727" t="str">
            <v>DAP GX</v>
          </cell>
          <cell r="AK1727">
            <v>0.2</v>
          </cell>
          <cell r="AL1727">
            <v>2690681</v>
          </cell>
          <cell r="AM1727">
            <v>44607</v>
          </cell>
          <cell r="AN1727" t="str">
            <v>Yes</v>
          </cell>
          <cell r="AO1727">
            <v>0.8</v>
          </cell>
          <cell r="AP1727">
            <v>10762724</v>
          </cell>
          <cell r="AQ1727">
            <v>44687</v>
          </cell>
          <cell r="AR1727">
            <v>44687</v>
          </cell>
          <cell r="AS1727">
            <v>0</v>
          </cell>
          <cell r="AT1727">
            <v>0</v>
          </cell>
          <cell r="AX1727" t="str">
            <v>Yes</v>
          </cell>
          <cell r="AZ1727" t="str">
            <v>Y</v>
          </cell>
          <cell r="BA1727" t="str">
            <v>Yes</v>
          </cell>
        </row>
        <row r="1728">
          <cell r="A1728" t="str">
            <v>JAN 22</v>
          </cell>
          <cell r="B1728">
            <v>1578</v>
          </cell>
          <cell r="C1728" t="str">
            <v>C49SZX20220011DZ</v>
          </cell>
          <cell r="D1728" t="str">
            <v>昌大</v>
          </cell>
          <cell r="E1728" t="str">
            <v>YSM10</v>
          </cell>
          <cell r="I1728" t="str">
            <v>L-&gt;R</v>
          </cell>
          <cell r="J1728" t="str">
            <v>No</v>
          </cell>
          <cell r="K1728">
            <v>1</v>
          </cell>
          <cell r="N1728">
            <v>44677</v>
          </cell>
          <cell r="O1728">
            <v>11100532</v>
          </cell>
          <cell r="P1728">
            <v>600000</v>
          </cell>
          <cell r="Q1728">
            <v>44677</v>
          </cell>
          <cell r="R1728" t="str">
            <v>Yes</v>
          </cell>
          <cell r="S1728" t="str">
            <v>C49</v>
          </cell>
          <cell r="T1728" t="str">
            <v>SOUTH</v>
          </cell>
          <cell r="U1728" t="str">
            <v>深圳</v>
          </cell>
          <cell r="V1728" t="str">
            <v>SZ 深圳</v>
          </cell>
          <cell r="W1728" t="str">
            <v>DZ</v>
          </cell>
          <cell r="X1728" t="str">
            <v>RMB</v>
          </cell>
          <cell r="Y1728">
            <v>600000</v>
          </cell>
          <cell r="Z1728">
            <v>1.1299999999999999</v>
          </cell>
          <cell r="AA1728">
            <v>600000</v>
          </cell>
          <cell r="AB1728">
            <v>1.22</v>
          </cell>
          <cell r="AC1728">
            <v>647787.61061946908</v>
          </cell>
          <cell r="AD1728">
            <v>77734.513274336292</v>
          </cell>
          <cell r="AE1728">
            <v>0.12</v>
          </cell>
          <cell r="AF1728">
            <v>44585</v>
          </cell>
          <cell r="AG1728" t="str">
            <v>DDP JX</v>
          </cell>
          <cell r="AK1728">
            <v>0.3</v>
          </cell>
          <cell r="AL1728">
            <v>180000</v>
          </cell>
          <cell r="AM1728">
            <v>44610</v>
          </cell>
          <cell r="AN1728" t="str">
            <v>Yes</v>
          </cell>
          <cell r="AO1728">
            <v>0.7</v>
          </cell>
          <cell r="AP1728">
            <v>420000</v>
          </cell>
          <cell r="AQ1728">
            <v>44676</v>
          </cell>
          <cell r="AR1728">
            <v>44676</v>
          </cell>
          <cell r="AS1728">
            <v>0</v>
          </cell>
          <cell r="AT1728">
            <v>0</v>
          </cell>
          <cell r="AX1728" t="str">
            <v>Yes</v>
          </cell>
          <cell r="AZ1728" t="str">
            <v>Y</v>
          </cell>
          <cell r="BA1728" t="str">
            <v>Yes</v>
          </cell>
        </row>
        <row r="1729">
          <cell r="A1729" t="str">
            <v>FEB 22</v>
          </cell>
          <cell r="B1729">
            <v>1579</v>
          </cell>
          <cell r="C1729" t="str">
            <v>C49SZX20220016JL</v>
          </cell>
          <cell r="D1729" t="str">
            <v>伯莱科</v>
          </cell>
          <cell r="E1729" t="str">
            <v>YSM20R-2</v>
          </cell>
          <cell r="I1729" t="str">
            <v>L-&gt;R</v>
          </cell>
          <cell r="J1729" t="str">
            <v>No</v>
          </cell>
          <cell r="K1729">
            <v>1</v>
          </cell>
          <cell r="N1729">
            <v>44725</v>
          </cell>
          <cell r="O1729">
            <v>11116766</v>
          </cell>
          <cell r="P1729">
            <v>13000000</v>
          </cell>
          <cell r="Q1729">
            <v>44726</v>
          </cell>
          <cell r="R1729" t="str">
            <v>No</v>
          </cell>
          <cell r="S1729" t="str">
            <v>C49</v>
          </cell>
          <cell r="T1729" t="str">
            <v>SOUTH</v>
          </cell>
          <cell r="U1729" t="str">
            <v>深圳</v>
          </cell>
          <cell r="V1729" t="str">
            <v>SZ 深圳</v>
          </cell>
          <cell r="W1729" t="str">
            <v>JL</v>
          </cell>
          <cell r="X1729" t="str">
            <v>JPY</v>
          </cell>
          <cell r="Y1729">
            <v>13000000</v>
          </cell>
          <cell r="Z1729">
            <v>1</v>
          </cell>
          <cell r="AA1729">
            <v>13000000</v>
          </cell>
          <cell r="AB1729">
            <v>6.7799999999999999E-2</v>
          </cell>
          <cell r="AC1729">
            <v>881400</v>
          </cell>
          <cell r="AD1729">
            <v>105768</v>
          </cell>
          <cell r="AE1729">
            <v>0.12</v>
          </cell>
          <cell r="AF1729">
            <v>44607</v>
          </cell>
          <cell r="AG1729" t="str">
            <v>DAP SZ</v>
          </cell>
          <cell r="AI1729" t="str">
            <v>JPY915,013.00</v>
          </cell>
          <cell r="AJ1729">
            <v>44631</v>
          </cell>
          <cell r="AK1729">
            <v>0.1</v>
          </cell>
          <cell r="AL1729">
            <v>1300000</v>
          </cell>
          <cell r="AM1729">
            <v>44631</v>
          </cell>
          <cell r="AN1729" t="str">
            <v>Yes</v>
          </cell>
          <cell r="AO1729">
            <v>0.9</v>
          </cell>
          <cell r="AP1729">
            <v>11700000</v>
          </cell>
          <cell r="AQ1729">
            <v>44657</v>
          </cell>
          <cell r="AR1729">
            <v>44657</v>
          </cell>
          <cell r="AS1729">
            <v>0</v>
          </cell>
          <cell r="AT1729">
            <v>0</v>
          </cell>
          <cell r="AX1729" t="str">
            <v>Yes</v>
          </cell>
          <cell r="AZ1729" t="str">
            <v>Y</v>
          </cell>
          <cell r="BA1729" t="str">
            <v>Yes</v>
          </cell>
        </row>
        <row r="1730">
          <cell r="A1730" t="str">
            <v>FEB 22</v>
          </cell>
          <cell r="B1730">
            <v>1580</v>
          </cell>
          <cell r="C1730" t="str">
            <v>C49SZX20220016JL</v>
          </cell>
          <cell r="D1730" t="str">
            <v>伯莱科</v>
          </cell>
          <cell r="E1730" t="str">
            <v>YSM10</v>
          </cell>
          <cell r="I1730" t="str">
            <v>L-&gt;R</v>
          </cell>
          <cell r="J1730" t="str">
            <v>MVC+ATS15</v>
          </cell>
          <cell r="K1730">
            <v>1</v>
          </cell>
          <cell r="N1730">
            <v>44725</v>
          </cell>
          <cell r="O1730">
            <v>11116766</v>
          </cell>
          <cell r="P1730">
            <v>8000000</v>
          </cell>
          <cell r="Q1730">
            <v>44726</v>
          </cell>
          <cell r="R1730" t="str">
            <v>No</v>
          </cell>
          <cell r="S1730" t="str">
            <v>C49</v>
          </cell>
          <cell r="T1730" t="str">
            <v>SOUTH</v>
          </cell>
          <cell r="U1730" t="str">
            <v>深圳</v>
          </cell>
          <cell r="V1730" t="str">
            <v>SZ 深圳</v>
          </cell>
          <cell r="W1730" t="str">
            <v>JL</v>
          </cell>
          <cell r="X1730" t="str">
            <v>JPY</v>
          </cell>
          <cell r="Y1730">
            <v>8000000</v>
          </cell>
          <cell r="Z1730">
            <v>1</v>
          </cell>
          <cell r="AA1730">
            <v>8000000</v>
          </cell>
          <cell r="AB1730">
            <v>6.7799999999999999E-2</v>
          </cell>
          <cell r="AC1730">
            <v>542400</v>
          </cell>
          <cell r="AD1730">
            <v>65088</v>
          </cell>
          <cell r="AE1730">
            <v>0.12</v>
          </cell>
          <cell r="AF1730">
            <v>44607</v>
          </cell>
          <cell r="AG1730" t="str">
            <v>DAP SZ</v>
          </cell>
          <cell r="AI1730"/>
          <cell r="AJ1730"/>
          <cell r="AK1730">
            <v>0.1</v>
          </cell>
          <cell r="AL1730">
            <v>800000</v>
          </cell>
          <cell r="AM1730">
            <v>44631</v>
          </cell>
          <cell r="AN1730" t="str">
            <v>Yes</v>
          </cell>
          <cell r="AO1730">
            <v>0.9</v>
          </cell>
          <cell r="AP1730">
            <v>7200000</v>
          </cell>
          <cell r="AQ1730">
            <v>44657</v>
          </cell>
          <cell r="AR1730">
            <v>44657</v>
          </cell>
          <cell r="AS1730">
            <v>0</v>
          </cell>
          <cell r="AT1730">
            <v>0</v>
          </cell>
          <cell r="AX1730" t="str">
            <v>Yes</v>
          </cell>
          <cell r="AZ1730" t="str">
            <v>Y</v>
          </cell>
          <cell r="BA1730" t="str">
            <v>Yes</v>
          </cell>
        </row>
        <row r="1731">
          <cell r="A1731" t="str">
            <v>FEB 22</v>
          </cell>
          <cell r="B1731">
            <v>1581</v>
          </cell>
          <cell r="C1731" t="str">
            <v>C49SZX20220018SX</v>
          </cell>
          <cell r="D1731" t="str">
            <v>岚新</v>
          </cell>
          <cell r="E1731" t="str">
            <v>YSM10</v>
          </cell>
          <cell r="I1731" t="str">
            <v>L-&gt;R</v>
          </cell>
          <cell r="J1731" t="str">
            <v>MVC</v>
          </cell>
          <cell r="K1731">
            <v>1</v>
          </cell>
          <cell r="N1731">
            <v>44699</v>
          </cell>
          <cell r="O1731">
            <v>11116753</v>
          </cell>
          <cell r="P1731">
            <v>9000000</v>
          </cell>
          <cell r="Q1731">
            <v>44700</v>
          </cell>
          <cell r="R1731" t="str">
            <v>No</v>
          </cell>
          <cell r="S1731" t="str">
            <v>C49</v>
          </cell>
          <cell r="T1731" t="str">
            <v>SOUTH</v>
          </cell>
          <cell r="U1731" t="str">
            <v>深圳</v>
          </cell>
          <cell r="V1731" t="str">
            <v>SZ 深圳</v>
          </cell>
          <cell r="W1731" t="str">
            <v>SX</v>
          </cell>
          <cell r="X1731" t="str">
            <v>JPY</v>
          </cell>
          <cell r="Y1731">
            <v>9000000</v>
          </cell>
          <cell r="Z1731">
            <v>1</v>
          </cell>
          <cell r="AA1731">
            <v>9000000</v>
          </cell>
          <cell r="AB1731">
            <v>6.7799999999999999E-2</v>
          </cell>
          <cell r="AC1731">
            <v>610200</v>
          </cell>
          <cell r="AD1731">
            <v>73224</v>
          </cell>
          <cell r="AE1731">
            <v>0.12</v>
          </cell>
          <cell r="AF1731">
            <v>44608</v>
          </cell>
          <cell r="AG1731" t="str">
            <v>DAP SZ</v>
          </cell>
          <cell r="AK1731">
            <v>0.2</v>
          </cell>
          <cell r="AL1731">
            <v>1800000</v>
          </cell>
          <cell r="AM1731">
            <v>44615</v>
          </cell>
          <cell r="AN1731" t="str">
            <v>Yes</v>
          </cell>
          <cell r="AO1731">
            <v>0.8</v>
          </cell>
          <cell r="AP1731">
            <v>7200000</v>
          </cell>
          <cell r="AQ1731">
            <v>44693</v>
          </cell>
          <cell r="AR1731">
            <v>44693</v>
          </cell>
          <cell r="AS1731">
            <v>0</v>
          </cell>
          <cell r="AT1731">
            <v>0</v>
          </cell>
          <cell r="AX1731" t="str">
            <v>Yes</v>
          </cell>
          <cell r="AZ1731" t="str">
            <v>Y</v>
          </cell>
          <cell r="BA1731" t="str">
            <v>Yes</v>
          </cell>
        </row>
        <row r="1732">
          <cell r="A1732" t="str">
            <v>FEB 22</v>
          </cell>
          <cell r="B1732">
            <v>1582</v>
          </cell>
          <cell r="C1732" t="str">
            <v>C49SZX20220018SX</v>
          </cell>
          <cell r="D1732" t="str">
            <v>岚新</v>
          </cell>
          <cell r="E1732" t="str">
            <v>YSM10</v>
          </cell>
          <cell r="I1732" t="str">
            <v>L-&gt;R</v>
          </cell>
          <cell r="J1732" t="str">
            <v>No</v>
          </cell>
          <cell r="K1732">
            <v>1</v>
          </cell>
          <cell r="N1732">
            <v>44699</v>
          </cell>
          <cell r="O1732">
            <v>11116753</v>
          </cell>
          <cell r="P1732">
            <v>9000000</v>
          </cell>
          <cell r="Q1732">
            <v>44700</v>
          </cell>
          <cell r="R1732" t="str">
            <v>No</v>
          </cell>
          <cell r="S1732" t="str">
            <v>C49</v>
          </cell>
          <cell r="T1732" t="str">
            <v>SOUTH</v>
          </cell>
          <cell r="U1732" t="str">
            <v>深圳</v>
          </cell>
          <cell r="V1732" t="str">
            <v>SZ 深圳</v>
          </cell>
          <cell r="W1732" t="str">
            <v>SX</v>
          </cell>
          <cell r="X1732" t="str">
            <v>JPY</v>
          </cell>
          <cell r="Y1732">
            <v>9000000</v>
          </cell>
          <cell r="Z1732">
            <v>1</v>
          </cell>
          <cell r="AA1732">
            <v>9000000</v>
          </cell>
          <cell r="AB1732">
            <v>6.7799999999999999E-2</v>
          </cell>
          <cell r="AC1732">
            <v>610200</v>
          </cell>
          <cell r="AD1732">
            <v>73224</v>
          </cell>
          <cell r="AE1732">
            <v>0.12</v>
          </cell>
          <cell r="AF1732">
            <v>44608</v>
          </cell>
          <cell r="AG1732" t="str">
            <v>DAP SZ</v>
          </cell>
          <cell r="AK1732">
            <v>0.2</v>
          </cell>
          <cell r="AL1732">
            <v>1800000</v>
          </cell>
          <cell r="AM1732">
            <v>44615</v>
          </cell>
          <cell r="AN1732" t="str">
            <v>Yes</v>
          </cell>
          <cell r="AO1732">
            <v>0.8</v>
          </cell>
          <cell r="AP1732">
            <v>7200000</v>
          </cell>
          <cell r="AQ1732">
            <v>44693</v>
          </cell>
          <cell r="AR1732">
            <v>44693</v>
          </cell>
          <cell r="AS1732">
            <v>0</v>
          </cell>
          <cell r="AT1732">
            <v>0</v>
          </cell>
          <cell r="AX1732" t="str">
            <v>Yes</v>
          </cell>
          <cell r="AZ1732" t="str">
            <v>Y</v>
          </cell>
          <cell r="BA1732" t="str">
            <v>Yes</v>
          </cell>
        </row>
        <row r="1733">
          <cell r="A1733" t="str">
            <v>FEB 22</v>
          </cell>
          <cell r="B1733">
            <v>1583</v>
          </cell>
          <cell r="C1733" t="str">
            <v>C49SZX20220020R1SS</v>
          </cell>
          <cell r="D1733" t="str">
            <v>弛瑞</v>
          </cell>
          <cell r="E1733" t="str">
            <v>YSM10</v>
          </cell>
          <cell r="I1733" t="str">
            <v>L-&gt;R</v>
          </cell>
          <cell r="J1733" t="str">
            <v>No</v>
          </cell>
          <cell r="K1733">
            <v>1</v>
          </cell>
          <cell r="N1733">
            <v>44746</v>
          </cell>
          <cell r="O1733">
            <v>11116777</v>
          </cell>
          <cell r="P1733">
            <v>9600000</v>
          </cell>
          <cell r="Q1733">
            <v>44753</v>
          </cell>
          <cell r="R1733" t="str">
            <v>No</v>
          </cell>
          <cell r="S1733" t="str">
            <v>C49</v>
          </cell>
          <cell r="T1733" t="str">
            <v>SOUTH</v>
          </cell>
          <cell r="U1733" t="str">
            <v>深圳</v>
          </cell>
          <cell r="V1733" t="str">
            <v>SZ 深圳</v>
          </cell>
          <cell r="W1733" t="str">
            <v>SS</v>
          </cell>
          <cell r="X1733" t="str">
            <v>JPY</v>
          </cell>
          <cell r="Y1733">
            <v>9600000</v>
          </cell>
          <cell r="Z1733">
            <v>1</v>
          </cell>
          <cell r="AA1733">
            <v>9600000</v>
          </cell>
          <cell r="AB1733">
            <v>6.7799999999999999E-2</v>
          </cell>
          <cell r="AC1733">
            <v>650880</v>
          </cell>
          <cell r="AD1733">
            <v>78105.599999999991</v>
          </cell>
          <cell r="AE1733">
            <v>0.12</v>
          </cell>
          <cell r="AF1733">
            <v>44614</v>
          </cell>
          <cell r="AG1733" t="str">
            <v>DAP SZ</v>
          </cell>
          <cell r="AK1733">
            <v>0.1</v>
          </cell>
          <cell r="AL1733">
            <v>960000</v>
          </cell>
          <cell r="AM1733">
            <v>44672</v>
          </cell>
          <cell r="AN1733" t="str">
            <v>Yes</v>
          </cell>
          <cell r="AO1733">
            <v>0.9</v>
          </cell>
          <cell r="AP1733">
            <v>8640000</v>
          </cell>
          <cell r="AQ1733">
            <v>44742</v>
          </cell>
          <cell r="AR1733">
            <v>44742</v>
          </cell>
          <cell r="AS1733">
            <v>0</v>
          </cell>
          <cell r="AT1733">
            <v>0</v>
          </cell>
          <cell r="AX1733" t="str">
            <v>Yes</v>
          </cell>
          <cell r="AZ1733" t="str">
            <v>Y</v>
          </cell>
          <cell r="BA1733" t="str">
            <v>Yes</v>
          </cell>
        </row>
        <row r="1734">
          <cell r="A1734" t="str">
            <v>FEB 22</v>
          </cell>
          <cell r="B1734">
            <v>1584</v>
          </cell>
          <cell r="C1734" t="str">
            <v>C49SZX20220019MX</v>
          </cell>
          <cell r="D1734" t="str">
            <v>智序</v>
          </cell>
          <cell r="E1734" t="str">
            <v>YSM40R-4</v>
          </cell>
          <cell r="F1734"/>
          <cell r="H1734"/>
          <cell r="I1734" t="str">
            <v>L-&gt;R</v>
          </cell>
          <cell r="J1734" t="str">
            <v>ANC</v>
          </cell>
          <cell r="K1734">
            <v>1</v>
          </cell>
          <cell r="L1734"/>
          <cell r="N1734"/>
          <cell r="O1734"/>
          <cell r="P1734"/>
          <cell r="Q1734"/>
          <cell r="R1734" t="str">
            <v>No</v>
          </cell>
          <cell r="S1734" t="str">
            <v>C49</v>
          </cell>
          <cell r="T1734" t="str">
            <v>SOUTH</v>
          </cell>
          <cell r="U1734" t="str">
            <v>深圳</v>
          </cell>
          <cell r="V1734" t="str">
            <v>SZ 深圳</v>
          </cell>
          <cell r="W1734" t="str">
            <v>MX</v>
          </cell>
          <cell r="X1734" t="str">
            <v>RMB</v>
          </cell>
          <cell r="Y1734">
            <v>1300000</v>
          </cell>
          <cell r="Z1734">
            <v>1.1299999999999999</v>
          </cell>
          <cell r="AA1734">
            <v>1300000</v>
          </cell>
          <cell r="AB1734">
            <v>1.22</v>
          </cell>
          <cell r="AC1734">
            <v>1403539.8230088495</v>
          </cell>
          <cell r="AD1734">
            <v>168424.77876106193</v>
          </cell>
          <cell r="AE1734">
            <v>0.12</v>
          </cell>
          <cell r="AF1734">
            <v>44614</v>
          </cell>
          <cell r="AG1734" t="str">
            <v>DDP SZ</v>
          </cell>
          <cell r="AI1734"/>
          <cell r="AJ1734"/>
          <cell r="AK1734">
            <v>0.1</v>
          </cell>
          <cell r="AL1734">
            <v>130000</v>
          </cell>
          <cell r="AM1734"/>
          <cell r="AN1734" t="str">
            <v>No</v>
          </cell>
          <cell r="AO1734">
            <v>0.8</v>
          </cell>
          <cell r="AP1734">
            <v>1040000</v>
          </cell>
          <cell r="AQ1734"/>
          <cell r="AR1734"/>
          <cell r="AS1734">
            <v>0</v>
          </cell>
          <cell r="AT1734">
            <v>0</v>
          </cell>
          <cell r="AV1734"/>
          <cell r="AX1734" t="str">
            <v>Cancel</v>
          </cell>
          <cell r="AY1734"/>
          <cell r="AZ1734"/>
          <cell r="BA1734"/>
          <cell r="BB1734" t="str">
            <v>2022-6-28合同补充文件删除合同。</v>
          </cell>
        </row>
        <row r="1735">
          <cell r="A1735" t="str">
            <v>FEB 22</v>
          </cell>
          <cell r="B1735">
            <v>1585</v>
          </cell>
          <cell r="C1735" t="str">
            <v>C49SZX20220013DZ</v>
          </cell>
          <cell r="D1735" t="str">
            <v>朗特</v>
          </cell>
          <cell r="E1735" t="str">
            <v>YSM20WR-2</v>
          </cell>
          <cell r="I1735" t="str">
            <v>L-&gt;R</v>
          </cell>
          <cell r="J1735" t="str">
            <v>MVC F&amp;R</v>
          </cell>
          <cell r="K1735">
            <v>1</v>
          </cell>
          <cell r="N1735">
            <v>44694</v>
          </cell>
          <cell r="O1735">
            <v>11116756</v>
          </cell>
          <cell r="P1735">
            <v>18000000</v>
          </cell>
          <cell r="Q1735">
            <v>44699</v>
          </cell>
          <cell r="R1735" t="str">
            <v>No</v>
          </cell>
          <cell r="S1735" t="str">
            <v>C49</v>
          </cell>
          <cell r="T1735" t="str">
            <v>SOUTH</v>
          </cell>
          <cell r="U1735" t="str">
            <v>深圳</v>
          </cell>
          <cell r="V1735" t="str">
            <v>SZ 深圳</v>
          </cell>
          <cell r="W1735" t="str">
            <v>DZ</v>
          </cell>
          <cell r="X1735" t="str">
            <v>JPY</v>
          </cell>
          <cell r="Y1735">
            <v>18000000</v>
          </cell>
          <cell r="Z1735">
            <v>1</v>
          </cell>
          <cell r="AA1735">
            <v>18000000</v>
          </cell>
          <cell r="AB1735">
            <v>6.7799999999999999E-2</v>
          </cell>
          <cell r="AC1735">
            <v>1220400</v>
          </cell>
          <cell r="AD1735">
            <v>146448</v>
          </cell>
          <cell r="AE1735">
            <v>0.12</v>
          </cell>
          <cell r="AF1735">
            <v>44614</v>
          </cell>
          <cell r="AG1735" t="str">
            <v>CIF HK</v>
          </cell>
          <cell r="AK1735">
            <v>0.3</v>
          </cell>
          <cell r="AL1735">
            <v>5400000</v>
          </cell>
          <cell r="AM1735">
            <v>44623</v>
          </cell>
          <cell r="AN1735" t="str">
            <v>Yes</v>
          </cell>
          <cell r="AO1735">
            <v>0.7</v>
          </cell>
          <cell r="AP1735">
            <v>12600000</v>
          </cell>
          <cell r="AQ1735">
            <v>44691</v>
          </cell>
          <cell r="AR1735">
            <v>44691</v>
          </cell>
          <cell r="AS1735">
            <v>0</v>
          </cell>
          <cell r="AT1735">
            <v>0</v>
          </cell>
          <cell r="AX1735" t="str">
            <v>Yes</v>
          </cell>
          <cell r="AZ1735" t="str">
            <v>Y</v>
          </cell>
          <cell r="BA1735" t="str">
            <v>Yes</v>
          </cell>
        </row>
        <row r="1736">
          <cell r="A1736" t="str">
            <v>FEB 22</v>
          </cell>
          <cell r="B1736">
            <v>1586</v>
          </cell>
          <cell r="C1736" t="str">
            <v>C49SZX20220013DZ</v>
          </cell>
          <cell r="D1736" t="str">
            <v>朗特</v>
          </cell>
          <cell r="E1736" t="str">
            <v>YSM20WR-2</v>
          </cell>
          <cell r="I1736" t="str">
            <v>L-&gt;R</v>
          </cell>
          <cell r="J1736" t="str">
            <v>cATS10+MVC(F&amp;R)+Feeder Carriage</v>
          </cell>
          <cell r="K1736">
            <v>1</v>
          </cell>
          <cell r="N1736">
            <v>44694</v>
          </cell>
          <cell r="O1736">
            <v>11116756</v>
          </cell>
          <cell r="P1736">
            <v>18000000</v>
          </cell>
          <cell r="Q1736">
            <v>44699</v>
          </cell>
          <cell r="R1736" t="str">
            <v>No</v>
          </cell>
          <cell r="S1736" t="str">
            <v>C49</v>
          </cell>
          <cell r="T1736" t="str">
            <v>SOUTH</v>
          </cell>
          <cell r="U1736" t="str">
            <v>深圳</v>
          </cell>
          <cell r="V1736" t="str">
            <v>SZ 深圳</v>
          </cell>
          <cell r="W1736" t="str">
            <v>DZ</v>
          </cell>
          <cell r="X1736" t="str">
            <v>JPY</v>
          </cell>
          <cell r="Y1736">
            <v>18000000</v>
          </cell>
          <cell r="Z1736">
            <v>1</v>
          </cell>
          <cell r="AA1736">
            <v>18000000</v>
          </cell>
          <cell r="AB1736">
            <v>6.7799999999999999E-2</v>
          </cell>
          <cell r="AC1736">
            <v>1220400</v>
          </cell>
          <cell r="AD1736">
            <v>146448</v>
          </cell>
          <cell r="AE1736">
            <v>0.12</v>
          </cell>
          <cell r="AF1736">
            <v>44614</v>
          </cell>
          <cell r="AG1736" t="str">
            <v>CIF HK</v>
          </cell>
          <cell r="AK1736">
            <v>0.3</v>
          </cell>
          <cell r="AL1736">
            <v>5400000</v>
          </cell>
          <cell r="AM1736">
            <v>44623</v>
          </cell>
          <cell r="AN1736" t="str">
            <v>Yes</v>
          </cell>
          <cell r="AO1736">
            <v>0.7</v>
          </cell>
          <cell r="AP1736">
            <v>12600000</v>
          </cell>
          <cell r="AQ1736">
            <v>44691</v>
          </cell>
          <cell r="AR1736">
            <v>44691</v>
          </cell>
          <cell r="AS1736">
            <v>0</v>
          </cell>
          <cell r="AT1736">
            <v>0</v>
          </cell>
          <cell r="AX1736" t="str">
            <v>Yes</v>
          </cell>
          <cell r="AZ1736" t="str">
            <v>Y</v>
          </cell>
          <cell r="BA1736" t="str">
            <v>Yes</v>
          </cell>
        </row>
        <row r="1737">
          <cell r="A1737" t="str">
            <v>FEB 22</v>
          </cell>
          <cell r="B1737">
            <v>1587</v>
          </cell>
          <cell r="C1737" t="str">
            <v>C49SZX20220013DZ</v>
          </cell>
          <cell r="D1737" t="str">
            <v>朗特</v>
          </cell>
          <cell r="E1737" t="str">
            <v>YSM20WR-2</v>
          </cell>
          <cell r="I1737" t="str">
            <v>L-&gt;R</v>
          </cell>
          <cell r="J1737" t="str">
            <v>No</v>
          </cell>
          <cell r="K1737">
            <v>1</v>
          </cell>
          <cell r="N1737">
            <v>44694</v>
          </cell>
          <cell r="O1737">
            <v>11116756</v>
          </cell>
          <cell r="P1737">
            <v>18000000</v>
          </cell>
          <cell r="Q1737">
            <v>44699</v>
          </cell>
          <cell r="R1737" t="str">
            <v>No</v>
          </cell>
          <cell r="S1737" t="str">
            <v>C49</v>
          </cell>
          <cell r="T1737" t="str">
            <v>SOUTH</v>
          </cell>
          <cell r="U1737" t="str">
            <v>深圳</v>
          </cell>
          <cell r="V1737" t="str">
            <v>SZ 深圳</v>
          </cell>
          <cell r="W1737" t="str">
            <v>DZ</v>
          </cell>
          <cell r="X1737" t="str">
            <v>JPY</v>
          </cell>
          <cell r="Y1737">
            <v>18000000</v>
          </cell>
          <cell r="Z1737">
            <v>1</v>
          </cell>
          <cell r="AA1737">
            <v>18000000</v>
          </cell>
          <cell r="AB1737">
            <v>6.7799999999999999E-2</v>
          </cell>
          <cell r="AC1737">
            <v>1220400</v>
          </cell>
          <cell r="AD1737">
            <v>146448</v>
          </cell>
          <cell r="AE1737">
            <v>0.12</v>
          </cell>
          <cell r="AF1737">
            <v>44614</v>
          </cell>
          <cell r="AG1737" t="str">
            <v>CIF HK</v>
          </cell>
          <cell r="AK1737">
            <v>0.3</v>
          </cell>
          <cell r="AL1737">
            <v>5400000</v>
          </cell>
          <cell r="AM1737">
            <v>44623</v>
          </cell>
          <cell r="AN1737" t="str">
            <v>Yes</v>
          </cell>
          <cell r="AO1737">
            <v>0.7</v>
          </cell>
          <cell r="AP1737">
            <v>12600000</v>
          </cell>
          <cell r="AQ1737">
            <v>44691</v>
          </cell>
          <cell r="AR1737">
            <v>44691</v>
          </cell>
          <cell r="AS1737">
            <v>0</v>
          </cell>
          <cell r="AT1737">
            <v>0</v>
          </cell>
          <cell r="AX1737" t="str">
            <v>Yes</v>
          </cell>
          <cell r="AZ1737" t="str">
            <v>Y</v>
          </cell>
          <cell r="BA1737" t="str">
            <v>Yes</v>
          </cell>
        </row>
        <row r="1738">
          <cell r="A1738" t="str">
            <v>FEB 22</v>
          </cell>
          <cell r="B1738">
            <v>1588</v>
          </cell>
          <cell r="C1738" t="str">
            <v>C49SZX20220013DZ</v>
          </cell>
          <cell r="D1738" t="str">
            <v>朗特</v>
          </cell>
          <cell r="E1738" t="str">
            <v>YSM20R-2</v>
          </cell>
          <cell r="I1738" t="str">
            <v>R-&gt;L</v>
          </cell>
          <cell r="J1738" t="str">
            <v>No</v>
          </cell>
          <cell r="K1738">
            <v>1</v>
          </cell>
          <cell r="N1738">
            <v>44694</v>
          </cell>
          <cell r="O1738">
            <v>11116751</v>
          </cell>
          <cell r="P1738">
            <v>16000000</v>
          </cell>
          <cell r="Q1738">
            <v>44699</v>
          </cell>
          <cell r="R1738" t="str">
            <v>No</v>
          </cell>
          <cell r="S1738" t="str">
            <v>C49</v>
          </cell>
          <cell r="T1738" t="str">
            <v>SOUTH</v>
          </cell>
          <cell r="U1738" t="str">
            <v>深圳</v>
          </cell>
          <cell r="V1738" t="str">
            <v>SZ 深圳</v>
          </cell>
          <cell r="W1738" t="str">
            <v>DZ</v>
          </cell>
          <cell r="X1738" t="str">
            <v>JPY</v>
          </cell>
          <cell r="Y1738">
            <v>16000000</v>
          </cell>
          <cell r="Z1738">
            <v>1</v>
          </cell>
          <cell r="AA1738">
            <v>16000000</v>
          </cell>
          <cell r="AB1738">
            <v>6.7799999999999999E-2</v>
          </cell>
          <cell r="AC1738">
            <v>1084800</v>
          </cell>
          <cell r="AD1738">
            <v>130176</v>
          </cell>
          <cell r="AE1738">
            <v>0.12</v>
          </cell>
          <cell r="AF1738">
            <v>44614</v>
          </cell>
          <cell r="AG1738" t="str">
            <v>CIF HK</v>
          </cell>
          <cell r="AK1738">
            <v>0.3</v>
          </cell>
          <cell r="AL1738">
            <v>4800000</v>
          </cell>
          <cell r="AM1738">
            <v>44623</v>
          </cell>
          <cell r="AN1738" t="str">
            <v>Yes</v>
          </cell>
          <cell r="AO1738">
            <v>0.7</v>
          </cell>
          <cell r="AP1738">
            <v>11200000</v>
          </cell>
          <cell r="AQ1738">
            <v>44691</v>
          </cell>
          <cell r="AR1738">
            <v>44691</v>
          </cell>
          <cell r="AS1738">
            <v>0</v>
          </cell>
          <cell r="AT1738">
            <v>0</v>
          </cell>
          <cell r="AX1738" t="str">
            <v>Yes</v>
          </cell>
          <cell r="AZ1738" t="str">
            <v>Y</v>
          </cell>
          <cell r="BA1738" t="str">
            <v>Yes</v>
          </cell>
        </row>
        <row r="1739">
          <cell r="A1739" t="str">
            <v>FEB 22</v>
          </cell>
          <cell r="B1739">
            <v>1589</v>
          </cell>
          <cell r="C1739" t="str">
            <v>C49SZX20220013DZ</v>
          </cell>
          <cell r="D1739" t="str">
            <v>朗特</v>
          </cell>
          <cell r="E1739" t="str">
            <v>YSM20R-2</v>
          </cell>
          <cell r="I1739" t="str">
            <v>R-&gt;L</v>
          </cell>
          <cell r="J1739" t="str">
            <v>No</v>
          </cell>
          <cell r="K1739">
            <v>1</v>
          </cell>
          <cell r="N1739">
            <v>44694</v>
          </cell>
          <cell r="O1739">
            <v>11116751</v>
          </cell>
          <cell r="P1739">
            <v>16000000</v>
          </cell>
          <cell r="Q1739">
            <v>44699</v>
          </cell>
          <cell r="R1739" t="str">
            <v>No</v>
          </cell>
          <cell r="S1739" t="str">
            <v>C49</v>
          </cell>
          <cell r="T1739" t="str">
            <v>SOUTH</v>
          </cell>
          <cell r="U1739" t="str">
            <v>深圳</v>
          </cell>
          <cell r="V1739" t="str">
            <v>SZ 深圳</v>
          </cell>
          <cell r="W1739" t="str">
            <v>DZ</v>
          </cell>
          <cell r="X1739" t="str">
            <v>JPY</v>
          </cell>
          <cell r="Y1739">
            <v>16000000</v>
          </cell>
          <cell r="Z1739">
            <v>1</v>
          </cell>
          <cell r="AA1739">
            <v>16000000</v>
          </cell>
          <cell r="AB1739">
            <v>6.7799999999999999E-2</v>
          </cell>
          <cell r="AC1739">
            <v>1084800</v>
          </cell>
          <cell r="AD1739">
            <v>130176</v>
          </cell>
          <cell r="AE1739">
            <v>0.12</v>
          </cell>
          <cell r="AF1739">
            <v>44614</v>
          </cell>
          <cell r="AG1739" t="str">
            <v>CIF HK</v>
          </cell>
          <cell r="AK1739">
            <v>0.3</v>
          </cell>
          <cell r="AL1739">
            <v>4800000</v>
          </cell>
          <cell r="AM1739">
            <v>44623</v>
          </cell>
          <cell r="AN1739" t="str">
            <v>Yes</v>
          </cell>
          <cell r="AO1739">
            <v>0.7</v>
          </cell>
          <cell r="AP1739">
            <v>11200000</v>
          </cell>
          <cell r="AQ1739">
            <v>44691</v>
          </cell>
          <cell r="AR1739">
            <v>44691</v>
          </cell>
          <cell r="AS1739">
            <v>0</v>
          </cell>
          <cell r="AT1739">
            <v>0</v>
          </cell>
          <cell r="AX1739" t="str">
            <v>Yes</v>
          </cell>
          <cell r="AZ1739" t="str">
            <v>Y</v>
          </cell>
          <cell r="BA1739" t="str">
            <v>Yes</v>
          </cell>
        </row>
        <row r="1740">
          <cell r="A1740" t="str">
            <v>FEB 22</v>
          </cell>
          <cell r="B1740">
            <v>1590</v>
          </cell>
          <cell r="C1740" t="str">
            <v>C49SZX20220013DZ</v>
          </cell>
          <cell r="D1740" t="str">
            <v>朗特</v>
          </cell>
          <cell r="E1740" t="str">
            <v>YSM10</v>
          </cell>
          <cell r="I1740" t="str">
            <v>R-&gt;L</v>
          </cell>
          <cell r="J1740" t="str">
            <v>No</v>
          </cell>
          <cell r="K1740">
            <v>1</v>
          </cell>
          <cell r="N1740">
            <v>44719</v>
          </cell>
          <cell r="O1740">
            <v>11116765</v>
          </cell>
          <cell r="P1740">
            <v>11000000</v>
          </cell>
          <cell r="Q1740">
            <v>44725</v>
          </cell>
          <cell r="R1740" t="str">
            <v>No</v>
          </cell>
          <cell r="S1740" t="str">
            <v>C49</v>
          </cell>
          <cell r="T1740" t="str">
            <v>SOUTH</v>
          </cell>
          <cell r="U1740" t="str">
            <v>深圳</v>
          </cell>
          <cell r="V1740" t="str">
            <v>SZ 深圳</v>
          </cell>
          <cell r="W1740" t="str">
            <v>DZ</v>
          </cell>
          <cell r="X1740" t="str">
            <v>JPY</v>
          </cell>
          <cell r="Y1740">
            <v>11000000</v>
          </cell>
          <cell r="Z1740">
            <v>1</v>
          </cell>
          <cell r="AA1740">
            <v>11000000</v>
          </cell>
          <cell r="AB1740">
            <v>6.7799999999999999E-2</v>
          </cell>
          <cell r="AC1740">
            <v>745800</v>
          </cell>
          <cell r="AD1740">
            <v>89496</v>
          </cell>
          <cell r="AE1740">
            <v>0.12</v>
          </cell>
          <cell r="AF1740">
            <v>44614</v>
          </cell>
          <cell r="AG1740" t="str">
            <v>CIF HK</v>
          </cell>
          <cell r="AK1740">
            <v>0.3</v>
          </cell>
          <cell r="AL1740">
            <v>3300000</v>
          </cell>
          <cell r="AM1740">
            <v>44623</v>
          </cell>
          <cell r="AN1740" t="str">
            <v>Yes</v>
          </cell>
          <cell r="AO1740">
            <v>0.7</v>
          </cell>
          <cell r="AP1740">
            <v>7699999.9999999991</v>
          </cell>
          <cell r="AQ1740">
            <v>44713</v>
          </cell>
          <cell r="AR1740">
            <v>44713</v>
          </cell>
          <cell r="AS1740">
            <v>0</v>
          </cell>
          <cell r="AT1740">
            <v>0</v>
          </cell>
          <cell r="AX1740" t="str">
            <v>Yes</v>
          </cell>
          <cell r="AZ1740" t="str">
            <v>Y</v>
          </cell>
          <cell r="BA1740" t="str">
            <v>Yes</v>
          </cell>
        </row>
        <row r="1741">
          <cell r="A1741" t="str">
            <v>FEB 22</v>
          </cell>
          <cell r="B1741">
            <v>1591</v>
          </cell>
          <cell r="C1741" t="str">
            <v>C49SZX20220013DZ</v>
          </cell>
          <cell r="D1741" t="str">
            <v>朗特</v>
          </cell>
          <cell r="E1741" t="str">
            <v>YSM10</v>
          </cell>
          <cell r="I1741" t="str">
            <v>R-&gt;L</v>
          </cell>
          <cell r="J1741" t="str">
            <v>MVC+ATS15</v>
          </cell>
          <cell r="K1741">
            <v>1</v>
          </cell>
          <cell r="N1741">
            <v>44694</v>
          </cell>
          <cell r="O1741">
            <v>11116751</v>
          </cell>
          <cell r="P1741">
            <v>11000000</v>
          </cell>
          <cell r="Q1741">
            <v>44699</v>
          </cell>
          <cell r="R1741" t="str">
            <v>No</v>
          </cell>
          <cell r="S1741" t="str">
            <v>C49</v>
          </cell>
          <cell r="T1741" t="str">
            <v>SOUTH</v>
          </cell>
          <cell r="U1741" t="str">
            <v>深圳</v>
          </cell>
          <cell r="V1741" t="str">
            <v>SZ 深圳</v>
          </cell>
          <cell r="W1741" t="str">
            <v>DZ</v>
          </cell>
          <cell r="X1741" t="str">
            <v>JPY</v>
          </cell>
          <cell r="Y1741">
            <v>11000000</v>
          </cell>
          <cell r="Z1741">
            <v>1</v>
          </cell>
          <cell r="AA1741">
            <v>11000000</v>
          </cell>
          <cell r="AB1741">
            <v>6.7799999999999999E-2</v>
          </cell>
          <cell r="AC1741">
            <v>745800</v>
          </cell>
          <cell r="AD1741">
            <v>89496</v>
          </cell>
          <cell r="AE1741">
            <v>0.12</v>
          </cell>
          <cell r="AF1741">
            <v>44614</v>
          </cell>
          <cell r="AG1741" t="str">
            <v>CIF HK</v>
          </cell>
          <cell r="AK1741">
            <v>0.3</v>
          </cell>
          <cell r="AL1741">
            <v>3300000</v>
          </cell>
          <cell r="AM1741">
            <v>44623</v>
          </cell>
          <cell r="AN1741" t="str">
            <v>Yes</v>
          </cell>
          <cell r="AO1741">
            <v>0.7</v>
          </cell>
          <cell r="AP1741">
            <v>7699999.9999999991</v>
          </cell>
          <cell r="AQ1741">
            <v>44691</v>
          </cell>
          <cell r="AR1741">
            <v>44691</v>
          </cell>
          <cell r="AS1741">
            <v>0</v>
          </cell>
          <cell r="AT1741">
            <v>0</v>
          </cell>
          <cell r="AX1741" t="str">
            <v>Yes</v>
          </cell>
          <cell r="AZ1741" t="str">
            <v>Y</v>
          </cell>
          <cell r="BA1741" t="str">
            <v>Yes</v>
          </cell>
        </row>
        <row r="1742">
          <cell r="A1742" t="str">
            <v>FEB 22</v>
          </cell>
          <cell r="B1742">
            <v>1592</v>
          </cell>
          <cell r="C1742" t="str">
            <v>C49SZX20220013DZ</v>
          </cell>
          <cell r="D1742" t="str">
            <v>朗特</v>
          </cell>
          <cell r="E1742" t="str">
            <v>YSM10</v>
          </cell>
          <cell r="I1742" t="str">
            <v>R-&gt;L</v>
          </cell>
          <cell r="J1742" t="str">
            <v>MVC+ATS15</v>
          </cell>
          <cell r="K1742">
            <v>1</v>
          </cell>
          <cell r="N1742">
            <v>44694</v>
          </cell>
          <cell r="O1742">
            <v>11116751</v>
          </cell>
          <cell r="P1742">
            <v>11000000</v>
          </cell>
          <cell r="Q1742">
            <v>44699</v>
          </cell>
          <cell r="R1742" t="str">
            <v>No</v>
          </cell>
          <cell r="S1742" t="str">
            <v>C49</v>
          </cell>
          <cell r="T1742" t="str">
            <v>SOUTH</v>
          </cell>
          <cell r="U1742" t="str">
            <v>深圳</v>
          </cell>
          <cell r="V1742" t="str">
            <v>SZ 深圳</v>
          </cell>
          <cell r="W1742" t="str">
            <v>DZ</v>
          </cell>
          <cell r="X1742" t="str">
            <v>JPY</v>
          </cell>
          <cell r="Y1742">
            <v>11000000</v>
          </cell>
          <cell r="Z1742">
            <v>1</v>
          </cell>
          <cell r="AA1742">
            <v>11000000</v>
          </cell>
          <cell r="AB1742">
            <v>6.7799999999999999E-2</v>
          </cell>
          <cell r="AC1742">
            <v>745800</v>
          </cell>
          <cell r="AD1742">
            <v>89496</v>
          </cell>
          <cell r="AE1742">
            <v>0.12</v>
          </cell>
          <cell r="AF1742">
            <v>44614</v>
          </cell>
          <cell r="AG1742" t="str">
            <v>CIF HK</v>
          </cell>
          <cell r="AK1742">
            <v>0.3</v>
          </cell>
          <cell r="AL1742">
            <v>3300000</v>
          </cell>
          <cell r="AM1742">
            <v>44623</v>
          </cell>
          <cell r="AN1742" t="str">
            <v>Yes</v>
          </cell>
          <cell r="AO1742">
            <v>0.7</v>
          </cell>
          <cell r="AP1742">
            <v>7699999.9999999991</v>
          </cell>
          <cell r="AQ1742">
            <v>44691</v>
          </cell>
          <cell r="AR1742">
            <v>44691</v>
          </cell>
          <cell r="AS1742">
            <v>0</v>
          </cell>
          <cell r="AT1742">
            <v>0</v>
          </cell>
          <cell r="AX1742" t="str">
            <v>Yes</v>
          </cell>
          <cell r="AZ1742" t="str">
            <v>Y</v>
          </cell>
          <cell r="BA1742" t="str">
            <v>Yes</v>
          </cell>
        </row>
        <row r="1743">
          <cell r="A1743" t="str">
            <v>FEB 22</v>
          </cell>
          <cell r="B1743">
            <v>1593</v>
          </cell>
          <cell r="C1743" t="str">
            <v>C49SZX20220013DZ</v>
          </cell>
          <cell r="D1743" t="str">
            <v>朗特</v>
          </cell>
          <cell r="E1743" t="str">
            <v>YSM10</v>
          </cell>
          <cell r="I1743" t="str">
            <v>R-&gt;L</v>
          </cell>
          <cell r="J1743" t="str">
            <v>No</v>
          </cell>
          <cell r="K1743">
            <v>1</v>
          </cell>
          <cell r="N1743">
            <v>44694</v>
          </cell>
          <cell r="O1743">
            <v>11116751</v>
          </cell>
          <cell r="P1743">
            <v>11000000</v>
          </cell>
          <cell r="Q1743">
            <v>44699</v>
          </cell>
          <cell r="R1743" t="str">
            <v>No</v>
          </cell>
          <cell r="S1743" t="str">
            <v>C49</v>
          </cell>
          <cell r="T1743" t="str">
            <v>SOUTH</v>
          </cell>
          <cell r="U1743" t="str">
            <v>深圳</v>
          </cell>
          <cell r="V1743" t="str">
            <v>SZ 深圳</v>
          </cell>
          <cell r="W1743" t="str">
            <v>DZ</v>
          </cell>
          <cell r="X1743" t="str">
            <v>JPY</v>
          </cell>
          <cell r="Y1743">
            <v>11000000</v>
          </cell>
          <cell r="Z1743">
            <v>1</v>
          </cell>
          <cell r="AA1743">
            <v>11000000</v>
          </cell>
          <cell r="AB1743">
            <v>6.7799999999999999E-2</v>
          </cell>
          <cell r="AC1743">
            <v>745800</v>
          </cell>
          <cell r="AD1743">
            <v>89496</v>
          </cell>
          <cell r="AE1743">
            <v>0.12</v>
          </cell>
          <cell r="AF1743">
            <v>44614</v>
          </cell>
          <cell r="AG1743" t="str">
            <v>CIF HK</v>
          </cell>
          <cell r="AK1743">
            <v>0.3</v>
          </cell>
          <cell r="AL1743">
            <v>3300000</v>
          </cell>
          <cell r="AM1743">
            <v>44623</v>
          </cell>
          <cell r="AN1743" t="str">
            <v>Yes</v>
          </cell>
          <cell r="AO1743">
            <v>0.7</v>
          </cell>
          <cell r="AP1743">
            <v>7699999.9999999991</v>
          </cell>
          <cell r="AQ1743">
            <v>44691</v>
          </cell>
          <cell r="AR1743">
            <v>44691</v>
          </cell>
          <cell r="AS1743">
            <v>0</v>
          </cell>
          <cell r="AT1743">
            <v>0</v>
          </cell>
          <cell r="AX1743" t="str">
            <v>Yes</v>
          </cell>
          <cell r="AZ1743" t="str">
            <v>Y</v>
          </cell>
          <cell r="BA1743" t="str">
            <v>Yes</v>
          </cell>
        </row>
        <row r="1744">
          <cell r="A1744" t="str">
            <v>FEB 22</v>
          </cell>
          <cell r="B1744">
            <v>1594</v>
          </cell>
          <cell r="C1744" t="str">
            <v>C49SZX20220013DZ</v>
          </cell>
          <cell r="D1744" t="str">
            <v>朗特</v>
          </cell>
          <cell r="E1744" t="str">
            <v>YSM20R-2</v>
          </cell>
          <cell r="I1744" t="str">
            <v>R-&gt;L</v>
          </cell>
          <cell r="J1744" t="str">
            <v>No</v>
          </cell>
          <cell r="K1744">
            <v>1</v>
          </cell>
          <cell r="N1744">
            <v>44719</v>
          </cell>
          <cell r="O1744">
            <v>11116765</v>
          </cell>
          <cell r="P1744">
            <v>16000000</v>
          </cell>
          <cell r="Q1744">
            <v>44725</v>
          </cell>
          <cell r="R1744" t="str">
            <v>No</v>
          </cell>
          <cell r="S1744" t="str">
            <v>C49</v>
          </cell>
          <cell r="T1744" t="str">
            <v>SOUTH</v>
          </cell>
          <cell r="U1744" t="str">
            <v>深圳</v>
          </cell>
          <cell r="V1744" t="str">
            <v>SZ 深圳</v>
          </cell>
          <cell r="W1744" t="str">
            <v>DZ</v>
          </cell>
          <cell r="X1744" t="str">
            <v>JPY</v>
          </cell>
          <cell r="Y1744">
            <v>16000000</v>
          </cell>
          <cell r="Z1744">
            <v>1</v>
          </cell>
          <cell r="AA1744">
            <v>16000000</v>
          </cell>
          <cell r="AB1744">
            <v>6.7799999999999999E-2</v>
          </cell>
          <cell r="AC1744">
            <v>1084800</v>
          </cell>
          <cell r="AD1744">
            <v>130176</v>
          </cell>
          <cell r="AE1744">
            <v>0.12</v>
          </cell>
          <cell r="AF1744">
            <v>44614</v>
          </cell>
          <cell r="AG1744" t="str">
            <v>CIF HK</v>
          </cell>
          <cell r="AK1744">
            <v>0.3</v>
          </cell>
          <cell r="AL1744">
            <v>4800000</v>
          </cell>
          <cell r="AM1744">
            <v>44623</v>
          </cell>
          <cell r="AN1744" t="str">
            <v>Yes</v>
          </cell>
          <cell r="AO1744">
            <v>0.7</v>
          </cell>
          <cell r="AP1744">
            <v>11200000</v>
          </cell>
          <cell r="AQ1744">
            <v>44713</v>
          </cell>
          <cell r="AR1744">
            <v>44713</v>
          </cell>
          <cell r="AS1744">
            <v>0</v>
          </cell>
          <cell r="AT1744">
            <v>0</v>
          </cell>
          <cell r="AX1744" t="str">
            <v>Yes</v>
          </cell>
          <cell r="AZ1744" t="str">
            <v>Y</v>
          </cell>
          <cell r="BA1744" t="str">
            <v>Yes</v>
          </cell>
        </row>
        <row r="1745">
          <cell r="A1745" t="str">
            <v>FEB 22</v>
          </cell>
          <cell r="B1745">
            <v>1595</v>
          </cell>
          <cell r="C1745" t="str">
            <v>C49SZX20220013DZ</v>
          </cell>
          <cell r="D1745" t="str">
            <v>朗特</v>
          </cell>
          <cell r="E1745" t="str">
            <v>YSM10</v>
          </cell>
          <cell r="I1745" t="str">
            <v>R-&gt;L</v>
          </cell>
          <cell r="J1745" t="str">
            <v>MVC+ATS15</v>
          </cell>
          <cell r="K1745">
            <v>1</v>
          </cell>
          <cell r="N1745">
            <v>44694</v>
          </cell>
          <cell r="O1745">
            <v>11116751</v>
          </cell>
          <cell r="P1745">
            <v>11000000</v>
          </cell>
          <cell r="Q1745">
            <v>44699</v>
          </cell>
          <cell r="R1745" t="str">
            <v>No</v>
          </cell>
          <cell r="S1745" t="str">
            <v>C49</v>
          </cell>
          <cell r="T1745" t="str">
            <v>SOUTH</v>
          </cell>
          <cell r="U1745" t="str">
            <v>深圳</v>
          </cell>
          <cell r="V1745" t="str">
            <v>SZ 深圳</v>
          </cell>
          <cell r="W1745" t="str">
            <v>DZ</v>
          </cell>
          <cell r="X1745" t="str">
            <v>JPY</v>
          </cell>
          <cell r="Y1745">
            <v>11000000</v>
          </cell>
          <cell r="Z1745">
            <v>1</v>
          </cell>
          <cell r="AA1745">
            <v>11000000</v>
          </cell>
          <cell r="AB1745">
            <v>6.7799999999999999E-2</v>
          </cell>
          <cell r="AC1745">
            <v>745800</v>
          </cell>
          <cell r="AD1745">
            <v>89496</v>
          </cell>
          <cell r="AE1745">
            <v>0.12</v>
          </cell>
          <cell r="AF1745">
            <v>44614</v>
          </cell>
          <cell r="AG1745" t="str">
            <v>CIF HK</v>
          </cell>
          <cell r="AK1745">
            <v>0.3</v>
          </cell>
          <cell r="AL1745">
            <v>3300000</v>
          </cell>
          <cell r="AM1745">
            <v>44623</v>
          </cell>
          <cell r="AN1745" t="str">
            <v>Yes</v>
          </cell>
          <cell r="AO1745">
            <v>0.7</v>
          </cell>
          <cell r="AP1745">
            <v>7699999.9999999991</v>
          </cell>
          <cell r="AQ1745">
            <v>44691</v>
          </cell>
          <cell r="AR1745">
            <v>44691</v>
          </cell>
          <cell r="AS1745">
            <v>0</v>
          </cell>
          <cell r="AT1745">
            <v>0</v>
          </cell>
          <cell r="AX1745" t="str">
            <v>Yes</v>
          </cell>
          <cell r="AZ1745" t="str">
            <v>Y</v>
          </cell>
          <cell r="BA1745" t="str">
            <v>Yes</v>
          </cell>
        </row>
        <row r="1746">
          <cell r="A1746" t="str">
            <v>FEB 22</v>
          </cell>
          <cell r="B1746">
            <v>1596</v>
          </cell>
          <cell r="C1746" t="str">
            <v>C49SZX20220013DZ</v>
          </cell>
          <cell r="D1746" t="str">
            <v>朗特</v>
          </cell>
          <cell r="E1746" t="str">
            <v>YSM10</v>
          </cell>
          <cell r="I1746" t="str">
            <v>R-&gt;L</v>
          </cell>
          <cell r="J1746" t="str">
            <v>MVC</v>
          </cell>
          <cell r="K1746">
            <v>1</v>
          </cell>
          <cell r="N1746">
            <v>44694</v>
          </cell>
          <cell r="O1746">
            <v>11116751</v>
          </cell>
          <cell r="P1746">
            <v>11000000</v>
          </cell>
          <cell r="Q1746">
            <v>44699</v>
          </cell>
          <cell r="R1746" t="str">
            <v>No</v>
          </cell>
          <cell r="S1746" t="str">
            <v>C49</v>
          </cell>
          <cell r="T1746" t="str">
            <v>SOUTH</v>
          </cell>
          <cell r="U1746" t="str">
            <v>深圳</v>
          </cell>
          <cell r="V1746" t="str">
            <v>SZ 深圳</v>
          </cell>
          <cell r="W1746" t="str">
            <v>DZ</v>
          </cell>
          <cell r="X1746" t="str">
            <v>JPY</v>
          </cell>
          <cell r="Y1746">
            <v>11000000</v>
          </cell>
          <cell r="Z1746">
            <v>1</v>
          </cell>
          <cell r="AA1746">
            <v>11000000</v>
          </cell>
          <cell r="AB1746">
            <v>6.7799999999999999E-2</v>
          </cell>
          <cell r="AC1746">
            <v>745800</v>
          </cell>
          <cell r="AD1746">
            <v>89496</v>
          </cell>
          <cell r="AE1746">
            <v>0.12</v>
          </cell>
          <cell r="AF1746">
            <v>44614</v>
          </cell>
          <cell r="AG1746" t="str">
            <v>CIF HK</v>
          </cell>
          <cell r="AK1746">
            <v>0.3</v>
          </cell>
          <cell r="AL1746">
            <v>3300000</v>
          </cell>
          <cell r="AM1746">
            <v>44623</v>
          </cell>
          <cell r="AN1746" t="str">
            <v>Yes</v>
          </cell>
          <cell r="AO1746">
            <v>0.7</v>
          </cell>
          <cell r="AP1746">
            <v>7699999.9999999991</v>
          </cell>
          <cell r="AQ1746">
            <v>44691</v>
          </cell>
          <cell r="AR1746">
            <v>44691</v>
          </cell>
          <cell r="AS1746">
            <v>0</v>
          </cell>
          <cell r="AT1746">
            <v>0</v>
          </cell>
          <cell r="AX1746" t="str">
            <v>Yes</v>
          </cell>
          <cell r="AZ1746" t="str">
            <v>Y</v>
          </cell>
          <cell r="BA1746" t="str">
            <v>Yes</v>
          </cell>
        </row>
        <row r="1747">
          <cell r="A1747" t="str">
            <v>FEB 22</v>
          </cell>
          <cell r="B1747">
            <v>1597</v>
          </cell>
          <cell r="C1747" t="str">
            <v>C49SZX20220021SS</v>
          </cell>
          <cell r="D1747" t="str">
            <v>钧溢电子</v>
          </cell>
          <cell r="E1747" t="str">
            <v>YSM20R-2</v>
          </cell>
          <cell r="I1747" t="str">
            <v>L-&gt;R</v>
          </cell>
          <cell r="J1747" t="str">
            <v>No</v>
          </cell>
          <cell r="K1747">
            <v>1</v>
          </cell>
          <cell r="N1747">
            <v>44725</v>
          </cell>
          <cell r="O1747">
            <v>11116767</v>
          </cell>
          <cell r="P1747">
            <v>14190000</v>
          </cell>
          <cell r="Q1747">
            <v>44726</v>
          </cell>
          <cell r="R1747" t="str">
            <v>No</v>
          </cell>
          <cell r="S1747" t="str">
            <v>C49</v>
          </cell>
          <cell r="T1747" t="str">
            <v>SOUTH</v>
          </cell>
          <cell r="U1747" t="str">
            <v>深圳</v>
          </cell>
          <cell r="V1747" t="str">
            <v>SZ 深圳</v>
          </cell>
          <cell r="W1747" t="str">
            <v>SS</v>
          </cell>
          <cell r="X1747" t="str">
            <v>JPY</v>
          </cell>
          <cell r="Y1747">
            <v>14190000</v>
          </cell>
          <cell r="Z1747">
            <v>1</v>
          </cell>
          <cell r="AA1747">
            <v>14190000</v>
          </cell>
          <cell r="AB1747">
            <v>6.7799999999999999E-2</v>
          </cell>
          <cell r="AC1747">
            <v>962082</v>
          </cell>
          <cell r="AD1747">
            <v>115449.84</v>
          </cell>
          <cell r="AE1747">
            <v>0.12</v>
          </cell>
          <cell r="AF1747">
            <v>44617</v>
          </cell>
          <cell r="AG1747" t="str">
            <v>DAP SZ</v>
          </cell>
          <cell r="AK1747">
            <v>0.1</v>
          </cell>
          <cell r="AL1747">
            <v>1419000</v>
          </cell>
          <cell r="AM1747">
            <v>44645</v>
          </cell>
          <cell r="AN1747" t="str">
            <v>Yes</v>
          </cell>
          <cell r="AO1747">
            <v>0.9</v>
          </cell>
          <cell r="AP1747">
            <v>12771000</v>
          </cell>
          <cell r="AQ1747">
            <v>44713</v>
          </cell>
          <cell r="AR1747">
            <v>44720</v>
          </cell>
          <cell r="AS1747">
            <v>0</v>
          </cell>
          <cell r="AT1747">
            <v>0</v>
          </cell>
          <cell r="AX1747" t="str">
            <v>Yes</v>
          </cell>
          <cell r="AZ1747" t="str">
            <v>Y</v>
          </cell>
          <cell r="BA1747" t="str">
            <v>Yes</v>
          </cell>
        </row>
        <row r="1748">
          <cell r="A1748" t="str">
            <v>FEB 22</v>
          </cell>
          <cell r="B1748">
            <v>1598</v>
          </cell>
          <cell r="C1748" t="str">
            <v>C49SZX20220023SX</v>
          </cell>
          <cell r="D1748" t="str">
            <v>拓新伟业</v>
          </cell>
          <cell r="E1748" t="str">
            <v>YSM20R-2</v>
          </cell>
          <cell r="I1748" t="str">
            <v>L-&gt;R</v>
          </cell>
          <cell r="J1748" t="str">
            <v>MVC</v>
          </cell>
          <cell r="K1748">
            <v>1</v>
          </cell>
          <cell r="N1748">
            <v>44625</v>
          </cell>
          <cell r="O1748">
            <v>11100525</v>
          </cell>
          <cell r="P1748">
            <v>967200</v>
          </cell>
          <cell r="Q1748">
            <v>44649</v>
          </cell>
          <cell r="R1748" t="str">
            <v>No</v>
          </cell>
          <cell r="S1748" t="str">
            <v>C49</v>
          </cell>
          <cell r="T1748" t="str">
            <v>SOUTH</v>
          </cell>
          <cell r="U1748" t="str">
            <v>深圳</v>
          </cell>
          <cell r="V1748" t="str">
            <v>SZ 深圳</v>
          </cell>
          <cell r="W1748" t="str">
            <v>SX</v>
          </cell>
          <cell r="X1748" t="str">
            <v>RMB</v>
          </cell>
          <cell r="Y1748">
            <v>967200</v>
          </cell>
          <cell r="Z1748">
            <v>1.1299999999999999</v>
          </cell>
          <cell r="AA1748">
            <v>967200</v>
          </cell>
          <cell r="AB1748">
            <v>1.22</v>
          </cell>
          <cell r="AC1748">
            <v>1044233.6283185842</v>
          </cell>
          <cell r="AD1748">
            <v>125308.0353982301</v>
          </cell>
          <cell r="AE1748">
            <v>0.12</v>
          </cell>
          <cell r="AF1748">
            <v>44615</v>
          </cell>
          <cell r="AG1748" t="str">
            <v>DDP SZ</v>
          </cell>
          <cell r="AI1748">
            <v>96720</v>
          </cell>
          <cell r="AJ1748">
            <v>44621</v>
          </cell>
          <cell r="AK1748">
            <v>0.3</v>
          </cell>
          <cell r="AL1748">
            <v>290160</v>
          </cell>
          <cell r="AN1748" t="str">
            <v>Yes</v>
          </cell>
          <cell r="AO1748">
            <v>0.7</v>
          </cell>
          <cell r="AP1748">
            <v>677040</v>
          </cell>
          <cell r="AQ1748">
            <v>44623</v>
          </cell>
          <cell r="AR1748">
            <v>44623</v>
          </cell>
          <cell r="AS1748">
            <v>0</v>
          </cell>
          <cell r="AT1748">
            <v>0</v>
          </cell>
          <cell r="AX1748" t="str">
            <v>Yes</v>
          </cell>
          <cell r="AZ1748" t="str">
            <v>Y</v>
          </cell>
          <cell r="BA1748" t="str">
            <v>Yes</v>
          </cell>
        </row>
        <row r="1749">
          <cell r="A1749" t="str">
            <v>MAR 22</v>
          </cell>
          <cell r="B1749">
            <v>1599</v>
          </cell>
          <cell r="C1749" t="str">
            <v>C49SZX20220017JL</v>
          </cell>
          <cell r="D1749" t="str">
            <v>英特莱</v>
          </cell>
          <cell r="E1749" t="str">
            <v>YSM20R-2</v>
          </cell>
          <cell r="I1749" t="str">
            <v>L-&gt;R</v>
          </cell>
          <cell r="J1749" t="str">
            <v>No</v>
          </cell>
          <cell r="K1749">
            <v>1</v>
          </cell>
          <cell r="N1749">
            <v>44644</v>
          </cell>
          <cell r="O1749">
            <v>11116713</v>
          </cell>
          <cell r="P1749">
            <v>13200000</v>
          </cell>
          <cell r="Q1749">
            <v>44644</v>
          </cell>
          <cell r="R1749" t="str">
            <v>Yes</v>
          </cell>
          <cell r="S1749" t="str">
            <v>C49</v>
          </cell>
          <cell r="T1749" t="str">
            <v>SOUTH</v>
          </cell>
          <cell r="U1749" t="str">
            <v>深圳</v>
          </cell>
          <cell r="V1749" t="str">
            <v>SZ 深圳</v>
          </cell>
          <cell r="W1749" t="str">
            <v>JL</v>
          </cell>
          <cell r="X1749" t="str">
            <v>JPY</v>
          </cell>
          <cell r="Y1749">
            <v>13200000</v>
          </cell>
          <cell r="Z1749">
            <v>1</v>
          </cell>
          <cell r="AA1749">
            <v>13200000</v>
          </cell>
          <cell r="AB1749">
            <v>6.7799999999999999E-2</v>
          </cell>
          <cell r="AC1749">
            <v>894960</v>
          </cell>
          <cell r="AD1749">
            <v>107395.2</v>
          </cell>
          <cell r="AE1749">
            <v>0.12</v>
          </cell>
          <cell r="AF1749">
            <v>44616</v>
          </cell>
          <cell r="AG1749" t="str">
            <v>DAP SZ</v>
          </cell>
          <cell r="AK1749">
            <v>0.3</v>
          </cell>
          <cell r="AL1749">
            <v>3960000</v>
          </cell>
          <cell r="AM1749">
            <v>44627</v>
          </cell>
          <cell r="AN1749" t="str">
            <v>Yes</v>
          </cell>
          <cell r="AO1749">
            <v>0.7</v>
          </cell>
          <cell r="AP1749">
            <v>9240000</v>
          </cell>
          <cell r="AQ1749">
            <v>44641</v>
          </cell>
          <cell r="AR1749">
            <v>44641</v>
          </cell>
          <cell r="AS1749">
            <v>0</v>
          </cell>
          <cell r="AT1749">
            <v>0</v>
          </cell>
          <cell r="AX1749" t="str">
            <v>Yes</v>
          </cell>
          <cell r="AZ1749" t="str">
            <v>Y</v>
          </cell>
          <cell r="BA1749" t="str">
            <v>Yes</v>
          </cell>
        </row>
        <row r="1750">
          <cell r="A1750" t="str">
            <v>MAR 22</v>
          </cell>
          <cell r="B1750">
            <v>1600</v>
          </cell>
          <cell r="C1750" t="str">
            <v>C49SZX20220024VC</v>
          </cell>
          <cell r="D1750" t="str">
            <v>友艺</v>
          </cell>
          <cell r="E1750" t="str">
            <v>YSM20R-2</v>
          </cell>
          <cell r="I1750" t="str">
            <v>L-&gt;R</v>
          </cell>
          <cell r="J1750" t="str">
            <v>No</v>
          </cell>
          <cell r="K1750">
            <v>1</v>
          </cell>
          <cell r="N1750">
            <v>44768</v>
          </cell>
          <cell r="O1750">
            <v>11116782</v>
          </cell>
          <cell r="P1750">
            <v>17846000</v>
          </cell>
          <cell r="Q1750">
            <v>44769</v>
          </cell>
          <cell r="R1750" t="str">
            <v>Yes</v>
          </cell>
          <cell r="S1750" t="str">
            <v>C49</v>
          </cell>
          <cell r="T1750" t="str">
            <v>SOUTH</v>
          </cell>
          <cell r="U1750" t="str">
            <v>深圳</v>
          </cell>
          <cell r="V1750" t="str">
            <v>SZ 深圳</v>
          </cell>
          <cell r="W1750" t="str">
            <v>VG</v>
          </cell>
          <cell r="X1750" t="str">
            <v>JPY</v>
          </cell>
          <cell r="Y1750">
            <v>17846000</v>
          </cell>
          <cell r="Z1750">
            <v>1</v>
          </cell>
          <cell r="AA1750">
            <v>17846000</v>
          </cell>
          <cell r="AB1750">
            <v>6.7799999999999999E-2</v>
          </cell>
          <cell r="AC1750">
            <v>1209958.8</v>
          </cell>
          <cell r="AD1750">
            <v>145195.05600000001</v>
          </cell>
          <cell r="AE1750">
            <v>0.12</v>
          </cell>
          <cell r="AF1750">
            <v>44620</v>
          </cell>
          <cell r="AG1750" t="str">
            <v>DAP SZ</v>
          </cell>
          <cell r="AK1750">
            <v>0.1</v>
          </cell>
          <cell r="AL1750">
            <v>1784600</v>
          </cell>
          <cell r="AM1750">
            <v>44627</v>
          </cell>
          <cell r="AN1750" t="str">
            <v>Yes</v>
          </cell>
          <cell r="AO1750">
            <v>0.9</v>
          </cell>
          <cell r="AP1750">
            <v>16061400</v>
          </cell>
          <cell r="AQ1750">
            <v>44755</v>
          </cell>
          <cell r="AR1750">
            <v>44755</v>
          </cell>
          <cell r="AS1750">
            <v>0</v>
          </cell>
          <cell r="AT1750">
            <v>0</v>
          </cell>
          <cell r="AX1750" t="str">
            <v>Yes</v>
          </cell>
          <cell r="AZ1750" t="str">
            <v>Y</v>
          </cell>
          <cell r="BA1750" t="str">
            <v>Yes</v>
          </cell>
        </row>
        <row r="1751">
          <cell r="A1751" t="str">
            <v>MAR 22</v>
          </cell>
          <cell r="B1751">
            <v>1601</v>
          </cell>
          <cell r="C1751" t="str">
            <v>C49SZX20220026SX</v>
          </cell>
          <cell r="D1751" t="str">
            <v>骏仁达</v>
          </cell>
          <cell r="E1751" t="str">
            <v>YSM20R-2</v>
          </cell>
          <cell r="I1751" t="str">
            <v>L-&gt;R</v>
          </cell>
          <cell r="J1751" t="str">
            <v>No</v>
          </cell>
          <cell r="K1751">
            <v>1</v>
          </cell>
          <cell r="N1751">
            <v>44729</v>
          </cell>
          <cell r="O1751">
            <v>11116769</v>
          </cell>
          <cell r="P1751">
            <v>13500000</v>
          </cell>
          <cell r="Q1751">
            <v>44728</v>
          </cell>
          <cell r="R1751" t="str">
            <v>No</v>
          </cell>
          <cell r="S1751" t="str">
            <v>C49</v>
          </cell>
          <cell r="T1751" t="str">
            <v>SOUTH</v>
          </cell>
          <cell r="U1751" t="str">
            <v>深圳</v>
          </cell>
          <cell r="V1751" t="str">
            <v>SZ 深圳</v>
          </cell>
          <cell r="W1751" t="str">
            <v>SX</v>
          </cell>
          <cell r="X1751" t="str">
            <v>JPY</v>
          </cell>
          <cell r="Y1751">
            <v>13500000</v>
          </cell>
          <cell r="Z1751">
            <v>1</v>
          </cell>
          <cell r="AA1751">
            <v>13500000</v>
          </cell>
          <cell r="AB1751">
            <v>6.7799999999999999E-2</v>
          </cell>
          <cell r="AC1751">
            <v>915300</v>
          </cell>
          <cell r="AD1751">
            <v>109836</v>
          </cell>
          <cell r="AE1751">
            <v>0.12</v>
          </cell>
          <cell r="AF1751">
            <v>44621</v>
          </cell>
          <cell r="AG1751" t="str">
            <v>DAP SZ</v>
          </cell>
          <cell r="AK1751">
            <v>0.1</v>
          </cell>
          <cell r="AL1751">
            <v>1350000</v>
          </cell>
          <cell r="AM1751">
            <v>44627</v>
          </cell>
          <cell r="AN1751" t="str">
            <v>Yes</v>
          </cell>
          <cell r="AO1751">
            <v>0.9</v>
          </cell>
          <cell r="AP1751">
            <v>12150000</v>
          </cell>
          <cell r="AQ1751">
            <v>44722</v>
          </cell>
          <cell r="AR1751">
            <v>44722</v>
          </cell>
          <cell r="AS1751">
            <v>0</v>
          </cell>
          <cell r="AT1751">
            <v>0</v>
          </cell>
          <cell r="AX1751" t="str">
            <v>Yes</v>
          </cell>
          <cell r="AZ1751" t="str">
            <v>Y</v>
          </cell>
          <cell r="BA1751" t="str">
            <v>Yes</v>
          </cell>
        </row>
        <row r="1752">
          <cell r="A1752" t="str">
            <v>MAR 22</v>
          </cell>
          <cell r="B1752">
            <v>1602</v>
          </cell>
          <cell r="C1752" t="str">
            <v>C49SZX20220026SX</v>
          </cell>
          <cell r="D1752" t="str">
            <v>骏仁达</v>
          </cell>
          <cell r="E1752" t="str">
            <v>YSM10</v>
          </cell>
          <cell r="I1752" t="str">
            <v>L-&gt;R</v>
          </cell>
          <cell r="J1752" t="str">
            <v>MVC</v>
          </cell>
          <cell r="K1752">
            <v>1</v>
          </cell>
          <cell r="N1752">
            <v>44729</v>
          </cell>
          <cell r="O1752">
            <v>11116769</v>
          </cell>
          <cell r="P1752">
            <v>10500000</v>
          </cell>
          <cell r="Q1752">
            <v>44728</v>
          </cell>
          <cell r="R1752" t="str">
            <v>No</v>
          </cell>
          <cell r="S1752" t="str">
            <v>C49</v>
          </cell>
          <cell r="T1752" t="str">
            <v>SOUTH</v>
          </cell>
          <cell r="U1752" t="str">
            <v>深圳</v>
          </cell>
          <cell r="V1752" t="str">
            <v>SZ 深圳</v>
          </cell>
          <cell r="W1752" t="str">
            <v>SX</v>
          </cell>
          <cell r="X1752" t="str">
            <v>JPY</v>
          </cell>
          <cell r="Y1752">
            <v>10500000</v>
          </cell>
          <cell r="Z1752">
            <v>1</v>
          </cell>
          <cell r="AA1752">
            <v>10500000</v>
          </cell>
          <cell r="AB1752">
            <v>6.7799999999999999E-2</v>
          </cell>
          <cell r="AC1752">
            <v>711900</v>
          </cell>
          <cell r="AD1752">
            <v>85428</v>
          </cell>
          <cell r="AE1752">
            <v>0.12</v>
          </cell>
          <cell r="AF1752">
            <v>44621</v>
          </cell>
          <cell r="AG1752" t="str">
            <v>DAP SZ</v>
          </cell>
          <cell r="AK1752">
            <v>0.1</v>
          </cell>
          <cell r="AL1752">
            <v>1050000</v>
          </cell>
          <cell r="AM1752">
            <v>44627</v>
          </cell>
          <cell r="AN1752" t="str">
            <v>Yes</v>
          </cell>
          <cell r="AO1752">
            <v>0.9</v>
          </cell>
          <cell r="AP1752">
            <v>9450000</v>
          </cell>
          <cell r="AQ1752">
            <v>44722</v>
          </cell>
          <cell r="AR1752">
            <v>44722</v>
          </cell>
          <cell r="AS1752">
            <v>0</v>
          </cell>
          <cell r="AT1752">
            <v>0</v>
          </cell>
          <cell r="AX1752" t="str">
            <v>Yes</v>
          </cell>
          <cell r="AZ1752" t="str">
            <v>Y</v>
          </cell>
          <cell r="BA1752" t="str">
            <v>Yes</v>
          </cell>
        </row>
        <row r="1753">
          <cell r="A1753" t="str">
            <v>MAR 22</v>
          </cell>
          <cell r="B1753">
            <v>1603</v>
          </cell>
          <cell r="C1753" t="str">
            <v>C49SZX20220026SX</v>
          </cell>
          <cell r="D1753" t="str">
            <v>骏仁达</v>
          </cell>
          <cell r="E1753" t="str">
            <v>YSM10</v>
          </cell>
          <cell r="I1753" t="str">
            <v>R-&gt;L</v>
          </cell>
          <cell r="J1753" t="str">
            <v>MVC</v>
          </cell>
          <cell r="K1753">
            <v>1</v>
          </cell>
          <cell r="N1753">
            <v>44729</v>
          </cell>
          <cell r="O1753">
            <v>11116769</v>
          </cell>
          <cell r="P1753">
            <v>10500000</v>
          </cell>
          <cell r="Q1753">
            <v>44728</v>
          </cell>
          <cell r="R1753" t="str">
            <v>No</v>
          </cell>
          <cell r="S1753" t="str">
            <v>C49</v>
          </cell>
          <cell r="T1753" t="str">
            <v>SOUTH</v>
          </cell>
          <cell r="U1753" t="str">
            <v>深圳</v>
          </cell>
          <cell r="V1753" t="str">
            <v>SZ 深圳</v>
          </cell>
          <cell r="W1753" t="str">
            <v>SX</v>
          </cell>
          <cell r="X1753" t="str">
            <v>JPY</v>
          </cell>
          <cell r="Y1753">
            <v>10500000</v>
          </cell>
          <cell r="Z1753">
            <v>1</v>
          </cell>
          <cell r="AA1753">
            <v>10500000</v>
          </cell>
          <cell r="AB1753">
            <v>6.7799999999999999E-2</v>
          </cell>
          <cell r="AC1753">
            <v>711900</v>
          </cell>
          <cell r="AD1753">
            <v>85428</v>
          </cell>
          <cell r="AE1753">
            <v>0.12</v>
          </cell>
          <cell r="AF1753">
            <v>44621</v>
          </cell>
          <cell r="AG1753" t="str">
            <v>DAP SZ</v>
          </cell>
          <cell r="AK1753">
            <v>0.1</v>
          </cell>
          <cell r="AL1753">
            <v>1050000</v>
          </cell>
          <cell r="AM1753">
            <v>44627</v>
          </cell>
          <cell r="AN1753" t="str">
            <v>Yes</v>
          </cell>
          <cell r="AO1753">
            <v>0.9</v>
          </cell>
          <cell r="AP1753">
            <v>9450000</v>
          </cell>
          <cell r="AQ1753">
            <v>44722</v>
          </cell>
          <cell r="AR1753">
            <v>44722</v>
          </cell>
          <cell r="AS1753">
            <v>0</v>
          </cell>
          <cell r="AT1753">
            <v>0</v>
          </cell>
          <cell r="AX1753" t="str">
            <v>Yes</v>
          </cell>
          <cell r="AZ1753" t="str">
            <v>Y</v>
          </cell>
          <cell r="BA1753" t="str">
            <v>Yes</v>
          </cell>
        </row>
        <row r="1754">
          <cell r="A1754" t="str">
            <v>MAR 22</v>
          </cell>
          <cell r="B1754">
            <v>1604</v>
          </cell>
          <cell r="C1754" t="str">
            <v>C49SZX20220028R1SX</v>
          </cell>
          <cell r="D1754" t="str">
            <v>通达科信</v>
          </cell>
          <cell r="E1754" t="str">
            <v>YCP10</v>
          </cell>
          <cell r="I1754" t="str">
            <v>L-&gt;R</v>
          </cell>
          <cell r="J1754" t="str">
            <v>No</v>
          </cell>
          <cell r="K1754">
            <v>1</v>
          </cell>
          <cell r="N1754">
            <v>44748</v>
          </cell>
          <cell r="O1754">
            <v>11113776</v>
          </cell>
          <cell r="P1754">
            <v>6700000</v>
          </cell>
          <cell r="Q1754">
            <v>44748</v>
          </cell>
          <cell r="R1754" t="str">
            <v>Yes</v>
          </cell>
          <cell r="S1754" t="str">
            <v>C28</v>
          </cell>
          <cell r="T1754" t="str">
            <v>SOUTH</v>
          </cell>
          <cell r="U1754" t="str">
            <v>深圳</v>
          </cell>
          <cell r="V1754" t="str">
            <v>SZ 深圳</v>
          </cell>
          <cell r="W1754" t="str">
            <v>SX</v>
          </cell>
          <cell r="X1754" t="str">
            <v>JPY</v>
          </cell>
          <cell r="Y1754">
            <v>6700000</v>
          </cell>
          <cell r="Z1754">
            <v>1</v>
          </cell>
          <cell r="AA1754">
            <v>6700000</v>
          </cell>
          <cell r="AB1754">
            <v>6.7799999999999999E-2</v>
          </cell>
          <cell r="AC1754">
            <v>454260</v>
          </cell>
          <cell r="AD1754">
            <v>54511.199999999997</v>
          </cell>
          <cell r="AE1754">
            <v>0.12</v>
          </cell>
          <cell r="AF1754">
            <v>44627</v>
          </cell>
          <cell r="AG1754" t="str">
            <v>CIF HK</v>
          </cell>
          <cell r="AK1754">
            <v>0.1</v>
          </cell>
          <cell r="AL1754">
            <v>670000</v>
          </cell>
          <cell r="AM1754">
            <v>44721</v>
          </cell>
          <cell r="AN1754" t="str">
            <v>Yes</v>
          </cell>
          <cell r="AO1754">
            <v>0.9</v>
          </cell>
          <cell r="AP1754">
            <v>6030000</v>
          </cell>
          <cell r="AQ1754">
            <v>44734</v>
          </cell>
          <cell r="AR1754">
            <v>44734</v>
          </cell>
          <cell r="AS1754">
            <v>0</v>
          </cell>
          <cell r="AT1754">
            <v>0</v>
          </cell>
          <cell r="AX1754" t="str">
            <v>Yes</v>
          </cell>
          <cell r="AZ1754" t="str">
            <v>Y</v>
          </cell>
          <cell r="BA1754" t="str">
            <v>Yes</v>
          </cell>
        </row>
        <row r="1755">
          <cell r="A1755" t="str">
            <v>MAR 22</v>
          </cell>
          <cell r="B1755">
            <v>1605</v>
          </cell>
          <cell r="C1755" t="str">
            <v>C49SZX20220028R1SX</v>
          </cell>
          <cell r="D1755" t="str">
            <v>通达科信</v>
          </cell>
          <cell r="E1755" t="str">
            <v>YSM20R-2</v>
          </cell>
          <cell r="I1755" t="str">
            <v>L-&gt;R</v>
          </cell>
          <cell r="J1755" t="str">
            <v>cATS10+MVC+6pcs special layout</v>
          </cell>
          <cell r="K1755">
            <v>1</v>
          </cell>
          <cell r="N1755">
            <v>44737</v>
          </cell>
          <cell r="O1755">
            <v>11116775</v>
          </cell>
          <cell r="P1755">
            <v>25000000</v>
          </cell>
          <cell r="Q1755">
            <v>44742</v>
          </cell>
          <cell r="R1755" t="str">
            <v>Yes</v>
          </cell>
          <cell r="S1755" t="str">
            <v>C49</v>
          </cell>
          <cell r="T1755" t="str">
            <v>SOUTH</v>
          </cell>
          <cell r="U1755" t="str">
            <v>深圳</v>
          </cell>
          <cell r="V1755" t="str">
            <v>SZ 深圳</v>
          </cell>
          <cell r="W1755" t="str">
            <v>SX</v>
          </cell>
          <cell r="X1755" t="str">
            <v>JPY</v>
          </cell>
          <cell r="Y1755">
            <v>25000000</v>
          </cell>
          <cell r="Z1755">
            <v>1</v>
          </cell>
          <cell r="AA1755">
            <v>25000000</v>
          </cell>
          <cell r="AB1755">
            <v>6.7799999999999999E-2</v>
          </cell>
          <cell r="AC1755">
            <v>1695000</v>
          </cell>
          <cell r="AD1755">
            <v>203400</v>
          </cell>
          <cell r="AE1755">
            <v>0.12</v>
          </cell>
          <cell r="AF1755">
            <v>44627</v>
          </cell>
          <cell r="AG1755" t="str">
            <v>CIF HK</v>
          </cell>
          <cell r="AK1755">
            <v>0.1</v>
          </cell>
          <cell r="AL1755">
            <v>2500000</v>
          </cell>
          <cell r="AM1755">
            <v>44721</v>
          </cell>
          <cell r="AN1755" t="str">
            <v>Yes</v>
          </cell>
          <cell r="AO1755">
            <v>0.9</v>
          </cell>
          <cell r="AP1755">
            <v>22500000</v>
          </cell>
          <cell r="AQ1755">
            <v>44734</v>
          </cell>
          <cell r="AR1755">
            <v>44734</v>
          </cell>
          <cell r="AS1755">
            <v>0</v>
          </cell>
          <cell r="AT1755">
            <v>0</v>
          </cell>
          <cell r="AX1755" t="str">
            <v>Yes</v>
          </cell>
          <cell r="AZ1755" t="str">
            <v>Y</v>
          </cell>
          <cell r="BA1755" t="str">
            <v>Yes</v>
          </cell>
        </row>
        <row r="1756">
          <cell r="A1756" t="str">
            <v>MAR 22</v>
          </cell>
          <cell r="B1756">
            <v>1606</v>
          </cell>
          <cell r="C1756" t="str">
            <v>C49SZX20220028R1SX</v>
          </cell>
          <cell r="D1756" t="str">
            <v>通达科信</v>
          </cell>
          <cell r="E1756" t="str">
            <v>YSi-V</v>
          </cell>
          <cell r="I1756" t="str">
            <v>L-&gt;R</v>
          </cell>
          <cell r="J1756" t="str">
            <v>No</v>
          </cell>
          <cell r="K1756">
            <v>1</v>
          </cell>
          <cell r="N1756">
            <v>44748</v>
          </cell>
          <cell r="O1756">
            <v>11113776</v>
          </cell>
          <cell r="P1756">
            <v>12800000</v>
          </cell>
          <cell r="Q1756">
            <v>44748</v>
          </cell>
          <cell r="R1756" t="str">
            <v>Yes</v>
          </cell>
          <cell r="S1756" t="str">
            <v>C28</v>
          </cell>
          <cell r="T1756" t="str">
            <v>SOUTH</v>
          </cell>
          <cell r="U1756" t="str">
            <v>深圳</v>
          </cell>
          <cell r="V1756" t="str">
            <v>SZ 深圳</v>
          </cell>
          <cell r="W1756" t="str">
            <v>SX</v>
          </cell>
          <cell r="X1756" t="str">
            <v>JPY</v>
          </cell>
          <cell r="Y1756">
            <v>12800000</v>
          </cell>
          <cell r="Z1756">
            <v>1</v>
          </cell>
          <cell r="AA1756">
            <v>12800000</v>
          </cell>
          <cell r="AB1756">
            <v>6.7799999999999999E-2</v>
          </cell>
          <cell r="AC1756">
            <v>867840</v>
          </cell>
          <cell r="AD1756">
            <v>104140.8</v>
          </cell>
          <cell r="AE1756">
            <v>0.12</v>
          </cell>
          <cell r="AF1756">
            <v>44627</v>
          </cell>
          <cell r="AG1756" t="str">
            <v>CIF HK</v>
          </cell>
          <cell r="AK1756">
            <v>0.1</v>
          </cell>
          <cell r="AL1756">
            <v>1280000</v>
          </cell>
          <cell r="AM1756">
            <v>44721</v>
          </cell>
          <cell r="AN1756" t="str">
            <v>Yes</v>
          </cell>
          <cell r="AO1756">
            <v>0.9</v>
          </cell>
          <cell r="AP1756">
            <v>11520000</v>
          </cell>
          <cell r="AQ1756">
            <v>44734</v>
          </cell>
          <cell r="AR1756">
            <v>44734</v>
          </cell>
          <cell r="AS1756">
            <v>0</v>
          </cell>
          <cell r="AT1756">
            <v>0</v>
          </cell>
          <cell r="AX1756" t="str">
            <v>Yes</v>
          </cell>
          <cell r="AZ1756" t="str">
            <v>Y</v>
          </cell>
          <cell r="BA1756" t="str">
            <v>Yes</v>
          </cell>
        </row>
        <row r="1757">
          <cell r="A1757" t="str">
            <v>MAR 22</v>
          </cell>
          <cell r="B1757">
            <v>1607</v>
          </cell>
          <cell r="C1757" t="str">
            <v>C28SZX20220029R1SX</v>
          </cell>
          <cell r="D1757" t="str">
            <v>通达科信</v>
          </cell>
          <cell r="E1757" t="str">
            <v>Heller 1936MK7</v>
          </cell>
          <cell r="I1757" t="str">
            <v>L-&gt;R</v>
          </cell>
          <cell r="J1757" t="str">
            <v>No</v>
          </cell>
          <cell r="K1757">
            <v>1</v>
          </cell>
          <cell r="N1757">
            <v>44737</v>
          </cell>
          <cell r="O1757">
            <v>11116772</v>
          </cell>
          <cell r="P1757">
            <v>57000</v>
          </cell>
          <cell r="Q1757">
            <v>44741</v>
          </cell>
          <cell r="R1757" t="str">
            <v>Yes</v>
          </cell>
          <cell r="S1757" t="str">
            <v>C28</v>
          </cell>
          <cell r="T1757" t="str">
            <v>SOUTH</v>
          </cell>
          <cell r="U1757" t="str">
            <v>深圳</v>
          </cell>
          <cell r="V1757" t="str">
            <v>SZ 深圳</v>
          </cell>
          <cell r="W1757" t="str">
            <v>SX</v>
          </cell>
          <cell r="X1757" t="str">
            <v>USD</v>
          </cell>
          <cell r="Y1757">
            <v>57000</v>
          </cell>
          <cell r="Z1757">
            <v>1</v>
          </cell>
          <cell r="AA1757">
            <v>57000</v>
          </cell>
          <cell r="AB1757">
            <v>7.8</v>
          </cell>
          <cell r="AC1757">
            <v>444600</v>
          </cell>
          <cell r="AD1757">
            <v>53352</v>
          </cell>
          <cell r="AE1757">
            <v>0.12</v>
          </cell>
          <cell r="AF1757">
            <v>44627</v>
          </cell>
          <cell r="AG1757" t="str">
            <v>CIF HK</v>
          </cell>
          <cell r="AK1757">
            <v>0.1</v>
          </cell>
          <cell r="AL1757">
            <v>5700</v>
          </cell>
          <cell r="AM1757">
            <v>44721</v>
          </cell>
          <cell r="AN1757" t="str">
            <v>Yes</v>
          </cell>
          <cell r="AO1757">
            <v>0.9</v>
          </cell>
          <cell r="AP1757">
            <v>51300</v>
          </cell>
          <cell r="AQ1757">
            <v>44733</v>
          </cell>
          <cell r="AR1757">
            <v>44733</v>
          </cell>
          <cell r="AS1757">
            <v>0</v>
          </cell>
          <cell r="AT1757">
            <v>0</v>
          </cell>
          <cell r="AX1757" t="str">
            <v>Yes</v>
          </cell>
          <cell r="AZ1757" t="str">
            <v>Y</v>
          </cell>
          <cell r="BA1757" t="str">
            <v>Yes</v>
          </cell>
        </row>
        <row r="1758">
          <cell r="A1758" t="str">
            <v>MAR 22</v>
          </cell>
          <cell r="B1758">
            <v>1608</v>
          </cell>
          <cell r="C1758" t="str">
            <v>C49SZX20220027VG</v>
          </cell>
          <cell r="D1758" t="str">
            <v>煜诺信</v>
          </cell>
          <cell r="E1758" t="str">
            <v>YSM10</v>
          </cell>
          <cell r="F1758"/>
          <cell r="H1758"/>
          <cell r="I1758" t="str">
            <v>L-&gt;R</v>
          </cell>
          <cell r="J1758" t="str">
            <v>MVC</v>
          </cell>
          <cell r="K1758">
            <v>1</v>
          </cell>
          <cell r="L1758"/>
          <cell r="N1758"/>
          <cell r="O1758"/>
          <cell r="P1758"/>
          <cell r="Q1758"/>
          <cell r="R1758" t="str">
            <v>Yes</v>
          </cell>
          <cell r="S1758" t="str">
            <v>C49</v>
          </cell>
          <cell r="T1758" t="str">
            <v>SOUTH</v>
          </cell>
          <cell r="U1758" t="str">
            <v>深圳</v>
          </cell>
          <cell r="V1758" t="str">
            <v>SZ 深圳</v>
          </cell>
          <cell r="W1758" t="str">
            <v>VG</v>
          </cell>
          <cell r="X1758" t="str">
            <v>RMB</v>
          </cell>
          <cell r="Y1758">
            <v>660000</v>
          </cell>
          <cell r="Z1758">
            <v>1.1299999999999999</v>
          </cell>
          <cell r="AA1758">
            <v>660000</v>
          </cell>
          <cell r="AB1758">
            <v>1.22</v>
          </cell>
          <cell r="AC1758">
            <v>712566.37168141594</v>
          </cell>
          <cell r="AD1758">
            <v>85507.964601769912</v>
          </cell>
          <cell r="AE1758">
            <v>0.12</v>
          </cell>
          <cell r="AF1758">
            <v>44624</v>
          </cell>
          <cell r="AG1758" t="str">
            <v>DDP SZ</v>
          </cell>
          <cell r="AI1758"/>
          <cell r="AJ1758"/>
          <cell r="AK1758">
            <v>0.1</v>
          </cell>
          <cell r="AL1758">
            <v>66000</v>
          </cell>
          <cell r="AM1758">
            <v>44630</v>
          </cell>
          <cell r="AN1758" t="str">
            <v>Yes</v>
          </cell>
          <cell r="AO1758">
            <v>0.9</v>
          </cell>
          <cell r="AP1758">
            <v>594000</v>
          </cell>
          <cell r="AQ1758"/>
          <cell r="AR1758"/>
          <cell r="AS1758">
            <v>0</v>
          </cell>
          <cell r="AT1758">
            <v>0</v>
          </cell>
          <cell r="AV1758"/>
          <cell r="AX1758"/>
          <cell r="AY1758"/>
          <cell r="AZ1758"/>
          <cell r="BA1758"/>
          <cell r="BB1758" t="str">
            <v>取消合同，详见合同解除协议.</v>
          </cell>
        </row>
        <row r="1759">
          <cell r="A1759" t="str">
            <v>MAR 22</v>
          </cell>
          <cell r="B1759">
            <v>1609</v>
          </cell>
          <cell r="C1759" t="str">
            <v>C49SZX20220033JL</v>
          </cell>
          <cell r="D1759" t="str">
            <v>拓普艾</v>
          </cell>
          <cell r="E1759" t="str">
            <v>YSM20R-2</v>
          </cell>
          <cell r="I1759" t="str">
            <v>L-&gt;R</v>
          </cell>
          <cell r="J1759" t="str">
            <v>No</v>
          </cell>
          <cell r="K1759">
            <v>1</v>
          </cell>
          <cell r="N1759">
            <v>44775</v>
          </cell>
          <cell r="O1759">
            <v>11116787</v>
          </cell>
          <cell r="P1759">
            <v>13000000</v>
          </cell>
          <cell r="Q1759">
            <v>44771</v>
          </cell>
          <cell r="R1759" t="str">
            <v>No</v>
          </cell>
          <cell r="S1759" t="str">
            <v>C49</v>
          </cell>
          <cell r="T1759" t="str">
            <v>SOUTH</v>
          </cell>
          <cell r="U1759" t="str">
            <v>深圳</v>
          </cell>
          <cell r="V1759" t="str">
            <v>SZ 深圳</v>
          </cell>
          <cell r="W1759" t="str">
            <v>JL</v>
          </cell>
          <cell r="X1759" t="str">
            <v>JPY</v>
          </cell>
          <cell r="Y1759">
            <v>13000000</v>
          </cell>
          <cell r="Z1759">
            <v>1</v>
          </cell>
          <cell r="AA1759">
            <v>13000000</v>
          </cell>
          <cell r="AB1759">
            <v>6.7799999999999999E-2</v>
          </cell>
          <cell r="AC1759">
            <v>881400</v>
          </cell>
          <cell r="AD1759">
            <v>105768</v>
          </cell>
          <cell r="AE1759">
            <v>0.12</v>
          </cell>
          <cell r="AF1759">
            <v>44630</v>
          </cell>
          <cell r="AG1759" t="str">
            <v>CIF HK</v>
          </cell>
          <cell r="AK1759">
            <v>0.3</v>
          </cell>
          <cell r="AL1759">
            <v>74000000</v>
          </cell>
          <cell r="AM1759">
            <v>44658</v>
          </cell>
          <cell r="AN1759" t="str">
            <v>Yes</v>
          </cell>
          <cell r="AO1759">
            <v>0.7</v>
          </cell>
          <cell r="AP1759">
            <v>9100000</v>
          </cell>
          <cell r="AQ1759">
            <v>44768</v>
          </cell>
          <cell r="AR1759">
            <v>44768</v>
          </cell>
          <cell r="AS1759">
            <v>0</v>
          </cell>
          <cell r="AT1759">
            <v>0</v>
          </cell>
          <cell r="AX1759" t="str">
            <v>Yes</v>
          </cell>
          <cell r="AZ1759" t="str">
            <v>Y</v>
          </cell>
          <cell r="BA1759" t="str">
            <v>Yes</v>
          </cell>
        </row>
        <row r="1760">
          <cell r="A1760" t="str">
            <v>MAR 22</v>
          </cell>
          <cell r="B1760">
            <v>1610</v>
          </cell>
          <cell r="C1760" t="str">
            <v>C49SZX20220033JL</v>
          </cell>
          <cell r="D1760" t="str">
            <v>拓普艾</v>
          </cell>
          <cell r="E1760" t="str">
            <v>YSM20R-2</v>
          </cell>
          <cell r="I1760" t="str">
            <v>L-&gt;R</v>
          </cell>
          <cell r="J1760" t="str">
            <v>No</v>
          </cell>
          <cell r="K1760">
            <v>1</v>
          </cell>
          <cell r="N1760">
            <v>44775</v>
          </cell>
          <cell r="O1760">
            <v>11116787</v>
          </cell>
          <cell r="P1760">
            <v>13000000</v>
          </cell>
          <cell r="Q1760">
            <v>44771</v>
          </cell>
          <cell r="R1760" t="str">
            <v>No</v>
          </cell>
          <cell r="S1760" t="str">
            <v>C49</v>
          </cell>
          <cell r="T1760" t="str">
            <v>SOUTH</v>
          </cell>
          <cell r="U1760" t="str">
            <v>深圳</v>
          </cell>
          <cell r="V1760" t="str">
            <v>SZ 深圳</v>
          </cell>
          <cell r="W1760" t="str">
            <v>JL</v>
          </cell>
          <cell r="X1760" t="str">
            <v>JPY</v>
          </cell>
          <cell r="Y1760">
            <v>13000000</v>
          </cell>
          <cell r="Z1760">
            <v>1</v>
          </cell>
          <cell r="AA1760">
            <v>13000000</v>
          </cell>
          <cell r="AB1760">
            <v>6.7799999999999999E-2</v>
          </cell>
          <cell r="AC1760">
            <v>881400</v>
          </cell>
          <cell r="AD1760">
            <v>105768</v>
          </cell>
          <cell r="AE1760">
            <v>0.12</v>
          </cell>
          <cell r="AF1760">
            <v>44630</v>
          </cell>
          <cell r="AG1760" t="str">
            <v>CIF HK</v>
          </cell>
          <cell r="AK1760">
            <v>0.3</v>
          </cell>
          <cell r="AL1760"/>
          <cell r="AM1760">
            <v>44658</v>
          </cell>
          <cell r="AN1760" t="str">
            <v>Yes</v>
          </cell>
          <cell r="AO1760">
            <v>0.7</v>
          </cell>
          <cell r="AP1760">
            <v>9100000</v>
          </cell>
          <cell r="AQ1760">
            <v>44768</v>
          </cell>
          <cell r="AR1760">
            <v>44768</v>
          </cell>
          <cell r="AS1760">
            <v>0</v>
          </cell>
          <cell r="AT1760">
            <v>0</v>
          </cell>
          <cell r="AX1760" t="str">
            <v>Yes</v>
          </cell>
          <cell r="AZ1760" t="str">
            <v>Y</v>
          </cell>
          <cell r="BA1760" t="str">
            <v>Yes</v>
          </cell>
        </row>
        <row r="1761">
          <cell r="A1761" t="str">
            <v>MAR 22</v>
          </cell>
          <cell r="B1761">
            <v>1611</v>
          </cell>
          <cell r="C1761" t="str">
            <v>C49SZX20220033JL</v>
          </cell>
          <cell r="D1761" t="str">
            <v>拓普艾</v>
          </cell>
          <cell r="E1761" t="str">
            <v>YSM20R-2</v>
          </cell>
          <cell r="I1761" t="str">
            <v>L-&gt;R</v>
          </cell>
          <cell r="J1761" t="str">
            <v>No</v>
          </cell>
          <cell r="K1761">
            <v>1</v>
          </cell>
          <cell r="N1761">
            <v>44775</v>
          </cell>
          <cell r="O1761">
            <v>11116787</v>
          </cell>
          <cell r="P1761">
            <v>13000000</v>
          </cell>
          <cell r="Q1761">
            <v>44771</v>
          </cell>
          <cell r="R1761" t="str">
            <v>No</v>
          </cell>
          <cell r="S1761" t="str">
            <v>C49</v>
          </cell>
          <cell r="T1761" t="str">
            <v>SOUTH</v>
          </cell>
          <cell r="U1761" t="str">
            <v>深圳</v>
          </cell>
          <cell r="V1761" t="str">
            <v>SZ 深圳</v>
          </cell>
          <cell r="W1761" t="str">
            <v>JL</v>
          </cell>
          <cell r="X1761" t="str">
            <v>JPY</v>
          </cell>
          <cell r="Y1761">
            <v>13000000</v>
          </cell>
          <cell r="Z1761">
            <v>1</v>
          </cell>
          <cell r="AA1761">
            <v>13000000</v>
          </cell>
          <cell r="AB1761">
            <v>6.7799999999999999E-2</v>
          </cell>
          <cell r="AC1761">
            <v>881400</v>
          </cell>
          <cell r="AD1761">
            <v>105768</v>
          </cell>
          <cell r="AE1761">
            <v>0.12</v>
          </cell>
          <cell r="AF1761">
            <v>44630</v>
          </cell>
          <cell r="AG1761" t="str">
            <v>CIF HK</v>
          </cell>
          <cell r="AK1761">
            <v>0.3</v>
          </cell>
          <cell r="AL1761"/>
          <cell r="AM1761">
            <v>44658</v>
          </cell>
          <cell r="AN1761" t="str">
            <v>Yes</v>
          </cell>
          <cell r="AO1761">
            <v>0.7</v>
          </cell>
          <cell r="AP1761">
            <v>9100000</v>
          </cell>
          <cell r="AQ1761">
            <v>44768</v>
          </cell>
          <cell r="AR1761">
            <v>44768</v>
          </cell>
          <cell r="AS1761">
            <v>0</v>
          </cell>
          <cell r="AT1761">
            <v>0</v>
          </cell>
          <cell r="AX1761" t="str">
            <v>Yes</v>
          </cell>
          <cell r="AZ1761" t="str">
            <v>Y</v>
          </cell>
          <cell r="BA1761" t="str">
            <v>Yes</v>
          </cell>
        </row>
        <row r="1762">
          <cell r="A1762" t="str">
            <v>MAR 22</v>
          </cell>
          <cell r="B1762">
            <v>1612</v>
          </cell>
          <cell r="C1762" t="str">
            <v>C49SZX20220033JL</v>
          </cell>
          <cell r="D1762" t="str">
            <v>拓普艾</v>
          </cell>
          <cell r="E1762" t="str">
            <v>YSM20R-2</v>
          </cell>
          <cell r="I1762" t="str">
            <v>L-&gt;R</v>
          </cell>
          <cell r="J1762" t="str">
            <v>No</v>
          </cell>
          <cell r="K1762">
            <v>1</v>
          </cell>
          <cell r="N1762">
            <v>44775</v>
          </cell>
          <cell r="O1762">
            <v>11116787</v>
          </cell>
          <cell r="P1762">
            <v>13000000</v>
          </cell>
          <cell r="Q1762">
            <v>44771</v>
          </cell>
          <cell r="R1762" t="str">
            <v>No</v>
          </cell>
          <cell r="S1762" t="str">
            <v>C49</v>
          </cell>
          <cell r="T1762" t="str">
            <v>SOUTH</v>
          </cell>
          <cell r="U1762" t="str">
            <v>深圳</v>
          </cell>
          <cell r="V1762" t="str">
            <v>SZ 深圳</v>
          </cell>
          <cell r="W1762" t="str">
            <v>JL</v>
          </cell>
          <cell r="X1762" t="str">
            <v>JPY</v>
          </cell>
          <cell r="Y1762">
            <v>13000000</v>
          </cell>
          <cell r="Z1762">
            <v>1</v>
          </cell>
          <cell r="AA1762">
            <v>13000000</v>
          </cell>
          <cell r="AB1762">
            <v>6.7799999999999999E-2</v>
          </cell>
          <cell r="AC1762">
            <v>881400</v>
          </cell>
          <cell r="AD1762">
            <v>105768</v>
          </cell>
          <cell r="AE1762">
            <v>0.12</v>
          </cell>
          <cell r="AF1762">
            <v>44630</v>
          </cell>
          <cell r="AG1762" t="str">
            <v>CIF HK</v>
          </cell>
          <cell r="AK1762">
            <v>0.3</v>
          </cell>
          <cell r="AL1762"/>
          <cell r="AM1762">
            <v>44658</v>
          </cell>
          <cell r="AN1762" t="str">
            <v>Yes</v>
          </cell>
          <cell r="AO1762">
            <v>0.7</v>
          </cell>
          <cell r="AP1762">
            <v>9100000</v>
          </cell>
          <cell r="AQ1762">
            <v>44768</v>
          </cell>
          <cell r="AR1762">
            <v>44768</v>
          </cell>
          <cell r="AS1762">
            <v>0</v>
          </cell>
          <cell r="AT1762">
            <v>0</v>
          </cell>
          <cell r="AX1762" t="str">
            <v>Yes</v>
          </cell>
          <cell r="AZ1762" t="str">
            <v>Y</v>
          </cell>
          <cell r="BA1762" t="str">
            <v>Yes</v>
          </cell>
        </row>
        <row r="1763">
          <cell r="A1763" t="str">
            <v>MAR 22</v>
          </cell>
          <cell r="B1763">
            <v>1613</v>
          </cell>
          <cell r="C1763" t="str">
            <v>C49SZX20220033JL</v>
          </cell>
          <cell r="D1763" t="str">
            <v>拓普艾</v>
          </cell>
          <cell r="E1763" t="str">
            <v>YSM20R-2</v>
          </cell>
          <cell r="I1763" t="str">
            <v>L-&gt;R</v>
          </cell>
          <cell r="J1763" t="str">
            <v>No</v>
          </cell>
          <cell r="K1763">
            <v>1</v>
          </cell>
          <cell r="N1763">
            <v>44775</v>
          </cell>
          <cell r="O1763">
            <v>11116787</v>
          </cell>
          <cell r="P1763">
            <v>13000000</v>
          </cell>
          <cell r="Q1763">
            <v>44771</v>
          </cell>
          <cell r="R1763" t="str">
            <v>No</v>
          </cell>
          <cell r="S1763" t="str">
            <v>C49</v>
          </cell>
          <cell r="T1763" t="str">
            <v>SOUTH</v>
          </cell>
          <cell r="U1763" t="str">
            <v>深圳</v>
          </cell>
          <cell r="V1763" t="str">
            <v>SZ 深圳</v>
          </cell>
          <cell r="W1763" t="str">
            <v>JL</v>
          </cell>
          <cell r="X1763" t="str">
            <v>JPY</v>
          </cell>
          <cell r="Y1763">
            <v>13000000</v>
          </cell>
          <cell r="Z1763">
            <v>1</v>
          </cell>
          <cell r="AA1763">
            <v>13000000</v>
          </cell>
          <cell r="AB1763">
            <v>6.7799999999999999E-2</v>
          </cell>
          <cell r="AC1763">
            <v>881400</v>
          </cell>
          <cell r="AD1763">
            <v>105768</v>
          </cell>
          <cell r="AE1763">
            <v>0.12</v>
          </cell>
          <cell r="AF1763">
            <v>44630</v>
          </cell>
          <cell r="AG1763" t="str">
            <v>CIF HK</v>
          </cell>
          <cell r="AK1763">
            <v>0.3</v>
          </cell>
          <cell r="AL1763"/>
          <cell r="AM1763">
            <v>44658</v>
          </cell>
          <cell r="AN1763" t="str">
            <v>Yes</v>
          </cell>
          <cell r="AO1763">
            <v>0.7</v>
          </cell>
          <cell r="AP1763">
            <v>9100000</v>
          </cell>
          <cell r="AQ1763">
            <v>44768</v>
          </cell>
          <cell r="AR1763">
            <v>44768</v>
          </cell>
          <cell r="AS1763">
            <v>0</v>
          </cell>
          <cell r="AT1763">
            <v>0</v>
          </cell>
          <cell r="AX1763" t="str">
            <v>Yes</v>
          </cell>
          <cell r="AZ1763" t="str">
            <v>Y</v>
          </cell>
          <cell r="BA1763" t="str">
            <v>Yes</v>
          </cell>
        </row>
        <row r="1764">
          <cell r="A1764" t="str">
            <v>MAR 22</v>
          </cell>
          <cell r="B1764">
            <v>1614</v>
          </cell>
          <cell r="C1764" t="str">
            <v>C49SZX20220033JL</v>
          </cell>
          <cell r="D1764" t="str">
            <v>拓普艾</v>
          </cell>
          <cell r="E1764" t="str">
            <v>YSM10</v>
          </cell>
          <cell r="I1764" t="str">
            <v>L-&gt;R</v>
          </cell>
          <cell r="J1764" t="str">
            <v>MVC+ATS15</v>
          </cell>
          <cell r="K1764">
            <v>1</v>
          </cell>
          <cell r="N1764">
            <v>44775</v>
          </cell>
          <cell r="O1764">
            <v>11116787</v>
          </cell>
          <cell r="P1764">
            <v>8000000</v>
          </cell>
          <cell r="Q1764">
            <v>44771</v>
          </cell>
          <cell r="R1764" t="str">
            <v>No</v>
          </cell>
          <cell r="S1764" t="str">
            <v>C49</v>
          </cell>
          <cell r="T1764" t="str">
            <v>SOUTH</v>
          </cell>
          <cell r="U1764" t="str">
            <v>深圳</v>
          </cell>
          <cell r="V1764" t="str">
            <v>SZ 深圳</v>
          </cell>
          <cell r="W1764" t="str">
            <v>JL</v>
          </cell>
          <cell r="X1764" t="str">
            <v>JPY</v>
          </cell>
          <cell r="Y1764">
            <v>8000000</v>
          </cell>
          <cell r="Z1764">
            <v>1</v>
          </cell>
          <cell r="AA1764">
            <v>8000000</v>
          </cell>
          <cell r="AB1764">
            <v>6.7799999999999999E-2</v>
          </cell>
          <cell r="AC1764">
            <v>542400</v>
          </cell>
          <cell r="AD1764">
            <v>65088</v>
          </cell>
          <cell r="AE1764">
            <v>0.12</v>
          </cell>
          <cell r="AF1764">
            <v>44630</v>
          </cell>
          <cell r="AG1764" t="str">
            <v>CIF HK</v>
          </cell>
          <cell r="AK1764">
            <v>0.3</v>
          </cell>
          <cell r="AL1764"/>
          <cell r="AM1764">
            <v>44658</v>
          </cell>
          <cell r="AN1764" t="str">
            <v>Yes</v>
          </cell>
          <cell r="AO1764">
            <v>0.7</v>
          </cell>
          <cell r="AP1764">
            <v>5600000</v>
          </cell>
          <cell r="AQ1764">
            <v>44768</v>
          </cell>
          <cell r="AR1764">
            <v>44768</v>
          </cell>
          <cell r="AS1764">
            <v>0</v>
          </cell>
          <cell r="AT1764">
            <v>0</v>
          </cell>
          <cell r="AX1764" t="str">
            <v>Yes</v>
          </cell>
          <cell r="AZ1764" t="str">
            <v>Y</v>
          </cell>
          <cell r="BA1764" t="str">
            <v>Yes</v>
          </cell>
        </row>
        <row r="1765">
          <cell r="A1765" t="str">
            <v>MAR 22</v>
          </cell>
          <cell r="B1765">
            <v>1615</v>
          </cell>
          <cell r="C1765" t="str">
            <v>C49SZX20220033JL</v>
          </cell>
          <cell r="D1765" t="str">
            <v>拓普艾</v>
          </cell>
          <cell r="E1765" t="str">
            <v>YSM10</v>
          </cell>
          <cell r="I1765" t="str">
            <v>L-&gt;R</v>
          </cell>
          <cell r="J1765" t="str">
            <v>MVC</v>
          </cell>
          <cell r="K1765">
            <v>1</v>
          </cell>
          <cell r="N1765">
            <v>44775</v>
          </cell>
          <cell r="O1765">
            <v>11116787</v>
          </cell>
          <cell r="P1765">
            <v>8000000</v>
          </cell>
          <cell r="Q1765">
            <v>44771</v>
          </cell>
          <cell r="R1765" t="str">
            <v>No</v>
          </cell>
          <cell r="S1765" t="str">
            <v>C49</v>
          </cell>
          <cell r="T1765" t="str">
            <v>SOUTH</v>
          </cell>
          <cell r="U1765" t="str">
            <v>深圳</v>
          </cell>
          <cell r="V1765" t="str">
            <v>SZ 深圳</v>
          </cell>
          <cell r="W1765" t="str">
            <v>JL</v>
          </cell>
          <cell r="X1765" t="str">
            <v>JPY</v>
          </cell>
          <cell r="Y1765">
            <v>8000000</v>
          </cell>
          <cell r="Z1765">
            <v>1</v>
          </cell>
          <cell r="AA1765">
            <v>8000000</v>
          </cell>
          <cell r="AB1765">
            <v>6.7799999999999999E-2</v>
          </cell>
          <cell r="AC1765">
            <v>542400</v>
          </cell>
          <cell r="AD1765">
            <v>65088</v>
          </cell>
          <cell r="AE1765">
            <v>0.12</v>
          </cell>
          <cell r="AF1765">
            <v>44630</v>
          </cell>
          <cell r="AG1765" t="str">
            <v>CIF HK</v>
          </cell>
          <cell r="AK1765">
            <v>0.3</v>
          </cell>
          <cell r="AL1765"/>
          <cell r="AM1765">
            <v>44658</v>
          </cell>
          <cell r="AN1765" t="str">
            <v>Yes</v>
          </cell>
          <cell r="AO1765">
            <v>0.7</v>
          </cell>
          <cell r="AP1765">
            <v>5600000</v>
          </cell>
          <cell r="AQ1765">
            <v>44768</v>
          </cell>
          <cell r="AR1765">
            <v>44768</v>
          </cell>
          <cell r="AS1765">
            <v>0</v>
          </cell>
          <cell r="AT1765">
            <v>0</v>
          </cell>
          <cell r="AX1765" t="str">
            <v>Yes</v>
          </cell>
          <cell r="AZ1765" t="str">
            <v>Y</v>
          </cell>
          <cell r="BA1765" t="str">
            <v>Yes</v>
          </cell>
        </row>
        <row r="1766">
          <cell r="A1766" t="str">
            <v>MAR 22</v>
          </cell>
          <cell r="B1766">
            <v>1616</v>
          </cell>
          <cell r="C1766" t="str">
            <v>C49SZX20220033JL</v>
          </cell>
          <cell r="D1766" t="str">
            <v>拓普艾</v>
          </cell>
          <cell r="E1766" t="str">
            <v>YSM10</v>
          </cell>
          <cell r="I1766" t="str">
            <v>L-&gt;R</v>
          </cell>
          <cell r="J1766" t="str">
            <v>MVC</v>
          </cell>
          <cell r="K1766">
            <v>1</v>
          </cell>
          <cell r="N1766">
            <v>44775</v>
          </cell>
          <cell r="O1766">
            <v>11116787</v>
          </cell>
          <cell r="P1766">
            <v>8000000</v>
          </cell>
          <cell r="Q1766">
            <v>44771</v>
          </cell>
          <cell r="R1766" t="str">
            <v>No</v>
          </cell>
          <cell r="S1766" t="str">
            <v>C49</v>
          </cell>
          <cell r="T1766" t="str">
            <v>SOUTH</v>
          </cell>
          <cell r="U1766" t="str">
            <v>深圳</v>
          </cell>
          <cell r="V1766" t="str">
            <v>SZ 深圳</v>
          </cell>
          <cell r="W1766" t="str">
            <v>JL</v>
          </cell>
          <cell r="X1766" t="str">
            <v>JPY</v>
          </cell>
          <cell r="Y1766">
            <v>8000000</v>
          </cell>
          <cell r="Z1766">
            <v>1</v>
          </cell>
          <cell r="AA1766">
            <v>8000000</v>
          </cell>
          <cell r="AB1766">
            <v>6.7799999999999999E-2</v>
          </cell>
          <cell r="AC1766">
            <v>542400</v>
          </cell>
          <cell r="AD1766">
            <v>65088</v>
          </cell>
          <cell r="AE1766">
            <v>0.12</v>
          </cell>
          <cell r="AF1766">
            <v>44630</v>
          </cell>
          <cell r="AG1766" t="str">
            <v>CIF HK</v>
          </cell>
          <cell r="AK1766">
            <v>0.3</v>
          </cell>
          <cell r="AL1766"/>
          <cell r="AM1766">
            <v>44658</v>
          </cell>
          <cell r="AN1766" t="str">
            <v>Yes</v>
          </cell>
          <cell r="AO1766">
            <v>0.7</v>
          </cell>
          <cell r="AP1766">
            <v>5600000</v>
          </cell>
          <cell r="AQ1766">
            <v>44768</v>
          </cell>
          <cell r="AR1766">
            <v>44768</v>
          </cell>
          <cell r="AS1766">
            <v>0</v>
          </cell>
          <cell r="AT1766">
            <v>0</v>
          </cell>
          <cell r="AX1766" t="str">
            <v>Yes</v>
          </cell>
          <cell r="AZ1766" t="str">
            <v>Y</v>
          </cell>
          <cell r="BA1766" t="str">
            <v>Yes</v>
          </cell>
        </row>
        <row r="1767">
          <cell r="A1767" t="str">
            <v>MAR 22</v>
          </cell>
          <cell r="B1767">
            <v>1617</v>
          </cell>
          <cell r="C1767" t="str">
            <v>C49SZX20220033JL</v>
          </cell>
          <cell r="D1767" t="str">
            <v>拓普艾</v>
          </cell>
          <cell r="E1767" t="str">
            <v>YSM10</v>
          </cell>
          <cell r="I1767" t="str">
            <v>L-&gt;R</v>
          </cell>
          <cell r="J1767" t="str">
            <v>MVC</v>
          </cell>
          <cell r="K1767">
            <v>1</v>
          </cell>
          <cell r="N1767">
            <v>44775</v>
          </cell>
          <cell r="O1767">
            <v>11116787</v>
          </cell>
          <cell r="P1767">
            <v>8000000</v>
          </cell>
          <cell r="Q1767">
            <v>44771</v>
          </cell>
          <cell r="R1767" t="str">
            <v>No</v>
          </cell>
          <cell r="S1767" t="str">
            <v>C49</v>
          </cell>
          <cell r="T1767" t="str">
            <v>SOUTH</v>
          </cell>
          <cell r="U1767" t="str">
            <v>深圳</v>
          </cell>
          <cell r="V1767" t="str">
            <v>SZ 深圳</v>
          </cell>
          <cell r="W1767" t="str">
            <v>JL</v>
          </cell>
          <cell r="X1767" t="str">
            <v>JPY</v>
          </cell>
          <cell r="Y1767">
            <v>8000000</v>
          </cell>
          <cell r="Z1767">
            <v>1</v>
          </cell>
          <cell r="AA1767">
            <v>8000000</v>
          </cell>
          <cell r="AB1767">
            <v>6.7799999999999999E-2</v>
          </cell>
          <cell r="AC1767">
            <v>542400</v>
          </cell>
          <cell r="AD1767">
            <v>65088</v>
          </cell>
          <cell r="AE1767">
            <v>0.12</v>
          </cell>
          <cell r="AF1767">
            <v>44630</v>
          </cell>
          <cell r="AG1767" t="str">
            <v>CIF HK</v>
          </cell>
          <cell r="AK1767">
            <v>0.3</v>
          </cell>
          <cell r="AL1767"/>
          <cell r="AM1767">
            <v>44658</v>
          </cell>
          <cell r="AN1767" t="str">
            <v>Yes</v>
          </cell>
          <cell r="AO1767">
            <v>0.7</v>
          </cell>
          <cell r="AP1767">
            <v>5600000</v>
          </cell>
          <cell r="AQ1767">
            <v>44768</v>
          </cell>
          <cell r="AR1767">
            <v>44768</v>
          </cell>
          <cell r="AS1767">
            <v>0</v>
          </cell>
          <cell r="AT1767">
            <v>0</v>
          </cell>
          <cell r="AX1767" t="str">
            <v>Yes</v>
          </cell>
          <cell r="AZ1767" t="str">
            <v>Y</v>
          </cell>
          <cell r="BA1767" t="str">
            <v>Yes</v>
          </cell>
        </row>
        <row r="1768">
          <cell r="A1768" t="str">
            <v>MAR 22</v>
          </cell>
          <cell r="B1768">
            <v>1618</v>
          </cell>
          <cell r="C1768" t="str">
            <v>C49SZX20220025AY</v>
          </cell>
          <cell r="D1768" t="str">
            <v>创舰</v>
          </cell>
          <cell r="E1768" t="str">
            <v>YSM10</v>
          </cell>
          <cell r="I1768" t="str">
            <v>R-&gt;L</v>
          </cell>
          <cell r="J1768" t="str">
            <v>MVC</v>
          </cell>
          <cell r="K1768">
            <v>1</v>
          </cell>
          <cell r="N1768">
            <v>44714</v>
          </cell>
          <cell r="O1768">
            <v>11100536</v>
          </cell>
          <cell r="P1768">
            <v>516500</v>
          </cell>
          <cell r="Q1768">
            <v>44711</v>
          </cell>
          <cell r="R1768" t="str">
            <v>Yes</v>
          </cell>
          <cell r="S1768" t="str">
            <v>C49</v>
          </cell>
          <cell r="T1768" t="str">
            <v>SOUTH</v>
          </cell>
          <cell r="U1768" t="str">
            <v>深圳</v>
          </cell>
          <cell r="V1768" t="str">
            <v>SZ 深圳</v>
          </cell>
          <cell r="W1768" t="str">
            <v>AY</v>
          </cell>
          <cell r="X1768" t="str">
            <v>RMB</v>
          </cell>
          <cell r="Y1768">
            <v>516500</v>
          </cell>
          <cell r="Z1768">
            <v>1.1299999999999999</v>
          </cell>
          <cell r="AA1768">
            <v>516500</v>
          </cell>
          <cell r="AB1768">
            <v>1.22</v>
          </cell>
          <cell r="AC1768">
            <v>557637.16814159299</v>
          </cell>
          <cell r="AD1768">
            <v>66916.460176991153</v>
          </cell>
          <cell r="AE1768">
            <v>0.12</v>
          </cell>
          <cell r="AF1768">
            <v>44634</v>
          </cell>
          <cell r="AG1768" t="str">
            <v>DDP HZ</v>
          </cell>
          <cell r="AI1768">
            <v>7100</v>
          </cell>
          <cell r="AJ1768">
            <v>44634</v>
          </cell>
          <cell r="AK1768">
            <v>0.1</v>
          </cell>
          <cell r="AL1768">
            <v>51650</v>
          </cell>
          <cell r="AM1768">
            <v>44637</v>
          </cell>
          <cell r="AN1768" t="str">
            <v>Yes</v>
          </cell>
          <cell r="AO1768">
            <v>0.9</v>
          </cell>
          <cell r="AP1768">
            <v>464850</v>
          </cell>
          <cell r="AQ1768">
            <v>44713</v>
          </cell>
          <cell r="AR1768">
            <v>44713</v>
          </cell>
          <cell r="AS1768">
            <v>0</v>
          </cell>
          <cell r="AT1768">
            <v>0</v>
          </cell>
          <cell r="AX1768" t="str">
            <v>Yes</v>
          </cell>
          <cell r="AZ1768" t="str">
            <v>Y</v>
          </cell>
          <cell r="BA1768" t="str">
            <v>Yes</v>
          </cell>
        </row>
        <row r="1769">
          <cell r="A1769" t="str">
            <v>MAR 22</v>
          </cell>
          <cell r="B1769">
            <v>1619</v>
          </cell>
          <cell r="C1769" t="str">
            <v>C49SZX20220025AY</v>
          </cell>
          <cell r="D1769" t="str">
            <v>创舰</v>
          </cell>
          <cell r="E1769" t="str">
            <v>YSM10</v>
          </cell>
          <cell r="I1769" t="str">
            <v>R-&gt;L</v>
          </cell>
          <cell r="J1769" t="str">
            <v>No</v>
          </cell>
          <cell r="K1769">
            <v>1</v>
          </cell>
          <cell r="N1769">
            <v>44714</v>
          </cell>
          <cell r="O1769">
            <v>11100536</v>
          </cell>
          <cell r="P1769">
            <v>554500</v>
          </cell>
          <cell r="Q1769">
            <v>44711</v>
          </cell>
          <cell r="R1769" t="str">
            <v>Yes</v>
          </cell>
          <cell r="S1769" t="str">
            <v>C49</v>
          </cell>
          <cell r="T1769" t="str">
            <v>SOUTH</v>
          </cell>
          <cell r="U1769" t="str">
            <v>深圳</v>
          </cell>
          <cell r="V1769" t="str">
            <v>SZ 深圳</v>
          </cell>
          <cell r="W1769" t="str">
            <v>AY</v>
          </cell>
          <cell r="X1769" t="str">
            <v>RMB</v>
          </cell>
          <cell r="Y1769">
            <v>554500</v>
          </cell>
          <cell r="Z1769">
            <v>1.1299999999999999</v>
          </cell>
          <cell r="AA1769">
            <v>554500</v>
          </cell>
          <cell r="AB1769">
            <v>1.22</v>
          </cell>
          <cell r="AC1769">
            <v>598663.71681415942</v>
          </cell>
          <cell r="AD1769">
            <v>71839.646017699124</v>
          </cell>
          <cell r="AE1769">
            <v>0.12</v>
          </cell>
          <cell r="AF1769">
            <v>44634</v>
          </cell>
          <cell r="AG1769" t="str">
            <v>DDP HZ</v>
          </cell>
          <cell r="AI1769"/>
          <cell r="AJ1769"/>
          <cell r="AK1769">
            <v>0.1</v>
          </cell>
          <cell r="AL1769">
            <v>55450</v>
          </cell>
          <cell r="AM1769">
            <v>44637</v>
          </cell>
          <cell r="AN1769" t="str">
            <v>Yes</v>
          </cell>
          <cell r="AO1769">
            <v>0.9</v>
          </cell>
          <cell r="AP1769">
            <v>499050</v>
          </cell>
          <cell r="AQ1769">
            <v>44713</v>
          </cell>
          <cell r="AR1769">
            <v>44713</v>
          </cell>
          <cell r="AS1769">
            <v>0</v>
          </cell>
          <cell r="AT1769">
            <v>0</v>
          </cell>
          <cell r="AX1769" t="str">
            <v>Yes</v>
          </cell>
          <cell r="AZ1769" t="str">
            <v>Y</v>
          </cell>
          <cell r="BA1769" t="str">
            <v>Yes</v>
          </cell>
        </row>
        <row r="1770">
          <cell r="A1770" t="str">
            <v>MAR 22</v>
          </cell>
          <cell r="B1770">
            <v>1620</v>
          </cell>
          <cell r="C1770" t="str">
            <v>C49SZX20220031JL</v>
          </cell>
          <cell r="D1770" t="str">
            <v>万恒光电</v>
          </cell>
          <cell r="E1770" t="str">
            <v>YSM40R-4</v>
          </cell>
          <cell r="F1770"/>
          <cell r="H1770"/>
          <cell r="I1770" t="str">
            <v>R-&gt;L</v>
          </cell>
          <cell r="J1770" t="str">
            <v>No</v>
          </cell>
          <cell r="K1770">
            <v>1</v>
          </cell>
          <cell r="L1770"/>
          <cell r="N1770"/>
          <cell r="O1770"/>
          <cell r="P1770"/>
          <cell r="Q1770"/>
          <cell r="R1770" t="str">
            <v>No</v>
          </cell>
          <cell r="S1770" t="str">
            <v>C49</v>
          </cell>
          <cell r="T1770" t="str">
            <v>SOUTH</v>
          </cell>
          <cell r="U1770" t="str">
            <v>深圳</v>
          </cell>
          <cell r="V1770" t="str">
            <v>SZ 深圳</v>
          </cell>
          <cell r="W1770" t="str">
            <v>JL</v>
          </cell>
          <cell r="X1770" t="str">
            <v>RMB</v>
          </cell>
          <cell r="Y1770">
            <v>1290000</v>
          </cell>
          <cell r="Z1770">
            <v>1.1299999999999999</v>
          </cell>
          <cell r="AA1770">
            <v>1290000</v>
          </cell>
          <cell r="AB1770">
            <v>1.22</v>
          </cell>
          <cell r="AC1770">
            <v>1392743.3628318585</v>
          </cell>
          <cell r="AD1770">
            <v>167129.20353982301</v>
          </cell>
          <cell r="AE1770">
            <v>0.12</v>
          </cell>
          <cell r="AF1770">
            <v>44631</v>
          </cell>
          <cell r="AG1770" t="str">
            <v>DDP SZ</v>
          </cell>
          <cell r="AI1770"/>
          <cell r="AJ1770"/>
          <cell r="AK1770">
            <v>0.1</v>
          </cell>
          <cell r="AL1770">
            <v>129000</v>
          </cell>
          <cell r="AM1770"/>
          <cell r="AN1770" t="str">
            <v>No</v>
          </cell>
          <cell r="AO1770">
            <v>0.9</v>
          </cell>
          <cell r="AP1770">
            <v>1161000</v>
          </cell>
          <cell r="AQ1770"/>
          <cell r="AR1770"/>
          <cell r="AS1770">
            <v>0</v>
          </cell>
          <cell r="AT1770">
            <v>0</v>
          </cell>
          <cell r="AV1770"/>
          <cell r="AX1770" t="str">
            <v>Cancel</v>
          </cell>
          <cell r="AY1770"/>
          <cell r="AZ1770"/>
          <cell r="BA1770" t="str">
            <v>Cancel</v>
          </cell>
          <cell r="BB1770" t="str">
            <v>2022-10-10Ken邮件通知</v>
          </cell>
        </row>
        <row r="1771">
          <cell r="A1771" t="str">
            <v>MAR 22</v>
          </cell>
          <cell r="B1771">
            <v>1621</v>
          </cell>
          <cell r="C1771" t="str">
            <v>C49SZX20220032JL</v>
          </cell>
          <cell r="D1771" t="str">
            <v>万恒光电</v>
          </cell>
          <cell r="E1771" t="str">
            <v>YSM40R-4</v>
          </cell>
          <cell r="F1771"/>
          <cell r="H1771"/>
          <cell r="I1771" t="str">
            <v>L-&gt;R</v>
          </cell>
          <cell r="J1771" t="str">
            <v>No</v>
          </cell>
          <cell r="K1771">
            <v>1</v>
          </cell>
          <cell r="L1771"/>
          <cell r="N1771"/>
          <cell r="O1771"/>
          <cell r="P1771"/>
          <cell r="Q1771"/>
          <cell r="R1771" t="str">
            <v>No</v>
          </cell>
          <cell r="S1771" t="str">
            <v>C49</v>
          </cell>
          <cell r="T1771" t="str">
            <v>SOUTH</v>
          </cell>
          <cell r="U1771" t="str">
            <v>深圳</v>
          </cell>
          <cell r="V1771" t="str">
            <v>SZ 深圳</v>
          </cell>
          <cell r="W1771" t="str">
            <v>JL</v>
          </cell>
          <cell r="X1771" t="str">
            <v>JPY</v>
          </cell>
          <cell r="Y1771">
            <v>20800000</v>
          </cell>
          <cell r="Z1771">
            <v>1</v>
          </cell>
          <cell r="AA1771">
            <v>20800000</v>
          </cell>
          <cell r="AB1771">
            <v>6.7799999999999999E-2</v>
          </cell>
          <cell r="AC1771">
            <v>1410240</v>
          </cell>
          <cell r="AD1771">
            <v>169228.79999999999</v>
          </cell>
          <cell r="AE1771">
            <v>0.12</v>
          </cell>
          <cell r="AF1771">
            <v>44631</v>
          </cell>
          <cell r="AG1771" t="str">
            <v>DAP SZ</v>
          </cell>
          <cell r="AI1771"/>
          <cell r="AJ1771"/>
          <cell r="AK1771">
            <v>0.1</v>
          </cell>
          <cell r="AL1771">
            <v>2080000</v>
          </cell>
          <cell r="AM1771"/>
          <cell r="AN1771" t="str">
            <v>No</v>
          </cell>
          <cell r="AO1771">
            <v>0.9</v>
          </cell>
          <cell r="AP1771">
            <v>18720000</v>
          </cell>
          <cell r="AQ1771"/>
          <cell r="AR1771"/>
          <cell r="AS1771">
            <v>0</v>
          </cell>
          <cell r="AT1771">
            <v>0</v>
          </cell>
          <cell r="AV1771"/>
          <cell r="AX1771" t="str">
            <v>Cancel</v>
          </cell>
          <cell r="AY1771"/>
          <cell r="AZ1771"/>
          <cell r="BA1771" t="str">
            <v>Cancel</v>
          </cell>
          <cell r="BB1771" t="str">
            <v>2022-8-2 Ken邮件通知</v>
          </cell>
        </row>
        <row r="1772">
          <cell r="A1772" t="str">
            <v>MAR 22</v>
          </cell>
          <cell r="B1772">
            <v>1622</v>
          </cell>
          <cell r="C1772" t="str">
            <v>C49SZX20220032JL</v>
          </cell>
          <cell r="D1772" t="str">
            <v>万恒光电</v>
          </cell>
          <cell r="E1772" t="str">
            <v>YSM40R-4</v>
          </cell>
          <cell r="F1772"/>
          <cell r="H1772"/>
          <cell r="I1772" t="str">
            <v>L-&gt;R</v>
          </cell>
          <cell r="J1772" t="str">
            <v>No</v>
          </cell>
          <cell r="K1772">
            <v>1</v>
          </cell>
          <cell r="L1772"/>
          <cell r="N1772"/>
          <cell r="O1772"/>
          <cell r="P1772"/>
          <cell r="Q1772"/>
          <cell r="R1772" t="str">
            <v>No</v>
          </cell>
          <cell r="S1772" t="str">
            <v>C49</v>
          </cell>
          <cell r="T1772" t="str">
            <v>SOUTH</v>
          </cell>
          <cell r="U1772" t="str">
            <v>深圳</v>
          </cell>
          <cell r="V1772" t="str">
            <v>SZ 深圳</v>
          </cell>
          <cell r="W1772" t="str">
            <v>JL</v>
          </cell>
          <cell r="X1772" t="str">
            <v>JPY</v>
          </cell>
          <cell r="Y1772">
            <v>20800000</v>
          </cell>
          <cell r="Z1772">
            <v>1</v>
          </cell>
          <cell r="AA1772">
            <v>20800000</v>
          </cell>
          <cell r="AB1772">
            <v>6.7799999999999999E-2</v>
          </cell>
          <cell r="AC1772">
            <v>1410240</v>
          </cell>
          <cell r="AD1772">
            <v>169228.79999999999</v>
          </cell>
          <cell r="AE1772">
            <v>0.12</v>
          </cell>
          <cell r="AF1772">
            <v>44631</v>
          </cell>
          <cell r="AG1772" t="str">
            <v>DAP SZ</v>
          </cell>
          <cell r="AI1772"/>
          <cell r="AJ1772"/>
          <cell r="AK1772">
            <v>0.1</v>
          </cell>
          <cell r="AL1772">
            <v>2080000</v>
          </cell>
          <cell r="AM1772"/>
          <cell r="AN1772" t="str">
            <v>No</v>
          </cell>
          <cell r="AO1772">
            <v>0.9</v>
          </cell>
          <cell r="AP1772">
            <v>18720000</v>
          </cell>
          <cell r="AQ1772"/>
          <cell r="AR1772"/>
          <cell r="AS1772">
            <v>0</v>
          </cell>
          <cell r="AT1772">
            <v>0</v>
          </cell>
          <cell r="AV1772"/>
          <cell r="AX1772" t="str">
            <v>Cancel</v>
          </cell>
          <cell r="AY1772"/>
          <cell r="AZ1772"/>
          <cell r="BA1772" t="str">
            <v>Cancel</v>
          </cell>
          <cell r="BB1772" t="str">
            <v>2022-8-2 Ken邮件通知</v>
          </cell>
        </row>
        <row r="1773">
          <cell r="A1773" t="str">
            <v>MAR 22</v>
          </cell>
          <cell r="B1773">
            <v>1623</v>
          </cell>
          <cell r="C1773" t="str">
            <v>C49SZX20220032JL</v>
          </cell>
          <cell r="D1773" t="str">
            <v>万恒光电</v>
          </cell>
          <cell r="E1773" t="str">
            <v>YSM40R-4</v>
          </cell>
          <cell r="F1773"/>
          <cell r="H1773"/>
          <cell r="I1773" t="str">
            <v>L-&gt;R</v>
          </cell>
          <cell r="J1773" t="str">
            <v>No</v>
          </cell>
          <cell r="K1773">
            <v>1</v>
          </cell>
          <cell r="L1773"/>
          <cell r="N1773"/>
          <cell r="O1773"/>
          <cell r="P1773"/>
          <cell r="Q1773"/>
          <cell r="R1773" t="str">
            <v>No</v>
          </cell>
          <cell r="S1773" t="str">
            <v>C49</v>
          </cell>
          <cell r="T1773" t="str">
            <v>SOUTH</v>
          </cell>
          <cell r="U1773" t="str">
            <v>深圳</v>
          </cell>
          <cell r="V1773" t="str">
            <v>SZ 深圳</v>
          </cell>
          <cell r="W1773" t="str">
            <v>JL</v>
          </cell>
          <cell r="X1773" t="str">
            <v>JPY</v>
          </cell>
          <cell r="Y1773">
            <v>20800000</v>
          </cell>
          <cell r="Z1773">
            <v>1</v>
          </cell>
          <cell r="AA1773">
            <v>20800000</v>
          </cell>
          <cell r="AB1773">
            <v>6.7799999999999999E-2</v>
          </cell>
          <cell r="AC1773">
            <v>1410240</v>
          </cell>
          <cell r="AD1773">
            <v>169228.79999999999</v>
          </cell>
          <cell r="AE1773">
            <v>0.12</v>
          </cell>
          <cell r="AF1773">
            <v>44631</v>
          </cell>
          <cell r="AG1773" t="str">
            <v>DAP SZ</v>
          </cell>
          <cell r="AI1773"/>
          <cell r="AJ1773"/>
          <cell r="AK1773">
            <v>0.1</v>
          </cell>
          <cell r="AL1773">
            <v>2080000</v>
          </cell>
          <cell r="AM1773"/>
          <cell r="AN1773" t="str">
            <v>No</v>
          </cell>
          <cell r="AO1773">
            <v>0.9</v>
          </cell>
          <cell r="AP1773">
            <v>18720000</v>
          </cell>
          <cell r="AQ1773"/>
          <cell r="AR1773"/>
          <cell r="AS1773">
            <v>0</v>
          </cell>
          <cell r="AT1773">
            <v>0</v>
          </cell>
          <cell r="AV1773"/>
          <cell r="AX1773" t="str">
            <v>Cancel</v>
          </cell>
          <cell r="AY1773"/>
          <cell r="AZ1773"/>
          <cell r="BA1773" t="str">
            <v>Cancel</v>
          </cell>
          <cell r="BB1773" t="str">
            <v>2022-8-2 Ken邮件通知</v>
          </cell>
        </row>
        <row r="1774">
          <cell r="A1774" t="str">
            <v>MAR 22</v>
          </cell>
          <cell r="B1774">
            <v>1624</v>
          </cell>
          <cell r="C1774" t="str">
            <v>C49SZX20220032JL</v>
          </cell>
          <cell r="D1774" t="str">
            <v>万恒光电</v>
          </cell>
          <cell r="E1774" t="str">
            <v>YSM40R-4</v>
          </cell>
          <cell r="F1774"/>
          <cell r="H1774"/>
          <cell r="I1774" t="str">
            <v>L-&gt;R</v>
          </cell>
          <cell r="J1774" t="str">
            <v>No</v>
          </cell>
          <cell r="K1774">
            <v>1</v>
          </cell>
          <cell r="L1774"/>
          <cell r="N1774"/>
          <cell r="O1774"/>
          <cell r="P1774"/>
          <cell r="Q1774"/>
          <cell r="R1774" t="str">
            <v>No</v>
          </cell>
          <cell r="S1774" t="str">
            <v>C49</v>
          </cell>
          <cell r="T1774" t="str">
            <v>SOUTH</v>
          </cell>
          <cell r="U1774" t="str">
            <v>深圳</v>
          </cell>
          <cell r="V1774" t="str">
            <v>SZ 深圳</v>
          </cell>
          <cell r="W1774" t="str">
            <v>JL</v>
          </cell>
          <cell r="X1774" t="str">
            <v>JPY</v>
          </cell>
          <cell r="Y1774">
            <v>20800000</v>
          </cell>
          <cell r="Z1774">
            <v>1</v>
          </cell>
          <cell r="AA1774">
            <v>20800000</v>
          </cell>
          <cell r="AB1774">
            <v>6.7799999999999999E-2</v>
          </cell>
          <cell r="AC1774">
            <v>1410240</v>
          </cell>
          <cell r="AD1774">
            <v>169228.79999999999</v>
          </cell>
          <cell r="AE1774">
            <v>0.12</v>
          </cell>
          <cell r="AF1774">
            <v>44631</v>
          </cell>
          <cell r="AG1774" t="str">
            <v>DAP SZ</v>
          </cell>
          <cell r="AI1774"/>
          <cell r="AJ1774"/>
          <cell r="AK1774">
            <v>0.1</v>
          </cell>
          <cell r="AL1774">
            <v>2080000</v>
          </cell>
          <cell r="AM1774"/>
          <cell r="AN1774" t="str">
            <v>No</v>
          </cell>
          <cell r="AO1774">
            <v>0.9</v>
          </cell>
          <cell r="AP1774">
            <v>18720000</v>
          </cell>
          <cell r="AQ1774"/>
          <cell r="AR1774"/>
          <cell r="AS1774">
            <v>0</v>
          </cell>
          <cell r="AT1774">
            <v>0</v>
          </cell>
          <cell r="AV1774"/>
          <cell r="AX1774" t="str">
            <v>Cancel</v>
          </cell>
          <cell r="AY1774"/>
          <cell r="AZ1774"/>
          <cell r="BA1774" t="str">
            <v>Cancel</v>
          </cell>
          <cell r="BB1774" t="str">
            <v>2022-8-2 Ken邮件通知</v>
          </cell>
        </row>
        <row r="1775">
          <cell r="A1775" t="str">
            <v>MAR 22</v>
          </cell>
          <cell r="B1775">
            <v>1625</v>
          </cell>
          <cell r="C1775" t="str">
            <v>C49SZX20220035R1SS</v>
          </cell>
          <cell r="D1775" t="str">
            <v>中润互联</v>
          </cell>
          <cell r="E1775" t="str">
            <v>YSM20R-2</v>
          </cell>
          <cell r="I1775" t="str">
            <v>L-&gt;R</v>
          </cell>
          <cell r="J1775" t="str">
            <v>No</v>
          </cell>
          <cell r="K1775">
            <v>1</v>
          </cell>
          <cell r="N1775">
            <v>44767</v>
          </cell>
          <cell r="O1775">
            <v>11116781</v>
          </cell>
          <cell r="P1775">
            <v>15786000</v>
          </cell>
          <cell r="Q1775">
            <v>44768</v>
          </cell>
          <cell r="R1775" t="str">
            <v>No</v>
          </cell>
          <cell r="S1775" t="str">
            <v>C49</v>
          </cell>
          <cell r="T1775" t="str">
            <v>SOUTH</v>
          </cell>
          <cell r="U1775" t="str">
            <v>深圳</v>
          </cell>
          <cell r="V1775" t="str">
            <v>SZ 深圳</v>
          </cell>
          <cell r="W1775" t="str">
            <v>SS</v>
          </cell>
          <cell r="X1775" t="str">
            <v>JPY</v>
          </cell>
          <cell r="Y1775">
            <v>15786000</v>
          </cell>
          <cell r="Z1775">
            <v>1</v>
          </cell>
          <cell r="AA1775">
            <v>15786000</v>
          </cell>
          <cell r="AB1775">
            <v>6.7799999999999999E-2</v>
          </cell>
          <cell r="AC1775">
            <v>1070290.8</v>
          </cell>
          <cell r="AD1775">
            <v>128434.89600000001</v>
          </cell>
          <cell r="AE1775">
            <v>0.12</v>
          </cell>
          <cell r="AF1775">
            <v>44641</v>
          </cell>
          <cell r="AG1775" t="str">
            <v>DDP SZ</v>
          </cell>
          <cell r="AK1775">
            <v>0.1</v>
          </cell>
          <cell r="AL1775">
            <v>1578600</v>
          </cell>
          <cell r="AM1775">
            <v>44645</v>
          </cell>
          <cell r="AN1775" t="str">
            <v>Yes</v>
          </cell>
          <cell r="AO1775">
            <v>0.9</v>
          </cell>
          <cell r="AP1775">
            <v>14207400</v>
          </cell>
          <cell r="AQ1775">
            <v>44722</v>
          </cell>
          <cell r="AR1775">
            <v>44722</v>
          </cell>
          <cell r="AS1775">
            <v>0</v>
          </cell>
          <cell r="AT1775">
            <v>0</v>
          </cell>
          <cell r="AX1775" t="str">
            <v>Yes</v>
          </cell>
          <cell r="AZ1775" t="str">
            <v>Y</v>
          </cell>
          <cell r="BA1775" t="str">
            <v>Yes</v>
          </cell>
        </row>
        <row r="1776">
          <cell r="A1776" t="str">
            <v>MAR 22</v>
          </cell>
          <cell r="B1776">
            <v>1626</v>
          </cell>
          <cell r="C1776" t="str">
            <v>C49SZX20220035R1SS</v>
          </cell>
          <cell r="D1776" t="str">
            <v>中润互联</v>
          </cell>
          <cell r="E1776" t="str">
            <v>YSM20R-2</v>
          </cell>
          <cell r="I1776" t="str">
            <v>R-&gt;L</v>
          </cell>
          <cell r="J1776" t="str">
            <v>No</v>
          </cell>
          <cell r="K1776">
            <v>1</v>
          </cell>
          <cell r="N1776">
            <v>44767</v>
          </cell>
          <cell r="O1776">
            <v>11116781</v>
          </cell>
          <cell r="P1776">
            <v>15786000</v>
          </cell>
          <cell r="Q1776">
            <v>44768</v>
          </cell>
          <cell r="R1776" t="str">
            <v>No</v>
          </cell>
          <cell r="S1776" t="str">
            <v>C49</v>
          </cell>
          <cell r="T1776" t="str">
            <v>SOUTH</v>
          </cell>
          <cell r="U1776" t="str">
            <v>深圳</v>
          </cell>
          <cell r="V1776" t="str">
            <v>SZ 深圳</v>
          </cell>
          <cell r="W1776" t="str">
            <v>SS</v>
          </cell>
          <cell r="X1776" t="str">
            <v>JPY</v>
          </cell>
          <cell r="Y1776">
            <v>15786000</v>
          </cell>
          <cell r="Z1776">
            <v>1</v>
          </cell>
          <cell r="AA1776">
            <v>15786000</v>
          </cell>
          <cell r="AB1776">
            <v>6.7799999999999999E-2</v>
          </cell>
          <cell r="AC1776">
            <v>1070290.8</v>
          </cell>
          <cell r="AD1776">
            <v>128434.89600000001</v>
          </cell>
          <cell r="AE1776">
            <v>0.12</v>
          </cell>
          <cell r="AF1776">
            <v>44641</v>
          </cell>
          <cell r="AG1776" t="str">
            <v>DAP SZ</v>
          </cell>
          <cell r="AK1776">
            <v>0.1</v>
          </cell>
          <cell r="AL1776">
            <v>1578600</v>
          </cell>
          <cell r="AM1776">
            <v>44645</v>
          </cell>
          <cell r="AN1776" t="str">
            <v>Yes</v>
          </cell>
          <cell r="AO1776">
            <v>0.9</v>
          </cell>
          <cell r="AP1776">
            <v>14207400</v>
          </cell>
          <cell r="AQ1776">
            <v>44722</v>
          </cell>
          <cell r="AR1776">
            <v>44722</v>
          </cell>
          <cell r="AS1776">
            <v>0</v>
          </cell>
          <cell r="AT1776">
            <v>0</v>
          </cell>
          <cell r="AX1776" t="str">
            <v>Yes</v>
          </cell>
          <cell r="AZ1776" t="str">
            <v>Y</v>
          </cell>
          <cell r="BA1776" t="str">
            <v>Yes</v>
          </cell>
        </row>
        <row r="1777">
          <cell r="A1777" t="str">
            <v>MAR 22</v>
          </cell>
          <cell r="B1777">
            <v>1627</v>
          </cell>
          <cell r="C1777" t="str">
            <v>C49SZX20220035R1SS</v>
          </cell>
          <cell r="D1777" t="str">
            <v>中润互联</v>
          </cell>
          <cell r="E1777" t="str">
            <v>YSM20R-2</v>
          </cell>
          <cell r="I1777" t="str">
            <v>R-&gt;L</v>
          </cell>
          <cell r="J1777" t="str">
            <v>No</v>
          </cell>
          <cell r="K1777">
            <v>1</v>
          </cell>
          <cell r="N1777">
            <v>44767</v>
          </cell>
          <cell r="O1777">
            <v>11116781</v>
          </cell>
          <cell r="P1777">
            <v>15786000</v>
          </cell>
          <cell r="Q1777">
            <v>44768</v>
          </cell>
          <cell r="R1777" t="str">
            <v>No</v>
          </cell>
          <cell r="S1777" t="str">
            <v>C49</v>
          </cell>
          <cell r="T1777" t="str">
            <v>SOUTH</v>
          </cell>
          <cell r="U1777" t="str">
            <v>深圳</v>
          </cell>
          <cell r="V1777" t="str">
            <v>SZ 深圳</v>
          </cell>
          <cell r="W1777" t="str">
            <v>SS</v>
          </cell>
          <cell r="X1777" t="str">
            <v>JPY</v>
          </cell>
          <cell r="Y1777">
            <v>15786000</v>
          </cell>
          <cell r="Z1777">
            <v>1</v>
          </cell>
          <cell r="AA1777">
            <v>15786000</v>
          </cell>
          <cell r="AB1777">
            <v>6.7799999999999999E-2</v>
          </cell>
          <cell r="AC1777">
            <v>1070290.8</v>
          </cell>
          <cell r="AD1777">
            <v>128434.89600000001</v>
          </cell>
          <cell r="AE1777">
            <v>0.12</v>
          </cell>
          <cell r="AF1777">
            <v>44641</v>
          </cell>
          <cell r="AG1777" t="str">
            <v>DAP SZ</v>
          </cell>
          <cell r="AK1777">
            <v>0.1</v>
          </cell>
          <cell r="AL1777">
            <v>1578600</v>
          </cell>
          <cell r="AM1777">
            <v>44645</v>
          </cell>
          <cell r="AN1777" t="str">
            <v>Yes</v>
          </cell>
          <cell r="AO1777">
            <v>0.9</v>
          </cell>
          <cell r="AP1777">
            <v>14207400</v>
          </cell>
          <cell r="AQ1777">
            <v>44722</v>
          </cell>
          <cell r="AR1777">
            <v>44722</v>
          </cell>
          <cell r="AS1777">
            <v>0</v>
          </cell>
          <cell r="AT1777">
            <v>0</v>
          </cell>
          <cell r="AX1777" t="str">
            <v>Yes</v>
          </cell>
          <cell r="AZ1777" t="str">
            <v>Y</v>
          </cell>
          <cell r="BA1777" t="str">
            <v>Yes</v>
          </cell>
        </row>
        <row r="1778">
          <cell r="A1778" t="str">
            <v>MAR 22</v>
          </cell>
          <cell r="B1778">
            <v>1628</v>
          </cell>
          <cell r="C1778" t="str">
            <v>C49SZX20220035R1SS</v>
          </cell>
          <cell r="D1778" t="str">
            <v>中润互联</v>
          </cell>
          <cell r="E1778" t="str">
            <v>YSM10</v>
          </cell>
          <cell r="I1778" t="str">
            <v>R-&gt;L</v>
          </cell>
          <cell r="J1778" t="str">
            <v>MVC</v>
          </cell>
          <cell r="K1778">
            <v>1</v>
          </cell>
          <cell r="N1778">
            <v>44767</v>
          </cell>
          <cell r="O1778">
            <v>11116781</v>
          </cell>
          <cell r="P1778">
            <v>8700000</v>
          </cell>
          <cell r="Q1778">
            <v>44768</v>
          </cell>
          <cell r="R1778" t="str">
            <v>No</v>
          </cell>
          <cell r="S1778" t="str">
            <v>C49</v>
          </cell>
          <cell r="T1778" t="str">
            <v>SOUTH</v>
          </cell>
          <cell r="U1778" t="str">
            <v>深圳</v>
          </cell>
          <cell r="V1778" t="str">
            <v>SZ 深圳</v>
          </cell>
          <cell r="W1778" t="str">
            <v>SS</v>
          </cell>
          <cell r="X1778" t="str">
            <v>JPY</v>
          </cell>
          <cell r="Y1778">
            <v>8700000</v>
          </cell>
          <cell r="Z1778">
            <v>1</v>
          </cell>
          <cell r="AA1778">
            <v>8700000</v>
          </cell>
          <cell r="AB1778">
            <v>6.7799999999999999E-2</v>
          </cell>
          <cell r="AC1778">
            <v>589860</v>
          </cell>
          <cell r="AD1778">
            <v>70783.199999999997</v>
          </cell>
          <cell r="AE1778">
            <v>0.12</v>
          </cell>
          <cell r="AF1778">
            <v>44641</v>
          </cell>
          <cell r="AG1778" t="str">
            <v>DAP SZ</v>
          </cell>
          <cell r="AK1778">
            <v>0.1</v>
          </cell>
          <cell r="AL1778">
            <v>870000</v>
          </cell>
          <cell r="AM1778">
            <v>44645</v>
          </cell>
          <cell r="AN1778" t="str">
            <v>Yes</v>
          </cell>
          <cell r="AO1778">
            <v>0.9</v>
          </cell>
          <cell r="AP1778">
            <v>7830000</v>
          </cell>
          <cell r="AQ1778">
            <v>44722</v>
          </cell>
          <cell r="AR1778">
            <v>44722</v>
          </cell>
          <cell r="AS1778">
            <v>0</v>
          </cell>
          <cell r="AT1778">
            <v>0</v>
          </cell>
          <cell r="AX1778" t="str">
            <v>Yes</v>
          </cell>
          <cell r="AZ1778" t="str">
            <v>Y</v>
          </cell>
          <cell r="BA1778" t="str">
            <v>Yes</v>
          </cell>
        </row>
        <row r="1779">
          <cell r="A1779" t="str">
            <v>MAR 22</v>
          </cell>
          <cell r="B1779">
            <v>1629</v>
          </cell>
          <cell r="C1779" t="str">
            <v>C49SZX20220035R1SS</v>
          </cell>
          <cell r="D1779" t="str">
            <v>中润互联</v>
          </cell>
          <cell r="E1779" t="str">
            <v>YSM10</v>
          </cell>
          <cell r="I1779" t="str">
            <v>L-&gt;R</v>
          </cell>
          <cell r="J1779" t="str">
            <v>MVC+ATS15</v>
          </cell>
          <cell r="K1779">
            <v>1</v>
          </cell>
          <cell r="N1779">
            <v>44767</v>
          </cell>
          <cell r="O1779">
            <v>11116781</v>
          </cell>
          <cell r="P1779">
            <v>8700000</v>
          </cell>
          <cell r="Q1779">
            <v>44768</v>
          </cell>
          <cell r="R1779" t="str">
            <v>No</v>
          </cell>
          <cell r="S1779" t="str">
            <v>C49</v>
          </cell>
          <cell r="T1779" t="str">
            <v>SOUTH</v>
          </cell>
          <cell r="U1779" t="str">
            <v>深圳</v>
          </cell>
          <cell r="V1779" t="str">
            <v>SZ 深圳</v>
          </cell>
          <cell r="W1779" t="str">
            <v>SS</v>
          </cell>
          <cell r="X1779" t="str">
            <v>JPY</v>
          </cell>
          <cell r="Y1779">
            <v>8700000</v>
          </cell>
          <cell r="Z1779">
            <v>1</v>
          </cell>
          <cell r="AA1779">
            <v>8700000</v>
          </cell>
          <cell r="AB1779">
            <v>6.7799999999999999E-2</v>
          </cell>
          <cell r="AC1779">
            <v>589860</v>
          </cell>
          <cell r="AD1779">
            <v>70783.199999999997</v>
          </cell>
          <cell r="AE1779">
            <v>0.12</v>
          </cell>
          <cell r="AF1779">
            <v>44641</v>
          </cell>
          <cell r="AG1779" t="str">
            <v>DAP SZ</v>
          </cell>
          <cell r="AK1779">
            <v>0.1</v>
          </cell>
          <cell r="AL1779">
            <v>870000</v>
          </cell>
          <cell r="AM1779">
            <v>44645</v>
          </cell>
          <cell r="AN1779" t="str">
            <v>Yes</v>
          </cell>
          <cell r="AO1779">
            <v>0.9</v>
          </cell>
          <cell r="AP1779">
            <v>7830000</v>
          </cell>
          <cell r="AQ1779">
            <v>44722</v>
          </cell>
          <cell r="AR1779">
            <v>44722</v>
          </cell>
          <cell r="AS1779">
            <v>0</v>
          </cell>
          <cell r="AT1779">
            <v>0</v>
          </cell>
          <cell r="AX1779" t="str">
            <v>Yes</v>
          </cell>
          <cell r="AZ1779" t="str">
            <v>Y</v>
          </cell>
          <cell r="BA1779" t="str">
            <v>Yes</v>
          </cell>
        </row>
        <row r="1780">
          <cell r="A1780" t="str">
            <v>MAR 22</v>
          </cell>
          <cell r="B1780">
            <v>1630</v>
          </cell>
          <cell r="C1780" t="str">
            <v>C49SZX20220036SS</v>
          </cell>
          <cell r="D1780" t="str">
            <v>泰鑫荣</v>
          </cell>
          <cell r="E1780" t="str">
            <v>YSM20R-2</v>
          </cell>
          <cell r="I1780" t="str">
            <v>L-&gt;R</v>
          </cell>
          <cell r="J1780" t="str">
            <v>No</v>
          </cell>
          <cell r="K1780">
            <v>1</v>
          </cell>
          <cell r="N1780">
            <v>44775</v>
          </cell>
          <cell r="O1780">
            <v>11116785</v>
          </cell>
          <cell r="P1780">
            <v>13990000</v>
          </cell>
          <cell r="Q1780">
            <v>44770</v>
          </cell>
          <cell r="R1780" t="str">
            <v>No</v>
          </cell>
          <cell r="S1780" t="str">
            <v>C49</v>
          </cell>
          <cell r="T1780" t="str">
            <v>SOUTH</v>
          </cell>
          <cell r="U1780" t="str">
            <v>深圳</v>
          </cell>
          <cell r="V1780" t="str">
            <v>SZ 深圳</v>
          </cell>
          <cell r="W1780" t="str">
            <v>SS</v>
          </cell>
          <cell r="X1780" t="str">
            <v>JPY</v>
          </cell>
          <cell r="Y1780">
            <v>13990000</v>
          </cell>
          <cell r="Z1780">
            <v>1</v>
          </cell>
          <cell r="AA1780">
            <v>13990000</v>
          </cell>
          <cell r="AB1780">
            <v>6.7799999999999999E-2</v>
          </cell>
          <cell r="AC1780">
            <v>948522</v>
          </cell>
          <cell r="AD1780">
            <v>113822.64</v>
          </cell>
          <cell r="AE1780">
            <v>0.12</v>
          </cell>
          <cell r="AF1780">
            <v>44641</v>
          </cell>
          <cell r="AG1780" t="str">
            <v>DAP SZ</v>
          </cell>
          <cell r="AK1780">
            <v>0.1</v>
          </cell>
          <cell r="AL1780">
            <v>1399000</v>
          </cell>
          <cell r="AM1780">
            <v>44651</v>
          </cell>
          <cell r="AN1780" t="str">
            <v>Yes</v>
          </cell>
          <cell r="AO1780">
            <v>0.9</v>
          </cell>
          <cell r="AP1780">
            <v>12591000</v>
          </cell>
          <cell r="AQ1780">
            <v>44764</v>
          </cell>
          <cell r="AR1780">
            <v>44764</v>
          </cell>
          <cell r="AS1780">
            <v>0</v>
          </cell>
          <cell r="AT1780">
            <v>0</v>
          </cell>
          <cell r="AX1780" t="str">
            <v>Yes</v>
          </cell>
          <cell r="AZ1780" t="str">
            <v>Y</v>
          </cell>
          <cell r="BA1780" t="str">
            <v>Yes</v>
          </cell>
        </row>
        <row r="1781">
          <cell r="A1781" t="str">
            <v>MAR 22</v>
          </cell>
          <cell r="B1781">
            <v>1631</v>
          </cell>
          <cell r="C1781" t="str">
            <v>C49SZX20220037SS</v>
          </cell>
          <cell r="D1781" t="str">
            <v>盈通恒翼</v>
          </cell>
          <cell r="E1781" t="str">
            <v>YSM10</v>
          </cell>
          <cell r="F1781"/>
          <cell r="H1781"/>
          <cell r="I1781" t="str">
            <v>L-&gt;R</v>
          </cell>
          <cell r="J1781" t="str">
            <v>No</v>
          </cell>
          <cell r="K1781">
            <v>1</v>
          </cell>
          <cell r="L1781"/>
          <cell r="N1781"/>
          <cell r="O1781"/>
          <cell r="P1781"/>
          <cell r="Q1781"/>
          <cell r="R1781" t="str">
            <v>No</v>
          </cell>
          <cell r="S1781" t="str">
            <v>C49</v>
          </cell>
          <cell r="T1781" t="str">
            <v>SOUTH</v>
          </cell>
          <cell r="U1781" t="str">
            <v>深圳</v>
          </cell>
          <cell r="V1781" t="str">
            <v>SZ 深圳</v>
          </cell>
          <cell r="W1781" t="str">
            <v>SS</v>
          </cell>
          <cell r="X1781" t="str">
            <v>RMB</v>
          </cell>
          <cell r="Y1781">
            <v>490000</v>
          </cell>
          <cell r="Z1781">
            <v>1.1299999999999999</v>
          </cell>
          <cell r="AA1781">
            <v>490000</v>
          </cell>
          <cell r="AB1781">
            <v>1.22</v>
          </cell>
          <cell r="AC1781">
            <v>529026.54867256642</v>
          </cell>
          <cell r="AD1781">
            <v>63483.185840707971</v>
          </cell>
          <cell r="AE1781">
            <v>0.12</v>
          </cell>
          <cell r="AF1781">
            <v>44642</v>
          </cell>
          <cell r="AG1781" t="str">
            <v>DDP SZ</v>
          </cell>
          <cell r="AI1781"/>
          <cell r="AJ1781"/>
          <cell r="AK1781">
            <v>1</v>
          </cell>
          <cell r="AL1781">
            <v>490000</v>
          </cell>
          <cell r="AM1781"/>
          <cell r="AN1781" t="str">
            <v>No</v>
          </cell>
          <cell r="AO1781">
            <v>0</v>
          </cell>
          <cell r="AP1781">
            <v>0</v>
          </cell>
          <cell r="AQ1781"/>
          <cell r="AR1781"/>
          <cell r="AS1781">
            <v>0</v>
          </cell>
          <cell r="AT1781">
            <v>0</v>
          </cell>
          <cell r="AV1781"/>
          <cell r="AX1781" t="str">
            <v>Cancel</v>
          </cell>
          <cell r="AY1781"/>
          <cell r="AZ1781"/>
          <cell r="BA1781" t="str">
            <v>Cancel</v>
          </cell>
          <cell r="BB1781" t="str">
            <v>2022/3/25 Ken邮件通知</v>
          </cell>
        </row>
        <row r="1782">
          <cell r="A1782" t="str">
            <v>MAR 22</v>
          </cell>
          <cell r="B1782">
            <v>1632</v>
          </cell>
          <cell r="C1782" t="str">
            <v>C49SZX20220037SS</v>
          </cell>
          <cell r="D1782" t="str">
            <v>盈通恒翼</v>
          </cell>
          <cell r="E1782" t="str">
            <v>YSM20R-2</v>
          </cell>
          <cell r="F1782"/>
          <cell r="H1782"/>
          <cell r="I1782" t="str">
            <v>L-&gt;R</v>
          </cell>
          <cell r="J1782" t="str">
            <v>No</v>
          </cell>
          <cell r="K1782">
            <v>1</v>
          </cell>
          <cell r="L1782"/>
          <cell r="N1782"/>
          <cell r="O1782"/>
          <cell r="P1782"/>
          <cell r="Q1782"/>
          <cell r="R1782" t="str">
            <v>No</v>
          </cell>
          <cell r="S1782" t="str">
            <v>C49</v>
          </cell>
          <cell r="T1782" t="str">
            <v>SOUTH</v>
          </cell>
          <cell r="U1782" t="str">
            <v>深圳</v>
          </cell>
          <cell r="V1782" t="str">
            <v>SZ 深圳</v>
          </cell>
          <cell r="W1782" t="str">
            <v>SS</v>
          </cell>
          <cell r="X1782" t="str">
            <v>RMB</v>
          </cell>
          <cell r="Y1782">
            <v>803285</v>
          </cell>
          <cell r="Z1782">
            <v>1.1299999999999999</v>
          </cell>
          <cell r="AA1782">
            <v>803285</v>
          </cell>
          <cell r="AB1782">
            <v>1.22</v>
          </cell>
          <cell r="AC1782">
            <v>867263.45132743369</v>
          </cell>
          <cell r="AD1782">
            <v>104071.61415929203</v>
          </cell>
          <cell r="AE1782">
            <v>0.12</v>
          </cell>
          <cell r="AF1782">
            <v>44642</v>
          </cell>
          <cell r="AG1782" t="str">
            <v>DDP SZ</v>
          </cell>
          <cell r="AI1782"/>
          <cell r="AJ1782"/>
          <cell r="AK1782">
            <v>1</v>
          </cell>
          <cell r="AL1782">
            <v>803285</v>
          </cell>
          <cell r="AM1782"/>
          <cell r="AN1782" t="str">
            <v>No</v>
          </cell>
          <cell r="AO1782">
            <v>0</v>
          </cell>
          <cell r="AP1782">
            <v>0</v>
          </cell>
          <cell r="AQ1782"/>
          <cell r="AR1782"/>
          <cell r="AS1782">
            <v>0</v>
          </cell>
          <cell r="AT1782">
            <v>0</v>
          </cell>
          <cell r="AV1782"/>
          <cell r="AX1782" t="str">
            <v>Cancel</v>
          </cell>
          <cell r="AY1782"/>
          <cell r="AZ1782"/>
          <cell r="BA1782" t="str">
            <v>Cancel</v>
          </cell>
          <cell r="BB1782" t="str">
            <v>2022/3/25 Ken邮件通知</v>
          </cell>
        </row>
        <row r="1783">
          <cell r="A1783" t="str">
            <v>MAR 22</v>
          </cell>
          <cell r="B1783">
            <v>1633</v>
          </cell>
          <cell r="C1783" t="str">
            <v>C49SZX20220038JY</v>
          </cell>
          <cell r="D1783" t="str">
            <v>和创永泰</v>
          </cell>
          <cell r="E1783" t="str">
            <v>YSM20R-2</v>
          </cell>
          <cell r="I1783" t="str">
            <v>R-&gt;L</v>
          </cell>
          <cell r="J1783" t="str">
            <v>No</v>
          </cell>
          <cell r="K1783">
            <v>1</v>
          </cell>
          <cell r="N1783">
            <v>44712</v>
          </cell>
          <cell r="O1783">
            <v>11100537</v>
          </cell>
          <cell r="P1783">
            <v>850000</v>
          </cell>
          <cell r="Q1783">
            <v>44733</v>
          </cell>
          <cell r="R1783" t="str">
            <v>No</v>
          </cell>
          <cell r="S1783" t="str">
            <v>C49</v>
          </cell>
          <cell r="T1783" t="str">
            <v>SOUTH</v>
          </cell>
          <cell r="U1783" t="str">
            <v>深圳</v>
          </cell>
          <cell r="V1783" t="str">
            <v>SZ 深圳</v>
          </cell>
          <cell r="W1783" t="str">
            <v>JY</v>
          </cell>
          <cell r="X1783" t="str">
            <v>RMB</v>
          </cell>
          <cell r="Y1783">
            <v>850000</v>
          </cell>
          <cell r="Z1783">
            <v>1.1299999999999999</v>
          </cell>
          <cell r="AA1783">
            <v>850000</v>
          </cell>
          <cell r="AB1783">
            <v>1.22</v>
          </cell>
          <cell r="AC1783">
            <v>917699.11504424782</v>
          </cell>
          <cell r="AD1783">
            <v>110123.89380530974</v>
          </cell>
          <cell r="AE1783">
            <v>0.12</v>
          </cell>
          <cell r="AF1783">
            <v>44644</v>
          </cell>
          <cell r="AG1783" t="str">
            <v>DDP SZ</v>
          </cell>
          <cell r="AK1783">
            <v>0.1</v>
          </cell>
          <cell r="AL1783">
            <v>85000</v>
          </cell>
          <cell r="AM1783">
            <v>44649</v>
          </cell>
          <cell r="AN1783" t="str">
            <v>Yes</v>
          </cell>
          <cell r="AO1783">
            <v>0.9</v>
          </cell>
          <cell r="AP1783">
            <v>765000</v>
          </cell>
          <cell r="AQ1783">
            <v>44705</v>
          </cell>
          <cell r="AR1783">
            <v>44705</v>
          </cell>
          <cell r="AS1783">
            <v>0</v>
          </cell>
          <cell r="AT1783">
            <v>0</v>
          </cell>
          <cell r="AX1783" t="str">
            <v>Yes</v>
          </cell>
          <cell r="AZ1783" t="str">
            <v>Y</v>
          </cell>
          <cell r="BA1783" t="str">
            <v>Yes</v>
          </cell>
        </row>
        <row r="1784">
          <cell r="A1784" t="str">
            <v>MAR 22</v>
          </cell>
          <cell r="B1784">
            <v>1634</v>
          </cell>
          <cell r="C1784" t="str">
            <v>C49SZX20220039JY</v>
          </cell>
          <cell r="D1784" t="str">
            <v>顺禾</v>
          </cell>
          <cell r="E1784" t="str">
            <v>YSM20R-2</v>
          </cell>
          <cell r="I1784" t="str">
            <v>L-&gt;R</v>
          </cell>
          <cell r="J1784" t="str">
            <v>MVC</v>
          </cell>
          <cell r="K1784">
            <v>1</v>
          </cell>
          <cell r="N1784">
            <v>44672</v>
          </cell>
          <cell r="O1784">
            <v>11100527</v>
          </cell>
          <cell r="P1784">
            <v>900000</v>
          </cell>
          <cell r="Q1784">
            <v>44672</v>
          </cell>
          <cell r="R1784" t="str">
            <v>No</v>
          </cell>
          <cell r="S1784" t="str">
            <v>C49</v>
          </cell>
          <cell r="T1784" t="str">
            <v>SOUTH</v>
          </cell>
          <cell r="U1784" t="str">
            <v>深圳</v>
          </cell>
          <cell r="V1784" t="str">
            <v>SZ 深圳</v>
          </cell>
          <cell r="W1784" t="str">
            <v>JY</v>
          </cell>
          <cell r="X1784" t="str">
            <v>RMB</v>
          </cell>
          <cell r="Y1784">
            <v>900000</v>
          </cell>
          <cell r="Z1784">
            <v>1.1299999999999999</v>
          </cell>
          <cell r="AA1784">
            <v>900000</v>
          </cell>
          <cell r="AB1784">
            <v>1.22</v>
          </cell>
          <cell r="AC1784">
            <v>971681.41592920362</v>
          </cell>
          <cell r="AD1784">
            <v>116601.76991150442</v>
          </cell>
          <cell r="AE1784">
            <v>0.12</v>
          </cell>
          <cell r="AF1784">
            <v>44644</v>
          </cell>
          <cell r="AG1784" t="str">
            <v>DDP SZ</v>
          </cell>
          <cell r="AI1784">
            <v>30000</v>
          </cell>
          <cell r="AJ1784">
            <v>44650</v>
          </cell>
          <cell r="AK1784">
            <v>0.3</v>
          </cell>
          <cell r="AL1784">
            <v>270000</v>
          </cell>
          <cell r="AM1784">
            <v>44670</v>
          </cell>
          <cell r="AN1784" t="str">
            <v>Yes</v>
          </cell>
          <cell r="AO1784">
            <v>0.7</v>
          </cell>
          <cell r="AP1784">
            <v>630000</v>
          </cell>
          <cell r="AQ1784">
            <v>44670</v>
          </cell>
          <cell r="AR1784">
            <v>44670</v>
          </cell>
          <cell r="AS1784">
            <v>0</v>
          </cell>
          <cell r="AT1784">
            <v>0</v>
          </cell>
          <cell r="AX1784" t="str">
            <v>Yes</v>
          </cell>
          <cell r="AZ1784" t="str">
            <v>Y</v>
          </cell>
          <cell r="BA1784" t="str">
            <v>Yes</v>
          </cell>
        </row>
        <row r="1785">
          <cell r="A1785" t="str">
            <v>MAR 22</v>
          </cell>
          <cell r="B1785">
            <v>1635</v>
          </cell>
          <cell r="C1785" t="str">
            <v>C49SZX20220041SQ</v>
          </cell>
          <cell r="D1785" t="str">
            <v>华富快捷</v>
          </cell>
          <cell r="E1785" t="str">
            <v>YSM10</v>
          </cell>
          <cell r="I1785" t="str">
            <v>R-&gt;L</v>
          </cell>
          <cell r="J1785" t="str">
            <v>MVC</v>
          </cell>
          <cell r="K1785">
            <v>1</v>
          </cell>
          <cell r="N1785">
            <v>44706</v>
          </cell>
          <cell r="O1785">
            <v>11116759</v>
          </cell>
          <cell r="P1785">
            <v>10068000</v>
          </cell>
          <cell r="Q1785">
            <v>44707</v>
          </cell>
          <cell r="R1785" t="str">
            <v>Yes</v>
          </cell>
          <cell r="S1785" t="str">
            <v>C49</v>
          </cell>
          <cell r="T1785" t="str">
            <v>SOUTH</v>
          </cell>
          <cell r="U1785" t="str">
            <v>深圳</v>
          </cell>
          <cell r="V1785" t="str">
            <v>SZ 深圳</v>
          </cell>
          <cell r="W1785" t="str">
            <v>SQ</v>
          </cell>
          <cell r="X1785" t="str">
            <v>JPY</v>
          </cell>
          <cell r="Y1785">
            <v>10068000</v>
          </cell>
          <cell r="Z1785">
            <v>1</v>
          </cell>
          <cell r="AA1785">
            <v>10068000</v>
          </cell>
          <cell r="AB1785">
            <v>6.7799999999999999E-2</v>
          </cell>
          <cell r="AC1785">
            <v>682610.4</v>
          </cell>
          <cell r="AD1785">
            <v>81913.248000000007</v>
          </cell>
          <cell r="AE1785">
            <v>0.12</v>
          </cell>
          <cell r="AF1785">
            <v>44650</v>
          </cell>
          <cell r="AG1785" t="str">
            <v>DAP SZ</v>
          </cell>
          <cell r="AK1785">
            <v>0.2</v>
          </cell>
          <cell r="AL1785">
            <v>2231803</v>
          </cell>
          <cell r="AM1785">
            <v>44670</v>
          </cell>
          <cell r="AN1785" t="str">
            <v>Yes</v>
          </cell>
          <cell r="AO1785">
            <v>0.8</v>
          </cell>
          <cell r="AP1785">
            <v>8054400</v>
          </cell>
          <cell r="AQ1785">
            <v>44676</v>
          </cell>
          <cell r="AR1785">
            <v>44676</v>
          </cell>
          <cell r="AS1785">
            <v>0</v>
          </cell>
          <cell r="AT1785">
            <v>0</v>
          </cell>
          <cell r="AX1785" t="str">
            <v>Yes</v>
          </cell>
          <cell r="AZ1785" t="str">
            <v>Y</v>
          </cell>
          <cell r="BA1785" t="str">
            <v>Yes</v>
          </cell>
        </row>
        <row r="1786">
          <cell r="A1786" t="str">
            <v>APR 22</v>
          </cell>
          <cell r="B1786">
            <v>1636</v>
          </cell>
          <cell r="C1786" t="str">
            <v>C49SZX20220043SQ</v>
          </cell>
          <cell r="D1786" t="str">
            <v>有泽</v>
          </cell>
          <cell r="E1786" t="str">
            <v>YSM20R-2</v>
          </cell>
          <cell r="I1786" t="str">
            <v>L-&gt;R</v>
          </cell>
          <cell r="J1786" t="str">
            <v>No</v>
          </cell>
          <cell r="K1786">
            <v>1</v>
          </cell>
          <cell r="N1786">
            <v>44680</v>
          </cell>
          <cell r="O1786">
            <v>11100535</v>
          </cell>
          <cell r="P1786">
            <v>986383</v>
          </cell>
          <cell r="Q1786">
            <v>44698</v>
          </cell>
          <cell r="R1786" t="str">
            <v>Yes</v>
          </cell>
          <cell r="S1786" t="str">
            <v>C49</v>
          </cell>
          <cell r="T1786" t="str">
            <v>SOUTH</v>
          </cell>
          <cell r="U1786" t="str">
            <v>深圳</v>
          </cell>
          <cell r="V1786" t="str">
            <v>SZ 深圳</v>
          </cell>
          <cell r="W1786" t="str">
            <v>SQ</v>
          </cell>
          <cell r="X1786" t="str">
            <v>RMB</v>
          </cell>
          <cell r="Y1786">
            <v>986383</v>
          </cell>
          <cell r="Z1786">
            <v>1.1299999999999999</v>
          </cell>
          <cell r="AA1786">
            <v>986383</v>
          </cell>
          <cell r="AB1786">
            <v>1.22</v>
          </cell>
          <cell r="AC1786">
            <v>1064944.4778761063</v>
          </cell>
          <cell r="AD1786">
            <v>127793.33734513275</v>
          </cell>
          <cell r="AE1786">
            <v>0.12</v>
          </cell>
          <cell r="AF1786">
            <v>44659</v>
          </cell>
          <cell r="AG1786" t="str">
            <v>DDP SZ</v>
          </cell>
          <cell r="AI1786"/>
          <cell r="AK1786" t="str">
            <v>Agree</v>
          </cell>
          <cell r="AL1786">
            <v>99383</v>
          </cell>
          <cell r="AM1786">
            <v>44677</v>
          </cell>
          <cell r="AN1786" t="str">
            <v>Yes</v>
          </cell>
          <cell r="AO1786">
            <v>0.8</v>
          </cell>
          <cell r="AP1786">
            <v>789106.4</v>
          </cell>
          <cell r="AQ1786">
            <v>44679</v>
          </cell>
          <cell r="AR1786">
            <v>44679</v>
          </cell>
          <cell r="AS1786">
            <v>0</v>
          </cell>
          <cell r="AT1786">
            <v>0</v>
          </cell>
          <cell r="AX1786" t="str">
            <v>Yes</v>
          </cell>
          <cell r="AZ1786" t="str">
            <v>Y</v>
          </cell>
          <cell r="BA1786" t="str">
            <v>Yes</v>
          </cell>
        </row>
        <row r="1787">
          <cell r="A1787" t="str">
            <v>APR 22</v>
          </cell>
          <cell r="B1787">
            <v>1637</v>
          </cell>
          <cell r="C1787" t="str">
            <v>C49SZX20220045SX</v>
          </cell>
          <cell r="D1787" t="str">
            <v>恒磊</v>
          </cell>
          <cell r="E1787" t="str">
            <v>YSM10</v>
          </cell>
          <cell r="I1787" t="str">
            <v>L-&gt;R</v>
          </cell>
          <cell r="J1787" t="str">
            <v>MVC</v>
          </cell>
          <cell r="K1787">
            <v>1</v>
          </cell>
          <cell r="N1787">
            <v>44713</v>
          </cell>
          <cell r="O1787">
            <v>11116762</v>
          </cell>
          <cell r="P1787">
            <v>9393000</v>
          </cell>
          <cell r="Q1787">
            <v>44712</v>
          </cell>
          <cell r="R1787" t="str">
            <v>No</v>
          </cell>
          <cell r="S1787" t="str">
            <v>C49</v>
          </cell>
          <cell r="T1787" t="str">
            <v>SOUTH</v>
          </cell>
          <cell r="U1787" t="str">
            <v>深圳</v>
          </cell>
          <cell r="V1787" t="str">
            <v>SZ 深圳</v>
          </cell>
          <cell r="W1787" t="str">
            <v>SX</v>
          </cell>
          <cell r="X1787" t="str">
            <v>JPY</v>
          </cell>
          <cell r="Y1787">
            <v>9393000</v>
          </cell>
          <cell r="Z1787">
            <v>1</v>
          </cell>
          <cell r="AA1787">
            <v>9393000</v>
          </cell>
          <cell r="AB1787">
            <v>6.54E-2</v>
          </cell>
          <cell r="AC1787">
            <v>614302.19999999995</v>
          </cell>
          <cell r="AD1787">
            <v>73716.263999999996</v>
          </cell>
          <cell r="AE1787">
            <v>0.12</v>
          </cell>
          <cell r="AF1787">
            <v>44664</v>
          </cell>
          <cell r="AG1787" t="str">
            <v>DAP SZ</v>
          </cell>
          <cell r="AK1787">
            <v>0.1</v>
          </cell>
          <cell r="AL1787">
            <v>939300</v>
          </cell>
          <cell r="AM1787">
            <v>44672</v>
          </cell>
          <cell r="AN1787" t="str">
            <v>Yes</v>
          </cell>
          <cell r="AO1787">
            <v>0.9</v>
          </cell>
          <cell r="AP1787">
            <v>8453700</v>
          </cell>
          <cell r="AQ1787">
            <v>44708</v>
          </cell>
          <cell r="AR1787">
            <v>44708</v>
          </cell>
          <cell r="AS1787">
            <v>0</v>
          </cell>
          <cell r="AT1787">
            <v>0</v>
          </cell>
          <cell r="AX1787" t="str">
            <v>Yes</v>
          </cell>
          <cell r="AZ1787" t="str">
            <v>Y</v>
          </cell>
          <cell r="BA1787" t="str">
            <v>Yes</v>
          </cell>
        </row>
        <row r="1788">
          <cell r="A1788" t="str">
            <v>APR 22</v>
          </cell>
          <cell r="B1788">
            <v>1638</v>
          </cell>
          <cell r="C1788" t="str">
            <v>C49SZX20220045SX</v>
          </cell>
          <cell r="D1788" t="str">
            <v>恒磊</v>
          </cell>
          <cell r="E1788" t="str">
            <v>YSM10</v>
          </cell>
          <cell r="I1788" t="str">
            <v>L-&gt;R</v>
          </cell>
          <cell r="J1788" t="str">
            <v>MVC</v>
          </cell>
          <cell r="K1788">
            <v>1</v>
          </cell>
          <cell r="N1788">
            <v>44713</v>
          </cell>
          <cell r="O1788">
            <v>11116762</v>
          </cell>
          <cell r="P1788">
            <v>9393000</v>
          </cell>
          <cell r="Q1788">
            <v>44712</v>
          </cell>
          <cell r="R1788" t="str">
            <v>No</v>
          </cell>
          <cell r="S1788" t="str">
            <v>C49</v>
          </cell>
          <cell r="T1788" t="str">
            <v>SOUTH</v>
          </cell>
          <cell r="U1788" t="str">
            <v>深圳</v>
          </cell>
          <cell r="V1788" t="str">
            <v>SZ 深圳</v>
          </cell>
          <cell r="W1788" t="str">
            <v>SX</v>
          </cell>
          <cell r="X1788" t="str">
            <v>JPY</v>
          </cell>
          <cell r="Y1788">
            <v>9393000</v>
          </cell>
          <cell r="Z1788">
            <v>1</v>
          </cell>
          <cell r="AA1788">
            <v>9393000</v>
          </cell>
          <cell r="AB1788">
            <v>6.54E-2</v>
          </cell>
          <cell r="AC1788">
            <v>614302.19999999995</v>
          </cell>
          <cell r="AD1788">
            <v>73716.263999999996</v>
          </cell>
          <cell r="AE1788">
            <v>0.12</v>
          </cell>
          <cell r="AF1788">
            <v>44664</v>
          </cell>
          <cell r="AG1788" t="str">
            <v>DDP SZ</v>
          </cell>
          <cell r="AK1788">
            <v>0.1</v>
          </cell>
          <cell r="AL1788">
            <v>939300</v>
          </cell>
          <cell r="AM1788">
            <v>44672</v>
          </cell>
          <cell r="AN1788" t="str">
            <v>Yes</v>
          </cell>
          <cell r="AO1788">
            <v>0.9</v>
          </cell>
          <cell r="AP1788">
            <v>8453700</v>
          </cell>
          <cell r="AQ1788">
            <v>44708</v>
          </cell>
          <cell r="AR1788">
            <v>44708</v>
          </cell>
          <cell r="AS1788">
            <v>0</v>
          </cell>
          <cell r="AT1788">
            <v>0</v>
          </cell>
          <cell r="AX1788" t="str">
            <v>Yes</v>
          </cell>
          <cell r="AZ1788" t="str">
            <v>Y</v>
          </cell>
          <cell r="BA1788" t="str">
            <v>Yes</v>
          </cell>
        </row>
        <row r="1789">
          <cell r="A1789" t="str">
            <v>APR 22</v>
          </cell>
          <cell r="B1789">
            <v>1639</v>
          </cell>
          <cell r="C1789" t="str">
            <v>C49SZX20210097JL</v>
          </cell>
          <cell r="D1789" t="str">
            <v>金睿通</v>
          </cell>
          <cell r="E1789" t="str">
            <v>YSM20R-2</v>
          </cell>
          <cell r="F1789"/>
          <cell r="H1789"/>
          <cell r="I1789" t="str">
            <v>L-&gt;R</v>
          </cell>
          <cell r="J1789" t="str">
            <v>No</v>
          </cell>
          <cell r="K1789">
            <v>1</v>
          </cell>
          <cell r="L1789"/>
          <cell r="N1789"/>
          <cell r="O1789"/>
          <cell r="P1789"/>
          <cell r="Q1789"/>
          <cell r="R1789" t="str">
            <v>No</v>
          </cell>
          <cell r="S1789" t="str">
            <v>C49</v>
          </cell>
          <cell r="T1789" t="str">
            <v>SOUTH</v>
          </cell>
          <cell r="U1789" t="str">
            <v>深圳</v>
          </cell>
          <cell r="V1789" t="str">
            <v>SZ 深圳</v>
          </cell>
          <cell r="W1789" t="str">
            <v>JL</v>
          </cell>
          <cell r="X1789" t="str">
            <v>JPY</v>
          </cell>
          <cell r="Y1789">
            <v>11920000</v>
          </cell>
          <cell r="Z1789">
            <v>1</v>
          </cell>
          <cell r="AA1789">
            <v>11920000</v>
          </cell>
          <cell r="AB1789">
            <v>6.54E-2</v>
          </cell>
          <cell r="AC1789">
            <v>779568</v>
          </cell>
          <cell r="AD1789">
            <v>93548.160000000003</v>
          </cell>
          <cell r="AE1789">
            <v>0.12</v>
          </cell>
          <cell r="AF1789">
            <v>44285</v>
          </cell>
          <cell r="AG1789" t="str">
            <v>CIF HK</v>
          </cell>
          <cell r="AI1789"/>
          <cell r="AJ1789"/>
          <cell r="AK1789" t="str">
            <v>Agree</v>
          </cell>
          <cell r="AL1789"/>
          <cell r="AM1789">
            <v>44166</v>
          </cell>
          <cell r="AN1789" t="str">
            <v>Yes</v>
          </cell>
          <cell r="AO1789">
            <v>0.8</v>
          </cell>
          <cell r="AP1789">
            <v>9536000</v>
          </cell>
          <cell r="AQ1789"/>
          <cell r="AR1789"/>
          <cell r="AS1789">
            <v>0</v>
          </cell>
          <cell r="AT1789">
            <v>0</v>
          </cell>
          <cell r="AV1789"/>
          <cell r="AX1789"/>
          <cell r="AY1789"/>
          <cell r="AZ1789"/>
          <cell r="BA1789"/>
        </row>
        <row r="1790">
          <cell r="A1790" t="str">
            <v>APR 22</v>
          </cell>
          <cell r="B1790">
            <v>1640</v>
          </cell>
          <cell r="C1790" t="str">
            <v>C49SZX20220124JL</v>
          </cell>
          <cell r="D1790" t="str">
            <v>金睿通</v>
          </cell>
          <cell r="E1790" t="str">
            <v>YSM20R-2</v>
          </cell>
          <cell r="I1790" t="str">
            <v>L-&gt;R</v>
          </cell>
          <cell r="J1790" t="str">
            <v>No</v>
          </cell>
          <cell r="K1790">
            <v>1</v>
          </cell>
          <cell r="N1790">
            <v>44956</v>
          </cell>
          <cell r="O1790">
            <v>11116818</v>
          </cell>
          <cell r="P1790">
            <v>10500000</v>
          </cell>
          <cell r="Q1790">
            <v>44943</v>
          </cell>
          <cell r="R1790" t="str">
            <v>No</v>
          </cell>
          <cell r="S1790" t="str">
            <v>C49</v>
          </cell>
          <cell r="T1790" t="str">
            <v>SOUTH</v>
          </cell>
          <cell r="U1790" t="str">
            <v>深圳</v>
          </cell>
          <cell r="V1790" t="str">
            <v>SZ 深圳</v>
          </cell>
          <cell r="W1790" t="str">
            <v>JL</v>
          </cell>
          <cell r="X1790" t="str">
            <v>JPY</v>
          </cell>
          <cell r="Y1790">
            <v>10500000</v>
          </cell>
          <cell r="Z1790">
            <v>1</v>
          </cell>
          <cell r="AA1790">
            <v>10500000</v>
          </cell>
          <cell r="AB1790">
            <v>6.54E-2</v>
          </cell>
          <cell r="AC1790">
            <v>686700</v>
          </cell>
          <cell r="AD1790">
            <v>82404</v>
          </cell>
          <cell r="AE1790">
            <v>0.12</v>
          </cell>
          <cell r="AF1790">
            <v>44895</v>
          </cell>
          <cell r="AG1790" t="str">
            <v>CIF HK</v>
          </cell>
          <cell r="AI1790"/>
          <cell r="AK1790"/>
          <cell r="AL1790" t="str">
            <v>JPY 784,088</v>
          </cell>
          <cell r="AM1790">
            <v>44166</v>
          </cell>
          <cell r="AN1790" t="str">
            <v>Yes</v>
          </cell>
          <cell r="AO1790">
            <v>0.8</v>
          </cell>
          <cell r="AP1790">
            <v>8400000</v>
          </cell>
          <cell r="AQ1790">
            <v>44929</v>
          </cell>
          <cell r="AR1790">
            <v>44929</v>
          </cell>
          <cell r="AS1790">
            <v>0</v>
          </cell>
          <cell r="AT1790">
            <v>0</v>
          </cell>
          <cell r="AX1790" t="str">
            <v>Yes</v>
          </cell>
          <cell r="AZ1790" t="str">
            <v>Y</v>
          </cell>
          <cell r="BA1790" t="str">
            <v>Yes</v>
          </cell>
        </row>
        <row r="1791">
          <cell r="A1791" t="str">
            <v>APR 22</v>
          </cell>
          <cell r="B1791">
            <v>1641</v>
          </cell>
          <cell r="C1791" t="str">
            <v>C49SZX20220124JL</v>
          </cell>
          <cell r="D1791" t="str">
            <v>金睿通</v>
          </cell>
          <cell r="E1791" t="str">
            <v>YSM10</v>
          </cell>
          <cell r="I1791" t="str">
            <v>L-&gt;R</v>
          </cell>
          <cell r="J1791" t="str">
            <v>MVC</v>
          </cell>
          <cell r="K1791">
            <v>1</v>
          </cell>
          <cell r="N1791">
            <v>44956</v>
          </cell>
          <cell r="O1791">
            <v>11116818</v>
          </cell>
          <cell r="P1791">
            <v>6400000</v>
          </cell>
          <cell r="Q1791">
            <v>44943</v>
          </cell>
          <cell r="R1791" t="str">
            <v>No</v>
          </cell>
          <cell r="S1791" t="str">
            <v>C49</v>
          </cell>
          <cell r="T1791" t="str">
            <v>SOUTH</v>
          </cell>
          <cell r="U1791" t="str">
            <v>深圳</v>
          </cell>
          <cell r="V1791" t="str">
            <v>SZ 深圳</v>
          </cell>
          <cell r="W1791" t="str">
            <v>JL</v>
          </cell>
          <cell r="X1791" t="str">
            <v>JPY</v>
          </cell>
          <cell r="Y1791">
            <v>6400000</v>
          </cell>
          <cell r="Z1791">
            <v>1</v>
          </cell>
          <cell r="AA1791">
            <v>6400000</v>
          </cell>
          <cell r="AB1791">
            <v>6.54E-2</v>
          </cell>
          <cell r="AC1791">
            <v>418560</v>
          </cell>
          <cell r="AD1791">
            <v>50227.199999999997</v>
          </cell>
          <cell r="AE1791">
            <v>0.12</v>
          </cell>
          <cell r="AF1791">
            <v>44895</v>
          </cell>
          <cell r="AG1791" t="str">
            <v>CIF HK</v>
          </cell>
          <cell r="AI1791"/>
          <cell r="AK1791"/>
          <cell r="AL1791"/>
          <cell r="AM1791">
            <v>44166</v>
          </cell>
          <cell r="AN1791" t="str">
            <v>Yes</v>
          </cell>
          <cell r="AO1791">
            <v>0.8</v>
          </cell>
          <cell r="AP1791">
            <v>5120000</v>
          </cell>
          <cell r="AQ1791">
            <v>44929</v>
          </cell>
          <cell r="AR1791">
            <v>44929</v>
          </cell>
          <cell r="AS1791">
            <v>0</v>
          </cell>
          <cell r="AT1791">
            <v>0</v>
          </cell>
          <cell r="AX1791" t="str">
            <v>Yes</v>
          </cell>
          <cell r="AZ1791" t="str">
            <v>Y</v>
          </cell>
          <cell r="BA1791" t="str">
            <v>Yes</v>
          </cell>
        </row>
        <row r="1792">
          <cell r="A1792" t="str">
            <v>APR 22</v>
          </cell>
          <cell r="B1792">
            <v>1642</v>
          </cell>
          <cell r="C1792" t="str">
            <v>C49SZX20210097JL</v>
          </cell>
          <cell r="D1792" t="str">
            <v>金睿通</v>
          </cell>
          <cell r="E1792" t="str">
            <v>YSM10</v>
          </cell>
          <cell r="F1792"/>
          <cell r="H1792"/>
          <cell r="I1792" t="str">
            <v>L-&gt;R</v>
          </cell>
          <cell r="J1792" t="str">
            <v>MVC</v>
          </cell>
          <cell r="K1792">
            <v>1</v>
          </cell>
          <cell r="L1792"/>
          <cell r="N1792"/>
          <cell r="O1792"/>
          <cell r="P1792"/>
          <cell r="Q1792"/>
          <cell r="R1792" t="str">
            <v>No</v>
          </cell>
          <cell r="S1792" t="str">
            <v>C49</v>
          </cell>
          <cell r="T1792" t="str">
            <v>SOUTH</v>
          </cell>
          <cell r="U1792" t="str">
            <v>深圳</v>
          </cell>
          <cell r="V1792" t="str">
            <v>SZ 深圳</v>
          </cell>
          <cell r="W1792" t="str">
            <v>JL</v>
          </cell>
          <cell r="X1792" t="str">
            <v>JPY</v>
          </cell>
          <cell r="Y1792">
            <v>7920000</v>
          </cell>
          <cell r="Z1792">
            <v>1</v>
          </cell>
          <cell r="AA1792">
            <v>7920000</v>
          </cell>
          <cell r="AB1792">
            <v>6.54E-2</v>
          </cell>
          <cell r="AC1792">
            <v>517968</v>
          </cell>
          <cell r="AD1792">
            <v>62156.159999999996</v>
          </cell>
          <cell r="AE1792">
            <v>0.12</v>
          </cell>
          <cell r="AF1792">
            <v>44285</v>
          </cell>
          <cell r="AG1792" t="str">
            <v>CIF HK</v>
          </cell>
          <cell r="AI1792"/>
          <cell r="AJ1792"/>
          <cell r="AK1792"/>
          <cell r="AL1792"/>
          <cell r="AM1792">
            <v>44166</v>
          </cell>
          <cell r="AN1792" t="str">
            <v>Yes</v>
          </cell>
          <cell r="AO1792">
            <v>0.8</v>
          </cell>
          <cell r="AP1792">
            <v>6336000</v>
          </cell>
          <cell r="AQ1792"/>
          <cell r="AR1792"/>
          <cell r="AS1792">
            <v>0</v>
          </cell>
          <cell r="AT1792">
            <v>0</v>
          </cell>
          <cell r="AV1792"/>
          <cell r="AX1792"/>
          <cell r="AY1792"/>
          <cell r="AZ1792"/>
          <cell r="BA1792"/>
        </row>
        <row r="1793">
          <cell r="A1793" t="str">
            <v>APR 22</v>
          </cell>
          <cell r="B1793">
            <v>1643</v>
          </cell>
          <cell r="C1793" t="str">
            <v>C49SZX20220046JL</v>
          </cell>
          <cell r="D1793" t="str">
            <v>快宇</v>
          </cell>
          <cell r="E1793" t="str">
            <v>YSM20R-2</v>
          </cell>
          <cell r="I1793" t="str">
            <v>L-&gt;R</v>
          </cell>
          <cell r="J1793" t="str">
            <v>No</v>
          </cell>
          <cell r="K1793">
            <v>1</v>
          </cell>
          <cell r="N1793">
            <v>44726</v>
          </cell>
          <cell r="O1793">
            <v>11116770</v>
          </cell>
          <cell r="P1793">
            <v>11300000</v>
          </cell>
          <cell r="Q1793">
            <v>44729</v>
          </cell>
          <cell r="R1793" t="str">
            <v>No</v>
          </cell>
          <cell r="S1793" t="str">
            <v>C49</v>
          </cell>
          <cell r="T1793" t="str">
            <v>SOUTH</v>
          </cell>
          <cell r="U1793" t="str">
            <v>深圳</v>
          </cell>
          <cell r="V1793" t="str">
            <v>SZ 深圳</v>
          </cell>
          <cell r="W1793" t="str">
            <v>JL</v>
          </cell>
          <cell r="X1793" t="str">
            <v>JPY</v>
          </cell>
          <cell r="Y1793">
            <v>11300000</v>
          </cell>
          <cell r="Z1793">
            <v>1</v>
          </cell>
          <cell r="AA1793">
            <v>11300000</v>
          </cell>
          <cell r="AB1793">
            <v>6.54E-2</v>
          </cell>
          <cell r="AC1793">
            <v>739020</v>
          </cell>
          <cell r="AD1793">
            <v>88682.4</v>
          </cell>
          <cell r="AE1793">
            <v>0.12</v>
          </cell>
          <cell r="AF1793">
            <v>44669</v>
          </cell>
          <cell r="AG1793" t="str">
            <v>DAP SZ</v>
          </cell>
          <cell r="AK1793">
            <v>0.1</v>
          </cell>
          <cell r="AL1793">
            <v>1130000</v>
          </cell>
          <cell r="AM1793">
            <v>44697</v>
          </cell>
          <cell r="AN1793" t="str">
            <v>Yes</v>
          </cell>
          <cell r="AO1793">
            <v>0.9</v>
          </cell>
          <cell r="AP1793">
            <v>10170000</v>
          </cell>
          <cell r="AQ1793">
            <v>44721</v>
          </cell>
          <cell r="AR1793">
            <v>44721</v>
          </cell>
          <cell r="AS1793">
            <v>0</v>
          </cell>
          <cell r="AT1793">
            <v>0</v>
          </cell>
          <cell r="AX1793" t="str">
            <v>Yes</v>
          </cell>
          <cell r="AZ1793" t="str">
            <v>Y</v>
          </cell>
          <cell r="BA1793" t="str">
            <v>Yes</v>
          </cell>
        </row>
        <row r="1794">
          <cell r="A1794" t="str">
            <v>APR 22</v>
          </cell>
          <cell r="B1794">
            <v>1644</v>
          </cell>
          <cell r="C1794" t="str">
            <v>C49SZX20220046JL</v>
          </cell>
          <cell r="D1794" t="str">
            <v>快宇</v>
          </cell>
          <cell r="E1794" t="str">
            <v>YSM20R-2</v>
          </cell>
          <cell r="I1794" t="str">
            <v>L-&gt;R</v>
          </cell>
          <cell r="J1794" t="str">
            <v>No</v>
          </cell>
          <cell r="K1794">
            <v>1</v>
          </cell>
          <cell r="N1794">
            <v>44785</v>
          </cell>
          <cell r="O1794">
            <v>11116795</v>
          </cell>
          <cell r="P1794">
            <v>11300000</v>
          </cell>
          <cell r="Q1794">
            <v>44790</v>
          </cell>
          <cell r="R1794" t="str">
            <v>No</v>
          </cell>
          <cell r="S1794" t="str">
            <v>C49</v>
          </cell>
          <cell r="T1794" t="str">
            <v>SOUTH</v>
          </cell>
          <cell r="U1794" t="str">
            <v>深圳</v>
          </cell>
          <cell r="V1794" t="str">
            <v>SZ 深圳</v>
          </cell>
          <cell r="W1794" t="str">
            <v>JL</v>
          </cell>
          <cell r="X1794" t="str">
            <v>JPY</v>
          </cell>
          <cell r="Y1794">
            <v>11300000</v>
          </cell>
          <cell r="Z1794">
            <v>1</v>
          </cell>
          <cell r="AA1794">
            <v>11300000</v>
          </cell>
          <cell r="AB1794">
            <v>6.54E-2</v>
          </cell>
          <cell r="AC1794">
            <v>739020</v>
          </cell>
          <cell r="AD1794">
            <v>88682.4</v>
          </cell>
          <cell r="AE1794">
            <v>0.12</v>
          </cell>
          <cell r="AF1794">
            <v>44669</v>
          </cell>
          <cell r="AG1794" t="str">
            <v>DAP SZ</v>
          </cell>
          <cell r="AK1794">
            <v>0.1</v>
          </cell>
          <cell r="AL1794">
            <v>1130000</v>
          </cell>
          <cell r="AM1794">
            <v>44697</v>
          </cell>
          <cell r="AN1794" t="str">
            <v>Yes</v>
          </cell>
          <cell r="AO1794">
            <v>0.9</v>
          </cell>
          <cell r="AP1794">
            <v>10170000</v>
          </cell>
          <cell r="AQ1794">
            <v>44783</v>
          </cell>
          <cell r="AR1794">
            <v>44783</v>
          </cell>
          <cell r="AS1794">
            <v>0</v>
          </cell>
          <cell r="AT1794">
            <v>0</v>
          </cell>
          <cell r="AX1794" t="str">
            <v>Yes</v>
          </cell>
          <cell r="AZ1794" t="str">
            <v>Y</v>
          </cell>
          <cell r="BA1794" t="str">
            <v>Yes</v>
          </cell>
        </row>
        <row r="1795">
          <cell r="A1795" t="str">
            <v>APR 22</v>
          </cell>
          <cell r="B1795">
            <v>1645</v>
          </cell>
          <cell r="C1795" t="str">
            <v>C49SZX20220046JL</v>
          </cell>
          <cell r="D1795" t="str">
            <v>快宇</v>
          </cell>
          <cell r="E1795" t="str">
            <v>YSM10</v>
          </cell>
          <cell r="I1795" t="str">
            <v>L-&gt;R</v>
          </cell>
          <cell r="J1795" t="str">
            <v>MVC</v>
          </cell>
          <cell r="K1795">
            <v>1</v>
          </cell>
          <cell r="N1795">
            <v>44726</v>
          </cell>
          <cell r="O1795">
            <v>11116770</v>
          </cell>
          <cell r="P1795">
            <v>7000000</v>
          </cell>
          <cell r="Q1795">
            <v>44729</v>
          </cell>
          <cell r="R1795" t="str">
            <v>No</v>
          </cell>
          <cell r="S1795" t="str">
            <v>C49</v>
          </cell>
          <cell r="T1795" t="str">
            <v>SOUTH</v>
          </cell>
          <cell r="U1795" t="str">
            <v>深圳</v>
          </cell>
          <cell r="V1795" t="str">
            <v>SZ 深圳</v>
          </cell>
          <cell r="W1795" t="str">
            <v>JL</v>
          </cell>
          <cell r="X1795" t="str">
            <v>JPY</v>
          </cell>
          <cell r="Y1795">
            <v>7000000</v>
          </cell>
          <cell r="Z1795">
            <v>1</v>
          </cell>
          <cell r="AA1795">
            <v>7000000</v>
          </cell>
          <cell r="AB1795">
            <v>6.54E-2</v>
          </cell>
          <cell r="AC1795">
            <v>457800</v>
          </cell>
          <cell r="AD1795">
            <v>54936</v>
          </cell>
          <cell r="AE1795">
            <v>0.12</v>
          </cell>
          <cell r="AF1795">
            <v>44669</v>
          </cell>
          <cell r="AG1795" t="str">
            <v>DAP SZ</v>
          </cell>
          <cell r="AK1795">
            <v>0.1</v>
          </cell>
          <cell r="AL1795">
            <v>700000</v>
          </cell>
          <cell r="AM1795">
            <v>44697</v>
          </cell>
          <cell r="AN1795" t="str">
            <v>Yes</v>
          </cell>
          <cell r="AO1795">
            <v>0.9</v>
          </cell>
          <cell r="AP1795">
            <v>6300000</v>
          </cell>
          <cell r="AQ1795">
            <v>44783</v>
          </cell>
          <cell r="AR1795">
            <v>44783</v>
          </cell>
          <cell r="AS1795">
            <v>0</v>
          </cell>
          <cell r="AT1795">
            <v>0</v>
          </cell>
          <cell r="AX1795" t="str">
            <v>Yes</v>
          </cell>
          <cell r="AZ1795" t="str">
            <v>Y</v>
          </cell>
          <cell r="BA1795" t="str">
            <v>Yes</v>
          </cell>
        </row>
        <row r="1796">
          <cell r="A1796" t="str">
            <v>APR 22</v>
          </cell>
          <cell r="B1796">
            <v>1646</v>
          </cell>
          <cell r="C1796" t="str">
            <v>C49SZX20220046JL</v>
          </cell>
          <cell r="D1796" t="str">
            <v>快宇</v>
          </cell>
          <cell r="E1796" t="str">
            <v>YSM10</v>
          </cell>
          <cell r="I1796" t="str">
            <v>L-&gt;R</v>
          </cell>
          <cell r="J1796" t="str">
            <v>MVC</v>
          </cell>
          <cell r="K1796">
            <v>1</v>
          </cell>
          <cell r="N1796">
            <v>44785</v>
          </cell>
          <cell r="O1796">
            <v>11116795</v>
          </cell>
          <cell r="P1796">
            <v>7000000</v>
          </cell>
          <cell r="Q1796">
            <v>44790</v>
          </cell>
          <cell r="R1796" t="str">
            <v>No</v>
          </cell>
          <cell r="S1796" t="str">
            <v>C49</v>
          </cell>
          <cell r="T1796" t="str">
            <v>SOUTH</v>
          </cell>
          <cell r="U1796" t="str">
            <v>深圳</v>
          </cell>
          <cell r="V1796" t="str">
            <v>SZ 深圳</v>
          </cell>
          <cell r="W1796" t="str">
            <v>JL</v>
          </cell>
          <cell r="X1796" t="str">
            <v>JPY</v>
          </cell>
          <cell r="Y1796">
            <v>7000000</v>
          </cell>
          <cell r="Z1796">
            <v>1</v>
          </cell>
          <cell r="AA1796">
            <v>7000000</v>
          </cell>
          <cell r="AB1796">
            <v>6.54E-2</v>
          </cell>
          <cell r="AC1796">
            <v>457800</v>
          </cell>
          <cell r="AD1796">
            <v>54936</v>
          </cell>
          <cell r="AE1796">
            <v>0.12</v>
          </cell>
          <cell r="AF1796">
            <v>44669</v>
          </cell>
          <cell r="AG1796" t="str">
            <v>DAP SZ</v>
          </cell>
          <cell r="AK1796">
            <v>0.1</v>
          </cell>
          <cell r="AL1796">
            <v>700000</v>
          </cell>
          <cell r="AM1796">
            <v>44697</v>
          </cell>
          <cell r="AN1796" t="str">
            <v>Yes</v>
          </cell>
          <cell r="AO1796">
            <v>0.9</v>
          </cell>
          <cell r="AP1796">
            <v>6300000</v>
          </cell>
          <cell r="AQ1796">
            <v>44721</v>
          </cell>
          <cell r="AR1796">
            <v>44721</v>
          </cell>
          <cell r="AS1796">
            <v>0</v>
          </cell>
          <cell r="AT1796">
            <v>0</v>
          </cell>
          <cell r="AX1796" t="str">
            <v>Yes</v>
          </cell>
          <cell r="AZ1796" t="str">
            <v>Y</v>
          </cell>
          <cell r="BA1796" t="str">
            <v>Yes</v>
          </cell>
        </row>
        <row r="1797">
          <cell r="A1797" t="str">
            <v>APR 22</v>
          </cell>
          <cell r="B1797">
            <v>1647</v>
          </cell>
          <cell r="C1797" t="str">
            <v>C49SZX20220047JL</v>
          </cell>
          <cell r="D1797" t="str">
            <v>快宇</v>
          </cell>
          <cell r="E1797" t="str">
            <v>YSM20R-2</v>
          </cell>
          <cell r="F1797"/>
          <cell r="H1797"/>
          <cell r="I1797" t="str">
            <v>L-&gt;R</v>
          </cell>
          <cell r="J1797" t="str">
            <v>No</v>
          </cell>
          <cell r="K1797">
            <v>1</v>
          </cell>
          <cell r="L1797"/>
          <cell r="N1797"/>
          <cell r="O1797"/>
          <cell r="P1797"/>
          <cell r="Q1797"/>
          <cell r="R1797" t="str">
            <v>No</v>
          </cell>
          <cell r="S1797" t="str">
            <v>C49</v>
          </cell>
          <cell r="T1797" t="str">
            <v>SOUTH</v>
          </cell>
          <cell r="U1797" t="str">
            <v>深圳</v>
          </cell>
          <cell r="V1797" t="str">
            <v>SZ 深圳</v>
          </cell>
          <cell r="W1797" t="str">
            <v>JL</v>
          </cell>
          <cell r="X1797" t="str">
            <v>JPY</v>
          </cell>
          <cell r="Y1797">
            <v>13000000</v>
          </cell>
          <cell r="Z1797">
            <v>1</v>
          </cell>
          <cell r="AA1797">
            <v>13000000</v>
          </cell>
          <cell r="AB1797">
            <v>6.54E-2</v>
          </cell>
          <cell r="AC1797">
            <v>850200</v>
          </cell>
          <cell r="AD1797">
            <v>102024</v>
          </cell>
          <cell r="AE1797">
            <v>0.12</v>
          </cell>
          <cell r="AF1797">
            <v>44669</v>
          </cell>
          <cell r="AG1797" t="str">
            <v>DAP SZ</v>
          </cell>
          <cell r="AI1797"/>
          <cell r="AJ1797"/>
          <cell r="AK1797">
            <v>0.2</v>
          </cell>
          <cell r="AL1797">
            <v>2600000</v>
          </cell>
          <cell r="AM1797"/>
          <cell r="AN1797" t="str">
            <v>No</v>
          </cell>
          <cell r="AO1797">
            <v>0.8</v>
          </cell>
          <cell r="AP1797">
            <v>10400000</v>
          </cell>
          <cell r="AQ1797"/>
          <cell r="AR1797"/>
          <cell r="AS1797">
            <v>0</v>
          </cell>
          <cell r="AT1797">
            <v>0</v>
          </cell>
          <cell r="AV1797"/>
          <cell r="AX1797" t="str">
            <v>Cancel</v>
          </cell>
          <cell r="AY1797"/>
          <cell r="AZ1797"/>
          <cell r="BA1797" t="str">
            <v>Cancel</v>
          </cell>
          <cell r="BB1797" t="str">
            <v>2023-3-31Ken邮件通知</v>
          </cell>
        </row>
        <row r="1798">
          <cell r="A1798" t="str">
            <v>APR 22</v>
          </cell>
          <cell r="B1798">
            <v>1648</v>
          </cell>
          <cell r="C1798" t="str">
            <v>C49SZX20220047JL</v>
          </cell>
          <cell r="D1798" t="str">
            <v>快宇</v>
          </cell>
          <cell r="E1798" t="str">
            <v>YSM20R-2</v>
          </cell>
          <cell r="F1798"/>
          <cell r="H1798"/>
          <cell r="I1798" t="str">
            <v>L-&gt;R</v>
          </cell>
          <cell r="J1798" t="str">
            <v>No</v>
          </cell>
          <cell r="K1798">
            <v>1</v>
          </cell>
          <cell r="L1798"/>
          <cell r="N1798"/>
          <cell r="O1798"/>
          <cell r="P1798"/>
          <cell r="Q1798"/>
          <cell r="R1798" t="str">
            <v>No</v>
          </cell>
          <cell r="S1798" t="str">
            <v>C49</v>
          </cell>
          <cell r="T1798" t="str">
            <v>SOUTH</v>
          </cell>
          <cell r="U1798" t="str">
            <v>深圳</v>
          </cell>
          <cell r="V1798" t="str">
            <v>SZ 深圳</v>
          </cell>
          <cell r="W1798" t="str">
            <v>JL</v>
          </cell>
          <cell r="X1798" t="str">
            <v>JPY</v>
          </cell>
          <cell r="Y1798">
            <v>13000000</v>
          </cell>
          <cell r="Z1798">
            <v>1</v>
          </cell>
          <cell r="AA1798">
            <v>13000000</v>
          </cell>
          <cell r="AB1798">
            <v>6.54E-2</v>
          </cell>
          <cell r="AC1798">
            <v>850200</v>
          </cell>
          <cell r="AD1798">
            <v>102024</v>
          </cell>
          <cell r="AE1798">
            <v>0.12</v>
          </cell>
          <cell r="AF1798">
            <v>44669</v>
          </cell>
          <cell r="AG1798" t="str">
            <v>DAP SZ</v>
          </cell>
          <cell r="AI1798"/>
          <cell r="AJ1798"/>
          <cell r="AK1798">
            <v>0.2</v>
          </cell>
          <cell r="AL1798">
            <v>2600000</v>
          </cell>
          <cell r="AM1798"/>
          <cell r="AN1798" t="str">
            <v>No</v>
          </cell>
          <cell r="AO1798">
            <v>0.8</v>
          </cell>
          <cell r="AP1798">
            <v>10400000</v>
          </cell>
          <cell r="AQ1798"/>
          <cell r="AR1798"/>
          <cell r="AS1798">
            <v>0</v>
          </cell>
          <cell r="AT1798">
            <v>0</v>
          </cell>
          <cell r="AV1798"/>
          <cell r="AX1798" t="str">
            <v>Cancel</v>
          </cell>
          <cell r="AY1798"/>
          <cell r="AZ1798"/>
          <cell r="BA1798" t="str">
            <v>Cancel</v>
          </cell>
          <cell r="BB1798" t="str">
            <v>2023-3-31Ken邮件通知</v>
          </cell>
        </row>
        <row r="1799">
          <cell r="A1799" t="str">
            <v>APR 22</v>
          </cell>
          <cell r="B1799">
            <v>1649</v>
          </cell>
          <cell r="C1799" t="str">
            <v>C49SZX20220047JL</v>
          </cell>
          <cell r="D1799" t="str">
            <v>快宇</v>
          </cell>
          <cell r="E1799" t="str">
            <v>YSM10</v>
          </cell>
          <cell r="F1799"/>
          <cell r="H1799"/>
          <cell r="I1799" t="str">
            <v>L-&gt;R</v>
          </cell>
          <cell r="J1799" t="str">
            <v>MVC</v>
          </cell>
          <cell r="K1799">
            <v>1</v>
          </cell>
          <cell r="L1799"/>
          <cell r="N1799"/>
          <cell r="O1799"/>
          <cell r="P1799"/>
          <cell r="Q1799"/>
          <cell r="R1799" t="str">
            <v>No</v>
          </cell>
          <cell r="S1799" t="str">
            <v>C49</v>
          </cell>
          <cell r="T1799" t="str">
            <v>SOUTH</v>
          </cell>
          <cell r="U1799" t="str">
            <v>深圳</v>
          </cell>
          <cell r="V1799" t="str">
            <v>SZ 深圳</v>
          </cell>
          <cell r="W1799" t="str">
            <v>JL</v>
          </cell>
          <cell r="X1799" t="str">
            <v>JPY</v>
          </cell>
          <cell r="Y1799">
            <v>8300000</v>
          </cell>
          <cell r="Z1799">
            <v>1</v>
          </cell>
          <cell r="AA1799">
            <v>8300000</v>
          </cell>
          <cell r="AB1799">
            <v>6.54E-2</v>
          </cell>
          <cell r="AC1799">
            <v>542820</v>
          </cell>
          <cell r="AD1799">
            <v>65138.399999999994</v>
          </cell>
          <cell r="AE1799">
            <v>0.12</v>
          </cell>
          <cell r="AF1799">
            <v>44669</v>
          </cell>
          <cell r="AG1799" t="str">
            <v>DAP SZ</v>
          </cell>
          <cell r="AI1799"/>
          <cell r="AJ1799"/>
          <cell r="AK1799">
            <v>0.2</v>
          </cell>
          <cell r="AL1799">
            <v>1660000</v>
          </cell>
          <cell r="AM1799"/>
          <cell r="AN1799" t="str">
            <v>No</v>
          </cell>
          <cell r="AO1799">
            <v>0.8</v>
          </cell>
          <cell r="AP1799">
            <v>6640000</v>
          </cell>
          <cell r="AQ1799"/>
          <cell r="AR1799"/>
          <cell r="AS1799">
            <v>0</v>
          </cell>
          <cell r="AT1799">
            <v>0</v>
          </cell>
          <cell r="AV1799"/>
          <cell r="AX1799" t="str">
            <v>Cancel</v>
          </cell>
          <cell r="AY1799"/>
          <cell r="AZ1799"/>
          <cell r="BA1799" t="str">
            <v>Cancel</v>
          </cell>
          <cell r="BB1799" t="str">
            <v>2023-3-31Ken邮件通知</v>
          </cell>
        </row>
        <row r="1800">
          <cell r="A1800" t="str">
            <v>APR 22</v>
          </cell>
          <cell r="B1800">
            <v>1650</v>
          </cell>
          <cell r="C1800" t="str">
            <v>C49SZX20220047JL</v>
          </cell>
          <cell r="D1800" t="str">
            <v>快宇</v>
          </cell>
          <cell r="E1800" t="str">
            <v>YSM10</v>
          </cell>
          <cell r="F1800"/>
          <cell r="H1800"/>
          <cell r="I1800" t="str">
            <v>L-&gt;R</v>
          </cell>
          <cell r="J1800" t="str">
            <v>MVC</v>
          </cell>
          <cell r="K1800">
            <v>1</v>
          </cell>
          <cell r="L1800"/>
          <cell r="N1800"/>
          <cell r="O1800"/>
          <cell r="P1800"/>
          <cell r="Q1800"/>
          <cell r="R1800" t="str">
            <v>No</v>
          </cell>
          <cell r="S1800" t="str">
            <v>C49</v>
          </cell>
          <cell r="T1800" t="str">
            <v>SOUTH</v>
          </cell>
          <cell r="U1800" t="str">
            <v>深圳</v>
          </cell>
          <cell r="V1800" t="str">
            <v>SZ 深圳</v>
          </cell>
          <cell r="W1800" t="str">
            <v>JL</v>
          </cell>
          <cell r="X1800" t="str">
            <v>JPY</v>
          </cell>
          <cell r="Y1800">
            <v>8300000</v>
          </cell>
          <cell r="Z1800">
            <v>1</v>
          </cell>
          <cell r="AA1800">
            <v>8300000</v>
          </cell>
          <cell r="AB1800">
            <v>6.54E-2</v>
          </cell>
          <cell r="AC1800">
            <v>542820</v>
          </cell>
          <cell r="AD1800">
            <v>65138.399999999994</v>
          </cell>
          <cell r="AE1800">
            <v>0.12</v>
          </cell>
          <cell r="AF1800">
            <v>44669</v>
          </cell>
          <cell r="AG1800" t="str">
            <v>DAP SZ</v>
          </cell>
          <cell r="AI1800"/>
          <cell r="AJ1800"/>
          <cell r="AK1800">
            <v>0.2</v>
          </cell>
          <cell r="AL1800">
            <v>1660000</v>
          </cell>
          <cell r="AM1800"/>
          <cell r="AN1800" t="str">
            <v>No</v>
          </cell>
          <cell r="AO1800">
            <v>0.8</v>
          </cell>
          <cell r="AP1800">
            <v>6640000</v>
          </cell>
          <cell r="AQ1800"/>
          <cell r="AR1800"/>
          <cell r="AS1800">
            <v>0</v>
          </cell>
          <cell r="AT1800">
            <v>0</v>
          </cell>
          <cell r="AV1800"/>
          <cell r="AX1800" t="str">
            <v>Cancel</v>
          </cell>
          <cell r="AY1800"/>
          <cell r="AZ1800"/>
          <cell r="BA1800" t="str">
            <v>Cancel</v>
          </cell>
          <cell r="BB1800" t="str">
            <v>2023-3-31Ken邮件通知</v>
          </cell>
        </row>
        <row r="1801">
          <cell r="A1801" t="str">
            <v>APR 22</v>
          </cell>
          <cell r="B1801">
            <v>1651</v>
          </cell>
          <cell r="C1801" t="str">
            <v>C49SZX20220048SX</v>
          </cell>
          <cell r="D1801" t="str">
            <v>志华鑫</v>
          </cell>
          <cell r="E1801" t="str">
            <v>YSM10</v>
          </cell>
          <cell r="I1801" t="str">
            <v>R-&gt;L</v>
          </cell>
          <cell r="J1801" t="str">
            <v>MVC</v>
          </cell>
          <cell r="K1801">
            <v>1</v>
          </cell>
          <cell r="N1801">
            <v>44714</v>
          </cell>
          <cell r="O1801">
            <v>11100539</v>
          </cell>
          <cell r="P1801">
            <v>490000</v>
          </cell>
          <cell r="Q1801">
            <v>44734</v>
          </cell>
          <cell r="R1801" t="str">
            <v>No</v>
          </cell>
          <cell r="S1801" t="str">
            <v>C49</v>
          </cell>
          <cell r="T1801" t="str">
            <v>SOUTH</v>
          </cell>
          <cell r="U1801" t="str">
            <v>深圳</v>
          </cell>
          <cell r="V1801" t="str">
            <v>SZ 深圳</v>
          </cell>
          <cell r="W1801" t="str">
            <v>SX</v>
          </cell>
          <cell r="X1801" t="str">
            <v>RMB</v>
          </cell>
          <cell r="Y1801">
            <v>490000</v>
          </cell>
          <cell r="Z1801">
            <v>1.1299999999999999</v>
          </cell>
          <cell r="AA1801">
            <v>490000</v>
          </cell>
          <cell r="AB1801">
            <v>1.22</v>
          </cell>
          <cell r="AC1801">
            <v>529026.54867256642</v>
          </cell>
          <cell r="AD1801">
            <v>63483.185840707971</v>
          </cell>
          <cell r="AE1801">
            <v>0.12</v>
          </cell>
          <cell r="AF1801">
            <v>44671</v>
          </cell>
          <cell r="AG1801" t="str">
            <v>DDP SZ</v>
          </cell>
          <cell r="AK1801">
            <v>0.1</v>
          </cell>
          <cell r="AL1801">
            <v>50000</v>
          </cell>
          <cell r="AM1801">
            <v>44677</v>
          </cell>
          <cell r="AN1801" t="str">
            <v>Yes</v>
          </cell>
          <cell r="AO1801">
            <v>0.9</v>
          </cell>
          <cell r="AP1801">
            <v>441000</v>
          </cell>
          <cell r="AQ1801">
            <v>44711</v>
          </cell>
          <cell r="AR1801">
            <v>44711</v>
          </cell>
          <cell r="AS1801">
            <v>0</v>
          </cell>
          <cell r="AT1801">
            <v>0</v>
          </cell>
          <cell r="AX1801" t="str">
            <v>Yes</v>
          </cell>
          <cell r="AZ1801" t="str">
            <v>Y</v>
          </cell>
          <cell r="BA1801" t="str">
            <v>Yes</v>
          </cell>
        </row>
        <row r="1802">
          <cell r="A1802" t="str">
            <v>APR 22</v>
          </cell>
          <cell r="B1802">
            <v>1652</v>
          </cell>
          <cell r="C1802" t="str">
            <v>C49SZX20220049JY</v>
          </cell>
          <cell r="D1802" t="str">
            <v>辉拓</v>
          </cell>
          <cell r="E1802" t="str">
            <v>YSM20R-2</v>
          </cell>
          <cell r="I1802" t="str">
            <v>L-&gt;R</v>
          </cell>
          <cell r="J1802" t="str">
            <v>MVC</v>
          </cell>
          <cell r="K1802">
            <v>1</v>
          </cell>
          <cell r="R1802" t="str">
            <v>No</v>
          </cell>
          <cell r="S1802" t="str">
            <v>C49</v>
          </cell>
          <cell r="T1802" t="str">
            <v>SOUTH</v>
          </cell>
          <cell r="U1802" t="str">
            <v>深圳</v>
          </cell>
          <cell r="V1802" t="str">
            <v>SZ 深圳</v>
          </cell>
          <cell r="W1802" t="str">
            <v>JY</v>
          </cell>
          <cell r="X1802" t="str">
            <v>JPY</v>
          </cell>
          <cell r="Y1802">
            <v>13900000</v>
          </cell>
          <cell r="Z1802">
            <v>1</v>
          </cell>
          <cell r="AA1802">
            <v>13900000</v>
          </cell>
          <cell r="AB1802">
            <v>6.54E-2</v>
          </cell>
          <cell r="AC1802">
            <v>909060</v>
          </cell>
          <cell r="AD1802">
            <v>109087.2</v>
          </cell>
          <cell r="AE1802">
            <v>0.12</v>
          </cell>
          <cell r="AF1802">
            <v>44672</v>
          </cell>
          <cell r="AG1802" t="str">
            <v>CIF HK</v>
          </cell>
          <cell r="AK1802">
            <v>0.1</v>
          </cell>
          <cell r="AL1802">
            <v>1390000</v>
          </cell>
          <cell r="AM1802">
            <v>44677</v>
          </cell>
          <cell r="AN1802" t="str">
            <v>Yes</v>
          </cell>
          <cell r="AO1802">
            <v>0.9</v>
          </cell>
          <cell r="AP1802">
            <v>12510000</v>
          </cell>
          <cell r="AS1802">
            <v>0</v>
          </cell>
          <cell r="AT1802">
            <v>0</v>
          </cell>
        </row>
        <row r="1803">
          <cell r="A1803" t="str">
            <v>APR 22</v>
          </cell>
          <cell r="B1803">
            <v>1653</v>
          </cell>
          <cell r="C1803" t="str">
            <v>C49SZX20220049JY</v>
          </cell>
          <cell r="D1803" t="str">
            <v>辉拓</v>
          </cell>
          <cell r="E1803" t="str">
            <v>YSM20R-2</v>
          </cell>
          <cell r="I1803" t="str">
            <v>L-&gt;R</v>
          </cell>
          <cell r="J1803" t="str">
            <v>No</v>
          </cell>
          <cell r="K1803">
            <v>1</v>
          </cell>
          <cell r="R1803" t="str">
            <v>No</v>
          </cell>
          <cell r="S1803" t="str">
            <v>C49</v>
          </cell>
          <cell r="T1803" t="str">
            <v>SOUTH</v>
          </cell>
          <cell r="U1803" t="str">
            <v>深圳</v>
          </cell>
          <cell r="V1803" t="str">
            <v>SZ 深圳</v>
          </cell>
          <cell r="W1803" t="str">
            <v>JY</v>
          </cell>
          <cell r="X1803" t="str">
            <v>JPY</v>
          </cell>
          <cell r="Y1803">
            <v>13900000</v>
          </cell>
          <cell r="Z1803">
            <v>1</v>
          </cell>
          <cell r="AA1803">
            <v>13900000</v>
          </cell>
          <cell r="AB1803">
            <v>6.54E-2</v>
          </cell>
          <cell r="AC1803">
            <v>909060</v>
          </cell>
          <cell r="AD1803">
            <v>109087.2</v>
          </cell>
          <cell r="AE1803">
            <v>0.12</v>
          </cell>
          <cell r="AF1803">
            <v>44672</v>
          </cell>
          <cell r="AG1803" t="str">
            <v>CIF HK</v>
          </cell>
          <cell r="AK1803">
            <v>0.1</v>
          </cell>
          <cell r="AL1803">
            <v>1390000</v>
          </cell>
          <cell r="AM1803">
            <v>44677</v>
          </cell>
          <cell r="AN1803" t="str">
            <v>Yes</v>
          </cell>
          <cell r="AO1803">
            <v>0.9</v>
          </cell>
          <cell r="AP1803">
            <v>12510000</v>
          </cell>
          <cell r="AS1803">
            <v>0</v>
          </cell>
          <cell r="AT1803">
            <v>0</v>
          </cell>
        </row>
        <row r="1804">
          <cell r="A1804" t="str">
            <v>APR 22</v>
          </cell>
          <cell r="B1804">
            <v>1654</v>
          </cell>
          <cell r="C1804" t="str">
            <v>C49SZX20220049JY</v>
          </cell>
          <cell r="D1804" t="str">
            <v>辉拓</v>
          </cell>
          <cell r="E1804" t="str">
            <v>YSM20R-2</v>
          </cell>
          <cell r="I1804" t="str">
            <v>L-&gt;R</v>
          </cell>
          <cell r="J1804" t="str">
            <v>No</v>
          </cell>
          <cell r="K1804">
            <v>1</v>
          </cell>
          <cell r="N1804">
            <v>44789</v>
          </cell>
          <cell r="O1804">
            <v>11116794</v>
          </cell>
          <cell r="P1804">
            <v>13900000</v>
          </cell>
          <cell r="Q1804">
            <v>44789</v>
          </cell>
          <cell r="R1804" t="str">
            <v>No</v>
          </cell>
          <cell r="S1804" t="str">
            <v>C49</v>
          </cell>
          <cell r="T1804" t="str">
            <v>SOUTH</v>
          </cell>
          <cell r="U1804" t="str">
            <v>深圳</v>
          </cell>
          <cell r="V1804" t="str">
            <v>SZ 深圳</v>
          </cell>
          <cell r="W1804" t="str">
            <v>JY</v>
          </cell>
          <cell r="X1804" t="str">
            <v>JPY</v>
          </cell>
          <cell r="Y1804">
            <v>13900000</v>
          </cell>
          <cell r="Z1804">
            <v>1</v>
          </cell>
          <cell r="AA1804">
            <v>13900000</v>
          </cell>
          <cell r="AB1804">
            <v>6.54E-2</v>
          </cell>
          <cell r="AC1804">
            <v>909060</v>
          </cell>
          <cell r="AD1804">
            <v>109087.2</v>
          </cell>
          <cell r="AE1804">
            <v>0.12</v>
          </cell>
          <cell r="AF1804">
            <v>44672</v>
          </cell>
          <cell r="AG1804" t="str">
            <v>CIF HK</v>
          </cell>
          <cell r="AK1804">
            <v>0.1</v>
          </cell>
          <cell r="AL1804">
            <v>1390000</v>
          </cell>
          <cell r="AM1804">
            <v>44677</v>
          </cell>
          <cell r="AN1804" t="str">
            <v>Yes</v>
          </cell>
          <cell r="AO1804">
            <v>0.9</v>
          </cell>
          <cell r="AP1804">
            <v>12510000</v>
          </cell>
          <cell r="AQ1804">
            <v>44788</v>
          </cell>
          <cell r="AR1804">
            <v>44788</v>
          </cell>
          <cell r="AS1804">
            <v>0</v>
          </cell>
          <cell r="AT1804">
            <v>0</v>
          </cell>
          <cell r="AX1804" t="str">
            <v>Yes</v>
          </cell>
          <cell r="AZ1804" t="str">
            <v>Y</v>
          </cell>
          <cell r="BA1804" t="str">
            <v>Yes</v>
          </cell>
        </row>
        <row r="1805">
          <cell r="A1805" t="str">
            <v>APR 22</v>
          </cell>
          <cell r="B1805">
            <v>1655</v>
          </cell>
          <cell r="C1805" t="str">
            <v>C49SZX20220049JY</v>
          </cell>
          <cell r="D1805" t="str">
            <v>辉拓</v>
          </cell>
          <cell r="E1805" t="str">
            <v>YSM10</v>
          </cell>
          <cell r="I1805" t="str">
            <v>L-&gt;R</v>
          </cell>
          <cell r="J1805" t="str">
            <v>MVC F&amp;R+ATS15</v>
          </cell>
          <cell r="K1805">
            <v>1</v>
          </cell>
          <cell r="N1805">
            <v>44789</v>
          </cell>
          <cell r="O1805">
            <v>11116794</v>
          </cell>
          <cell r="P1805">
            <v>9978000</v>
          </cell>
          <cell r="Q1805">
            <v>44789</v>
          </cell>
          <cell r="R1805" t="str">
            <v>No</v>
          </cell>
          <cell r="S1805" t="str">
            <v>C49</v>
          </cell>
          <cell r="T1805" t="str">
            <v>SOUTH</v>
          </cell>
          <cell r="U1805" t="str">
            <v>深圳</v>
          </cell>
          <cell r="V1805" t="str">
            <v>SZ 深圳</v>
          </cell>
          <cell r="W1805" t="str">
            <v>JY</v>
          </cell>
          <cell r="X1805" t="str">
            <v>JPY</v>
          </cell>
          <cell r="Y1805">
            <v>9978000</v>
          </cell>
          <cell r="Z1805">
            <v>1</v>
          </cell>
          <cell r="AA1805">
            <v>9978000</v>
          </cell>
          <cell r="AB1805">
            <v>6.54E-2</v>
          </cell>
          <cell r="AC1805">
            <v>652561.19999999995</v>
          </cell>
          <cell r="AD1805">
            <v>78307.343999999997</v>
          </cell>
          <cell r="AE1805">
            <v>0.12</v>
          </cell>
          <cell r="AF1805">
            <v>44672</v>
          </cell>
          <cell r="AG1805" t="str">
            <v>CIF HK</v>
          </cell>
          <cell r="AK1805">
            <v>0.1</v>
          </cell>
          <cell r="AL1805">
            <v>997800</v>
          </cell>
          <cell r="AM1805">
            <v>44677</v>
          </cell>
          <cell r="AN1805" t="str">
            <v>Yes</v>
          </cell>
          <cell r="AO1805">
            <v>0.9</v>
          </cell>
          <cell r="AP1805">
            <v>8980200</v>
          </cell>
          <cell r="AQ1805">
            <v>44788</v>
          </cell>
          <cell r="AR1805">
            <v>44788</v>
          </cell>
          <cell r="AS1805">
            <v>0</v>
          </cell>
          <cell r="AT1805">
            <v>0</v>
          </cell>
          <cell r="AX1805" t="str">
            <v>Yes</v>
          </cell>
          <cell r="AZ1805" t="str">
            <v>Y</v>
          </cell>
          <cell r="BA1805" t="str">
            <v>Yes</v>
          </cell>
        </row>
        <row r="1806">
          <cell r="A1806" t="str">
            <v>APR 22</v>
          </cell>
          <cell r="B1806">
            <v>1656</v>
          </cell>
          <cell r="C1806" t="str">
            <v>SNFPC-CG-2022-008</v>
          </cell>
          <cell r="D1806" t="str">
            <v>康佳</v>
          </cell>
          <cell r="E1806" t="str">
            <v>YSM20R-2</v>
          </cell>
          <cell r="I1806" t="str">
            <v>R-&gt;L</v>
          </cell>
          <cell r="J1806" t="str">
            <v>No</v>
          </cell>
          <cell r="K1806">
            <v>1</v>
          </cell>
          <cell r="N1806">
            <v>45159</v>
          </cell>
          <cell r="R1806" t="str">
            <v>Yes</v>
          </cell>
          <cell r="S1806" t="str">
            <v>C49</v>
          </cell>
          <cell r="T1806" t="str">
            <v>WEST</v>
          </cell>
          <cell r="U1806" t="str">
            <v>遂宁</v>
          </cell>
          <cell r="V1806" t="str">
            <v>SN遂宁</v>
          </cell>
          <cell r="W1806" t="str">
            <v>JL</v>
          </cell>
          <cell r="X1806" t="str">
            <v>RMB</v>
          </cell>
          <cell r="Y1806">
            <v>990000</v>
          </cell>
          <cell r="Z1806">
            <v>1.1299999999999999</v>
          </cell>
          <cell r="AA1806">
            <v>990000</v>
          </cell>
          <cell r="AB1806">
            <v>1.22</v>
          </cell>
          <cell r="AC1806">
            <v>1068849.5575221239</v>
          </cell>
          <cell r="AD1806">
            <v>128261.94690265486</v>
          </cell>
          <cell r="AE1806">
            <v>0.12</v>
          </cell>
          <cell r="AF1806">
            <v>44678</v>
          </cell>
          <cell r="AG1806" t="str">
            <v>DDP SN</v>
          </cell>
          <cell r="AK1806">
            <v>0.3</v>
          </cell>
          <cell r="AL1806">
            <v>297000</v>
          </cell>
          <cell r="AM1806">
            <v>44692</v>
          </cell>
          <cell r="AN1806" t="str">
            <v>Yes</v>
          </cell>
          <cell r="AO1806">
            <v>0.6</v>
          </cell>
          <cell r="AP1806">
            <v>594000</v>
          </cell>
          <cell r="AQ1806">
            <v>45148</v>
          </cell>
          <cell r="AR1806">
            <v>45148</v>
          </cell>
          <cell r="AS1806">
            <v>0.1</v>
          </cell>
          <cell r="AT1806">
            <v>99000</v>
          </cell>
        </row>
        <row r="1807">
          <cell r="A1807" t="str">
            <v>APR 22</v>
          </cell>
          <cell r="B1807">
            <v>1657</v>
          </cell>
          <cell r="C1807" t="str">
            <v>SNFPC-CG-2022-008</v>
          </cell>
          <cell r="D1807" t="str">
            <v>康佳</v>
          </cell>
          <cell r="E1807" t="str">
            <v>YSM20R-2</v>
          </cell>
          <cell r="I1807" t="str">
            <v>R-&gt;L</v>
          </cell>
          <cell r="J1807" t="str">
            <v>No</v>
          </cell>
          <cell r="K1807">
            <v>1</v>
          </cell>
          <cell r="N1807">
            <v>45159</v>
          </cell>
          <cell r="R1807" t="str">
            <v>Yes</v>
          </cell>
          <cell r="S1807" t="str">
            <v>C49</v>
          </cell>
          <cell r="T1807" t="str">
            <v>WEST</v>
          </cell>
          <cell r="U1807" t="str">
            <v>遂宁</v>
          </cell>
          <cell r="V1807" t="str">
            <v>SN遂宁</v>
          </cell>
          <cell r="W1807" t="str">
            <v>JL</v>
          </cell>
          <cell r="X1807" t="str">
            <v>RMB</v>
          </cell>
          <cell r="Y1807">
            <v>990000</v>
          </cell>
          <cell r="Z1807">
            <v>1.1299999999999999</v>
          </cell>
          <cell r="AA1807">
            <v>990000</v>
          </cell>
          <cell r="AB1807">
            <v>1.22</v>
          </cell>
          <cell r="AC1807">
            <v>1068849.5575221239</v>
          </cell>
          <cell r="AD1807">
            <v>128261.94690265486</v>
          </cell>
          <cell r="AE1807">
            <v>0.12</v>
          </cell>
          <cell r="AF1807">
            <v>44678</v>
          </cell>
          <cell r="AG1807" t="str">
            <v>DDP SN</v>
          </cell>
          <cell r="AK1807">
            <v>0.3</v>
          </cell>
          <cell r="AL1807">
            <v>297000</v>
          </cell>
          <cell r="AM1807">
            <v>44692</v>
          </cell>
          <cell r="AN1807" t="str">
            <v>Yes</v>
          </cell>
          <cell r="AO1807">
            <v>0.6</v>
          </cell>
          <cell r="AP1807">
            <v>594000</v>
          </cell>
          <cell r="AQ1807">
            <v>45148</v>
          </cell>
          <cell r="AR1807">
            <v>45148</v>
          </cell>
          <cell r="AS1807">
            <v>0.1</v>
          </cell>
          <cell r="AT1807">
            <v>99000</v>
          </cell>
        </row>
        <row r="1808">
          <cell r="A1808" t="str">
            <v>APR 22</v>
          </cell>
          <cell r="B1808">
            <v>1658</v>
          </cell>
          <cell r="C1808" t="str">
            <v>SNFPC-CG-2022-008</v>
          </cell>
          <cell r="D1808" t="str">
            <v>康佳</v>
          </cell>
          <cell r="E1808" t="str">
            <v>YSM20R-2</v>
          </cell>
          <cell r="I1808" t="str">
            <v>R-&gt;L</v>
          </cell>
          <cell r="J1808" t="str">
            <v>No</v>
          </cell>
          <cell r="K1808">
            <v>1</v>
          </cell>
          <cell r="N1808">
            <v>45159</v>
          </cell>
          <cell r="R1808" t="str">
            <v>Yes</v>
          </cell>
          <cell r="S1808" t="str">
            <v>C49</v>
          </cell>
          <cell r="T1808" t="str">
            <v>WEST</v>
          </cell>
          <cell r="U1808" t="str">
            <v>遂宁</v>
          </cell>
          <cell r="V1808" t="str">
            <v>SN遂宁</v>
          </cell>
          <cell r="W1808" t="str">
            <v>JL</v>
          </cell>
          <cell r="X1808" t="str">
            <v>RMB</v>
          </cell>
          <cell r="Y1808">
            <v>990000</v>
          </cell>
          <cell r="Z1808">
            <v>1.1299999999999999</v>
          </cell>
          <cell r="AA1808">
            <v>990000</v>
          </cell>
          <cell r="AB1808">
            <v>1.22</v>
          </cell>
          <cell r="AC1808">
            <v>1068849.5575221239</v>
          </cell>
          <cell r="AD1808">
            <v>128261.94690265486</v>
          </cell>
          <cell r="AE1808">
            <v>0.12</v>
          </cell>
          <cell r="AF1808">
            <v>44678</v>
          </cell>
          <cell r="AG1808" t="str">
            <v>DDP SN</v>
          </cell>
          <cell r="AK1808">
            <v>0.3</v>
          </cell>
          <cell r="AL1808">
            <v>297000</v>
          </cell>
          <cell r="AM1808">
            <v>44692</v>
          </cell>
          <cell r="AN1808" t="str">
            <v>Yes</v>
          </cell>
          <cell r="AO1808">
            <v>0.6</v>
          </cell>
          <cell r="AP1808">
            <v>594000</v>
          </cell>
          <cell r="AQ1808">
            <v>45148</v>
          </cell>
          <cell r="AR1808">
            <v>45148</v>
          </cell>
          <cell r="AS1808">
            <v>0.1</v>
          </cell>
          <cell r="AT1808">
            <v>99000</v>
          </cell>
        </row>
        <row r="1809">
          <cell r="A1809" t="str">
            <v>APR 22</v>
          </cell>
          <cell r="B1809">
            <v>1659</v>
          </cell>
          <cell r="C1809" t="str">
            <v>SNFPC-CG-2022-008</v>
          </cell>
          <cell r="D1809" t="str">
            <v>康佳</v>
          </cell>
          <cell r="E1809" t="str">
            <v>YSM20R-2</v>
          </cell>
          <cell r="I1809" t="str">
            <v>L-&gt;R</v>
          </cell>
          <cell r="J1809" t="str">
            <v>No</v>
          </cell>
          <cell r="K1809">
            <v>1</v>
          </cell>
          <cell r="N1809">
            <v>45159</v>
          </cell>
          <cell r="R1809" t="str">
            <v>Yes</v>
          </cell>
          <cell r="S1809" t="str">
            <v>C49</v>
          </cell>
          <cell r="T1809" t="str">
            <v>WEST</v>
          </cell>
          <cell r="U1809" t="str">
            <v>遂宁</v>
          </cell>
          <cell r="V1809" t="str">
            <v>SN遂宁</v>
          </cell>
          <cell r="W1809" t="str">
            <v>JL</v>
          </cell>
          <cell r="X1809" t="str">
            <v>RMB</v>
          </cell>
          <cell r="Y1809">
            <v>990000</v>
          </cell>
          <cell r="Z1809">
            <v>1.1299999999999999</v>
          </cell>
          <cell r="AA1809">
            <v>990000</v>
          </cell>
          <cell r="AB1809">
            <v>1.22</v>
          </cell>
          <cell r="AC1809">
            <v>1068849.5575221239</v>
          </cell>
          <cell r="AD1809">
            <v>128261.94690265486</v>
          </cell>
          <cell r="AE1809">
            <v>0.12</v>
          </cell>
          <cell r="AF1809">
            <v>44678</v>
          </cell>
          <cell r="AG1809" t="str">
            <v>DDP SN</v>
          </cell>
          <cell r="AK1809">
            <v>0.3</v>
          </cell>
          <cell r="AL1809">
            <v>297000</v>
          </cell>
          <cell r="AM1809">
            <v>44692</v>
          </cell>
          <cell r="AN1809" t="str">
            <v>Yes</v>
          </cell>
          <cell r="AO1809">
            <v>0.6</v>
          </cell>
          <cell r="AP1809">
            <v>594000</v>
          </cell>
          <cell r="AQ1809">
            <v>45148</v>
          </cell>
          <cell r="AR1809">
            <v>45148</v>
          </cell>
          <cell r="AS1809">
            <v>0.1</v>
          </cell>
          <cell r="AT1809">
            <v>99000</v>
          </cell>
        </row>
        <row r="1810">
          <cell r="A1810" t="str">
            <v>APR 22</v>
          </cell>
          <cell r="B1810">
            <v>1660</v>
          </cell>
          <cell r="C1810" t="str">
            <v>SNFPC-CG-2022-008</v>
          </cell>
          <cell r="D1810" t="str">
            <v>康佳</v>
          </cell>
          <cell r="E1810" t="str">
            <v>YSM20R-2</v>
          </cell>
          <cell r="I1810" t="str">
            <v>L-&gt;R</v>
          </cell>
          <cell r="J1810" t="str">
            <v>No</v>
          </cell>
          <cell r="K1810">
            <v>1</v>
          </cell>
          <cell r="N1810">
            <v>45159</v>
          </cell>
          <cell r="R1810" t="str">
            <v>Yes</v>
          </cell>
          <cell r="S1810" t="str">
            <v>C49</v>
          </cell>
          <cell r="T1810" t="str">
            <v>WEST</v>
          </cell>
          <cell r="U1810" t="str">
            <v>遂宁</v>
          </cell>
          <cell r="V1810" t="str">
            <v>SN遂宁</v>
          </cell>
          <cell r="W1810" t="str">
            <v>JL</v>
          </cell>
          <cell r="X1810" t="str">
            <v>RMB</v>
          </cell>
          <cell r="Y1810">
            <v>990000</v>
          </cell>
          <cell r="Z1810">
            <v>1.1299999999999999</v>
          </cell>
          <cell r="AA1810">
            <v>990000</v>
          </cell>
          <cell r="AB1810">
            <v>1.22</v>
          </cell>
          <cell r="AC1810">
            <v>1068849.5575221239</v>
          </cell>
          <cell r="AD1810">
            <v>128261.94690265486</v>
          </cell>
          <cell r="AE1810">
            <v>0.12</v>
          </cell>
          <cell r="AF1810">
            <v>44678</v>
          </cell>
          <cell r="AG1810" t="str">
            <v>DDP SN</v>
          </cell>
          <cell r="AK1810">
            <v>0.3</v>
          </cell>
          <cell r="AL1810">
            <v>297000</v>
          </cell>
          <cell r="AM1810">
            <v>44692</v>
          </cell>
          <cell r="AN1810" t="str">
            <v>Yes</v>
          </cell>
          <cell r="AO1810">
            <v>0.6</v>
          </cell>
          <cell r="AP1810">
            <v>594000</v>
          </cell>
          <cell r="AQ1810">
            <v>45148</v>
          </cell>
          <cell r="AR1810">
            <v>45148</v>
          </cell>
          <cell r="AS1810">
            <v>0.1</v>
          </cell>
          <cell r="AT1810">
            <v>99000</v>
          </cell>
        </row>
        <row r="1811">
          <cell r="A1811" t="str">
            <v>APR 22</v>
          </cell>
          <cell r="B1811">
            <v>1661</v>
          </cell>
          <cell r="C1811" t="str">
            <v>SNFPC-CG-2022-008</v>
          </cell>
          <cell r="D1811" t="str">
            <v>康佳</v>
          </cell>
          <cell r="E1811" t="str">
            <v>YSM20R-2</v>
          </cell>
          <cell r="I1811" t="str">
            <v>L-&gt;R</v>
          </cell>
          <cell r="J1811" t="str">
            <v>No</v>
          </cell>
          <cell r="K1811">
            <v>1</v>
          </cell>
          <cell r="N1811">
            <v>45159</v>
          </cell>
          <cell r="R1811" t="str">
            <v>Yes</v>
          </cell>
          <cell r="S1811" t="str">
            <v>C49</v>
          </cell>
          <cell r="T1811" t="str">
            <v>WEST</v>
          </cell>
          <cell r="U1811" t="str">
            <v>遂宁</v>
          </cell>
          <cell r="V1811" t="str">
            <v>SN遂宁</v>
          </cell>
          <cell r="W1811" t="str">
            <v>JL</v>
          </cell>
          <cell r="X1811" t="str">
            <v>RMB</v>
          </cell>
          <cell r="Y1811">
            <v>990000</v>
          </cell>
          <cell r="Z1811">
            <v>1.1299999999999999</v>
          </cell>
          <cell r="AA1811">
            <v>990000</v>
          </cell>
          <cell r="AB1811">
            <v>1.22</v>
          </cell>
          <cell r="AC1811">
            <v>1068849.5575221239</v>
          </cell>
          <cell r="AD1811">
            <v>128261.94690265486</v>
          </cell>
          <cell r="AE1811">
            <v>0.12</v>
          </cell>
          <cell r="AF1811">
            <v>44678</v>
          </cell>
          <cell r="AG1811" t="str">
            <v>DDP SN</v>
          </cell>
          <cell r="AK1811">
            <v>0.3</v>
          </cell>
          <cell r="AL1811">
            <v>297000</v>
          </cell>
          <cell r="AM1811">
            <v>44692</v>
          </cell>
          <cell r="AN1811" t="str">
            <v>Yes</v>
          </cell>
          <cell r="AO1811">
            <v>0.6</v>
          </cell>
          <cell r="AP1811">
            <v>594000</v>
          </cell>
          <cell r="AQ1811">
            <v>45148</v>
          </cell>
          <cell r="AR1811">
            <v>45148</v>
          </cell>
          <cell r="AS1811">
            <v>0.1</v>
          </cell>
          <cell r="AT1811">
            <v>99000</v>
          </cell>
        </row>
        <row r="1812">
          <cell r="A1812" t="str">
            <v>APR 22</v>
          </cell>
          <cell r="B1812">
            <v>1662</v>
          </cell>
          <cell r="C1812" t="str">
            <v>SNFPC-CG-2022-008</v>
          </cell>
          <cell r="D1812" t="str">
            <v>康佳</v>
          </cell>
          <cell r="E1812" t="str">
            <v>YSM10</v>
          </cell>
          <cell r="I1812" t="str">
            <v>R-&gt;L</v>
          </cell>
          <cell r="J1812" t="str">
            <v>MVC+ATS15+ANC</v>
          </cell>
          <cell r="K1812">
            <v>1</v>
          </cell>
          <cell r="N1812">
            <v>45159</v>
          </cell>
          <cell r="R1812" t="str">
            <v>Yes</v>
          </cell>
          <cell r="S1812" t="str">
            <v>C49</v>
          </cell>
          <cell r="T1812" t="str">
            <v>WEST</v>
          </cell>
          <cell r="U1812" t="str">
            <v>遂宁</v>
          </cell>
          <cell r="V1812" t="str">
            <v>SN遂宁</v>
          </cell>
          <cell r="W1812" t="str">
            <v>JL</v>
          </cell>
          <cell r="X1812" t="str">
            <v>RMB</v>
          </cell>
          <cell r="Y1812">
            <v>650000</v>
          </cell>
          <cell r="Z1812">
            <v>1.1299999999999999</v>
          </cell>
          <cell r="AA1812">
            <v>650000</v>
          </cell>
          <cell r="AB1812">
            <v>1.22</v>
          </cell>
          <cell r="AC1812">
            <v>701769.91150442476</v>
          </cell>
          <cell r="AD1812">
            <v>84212.389380530964</v>
          </cell>
          <cell r="AE1812">
            <v>0.12</v>
          </cell>
          <cell r="AF1812">
            <v>44678</v>
          </cell>
          <cell r="AG1812" t="str">
            <v>DDP SN</v>
          </cell>
          <cell r="AK1812">
            <v>0.3</v>
          </cell>
          <cell r="AL1812">
            <v>195000</v>
          </cell>
          <cell r="AM1812">
            <v>44692</v>
          </cell>
          <cell r="AN1812" t="str">
            <v>Yes</v>
          </cell>
          <cell r="AO1812">
            <v>0.6</v>
          </cell>
          <cell r="AP1812">
            <v>390000</v>
          </cell>
          <cell r="AQ1812">
            <v>45148</v>
          </cell>
          <cell r="AR1812">
            <v>45148</v>
          </cell>
          <cell r="AS1812">
            <v>0.1</v>
          </cell>
          <cell r="AT1812">
            <v>65000</v>
          </cell>
        </row>
        <row r="1813">
          <cell r="A1813" t="str">
            <v>APR 22</v>
          </cell>
          <cell r="B1813">
            <v>1663</v>
          </cell>
          <cell r="C1813" t="str">
            <v>SNFPC-CG-2022-008</v>
          </cell>
          <cell r="D1813" t="str">
            <v>康佳</v>
          </cell>
          <cell r="E1813" t="str">
            <v>YSM10</v>
          </cell>
          <cell r="I1813" t="str">
            <v>L-&gt;R</v>
          </cell>
          <cell r="J1813" t="str">
            <v>MVC+ATS15+ANC</v>
          </cell>
          <cell r="K1813">
            <v>1</v>
          </cell>
          <cell r="N1813">
            <v>45159</v>
          </cell>
          <cell r="R1813" t="str">
            <v>Yes</v>
          </cell>
          <cell r="S1813" t="str">
            <v>C49</v>
          </cell>
          <cell r="T1813" t="str">
            <v>WEST</v>
          </cell>
          <cell r="U1813" t="str">
            <v>遂宁</v>
          </cell>
          <cell r="V1813" t="str">
            <v>SN遂宁</v>
          </cell>
          <cell r="W1813" t="str">
            <v>JL</v>
          </cell>
          <cell r="X1813" t="str">
            <v>RMB</v>
          </cell>
          <cell r="Y1813">
            <v>650000</v>
          </cell>
          <cell r="Z1813">
            <v>1.1299999999999999</v>
          </cell>
          <cell r="AA1813">
            <v>650000</v>
          </cell>
          <cell r="AB1813">
            <v>1.22</v>
          </cell>
          <cell r="AC1813">
            <v>701769.91150442476</v>
          </cell>
          <cell r="AD1813">
            <v>84212.389380530964</v>
          </cell>
          <cell r="AE1813">
            <v>0.12</v>
          </cell>
          <cell r="AF1813">
            <v>44678</v>
          </cell>
          <cell r="AG1813" t="str">
            <v>DDP SN</v>
          </cell>
          <cell r="AK1813">
            <v>0.3</v>
          </cell>
          <cell r="AL1813">
            <v>195000</v>
          </cell>
          <cell r="AM1813">
            <v>44692</v>
          </cell>
          <cell r="AN1813" t="str">
            <v>Yes</v>
          </cell>
          <cell r="AO1813">
            <v>0.6</v>
          </cell>
          <cell r="AP1813">
            <v>390000</v>
          </cell>
          <cell r="AQ1813">
            <v>45148</v>
          </cell>
          <cell r="AR1813">
            <v>45148</v>
          </cell>
          <cell r="AS1813">
            <v>0.1</v>
          </cell>
          <cell r="AT1813">
            <v>65000</v>
          </cell>
        </row>
        <row r="1814">
          <cell r="A1814" t="str">
            <v>APR 22</v>
          </cell>
          <cell r="B1814">
            <v>1664</v>
          </cell>
          <cell r="C1814" t="str">
            <v>C49SZX20220051DZ</v>
          </cell>
          <cell r="D1814" t="str">
            <v>诺亚兴</v>
          </cell>
          <cell r="E1814" t="str">
            <v>YSM20R-2</v>
          </cell>
          <cell r="I1814" t="str">
            <v>L-&gt;R</v>
          </cell>
          <cell r="J1814" t="str">
            <v>MVC</v>
          </cell>
          <cell r="K1814">
            <v>1</v>
          </cell>
          <cell r="N1814">
            <v>44782</v>
          </cell>
          <cell r="O1814">
            <v>11116786</v>
          </cell>
          <cell r="P1814">
            <v>12800000</v>
          </cell>
          <cell r="Q1814">
            <v>44770</v>
          </cell>
          <cell r="R1814" t="str">
            <v>No</v>
          </cell>
          <cell r="S1814" t="str">
            <v>C49</v>
          </cell>
          <cell r="T1814" t="str">
            <v>SOUTH</v>
          </cell>
          <cell r="U1814" t="str">
            <v>深圳</v>
          </cell>
          <cell r="V1814" t="str">
            <v>SZ 深圳</v>
          </cell>
          <cell r="W1814" t="str">
            <v>DZ</v>
          </cell>
          <cell r="X1814" t="str">
            <v>JPY</v>
          </cell>
          <cell r="Y1814">
            <v>12800000</v>
          </cell>
          <cell r="Z1814">
            <v>1</v>
          </cell>
          <cell r="AA1814">
            <v>12800000</v>
          </cell>
          <cell r="AB1814">
            <v>6.54E-2</v>
          </cell>
          <cell r="AC1814">
            <v>837120</v>
          </cell>
          <cell r="AD1814">
            <v>100454.39999999999</v>
          </cell>
          <cell r="AE1814">
            <v>0.12</v>
          </cell>
          <cell r="AF1814">
            <v>44680</v>
          </cell>
          <cell r="AG1814" t="str">
            <v>CIF HK</v>
          </cell>
          <cell r="AK1814">
            <v>0.3</v>
          </cell>
          <cell r="AL1814">
            <v>3840000</v>
          </cell>
          <cell r="AM1814">
            <v>44691</v>
          </cell>
          <cell r="AN1814" t="str">
            <v>Yes</v>
          </cell>
          <cell r="AO1814">
            <v>0.65</v>
          </cell>
          <cell r="AP1814">
            <v>8320000</v>
          </cell>
          <cell r="AQ1814">
            <v>44767</v>
          </cell>
          <cell r="AR1814">
            <v>44767</v>
          </cell>
          <cell r="AS1814">
            <v>0.05</v>
          </cell>
          <cell r="AT1814">
            <v>640000</v>
          </cell>
          <cell r="AU1814">
            <v>44811</v>
          </cell>
          <cell r="AV1814">
            <v>44811</v>
          </cell>
          <cell r="AX1814" t="str">
            <v>Yes</v>
          </cell>
          <cell r="AZ1814" t="str">
            <v>Y</v>
          </cell>
          <cell r="BA1814" t="str">
            <v>Yes</v>
          </cell>
        </row>
        <row r="1815">
          <cell r="A1815" t="str">
            <v>MAY 22</v>
          </cell>
          <cell r="B1815">
            <v>1665</v>
          </cell>
          <cell r="C1815" t="str">
            <v>C49SZX20220055SX</v>
          </cell>
          <cell r="D1815" t="str">
            <v>利速达</v>
          </cell>
          <cell r="E1815" t="str">
            <v>YSM20R-2</v>
          </cell>
          <cell r="I1815" t="str">
            <v>L-&gt;R</v>
          </cell>
          <cell r="J1815" t="str">
            <v>No</v>
          </cell>
          <cell r="K1815">
            <v>1</v>
          </cell>
          <cell r="N1815">
            <v>44818</v>
          </cell>
          <cell r="O1815">
            <v>11116798</v>
          </cell>
          <cell r="P1815">
            <v>14000000</v>
          </cell>
          <cell r="Q1815">
            <v>44799</v>
          </cell>
          <cell r="R1815" t="str">
            <v>No</v>
          </cell>
          <cell r="S1815" t="str">
            <v>C49</v>
          </cell>
          <cell r="T1815" t="str">
            <v>SOUTH</v>
          </cell>
          <cell r="U1815" t="str">
            <v>深圳</v>
          </cell>
          <cell r="V1815" t="str">
            <v>SZ 深圳</v>
          </cell>
          <cell r="W1815" t="str">
            <v>SX</v>
          </cell>
          <cell r="X1815" t="str">
            <v>JPY</v>
          </cell>
          <cell r="Y1815">
            <v>14000000</v>
          </cell>
          <cell r="Z1815">
            <v>1</v>
          </cell>
          <cell r="AA1815">
            <v>14000000</v>
          </cell>
          <cell r="AB1815">
            <v>6.2799999999999995E-2</v>
          </cell>
          <cell r="AC1815">
            <v>879199.99999999988</v>
          </cell>
          <cell r="AD1815">
            <v>105503.99999999999</v>
          </cell>
          <cell r="AE1815">
            <v>0.12</v>
          </cell>
          <cell r="AF1815">
            <v>44691</v>
          </cell>
          <cell r="AG1815" t="str">
            <v>DAP SZ</v>
          </cell>
          <cell r="AI1815" t="str">
            <v>JPY3,530,000.00</v>
          </cell>
          <cell r="AJ1815" t="str">
            <v>2022-6-29,客户先提货feeder，支付feeder货款.</v>
          </cell>
          <cell r="AK1815">
            <v>0.1</v>
          </cell>
          <cell r="AL1815">
            <v>1400000</v>
          </cell>
          <cell r="AM1815">
            <v>44698</v>
          </cell>
          <cell r="AN1815" t="str">
            <v>Yes</v>
          </cell>
          <cell r="AO1815">
            <v>0.9</v>
          </cell>
          <cell r="AP1815">
            <v>12600000</v>
          </cell>
          <cell r="AQ1815">
            <v>44796</v>
          </cell>
          <cell r="AR1815">
            <v>44796</v>
          </cell>
          <cell r="AS1815">
            <v>0</v>
          </cell>
          <cell r="AT1815">
            <v>0</v>
          </cell>
          <cell r="AX1815" t="str">
            <v>Yes</v>
          </cell>
          <cell r="AZ1815" t="str">
            <v>Y</v>
          </cell>
          <cell r="BA1815" t="str">
            <v>Yes</v>
          </cell>
        </row>
        <row r="1816">
          <cell r="A1816" t="str">
            <v>MAY 22</v>
          </cell>
          <cell r="B1816">
            <v>1666</v>
          </cell>
          <cell r="C1816" t="str">
            <v>C49SZX20220055SX</v>
          </cell>
          <cell r="D1816" t="str">
            <v>利速达</v>
          </cell>
          <cell r="E1816" t="str">
            <v>YSM10</v>
          </cell>
          <cell r="I1816" t="str">
            <v>L-&gt;R</v>
          </cell>
          <cell r="J1816" t="str">
            <v>MVC</v>
          </cell>
          <cell r="K1816">
            <v>1</v>
          </cell>
          <cell r="N1816">
            <v>44818</v>
          </cell>
          <cell r="O1816">
            <v>11116797</v>
          </cell>
          <cell r="P1816">
            <v>10000000</v>
          </cell>
          <cell r="Q1816">
            <v>44799</v>
          </cell>
          <cell r="R1816" t="str">
            <v>No</v>
          </cell>
          <cell r="S1816" t="str">
            <v>C49</v>
          </cell>
          <cell r="T1816" t="str">
            <v>SOUTH</v>
          </cell>
          <cell r="U1816" t="str">
            <v>深圳</v>
          </cell>
          <cell r="V1816" t="str">
            <v>SZ 深圳</v>
          </cell>
          <cell r="W1816" t="str">
            <v>SX</v>
          </cell>
          <cell r="X1816" t="str">
            <v>JPY</v>
          </cell>
          <cell r="Y1816">
            <v>10000000</v>
          </cell>
          <cell r="Z1816">
            <v>1</v>
          </cell>
          <cell r="AA1816">
            <v>10000000</v>
          </cell>
          <cell r="AB1816">
            <v>6.2799999999999995E-2</v>
          </cell>
          <cell r="AC1816">
            <v>628000</v>
          </cell>
          <cell r="AD1816">
            <v>75360</v>
          </cell>
          <cell r="AE1816">
            <v>0.12</v>
          </cell>
          <cell r="AF1816">
            <v>44691</v>
          </cell>
          <cell r="AG1816" t="str">
            <v>DAP SZ</v>
          </cell>
          <cell r="AI1816"/>
          <cell r="AJ1816"/>
          <cell r="AK1816">
            <v>0.1</v>
          </cell>
          <cell r="AL1816">
            <v>1000000</v>
          </cell>
          <cell r="AM1816">
            <v>44698</v>
          </cell>
          <cell r="AN1816" t="str">
            <v>Yes</v>
          </cell>
          <cell r="AO1816">
            <v>0.9</v>
          </cell>
          <cell r="AP1816">
            <v>9000000</v>
          </cell>
          <cell r="AQ1816">
            <v>44796</v>
          </cell>
          <cell r="AR1816">
            <v>44796</v>
          </cell>
          <cell r="AS1816">
            <v>0</v>
          </cell>
          <cell r="AT1816">
            <v>0</v>
          </cell>
          <cell r="AX1816" t="str">
            <v>Yes</v>
          </cell>
          <cell r="AZ1816" t="str">
            <v>Y</v>
          </cell>
          <cell r="BA1816" t="str">
            <v>Yes</v>
          </cell>
        </row>
        <row r="1817">
          <cell r="A1817" t="str">
            <v>MAY 22</v>
          </cell>
          <cell r="B1817">
            <v>1667</v>
          </cell>
          <cell r="C1817" t="str">
            <v>C49SZX20220056EC</v>
          </cell>
          <cell r="D1817" t="str">
            <v>鑫天泰</v>
          </cell>
          <cell r="E1817" t="str">
            <v>YSM10</v>
          </cell>
          <cell r="I1817" t="str">
            <v>L-&gt;R</v>
          </cell>
          <cell r="J1817" t="str">
            <v>MVC</v>
          </cell>
          <cell r="K1817">
            <v>1</v>
          </cell>
          <cell r="N1817">
            <v>44727</v>
          </cell>
          <cell r="O1817">
            <v>11116768</v>
          </cell>
          <cell r="P1817">
            <v>10500000</v>
          </cell>
          <cell r="Q1817">
            <v>44728</v>
          </cell>
          <cell r="R1817" t="str">
            <v>No</v>
          </cell>
          <cell r="S1817" t="str">
            <v>C49</v>
          </cell>
          <cell r="T1817" t="str">
            <v>SOUTH</v>
          </cell>
          <cell r="U1817" t="str">
            <v>深圳</v>
          </cell>
          <cell r="V1817" t="str">
            <v>SZ 深圳</v>
          </cell>
          <cell r="W1817" t="str">
            <v>EC</v>
          </cell>
          <cell r="X1817" t="str">
            <v>JPY</v>
          </cell>
          <cell r="Y1817">
            <v>10500000</v>
          </cell>
          <cell r="Z1817">
            <v>1</v>
          </cell>
          <cell r="AA1817">
            <v>10500000</v>
          </cell>
          <cell r="AB1817">
            <v>6.2799999999999995E-2</v>
          </cell>
          <cell r="AC1817">
            <v>659400</v>
          </cell>
          <cell r="AD1817">
            <v>79128</v>
          </cell>
          <cell r="AE1817">
            <v>0.12</v>
          </cell>
          <cell r="AF1817">
            <v>44694</v>
          </cell>
          <cell r="AG1817" t="str">
            <v>DAP SZ</v>
          </cell>
          <cell r="AK1817">
            <v>0.1</v>
          </cell>
          <cell r="AL1817">
            <v>1050000</v>
          </cell>
          <cell r="AM1817">
            <v>44698</v>
          </cell>
          <cell r="AN1817" t="str">
            <v>Yes</v>
          </cell>
          <cell r="AO1817">
            <v>0.9</v>
          </cell>
          <cell r="AP1817">
            <v>9450000</v>
          </cell>
          <cell r="AQ1817">
            <v>44722</v>
          </cell>
          <cell r="AR1817">
            <v>44722</v>
          </cell>
          <cell r="AS1817">
            <v>0</v>
          </cell>
          <cell r="AT1817">
            <v>0</v>
          </cell>
          <cell r="AX1817" t="str">
            <v>Yes</v>
          </cell>
          <cell r="AZ1817" t="str">
            <v>Y</v>
          </cell>
          <cell r="BA1817" t="str">
            <v>Yes</v>
          </cell>
        </row>
        <row r="1818">
          <cell r="A1818" t="str">
            <v>MAY 22</v>
          </cell>
          <cell r="B1818">
            <v>1668</v>
          </cell>
          <cell r="C1818" t="str">
            <v>SNFPC-CG-2022-013</v>
          </cell>
          <cell r="D1818" t="str">
            <v>康佳</v>
          </cell>
          <cell r="E1818" t="str">
            <v>YSi-V</v>
          </cell>
          <cell r="I1818" t="str">
            <v>L-&gt;R</v>
          </cell>
          <cell r="J1818" t="str">
            <v>No</v>
          </cell>
          <cell r="K1818">
            <v>1</v>
          </cell>
          <cell r="N1818">
            <v>45159</v>
          </cell>
          <cell r="R1818" t="str">
            <v>Yes</v>
          </cell>
          <cell r="S1818" t="str">
            <v>C28</v>
          </cell>
          <cell r="T1818" t="str">
            <v>WEST</v>
          </cell>
          <cell r="U1818" t="str">
            <v>深圳</v>
          </cell>
          <cell r="V1818" t="str">
            <v>SN遂宁</v>
          </cell>
          <cell r="W1818" t="str">
            <v>TS</v>
          </cell>
          <cell r="X1818" t="str">
            <v>RMB</v>
          </cell>
          <cell r="Y1818">
            <v>700000</v>
          </cell>
          <cell r="Z1818">
            <v>1.1299999999999999</v>
          </cell>
          <cell r="AA1818">
            <v>700000</v>
          </cell>
          <cell r="AB1818">
            <v>1.1950000000000001</v>
          </cell>
          <cell r="AC1818">
            <v>740265.48672566377</v>
          </cell>
          <cell r="AD1818">
            <v>88831.85840707965</v>
          </cell>
          <cell r="AE1818">
            <v>0.12</v>
          </cell>
          <cell r="AF1818">
            <v>44694</v>
          </cell>
          <cell r="AG1818" t="str">
            <v>DDP SN</v>
          </cell>
          <cell r="AK1818">
            <v>0.3</v>
          </cell>
          <cell r="AL1818">
            <v>210000</v>
          </cell>
          <cell r="AM1818">
            <v>44714</v>
          </cell>
          <cell r="AN1818" t="str">
            <v>Yes</v>
          </cell>
          <cell r="AO1818">
            <v>0.6</v>
          </cell>
          <cell r="AP1818">
            <v>420000</v>
          </cell>
          <cell r="AQ1818">
            <v>45148</v>
          </cell>
          <cell r="AR1818">
            <v>45148</v>
          </cell>
          <cell r="AS1818">
            <v>0.1</v>
          </cell>
          <cell r="AT1818">
            <v>70000</v>
          </cell>
        </row>
        <row r="1819">
          <cell r="A1819" t="str">
            <v>MAY 22</v>
          </cell>
          <cell r="B1819">
            <v>1669</v>
          </cell>
          <cell r="C1819" t="str">
            <v>SNFPC-CG-2022-013</v>
          </cell>
          <cell r="D1819" t="str">
            <v>康佳</v>
          </cell>
          <cell r="E1819" t="str">
            <v>YSi-V</v>
          </cell>
          <cell r="I1819" t="str">
            <v>L-&gt;R</v>
          </cell>
          <cell r="J1819" t="str">
            <v>No</v>
          </cell>
          <cell r="K1819">
            <v>1</v>
          </cell>
          <cell r="N1819">
            <v>45159</v>
          </cell>
          <cell r="R1819" t="str">
            <v>Yes</v>
          </cell>
          <cell r="S1819" t="str">
            <v>C28</v>
          </cell>
          <cell r="T1819" t="str">
            <v>WEST</v>
          </cell>
          <cell r="U1819" t="str">
            <v>深圳</v>
          </cell>
          <cell r="V1819" t="str">
            <v>SN遂宁</v>
          </cell>
          <cell r="W1819" t="str">
            <v>TS</v>
          </cell>
          <cell r="X1819" t="str">
            <v>RMB</v>
          </cell>
          <cell r="Y1819">
            <v>700000</v>
          </cell>
          <cell r="Z1819">
            <v>1.1299999999999999</v>
          </cell>
          <cell r="AA1819">
            <v>700000</v>
          </cell>
          <cell r="AB1819">
            <v>1.1950000000000001</v>
          </cell>
          <cell r="AC1819">
            <v>740265.48672566377</v>
          </cell>
          <cell r="AD1819">
            <v>88831.85840707965</v>
          </cell>
          <cell r="AE1819">
            <v>0.12</v>
          </cell>
          <cell r="AF1819">
            <v>44694</v>
          </cell>
          <cell r="AG1819" t="str">
            <v>DDP SN</v>
          </cell>
          <cell r="AK1819">
            <v>0.3</v>
          </cell>
          <cell r="AL1819">
            <v>210000</v>
          </cell>
          <cell r="AM1819">
            <v>44714</v>
          </cell>
          <cell r="AN1819" t="str">
            <v>Yes</v>
          </cell>
          <cell r="AO1819">
            <v>0.6</v>
          </cell>
          <cell r="AP1819">
            <v>420000</v>
          </cell>
          <cell r="AQ1819">
            <v>45148</v>
          </cell>
          <cell r="AR1819">
            <v>45148</v>
          </cell>
          <cell r="AS1819">
            <v>0.1</v>
          </cell>
          <cell r="AT1819">
            <v>70000</v>
          </cell>
        </row>
        <row r="1820">
          <cell r="A1820" t="str">
            <v>MAY 22</v>
          </cell>
          <cell r="B1820">
            <v>1670</v>
          </cell>
          <cell r="C1820" t="str">
            <v>SNFPC-CG-2022-013</v>
          </cell>
          <cell r="D1820" t="str">
            <v>康佳</v>
          </cell>
          <cell r="E1820" t="str">
            <v>YSi-V</v>
          </cell>
          <cell r="I1820" t="str">
            <v>R-&gt;L</v>
          </cell>
          <cell r="J1820" t="str">
            <v>No</v>
          </cell>
          <cell r="K1820">
            <v>1</v>
          </cell>
          <cell r="N1820">
            <v>45159</v>
          </cell>
          <cell r="R1820" t="str">
            <v>Yes</v>
          </cell>
          <cell r="S1820" t="str">
            <v>C28</v>
          </cell>
          <cell r="T1820" t="str">
            <v>WEST</v>
          </cell>
          <cell r="U1820" t="str">
            <v>深圳</v>
          </cell>
          <cell r="V1820" t="str">
            <v>SN遂宁</v>
          </cell>
          <cell r="W1820" t="str">
            <v>TS</v>
          </cell>
          <cell r="X1820" t="str">
            <v>RMB</v>
          </cell>
          <cell r="Y1820">
            <v>700000</v>
          </cell>
          <cell r="Z1820">
            <v>1.1299999999999999</v>
          </cell>
          <cell r="AA1820">
            <v>700000</v>
          </cell>
          <cell r="AB1820">
            <v>1.1950000000000001</v>
          </cell>
          <cell r="AC1820">
            <v>740265.48672566377</v>
          </cell>
          <cell r="AD1820">
            <v>88831.85840707965</v>
          </cell>
          <cell r="AE1820">
            <v>0.12</v>
          </cell>
          <cell r="AF1820">
            <v>44694</v>
          </cell>
          <cell r="AG1820" t="str">
            <v>DDP SN</v>
          </cell>
          <cell r="AK1820">
            <v>0.3</v>
          </cell>
          <cell r="AL1820">
            <v>210000</v>
          </cell>
          <cell r="AM1820">
            <v>44714</v>
          </cell>
          <cell r="AN1820" t="str">
            <v>Yes</v>
          </cell>
          <cell r="AO1820">
            <v>0.6</v>
          </cell>
          <cell r="AP1820">
            <v>420000</v>
          </cell>
          <cell r="AQ1820">
            <v>45148</v>
          </cell>
          <cell r="AR1820">
            <v>45148</v>
          </cell>
          <cell r="AS1820">
            <v>0.1</v>
          </cell>
          <cell r="AT1820">
            <v>70000</v>
          </cell>
        </row>
        <row r="1821">
          <cell r="A1821" t="str">
            <v>MAY 22</v>
          </cell>
          <cell r="B1821">
            <v>1671</v>
          </cell>
          <cell r="C1821" t="str">
            <v>SNFPC-CG-2022-013</v>
          </cell>
          <cell r="D1821" t="str">
            <v>康佳</v>
          </cell>
          <cell r="E1821" t="str">
            <v>YSi-V</v>
          </cell>
          <cell r="I1821" t="str">
            <v>R-&gt;L</v>
          </cell>
          <cell r="J1821" t="str">
            <v>No</v>
          </cell>
          <cell r="K1821">
            <v>1</v>
          </cell>
          <cell r="N1821">
            <v>45159</v>
          </cell>
          <cell r="R1821" t="str">
            <v>Yes</v>
          </cell>
          <cell r="S1821" t="str">
            <v>C28</v>
          </cell>
          <cell r="T1821" t="str">
            <v>WEST</v>
          </cell>
          <cell r="U1821" t="str">
            <v>深圳</v>
          </cell>
          <cell r="V1821" t="str">
            <v>SN遂宁</v>
          </cell>
          <cell r="W1821" t="str">
            <v>TS</v>
          </cell>
          <cell r="X1821" t="str">
            <v>RMB</v>
          </cell>
          <cell r="Y1821">
            <v>700000</v>
          </cell>
          <cell r="Z1821">
            <v>1.1299999999999999</v>
          </cell>
          <cell r="AA1821">
            <v>700000</v>
          </cell>
          <cell r="AB1821">
            <v>1.1950000000000001</v>
          </cell>
          <cell r="AC1821">
            <v>740265.48672566377</v>
          </cell>
          <cell r="AD1821">
            <v>88831.85840707965</v>
          </cell>
          <cell r="AE1821">
            <v>0.12</v>
          </cell>
          <cell r="AF1821">
            <v>44694</v>
          </cell>
          <cell r="AG1821" t="str">
            <v>DDP SN</v>
          </cell>
          <cell r="AK1821">
            <v>0.3</v>
          </cell>
          <cell r="AL1821">
            <v>210000</v>
          </cell>
          <cell r="AM1821">
            <v>44714</v>
          </cell>
          <cell r="AN1821" t="str">
            <v>Yes</v>
          </cell>
          <cell r="AO1821">
            <v>0.6</v>
          </cell>
          <cell r="AP1821">
            <v>420000</v>
          </cell>
          <cell r="AQ1821">
            <v>45148</v>
          </cell>
          <cell r="AR1821">
            <v>45148</v>
          </cell>
          <cell r="AS1821">
            <v>0.1</v>
          </cell>
          <cell r="AT1821">
            <v>70000</v>
          </cell>
        </row>
        <row r="1822">
          <cell r="A1822" t="str">
            <v>MAY 22</v>
          </cell>
          <cell r="B1822">
            <v>1672</v>
          </cell>
          <cell r="C1822" t="str">
            <v>C49SZX20220060DZ</v>
          </cell>
          <cell r="D1822" t="str">
            <v>方案集</v>
          </cell>
          <cell r="E1822" t="str">
            <v>YSM20R-2</v>
          </cell>
          <cell r="I1822" t="str">
            <v>R-&gt;L</v>
          </cell>
          <cell r="J1822" t="str">
            <v>No</v>
          </cell>
          <cell r="K1822">
            <v>1</v>
          </cell>
          <cell r="N1822">
            <v>44755</v>
          </cell>
          <cell r="O1822">
            <v>11116779</v>
          </cell>
          <cell r="P1822">
            <v>15000000</v>
          </cell>
          <cell r="Q1822">
            <v>44762</v>
          </cell>
          <cell r="R1822" t="str">
            <v>No</v>
          </cell>
          <cell r="S1822" t="str">
            <v>C49</v>
          </cell>
          <cell r="T1822" t="str">
            <v>SOUTH</v>
          </cell>
          <cell r="U1822" t="str">
            <v>深圳</v>
          </cell>
          <cell r="V1822" t="str">
            <v>SZ 深圳</v>
          </cell>
          <cell r="W1822" t="str">
            <v>DZ</v>
          </cell>
          <cell r="X1822" t="str">
            <v>JPY</v>
          </cell>
          <cell r="Y1822">
            <v>15000000</v>
          </cell>
          <cell r="Z1822">
            <v>1</v>
          </cell>
          <cell r="AA1822">
            <v>15000000</v>
          </cell>
          <cell r="AB1822">
            <v>6.2799999999999995E-2</v>
          </cell>
          <cell r="AC1822">
            <v>941999.99999999988</v>
          </cell>
          <cell r="AD1822">
            <v>113039.99999999999</v>
          </cell>
          <cell r="AE1822">
            <v>0.12</v>
          </cell>
          <cell r="AF1822">
            <v>44705</v>
          </cell>
          <cell r="AG1822" t="str">
            <v>CIF HK</v>
          </cell>
          <cell r="AK1822">
            <v>0.1</v>
          </cell>
          <cell r="AL1822">
            <v>1500000</v>
          </cell>
          <cell r="AM1822">
            <v>44724</v>
          </cell>
          <cell r="AN1822" t="str">
            <v>Yes</v>
          </cell>
          <cell r="AO1822">
            <v>0.9</v>
          </cell>
          <cell r="AP1822">
            <v>13500000</v>
          </cell>
          <cell r="AQ1822">
            <v>44754</v>
          </cell>
          <cell r="AR1822">
            <v>44754</v>
          </cell>
          <cell r="AS1822">
            <v>0</v>
          </cell>
          <cell r="AT1822">
            <v>0</v>
          </cell>
          <cell r="AX1822" t="str">
            <v>Yes</v>
          </cell>
          <cell r="AZ1822" t="str">
            <v>Y</v>
          </cell>
          <cell r="BA1822" t="str">
            <v>Yes</v>
          </cell>
        </row>
        <row r="1823">
          <cell r="A1823" t="str">
            <v>MAY 22</v>
          </cell>
          <cell r="B1823">
            <v>1673</v>
          </cell>
          <cell r="C1823" t="str">
            <v>C49SZX20220060DZ</v>
          </cell>
          <cell r="D1823" t="str">
            <v>方案集</v>
          </cell>
          <cell r="E1823" t="str">
            <v>YSM10</v>
          </cell>
          <cell r="I1823" t="str">
            <v>L-&gt;R</v>
          </cell>
          <cell r="J1823" t="str">
            <v>MVC+ATS15</v>
          </cell>
          <cell r="K1823">
            <v>1</v>
          </cell>
          <cell r="N1823">
            <v>44755</v>
          </cell>
          <cell r="O1823">
            <v>11116779</v>
          </cell>
          <cell r="P1823">
            <v>10400000</v>
          </cell>
          <cell r="Q1823">
            <v>44762</v>
          </cell>
          <cell r="R1823" t="str">
            <v>No</v>
          </cell>
          <cell r="S1823" t="str">
            <v>C49</v>
          </cell>
          <cell r="T1823" t="str">
            <v>SOUTH</v>
          </cell>
          <cell r="U1823" t="str">
            <v>深圳</v>
          </cell>
          <cell r="V1823" t="str">
            <v>SZ 深圳</v>
          </cell>
          <cell r="W1823" t="str">
            <v>DZ</v>
          </cell>
          <cell r="X1823" t="str">
            <v>JPY</v>
          </cell>
          <cell r="Y1823">
            <v>10400000</v>
          </cell>
          <cell r="Z1823">
            <v>1</v>
          </cell>
          <cell r="AA1823">
            <v>10400000</v>
          </cell>
          <cell r="AB1823">
            <v>6.2799999999999995E-2</v>
          </cell>
          <cell r="AC1823">
            <v>653120</v>
          </cell>
          <cell r="AD1823">
            <v>78374.399999999994</v>
          </cell>
          <cell r="AE1823">
            <v>0.12</v>
          </cell>
          <cell r="AF1823">
            <v>44705</v>
          </cell>
          <cell r="AG1823" t="str">
            <v>CIF HK</v>
          </cell>
          <cell r="AK1823">
            <v>0.1</v>
          </cell>
          <cell r="AL1823">
            <v>1040000</v>
          </cell>
          <cell r="AM1823">
            <v>44724</v>
          </cell>
          <cell r="AN1823" t="str">
            <v>Yes</v>
          </cell>
          <cell r="AO1823">
            <v>0.9</v>
          </cell>
          <cell r="AP1823">
            <v>9360000</v>
          </cell>
          <cell r="AQ1823">
            <v>44754</v>
          </cell>
          <cell r="AR1823">
            <v>44754</v>
          </cell>
          <cell r="AS1823">
            <v>0</v>
          </cell>
          <cell r="AT1823">
            <v>0</v>
          </cell>
          <cell r="AX1823" t="str">
            <v>Yes</v>
          </cell>
          <cell r="AZ1823" t="str">
            <v>Y</v>
          </cell>
          <cell r="BA1823" t="str">
            <v>Yes</v>
          </cell>
        </row>
        <row r="1824">
          <cell r="A1824" t="str">
            <v>MAY 22</v>
          </cell>
          <cell r="B1824">
            <v>1674</v>
          </cell>
          <cell r="C1824" t="str">
            <v>C49SZX20220062SS</v>
          </cell>
          <cell r="D1824" t="str">
            <v>世启纳</v>
          </cell>
          <cell r="E1824" t="str">
            <v>YSM10</v>
          </cell>
          <cell r="I1824" t="str">
            <v>L-&gt;R</v>
          </cell>
          <cell r="J1824" t="str">
            <v>MVC</v>
          </cell>
          <cell r="K1824">
            <v>1</v>
          </cell>
          <cell r="N1824">
            <v>44732</v>
          </cell>
          <cell r="O1824">
            <v>11100541</v>
          </cell>
          <cell r="P1824">
            <v>515000</v>
          </cell>
          <cell r="Q1824">
            <v>44740</v>
          </cell>
          <cell r="R1824" t="str">
            <v>No</v>
          </cell>
          <cell r="S1824" t="str">
            <v>C49</v>
          </cell>
          <cell r="T1824" t="str">
            <v>SOUTH</v>
          </cell>
          <cell r="U1824" t="str">
            <v>深圳</v>
          </cell>
          <cell r="V1824" t="str">
            <v>SZ 深圳</v>
          </cell>
          <cell r="W1824" t="str">
            <v>SS</v>
          </cell>
          <cell r="X1824" t="str">
            <v>RMB</v>
          </cell>
          <cell r="Y1824">
            <v>515000</v>
          </cell>
          <cell r="Z1824">
            <v>1.1299999999999999</v>
          </cell>
          <cell r="AA1824">
            <v>515000</v>
          </cell>
          <cell r="AB1824">
            <v>1.1950000000000001</v>
          </cell>
          <cell r="AC1824">
            <v>544623.89380530978</v>
          </cell>
          <cell r="AD1824">
            <v>65354.867256637168</v>
          </cell>
          <cell r="AE1824">
            <v>0.12</v>
          </cell>
          <cell r="AF1824">
            <v>44707</v>
          </cell>
          <cell r="AG1824" t="str">
            <v>DDP SZ</v>
          </cell>
          <cell r="AK1824">
            <v>0.1</v>
          </cell>
          <cell r="AL1824">
            <v>51500</v>
          </cell>
          <cell r="AM1824">
            <v>44707</v>
          </cell>
          <cell r="AN1824" t="str">
            <v>Yes</v>
          </cell>
          <cell r="AO1824">
            <v>0.9</v>
          </cell>
          <cell r="AP1824">
            <v>463500</v>
          </cell>
          <cell r="AQ1824">
            <v>44729</v>
          </cell>
          <cell r="AR1824">
            <v>44729</v>
          </cell>
          <cell r="AS1824">
            <v>0</v>
          </cell>
          <cell r="AT1824">
            <v>0</v>
          </cell>
          <cell r="AX1824" t="str">
            <v>Yes</v>
          </cell>
          <cell r="AZ1824" t="str">
            <v>Y</v>
          </cell>
          <cell r="BA1824" t="str">
            <v>Yes</v>
          </cell>
        </row>
        <row r="1825">
          <cell r="A1825" t="str">
            <v>MAY 22</v>
          </cell>
          <cell r="B1825">
            <v>1675</v>
          </cell>
          <cell r="C1825" t="str">
            <v>C49SZX20220059DY</v>
          </cell>
          <cell r="D1825" t="str">
            <v>朗迅</v>
          </cell>
          <cell r="E1825" t="str">
            <v>YSM20R-2</v>
          </cell>
          <cell r="I1825" t="str">
            <v>R-&gt;L</v>
          </cell>
          <cell r="J1825" t="str">
            <v>MVC</v>
          </cell>
          <cell r="K1825">
            <v>1</v>
          </cell>
          <cell r="N1825">
            <v>44804</v>
          </cell>
          <cell r="O1825">
            <v>11116799</v>
          </cell>
          <cell r="P1825">
            <v>15000000</v>
          </cell>
          <cell r="Q1825">
            <v>44803</v>
          </cell>
          <cell r="R1825" t="str">
            <v>No</v>
          </cell>
          <cell r="S1825" t="str">
            <v>C49</v>
          </cell>
          <cell r="T1825" t="str">
            <v>SOUTH</v>
          </cell>
          <cell r="U1825" t="str">
            <v>深圳</v>
          </cell>
          <cell r="V1825" t="str">
            <v>SZ 深圳</v>
          </cell>
          <cell r="W1825" t="str">
            <v>DY</v>
          </cell>
          <cell r="X1825" t="str">
            <v>JPY</v>
          </cell>
          <cell r="Y1825">
            <v>15000000</v>
          </cell>
          <cell r="Z1825">
            <v>1</v>
          </cell>
          <cell r="AA1825">
            <v>15000000</v>
          </cell>
          <cell r="AB1825">
            <v>6.2799999999999995E-2</v>
          </cell>
          <cell r="AC1825">
            <v>941999.99999999988</v>
          </cell>
          <cell r="AD1825">
            <v>113039.99999999999</v>
          </cell>
          <cell r="AE1825">
            <v>0.12</v>
          </cell>
          <cell r="AF1825">
            <v>44708</v>
          </cell>
          <cell r="AG1825" t="str">
            <v>DAP HZ</v>
          </cell>
          <cell r="AK1825">
            <v>0.1</v>
          </cell>
          <cell r="AL1825">
            <v>1500000</v>
          </cell>
          <cell r="AM1825">
            <v>44727</v>
          </cell>
          <cell r="AN1825" t="str">
            <v>Yes</v>
          </cell>
          <cell r="AO1825">
            <v>0.9</v>
          </cell>
          <cell r="AP1825">
            <v>13500000</v>
          </cell>
          <cell r="AQ1825">
            <v>44771</v>
          </cell>
          <cell r="AR1825">
            <v>44771</v>
          </cell>
          <cell r="AS1825">
            <v>0</v>
          </cell>
          <cell r="AT1825">
            <v>0</v>
          </cell>
          <cell r="AX1825" t="str">
            <v>Yes</v>
          </cell>
          <cell r="AZ1825" t="str">
            <v>Y</v>
          </cell>
          <cell r="BA1825" t="str">
            <v>Yes</v>
          </cell>
        </row>
        <row r="1826">
          <cell r="A1826" t="str">
            <v>MAY 22</v>
          </cell>
          <cell r="B1826">
            <v>1676</v>
          </cell>
          <cell r="C1826" t="str">
            <v>C49SZX20220059DY</v>
          </cell>
          <cell r="D1826" t="str">
            <v>朗迅</v>
          </cell>
          <cell r="E1826" t="str">
            <v>YSM20R-2</v>
          </cell>
          <cell r="I1826" t="str">
            <v>R-&gt;L</v>
          </cell>
          <cell r="J1826" t="str">
            <v>MVC</v>
          </cell>
          <cell r="K1826">
            <v>1</v>
          </cell>
          <cell r="O1826">
            <v>11116799</v>
          </cell>
          <cell r="P1826">
            <v>15000000</v>
          </cell>
          <cell r="Q1826">
            <v>44803</v>
          </cell>
          <cell r="R1826" t="str">
            <v>No</v>
          </cell>
          <cell r="S1826" t="str">
            <v>C49</v>
          </cell>
          <cell r="T1826" t="str">
            <v>SOUTH</v>
          </cell>
          <cell r="U1826" t="str">
            <v>深圳</v>
          </cell>
          <cell r="V1826" t="str">
            <v>SZ 深圳</v>
          </cell>
          <cell r="W1826" t="str">
            <v>DY</v>
          </cell>
          <cell r="X1826" t="str">
            <v>JPY</v>
          </cell>
          <cell r="Y1826">
            <v>15000000</v>
          </cell>
          <cell r="Z1826">
            <v>1</v>
          </cell>
          <cell r="AA1826">
            <v>15000000</v>
          </cell>
          <cell r="AB1826">
            <v>6.2799999999999995E-2</v>
          </cell>
          <cell r="AC1826">
            <v>941999.99999999988</v>
          </cell>
          <cell r="AD1826">
            <v>113039.99999999999</v>
          </cell>
          <cell r="AE1826">
            <v>0.12</v>
          </cell>
          <cell r="AF1826">
            <v>44708</v>
          </cell>
          <cell r="AG1826" t="str">
            <v>DAP HZ</v>
          </cell>
          <cell r="AK1826">
            <v>0.1</v>
          </cell>
          <cell r="AL1826">
            <v>1500000</v>
          </cell>
          <cell r="AM1826">
            <v>44727</v>
          </cell>
          <cell r="AN1826" t="str">
            <v>Yes</v>
          </cell>
          <cell r="AO1826">
            <v>0.9</v>
          </cell>
          <cell r="AP1826">
            <v>13500000</v>
          </cell>
          <cell r="AQ1826">
            <v>44771</v>
          </cell>
          <cell r="AR1826">
            <v>44771</v>
          </cell>
          <cell r="AS1826">
            <v>0</v>
          </cell>
          <cell r="AT1826">
            <v>0</v>
          </cell>
          <cell r="AX1826" t="str">
            <v>Yes</v>
          </cell>
          <cell r="AZ1826" t="str">
            <v>Y</v>
          </cell>
          <cell r="BA1826" t="str">
            <v>Yes</v>
          </cell>
        </row>
        <row r="1827">
          <cell r="A1827" t="str">
            <v>JUN 22</v>
          </cell>
          <cell r="B1827">
            <v>1677</v>
          </cell>
          <cell r="C1827" t="str">
            <v>C49SZX202200066SS</v>
          </cell>
          <cell r="D1827" t="str">
            <v>思迈</v>
          </cell>
          <cell r="E1827" t="str">
            <v>YSM10</v>
          </cell>
          <cell r="I1827" t="str">
            <v>L-&gt;R</v>
          </cell>
          <cell r="J1827" t="str">
            <v>MVC</v>
          </cell>
          <cell r="K1827">
            <v>1</v>
          </cell>
          <cell r="N1827">
            <v>44733</v>
          </cell>
          <cell r="O1827">
            <v>11100538</v>
          </cell>
          <cell r="P1827">
            <v>460000</v>
          </cell>
          <cell r="Q1827">
            <v>44734</v>
          </cell>
          <cell r="R1827" t="str">
            <v>No</v>
          </cell>
          <cell r="S1827" t="str">
            <v>C49</v>
          </cell>
          <cell r="T1827" t="str">
            <v>SOUTH</v>
          </cell>
          <cell r="U1827" t="str">
            <v>深圳</v>
          </cell>
          <cell r="V1827" t="str">
            <v>SZ 深圳</v>
          </cell>
          <cell r="W1827" t="str">
            <v>SS</v>
          </cell>
          <cell r="X1827" t="str">
            <v>RMB</v>
          </cell>
          <cell r="Y1827">
            <v>460000</v>
          </cell>
          <cell r="Z1827">
            <v>1.1299999999999999</v>
          </cell>
          <cell r="AA1827">
            <v>460000</v>
          </cell>
          <cell r="AB1827">
            <v>1.175</v>
          </cell>
          <cell r="AC1827">
            <v>478318.5840707965</v>
          </cell>
          <cell r="AD1827">
            <v>57398.230088495577</v>
          </cell>
          <cell r="AE1827">
            <v>0.12</v>
          </cell>
          <cell r="AF1827">
            <v>44718</v>
          </cell>
          <cell r="AG1827" t="str">
            <v>DDP SZ</v>
          </cell>
          <cell r="AK1827">
            <v>0.1</v>
          </cell>
          <cell r="AL1827">
            <v>60000</v>
          </cell>
          <cell r="AM1827">
            <v>44720</v>
          </cell>
          <cell r="AN1827" t="str">
            <v>Yes</v>
          </cell>
          <cell r="AO1827">
            <v>0.9</v>
          </cell>
          <cell r="AP1827">
            <v>400000</v>
          </cell>
          <cell r="AQ1827">
            <v>44732</v>
          </cell>
          <cell r="AR1827">
            <v>44732</v>
          </cell>
          <cell r="AS1827">
            <v>0</v>
          </cell>
          <cell r="AT1827">
            <v>0</v>
          </cell>
          <cell r="AX1827" t="str">
            <v>Yes</v>
          </cell>
          <cell r="AZ1827" t="str">
            <v>Y</v>
          </cell>
          <cell r="BA1827" t="str">
            <v>Yes</v>
          </cell>
        </row>
        <row r="1828">
          <cell r="A1828" t="str">
            <v>JUN 22</v>
          </cell>
          <cell r="B1828">
            <v>1678</v>
          </cell>
          <cell r="C1828" t="str">
            <v>C49SZX20220065SX</v>
          </cell>
          <cell r="D1828" t="str">
            <v>正讯</v>
          </cell>
          <cell r="E1828" t="str">
            <v>YSM10</v>
          </cell>
          <cell r="I1828" t="str">
            <v>R-&gt;L</v>
          </cell>
          <cell r="J1828" t="str">
            <v>MVC</v>
          </cell>
          <cell r="K1828">
            <v>1</v>
          </cell>
          <cell r="N1828">
            <v>44725</v>
          </cell>
          <cell r="O1828">
            <v>11100540</v>
          </cell>
          <cell r="P1828">
            <v>660000</v>
          </cell>
          <cell r="Q1828">
            <v>44735</v>
          </cell>
          <cell r="R1828" t="str">
            <v>No</v>
          </cell>
          <cell r="S1828" t="str">
            <v>C49</v>
          </cell>
          <cell r="T1828" t="str">
            <v>SOUTH</v>
          </cell>
          <cell r="U1828" t="str">
            <v>深圳</v>
          </cell>
          <cell r="V1828" t="str">
            <v>SZ 深圳</v>
          </cell>
          <cell r="W1828" t="str">
            <v>SX</v>
          </cell>
          <cell r="X1828" t="str">
            <v>RMB</v>
          </cell>
          <cell r="Y1828">
            <v>660000</v>
          </cell>
          <cell r="Z1828">
            <v>1.1299999999999999</v>
          </cell>
          <cell r="AA1828">
            <v>660000</v>
          </cell>
          <cell r="AB1828">
            <v>1.175</v>
          </cell>
          <cell r="AC1828">
            <v>686283.18584070809</v>
          </cell>
          <cell r="AD1828">
            <v>82353.982300884963</v>
          </cell>
          <cell r="AE1828">
            <v>0.12</v>
          </cell>
          <cell r="AF1828">
            <v>44718</v>
          </cell>
          <cell r="AG1828" t="str">
            <v>DDP SZ</v>
          </cell>
          <cell r="AK1828">
            <v>0.1</v>
          </cell>
          <cell r="AL1828">
            <v>66000</v>
          </cell>
          <cell r="AM1828">
            <v>44721</v>
          </cell>
          <cell r="AN1828" t="str">
            <v>Yes</v>
          </cell>
          <cell r="AO1828">
            <v>0.9</v>
          </cell>
          <cell r="AP1828">
            <v>594000</v>
          </cell>
          <cell r="AQ1828">
            <v>44722</v>
          </cell>
          <cell r="AR1828">
            <v>44722</v>
          </cell>
          <cell r="AS1828">
            <v>0</v>
          </cell>
          <cell r="AT1828">
            <v>0</v>
          </cell>
          <cell r="AX1828" t="str">
            <v>Yes</v>
          </cell>
          <cell r="AZ1828" t="str">
            <v>Y</v>
          </cell>
          <cell r="BA1828" t="str">
            <v>Yes</v>
          </cell>
        </row>
        <row r="1829">
          <cell r="A1829" t="str">
            <v>JUN 22</v>
          </cell>
          <cell r="B1829">
            <v>1679</v>
          </cell>
          <cell r="C1829" t="str">
            <v>C49SZX20220065SX</v>
          </cell>
          <cell r="D1829" t="str">
            <v>正讯</v>
          </cell>
          <cell r="E1829" t="str">
            <v>YSM20R-2</v>
          </cell>
          <cell r="I1829" t="str">
            <v>R-&gt;L</v>
          </cell>
          <cell r="J1829" t="str">
            <v>No</v>
          </cell>
          <cell r="K1829">
            <v>1</v>
          </cell>
          <cell r="N1829">
            <v>44725</v>
          </cell>
          <cell r="O1829">
            <v>11100540</v>
          </cell>
          <cell r="P1829">
            <v>900000</v>
          </cell>
          <cell r="Q1829">
            <v>44735</v>
          </cell>
          <cell r="R1829" t="str">
            <v>No</v>
          </cell>
          <cell r="S1829" t="str">
            <v>C49</v>
          </cell>
          <cell r="T1829" t="str">
            <v>SOUTH</v>
          </cell>
          <cell r="U1829" t="str">
            <v>深圳</v>
          </cell>
          <cell r="V1829" t="str">
            <v>SZ 深圳</v>
          </cell>
          <cell r="W1829" t="str">
            <v>SX</v>
          </cell>
          <cell r="X1829" t="str">
            <v>RMB</v>
          </cell>
          <cell r="Y1829">
            <v>900000</v>
          </cell>
          <cell r="Z1829">
            <v>1.1299999999999999</v>
          </cell>
          <cell r="AA1829">
            <v>900000</v>
          </cell>
          <cell r="AB1829">
            <v>1.175</v>
          </cell>
          <cell r="AC1829">
            <v>935840.70796460181</v>
          </cell>
          <cell r="AD1829">
            <v>112300.88495575222</v>
          </cell>
          <cell r="AE1829">
            <v>0.12</v>
          </cell>
          <cell r="AF1829">
            <v>44718</v>
          </cell>
          <cell r="AG1829" t="str">
            <v>DDP SZ</v>
          </cell>
          <cell r="AK1829">
            <v>0.1</v>
          </cell>
          <cell r="AL1829">
            <v>90000</v>
          </cell>
          <cell r="AM1829">
            <v>44721</v>
          </cell>
          <cell r="AN1829" t="str">
            <v>Yes</v>
          </cell>
          <cell r="AO1829">
            <v>0.9</v>
          </cell>
          <cell r="AP1829">
            <v>810000</v>
          </cell>
          <cell r="AQ1829">
            <v>44722</v>
          </cell>
          <cell r="AR1829">
            <v>44722</v>
          </cell>
          <cell r="AS1829">
            <v>0</v>
          </cell>
          <cell r="AT1829">
            <v>0</v>
          </cell>
          <cell r="AX1829" t="str">
            <v>Yes</v>
          </cell>
          <cell r="AZ1829" t="str">
            <v>Y</v>
          </cell>
          <cell r="BA1829" t="str">
            <v>Yes</v>
          </cell>
        </row>
        <row r="1830">
          <cell r="A1830" t="str">
            <v>JUN 22</v>
          </cell>
          <cell r="B1830">
            <v>1680</v>
          </cell>
          <cell r="C1830" t="str">
            <v>C49SZX20220067SQ</v>
          </cell>
          <cell r="D1830" t="str">
            <v>湘浩</v>
          </cell>
          <cell r="E1830" t="str">
            <v>YSM10</v>
          </cell>
          <cell r="I1830" t="str">
            <v>L-&gt;R</v>
          </cell>
          <cell r="J1830" t="str">
            <v>No</v>
          </cell>
          <cell r="K1830">
            <v>1</v>
          </cell>
          <cell r="N1830">
            <v>44757</v>
          </cell>
          <cell r="O1830">
            <v>11100544</v>
          </cell>
          <cell r="P1830">
            <v>623546</v>
          </cell>
          <cell r="Q1830">
            <v>44768</v>
          </cell>
          <cell r="R1830" t="str">
            <v>Yes</v>
          </cell>
          <cell r="S1830" t="str">
            <v>C49</v>
          </cell>
          <cell r="T1830" t="str">
            <v>SOUTH</v>
          </cell>
          <cell r="U1830" t="str">
            <v>深圳</v>
          </cell>
          <cell r="V1830" t="str">
            <v>SZ 深圳</v>
          </cell>
          <cell r="W1830" t="str">
            <v>SQ</v>
          </cell>
          <cell r="X1830" t="str">
            <v>RMB</v>
          </cell>
          <cell r="Y1830">
            <v>623546</v>
          </cell>
          <cell r="Z1830">
            <v>1.1299999999999999</v>
          </cell>
          <cell r="AA1830">
            <v>623546</v>
          </cell>
          <cell r="AB1830">
            <v>1.175</v>
          </cell>
          <cell r="AC1830">
            <v>648377.47787610628</v>
          </cell>
          <cell r="AD1830">
            <v>77805.297345132756</v>
          </cell>
          <cell r="AE1830">
            <v>0.12</v>
          </cell>
          <cell r="AF1830">
            <v>44720</v>
          </cell>
          <cell r="AG1830" t="str">
            <v>DDP FS</v>
          </cell>
          <cell r="AK1830">
            <v>0.1</v>
          </cell>
          <cell r="AL1830">
            <v>62354.600000000006</v>
          </cell>
          <cell r="AM1830">
            <v>44726</v>
          </cell>
          <cell r="AN1830" t="str">
            <v>Yes</v>
          </cell>
          <cell r="AO1830">
            <v>0.9</v>
          </cell>
          <cell r="AP1830">
            <v>561191.4</v>
          </cell>
          <cell r="AQ1830">
            <v>44755</v>
          </cell>
          <cell r="AR1830">
            <v>44755</v>
          </cell>
          <cell r="AS1830">
            <v>0</v>
          </cell>
          <cell r="AT1830">
            <v>0</v>
          </cell>
          <cell r="AX1830" t="str">
            <v>Yes</v>
          </cell>
          <cell r="AZ1830" t="str">
            <v>Y</v>
          </cell>
          <cell r="BA1830" t="str">
            <v>Yes</v>
          </cell>
        </row>
        <row r="1831">
          <cell r="A1831" t="str">
            <v>JUN 22</v>
          </cell>
          <cell r="B1831">
            <v>1681</v>
          </cell>
          <cell r="C1831" t="str">
            <v>C49SZX20220061MX</v>
          </cell>
          <cell r="D1831" t="str">
            <v>欣华</v>
          </cell>
          <cell r="E1831" t="str">
            <v>YSM10</v>
          </cell>
          <cell r="F1831"/>
          <cell r="H1831"/>
          <cell r="I1831" t="str">
            <v>L-&gt;R</v>
          </cell>
          <cell r="J1831" t="str">
            <v>MVC</v>
          </cell>
          <cell r="K1831">
            <v>1</v>
          </cell>
          <cell r="L1831"/>
          <cell r="N1831"/>
          <cell r="O1831"/>
          <cell r="P1831"/>
          <cell r="Q1831"/>
          <cell r="R1831" t="str">
            <v>No</v>
          </cell>
          <cell r="S1831" t="str">
            <v>C49</v>
          </cell>
          <cell r="T1831" t="str">
            <v>SOUTH</v>
          </cell>
          <cell r="U1831" t="str">
            <v>深圳</v>
          </cell>
          <cell r="V1831" t="str">
            <v>SZ 深圳</v>
          </cell>
          <cell r="W1831" t="str">
            <v>MX</v>
          </cell>
          <cell r="X1831" t="str">
            <v>JPY</v>
          </cell>
          <cell r="Y1831">
            <v>10000000</v>
          </cell>
          <cell r="Z1831">
            <v>1</v>
          </cell>
          <cell r="AA1831">
            <v>10000000</v>
          </cell>
          <cell r="AB1831">
            <v>6.25E-2</v>
          </cell>
          <cell r="AC1831">
            <v>625000</v>
          </cell>
          <cell r="AD1831">
            <v>75000</v>
          </cell>
          <cell r="AE1831">
            <v>0.12</v>
          </cell>
          <cell r="AF1831">
            <v>44721</v>
          </cell>
          <cell r="AG1831" t="str">
            <v>DAP SZ</v>
          </cell>
          <cell r="AI1831"/>
          <cell r="AJ1831"/>
          <cell r="AK1831">
            <v>0.2</v>
          </cell>
          <cell r="AL1831">
            <v>2000000</v>
          </cell>
          <cell r="AM1831"/>
          <cell r="AN1831" t="str">
            <v>No</v>
          </cell>
          <cell r="AO1831">
            <v>0.8</v>
          </cell>
          <cell r="AP1831">
            <v>8000000</v>
          </cell>
          <cell r="AQ1831"/>
          <cell r="AR1831"/>
          <cell r="AS1831">
            <v>0</v>
          </cell>
          <cell r="AT1831">
            <v>0</v>
          </cell>
          <cell r="AV1831"/>
          <cell r="AX1831" t="str">
            <v>Cancel</v>
          </cell>
          <cell r="AY1831"/>
          <cell r="AZ1831"/>
          <cell r="BA1831" t="str">
            <v>Cancel</v>
          </cell>
          <cell r="BB1831" t="str">
            <v>2023-3-31Ken邮件通知</v>
          </cell>
        </row>
        <row r="1832">
          <cell r="A1832" t="str">
            <v>JUN 22</v>
          </cell>
          <cell r="B1832">
            <v>1682</v>
          </cell>
          <cell r="C1832" t="str">
            <v>C49SZX20220061MX</v>
          </cell>
          <cell r="D1832" t="str">
            <v>欣华</v>
          </cell>
          <cell r="E1832" t="str">
            <v>YSM20R-2</v>
          </cell>
          <cell r="F1832"/>
          <cell r="H1832"/>
          <cell r="I1832" t="str">
            <v>L-&gt;R</v>
          </cell>
          <cell r="J1832" t="str">
            <v>No</v>
          </cell>
          <cell r="K1832">
            <v>1</v>
          </cell>
          <cell r="L1832"/>
          <cell r="N1832"/>
          <cell r="O1832"/>
          <cell r="P1832"/>
          <cell r="Q1832"/>
          <cell r="R1832" t="str">
            <v>No</v>
          </cell>
          <cell r="S1832" t="str">
            <v>C49</v>
          </cell>
          <cell r="T1832" t="str">
            <v>SOUTH</v>
          </cell>
          <cell r="U1832" t="str">
            <v>深圳</v>
          </cell>
          <cell r="V1832" t="str">
            <v>SZ 深圳</v>
          </cell>
          <cell r="W1832" t="str">
            <v>MX</v>
          </cell>
          <cell r="X1832" t="str">
            <v>JPY</v>
          </cell>
          <cell r="Y1832">
            <v>13000000</v>
          </cell>
          <cell r="Z1832">
            <v>1</v>
          </cell>
          <cell r="AA1832">
            <v>13000000</v>
          </cell>
          <cell r="AB1832">
            <v>6.25E-2</v>
          </cell>
          <cell r="AC1832">
            <v>812500</v>
          </cell>
          <cell r="AD1832">
            <v>97500</v>
          </cell>
          <cell r="AE1832">
            <v>0.12</v>
          </cell>
          <cell r="AF1832">
            <v>44721</v>
          </cell>
          <cell r="AG1832" t="str">
            <v>DAP SZ</v>
          </cell>
          <cell r="AI1832"/>
          <cell r="AJ1832"/>
          <cell r="AK1832">
            <v>0.2</v>
          </cell>
          <cell r="AL1832">
            <v>2600000</v>
          </cell>
          <cell r="AM1832"/>
          <cell r="AN1832" t="str">
            <v>No</v>
          </cell>
          <cell r="AO1832">
            <v>0.8</v>
          </cell>
          <cell r="AP1832">
            <v>10400000</v>
          </cell>
          <cell r="AQ1832"/>
          <cell r="AR1832"/>
          <cell r="AS1832">
            <v>0</v>
          </cell>
          <cell r="AT1832">
            <v>0</v>
          </cell>
          <cell r="AV1832"/>
          <cell r="AX1832" t="str">
            <v>Cancel</v>
          </cell>
          <cell r="AY1832"/>
          <cell r="AZ1832"/>
          <cell r="BA1832" t="str">
            <v>Cancel</v>
          </cell>
          <cell r="BB1832" t="str">
            <v>2023-3-31Ken邮件通知</v>
          </cell>
        </row>
        <row r="1833">
          <cell r="A1833" t="str">
            <v>JUN 22</v>
          </cell>
          <cell r="B1833">
            <v>1683</v>
          </cell>
          <cell r="C1833" t="str">
            <v>C49SZX20220063JY</v>
          </cell>
          <cell r="D1833" t="str">
            <v>芯联鑫</v>
          </cell>
          <cell r="E1833" t="str">
            <v>YSM10</v>
          </cell>
          <cell r="I1833" t="str">
            <v>L-&gt;R</v>
          </cell>
          <cell r="J1833" t="str">
            <v>No</v>
          </cell>
          <cell r="K1833">
            <v>1</v>
          </cell>
          <cell r="N1833">
            <v>44741</v>
          </cell>
          <cell r="P1833">
            <v>450000</v>
          </cell>
          <cell r="R1833" t="str">
            <v>No</v>
          </cell>
          <cell r="S1833" t="str">
            <v>C49</v>
          </cell>
          <cell r="T1833" t="str">
            <v>SOUTH</v>
          </cell>
          <cell r="U1833" t="str">
            <v>深圳</v>
          </cell>
          <cell r="V1833" t="str">
            <v>SZ 深圳</v>
          </cell>
          <cell r="W1833" t="str">
            <v>JY</v>
          </cell>
          <cell r="X1833" t="str">
            <v>RMB</v>
          </cell>
          <cell r="Y1833">
            <v>450000</v>
          </cell>
          <cell r="Z1833">
            <v>1.1299999999999999</v>
          </cell>
          <cell r="AA1833">
            <v>450000</v>
          </cell>
          <cell r="AB1833">
            <v>1.175</v>
          </cell>
          <cell r="AC1833">
            <v>467920.35398230091</v>
          </cell>
          <cell r="AD1833">
            <v>56150.442477876109</v>
          </cell>
          <cell r="AE1833">
            <v>0.12</v>
          </cell>
          <cell r="AF1833">
            <v>44723</v>
          </cell>
          <cell r="AG1833" t="str">
            <v>DDP GZ</v>
          </cell>
          <cell r="AI1833">
            <v>90000</v>
          </cell>
          <cell r="AJ1833">
            <v>44726</v>
          </cell>
          <cell r="AK1833">
            <v>0.2</v>
          </cell>
          <cell r="AL1833">
            <v>90000</v>
          </cell>
          <cell r="AM1833">
            <v>44726</v>
          </cell>
          <cell r="AN1833" t="str">
            <v>Yes</v>
          </cell>
          <cell r="AO1833">
            <v>0.8</v>
          </cell>
          <cell r="AP1833">
            <v>360000</v>
          </cell>
          <cell r="AQ1833">
            <v>44739</v>
          </cell>
          <cell r="AR1833">
            <v>44739</v>
          </cell>
          <cell r="AS1833">
            <v>0</v>
          </cell>
          <cell r="AT1833">
            <v>0</v>
          </cell>
          <cell r="AX1833" t="str">
            <v>Yes</v>
          </cell>
          <cell r="AZ1833" t="str">
            <v>Y</v>
          </cell>
          <cell r="BA1833" t="str">
            <v>Yes</v>
          </cell>
        </row>
        <row r="1834">
          <cell r="A1834" t="str">
            <v>JUN 22</v>
          </cell>
          <cell r="B1834">
            <v>1684</v>
          </cell>
          <cell r="C1834" t="str">
            <v>C49SZX20220063JY</v>
          </cell>
          <cell r="D1834" t="str">
            <v>芯联鑫</v>
          </cell>
          <cell r="E1834" t="str">
            <v>YSM10</v>
          </cell>
          <cell r="I1834" t="str">
            <v>L-&gt;R</v>
          </cell>
          <cell r="J1834" t="str">
            <v>No</v>
          </cell>
          <cell r="K1834">
            <v>1</v>
          </cell>
          <cell r="N1834">
            <v>44741</v>
          </cell>
          <cell r="P1834">
            <v>450000</v>
          </cell>
          <cell r="R1834" t="str">
            <v>No</v>
          </cell>
          <cell r="S1834" t="str">
            <v>C49</v>
          </cell>
          <cell r="T1834" t="str">
            <v>SOUTH</v>
          </cell>
          <cell r="U1834" t="str">
            <v>深圳</v>
          </cell>
          <cell r="V1834" t="str">
            <v>SZ 深圳</v>
          </cell>
          <cell r="W1834" t="str">
            <v>JY</v>
          </cell>
          <cell r="X1834" t="str">
            <v>RMB</v>
          </cell>
          <cell r="Y1834">
            <v>450000</v>
          </cell>
          <cell r="Z1834">
            <v>1.1299999999999999</v>
          </cell>
          <cell r="AA1834">
            <v>450000</v>
          </cell>
          <cell r="AB1834">
            <v>1.175</v>
          </cell>
          <cell r="AC1834">
            <v>467920.35398230091</v>
          </cell>
          <cell r="AD1834">
            <v>56150.442477876109</v>
          </cell>
          <cell r="AE1834">
            <v>0.12</v>
          </cell>
          <cell r="AF1834">
            <v>44723</v>
          </cell>
          <cell r="AG1834" t="str">
            <v>DDP GZ</v>
          </cell>
          <cell r="AI1834"/>
          <cell r="AJ1834"/>
          <cell r="AK1834">
            <v>0.2</v>
          </cell>
          <cell r="AL1834">
            <v>90000</v>
          </cell>
          <cell r="AM1834">
            <v>44726</v>
          </cell>
          <cell r="AN1834" t="str">
            <v>Yes</v>
          </cell>
          <cell r="AO1834">
            <v>0.8</v>
          </cell>
          <cell r="AP1834">
            <v>360000</v>
          </cell>
          <cell r="AQ1834">
            <v>44739</v>
          </cell>
          <cell r="AR1834">
            <v>44739</v>
          </cell>
          <cell r="AS1834">
            <v>0</v>
          </cell>
          <cell r="AT1834">
            <v>0</v>
          </cell>
          <cell r="AX1834" t="str">
            <v>Yes</v>
          </cell>
          <cell r="AZ1834" t="str">
            <v>Y</v>
          </cell>
          <cell r="BA1834" t="str">
            <v>Yes</v>
          </cell>
        </row>
        <row r="1835">
          <cell r="A1835" t="str">
            <v>JUN 22</v>
          </cell>
          <cell r="B1835">
            <v>1685</v>
          </cell>
          <cell r="C1835" t="str">
            <v>C49SZX20220068MZ</v>
          </cell>
          <cell r="D1835" t="str">
            <v>斯迈拓</v>
          </cell>
          <cell r="E1835" t="str">
            <v>YSM20R-2</v>
          </cell>
          <cell r="F1835"/>
          <cell r="H1835"/>
          <cell r="I1835" t="str">
            <v>L-&gt;R</v>
          </cell>
          <cell r="J1835" t="str">
            <v>MVC</v>
          </cell>
          <cell r="K1835">
            <v>1</v>
          </cell>
          <cell r="L1835"/>
          <cell r="N1835"/>
          <cell r="O1835"/>
          <cell r="P1835"/>
          <cell r="Q1835"/>
          <cell r="R1835" t="str">
            <v>Yes</v>
          </cell>
          <cell r="S1835" t="str">
            <v>C49</v>
          </cell>
          <cell r="T1835" t="str">
            <v>SOUTH</v>
          </cell>
          <cell r="U1835" t="str">
            <v>深圳</v>
          </cell>
          <cell r="V1835" t="str">
            <v>SZ 深圳</v>
          </cell>
          <cell r="W1835" t="str">
            <v>MZ</v>
          </cell>
          <cell r="X1835" t="str">
            <v>JPY</v>
          </cell>
          <cell r="Y1835">
            <v>18100000</v>
          </cell>
          <cell r="Z1835">
            <v>1</v>
          </cell>
          <cell r="AA1835">
            <v>18100000</v>
          </cell>
          <cell r="AB1835">
            <v>6.25E-2</v>
          </cell>
          <cell r="AC1835">
            <v>1131250</v>
          </cell>
          <cell r="AD1835">
            <v>135750</v>
          </cell>
          <cell r="AE1835">
            <v>0.12</v>
          </cell>
          <cell r="AF1835">
            <v>44721</v>
          </cell>
          <cell r="AG1835" t="str">
            <v>DAP HZ</v>
          </cell>
          <cell r="AI1835"/>
          <cell r="AJ1835"/>
          <cell r="AK1835">
            <v>0.1</v>
          </cell>
          <cell r="AL1835">
            <v>1810000</v>
          </cell>
          <cell r="AM1835"/>
          <cell r="AN1835" t="str">
            <v>No</v>
          </cell>
          <cell r="AO1835">
            <v>0.9</v>
          </cell>
          <cell r="AP1835">
            <v>16290000</v>
          </cell>
          <cell r="AQ1835"/>
          <cell r="AR1835"/>
          <cell r="AS1835">
            <v>0</v>
          </cell>
          <cell r="AT1835">
            <v>0</v>
          </cell>
          <cell r="AV1835"/>
          <cell r="AX1835" t="str">
            <v>Cancel</v>
          </cell>
          <cell r="AY1835"/>
          <cell r="AZ1835"/>
          <cell r="BA1835" t="str">
            <v>Cancel</v>
          </cell>
          <cell r="BB1835" t="str">
            <v>2022-10-10Ken邮件通知</v>
          </cell>
        </row>
        <row r="1836">
          <cell r="A1836" t="str">
            <v>JUN 22</v>
          </cell>
          <cell r="B1836">
            <v>1686</v>
          </cell>
          <cell r="C1836" t="str">
            <v>C49SZX20220068MZ</v>
          </cell>
          <cell r="D1836" t="str">
            <v>斯迈拓</v>
          </cell>
          <cell r="E1836" t="str">
            <v>YSM20R-2</v>
          </cell>
          <cell r="F1836"/>
          <cell r="H1836"/>
          <cell r="I1836" t="str">
            <v>L-&gt;R</v>
          </cell>
          <cell r="J1836" t="str">
            <v>MVC</v>
          </cell>
          <cell r="K1836">
            <v>1</v>
          </cell>
          <cell r="L1836"/>
          <cell r="N1836"/>
          <cell r="O1836"/>
          <cell r="P1836"/>
          <cell r="Q1836"/>
          <cell r="R1836" t="str">
            <v>Yes</v>
          </cell>
          <cell r="S1836" t="str">
            <v>C49</v>
          </cell>
          <cell r="T1836" t="str">
            <v>SOUTH</v>
          </cell>
          <cell r="U1836" t="str">
            <v>深圳</v>
          </cell>
          <cell r="V1836" t="str">
            <v>SZ 深圳</v>
          </cell>
          <cell r="W1836" t="str">
            <v>MZ</v>
          </cell>
          <cell r="X1836" t="str">
            <v>JPY</v>
          </cell>
          <cell r="Y1836">
            <v>18100000</v>
          </cell>
          <cell r="Z1836">
            <v>1</v>
          </cell>
          <cell r="AA1836">
            <v>18100000</v>
          </cell>
          <cell r="AB1836">
            <v>6.25E-2</v>
          </cell>
          <cell r="AC1836">
            <v>1131250</v>
          </cell>
          <cell r="AD1836">
            <v>135750</v>
          </cell>
          <cell r="AE1836">
            <v>0.12</v>
          </cell>
          <cell r="AF1836">
            <v>44721</v>
          </cell>
          <cell r="AG1836" t="str">
            <v>DAP HZ</v>
          </cell>
          <cell r="AI1836"/>
          <cell r="AJ1836"/>
          <cell r="AK1836">
            <v>0.1</v>
          </cell>
          <cell r="AL1836">
            <v>1810000</v>
          </cell>
          <cell r="AM1836"/>
          <cell r="AN1836" t="str">
            <v>No</v>
          </cell>
          <cell r="AO1836">
            <v>0.9</v>
          </cell>
          <cell r="AP1836">
            <v>16290000</v>
          </cell>
          <cell r="AQ1836"/>
          <cell r="AR1836"/>
          <cell r="AS1836">
            <v>0</v>
          </cell>
          <cell r="AT1836">
            <v>0</v>
          </cell>
          <cell r="AV1836"/>
          <cell r="AX1836" t="str">
            <v>Cancel</v>
          </cell>
          <cell r="AY1836"/>
          <cell r="AZ1836"/>
          <cell r="BA1836" t="str">
            <v>Cancel</v>
          </cell>
          <cell r="BB1836" t="str">
            <v>2022-10-10Ken邮件通知</v>
          </cell>
        </row>
        <row r="1837">
          <cell r="A1837" t="str">
            <v>JUN 22</v>
          </cell>
          <cell r="B1837">
            <v>1687</v>
          </cell>
          <cell r="C1837" t="str">
            <v>C49SZX20220072DZ</v>
          </cell>
          <cell r="D1837" t="str">
            <v>朗特</v>
          </cell>
          <cell r="E1837" t="str">
            <v>YSM20R-2</v>
          </cell>
          <cell r="I1837" t="str">
            <v>R-&gt;L</v>
          </cell>
          <cell r="J1837" t="str">
            <v>No</v>
          </cell>
          <cell r="K1837">
            <v>1</v>
          </cell>
          <cell r="N1837">
            <v>44754</v>
          </cell>
          <cell r="O1837">
            <v>11100545</v>
          </cell>
          <cell r="P1837">
            <v>762233</v>
          </cell>
          <cell r="Q1837">
            <v>44768</v>
          </cell>
          <cell r="R1837" t="str">
            <v>No</v>
          </cell>
          <cell r="S1837" t="str">
            <v>C49</v>
          </cell>
          <cell r="T1837" t="str">
            <v>SOUTH</v>
          </cell>
          <cell r="U1837" t="str">
            <v>深圳</v>
          </cell>
          <cell r="V1837" t="str">
            <v>SZ 深圳</v>
          </cell>
          <cell r="W1837" t="str">
            <v>MZ</v>
          </cell>
          <cell r="X1837" t="str">
            <v>RMB</v>
          </cell>
          <cell r="Y1837">
            <v>762233</v>
          </cell>
          <cell r="Z1837">
            <v>1.1299999999999999</v>
          </cell>
          <cell r="AA1837">
            <v>762233</v>
          </cell>
          <cell r="AB1837">
            <v>1.175</v>
          </cell>
          <cell r="AC1837">
            <v>792587.41150442488</v>
          </cell>
          <cell r="AD1837">
            <v>95110.489380530984</v>
          </cell>
          <cell r="AE1837">
            <v>0.12</v>
          </cell>
          <cell r="AF1837">
            <v>44734</v>
          </cell>
          <cell r="AG1837" t="str">
            <v>DDP SZ</v>
          </cell>
          <cell r="AK1837">
            <v>0.3</v>
          </cell>
          <cell r="AL1837">
            <v>228669.9</v>
          </cell>
          <cell r="AM1837">
            <v>44741</v>
          </cell>
          <cell r="AN1837" t="str">
            <v>Yes</v>
          </cell>
          <cell r="AO1837">
            <v>0.7</v>
          </cell>
          <cell r="AP1837">
            <v>533563.1</v>
          </cell>
          <cell r="AQ1837">
            <v>44749</v>
          </cell>
          <cell r="AR1837">
            <v>44749</v>
          </cell>
          <cell r="AS1837">
            <v>0</v>
          </cell>
          <cell r="AT1837">
            <v>0</v>
          </cell>
          <cell r="AX1837" t="str">
            <v>Yes</v>
          </cell>
          <cell r="AZ1837" t="str">
            <v>Y</v>
          </cell>
          <cell r="BA1837" t="str">
            <v>Yes</v>
          </cell>
        </row>
        <row r="1838">
          <cell r="A1838" t="str">
            <v>JUN 22</v>
          </cell>
          <cell r="B1838">
            <v>1688</v>
          </cell>
          <cell r="C1838" t="str">
            <v>C49SZX20220072DZ</v>
          </cell>
          <cell r="D1838" t="str">
            <v>朗特</v>
          </cell>
          <cell r="E1838" t="str">
            <v>YSM20R-2</v>
          </cell>
          <cell r="I1838" t="str">
            <v>R-&gt;L</v>
          </cell>
          <cell r="J1838" t="str">
            <v>No</v>
          </cell>
          <cell r="K1838">
            <v>1</v>
          </cell>
          <cell r="N1838">
            <v>44742</v>
          </cell>
          <cell r="O1838">
            <v>11100545</v>
          </cell>
          <cell r="P1838">
            <v>762233</v>
          </cell>
          <cell r="Q1838">
            <v>44768</v>
          </cell>
          <cell r="R1838" t="str">
            <v>No</v>
          </cell>
          <cell r="S1838" t="str">
            <v>C49</v>
          </cell>
          <cell r="T1838" t="str">
            <v>SOUTH</v>
          </cell>
          <cell r="U1838" t="str">
            <v>深圳</v>
          </cell>
          <cell r="V1838" t="str">
            <v>SZ 深圳</v>
          </cell>
          <cell r="W1838" t="str">
            <v>MZ</v>
          </cell>
          <cell r="X1838" t="str">
            <v>RMB</v>
          </cell>
          <cell r="Y1838">
            <v>762233</v>
          </cell>
          <cell r="Z1838">
            <v>1.1299999999999999</v>
          </cell>
          <cell r="AA1838">
            <v>762233</v>
          </cell>
          <cell r="AB1838">
            <v>1.175</v>
          </cell>
          <cell r="AC1838">
            <v>792587.41150442488</v>
          </cell>
          <cell r="AD1838">
            <v>95110.489380530984</v>
          </cell>
          <cell r="AE1838">
            <v>0.12</v>
          </cell>
          <cell r="AF1838">
            <v>44734</v>
          </cell>
          <cell r="AG1838" t="str">
            <v>DDP SZ</v>
          </cell>
          <cell r="AK1838">
            <v>0.3</v>
          </cell>
          <cell r="AL1838">
            <v>228669.9</v>
          </cell>
          <cell r="AM1838">
            <v>44739</v>
          </cell>
          <cell r="AN1838" t="str">
            <v>Yes</v>
          </cell>
          <cell r="AO1838">
            <v>0.7</v>
          </cell>
          <cell r="AP1838">
            <v>533563.1</v>
          </cell>
          <cell r="AQ1838">
            <v>44741</v>
          </cell>
          <cell r="AR1838">
            <v>44741</v>
          </cell>
          <cell r="AS1838">
            <v>0</v>
          </cell>
          <cell r="AT1838">
            <v>0</v>
          </cell>
          <cell r="AX1838" t="str">
            <v>Yes</v>
          </cell>
          <cell r="AZ1838" t="str">
            <v>Y</v>
          </cell>
          <cell r="BA1838" t="str">
            <v>Yes</v>
          </cell>
        </row>
        <row r="1839">
          <cell r="A1839" t="str">
            <v>JUN 22</v>
          </cell>
          <cell r="B1839">
            <v>1689</v>
          </cell>
          <cell r="C1839" t="str">
            <v>C49SZX20220072DZ</v>
          </cell>
          <cell r="D1839" t="str">
            <v>朗特</v>
          </cell>
          <cell r="E1839" t="str">
            <v>YSM10</v>
          </cell>
          <cell r="I1839" t="str">
            <v>R-&gt;L</v>
          </cell>
          <cell r="J1839" t="str">
            <v>MVC+ATS15</v>
          </cell>
          <cell r="K1839">
            <v>1</v>
          </cell>
          <cell r="N1839">
            <v>44742</v>
          </cell>
          <cell r="O1839">
            <v>11100545</v>
          </cell>
          <cell r="P1839">
            <v>575779</v>
          </cell>
          <cell r="Q1839">
            <v>44768</v>
          </cell>
          <cell r="R1839" t="str">
            <v>No</v>
          </cell>
          <cell r="S1839" t="str">
            <v>C49</v>
          </cell>
          <cell r="T1839" t="str">
            <v>SOUTH</v>
          </cell>
          <cell r="U1839" t="str">
            <v>深圳</v>
          </cell>
          <cell r="V1839" t="str">
            <v>SZ 深圳</v>
          </cell>
          <cell r="W1839" t="str">
            <v>MZ</v>
          </cell>
          <cell r="X1839" t="str">
            <v>RMB</v>
          </cell>
          <cell r="Y1839">
            <v>575779</v>
          </cell>
          <cell r="Z1839">
            <v>1.1299999999999999</v>
          </cell>
          <cell r="AA1839">
            <v>575779</v>
          </cell>
          <cell r="AB1839">
            <v>1.175</v>
          </cell>
          <cell r="AC1839">
            <v>598708.25221238949</v>
          </cell>
          <cell r="AD1839">
            <v>71844.990265486733</v>
          </cell>
          <cell r="AE1839">
            <v>0.12</v>
          </cell>
          <cell r="AF1839">
            <v>44734</v>
          </cell>
          <cell r="AG1839" t="str">
            <v>DDP SZ</v>
          </cell>
          <cell r="AK1839">
            <v>0.3</v>
          </cell>
          <cell r="AL1839">
            <v>172733.69999999998</v>
          </cell>
          <cell r="AM1839">
            <v>44739</v>
          </cell>
          <cell r="AN1839" t="str">
            <v>Yes</v>
          </cell>
          <cell r="AO1839">
            <v>0.7</v>
          </cell>
          <cell r="AP1839">
            <v>403045.3</v>
          </cell>
          <cell r="AQ1839">
            <v>44741</v>
          </cell>
          <cell r="AR1839">
            <v>44741</v>
          </cell>
          <cell r="AS1839">
            <v>0</v>
          </cell>
          <cell r="AT1839">
            <v>0</v>
          </cell>
          <cell r="AX1839" t="str">
            <v>Yes</v>
          </cell>
          <cell r="AZ1839" t="str">
            <v>Y</v>
          </cell>
          <cell r="BA1839" t="str">
            <v>Yes</v>
          </cell>
        </row>
        <row r="1840">
          <cell r="A1840" t="str">
            <v>JUN 22</v>
          </cell>
          <cell r="B1840">
            <v>1690</v>
          </cell>
          <cell r="C1840" t="str">
            <v>C49SZX20220042JY</v>
          </cell>
          <cell r="D1840" t="str">
            <v>德天伟</v>
          </cell>
          <cell r="E1840" t="str">
            <v>YSM20R-2</v>
          </cell>
          <cell r="I1840" t="str">
            <v>L-&gt;R</v>
          </cell>
          <cell r="J1840" t="str">
            <v>No</v>
          </cell>
          <cell r="K1840">
            <v>1</v>
          </cell>
          <cell r="N1840">
            <v>44862</v>
          </cell>
          <cell r="O1840">
            <v>11116808</v>
          </cell>
          <cell r="P1840">
            <v>13980000</v>
          </cell>
          <cell r="Q1840">
            <v>44861</v>
          </cell>
          <cell r="R1840" t="str">
            <v>Yes</v>
          </cell>
          <cell r="S1840" t="str">
            <v>C49</v>
          </cell>
          <cell r="T1840" t="str">
            <v>SOUTH</v>
          </cell>
          <cell r="U1840" t="str">
            <v>深圳</v>
          </cell>
          <cell r="V1840" t="str">
            <v>SZ 深圳</v>
          </cell>
          <cell r="W1840" t="str">
            <v>JY</v>
          </cell>
          <cell r="X1840" t="str">
            <v>JPY</v>
          </cell>
          <cell r="Y1840">
            <v>13980000</v>
          </cell>
          <cell r="Z1840">
            <v>1</v>
          </cell>
          <cell r="AA1840">
            <v>13980000</v>
          </cell>
          <cell r="AB1840">
            <v>6.25E-2</v>
          </cell>
          <cell r="AC1840">
            <v>873750</v>
          </cell>
          <cell r="AD1840">
            <v>104850</v>
          </cell>
          <cell r="AE1840">
            <v>0.12</v>
          </cell>
          <cell r="AF1840">
            <v>44734</v>
          </cell>
          <cell r="AG1840" t="str">
            <v>DAP SZ</v>
          </cell>
          <cell r="AI1840">
            <v>20000</v>
          </cell>
          <cell r="AJ1840">
            <v>44764</v>
          </cell>
          <cell r="AK1840">
            <v>1</v>
          </cell>
          <cell r="AL1840">
            <v>13980000</v>
          </cell>
          <cell r="AM1840">
            <v>44858</v>
          </cell>
          <cell r="AN1840" t="str">
            <v>Yes</v>
          </cell>
          <cell r="AO1840">
            <v>0</v>
          </cell>
          <cell r="AP1840">
            <v>0</v>
          </cell>
          <cell r="AS1840">
            <v>0</v>
          </cell>
          <cell r="AT1840">
            <v>0</v>
          </cell>
          <cell r="AX1840" t="str">
            <v>Yes</v>
          </cell>
          <cell r="AZ1840" t="str">
            <v>Y</v>
          </cell>
          <cell r="BA1840" t="str">
            <v>Yes</v>
          </cell>
        </row>
        <row r="1841">
          <cell r="A1841" t="str">
            <v>JUN 22</v>
          </cell>
          <cell r="B1841">
            <v>1691</v>
          </cell>
          <cell r="C1841" t="str">
            <v>C49SZX20220075SX</v>
          </cell>
          <cell r="D1841" t="str">
            <v>柏星</v>
          </cell>
          <cell r="E1841" t="str">
            <v>YSM10</v>
          </cell>
          <cell r="I1841" t="str">
            <v>R-&gt;L</v>
          </cell>
          <cell r="J1841" t="str">
            <v>MVC</v>
          </cell>
          <cell r="K1841">
            <v>1</v>
          </cell>
          <cell r="N1841">
            <v>44746</v>
          </cell>
          <cell r="O1841">
            <v>11100543</v>
          </cell>
          <cell r="P1841">
            <v>570000</v>
          </cell>
          <cell r="Q1841">
            <v>44754</v>
          </cell>
          <cell r="R1841" t="str">
            <v>No</v>
          </cell>
          <cell r="S1841" t="str">
            <v>C49</v>
          </cell>
          <cell r="T1841" t="str">
            <v>SOUTH</v>
          </cell>
          <cell r="U1841" t="str">
            <v>深圳</v>
          </cell>
          <cell r="V1841" t="str">
            <v>SZ 深圳</v>
          </cell>
          <cell r="W1841" t="str">
            <v>SX</v>
          </cell>
          <cell r="X1841" t="str">
            <v>RMB</v>
          </cell>
          <cell r="Y1841">
            <v>570000</v>
          </cell>
          <cell r="Z1841">
            <v>1.1299999999999999</v>
          </cell>
          <cell r="AA1841">
            <v>570000</v>
          </cell>
          <cell r="AB1841">
            <v>1.175</v>
          </cell>
          <cell r="AC1841">
            <v>592699.11504424794</v>
          </cell>
          <cell r="AD1841">
            <v>71123.893805309752</v>
          </cell>
          <cell r="AE1841">
            <v>0.12</v>
          </cell>
          <cell r="AF1841">
            <v>44735</v>
          </cell>
          <cell r="AG1841" t="str">
            <v>DDP DG</v>
          </cell>
          <cell r="AK1841">
            <v>0.1</v>
          </cell>
          <cell r="AL1841">
            <v>57000</v>
          </cell>
          <cell r="AM1841">
            <v>44735</v>
          </cell>
          <cell r="AN1841" t="str">
            <v>Yes</v>
          </cell>
          <cell r="AO1841">
            <v>0.9</v>
          </cell>
          <cell r="AP1841">
            <v>513000</v>
          </cell>
          <cell r="AQ1841">
            <v>44739</v>
          </cell>
          <cell r="AR1841">
            <v>44739</v>
          </cell>
          <cell r="AS1841">
            <v>0</v>
          </cell>
          <cell r="AT1841">
            <v>0</v>
          </cell>
          <cell r="AX1841" t="str">
            <v>Yes</v>
          </cell>
          <cell r="AZ1841" t="str">
            <v>Y</v>
          </cell>
          <cell r="BA1841" t="str">
            <v>Yes</v>
          </cell>
        </row>
        <row r="1842">
          <cell r="A1842" t="str">
            <v>JUN 22</v>
          </cell>
          <cell r="B1842">
            <v>1692</v>
          </cell>
          <cell r="C1842" t="str">
            <v>C49SZX20220070JY</v>
          </cell>
          <cell r="D1842" t="str">
            <v>宏翔福</v>
          </cell>
          <cell r="E1842" t="str">
            <v>YSM10</v>
          </cell>
          <cell r="I1842" t="str">
            <v>L-&gt;R</v>
          </cell>
          <cell r="J1842" t="str">
            <v>MVC</v>
          </cell>
          <cell r="K1842">
            <v>1</v>
          </cell>
          <cell r="N1842">
            <v>44931</v>
          </cell>
          <cell r="O1842">
            <v>11116817</v>
          </cell>
          <cell r="P1842">
            <v>8300000</v>
          </cell>
          <cell r="Q1842">
            <v>44925</v>
          </cell>
          <cell r="R1842" t="str">
            <v>Yes</v>
          </cell>
          <cell r="S1842" t="str">
            <v>C49</v>
          </cell>
          <cell r="T1842" t="str">
            <v>SOUTH</v>
          </cell>
          <cell r="U1842" t="str">
            <v>深圳</v>
          </cell>
          <cell r="V1842" t="str">
            <v>SZ 深圳</v>
          </cell>
          <cell r="W1842" t="str">
            <v>JY</v>
          </cell>
          <cell r="X1842" t="str">
            <v>JPY</v>
          </cell>
          <cell r="Y1842">
            <v>8300000</v>
          </cell>
          <cell r="Z1842">
            <v>1</v>
          </cell>
          <cell r="AA1842">
            <v>8300000</v>
          </cell>
          <cell r="AB1842">
            <v>6.25E-2</v>
          </cell>
          <cell r="AC1842">
            <v>518750</v>
          </cell>
          <cell r="AD1842">
            <v>62250</v>
          </cell>
          <cell r="AE1842">
            <v>0.12</v>
          </cell>
          <cell r="AF1842">
            <v>44740</v>
          </cell>
          <cell r="AG1842" t="str">
            <v>CIF HK</v>
          </cell>
          <cell r="AK1842">
            <v>0.1</v>
          </cell>
          <cell r="AL1842">
            <v>830000</v>
          </cell>
          <cell r="AM1842">
            <v>44747</v>
          </cell>
          <cell r="AN1842" t="str">
            <v>Yes</v>
          </cell>
          <cell r="AO1842">
            <v>0.9</v>
          </cell>
          <cell r="AP1842">
            <v>7470000</v>
          </cell>
          <cell r="AQ1842">
            <v>44924</v>
          </cell>
          <cell r="AR1842">
            <v>44924</v>
          </cell>
          <cell r="AS1842">
            <v>0</v>
          </cell>
          <cell r="AT1842">
            <v>0</v>
          </cell>
          <cell r="AX1842" t="str">
            <v>Yes</v>
          </cell>
          <cell r="AZ1842" t="str">
            <v>Y</v>
          </cell>
          <cell r="BA1842" t="str">
            <v>Yes</v>
          </cell>
        </row>
        <row r="1843">
          <cell r="A1843" t="str">
            <v>JUN 22</v>
          </cell>
          <cell r="B1843">
            <v>1693</v>
          </cell>
          <cell r="C1843" t="str">
            <v>C49SZX20220070JY</v>
          </cell>
          <cell r="D1843" t="str">
            <v>宏翔福</v>
          </cell>
          <cell r="E1843" t="str">
            <v>YSM10</v>
          </cell>
          <cell r="I1843" t="str">
            <v>R-&gt;L</v>
          </cell>
          <cell r="J1843" t="str">
            <v>MVC</v>
          </cell>
          <cell r="K1843">
            <v>1</v>
          </cell>
          <cell r="N1843">
            <v>44931</v>
          </cell>
          <cell r="O1843">
            <v>11116817</v>
          </cell>
          <cell r="P1843">
            <v>8300000</v>
          </cell>
          <cell r="Q1843">
            <v>44925</v>
          </cell>
          <cell r="R1843" t="str">
            <v>Yes</v>
          </cell>
          <cell r="S1843" t="str">
            <v>C49</v>
          </cell>
          <cell r="T1843" t="str">
            <v>SOUTH</v>
          </cell>
          <cell r="U1843" t="str">
            <v>深圳</v>
          </cell>
          <cell r="V1843" t="str">
            <v>SZ 深圳</v>
          </cell>
          <cell r="W1843" t="str">
            <v>JY</v>
          </cell>
          <cell r="X1843" t="str">
            <v>JPY</v>
          </cell>
          <cell r="Y1843">
            <v>8300000</v>
          </cell>
          <cell r="Z1843">
            <v>1</v>
          </cell>
          <cell r="AA1843">
            <v>8300000</v>
          </cell>
          <cell r="AB1843">
            <v>6.25E-2</v>
          </cell>
          <cell r="AC1843">
            <v>518750</v>
          </cell>
          <cell r="AD1843">
            <v>62250</v>
          </cell>
          <cell r="AE1843">
            <v>0.12</v>
          </cell>
          <cell r="AF1843">
            <v>44740</v>
          </cell>
          <cell r="AG1843" t="str">
            <v>CIF HK</v>
          </cell>
          <cell r="AK1843">
            <v>0.1</v>
          </cell>
          <cell r="AL1843">
            <v>830000</v>
          </cell>
          <cell r="AM1843">
            <v>44747</v>
          </cell>
          <cell r="AN1843" t="str">
            <v>Yes</v>
          </cell>
          <cell r="AO1843">
            <v>0.9</v>
          </cell>
          <cell r="AP1843">
            <v>7470000</v>
          </cell>
          <cell r="AQ1843">
            <v>44924</v>
          </cell>
          <cell r="AR1843">
            <v>44924</v>
          </cell>
          <cell r="AS1843">
            <v>0</v>
          </cell>
          <cell r="AT1843">
            <v>0</v>
          </cell>
          <cell r="AX1843" t="str">
            <v>Yes</v>
          </cell>
          <cell r="AZ1843" t="str">
            <v>Y</v>
          </cell>
          <cell r="BA1843" t="str">
            <v>Yes</v>
          </cell>
        </row>
        <row r="1844">
          <cell r="A1844" t="str">
            <v>JUN 22</v>
          </cell>
          <cell r="B1844">
            <v>1694</v>
          </cell>
          <cell r="C1844" t="str">
            <v>C28SZX20220076R1TS</v>
          </cell>
          <cell r="D1844" t="str">
            <v>杰龙</v>
          </cell>
          <cell r="E1844" t="str">
            <v>Solader Star VP-0640P-V</v>
          </cell>
          <cell r="K1844">
            <v>1</v>
          </cell>
          <cell r="N1844">
            <v>44769</v>
          </cell>
          <cell r="O1844">
            <v>11100547</v>
          </cell>
          <cell r="P1844">
            <v>53744</v>
          </cell>
          <cell r="Q1844">
            <v>44771</v>
          </cell>
          <cell r="R1844" t="str">
            <v>Yes</v>
          </cell>
          <cell r="S1844" t="str">
            <v>C28</v>
          </cell>
          <cell r="T1844" t="str">
            <v>SOUTH</v>
          </cell>
          <cell r="U1844" t="str">
            <v>深圳</v>
          </cell>
          <cell r="V1844" t="str">
            <v>SZ 深圳</v>
          </cell>
          <cell r="W1844" t="str">
            <v>SK</v>
          </cell>
          <cell r="X1844" t="str">
            <v>RMB</v>
          </cell>
          <cell r="Y1844">
            <v>53744</v>
          </cell>
          <cell r="Z1844">
            <v>1.1299999999999999</v>
          </cell>
          <cell r="AA1844">
            <v>53744</v>
          </cell>
          <cell r="AB1844">
            <v>1.175</v>
          </cell>
          <cell r="AC1844">
            <v>55884.24778761062</v>
          </cell>
          <cell r="AD1844">
            <v>6706.1097345132739</v>
          </cell>
          <cell r="AE1844">
            <v>0.12</v>
          </cell>
          <cell r="AF1844">
            <v>44742</v>
          </cell>
          <cell r="AG1844" t="str">
            <v>DDP SH</v>
          </cell>
          <cell r="AK1844">
            <v>1</v>
          </cell>
          <cell r="AL1844">
            <v>53744</v>
          </cell>
          <cell r="AM1844">
            <v>44749</v>
          </cell>
          <cell r="AN1844" t="str">
            <v>Yes</v>
          </cell>
          <cell r="AO1844">
            <v>0</v>
          </cell>
          <cell r="AP1844">
            <v>0</v>
          </cell>
          <cell r="AS1844">
            <v>0</v>
          </cell>
          <cell r="AT1844">
            <v>0</v>
          </cell>
          <cell r="AX1844" t="str">
            <v>Yes</v>
          </cell>
          <cell r="AZ1844" t="str">
            <v>Y</v>
          </cell>
          <cell r="BA1844" t="str">
            <v>Yes</v>
          </cell>
        </row>
        <row r="1845">
          <cell r="A1845" t="str">
            <v>JUL 22</v>
          </cell>
          <cell r="B1845">
            <v>1695</v>
          </cell>
          <cell r="C1845" t="str">
            <v>C49SZX20220077SS</v>
          </cell>
          <cell r="D1845" t="str">
            <v>世启纳</v>
          </cell>
          <cell r="E1845" t="str">
            <v>YSM20R-2</v>
          </cell>
          <cell r="I1845" t="str">
            <v>R-&gt;L</v>
          </cell>
          <cell r="J1845" t="str">
            <v>No</v>
          </cell>
          <cell r="K1845">
            <v>1</v>
          </cell>
          <cell r="N1845">
            <v>44760</v>
          </cell>
          <cell r="O1845">
            <v>11100546</v>
          </cell>
          <cell r="P1845">
            <v>750000</v>
          </cell>
          <cell r="Q1845">
            <v>44768</v>
          </cell>
          <cell r="R1845" t="str">
            <v>No</v>
          </cell>
          <cell r="S1845" t="str">
            <v>C49</v>
          </cell>
          <cell r="T1845" t="str">
            <v>SOUTH</v>
          </cell>
          <cell r="U1845" t="str">
            <v>深圳</v>
          </cell>
          <cell r="V1845" t="str">
            <v>SZ 深圳</v>
          </cell>
          <cell r="W1845" t="str">
            <v>SS</v>
          </cell>
          <cell r="X1845" t="str">
            <v>RMB</v>
          </cell>
          <cell r="Y1845">
            <v>750000</v>
          </cell>
          <cell r="Z1845">
            <v>1.1299999999999999</v>
          </cell>
          <cell r="AA1845">
            <v>750000</v>
          </cell>
          <cell r="AB1845">
            <v>1.17</v>
          </cell>
          <cell r="AC1845">
            <v>776548.67256637174</v>
          </cell>
          <cell r="AD1845">
            <v>93185.840707964599</v>
          </cell>
          <cell r="AE1845">
            <v>0.12</v>
          </cell>
          <cell r="AF1845">
            <v>44747</v>
          </cell>
          <cell r="AG1845" t="str">
            <v>DDP SZ</v>
          </cell>
          <cell r="AK1845">
            <v>0.1</v>
          </cell>
          <cell r="AL1845">
            <v>286000</v>
          </cell>
          <cell r="AM1845">
            <v>44749</v>
          </cell>
          <cell r="AN1845" t="str">
            <v>Yes</v>
          </cell>
          <cell r="AO1845">
            <v>0.9</v>
          </cell>
          <cell r="AP1845">
            <v>464000</v>
          </cell>
          <cell r="AQ1845">
            <v>44756</v>
          </cell>
          <cell r="AR1845">
            <v>44756</v>
          </cell>
          <cell r="AS1845">
            <v>0</v>
          </cell>
          <cell r="AT1845">
            <v>0</v>
          </cell>
          <cell r="AX1845" t="str">
            <v>Yes</v>
          </cell>
          <cell r="AZ1845" t="str">
            <v>Y</v>
          </cell>
          <cell r="BA1845" t="str">
            <v>Yes</v>
          </cell>
        </row>
        <row r="1846">
          <cell r="A1846" t="str">
            <v>JUL 22</v>
          </cell>
          <cell r="B1846">
            <v>1696</v>
          </cell>
          <cell r="C1846" t="str">
            <v>C49SZX20220053SS</v>
          </cell>
          <cell r="D1846" t="str">
            <v>阿姆斯特</v>
          </cell>
          <cell r="E1846" t="str">
            <v>YSM20R-2</v>
          </cell>
          <cell r="I1846" t="str">
            <v>L-&gt;R</v>
          </cell>
          <cell r="J1846" t="str">
            <v>No</v>
          </cell>
          <cell r="K1846">
            <v>1</v>
          </cell>
          <cell r="N1846">
            <v>44764</v>
          </cell>
          <cell r="O1846">
            <v>11100550</v>
          </cell>
          <cell r="P1846">
            <v>740000</v>
          </cell>
          <cell r="Q1846">
            <v>44781</v>
          </cell>
          <cell r="R1846" t="str">
            <v>Yes</v>
          </cell>
          <cell r="S1846" t="str">
            <v>C49</v>
          </cell>
          <cell r="T1846" t="str">
            <v>SOUTH</v>
          </cell>
          <cell r="U1846" t="str">
            <v>深圳</v>
          </cell>
          <cell r="V1846" t="str">
            <v>SZ 深圳</v>
          </cell>
          <cell r="W1846" t="str">
            <v>SS</v>
          </cell>
          <cell r="X1846" t="str">
            <v>RMB</v>
          </cell>
          <cell r="Y1846">
            <v>740000</v>
          </cell>
          <cell r="Z1846">
            <v>1.1299999999999999</v>
          </cell>
          <cell r="AA1846">
            <v>740000</v>
          </cell>
          <cell r="AB1846">
            <v>1.17</v>
          </cell>
          <cell r="AC1846">
            <v>766194.69026548683</v>
          </cell>
          <cell r="AD1846">
            <v>91943.362831858423</v>
          </cell>
          <cell r="AE1846">
            <v>0.12</v>
          </cell>
          <cell r="AF1846">
            <v>44750</v>
          </cell>
          <cell r="AG1846" t="str">
            <v>DDP DG</v>
          </cell>
          <cell r="AI1846"/>
          <cell r="AJ1846"/>
          <cell r="AK1846">
            <v>1</v>
          </cell>
          <cell r="AL1846">
            <v>740000</v>
          </cell>
          <cell r="AM1846">
            <v>44754</v>
          </cell>
          <cell r="AN1846" t="str">
            <v>Yes</v>
          </cell>
          <cell r="AO1846">
            <v>0</v>
          </cell>
          <cell r="AP1846">
            <v>0</v>
          </cell>
          <cell r="AS1846">
            <v>0</v>
          </cell>
          <cell r="AT1846">
            <v>0</v>
          </cell>
          <cell r="AX1846" t="str">
            <v>Yes</v>
          </cell>
          <cell r="AZ1846" t="str">
            <v>Y</v>
          </cell>
          <cell r="BA1846" t="str">
            <v>Yes</v>
          </cell>
        </row>
        <row r="1847">
          <cell r="A1847" t="str">
            <v>JUL 22</v>
          </cell>
          <cell r="B1847">
            <v>1697</v>
          </cell>
          <cell r="C1847" t="str">
            <v>C49SZX20220053SS</v>
          </cell>
          <cell r="D1847" t="str">
            <v>阿姆斯特</v>
          </cell>
          <cell r="E1847" t="str">
            <v>YSM10</v>
          </cell>
          <cell r="I1847" t="str">
            <v>L-&gt;R</v>
          </cell>
          <cell r="J1847" t="str">
            <v>MVC</v>
          </cell>
          <cell r="K1847">
            <v>1</v>
          </cell>
          <cell r="N1847">
            <v>44764</v>
          </cell>
          <cell r="O1847">
            <v>11100550</v>
          </cell>
          <cell r="P1847">
            <v>435000</v>
          </cell>
          <cell r="Q1847">
            <v>44781</v>
          </cell>
          <cell r="R1847" t="str">
            <v>Yes</v>
          </cell>
          <cell r="S1847" t="str">
            <v>C49</v>
          </cell>
          <cell r="T1847" t="str">
            <v>SOUTH</v>
          </cell>
          <cell r="U1847" t="str">
            <v>深圳</v>
          </cell>
          <cell r="V1847" t="str">
            <v>SZ 深圳</v>
          </cell>
          <cell r="W1847" t="str">
            <v>SS</v>
          </cell>
          <cell r="X1847" t="str">
            <v>RMB</v>
          </cell>
          <cell r="Y1847">
            <v>435000</v>
          </cell>
          <cell r="Z1847">
            <v>1.1299999999999999</v>
          </cell>
          <cell r="AA1847">
            <v>435000</v>
          </cell>
          <cell r="AB1847">
            <v>1.17</v>
          </cell>
          <cell r="AC1847">
            <v>450398.23008849559</v>
          </cell>
          <cell r="AD1847">
            <v>54047.787610619467</v>
          </cell>
          <cell r="AE1847">
            <v>0.12</v>
          </cell>
          <cell r="AF1847">
            <v>44750</v>
          </cell>
          <cell r="AG1847" t="str">
            <v>DDP DG</v>
          </cell>
          <cell r="AI1847"/>
          <cell r="AJ1847"/>
          <cell r="AK1847">
            <v>1</v>
          </cell>
          <cell r="AL1847">
            <v>435000</v>
          </cell>
          <cell r="AM1847">
            <v>44754</v>
          </cell>
          <cell r="AN1847" t="str">
            <v>Yes</v>
          </cell>
          <cell r="AO1847">
            <v>0</v>
          </cell>
          <cell r="AP1847">
            <v>0</v>
          </cell>
          <cell r="AS1847">
            <v>0</v>
          </cell>
          <cell r="AT1847">
            <v>0</v>
          </cell>
          <cell r="AX1847" t="str">
            <v>Yes</v>
          </cell>
          <cell r="AZ1847" t="str">
            <v>Y</v>
          </cell>
          <cell r="BA1847" t="str">
            <v>Yes</v>
          </cell>
        </row>
        <row r="1848">
          <cell r="A1848" t="str">
            <v>JUL 22</v>
          </cell>
          <cell r="B1848">
            <v>1698</v>
          </cell>
          <cell r="C1848" t="str">
            <v>C49SZX20220071VC</v>
          </cell>
          <cell r="D1848" t="str">
            <v>友艺</v>
          </cell>
          <cell r="E1848" t="str">
            <v>YSM10</v>
          </cell>
          <cell r="F1848"/>
          <cell r="H1848"/>
          <cell r="I1848" t="str">
            <v>L-&gt;R</v>
          </cell>
          <cell r="J1848" t="str">
            <v>MVC+ATS15</v>
          </cell>
          <cell r="K1848">
            <v>1</v>
          </cell>
          <cell r="L1848"/>
          <cell r="N1848"/>
          <cell r="O1848"/>
          <cell r="P1848"/>
          <cell r="Q1848"/>
          <cell r="R1848" t="str">
            <v>No</v>
          </cell>
          <cell r="S1848" t="str">
            <v>C49</v>
          </cell>
          <cell r="T1848" t="str">
            <v>SOUTH</v>
          </cell>
          <cell r="U1848" t="str">
            <v>深圳</v>
          </cell>
          <cell r="V1848" t="str">
            <v>SZ 深圳</v>
          </cell>
          <cell r="W1848" t="str">
            <v>VG</v>
          </cell>
          <cell r="X1848" t="str">
            <v>RMB</v>
          </cell>
          <cell r="Y1848">
            <v>522400</v>
          </cell>
          <cell r="Z1848">
            <v>1.1299999999999999</v>
          </cell>
          <cell r="AA1848">
            <v>522400</v>
          </cell>
          <cell r="AB1848">
            <v>1.17</v>
          </cell>
          <cell r="AC1848">
            <v>540892.03539823007</v>
          </cell>
          <cell r="AD1848">
            <v>64907.044247787606</v>
          </cell>
          <cell r="AE1848">
            <v>0.12</v>
          </cell>
          <cell r="AF1848">
            <v>44750</v>
          </cell>
          <cell r="AG1848" t="str">
            <v>DDP SZ</v>
          </cell>
          <cell r="AI1848"/>
          <cell r="AJ1848"/>
          <cell r="AK1848">
            <v>0.1</v>
          </cell>
          <cell r="AL1848">
            <v>52240</v>
          </cell>
          <cell r="AM1848"/>
          <cell r="AN1848" t="str">
            <v>No</v>
          </cell>
          <cell r="AO1848">
            <v>0.9</v>
          </cell>
          <cell r="AP1848">
            <v>470160</v>
          </cell>
          <cell r="AQ1848"/>
          <cell r="AR1848"/>
          <cell r="AS1848">
            <v>0</v>
          </cell>
          <cell r="AT1848">
            <v>0</v>
          </cell>
          <cell r="AV1848"/>
          <cell r="AX1848" t="str">
            <v>Cancel</v>
          </cell>
          <cell r="AY1848"/>
          <cell r="AZ1848"/>
          <cell r="BA1848" t="str">
            <v>Cancel</v>
          </cell>
          <cell r="BB1848" t="str">
            <v>2023-3-31Ken邮件通知</v>
          </cell>
        </row>
        <row r="1849">
          <cell r="A1849" t="str">
            <v>JUL 22</v>
          </cell>
          <cell r="B1849">
            <v>1699</v>
          </cell>
          <cell r="C1849" t="str">
            <v>C49SZX20220079JL</v>
          </cell>
          <cell r="D1849" t="str">
            <v>铭翔</v>
          </cell>
          <cell r="E1849" t="str">
            <v>YSM10</v>
          </cell>
          <cell r="I1849" t="str">
            <v>L-&gt;R</v>
          </cell>
          <cell r="J1849" t="str">
            <v>MVC</v>
          </cell>
          <cell r="K1849">
            <v>1</v>
          </cell>
          <cell r="N1849">
            <v>44827</v>
          </cell>
          <cell r="O1849">
            <v>11100553</v>
          </cell>
          <cell r="P1849">
            <v>475000</v>
          </cell>
          <cell r="Q1849">
            <v>44797</v>
          </cell>
          <cell r="R1849" t="str">
            <v>No</v>
          </cell>
          <cell r="S1849" t="str">
            <v>C49</v>
          </cell>
          <cell r="T1849" t="str">
            <v>SOUTH</v>
          </cell>
          <cell r="U1849" t="str">
            <v>深圳</v>
          </cell>
          <cell r="V1849" t="str">
            <v>SZ 深圳</v>
          </cell>
          <cell r="W1849" t="str">
            <v>JL</v>
          </cell>
          <cell r="X1849" t="str">
            <v>RMB</v>
          </cell>
          <cell r="Y1849">
            <v>475000</v>
          </cell>
          <cell r="Z1849">
            <v>1.1299999999999999</v>
          </cell>
          <cell r="AA1849">
            <v>475000</v>
          </cell>
          <cell r="AB1849">
            <v>1.17</v>
          </cell>
          <cell r="AC1849">
            <v>491814.15929203545</v>
          </cell>
          <cell r="AD1849">
            <v>59017.699115044248</v>
          </cell>
          <cell r="AE1849">
            <v>0.12</v>
          </cell>
          <cell r="AF1849">
            <v>44751</v>
          </cell>
          <cell r="AG1849" t="str">
            <v>DDP  DG</v>
          </cell>
          <cell r="AK1849">
            <v>0.3</v>
          </cell>
          <cell r="AL1849">
            <v>142500</v>
          </cell>
          <cell r="AM1849">
            <v>44763</v>
          </cell>
          <cell r="AN1849" t="str">
            <v>Yes</v>
          </cell>
          <cell r="AO1849">
            <v>0.65</v>
          </cell>
          <cell r="AP1849">
            <v>308750</v>
          </cell>
          <cell r="AQ1849">
            <v>44825</v>
          </cell>
          <cell r="AR1849">
            <v>44825</v>
          </cell>
          <cell r="AS1849">
            <v>0.05</v>
          </cell>
          <cell r="AT1849">
            <v>23750</v>
          </cell>
          <cell r="AX1849" t="str">
            <v>Yes</v>
          </cell>
          <cell r="AZ1849" t="str">
            <v>Y</v>
          </cell>
          <cell r="BA1849" t="str">
            <v>Yes</v>
          </cell>
        </row>
        <row r="1850">
          <cell r="A1850" t="str">
            <v>JUL 22</v>
          </cell>
          <cell r="B1850">
            <v>1700</v>
          </cell>
          <cell r="C1850" t="str">
            <v>C49SZX20220079JL</v>
          </cell>
          <cell r="D1850" t="str">
            <v>铭翔</v>
          </cell>
          <cell r="E1850" t="str">
            <v>YSM10</v>
          </cell>
          <cell r="I1850" t="str">
            <v>L-&gt;R</v>
          </cell>
          <cell r="J1850" t="str">
            <v>MVC</v>
          </cell>
          <cell r="K1850">
            <v>1</v>
          </cell>
          <cell r="N1850">
            <v>44827</v>
          </cell>
          <cell r="O1850">
            <v>11100556</v>
          </cell>
          <cell r="P1850">
            <v>475000</v>
          </cell>
          <cell r="Q1850">
            <v>44827</v>
          </cell>
          <cell r="R1850" t="str">
            <v>No</v>
          </cell>
          <cell r="S1850" t="str">
            <v>C49</v>
          </cell>
          <cell r="T1850" t="str">
            <v>SOUTH</v>
          </cell>
          <cell r="U1850" t="str">
            <v>深圳</v>
          </cell>
          <cell r="V1850" t="str">
            <v>SZ 深圳</v>
          </cell>
          <cell r="W1850" t="str">
            <v>JL</v>
          </cell>
          <cell r="X1850" t="str">
            <v>RMB</v>
          </cell>
          <cell r="Y1850">
            <v>475000</v>
          </cell>
          <cell r="Z1850">
            <v>1.1299999999999999</v>
          </cell>
          <cell r="AA1850">
            <v>475000</v>
          </cell>
          <cell r="AB1850">
            <v>1.17</v>
          </cell>
          <cell r="AC1850">
            <v>491814.15929203545</v>
          </cell>
          <cell r="AD1850">
            <v>59017.699115044248</v>
          </cell>
          <cell r="AE1850">
            <v>0.12</v>
          </cell>
          <cell r="AF1850">
            <v>44751</v>
          </cell>
          <cell r="AG1850" t="str">
            <v>DDP  DG</v>
          </cell>
          <cell r="AK1850">
            <v>0.3</v>
          </cell>
          <cell r="AL1850">
            <v>142500</v>
          </cell>
          <cell r="AM1850">
            <v>44763</v>
          </cell>
          <cell r="AN1850" t="str">
            <v>Yes</v>
          </cell>
          <cell r="AO1850">
            <v>0.65</v>
          </cell>
          <cell r="AP1850">
            <v>308750</v>
          </cell>
          <cell r="AQ1850">
            <v>44825</v>
          </cell>
          <cell r="AR1850">
            <v>44825</v>
          </cell>
          <cell r="AS1850">
            <v>0.05</v>
          </cell>
          <cell r="AT1850">
            <v>23750</v>
          </cell>
          <cell r="AX1850" t="str">
            <v>Yes</v>
          </cell>
          <cell r="AZ1850" t="str">
            <v>Y</v>
          </cell>
          <cell r="BA1850" t="str">
            <v>Yes</v>
          </cell>
        </row>
        <row r="1851">
          <cell r="A1851" t="str">
            <v>JUL 22</v>
          </cell>
          <cell r="B1851">
            <v>1701</v>
          </cell>
          <cell r="C1851" t="str">
            <v>C49SZX20220073DZ</v>
          </cell>
          <cell r="D1851" t="str">
            <v>朗特</v>
          </cell>
          <cell r="E1851" t="str">
            <v>YSM20R-2</v>
          </cell>
          <cell r="I1851" t="str">
            <v>L-&gt;R</v>
          </cell>
          <cell r="J1851" t="str">
            <v>No</v>
          </cell>
          <cell r="K1851">
            <v>1</v>
          </cell>
          <cell r="N1851">
            <v>44777</v>
          </cell>
          <cell r="O1851">
            <v>11116791</v>
          </cell>
          <cell r="P1851">
            <v>17000000</v>
          </cell>
          <cell r="Q1851">
            <v>44783</v>
          </cell>
          <cell r="R1851" t="str">
            <v>No</v>
          </cell>
          <cell r="S1851" t="str">
            <v>C49</v>
          </cell>
          <cell r="T1851" t="str">
            <v>SOUTH</v>
          </cell>
          <cell r="U1851" t="str">
            <v>深圳</v>
          </cell>
          <cell r="V1851" t="str">
            <v>SZ 深圳</v>
          </cell>
          <cell r="W1851" t="str">
            <v>MZ</v>
          </cell>
          <cell r="X1851" t="str">
            <v>JPY</v>
          </cell>
          <cell r="Y1851">
            <v>17000000</v>
          </cell>
          <cell r="Z1851">
            <v>1</v>
          </cell>
          <cell r="AA1851">
            <v>17000000</v>
          </cell>
          <cell r="AB1851">
            <v>6.25E-2</v>
          </cell>
          <cell r="AC1851">
            <v>1062500</v>
          </cell>
          <cell r="AD1851">
            <v>127500</v>
          </cell>
          <cell r="AE1851">
            <v>0.12</v>
          </cell>
          <cell r="AF1851">
            <v>44754</v>
          </cell>
          <cell r="AG1851" t="str">
            <v>CIF HK</v>
          </cell>
          <cell r="AK1851">
            <v>0.3</v>
          </cell>
          <cell r="AL1851">
            <v>5100000</v>
          </cell>
          <cell r="AM1851">
            <v>44761</v>
          </cell>
          <cell r="AN1851" t="str">
            <v>Yes</v>
          </cell>
          <cell r="AO1851">
            <v>0.7</v>
          </cell>
          <cell r="AP1851">
            <v>11900000</v>
          </cell>
          <cell r="AQ1851">
            <v>44771</v>
          </cell>
          <cell r="AR1851">
            <v>44771</v>
          </cell>
          <cell r="AS1851">
            <v>0</v>
          </cell>
          <cell r="AT1851">
            <v>0</v>
          </cell>
          <cell r="AX1851" t="str">
            <v>Yes</v>
          </cell>
          <cell r="AZ1851" t="str">
            <v>Y</v>
          </cell>
          <cell r="BA1851" t="str">
            <v>Yes</v>
          </cell>
        </row>
        <row r="1852">
          <cell r="A1852" t="str">
            <v>JUL 22</v>
          </cell>
          <cell r="B1852">
            <v>1702</v>
          </cell>
          <cell r="C1852" t="str">
            <v>C49SZX20220073DZ</v>
          </cell>
          <cell r="D1852" t="str">
            <v>朗特</v>
          </cell>
          <cell r="E1852" t="str">
            <v>YSM20R-2</v>
          </cell>
          <cell r="I1852" t="str">
            <v>L-&gt;R</v>
          </cell>
          <cell r="J1852" t="str">
            <v>No</v>
          </cell>
          <cell r="K1852">
            <v>1</v>
          </cell>
          <cell r="N1852">
            <v>44777</v>
          </cell>
          <cell r="O1852">
            <v>11116791</v>
          </cell>
          <cell r="P1852">
            <v>17000000</v>
          </cell>
          <cell r="Q1852">
            <v>44783</v>
          </cell>
          <cell r="R1852" t="str">
            <v>No</v>
          </cell>
          <cell r="S1852" t="str">
            <v>C49</v>
          </cell>
          <cell r="T1852" t="str">
            <v>SOUTH</v>
          </cell>
          <cell r="U1852" t="str">
            <v>深圳</v>
          </cell>
          <cell r="V1852" t="str">
            <v>SZ 深圳</v>
          </cell>
          <cell r="W1852" t="str">
            <v>MZ</v>
          </cell>
          <cell r="X1852" t="str">
            <v>JPY</v>
          </cell>
          <cell r="Y1852">
            <v>17000000</v>
          </cell>
          <cell r="Z1852">
            <v>1</v>
          </cell>
          <cell r="AA1852">
            <v>17000000</v>
          </cell>
          <cell r="AB1852">
            <v>6.25E-2</v>
          </cell>
          <cell r="AC1852">
            <v>1062500</v>
          </cell>
          <cell r="AD1852">
            <v>127500</v>
          </cell>
          <cell r="AE1852">
            <v>0.12</v>
          </cell>
          <cell r="AF1852">
            <v>44754</v>
          </cell>
          <cell r="AG1852" t="str">
            <v>CIF HK</v>
          </cell>
          <cell r="AK1852">
            <v>0.3</v>
          </cell>
          <cell r="AL1852">
            <v>5100000</v>
          </cell>
          <cell r="AM1852">
            <v>44761</v>
          </cell>
          <cell r="AN1852" t="str">
            <v>Yes</v>
          </cell>
          <cell r="AO1852">
            <v>0.7</v>
          </cell>
          <cell r="AP1852">
            <v>11900000</v>
          </cell>
          <cell r="AQ1852">
            <v>44771</v>
          </cell>
          <cell r="AR1852">
            <v>44771</v>
          </cell>
          <cell r="AS1852">
            <v>0</v>
          </cell>
          <cell r="AT1852">
            <v>0</v>
          </cell>
          <cell r="AX1852" t="str">
            <v>Yes</v>
          </cell>
          <cell r="AZ1852" t="str">
            <v>Y</v>
          </cell>
          <cell r="BA1852" t="str">
            <v>Yes</v>
          </cell>
        </row>
        <row r="1853">
          <cell r="A1853" t="str">
            <v>JUL 22</v>
          </cell>
          <cell r="B1853">
            <v>1703</v>
          </cell>
          <cell r="C1853" t="str">
            <v>C49SZX20220073DZ</v>
          </cell>
          <cell r="D1853" t="str">
            <v>朗特</v>
          </cell>
          <cell r="E1853" t="str">
            <v>YSM20R-2</v>
          </cell>
          <cell r="I1853" t="str">
            <v>L-&gt;R</v>
          </cell>
          <cell r="J1853" t="str">
            <v>No</v>
          </cell>
          <cell r="K1853">
            <v>1</v>
          </cell>
          <cell r="N1853">
            <v>44777</v>
          </cell>
          <cell r="O1853">
            <v>11116791</v>
          </cell>
          <cell r="P1853">
            <v>17000000</v>
          </cell>
          <cell r="Q1853">
            <v>44783</v>
          </cell>
          <cell r="R1853" t="str">
            <v>No</v>
          </cell>
          <cell r="S1853" t="str">
            <v>C49</v>
          </cell>
          <cell r="T1853" t="str">
            <v>SOUTH</v>
          </cell>
          <cell r="U1853" t="str">
            <v>深圳</v>
          </cell>
          <cell r="V1853" t="str">
            <v>SZ 深圳</v>
          </cell>
          <cell r="W1853" t="str">
            <v>MZ</v>
          </cell>
          <cell r="X1853" t="str">
            <v>JPY</v>
          </cell>
          <cell r="Y1853">
            <v>17000000</v>
          </cell>
          <cell r="Z1853">
            <v>1</v>
          </cell>
          <cell r="AA1853">
            <v>17000000</v>
          </cell>
          <cell r="AB1853">
            <v>6.25E-2</v>
          </cell>
          <cell r="AC1853">
            <v>1062500</v>
          </cell>
          <cell r="AD1853">
            <v>127500</v>
          </cell>
          <cell r="AE1853">
            <v>0.12</v>
          </cell>
          <cell r="AF1853">
            <v>44754</v>
          </cell>
          <cell r="AG1853" t="str">
            <v>CIF HK</v>
          </cell>
          <cell r="AK1853">
            <v>0.3</v>
          </cell>
          <cell r="AL1853">
            <v>5100000</v>
          </cell>
          <cell r="AM1853">
            <v>44761</v>
          </cell>
          <cell r="AN1853" t="str">
            <v>Yes</v>
          </cell>
          <cell r="AO1853">
            <v>0.7</v>
          </cell>
          <cell r="AP1853">
            <v>11900000</v>
          </cell>
          <cell r="AQ1853">
            <v>44771</v>
          </cell>
          <cell r="AR1853">
            <v>44771</v>
          </cell>
          <cell r="AS1853">
            <v>0</v>
          </cell>
          <cell r="AT1853">
            <v>0</v>
          </cell>
          <cell r="AX1853" t="str">
            <v>Yes</v>
          </cell>
          <cell r="AZ1853" t="str">
            <v>Y</v>
          </cell>
          <cell r="BA1853" t="str">
            <v>Yes</v>
          </cell>
        </row>
        <row r="1854">
          <cell r="A1854" t="str">
            <v>JUL 22</v>
          </cell>
          <cell r="B1854">
            <v>1704</v>
          </cell>
          <cell r="C1854" t="str">
            <v>C49SZX20220073DZ</v>
          </cell>
          <cell r="D1854" t="str">
            <v>朗特</v>
          </cell>
          <cell r="E1854" t="str">
            <v>YSM10</v>
          </cell>
          <cell r="I1854" t="str">
            <v>L-&gt;R</v>
          </cell>
          <cell r="J1854" t="str">
            <v>MVC+ATS15</v>
          </cell>
          <cell r="K1854">
            <v>1</v>
          </cell>
          <cell r="N1854">
            <v>44777</v>
          </cell>
          <cell r="O1854">
            <v>11116791</v>
          </cell>
          <cell r="P1854">
            <v>12014500</v>
          </cell>
          <cell r="Q1854">
            <v>44783</v>
          </cell>
          <cell r="R1854" t="str">
            <v>No</v>
          </cell>
          <cell r="S1854" t="str">
            <v>C49</v>
          </cell>
          <cell r="T1854" t="str">
            <v>SOUTH</v>
          </cell>
          <cell r="U1854" t="str">
            <v>深圳</v>
          </cell>
          <cell r="V1854" t="str">
            <v>SZ 深圳</v>
          </cell>
          <cell r="W1854" t="str">
            <v>MZ</v>
          </cell>
          <cell r="X1854" t="str">
            <v>JPY</v>
          </cell>
          <cell r="Y1854">
            <v>12014500</v>
          </cell>
          <cell r="Z1854">
            <v>1</v>
          </cell>
          <cell r="AA1854">
            <v>12014500</v>
          </cell>
          <cell r="AB1854">
            <v>6.25E-2</v>
          </cell>
          <cell r="AC1854">
            <v>750906.25</v>
          </cell>
          <cell r="AD1854">
            <v>90108.75</v>
          </cell>
          <cell r="AE1854">
            <v>0.12</v>
          </cell>
          <cell r="AF1854">
            <v>44754</v>
          </cell>
          <cell r="AG1854" t="str">
            <v>CIF HK</v>
          </cell>
          <cell r="AK1854">
            <v>0.3</v>
          </cell>
          <cell r="AL1854">
            <v>3604350</v>
          </cell>
          <cell r="AM1854">
            <v>44761</v>
          </cell>
          <cell r="AN1854" t="str">
            <v>Yes</v>
          </cell>
          <cell r="AO1854">
            <v>0.7</v>
          </cell>
          <cell r="AP1854">
            <v>8410150</v>
          </cell>
          <cell r="AQ1854">
            <v>44771</v>
          </cell>
          <cell r="AR1854">
            <v>44771</v>
          </cell>
          <cell r="AS1854">
            <v>0</v>
          </cell>
          <cell r="AT1854">
            <v>0</v>
          </cell>
          <cell r="AX1854" t="str">
            <v>Yes</v>
          </cell>
          <cell r="AZ1854" t="str">
            <v>Y</v>
          </cell>
          <cell r="BA1854" t="str">
            <v>Yes</v>
          </cell>
        </row>
        <row r="1855">
          <cell r="A1855" t="str">
            <v>JUL 22</v>
          </cell>
          <cell r="B1855">
            <v>1705</v>
          </cell>
          <cell r="C1855" t="str">
            <v>C49SZX20220073DZ</v>
          </cell>
          <cell r="D1855" t="str">
            <v>朗特</v>
          </cell>
          <cell r="E1855" t="str">
            <v>YSM10</v>
          </cell>
          <cell r="I1855" t="str">
            <v>L-&gt;R</v>
          </cell>
          <cell r="J1855" t="str">
            <v>MVC+ATS15</v>
          </cell>
          <cell r="K1855">
            <v>1</v>
          </cell>
          <cell r="N1855">
            <v>44777</v>
          </cell>
          <cell r="O1855">
            <v>11116791</v>
          </cell>
          <cell r="P1855">
            <v>12014500</v>
          </cell>
          <cell r="Q1855">
            <v>44783</v>
          </cell>
          <cell r="R1855" t="str">
            <v>No</v>
          </cell>
          <cell r="S1855" t="str">
            <v>C49</v>
          </cell>
          <cell r="T1855" t="str">
            <v>SOUTH</v>
          </cell>
          <cell r="U1855" t="str">
            <v>深圳</v>
          </cell>
          <cell r="V1855" t="str">
            <v>SZ 深圳</v>
          </cell>
          <cell r="W1855" t="str">
            <v>MZ</v>
          </cell>
          <cell r="X1855" t="str">
            <v>JPY</v>
          </cell>
          <cell r="Y1855">
            <v>12014500</v>
          </cell>
          <cell r="Z1855">
            <v>1</v>
          </cell>
          <cell r="AA1855">
            <v>12014500</v>
          </cell>
          <cell r="AB1855">
            <v>6.25E-2</v>
          </cell>
          <cell r="AC1855">
            <v>750906.25</v>
          </cell>
          <cell r="AD1855">
            <v>90108.75</v>
          </cell>
          <cell r="AE1855">
            <v>0.12</v>
          </cell>
          <cell r="AF1855">
            <v>44754</v>
          </cell>
          <cell r="AG1855" t="str">
            <v>CIF HK</v>
          </cell>
          <cell r="AK1855">
            <v>0.3</v>
          </cell>
          <cell r="AL1855">
            <v>3604350</v>
          </cell>
          <cell r="AM1855">
            <v>44761</v>
          </cell>
          <cell r="AN1855" t="str">
            <v>Yes</v>
          </cell>
          <cell r="AO1855">
            <v>0.7</v>
          </cell>
          <cell r="AP1855">
            <v>8410150</v>
          </cell>
          <cell r="AQ1855">
            <v>44771</v>
          </cell>
          <cell r="AR1855">
            <v>44771</v>
          </cell>
          <cell r="AS1855">
            <v>0</v>
          </cell>
          <cell r="AT1855">
            <v>0</v>
          </cell>
          <cell r="AX1855" t="str">
            <v>Yes</v>
          </cell>
          <cell r="AZ1855" t="str">
            <v>Y</v>
          </cell>
          <cell r="BA1855" t="str">
            <v>Yes</v>
          </cell>
        </row>
        <row r="1856">
          <cell r="A1856" t="str">
            <v>JUL 22</v>
          </cell>
          <cell r="B1856">
            <v>1706</v>
          </cell>
          <cell r="C1856" t="str">
            <v>C49SZX20220073DZ</v>
          </cell>
          <cell r="D1856" t="str">
            <v>朗特</v>
          </cell>
          <cell r="E1856" t="str">
            <v>YSM10</v>
          </cell>
          <cell r="I1856" t="str">
            <v>L-&gt;R</v>
          </cell>
          <cell r="J1856" t="str">
            <v>MVC</v>
          </cell>
          <cell r="K1856">
            <v>1</v>
          </cell>
          <cell r="N1856">
            <v>44777</v>
          </cell>
          <cell r="O1856">
            <v>11116791</v>
          </cell>
          <cell r="P1856">
            <v>12014500</v>
          </cell>
          <cell r="Q1856">
            <v>44783</v>
          </cell>
          <cell r="R1856" t="str">
            <v>No</v>
          </cell>
          <cell r="S1856" t="str">
            <v>C49</v>
          </cell>
          <cell r="T1856" t="str">
            <v>SOUTH</v>
          </cell>
          <cell r="U1856" t="str">
            <v>深圳</v>
          </cell>
          <cell r="V1856" t="str">
            <v>SZ 深圳</v>
          </cell>
          <cell r="W1856" t="str">
            <v>MZ</v>
          </cell>
          <cell r="X1856" t="str">
            <v>JPY</v>
          </cell>
          <cell r="Y1856">
            <v>12014500</v>
          </cell>
          <cell r="Z1856">
            <v>1</v>
          </cell>
          <cell r="AA1856">
            <v>12014500</v>
          </cell>
          <cell r="AB1856">
            <v>6.25E-2</v>
          </cell>
          <cell r="AC1856">
            <v>750906.25</v>
          </cell>
          <cell r="AD1856">
            <v>90108.75</v>
          </cell>
          <cell r="AE1856">
            <v>0.12</v>
          </cell>
          <cell r="AF1856">
            <v>44754</v>
          </cell>
          <cell r="AG1856" t="str">
            <v>CIF HK</v>
          </cell>
          <cell r="AK1856">
            <v>0.3</v>
          </cell>
          <cell r="AL1856">
            <v>3604350</v>
          </cell>
          <cell r="AM1856">
            <v>44761</v>
          </cell>
          <cell r="AN1856" t="str">
            <v>Yes</v>
          </cell>
          <cell r="AO1856">
            <v>0.7</v>
          </cell>
          <cell r="AP1856">
            <v>8410150</v>
          </cell>
          <cell r="AQ1856">
            <v>44771</v>
          </cell>
          <cell r="AR1856">
            <v>44771</v>
          </cell>
          <cell r="AS1856">
            <v>0</v>
          </cell>
          <cell r="AT1856">
            <v>0</v>
          </cell>
          <cell r="AX1856" t="str">
            <v>Yes</v>
          </cell>
          <cell r="AZ1856" t="str">
            <v>Y</v>
          </cell>
          <cell r="BA1856" t="str">
            <v>Yes</v>
          </cell>
        </row>
        <row r="1857">
          <cell r="A1857" t="str">
            <v>JUL 22</v>
          </cell>
          <cell r="B1857">
            <v>1707</v>
          </cell>
          <cell r="C1857" t="str">
            <v>C49SZX20220083DZ</v>
          </cell>
          <cell r="D1857" t="str">
            <v>惠州耕创</v>
          </cell>
          <cell r="E1857" t="str">
            <v>YSM40R-4</v>
          </cell>
          <cell r="I1857" t="str">
            <v>L-&gt;R</v>
          </cell>
          <cell r="J1857" t="str">
            <v>No</v>
          </cell>
          <cell r="K1857">
            <v>1</v>
          </cell>
          <cell r="N1857">
            <v>44789</v>
          </cell>
          <cell r="O1857">
            <v>11100552</v>
          </cell>
          <cell r="P1857">
            <v>1440000</v>
          </cell>
          <cell r="Q1857">
            <v>44790</v>
          </cell>
          <cell r="R1857" t="str">
            <v>No</v>
          </cell>
          <cell r="S1857" t="str">
            <v>C49</v>
          </cell>
          <cell r="T1857" t="str">
            <v>SOUTH</v>
          </cell>
          <cell r="U1857" t="str">
            <v>深圳</v>
          </cell>
          <cell r="V1857" t="str">
            <v>SZ 深圳</v>
          </cell>
          <cell r="W1857" t="str">
            <v>JY</v>
          </cell>
          <cell r="X1857" t="str">
            <v>RMB</v>
          </cell>
          <cell r="Y1857">
            <v>1440000</v>
          </cell>
          <cell r="Z1857">
            <v>1.1299999999999999</v>
          </cell>
          <cell r="AA1857">
            <v>1440000</v>
          </cell>
          <cell r="AB1857">
            <v>1.17</v>
          </cell>
          <cell r="AC1857">
            <v>1490973.4513274336</v>
          </cell>
          <cell r="AD1857">
            <v>178916.81415929203</v>
          </cell>
          <cell r="AE1857">
            <v>0.12</v>
          </cell>
          <cell r="AF1857">
            <v>44762</v>
          </cell>
          <cell r="AG1857" t="str">
            <v>DDP HZ</v>
          </cell>
          <cell r="AK1857">
            <v>0.2</v>
          </cell>
          <cell r="AL1857">
            <v>288000</v>
          </cell>
          <cell r="AM1857">
            <v>44764</v>
          </cell>
          <cell r="AN1857" t="str">
            <v>Yes</v>
          </cell>
          <cell r="AO1857">
            <v>0.8</v>
          </cell>
          <cell r="AP1857">
            <v>1152000</v>
          </cell>
          <cell r="AQ1857">
            <v>44788</v>
          </cell>
          <cell r="AR1857">
            <v>44788</v>
          </cell>
          <cell r="AS1857">
            <v>0</v>
          </cell>
          <cell r="AT1857">
            <v>0</v>
          </cell>
          <cell r="AX1857" t="str">
            <v>Yes</v>
          </cell>
          <cell r="AZ1857" t="str">
            <v>Y</v>
          </cell>
          <cell r="BA1857" t="str">
            <v>Yes</v>
          </cell>
        </row>
        <row r="1858">
          <cell r="A1858" t="str">
            <v>JUL 22</v>
          </cell>
          <cell r="B1858">
            <v>1708</v>
          </cell>
          <cell r="C1858" t="str">
            <v>C49SZX20220083DZ</v>
          </cell>
          <cell r="D1858" t="str">
            <v>惠州耕创</v>
          </cell>
          <cell r="E1858" t="str">
            <v>YSM40R-4</v>
          </cell>
          <cell r="I1858" t="str">
            <v>L-&gt;R</v>
          </cell>
          <cell r="J1858" t="str">
            <v>No</v>
          </cell>
          <cell r="K1858">
            <v>1</v>
          </cell>
          <cell r="N1858">
            <v>44789</v>
          </cell>
          <cell r="O1858">
            <v>11100552</v>
          </cell>
          <cell r="P1858">
            <v>1440000</v>
          </cell>
          <cell r="Q1858">
            <v>44790</v>
          </cell>
          <cell r="R1858" t="str">
            <v>No</v>
          </cell>
          <cell r="S1858" t="str">
            <v>C49</v>
          </cell>
          <cell r="T1858" t="str">
            <v>SOUTH</v>
          </cell>
          <cell r="U1858" t="str">
            <v>深圳</v>
          </cell>
          <cell r="V1858" t="str">
            <v>SZ 深圳</v>
          </cell>
          <cell r="W1858" t="str">
            <v>JY</v>
          </cell>
          <cell r="X1858" t="str">
            <v>RMB</v>
          </cell>
          <cell r="Y1858">
            <v>1440000</v>
          </cell>
          <cell r="Z1858">
            <v>1.1299999999999999</v>
          </cell>
          <cell r="AA1858">
            <v>1440000</v>
          </cell>
          <cell r="AB1858">
            <v>1.17</v>
          </cell>
          <cell r="AC1858">
            <v>1490973.4513274336</v>
          </cell>
          <cell r="AD1858">
            <v>178916.81415929203</v>
          </cell>
          <cell r="AE1858">
            <v>0.12</v>
          </cell>
          <cell r="AF1858">
            <v>44762</v>
          </cell>
          <cell r="AG1858" t="str">
            <v>DDP HZ</v>
          </cell>
          <cell r="AK1858">
            <v>0.2</v>
          </cell>
          <cell r="AL1858">
            <v>288000</v>
          </cell>
          <cell r="AM1858">
            <v>44764</v>
          </cell>
          <cell r="AN1858" t="str">
            <v>Yes</v>
          </cell>
          <cell r="AO1858">
            <v>0.8</v>
          </cell>
          <cell r="AP1858">
            <v>1152000</v>
          </cell>
          <cell r="AQ1858">
            <v>44788</v>
          </cell>
          <cell r="AR1858">
            <v>44788</v>
          </cell>
          <cell r="AS1858">
            <v>0</v>
          </cell>
          <cell r="AT1858">
            <v>0</v>
          </cell>
          <cell r="AX1858" t="str">
            <v>Yes</v>
          </cell>
          <cell r="AZ1858" t="str">
            <v>Y</v>
          </cell>
          <cell r="BA1858" t="str">
            <v>Yes</v>
          </cell>
        </row>
        <row r="1859">
          <cell r="A1859" t="str">
            <v>JUL 22</v>
          </cell>
          <cell r="B1859">
            <v>1709</v>
          </cell>
          <cell r="C1859" t="str">
            <v>C49SZX20220080JY</v>
          </cell>
          <cell r="D1859" t="str">
            <v>顺禾</v>
          </cell>
          <cell r="E1859" t="str">
            <v>YSM20R-2</v>
          </cell>
          <cell r="I1859" t="str">
            <v>L-&gt;R</v>
          </cell>
          <cell r="J1859" t="str">
            <v>No</v>
          </cell>
          <cell r="K1859">
            <v>1</v>
          </cell>
          <cell r="N1859">
            <v>44785</v>
          </cell>
          <cell r="O1859">
            <v>11100551</v>
          </cell>
          <cell r="P1859">
            <v>860640</v>
          </cell>
          <cell r="Q1859">
            <v>44789</v>
          </cell>
          <cell r="R1859" t="str">
            <v>No</v>
          </cell>
          <cell r="S1859" t="str">
            <v>C49</v>
          </cell>
          <cell r="T1859" t="str">
            <v>SOUTH</v>
          </cell>
          <cell r="U1859" t="str">
            <v>深圳</v>
          </cell>
          <cell r="V1859" t="str">
            <v>SZ 深圳</v>
          </cell>
          <cell r="W1859" t="str">
            <v>JY</v>
          </cell>
          <cell r="X1859" t="str">
            <v>RMB</v>
          </cell>
          <cell r="Y1859">
            <v>860640</v>
          </cell>
          <cell r="Z1859">
            <v>1.1299999999999999</v>
          </cell>
          <cell r="AA1859">
            <v>860640</v>
          </cell>
          <cell r="AB1859">
            <v>1.17</v>
          </cell>
          <cell r="AC1859">
            <v>891105.13274336292</v>
          </cell>
          <cell r="AD1859">
            <v>106932.61592920354</v>
          </cell>
          <cell r="AE1859">
            <v>0.12</v>
          </cell>
          <cell r="AF1859">
            <v>44762</v>
          </cell>
          <cell r="AG1859" t="str">
            <v>DDP SZ</v>
          </cell>
          <cell r="AK1859" t="str">
            <v>agree</v>
          </cell>
          <cell r="AL1859">
            <v>128410</v>
          </cell>
          <cell r="AM1859">
            <v>44769</v>
          </cell>
          <cell r="AN1859" t="str">
            <v>Yes</v>
          </cell>
          <cell r="AO1859">
            <v>0.7</v>
          </cell>
          <cell r="AP1859">
            <v>732230</v>
          </cell>
          <cell r="AQ1859">
            <v>44782</v>
          </cell>
          <cell r="AR1859">
            <v>44782</v>
          </cell>
          <cell r="AS1859">
            <v>0</v>
          </cell>
          <cell r="AT1859">
            <v>0</v>
          </cell>
          <cell r="AX1859" t="str">
            <v>Yes</v>
          </cell>
          <cell r="AZ1859" t="str">
            <v>Y</v>
          </cell>
          <cell r="BA1859" t="str">
            <v>Yes</v>
          </cell>
        </row>
        <row r="1860">
          <cell r="A1860" t="str">
            <v>JUL 22</v>
          </cell>
          <cell r="B1860">
            <v>1710</v>
          </cell>
          <cell r="C1860" t="str">
            <v>C49SZX20220084DZ</v>
          </cell>
          <cell r="D1860" t="str">
            <v>朗特</v>
          </cell>
          <cell r="E1860" t="str">
            <v>YSM20R-2</v>
          </cell>
          <cell r="I1860" t="str">
            <v>R-&gt;L</v>
          </cell>
          <cell r="J1860" t="str">
            <v>No</v>
          </cell>
          <cell r="K1860">
            <v>1</v>
          </cell>
          <cell r="N1860">
            <v>44824</v>
          </cell>
          <cell r="O1860">
            <v>11116802</v>
          </cell>
          <cell r="P1860">
            <v>17000000</v>
          </cell>
          <cell r="Q1860">
            <v>44824</v>
          </cell>
          <cell r="R1860" t="str">
            <v>No</v>
          </cell>
          <cell r="S1860" t="str">
            <v>C49</v>
          </cell>
          <cell r="T1860" t="str">
            <v>SOUTH</v>
          </cell>
          <cell r="U1860" t="str">
            <v>深圳</v>
          </cell>
          <cell r="V1860" t="str">
            <v>SZ 深圳</v>
          </cell>
          <cell r="W1860" t="str">
            <v>MZ</v>
          </cell>
          <cell r="X1860" t="str">
            <v>JPY</v>
          </cell>
          <cell r="Y1860">
            <v>17000000</v>
          </cell>
          <cell r="Z1860">
            <v>1</v>
          </cell>
          <cell r="AA1860">
            <v>17000000</v>
          </cell>
          <cell r="AB1860">
            <v>6.25E-2</v>
          </cell>
          <cell r="AC1860">
            <v>1062500</v>
          </cell>
          <cell r="AD1860">
            <v>127500</v>
          </cell>
          <cell r="AE1860">
            <v>0.12</v>
          </cell>
          <cell r="AF1860">
            <v>44768</v>
          </cell>
          <cell r="AG1860" t="str">
            <v>CIF HK</v>
          </cell>
          <cell r="AK1860">
            <v>0.3</v>
          </cell>
          <cell r="AL1860">
            <v>5100000</v>
          </cell>
          <cell r="AM1860">
            <v>44777</v>
          </cell>
          <cell r="AN1860" t="str">
            <v>Yes</v>
          </cell>
          <cell r="AO1860">
            <v>0.8</v>
          </cell>
          <cell r="AP1860">
            <v>13600000</v>
          </cell>
          <cell r="AQ1860">
            <v>44824</v>
          </cell>
          <cell r="AR1860">
            <v>44824</v>
          </cell>
          <cell r="AS1860">
            <v>0</v>
          </cell>
          <cell r="AT1860">
            <v>0</v>
          </cell>
          <cell r="AX1860" t="str">
            <v>Yes</v>
          </cell>
          <cell r="AZ1860" t="str">
            <v>Y</v>
          </cell>
          <cell r="BA1860" t="str">
            <v>Yes</v>
          </cell>
        </row>
        <row r="1861">
          <cell r="A1861" t="str">
            <v>JUL 22</v>
          </cell>
          <cell r="B1861">
            <v>1711</v>
          </cell>
          <cell r="C1861" t="str">
            <v>C49SZX20220084DZ</v>
          </cell>
          <cell r="D1861" t="str">
            <v>朗特</v>
          </cell>
          <cell r="E1861" t="str">
            <v>YSM10</v>
          </cell>
          <cell r="I1861" t="str">
            <v>R-&gt;L</v>
          </cell>
          <cell r="J1861" t="str">
            <v>MVC F&amp;R+ATS15+MVC</v>
          </cell>
          <cell r="K1861">
            <v>1</v>
          </cell>
          <cell r="N1861">
            <v>44824</v>
          </cell>
          <cell r="O1861">
            <v>11116802</v>
          </cell>
          <cell r="P1861">
            <v>12294000</v>
          </cell>
          <cell r="Q1861">
            <v>44824</v>
          </cell>
          <cell r="R1861" t="str">
            <v>No</v>
          </cell>
          <cell r="S1861" t="str">
            <v>C49</v>
          </cell>
          <cell r="T1861" t="str">
            <v>SOUTH</v>
          </cell>
          <cell r="U1861" t="str">
            <v>深圳</v>
          </cell>
          <cell r="V1861" t="str">
            <v>SZ 深圳</v>
          </cell>
          <cell r="W1861" t="str">
            <v>MZ</v>
          </cell>
          <cell r="X1861" t="str">
            <v>JPY</v>
          </cell>
          <cell r="Y1861">
            <v>12294000</v>
          </cell>
          <cell r="Z1861">
            <v>1</v>
          </cell>
          <cell r="AA1861">
            <v>12294000</v>
          </cell>
          <cell r="AB1861">
            <v>6.25E-2</v>
          </cell>
          <cell r="AC1861">
            <v>768375</v>
          </cell>
          <cell r="AD1861">
            <v>92205</v>
          </cell>
          <cell r="AE1861">
            <v>0.12</v>
          </cell>
          <cell r="AF1861">
            <v>44768</v>
          </cell>
          <cell r="AG1861" t="str">
            <v>CIF HK</v>
          </cell>
          <cell r="AK1861">
            <v>0.3</v>
          </cell>
          <cell r="AL1861">
            <v>3688200</v>
          </cell>
          <cell r="AM1861">
            <v>44777</v>
          </cell>
          <cell r="AN1861" t="str">
            <v>Yes</v>
          </cell>
          <cell r="AO1861">
            <v>0.8</v>
          </cell>
          <cell r="AP1861">
            <v>9835200</v>
          </cell>
          <cell r="AQ1861">
            <v>44824</v>
          </cell>
          <cell r="AR1861">
            <v>44824</v>
          </cell>
          <cell r="AS1861">
            <v>0</v>
          </cell>
          <cell r="AT1861">
            <v>0</v>
          </cell>
          <cell r="AX1861" t="str">
            <v>Yes</v>
          </cell>
          <cell r="AZ1861" t="str">
            <v>Y</v>
          </cell>
          <cell r="BA1861" t="str">
            <v>Yes</v>
          </cell>
        </row>
        <row r="1862">
          <cell r="A1862" t="str">
            <v>AUG 22</v>
          </cell>
          <cell r="B1862">
            <v>1712</v>
          </cell>
          <cell r="C1862" t="str">
            <v>C28SZX20220085DZ</v>
          </cell>
          <cell r="D1862" t="str">
            <v>鸿通宇</v>
          </cell>
          <cell r="E1862" t="str">
            <v>YSi-V</v>
          </cell>
          <cell r="I1862" t="str">
            <v>L-&gt;R</v>
          </cell>
          <cell r="J1862" t="str">
            <v>No</v>
          </cell>
          <cell r="K1862">
            <v>1</v>
          </cell>
          <cell r="N1862">
            <v>44876</v>
          </cell>
          <cell r="O1862">
            <v>11116811</v>
          </cell>
          <cell r="P1862">
            <v>11500000</v>
          </cell>
          <cell r="Q1862">
            <v>44890</v>
          </cell>
          <cell r="R1862" t="str">
            <v>No</v>
          </cell>
          <cell r="S1862" t="str">
            <v>C28</v>
          </cell>
          <cell r="T1862" t="str">
            <v>SOUTH</v>
          </cell>
          <cell r="U1862" t="str">
            <v>深圳</v>
          </cell>
          <cell r="V1862" t="str">
            <v>SZ 深圳</v>
          </cell>
          <cell r="W1862" t="str">
            <v>DZ</v>
          </cell>
          <cell r="X1862" t="str">
            <v>JPY</v>
          </cell>
          <cell r="Y1862">
            <v>11500000</v>
          </cell>
          <cell r="Z1862">
            <v>1</v>
          </cell>
          <cell r="AA1862">
            <v>11500000</v>
          </cell>
          <cell r="AB1862">
            <v>6.25E-2</v>
          </cell>
          <cell r="AC1862">
            <v>718750</v>
          </cell>
          <cell r="AD1862">
            <v>86250</v>
          </cell>
          <cell r="AE1862">
            <v>0.12</v>
          </cell>
          <cell r="AF1862">
            <v>44776</v>
          </cell>
          <cell r="AG1862" t="str">
            <v>CIF HK</v>
          </cell>
          <cell r="AK1862">
            <v>0.3</v>
          </cell>
          <cell r="AL1862">
            <v>3450000</v>
          </cell>
          <cell r="AM1862">
            <v>44781</v>
          </cell>
          <cell r="AN1862" t="str">
            <v>Yes</v>
          </cell>
          <cell r="AO1862">
            <v>0.7</v>
          </cell>
          <cell r="AP1862">
            <v>8049999.9999999991</v>
          </cell>
          <cell r="AQ1862">
            <v>44867</v>
          </cell>
          <cell r="AR1862">
            <v>44867</v>
          </cell>
          <cell r="AS1862">
            <v>0</v>
          </cell>
          <cell r="AT1862">
            <v>0</v>
          </cell>
          <cell r="AX1862" t="str">
            <v>Yes</v>
          </cell>
          <cell r="AZ1862" t="str">
            <v>Y</v>
          </cell>
          <cell r="BA1862" t="str">
            <v>Yes</v>
          </cell>
        </row>
        <row r="1863">
          <cell r="A1863" t="str">
            <v>AUG 22</v>
          </cell>
          <cell r="B1863">
            <v>1713</v>
          </cell>
          <cell r="C1863" t="str">
            <v>C49SZX20220086VG/ESE220803STOCK-OS</v>
          </cell>
          <cell r="D1863" t="str">
            <v>WKK(end user:熵基）</v>
          </cell>
          <cell r="E1863" t="str">
            <v>YSM20R-2</v>
          </cell>
          <cell r="I1863" t="str">
            <v>L-&gt;R</v>
          </cell>
          <cell r="J1863" t="str">
            <v>cATS30+MVC+Feeder Carriage</v>
          </cell>
          <cell r="K1863">
            <v>1</v>
          </cell>
          <cell r="N1863">
            <v>44888</v>
          </cell>
          <cell r="O1863">
            <v>11116810</v>
          </cell>
          <cell r="P1863">
            <v>20507500</v>
          </cell>
          <cell r="Q1863">
            <v>44889</v>
          </cell>
          <cell r="R1863" t="str">
            <v>No</v>
          </cell>
          <cell r="S1863" t="str">
            <v>C49</v>
          </cell>
          <cell r="T1863" t="str">
            <v>SOUTH</v>
          </cell>
          <cell r="U1863" t="str">
            <v>深圳</v>
          </cell>
          <cell r="V1863" t="str">
            <v>SZ 深圳</v>
          </cell>
          <cell r="W1863" t="str">
            <v>VG</v>
          </cell>
          <cell r="X1863" t="str">
            <v>JPY</v>
          </cell>
          <cell r="Y1863">
            <v>20507500</v>
          </cell>
          <cell r="Z1863">
            <v>1</v>
          </cell>
          <cell r="AA1863">
            <v>20507500</v>
          </cell>
          <cell r="AB1863">
            <v>6.25E-2</v>
          </cell>
          <cell r="AC1863">
            <v>1281718.75</v>
          </cell>
          <cell r="AD1863">
            <v>153806.25</v>
          </cell>
          <cell r="AE1863">
            <v>0.12</v>
          </cell>
          <cell r="AF1863">
            <v>44776</v>
          </cell>
          <cell r="AG1863" t="str">
            <v>CIF HK</v>
          </cell>
          <cell r="AK1863">
            <v>0.1</v>
          </cell>
          <cell r="AL1863">
            <v>2050750</v>
          </cell>
          <cell r="AM1863">
            <v>44795</v>
          </cell>
          <cell r="AN1863" t="str">
            <v>Yes</v>
          </cell>
          <cell r="AO1863">
            <v>0.9</v>
          </cell>
          <cell r="AP1863">
            <v>18456750</v>
          </cell>
          <cell r="AQ1863">
            <v>44882</v>
          </cell>
          <cell r="AR1863">
            <v>44882</v>
          </cell>
          <cell r="AS1863">
            <v>0</v>
          </cell>
          <cell r="AT1863">
            <v>0</v>
          </cell>
          <cell r="AX1863" t="str">
            <v>Yes</v>
          </cell>
          <cell r="AZ1863" t="str">
            <v>Y</v>
          </cell>
          <cell r="BA1863" t="str">
            <v>Yes</v>
          </cell>
        </row>
        <row r="1864">
          <cell r="A1864" t="str">
            <v>AUG 22</v>
          </cell>
          <cell r="B1864">
            <v>1714</v>
          </cell>
          <cell r="C1864" t="str">
            <v>C49SZX20220086VG/ESE220803STOCK-OS</v>
          </cell>
          <cell r="D1864" t="str">
            <v>WKK(end user:熵基）</v>
          </cell>
          <cell r="E1864" t="str">
            <v>YSM20R-2</v>
          </cell>
          <cell r="I1864" t="str">
            <v>L-&gt;R</v>
          </cell>
          <cell r="J1864" t="str">
            <v>No</v>
          </cell>
          <cell r="K1864">
            <v>1</v>
          </cell>
          <cell r="N1864">
            <v>44888</v>
          </cell>
          <cell r="O1864">
            <v>11116810</v>
          </cell>
          <cell r="P1864">
            <v>20507500</v>
          </cell>
          <cell r="Q1864">
            <v>44889</v>
          </cell>
          <cell r="R1864" t="str">
            <v>No</v>
          </cell>
          <cell r="S1864" t="str">
            <v>C49</v>
          </cell>
          <cell r="T1864" t="str">
            <v>SOUTH</v>
          </cell>
          <cell r="U1864" t="str">
            <v>深圳</v>
          </cell>
          <cell r="V1864" t="str">
            <v>SZ 深圳</v>
          </cell>
          <cell r="W1864" t="str">
            <v>VG</v>
          </cell>
          <cell r="X1864" t="str">
            <v>JPY</v>
          </cell>
          <cell r="Y1864">
            <v>20507500</v>
          </cell>
          <cell r="Z1864">
            <v>1</v>
          </cell>
          <cell r="AA1864">
            <v>20507500</v>
          </cell>
          <cell r="AB1864">
            <v>6.25E-2</v>
          </cell>
          <cell r="AC1864">
            <v>1281718.75</v>
          </cell>
          <cell r="AD1864">
            <v>153806.25</v>
          </cell>
          <cell r="AE1864">
            <v>0.12</v>
          </cell>
          <cell r="AF1864">
            <v>44776</v>
          </cell>
          <cell r="AG1864" t="str">
            <v>CIF HK</v>
          </cell>
          <cell r="AK1864">
            <v>0.1</v>
          </cell>
          <cell r="AL1864">
            <v>2050750</v>
          </cell>
          <cell r="AM1864">
            <v>44795</v>
          </cell>
          <cell r="AN1864" t="str">
            <v>Yes</v>
          </cell>
          <cell r="AO1864">
            <v>0.9</v>
          </cell>
          <cell r="AP1864">
            <v>18456750</v>
          </cell>
          <cell r="AQ1864">
            <v>44882</v>
          </cell>
          <cell r="AR1864">
            <v>44882</v>
          </cell>
          <cell r="AS1864">
            <v>0</v>
          </cell>
          <cell r="AT1864">
            <v>0</v>
          </cell>
          <cell r="AX1864" t="str">
            <v>Yes</v>
          </cell>
          <cell r="AZ1864" t="str">
            <v>Y</v>
          </cell>
          <cell r="BA1864" t="str">
            <v>Yes</v>
          </cell>
        </row>
        <row r="1865">
          <cell r="A1865" t="str">
            <v>AUG 22</v>
          </cell>
          <cell r="B1865">
            <v>1715</v>
          </cell>
          <cell r="C1865" t="str">
            <v>C49SZX20220088SX</v>
          </cell>
          <cell r="D1865" t="str">
            <v>安林</v>
          </cell>
          <cell r="E1865" t="str">
            <v>YSM10</v>
          </cell>
          <cell r="I1865" t="str">
            <v>L-&gt;R</v>
          </cell>
          <cell r="J1865" t="str">
            <v>MVC</v>
          </cell>
          <cell r="K1865">
            <v>1</v>
          </cell>
          <cell r="N1865">
            <v>44790</v>
          </cell>
          <cell r="O1865">
            <v>11100554</v>
          </cell>
          <cell r="P1865">
            <v>480000</v>
          </cell>
          <cell r="Q1865">
            <v>44797</v>
          </cell>
          <cell r="R1865" t="str">
            <v>No</v>
          </cell>
          <cell r="S1865" t="str">
            <v>C49</v>
          </cell>
          <cell r="T1865" t="str">
            <v>SOUTH</v>
          </cell>
          <cell r="U1865" t="str">
            <v>深圳</v>
          </cell>
          <cell r="V1865" t="str">
            <v>SZ 深圳</v>
          </cell>
          <cell r="W1865" t="str">
            <v>SX</v>
          </cell>
          <cell r="X1865" t="str">
            <v>RMB</v>
          </cell>
          <cell r="Y1865">
            <v>480000</v>
          </cell>
          <cell r="Z1865">
            <v>1.1299999999999999</v>
          </cell>
          <cell r="AA1865">
            <v>480000</v>
          </cell>
          <cell r="AB1865">
            <v>1.163</v>
          </cell>
          <cell r="AC1865">
            <v>494017.69911504426</v>
          </cell>
          <cell r="AD1865">
            <v>59282.123893805307</v>
          </cell>
          <cell r="AE1865">
            <v>0.12</v>
          </cell>
          <cell r="AF1865">
            <v>44783</v>
          </cell>
          <cell r="AG1865" t="str">
            <v>DDP SZ</v>
          </cell>
          <cell r="AK1865">
            <v>0.1</v>
          </cell>
          <cell r="AL1865">
            <v>48000</v>
          </cell>
          <cell r="AM1865">
            <v>44788</v>
          </cell>
          <cell r="AN1865" t="str">
            <v>Yes</v>
          </cell>
          <cell r="AO1865">
            <v>0.9</v>
          </cell>
          <cell r="AP1865">
            <v>432000</v>
          </cell>
          <cell r="AQ1865">
            <v>44788</v>
          </cell>
          <cell r="AR1865">
            <v>44788</v>
          </cell>
          <cell r="AS1865">
            <v>0</v>
          </cell>
          <cell r="AT1865">
            <v>0</v>
          </cell>
          <cell r="AX1865" t="str">
            <v>Yes</v>
          </cell>
          <cell r="AZ1865" t="str">
            <v>Y</v>
          </cell>
          <cell r="BA1865" t="str">
            <v>Yes</v>
          </cell>
        </row>
        <row r="1866">
          <cell r="A1866" t="str">
            <v>AUG 22</v>
          </cell>
          <cell r="B1866">
            <v>1716</v>
          </cell>
          <cell r="C1866" t="str">
            <v>C49SZX20220088SX</v>
          </cell>
          <cell r="D1866" t="str">
            <v>安林</v>
          </cell>
          <cell r="E1866" t="str">
            <v>YSi-V</v>
          </cell>
          <cell r="I1866" t="str">
            <v>L-&gt;R</v>
          </cell>
          <cell r="J1866" t="str">
            <v>No</v>
          </cell>
          <cell r="K1866">
            <v>1</v>
          </cell>
          <cell r="N1866">
            <v>44867</v>
          </cell>
          <cell r="O1866">
            <v>11100565</v>
          </cell>
          <cell r="P1866">
            <v>520000</v>
          </cell>
          <cell r="Q1866">
            <v>44862</v>
          </cell>
          <cell r="R1866" t="str">
            <v>No</v>
          </cell>
          <cell r="S1866" t="str">
            <v>C28</v>
          </cell>
          <cell r="T1866" t="str">
            <v>SOUTH</v>
          </cell>
          <cell r="U1866" t="str">
            <v>深圳</v>
          </cell>
          <cell r="V1866" t="str">
            <v>SZ 深圳</v>
          </cell>
          <cell r="W1866" t="str">
            <v>SX</v>
          </cell>
          <cell r="X1866" t="str">
            <v>RMB</v>
          </cell>
          <cell r="Y1866">
            <v>520000</v>
          </cell>
          <cell r="Z1866">
            <v>1.1299999999999999</v>
          </cell>
          <cell r="AA1866">
            <v>520000</v>
          </cell>
          <cell r="AB1866">
            <v>1.163</v>
          </cell>
          <cell r="AC1866">
            <v>535185.84070796461</v>
          </cell>
          <cell r="AD1866">
            <v>64222.300884955752</v>
          </cell>
          <cell r="AE1866">
            <v>0.12</v>
          </cell>
          <cell r="AF1866">
            <v>44783</v>
          </cell>
          <cell r="AG1866" t="str">
            <v>DDP SZ</v>
          </cell>
          <cell r="AK1866">
            <v>0.1</v>
          </cell>
          <cell r="AL1866">
            <v>52000</v>
          </cell>
          <cell r="AM1866">
            <v>44788</v>
          </cell>
          <cell r="AN1866" t="str">
            <v>Yes</v>
          </cell>
          <cell r="AO1866">
            <v>0.9</v>
          </cell>
          <cell r="AP1866">
            <v>468000</v>
          </cell>
          <cell r="AQ1866">
            <v>44861</v>
          </cell>
          <cell r="AR1866">
            <v>44861</v>
          </cell>
          <cell r="AS1866">
            <v>0</v>
          </cell>
          <cell r="AT1866">
            <v>0</v>
          </cell>
          <cell r="AX1866" t="str">
            <v>Yes</v>
          </cell>
          <cell r="AZ1866" t="str">
            <v>Y</v>
          </cell>
          <cell r="BA1866" t="str">
            <v>Yes</v>
          </cell>
        </row>
        <row r="1867">
          <cell r="A1867" t="str">
            <v>AUG 22</v>
          </cell>
          <cell r="B1867">
            <v>1717</v>
          </cell>
          <cell r="C1867" t="str">
            <v>C49SZX20220090SQ</v>
          </cell>
          <cell r="D1867" t="str">
            <v>维创斯特</v>
          </cell>
          <cell r="E1867" t="str">
            <v>YSM10</v>
          </cell>
          <cell r="I1867" t="str">
            <v>L-&gt;R</v>
          </cell>
          <cell r="J1867" t="str">
            <v>MVC</v>
          </cell>
          <cell r="K1867">
            <v>1</v>
          </cell>
          <cell r="N1867">
            <v>44833</v>
          </cell>
          <cell r="O1867">
            <v>11100557</v>
          </cell>
          <cell r="P1867">
            <v>570000</v>
          </cell>
          <cell r="Q1867">
            <v>44832</v>
          </cell>
          <cell r="R1867" t="str">
            <v>Yes</v>
          </cell>
          <cell r="S1867" t="str">
            <v>C49</v>
          </cell>
          <cell r="T1867" t="str">
            <v>SOUTH</v>
          </cell>
          <cell r="U1867" t="str">
            <v>深圳</v>
          </cell>
          <cell r="V1867" t="str">
            <v>SZ 深圳</v>
          </cell>
          <cell r="W1867" t="str">
            <v>SQ</v>
          </cell>
          <cell r="X1867" t="str">
            <v>RMB</v>
          </cell>
          <cell r="Y1867">
            <v>570000</v>
          </cell>
          <cell r="Z1867">
            <v>1.1299999999999999</v>
          </cell>
          <cell r="AA1867">
            <v>570000</v>
          </cell>
          <cell r="AB1867">
            <v>1.163</v>
          </cell>
          <cell r="AC1867">
            <v>586646.01769911509</v>
          </cell>
          <cell r="AD1867">
            <v>70397.52212389381</v>
          </cell>
          <cell r="AE1867">
            <v>0.12</v>
          </cell>
          <cell r="AF1867">
            <v>44791</v>
          </cell>
          <cell r="AG1867" t="str">
            <v>DDP SZ</v>
          </cell>
          <cell r="AI1867">
            <v>50000</v>
          </cell>
          <cell r="AJ1867">
            <v>44802</v>
          </cell>
          <cell r="AK1867">
            <v>0.1</v>
          </cell>
          <cell r="AL1867">
            <v>57000</v>
          </cell>
          <cell r="AM1867">
            <v>44816</v>
          </cell>
          <cell r="AN1867" t="str">
            <v>Yes</v>
          </cell>
          <cell r="AO1867">
            <v>0.9</v>
          </cell>
          <cell r="AP1867">
            <v>513000</v>
          </cell>
          <cell r="AQ1867">
            <v>44831</v>
          </cell>
          <cell r="AR1867">
            <v>44831</v>
          </cell>
          <cell r="AS1867">
            <v>0</v>
          </cell>
          <cell r="AT1867">
            <v>0</v>
          </cell>
          <cell r="AX1867" t="str">
            <v>Yes</v>
          </cell>
          <cell r="AZ1867" t="str">
            <v>Y</v>
          </cell>
          <cell r="BA1867" t="str">
            <v>Yes</v>
          </cell>
        </row>
        <row r="1868">
          <cell r="A1868" t="str">
            <v>AUG 22</v>
          </cell>
          <cell r="B1868">
            <v>1718</v>
          </cell>
          <cell r="C1868" t="str">
            <v>C49SZX20220090SQ</v>
          </cell>
          <cell r="D1868" t="str">
            <v>维创斯特</v>
          </cell>
          <cell r="E1868" t="str">
            <v>YSM20R-2</v>
          </cell>
          <cell r="I1868" t="str">
            <v>L-&gt;R</v>
          </cell>
          <cell r="J1868" t="str">
            <v>No</v>
          </cell>
          <cell r="K1868">
            <v>1</v>
          </cell>
          <cell r="N1868">
            <v>44833</v>
          </cell>
          <cell r="O1868">
            <v>11100557</v>
          </cell>
          <cell r="P1868">
            <v>800000</v>
          </cell>
          <cell r="Q1868">
            <v>44832</v>
          </cell>
          <cell r="R1868" t="str">
            <v>Yes</v>
          </cell>
          <cell r="S1868" t="str">
            <v>C49</v>
          </cell>
          <cell r="T1868" t="str">
            <v>SOUTH</v>
          </cell>
          <cell r="U1868" t="str">
            <v>深圳</v>
          </cell>
          <cell r="V1868" t="str">
            <v>SZ 深圳</v>
          </cell>
          <cell r="W1868" t="str">
            <v>SQ</v>
          </cell>
          <cell r="X1868" t="str">
            <v>RMB</v>
          </cell>
          <cell r="Y1868">
            <v>800000</v>
          </cell>
          <cell r="Z1868">
            <v>1.1299999999999999</v>
          </cell>
          <cell r="AA1868">
            <v>800000</v>
          </cell>
          <cell r="AB1868">
            <v>1.163</v>
          </cell>
          <cell r="AC1868">
            <v>823362.83185840724</v>
          </cell>
          <cell r="AD1868">
            <v>98803.539823008861</v>
          </cell>
          <cell r="AE1868">
            <v>0.12</v>
          </cell>
          <cell r="AF1868">
            <v>44791</v>
          </cell>
          <cell r="AG1868" t="str">
            <v>DDP SZ</v>
          </cell>
          <cell r="AI1868"/>
          <cell r="AJ1868">
            <v>44802</v>
          </cell>
          <cell r="AK1868">
            <v>0.1</v>
          </cell>
          <cell r="AL1868">
            <v>80000</v>
          </cell>
          <cell r="AM1868">
            <v>44816</v>
          </cell>
          <cell r="AN1868" t="str">
            <v>Yes</v>
          </cell>
          <cell r="AO1868">
            <v>0.9</v>
          </cell>
          <cell r="AP1868">
            <v>720000</v>
          </cell>
          <cell r="AQ1868">
            <v>44831</v>
          </cell>
          <cell r="AR1868">
            <v>44831</v>
          </cell>
          <cell r="AS1868">
            <v>0</v>
          </cell>
          <cell r="AT1868">
            <v>0</v>
          </cell>
          <cell r="AX1868" t="str">
            <v>Yes</v>
          </cell>
          <cell r="AZ1868" t="str">
            <v>Y</v>
          </cell>
          <cell r="BA1868" t="str">
            <v>Yes</v>
          </cell>
        </row>
        <row r="1869">
          <cell r="A1869" t="str">
            <v>AUG 22</v>
          </cell>
          <cell r="B1869">
            <v>1719</v>
          </cell>
          <cell r="C1869" t="str">
            <v>C49SZX20220091MZ</v>
          </cell>
          <cell r="D1869" t="str">
            <v>华烨(end user:华煜）</v>
          </cell>
          <cell r="E1869" t="str">
            <v>YSM10</v>
          </cell>
          <cell r="I1869" t="str">
            <v>L-&gt;R</v>
          </cell>
          <cell r="J1869" t="str">
            <v>MVC</v>
          </cell>
          <cell r="K1869">
            <v>1</v>
          </cell>
          <cell r="O1869">
            <v>11100628</v>
          </cell>
          <cell r="P1869">
            <v>550000</v>
          </cell>
          <cell r="Q1869">
            <v>45070</v>
          </cell>
          <cell r="R1869" t="str">
            <v>Yes</v>
          </cell>
          <cell r="S1869" t="str">
            <v>C49</v>
          </cell>
          <cell r="T1869" t="str">
            <v>SOUTH</v>
          </cell>
          <cell r="U1869" t="str">
            <v>深圳</v>
          </cell>
          <cell r="V1869" t="str">
            <v>SZ 深圳</v>
          </cell>
          <cell r="W1869" t="str">
            <v>MZ</v>
          </cell>
          <cell r="X1869" t="str">
            <v>RMB</v>
          </cell>
          <cell r="Y1869">
            <v>550000</v>
          </cell>
          <cell r="Z1869">
            <v>1.1299999999999999</v>
          </cell>
          <cell r="AA1869">
            <v>550000</v>
          </cell>
          <cell r="AB1869">
            <v>1.163</v>
          </cell>
          <cell r="AC1869">
            <v>566061.94690265495</v>
          </cell>
          <cell r="AD1869">
            <v>67927.433628318598</v>
          </cell>
          <cell r="AE1869">
            <v>0.12</v>
          </cell>
          <cell r="AF1869">
            <v>44793</v>
          </cell>
          <cell r="AG1869" t="str">
            <v>DDP LJ</v>
          </cell>
          <cell r="AK1869">
            <v>0.2</v>
          </cell>
          <cell r="AL1869">
            <v>110000</v>
          </cell>
          <cell r="AM1869">
            <v>44833</v>
          </cell>
          <cell r="AN1869" t="str">
            <v>Yes</v>
          </cell>
          <cell r="AO1869">
            <v>0.8</v>
          </cell>
          <cell r="AP1869">
            <v>440000</v>
          </cell>
          <cell r="AQ1869">
            <v>45043</v>
          </cell>
          <cell r="AR1869">
            <v>45043</v>
          </cell>
          <cell r="AS1869">
            <v>0</v>
          </cell>
          <cell r="AT1869">
            <v>0</v>
          </cell>
          <cell r="AX1869" t="str">
            <v>Yes</v>
          </cell>
          <cell r="AZ1869" t="str">
            <v>Y</v>
          </cell>
          <cell r="BA1869" t="str">
            <v>Yes</v>
          </cell>
        </row>
        <row r="1870">
          <cell r="A1870" t="str">
            <v>SEP 22</v>
          </cell>
          <cell r="B1870">
            <v>1720</v>
          </cell>
          <cell r="C1870" t="str">
            <v>C49SZX20220096JL</v>
          </cell>
          <cell r="D1870" t="str">
            <v>倍斯特</v>
          </cell>
          <cell r="E1870" t="str">
            <v>YSM20R-2</v>
          </cell>
          <cell r="I1870" t="str">
            <v>L-&gt;R</v>
          </cell>
          <cell r="J1870" t="str">
            <v>No</v>
          </cell>
          <cell r="K1870">
            <v>1</v>
          </cell>
          <cell r="N1870">
            <v>44852</v>
          </cell>
          <cell r="O1870">
            <v>11116804</v>
          </cell>
          <cell r="P1870">
            <v>12600000</v>
          </cell>
          <cell r="Q1870">
            <v>44853</v>
          </cell>
          <cell r="R1870" t="str">
            <v>No</v>
          </cell>
          <cell r="S1870" t="str">
            <v>C49</v>
          </cell>
          <cell r="T1870" t="str">
            <v>SOUTH</v>
          </cell>
          <cell r="U1870" t="str">
            <v>深圳</v>
          </cell>
          <cell r="V1870" t="str">
            <v>SZ 深圳</v>
          </cell>
          <cell r="W1870" t="str">
            <v>JL</v>
          </cell>
          <cell r="X1870" t="str">
            <v>JPY</v>
          </cell>
          <cell r="Y1870">
            <v>12600000</v>
          </cell>
          <cell r="Z1870">
            <v>1</v>
          </cell>
          <cell r="AA1870">
            <v>12600000</v>
          </cell>
          <cell r="AB1870">
            <v>5.7799999999999997E-2</v>
          </cell>
          <cell r="AC1870">
            <v>728280</v>
          </cell>
          <cell r="AD1870">
            <v>87393.599999999991</v>
          </cell>
          <cell r="AE1870">
            <v>0.12</v>
          </cell>
          <cell r="AF1870">
            <v>44819</v>
          </cell>
          <cell r="AG1870" t="str">
            <v>DAP SZ</v>
          </cell>
          <cell r="AK1870">
            <v>0.3</v>
          </cell>
          <cell r="AL1870">
            <v>3780000</v>
          </cell>
          <cell r="AM1870">
            <v>44824</v>
          </cell>
          <cell r="AN1870" t="str">
            <v>Yes</v>
          </cell>
          <cell r="AO1870">
            <v>0.7</v>
          </cell>
          <cell r="AP1870">
            <v>8820000</v>
          </cell>
          <cell r="AQ1870">
            <v>44851</v>
          </cell>
          <cell r="AR1870">
            <v>44851</v>
          </cell>
          <cell r="AS1870">
            <v>0</v>
          </cell>
          <cell r="AT1870">
            <v>0</v>
          </cell>
          <cell r="AU1870">
            <v>44935</v>
          </cell>
          <cell r="AV1870">
            <v>44935</v>
          </cell>
          <cell r="AX1870" t="str">
            <v>Yes</v>
          </cell>
          <cell r="AZ1870" t="str">
            <v>Y</v>
          </cell>
          <cell r="BA1870" t="str">
            <v>Yes</v>
          </cell>
        </row>
        <row r="1871">
          <cell r="A1871" t="str">
            <v>SEP 22</v>
          </cell>
          <cell r="B1871">
            <v>1721</v>
          </cell>
          <cell r="C1871" t="str">
            <v>C49SZX20220096JL</v>
          </cell>
          <cell r="D1871" t="str">
            <v>倍斯特</v>
          </cell>
          <cell r="E1871" t="str">
            <v>YSM10</v>
          </cell>
          <cell r="I1871" t="str">
            <v>L-&gt;R</v>
          </cell>
          <cell r="J1871" t="str">
            <v>MVC</v>
          </cell>
          <cell r="K1871">
            <v>1</v>
          </cell>
          <cell r="N1871">
            <v>44852</v>
          </cell>
          <cell r="O1871">
            <v>11116804</v>
          </cell>
          <cell r="P1871">
            <v>7600000</v>
          </cell>
          <cell r="Q1871">
            <v>44853</v>
          </cell>
          <cell r="R1871" t="str">
            <v>No</v>
          </cell>
          <cell r="S1871" t="str">
            <v>C49</v>
          </cell>
          <cell r="T1871" t="str">
            <v>SOUTH</v>
          </cell>
          <cell r="U1871" t="str">
            <v>深圳</v>
          </cell>
          <cell r="V1871" t="str">
            <v>SZ 深圳</v>
          </cell>
          <cell r="W1871" t="str">
            <v>JL</v>
          </cell>
          <cell r="X1871" t="str">
            <v>JPY</v>
          </cell>
          <cell r="Y1871">
            <v>7600000</v>
          </cell>
          <cell r="Z1871">
            <v>1</v>
          </cell>
          <cell r="AA1871">
            <v>7600000</v>
          </cell>
          <cell r="AB1871">
            <v>5.7799999999999997E-2</v>
          </cell>
          <cell r="AC1871">
            <v>439280</v>
          </cell>
          <cell r="AD1871">
            <v>52713.599999999999</v>
          </cell>
          <cell r="AE1871">
            <v>0.12</v>
          </cell>
          <cell r="AF1871">
            <v>44819</v>
          </cell>
          <cell r="AG1871" t="str">
            <v>DAP SZ</v>
          </cell>
          <cell r="AK1871">
            <v>0.3</v>
          </cell>
          <cell r="AL1871">
            <v>2280000</v>
          </cell>
          <cell r="AM1871">
            <v>44824</v>
          </cell>
          <cell r="AN1871" t="str">
            <v>Yes</v>
          </cell>
          <cell r="AO1871">
            <v>0.7</v>
          </cell>
          <cell r="AP1871">
            <v>5320000</v>
          </cell>
          <cell r="AQ1871">
            <v>44851</v>
          </cell>
          <cell r="AR1871">
            <v>44851</v>
          </cell>
          <cell r="AS1871">
            <v>0</v>
          </cell>
          <cell r="AT1871">
            <v>0</v>
          </cell>
          <cell r="AU1871">
            <v>44935</v>
          </cell>
          <cell r="AV1871">
            <v>44935</v>
          </cell>
          <cell r="AX1871" t="str">
            <v>Yes</v>
          </cell>
          <cell r="AZ1871" t="str">
            <v>Y</v>
          </cell>
          <cell r="BA1871" t="str">
            <v>Yes</v>
          </cell>
        </row>
        <row r="1872">
          <cell r="A1872" t="str">
            <v>SEP 22</v>
          </cell>
          <cell r="B1872">
            <v>1722</v>
          </cell>
          <cell r="C1872" t="str">
            <v>C49SZX20220096JL</v>
          </cell>
          <cell r="D1872" t="str">
            <v>倍斯特</v>
          </cell>
          <cell r="E1872" t="str">
            <v>YSM10</v>
          </cell>
          <cell r="I1872" t="str">
            <v>R-&gt;L</v>
          </cell>
          <cell r="J1872" t="str">
            <v>MVC</v>
          </cell>
          <cell r="K1872">
            <v>1</v>
          </cell>
          <cell r="N1872">
            <v>44852</v>
          </cell>
          <cell r="O1872">
            <v>11116804</v>
          </cell>
          <cell r="P1872">
            <v>7600000</v>
          </cell>
          <cell r="Q1872">
            <v>44853</v>
          </cell>
          <cell r="R1872" t="str">
            <v>No</v>
          </cell>
          <cell r="S1872" t="str">
            <v>C49</v>
          </cell>
          <cell r="T1872" t="str">
            <v>SOUTH</v>
          </cell>
          <cell r="U1872" t="str">
            <v>深圳</v>
          </cell>
          <cell r="V1872" t="str">
            <v>SZ 深圳</v>
          </cell>
          <cell r="W1872" t="str">
            <v>JL</v>
          </cell>
          <cell r="X1872" t="str">
            <v>JPY</v>
          </cell>
          <cell r="Y1872">
            <v>7600000</v>
          </cell>
          <cell r="Z1872">
            <v>1</v>
          </cell>
          <cell r="AA1872">
            <v>7600000</v>
          </cell>
          <cell r="AB1872">
            <v>5.7799999999999997E-2</v>
          </cell>
          <cell r="AC1872">
            <v>439280</v>
          </cell>
          <cell r="AD1872">
            <v>52713.599999999999</v>
          </cell>
          <cell r="AE1872">
            <v>0.12</v>
          </cell>
          <cell r="AF1872">
            <v>44819</v>
          </cell>
          <cell r="AG1872" t="str">
            <v>DAP SZ</v>
          </cell>
          <cell r="AK1872">
            <v>0.3</v>
          </cell>
          <cell r="AL1872">
            <v>2280000</v>
          </cell>
          <cell r="AM1872">
            <v>44824</v>
          </cell>
          <cell r="AN1872" t="str">
            <v>Yes</v>
          </cell>
          <cell r="AO1872">
            <v>0.7</v>
          </cell>
          <cell r="AP1872">
            <v>5320000</v>
          </cell>
          <cell r="AQ1872">
            <v>44851</v>
          </cell>
          <cell r="AR1872">
            <v>44851</v>
          </cell>
          <cell r="AS1872">
            <v>0</v>
          </cell>
          <cell r="AT1872">
            <v>0</v>
          </cell>
          <cell r="AU1872">
            <v>44935</v>
          </cell>
          <cell r="AV1872">
            <v>44935</v>
          </cell>
          <cell r="AX1872" t="str">
            <v>Yes</v>
          </cell>
          <cell r="AZ1872" t="str">
            <v>Y</v>
          </cell>
          <cell r="BA1872" t="str">
            <v>Yes</v>
          </cell>
        </row>
        <row r="1873">
          <cell r="A1873" t="str">
            <v>SEP 22</v>
          </cell>
          <cell r="B1873">
            <v>1723</v>
          </cell>
          <cell r="C1873" t="str">
            <v>C49SZX20220096JL</v>
          </cell>
          <cell r="D1873" t="str">
            <v>倍斯特</v>
          </cell>
          <cell r="E1873" t="str">
            <v>YSM10</v>
          </cell>
          <cell r="I1873" t="str">
            <v>R-&gt;L</v>
          </cell>
          <cell r="J1873" t="str">
            <v>MVC</v>
          </cell>
          <cell r="K1873">
            <v>1</v>
          </cell>
          <cell r="N1873">
            <v>44852</v>
          </cell>
          <cell r="O1873">
            <v>11116804</v>
          </cell>
          <cell r="P1873">
            <v>7600000</v>
          </cell>
          <cell r="Q1873">
            <v>44853</v>
          </cell>
          <cell r="R1873" t="str">
            <v>No</v>
          </cell>
          <cell r="S1873" t="str">
            <v>C49</v>
          </cell>
          <cell r="T1873" t="str">
            <v>SOUTH</v>
          </cell>
          <cell r="U1873" t="str">
            <v>深圳</v>
          </cell>
          <cell r="V1873" t="str">
            <v>SZ 深圳</v>
          </cell>
          <cell r="W1873" t="str">
            <v>JL</v>
          </cell>
          <cell r="X1873" t="str">
            <v>JPY</v>
          </cell>
          <cell r="Y1873">
            <v>7600000</v>
          </cell>
          <cell r="Z1873">
            <v>1</v>
          </cell>
          <cell r="AA1873">
            <v>7600000</v>
          </cell>
          <cell r="AB1873">
            <v>5.7799999999999997E-2</v>
          </cell>
          <cell r="AC1873">
            <v>439280</v>
          </cell>
          <cell r="AD1873">
            <v>52713.599999999999</v>
          </cell>
          <cell r="AE1873">
            <v>0.12</v>
          </cell>
          <cell r="AF1873">
            <v>44819</v>
          </cell>
          <cell r="AG1873" t="str">
            <v>DAP SZ</v>
          </cell>
          <cell r="AK1873">
            <v>0.3</v>
          </cell>
          <cell r="AL1873">
            <v>2280000</v>
          </cell>
          <cell r="AM1873">
            <v>44824</v>
          </cell>
          <cell r="AN1873" t="str">
            <v>Yes</v>
          </cell>
          <cell r="AO1873">
            <v>0.7</v>
          </cell>
          <cell r="AP1873">
            <v>5320000</v>
          </cell>
          <cell r="AQ1873">
            <v>44851</v>
          </cell>
          <cell r="AR1873">
            <v>44851</v>
          </cell>
          <cell r="AS1873">
            <v>0</v>
          </cell>
          <cell r="AT1873">
            <v>0</v>
          </cell>
          <cell r="AU1873">
            <v>44935</v>
          </cell>
          <cell r="AV1873">
            <v>44935</v>
          </cell>
          <cell r="AX1873" t="str">
            <v>Yes</v>
          </cell>
          <cell r="AZ1873" t="str">
            <v>Y</v>
          </cell>
          <cell r="BA1873" t="str">
            <v>Yes</v>
          </cell>
        </row>
        <row r="1874">
          <cell r="A1874" t="str">
            <v>SEP 22</v>
          </cell>
          <cell r="B1874">
            <v>1724</v>
          </cell>
          <cell r="C1874" t="str">
            <v>159851(R2)-ELE</v>
          </cell>
          <cell r="D1874" t="str">
            <v>WKK</v>
          </cell>
          <cell r="E1874" t="str">
            <v>YSM20R-2</v>
          </cell>
          <cell r="I1874" t="str">
            <v>L-&gt;R</v>
          </cell>
          <cell r="J1874" t="str">
            <v>MVC</v>
          </cell>
          <cell r="K1874">
            <v>1</v>
          </cell>
          <cell r="N1874">
            <v>44872</v>
          </cell>
          <cell r="O1874">
            <v>11116809</v>
          </cell>
          <cell r="P1874">
            <v>11425308.710000001</v>
          </cell>
          <cell r="Q1874">
            <v>44882</v>
          </cell>
          <cell r="R1874" t="str">
            <v>No</v>
          </cell>
          <cell r="S1874" t="str">
            <v>C49</v>
          </cell>
          <cell r="T1874" t="str">
            <v>SOUTH</v>
          </cell>
          <cell r="U1874" t="str">
            <v>深圳</v>
          </cell>
          <cell r="V1874" t="str">
            <v>SZ 深圳</v>
          </cell>
          <cell r="W1874" t="str">
            <v>KH</v>
          </cell>
          <cell r="X1874" t="str">
            <v>JPY</v>
          </cell>
          <cell r="Y1874">
            <v>11425308.710000001</v>
          </cell>
          <cell r="Z1874">
            <v>1</v>
          </cell>
          <cell r="AA1874">
            <v>11425308.710000001</v>
          </cell>
          <cell r="AB1874">
            <v>5.7799999999999997E-2</v>
          </cell>
          <cell r="AC1874">
            <v>660382.84343800007</v>
          </cell>
          <cell r="AD1874">
            <v>79245.941212560007</v>
          </cell>
          <cell r="AE1874">
            <v>0.12</v>
          </cell>
          <cell r="AF1874">
            <v>44823</v>
          </cell>
          <cell r="AG1874" t="str">
            <v>CIF HK</v>
          </cell>
          <cell r="AK1874">
            <v>0.3</v>
          </cell>
          <cell r="AL1874">
            <v>3427592.6130000004</v>
          </cell>
          <cell r="AM1874">
            <v>44846</v>
          </cell>
          <cell r="AN1874" t="str">
            <v>Yes</v>
          </cell>
          <cell r="AO1874">
            <v>0.7</v>
          </cell>
          <cell r="AP1874">
            <v>7997716.0970000001</v>
          </cell>
          <cell r="AQ1874">
            <v>44872</v>
          </cell>
          <cell r="AR1874">
            <v>44872</v>
          </cell>
          <cell r="AS1874">
            <v>0</v>
          </cell>
          <cell r="AT1874">
            <v>0</v>
          </cell>
          <cell r="AX1874" t="str">
            <v>Yes</v>
          </cell>
        </row>
        <row r="1875">
          <cell r="A1875" t="str">
            <v>SEP 22</v>
          </cell>
          <cell r="B1875">
            <v>1725</v>
          </cell>
          <cell r="C1875" t="str">
            <v>159851(R2)-ELE</v>
          </cell>
          <cell r="D1875" t="str">
            <v>WKK</v>
          </cell>
          <cell r="E1875" t="str">
            <v>YSM20R-2</v>
          </cell>
          <cell r="I1875" t="str">
            <v>R-&gt;L</v>
          </cell>
          <cell r="J1875" t="str">
            <v>No</v>
          </cell>
          <cell r="K1875">
            <v>1</v>
          </cell>
          <cell r="N1875">
            <v>44872</v>
          </cell>
          <cell r="O1875">
            <v>11116809</v>
          </cell>
          <cell r="P1875">
            <v>11425308.710000001</v>
          </cell>
          <cell r="Q1875">
            <v>44882</v>
          </cell>
          <cell r="R1875" t="str">
            <v>No</v>
          </cell>
          <cell r="S1875" t="str">
            <v>C49</v>
          </cell>
          <cell r="T1875" t="str">
            <v>SOUTH</v>
          </cell>
          <cell r="U1875" t="str">
            <v>深圳</v>
          </cell>
          <cell r="V1875" t="str">
            <v>SZ 深圳</v>
          </cell>
          <cell r="W1875" t="str">
            <v>KH</v>
          </cell>
          <cell r="X1875" t="str">
            <v>JPY</v>
          </cell>
          <cell r="Y1875">
            <v>11425308.710000001</v>
          </cell>
          <cell r="Z1875">
            <v>1</v>
          </cell>
          <cell r="AA1875">
            <v>11425308.710000001</v>
          </cell>
          <cell r="AB1875">
            <v>5.7799999999999997E-2</v>
          </cell>
          <cell r="AC1875">
            <v>660382.84343800007</v>
          </cell>
          <cell r="AD1875">
            <v>79245.941212560007</v>
          </cell>
          <cell r="AE1875">
            <v>0.12</v>
          </cell>
          <cell r="AF1875">
            <v>44823</v>
          </cell>
          <cell r="AG1875" t="str">
            <v>CIF HK</v>
          </cell>
          <cell r="AK1875">
            <v>0.3</v>
          </cell>
          <cell r="AL1875">
            <v>3427592.6130000004</v>
          </cell>
          <cell r="AM1875">
            <v>44846</v>
          </cell>
          <cell r="AN1875" t="str">
            <v>Yes</v>
          </cell>
          <cell r="AO1875">
            <v>0.7</v>
          </cell>
          <cell r="AP1875">
            <v>7997716.0970000001</v>
          </cell>
          <cell r="AQ1875">
            <v>44872</v>
          </cell>
          <cell r="AR1875">
            <v>44872</v>
          </cell>
          <cell r="AS1875">
            <v>0</v>
          </cell>
          <cell r="AT1875">
            <v>0</v>
          </cell>
          <cell r="AX1875" t="str">
            <v>Yes</v>
          </cell>
        </row>
        <row r="1876">
          <cell r="A1876" t="str">
            <v>SEP 22</v>
          </cell>
          <cell r="B1876">
            <v>1726</v>
          </cell>
          <cell r="C1876" t="str">
            <v>159851(R2)-ELE</v>
          </cell>
          <cell r="D1876" t="str">
            <v>WKK</v>
          </cell>
          <cell r="E1876" t="str">
            <v>YSM10</v>
          </cell>
          <cell r="I1876" t="str">
            <v>L-&gt;R</v>
          </cell>
          <cell r="J1876" t="str">
            <v>MVC</v>
          </cell>
          <cell r="K1876">
            <v>1</v>
          </cell>
          <cell r="N1876">
            <v>44872</v>
          </cell>
          <cell r="O1876">
            <v>11116809</v>
          </cell>
          <cell r="P1876">
            <v>7202455.29</v>
          </cell>
          <cell r="Q1876">
            <v>44882</v>
          </cell>
          <cell r="R1876" t="str">
            <v>No</v>
          </cell>
          <cell r="S1876" t="str">
            <v>C49</v>
          </cell>
          <cell r="T1876" t="str">
            <v>SOUTH</v>
          </cell>
          <cell r="U1876" t="str">
            <v>深圳</v>
          </cell>
          <cell r="V1876" t="str">
            <v>SZ 深圳</v>
          </cell>
          <cell r="W1876" t="str">
            <v>KH</v>
          </cell>
          <cell r="X1876" t="str">
            <v>JPY</v>
          </cell>
          <cell r="Y1876">
            <v>7202455.29</v>
          </cell>
          <cell r="Z1876">
            <v>1</v>
          </cell>
          <cell r="AA1876">
            <v>7202455.29</v>
          </cell>
          <cell r="AB1876">
            <v>5.7799999999999997E-2</v>
          </cell>
          <cell r="AC1876">
            <v>416301.91576199996</v>
          </cell>
          <cell r="AD1876">
            <v>49956.229891439994</v>
          </cell>
          <cell r="AE1876">
            <v>0.12</v>
          </cell>
          <cell r="AF1876">
            <v>44823</v>
          </cell>
          <cell r="AG1876" t="str">
            <v>CIF HK</v>
          </cell>
          <cell r="AK1876">
            <v>0.3</v>
          </cell>
          <cell r="AL1876">
            <v>2160736.5869999998</v>
          </cell>
          <cell r="AM1876">
            <v>44846</v>
          </cell>
          <cell r="AN1876" t="str">
            <v>Yes</v>
          </cell>
          <cell r="AO1876">
            <v>0.7</v>
          </cell>
          <cell r="AP1876">
            <v>5041718.7029999997</v>
          </cell>
          <cell r="AQ1876">
            <v>44872</v>
          </cell>
          <cell r="AR1876">
            <v>44872</v>
          </cell>
          <cell r="AS1876">
            <v>0</v>
          </cell>
          <cell r="AT1876">
            <v>0</v>
          </cell>
          <cell r="AX1876" t="str">
            <v>Yes</v>
          </cell>
        </row>
        <row r="1877">
          <cell r="A1877" t="str">
            <v>SEP 22</v>
          </cell>
          <cell r="B1877">
            <v>1727</v>
          </cell>
          <cell r="C1877" t="str">
            <v>159851(R2)-ELE</v>
          </cell>
          <cell r="D1877" t="str">
            <v>WKK</v>
          </cell>
          <cell r="E1877" t="str">
            <v>YSM10</v>
          </cell>
          <cell r="I1877" t="str">
            <v>L-&gt;R</v>
          </cell>
          <cell r="J1877" t="str">
            <v>MVC</v>
          </cell>
          <cell r="K1877">
            <v>1</v>
          </cell>
          <cell r="N1877">
            <v>44872</v>
          </cell>
          <cell r="O1877">
            <v>11116809</v>
          </cell>
          <cell r="P1877">
            <v>7202455.29</v>
          </cell>
          <cell r="Q1877">
            <v>44882</v>
          </cell>
          <cell r="R1877" t="str">
            <v>No</v>
          </cell>
          <cell r="S1877" t="str">
            <v>C49</v>
          </cell>
          <cell r="T1877" t="str">
            <v>SOUTH</v>
          </cell>
          <cell r="U1877" t="str">
            <v>深圳</v>
          </cell>
          <cell r="V1877" t="str">
            <v>SZ 深圳</v>
          </cell>
          <cell r="W1877" t="str">
            <v>KH</v>
          </cell>
          <cell r="X1877" t="str">
            <v>JPY</v>
          </cell>
          <cell r="Y1877">
            <v>7202455.29</v>
          </cell>
          <cell r="Z1877">
            <v>1</v>
          </cell>
          <cell r="AA1877">
            <v>7202455.29</v>
          </cell>
          <cell r="AB1877">
            <v>5.7799999999999997E-2</v>
          </cell>
          <cell r="AC1877">
            <v>416301.91576199996</v>
          </cell>
          <cell r="AD1877">
            <v>49956.229891439994</v>
          </cell>
          <cell r="AE1877">
            <v>0.12</v>
          </cell>
          <cell r="AF1877">
            <v>44823</v>
          </cell>
          <cell r="AG1877" t="str">
            <v>CIF HK</v>
          </cell>
          <cell r="AK1877">
            <v>0.3</v>
          </cell>
          <cell r="AL1877">
            <v>2160736.5869999998</v>
          </cell>
          <cell r="AM1877">
            <v>44846</v>
          </cell>
          <cell r="AN1877" t="str">
            <v>Yes</v>
          </cell>
          <cell r="AO1877">
            <v>0.7</v>
          </cell>
          <cell r="AP1877">
            <v>5041718.7029999997</v>
          </cell>
          <cell r="AQ1877">
            <v>44872</v>
          </cell>
          <cell r="AR1877">
            <v>44872</v>
          </cell>
          <cell r="AS1877">
            <v>0</v>
          </cell>
          <cell r="AT1877">
            <v>0</v>
          </cell>
          <cell r="AX1877" t="str">
            <v>Yes</v>
          </cell>
        </row>
        <row r="1878">
          <cell r="A1878" t="str">
            <v>SEP 22</v>
          </cell>
          <cell r="B1878">
            <v>1728</v>
          </cell>
          <cell r="C1878" t="str">
            <v>C49SZX20220100SS</v>
          </cell>
          <cell r="D1878" t="str">
            <v>世启纳</v>
          </cell>
          <cell r="E1878" t="str">
            <v>YSM10</v>
          </cell>
          <cell r="I1878" t="str">
            <v>R-&gt;L</v>
          </cell>
          <cell r="J1878" t="str">
            <v>MVC</v>
          </cell>
          <cell r="K1878">
            <v>1</v>
          </cell>
          <cell r="N1878">
            <v>44846</v>
          </cell>
          <cell r="O1878">
            <v>11100559</v>
          </cell>
          <cell r="P1878">
            <v>440000</v>
          </cell>
          <cell r="Q1878">
            <v>44853</v>
          </cell>
          <cell r="R1878" t="str">
            <v>No</v>
          </cell>
          <cell r="S1878" t="str">
            <v>C49</v>
          </cell>
          <cell r="T1878" t="str">
            <v>SOUTH</v>
          </cell>
          <cell r="U1878" t="str">
            <v>深圳</v>
          </cell>
          <cell r="V1878" t="str">
            <v>SZ 深圳</v>
          </cell>
          <cell r="W1878" t="str">
            <v>SS</v>
          </cell>
          <cell r="X1878" t="str">
            <v>RMB</v>
          </cell>
          <cell r="Y1878">
            <v>440000</v>
          </cell>
          <cell r="Z1878">
            <v>1.1299999999999999</v>
          </cell>
          <cell r="AA1878">
            <v>440000</v>
          </cell>
          <cell r="AB1878">
            <v>1.135</v>
          </cell>
          <cell r="AC1878">
            <v>441946.90265486733</v>
          </cell>
          <cell r="AD1878">
            <v>53033.62831858408</v>
          </cell>
          <cell r="AE1878">
            <v>0.12</v>
          </cell>
          <cell r="AF1878">
            <v>44825</v>
          </cell>
          <cell r="AG1878" t="str">
            <v>DDP SZ</v>
          </cell>
          <cell r="AK1878">
            <v>0.1</v>
          </cell>
          <cell r="AL1878">
            <v>44000</v>
          </cell>
          <cell r="AM1878">
            <v>44827</v>
          </cell>
          <cell r="AN1878" t="str">
            <v>Yes</v>
          </cell>
          <cell r="AO1878">
            <v>0.9</v>
          </cell>
          <cell r="AP1878">
            <v>396000</v>
          </cell>
          <cell r="AQ1878">
            <v>44844</v>
          </cell>
          <cell r="AR1878">
            <v>44844</v>
          </cell>
          <cell r="AS1878">
            <v>0</v>
          </cell>
          <cell r="AT1878">
            <v>0</v>
          </cell>
          <cell r="AX1878" t="str">
            <v>Yes</v>
          </cell>
          <cell r="AZ1878" t="str">
            <v>Y</v>
          </cell>
          <cell r="BA1878" t="str">
            <v>Yes</v>
          </cell>
        </row>
        <row r="1879">
          <cell r="A1879" t="str">
            <v>SEP 22</v>
          </cell>
          <cell r="B1879">
            <v>1729</v>
          </cell>
          <cell r="C1879" t="str">
            <v>C49SZX20220099JY</v>
          </cell>
          <cell r="D1879" t="str">
            <v>创荣发</v>
          </cell>
          <cell r="E1879" t="str">
            <v>YSM20R-2</v>
          </cell>
          <cell r="I1879" t="str">
            <v>R-&gt;L</v>
          </cell>
          <cell r="J1879" t="str">
            <v>No</v>
          </cell>
          <cell r="K1879">
            <v>1</v>
          </cell>
          <cell r="N1879">
            <v>44924</v>
          </cell>
          <cell r="O1879">
            <v>11116816</v>
          </cell>
          <cell r="P1879">
            <v>12669000</v>
          </cell>
          <cell r="Q1879">
            <v>44915</v>
          </cell>
          <cell r="R1879" t="str">
            <v>No</v>
          </cell>
          <cell r="S1879" t="str">
            <v>C49</v>
          </cell>
          <cell r="T1879" t="str">
            <v>SOUTH</v>
          </cell>
          <cell r="U1879" t="str">
            <v>深圳</v>
          </cell>
          <cell r="V1879" t="str">
            <v>SZ 深圳</v>
          </cell>
          <cell r="W1879" t="str">
            <v>JY</v>
          </cell>
          <cell r="X1879" t="str">
            <v>JPY</v>
          </cell>
          <cell r="Y1879">
            <v>12669000</v>
          </cell>
          <cell r="Z1879">
            <v>1</v>
          </cell>
          <cell r="AA1879">
            <v>12669000</v>
          </cell>
          <cell r="AB1879">
            <v>5.7799999999999997E-2</v>
          </cell>
          <cell r="AC1879">
            <v>732268.2</v>
          </cell>
          <cell r="AD1879">
            <v>87872.183999999994</v>
          </cell>
          <cell r="AE1879">
            <v>0.12</v>
          </cell>
          <cell r="AF1879">
            <v>44826</v>
          </cell>
          <cell r="AG1879" t="str">
            <v>DAP HZ</v>
          </cell>
          <cell r="AK1879">
            <v>0.3</v>
          </cell>
          <cell r="AL1879">
            <v>3800700</v>
          </cell>
          <cell r="AM1879">
            <v>44833</v>
          </cell>
          <cell r="AN1879" t="str">
            <v>Yes</v>
          </cell>
          <cell r="AO1879">
            <v>0.7</v>
          </cell>
          <cell r="AP1879">
            <v>8868300</v>
          </cell>
          <cell r="AQ1879">
            <v>44900</v>
          </cell>
          <cell r="AR1879">
            <v>44900</v>
          </cell>
          <cell r="AS1879">
            <v>0</v>
          </cell>
          <cell r="AT1879">
            <v>0</v>
          </cell>
          <cell r="AX1879" t="str">
            <v>Yes</v>
          </cell>
          <cell r="AZ1879" t="str">
            <v>Y</v>
          </cell>
          <cell r="BA1879" t="str">
            <v>Yes</v>
          </cell>
        </row>
        <row r="1880">
          <cell r="A1880" t="str">
            <v>SEP 22</v>
          </cell>
          <cell r="B1880">
            <v>1730</v>
          </cell>
          <cell r="C1880" t="str">
            <v>C49SZX20220099JY</v>
          </cell>
          <cell r="D1880" t="str">
            <v>创荣发</v>
          </cell>
          <cell r="E1880" t="str">
            <v>YSM10</v>
          </cell>
          <cell r="I1880" t="str">
            <v>R-&gt;L</v>
          </cell>
          <cell r="J1880" t="str">
            <v>MVC</v>
          </cell>
          <cell r="K1880">
            <v>1</v>
          </cell>
          <cell r="N1880">
            <v>44924</v>
          </cell>
          <cell r="O1880">
            <v>11116816</v>
          </cell>
          <cell r="P1880">
            <v>7416000</v>
          </cell>
          <cell r="Q1880">
            <v>44915</v>
          </cell>
          <cell r="R1880" t="str">
            <v>No</v>
          </cell>
          <cell r="S1880" t="str">
            <v>C49</v>
          </cell>
          <cell r="T1880" t="str">
            <v>SOUTH</v>
          </cell>
          <cell r="U1880" t="str">
            <v>深圳</v>
          </cell>
          <cell r="V1880" t="str">
            <v>SZ 深圳</v>
          </cell>
          <cell r="W1880" t="str">
            <v>JY</v>
          </cell>
          <cell r="X1880" t="str">
            <v>JPY</v>
          </cell>
          <cell r="Y1880">
            <v>7416000</v>
          </cell>
          <cell r="Z1880">
            <v>1</v>
          </cell>
          <cell r="AA1880">
            <v>7416000</v>
          </cell>
          <cell r="AB1880">
            <v>5.7799999999999997E-2</v>
          </cell>
          <cell r="AC1880">
            <v>428644.8</v>
          </cell>
          <cell r="AD1880">
            <v>51437.375999999997</v>
          </cell>
          <cell r="AE1880">
            <v>0.12</v>
          </cell>
          <cell r="AF1880">
            <v>44826</v>
          </cell>
          <cell r="AG1880" t="str">
            <v>DAP HZ</v>
          </cell>
          <cell r="AK1880">
            <v>0.3</v>
          </cell>
          <cell r="AL1880">
            <v>2224800</v>
          </cell>
          <cell r="AM1880">
            <v>44833</v>
          </cell>
          <cell r="AN1880" t="str">
            <v>Yes</v>
          </cell>
          <cell r="AO1880">
            <v>0.7</v>
          </cell>
          <cell r="AP1880">
            <v>5191200</v>
          </cell>
          <cell r="AQ1880">
            <v>44900</v>
          </cell>
          <cell r="AR1880">
            <v>44900</v>
          </cell>
          <cell r="AS1880">
            <v>0</v>
          </cell>
          <cell r="AT1880">
            <v>0</v>
          </cell>
          <cell r="AX1880" t="str">
            <v>Yes</v>
          </cell>
          <cell r="AZ1880" t="str">
            <v>Y</v>
          </cell>
          <cell r="BA1880" t="str">
            <v>Yes</v>
          </cell>
        </row>
        <row r="1881">
          <cell r="A1881" t="str">
            <v>SEP 22</v>
          </cell>
          <cell r="B1881">
            <v>1731</v>
          </cell>
          <cell r="C1881" t="str">
            <v>C49SZX20220098MZ</v>
          </cell>
          <cell r="D1881" t="str">
            <v>河南融创</v>
          </cell>
          <cell r="E1881" t="str">
            <v>YSM20R-2</v>
          </cell>
          <cell r="I1881" t="str">
            <v>L-&gt;R</v>
          </cell>
          <cell r="J1881" t="str">
            <v>No</v>
          </cell>
          <cell r="K1881">
            <v>1</v>
          </cell>
          <cell r="N1881">
            <v>44863</v>
          </cell>
          <cell r="O1881">
            <v>11100564</v>
          </cell>
          <cell r="P1881">
            <v>775000</v>
          </cell>
          <cell r="Q1881">
            <v>44862</v>
          </cell>
          <cell r="R1881" t="str">
            <v>No</v>
          </cell>
          <cell r="S1881" t="str">
            <v>C49</v>
          </cell>
          <cell r="T1881" t="str">
            <v>SOUTH</v>
          </cell>
          <cell r="U1881" t="str">
            <v>深圳</v>
          </cell>
          <cell r="V1881" t="str">
            <v>SZ 深圳</v>
          </cell>
          <cell r="W1881" t="str">
            <v>MZ</v>
          </cell>
          <cell r="X1881" t="str">
            <v>RMB</v>
          </cell>
          <cell r="Y1881">
            <v>775000</v>
          </cell>
          <cell r="Z1881">
            <v>1.1299999999999999</v>
          </cell>
          <cell r="AA1881">
            <v>775000</v>
          </cell>
          <cell r="AB1881">
            <v>1.135</v>
          </cell>
          <cell r="AC1881">
            <v>778429.20353982307</v>
          </cell>
          <cell r="AD1881">
            <v>93411.504424778759</v>
          </cell>
          <cell r="AE1881">
            <v>0.12</v>
          </cell>
          <cell r="AF1881">
            <v>44827</v>
          </cell>
          <cell r="AG1881" t="str">
            <v>DDP HN</v>
          </cell>
          <cell r="AI1881">
            <v>50000</v>
          </cell>
          <cell r="AJ1881">
            <v>44834</v>
          </cell>
          <cell r="AK1881">
            <v>0.1</v>
          </cell>
          <cell r="AL1881">
            <v>77500</v>
          </cell>
          <cell r="AM1881">
            <v>44834</v>
          </cell>
          <cell r="AN1881" t="str">
            <v>Yes</v>
          </cell>
          <cell r="AO1881">
            <v>0.9</v>
          </cell>
          <cell r="AP1881">
            <v>697500</v>
          </cell>
          <cell r="AQ1881">
            <v>44861</v>
          </cell>
          <cell r="AR1881">
            <v>44861</v>
          </cell>
          <cell r="AS1881">
            <v>0</v>
          </cell>
          <cell r="AT1881">
            <v>0</v>
          </cell>
          <cell r="AX1881" t="str">
            <v>Yes</v>
          </cell>
          <cell r="AZ1881" t="str">
            <v>Y</v>
          </cell>
          <cell r="BA1881" t="str">
            <v>Yes</v>
          </cell>
        </row>
        <row r="1882">
          <cell r="A1882" t="str">
            <v>SEP 22</v>
          </cell>
          <cell r="B1882">
            <v>1732</v>
          </cell>
          <cell r="C1882" t="str">
            <v>C49SZX20220098MZ</v>
          </cell>
          <cell r="D1882" t="str">
            <v>河南融创</v>
          </cell>
          <cell r="E1882" t="str">
            <v>YSM20R-2</v>
          </cell>
          <cell r="I1882" t="str">
            <v>L-&gt;R</v>
          </cell>
          <cell r="J1882" t="str">
            <v>No</v>
          </cell>
          <cell r="K1882">
            <v>1</v>
          </cell>
          <cell r="N1882">
            <v>44863</v>
          </cell>
          <cell r="O1882">
            <v>11100564</v>
          </cell>
          <cell r="P1882">
            <v>775000</v>
          </cell>
          <cell r="Q1882">
            <v>44862</v>
          </cell>
          <cell r="R1882" t="str">
            <v>No</v>
          </cell>
          <cell r="S1882" t="str">
            <v>C49</v>
          </cell>
          <cell r="T1882" t="str">
            <v>SOUTH</v>
          </cell>
          <cell r="U1882" t="str">
            <v>深圳</v>
          </cell>
          <cell r="V1882" t="str">
            <v>SZ 深圳</v>
          </cell>
          <cell r="W1882" t="str">
            <v>MZ</v>
          </cell>
          <cell r="X1882" t="str">
            <v>RMB</v>
          </cell>
          <cell r="Y1882">
            <v>775000</v>
          </cell>
          <cell r="Z1882">
            <v>1.1299999999999999</v>
          </cell>
          <cell r="AA1882">
            <v>775000</v>
          </cell>
          <cell r="AB1882">
            <v>1.135</v>
          </cell>
          <cell r="AC1882">
            <v>778429.20353982307</v>
          </cell>
          <cell r="AD1882">
            <v>93411.504424778759</v>
          </cell>
          <cell r="AE1882">
            <v>0.12</v>
          </cell>
          <cell r="AF1882">
            <v>44827</v>
          </cell>
          <cell r="AG1882" t="str">
            <v>DDP HN</v>
          </cell>
          <cell r="AI1882"/>
          <cell r="AJ1882"/>
          <cell r="AK1882">
            <v>0.1</v>
          </cell>
          <cell r="AL1882">
            <v>77500</v>
          </cell>
          <cell r="AM1882">
            <v>44845</v>
          </cell>
          <cell r="AN1882" t="str">
            <v>Yes</v>
          </cell>
          <cell r="AO1882">
            <v>0.9</v>
          </cell>
          <cell r="AP1882">
            <v>697500</v>
          </cell>
          <cell r="AQ1882">
            <v>44861</v>
          </cell>
          <cell r="AR1882">
            <v>44861</v>
          </cell>
          <cell r="AS1882">
            <v>0</v>
          </cell>
          <cell r="AT1882">
            <v>0</v>
          </cell>
          <cell r="AX1882" t="str">
            <v>Yes</v>
          </cell>
          <cell r="AZ1882" t="str">
            <v>Y</v>
          </cell>
          <cell r="BA1882" t="str">
            <v>Yes</v>
          </cell>
        </row>
        <row r="1883">
          <cell r="A1883" t="str">
            <v>SEP 22</v>
          </cell>
          <cell r="B1883">
            <v>1733</v>
          </cell>
          <cell r="C1883" t="str">
            <v>C49SZX20220102DZ</v>
          </cell>
          <cell r="D1883" t="str">
            <v>朗特</v>
          </cell>
          <cell r="E1883" t="str">
            <v>YSM20R-2</v>
          </cell>
          <cell r="I1883" t="str">
            <v>L-&gt;R</v>
          </cell>
          <cell r="J1883" t="str">
            <v>No</v>
          </cell>
          <cell r="K1883">
            <v>1</v>
          </cell>
          <cell r="N1883">
            <v>44834</v>
          </cell>
          <cell r="O1883">
            <v>11100562</v>
          </cell>
          <cell r="P1883">
            <v>910000</v>
          </cell>
          <cell r="Q1883">
            <v>44861</v>
          </cell>
          <cell r="R1883" t="str">
            <v>No</v>
          </cell>
          <cell r="S1883" t="str">
            <v>C49</v>
          </cell>
          <cell r="T1883" t="str">
            <v>SOUTH</v>
          </cell>
          <cell r="U1883" t="str">
            <v>深圳</v>
          </cell>
          <cell r="V1883" t="str">
            <v>SZ 深圳</v>
          </cell>
          <cell r="W1883" t="str">
            <v>MZ</v>
          </cell>
          <cell r="X1883" t="str">
            <v>RMB</v>
          </cell>
          <cell r="Y1883">
            <v>910000</v>
          </cell>
          <cell r="Z1883">
            <v>1.1299999999999999</v>
          </cell>
          <cell r="AA1883">
            <v>910000</v>
          </cell>
          <cell r="AB1883">
            <v>1.135</v>
          </cell>
          <cell r="AC1883">
            <v>914026.54867256642</v>
          </cell>
          <cell r="AD1883">
            <v>109683.18584070797</v>
          </cell>
          <cell r="AE1883">
            <v>0.12</v>
          </cell>
          <cell r="AF1883">
            <v>44834</v>
          </cell>
          <cell r="AG1883" t="str">
            <v>DDP JX</v>
          </cell>
          <cell r="AK1883">
            <v>0.3</v>
          </cell>
          <cell r="AL1883">
            <v>273000</v>
          </cell>
          <cell r="AM1883">
            <v>44845</v>
          </cell>
          <cell r="AN1883" t="str">
            <v>Yes</v>
          </cell>
          <cell r="AO1883">
            <v>0.7</v>
          </cell>
          <cell r="AP1883">
            <v>637000</v>
          </cell>
          <cell r="AQ1883">
            <v>44834</v>
          </cell>
          <cell r="AR1883">
            <v>44834</v>
          </cell>
          <cell r="AS1883">
            <v>0</v>
          </cell>
          <cell r="AT1883">
            <v>0</v>
          </cell>
          <cell r="AX1883" t="str">
            <v>Yes</v>
          </cell>
          <cell r="AZ1883" t="str">
            <v>Y</v>
          </cell>
          <cell r="BA1883" t="str">
            <v>Yes</v>
          </cell>
        </row>
        <row r="1884">
          <cell r="A1884" t="str">
            <v>SEP 22</v>
          </cell>
          <cell r="B1884">
            <v>1734</v>
          </cell>
          <cell r="C1884" t="str">
            <v>C49SZX20220102DZ</v>
          </cell>
          <cell r="D1884" t="str">
            <v>朗特</v>
          </cell>
          <cell r="E1884" t="str">
            <v>YSM10</v>
          </cell>
          <cell r="I1884" t="str">
            <v>L-&gt;R</v>
          </cell>
          <cell r="J1884" t="str">
            <v>MVC+ATS15</v>
          </cell>
          <cell r="K1884">
            <v>1</v>
          </cell>
          <cell r="N1884">
            <v>44834</v>
          </cell>
          <cell r="O1884">
            <v>11100562</v>
          </cell>
          <cell r="P1884">
            <v>700000</v>
          </cell>
          <cell r="Q1884">
            <v>44861</v>
          </cell>
          <cell r="R1884" t="str">
            <v>No</v>
          </cell>
          <cell r="S1884" t="str">
            <v>C49</v>
          </cell>
          <cell r="T1884" t="str">
            <v>SOUTH</v>
          </cell>
          <cell r="U1884" t="str">
            <v>深圳</v>
          </cell>
          <cell r="V1884" t="str">
            <v>SZ 深圳</v>
          </cell>
          <cell r="W1884" t="str">
            <v>MZ</v>
          </cell>
          <cell r="X1884" t="str">
            <v>RMB</v>
          </cell>
          <cell r="Y1884">
            <v>700000</v>
          </cell>
          <cell r="Z1884">
            <v>1.1299999999999999</v>
          </cell>
          <cell r="AA1884">
            <v>700000</v>
          </cell>
          <cell r="AB1884">
            <v>1.135</v>
          </cell>
          <cell r="AC1884">
            <v>703097.34513274336</v>
          </cell>
          <cell r="AD1884">
            <v>84371.681415929197</v>
          </cell>
          <cell r="AE1884">
            <v>0.12</v>
          </cell>
          <cell r="AF1884">
            <v>44834</v>
          </cell>
          <cell r="AG1884" t="str">
            <v>DDP JX</v>
          </cell>
          <cell r="AK1884">
            <v>0.3</v>
          </cell>
          <cell r="AL1884">
            <v>210000</v>
          </cell>
          <cell r="AM1884">
            <v>44834</v>
          </cell>
          <cell r="AN1884" t="str">
            <v>Yes</v>
          </cell>
          <cell r="AO1884">
            <v>0.7</v>
          </cell>
          <cell r="AP1884">
            <v>489999.99999999994</v>
          </cell>
          <cell r="AQ1884">
            <v>44834</v>
          </cell>
          <cell r="AR1884">
            <v>44834</v>
          </cell>
          <cell r="AS1884">
            <v>0</v>
          </cell>
          <cell r="AT1884">
            <v>0</v>
          </cell>
          <cell r="AX1884" t="str">
            <v>Yes</v>
          </cell>
          <cell r="AZ1884" t="str">
            <v>Y</v>
          </cell>
          <cell r="BA1884" t="str">
            <v>Yes</v>
          </cell>
        </row>
        <row r="1885">
          <cell r="A1885" t="str">
            <v>OCT 22</v>
          </cell>
          <cell r="B1885">
            <v>1735</v>
          </cell>
          <cell r="C1885" t="str">
            <v>C49SZX20220105SX</v>
          </cell>
          <cell r="D1885" t="str">
            <v>联众斯通</v>
          </cell>
          <cell r="E1885" t="str">
            <v>YSM10</v>
          </cell>
          <cell r="F1885"/>
          <cell r="H1885"/>
          <cell r="I1885" t="str">
            <v>L-&gt;R</v>
          </cell>
          <cell r="J1885" t="str">
            <v>MVC</v>
          </cell>
          <cell r="K1885">
            <v>1</v>
          </cell>
          <cell r="L1885"/>
          <cell r="N1885"/>
          <cell r="O1885"/>
          <cell r="P1885"/>
          <cell r="Q1885"/>
          <cell r="R1885" t="str">
            <v>Yes</v>
          </cell>
          <cell r="S1885" t="str">
            <v>C49</v>
          </cell>
          <cell r="T1885" t="str">
            <v>SOUTH</v>
          </cell>
          <cell r="U1885" t="str">
            <v>深圳</v>
          </cell>
          <cell r="V1885" t="str">
            <v>SZ 深圳</v>
          </cell>
          <cell r="W1885" t="str">
            <v>SX</v>
          </cell>
          <cell r="X1885" t="str">
            <v>RMB</v>
          </cell>
          <cell r="Y1885">
            <v>425000</v>
          </cell>
          <cell r="Z1885">
            <v>1.1299999999999999</v>
          </cell>
          <cell r="AA1885">
            <v>425000</v>
          </cell>
          <cell r="AB1885">
            <v>1.1000000000000001</v>
          </cell>
          <cell r="AC1885">
            <v>413716.81415929209</v>
          </cell>
          <cell r="AD1885">
            <v>49646.017699115051</v>
          </cell>
          <cell r="AE1885">
            <v>0.12</v>
          </cell>
          <cell r="AF1885">
            <v>44845</v>
          </cell>
          <cell r="AG1885" t="str">
            <v>DDP SZ</v>
          </cell>
          <cell r="AI1885"/>
          <cell r="AJ1885"/>
          <cell r="AK1885">
            <v>0.3</v>
          </cell>
          <cell r="AL1885">
            <v>127500</v>
          </cell>
          <cell r="AM1885"/>
          <cell r="AN1885" t="str">
            <v>No</v>
          </cell>
          <cell r="AO1885">
            <v>0.7</v>
          </cell>
          <cell r="AP1885">
            <v>297500</v>
          </cell>
          <cell r="AQ1885"/>
          <cell r="AR1885"/>
          <cell r="AS1885">
            <v>0</v>
          </cell>
          <cell r="AT1885">
            <v>0</v>
          </cell>
          <cell r="AV1885"/>
          <cell r="AX1885" t="str">
            <v>Cancel</v>
          </cell>
          <cell r="AY1885"/>
          <cell r="AZ1885"/>
          <cell r="BA1885" t="str">
            <v>Cancel</v>
          </cell>
          <cell r="BB1885" t="str">
            <v>2023-11-29 Ken邮件通知</v>
          </cell>
        </row>
        <row r="1886">
          <cell r="A1886" t="str">
            <v>OCT 22</v>
          </cell>
          <cell r="B1886">
            <v>1736</v>
          </cell>
          <cell r="C1886" t="str">
            <v>C49SZX20220105SX</v>
          </cell>
          <cell r="D1886" t="str">
            <v>联众斯通</v>
          </cell>
          <cell r="E1886" t="str">
            <v>YSM10</v>
          </cell>
          <cell r="F1886"/>
          <cell r="H1886"/>
          <cell r="I1886" t="str">
            <v>L-&gt;R</v>
          </cell>
          <cell r="J1886" t="str">
            <v>MVC</v>
          </cell>
          <cell r="K1886">
            <v>1</v>
          </cell>
          <cell r="L1886"/>
          <cell r="N1886"/>
          <cell r="O1886"/>
          <cell r="P1886"/>
          <cell r="Q1886"/>
          <cell r="R1886" t="str">
            <v>Yes</v>
          </cell>
          <cell r="S1886" t="str">
            <v>C49</v>
          </cell>
          <cell r="T1886" t="str">
            <v>SOUTH</v>
          </cell>
          <cell r="U1886" t="str">
            <v>深圳</v>
          </cell>
          <cell r="V1886" t="str">
            <v>SZ 深圳</v>
          </cell>
          <cell r="W1886" t="str">
            <v>SX</v>
          </cell>
          <cell r="X1886" t="str">
            <v>RMB</v>
          </cell>
          <cell r="Y1886">
            <v>425000</v>
          </cell>
          <cell r="Z1886">
            <v>1.1299999999999999</v>
          </cell>
          <cell r="AA1886">
            <v>425000</v>
          </cell>
          <cell r="AB1886">
            <v>1.1000000000000001</v>
          </cell>
          <cell r="AC1886">
            <v>413716.81415929209</v>
          </cell>
          <cell r="AD1886">
            <v>49646.017699115051</v>
          </cell>
          <cell r="AE1886">
            <v>0.12</v>
          </cell>
          <cell r="AF1886">
            <v>44845</v>
          </cell>
          <cell r="AG1886" t="str">
            <v>DDP SZ</v>
          </cell>
          <cell r="AI1886"/>
          <cell r="AJ1886"/>
          <cell r="AK1886">
            <v>0.3</v>
          </cell>
          <cell r="AL1886">
            <v>127500</v>
          </cell>
          <cell r="AM1886"/>
          <cell r="AN1886" t="str">
            <v>No</v>
          </cell>
          <cell r="AO1886">
            <v>0.7</v>
          </cell>
          <cell r="AP1886">
            <v>297500</v>
          </cell>
          <cell r="AQ1886"/>
          <cell r="AR1886"/>
          <cell r="AS1886">
            <v>0</v>
          </cell>
          <cell r="AT1886">
            <v>0</v>
          </cell>
          <cell r="AV1886"/>
          <cell r="AX1886" t="str">
            <v>Cancel</v>
          </cell>
          <cell r="AY1886"/>
          <cell r="AZ1886"/>
          <cell r="BA1886" t="str">
            <v>Cancel</v>
          </cell>
          <cell r="BB1886" t="str">
            <v>2023-11-29 Ken邮件通知</v>
          </cell>
        </row>
        <row r="1887">
          <cell r="A1887" t="str">
            <v>OCT 22</v>
          </cell>
          <cell r="B1887">
            <v>1737</v>
          </cell>
          <cell r="C1887" t="str">
            <v>C49SZX20220105SX</v>
          </cell>
          <cell r="D1887" t="str">
            <v>联众斯通</v>
          </cell>
          <cell r="E1887" t="str">
            <v>YSM20R-2</v>
          </cell>
          <cell r="F1887"/>
          <cell r="H1887"/>
          <cell r="I1887" t="str">
            <v>L-&gt;R</v>
          </cell>
          <cell r="J1887" t="str">
            <v>No</v>
          </cell>
          <cell r="K1887">
            <v>1</v>
          </cell>
          <cell r="L1887"/>
          <cell r="N1887"/>
          <cell r="O1887"/>
          <cell r="P1887"/>
          <cell r="Q1887"/>
          <cell r="R1887" t="str">
            <v>Yes</v>
          </cell>
          <cell r="S1887" t="str">
            <v>C49</v>
          </cell>
          <cell r="T1887" t="str">
            <v>SOUTH</v>
          </cell>
          <cell r="U1887" t="str">
            <v>深圳</v>
          </cell>
          <cell r="V1887" t="str">
            <v>SZ 深圳</v>
          </cell>
          <cell r="W1887" t="str">
            <v>SX</v>
          </cell>
          <cell r="X1887" t="str">
            <v>RMB</v>
          </cell>
          <cell r="Y1887">
            <v>710000</v>
          </cell>
          <cell r="Z1887">
            <v>1.1299999999999999</v>
          </cell>
          <cell r="AA1887">
            <v>710000</v>
          </cell>
          <cell r="AB1887">
            <v>1.1000000000000001</v>
          </cell>
          <cell r="AC1887">
            <v>691150.4424778762</v>
          </cell>
          <cell r="AD1887">
            <v>82938.053097345139</v>
          </cell>
          <cell r="AE1887">
            <v>0.12</v>
          </cell>
          <cell r="AF1887">
            <v>44845</v>
          </cell>
          <cell r="AG1887" t="str">
            <v>DDP SZ</v>
          </cell>
          <cell r="AI1887"/>
          <cell r="AJ1887"/>
          <cell r="AK1887">
            <v>0.3</v>
          </cell>
          <cell r="AL1887">
            <v>213000</v>
          </cell>
          <cell r="AM1887"/>
          <cell r="AN1887" t="str">
            <v>No</v>
          </cell>
          <cell r="AO1887">
            <v>0.7</v>
          </cell>
          <cell r="AP1887">
            <v>496999.99999999994</v>
          </cell>
          <cell r="AQ1887"/>
          <cell r="AR1887"/>
          <cell r="AS1887">
            <v>0</v>
          </cell>
          <cell r="AT1887">
            <v>0</v>
          </cell>
          <cell r="AV1887"/>
          <cell r="AX1887" t="str">
            <v>Cancel</v>
          </cell>
          <cell r="AY1887"/>
          <cell r="AZ1887"/>
          <cell r="BA1887" t="str">
            <v>Cancel</v>
          </cell>
          <cell r="BB1887" t="str">
            <v>2023-11-29 Ken邮件通知</v>
          </cell>
        </row>
        <row r="1888">
          <cell r="A1888" t="str">
            <v>OCT 22</v>
          </cell>
          <cell r="B1888">
            <v>1738</v>
          </cell>
          <cell r="C1888" t="str">
            <v>C49SZX20220105SX</v>
          </cell>
          <cell r="D1888" t="str">
            <v>联众斯通</v>
          </cell>
          <cell r="E1888" t="str">
            <v>YSM20R-2</v>
          </cell>
          <cell r="F1888"/>
          <cell r="H1888"/>
          <cell r="I1888" t="str">
            <v>L-&gt;R</v>
          </cell>
          <cell r="J1888" t="str">
            <v>No</v>
          </cell>
          <cell r="K1888">
            <v>1</v>
          </cell>
          <cell r="L1888"/>
          <cell r="N1888"/>
          <cell r="O1888"/>
          <cell r="P1888"/>
          <cell r="Q1888"/>
          <cell r="R1888" t="str">
            <v>Yes</v>
          </cell>
          <cell r="S1888" t="str">
            <v>C49</v>
          </cell>
          <cell r="T1888" t="str">
            <v>SOUTH</v>
          </cell>
          <cell r="U1888" t="str">
            <v>深圳</v>
          </cell>
          <cell r="V1888" t="str">
            <v>SZ 深圳</v>
          </cell>
          <cell r="W1888" t="str">
            <v>SX</v>
          </cell>
          <cell r="X1888" t="str">
            <v>RMB</v>
          </cell>
          <cell r="Y1888">
            <v>710000</v>
          </cell>
          <cell r="Z1888">
            <v>1.1299999999999999</v>
          </cell>
          <cell r="AA1888">
            <v>710000</v>
          </cell>
          <cell r="AB1888">
            <v>1.1000000000000001</v>
          </cell>
          <cell r="AC1888">
            <v>691150.4424778762</v>
          </cell>
          <cell r="AD1888">
            <v>82938.053097345139</v>
          </cell>
          <cell r="AE1888">
            <v>0.12</v>
          </cell>
          <cell r="AF1888">
            <v>44845</v>
          </cell>
          <cell r="AG1888" t="str">
            <v>DDP SZ</v>
          </cell>
          <cell r="AI1888"/>
          <cell r="AJ1888"/>
          <cell r="AK1888">
            <v>0.3</v>
          </cell>
          <cell r="AL1888">
            <v>213000</v>
          </cell>
          <cell r="AM1888"/>
          <cell r="AN1888" t="str">
            <v>No</v>
          </cell>
          <cell r="AO1888">
            <v>0.7</v>
          </cell>
          <cell r="AP1888">
            <v>496999.99999999994</v>
          </cell>
          <cell r="AQ1888"/>
          <cell r="AR1888"/>
          <cell r="AS1888">
            <v>0</v>
          </cell>
          <cell r="AT1888">
            <v>0</v>
          </cell>
          <cell r="AV1888"/>
          <cell r="AX1888" t="str">
            <v>Cancel</v>
          </cell>
          <cell r="AY1888"/>
          <cell r="AZ1888"/>
          <cell r="BA1888" t="str">
            <v>Cancel</v>
          </cell>
          <cell r="BB1888" t="str">
            <v>2023-11-29 Ken邮件通知</v>
          </cell>
        </row>
        <row r="1889">
          <cell r="A1889" t="str">
            <v>OCT 22</v>
          </cell>
          <cell r="B1889">
            <v>1739</v>
          </cell>
          <cell r="C1889" t="str">
            <v>C49SZX20220106SX</v>
          </cell>
          <cell r="D1889" t="str">
            <v>锐诚</v>
          </cell>
          <cell r="E1889" t="str">
            <v>YSM20R-2</v>
          </cell>
          <cell r="I1889" t="str">
            <v>L-&gt;R</v>
          </cell>
          <cell r="J1889" t="str">
            <v>No</v>
          </cell>
          <cell r="K1889">
            <v>1</v>
          </cell>
          <cell r="N1889">
            <v>44854</v>
          </cell>
          <cell r="O1889">
            <v>11100561</v>
          </cell>
          <cell r="P1889">
            <v>826000</v>
          </cell>
          <cell r="Q1889">
            <v>44855</v>
          </cell>
          <cell r="R1889" t="str">
            <v>No</v>
          </cell>
          <cell r="S1889" t="str">
            <v>C49</v>
          </cell>
          <cell r="T1889" t="str">
            <v>SOUTH</v>
          </cell>
          <cell r="U1889" t="str">
            <v>深圳</v>
          </cell>
          <cell r="V1889" t="str">
            <v>SZ 深圳</v>
          </cell>
          <cell r="W1889" t="str">
            <v>SX</v>
          </cell>
          <cell r="X1889" t="str">
            <v>RMB</v>
          </cell>
          <cell r="Y1889">
            <v>826000</v>
          </cell>
          <cell r="Z1889">
            <v>1.1299999999999999</v>
          </cell>
          <cell r="AA1889">
            <v>826000</v>
          </cell>
          <cell r="AB1889">
            <v>1.1000000000000001</v>
          </cell>
          <cell r="AC1889">
            <v>804070.79646017717</v>
          </cell>
          <cell r="AD1889">
            <v>96488.495575221255</v>
          </cell>
          <cell r="AE1889">
            <v>0.12</v>
          </cell>
          <cell r="AF1889">
            <v>44845</v>
          </cell>
          <cell r="AG1889" t="str">
            <v>DDP HZ</v>
          </cell>
          <cell r="AK1889">
            <v>1</v>
          </cell>
          <cell r="AL1889">
            <v>826000</v>
          </cell>
          <cell r="AM1889">
            <v>44852</v>
          </cell>
          <cell r="AN1889" t="str">
            <v>Yes</v>
          </cell>
          <cell r="AO1889">
            <v>0</v>
          </cell>
          <cell r="AP1889">
            <v>0</v>
          </cell>
          <cell r="AS1889">
            <v>0</v>
          </cell>
          <cell r="AT1889">
            <v>0</v>
          </cell>
          <cell r="AX1889" t="str">
            <v>Yes</v>
          </cell>
          <cell r="AZ1889" t="str">
            <v>Y</v>
          </cell>
          <cell r="BA1889" t="str">
            <v>Yes</v>
          </cell>
        </row>
        <row r="1890">
          <cell r="A1890" t="str">
            <v>OCT 22</v>
          </cell>
          <cell r="B1890">
            <v>1740</v>
          </cell>
          <cell r="C1890" t="str">
            <v>C49SZX20220107DZ</v>
          </cell>
          <cell r="D1890" t="str">
            <v>朗特</v>
          </cell>
          <cell r="E1890" t="str">
            <v>YSM20R-2</v>
          </cell>
          <cell r="I1890" t="str">
            <v>L-&gt;R</v>
          </cell>
          <cell r="J1890" t="str">
            <v>No</v>
          </cell>
          <cell r="K1890">
            <v>1</v>
          </cell>
          <cell r="N1890">
            <v>44853</v>
          </cell>
          <cell r="O1890">
            <v>11100563</v>
          </cell>
          <cell r="P1890">
            <v>925000</v>
          </cell>
          <cell r="Q1890">
            <v>44861</v>
          </cell>
          <cell r="R1890" t="str">
            <v>No</v>
          </cell>
          <cell r="S1890" t="str">
            <v>C49</v>
          </cell>
          <cell r="T1890" t="str">
            <v>SOUTH</v>
          </cell>
          <cell r="U1890" t="str">
            <v>深圳</v>
          </cell>
          <cell r="V1890" t="str">
            <v>SZ 深圳</v>
          </cell>
          <cell r="W1890" t="str">
            <v>MZ</v>
          </cell>
          <cell r="X1890" t="str">
            <v>RMB</v>
          </cell>
          <cell r="Y1890">
            <v>925000</v>
          </cell>
          <cell r="Z1890">
            <v>1.1299999999999999</v>
          </cell>
          <cell r="AA1890">
            <v>925000</v>
          </cell>
          <cell r="AB1890">
            <v>1.1000000000000001</v>
          </cell>
          <cell r="AC1890">
            <v>900442.47787610639</v>
          </cell>
          <cell r="AD1890">
            <v>108053.09734513276</v>
          </cell>
          <cell r="AE1890">
            <v>0.12</v>
          </cell>
          <cell r="AF1890">
            <v>44846</v>
          </cell>
          <cell r="AG1890" t="str">
            <v>DDP SZ</v>
          </cell>
          <cell r="AK1890">
            <v>1</v>
          </cell>
          <cell r="AL1890">
            <v>925000</v>
          </cell>
          <cell r="AM1890">
            <v>44851</v>
          </cell>
          <cell r="AN1890" t="str">
            <v>Yes</v>
          </cell>
          <cell r="AO1890">
            <v>0</v>
          </cell>
          <cell r="AP1890">
            <v>0</v>
          </cell>
          <cell r="AS1890">
            <v>0</v>
          </cell>
          <cell r="AT1890">
            <v>0</v>
          </cell>
          <cell r="AX1890" t="str">
            <v>Yes</v>
          </cell>
          <cell r="AZ1890" t="str">
            <v>Y</v>
          </cell>
          <cell r="BA1890" t="str">
            <v>Yes</v>
          </cell>
        </row>
        <row r="1891">
          <cell r="A1891" t="str">
            <v>OCT 22</v>
          </cell>
          <cell r="B1891">
            <v>1741</v>
          </cell>
          <cell r="C1891" t="str">
            <v>C49SZX20220107DZ</v>
          </cell>
          <cell r="D1891" t="str">
            <v>朗特</v>
          </cell>
          <cell r="E1891" t="str">
            <v>YSM20R-2</v>
          </cell>
          <cell r="I1891" t="str">
            <v>L-&gt;R</v>
          </cell>
          <cell r="J1891" t="str">
            <v>No</v>
          </cell>
          <cell r="K1891">
            <v>1</v>
          </cell>
          <cell r="N1891">
            <v>44853</v>
          </cell>
          <cell r="O1891">
            <v>11100563</v>
          </cell>
          <cell r="P1891">
            <v>925000</v>
          </cell>
          <cell r="Q1891">
            <v>44861</v>
          </cell>
          <cell r="R1891" t="str">
            <v>No</v>
          </cell>
          <cell r="S1891" t="str">
            <v>C49</v>
          </cell>
          <cell r="T1891" t="str">
            <v>SOUTH</v>
          </cell>
          <cell r="U1891" t="str">
            <v>深圳</v>
          </cell>
          <cell r="V1891" t="str">
            <v>SZ 深圳</v>
          </cell>
          <cell r="W1891" t="str">
            <v>MZ</v>
          </cell>
          <cell r="X1891" t="str">
            <v>RMB</v>
          </cell>
          <cell r="Y1891">
            <v>925000</v>
          </cell>
          <cell r="Z1891">
            <v>1.1299999999999999</v>
          </cell>
          <cell r="AA1891">
            <v>925000</v>
          </cell>
          <cell r="AB1891">
            <v>1.1000000000000001</v>
          </cell>
          <cell r="AC1891">
            <v>900442.47787610639</v>
          </cell>
          <cell r="AD1891">
            <v>108053.09734513276</v>
          </cell>
          <cell r="AE1891">
            <v>0.12</v>
          </cell>
          <cell r="AF1891">
            <v>44846</v>
          </cell>
          <cell r="AG1891" t="str">
            <v>DDP SZ</v>
          </cell>
          <cell r="AK1891">
            <v>1</v>
          </cell>
          <cell r="AL1891">
            <v>925000</v>
          </cell>
          <cell r="AM1891">
            <v>44851</v>
          </cell>
          <cell r="AN1891" t="str">
            <v>Yes</v>
          </cell>
          <cell r="AO1891">
            <v>0</v>
          </cell>
          <cell r="AP1891">
            <v>0</v>
          </cell>
          <cell r="AS1891">
            <v>0</v>
          </cell>
          <cell r="AT1891">
            <v>0</v>
          </cell>
          <cell r="AX1891" t="str">
            <v>Yes</v>
          </cell>
          <cell r="AZ1891" t="str">
            <v>Y</v>
          </cell>
          <cell r="BA1891" t="str">
            <v>Yes</v>
          </cell>
        </row>
        <row r="1892">
          <cell r="A1892" t="str">
            <v>OCT 22</v>
          </cell>
          <cell r="B1892">
            <v>1742</v>
          </cell>
          <cell r="C1892" t="str">
            <v>C49SZX20220107DZ</v>
          </cell>
          <cell r="D1892" t="str">
            <v>朗特</v>
          </cell>
          <cell r="E1892" t="str">
            <v>YSM20R-2</v>
          </cell>
          <cell r="I1892" t="str">
            <v>R-&gt;L</v>
          </cell>
          <cell r="J1892" t="str">
            <v>No</v>
          </cell>
          <cell r="K1892">
            <v>1</v>
          </cell>
          <cell r="N1892">
            <v>44853</v>
          </cell>
          <cell r="O1892">
            <v>11100563</v>
          </cell>
          <cell r="P1892">
            <v>925000</v>
          </cell>
          <cell r="Q1892">
            <v>44861</v>
          </cell>
          <cell r="R1892" t="str">
            <v>No</v>
          </cell>
          <cell r="S1892" t="str">
            <v>C49</v>
          </cell>
          <cell r="T1892" t="str">
            <v>SOUTH</v>
          </cell>
          <cell r="U1892" t="str">
            <v>深圳</v>
          </cell>
          <cell r="V1892" t="str">
            <v>SZ 深圳</v>
          </cell>
          <cell r="W1892" t="str">
            <v>MZ</v>
          </cell>
          <cell r="X1892" t="str">
            <v>RMB</v>
          </cell>
          <cell r="Y1892">
            <v>925000</v>
          </cell>
          <cell r="Z1892">
            <v>1.1299999999999999</v>
          </cell>
          <cell r="AA1892">
            <v>925000</v>
          </cell>
          <cell r="AB1892">
            <v>1.1000000000000001</v>
          </cell>
          <cell r="AC1892">
            <v>900442.47787610639</v>
          </cell>
          <cell r="AD1892">
            <v>108053.09734513276</v>
          </cell>
          <cell r="AE1892">
            <v>0.12</v>
          </cell>
          <cell r="AF1892">
            <v>44846</v>
          </cell>
          <cell r="AG1892" t="str">
            <v>DDP SZ</v>
          </cell>
          <cell r="AK1892">
            <v>1</v>
          </cell>
          <cell r="AL1892">
            <v>925000</v>
          </cell>
          <cell r="AM1892">
            <v>44851</v>
          </cell>
          <cell r="AN1892" t="str">
            <v>Yes</v>
          </cell>
          <cell r="AO1892">
            <v>0</v>
          </cell>
          <cell r="AP1892">
            <v>0</v>
          </cell>
          <cell r="AS1892">
            <v>0</v>
          </cell>
          <cell r="AT1892">
            <v>0</v>
          </cell>
          <cell r="AX1892" t="str">
            <v>Yes</v>
          </cell>
          <cell r="AZ1892" t="str">
            <v>Y</v>
          </cell>
          <cell r="BA1892" t="str">
            <v>Yes</v>
          </cell>
        </row>
        <row r="1893">
          <cell r="A1893" t="str">
            <v>OCT 22</v>
          </cell>
          <cell r="B1893">
            <v>1743</v>
          </cell>
          <cell r="C1893" t="str">
            <v>C49SZX20220107DZ</v>
          </cell>
          <cell r="D1893" t="str">
            <v>朗特</v>
          </cell>
          <cell r="E1893" t="str">
            <v>YSM20R-2</v>
          </cell>
          <cell r="I1893" t="str">
            <v>R-&gt;L</v>
          </cell>
          <cell r="J1893" t="str">
            <v>No</v>
          </cell>
          <cell r="K1893">
            <v>1</v>
          </cell>
          <cell r="N1893">
            <v>44853</v>
          </cell>
          <cell r="O1893">
            <v>11100563</v>
          </cell>
          <cell r="P1893">
            <v>925000</v>
          </cell>
          <cell r="Q1893">
            <v>44861</v>
          </cell>
          <cell r="R1893" t="str">
            <v>No</v>
          </cell>
          <cell r="S1893" t="str">
            <v>C49</v>
          </cell>
          <cell r="T1893" t="str">
            <v>SOUTH</v>
          </cell>
          <cell r="U1893" t="str">
            <v>深圳</v>
          </cell>
          <cell r="V1893" t="str">
            <v>SZ 深圳</v>
          </cell>
          <cell r="W1893" t="str">
            <v>MZ</v>
          </cell>
          <cell r="X1893" t="str">
            <v>RMB</v>
          </cell>
          <cell r="Y1893">
            <v>925000</v>
          </cell>
          <cell r="Z1893">
            <v>1.1299999999999999</v>
          </cell>
          <cell r="AA1893">
            <v>925000</v>
          </cell>
          <cell r="AB1893">
            <v>1.1000000000000001</v>
          </cell>
          <cell r="AC1893">
            <v>900442.47787610639</v>
          </cell>
          <cell r="AD1893">
            <v>108053.09734513276</v>
          </cell>
          <cell r="AE1893">
            <v>0.12</v>
          </cell>
          <cell r="AF1893">
            <v>44846</v>
          </cell>
          <cell r="AG1893" t="str">
            <v>DDP SZ</v>
          </cell>
          <cell r="AK1893">
            <v>1</v>
          </cell>
          <cell r="AL1893">
            <v>925000</v>
          </cell>
          <cell r="AM1893">
            <v>44851</v>
          </cell>
          <cell r="AN1893" t="str">
            <v>Yes</v>
          </cell>
          <cell r="AO1893">
            <v>0</v>
          </cell>
          <cell r="AP1893">
            <v>0</v>
          </cell>
          <cell r="AS1893">
            <v>0</v>
          </cell>
          <cell r="AT1893">
            <v>0</v>
          </cell>
          <cell r="AX1893" t="str">
            <v>Yes</v>
          </cell>
          <cell r="AZ1893" t="str">
            <v>Y</v>
          </cell>
          <cell r="BA1893" t="str">
            <v>Yes</v>
          </cell>
        </row>
        <row r="1894">
          <cell r="A1894" t="str">
            <v>OCT 22</v>
          </cell>
          <cell r="B1894">
            <v>1744</v>
          </cell>
          <cell r="C1894" t="str">
            <v>C49SZX20220107DZ</v>
          </cell>
          <cell r="D1894" t="str">
            <v>朗特</v>
          </cell>
          <cell r="E1894" t="str">
            <v>YSM10</v>
          </cell>
          <cell r="I1894" t="str">
            <v>L-&gt;R</v>
          </cell>
          <cell r="J1894" t="str">
            <v>MVC+ATS15</v>
          </cell>
          <cell r="K1894">
            <v>1</v>
          </cell>
          <cell r="N1894">
            <v>44853</v>
          </cell>
          <cell r="O1894">
            <v>11100563</v>
          </cell>
          <cell r="P1894">
            <v>710800</v>
          </cell>
          <cell r="Q1894">
            <v>44861</v>
          </cell>
          <cell r="R1894" t="str">
            <v>No</v>
          </cell>
          <cell r="S1894" t="str">
            <v>C49</v>
          </cell>
          <cell r="T1894" t="str">
            <v>SOUTH</v>
          </cell>
          <cell r="U1894" t="str">
            <v>深圳</v>
          </cell>
          <cell r="V1894" t="str">
            <v>SZ 深圳</v>
          </cell>
          <cell r="W1894" t="str">
            <v>MZ</v>
          </cell>
          <cell r="X1894" t="str">
            <v>RMB</v>
          </cell>
          <cell r="Y1894">
            <v>710800</v>
          </cell>
          <cell r="Z1894">
            <v>1.1299999999999999</v>
          </cell>
          <cell r="AA1894">
            <v>710800</v>
          </cell>
          <cell r="AB1894">
            <v>1.1000000000000001</v>
          </cell>
          <cell r="AC1894">
            <v>691929.20353982307</v>
          </cell>
          <cell r="AD1894">
            <v>83031.504424778759</v>
          </cell>
          <cell r="AE1894">
            <v>0.12</v>
          </cell>
          <cell r="AF1894">
            <v>44846</v>
          </cell>
          <cell r="AG1894" t="str">
            <v>DDP SZ</v>
          </cell>
          <cell r="AK1894">
            <v>1</v>
          </cell>
          <cell r="AL1894">
            <v>710800</v>
          </cell>
          <cell r="AM1894">
            <v>44851</v>
          </cell>
          <cell r="AN1894" t="str">
            <v>Yes</v>
          </cell>
          <cell r="AO1894">
            <v>0</v>
          </cell>
          <cell r="AP1894">
            <v>0</v>
          </cell>
          <cell r="AS1894">
            <v>0</v>
          </cell>
          <cell r="AT1894">
            <v>0</v>
          </cell>
          <cell r="AX1894" t="str">
            <v>Yes</v>
          </cell>
          <cell r="AZ1894" t="str">
            <v>Y</v>
          </cell>
          <cell r="BA1894" t="str">
            <v>Yes</v>
          </cell>
        </row>
        <row r="1895">
          <cell r="A1895" t="str">
            <v>OCT 22</v>
          </cell>
          <cell r="B1895">
            <v>1745</v>
          </cell>
          <cell r="C1895" t="str">
            <v>C49SZX20220107DZ</v>
          </cell>
          <cell r="D1895" t="str">
            <v>朗特</v>
          </cell>
          <cell r="E1895" t="str">
            <v>YSM10</v>
          </cell>
          <cell r="I1895" t="str">
            <v>R-&gt;L</v>
          </cell>
          <cell r="J1895" t="str">
            <v>MVC+ATS15</v>
          </cell>
          <cell r="K1895">
            <v>1</v>
          </cell>
          <cell r="N1895">
            <v>44853</v>
          </cell>
          <cell r="O1895">
            <v>11100563</v>
          </cell>
          <cell r="P1895">
            <v>710800</v>
          </cell>
          <cell r="Q1895">
            <v>44861</v>
          </cell>
          <cell r="R1895" t="str">
            <v>No</v>
          </cell>
          <cell r="S1895" t="str">
            <v>C49</v>
          </cell>
          <cell r="T1895" t="str">
            <v>SOUTH</v>
          </cell>
          <cell r="U1895" t="str">
            <v>深圳</v>
          </cell>
          <cell r="V1895" t="str">
            <v>SZ 深圳</v>
          </cell>
          <cell r="W1895" t="str">
            <v>MZ</v>
          </cell>
          <cell r="X1895" t="str">
            <v>RMB</v>
          </cell>
          <cell r="Y1895">
            <v>710800</v>
          </cell>
          <cell r="Z1895">
            <v>1.1299999999999999</v>
          </cell>
          <cell r="AA1895">
            <v>710800</v>
          </cell>
          <cell r="AB1895">
            <v>1.1000000000000001</v>
          </cell>
          <cell r="AC1895">
            <v>691929.20353982307</v>
          </cell>
          <cell r="AD1895">
            <v>83031.504424778759</v>
          </cell>
          <cell r="AE1895">
            <v>0.12</v>
          </cell>
          <cell r="AF1895">
            <v>44846</v>
          </cell>
          <cell r="AG1895" t="str">
            <v>DDP SZ</v>
          </cell>
          <cell r="AK1895">
            <v>1</v>
          </cell>
          <cell r="AL1895">
            <v>710800</v>
          </cell>
          <cell r="AM1895">
            <v>44851</v>
          </cell>
          <cell r="AN1895" t="str">
            <v>Yes</v>
          </cell>
          <cell r="AO1895">
            <v>0</v>
          </cell>
          <cell r="AP1895">
            <v>0</v>
          </cell>
          <cell r="AS1895">
            <v>0</v>
          </cell>
          <cell r="AT1895">
            <v>0</v>
          </cell>
          <cell r="AX1895" t="str">
            <v>Yes</v>
          </cell>
          <cell r="AZ1895" t="str">
            <v>Y</v>
          </cell>
          <cell r="BA1895" t="str">
            <v>Yes</v>
          </cell>
        </row>
        <row r="1896">
          <cell r="A1896" t="str">
            <v>OCT 22</v>
          </cell>
          <cell r="B1896">
            <v>1746</v>
          </cell>
          <cell r="C1896" t="str">
            <v>C49SZX20220108SX</v>
          </cell>
          <cell r="D1896" t="str">
            <v>赛朗斯</v>
          </cell>
          <cell r="E1896" t="str">
            <v>YSM10</v>
          </cell>
          <cell r="I1896" t="str">
            <v>R-&gt;L</v>
          </cell>
          <cell r="J1896" t="str">
            <v>MVC</v>
          </cell>
          <cell r="K1896">
            <v>1</v>
          </cell>
          <cell r="N1896">
            <v>44853</v>
          </cell>
          <cell r="O1896">
            <v>11100560</v>
          </cell>
          <cell r="P1896">
            <v>430000</v>
          </cell>
          <cell r="Q1896">
            <v>44855</v>
          </cell>
          <cell r="R1896" t="str">
            <v>No</v>
          </cell>
          <cell r="S1896" t="str">
            <v>C49</v>
          </cell>
          <cell r="T1896" t="str">
            <v>SOUTH</v>
          </cell>
          <cell r="U1896" t="str">
            <v>深圳</v>
          </cell>
          <cell r="V1896" t="str">
            <v>SZ 深圳</v>
          </cell>
          <cell r="W1896" t="str">
            <v>SX</v>
          </cell>
          <cell r="X1896" t="str">
            <v>RMB</v>
          </cell>
          <cell r="Y1896">
            <v>430000</v>
          </cell>
          <cell r="Z1896">
            <v>1.1299999999999999</v>
          </cell>
          <cell r="AA1896">
            <v>430000</v>
          </cell>
          <cell r="AB1896">
            <v>1.1000000000000001</v>
          </cell>
          <cell r="AC1896">
            <v>418584.07079646026</v>
          </cell>
          <cell r="AD1896">
            <v>50230.088495575226</v>
          </cell>
          <cell r="AE1896">
            <v>0.12</v>
          </cell>
          <cell r="AF1896">
            <v>44846</v>
          </cell>
          <cell r="AG1896" t="str">
            <v>DDP FS</v>
          </cell>
          <cell r="AK1896">
            <v>0.3</v>
          </cell>
          <cell r="AL1896">
            <v>129000</v>
          </cell>
          <cell r="AM1896">
            <v>44849</v>
          </cell>
          <cell r="AN1896" t="str">
            <v>Yes</v>
          </cell>
          <cell r="AO1896">
            <v>0.7</v>
          </cell>
          <cell r="AP1896">
            <v>301000</v>
          </cell>
          <cell r="AS1896">
            <v>0</v>
          </cell>
          <cell r="AT1896">
            <v>0</v>
          </cell>
          <cell r="AX1896" t="str">
            <v>Yes</v>
          </cell>
          <cell r="AZ1896" t="str">
            <v>Y</v>
          </cell>
          <cell r="BA1896" t="str">
            <v>Yes</v>
          </cell>
        </row>
        <row r="1897">
          <cell r="A1897" t="str">
            <v>OCT 22</v>
          </cell>
          <cell r="B1897">
            <v>1747</v>
          </cell>
          <cell r="C1897" t="str">
            <v>C49SZX20220103SS</v>
          </cell>
          <cell r="D1897" t="str">
            <v>银杏</v>
          </cell>
          <cell r="E1897" t="str">
            <v>YSM20R-2</v>
          </cell>
          <cell r="I1897" t="str">
            <v>L-&gt;R</v>
          </cell>
          <cell r="J1897" t="str">
            <v>MVC</v>
          </cell>
          <cell r="K1897">
            <v>1</v>
          </cell>
          <cell r="N1897">
            <v>44866</v>
          </cell>
          <cell r="O1897">
            <v>11116805</v>
          </cell>
          <cell r="P1897">
            <v>18000000</v>
          </cell>
          <cell r="Q1897">
            <v>44860</v>
          </cell>
          <cell r="R1897" t="str">
            <v>Yes</v>
          </cell>
          <cell r="S1897" t="str">
            <v>C49</v>
          </cell>
          <cell r="T1897" t="str">
            <v>SOUTH</v>
          </cell>
          <cell r="U1897" t="str">
            <v>深圳</v>
          </cell>
          <cell r="V1897" t="str">
            <v>SZ 深圳</v>
          </cell>
          <cell r="W1897" t="str">
            <v>SS</v>
          </cell>
          <cell r="X1897" t="str">
            <v>JPY</v>
          </cell>
          <cell r="Y1897">
            <v>18000000</v>
          </cell>
          <cell r="Z1897">
            <v>1</v>
          </cell>
          <cell r="AA1897">
            <v>18000000</v>
          </cell>
          <cell r="AB1897">
            <v>5.5399999999999998E-2</v>
          </cell>
          <cell r="AC1897">
            <v>997200</v>
          </cell>
          <cell r="AD1897">
            <v>119664</v>
          </cell>
          <cell r="AE1897">
            <v>0.12</v>
          </cell>
          <cell r="AF1897">
            <v>44846</v>
          </cell>
          <cell r="AG1897" t="str">
            <v>DAP CS</v>
          </cell>
          <cell r="AK1897">
            <v>0.95</v>
          </cell>
          <cell r="AL1897">
            <v>17100000</v>
          </cell>
          <cell r="AM1897">
            <v>44855</v>
          </cell>
          <cell r="AN1897" t="str">
            <v>Yes</v>
          </cell>
          <cell r="AO1897">
            <v>0</v>
          </cell>
          <cell r="AP1897">
            <v>0</v>
          </cell>
          <cell r="AS1897">
            <v>0.05</v>
          </cell>
          <cell r="AT1897">
            <v>900000</v>
          </cell>
          <cell r="AU1897">
            <v>44938</v>
          </cell>
          <cell r="AV1897">
            <v>44938</v>
          </cell>
          <cell r="AX1897" t="str">
            <v>Yes</v>
          </cell>
          <cell r="AZ1897" t="str">
            <v>Y</v>
          </cell>
          <cell r="BA1897" t="str">
            <v>Yes</v>
          </cell>
          <cell r="BB1897" t="str">
            <v>所有的装机资料和安贸资料用“长沙三才”，三才合同仅作为一个补充合同，如有需要以便提交给到Yamaha .</v>
          </cell>
        </row>
        <row r="1898">
          <cell r="A1898" t="str">
            <v>OCT 22</v>
          </cell>
          <cell r="B1898">
            <v>1748</v>
          </cell>
          <cell r="C1898" t="str">
            <v>C49SZX20220103SS</v>
          </cell>
          <cell r="D1898" t="str">
            <v>银杏</v>
          </cell>
          <cell r="E1898" t="str">
            <v>YSM10</v>
          </cell>
          <cell r="I1898" t="str">
            <v>L-&gt;R</v>
          </cell>
          <cell r="J1898" t="str">
            <v>MVC</v>
          </cell>
          <cell r="K1898">
            <v>1</v>
          </cell>
          <cell r="N1898">
            <v>44866</v>
          </cell>
          <cell r="O1898">
            <v>11116805</v>
          </cell>
          <cell r="P1898">
            <v>11500000</v>
          </cell>
          <cell r="Q1898">
            <v>44860</v>
          </cell>
          <cell r="R1898" t="str">
            <v>Yes</v>
          </cell>
          <cell r="S1898" t="str">
            <v>C49</v>
          </cell>
          <cell r="T1898" t="str">
            <v>SOUTH</v>
          </cell>
          <cell r="U1898" t="str">
            <v>深圳</v>
          </cell>
          <cell r="V1898" t="str">
            <v>SZ 深圳</v>
          </cell>
          <cell r="W1898" t="str">
            <v>SS</v>
          </cell>
          <cell r="X1898" t="str">
            <v>JPY</v>
          </cell>
          <cell r="Y1898">
            <v>11500000</v>
          </cell>
          <cell r="Z1898">
            <v>1</v>
          </cell>
          <cell r="AA1898">
            <v>11500000</v>
          </cell>
          <cell r="AB1898">
            <v>5.5399999999999998E-2</v>
          </cell>
          <cell r="AC1898">
            <v>637100</v>
          </cell>
          <cell r="AD1898">
            <v>76452</v>
          </cell>
          <cell r="AE1898">
            <v>0.12</v>
          </cell>
          <cell r="AF1898">
            <v>44846</v>
          </cell>
          <cell r="AG1898" t="str">
            <v>DAP CS</v>
          </cell>
          <cell r="AK1898">
            <v>0.95</v>
          </cell>
          <cell r="AL1898">
            <v>10925000</v>
          </cell>
          <cell r="AM1898">
            <v>44855</v>
          </cell>
          <cell r="AN1898" t="str">
            <v>Yes</v>
          </cell>
          <cell r="AO1898">
            <v>0</v>
          </cell>
          <cell r="AP1898">
            <v>0</v>
          </cell>
          <cell r="AS1898">
            <v>0.05</v>
          </cell>
          <cell r="AT1898">
            <v>575000</v>
          </cell>
          <cell r="AU1898">
            <v>44938</v>
          </cell>
          <cell r="AV1898">
            <v>44938</v>
          </cell>
          <cell r="AX1898" t="str">
            <v>Yes</v>
          </cell>
          <cell r="AZ1898" t="str">
            <v>Y</v>
          </cell>
          <cell r="BA1898" t="str">
            <v>Yes</v>
          </cell>
          <cell r="BB1898" t="str">
            <v>所有的装机资料和安贸资料用“长沙三才”，三才合同仅作为一个补充合同，如有需要以便提交给到Yamaha .</v>
          </cell>
        </row>
        <row r="1899">
          <cell r="A1899" t="str">
            <v>OCT 22</v>
          </cell>
          <cell r="B1899">
            <v>1749</v>
          </cell>
          <cell r="C1899" t="str">
            <v>C49SZX20220111MZ</v>
          </cell>
          <cell r="D1899" t="str">
            <v>天星创展</v>
          </cell>
          <cell r="E1899" t="str">
            <v>YSM10</v>
          </cell>
          <cell r="I1899" t="str">
            <v>L-&gt;R</v>
          </cell>
          <cell r="J1899" t="str">
            <v>MVC+ATS15</v>
          </cell>
          <cell r="K1899">
            <v>1</v>
          </cell>
          <cell r="N1899">
            <v>44867</v>
          </cell>
          <cell r="O1899">
            <v>11100567</v>
          </cell>
          <cell r="P1899">
            <v>490000</v>
          </cell>
          <cell r="Q1899">
            <v>44880</v>
          </cell>
          <cell r="R1899" t="str">
            <v>No</v>
          </cell>
          <cell r="S1899" t="str">
            <v>C49</v>
          </cell>
          <cell r="T1899" t="str">
            <v>SOUTH</v>
          </cell>
          <cell r="U1899" t="str">
            <v>深圳</v>
          </cell>
          <cell r="V1899" t="str">
            <v>SZ 深圳</v>
          </cell>
          <cell r="W1899" t="str">
            <v>MZ</v>
          </cell>
          <cell r="X1899" t="str">
            <v>RMB</v>
          </cell>
          <cell r="Y1899">
            <v>490000</v>
          </cell>
          <cell r="Z1899">
            <v>1.1299999999999999</v>
          </cell>
          <cell r="AA1899">
            <v>490000</v>
          </cell>
          <cell r="AB1899">
            <v>1.1000000000000001</v>
          </cell>
          <cell r="AC1899">
            <v>476991.15044247796</v>
          </cell>
          <cell r="AD1899">
            <v>57238.93805309735</v>
          </cell>
          <cell r="AE1899">
            <v>0.12</v>
          </cell>
          <cell r="AF1899">
            <v>44862</v>
          </cell>
          <cell r="AG1899" t="str">
            <v>DDP SZ</v>
          </cell>
          <cell r="AK1899">
            <v>1</v>
          </cell>
          <cell r="AL1899">
            <v>490000</v>
          </cell>
          <cell r="AM1899">
            <v>44862</v>
          </cell>
          <cell r="AN1899" t="str">
            <v>Yes</v>
          </cell>
          <cell r="AO1899">
            <v>0</v>
          </cell>
          <cell r="AP1899">
            <v>0</v>
          </cell>
          <cell r="AS1899">
            <v>0</v>
          </cell>
          <cell r="AT1899">
            <v>0</v>
          </cell>
          <cell r="AX1899" t="str">
            <v>Yes</v>
          </cell>
          <cell r="AZ1899" t="str">
            <v>Y</v>
          </cell>
          <cell r="BA1899" t="str">
            <v>Yes</v>
          </cell>
        </row>
        <row r="1900">
          <cell r="A1900" t="str">
            <v>OCT 22</v>
          </cell>
          <cell r="B1900">
            <v>1750</v>
          </cell>
          <cell r="C1900" t="str">
            <v>C49SZX20220093EC</v>
          </cell>
          <cell r="D1900" t="str">
            <v>格美通</v>
          </cell>
          <cell r="E1900" t="str">
            <v>YSM20R-2</v>
          </cell>
          <cell r="I1900" t="str">
            <v>L-&gt;R</v>
          </cell>
          <cell r="J1900" t="str">
            <v>No</v>
          </cell>
          <cell r="K1900">
            <v>1</v>
          </cell>
          <cell r="N1900">
            <v>44868</v>
          </cell>
          <cell r="O1900">
            <v>11100566</v>
          </cell>
          <cell r="P1900">
            <v>840000</v>
          </cell>
          <cell r="Q1900">
            <v>44880</v>
          </cell>
          <cell r="R1900" t="str">
            <v>No</v>
          </cell>
          <cell r="S1900" t="str">
            <v>C49</v>
          </cell>
          <cell r="T1900" t="str">
            <v>SOUTH</v>
          </cell>
          <cell r="U1900" t="str">
            <v>深圳</v>
          </cell>
          <cell r="V1900" t="str">
            <v>SZ 深圳</v>
          </cell>
          <cell r="W1900" t="str">
            <v>EC</v>
          </cell>
          <cell r="X1900" t="str">
            <v>RMB</v>
          </cell>
          <cell r="Y1900">
            <v>840000</v>
          </cell>
          <cell r="Z1900">
            <v>1.1299999999999999</v>
          </cell>
          <cell r="AA1900">
            <v>840000</v>
          </cell>
          <cell r="AB1900">
            <v>1.1000000000000001</v>
          </cell>
          <cell r="AC1900">
            <v>817699.11504424794</v>
          </cell>
          <cell r="AD1900">
            <v>98123.893805309752</v>
          </cell>
          <cell r="AE1900">
            <v>0.12</v>
          </cell>
          <cell r="AF1900">
            <v>44863</v>
          </cell>
          <cell r="AG1900" t="str">
            <v>DDP SZ</v>
          </cell>
          <cell r="AK1900">
            <v>0.3</v>
          </cell>
          <cell r="AL1900">
            <v>252000</v>
          </cell>
          <cell r="AM1900">
            <v>44865</v>
          </cell>
          <cell r="AN1900" t="str">
            <v>Yes</v>
          </cell>
          <cell r="AO1900">
            <v>0.7</v>
          </cell>
          <cell r="AP1900">
            <v>588000</v>
          </cell>
          <cell r="AQ1900">
            <v>44866</v>
          </cell>
          <cell r="AR1900">
            <v>44866</v>
          </cell>
          <cell r="AS1900">
            <v>0</v>
          </cell>
          <cell r="AT1900">
            <v>0</v>
          </cell>
          <cell r="AX1900" t="str">
            <v>Yes</v>
          </cell>
          <cell r="AZ1900" t="str">
            <v>Y</v>
          </cell>
          <cell r="BA1900" t="str">
            <v>Yes</v>
          </cell>
        </row>
        <row r="1901">
          <cell r="A1901" t="str">
            <v>NOV 22</v>
          </cell>
          <cell r="B1901">
            <v>1751</v>
          </cell>
          <cell r="C1901" t="str">
            <v>C49SZX20220113DZ</v>
          </cell>
          <cell r="D1901" t="str">
            <v>比泰利</v>
          </cell>
          <cell r="E1901" t="str">
            <v>YSM20R-2</v>
          </cell>
          <cell r="I1901" t="str">
            <v>L-&gt;R</v>
          </cell>
          <cell r="J1901" t="str">
            <v>cATS10+MVC(F&amp;R)+special layout</v>
          </cell>
          <cell r="K1901">
            <v>1</v>
          </cell>
          <cell r="N1901">
            <v>44880</v>
          </cell>
          <cell r="O1901">
            <v>11100568</v>
          </cell>
          <cell r="P1901">
            <v>1375000</v>
          </cell>
          <cell r="Q1901">
            <v>44889</v>
          </cell>
          <cell r="R1901" t="str">
            <v>No</v>
          </cell>
          <cell r="S1901" t="str">
            <v>C49</v>
          </cell>
          <cell r="T1901" t="str">
            <v>SOUTH</v>
          </cell>
          <cell r="U1901" t="str">
            <v>深圳</v>
          </cell>
          <cell r="V1901" t="str">
            <v>SZ 深圳</v>
          </cell>
          <cell r="W1901" t="str">
            <v>DZ</v>
          </cell>
          <cell r="X1901" t="str">
            <v>RMB</v>
          </cell>
          <cell r="Y1901">
            <v>1375000</v>
          </cell>
          <cell r="Z1901">
            <v>1.1299999999999999</v>
          </cell>
          <cell r="AA1901">
            <v>1375000</v>
          </cell>
          <cell r="AB1901">
            <v>1.08</v>
          </cell>
          <cell r="AC1901">
            <v>1314159.2920353985</v>
          </cell>
          <cell r="AD1901">
            <v>157699.11504424782</v>
          </cell>
          <cell r="AE1901">
            <v>0.12</v>
          </cell>
          <cell r="AF1901">
            <v>44867</v>
          </cell>
          <cell r="AG1901" t="str">
            <v>DDP SZ</v>
          </cell>
          <cell r="AK1901">
            <v>0.1</v>
          </cell>
          <cell r="AL1901">
            <v>137500</v>
          </cell>
          <cell r="AM1901">
            <v>44869</v>
          </cell>
          <cell r="AN1901" t="str">
            <v>Yes</v>
          </cell>
          <cell r="AO1901">
            <v>0.85</v>
          </cell>
          <cell r="AP1901">
            <v>1168750</v>
          </cell>
          <cell r="AQ1901">
            <v>44873</v>
          </cell>
          <cell r="AR1901">
            <v>44873</v>
          </cell>
          <cell r="AS1901">
            <v>0.05</v>
          </cell>
          <cell r="AT1901">
            <v>68750</v>
          </cell>
          <cell r="AU1901">
            <v>44923</v>
          </cell>
          <cell r="AV1901">
            <v>44923</v>
          </cell>
          <cell r="AX1901" t="str">
            <v>Yes</v>
          </cell>
          <cell r="AZ1901" t="str">
            <v>Y</v>
          </cell>
          <cell r="BA1901" t="str">
            <v>Yes</v>
          </cell>
        </row>
        <row r="1902">
          <cell r="A1902" t="str">
            <v>NOV 22</v>
          </cell>
          <cell r="B1902">
            <v>1752</v>
          </cell>
          <cell r="C1902" t="str">
            <v>C49SZX20220113DZ</v>
          </cell>
          <cell r="D1902" t="str">
            <v>比泰利</v>
          </cell>
          <cell r="E1902" t="str">
            <v>YSM20R-2</v>
          </cell>
          <cell r="I1902" t="str">
            <v>L-&gt;R</v>
          </cell>
          <cell r="J1902" t="str">
            <v>MVC F&amp;R</v>
          </cell>
          <cell r="K1902">
            <v>1</v>
          </cell>
          <cell r="N1902">
            <v>44880</v>
          </cell>
          <cell r="O1902">
            <v>11100568</v>
          </cell>
          <cell r="P1902">
            <v>1375000</v>
          </cell>
          <cell r="Q1902">
            <v>44889</v>
          </cell>
          <cell r="R1902" t="str">
            <v>No</v>
          </cell>
          <cell r="S1902" t="str">
            <v>C49</v>
          </cell>
          <cell r="T1902" t="str">
            <v>SOUTH</v>
          </cell>
          <cell r="U1902" t="str">
            <v>深圳</v>
          </cell>
          <cell r="V1902" t="str">
            <v>SZ 深圳</v>
          </cell>
          <cell r="W1902" t="str">
            <v>DZ</v>
          </cell>
          <cell r="X1902" t="str">
            <v>RMB</v>
          </cell>
          <cell r="Y1902">
            <v>1375000</v>
          </cell>
          <cell r="Z1902">
            <v>1.1299999999999999</v>
          </cell>
          <cell r="AA1902">
            <v>1375000</v>
          </cell>
          <cell r="AB1902">
            <v>1.08</v>
          </cell>
          <cell r="AC1902">
            <v>1314159.2920353985</v>
          </cell>
          <cell r="AD1902">
            <v>157699.11504424782</v>
          </cell>
          <cell r="AE1902">
            <v>0.12</v>
          </cell>
          <cell r="AF1902">
            <v>44867</v>
          </cell>
          <cell r="AG1902" t="str">
            <v>DDP SZ</v>
          </cell>
          <cell r="AK1902">
            <v>0.1</v>
          </cell>
          <cell r="AL1902">
            <v>137500</v>
          </cell>
          <cell r="AM1902">
            <v>44869</v>
          </cell>
          <cell r="AN1902" t="str">
            <v>Yes</v>
          </cell>
          <cell r="AO1902">
            <v>0.85</v>
          </cell>
          <cell r="AP1902">
            <v>1168750</v>
          </cell>
          <cell r="AQ1902">
            <v>44873</v>
          </cell>
          <cell r="AR1902">
            <v>44873</v>
          </cell>
          <cell r="AS1902">
            <v>0.05</v>
          </cell>
          <cell r="AT1902">
            <v>68750</v>
          </cell>
          <cell r="AU1902">
            <v>44923</v>
          </cell>
          <cell r="AV1902">
            <v>44923</v>
          </cell>
          <cell r="AX1902" t="str">
            <v>Yes</v>
          </cell>
          <cell r="AZ1902" t="str">
            <v>Y</v>
          </cell>
          <cell r="BA1902" t="str">
            <v>Yes</v>
          </cell>
        </row>
        <row r="1903">
          <cell r="A1903" t="str">
            <v>NOV 22</v>
          </cell>
          <cell r="B1903">
            <v>1753</v>
          </cell>
          <cell r="C1903" t="str">
            <v>C49SZX20220112SX</v>
          </cell>
          <cell r="D1903" t="str">
            <v>永诺精密</v>
          </cell>
          <cell r="E1903" t="str">
            <v>YSM20R-2</v>
          </cell>
          <cell r="I1903" t="str">
            <v>L-&gt;R</v>
          </cell>
          <cell r="J1903" t="str">
            <v>No</v>
          </cell>
          <cell r="K1903">
            <v>1</v>
          </cell>
          <cell r="N1903">
            <v>44887</v>
          </cell>
          <cell r="O1903">
            <v>11100569</v>
          </cell>
          <cell r="P1903">
            <v>720000</v>
          </cell>
          <cell r="Q1903">
            <v>44893</v>
          </cell>
          <cell r="R1903" t="str">
            <v>No</v>
          </cell>
          <cell r="S1903" t="str">
            <v>C49</v>
          </cell>
          <cell r="T1903" t="str">
            <v>SOUTH</v>
          </cell>
          <cell r="U1903" t="str">
            <v>深圳</v>
          </cell>
          <cell r="V1903" t="str">
            <v>SZ 深圳</v>
          </cell>
          <cell r="W1903" t="str">
            <v>SX</v>
          </cell>
          <cell r="X1903" t="str">
            <v>RMB</v>
          </cell>
          <cell r="Y1903">
            <v>720000</v>
          </cell>
          <cell r="Z1903">
            <v>1.1299999999999999</v>
          </cell>
          <cell r="AA1903">
            <v>720000</v>
          </cell>
          <cell r="AB1903">
            <v>1.08</v>
          </cell>
          <cell r="AC1903">
            <v>688141.5929203541</v>
          </cell>
          <cell r="AD1903">
            <v>82576.991150442496</v>
          </cell>
          <cell r="AE1903">
            <v>0.12</v>
          </cell>
          <cell r="AF1903">
            <v>44873</v>
          </cell>
          <cell r="AG1903" t="str">
            <v>DDP DG</v>
          </cell>
          <cell r="AK1903">
            <v>0.1</v>
          </cell>
          <cell r="AL1903">
            <v>72000</v>
          </cell>
          <cell r="AM1903">
            <v>44882</v>
          </cell>
          <cell r="AN1903" t="str">
            <v>Yes</v>
          </cell>
          <cell r="AO1903">
            <v>0.9</v>
          </cell>
          <cell r="AP1903">
            <v>648000</v>
          </cell>
          <cell r="AQ1903">
            <v>44883</v>
          </cell>
          <cell r="AR1903">
            <v>44883</v>
          </cell>
          <cell r="AS1903">
            <v>0</v>
          </cell>
          <cell r="AT1903">
            <v>0</v>
          </cell>
          <cell r="AX1903" t="str">
            <v>Yes</v>
          </cell>
          <cell r="AZ1903" t="str">
            <v>Y</v>
          </cell>
          <cell r="BA1903" t="str">
            <v>Yes</v>
          </cell>
        </row>
        <row r="1904">
          <cell r="A1904" t="str">
            <v>NOV 22</v>
          </cell>
          <cell r="B1904">
            <v>1754</v>
          </cell>
          <cell r="C1904" t="str">
            <v>C49SZX20220119DZ</v>
          </cell>
          <cell r="D1904" t="str">
            <v>深圳健科</v>
          </cell>
          <cell r="E1904" t="str">
            <v>YSM20R-2</v>
          </cell>
          <cell r="I1904" t="str">
            <v>R-&gt;L</v>
          </cell>
          <cell r="J1904" t="str">
            <v>No</v>
          </cell>
          <cell r="K1904">
            <v>1</v>
          </cell>
          <cell r="N1904">
            <v>44894</v>
          </cell>
          <cell r="O1904">
            <v>11100571</v>
          </cell>
          <cell r="P1904">
            <v>1000000</v>
          </cell>
          <cell r="Q1904">
            <v>44893</v>
          </cell>
          <cell r="R1904" t="str">
            <v>No</v>
          </cell>
          <cell r="S1904" t="str">
            <v>C49</v>
          </cell>
          <cell r="T1904" t="str">
            <v>SOUTH</v>
          </cell>
          <cell r="U1904" t="str">
            <v>深圳</v>
          </cell>
          <cell r="V1904" t="str">
            <v>SZ 深圳</v>
          </cell>
          <cell r="W1904" t="str">
            <v>MZ</v>
          </cell>
          <cell r="X1904" t="str">
            <v>RMB</v>
          </cell>
          <cell r="Y1904">
            <v>1000000</v>
          </cell>
          <cell r="Z1904">
            <v>1.1299999999999999</v>
          </cell>
          <cell r="AA1904">
            <v>1000000</v>
          </cell>
          <cell r="AB1904">
            <v>1.08</v>
          </cell>
          <cell r="AC1904">
            <v>955752.21238938067</v>
          </cell>
          <cell r="AD1904">
            <v>114690.26548672568</v>
          </cell>
          <cell r="AE1904">
            <v>0.12</v>
          </cell>
          <cell r="AF1904">
            <v>44879</v>
          </cell>
          <cell r="AG1904" t="str">
            <v>DDP SZ</v>
          </cell>
          <cell r="AK1904">
            <v>1</v>
          </cell>
          <cell r="AL1904">
            <v>1000000</v>
          </cell>
          <cell r="AM1904">
            <v>44890</v>
          </cell>
          <cell r="AN1904" t="str">
            <v>Yes</v>
          </cell>
          <cell r="AO1904">
            <v>0</v>
          </cell>
          <cell r="AP1904">
            <v>0</v>
          </cell>
          <cell r="AS1904">
            <v>0</v>
          </cell>
          <cell r="AT1904">
            <v>0</v>
          </cell>
          <cell r="AX1904" t="str">
            <v>Yes</v>
          </cell>
          <cell r="AZ1904" t="str">
            <v>Y</v>
          </cell>
          <cell r="BA1904" t="str">
            <v>Yes</v>
          </cell>
        </row>
        <row r="1905">
          <cell r="A1905" t="str">
            <v>NOV 22</v>
          </cell>
          <cell r="B1905">
            <v>1755</v>
          </cell>
          <cell r="C1905" t="str">
            <v>C49SZX20220117DZ</v>
          </cell>
          <cell r="D1905" t="str">
            <v>朗特</v>
          </cell>
          <cell r="E1905" t="str">
            <v>YSM20R-2</v>
          </cell>
          <cell r="I1905" t="str">
            <v>L-&gt;R</v>
          </cell>
          <cell r="J1905" t="str">
            <v>No</v>
          </cell>
          <cell r="K1905">
            <v>1</v>
          </cell>
          <cell r="N1905">
            <v>44890</v>
          </cell>
          <cell r="O1905">
            <v>11100570</v>
          </cell>
          <cell r="P1905">
            <v>990000</v>
          </cell>
          <cell r="Q1905">
            <v>44893</v>
          </cell>
          <cell r="R1905" t="str">
            <v>No</v>
          </cell>
          <cell r="S1905" t="str">
            <v>C49</v>
          </cell>
          <cell r="T1905" t="str">
            <v>SOUTH</v>
          </cell>
          <cell r="U1905" t="str">
            <v>深圳</v>
          </cell>
          <cell r="V1905" t="str">
            <v>SZ 深圳</v>
          </cell>
          <cell r="W1905" t="str">
            <v>MZ</v>
          </cell>
          <cell r="X1905" t="str">
            <v>RMB</v>
          </cell>
          <cell r="Y1905">
            <v>990000</v>
          </cell>
          <cell r="Z1905">
            <v>1.1299999999999999</v>
          </cell>
          <cell r="AA1905">
            <v>990000</v>
          </cell>
          <cell r="AB1905">
            <v>1.08</v>
          </cell>
          <cell r="AC1905">
            <v>946194.69026548683</v>
          </cell>
          <cell r="AD1905">
            <v>113543.36283185841</v>
          </cell>
          <cell r="AE1905">
            <v>0.12</v>
          </cell>
          <cell r="AF1905">
            <v>44879</v>
          </cell>
          <cell r="AG1905" t="str">
            <v>DDP SZ</v>
          </cell>
          <cell r="AK1905">
            <v>1</v>
          </cell>
          <cell r="AL1905">
            <v>990000</v>
          </cell>
          <cell r="AM1905">
            <v>44886</v>
          </cell>
          <cell r="AN1905" t="str">
            <v>Yes</v>
          </cell>
          <cell r="AO1905">
            <v>0</v>
          </cell>
          <cell r="AP1905">
            <v>0</v>
          </cell>
          <cell r="AS1905">
            <v>0</v>
          </cell>
          <cell r="AT1905">
            <v>0</v>
          </cell>
          <cell r="AX1905" t="str">
            <v>Yes</v>
          </cell>
          <cell r="AZ1905" t="str">
            <v>Y</v>
          </cell>
          <cell r="BA1905" t="str">
            <v>Yes</v>
          </cell>
        </row>
        <row r="1906">
          <cell r="A1906" t="str">
            <v>NOV 22</v>
          </cell>
          <cell r="B1906">
            <v>1756</v>
          </cell>
          <cell r="C1906" t="str">
            <v>C49SZX20220117DZ</v>
          </cell>
          <cell r="D1906" t="str">
            <v>朗特</v>
          </cell>
          <cell r="E1906" t="str">
            <v>YSM20R-2</v>
          </cell>
          <cell r="I1906" t="str">
            <v>L-&gt;R</v>
          </cell>
          <cell r="J1906" t="str">
            <v>No</v>
          </cell>
          <cell r="K1906">
            <v>1</v>
          </cell>
          <cell r="N1906">
            <v>44890</v>
          </cell>
          <cell r="O1906">
            <v>11100570</v>
          </cell>
          <cell r="P1906">
            <v>990000</v>
          </cell>
          <cell r="Q1906">
            <v>44893</v>
          </cell>
          <cell r="R1906" t="str">
            <v>No</v>
          </cell>
          <cell r="S1906" t="str">
            <v>C49</v>
          </cell>
          <cell r="T1906" t="str">
            <v>SOUTH</v>
          </cell>
          <cell r="U1906" t="str">
            <v>深圳</v>
          </cell>
          <cell r="V1906" t="str">
            <v>SZ 深圳</v>
          </cell>
          <cell r="W1906" t="str">
            <v>MZ</v>
          </cell>
          <cell r="X1906" t="str">
            <v>RMB</v>
          </cell>
          <cell r="Y1906">
            <v>990000</v>
          </cell>
          <cell r="Z1906">
            <v>1.1299999999999999</v>
          </cell>
          <cell r="AA1906">
            <v>990000</v>
          </cell>
          <cell r="AB1906">
            <v>1.08</v>
          </cell>
          <cell r="AC1906">
            <v>946194.69026548683</v>
          </cell>
          <cell r="AD1906">
            <v>113543.36283185841</v>
          </cell>
          <cell r="AE1906">
            <v>0.12</v>
          </cell>
          <cell r="AF1906">
            <v>44879</v>
          </cell>
          <cell r="AG1906" t="str">
            <v>DDP SZ</v>
          </cell>
          <cell r="AK1906">
            <v>1</v>
          </cell>
          <cell r="AL1906">
            <v>990000</v>
          </cell>
          <cell r="AM1906">
            <v>44886</v>
          </cell>
          <cell r="AN1906" t="str">
            <v>Yes</v>
          </cell>
          <cell r="AO1906">
            <v>0</v>
          </cell>
          <cell r="AP1906">
            <v>0</v>
          </cell>
          <cell r="AS1906">
            <v>0</v>
          </cell>
          <cell r="AT1906">
            <v>0</v>
          </cell>
          <cell r="AX1906" t="str">
            <v>Yes</v>
          </cell>
          <cell r="AZ1906" t="str">
            <v>Y</v>
          </cell>
          <cell r="BA1906" t="str">
            <v>Yes</v>
          </cell>
        </row>
        <row r="1907">
          <cell r="A1907" t="str">
            <v>NOV 22</v>
          </cell>
          <cell r="B1907">
            <v>1757</v>
          </cell>
          <cell r="C1907" t="str">
            <v>C49SZX20220117DZ</v>
          </cell>
          <cell r="D1907" t="str">
            <v>朗特</v>
          </cell>
          <cell r="E1907" t="str">
            <v>YSM20R-2</v>
          </cell>
          <cell r="I1907" t="str">
            <v>R-&gt;L</v>
          </cell>
          <cell r="J1907" t="str">
            <v>No</v>
          </cell>
          <cell r="K1907">
            <v>1</v>
          </cell>
          <cell r="N1907">
            <v>44890</v>
          </cell>
          <cell r="O1907">
            <v>11100570</v>
          </cell>
          <cell r="P1907">
            <v>990000</v>
          </cell>
          <cell r="Q1907">
            <v>44893</v>
          </cell>
          <cell r="R1907" t="str">
            <v>No</v>
          </cell>
          <cell r="S1907" t="str">
            <v>C49</v>
          </cell>
          <cell r="T1907" t="str">
            <v>SOUTH</v>
          </cell>
          <cell r="U1907" t="str">
            <v>深圳</v>
          </cell>
          <cell r="V1907" t="str">
            <v>SZ 深圳</v>
          </cell>
          <cell r="W1907" t="str">
            <v>MZ</v>
          </cell>
          <cell r="X1907" t="str">
            <v>RMB</v>
          </cell>
          <cell r="Y1907">
            <v>990000</v>
          </cell>
          <cell r="Z1907">
            <v>1.1299999999999999</v>
          </cell>
          <cell r="AA1907">
            <v>990000</v>
          </cell>
          <cell r="AB1907">
            <v>1.08</v>
          </cell>
          <cell r="AC1907">
            <v>946194.69026548683</v>
          </cell>
          <cell r="AD1907">
            <v>113543.36283185841</v>
          </cell>
          <cell r="AE1907">
            <v>0.12</v>
          </cell>
          <cell r="AF1907">
            <v>44879</v>
          </cell>
          <cell r="AG1907" t="str">
            <v>DDP SZ</v>
          </cell>
          <cell r="AK1907">
            <v>1</v>
          </cell>
          <cell r="AL1907">
            <v>990000</v>
          </cell>
          <cell r="AM1907">
            <v>44886</v>
          </cell>
          <cell r="AN1907" t="str">
            <v>Yes</v>
          </cell>
          <cell r="AO1907">
            <v>0</v>
          </cell>
          <cell r="AP1907">
            <v>0</v>
          </cell>
          <cell r="AS1907">
            <v>0</v>
          </cell>
          <cell r="AT1907">
            <v>0</v>
          </cell>
          <cell r="AX1907" t="str">
            <v>Yes</v>
          </cell>
          <cell r="AZ1907" t="str">
            <v>Y</v>
          </cell>
          <cell r="BA1907" t="str">
            <v>Yes</v>
          </cell>
        </row>
        <row r="1908">
          <cell r="A1908" t="str">
            <v>NOV 22</v>
          </cell>
          <cell r="B1908">
            <v>1758</v>
          </cell>
          <cell r="C1908" t="str">
            <v>C49SZX20220117DZ</v>
          </cell>
          <cell r="D1908" t="str">
            <v>朗特</v>
          </cell>
          <cell r="E1908" t="str">
            <v>YSM20R-2</v>
          </cell>
          <cell r="I1908" t="str">
            <v>R-&gt;L</v>
          </cell>
          <cell r="J1908" t="str">
            <v>No</v>
          </cell>
          <cell r="K1908">
            <v>1</v>
          </cell>
          <cell r="N1908">
            <v>44890</v>
          </cell>
          <cell r="O1908">
            <v>11100570</v>
          </cell>
          <cell r="P1908">
            <v>990000</v>
          </cell>
          <cell r="Q1908">
            <v>44893</v>
          </cell>
          <cell r="R1908" t="str">
            <v>No</v>
          </cell>
          <cell r="S1908" t="str">
            <v>C49</v>
          </cell>
          <cell r="T1908" t="str">
            <v>SOUTH</v>
          </cell>
          <cell r="U1908" t="str">
            <v>深圳</v>
          </cell>
          <cell r="V1908" t="str">
            <v>SZ 深圳</v>
          </cell>
          <cell r="W1908" t="str">
            <v>MZ</v>
          </cell>
          <cell r="X1908" t="str">
            <v>RMB</v>
          </cell>
          <cell r="Y1908">
            <v>990000</v>
          </cell>
          <cell r="Z1908">
            <v>1.1299999999999999</v>
          </cell>
          <cell r="AA1908">
            <v>990000</v>
          </cell>
          <cell r="AB1908">
            <v>1.08</v>
          </cell>
          <cell r="AC1908">
            <v>946194.69026548683</v>
          </cell>
          <cell r="AD1908">
            <v>113543.36283185841</v>
          </cell>
          <cell r="AE1908">
            <v>0.12</v>
          </cell>
          <cell r="AF1908">
            <v>44879</v>
          </cell>
          <cell r="AG1908" t="str">
            <v>DDP SZ</v>
          </cell>
          <cell r="AK1908">
            <v>1</v>
          </cell>
          <cell r="AL1908">
            <v>990000</v>
          </cell>
          <cell r="AM1908">
            <v>44886</v>
          </cell>
          <cell r="AN1908" t="str">
            <v>Yes</v>
          </cell>
          <cell r="AO1908">
            <v>0</v>
          </cell>
          <cell r="AP1908">
            <v>0</v>
          </cell>
          <cell r="AS1908">
            <v>0</v>
          </cell>
          <cell r="AT1908">
            <v>0</v>
          </cell>
          <cell r="AX1908" t="str">
            <v>Yes</v>
          </cell>
          <cell r="AZ1908" t="str">
            <v>Y</v>
          </cell>
          <cell r="BA1908" t="str">
            <v>Yes</v>
          </cell>
        </row>
        <row r="1909">
          <cell r="A1909" t="str">
            <v>NOV 22</v>
          </cell>
          <cell r="B1909">
            <v>1759</v>
          </cell>
          <cell r="C1909" t="str">
            <v>C49SZX20220117DZ</v>
          </cell>
          <cell r="D1909" t="str">
            <v>朗特</v>
          </cell>
          <cell r="E1909" t="str">
            <v>YSM10</v>
          </cell>
          <cell r="I1909" t="str">
            <v>L-&gt;R</v>
          </cell>
          <cell r="J1909" t="str">
            <v>MVC+ATS15</v>
          </cell>
          <cell r="K1909">
            <v>1</v>
          </cell>
          <cell r="N1909">
            <v>44890</v>
          </cell>
          <cell r="O1909">
            <v>11100570</v>
          </cell>
          <cell r="P1909">
            <v>851000</v>
          </cell>
          <cell r="Q1909">
            <v>44893</v>
          </cell>
          <cell r="R1909" t="str">
            <v>No</v>
          </cell>
          <cell r="S1909" t="str">
            <v>C49</v>
          </cell>
          <cell r="T1909" t="str">
            <v>SOUTH</v>
          </cell>
          <cell r="U1909" t="str">
            <v>深圳</v>
          </cell>
          <cell r="V1909" t="str">
            <v>SZ 深圳</v>
          </cell>
          <cell r="W1909" t="str">
            <v>MZ</v>
          </cell>
          <cell r="X1909" t="str">
            <v>RMB</v>
          </cell>
          <cell r="Y1909">
            <v>851000</v>
          </cell>
          <cell r="Z1909">
            <v>1.1299999999999999</v>
          </cell>
          <cell r="AA1909">
            <v>851000</v>
          </cell>
          <cell r="AB1909">
            <v>1.08</v>
          </cell>
          <cell r="AC1909">
            <v>813345.13274336304</v>
          </cell>
          <cell r="AD1909">
            <v>97601.415929203562</v>
          </cell>
          <cell r="AE1909">
            <v>0.12</v>
          </cell>
          <cell r="AF1909">
            <v>44879</v>
          </cell>
          <cell r="AG1909" t="str">
            <v>DDP SZ</v>
          </cell>
          <cell r="AK1909">
            <v>1</v>
          </cell>
          <cell r="AL1909">
            <v>851000</v>
          </cell>
          <cell r="AM1909">
            <v>44886</v>
          </cell>
          <cell r="AN1909" t="str">
            <v>Yes</v>
          </cell>
          <cell r="AO1909">
            <v>0</v>
          </cell>
          <cell r="AP1909">
            <v>0</v>
          </cell>
          <cell r="AS1909">
            <v>0</v>
          </cell>
          <cell r="AT1909">
            <v>0</v>
          </cell>
          <cell r="AX1909" t="str">
            <v>Yes</v>
          </cell>
          <cell r="AZ1909" t="str">
            <v>Y</v>
          </cell>
          <cell r="BA1909" t="str">
            <v>Yes</v>
          </cell>
        </row>
        <row r="1910">
          <cell r="A1910" t="str">
            <v>NOV 22</v>
          </cell>
          <cell r="B1910">
            <v>1760</v>
          </cell>
          <cell r="C1910" t="str">
            <v>C49SZX20220117DZ</v>
          </cell>
          <cell r="D1910" t="str">
            <v>朗特</v>
          </cell>
          <cell r="E1910" t="str">
            <v>YSM10</v>
          </cell>
          <cell r="I1910" t="str">
            <v>L-&gt;R</v>
          </cell>
          <cell r="J1910" t="str">
            <v>MVC+ATS15</v>
          </cell>
          <cell r="K1910">
            <v>1</v>
          </cell>
          <cell r="N1910">
            <v>44890</v>
          </cell>
          <cell r="O1910">
            <v>11100570</v>
          </cell>
          <cell r="P1910">
            <v>851000</v>
          </cell>
          <cell r="Q1910">
            <v>44893</v>
          </cell>
          <cell r="R1910" t="str">
            <v>No</v>
          </cell>
          <cell r="S1910" t="str">
            <v>C49</v>
          </cell>
          <cell r="T1910" t="str">
            <v>SOUTH</v>
          </cell>
          <cell r="U1910" t="str">
            <v>深圳</v>
          </cell>
          <cell r="V1910" t="str">
            <v>SZ 深圳</v>
          </cell>
          <cell r="W1910" t="str">
            <v>MZ</v>
          </cell>
          <cell r="X1910" t="str">
            <v>RMB</v>
          </cell>
          <cell r="Y1910">
            <v>851000</v>
          </cell>
          <cell r="Z1910">
            <v>1.1299999999999999</v>
          </cell>
          <cell r="AA1910">
            <v>851000</v>
          </cell>
          <cell r="AB1910">
            <v>1.08</v>
          </cell>
          <cell r="AC1910">
            <v>813345.13274336304</v>
          </cell>
          <cell r="AD1910">
            <v>97601.415929203562</v>
          </cell>
          <cell r="AE1910">
            <v>0.12</v>
          </cell>
          <cell r="AF1910">
            <v>44879</v>
          </cell>
          <cell r="AG1910" t="str">
            <v>DDP SZ</v>
          </cell>
          <cell r="AK1910">
            <v>1</v>
          </cell>
          <cell r="AL1910">
            <v>851000</v>
          </cell>
          <cell r="AM1910">
            <v>44886</v>
          </cell>
          <cell r="AN1910" t="str">
            <v>Yes</v>
          </cell>
          <cell r="AO1910">
            <v>0</v>
          </cell>
          <cell r="AP1910">
            <v>0</v>
          </cell>
          <cell r="AS1910">
            <v>0</v>
          </cell>
          <cell r="AT1910">
            <v>0</v>
          </cell>
          <cell r="AX1910" t="str">
            <v>Yes</v>
          </cell>
          <cell r="AZ1910" t="str">
            <v>Y</v>
          </cell>
          <cell r="BA1910" t="str">
            <v>Yes</v>
          </cell>
        </row>
        <row r="1911">
          <cell r="A1911" t="str">
            <v>NOV 22</v>
          </cell>
          <cell r="B1911">
            <v>1761</v>
          </cell>
          <cell r="C1911" t="str">
            <v>C49SZX20220117DZ</v>
          </cell>
          <cell r="D1911" t="str">
            <v>朗特</v>
          </cell>
          <cell r="E1911" t="str">
            <v>YSM10</v>
          </cell>
          <cell r="I1911" t="str">
            <v>R-&gt;L</v>
          </cell>
          <cell r="J1911" t="str">
            <v>MVC+ATS15</v>
          </cell>
          <cell r="K1911">
            <v>1</v>
          </cell>
          <cell r="N1911">
            <v>44890</v>
          </cell>
          <cell r="O1911">
            <v>11100570</v>
          </cell>
          <cell r="P1911">
            <v>851000</v>
          </cell>
          <cell r="Q1911">
            <v>44893</v>
          </cell>
          <cell r="R1911" t="str">
            <v>No</v>
          </cell>
          <cell r="S1911" t="str">
            <v>C49</v>
          </cell>
          <cell r="T1911" t="str">
            <v>SOUTH</v>
          </cell>
          <cell r="U1911" t="str">
            <v>深圳</v>
          </cell>
          <cell r="V1911" t="str">
            <v>SZ 深圳</v>
          </cell>
          <cell r="W1911" t="str">
            <v>MZ</v>
          </cell>
          <cell r="X1911" t="str">
            <v>RMB</v>
          </cell>
          <cell r="Y1911">
            <v>851000</v>
          </cell>
          <cell r="Z1911">
            <v>1.1299999999999999</v>
          </cell>
          <cell r="AA1911">
            <v>851000</v>
          </cell>
          <cell r="AB1911">
            <v>1.08</v>
          </cell>
          <cell r="AC1911">
            <v>813345.13274336304</v>
          </cell>
          <cell r="AD1911">
            <v>97601.415929203562</v>
          </cell>
          <cell r="AE1911">
            <v>0.12</v>
          </cell>
          <cell r="AF1911">
            <v>44879</v>
          </cell>
          <cell r="AG1911" t="str">
            <v>DDP SZ</v>
          </cell>
          <cell r="AK1911">
            <v>1</v>
          </cell>
          <cell r="AL1911">
            <v>851000</v>
          </cell>
          <cell r="AM1911">
            <v>44886</v>
          </cell>
          <cell r="AN1911" t="str">
            <v>Yes</v>
          </cell>
          <cell r="AO1911">
            <v>0</v>
          </cell>
          <cell r="AP1911">
            <v>0</v>
          </cell>
          <cell r="AS1911">
            <v>0</v>
          </cell>
          <cell r="AT1911">
            <v>0</v>
          </cell>
          <cell r="AX1911" t="str">
            <v>Yes</v>
          </cell>
          <cell r="AZ1911" t="str">
            <v>Y</v>
          </cell>
          <cell r="BA1911" t="str">
            <v>Yes</v>
          </cell>
        </row>
        <row r="1912">
          <cell r="A1912" t="str">
            <v>NOV 22</v>
          </cell>
          <cell r="B1912">
            <v>1762</v>
          </cell>
          <cell r="C1912" t="str">
            <v>C49SZX20220117DZ</v>
          </cell>
          <cell r="D1912" t="str">
            <v>朗特</v>
          </cell>
          <cell r="E1912" t="str">
            <v>YSM10</v>
          </cell>
          <cell r="I1912" t="str">
            <v>R-&gt;L</v>
          </cell>
          <cell r="J1912" t="str">
            <v>MVC+ATS15</v>
          </cell>
          <cell r="K1912">
            <v>1</v>
          </cell>
          <cell r="N1912">
            <v>44890</v>
          </cell>
          <cell r="O1912">
            <v>11100570</v>
          </cell>
          <cell r="P1912">
            <v>851000</v>
          </cell>
          <cell r="Q1912">
            <v>44893</v>
          </cell>
          <cell r="R1912" t="str">
            <v>No</v>
          </cell>
          <cell r="S1912" t="str">
            <v>C49</v>
          </cell>
          <cell r="T1912" t="str">
            <v>SOUTH</v>
          </cell>
          <cell r="U1912" t="str">
            <v>深圳</v>
          </cell>
          <cell r="V1912" t="str">
            <v>SZ 深圳</v>
          </cell>
          <cell r="W1912" t="str">
            <v>MZ</v>
          </cell>
          <cell r="X1912" t="str">
            <v>RMB</v>
          </cell>
          <cell r="Y1912">
            <v>851000</v>
          </cell>
          <cell r="Z1912">
            <v>1.1299999999999999</v>
          </cell>
          <cell r="AA1912">
            <v>851000</v>
          </cell>
          <cell r="AB1912">
            <v>1.08</v>
          </cell>
          <cell r="AC1912">
            <v>813345.13274336304</v>
          </cell>
          <cell r="AD1912">
            <v>97601.415929203562</v>
          </cell>
          <cell r="AE1912">
            <v>0.12</v>
          </cell>
          <cell r="AF1912">
            <v>44879</v>
          </cell>
          <cell r="AG1912" t="str">
            <v>DDP SZ</v>
          </cell>
          <cell r="AK1912">
            <v>1</v>
          </cell>
          <cell r="AL1912">
            <v>851000</v>
          </cell>
          <cell r="AM1912">
            <v>44886</v>
          </cell>
          <cell r="AN1912" t="str">
            <v>Yes</v>
          </cell>
          <cell r="AO1912">
            <v>0</v>
          </cell>
          <cell r="AP1912">
            <v>0</v>
          </cell>
          <cell r="AS1912">
            <v>0</v>
          </cell>
          <cell r="AT1912">
            <v>0</v>
          </cell>
          <cell r="AX1912" t="str">
            <v>Yes</v>
          </cell>
          <cell r="AZ1912" t="str">
            <v>Y</v>
          </cell>
          <cell r="BA1912" t="str">
            <v>Yes</v>
          </cell>
        </row>
        <row r="1913">
          <cell r="A1913" t="str">
            <v>NOV 22</v>
          </cell>
          <cell r="B1913">
            <v>1763</v>
          </cell>
          <cell r="C1913" t="str">
            <v>C49SZX20220122SX</v>
          </cell>
          <cell r="D1913" t="str">
            <v>莫思特</v>
          </cell>
          <cell r="E1913" t="str">
            <v>YSM10</v>
          </cell>
          <cell r="I1913" t="str">
            <v>L-&gt;R</v>
          </cell>
          <cell r="J1913" t="str">
            <v>MVC</v>
          </cell>
          <cell r="K1913">
            <v>1</v>
          </cell>
          <cell r="N1913">
            <v>44900</v>
          </cell>
          <cell r="O1913">
            <v>11100573</v>
          </cell>
          <cell r="P1913">
            <v>600000</v>
          </cell>
          <cell r="Q1913">
            <v>44915</v>
          </cell>
          <cell r="R1913" t="str">
            <v>No</v>
          </cell>
          <cell r="S1913" t="str">
            <v>C49</v>
          </cell>
          <cell r="T1913" t="str">
            <v>SOUTH</v>
          </cell>
          <cell r="U1913" t="str">
            <v>深圳</v>
          </cell>
          <cell r="V1913" t="str">
            <v>SZ 深圳</v>
          </cell>
          <cell r="W1913" t="str">
            <v>SX</v>
          </cell>
          <cell r="X1913" t="str">
            <v>RMB</v>
          </cell>
          <cell r="Y1913">
            <v>600000</v>
          </cell>
          <cell r="Z1913">
            <v>1.1299999999999999</v>
          </cell>
          <cell r="AA1913">
            <v>600000</v>
          </cell>
          <cell r="AB1913">
            <v>1.08</v>
          </cell>
          <cell r="AC1913">
            <v>573451.32743362838</v>
          </cell>
          <cell r="AD1913">
            <v>68814.159292035401</v>
          </cell>
          <cell r="AE1913">
            <v>0.12</v>
          </cell>
          <cell r="AF1913">
            <v>44887</v>
          </cell>
          <cell r="AG1913" t="str">
            <v>DDP HZ</v>
          </cell>
          <cell r="AK1913">
            <v>0.1</v>
          </cell>
          <cell r="AL1913">
            <v>60000</v>
          </cell>
          <cell r="AM1913">
            <v>44894</v>
          </cell>
          <cell r="AN1913" t="str">
            <v>Yes</v>
          </cell>
          <cell r="AO1913">
            <v>0.9</v>
          </cell>
          <cell r="AP1913">
            <v>540000</v>
          </cell>
          <cell r="AQ1913">
            <v>44896</v>
          </cell>
          <cell r="AR1913">
            <v>44896</v>
          </cell>
          <cell r="AS1913">
            <v>0</v>
          </cell>
          <cell r="AT1913">
            <v>0</v>
          </cell>
          <cell r="AX1913" t="str">
            <v>Yes</v>
          </cell>
          <cell r="AZ1913" t="str">
            <v>Y</v>
          </cell>
          <cell r="BA1913" t="str">
            <v>Yes</v>
          </cell>
        </row>
        <row r="1914">
          <cell r="A1914" t="str">
            <v>NOV 22</v>
          </cell>
          <cell r="B1914">
            <v>1764</v>
          </cell>
          <cell r="C1914" t="str">
            <v>C49SZX20220125RZ</v>
          </cell>
          <cell r="D1914" t="str">
            <v>乐迪泰</v>
          </cell>
          <cell r="E1914" t="str">
            <v>YSM10</v>
          </cell>
          <cell r="I1914" t="str">
            <v>L-&gt;R</v>
          </cell>
          <cell r="J1914" t="str">
            <v>大板相机</v>
          </cell>
          <cell r="K1914">
            <v>1</v>
          </cell>
          <cell r="N1914">
            <v>44904</v>
          </cell>
          <cell r="O1914">
            <v>11100574</v>
          </cell>
          <cell r="P1914">
            <v>513000</v>
          </cell>
          <cell r="Q1914">
            <v>44918</v>
          </cell>
          <cell r="R1914" t="str">
            <v>Yes</v>
          </cell>
          <cell r="S1914" t="str">
            <v>C49</v>
          </cell>
          <cell r="T1914" t="str">
            <v>SOUTH</v>
          </cell>
          <cell r="U1914" t="str">
            <v>深圳</v>
          </cell>
          <cell r="V1914" t="str">
            <v>SZ 深圳</v>
          </cell>
          <cell r="W1914" t="str">
            <v>RZ</v>
          </cell>
          <cell r="X1914" t="str">
            <v>RMB</v>
          </cell>
          <cell r="Y1914">
            <v>513000</v>
          </cell>
          <cell r="Z1914">
            <v>1.1299999999999999</v>
          </cell>
          <cell r="AA1914">
            <v>513000</v>
          </cell>
          <cell r="AB1914">
            <v>1.08</v>
          </cell>
          <cell r="AC1914">
            <v>490300.88495575229</v>
          </cell>
          <cell r="AD1914">
            <v>58836.10619469027</v>
          </cell>
          <cell r="AE1914">
            <v>0.12</v>
          </cell>
          <cell r="AF1914">
            <v>44895</v>
          </cell>
          <cell r="AG1914" t="str">
            <v>DDP SZ</v>
          </cell>
          <cell r="AK1914">
            <v>0.1</v>
          </cell>
          <cell r="AL1914">
            <v>85000</v>
          </cell>
          <cell r="AM1914">
            <v>44896</v>
          </cell>
          <cell r="AN1914" t="str">
            <v>Yes</v>
          </cell>
          <cell r="AO1914">
            <v>0.9</v>
          </cell>
          <cell r="AP1914">
            <v>461700</v>
          </cell>
          <cell r="AQ1914">
            <v>44902</v>
          </cell>
          <cell r="AR1914">
            <v>44902</v>
          </cell>
          <cell r="AS1914">
            <v>0</v>
          </cell>
          <cell r="AT1914">
            <v>0</v>
          </cell>
          <cell r="AX1914" t="str">
            <v>Yes</v>
          </cell>
          <cell r="AZ1914" t="str">
            <v>Y</v>
          </cell>
          <cell r="BA1914" t="str">
            <v>Yes</v>
          </cell>
        </row>
        <row r="1915">
          <cell r="A1915" t="str">
            <v>DEC 22</v>
          </cell>
          <cell r="B1915">
            <v>1765</v>
          </cell>
          <cell r="C1915" t="str">
            <v>C49SZX20220126JL</v>
          </cell>
          <cell r="D1915" t="str">
            <v>伯莱科</v>
          </cell>
          <cell r="E1915" t="str">
            <v>YSM10</v>
          </cell>
          <cell r="I1915" t="str">
            <v>L-&gt;R</v>
          </cell>
          <cell r="J1915" t="str">
            <v>MVC</v>
          </cell>
          <cell r="K1915">
            <v>1</v>
          </cell>
          <cell r="N1915">
            <v>45030</v>
          </cell>
          <cell r="O1915">
            <v>11100611</v>
          </cell>
          <cell r="P1915">
            <v>415000</v>
          </cell>
          <cell r="Q1915">
            <v>45042</v>
          </cell>
          <cell r="R1915" t="str">
            <v>No</v>
          </cell>
          <cell r="S1915" t="str">
            <v>C49</v>
          </cell>
          <cell r="T1915" t="str">
            <v>SOUTH</v>
          </cell>
          <cell r="U1915" t="str">
            <v>深圳</v>
          </cell>
          <cell r="V1915" t="str">
            <v>SZ 深圳</v>
          </cell>
          <cell r="W1915" t="str">
            <v>JL</v>
          </cell>
          <cell r="X1915" t="str">
            <v>RMB</v>
          </cell>
          <cell r="Y1915">
            <v>415000</v>
          </cell>
          <cell r="Z1915">
            <v>1.1299999999999999</v>
          </cell>
          <cell r="AA1915">
            <v>415000</v>
          </cell>
          <cell r="AB1915">
            <v>1.0900000000000001</v>
          </cell>
          <cell r="AC1915">
            <v>400309.73451327439</v>
          </cell>
          <cell r="AD1915">
            <v>48037.168141592927</v>
          </cell>
          <cell r="AE1915">
            <v>0.12</v>
          </cell>
          <cell r="AF1915">
            <v>44898</v>
          </cell>
          <cell r="AG1915" t="str">
            <v>DDP SZ</v>
          </cell>
          <cell r="AI1915">
            <v>30000</v>
          </cell>
          <cell r="AJ1915">
            <v>44911</v>
          </cell>
          <cell r="AK1915">
            <v>0.3</v>
          </cell>
          <cell r="AL1915">
            <v>124500</v>
          </cell>
          <cell r="AM1915">
            <v>45026</v>
          </cell>
          <cell r="AN1915" t="str">
            <v>Yes</v>
          </cell>
          <cell r="AO1915">
            <v>0.7</v>
          </cell>
          <cell r="AP1915">
            <v>290500</v>
          </cell>
          <cell r="AQ1915">
            <v>45019</v>
          </cell>
          <cell r="AR1915">
            <v>45019</v>
          </cell>
          <cell r="AS1915">
            <v>0</v>
          </cell>
          <cell r="AT1915">
            <v>0</v>
          </cell>
          <cell r="AX1915" t="str">
            <v>Yes</v>
          </cell>
          <cell r="AZ1915" t="str">
            <v>Y</v>
          </cell>
          <cell r="BA1915" t="str">
            <v>Yes</v>
          </cell>
        </row>
        <row r="1916">
          <cell r="A1916" t="str">
            <v>DEC 22</v>
          </cell>
          <cell r="B1916">
            <v>1766</v>
          </cell>
          <cell r="C1916" t="str">
            <v>C49SZX20220126JL</v>
          </cell>
          <cell r="D1916" t="str">
            <v>伯莱科</v>
          </cell>
          <cell r="E1916" t="str">
            <v>YSM10</v>
          </cell>
          <cell r="I1916" t="str">
            <v>L-&gt;R</v>
          </cell>
          <cell r="J1916" t="str">
            <v>MVC</v>
          </cell>
          <cell r="K1916">
            <v>1</v>
          </cell>
          <cell r="N1916">
            <v>45030</v>
          </cell>
          <cell r="O1916">
            <v>11100611</v>
          </cell>
          <cell r="P1916">
            <v>415000</v>
          </cell>
          <cell r="Q1916">
            <v>45042</v>
          </cell>
          <cell r="R1916" t="str">
            <v>No</v>
          </cell>
          <cell r="S1916" t="str">
            <v>C49</v>
          </cell>
          <cell r="T1916" t="str">
            <v>SOUTH</v>
          </cell>
          <cell r="U1916" t="str">
            <v>深圳</v>
          </cell>
          <cell r="V1916" t="str">
            <v>SZ 深圳</v>
          </cell>
          <cell r="W1916" t="str">
            <v>JL</v>
          </cell>
          <cell r="X1916" t="str">
            <v>RMB</v>
          </cell>
          <cell r="Y1916">
            <v>415000</v>
          </cell>
          <cell r="Z1916">
            <v>1.1299999999999999</v>
          </cell>
          <cell r="AA1916">
            <v>415000</v>
          </cell>
          <cell r="AB1916">
            <v>1.0900000000000001</v>
          </cell>
          <cell r="AC1916">
            <v>400309.73451327439</v>
          </cell>
          <cell r="AD1916">
            <v>48037.168141592927</v>
          </cell>
          <cell r="AE1916">
            <v>0.12</v>
          </cell>
          <cell r="AF1916">
            <v>44898</v>
          </cell>
          <cell r="AG1916" t="str">
            <v>DDP SZ</v>
          </cell>
          <cell r="AI1916"/>
          <cell r="AJ1916">
            <v>44911</v>
          </cell>
          <cell r="AK1916">
            <v>0.3</v>
          </cell>
          <cell r="AL1916">
            <v>124500</v>
          </cell>
          <cell r="AM1916">
            <v>45026</v>
          </cell>
          <cell r="AN1916" t="str">
            <v>Yes</v>
          </cell>
          <cell r="AO1916">
            <v>0.7</v>
          </cell>
          <cell r="AP1916">
            <v>290500</v>
          </cell>
          <cell r="AQ1916">
            <v>45019</v>
          </cell>
          <cell r="AR1916">
            <v>45019</v>
          </cell>
          <cell r="AS1916">
            <v>0</v>
          </cell>
          <cell r="AT1916">
            <v>0</v>
          </cell>
          <cell r="AX1916" t="str">
            <v>Yes</v>
          </cell>
          <cell r="AZ1916" t="str">
            <v>Y</v>
          </cell>
          <cell r="BA1916" t="str">
            <v>Yes</v>
          </cell>
        </row>
        <row r="1917">
          <cell r="A1917" t="str">
            <v>DEC 22</v>
          </cell>
          <cell r="B1917">
            <v>1767</v>
          </cell>
          <cell r="C1917" t="str">
            <v>C49SZX20220110SS</v>
          </cell>
          <cell r="D1917" t="str">
            <v>龙大光电</v>
          </cell>
          <cell r="E1917" t="str">
            <v>YSM40R-4</v>
          </cell>
          <cell r="I1917" t="str">
            <v>L-&gt;R</v>
          </cell>
          <cell r="J1917" t="str">
            <v>No</v>
          </cell>
          <cell r="K1917">
            <v>1</v>
          </cell>
          <cell r="N1917">
            <v>44910</v>
          </cell>
          <cell r="O1917">
            <v>11100572</v>
          </cell>
          <cell r="P1917">
            <v>1140000</v>
          </cell>
          <cell r="Q1917">
            <v>44911</v>
          </cell>
          <cell r="R1917" t="str">
            <v>No</v>
          </cell>
          <cell r="S1917" t="str">
            <v>C49</v>
          </cell>
          <cell r="T1917" t="str">
            <v>SOUTH</v>
          </cell>
          <cell r="U1917" t="str">
            <v>深圳</v>
          </cell>
          <cell r="V1917" t="str">
            <v>SZ 深圳</v>
          </cell>
          <cell r="W1917" t="str">
            <v>SS</v>
          </cell>
          <cell r="X1917" t="str">
            <v>RMB</v>
          </cell>
          <cell r="Y1917">
            <v>1140000</v>
          </cell>
          <cell r="Z1917">
            <v>1.1299999999999999</v>
          </cell>
          <cell r="AA1917">
            <v>1140000</v>
          </cell>
          <cell r="AB1917">
            <v>1.0900000000000001</v>
          </cell>
          <cell r="AC1917">
            <v>1099646.0176991152</v>
          </cell>
          <cell r="AD1917">
            <v>131957.52212389381</v>
          </cell>
          <cell r="AE1917">
            <v>0.12</v>
          </cell>
          <cell r="AF1917">
            <v>44901</v>
          </cell>
          <cell r="AG1917" t="str">
            <v>DDP SZ</v>
          </cell>
          <cell r="AK1917">
            <v>1</v>
          </cell>
          <cell r="AL1917">
            <v>1140000</v>
          </cell>
          <cell r="AM1917">
            <v>44902</v>
          </cell>
          <cell r="AN1917" t="str">
            <v>Yes</v>
          </cell>
          <cell r="AO1917">
            <v>0</v>
          </cell>
          <cell r="AP1917">
            <v>0</v>
          </cell>
          <cell r="AS1917">
            <v>0</v>
          </cell>
          <cell r="AT1917">
            <v>0</v>
          </cell>
          <cell r="AX1917" t="str">
            <v>Yes</v>
          </cell>
          <cell r="AZ1917" t="str">
            <v>Y</v>
          </cell>
          <cell r="BA1917" t="str">
            <v>Yes</v>
          </cell>
        </row>
        <row r="1918">
          <cell r="A1918" t="str">
            <v>DEC 22</v>
          </cell>
          <cell r="B1918">
            <v>1768</v>
          </cell>
          <cell r="C1918" t="str">
            <v>C49SZX20220110SS</v>
          </cell>
          <cell r="D1918" t="str">
            <v>龙大光电</v>
          </cell>
          <cell r="E1918" t="str">
            <v>YSM40R-4</v>
          </cell>
          <cell r="I1918" t="str">
            <v>L-&gt;R</v>
          </cell>
          <cell r="J1918" t="str">
            <v>No</v>
          </cell>
          <cell r="K1918">
            <v>1</v>
          </cell>
          <cell r="N1918">
            <v>44910</v>
          </cell>
          <cell r="O1918">
            <v>11100572</v>
          </cell>
          <cell r="P1918">
            <v>1140000</v>
          </cell>
          <cell r="Q1918">
            <v>44911</v>
          </cell>
          <cell r="R1918" t="str">
            <v>No</v>
          </cell>
          <cell r="S1918" t="str">
            <v>C49</v>
          </cell>
          <cell r="T1918" t="str">
            <v>SOUTH</v>
          </cell>
          <cell r="U1918" t="str">
            <v>深圳</v>
          </cell>
          <cell r="V1918" t="str">
            <v>SZ 深圳</v>
          </cell>
          <cell r="W1918" t="str">
            <v>SS</v>
          </cell>
          <cell r="X1918" t="str">
            <v>RMB</v>
          </cell>
          <cell r="Y1918">
            <v>1140000</v>
          </cell>
          <cell r="Z1918">
            <v>1.1299999999999999</v>
          </cell>
          <cell r="AA1918">
            <v>1140000</v>
          </cell>
          <cell r="AB1918">
            <v>1.0900000000000001</v>
          </cell>
          <cell r="AC1918">
            <v>1099646.0176991152</v>
          </cell>
          <cell r="AD1918">
            <v>131957.52212389381</v>
          </cell>
          <cell r="AE1918">
            <v>0.12</v>
          </cell>
          <cell r="AF1918">
            <v>44901</v>
          </cell>
          <cell r="AG1918" t="str">
            <v>DDP SZ</v>
          </cell>
          <cell r="AK1918">
            <v>1</v>
          </cell>
          <cell r="AL1918">
            <v>1140000</v>
          </cell>
          <cell r="AM1918">
            <v>44902</v>
          </cell>
          <cell r="AN1918" t="str">
            <v>Yes</v>
          </cell>
          <cell r="AO1918">
            <v>0</v>
          </cell>
          <cell r="AP1918">
            <v>0</v>
          </cell>
          <cell r="AS1918">
            <v>0</v>
          </cell>
          <cell r="AT1918">
            <v>0</v>
          </cell>
          <cell r="AX1918" t="str">
            <v>Yes</v>
          </cell>
          <cell r="AZ1918" t="str">
            <v>Y</v>
          </cell>
          <cell r="BA1918" t="str">
            <v>Yes</v>
          </cell>
        </row>
        <row r="1919">
          <cell r="A1919" t="str">
            <v>DEC 22</v>
          </cell>
          <cell r="B1919">
            <v>1769</v>
          </cell>
          <cell r="C1919" t="str">
            <v>C49SZX20220110SS</v>
          </cell>
          <cell r="D1919" t="str">
            <v>龙大光电</v>
          </cell>
          <cell r="E1919" t="str">
            <v>YSM40R-4</v>
          </cell>
          <cell r="I1919" t="str">
            <v>L-&gt;R</v>
          </cell>
          <cell r="J1919" t="str">
            <v>No</v>
          </cell>
          <cell r="K1919">
            <v>1</v>
          </cell>
          <cell r="N1919">
            <v>44910</v>
          </cell>
          <cell r="O1919">
            <v>11100572</v>
          </cell>
          <cell r="P1919">
            <v>1140000</v>
          </cell>
          <cell r="Q1919">
            <v>44911</v>
          </cell>
          <cell r="R1919" t="str">
            <v>No</v>
          </cell>
          <cell r="S1919" t="str">
            <v>C49</v>
          </cell>
          <cell r="T1919" t="str">
            <v>SOUTH</v>
          </cell>
          <cell r="U1919" t="str">
            <v>深圳</v>
          </cell>
          <cell r="V1919" t="str">
            <v>SZ 深圳</v>
          </cell>
          <cell r="W1919" t="str">
            <v>SS</v>
          </cell>
          <cell r="X1919" t="str">
            <v>RMB</v>
          </cell>
          <cell r="Y1919">
            <v>1140000</v>
          </cell>
          <cell r="Z1919">
            <v>1.1299999999999999</v>
          </cell>
          <cell r="AA1919">
            <v>1140000</v>
          </cell>
          <cell r="AB1919">
            <v>1.0900000000000001</v>
          </cell>
          <cell r="AC1919">
            <v>1099646.0176991152</v>
          </cell>
          <cell r="AD1919">
            <v>131957.52212389381</v>
          </cell>
          <cell r="AE1919">
            <v>0.12</v>
          </cell>
          <cell r="AF1919">
            <v>44901</v>
          </cell>
          <cell r="AG1919" t="str">
            <v>DDP SZ</v>
          </cell>
          <cell r="AK1919">
            <v>1</v>
          </cell>
          <cell r="AL1919">
            <v>1140000</v>
          </cell>
          <cell r="AM1919">
            <v>44902</v>
          </cell>
          <cell r="AN1919" t="str">
            <v>Yes</v>
          </cell>
          <cell r="AO1919">
            <v>0</v>
          </cell>
          <cell r="AP1919">
            <v>0</v>
          </cell>
          <cell r="AS1919">
            <v>0</v>
          </cell>
          <cell r="AT1919">
            <v>0</v>
          </cell>
          <cell r="AX1919" t="str">
            <v>Yes</v>
          </cell>
          <cell r="AZ1919" t="str">
            <v>Y</v>
          </cell>
          <cell r="BA1919" t="str">
            <v>Yes</v>
          </cell>
        </row>
        <row r="1920">
          <cell r="A1920" t="str">
            <v>DEC 22</v>
          </cell>
          <cell r="B1920">
            <v>1770</v>
          </cell>
          <cell r="C1920" t="str">
            <v>C49SZX20220130SX</v>
          </cell>
          <cell r="D1920" t="str">
            <v>益田科技</v>
          </cell>
          <cell r="E1920" t="str">
            <v>YSM10</v>
          </cell>
          <cell r="I1920" t="str">
            <v>L-&gt;R</v>
          </cell>
          <cell r="J1920" t="str">
            <v>No</v>
          </cell>
          <cell r="K1920">
            <v>1</v>
          </cell>
          <cell r="N1920">
            <v>44973</v>
          </cell>
          <cell r="O1920">
            <v>11100584</v>
          </cell>
          <cell r="P1920">
            <v>450000</v>
          </cell>
          <cell r="Q1920">
            <v>44981</v>
          </cell>
          <cell r="R1920" t="str">
            <v>No</v>
          </cell>
          <cell r="S1920" t="str">
            <v>C49</v>
          </cell>
          <cell r="T1920" t="str">
            <v>SOUTH</v>
          </cell>
          <cell r="U1920" t="str">
            <v>深圳</v>
          </cell>
          <cell r="V1920" t="str">
            <v>SZ 深圳</v>
          </cell>
          <cell r="W1920" t="str">
            <v>SX</v>
          </cell>
          <cell r="X1920" t="str">
            <v>RMB</v>
          </cell>
          <cell r="Y1920">
            <v>450000</v>
          </cell>
          <cell r="Z1920">
            <v>1.1299999999999999</v>
          </cell>
          <cell r="AA1920">
            <v>450000</v>
          </cell>
          <cell r="AB1920">
            <v>1.0900000000000001</v>
          </cell>
          <cell r="AC1920">
            <v>434070.79646017705</v>
          </cell>
          <cell r="AD1920">
            <v>52088.495575221241</v>
          </cell>
          <cell r="AE1920">
            <v>0.12</v>
          </cell>
          <cell r="AF1920">
            <v>44903</v>
          </cell>
          <cell r="AG1920" t="str">
            <v>DDP SZ</v>
          </cell>
          <cell r="AK1920">
            <v>0.1</v>
          </cell>
          <cell r="AL1920">
            <v>45000</v>
          </cell>
          <cell r="AM1920">
            <v>44925</v>
          </cell>
          <cell r="AN1920" t="str">
            <v>Yes</v>
          </cell>
          <cell r="AO1920">
            <v>0.9</v>
          </cell>
          <cell r="AP1920">
            <v>405000</v>
          </cell>
          <cell r="AQ1920">
            <v>44971</v>
          </cell>
          <cell r="AR1920">
            <v>44971</v>
          </cell>
          <cell r="AS1920">
            <v>0</v>
          </cell>
          <cell r="AT1920">
            <v>0</v>
          </cell>
          <cell r="AX1920" t="str">
            <v>Yes</v>
          </cell>
          <cell r="AZ1920" t="str">
            <v>Y</v>
          </cell>
          <cell r="BA1920" t="str">
            <v>Yes</v>
          </cell>
        </row>
        <row r="1921">
          <cell r="A1921" t="str">
            <v>DEC 22</v>
          </cell>
          <cell r="B1921">
            <v>1771</v>
          </cell>
          <cell r="C1921" t="str">
            <v>C49SZX20220130SX</v>
          </cell>
          <cell r="D1921" t="str">
            <v>益田科技</v>
          </cell>
          <cell r="E1921" t="str">
            <v>YSM10</v>
          </cell>
          <cell r="I1921" t="str">
            <v>L-&gt;R</v>
          </cell>
          <cell r="J1921" t="str">
            <v>No</v>
          </cell>
          <cell r="K1921">
            <v>1</v>
          </cell>
          <cell r="N1921">
            <v>44973</v>
          </cell>
          <cell r="O1921">
            <v>11100584</v>
          </cell>
          <cell r="P1921">
            <v>450000</v>
          </cell>
          <cell r="Q1921">
            <v>44981</v>
          </cell>
          <cell r="R1921" t="str">
            <v>No</v>
          </cell>
          <cell r="S1921" t="str">
            <v>C49</v>
          </cell>
          <cell r="T1921" t="str">
            <v>SOUTH</v>
          </cell>
          <cell r="U1921" t="str">
            <v>深圳</v>
          </cell>
          <cell r="V1921" t="str">
            <v>SZ 深圳</v>
          </cell>
          <cell r="W1921" t="str">
            <v>SX</v>
          </cell>
          <cell r="X1921" t="str">
            <v>RMB</v>
          </cell>
          <cell r="Y1921">
            <v>450000</v>
          </cell>
          <cell r="Z1921">
            <v>1.1299999999999999</v>
          </cell>
          <cell r="AA1921">
            <v>450000</v>
          </cell>
          <cell r="AB1921">
            <v>1.0900000000000001</v>
          </cell>
          <cell r="AC1921">
            <v>434070.79646017705</v>
          </cell>
          <cell r="AD1921">
            <v>52088.495575221241</v>
          </cell>
          <cell r="AE1921">
            <v>0.12</v>
          </cell>
          <cell r="AF1921">
            <v>44903</v>
          </cell>
          <cell r="AG1921" t="str">
            <v>DDP SZ</v>
          </cell>
          <cell r="AK1921">
            <v>0.1</v>
          </cell>
          <cell r="AL1921">
            <v>45000</v>
          </cell>
          <cell r="AM1921">
            <v>44925</v>
          </cell>
          <cell r="AN1921" t="str">
            <v>Yes</v>
          </cell>
          <cell r="AO1921">
            <v>0.9</v>
          </cell>
          <cell r="AP1921">
            <v>405000</v>
          </cell>
          <cell r="AQ1921">
            <v>44971</v>
          </cell>
          <cell r="AR1921">
            <v>44971</v>
          </cell>
          <cell r="AS1921">
            <v>0</v>
          </cell>
          <cell r="AT1921">
            <v>0</v>
          </cell>
          <cell r="AX1921" t="str">
            <v>Yes</v>
          </cell>
          <cell r="AZ1921" t="str">
            <v>Y</v>
          </cell>
          <cell r="BA1921" t="str">
            <v>Yes</v>
          </cell>
        </row>
        <row r="1922">
          <cell r="A1922" t="str">
            <v>DEC 22</v>
          </cell>
          <cell r="B1922">
            <v>1772</v>
          </cell>
          <cell r="C1922" t="str">
            <v>C49SZX20220130SX</v>
          </cell>
          <cell r="D1922" t="str">
            <v>益田科技</v>
          </cell>
          <cell r="E1922" t="str">
            <v>YSM10</v>
          </cell>
          <cell r="I1922" t="str">
            <v>L-&gt;R</v>
          </cell>
          <cell r="J1922" t="str">
            <v>No</v>
          </cell>
          <cell r="K1922">
            <v>1</v>
          </cell>
          <cell r="N1922">
            <v>44973</v>
          </cell>
          <cell r="O1922">
            <v>11100584</v>
          </cell>
          <cell r="P1922">
            <v>450000</v>
          </cell>
          <cell r="Q1922">
            <v>44981</v>
          </cell>
          <cell r="R1922" t="str">
            <v>No</v>
          </cell>
          <cell r="S1922" t="str">
            <v>C49</v>
          </cell>
          <cell r="T1922" t="str">
            <v>SOUTH</v>
          </cell>
          <cell r="U1922" t="str">
            <v>深圳</v>
          </cell>
          <cell r="V1922" t="str">
            <v>SZ 深圳</v>
          </cell>
          <cell r="W1922" t="str">
            <v>SX</v>
          </cell>
          <cell r="X1922" t="str">
            <v>RMB</v>
          </cell>
          <cell r="Y1922">
            <v>450000</v>
          </cell>
          <cell r="Z1922">
            <v>1.1299999999999999</v>
          </cell>
          <cell r="AA1922">
            <v>450000</v>
          </cell>
          <cell r="AB1922">
            <v>1.0900000000000001</v>
          </cell>
          <cell r="AC1922">
            <v>434070.79646017705</v>
          </cell>
          <cell r="AD1922">
            <v>52088.495575221241</v>
          </cell>
          <cell r="AE1922">
            <v>0.12</v>
          </cell>
          <cell r="AF1922">
            <v>44903</v>
          </cell>
          <cell r="AG1922" t="str">
            <v>DDP SZ</v>
          </cell>
          <cell r="AK1922">
            <v>0.1</v>
          </cell>
          <cell r="AL1922">
            <v>45000</v>
          </cell>
          <cell r="AM1922">
            <v>44925</v>
          </cell>
          <cell r="AN1922" t="str">
            <v>Yes</v>
          </cell>
          <cell r="AO1922">
            <v>0.9</v>
          </cell>
          <cell r="AP1922">
            <v>405000</v>
          </cell>
          <cell r="AQ1922">
            <v>44971</v>
          </cell>
          <cell r="AR1922">
            <v>44971</v>
          </cell>
          <cell r="AS1922">
            <v>0</v>
          </cell>
          <cell r="AT1922">
            <v>0</v>
          </cell>
          <cell r="AX1922" t="str">
            <v>Yes</v>
          </cell>
          <cell r="AZ1922" t="str">
            <v>Y</v>
          </cell>
          <cell r="BA1922" t="str">
            <v>Yes</v>
          </cell>
        </row>
        <row r="1923">
          <cell r="A1923" t="str">
            <v>DEC 22</v>
          </cell>
          <cell r="B1923">
            <v>1773</v>
          </cell>
          <cell r="C1923" t="str">
            <v>C49SZX20220130SX</v>
          </cell>
          <cell r="D1923" t="str">
            <v>益田科技</v>
          </cell>
          <cell r="E1923" t="str">
            <v>YSM10</v>
          </cell>
          <cell r="I1923" t="str">
            <v>L-&gt;R</v>
          </cell>
          <cell r="J1923" t="str">
            <v>No</v>
          </cell>
          <cell r="K1923">
            <v>1</v>
          </cell>
          <cell r="N1923">
            <v>44973</v>
          </cell>
          <cell r="O1923">
            <v>11100584</v>
          </cell>
          <cell r="P1923">
            <v>450000</v>
          </cell>
          <cell r="Q1923">
            <v>44981</v>
          </cell>
          <cell r="R1923" t="str">
            <v>No</v>
          </cell>
          <cell r="S1923" t="str">
            <v>C49</v>
          </cell>
          <cell r="T1923" t="str">
            <v>SOUTH</v>
          </cell>
          <cell r="U1923" t="str">
            <v>深圳</v>
          </cell>
          <cell r="V1923" t="str">
            <v>SZ 深圳</v>
          </cell>
          <cell r="W1923" t="str">
            <v>SX</v>
          </cell>
          <cell r="X1923" t="str">
            <v>RMB</v>
          </cell>
          <cell r="Y1923">
            <v>450000</v>
          </cell>
          <cell r="Z1923">
            <v>1.1299999999999999</v>
          </cell>
          <cell r="AA1923">
            <v>450000</v>
          </cell>
          <cell r="AB1923">
            <v>1.0900000000000001</v>
          </cell>
          <cell r="AC1923">
            <v>434070.79646017705</v>
          </cell>
          <cell r="AD1923">
            <v>52088.495575221241</v>
          </cell>
          <cell r="AE1923">
            <v>0.12</v>
          </cell>
          <cell r="AF1923">
            <v>44903</v>
          </cell>
          <cell r="AG1923" t="str">
            <v>DDP SZ</v>
          </cell>
          <cell r="AK1923">
            <v>0.1</v>
          </cell>
          <cell r="AL1923">
            <v>45000</v>
          </cell>
          <cell r="AM1923">
            <v>44925</v>
          </cell>
          <cell r="AN1923" t="str">
            <v>Yes</v>
          </cell>
          <cell r="AO1923">
            <v>0.9</v>
          </cell>
          <cell r="AP1923">
            <v>405000</v>
          </cell>
          <cell r="AQ1923">
            <v>44971</v>
          </cell>
          <cell r="AR1923">
            <v>44971</v>
          </cell>
          <cell r="AS1923">
            <v>0</v>
          </cell>
          <cell r="AT1923">
            <v>0</v>
          </cell>
          <cell r="AX1923" t="str">
            <v>Yes</v>
          </cell>
          <cell r="AZ1923" t="str">
            <v>Y</v>
          </cell>
          <cell r="BA1923" t="str">
            <v>Yes</v>
          </cell>
        </row>
        <row r="1924">
          <cell r="A1924" t="str">
            <v>DEC 22</v>
          </cell>
          <cell r="B1924">
            <v>1774</v>
          </cell>
          <cell r="C1924" t="str">
            <v>C49SZX20220130SX</v>
          </cell>
          <cell r="D1924" t="str">
            <v>益田科技</v>
          </cell>
          <cell r="E1924" t="str">
            <v>YSM10</v>
          </cell>
          <cell r="I1924" t="str">
            <v>L-&gt;R</v>
          </cell>
          <cell r="J1924" t="str">
            <v>No</v>
          </cell>
          <cell r="K1924">
            <v>1</v>
          </cell>
          <cell r="N1924">
            <v>44973</v>
          </cell>
          <cell r="O1924">
            <v>11100584</v>
          </cell>
          <cell r="P1924">
            <v>450000</v>
          </cell>
          <cell r="Q1924">
            <v>44981</v>
          </cell>
          <cell r="R1924" t="str">
            <v>No</v>
          </cell>
          <cell r="S1924" t="str">
            <v>C49</v>
          </cell>
          <cell r="T1924" t="str">
            <v>SOUTH</v>
          </cell>
          <cell r="U1924" t="str">
            <v>深圳</v>
          </cell>
          <cell r="V1924" t="str">
            <v>SZ 深圳</v>
          </cell>
          <cell r="W1924" t="str">
            <v>SX</v>
          </cell>
          <cell r="X1924" t="str">
            <v>RMB</v>
          </cell>
          <cell r="Y1924">
            <v>450000</v>
          </cell>
          <cell r="Z1924">
            <v>1.1299999999999999</v>
          </cell>
          <cell r="AA1924">
            <v>450000</v>
          </cell>
          <cell r="AB1924">
            <v>1.0900000000000001</v>
          </cell>
          <cell r="AC1924">
            <v>434070.79646017705</v>
          </cell>
          <cell r="AD1924">
            <v>52088.495575221241</v>
          </cell>
          <cell r="AE1924">
            <v>0.12</v>
          </cell>
          <cell r="AF1924">
            <v>44903</v>
          </cell>
          <cell r="AG1924" t="str">
            <v>DDP SZ</v>
          </cell>
          <cell r="AK1924">
            <v>0.1</v>
          </cell>
          <cell r="AL1924">
            <v>45000</v>
          </cell>
          <cell r="AM1924">
            <v>44925</v>
          </cell>
          <cell r="AN1924" t="str">
            <v>Yes</v>
          </cell>
          <cell r="AO1924">
            <v>0.9</v>
          </cell>
          <cell r="AP1924">
            <v>405000</v>
          </cell>
          <cell r="AQ1924">
            <v>44971</v>
          </cell>
          <cell r="AR1924">
            <v>44971</v>
          </cell>
          <cell r="AS1924">
            <v>0</v>
          </cell>
          <cell r="AT1924">
            <v>0</v>
          </cell>
          <cell r="AX1924" t="str">
            <v>Yes</v>
          </cell>
          <cell r="AZ1924" t="str">
            <v>Y</v>
          </cell>
          <cell r="BA1924" t="str">
            <v>Yes</v>
          </cell>
        </row>
        <row r="1925">
          <cell r="A1925" t="str">
            <v>DEC 22</v>
          </cell>
          <cell r="B1925">
            <v>1775</v>
          </cell>
          <cell r="C1925" t="str">
            <v>C49SZX20220130SX</v>
          </cell>
          <cell r="D1925" t="str">
            <v>益田科技</v>
          </cell>
          <cell r="E1925" t="str">
            <v>YSM20R-2</v>
          </cell>
          <cell r="I1925" t="str">
            <v>L-&gt;R</v>
          </cell>
          <cell r="J1925" t="str">
            <v>No</v>
          </cell>
          <cell r="K1925">
            <v>1</v>
          </cell>
          <cell r="N1925">
            <v>44973</v>
          </cell>
          <cell r="O1925">
            <v>11100584</v>
          </cell>
          <cell r="P1925">
            <v>726000</v>
          </cell>
          <cell r="Q1925">
            <v>44981</v>
          </cell>
          <cell r="R1925" t="str">
            <v>No</v>
          </cell>
          <cell r="S1925" t="str">
            <v>C49</v>
          </cell>
          <cell r="T1925" t="str">
            <v>SOUTH</v>
          </cell>
          <cell r="U1925" t="str">
            <v>深圳</v>
          </cell>
          <cell r="V1925" t="str">
            <v>SZ 深圳</v>
          </cell>
          <cell r="W1925" t="str">
            <v>SX</v>
          </cell>
          <cell r="X1925" t="str">
            <v>RMB</v>
          </cell>
          <cell r="Y1925">
            <v>726000</v>
          </cell>
          <cell r="Z1925">
            <v>1.1299999999999999</v>
          </cell>
          <cell r="AA1925">
            <v>726000</v>
          </cell>
          <cell r="AB1925">
            <v>1.0900000000000001</v>
          </cell>
          <cell r="AC1925">
            <v>700300.88495575241</v>
          </cell>
          <cell r="AD1925">
            <v>84036.106194690292</v>
          </cell>
          <cell r="AE1925">
            <v>0.12</v>
          </cell>
          <cell r="AF1925">
            <v>44903</v>
          </cell>
          <cell r="AG1925" t="str">
            <v>DDP SZ</v>
          </cell>
          <cell r="AK1925">
            <v>0.1</v>
          </cell>
          <cell r="AL1925">
            <v>72600</v>
          </cell>
          <cell r="AM1925">
            <v>44925</v>
          </cell>
          <cell r="AN1925" t="str">
            <v>Yes</v>
          </cell>
          <cell r="AO1925">
            <v>0.9</v>
          </cell>
          <cell r="AP1925">
            <v>653400</v>
          </cell>
          <cell r="AQ1925">
            <v>44971</v>
          </cell>
          <cell r="AR1925">
            <v>44971</v>
          </cell>
          <cell r="AS1925">
            <v>0</v>
          </cell>
          <cell r="AT1925">
            <v>0</v>
          </cell>
          <cell r="AX1925" t="str">
            <v>Yes</v>
          </cell>
          <cell r="AZ1925" t="str">
            <v>Y</v>
          </cell>
          <cell r="BA1925" t="str">
            <v>Yes</v>
          </cell>
        </row>
        <row r="1926">
          <cell r="A1926" t="str">
            <v>DEC 22</v>
          </cell>
          <cell r="B1926">
            <v>1776</v>
          </cell>
          <cell r="C1926" t="str">
            <v>C28SZX20220129SS</v>
          </cell>
          <cell r="D1926" t="str">
            <v>世曜光电</v>
          </cell>
          <cell r="E1926" t="str">
            <v>Heller 1826MK7</v>
          </cell>
          <cell r="I1926" t="str">
            <v>L-&gt;R</v>
          </cell>
          <cell r="J1926" t="str">
            <v>No</v>
          </cell>
          <cell r="K1926">
            <v>1</v>
          </cell>
          <cell r="N1926">
            <v>44943</v>
          </cell>
          <cell r="O1926">
            <v>11100580</v>
          </cell>
          <cell r="P1926">
            <v>290000</v>
          </cell>
          <cell r="Q1926">
            <v>44944</v>
          </cell>
          <cell r="R1926" t="str">
            <v>Yes</v>
          </cell>
          <cell r="S1926" t="str">
            <v>C28</v>
          </cell>
          <cell r="T1926" t="str">
            <v>SOUTH</v>
          </cell>
          <cell r="U1926" t="str">
            <v>深圳</v>
          </cell>
          <cell r="V1926" t="str">
            <v>SZ 深圳</v>
          </cell>
          <cell r="W1926" t="str">
            <v>SS</v>
          </cell>
          <cell r="X1926" t="str">
            <v>RMB</v>
          </cell>
          <cell r="Y1926">
            <v>290000</v>
          </cell>
          <cell r="Z1926">
            <v>1.1299999999999999</v>
          </cell>
          <cell r="AA1926">
            <v>290000</v>
          </cell>
          <cell r="AB1926">
            <v>1.0900000000000001</v>
          </cell>
          <cell r="AC1926">
            <v>279734.51327433629</v>
          </cell>
          <cell r="AD1926">
            <v>33568.14159292035</v>
          </cell>
          <cell r="AE1926">
            <v>0.12</v>
          </cell>
          <cell r="AF1926">
            <v>44903</v>
          </cell>
          <cell r="AG1926" t="str">
            <v>DDP SZ</v>
          </cell>
          <cell r="AK1926">
            <v>0.3</v>
          </cell>
          <cell r="AL1926">
            <v>87000</v>
          </cell>
          <cell r="AM1926">
            <v>44907</v>
          </cell>
          <cell r="AN1926" t="str">
            <v>Yes</v>
          </cell>
          <cell r="AO1926">
            <v>0.7</v>
          </cell>
          <cell r="AP1926">
            <v>203000</v>
          </cell>
          <cell r="AQ1926">
            <v>44929</v>
          </cell>
          <cell r="AR1926">
            <v>44929</v>
          </cell>
          <cell r="AS1926">
            <v>0</v>
          </cell>
          <cell r="AT1926">
            <v>0</v>
          </cell>
          <cell r="AX1926" t="str">
            <v>Yes</v>
          </cell>
          <cell r="AZ1926" t="str">
            <v>Y</v>
          </cell>
          <cell r="BA1926" t="str">
            <v>Yes</v>
          </cell>
        </row>
        <row r="1927">
          <cell r="A1927" t="str">
            <v>DEC 22</v>
          </cell>
          <cell r="B1927">
            <v>1777</v>
          </cell>
          <cell r="C1927" t="str">
            <v>C49SZX20220132R1ZX(H207006-BET-221214 ESE)</v>
          </cell>
          <cell r="D1927" t="str">
            <v>海星</v>
          </cell>
          <cell r="E1927" t="str">
            <v>YSM10</v>
          </cell>
          <cell r="I1927" t="str">
            <v>L-&gt;R</v>
          </cell>
          <cell r="J1927" t="str">
            <v>No</v>
          </cell>
          <cell r="K1927">
            <v>1</v>
          </cell>
          <cell r="N1927">
            <v>45027</v>
          </cell>
          <cell r="O1927">
            <v>11100610</v>
          </cell>
          <cell r="P1927">
            <v>495000</v>
          </cell>
          <cell r="Q1927">
            <v>45035</v>
          </cell>
          <cell r="R1927" t="str">
            <v>No</v>
          </cell>
          <cell r="S1927" t="str">
            <v>C49</v>
          </cell>
          <cell r="T1927" t="str">
            <v>SOUTH</v>
          </cell>
          <cell r="U1927" t="str">
            <v>深圳</v>
          </cell>
          <cell r="V1927" t="str">
            <v>SZ 深圳</v>
          </cell>
          <cell r="W1927" t="str">
            <v>ZX</v>
          </cell>
          <cell r="X1927" t="str">
            <v>RMB</v>
          </cell>
          <cell r="Y1927">
            <v>495000</v>
          </cell>
          <cell r="Z1927">
            <v>1.1299999999999999</v>
          </cell>
          <cell r="AA1927">
            <v>495000</v>
          </cell>
          <cell r="AB1927">
            <v>1.0900000000000001</v>
          </cell>
          <cell r="AC1927">
            <v>477477.8761061948</v>
          </cell>
          <cell r="AD1927">
            <v>57297.345132743372</v>
          </cell>
          <cell r="AE1927">
            <v>0.12</v>
          </cell>
          <cell r="AF1927">
            <v>44900</v>
          </cell>
          <cell r="AG1927" t="str">
            <v>DDP SZ</v>
          </cell>
          <cell r="AK1927">
            <v>0.3</v>
          </cell>
          <cell r="AL1927">
            <v>148500</v>
          </cell>
          <cell r="AM1927">
            <v>44916</v>
          </cell>
          <cell r="AN1927" t="str">
            <v>Yes</v>
          </cell>
          <cell r="AO1927">
            <v>0.7</v>
          </cell>
          <cell r="AP1927">
            <v>346500</v>
          </cell>
          <cell r="AQ1927">
            <v>45020</v>
          </cell>
          <cell r="AR1927">
            <v>45020</v>
          </cell>
          <cell r="AS1927">
            <v>0</v>
          </cell>
          <cell r="AT1927">
            <v>0</v>
          </cell>
          <cell r="AX1927" t="str">
            <v>Yes</v>
          </cell>
          <cell r="AZ1927" t="str">
            <v>Y</v>
          </cell>
          <cell r="BA1927" t="str">
            <v>Yes</v>
          </cell>
        </row>
        <row r="1928">
          <cell r="A1928" t="str">
            <v>DEC 22</v>
          </cell>
          <cell r="B1928">
            <v>1778</v>
          </cell>
          <cell r="C1928" t="str">
            <v>C49SZX20220132R1ZX(H207006-BET-221214 ESE)</v>
          </cell>
          <cell r="D1928" t="str">
            <v>海星</v>
          </cell>
          <cell r="E1928" t="str">
            <v>YSM10</v>
          </cell>
          <cell r="I1928" t="str">
            <v>L-&gt;R</v>
          </cell>
          <cell r="J1928" t="str">
            <v>No</v>
          </cell>
          <cell r="K1928">
            <v>1</v>
          </cell>
          <cell r="N1928">
            <v>45027</v>
          </cell>
          <cell r="O1928">
            <v>11100610</v>
          </cell>
          <cell r="P1928">
            <v>495000</v>
          </cell>
          <cell r="Q1928">
            <v>45035</v>
          </cell>
          <cell r="R1928" t="str">
            <v>No</v>
          </cell>
          <cell r="S1928" t="str">
            <v>C49</v>
          </cell>
          <cell r="T1928" t="str">
            <v>SOUTH</v>
          </cell>
          <cell r="U1928" t="str">
            <v>深圳</v>
          </cell>
          <cell r="V1928" t="str">
            <v>SZ 深圳</v>
          </cell>
          <cell r="W1928" t="str">
            <v>ZX</v>
          </cell>
          <cell r="X1928" t="str">
            <v>RMB</v>
          </cell>
          <cell r="Y1928">
            <v>495000</v>
          </cell>
          <cell r="Z1928">
            <v>1.1299999999999999</v>
          </cell>
          <cell r="AA1928">
            <v>495000</v>
          </cell>
          <cell r="AB1928">
            <v>1.0900000000000001</v>
          </cell>
          <cell r="AC1928">
            <v>477477.8761061948</v>
          </cell>
          <cell r="AD1928">
            <v>57297.345132743372</v>
          </cell>
          <cell r="AE1928">
            <v>0.12</v>
          </cell>
          <cell r="AF1928">
            <v>44900</v>
          </cell>
          <cell r="AG1928" t="str">
            <v>DDP SZ</v>
          </cell>
          <cell r="AK1928">
            <v>0.3</v>
          </cell>
          <cell r="AL1928">
            <v>148500</v>
          </cell>
          <cell r="AM1928">
            <v>44916</v>
          </cell>
          <cell r="AN1928" t="str">
            <v>Yes</v>
          </cell>
          <cell r="AO1928">
            <v>0.7</v>
          </cell>
          <cell r="AP1928">
            <v>346500</v>
          </cell>
          <cell r="AQ1928">
            <v>45020</v>
          </cell>
          <cell r="AR1928">
            <v>45020</v>
          </cell>
          <cell r="AS1928">
            <v>0</v>
          </cell>
          <cell r="AT1928">
            <v>0</v>
          </cell>
          <cell r="AX1928" t="str">
            <v>Yes</v>
          </cell>
          <cell r="AZ1928" t="str">
            <v>Y</v>
          </cell>
          <cell r="BA1928" t="str">
            <v>Yes</v>
          </cell>
        </row>
        <row r="1929">
          <cell r="A1929" t="str">
            <v>DEC 22</v>
          </cell>
          <cell r="B1929">
            <v>1779</v>
          </cell>
          <cell r="C1929" t="str">
            <v>C49SZX20220132R1ZX(H207006-BET-221214 ESE)</v>
          </cell>
          <cell r="D1929" t="str">
            <v>海星</v>
          </cell>
          <cell r="E1929" t="str">
            <v>YSM10</v>
          </cell>
          <cell r="I1929" t="str">
            <v>L-&gt;R</v>
          </cell>
          <cell r="J1929" t="str">
            <v>No</v>
          </cell>
          <cell r="K1929">
            <v>1</v>
          </cell>
          <cell r="N1929">
            <v>45027</v>
          </cell>
          <cell r="O1929">
            <v>11100610</v>
          </cell>
          <cell r="P1929">
            <v>495000</v>
          </cell>
          <cell r="Q1929">
            <v>45035</v>
          </cell>
          <cell r="R1929" t="str">
            <v>No</v>
          </cell>
          <cell r="S1929" t="str">
            <v>C49</v>
          </cell>
          <cell r="T1929" t="str">
            <v>SOUTH</v>
          </cell>
          <cell r="U1929" t="str">
            <v>深圳</v>
          </cell>
          <cell r="V1929" t="str">
            <v>SZ 深圳</v>
          </cell>
          <cell r="W1929" t="str">
            <v>ZX</v>
          </cell>
          <cell r="X1929" t="str">
            <v>RMB</v>
          </cell>
          <cell r="Y1929">
            <v>495000</v>
          </cell>
          <cell r="Z1929">
            <v>1.1299999999999999</v>
          </cell>
          <cell r="AA1929">
            <v>495000</v>
          </cell>
          <cell r="AB1929">
            <v>1.0900000000000001</v>
          </cell>
          <cell r="AC1929">
            <v>477477.8761061948</v>
          </cell>
          <cell r="AD1929">
            <v>57297.345132743372</v>
          </cell>
          <cell r="AE1929">
            <v>0.12</v>
          </cell>
          <cell r="AF1929">
            <v>44900</v>
          </cell>
          <cell r="AG1929" t="str">
            <v>DDP SZ</v>
          </cell>
          <cell r="AK1929">
            <v>0.3</v>
          </cell>
          <cell r="AL1929">
            <v>148500</v>
          </cell>
          <cell r="AM1929">
            <v>44916</v>
          </cell>
          <cell r="AN1929" t="str">
            <v>Yes</v>
          </cell>
          <cell r="AO1929">
            <v>0.7</v>
          </cell>
          <cell r="AP1929">
            <v>346500</v>
          </cell>
          <cell r="AQ1929">
            <v>45020</v>
          </cell>
          <cell r="AR1929">
            <v>45020</v>
          </cell>
          <cell r="AS1929">
            <v>0</v>
          </cell>
          <cell r="AT1929">
            <v>0</v>
          </cell>
          <cell r="AX1929" t="str">
            <v>Yes</v>
          </cell>
          <cell r="AZ1929" t="str">
            <v>Y</v>
          </cell>
          <cell r="BA1929" t="str">
            <v>Yes</v>
          </cell>
        </row>
        <row r="1930">
          <cell r="A1930" t="str">
            <v>DEC 22</v>
          </cell>
          <cell r="B1930">
            <v>1780</v>
          </cell>
          <cell r="C1930" t="str">
            <v>C49SZX20220132R1ZX(H207006-BET-221214 ESE)</v>
          </cell>
          <cell r="D1930" t="str">
            <v>海星</v>
          </cell>
          <cell r="E1930" t="str">
            <v>YSM10</v>
          </cell>
          <cell r="I1930" t="str">
            <v>L-&gt;R</v>
          </cell>
          <cell r="J1930" t="str">
            <v>No</v>
          </cell>
          <cell r="K1930">
            <v>1</v>
          </cell>
          <cell r="N1930">
            <v>45027</v>
          </cell>
          <cell r="O1930">
            <v>11100610</v>
          </cell>
          <cell r="P1930">
            <v>495000</v>
          </cell>
          <cell r="Q1930">
            <v>45035</v>
          </cell>
          <cell r="R1930" t="str">
            <v>No</v>
          </cell>
          <cell r="S1930" t="str">
            <v>C49</v>
          </cell>
          <cell r="T1930" t="str">
            <v>SOUTH</v>
          </cell>
          <cell r="U1930" t="str">
            <v>深圳</v>
          </cell>
          <cell r="V1930" t="str">
            <v>SZ 深圳</v>
          </cell>
          <cell r="W1930" t="str">
            <v>ZX</v>
          </cell>
          <cell r="X1930" t="str">
            <v>RMB</v>
          </cell>
          <cell r="Y1930">
            <v>495000</v>
          </cell>
          <cell r="Z1930">
            <v>1.1299999999999999</v>
          </cell>
          <cell r="AA1930">
            <v>495000</v>
          </cell>
          <cell r="AB1930">
            <v>1.0900000000000001</v>
          </cell>
          <cell r="AC1930">
            <v>477477.8761061948</v>
          </cell>
          <cell r="AD1930">
            <v>57297.345132743372</v>
          </cell>
          <cell r="AE1930">
            <v>0.12</v>
          </cell>
          <cell r="AF1930">
            <v>44900</v>
          </cell>
          <cell r="AG1930" t="str">
            <v>DDP SZ</v>
          </cell>
          <cell r="AK1930">
            <v>0.3</v>
          </cell>
          <cell r="AL1930">
            <v>148500</v>
          </cell>
          <cell r="AM1930">
            <v>44916</v>
          </cell>
          <cell r="AN1930" t="str">
            <v>Yes</v>
          </cell>
          <cell r="AO1930">
            <v>0.7</v>
          </cell>
          <cell r="AP1930">
            <v>346500</v>
          </cell>
          <cell r="AQ1930">
            <v>45020</v>
          </cell>
          <cell r="AR1930">
            <v>45020</v>
          </cell>
          <cell r="AS1930">
            <v>0</v>
          </cell>
          <cell r="AT1930">
            <v>0</v>
          </cell>
          <cell r="AX1930" t="str">
            <v>Yes</v>
          </cell>
          <cell r="AZ1930" t="str">
            <v>Y</v>
          </cell>
          <cell r="BA1930" t="str">
            <v>Yes</v>
          </cell>
        </row>
        <row r="1931">
          <cell r="A1931" t="str">
            <v>DEC 22</v>
          </cell>
          <cell r="B1931">
            <v>1781</v>
          </cell>
          <cell r="C1931" t="str">
            <v>C49SZX20220132R1ZX(H207006-BET-221214 ESE)</v>
          </cell>
          <cell r="D1931" t="str">
            <v>海星</v>
          </cell>
          <cell r="E1931" t="str">
            <v>YSM10</v>
          </cell>
          <cell r="I1931" t="str">
            <v>L-&gt;R</v>
          </cell>
          <cell r="J1931" t="str">
            <v>No</v>
          </cell>
          <cell r="K1931">
            <v>1</v>
          </cell>
          <cell r="N1931">
            <v>45027</v>
          </cell>
          <cell r="O1931">
            <v>11100610</v>
          </cell>
          <cell r="P1931">
            <v>495000</v>
          </cell>
          <cell r="Q1931">
            <v>45035</v>
          </cell>
          <cell r="R1931" t="str">
            <v>No</v>
          </cell>
          <cell r="S1931" t="str">
            <v>C49</v>
          </cell>
          <cell r="T1931" t="str">
            <v>SOUTH</v>
          </cell>
          <cell r="U1931" t="str">
            <v>深圳</v>
          </cell>
          <cell r="V1931" t="str">
            <v>SZ 深圳</v>
          </cell>
          <cell r="W1931" t="str">
            <v>ZX</v>
          </cell>
          <cell r="X1931" t="str">
            <v>RMB</v>
          </cell>
          <cell r="Y1931">
            <v>495000</v>
          </cell>
          <cell r="Z1931">
            <v>1.1299999999999999</v>
          </cell>
          <cell r="AA1931">
            <v>495000</v>
          </cell>
          <cell r="AB1931">
            <v>1.0900000000000001</v>
          </cell>
          <cell r="AC1931">
            <v>477477.8761061948</v>
          </cell>
          <cell r="AD1931">
            <v>57297.345132743372</v>
          </cell>
          <cell r="AE1931">
            <v>0.12</v>
          </cell>
          <cell r="AF1931">
            <v>44900</v>
          </cell>
          <cell r="AG1931" t="str">
            <v>DDP SZ</v>
          </cell>
          <cell r="AK1931">
            <v>0.3</v>
          </cell>
          <cell r="AL1931">
            <v>148500</v>
          </cell>
          <cell r="AM1931">
            <v>44916</v>
          </cell>
          <cell r="AN1931" t="str">
            <v>Yes</v>
          </cell>
          <cell r="AO1931">
            <v>0.7</v>
          </cell>
          <cell r="AP1931">
            <v>346500</v>
          </cell>
          <cell r="AQ1931">
            <v>45020</v>
          </cell>
          <cell r="AR1931">
            <v>45020</v>
          </cell>
          <cell r="AS1931">
            <v>0</v>
          </cell>
          <cell r="AT1931">
            <v>0</v>
          </cell>
          <cell r="AX1931" t="str">
            <v>Yes</v>
          </cell>
          <cell r="AZ1931" t="str">
            <v>Y</v>
          </cell>
          <cell r="BA1931" t="str">
            <v>Yes</v>
          </cell>
        </row>
        <row r="1932">
          <cell r="A1932" t="str">
            <v>DEC 22</v>
          </cell>
          <cell r="B1932">
            <v>1782</v>
          </cell>
          <cell r="C1932" t="str">
            <v>C49SZX20220132R1ZX(H207006-BET-221214 ESE)</v>
          </cell>
          <cell r="D1932" t="str">
            <v>海星</v>
          </cell>
          <cell r="E1932" t="str">
            <v>YSM10</v>
          </cell>
          <cell r="I1932" t="str">
            <v>L-&gt;R</v>
          </cell>
          <cell r="J1932" t="str">
            <v>No</v>
          </cell>
          <cell r="K1932">
            <v>1</v>
          </cell>
          <cell r="N1932">
            <v>45027</v>
          </cell>
          <cell r="O1932">
            <v>11100610</v>
          </cell>
          <cell r="P1932">
            <v>495000</v>
          </cell>
          <cell r="Q1932">
            <v>45035</v>
          </cell>
          <cell r="R1932" t="str">
            <v>No</v>
          </cell>
          <cell r="S1932" t="str">
            <v>C49</v>
          </cell>
          <cell r="T1932" t="str">
            <v>SOUTH</v>
          </cell>
          <cell r="U1932" t="str">
            <v>深圳</v>
          </cell>
          <cell r="V1932" t="str">
            <v>SZ 深圳</v>
          </cell>
          <cell r="W1932" t="str">
            <v>ZX</v>
          </cell>
          <cell r="X1932" t="str">
            <v>RMB</v>
          </cell>
          <cell r="Y1932">
            <v>495000</v>
          </cell>
          <cell r="Z1932">
            <v>1.1299999999999999</v>
          </cell>
          <cell r="AA1932">
            <v>495000</v>
          </cell>
          <cell r="AB1932">
            <v>1.0900000000000001</v>
          </cell>
          <cell r="AC1932">
            <v>477477.8761061948</v>
          </cell>
          <cell r="AD1932">
            <v>57297.345132743372</v>
          </cell>
          <cell r="AE1932">
            <v>0.12</v>
          </cell>
          <cell r="AF1932">
            <v>44900</v>
          </cell>
          <cell r="AG1932" t="str">
            <v>DDP SZ</v>
          </cell>
          <cell r="AK1932">
            <v>0.3</v>
          </cell>
          <cell r="AL1932">
            <v>148500</v>
          </cell>
          <cell r="AM1932">
            <v>44916</v>
          </cell>
          <cell r="AN1932" t="str">
            <v>Yes</v>
          </cell>
          <cell r="AO1932">
            <v>0.7</v>
          </cell>
          <cell r="AP1932">
            <v>346500</v>
          </cell>
          <cell r="AQ1932">
            <v>45020</v>
          </cell>
          <cell r="AR1932">
            <v>45020</v>
          </cell>
          <cell r="AS1932">
            <v>0</v>
          </cell>
          <cell r="AT1932">
            <v>0</v>
          </cell>
          <cell r="AX1932" t="str">
            <v>Yes</v>
          </cell>
          <cell r="AZ1932" t="str">
            <v>Y</v>
          </cell>
          <cell r="BA1932" t="str">
            <v>Yes</v>
          </cell>
        </row>
        <row r="1933">
          <cell r="A1933" t="str">
            <v>DEC 22</v>
          </cell>
          <cell r="B1933">
            <v>1783</v>
          </cell>
          <cell r="C1933" t="str">
            <v>C49SZX20220127EC</v>
          </cell>
          <cell r="D1933" t="str">
            <v>海红天远</v>
          </cell>
          <cell r="E1933" t="str">
            <v>YSM20R-2</v>
          </cell>
          <cell r="I1933" t="str">
            <v>L-&gt;R</v>
          </cell>
          <cell r="J1933" t="str">
            <v>MVC</v>
          </cell>
          <cell r="K1933">
            <v>1</v>
          </cell>
          <cell r="N1933">
            <v>44925</v>
          </cell>
          <cell r="O1933">
            <v>11100577</v>
          </cell>
          <cell r="P1933">
            <v>990000</v>
          </cell>
          <cell r="Q1933">
            <v>44923</v>
          </cell>
          <cell r="R1933" t="str">
            <v>No</v>
          </cell>
          <cell r="S1933" t="str">
            <v>C49</v>
          </cell>
          <cell r="T1933" t="str">
            <v>SOUTH</v>
          </cell>
          <cell r="U1933" t="str">
            <v>深圳</v>
          </cell>
          <cell r="V1933" t="str">
            <v>SZ 深圳</v>
          </cell>
          <cell r="W1933" t="str">
            <v>EC</v>
          </cell>
          <cell r="X1933" t="str">
            <v>RMB</v>
          </cell>
          <cell r="Y1933">
            <v>990000</v>
          </cell>
          <cell r="Z1933">
            <v>1.1299999999999999</v>
          </cell>
          <cell r="AA1933">
            <v>990000</v>
          </cell>
          <cell r="AB1933">
            <v>1.0900000000000001</v>
          </cell>
          <cell r="AC1933">
            <v>954955.75221238961</v>
          </cell>
          <cell r="AD1933">
            <v>114594.69026548674</v>
          </cell>
          <cell r="AE1933">
            <v>0.12</v>
          </cell>
          <cell r="AF1933">
            <v>44914</v>
          </cell>
          <cell r="AG1933" t="str">
            <v>DDP SZ</v>
          </cell>
          <cell r="AK1933">
            <v>0.3</v>
          </cell>
          <cell r="AL1933">
            <v>297000</v>
          </cell>
          <cell r="AM1933">
            <v>44915</v>
          </cell>
          <cell r="AN1933" t="str">
            <v>Yes</v>
          </cell>
          <cell r="AO1933">
            <v>0.7</v>
          </cell>
          <cell r="AP1933">
            <v>693000</v>
          </cell>
          <cell r="AQ1933">
            <v>44916</v>
          </cell>
          <cell r="AR1933">
            <v>44916</v>
          </cell>
          <cell r="AS1933">
            <v>0</v>
          </cell>
          <cell r="AT1933">
            <v>0</v>
          </cell>
          <cell r="AX1933" t="str">
            <v>Yes</v>
          </cell>
          <cell r="AZ1933" t="str">
            <v>Y</v>
          </cell>
          <cell r="BA1933" t="str">
            <v>Yes</v>
          </cell>
        </row>
        <row r="1934">
          <cell r="A1934" t="str">
            <v>DEC 22</v>
          </cell>
          <cell r="B1934">
            <v>1784</v>
          </cell>
          <cell r="C1934" t="str">
            <v>C49SZX20220127EC</v>
          </cell>
          <cell r="D1934" t="str">
            <v>海红天远</v>
          </cell>
          <cell r="E1934" t="str">
            <v>YSM20R-2</v>
          </cell>
          <cell r="I1934" t="str">
            <v>L-&gt;R</v>
          </cell>
          <cell r="J1934" t="str">
            <v>MVC</v>
          </cell>
          <cell r="K1934">
            <v>1</v>
          </cell>
          <cell r="N1934">
            <v>44925</v>
          </cell>
          <cell r="O1934">
            <v>11100577</v>
          </cell>
          <cell r="P1934">
            <v>990000</v>
          </cell>
          <cell r="Q1934">
            <v>44923</v>
          </cell>
          <cell r="R1934" t="str">
            <v>No</v>
          </cell>
          <cell r="S1934" t="str">
            <v>C49</v>
          </cell>
          <cell r="T1934" t="str">
            <v>SOUTH</v>
          </cell>
          <cell r="U1934" t="str">
            <v>深圳</v>
          </cell>
          <cell r="V1934" t="str">
            <v>SZ 深圳</v>
          </cell>
          <cell r="W1934" t="str">
            <v>EC</v>
          </cell>
          <cell r="X1934" t="str">
            <v>RMB</v>
          </cell>
          <cell r="Y1934">
            <v>990000</v>
          </cell>
          <cell r="Z1934">
            <v>1.1299999999999999</v>
          </cell>
          <cell r="AA1934">
            <v>990000</v>
          </cell>
          <cell r="AB1934">
            <v>1.0900000000000001</v>
          </cell>
          <cell r="AC1934">
            <v>954955.75221238961</v>
          </cell>
          <cell r="AD1934">
            <v>114594.69026548674</v>
          </cell>
          <cell r="AE1934">
            <v>0.12</v>
          </cell>
          <cell r="AF1934">
            <v>44914</v>
          </cell>
          <cell r="AG1934" t="str">
            <v>DDP SZ</v>
          </cell>
          <cell r="AK1934">
            <v>0.3</v>
          </cell>
          <cell r="AL1934">
            <v>297000</v>
          </cell>
          <cell r="AM1934">
            <v>44915</v>
          </cell>
          <cell r="AN1934" t="str">
            <v>Yes</v>
          </cell>
          <cell r="AO1934">
            <v>0.7</v>
          </cell>
          <cell r="AP1934">
            <v>693000</v>
          </cell>
          <cell r="AQ1934">
            <v>44916</v>
          </cell>
          <cell r="AR1934">
            <v>44916</v>
          </cell>
          <cell r="AS1934">
            <v>0</v>
          </cell>
          <cell r="AT1934">
            <v>0</v>
          </cell>
          <cell r="AX1934" t="str">
            <v>Yes</v>
          </cell>
          <cell r="AZ1934" t="str">
            <v>Y</v>
          </cell>
          <cell r="BA1934" t="str">
            <v>Yes</v>
          </cell>
        </row>
        <row r="1935">
          <cell r="A1935" t="str">
            <v>DEC 22</v>
          </cell>
          <cell r="B1935">
            <v>1785</v>
          </cell>
          <cell r="C1935" t="str">
            <v>C49SZX20220127EC</v>
          </cell>
          <cell r="D1935" t="str">
            <v>海红天远</v>
          </cell>
          <cell r="E1935" t="str">
            <v>YSM10</v>
          </cell>
          <cell r="I1935" t="str">
            <v>L-&gt;R</v>
          </cell>
          <cell r="J1935" t="str">
            <v>MVC+ATS15</v>
          </cell>
          <cell r="K1935">
            <v>1</v>
          </cell>
          <cell r="N1935">
            <v>44925</v>
          </cell>
          <cell r="O1935">
            <v>11100577</v>
          </cell>
          <cell r="P1935">
            <v>756000</v>
          </cell>
          <cell r="Q1935">
            <v>44923</v>
          </cell>
          <cell r="R1935" t="str">
            <v>No</v>
          </cell>
          <cell r="S1935" t="str">
            <v>C49</v>
          </cell>
          <cell r="T1935" t="str">
            <v>SOUTH</v>
          </cell>
          <cell r="U1935" t="str">
            <v>深圳</v>
          </cell>
          <cell r="V1935" t="str">
            <v>SZ 深圳</v>
          </cell>
          <cell r="W1935" t="str">
            <v>EC</v>
          </cell>
          <cell r="X1935" t="str">
            <v>RMB</v>
          </cell>
          <cell r="Y1935">
            <v>756000</v>
          </cell>
          <cell r="Z1935">
            <v>1.1299999999999999</v>
          </cell>
          <cell r="AA1935">
            <v>756000</v>
          </cell>
          <cell r="AB1935">
            <v>1.0900000000000001</v>
          </cell>
          <cell r="AC1935">
            <v>729238.93805309746</v>
          </cell>
          <cell r="AD1935">
            <v>87508.672566371693</v>
          </cell>
          <cell r="AE1935">
            <v>0.12</v>
          </cell>
          <cell r="AF1935">
            <v>44914</v>
          </cell>
          <cell r="AG1935" t="str">
            <v>DDP SZ</v>
          </cell>
          <cell r="AK1935">
            <v>0.3</v>
          </cell>
          <cell r="AL1935">
            <v>226800</v>
          </cell>
          <cell r="AM1935">
            <v>44915</v>
          </cell>
          <cell r="AN1935" t="str">
            <v>Yes</v>
          </cell>
          <cell r="AO1935">
            <v>0.7</v>
          </cell>
          <cell r="AP1935">
            <v>529200</v>
          </cell>
          <cell r="AQ1935">
            <v>44916</v>
          </cell>
          <cell r="AR1935">
            <v>44916</v>
          </cell>
          <cell r="AS1935">
            <v>0</v>
          </cell>
          <cell r="AT1935">
            <v>0</v>
          </cell>
          <cell r="AX1935" t="str">
            <v>Yes</v>
          </cell>
          <cell r="AZ1935" t="str">
            <v>Y</v>
          </cell>
          <cell r="BA1935" t="str">
            <v>Yes</v>
          </cell>
        </row>
        <row r="1936">
          <cell r="A1936" t="str">
            <v>DEC 22</v>
          </cell>
          <cell r="B1936">
            <v>1786</v>
          </cell>
          <cell r="C1936" t="str">
            <v>C49SZX20220127EC</v>
          </cell>
          <cell r="D1936" t="str">
            <v>海红天远</v>
          </cell>
          <cell r="E1936" t="str">
            <v>YSM10</v>
          </cell>
          <cell r="I1936" t="str">
            <v>R-&gt;L</v>
          </cell>
          <cell r="J1936" t="str">
            <v>MVC+ATS15</v>
          </cell>
          <cell r="K1936">
            <v>1</v>
          </cell>
          <cell r="N1936">
            <v>44925</v>
          </cell>
          <cell r="O1936">
            <v>11100577</v>
          </cell>
          <cell r="P1936">
            <v>756000</v>
          </cell>
          <cell r="Q1936">
            <v>44923</v>
          </cell>
          <cell r="R1936" t="str">
            <v>No</v>
          </cell>
          <cell r="S1936" t="str">
            <v>C49</v>
          </cell>
          <cell r="T1936" t="str">
            <v>SOUTH</v>
          </cell>
          <cell r="U1936" t="str">
            <v>深圳</v>
          </cell>
          <cell r="V1936" t="str">
            <v>SZ 深圳</v>
          </cell>
          <cell r="W1936" t="str">
            <v>EC</v>
          </cell>
          <cell r="X1936" t="str">
            <v>RMB</v>
          </cell>
          <cell r="Y1936">
            <v>756000</v>
          </cell>
          <cell r="Z1936">
            <v>1.1299999999999999</v>
          </cell>
          <cell r="AA1936">
            <v>756000</v>
          </cell>
          <cell r="AB1936">
            <v>1.0900000000000001</v>
          </cell>
          <cell r="AC1936">
            <v>729238.93805309746</v>
          </cell>
          <cell r="AD1936">
            <v>87508.672566371693</v>
          </cell>
          <cell r="AE1936">
            <v>0.12</v>
          </cell>
          <cell r="AF1936">
            <v>44914</v>
          </cell>
          <cell r="AG1936" t="str">
            <v>DDP SZ</v>
          </cell>
          <cell r="AK1936">
            <v>0.3</v>
          </cell>
          <cell r="AL1936">
            <v>226800</v>
          </cell>
          <cell r="AM1936">
            <v>44915</v>
          </cell>
          <cell r="AN1936" t="str">
            <v>Yes</v>
          </cell>
          <cell r="AO1936">
            <v>0.7</v>
          </cell>
          <cell r="AP1936">
            <v>529200</v>
          </cell>
          <cell r="AQ1936">
            <v>44916</v>
          </cell>
          <cell r="AR1936">
            <v>44916</v>
          </cell>
          <cell r="AS1936">
            <v>0</v>
          </cell>
          <cell r="AT1936">
            <v>0</v>
          </cell>
          <cell r="AX1936" t="str">
            <v>Yes</v>
          </cell>
          <cell r="AZ1936" t="str">
            <v>Y</v>
          </cell>
          <cell r="BA1936" t="str">
            <v>Yes</v>
          </cell>
        </row>
        <row r="1937">
          <cell r="A1937" t="str">
            <v>DEC 22</v>
          </cell>
          <cell r="B1937">
            <v>1787</v>
          </cell>
          <cell r="C1937" t="str">
            <v>C49SZX20220128EC</v>
          </cell>
          <cell r="D1937" t="str">
            <v>海红天远</v>
          </cell>
          <cell r="E1937" t="str">
            <v>YSM20WR-2</v>
          </cell>
          <cell r="I1937" t="str">
            <v>R-&gt;L</v>
          </cell>
          <cell r="J1937" t="str">
            <v>No</v>
          </cell>
          <cell r="K1937">
            <v>1</v>
          </cell>
          <cell r="N1937">
            <v>45013</v>
          </cell>
          <cell r="O1937">
            <v>11116822</v>
          </cell>
          <cell r="P1937">
            <v>21000000</v>
          </cell>
          <cell r="Q1937">
            <v>45012</v>
          </cell>
          <cell r="R1937" t="str">
            <v>No</v>
          </cell>
          <cell r="S1937" t="str">
            <v>C49</v>
          </cell>
          <cell r="T1937" t="str">
            <v>SOUTH</v>
          </cell>
          <cell r="U1937" t="str">
            <v>深圳</v>
          </cell>
          <cell r="V1937" t="str">
            <v>SZ 深圳</v>
          </cell>
          <cell r="W1937" t="str">
            <v>EC</v>
          </cell>
          <cell r="X1937" t="str">
            <v>JPY</v>
          </cell>
          <cell r="Y1937">
            <v>21000000</v>
          </cell>
          <cell r="Z1937">
            <v>1</v>
          </cell>
          <cell r="AA1937">
            <v>21000000</v>
          </cell>
          <cell r="AB1937">
            <v>5.7500000000000002E-2</v>
          </cell>
          <cell r="AC1937">
            <v>1207500</v>
          </cell>
          <cell r="AD1937">
            <v>144900</v>
          </cell>
          <cell r="AE1937">
            <v>0.12</v>
          </cell>
          <cell r="AF1937">
            <v>44914</v>
          </cell>
          <cell r="AG1937" t="str">
            <v>CIF HK</v>
          </cell>
          <cell r="AK1937">
            <v>0.3</v>
          </cell>
          <cell r="AL1937">
            <v>6300000</v>
          </cell>
          <cell r="AM1937">
            <v>44915</v>
          </cell>
          <cell r="AN1937" t="str">
            <v>Yes</v>
          </cell>
          <cell r="AO1937">
            <v>0.7</v>
          </cell>
          <cell r="AP1937">
            <v>14699999.999999998</v>
          </cell>
          <cell r="AQ1937">
            <v>45006</v>
          </cell>
          <cell r="AR1937">
            <v>45006</v>
          </cell>
          <cell r="AS1937">
            <v>0</v>
          </cell>
          <cell r="AT1937">
            <v>0</v>
          </cell>
          <cell r="AX1937" t="str">
            <v>Yes</v>
          </cell>
          <cell r="AZ1937" t="str">
            <v>Y</v>
          </cell>
          <cell r="BA1937" t="str">
            <v>Yes</v>
          </cell>
        </row>
        <row r="1938">
          <cell r="A1938" t="str">
            <v>DEC 22</v>
          </cell>
          <cell r="B1938">
            <v>1788</v>
          </cell>
          <cell r="C1938" t="str">
            <v>C49SZX20220128EC</v>
          </cell>
          <cell r="D1938" t="str">
            <v>海红天远</v>
          </cell>
          <cell r="E1938" t="str">
            <v>YSM20WR-2</v>
          </cell>
          <cell r="I1938" t="str">
            <v>R-&gt;L</v>
          </cell>
          <cell r="J1938" t="str">
            <v>No</v>
          </cell>
          <cell r="K1938">
            <v>1</v>
          </cell>
          <cell r="N1938">
            <v>45013</v>
          </cell>
          <cell r="O1938">
            <v>11116822</v>
          </cell>
          <cell r="P1938">
            <v>21000000</v>
          </cell>
          <cell r="Q1938">
            <v>45012</v>
          </cell>
          <cell r="R1938" t="str">
            <v>No</v>
          </cell>
          <cell r="S1938" t="str">
            <v>C49</v>
          </cell>
          <cell r="T1938" t="str">
            <v>SOUTH</v>
          </cell>
          <cell r="U1938" t="str">
            <v>深圳</v>
          </cell>
          <cell r="V1938" t="str">
            <v>SZ 深圳</v>
          </cell>
          <cell r="W1938" t="str">
            <v>EC</v>
          </cell>
          <cell r="X1938" t="str">
            <v>JPY</v>
          </cell>
          <cell r="Y1938">
            <v>21000000</v>
          </cell>
          <cell r="Z1938">
            <v>1</v>
          </cell>
          <cell r="AA1938">
            <v>21000000</v>
          </cell>
          <cell r="AB1938">
            <v>5.7500000000000002E-2</v>
          </cell>
          <cell r="AC1938">
            <v>1207500</v>
          </cell>
          <cell r="AD1938">
            <v>144900</v>
          </cell>
          <cell r="AE1938">
            <v>0.12</v>
          </cell>
          <cell r="AF1938">
            <v>44914</v>
          </cell>
          <cell r="AG1938" t="str">
            <v>CIF HK</v>
          </cell>
          <cell r="AK1938">
            <v>0.3</v>
          </cell>
          <cell r="AL1938">
            <v>6300000</v>
          </cell>
          <cell r="AM1938">
            <v>44915</v>
          </cell>
          <cell r="AN1938" t="str">
            <v>Yes</v>
          </cell>
          <cell r="AO1938">
            <v>0.7</v>
          </cell>
          <cell r="AP1938">
            <v>14699999.999999998</v>
          </cell>
          <cell r="AQ1938">
            <v>45006</v>
          </cell>
          <cell r="AR1938">
            <v>45006</v>
          </cell>
          <cell r="AS1938">
            <v>0</v>
          </cell>
          <cell r="AT1938">
            <v>0</v>
          </cell>
          <cell r="AX1938" t="str">
            <v>Yes</v>
          </cell>
          <cell r="AZ1938" t="str">
            <v>Y</v>
          </cell>
          <cell r="BA1938" t="str">
            <v>Yes</v>
          </cell>
        </row>
        <row r="1939">
          <cell r="A1939" t="str">
            <v>DEC 22</v>
          </cell>
          <cell r="B1939">
            <v>1789</v>
          </cell>
          <cell r="C1939" t="str">
            <v>C49SZX20220128EC</v>
          </cell>
          <cell r="D1939" t="str">
            <v>海红天远</v>
          </cell>
          <cell r="E1939" t="str">
            <v>YSM20WR-2</v>
          </cell>
          <cell r="I1939" t="str">
            <v>R-&gt;L</v>
          </cell>
          <cell r="J1939" t="str">
            <v>cATS10+MVC(F&amp;R)+Feeder Carriage</v>
          </cell>
          <cell r="K1939">
            <v>1</v>
          </cell>
          <cell r="N1939">
            <v>45013</v>
          </cell>
          <cell r="O1939">
            <v>11116822</v>
          </cell>
          <cell r="P1939">
            <v>21000000</v>
          </cell>
          <cell r="Q1939">
            <v>45012</v>
          </cell>
          <cell r="R1939" t="str">
            <v>No</v>
          </cell>
          <cell r="S1939" t="str">
            <v>C49</v>
          </cell>
          <cell r="T1939" t="str">
            <v>SOUTH</v>
          </cell>
          <cell r="U1939" t="str">
            <v>深圳</v>
          </cell>
          <cell r="V1939" t="str">
            <v>SZ 深圳</v>
          </cell>
          <cell r="W1939" t="str">
            <v>EC</v>
          </cell>
          <cell r="X1939" t="str">
            <v>JPY</v>
          </cell>
          <cell r="Y1939">
            <v>21000000</v>
          </cell>
          <cell r="Z1939">
            <v>1</v>
          </cell>
          <cell r="AA1939">
            <v>21000000</v>
          </cell>
          <cell r="AB1939">
            <v>5.7500000000000002E-2</v>
          </cell>
          <cell r="AC1939">
            <v>1207500</v>
          </cell>
          <cell r="AD1939">
            <v>144900</v>
          </cell>
          <cell r="AE1939">
            <v>0.12</v>
          </cell>
          <cell r="AF1939">
            <v>44914</v>
          </cell>
          <cell r="AG1939" t="str">
            <v>CIF HK</v>
          </cell>
          <cell r="AK1939">
            <v>0.3</v>
          </cell>
          <cell r="AL1939">
            <v>6300000</v>
          </cell>
          <cell r="AM1939">
            <v>44915</v>
          </cell>
          <cell r="AN1939" t="str">
            <v>Yes</v>
          </cell>
          <cell r="AO1939">
            <v>0.7</v>
          </cell>
          <cell r="AP1939">
            <v>14699999.999999998</v>
          </cell>
          <cell r="AQ1939">
            <v>45006</v>
          </cell>
          <cell r="AR1939">
            <v>45006</v>
          </cell>
          <cell r="AS1939">
            <v>0</v>
          </cell>
          <cell r="AT1939">
            <v>0</v>
          </cell>
          <cell r="AX1939" t="str">
            <v>Yes</v>
          </cell>
          <cell r="AZ1939" t="str">
            <v>Y</v>
          </cell>
          <cell r="BA1939" t="str">
            <v>Yes</v>
          </cell>
        </row>
        <row r="1940">
          <cell r="A1940" t="str">
            <v>DEC 22</v>
          </cell>
          <cell r="B1940">
            <v>1790</v>
          </cell>
          <cell r="C1940" t="str">
            <v>C49SZX20220135EC</v>
          </cell>
          <cell r="D1940" t="str">
            <v>福瑞康</v>
          </cell>
          <cell r="E1940" t="str">
            <v>YSM20R-2</v>
          </cell>
          <cell r="I1940" t="str">
            <v>L-&gt;R</v>
          </cell>
          <cell r="J1940" t="str">
            <v>No</v>
          </cell>
          <cell r="K1940">
            <v>1</v>
          </cell>
          <cell r="N1940">
            <v>44918</v>
          </cell>
          <cell r="O1940">
            <v>11100575</v>
          </cell>
          <cell r="P1940">
            <v>840000</v>
          </cell>
          <cell r="Q1940">
            <v>44923</v>
          </cell>
          <cell r="R1940" t="str">
            <v>No</v>
          </cell>
          <cell r="S1940" t="str">
            <v>C49</v>
          </cell>
          <cell r="T1940" t="str">
            <v>SOUTH</v>
          </cell>
          <cell r="U1940" t="str">
            <v>深圳</v>
          </cell>
          <cell r="V1940" t="str">
            <v>SZ 深圳</v>
          </cell>
          <cell r="W1940" t="str">
            <v>EC</v>
          </cell>
          <cell r="X1940" t="str">
            <v>RMB</v>
          </cell>
          <cell r="Y1940">
            <v>840000</v>
          </cell>
          <cell r="Z1940">
            <v>1.1299999999999999</v>
          </cell>
          <cell r="AA1940">
            <v>840000</v>
          </cell>
          <cell r="AB1940">
            <v>1.0900000000000001</v>
          </cell>
          <cell r="AC1940">
            <v>810265.48672566388</v>
          </cell>
          <cell r="AD1940">
            <v>97231.858407079664</v>
          </cell>
          <cell r="AE1940">
            <v>0.12</v>
          </cell>
          <cell r="AF1940">
            <v>44915</v>
          </cell>
          <cell r="AG1940" t="str">
            <v>DDP DG</v>
          </cell>
          <cell r="AK1940">
            <v>0.1</v>
          </cell>
          <cell r="AL1940">
            <v>84000</v>
          </cell>
          <cell r="AM1940">
            <v>44916</v>
          </cell>
          <cell r="AN1940" t="str">
            <v>Yes</v>
          </cell>
          <cell r="AO1940">
            <v>0.9</v>
          </cell>
          <cell r="AP1940">
            <v>756000</v>
          </cell>
          <cell r="AQ1940">
            <v>44917</v>
          </cell>
          <cell r="AR1940">
            <v>44917</v>
          </cell>
          <cell r="AS1940">
            <v>0</v>
          </cell>
          <cell r="AT1940">
            <v>0</v>
          </cell>
          <cell r="AX1940" t="str">
            <v>Yes</v>
          </cell>
          <cell r="AZ1940" t="str">
            <v>Y</v>
          </cell>
          <cell r="BA1940" t="str">
            <v>Yes</v>
          </cell>
        </row>
        <row r="1941">
          <cell r="A1941" t="str">
            <v>DEC 22</v>
          </cell>
          <cell r="B1941">
            <v>1791</v>
          </cell>
          <cell r="C1941" t="str">
            <v>C49SZX20220141SS</v>
          </cell>
          <cell r="D1941" t="str">
            <v>乐凡</v>
          </cell>
          <cell r="E1941" t="str">
            <v>YSM10</v>
          </cell>
          <cell r="I1941" t="str">
            <v>R-&gt;L</v>
          </cell>
          <cell r="J1941" t="str">
            <v>MVC+ATS15</v>
          </cell>
          <cell r="K1941">
            <v>1</v>
          </cell>
          <cell r="N1941">
            <v>44932</v>
          </cell>
          <cell r="O1941">
            <v>11100576</v>
          </cell>
          <cell r="P1941">
            <v>550000</v>
          </cell>
          <cell r="Q1941">
            <v>44923</v>
          </cell>
          <cell r="R1941" t="str">
            <v>No</v>
          </cell>
          <cell r="S1941" t="str">
            <v>C49</v>
          </cell>
          <cell r="T1941" t="str">
            <v>SOUTH</v>
          </cell>
          <cell r="U1941" t="str">
            <v>深圳</v>
          </cell>
          <cell r="V1941" t="str">
            <v>SZ 深圳</v>
          </cell>
          <cell r="W1941" t="str">
            <v>SS</v>
          </cell>
          <cell r="X1941" t="str">
            <v>RMB</v>
          </cell>
          <cell r="Y1941">
            <v>550000</v>
          </cell>
          <cell r="Z1941">
            <v>1.1299999999999999</v>
          </cell>
          <cell r="AA1941">
            <v>550000</v>
          </cell>
          <cell r="AB1941">
            <v>1.0900000000000001</v>
          </cell>
          <cell r="AC1941">
            <v>530530.97345132753</v>
          </cell>
          <cell r="AD1941">
            <v>63663.716814159299</v>
          </cell>
          <cell r="AE1941">
            <v>0.12</v>
          </cell>
          <cell r="AF1941">
            <v>44916</v>
          </cell>
          <cell r="AG1941" t="str">
            <v>DDP SZ</v>
          </cell>
          <cell r="AI1941">
            <v>320000</v>
          </cell>
          <cell r="AJ1941">
            <v>44916</v>
          </cell>
          <cell r="AK1941">
            <v>0.1</v>
          </cell>
          <cell r="AL1941">
            <v>55000</v>
          </cell>
          <cell r="AM1941">
            <v>44916</v>
          </cell>
          <cell r="AN1941" t="str">
            <v>Yes</v>
          </cell>
          <cell r="AO1941">
            <v>0.9</v>
          </cell>
          <cell r="AP1941">
            <v>495000</v>
          </cell>
          <cell r="AQ1941">
            <v>44898</v>
          </cell>
          <cell r="AR1941">
            <v>44898</v>
          </cell>
          <cell r="AS1941">
            <v>0</v>
          </cell>
          <cell r="AT1941">
            <v>0</v>
          </cell>
          <cell r="AX1941" t="str">
            <v>Yes</v>
          </cell>
          <cell r="AZ1941" t="str">
            <v>Y</v>
          </cell>
          <cell r="BA1941" t="str">
            <v>Yes</v>
          </cell>
        </row>
        <row r="1942">
          <cell r="A1942" t="str">
            <v>DEC 22</v>
          </cell>
          <cell r="B1942">
            <v>1792</v>
          </cell>
          <cell r="C1942" t="str">
            <v>C49SZX20220141SS</v>
          </cell>
          <cell r="D1942" t="str">
            <v>乐凡</v>
          </cell>
          <cell r="E1942" t="str">
            <v>YSM20R-2</v>
          </cell>
          <cell r="I1942" t="str">
            <v>R-&gt;L</v>
          </cell>
          <cell r="J1942" t="str">
            <v>No</v>
          </cell>
          <cell r="K1942">
            <v>1</v>
          </cell>
          <cell r="N1942">
            <v>44932</v>
          </cell>
          <cell r="O1942">
            <v>11100576</v>
          </cell>
          <cell r="P1942">
            <v>800000</v>
          </cell>
          <cell r="Q1942">
            <v>44923</v>
          </cell>
          <cell r="R1942" t="str">
            <v>No</v>
          </cell>
          <cell r="S1942" t="str">
            <v>C49</v>
          </cell>
          <cell r="T1942" t="str">
            <v>SOUTH</v>
          </cell>
          <cell r="U1942" t="str">
            <v>深圳</v>
          </cell>
          <cell r="V1942" t="str">
            <v>SZ 深圳</v>
          </cell>
          <cell r="W1942" t="str">
            <v>SS</v>
          </cell>
          <cell r="X1942" t="str">
            <v>RMB</v>
          </cell>
          <cell r="Y1942">
            <v>800000</v>
          </cell>
          <cell r="Z1942">
            <v>1.1299999999999999</v>
          </cell>
          <cell r="AA1942">
            <v>800000</v>
          </cell>
          <cell r="AB1942">
            <v>1.0900000000000001</v>
          </cell>
          <cell r="AC1942">
            <v>771681.41592920374</v>
          </cell>
          <cell r="AD1942">
            <v>92601.769911504438</v>
          </cell>
          <cell r="AE1942">
            <v>0.12</v>
          </cell>
          <cell r="AF1942">
            <v>44916</v>
          </cell>
          <cell r="AG1942" t="str">
            <v>DDP SZ</v>
          </cell>
          <cell r="AI1942"/>
          <cell r="AJ1942">
            <v>44916</v>
          </cell>
          <cell r="AK1942">
            <v>0.1</v>
          </cell>
          <cell r="AL1942">
            <v>80000</v>
          </cell>
          <cell r="AM1942">
            <v>44916</v>
          </cell>
          <cell r="AN1942" t="str">
            <v>Yes</v>
          </cell>
          <cell r="AO1942">
            <v>0.9</v>
          </cell>
          <cell r="AP1942">
            <v>720000</v>
          </cell>
          <cell r="AQ1942">
            <v>44898</v>
          </cell>
          <cell r="AR1942">
            <v>44898</v>
          </cell>
          <cell r="AS1942">
            <v>0</v>
          </cell>
          <cell r="AT1942">
            <v>0</v>
          </cell>
          <cell r="AX1942" t="str">
            <v>Yes</v>
          </cell>
          <cell r="AZ1942" t="str">
            <v>Y</v>
          </cell>
          <cell r="BA1942" t="str">
            <v>Yes</v>
          </cell>
        </row>
        <row r="1943">
          <cell r="A1943" t="str">
            <v>JAN 23</v>
          </cell>
          <cell r="B1943">
            <v>1793</v>
          </cell>
          <cell r="C1943" t="str">
            <v>C49SZX20230008SS</v>
          </cell>
          <cell r="D1943" t="str">
            <v>蓝极光</v>
          </cell>
          <cell r="E1943" t="str">
            <v>YSM20R-2</v>
          </cell>
          <cell r="I1943" t="str">
            <v>L-&gt;R</v>
          </cell>
          <cell r="J1943" t="str">
            <v>No</v>
          </cell>
          <cell r="K1943">
            <v>1</v>
          </cell>
          <cell r="N1943">
            <v>44959</v>
          </cell>
          <cell r="O1943">
            <v>11100581</v>
          </cell>
          <cell r="P1943">
            <v>776666</v>
          </cell>
          <cell r="Q1943">
            <v>44970</v>
          </cell>
          <cell r="R1943" t="str">
            <v>No</v>
          </cell>
          <cell r="S1943" t="str">
            <v>C49</v>
          </cell>
          <cell r="T1943" t="str">
            <v>SOUTH</v>
          </cell>
          <cell r="U1943" t="str">
            <v>深圳</v>
          </cell>
          <cell r="V1943" t="str">
            <v>SZ 深圳</v>
          </cell>
          <cell r="W1943" t="str">
            <v>SS</v>
          </cell>
          <cell r="X1943" t="str">
            <v>RMB</v>
          </cell>
          <cell r="Y1943">
            <v>776666</v>
          </cell>
          <cell r="Z1943">
            <v>1.1299999999999999</v>
          </cell>
          <cell r="AA1943">
            <v>776666</v>
          </cell>
          <cell r="AB1943">
            <v>1.1200000000000001</v>
          </cell>
          <cell r="AC1943">
            <v>769792.84955752222</v>
          </cell>
          <cell r="AD1943">
            <v>92375.141946902659</v>
          </cell>
          <cell r="AE1943">
            <v>0.12</v>
          </cell>
          <cell r="AF1943">
            <v>44925</v>
          </cell>
          <cell r="AG1943" t="str">
            <v>DDP SZ</v>
          </cell>
          <cell r="AK1943">
            <v>0.1</v>
          </cell>
          <cell r="AL1943">
            <v>77666.600000000006</v>
          </cell>
          <cell r="AM1943">
            <v>44938</v>
          </cell>
          <cell r="AN1943" t="str">
            <v>Yes</v>
          </cell>
          <cell r="AO1943">
            <v>0.9</v>
          </cell>
          <cell r="AP1943">
            <v>698999.4</v>
          </cell>
          <cell r="AQ1943">
            <v>44957</v>
          </cell>
          <cell r="AR1943">
            <v>44957</v>
          </cell>
          <cell r="AS1943">
            <v>0</v>
          </cell>
          <cell r="AT1943">
            <v>0</v>
          </cell>
          <cell r="AX1943" t="str">
            <v>Yes</v>
          </cell>
          <cell r="AZ1943" t="str">
            <v>Y</v>
          </cell>
          <cell r="BA1943" t="str">
            <v>Yes</v>
          </cell>
        </row>
        <row r="1944">
          <cell r="A1944" t="str">
            <v>JAN 23</v>
          </cell>
          <cell r="B1944">
            <v>1794</v>
          </cell>
          <cell r="C1944" t="str">
            <v>C49SZX20230008SS</v>
          </cell>
          <cell r="D1944" t="str">
            <v>蓝极光</v>
          </cell>
          <cell r="E1944" t="str">
            <v>YSM20R-2</v>
          </cell>
          <cell r="I1944" t="str">
            <v>L-&gt;R</v>
          </cell>
          <cell r="J1944" t="str">
            <v>No</v>
          </cell>
          <cell r="K1944">
            <v>1</v>
          </cell>
          <cell r="N1944">
            <v>44959</v>
          </cell>
          <cell r="O1944">
            <v>11100581</v>
          </cell>
          <cell r="P1944">
            <v>776666</v>
          </cell>
          <cell r="Q1944">
            <v>44970</v>
          </cell>
          <cell r="R1944" t="str">
            <v>No</v>
          </cell>
          <cell r="S1944" t="str">
            <v>C49</v>
          </cell>
          <cell r="T1944" t="str">
            <v>SOUTH</v>
          </cell>
          <cell r="U1944" t="str">
            <v>深圳</v>
          </cell>
          <cell r="V1944" t="str">
            <v>SZ 深圳</v>
          </cell>
          <cell r="W1944" t="str">
            <v>SS</v>
          </cell>
          <cell r="X1944" t="str">
            <v>RMB</v>
          </cell>
          <cell r="Y1944">
            <v>776666</v>
          </cell>
          <cell r="Z1944">
            <v>1.1299999999999999</v>
          </cell>
          <cell r="AA1944">
            <v>776666</v>
          </cell>
          <cell r="AB1944">
            <v>1.1200000000000001</v>
          </cell>
          <cell r="AC1944">
            <v>769792.84955752222</v>
          </cell>
          <cell r="AD1944">
            <v>92375.141946902659</v>
          </cell>
          <cell r="AE1944">
            <v>0.12</v>
          </cell>
          <cell r="AF1944">
            <v>44925</v>
          </cell>
          <cell r="AG1944" t="str">
            <v>DDP SZ</v>
          </cell>
          <cell r="AK1944">
            <v>0.1</v>
          </cell>
          <cell r="AL1944">
            <v>77666.600000000006</v>
          </cell>
          <cell r="AM1944">
            <v>44938</v>
          </cell>
          <cell r="AN1944" t="str">
            <v>Yes</v>
          </cell>
          <cell r="AO1944">
            <v>0.9</v>
          </cell>
          <cell r="AP1944">
            <v>698999.4</v>
          </cell>
          <cell r="AQ1944">
            <v>44957</v>
          </cell>
          <cell r="AR1944">
            <v>44957</v>
          </cell>
          <cell r="AS1944">
            <v>0</v>
          </cell>
          <cell r="AT1944">
            <v>0</v>
          </cell>
          <cell r="AX1944" t="str">
            <v>Yes</v>
          </cell>
          <cell r="AZ1944" t="str">
            <v>Y</v>
          </cell>
          <cell r="BA1944" t="str">
            <v>Yes</v>
          </cell>
        </row>
        <row r="1945">
          <cell r="A1945" t="str">
            <v>JAN 23</v>
          </cell>
          <cell r="B1945">
            <v>1795</v>
          </cell>
          <cell r="C1945" t="str">
            <v>C49SZX20230008SS</v>
          </cell>
          <cell r="D1945" t="str">
            <v>蓝极光</v>
          </cell>
          <cell r="E1945" t="str">
            <v>YSM20R-2</v>
          </cell>
          <cell r="I1945" t="str">
            <v>L-&gt;R</v>
          </cell>
          <cell r="J1945" t="str">
            <v>No</v>
          </cell>
          <cell r="K1945">
            <v>1</v>
          </cell>
          <cell r="N1945">
            <v>44959</v>
          </cell>
          <cell r="O1945">
            <v>11100581</v>
          </cell>
          <cell r="P1945">
            <v>776666</v>
          </cell>
          <cell r="Q1945">
            <v>44970</v>
          </cell>
          <cell r="R1945" t="str">
            <v>No</v>
          </cell>
          <cell r="S1945" t="str">
            <v>C49</v>
          </cell>
          <cell r="T1945" t="str">
            <v>SOUTH</v>
          </cell>
          <cell r="U1945" t="str">
            <v>深圳</v>
          </cell>
          <cell r="V1945" t="str">
            <v>SZ 深圳</v>
          </cell>
          <cell r="W1945" t="str">
            <v>SS</v>
          </cell>
          <cell r="X1945" t="str">
            <v>RMB</v>
          </cell>
          <cell r="Y1945">
            <v>776666</v>
          </cell>
          <cell r="Z1945">
            <v>1.1299999999999999</v>
          </cell>
          <cell r="AA1945">
            <v>776666</v>
          </cell>
          <cell r="AB1945">
            <v>1.1200000000000001</v>
          </cell>
          <cell r="AC1945">
            <v>769792.84955752222</v>
          </cell>
          <cell r="AD1945">
            <v>92375.141946902659</v>
          </cell>
          <cell r="AE1945">
            <v>0.12</v>
          </cell>
          <cell r="AF1945">
            <v>44925</v>
          </cell>
          <cell r="AG1945" t="str">
            <v>DDP SZ</v>
          </cell>
          <cell r="AK1945">
            <v>0.1</v>
          </cell>
          <cell r="AL1945">
            <v>77666.600000000006</v>
          </cell>
          <cell r="AM1945">
            <v>44938</v>
          </cell>
          <cell r="AN1945" t="str">
            <v>Yes</v>
          </cell>
          <cell r="AO1945">
            <v>0.9</v>
          </cell>
          <cell r="AP1945">
            <v>698999.4</v>
          </cell>
          <cell r="AQ1945">
            <v>44957</v>
          </cell>
          <cell r="AR1945">
            <v>44957</v>
          </cell>
          <cell r="AS1945">
            <v>0</v>
          </cell>
          <cell r="AT1945">
            <v>0</v>
          </cell>
          <cell r="AX1945" t="str">
            <v>Yes</v>
          </cell>
          <cell r="AZ1945" t="str">
            <v>Y</v>
          </cell>
          <cell r="BA1945" t="str">
            <v>Yes</v>
          </cell>
        </row>
        <row r="1946">
          <cell r="A1946" t="str">
            <v>DEC 22</v>
          </cell>
          <cell r="B1946">
            <v>1796</v>
          </cell>
          <cell r="C1946" t="str">
            <v>C49SZX20220143SS</v>
          </cell>
          <cell r="D1946" t="str">
            <v>蓝极光</v>
          </cell>
          <cell r="E1946" t="str">
            <v>YSM10</v>
          </cell>
          <cell r="F1946"/>
          <cell r="H1946"/>
          <cell r="I1946" t="str">
            <v>L-&gt;R</v>
          </cell>
          <cell r="J1946" t="str">
            <v>MVC</v>
          </cell>
          <cell r="K1946">
            <v>1</v>
          </cell>
          <cell r="L1946"/>
          <cell r="N1946"/>
          <cell r="O1946"/>
          <cell r="P1946"/>
          <cell r="Q1946"/>
          <cell r="R1946" t="str">
            <v>No</v>
          </cell>
          <cell r="S1946" t="str">
            <v>C49</v>
          </cell>
          <cell r="T1946" t="str">
            <v>SOUTH</v>
          </cell>
          <cell r="U1946" t="str">
            <v>深圳</v>
          </cell>
          <cell r="V1946" t="str">
            <v>SZ 深圳</v>
          </cell>
          <cell r="W1946" t="str">
            <v>SS</v>
          </cell>
          <cell r="X1946" t="str">
            <v>RMB</v>
          </cell>
          <cell r="Y1946">
            <v>462500</v>
          </cell>
          <cell r="Z1946">
            <v>1.1299999999999999</v>
          </cell>
          <cell r="AA1946">
            <v>462500</v>
          </cell>
          <cell r="AB1946">
            <v>1.0900000000000001</v>
          </cell>
          <cell r="AC1946">
            <v>446128.31858407089</v>
          </cell>
          <cell r="AD1946">
            <v>53535.398230088504</v>
          </cell>
          <cell r="AE1946">
            <v>0.12</v>
          </cell>
          <cell r="AF1946">
            <v>44925</v>
          </cell>
          <cell r="AG1946" t="str">
            <v>DDP SZ</v>
          </cell>
          <cell r="AI1946"/>
          <cell r="AJ1946"/>
          <cell r="AK1946">
            <v>0.1</v>
          </cell>
          <cell r="AL1946">
            <v>46250</v>
          </cell>
          <cell r="AM1946"/>
          <cell r="AN1946" t="str">
            <v>No</v>
          </cell>
          <cell r="AO1946">
            <v>0.9</v>
          </cell>
          <cell r="AP1946">
            <v>416250</v>
          </cell>
          <cell r="AQ1946"/>
          <cell r="AR1946"/>
          <cell r="AS1946">
            <v>0</v>
          </cell>
          <cell r="AT1946">
            <v>0</v>
          </cell>
          <cell r="AV1946"/>
          <cell r="AX1946"/>
          <cell r="AY1946"/>
          <cell r="AZ1946"/>
          <cell r="BA1946"/>
        </row>
        <row r="1947">
          <cell r="A1947" t="str">
            <v>DEC 22</v>
          </cell>
          <cell r="B1947">
            <v>1797</v>
          </cell>
          <cell r="C1947" t="str">
            <v>C49SZX20220143SS</v>
          </cell>
          <cell r="D1947" t="str">
            <v>蓝极光</v>
          </cell>
          <cell r="E1947" t="str">
            <v>YSM10</v>
          </cell>
          <cell r="F1947"/>
          <cell r="H1947"/>
          <cell r="I1947" t="str">
            <v>L-&gt;R</v>
          </cell>
          <cell r="J1947" t="str">
            <v>MVC</v>
          </cell>
          <cell r="K1947">
            <v>1</v>
          </cell>
          <cell r="L1947"/>
          <cell r="N1947"/>
          <cell r="O1947"/>
          <cell r="P1947"/>
          <cell r="Q1947"/>
          <cell r="R1947" t="str">
            <v>No</v>
          </cell>
          <cell r="S1947" t="str">
            <v>C49</v>
          </cell>
          <cell r="T1947" t="str">
            <v>SOUTH</v>
          </cell>
          <cell r="U1947" t="str">
            <v>深圳</v>
          </cell>
          <cell r="V1947" t="str">
            <v>SZ 深圳</v>
          </cell>
          <cell r="W1947" t="str">
            <v>SS</v>
          </cell>
          <cell r="X1947" t="str">
            <v>RMB</v>
          </cell>
          <cell r="Y1947">
            <v>462500</v>
          </cell>
          <cell r="Z1947">
            <v>1.1299999999999999</v>
          </cell>
          <cell r="AA1947">
            <v>462500</v>
          </cell>
          <cell r="AB1947">
            <v>1.0900000000000001</v>
          </cell>
          <cell r="AC1947">
            <v>446128.31858407089</v>
          </cell>
          <cell r="AD1947">
            <v>53535.398230088504</v>
          </cell>
          <cell r="AE1947">
            <v>0.12</v>
          </cell>
          <cell r="AF1947">
            <v>44925</v>
          </cell>
          <cell r="AG1947" t="str">
            <v>DDP SZ</v>
          </cell>
          <cell r="AI1947"/>
          <cell r="AJ1947"/>
          <cell r="AK1947">
            <v>0.1</v>
          </cell>
          <cell r="AL1947">
            <v>46250</v>
          </cell>
          <cell r="AM1947"/>
          <cell r="AN1947" t="str">
            <v>No</v>
          </cell>
          <cell r="AO1947">
            <v>0.9</v>
          </cell>
          <cell r="AP1947">
            <v>416250</v>
          </cell>
          <cell r="AQ1947"/>
          <cell r="AR1947"/>
          <cell r="AS1947">
            <v>0</v>
          </cell>
          <cell r="AT1947">
            <v>0</v>
          </cell>
          <cell r="AV1947"/>
          <cell r="AX1947"/>
          <cell r="AY1947"/>
          <cell r="AZ1947"/>
          <cell r="BA1947"/>
        </row>
        <row r="1948">
          <cell r="A1948" t="str">
            <v>DEC 22</v>
          </cell>
          <cell r="B1948">
            <v>1798</v>
          </cell>
          <cell r="C1948" t="str">
            <v>C49SZX20220143SS</v>
          </cell>
          <cell r="D1948" t="str">
            <v>蓝极光</v>
          </cell>
          <cell r="E1948" t="str">
            <v>YSM10</v>
          </cell>
          <cell r="F1948"/>
          <cell r="H1948"/>
          <cell r="I1948" t="str">
            <v>L-&gt;R</v>
          </cell>
          <cell r="J1948" t="str">
            <v>MVC</v>
          </cell>
          <cell r="K1948">
            <v>1</v>
          </cell>
          <cell r="L1948"/>
          <cell r="N1948"/>
          <cell r="O1948"/>
          <cell r="P1948"/>
          <cell r="Q1948"/>
          <cell r="R1948" t="str">
            <v>No</v>
          </cell>
          <cell r="S1948" t="str">
            <v>C49</v>
          </cell>
          <cell r="T1948" t="str">
            <v>SOUTH</v>
          </cell>
          <cell r="U1948" t="str">
            <v>深圳</v>
          </cell>
          <cell r="V1948" t="str">
            <v>SZ 深圳</v>
          </cell>
          <cell r="W1948" t="str">
            <v>SS</v>
          </cell>
          <cell r="X1948" t="str">
            <v>RMB</v>
          </cell>
          <cell r="Y1948">
            <v>462500</v>
          </cell>
          <cell r="Z1948">
            <v>1.1299999999999999</v>
          </cell>
          <cell r="AA1948">
            <v>462500</v>
          </cell>
          <cell r="AB1948">
            <v>1.0900000000000001</v>
          </cell>
          <cell r="AC1948">
            <v>446128.31858407089</v>
          </cell>
          <cell r="AD1948">
            <v>53535.398230088504</v>
          </cell>
          <cell r="AE1948">
            <v>0.12</v>
          </cell>
          <cell r="AF1948">
            <v>44925</v>
          </cell>
          <cell r="AG1948" t="str">
            <v>DDP SZ</v>
          </cell>
          <cell r="AI1948"/>
          <cell r="AJ1948"/>
          <cell r="AK1948">
            <v>0.1</v>
          </cell>
          <cell r="AL1948">
            <v>46250</v>
          </cell>
          <cell r="AM1948"/>
          <cell r="AN1948" t="str">
            <v>No</v>
          </cell>
          <cell r="AO1948">
            <v>0.9</v>
          </cell>
          <cell r="AP1948">
            <v>416250</v>
          </cell>
          <cell r="AQ1948"/>
          <cell r="AR1948"/>
          <cell r="AS1948">
            <v>0</v>
          </cell>
          <cell r="AT1948">
            <v>0</v>
          </cell>
          <cell r="AV1948"/>
          <cell r="AX1948"/>
          <cell r="AY1948"/>
          <cell r="AZ1948"/>
          <cell r="BA1948"/>
        </row>
        <row r="1949">
          <cell r="A1949" t="str">
            <v>JAN 23</v>
          </cell>
          <cell r="B1949">
            <v>1799</v>
          </cell>
          <cell r="C1949" t="str">
            <v>C49SZX20230003SQ</v>
          </cell>
          <cell r="D1949" t="str">
            <v>呈承</v>
          </cell>
          <cell r="E1949" t="str">
            <v>YSM40R-4</v>
          </cell>
          <cell r="F1949"/>
          <cell r="G1949"/>
          <cell r="H1949"/>
          <cell r="I1949" t="str">
            <v>L-&gt;R</v>
          </cell>
          <cell r="J1949" t="str">
            <v>No</v>
          </cell>
          <cell r="K1949">
            <v>1</v>
          </cell>
          <cell r="L1949"/>
          <cell r="M1949"/>
          <cell r="N1949"/>
          <cell r="O1949"/>
          <cell r="P1949"/>
          <cell r="Q1949"/>
          <cell r="R1949" t="str">
            <v>Yes</v>
          </cell>
          <cell r="S1949" t="str">
            <v>C49</v>
          </cell>
          <cell r="T1949" t="str">
            <v>SOUTH</v>
          </cell>
          <cell r="U1949" t="str">
            <v>深圳</v>
          </cell>
          <cell r="V1949" t="str">
            <v>SZ 深圳</v>
          </cell>
          <cell r="W1949" t="str">
            <v>SQ</v>
          </cell>
          <cell r="X1949" t="str">
            <v>RMB</v>
          </cell>
          <cell r="Y1949">
            <v>1150000</v>
          </cell>
          <cell r="Z1949">
            <v>1.1299999999999999</v>
          </cell>
          <cell r="AA1949">
            <v>1150000</v>
          </cell>
          <cell r="AB1949">
            <v>1.1200000000000001</v>
          </cell>
          <cell r="AC1949">
            <v>1139823.0088495577</v>
          </cell>
          <cell r="AD1949">
            <v>136778.76106194692</v>
          </cell>
          <cell r="AE1949">
            <v>0.12</v>
          </cell>
          <cell r="AF1949">
            <v>44929</v>
          </cell>
          <cell r="AG1949" t="str">
            <v>DDP ZS</v>
          </cell>
          <cell r="AH1949"/>
          <cell r="AI1949"/>
          <cell r="AJ1949"/>
          <cell r="AK1949">
            <v>0.3</v>
          </cell>
          <cell r="AL1949">
            <v>345000</v>
          </cell>
          <cell r="AM1949"/>
          <cell r="AN1949" t="str">
            <v>No</v>
          </cell>
          <cell r="AO1949">
            <v>0.7</v>
          </cell>
          <cell r="AP1949">
            <v>805000</v>
          </cell>
          <cell r="AQ1949"/>
          <cell r="AR1949"/>
          <cell r="AS1949">
            <v>0</v>
          </cell>
          <cell r="AT1949">
            <v>0</v>
          </cell>
          <cell r="AU1949"/>
          <cell r="AV1949"/>
          <cell r="AW1949"/>
          <cell r="AX1949" t="str">
            <v>Cancel</v>
          </cell>
          <cell r="AY1949"/>
          <cell r="AZ1949"/>
          <cell r="BA1949" t="str">
            <v>Cancel</v>
          </cell>
          <cell r="BB1949" t="str">
            <v>2023-6-6Ken邮件通知</v>
          </cell>
        </row>
        <row r="1950">
          <cell r="A1950" t="str">
            <v>JAN 23</v>
          </cell>
          <cell r="B1950">
            <v>1800</v>
          </cell>
          <cell r="C1950" t="str">
            <v>C49SZX20230003SQ</v>
          </cell>
          <cell r="D1950" t="str">
            <v>呈承</v>
          </cell>
          <cell r="E1950" t="str">
            <v>YSM40R-4</v>
          </cell>
          <cell r="F1950"/>
          <cell r="G1950"/>
          <cell r="H1950"/>
          <cell r="I1950" t="str">
            <v>L-&gt;R</v>
          </cell>
          <cell r="J1950" t="str">
            <v>No</v>
          </cell>
          <cell r="K1950">
            <v>1</v>
          </cell>
          <cell r="L1950"/>
          <cell r="M1950"/>
          <cell r="N1950"/>
          <cell r="O1950"/>
          <cell r="P1950"/>
          <cell r="Q1950"/>
          <cell r="R1950" t="str">
            <v>Yes</v>
          </cell>
          <cell r="S1950" t="str">
            <v>C49</v>
          </cell>
          <cell r="T1950" t="str">
            <v>SOUTH</v>
          </cell>
          <cell r="U1950" t="str">
            <v>深圳</v>
          </cell>
          <cell r="V1950" t="str">
            <v>SZ 深圳</v>
          </cell>
          <cell r="W1950" t="str">
            <v>SQ</v>
          </cell>
          <cell r="X1950" t="str">
            <v>RMB</v>
          </cell>
          <cell r="Y1950">
            <v>1150000</v>
          </cell>
          <cell r="Z1950">
            <v>1.1299999999999999</v>
          </cell>
          <cell r="AA1950">
            <v>1150000</v>
          </cell>
          <cell r="AB1950">
            <v>1.1200000000000001</v>
          </cell>
          <cell r="AC1950">
            <v>1139823.0088495577</v>
          </cell>
          <cell r="AD1950">
            <v>136778.76106194692</v>
          </cell>
          <cell r="AE1950">
            <v>0.12</v>
          </cell>
          <cell r="AF1950">
            <v>44929</v>
          </cell>
          <cell r="AG1950" t="str">
            <v>DDP ZS</v>
          </cell>
          <cell r="AH1950"/>
          <cell r="AI1950"/>
          <cell r="AJ1950"/>
          <cell r="AK1950">
            <v>0.3</v>
          </cell>
          <cell r="AL1950">
            <v>345000</v>
          </cell>
          <cell r="AM1950"/>
          <cell r="AN1950" t="str">
            <v>No</v>
          </cell>
          <cell r="AO1950">
            <v>0.7</v>
          </cell>
          <cell r="AP1950">
            <v>805000</v>
          </cell>
          <cell r="AQ1950"/>
          <cell r="AR1950"/>
          <cell r="AS1950">
            <v>0</v>
          </cell>
          <cell r="AT1950">
            <v>0</v>
          </cell>
          <cell r="AU1950"/>
          <cell r="AV1950"/>
          <cell r="AW1950"/>
          <cell r="AX1950" t="str">
            <v>Cancel</v>
          </cell>
          <cell r="AY1950"/>
          <cell r="AZ1950"/>
          <cell r="BA1950" t="str">
            <v>Cancel</v>
          </cell>
          <cell r="BB1950" t="str">
            <v>2023-6-6Ken邮件通知</v>
          </cell>
        </row>
        <row r="1951">
          <cell r="A1951" t="str">
            <v>JAN 23</v>
          </cell>
          <cell r="B1951">
            <v>1801</v>
          </cell>
          <cell r="C1951" t="str">
            <v>C49SZX20230003SQ</v>
          </cell>
          <cell r="D1951" t="str">
            <v>呈承</v>
          </cell>
          <cell r="E1951" t="str">
            <v>YSM40R-4</v>
          </cell>
          <cell r="F1951"/>
          <cell r="G1951"/>
          <cell r="H1951"/>
          <cell r="I1951" t="str">
            <v>L-&gt;R</v>
          </cell>
          <cell r="J1951" t="str">
            <v>No</v>
          </cell>
          <cell r="K1951">
            <v>1</v>
          </cell>
          <cell r="L1951"/>
          <cell r="M1951"/>
          <cell r="N1951"/>
          <cell r="O1951"/>
          <cell r="P1951"/>
          <cell r="Q1951"/>
          <cell r="R1951" t="str">
            <v>Yes</v>
          </cell>
          <cell r="S1951" t="str">
            <v>C49</v>
          </cell>
          <cell r="T1951" t="str">
            <v>SOUTH</v>
          </cell>
          <cell r="U1951" t="str">
            <v>深圳</v>
          </cell>
          <cell r="V1951" t="str">
            <v>SZ 深圳</v>
          </cell>
          <cell r="W1951" t="str">
            <v>SQ</v>
          </cell>
          <cell r="X1951" t="str">
            <v>RMB</v>
          </cell>
          <cell r="Y1951">
            <v>1150000</v>
          </cell>
          <cell r="Z1951">
            <v>1.1299999999999999</v>
          </cell>
          <cell r="AA1951">
            <v>1150000</v>
          </cell>
          <cell r="AB1951">
            <v>1.1200000000000001</v>
          </cell>
          <cell r="AC1951">
            <v>1139823.0088495577</v>
          </cell>
          <cell r="AD1951">
            <v>136778.76106194692</v>
          </cell>
          <cell r="AE1951">
            <v>0.12</v>
          </cell>
          <cell r="AF1951">
            <v>44929</v>
          </cell>
          <cell r="AG1951" t="str">
            <v>DDP ZS</v>
          </cell>
          <cell r="AH1951"/>
          <cell r="AI1951"/>
          <cell r="AJ1951"/>
          <cell r="AK1951">
            <v>0.3</v>
          </cell>
          <cell r="AL1951">
            <v>345000</v>
          </cell>
          <cell r="AM1951"/>
          <cell r="AN1951" t="str">
            <v>No</v>
          </cell>
          <cell r="AO1951">
            <v>0.7</v>
          </cell>
          <cell r="AP1951">
            <v>805000</v>
          </cell>
          <cell r="AQ1951"/>
          <cell r="AR1951"/>
          <cell r="AS1951">
            <v>0</v>
          </cell>
          <cell r="AT1951">
            <v>0</v>
          </cell>
          <cell r="AU1951"/>
          <cell r="AV1951"/>
          <cell r="AW1951"/>
          <cell r="AX1951" t="str">
            <v>Cancel</v>
          </cell>
          <cell r="AY1951"/>
          <cell r="AZ1951"/>
          <cell r="BA1951" t="str">
            <v>Cancel</v>
          </cell>
          <cell r="BB1951" t="str">
            <v>2023-6-6Ken邮件通知</v>
          </cell>
        </row>
        <row r="1952">
          <cell r="A1952" t="str">
            <v>JAN 23</v>
          </cell>
          <cell r="B1952">
            <v>1802</v>
          </cell>
          <cell r="C1952" t="str">
            <v>C49SZX20230003SQ</v>
          </cell>
          <cell r="D1952" t="str">
            <v>呈承</v>
          </cell>
          <cell r="E1952" t="str">
            <v>YSM40R-4</v>
          </cell>
          <cell r="F1952"/>
          <cell r="G1952"/>
          <cell r="H1952"/>
          <cell r="I1952" t="str">
            <v>L-&gt;R</v>
          </cell>
          <cell r="J1952" t="str">
            <v>No</v>
          </cell>
          <cell r="K1952">
            <v>1</v>
          </cell>
          <cell r="L1952"/>
          <cell r="M1952"/>
          <cell r="N1952"/>
          <cell r="O1952"/>
          <cell r="P1952"/>
          <cell r="Q1952"/>
          <cell r="R1952" t="str">
            <v>Yes</v>
          </cell>
          <cell r="S1952" t="str">
            <v>C49</v>
          </cell>
          <cell r="T1952" t="str">
            <v>SOUTH</v>
          </cell>
          <cell r="U1952" t="str">
            <v>深圳</v>
          </cell>
          <cell r="V1952" t="str">
            <v>SZ 深圳</v>
          </cell>
          <cell r="W1952" t="str">
            <v>SQ</v>
          </cell>
          <cell r="X1952" t="str">
            <v>RMB</v>
          </cell>
          <cell r="Y1952">
            <v>1150000</v>
          </cell>
          <cell r="Z1952">
            <v>1.1299999999999999</v>
          </cell>
          <cell r="AA1952">
            <v>1150000</v>
          </cell>
          <cell r="AB1952">
            <v>1.1200000000000001</v>
          </cell>
          <cell r="AC1952">
            <v>1139823.0088495577</v>
          </cell>
          <cell r="AD1952">
            <v>136778.76106194692</v>
          </cell>
          <cell r="AE1952">
            <v>0.12</v>
          </cell>
          <cell r="AF1952">
            <v>44929</v>
          </cell>
          <cell r="AG1952" t="str">
            <v>DDP ZS</v>
          </cell>
          <cell r="AH1952"/>
          <cell r="AI1952"/>
          <cell r="AJ1952"/>
          <cell r="AK1952">
            <v>0.3</v>
          </cell>
          <cell r="AL1952">
            <v>345000</v>
          </cell>
          <cell r="AM1952"/>
          <cell r="AN1952" t="str">
            <v>No</v>
          </cell>
          <cell r="AO1952">
            <v>0.7</v>
          </cell>
          <cell r="AP1952">
            <v>805000</v>
          </cell>
          <cell r="AQ1952"/>
          <cell r="AR1952"/>
          <cell r="AS1952">
            <v>0</v>
          </cell>
          <cell r="AT1952">
            <v>0</v>
          </cell>
          <cell r="AU1952"/>
          <cell r="AV1952"/>
          <cell r="AW1952"/>
          <cell r="AX1952" t="str">
            <v>Cancel</v>
          </cell>
          <cell r="AY1952"/>
          <cell r="AZ1952"/>
          <cell r="BA1952" t="str">
            <v>Cancel</v>
          </cell>
          <cell r="BB1952" t="str">
            <v>2023-6-6Ken邮件通知</v>
          </cell>
        </row>
        <row r="1953">
          <cell r="A1953" t="str">
            <v>JAN 23</v>
          </cell>
          <cell r="B1953">
            <v>1803</v>
          </cell>
          <cell r="C1953" t="str">
            <v>C49SZX20230003SQ</v>
          </cell>
          <cell r="D1953" t="str">
            <v>呈承</v>
          </cell>
          <cell r="E1953" t="str">
            <v>YSM40R-4</v>
          </cell>
          <cell r="F1953"/>
          <cell r="G1953"/>
          <cell r="H1953"/>
          <cell r="I1953" t="str">
            <v>L-&gt;R</v>
          </cell>
          <cell r="J1953" t="str">
            <v>No</v>
          </cell>
          <cell r="K1953">
            <v>1</v>
          </cell>
          <cell r="L1953"/>
          <cell r="M1953"/>
          <cell r="N1953"/>
          <cell r="O1953"/>
          <cell r="P1953"/>
          <cell r="Q1953"/>
          <cell r="R1953" t="str">
            <v>Yes</v>
          </cell>
          <cell r="S1953" t="str">
            <v>C49</v>
          </cell>
          <cell r="T1953" t="str">
            <v>SOUTH</v>
          </cell>
          <cell r="U1953" t="str">
            <v>深圳</v>
          </cell>
          <cell r="V1953" t="str">
            <v>SZ 深圳</v>
          </cell>
          <cell r="W1953" t="str">
            <v>SQ</v>
          </cell>
          <cell r="X1953" t="str">
            <v>RMB</v>
          </cell>
          <cell r="Y1953">
            <v>1150000</v>
          </cell>
          <cell r="Z1953">
            <v>1.1299999999999999</v>
          </cell>
          <cell r="AA1953">
            <v>1150000</v>
          </cell>
          <cell r="AB1953">
            <v>1.1200000000000001</v>
          </cell>
          <cell r="AC1953">
            <v>1139823.0088495577</v>
          </cell>
          <cell r="AD1953">
            <v>136778.76106194692</v>
          </cell>
          <cell r="AE1953">
            <v>0.12</v>
          </cell>
          <cell r="AF1953">
            <v>44929</v>
          </cell>
          <cell r="AG1953" t="str">
            <v>DDP ZS</v>
          </cell>
          <cell r="AH1953"/>
          <cell r="AI1953"/>
          <cell r="AJ1953"/>
          <cell r="AK1953">
            <v>0.3</v>
          </cell>
          <cell r="AL1953">
            <v>345000</v>
          </cell>
          <cell r="AM1953"/>
          <cell r="AN1953" t="str">
            <v>No</v>
          </cell>
          <cell r="AO1953">
            <v>0.7</v>
          </cell>
          <cell r="AP1953">
            <v>805000</v>
          </cell>
          <cell r="AQ1953"/>
          <cell r="AR1953"/>
          <cell r="AS1953">
            <v>0</v>
          </cell>
          <cell r="AT1953">
            <v>0</v>
          </cell>
          <cell r="AU1953"/>
          <cell r="AV1953"/>
          <cell r="AW1953"/>
          <cell r="AX1953" t="str">
            <v>Cancel</v>
          </cell>
          <cell r="AY1953"/>
          <cell r="AZ1953"/>
          <cell r="BA1953" t="str">
            <v>Cancel</v>
          </cell>
          <cell r="BB1953" t="str">
            <v>2023-6-6Ken邮件通知</v>
          </cell>
        </row>
        <row r="1954">
          <cell r="A1954" t="str">
            <v>JAN 23</v>
          </cell>
          <cell r="B1954">
            <v>1804</v>
          </cell>
          <cell r="C1954" t="str">
            <v>C49SZX20230003SQ</v>
          </cell>
          <cell r="D1954" t="str">
            <v>呈承</v>
          </cell>
          <cell r="E1954" t="str">
            <v>YSM20WR-2</v>
          </cell>
          <cell r="F1954"/>
          <cell r="G1954"/>
          <cell r="H1954"/>
          <cell r="I1954" t="str">
            <v>L-&gt;R</v>
          </cell>
          <cell r="J1954" t="str">
            <v>MVC F&amp;R</v>
          </cell>
          <cell r="K1954">
            <v>1</v>
          </cell>
          <cell r="L1954"/>
          <cell r="M1954"/>
          <cell r="N1954"/>
          <cell r="O1954"/>
          <cell r="P1954"/>
          <cell r="Q1954"/>
          <cell r="R1954" t="str">
            <v>Yes</v>
          </cell>
          <cell r="S1954" t="str">
            <v>C49</v>
          </cell>
          <cell r="T1954" t="str">
            <v>SOUTH</v>
          </cell>
          <cell r="U1954" t="str">
            <v>深圳</v>
          </cell>
          <cell r="V1954" t="str">
            <v>SZ 深圳</v>
          </cell>
          <cell r="W1954" t="str">
            <v>SQ</v>
          </cell>
          <cell r="X1954" t="str">
            <v>RMB</v>
          </cell>
          <cell r="Y1954">
            <v>1050000</v>
          </cell>
          <cell r="Z1954">
            <v>1.1299999999999999</v>
          </cell>
          <cell r="AA1954">
            <v>1050000</v>
          </cell>
          <cell r="AB1954">
            <v>1.1200000000000001</v>
          </cell>
          <cell r="AC1954">
            <v>1040707.9646017702</v>
          </cell>
          <cell r="AD1954">
            <v>124884.95575221241</v>
          </cell>
          <cell r="AE1954">
            <v>0.12</v>
          </cell>
          <cell r="AF1954">
            <v>44929</v>
          </cell>
          <cell r="AG1954" t="str">
            <v>DDP ZS</v>
          </cell>
          <cell r="AH1954"/>
          <cell r="AI1954"/>
          <cell r="AJ1954"/>
          <cell r="AK1954">
            <v>0.3</v>
          </cell>
          <cell r="AL1954">
            <v>315000</v>
          </cell>
          <cell r="AM1954"/>
          <cell r="AN1954" t="str">
            <v>No</v>
          </cell>
          <cell r="AO1954">
            <v>0.7</v>
          </cell>
          <cell r="AP1954">
            <v>735000</v>
          </cell>
          <cell r="AQ1954"/>
          <cell r="AR1954"/>
          <cell r="AS1954">
            <v>0</v>
          </cell>
          <cell r="AT1954">
            <v>0</v>
          </cell>
          <cell r="AU1954"/>
          <cell r="AV1954"/>
          <cell r="AW1954"/>
          <cell r="AX1954" t="str">
            <v>Cancel</v>
          </cell>
          <cell r="AY1954"/>
          <cell r="AZ1954"/>
          <cell r="BA1954" t="str">
            <v>Cancel</v>
          </cell>
          <cell r="BB1954" t="str">
            <v>2023-6-6Ken邮件通知</v>
          </cell>
        </row>
        <row r="1955">
          <cell r="A1955" t="str">
            <v>JAN 23</v>
          </cell>
          <cell r="B1955">
            <v>1805</v>
          </cell>
          <cell r="C1955" t="str">
            <v>C49SZX20230003SQ</v>
          </cell>
          <cell r="D1955" t="str">
            <v>呈承</v>
          </cell>
          <cell r="E1955" t="str">
            <v>YSM20WR-2</v>
          </cell>
          <cell r="F1955"/>
          <cell r="G1955"/>
          <cell r="H1955"/>
          <cell r="I1955" t="str">
            <v>L-&gt;R</v>
          </cell>
          <cell r="J1955" t="str">
            <v>MVC F&amp;R</v>
          </cell>
          <cell r="K1955">
            <v>1</v>
          </cell>
          <cell r="L1955"/>
          <cell r="M1955"/>
          <cell r="N1955"/>
          <cell r="O1955"/>
          <cell r="P1955"/>
          <cell r="Q1955"/>
          <cell r="R1955" t="str">
            <v>Yes</v>
          </cell>
          <cell r="S1955" t="str">
            <v>C49</v>
          </cell>
          <cell r="T1955" t="str">
            <v>SOUTH</v>
          </cell>
          <cell r="U1955" t="str">
            <v>深圳</v>
          </cell>
          <cell r="V1955" t="str">
            <v>SZ 深圳</v>
          </cell>
          <cell r="W1955" t="str">
            <v>SQ</v>
          </cell>
          <cell r="X1955" t="str">
            <v>RMB</v>
          </cell>
          <cell r="Y1955">
            <v>1050000</v>
          </cell>
          <cell r="Z1955">
            <v>1.1299999999999999</v>
          </cell>
          <cell r="AA1955">
            <v>1050000</v>
          </cell>
          <cell r="AB1955">
            <v>1.1200000000000001</v>
          </cell>
          <cell r="AC1955">
            <v>1040707.9646017702</v>
          </cell>
          <cell r="AD1955">
            <v>124884.95575221241</v>
          </cell>
          <cell r="AE1955">
            <v>0.12</v>
          </cell>
          <cell r="AF1955">
            <v>44929</v>
          </cell>
          <cell r="AG1955" t="str">
            <v>DDP ZS</v>
          </cell>
          <cell r="AH1955"/>
          <cell r="AI1955"/>
          <cell r="AJ1955"/>
          <cell r="AK1955">
            <v>0.3</v>
          </cell>
          <cell r="AL1955">
            <v>315000</v>
          </cell>
          <cell r="AM1955"/>
          <cell r="AN1955" t="str">
            <v>No</v>
          </cell>
          <cell r="AO1955">
            <v>0.7</v>
          </cell>
          <cell r="AP1955">
            <v>735000</v>
          </cell>
          <cell r="AQ1955"/>
          <cell r="AR1955"/>
          <cell r="AS1955">
            <v>0</v>
          </cell>
          <cell r="AT1955">
            <v>0</v>
          </cell>
          <cell r="AU1955"/>
          <cell r="AV1955"/>
          <cell r="AW1955"/>
          <cell r="AX1955" t="str">
            <v>Cancel</v>
          </cell>
          <cell r="AY1955"/>
          <cell r="AZ1955"/>
          <cell r="BA1955" t="str">
            <v>Cancel</v>
          </cell>
          <cell r="BB1955" t="str">
            <v>2023-6-6Ken邮件通知</v>
          </cell>
        </row>
        <row r="1956">
          <cell r="A1956" t="str">
            <v>JAN 23</v>
          </cell>
          <cell r="B1956">
            <v>1806</v>
          </cell>
          <cell r="C1956" t="str">
            <v>C49SZX20230003SQ</v>
          </cell>
          <cell r="D1956" t="str">
            <v>呈承</v>
          </cell>
          <cell r="E1956" t="str">
            <v>YSM20WR-2</v>
          </cell>
          <cell r="F1956"/>
          <cell r="G1956"/>
          <cell r="H1956"/>
          <cell r="I1956" t="str">
            <v>L-&gt;R</v>
          </cell>
          <cell r="J1956" t="str">
            <v>cATS10+MVC(F&amp;R)+Feeder Carriage</v>
          </cell>
          <cell r="K1956">
            <v>1</v>
          </cell>
          <cell r="L1956"/>
          <cell r="M1956"/>
          <cell r="N1956"/>
          <cell r="O1956"/>
          <cell r="P1956"/>
          <cell r="Q1956"/>
          <cell r="R1956" t="str">
            <v>Yes</v>
          </cell>
          <cell r="S1956" t="str">
            <v>C49</v>
          </cell>
          <cell r="T1956" t="str">
            <v>SOUTH</v>
          </cell>
          <cell r="U1956" t="str">
            <v>深圳</v>
          </cell>
          <cell r="V1956" t="str">
            <v>SZ 深圳</v>
          </cell>
          <cell r="W1956" t="str">
            <v>SQ</v>
          </cell>
          <cell r="X1956" t="str">
            <v>RMB</v>
          </cell>
          <cell r="Y1956">
            <v>1050000</v>
          </cell>
          <cell r="Z1956">
            <v>1.1299999999999999</v>
          </cell>
          <cell r="AA1956">
            <v>1050000</v>
          </cell>
          <cell r="AB1956">
            <v>1.1200000000000001</v>
          </cell>
          <cell r="AC1956">
            <v>1040707.9646017702</v>
          </cell>
          <cell r="AD1956">
            <v>124884.95575221241</v>
          </cell>
          <cell r="AE1956">
            <v>0.12</v>
          </cell>
          <cell r="AF1956">
            <v>44929</v>
          </cell>
          <cell r="AG1956" t="str">
            <v>DDP ZS</v>
          </cell>
          <cell r="AH1956"/>
          <cell r="AI1956"/>
          <cell r="AJ1956"/>
          <cell r="AK1956">
            <v>0.3</v>
          </cell>
          <cell r="AL1956">
            <v>315000</v>
          </cell>
          <cell r="AM1956"/>
          <cell r="AN1956" t="str">
            <v>No</v>
          </cell>
          <cell r="AO1956">
            <v>0.7</v>
          </cell>
          <cell r="AP1956">
            <v>735000</v>
          </cell>
          <cell r="AQ1956"/>
          <cell r="AR1956"/>
          <cell r="AS1956">
            <v>0</v>
          </cell>
          <cell r="AT1956">
            <v>0</v>
          </cell>
          <cell r="AU1956"/>
          <cell r="AV1956"/>
          <cell r="AW1956"/>
          <cell r="AX1956" t="str">
            <v>Cancel</v>
          </cell>
          <cell r="AY1956"/>
          <cell r="AZ1956"/>
          <cell r="BA1956" t="str">
            <v>Cancel</v>
          </cell>
          <cell r="BB1956" t="str">
            <v>2023-6-6Ken邮件通知</v>
          </cell>
        </row>
        <row r="1957">
          <cell r="A1957" t="str">
            <v>JAN 23</v>
          </cell>
          <cell r="B1957">
            <v>1807</v>
          </cell>
          <cell r="C1957" t="str">
            <v>C49SZX20230003SQ</v>
          </cell>
          <cell r="D1957" t="str">
            <v>呈承</v>
          </cell>
          <cell r="E1957" t="str">
            <v>YSM20R-2</v>
          </cell>
          <cell r="F1957"/>
          <cell r="G1957"/>
          <cell r="H1957"/>
          <cell r="I1957" t="str">
            <v>L-&gt;R</v>
          </cell>
          <cell r="J1957" t="str">
            <v>No</v>
          </cell>
          <cell r="K1957">
            <v>1</v>
          </cell>
          <cell r="L1957"/>
          <cell r="M1957"/>
          <cell r="N1957"/>
          <cell r="O1957"/>
          <cell r="P1957"/>
          <cell r="Q1957"/>
          <cell r="R1957" t="str">
            <v>Yes</v>
          </cell>
          <cell r="S1957" t="str">
            <v>C49</v>
          </cell>
          <cell r="T1957" t="str">
            <v>SOUTH</v>
          </cell>
          <cell r="U1957" t="str">
            <v>深圳</v>
          </cell>
          <cell r="V1957" t="str">
            <v>SZ 深圳</v>
          </cell>
          <cell r="W1957" t="str">
            <v>SQ</v>
          </cell>
          <cell r="X1957" t="str">
            <v>RMB</v>
          </cell>
          <cell r="Y1957">
            <v>900000</v>
          </cell>
          <cell r="Z1957">
            <v>1.1299999999999999</v>
          </cell>
          <cell r="AA1957">
            <v>900000</v>
          </cell>
          <cell r="AB1957">
            <v>1.1200000000000001</v>
          </cell>
          <cell r="AC1957">
            <v>892035.39823008864</v>
          </cell>
          <cell r="AD1957">
            <v>107044.24778761063</v>
          </cell>
          <cell r="AE1957">
            <v>0.12</v>
          </cell>
          <cell r="AF1957">
            <v>44929</v>
          </cell>
          <cell r="AG1957" t="str">
            <v>DDP ZS</v>
          </cell>
          <cell r="AH1957"/>
          <cell r="AI1957"/>
          <cell r="AJ1957"/>
          <cell r="AK1957">
            <v>0.3</v>
          </cell>
          <cell r="AL1957">
            <v>270000</v>
          </cell>
          <cell r="AM1957"/>
          <cell r="AN1957" t="str">
            <v>No</v>
          </cell>
          <cell r="AO1957">
            <v>0.7</v>
          </cell>
          <cell r="AP1957">
            <v>630000</v>
          </cell>
          <cell r="AQ1957"/>
          <cell r="AR1957"/>
          <cell r="AS1957">
            <v>0</v>
          </cell>
          <cell r="AT1957">
            <v>0</v>
          </cell>
          <cell r="AU1957"/>
          <cell r="AV1957"/>
          <cell r="AW1957"/>
          <cell r="AX1957" t="str">
            <v>Cancel</v>
          </cell>
          <cell r="AY1957"/>
          <cell r="AZ1957"/>
          <cell r="BA1957" t="str">
            <v>Cancel</v>
          </cell>
          <cell r="BB1957" t="str">
            <v>2023-6-6Ken邮件通知</v>
          </cell>
        </row>
        <row r="1958">
          <cell r="A1958" t="str">
            <v>JAN 23</v>
          </cell>
          <cell r="B1958">
            <v>1808</v>
          </cell>
          <cell r="C1958" t="str">
            <v>C49SZX20230003SQ</v>
          </cell>
          <cell r="D1958" t="str">
            <v>呈承</v>
          </cell>
          <cell r="E1958" t="str">
            <v>YSM20R-2</v>
          </cell>
          <cell r="F1958"/>
          <cell r="G1958"/>
          <cell r="H1958"/>
          <cell r="I1958" t="str">
            <v>L-&gt;R</v>
          </cell>
          <cell r="J1958" t="str">
            <v>No</v>
          </cell>
          <cell r="K1958">
            <v>1</v>
          </cell>
          <cell r="L1958"/>
          <cell r="M1958"/>
          <cell r="N1958"/>
          <cell r="O1958"/>
          <cell r="P1958"/>
          <cell r="Q1958"/>
          <cell r="R1958" t="str">
            <v>Yes</v>
          </cell>
          <cell r="S1958" t="str">
            <v>C49</v>
          </cell>
          <cell r="T1958" t="str">
            <v>SOUTH</v>
          </cell>
          <cell r="U1958" t="str">
            <v>深圳</v>
          </cell>
          <cell r="V1958" t="str">
            <v>SZ 深圳</v>
          </cell>
          <cell r="W1958" t="str">
            <v>SQ</v>
          </cell>
          <cell r="X1958" t="str">
            <v>RMB</v>
          </cell>
          <cell r="Y1958">
            <v>900000</v>
          </cell>
          <cell r="Z1958">
            <v>1.1299999999999999</v>
          </cell>
          <cell r="AA1958">
            <v>900000</v>
          </cell>
          <cell r="AB1958">
            <v>1.1200000000000001</v>
          </cell>
          <cell r="AC1958">
            <v>892035.39823008864</v>
          </cell>
          <cell r="AD1958">
            <v>107044.24778761063</v>
          </cell>
          <cell r="AE1958">
            <v>0.12</v>
          </cell>
          <cell r="AF1958">
            <v>44929</v>
          </cell>
          <cell r="AG1958" t="str">
            <v>DDP ZS</v>
          </cell>
          <cell r="AH1958"/>
          <cell r="AI1958"/>
          <cell r="AJ1958"/>
          <cell r="AK1958">
            <v>0.3</v>
          </cell>
          <cell r="AL1958">
            <v>270000</v>
          </cell>
          <cell r="AM1958"/>
          <cell r="AN1958" t="str">
            <v>No</v>
          </cell>
          <cell r="AO1958">
            <v>0.7</v>
          </cell>
          <cell r="AP1958">
            <v>630000</v>
          </cell>
          <cell r="AQ1958"/>
          <cell r="AR1958"/>
          <cell r="AS1958">
            <v>0</v>
          </cell>
          <cell r="AT1958">
            <v>0</v>
          </cell>
          <cell r="AU1958"/>
          <cell r="AV1958"/>
          <cell r="AW1958"/>
          <cell r="AX1958" t="str">
            <v>Cancel</v>
          </cell>
          <cell r="AY1958"/>
          <cell r="AZ1958"/>
          <cell r="BA1958" t="str">
            <v>Cancel</v>
          </cell>
          <cell r="BB1958" t="str">
            <v>2023-6-6Ken邮件通知</v>
          </cell>
        </row>
        <row r="1959">
          <cell r="A1959" t="str">
            <v>JAN 23</v>
          </cell>
          <cell r="B1959">
            <v>1809</v>
          </cell>
          <cell r="C1959" t="str">
            <v>C49SZX20230003SQ</v>
          </cell>
          <cell r="D1959" t="str">
            <v>呈承</v>
          </cell>
          <cell r="E1959" t="str">
            <v>YSM10</v>
          </cell>
          <cell r="F1959"/>
          <cell r="G1959"/>
          <cell r="H1959"/>
          <cell r="I1959" t="str">
            <v>L-&gt;R</v>
          </cell>
          <cell r="J1959" t="str">
            <v>MVC</v>
          </cell>
          <cell r="K1959">
            <v>1</v>
          </cell>
          <cell r="L1959"/>
          <cell r="M1959"/>
          <cell r="N1959"/>
          <cell r="O1959"/>
          <cell r="P1959"/>
          <cell r="Q1959"/>
          <cell r="R1959" t="str">
            <v>Yes</v>
          </cell>
          <cell r="S1959" t="str">
            <v>C49</v>
          </cell>
          <cell r="T1959" t="str">
            <v>SOUTH</v>
          </cell>
          <cell r="U1959" t="str">
            <v>深圳</v>
          </cell>
          <cell r="V1959" t="str">
            <v>SZ 深圳</v>
          </cell>
          <cell r="W1959" t="str">
            <v>SQ</v>
          </cell>
          <cell r="X1959" t="str">
            <v>RMB</v>
          </cell>
          <cell r="Y1959">
            <v>600000</v>
          </cell>
          <cell r="Z1959">
            <v>1.1299999999999999</v>
          </cell>
          <cell r="AA1959">
            <v>600000</v>
          </cell>
          <cell r="AB1959">
            <v>1.1200000000000001</v>
          </cell>
          <cell r="AC1959">
            <v>594690.26548672584</v>
          </cell>
          <cell r="AD1959">
            <v>71362.831858407095</v>
          </cell>
          <cell r="AE1959">
            <v>0.12</v>
          </cell>
          <cell r="AF1959">
            <v>44929</v>
          </cell>
          <cell r="AG1959" t="str">
            <v>DDP ZS</v>
          </cell>
          <cell r="AH1959"/>
          <cell r="AI1959"/>
          <cell r="AJ1959"/>
          <cell r="AK1959">
            <v>0.3</v>
          </cell>
          <cell r="AL1959">
            <v>180000</v>
          </cell>
          <cell r="AM1959"/>
          <cell r="AN1959" t="str">
            <v>No</v>
          </cell>
          <cell r="AO1959">
            <v>0.7</v>
          </cell>
          <cell r="AP1959">
            <v>420000</v>
          </cell>
          <cell r="AQ1959"/>
          <cell r="AR1959"/>
          <cell r="AS1959">
            <v>0</v>
          </cell>
          <cell r="AT1959">
            <v>0</v>
          </cell>
          <cell r="AU1959"/>
          <cell r="AV1959"/>
          <cell r="AW1959"/>
          <cell r="AX1959" t="str">
            <v>Cancel</v>
          </cell>
          <cell r="AY1959"/>
          <cell r="AZ1959"/>
          <cell r="BA1959" t="str">
            <v>Cancel</v>
          </cell>
          <cell r="BB1959" t="str">
            <v>2023-6-6Ken邮件通知</v>
          </cell>
        </row>
        <row r="1960">
          <cell r="A1960" t="str">
            <v>JAN 23</v>
          </cell>
          <cell r="B1960">
            <v>1810</v>
          </cell>
          <cell r="C1960" t="str">
            <v>C49SZX20230003SQ</v>
          </cell>
          <cell r="D1960" t="str">
            <v>呈承</v>
          </cell>
          <cell r="E1960" t="str">
            <v>YSM10</v>
          </cell>
          <cell r="F1960"/>
          <cell r="G1960"/>
          <cell r="H1960"/>
          <cell r="I1960" t="str">
            <v>L-&gt;R</v>
          </cell>
          <cell r="J1960" t="str">
            <v>MVC</v>
          </cell>
          <cell r="K1960">
            <v>1</v>
          </cell>
          <cell r="L1960"/>
          <cell r="M1960"/>
          <cell r="N1960"/>
          <cell r="O1960"/>
          <cell r="P1960"/>
          <cell r="Q1960"/>
          <cell r="R1960" t="str">
            <v>Yes</v>
          </cell>
          <cell r="S1960" t="str">
            <v>C49</v>
          </cell>
          <cell r="T1960" t="str">
            <v>SOUTH</v>
          </cell>
          <cell r="U1960" t="str">
            <v>深圳</v>
          </cell>
          <cell r="V1960" t="str">
            <v>SZ 深圳</v>
          </cell>
          <cell r="W1960" t="str">
            <v>SQ</v>
          </cell>
          <cell r="X1960" t="str">
            <v>RMB</v>
          </cell>
          <cell r="Y1960">
            <v>600000</v>
          </cell>
          <cell r="Z1960">
            <v>1.1299999999999999</v>
          </cell>
          <cell r="AA1960">
            <v>600000</v>
          </cell>
          <cell r="AB1960">
            <v>1.1200000000000001</v>
          </cell>
          <cell r="AC1960">
            <v>594690.26548672584</v>
          </cell>
          <cell r="AD1960">
            <v>71362.831858407095</v>
          </cell>
          <cell r="AE1960">
            <v>0.12</v>
          </cell>
          <cell r="AF1960">
            <v>44929</v>
          </cell>
          <cell r="AG1960" t="str">
            <v>DDP ZS</v>
          </cell>
          <cell r="AH1960"/>
          <cell r="AI1960"/>
          <cell r="AJ1960"/>
          <cell r="AK1960">
            <v>0.3</v>
          </cell>
          <cell r="AL1960">
            <v>180000</v>
          </cell>
          <cell r="AM1960"/>
          <cell r="AN1960" t="str">
            <v>No</v>
          </cell>
          <cell r="AO1960">
            <v>0.7</v>
          </cell>
          <cell r="AP1960">
            <v>420000</v>
          </cell>
          <cell r="AQ1960"/>
          <cell r="AR1960"/>
          <cell r="AS1960">
            <v>0</v>
          </cell>
          <cell r="AT1960">
            <v>0</v>
          </cell>
          <cell r="AU1960"/>
          <cell r="AV1960"/>
          <cell r="AW1960"/>
          <cell r="AX1960" t="str">
            <v>Cancel</v>
          </cell>
          <cell r="AY1960"/>
          <cell r="AZ1960"/>
          <cell r="BA1960" t="str">
            <v>Cancel</v>
          </cell>
          <cell r="BB1960" t="str">
            <v>2023-6-6Ken邮件通知</v>
          </cell>
        </row>
        <row r="1961">
          <cell r="A1961" t="str">
            <v>JAN 23</v>
          </cell>
          <cell r="B1961">
            <v>1811</v>
          </cell>
          <cell r="C1961" t="str">
            <v>C49SZX20230001SX</v>
          </cell>
          <cell r="D1961" t="str">
            <v>恒磊</v>
          </cell>
          <cell r="E1961" t="str">
            <v>YSM10</v>
          </cell>
          <cell r="F1961"/>
          <cell r="H1961"/>
          <cell r="I1961" t="str">
            <v>L-&gt;R</v>
          </cell>
          <cell r="J1961" t="str">
            <v>MVC</v>
          </cell>
          <cell r="K1961">
            <v>1</v>
          </cell>
          <cell r="L1961"/>
          <cell r="N1961"/>
          <cell r="O1961"/>
          <cell r="P1961"/>
          <cell r="Q1961"/>
          <cell r="R1961" t="str">
            <v>No</v>
          </cell>
          <cell r="S1961" t="str">
            <v>C49</v>
          </cell>
          <cell r="T1961" t="str">
            <v>SOUTH</v>
          </cell>
          <cell r="U1961" t="str">
            <v>深圳</v>
          </cell>
          <cell r="V1961" t="str">
            <v>SZ 深圳</v>
          </cell>
          <cell r="W1961" t="str">
            <v>SX</v>
          </cell>
          <cell r="X1961" t="str">
            <v>RMB</v>
          </cell>
          <cell r="Y1961">
            <v>550000</v>
          </cell>
          <cell r="Z1961">
            <v>1.1299999999999999</v>
          </cell>
          <cell r="AA1961">
            <v>550000</v>
          </cell>
          <cell r="AB1961">
            <v>1.1200000000000001</v>
          </cell>
          <cell r="AC1961">
            <v>545132.743362832</v>
          </cell>
          <cell r="AD1961">
            <v>65415.929203539839</v>
          </cell>
          <cell r="AE1961">
            <v>0.12</v>
          </cell>
          <cell r="AF1961">
            <v>44931</v>
          </cell>
          <cell r="AG1961" t="str">
            <v>DDP SZ</v>
          </cell>
          <cell r="AI1961" t="str">
            <v>RMB50,000</v>
          </cell>
          <cell r="AJ1961">
            <v>44967</v>
          </cell>
          <cell r="AK1961">
            <v>0.1</v>
          </cell>
          <cell r="AL1961">
            <v>55000</v>
          </cell>
          <cell r="AM1961">
            <v>44967</v>
          </cell>
          <cell r="AN1961" t="str">
            <v>Yes</v>
          </cell>
          <cell r="AO1961">
            <v>0.9</v>
          </cell>
          <cell r="AP1961">
            <v>495000</v>
          </cell>
          <cell r="AQ1961"/>
          <cell r="AR1961"/>
          <cell r="AS1961">
            <v>0</v>
          </cell>
          <cell r="AT1961">
            <v>0</v>
          </cell>
          <cell r="AV1961"/>
          <cell r="AX1961" t="str">
            <v>Cancel</v>
          </cell>
          <cell r="AY1961"/>
          <cell r="AZ1961"/>
          <cell r="BA1961" t="str">
            <v>Cancel</v>
          </cell>
          <cell r="BB1961" t="str">
            <v>2023-12-13 Ken邮件通知Fay</v>
          </cell>
        </row>
        <row r="1962">
          <cell r="A1962" t="str">
            <v>JAN 23</v>
          </cell>
          <cell r="B1962">
            <v>1812</v>
          </cell>
          <cell r="C1962" t="str">
            <v>C49SZX20230001SX</v>
          </cell>
          <cell r="D1962" t="str">
            <v>恒磊</v>
          </cell>
          <cell r="E1962" t="str">
            <v>YSM20R-2</v>
          </cell>
          <cell r="F1962"/>
          <cell r="H1962"/>
          <cell r="I1962" t="str">
            <v>L-&gt;R</v>
          </cell>
          <cell r="J1962" t="str">
            <v>No</v>
          </cell>
          <cell r="K1962">
            <v>1</v>
          </cell>
          <cell r="L1962"/>
          <cell r="N1962"/>
          <cell r="O1962"/>
          <cell r="P1962"/>
          <cell r="Q1962"/>
          <cell r="R1962" t="str">
            <v>No</v>
          </cell>
          <cell r="S1962" t="str">
            <v>C49</v>
          </cell>
          <cell r="T1962" t="str">
            <v>SOUTH</v>
          </cell>
          <cell r="U1962" t="str">
            <v>深圳</v>
          </cell>
          <cell r="V1962" t="str">
            <v>SZ 深圳</v>
          </cell>
          <cell r="W1962" t="str">
            <v>SX</v>
          </cell>
          <cell r="X1962" t="str">
            <v>RMB</v>
          </cell>
          <cell r="Y1962">
            <v>1000000</v>
          </cell>
          <cell r="Z1962">
            <v>1.1299999999999999</v>
          </cell>
          <cell r="AA1962">
            <v>1000000</v>
          </cell>
          <cell r="AB1962">
            <v>1.1200000000000001</v>
          </cell>
          <cell r="AC1962">
            <v>991150.44247787632</v>
          </cell>
          <cell r="AD1962">
            <v>118938.05309734515</v>
          </cell>
          <cell r="AE1962">
            <v>0.12</v>
          </cell>
          <cell r="AF1962">
            <v>44931</v>
          </cell>
          <cell r="AG1962" t="str">
            <v>DDP SZ</v>
          </cell>
          <cell r="AI1962"/>
          <cell r="AJ1962">
            <v>44967</v>
          </cell>
          <cell r="AK1962">
            <v>0.1</v>
          </cell>
          <cell r="AL1962">
            <v>100000</v>
          </cell>
          <cell r="AM1962">
            <v>44967</v>
          </cell>
          <cell r="AN1962" t="str">
            <v>Yes</v>
          </cell>
          <cell r="AO1962">
            <v>0.9</v>
          </cell>
          <cell r="AP1962">
            <v>900000</v>
          </cell>
          <cell r="AQ1962"/>
          <cell r="AR1962"/>
          <cell r="AS1962">
            <v>0</v>
          </cell>
          <cell r="AT1962">
            <v>0</v>
          </cell>
          <cell r="AV1962"/>
          <cell r="AX1962" t="str">
            <v>Cancel</v>
          </cell>
          <cell r="AY1962"/>
          <cell r="AZ1962"/>
          <cell r="BA1962" t="str">
            <v>Cancel</v>
          </cell>
          <cell r="BB1962" t="str">
            <v>2023-12-13 Ken邮件通知Fay</v>
          </cell>
        </row>
        <row r="1963">
          <cell r="A1963" t="str">
            <v>JAN 23</v>
          </cell>
          <cell r="B1963">
            <v>1813</v>
          </cell>
          <cell r="C1963" t="str">
            <v>C49SZX20230009SX</v>
          </cell>
          <cell r="D1963" t="str">
            <v>利速达</v>
          </cell>
          <cell r="E1963" t="str">
            <v>YSM10</v>
          </cell>
          <cell r="I1963" t="str">
            <v>L-&gt;R</v>
          </cell>
          <cell r="J1963" t="str">
            <v>MVC</v>
          </cell>
          <cell r="K1963">
            <v>1</v>
          </cell>
          <cell r="N1963">
            <v>44995</v>
          </cell>
          <cell r="O1963">
            <v>11100588</v>
          </cell>
          <cell r="P1963">
            <v>458000</v>
          </cell>
          <cell r="Q1963">
            <v>44995</v>
          </cell>
          <cell r="R1963" t="str">
            <v>No</v>
          </cell>
          <cell r="S1963" t="str">
            <v>C49</v>
          </cell>
          <cell r="T1963" t="str">
            <v>SOUTH</v>
          </cell>
          <cell r="U1963" t="str">
            <v>深圳</v>
          </cell>
          <cell r="V1963" t="str">
            <v>SZ 深圳</v>
          </cell>
          <cell r="W1963" t="str">
            <v>SX</v>
          </cell>
          <cell r="X1963" t="str">
            <v>RMB</v>
          </cell>
          <cell r="Y1963">
            <v>458000</v>
          </cell>
          <cell r="Z1963">
            <v>1.1299999999999999</v>
          </cell>
          <cell r="AA1963">
            <v>458000</v>
          </cell>
          <cell r="AB1963">
            <v>1.1200000000000001</v>
          </cell>
          <cell r="AC1963">
            <v>453946.90265486739</v>
          </cell>
          <cell r="AD1963">
            <v>54473.628318584088</v>
          </cell>
          <cell r="AE1963">
            <v>0.12</v>
          </cell>
          <cell r="AF1963">
            <v>44937</v>
          </cell>
          <cell r="AG1963" t="str">
            <v>DDP SZ</v>
          </cell>
          <cell r="AK1963">
            <v>0.1</v>
          </cell>
          <cell r="AL1963">
            <v>45800</v>
          </cell>
          <cell r="AM1963">
            <v>44964</v>
          </cell>
          <cell r="AN1963" t="str">
            <v>Yes</v>
          </cell>
          <cell r="AO1963">
            <v>0.9</v>
          </cell>
          <cell r="AP1963">
            <v>412200</v>
          </cell>
          <cell r="AQ1963">
            <v>44992</v>
          </cell>
          <cell r="AR1963">
            <v>44992</v>
          </cell>
          <cell r="AS1963">
            <v>0</v>
          </cell>
          <cell r="AT1963">
            <v>0</v>
          </cell>
          <cell r="AX1963" t="str">
            <v>Yes</v>
          </cell>
          <cell r="AZ1963" t="str">
            <v>Y</v>
          </cell>
          <cell r="BA1963" t="str">
            <v>Yes</v>
          </cell>
        </row>
        <row r="1964">
          <cell r="A1964" t="str">
            <v>JAN 23</v>
          </cell>
          <cell r="B1964">
            <v>1814</v>
          </cell>
          <cell r="C1964" t="str">
            <v>C49SZX20230010SX</v>
          </cell>
          <cell r="D1964" t="str">
            <v>嘉普达</v>
          </cell>
          <cell r="E1964" t="str">
            <v>YSM10</v>
          </cell>
          <cell r="I1964" t="str">
            <v>L-&gt;R</v>
          </cell>
          <cell r="J1964" t="str">
            <v>MVC</v>
          </cell>
          <cell r="K1964">
            <v>1</v>
          </cell>
          <cell r="N1964">
            <v>44938</v>
          </cell>
          <cell r="O1964">
            <v>11100578</v>
          </cell>
          <cell r="P1964">
            <v>600000</v>
          </cell>
          <cell r="Q1964">
            <v>44944</v>
          </cell>
          <cell r="R1964" t="str">
            <v>No</v>
          </cell>
          <cell r="S1964" t="str">
            <v>C49</v>
          </cell>
          <cell r="T1964" t="str">
            <v>SOUTH</v>
          </cell>
          <cell r="U1964" t="str">
            <v>深圳</v>
          </cell>
          <cell r="V1964" t="str">
            <v>SZ 深圳</v>
          </cell>
          <cell r="W1964" t="str">
            <v>SX</v>
          </cell>
          <cell r="X1964" t="str">
            <v>RMB</v>
          </cell>
          <cell r="Y1964">
            <v>600000</v>
          </cell>
          <cell r="Z1964">
            <v>1.1299999999999999</v>
          </cell>
          <cell r="AA1964">
            <v>600000</v>
          </cell>
          <cell r="AB1964">
            <v>1.1200000000000001</v>
          </cell>
          <cell r="AC1964">
            <v>594690.26548672584</v>
          </cell>
          <cell r="AD1964">
            <v>71362.831858407095</v>
          </cell>
          <cell r="AE1964">
            <v>0.12</v>
          </cell>
          <cell r="AF1964">
            <v>44938</v>
          </cell>
          <cell r="AG1964" t="str">
            <v>DDP SZ</v>
          </cell>
          <cell r="AK1964">
            <v>1</v>
          </cell>
          <cell r="AL1964">
            <v>600000</v>
          </cell>
          <cell r="AM1964">
            <v>44938</v>
          </cell>
          <cell r="AN1964" t="str">
            <v>Yes</v>
          </cell>
          <cell r="AO1964">
            <v>0</v>
          </cell>
          <cell r="AP1964">
            <v>0</v>
          </cell>
          <cell r="AS1964">
            <v>0</v>
          </cell>
          <cell r="AT1964">
            <v>0</v>
          </cell>
          <cell r="AX1964" t="str">
            <v>Yes</v>
          </cell>
          <cell r="AZ1964" t="str">
            <v>Y</v>
          </cell>
          <cell r="BA1964" t="str">
            <v>Yes</v>
          </cell>
        </row>
        <row r="1965">
          <cell r="A1965" t="str">
            <v>JAN 23</v>
          </cell>
          <cell r="B1965">
            <v>1815</v>
          </cell>
          <cell r="C1965" t="str">
            <v>C49SZX20230010SX</v>
          </cell>
          <cell r="D1965" t="str">
            <v>嘉普达</v>
          </cell>
          <cell r="E1965" t="str">
            <v>YSM20R-2</v>
          </cell>
          <cell r="I1965" t="str">
            <v>L-&gt;R</v>
          </cell>
          <cell r="J1965" t="str">
            <v>No</v>
          </cell>
          <cell r="K1965">
            <v>1</v>
          </cell>
          <cell r="N1965">
            <v>44938</v>
          </cell>
          <cell r="O1965">
            <v>11100578</v>
          </cell>
          <cell r="P1965">
            <v>800000</v>
          </cell>
          <cell r="Q1965">
            <v>44944</v>
          </cell>
          <cell r="R1965" t="str">
            <v>No</v>
          </cell>
          <cell r="S1965" t="str">
            <v>C49</v>
          </cell>
          <cell r="T1965" t="str">
            <v>SOUTH</v>
          </cell>
          <cell r="U1965" t="str">
            <v>深圳</v>
          </cell>
          <cell r="V1965" t="str">
            <v>SZ 深圳</v>
          </cell>
          <cell r="W1965" t="str">
            <v>SX</v>
          </cell>
          <cell r="X1965" t="str">
            <v>RMB</v>
          </cell>
          <cell r="Y1965">
            <v>800000</v>
          </cell>
          <cell r="Z1965">
            <v>1.1299999999999999</v>
          </cell>
          <cell r="AA1965">
            <v>800000</v>
          </cell>
          <cell r="AB1965">
            <v>1.1200000000000001</v>
          </cell>
          <cell r="AC1965">
            <v>792920.35398230108</v>
          </cell>
          <cell r="AD1965">
            <v>95150.442477876131</v>
          </cell>
          <cell r="AE1965">
            <v>0.12</v>
          </cell>
          <cell r="AF1965">
            <v>44938</v>
          </cell>
          <cell r="AG1965" t="str">
            <v>DDP SZ</v>
          </cell>
          <cell r="AK1965">
            <v>1</v>
          </cell>
          <cell r="AL1965">
            <v>800000</v>
          </cell>
          <cell r="AM1965">
            <v>44938</v>
          </cell>
          <cell r="AN1965" t="str">
            <v>Yes</v>
          </cell>
          <cell r="AO1965">
            <v>0</v>
          </cell>
          <cell r="AP1965">
            <v>0</v>
          </cell>
          <cell r="AS1965">
            <v>0</v>
          </cell>
          <cell r="AT1965">
            <v>0</v>
          </cell>
          <cell r="AX1965" t="str">
            <v>Yes</v>
          </cell>
          <cell r="AZ1965" t="str">
            <v>Y</v>
          </cell>
          <cell r="BA1965" t="str">
            <v>Yes</v>
          </cell>
        </row>
        <row r="1966">
          <cell r="A1966" t="str">
            <v>JAN 23</v>
          </cell>
          <cell r="B1966">
            <v>1816</v>
          </cell>
          <cell r="C1966" t="str">
            <v>C49SZX20230005SQ</v>
          </cell>
          <cell r="D1966" t="str">
            <v>德润通</v>
          </cell>
          <cell r="E1966" t="str">
            <v>YSM20R-2</v>
          </cell>
          <cell r="I1966" t="str">
            <v>L-&gt;R</v>
          </cell>
          <cell r="J1966" t="str">
            <v>No</v>
          </cell>
          <cell r="K1966">
            <v>1</v>
          </cell>
          <cell r="N1966">
            <v>44999</v>
          </cell>
          <cell r="O1966">
            <v>11100595</v>
          </cell>
          <cell r="P1966">
            <v>900000</v>
          </cell>
          <cell r="Q1966">
            <v>45007</v>
          </cell>
          <cell r="R1966" t="str">
            <v>Yes</v>
          </cell>
          <cell r="S1966" t="str">
            <v>C49</v>
          </cell>
          <cell r="T1966" t="str">
            <v>SOUTH</v>
          </cell>
          <cell r="U1966" t="str">
            <v>深圳</v>
          </cell>
          <cell r="V1966" t="str">
            <v>SZ 深圳</v>
          </cell>
          <cell r="W1966" t="str">
            <v>SQ</v>
          </cell>
          <cell r="X1966" t="str">
            <v>RMB</v>
          </cell>
          <cell r="Y1966">
            <v>900000</v>
          </cell>
          <cell r="Z1966">
            <v>1.1299999999999999</v>
          </cell>
          <cell r="AA1966">
            <v>900000</v>
          </cell>
          <cell r="AB1966">
            <v>1.1200000000000001</v>
          </cell>
          <cell r="AC1966">
            <v>892035.39823008864</v>
          </cell>
          <cell r="AD1966">
            <v>107044.24778761063</v>
          </cell>
          <cell r="AE1966">
            <v>0.12</v>
          </cell>
          <cell r="AF1966">
            <v>44937</v>
          </cell>
          <cell r="AG1966" t="str">
            <v>DDP ZH</v>
          </cell>
          <cell r="AK1966">
            <v>0.3</v>
          </cell>
          <cell r="AL1966">
            <v>270000</v>
          </cell>
          <cell r="AM1966">
            <v>44939</v>
          </cell>
          <cell r="AN1966" t="str">
            <v>Yes</v>
          </cell>
          <cell r="AO1966">
            <v>0.65</v>
          </cell>
          <cell r="AP1966">
            <v>585000</v>
          </cell>
          <cell r="AQ1966">
            <v>44994</v>
          </cell>
          <cell r="AR1966">
            <v>44994</v>
          </cell>
          <cell r="AS1966">
            <v>0.05</v>
          </cell>
          <cell r="AT1966">
            <v>45000</v>
          </cell>
          <cell r="AU1966">
            <v>45023</v>
          </cell>
          <cell r="AV1966">
            <v>45023</v>
          </cell>
          <cell r="AX1966" t="str">
            <v>Yes</v>
          </cell>
          <cell r="AZ1966" t="str">
            <v>Y</v>
          </cell>
          <cell r="BA1966" t="str">
            <v>Yes</v>
          </cell>
        </row>
        <row r="1967">
          <cell r="A1967" t="str">
            <v>JAN 23</v>
          </cell>
          <cell r="B1967">
            <v>1817</v>
          </cell>
          <cell r="C1967" t="str">
            <v>C49SZX20230007SX</v>
          </cell>
          <cell r="D1967" t="str">
            <v>雷特</v>
          </cell>
          <cell r="E1967" t="str">
            <v>YSM20R-2</v>
          </cell>
          <cell r="I1967" t="str">
            <v>L-&gt;R</v>
          </cell>
          <cell r="J1967" t="str">
            <v>cATS10+MVC+Feeder Carriage</v>
          </cell>
          <cell r="K1967">
            <v>1</v>
          </cell>
          <cell r="N1967">
            <v>45001</v>
          </cell>
          <cell r="O1967">
            <v>11100605</v>
          </cell>
          <cell r="P1967">
            <v>1225000</v>
          </cell>
          <cell r="Q1967">
            <v>45013</v>
          </cell>
          <cell r="R1967" t="str">
            <v>Yes</v>
          </cell>
          <cell r="S1967" t="str">
            <v>C49</v>
          </cell>
          <cell r="T1967" t="str">
            <v>SOUTH</v>
          </cell>
          <cell r="U1967" t="str">
            <v>深圳</v>
          </cell>
          <cell r="V1967" t="str">
            <v>SZ 深圳</v>
          </cell>
          <cell r="W1967" t="str">
            <v>SX</v>
          </cell>
          <cell r="X1967" t="str">
            <v>RMB</v>
          </cell>
          <cell r="Y1967">
            <v>1225000</v>
          </cell>
          <cell r="Z1967">
            <v>1.1299999999999999</v>
          </cell>
          <cell r="AA1967">
            <v>1225000</v>
          </cell>
          <cell r="AB1967">
            <v>1.1200000000000001</v>
          </cell>
          <cell r="AC1967">
            <v>1214159.2920353983</v>
          </cell>
          <cell r="AD1967">
            <v>145699.1150442478</v>
          </cell>
          <cell r="AE1967">
            <v>0.12</v>
          </cell>
          <cell r="AF1967">
            <v>44942</v>
          </cell>
          <cell r="AG1967" t="str">
            <v>DDP ZH</v>
          </cell>
          <cell r="AK1967">
            <v>0.1</v>
          </cell>
          <cell r="AL1967">
            <v>122500</v>
          </cell>
          <cell r="AM1967">
            <v>44929</v>
          </cell>
          <cell r="AN1967" t="str">
            <v>Yes</v>
          </cell>
          <cell r="AO1967">
            <v>0.85</v>
          </cell>
          <cell r="AP1967">
            <v>1041250</v>
          </cell>
          <cell r="AQ1967">
            <v>44995</v>
          </cell>
          <cell r="AR1967">
            <v>44995</v>
          </cell>
          <cell r="AS1967">
            <v>0.05</v>
          </cell>
          <cell r="AT1967">
            <v>61250</v>
          </cell>
          <cell r="AU1967">
            <v>45096</v>
          </cell>
          <cell r="AV1967">
            <v>45096</v>
          </cell>
          <cell r="AX1967" t="str">
            <v>Yes</v>
          </cell>
          <cell r="AZ1967" t="str">
            <v>Y</v>
          </cell>
          <cell r="BA1967" t="str">
            <v>Yes</v>
          </cell>
        </row>
        <row r="1968">
          <cell r="A1968" t="str">
            <v>JAN 23</v>
          </cell>
          <cell r="B1968">
            <v>1818</v>
          </cell>
          <cell r="C1968" t="str">
            <v>C49SZX20230007SX</v>
          </cell>
          <cell r="D1968" t="str">
            <v>雷特</v>
          </cell>
          <cell r="E1968" t="str">
            <v>YSM20R-2</v>
          </cell>
          <cell r="I1968" t="str">
            <v>L-&gt;R</v>
          </cell>
          <cell r="J1968" t="str">
            <v>cATS10+MVC+Feeder Carriage</v>
          </cell>
          <cell r="K1968">
            <v>1</v>
          </cell>
          <cell r="N1968">
            <v>45001</v>
          </cell>
          <cell r="O1968">
            <v>11100605</v>
          </cell>
          <cell r="P1968">
            <v>1225000</v>
          </cell>
          <cell r="Q1968">
            <v>45013</v>
          </cell>
          <cell r="R1968" t="str">
            <v>Yes</v>
          </cell>
          <cell r="S1968" t="str">
            <v>C49</v>
          </cell>
          <cell r="T1968" t="str">
            <v>SOUTH</v>
          </cell>
          <cell r="U1968" t="str">
            <v>深圳</v>
          </cell>
          <cell r="V1968" t="str">
            <v>SZ 深圳</v>
          </cell>
          <cell r="W1968" t="str">
            <v>SX</v>
          </cell>
          <cell r="X1968" t="str">
            <v>RMB</v>
          </cell>
          <cell r="Y1968">
            <v>1225000</v>
          </cell>
          <cell r="Z1968">
            <v>1.1299999999999999</v>
          </cell>
          <cell r="AA1968">
            <v>1225000</v>
          </cell>
          <cell r="AB1968">
            <v>1.1200000000000001</v>
          </cell>
          <cell r="AC1968">
            <v>1214159.2920353983</v>
          </cell>
          <cell r="AD1968">
            <v>145699.1150442478</v>
          </cell>
          <cell r="AE1968">
            <v>0.12</v>
          </cell>
          <cell r="AF1968">
            <v>44942</v>
          </cell>
          <cell r="AG1968" t="str">
            <v>DDP ZH</v>
          </cell>
          <cell r="AK1968">
            <v>0.1</v>
          </cell>
          <cell r="AL1968">
            <v>122500</v>
          </cell>
          <cell r="AM1968">
            <v>44929</v>
          </cell>
          <cell r="AN1968" t="str">
            <v>Yes</v>
          </cell>
          <cell r="AO1968">
            <v>0.85</v>
          </cell>
          <cell r="AP1968">
            <v>1041250</v>
          </cell>
          <cell r="AQ1968">
            <v>44995</v>
          </cell>
          <cell r="AR1968">
            <v>44995</v>
          </cell>
          <cell r="AS1968">
            <v>0.05</v>
          </cell>
          <cell r="AT1968">
            <v>61250</v>
          </cell>
          <cell r="AU1968">
            <v>45096</v>
          </cell>
          <cell r="AV1968">
            <v>45096</v>
          </cell>
          <cell r="AX1968" t="str">
            <v>Yes</v>
          </cell>
          <cell r="AZ1968" t="str">
            <v>Y</v>
          </cell>
          <cell r="BA1968" t="str">
            <v>Yes</v>
          </cell>
        </row>
        <row r="1969">
          <cell r="A1969" t="str">
            <v>JAN 23</v>
          </cell>
          <cell r="B1969">
            <v>1819</v>
          </cell>
          <cell r="C1969" t="str">
            <v>C49SZX20230007SX</v>
          </cell>
          <cell r="D1969" t="str">
            <v>雷特</v>
          </cell>
          <cell r="E1969" t="str">
            <v>YSM20R-2</v>
          </cell>
          <cell r="I1969" t="str">
            <v>L-&gt;R</v>
          </cell>
          <cell r="J1969" t="str">
            <v>Feeder Carriage</v>
          </cell>
          <cell r="K1969">
            <v>1</v>
          </cell>
          <cell r="N1969">
            <v>45001</v>
          </cell>
          <cell r="O1969">
            <v>11100605</v>
          </cell>
          <cell r="P1969">
            <v>1225000</v>
          </cell>
          <cell r="Q1969">
            <v>45013</v>
          </cell>
          <cell r="R1969" t="str">
            <v>Yes</v>
          </cell>
          <cell r="S1969" t="str">
            <v>C49</v>
          </cell>
          <cell r="T1969" t="str">
            <v>SOUTH</v>
          </cell>
          <cell r="U1969" t="str">
            <v>深圳</v>
          </cell>
          <cell r="V1969" t="str">
            <v>SZ 深圳</v>
          </cell>
          <cell r="W1969" t="str">
            <v>SX</v>
          </cell>
          <cell r="X1969" t="str">
            <v>RMB</v>
          </cell>
          <cell r="Y1969">
            <v>1225000</v>
          </cell>
          <cell r="Z1969">
            <v>1.1299999999999999</v>
          </cell>
          <cell r="AA1969">
            <v>1225000</v>
          </cell>
          <cell r="AB1969">
            <v>1.1200000000000001</v>
          </cell>
          <cell r="AC1969">
            <v>1214159.2920353983</v>
          </cell>
          <cell r="AD1969">
            <v>145699.1150442478</v>
          </cell>
          <cell r="AE1969">
            <v>0.12</v>
          </cell>
          <cell r="AF1969">
            <v>44942</v>
          </cell>
          <cell r="AG1969" t="str">
            <v>DDP ZH</v>
          </cell>
          <cell r="AK1969">
            <v>0.1</v>
          </cell>
          <cell r="AL1969">
            <v>122500</v>
          </cell>
          <cell r="AM1969">
            <v>44929</v>
          </cell>
          <cell r="AN1969" t="str">
            <v>Yes</v>
          </cell>
          <cell r="AO1969">
            <v>0.85</v>
          </cell>
          <cell r="AP1969">
            <v>1041250</v>
          </cell>
          <cell r="AQ1969">
            <v>44995</v>
          </cell>
          <cell r="AR1969">
            <v>44995</v>
          </cell>
          <cell r="AS1969">
            <v>0.05</v>
          </cell>
          <cell r="AT1969">
            <v>61250</v>
          </cell>
          <cell r="AU1969">
            <v>45096</v>
          </cell>
          <cell r="AV1969">
            <v>45096</v>
          </cell>
          <cell r="AX1969" t="str">
            <v>Yes</v>
          </cell>
          <cell r="AZ1969" t="str">
            <v>Y</v>
          </cell>
          <cell r="BA1969" t="str">
            <v>Yes</v>
          </cell>
        </row>
        <row r="1970">
          <cell r="A1970" t="str">
            <v>JAN 23</v>
          </cell>
          <cell r="B1970">
            <v>1820</v>
          </cell>
          <cell r="C1970" t="str">
            <v>C49SZX20230007SX</v>
          </cell>
          <cell r="D1970" t="str">
            <v>雷特</v>
          </cell>
          <cell r="E1970" t="str">
            <v>YSM20R-2</v>
          </cell>
          <cell r="I1970" t="str">
            <v>L-&gt;R</v>
          </cell>
          <cell r="J1970" t="str">
            <v>Feeder Carriage</v>
          </cell>
          <cell r="K1970">
            <v>1</v>
          </cell>
          <cell r="N1970">
            <v>45028</v>
          </cell>
          <cell r="O1970">
            <v>1110612</v>
          </cell>
          <cell r="P1970">
            <v>1225000</v>
          </cell>
          <cell r="Q1970">
            <v>45026</v>
          </cell>
          <cell r="R1970" t="str">
            <v>Yes</v>
          </cell>
          <cell r="S1970" t="str">
            <v>C49</v>
          </cell>
          <cell r="T1970" t="str">
            <v>SOUTH</v>
          </cell>
          <cell r="U1970" t="str">
            <v>深圳</v>
          </cell>
          <cell r="V1970" t="str">
            <v>SZ 深圳</v>
          </cell>
          <cell r="W1970" t="str">
            <v>SX</v>
          </cell>
          <cell r="X1970" t="str">
            <v>RMB</v>
          </cell>
          <cell r="Y1970">
            <v>1225000</v>
          </cell>
          <cell r="Z1970">
            <v>1.1299999999999999</v>
          </cell>
          <cell r="AA1970">
            <v>1225000</v>
          </cell>
          <cell r="AB1970">
            <v>1.1200000000000001</v>
          </cell>
          <cell r="AC1970">
            <v>1214159.2920353983</v>
          </cell>
          <cell r="AD1970">
            <v>145699.1150442478</v>
          </cell>
          <cell r="AE1970">
            <v>0.12</v>
          </cell>
          <cell r="AF1970">
            <v>44942</v>
          </cell>
          <cell r="AG1970" t="str">
            <v>DDP ZH</v>
          </cell>
          <cell r="AK1970">
            <v>0.1</v>
          </cell>
          <cell r="AL1970">
            <v>122500</v>
          </cell>
          <cell r="AM1970">
            <v>44929</v>
          </cell>
          <cell r="AN1970" t="str">
            <v>Yes</v>
          </cell>
          <cell r="AO1970">
            <v>0.85</v>
          </cell>
          <cell r="AP1970">
            <v>1041250</v>
          </cell>
          <cell r="AQ1970">
            <v>45028</v>
          </cell>
          <cell r="AR1970">
            <v>45028</v>
          </cell>
          <cell r="AS1970">
            <v>0.05</v>
          </cell>
          <cell r="AT1970">
            <v>61250</v>
          </cell>
          <cell r="AU1970">
            <v>45096</v>
          </cell>
          <cell r="AV1970">
            <v>45096</v>
          </cell>
          <cell r="AX1970" t="str">
            <v>Yes</v>
          </cell>
          <cell r="AZ1970" t="str">
            <v>Y</v>
          </cell>
          <cell r="BA1970" t="str">
            <v>Yes</v>
          </cell>
        </row>
        <row r="1971">
          <cell r="A1971" t="str">
            <v>FEB 23</v>
          </cell>
          <cell r="B1971">
            <v>1821</v>
          </cell>
          <cell r="C1971" t="str">
            <v>C49SZX202300011SX</v>
          </cell>
          <cell r="D1971" t="str">
            <v>益田科技</v>
          </cell>
          <cell r="E1971" t="str">
            <v>YSM10</v>
          </cell>
          <cell r="I1971" t="str">
            <v>L-&gt;R</v>
          </cell>
          <cell r="J1971" t="str">
            <v>No</v>
          </cell>
          <cell r="K1971">
            <v>1</v>
          </cell>
          <cell r="N1971">
            <v>44980</v>
          </cell>
          <cell r="O1971">
            <v>11100585</v>
          </cell>
          <cell r="P1971">
            <v>500000</v>
          </cell>
          <cell r="Q1971">
            <v>44981</v>
          </cell>
          <cell r="R1971" t="str">
            <v>No</v>
          </cell>
          <cell r="S1971" t="str">
            <v>C49</v>
          </cell>
          <cell r="T1971" t="str">
            <v>SOUTH</v>
          </cell>
          <cell r="U1971" t="str">
            <v>深圳</v>
          </cell>
          <cell r="V1971" t="str">
            <v>SZ 深圳</v>
          </cell>
          <cell r="W1971" t="str">
            <v>SX</v>
          </cell>
          <cell r="X1971" t="str">
            <v>RMB</v>
          </cell>
          <cell r="Y1971">
            <v>500000</v>
          </cell>
          <cell r="Z1971">
            <v>1.1299999999999999</v>
          </cell>
          <cell r="AA1971">
            <v>500000</v>
          </cell>
          <cell r="AB1971">
            <v>1.1599999999999999</v>
          </cell>
          <cell r="AC1971">
            <v>513274.33628318587</v>
          </cell>
          <cell r="AD1971">
            <v>61592.920353982299</v>
          </cell>
          <cell r="AE1971">
            <v>0.12</v>
          </cell>
          <cell r="AF1971">
            <v>44960</v>
          </cell>
          <cell r="AG1971" t="str">
            <v>DDP SZ</v>
          </cell>
          <cell r="AK1971">
            <v>0.1</v>
          </cell>
          <cell r="AL1971">
            <v>50000</v>
          </cell>
          <cell r="AM1971">
            <v>44967</v>
          </cell>
          <cell r="AN1971" t="str">
            <v>Yes</v>
          </cell>
          <cell r="AO1971">
            <v>0.9</v>
          </cell>
          <cell r="AP1971">
            <v>450000</v>
          </cell>
          <cell r="AQ1971">
            <v>44979</v>
          </cell>
          <cell r="AR1971">
            <v>44979</v>
          </cell>
          <cell r="AS1971">
            <v>0</v>
          </cell>
          <cell r="AT1971">
            <v>0</v>
          </cell>
          <cell r="AX1971" t="str">
            <v>Yes</v>
          </cell>
          <cell r="AZ1971" t="str">
            <v>Y</v>
          </cell>
          <cell r="BA1971" t="str">
            <v>Yes</v>
          </cell>
        </row>
        <row r="1972">
          <cell r="A1972" t="str">
            <v>FEB 23</v>
          </cell>
          <cell r="B1972">
            <v>1822</v>
          </cell>
          <cell r="C1972" t="str">
            <v>C49SZX202300011SX</v>
          </cell>
          <cell r="D1972" t="str">
            <v>益田科技</v>
          </cell>
          <cell r="E1972" t="str">
            <v>YSM10</v>
          </cell>
          <cell r="I1972" t="str">
            <v>L-&gt;R</v>
          </cell>
          <cell r="J1972" t="str">
            <v>No</v>
          </cell>
          <cell r="K1972">
            <v>1</v>
          </cell>
          <cell r="N1972">
            <v>44980</v>
          </cell>
          <cell r="O1972">
            <v>11100585</v>
          </cell>
          <cell r="P1972">
            <v>500000</v>
          </cell>
          <cell r="Q1972">
            <v>44981</v>
          </cell>
          <cell r="R1972" t="str">
            <v>No</v>
          </cell>
          <cell r="S1972" t="str">
            <v>C49</v>
          </cell>
          <cell r="T1972" t="str">
            <v>SOUTH</v>
          </cell>
          <cell r="U1972" t="str">
            <v>深圳</v>
          </cell>
          <cell r="V1972" t="str">
            <v>SZ 深圳</v>
          </cell>
          <cell r="W1972" t="str">
            <v>SX</v>
          </cell>
          <cell r="X1972" t="str">
            <v>RMB</v>
          </cell>
          <cell r="Y1972">
            <v>500000</v>
          </cell>
          <cell r="Z1972">
            <v>1.1299999999999999</v>
          </cell>
          <cell r="AA1972">
            <v>500000</v>
          </cell>
          <cell r="AB1972">
            <v>1.1599999999999999</v>
          </cell>
          <cell r="AC1972">
            <v>513274.33628318587</v>
          </cell>
          <cell r="AD1972">
            <v>61592.920353982299</v>
          </cell>
          <cell r="AE1972">
            <v>0.12</v>
          </cell>
          <cell r="AF1972">
            <v>44960</v>
          </cell>
          <cell r="AG1972" t="str">
            <v>DDP SZ</v>
          </cell>
          <cell r="AK1972">
            <v>0.1</v>
          </cell>
          <cell r="AL1972">
            <v>50000</v>
          </cell>
          <cell r="AM1972">
            <v>44967</v>
          </cell>
          <cell r="AN1972" t="str">
            <v>Yes</v>
          </cell>
          <cell r="AO1972">
            <v>0.9</v>
          </cell>
          <cell r="AP1972">
            <v>450000</v>
          </cell>
          <cell r="AQ1972">
            <v>44979</v>
          </cell>
          <cell r="AR1972">
            <v>44979</v>
          </cell>
          <cell r="AS1972">
            <v>0</v>
          </cell>
          <cell r="AT1972">
            <v>0</v>
          </cell>
          <cell r="AX1972" t="str">
            <v>Yes</v>
          </cell>
          <cell r="AZ1972" t="str">
            <v>Y</v>
          </cell>
          <cell r="BA1972" t="str">
            <v>Yes</v>
          </cell>
        </row>
        <row r="1973">
          <cell r="A1973" t="str">
            <v>FEB 23</v>
          </cell>
          <cell r="B1973">
            <v>1823</v>
          </cell>
          <cell r="C1973" t="str">
            <v>C49SZX202300011SX</v>
          </cell>
          <cell r="D1973" t="str">
            <v>益田科技</v>
          </cell>
          <cell r="E1973" t="str">
            <v>YSM20R-2</v>
          </cell>
          <cell r="I1973" t="str">
            <v>L-&gt;R</v>
          </cell>
          <cell r="J1973" t="str">
            <v>No</v>
          </cell>
          <cell r="K1973">
            <v>1</v>
          </cell>
          <cell r="N1973">
            <v>44980</v>
          </cell>
          <cell r="O1973">
            <v>11100585</v>
          </cell>
          <cell r="P1973">
            <v>746812.5</v>
          </cell>
          <cell r="Q1973">
            <v>44981</v>
          </cell>
          <cell r="R1973" t="str">
            <v>No</v>
          </cell>
          <cell r="S1973" t="str">
            <v>C49</v>
          </cell>
          <cell r="T1973" t="str">
            <v>SOUTH</v>
          </cell>
          <cell r="U1973" t="str">
            <v>深圳</v>
          </cell>
          <cell r="V1973" t="str">
            <v>SZ 深圳</v>
          </cell>
          <cell r="W1973" t="str">
            <v>SX</v>
          </cell>
          <cell r="X1973" t="str">
            <v>RMB</v>
          </cell>
          <cell r="Y1973">
            <v>746812.5</v>
          </cell>
          <cell r="Z1973">
            <v>1.1299999999999999</v>
          </cell>
          <cell r="AA1973">
            <v>746812.5</v>
          </cell>
          <cell r="AB1973">
            <v>1.1599999999999999</v>
          </cell>
          <cell r="AC1973">
            <v>766639.38053097343</v>
          </cell>
          <cell r="AD1973">
            <v>91996.725663716803</v>
          </cell>
          <cell r="AE1973">
            <v>0.12</v>
          </cell>
          <cell r="AF1973">
            <v>44960</v>
          </cell>
          <cell r="AG1973" t="str">
            <v>DDP SZ</v>
          </cell>
          <cell r="AK1973">
            <v>0.1</v>
          </cell>
          <cell r="AL1973">
            <v>74681.25</v>
          </cell>
          <cell r="AM1973">
            <v>44967</v>
          </cell>
          <cell r="AN1973" t="str">
            <v>Yes</v>
          </cell>
          <cell r="AO1973">
            <v>0.9</v>
          </cell>
          <cell r="AP1973">
            <v>672131.25</v>
          </cell>
          <cell r="AQ1973">
            <v>44979</v>
          </cell>
          <cell r="AR1973">
            <v>44979</v>
          </cell>
          <cell r="AS1973">
            <v>0</v>
          </cell>
          <cell r="AT1973">
            <v>0</v>
          </cell>
          <cell r="AX1973" t="str">
            <v>Yes</v>
          </cell>
          <cell r="AZ1973" t="str">
            <v>Y</v>
          </cell>
          <cell r="BA1973" t="str">
            <v>Yes</v>
          </cell>
        </row>
        <row r="1974">
          <cell r="A1974" t="str">
            <v>FEB 23</v>
          </cell>
          <cell r="B1974">
            <v>1824</v>
          </cell>
          <cell r="C1974" t="str">
            <v>C49SZX202300011SX</v>
          </cell>
          <cell r="D1974" t="str">
            <v>益田科技</v>
          </cell>
          <cell r="E1974" t="str">
            <v>YSM20R-2</v>
          </cell>
          <cell r="I1974" t="str">
            <v>L-&gt;R</v>
          </cell>
          <cell r="J1974" t="str">
            <v>No</v>
          </cell>
          <cell r="K1974">
            <v>1</v>
          </cell>
          <cell r="N1974">
            <v>44980</v>
          </cell>
          <cell r="O1974">
            <v>11100585</v>
          </cell>
          <cell r="P1974">
            <v>746812.5</v>
          </cell>
          <cell r="Q1974">
            <v>44981</v>
          </cell>
          <cell r="R1974" t="str">
            <v>No</v>
          </cell>
          <cell r="S1974" t="str">
            <v>C49</v>
          </cell>
          <cell r="T1974" t="str">
            <v>SOUTH</v>
          </cell>
          <cell r="U1974" t="str">
            <v>深圳</v>
          </cell>
          <cell r="V1974" t="str">
            <v>SZ 深圳</v>
          </cell>
          <cell r="W1974" t="str">
            <v>SX</v>
          </cell>
          <cell r="X1974" t="str">
            <v>RMB</v>
          </cell>
          <cell r="Y1974">
            <v>746812.5</v>
          </cell>
          <cell r="Z1974">
            <v>1.1299999999999999</v>
          </cell>
          <cell r="AA1974">
            <v>746812.5</v>
          </cell>
          <cell r="AB1974">
            <v>1.1599999999999999</v>
          </cell>
          <cell r="AC1974">
            <v>766639.38053097343</v>
          </cell>
          <cell r="AD1974">
            <v>91996.725663716803</v>
          </cell>
          <cell r="AE1974">
            <v>0.12</v>
          </cell>
          <cell r="AF1974">
            <v>44960</v>
          </cell>
          <cell r="AG1974" t="str">
            <v>DDP SZ</v>
          </cell>
          <cell r="AK1974">
            <v>0.1</v>
          </cell>
          <cell r="AL1974">
            <v>74681.25</v>
          </cell>
          <cell r="AM1974">
            <v>44967</v>
          </cell>
          <cell r="AN1974" t="str">
            <v>Yes</v>
          </cell>
          <cell r="AO1974">
            <v>0.9</v>
          </cell>
          <cell r="AP1974">
            <v>672131.25</v>
          </cell>
          <cell r="AQ1974">
            <v>44979</v>
          </cell>
          <cell r="AR1974">
            <v>44979</v>
          </cell>
          <cell r="AS1974">
            <v>0</v>
          </cell>
          <cell r="AT1974">
            <v>0</v>
          </cell>
          <cell r="AX1974" t="str">
            <v>Yes</v>
          </cell>
          <cell r="AZ1974" t="str">
            <v>Y</v>
          </cell>
          <cell r="BA1974" t="str">
            <v>Yes</v>
          </cell>
        </row>
        <row r="1975">
          <cell r="A1975" t="str">
            <v>FEB 23</v>
          </cell>
          <cell r="B1975">
            <v>1825</v>
          </cell>
          <cell r="C1975" t="str">
            <v>C49SZX202300011SX</v>
          </cell>
          <cell r="D1975" t="str">
            <v>益田科技</v>
          </cell>
          <cell r="E1975" t="str">
            <v>YSM20R-2</v>
          </cell>
          <cell r="I1975" t="str">
            <v>L-&gt;R</v>
          </cell>
          <cell r="J1975" t="str">
            <v>No</v>
          </cell>
          <cell r="K1975">
            <v>1</v>
          </cell>
          <cell r="N1975">
            <v>44980</v>
          </cell>
          <cell r="O1975">
            <v>11100585</v>
          </cell>
          <cell r="P1975">
            <v>746812.5</v>
          </cell>
          <cell r="Q1975">
            <v>44981</v>
          </cell>
          <cell r="R1975" t="str">
            <v>No</v>
          </cell>
          <cell r="S1975" t="str">
            <v>C49</v>
          </cell>
          <cell r="T1975" t="str">
            <v>SOUTH</v>
          </cell>
          <cell r="U1975" t="str">
            <v>深圳</v>
          </cell>
          <cell r="V1975" t="str">
            <v>SZ 深圳</v>
          </cell>
          <cell r="W1975" t="str">
            <v>SX</v>
          </cell>
          <cell r="X1975" t="str">
            <v>RMB</v>
          </cell>
          <cell r="Y1975">
            <v>746812.5</v>
          </cell>
          <cell r="Z1975">
            <v>1.1299999999999999</v>
          </cell>
          <cell r="AA1975">
            <v>746812.5</v>
          </cell>
          <cell r="AB1975">
            <v>1.1599999999999999</v>
          </cell>
          <cell r="AC1975">
            <v>766639.38053097343</v>
          </cell>
          <cell r="AD1975">
            <v>91996.725663716803</v>
          </cell>
          <cell r="AE1975">
            <v>0.12</v>
          </cell>
          <cell r="AF1975">
            <v>44960</v>
          </cell>
          <cell r="AG1975" t="str">
            <v>DDP SZ</v>
          </cell>
          <cell r="AK1975">
            <v>0.1</v>
          </cell>
          <cell r="AL1975">
            <v>74681.25</v>
          </cell>
          <cell r="AM1975">
            <v>44967</v>
          </cell>
          <cell r="AN1975" t="str">
            <v>Yes</v>
          </cell>
          <cell r="AO1975">
            <v>0.9</v>
          </cell>
          <cell r="AP1975">
            <v>672131.25</v>
          </cell>
          <cell r="AQ1975">
            <v>44979</v>
          </cell>
          <cell r="AR1975">
            <v>44979</v>
          </cell>
          <cell r="AS1975">
            <v>0</v>
          </cell>
          <cell r="AT1975">
            <v>0</v>
          </cell>
          <cell r="AX1975" t="str">
            <v>Yes</v>
          </cell>
          <cell r="AZ1975" t="str">
            <v>Y</v>
          </cell>
          <cell r="BA1975" t="str">
            <v>Yes</v>
          </cell>
        </row>
        <row r="1976">
          <cell r="A1976" t="str">
            <v>FEB 23</v>
          </cell>
          <cell r="B1976">
            <v>1826</v>
          </cell>
          <cell r="C1976" t="str">
            <v>C49SZX202300011SX</v>
          </cell>
          <cell r="D1976" t="str">
            <v>益田科技</v>
          </cell>
          <cell r="E1976" t="str">
            <v>YSM20R-2</v>
          </cell>
          <cell r="I1976" t="str">
            <v>L-&gt;R</v>
          </cell>
          <cell r="J1976" t="str">
            <v>No</v>
          </cell>
          <cell r="K1976">
            <v>1</v>
          </cell>
          <cell r="N1976">
            <v>44980</v>
          </cell>
          <cell r="O1976">
            <v>11100585</v>
          </cell>
          <cell r="P1976">
            <v>746812.5</v>
          </cell>
          <cell r="Q1976">
            <v>44981</v>
          </cell>
          <cell r="R1976" t="str">
            <v>No</v>
          </cell>
          <cell r="S1976" t="str">
            <v>C49</v>
          </cell>
          <cell r="T1976" t="str">
            <v>SOUTH</v>
          </cell>
          <cell r="U1976" t="str">
            <v>深圳</v>
          </cell>
          <cell r="V1976" t="str">
            <v>SZ 深圳</v>
          </cell>
          <cell r="W1976" t="str">
            <v>SX</v>
          </cell>
          <cell r="X1976" t="str">
            <v>RMB</v>
          </cell>
          <cell r="Y1976">
            <v>746812.5</v>
          </cell>
          <cell r="Z1976">
            <v>1.1299999999999999</v>
          </cell>
          <cell r="AA1976">
            <v>746812.5</v>
          </cell>
          <cell r="AB1976">
            <v>1.1599999999999999</v>
          </cell>
          <cell r="AC1976">
            <v>766639.38053097343</v>
          </cell>
          <cell r="AD1976">
            <v>91996.725663716803</v>
          </cell>
          <cell r="AE1976">
            <v>0.12</v>
          </cell>
          <cell r="AF1976">
            <v>44960</v>
          </cell>
          <cell r="AG1976" t="str">
            <v>DDP SZ</v>
          </cell>
          <cell r="AK1976">
            <v>0.1</v>
          </cell>
          <cell r="AL1976">
            <v>74681.25</v>
          </cell>
          <cell r="AM1976">
            <v>44967</v>
          </cell>
          <cell r="AN1976" t="str">
            <v>Yes</v>
          </cell>
          <cell r="AO1976">
            <v>0.9</v>
          </cell>
          <cell r="AP1976">
            <v>672131.25</v>
          </cell>
          <cell r="AQ1976">
            <v>44979</v>
          </cell>
          <cell r="AR1976">
            <v>44979</v>
          </cell>
          <cell r="AS1976">
            <v>0</v>
          </cell>
          <cell r="AT1976">
            <v>0</v>
          </cell>
          <cell r="AX1976" t="str">
            <v>Yes</v>
          </cell>
          <cell r="AZ1976" t="str">
            <v>Y</v>
          </cell>
          <cell r="BA1976" t="str">
            <v>Yes</v>
          </cell>
        </row>
        <row r="1977">
          <cell r="A1977" t="str">
            <v>FEB 23</v>
          </cell>
          <cell r="B1977">
            <v>1827</v>
          </cell>
          <cell r="C1977" t="str">
            <v>C49SZX202300011SX</v>
          </cell>
          <cell r="D1977" t="str">
            <v>益田科技</v>
          </cell>
          <cell r="E1977" t="str">
            <v>YSM20R-2</v>
          </cell>
          <cell r="I1977" t="str">
            <v>L-&gt;R</v>
          </cell>
          <cell r="J1977" t="str">
            <v>No</v>
          </cell>
          <cell r="K1977">
            <v>1</v>
          </cell>
          <cell r="N1977">
            <v>44980</v>
          </cell>
          <cell r="O1977">
            <v>11100585</v>
          </cell>
          <cell r="P1977">
            <v>746812.5</v>
          </cell>
          <cell r="Q1977">
            <v>44981</v>
          </cell>
          <cell r="R1977" t="str">
            <v>No</v>
          </cell>
          <cell r="S1977" t="str">
            <v>C49</v>
          </cell>
          <cell r="T1977" t="str">
            <v>SOUTH</v>
          </cell>
          <cell r="U1977" t="str">
            <v>深圳</v>
          </cell>
          <cell r="V1977" t="str">
            <v>SZ 深圳</v>
          </cell>
          <cell r="W1977" t="str">
            <v>SX</v>
          </cell>
          <cell r="X1977" t="str">
            <v>RMB</v>
          </cell>
          <cell r="Y1977">
            <v>746812.5</v>
          </cell>
          <cell r="Z1977">
            <v>1.1299999999999999</v>
          </cell>
          <cell r="AA1977">
            <v>746812.5</v>
          </cell>
          <cell r="AB1977">
            <v>1.1599999999999999</v>
          </cell>
          <cell r="AC1977">
            <v>766639.38053097343</v>
          </cell>
          <cell r="AD1977">
            <v>91996.725663716803</v>
          </cell>
          <cell r="AE1977">
            <v>0.12</v>
          </cell>
          <cell r="AF1977">
            <v>44960</v>
          </cell>
          <cell r="AG1977" t="str">
            <v>DDP SZ</v>
          </cell>
          <cell r="AK1977">
            <v>0.1</v>
          </cell>
          <cell r="AL1977">
            <v>74681.25</v>
          </cell>
          <cell r="AM1977">
            <v>44967</v>
          </cell>
          <cell r="AN1977" t="str">
            <v>Yes</v>
          </cell>
          <cell r="AO1977">
            <v>0.9</v>
          </cell>
          <cell r="AP1977">
            <v>672131.25</v>
          </cell>
          <cell r="AQ1977">
            <v>44979</v>
          </cell>
          <cell r="AR1977">
            <v>44979</v>
          </cell>
          <cell r="AS1977">
            <v>0</v>
          </cell>
          <cell r="AT1977">
            <v>0</v>
          </cell>
          <cell r="AX1977" t="str">
            <v>Yes</v>
          </cell>
          <cell r="AZ1977" t="str">
            <v>Y</v>
          </cell>
          <cell r="BA1977" t="str">
            <v>Yes</v>
          </cell>
        </row>
        <row r="1978">
          <cell r="A1978" t="str">
            <v>FEB 23</v>
          </cell>
          <cell r="B1978">
            <v>1828</v>
          </cell>
          <cell r="C1978" t="str">
            <v>C49SZX202300011SX</v>
          </cell>
          <cell r="D1978" t="str">
            <v>益田科技</v>
          </cell>
          <cell r="E1978" t="str">
            <v>YSM20R-2</v>
          </cell>
          <cell r="I1978" t="str">
            <v>L-&gt;R</v>
          </cell>
          <cell r="J1978" t="str">
            <v>No</v>
          </cell>
          <cell r="K1978">
            <v>1</v>
          </cell>
          <cell r="N1978">
            <v>44980</v>
          </cell>
          <cell r="O1978">
            <v>11100585</v>
          </cell>
          <cell r="P1978">
            <v>746812.5</v>
          </cell>
          <cell r="Q1978">
            <v>44981</v>
          </cell>
          <cell r="R1978" t="str">
            <v>No</v>
          </cell>
          <cell r="S1978" t="str">
            <v>C49</v>
          </cell>
          <cell r="T1978" t="str">
            <v>SOUTH</v>
          </cell>
          <cell r="U1978" t="str">
            <v>深圳</v>
          </cell>
          <cell r="V1978" t="str">
            <v>SZ 深圳</v>
          </cell>
          <cell r="W1978" t="str">
            <v>SX</v>
          </cell>
          <cell r="X1978" t="str">
            <v>RMB</v>
          </cell>
          <cell r="Y1978">
            <v>746812.5</v>
          </cell>
          <cell r="Z1978">
            <v>1.1299999999999999</v>
          </cell>
          <cell r="AA1978">
            <v>746812.5</v>
          </cell>
          <cell r="AB1978">
            <v>1.1599999999999999</v>
          </cell>
          <cell r="AC1978">
            <v>766639.38053097343</v>
          </cell>
          <cell r="AD1978">
            <v>91996.725663716803</v>
          </cell>
          <cell r="AE1978">
            <v>0.12</v>
          </cell>
          <cell r="AF1978">
            <v>44960</v>
          </cell>
          <cell r="AG1978" t="str">
            <v>DDP SZ</v>
          </cell>
          <cell r="AK1978">
            <v>0.1</v>
          </cell>
          <cell r="AL1978">
            <v>74681.25</v>
          </cell>
          <cell r="AM1978">
            <v>44967</v>
          </cell>
          <cell r="AN1978" t="str">
            <v>Yes</v>
          </cell>
          <cell r="AO1978">
            <v>0.9</v>
          </cell>
          <cell r="AP1978">
            <v>672131.25</v>
          </cell>
          <cell r="AQ1978">
            <v>44979</v>
          </cell>
          <cell r="AR1978">
            <v>44979</v>
          </cell>
          <cell r="AS1978">
            <v>0</v>
          </cell>
          <cell r="AT1978">
            <v>0</v>
          </cell>
          <cell r="AX1978" t="str">
            <v>Yes</v>
          </cell>
          <cell r="AZ1978" t="str">
            <v>Y</v>
          </cell>
          <cell r="BA1978" t="str">
            <v>Yes</v>
          </cell>
        </row>
        <row r="1979">
          <cell r="A1979" t="str">
            <v>FEB 23</v>
          </cell>
          <cell r="B1979">
            <v>1829</v>
          </cell>
          <cell r="C1979" t="str">
            <v>C49SZX202300011SX</v>
          </cell>
          <cell r="D1979" t="str">
            <v>益田科技</v>
          </cell>
          <cell r="E1979" t="str">
            <v>YSM20R-2</v>
          </cell>
          <cell r="I1979" t="str">
            <v>L-&gt;R</v>
          </cell>
          <cell r="J1979" t="str">
            <v>No</v>
          </cell>
          <cell r="K1979">
            <v>1</v>
          </cell>
          <cell r="N1979">
            <v>44980</v>
          </cell>
          <cell r="O1979">
            <v>11100585</v>
          </cell>
          <cell r="P1979">
            <v>746812.5</v>
          </cell>
          <cell r="Q1979">
            <v>44981</v>
          </cell>
          <cell r="R1979" t="str">
            <v>No</v>
          </cell>
          <cell r="S1979" t="str">
            <v>C49</v>
          </cell>
          <cell r="T1979" t="str">
            <v>SOUTH</v>
          </cell>
          <cell r="U1979" t="str">
            <v>深圳</v>
          </cell>
          <cell r="V1979" t="str">
            <v>SZ 深圳</v>
          </cell>
          <cell r="W1979" t="str">
            <v>SX</v>
          </cell>
          <cell r="X1979" t="str">
            <v>RMB</v>
          </cell>
          <cell r="Y1979">
            <v>746812.5</v>
          </cell>
          <cell r="Z1979">
            <v>1.1299999999999999</v>
          </cell>
          <cell r="AA1979">
            <v>746812.5</v>
          </cell>
          <cell r="AB1979">
            <v>1.1599999999999999</v>
          </cell>
          <cell r="AC1979">
            <v>766639.38053097343</v>
          </cell>
          <cell r="AD1979">
            <v>91996.725663716803</v>
          </cell>
          <cell r="AE1979">
            <v>0.12</v>
          </cell>
          <cell r="AF1979">
            <v>44960</v>
          </cell>
          <cell r="AG1979" t="str">
            <v>DDP SZ</v>
          </cell>
          <cell r="AK1979">
            <v>0.1</v>
          </cell>
          <cell r="AL1979">
            <v>74681.25</v>
          </cell>
          <cell r="AM1979">
            <v>44967</v>
          </cell>
          <cell r="AN1979" t="str">
            <v>Yes</v>
          </cell>
          <cell r="AO1979">
            <v>0.9</v>
          </cell>
          <cell r="AP1979">
            <v>672131.25</v>
          </cell>
          <cell r="AQ1979">
            <v>44979</v>
          </cell>
          <cell r="AR1979">
            <v>44979</v>
          </cell>
          <cell r="AS1979">
            <v>0</v>
          </cell>
          <cell r="AT1979">
            <v>0</v>
          </cell>
          <cell r="AX1979" t="str">
            <v>Yes</v>
          </cell>
          <cell r="AZ1979" t="str">
            <v>Y</v>
          </cell>
          <cell r="BA1979" t="str">
            <v>Yes</v>
          </cell>
        </row>
        <row r="1980">
          <cell r="A1980" t="str">
            <v>FEB 23</v>
          </cell>
          <cell r="B1980">
            <v>1830</v>
          </cell>
          <cell r="C1980" t="str">
            <v>C49SZX202300011SX</v>
          </cell>
          <cell r="D1980" t="str">
            <v>益田科技</v>
          </cell>
          <cell r="E1980" t="str">
            <v>YSM20R-2</v>
          </cell>
          <cell r="I1980" t="str">
            <v>L-&gt;R</v>
          </cell>
          <cell r="J1980" t="str">
            <v>No</v>
          </cell>
          <cell r="K1980">
            <v>1</v>
          </cell>
          <cell r="N1980">
            <v>44980</v>
          </cell>
          <cell r="O1980">
            <v>11100585</v>
          </cell>
          <cell r="P1980">
            <v>746812.5</v>
          </cell>
          <cell r="Q1980">
            <v>44981</v>
          </cell>
          <cell r="R1980" t="str">
            <v>No</v>
          </cell>
          <cell r="S1980" t="str">
            <v>C49</v>
          </cell>
          <cell r="T1980" t="str">
            <v>SOUTH</v>
          </cell>
          <cell r="U1980" t="str">
            <v>深圳</v>
          </cell>
          <cell r="V1980" t="str">
            <v>SZ 深圳</v>
          </cell>
          <cell r="W1980" t="str">
            <v>SX</v>
          </cell>
          <cell r="X1980" t="str">
            <v>RMB</v>
          </cell>
          <cell r="Y1980">
            <v>746812.5</v>
          </cell>
          <cell r="Z1980">
            <v>1.1299999999999999</v>
          </cell>
          <cell r="AA1980">
            <v>746812.5</v>
          </cell>
          <cell r="AB1980">
            <v>1.1599999999999999</v>
          </cell>
          <cell r="AC1980">
            <v>766639.38053097343</v>
          </cell>
          <cell r="AD1980">
            <v>91996.725663716803</v>
          </cell>
          <cell r="AE1980">
            <v>0.12</v>
          </cell>
          <cell r="AF1980">
            <v>44960</v>
          </cell>
          <cell r="AG1980" t="str">
            <v>DDP SZ</v>
          </cell>
          <cell r="AK1980">
            <v>0.1</v>
          </cell>
          <cell r="AL1980">
            <v>74681.25</v>
          </cell>
          <cell r="AM1980">
            <v>44967</v>
          </cell>
          <cell r="AN1980" t="str">
            <v>Yes</v>
          </cell>
          <cell r="AO1980">
            <v>0.9</v>
          </cell>
          <cell r="AP1980">
            <v>672131.25</v>
          </cell>
          <cell r="AQ1980">
            <v>44979</v>
          </cell>
          <cell r="AR1980">
            <v>44979</v>
          </cell>
          <cell r="AS1980">
            <v>0</v>
          </cell>
          <cell r="AT1980">
            <v>0</v>
          </cell>
          <cell r="AX1980" t="str">
            <v>Yes</v>
          </cell>
          <cell r="AZ1980" t="str">
            <v>Y</v>
          </cell>
          <cell r="BA1980" t="str">
            <v>Yes</v>
          </cell>
        </row>
        <row r="1981">
          <cell r="A1981" t="str">
            <v>JAN 23</v>
          </cell>
          <cell r="B1981">
            <v>1831</v>
          </cell>
          <cell r="C1981" t="str">
            <v>C28SZX20230004TS</v>
          </cell>
          <cell r="D1981" t="str">
            <v>昱为</v>
          </cell>
          <cell r="E1981" t="str">
            <v>Heller 1936MK7</v>
          </cell>
          <cell r="I1981" t="str">
            <v>L-&gt;R</v>
          </cell>
          <cell r="J1981" t="str">
            <v>No</v>
          </cell>
          <cell r="K1981">
            <v>1</v>
          </cell>
          <cell r="N1981">
            <v>45037</v>
          </cell>
          <cell r="O1981">
            <v>11116826</v>
          </cell>
          <cell r="P1981">
            <v>50000</v>
          </cell>
          <cell r="Q1981">
            <v>45042</v>
          </cell>
          <cell r="R1981" t="str">
            <v>No</v>
          </cell>
          <cell r="S1981" t="str">
            <v>C28</v>
          </cell>
          <cell r="T1981" t="str">
            <v>SOUTH</v>
          </cell>
          <cell r="U1981" t="str">
            <v>深圳</v>
          </cell>
          <cell r="V1981" t="str">
            <v>SZ 深圳</v>
          </cell>
          <cell r="W1981" t="str">
            <v>TS</v>
          </cell>
          <cell r="X1981" t="str">
            <v>USD</v>
          </cell>
          <cell r="Y1981">
            <v>50000</v>
          </cell>
          <cell r="Z1981">
            <v>1</v>
          </cell>
          <cell r="AA1981">
            <v>50000</v>
          </cell>
          <cell r="AB1981">
            <v>7.8</v>
          </cell>
          <cell r="AC1981">
            <v>390000</v>
          </cell>
          <cell r="AD1981">
            <v>46800</v>
          </cell>
          <cell r="AE1981">
            <v>0.12</v>
          </cell>
          <cell r="AF1981">
            <v>44943</v>
          </cell>
          <cell r="AG1981" t="str">
            <v>CIF 越南</v>
          </cell>
          <cell r="AH1981"/>
          <cell r="AK1981">
            <v>0.2</v>
          </cell>
          <cell r="AL1981">
            <v>10000</v>
          </cell>
          <cell r="AM1981">
            <v>44960</v>
          </cell>
          <cell r="AN1981" t="str">
            <v>Yes</v>
          </cell>
          <cell r="AO1981">
            <v>0.8</v>
          </cell>
          <cell r="AP1981">
            <v>40000</v>
          </cell>
          <cell r="AQ1981">
            <v>45036</v>
          </cell>
          <cell r="AR1981">
            <v>45036</v>
          </cell>
          <cell r="AS1981">
            <v>0</v>
          </cell>
          <cell r="AT1981">
            <v>0</v>
          </cell>
          <cell r="AX1981" t="str">
            <v>Yes</v>
          </cell>
          <cell r="AZ1981" t="str">
            <v>Y</v>
          </cell>
          <cell r="BA1981" t="str">
            <v>Yes</v>
          </cell>
        </row>
        <row r="1982">
          <cell r="A1982" t="str">
            <v>JAN 23</v>
          </cell>
          <cell r="B1982">
            <v>1832</v>
          </cell>
          <cell r="C1982" t="str">
            <v>C28SZX20230004TS</v>
          </cell>
          <cell r="D1982" t="str">
            <v>昱为</v>
          </cell>
          <cell r="E1982" t="str">
            <v>Heller 1936MK7</v>
          </cell>
          <cell r="I1982" t="str">
            <v>L-&gt;R</v>
          </cell>
          <cell r="J1982" t="str">
            <v>No</v>
          </cell>
          <cell r="K1982">
            <v>1</v>
          </cell>
          <cell r="N1982">
            <v>45108</v>
          </cell>
          <cell r="O1982">
            <v>11116835</v>
          </cell>
          <cell r="P1982">
            <v>50000</v>
          </cell>
          <cell r="Q1982">
            <v>45118</v>
          </cell>
          <cell r="R1982" t="str">
            <v>No</v>
          </cell>
          <cell r="S1982" t="str">
            <v>C28</v>
          </cell>
          <cell r="T1982" t="str">
            <v>SOUTH</v>
          </cell>
          <cell r="U1982" t="str">
            <v>深圳</v>
          </cell>
          <cell r="V1982" t="str">
            <v>SZ 深圳</v>
          </cell>
          <cell r="W1982" t="str">
            <v>TS</v>
          </cell>
          <cell r="X1982" t="str">
            <v>USD</v>
          </cell>
          <cell r="Y1982">
            <v>50000</v>
          </cell>
          <cell r="Z1982">
            <v>1</v>
          </cell>
          <cell r="AA1982">
            <v>50000</v>
          </cell>
          <cell r="AB1982">
            <v>7.8</v>
          </cell>
          <cell r="AC1982">
            <v>390000</v>
          </cell>
          <cell r="AD1982">
            <v>46800</v>
          </cell>
          <cell r="AE1982">
            <v>0.12</v>
          </cell>
          <cell r="AF1982">
            <v>44943</v>
          </cell>
          <cell r="AG1982" t="str">
            <v>CIF 越南</v>
          </cell>
          <cell r="AH1982"/>
          <cell r="AK1982">
            <v>0.2</v>
          </cell>
          <cell r="AL1982">
            <v>10000</v>
          </cell>
          <cell r="AM1982">
            <v>44960</v>
          </cell>
          <cell r="AN1982" t="str">
            <v>Yes</v>
          </cell>
          <cell r="AO1982">
            <v>0.8</v>
          </cell>
          <cell r="AP1982">
            <v>40000</v>
          </cell>
          <cell r="AQ1982">
            <v>45112</v>
          </cell>
          <cell r="AR1982">
            <v>45112</v>
          </cell>
          <cell r="AS1982">
            <v>0</v>
          </cell>
          <cell r="AT1982">
            <v>0</v>
          </cell>
          <cell r="AX1982" t="str">
            <v>Yes</v>
          </cell>
        </row>
        <row r="1983">
          <cell r="A1983" t="str">
            <v>JAN 23</v>
          </cell>
          <cell r="B1983">
            <v>1833</v>
          </cell>
          <cell r="C1983" t="str">
            <v>C28SZX20230004TS</v>
          </cell>
          <cell r="D1983" t="str">
            <v>昱为</v>
          </cell>
          <cell r="E1983" t="str">
            <v>Heller 1936MK7</v>
          </cell>
          <cell r="I1983" t="str">
            <v>L-&gt;R</v>
          </cell>
          <cell r="J1983" t="str">
            <v>No</v>
          </cell>
          <cell r="K1983">
            <v>1</v>
          </cell>
          <cell r="N1983">
            <v>45108</v>
          </cell>
          <cell r="O1983">
            <v>11116835</v>
          </cell>
          <cell r="P1983">
            <v>50000</v>
          </cell>
          <cell r="Q1983">
            <v>45118</v>
          </cell>
          <cell r="R1983" t="str">
            <v>No</v>
          </cell>
          <cell r="S1983" t="str">
            <v>C28</v>
          </cell>
          <cell r="T1983" t="str">
            <v>SOUTH</v>
          </cell>
          <cell r="U1983" t="str">
            <v>深圳</v>
          </cell>
          <cell r="V1983" t="str">
            <v>SZ 深圳</v>
          </cell>
          <cell r="W1983" t="str">
            <v>TS</v>
          </cell>
          <cell r="X1983" t="str">
            <v>USD</v>
          </cell>
          <cell r="Y1983">
            <v>50000</v>
          </cell>
          <cell r="Z1983">
            <v>1</v>
          </cell>
          <cell r="AA1983">
            <v>50000</v>
          </cell>
          <cell r="AB1983">
            <v>7.8</v>
          </cell>
          <cell r="AC1983">
            <v>390000</v>
          </cell>
          <cell r="AD1983">
            <v>46800</v>
          </cell>
          <cell r="AE1983">
            <v>0.12</v>
          </cell>
          <cell r="AF1983">
            <v>44943</v>
          </cell>
          <cell r="AG1983" t="str">
            <v>CIF 越南</v>
          </cell>
          <cell r="AH1983"/>
          <cell r="AK1983">
            <v>0.2</v>
          </cell>
          <cell r="AL1983">
            <v>10000</v>
          </cell>
          <cell r="AM1983">
            <v>44960</v>
          </cell>
          <cell r="AN1983" t="str">
            <v>Yes</v>
          </cell>
          <cell r="AO1983">
            <v>0.8</v>
          </cell>
          <cell r="AP1983">
            <v>40000</v>
          </cell>
          <cell r="AQ1983">
            <v>45112</v>
          </cell>
          <cell r="AR1983">
            <v>45112</v>
          </cell>
          <cell r="AS1983">
            <v>0</v>
          </cell>
          <cell r="AT1983">
            <v>0</v>
          </cell>
          <cell r="AX1983" t="str">
            <v>Yes</v>
          </cell>
        </row>
        <row r="1984">
          <cell r="A1984" t="str">
            <v>FEB 23</v>
          </cell>
          <cell r="B1984">
            <v>1834</v>
          </cell>
          <cell r="C1984" t="str">
            <v>C49SZX20230012EC</v>
          </cell>
          <cell r="D1984" t="str">
            <v>海红天远</v>
          </cell>
          <cell r="E1984" t="str">
            <v>YSM20R-2</v>
          </cell>
          <cell r="I1984" t="str">
            <v>R-&gt;L</v>
          </cell>
          <cell r="J1984" t="str">
            <v>MVC F&amp;R</v>
          </cell>
          <cell r="K1984">
            <v>1</v>
          </cell>
          <cell r="N1984">
            <v>44972</v>
          </cell>
          <cell r="O1984">
            <v>11100853</v>
          </cell>
          <cell r="P1984">
            <v>850000</v>
          </cell>
          <cell r="Q1984">
            <v>44978</v>
          </cell>
          <cell r="R1984" t="str">
            <v>No</v>
          </cell>
          <cell r="S1984" t="str">
            <v>C49</v>
          </cell>
          <cell r="T1984" t="str">
            <v>SOUTH</v>
          </cell>
          <cell r="U1984" t="str">
            <v>深圳</v>
          </cell>
          <cell r="V1984" t="str">
            <v>SZ 深圳</v>
          </cell>
          <cell r="W1984" t="str">
            <v>EC</v>
          </cell>
          <cell r="X1984" t="str">
            <v>RMB</v>
          </cell>
          <cell r="Y1984">
            <v>850000</v>
          </cell>
          <cell r="Z1984">
            <v>1.1299999999999999</v>
          </cell>
          <cell r="AA1984">
            <v>850000</v>
          </cell>
          <cell r="AB1984">
            <v>1.1599999999999999</v>
          </cell>
          <cell r="AC1984">
            <v>872566.37168141594</v>
          </cell>
          <cell r="AD1984">
            <v>104707.96460176991</v>
          </cell>
          <cell r="AE1984">
            <v>0.12</v>
          </cell>
          <cell r="AF1984">
            <v>44966</v>
          </cell>
          <cell r="AG1984" t="str">
            <v>DDP SZ</v>
          </cell>
          <cell r="AK1984">
            <v>1</v>
          </cell>
          <cell r="AL1984">
            <v>850000</v>
          </cell>
          <cell r="AM1984">
            <v>44967</v>
          </cell>
          <cell r="AN1984" t="str">
            <v>Yes</v>
          </cell>
          <cell r="AO1984">
            <v>0</v>
          </cell>
          <cell r="AP1984">
            <v>0</v>
          </cell>
          <cell r="AS1984">
            <v>0</v>
          </cell>
          <cell r="AT1984">
            <v>0</v>
          </cell>
          <cell r="AX1984" t="str">
            <v>Yes</v>
          </cell>
          <cell r="AZ1984" t="str">
            <v>Y</v>
          </cell>
          <cell r="BA1984" t="str">
            <v>Yes</v>
          </cell>
        </row>
        <row r="1985">
          <cell r="A1985" t="str">
            <v>FEB 23</v>
          </cell>
          <cell r="B1985">
            <v>1835</v>
          </cell>
          <cell r="C1985" t="str">
            <v>C49SZX20230013JY</v>
          </cell>
          <cell r="D1985" t="str">
            <v>德天伟</v>
          </cell>
          <cell r="E1985" t="str">
            <v>YSM20R-2</v>
          </cell>
          <cell r="I1985" t="str">
            <v>L-&gt;R</v>
          </cell>
          <cell r="J1985" t="str">
            <v>No</v>
          </cell>
          <cell r="K1985">
            <v>1</v>
          </cell>
          <cell r="N1985">
            <v>44978</v>
          </cell>
          <cell r="O1985">
            <v>11100586</v>
          </cell>
          <cell r="P1985">
            <v>771500</v>
          </cell>
          <cell r="Q1985">
            <v>44981</v>
          </cell>
          <cell r="R1985" t="str">
            <v>No</v>
          </cell>
          <cell r="S1985" t="str">
            <v>C49</v>
          </cell>
          <cell r="T1985" t="str">
            <v>SOUTH</v>
          </cell>
          <cell r="U1985" t="str">
            <v>深圳</v>
          </cell>
          <cell r="V1985" t="str">
            <v>SZ 深圳</v>
          </cell>
          <cell r="W1985" t="str">
            <v>JY</v>
          </cell>
          <cell r="X1985" t="str">
            <v>RMB</v>
          </cell>
          <cell r="Y1985">
            <v>771500</v>
          </cell>
          <cell r="Z1985">
            <v>1.1299999999999999</v>
          </cell>
          <cell r="AA1985">
            <v>771500</v>
          </cell>
          <cell r="AB1985">
            <v>1.1599999999999999</v>
          </cell>
          <cell r="AC1985">
            <v>791982.3008849558</v>
          </cell>
          <cell r="AD1985">
            <v>95037.876106194686</v>
          </cell>
          <cell r="AE1985">
            <v>0.12</v>
          </cell>
          <cell r="AF1985">
            <v>44967</v>
          </cell>
          <cell r="AG1985" t="str">
            <v>DDP SZ</v>
          </cell>
          <cell r="AK1985">
            <v>0.1</v>
          </cell>
          <cell r="AL1985">
            <v>77150</v>
          </cell>
          <cell r="AM1985">
            <v>44971</v>
          </cell>
          <cell r="AN1985" t="str">
            <v>Yes</v>
          </cell>
          <cell r="AO1985">
            <v>0.9</v>
          </cell>
          <cell r="AP1985">
            <v>694350</v>
          </cell>
          <cell r="AQ1985">
            <v>44974</v>
          </cell>
          <cell r="AR1985">
            <v>44974</v>
          </cell>
          <cell r="AS1985">
            <v>0</v>
          </cell>
          <cell r="AT1985">
            <v>0</v>
          </cell>
          <cell r="AX1985" t="str">
            <v>Yes</v>
          </cell>
          <cell r="AZ1985" t="str">
            <v>Y</v>
          </cell>
          <cell r="BA1985" t="str">
            <v>Yes</v>
          </cell>
        </row>
        <row r="1986">
          <cell r="A1986" t="str">
            <v>FEB 23</v>
          </cell>
          <cell r="B1986">
            <v>1836</v>
          </cell>
          <cell r="C1986" t="str">
            <v>C28SZX20230085MZ</v>
          </cell>
          <cell r="D1986" t="str">
            <v>东莞鸿楠</v>
          </cell>
          <cell r="E1986" t="str">
            <v>YSi-V</v>
          </cell>
          <cell r="I1986" t="str">
            <v>R-&gt;L</v>
          </cell>
          <cell r="J1986" t="str">
            <v>No</v>
          </cell>
          <cell r="K1986">
            <v>1</v>
          </cell>
          <cell r="N1986">
            <v>45245</v>
          </cell>
          <cell r="O1986">
            <v>11116854</v>
          </cell>
          <cell r="P1986">
            <v>10600000</v>
          </cell>
          <cell r="Q1986">
            <v>45243</v>
          </cell>
          <cell r="R1986" t="str">
            <v>No</v>
          </cell>
          <cell r="S1986" t="str">
            <v>C28</v>
          </cell>
          <cell r="T1986" t="str">
            <v>SOUTH</v>
          </cell>
          <cell r="U1986" t="str">
            <v>深圳</v>
          </cell>
          <cell r="V1986" t="str">
            <v>SZ 深圳</v>
          </cell>
          <cell r="W1986" t="str">
            <v>MZ</v>
          </cell>
          <cell r="X1986" t="str">
            <v>JPY</v>
          </cell>
          <cell r="Y1986">
            <v>10600000</v>
          </cell>
          <cell r="Z1986">
            <v>1</v>
          </cell>
          <cell r="AA1986">
            <v>10600000</v>
          </cell>
          <cell r="AB1986">
            <v>6.1400000000000003E-2</v>
          </cell>
          <cell r="AC1986">
            <v>650840</v>
          </cell>
          <cell r="AD1986">
            <v>78100.800000000003</v>
          </cell>
          <cell r="AE1986">
            <v>0.12</v>
          </cell>
          <cell r="AF1986">
            <v>45118</v>
          </cell>
          <cell r="AG1986" t="str">
            <v>CIF HK</v>
          </cell>
          <cell r="AK1986">
            <v>0.2</v>
          </cell>
          <cell r="AL1986">
            <v>2120000</v>
          </cell>
          <cell r="AM1986">
            <v>45134</v>
          </cell>
          <cell r="AN1986" t="str">
            <v>Yes</v>
          </cell>
          <cell r="AO1986">
            <v>0.8</v>
          </cell>
          <cell r="AP1986">
            <v>8480000</v>
          </cell>
          <cell r="AQ1986">
            <v>45238</v>
          </cell>
          <cell r="AR1986">
            <v>45238</v>
          </cell>
          <cell r="AS1986">
            <v>0</v>
          </cell>
          <cell r="AT1986">
            <v>0</v>
          </cell>
          <cell r="AX1986" t="str">
            <v>Yes</v>
          </cell>
          <cell r="AZ1986" t="str">
            <v>Y</v>
          </cell>
          <cell r="BA1986" t="str">
            <v>Yes</v>
          </cell>
        </row>
        <row r="1987">
          <cell r="A1987" t="str">
            <v>FEB 23</v>
          </cell>
          <cell r="B1987">
            <v>1837</v>
          </cell>
          <cell r="C1987" t="str">
            <v>C49SZX20230022SX</v>
          </cell>
          <cell r="D1987" t="str">
            <v>锐诚</v>
          </cell>
          <cell r="E1987" t="str">
            <v>YSM10</v>
          </cell>
          <cell r="I1987" t="str">
            <v>L-&gt;R</v>
          </cell>
          <cell r="J1987" t="str">
            <v>MVC</v>
          </cell>
          <cell r="K1987">
            <v>1</v>
          </cell>
          <cell r="N1987">
            <v>44991</v>
          </cell>
          <cell r="O1987">
            <v>11100589</v>
          </cell>
          <cell r="P1987">
            <v>415000</v>
          </cell>
          <cell r="Q1987">
            <v>44995</v>
          </cell>
          <cell r="R1987" t="str">
            <v>No</v>
          </cell>
          <cell r="S1987" t="str">
            <v>C49</v>
          </cell>
          <cell r="T1987" t="str">
            <v>SOUTH</v>
          </cell>
          <cell r="U1987" t="str">
            <v>深圳</v>
          </cell>
          <cell r="V1987" t="str">
            <v>SZ 深圳</v>
          </cell>
          <cell r="W1987" t="str">
            <v>SX</v>
          </cell>
          <cell r="X1987" t="str">
            <v>RMB</v>
          </cell>
          <cell r="Y1987">
            <v>415000</v>
          </cell>
          <cell r="Z1987">
            <v>1.1299999999999999</v>
          </cell>
          <cell r="AA1987">
            <v>415000</v>
          </cell>
          <cell r="AB1987">
            <v>1.1599999999999999</v>
          </cell>
          <cell r="AC1987">
            <v>426017.6991150442</v>
          </cell>
          <cell r="AD1987">
            <v>51122.123893805299</v>
          </cell>
          <cell r="AE1987">
            <v>0.12</v>
          </cell>
          <cell r="AF1987">
            <v>44978</v>
          </cell>
          <cell r="AG1987" t="str">
            <v>DDP HZ</v>
          </cell>
          <cell r="AK1987">
            <v>0.3</v>
          </cell>
          <cell r="AL1987">
            <v>124500</v>
          </cell>
          <cell r="AM1987">
            <v>44980</v>
          </cell>
          <cell r="AN1987" t="str">
            <v>Yes</v>
          </cell>
          <cell r="AO1987">
            <v>0.7</v>
          </cell>
          <cell r="AP1987">
            <v>290500</v>
          </cell>
          <cell r="AS1987">
            <v>0</v>
          </cell>
          <cell r="AT1987">
            <v>0</v>
          </cell>
          <cell r="AX1987" t="str">
            <v>Yes</v>
          </cell>
          <cell r="AZ1987" t="str">
            <v>Y</v>
          </cell>
          <cell r="BA1987" t="str">
            <v>Yes</v>
          </cell>
        </row>
        <row r="1988">
          <cell r="A1988" t="str">
            <v>FEB 23</v>
          </cell>
          <cell r="B1988">
            <v>1838</v>
          </cell>
          <cell r="C1988" t="str">
            <v>C49SZX20230022SX</v>
          </cell>
          <cell r="D1988" t="str">
            <v>锐诚</v>
          </cell>
          <cell r="E1988" t="str">
            <v>YSM10</v>
          </cell>
          <cell r="I1988" t="str">
            <v>L-&gt;R</v>
          </cell>
          <cell r="J1988" t="str">
            <v>MVC</v>
          </cell>
          <cell r="K1988">
            <v>1</v>
          </cell>
          <cell r="N1988">
            <v>44991</v>
          </cell>
          <cell r="O1988">
            <v>11100589</v>
          </cell>
          <cell r="P1988">
            <v>415000</v>
          </cell>
          <cell r="Q1988">
            <v>44995</v>
          </cell>
          <cell r="R1988" t="str">
            <v>No</v>
          </cell>
          <cell r="S1988" t="str">
            <v>C49</v>
          </cell>
          <cell r="T1988" t="str">
            <v>SOUTH</v>
          </cell>
          <cell r="U1988" t="str">
            <v>深圳</v>
          </cell>
          <cell r="V1988" t="str">
            <v>SZ 深圳</v>
          </cell>
          <cell r="W1988" t="str">
            <v>SX</v>
          </cell>
          <cell r="X1988" t="str">
            <v>RMB</v>
          </cell>
          <cell r="Y1988">
            <v>415000</v>
          </cell>
          <cell r="Z1988">
            <v>1.1299999999999999</v>
          </cell>
          <cell r="AA1988">
            <v>415000</v>
          </cell>
          <cell r="AB1988">
            <v>1.1599999999999999</v>
          </cell>
          <cell r="AC1988">
            <v>426017.6991150442</v>
          </cell>
          <cell r="AD1988">
            <v>51122.123893805299</v>
          </cell>
          <cell r="AE1988">
            <v>0.12</v>
          </cell>
          <cell r="AF1988">
            <v>44978</v>
          </cell>
          <cell r="AG1988" t="str">
            <v>DDP HZ</v>
          </cell>
          <cell r="AK1988">
            <v>0.3</v>
          </cell>
          <cell r="AL1988">
            <v>124500</v>
          </cell>
          <cell r="AM1988">
            <v>44980</v>
          </cell>
          <cell r="AN1988" t="str">
            <v>Yes</v>
          </cell>
          <cell r="AO1988">
            <v>0.7</v>
          </cell>
          <cell r="AP1988">
            <v>290500</v>
          </cell>
          <cell r="AS1988">
            <v>0</v>
          </cell>
          <cell r="AT1988">
            <v>0</v>
          </cell>
          <cell r="AX1988" t="str">
            <v>Yes</v>
          </cell>
          <cell r="AZ1988" t="str">
            <v>Y</v>
          </cell>
          <cell r="BA1988" t="str">
            <v>Yes</v>
          </cell>
        </row>
        <row r="1989">
          <cell r="A1989" t="str">
            <v>FEB 23</v>
          </cell>
          <cell r="B1989">
            <v>1839</v>
          </cell>
          <cell r="C1989" t="str">
            <v>C49SZX20230022SX</v>
          </cell>
          <cell r="D1989" t="str">
            <v>锐诚</v>
          </cell>
          <cell r="E1989" t="str">
            <v>YSM10</v>
          </cell>
          <cell r="I1989" t="str">
            <v>L-&gt;R</v>
          </cell>
          <cell r="J1989" t="str">
            <v>MVC</v>
          </cell>
          <cell r="K1989">
            <v>1</v>
          </cell>
          <cell r="N1989">
            <v>44991</v>
          </cell>
          <cell r="O1989">
            <v>11100589</v>
          </cell>
          <cell r="P1989">
            <v>415000</v>
          </cell>
          <cell r="Q1989">
            <v>44995</v>
          </cell>
          <cell r="R1989" t="str">
            <v>No</v>
          </cell>
          <cell r="S1989" t="str">
            <v>C49</v>
          </cell>
          <cell r="T1989" t="str">
            <v>SOUTH</v>
          </cell>
          <cell r="U1989" t="str">
            <v>深圳</v>
          </cell>
          <cell r="V1989" t="str">
            <v>SZ 深圳</v>
          </cell>
          <cell r="W1989" t="str">
            <v>SX</v>
          </cell>
          <cell r="X1989" t="str">
            <v>RMB</v>
          </cell>
          <cell r="Y1989">
            <v>415000</v>
          </cell>
          <cell r="Z1989">
            <v>1.1299999999999999</v>
          </cell>
          <cell r="AA1989">
            <v>415000</v>
          </cell>
          <cell r="AB1989">
            <v>1.1599999999999999</v>
          </cell>
          <cell r="AC1989">
            <v>426017.6991150442</v>
          </cell>
          <cell r="AD1989">
            <v>51122.123893805299</v>
          </cell>
          <cell r="AE1989">
            <v>0.12</v>
          </cell>
          <cell r="AF1989">
            <v>44978</v>
          </cell>
          <cell r="AG1989" t="str">
            <v>DDP HZ</v>
          </cell>
          <cell r="AK1989">
            <v>0.3</v>
          </cell>
          <cell r="AL1989">
            <v>124500</v>
          </cell>
          <cell r="AM1989">
            <v>44980</v>
          </cell>
          <cell r="AN1989" t="str">
            <v>Yes</v>
          </cell>
          <cell r="AO1989">
            <v>0.7</v>
          </cell>
          <cell r="AP1989">
            <v>290500</v>
          </cell>
          <cell r="AS1989">
            <v>0</v>
          </cell>
          <cell r="AT1989">
            <v>0</v>
          </cell>
          <cell r="AX1989" t="str">
            <v>Yes</v>
          </cell>
          <cell r="AZ1989" t="str">
            <v>Y</v>
          </cell>
          <cell r="BA1989" t="str">
            <v>Yes</v>
          </cell>
        </row>
        <row r="1990">
          <cell r="A1990" t="str">
            <v>FEB 23</v>
          </cell>
          <cell r="B1990">
            <v>1840</v>
          </cell>
          <cell r="C1990" t="str">
            <v>SUESE#001/23</v>
          </cell>
          <cell r="D1990" t="str">
            <v>SUPERIOR丰卓</v>
          </cell>
          <cell r="E1990" t="str">
            <v>YSM10</v>
          </cell>
          <cell r="I1990" t="str">
            <v>L-&gt;R</v>
          </cell>
          <cell r="J1990" t="str">
            <v>MVC+ATS15</v>
          </cell>
          <cell r="K1990">
            <v>1</v>
          </cell>
          <cell r="N1990">
            <v>45009</v>
          </cell>
          <cell r="O1990">
            <v>11116823</v>
          </cell>
          <cell r="P1990">
            <v>91263</v>
          </cell>
          <cell r="Q1990">
            <v>45013</v>
          </cell>
          <cell r="R1990" t="str">
            <v>Yes</v>
          </cell>
          <cell r="S1990" t="str">
            <v>C49</v>
          </cell>
          <cell r="T1990" t="str">
            <v>SOUTH</v>
          </cell>
          <cell r="U1990" t="str">
            <v>深圳</v>
          </cell>
          <cell r="V1990" t="str">
            <v>Vietnam</v>
          </cell>
          <cell r="W1990" t="str">
            <v>SS</v>
          </cell>
          <cell r="X1990" t="str">
            <v>USD</v>
          </cell>
          <cell r="Y1990">
            <v>91263</v>
          </cell>
          <cell r="Z1990">
            <v>1</v>
          </cell>
          <cell r="AA1990">
            <v>91263</v>
          </cell>
          <cell r="AB1990">
            <v>7.8</v>
          </cell>
          <cell r="AC1990">
            <v>711851.4</v>
          </cell>
          <cell r="AD1990">
            <v>85422.168000000005</v>
          </cell>
          <cell r="AE1990">
            <v>0.12</v>
          </cell>
          <cell r="AF1990">
            <v>44978</v>
          </cell>
          <cell r="AG1990" t="str">
            <v>CIF Vietnam</v>
          </cell>
          <cell r="AK1990">
            <v>0.3</v>
          </cell>
          <cell r="AL1990">
            <v>27378.899999999998</v>
          </cell>
          <cell r="AM1990">
            <v>44985</v>
          </cell>
          <cell r="AN1990" t="str">
            <v>Yes</v>
          </cell>
          <cell r="AO1990">
            <v>0.6</v>
          </cell>
          <cell r="AP1990">
            <v>54757.799999999996</v>
          </cell>
          <cell r="AQ1990">
            <v>44992</v>
          </cell>
          <cell r="AR1990">
            <v>44992</v>
          </cell>
          <cell r="AS1990">
            <v>0.1</v>
          </cell>
          <cell r="AT1990">
            <v>9126.3000000000011</v>
          </cell>
          <cell r="AU1990">
            <v>45063</v>
          </cell>
          <cell r="AV1990">
            <v>45063</v>
          </cell>
          <cell r="AX1990" t="str">
            <v>Yes</v>
          </cell>
          <cell r="AZ1990" t="str">
            <v>Y</v>
          </cell>
          <cell r="BA1990" t="str">
            <v>Yes</v>
          </cell>
        </row>
        <row r="1991">
          <cell r="A1991" t="str">
            <v>FEB 23</v>
          </cell>
          <cell r="B1991">
            <v>1841</v>
          </cell>
          <cell r="C1991" t="str">
            <v>SUESE#001/23</v>
          </cell>
          <cell r="D1991" t="str">
            <v>SUPERIOR丰卓</v>
          </cell>
          <cell r="E1991" t="str">
            <v>YSM10</v>
          </cell>
          <cell r="I1991" t="str">
            <v>L-&gt;R</v>
          </cell>
          <cell r="J1991" t="str">
            <v>No</v>
          </cell>
          <cell r="K1991">
            <v>1</v>
          </cell>
          <cell r="N1991">
            <v>45009</v>
          </cell>
          <cell r="O1991">
            <v>11116823</v>
          </cell>
          <cell r="P1991">
            <v>91263</v>
          </cell>
          <cell r="Q1991">
            <v>45013</v>
          </cell>
          <cell r="R1991" t="str">
            <v>Yes</v>
          </cell>
          <cell r="S1991" t="str">
            <v>C49</v>
          </cell>
          <cell r="T1991" t="str">
            <v>SOUTH</v>
          </cell>
          <cell r="U1991" t="str">
            <v>深圳</v>
          </cell>
          <cell r="V1991" t="str">
            <v>Vietnam</v>
          </cell>
          <cell r="W1991" t="str">
            <v>SS</v>
          </cell>
          <cell r="X1991" t="str">
            <v>USD</v>
          </cell>
          <cell r="Y1991">
            <v>91263</v>
          </cell>
          <cell r="Z1991">
            <v>1</v>
          </cell>
          <cell r="AA1991">
            <v>91263</v>
          </cell>
          <cell r="AB1991">
            <v>7.8</v>
          </cell>
          <cell r="AC1991">
            <v>711851.4</v>
          </cell>
          <cell r="AD1991">
            <v>85422.168000000005</v>
          </cell>
          <cell r="AE1991">
            <v>0.12</v>
          </cell>
          <cell r="AF1991">
            <v>44978</v>
          </cell>
          <cell r="AG1991" t="str">
            <v>CIF Vietnam</v>
          </cell>
          <cell r="AK1991">
            <v>0.3</v>
          </cell>
          <cell r="AL1991">
            <v>27378.899999999998</v>
          </cell>
          <cell r="AM1991">
            <v>44985</v>
          </cell>
          <cell r="AN1991" t="str">
            <v>Yes</v>
          </cell>
          <cell r="AO1991">
            <v>0.6</v>
          </cell>
          <cell r="AP1991">
            <v>54757.799999999996</v>
          </cell>
          <cell r="AQ1991">
            <v>44992</v>
          </cell>
          <cell r="AR1991">
            <v>44992</v>
          </cell>
          <cell r="AS1991">
            <v>0.1</v>
          </cell>
          <cell r="AT1991">
            <v>9126.3000000000011</v>
          </cell>
          <cell r="AU1991">
            <v>45063</v>
          </cell>
          <cell r="AV1991">
            <v>45063</v>
          </cell>
          <cell r="AX1991" t="str">
            <v>Yes</v>
          </cell>
          <cell r="AZ1991" t="str">
            <v>Y</v>
          </cell>
          <cell r="BA1991" t="str">
            <v>Yes</v>
          </cell>
        </row>
        <row r="1992">
          <cell r="A1992" t="str">
            <v>FEB 23</v>
          </cell>
          <cell r="B1992">
            <v>1842</v>
          </cell>
          <cell r="C1992" t="str">
            <v>C49SZX20230015DZ</v>
          </cell>
          <cell r="D1992" t="str">
            <v>深圳耕创</v>
          </cell>
          <cell r="E1992" t="str">
            <v>YSM40R-4</v>
          </cell>
          <cell r="I1992" t="str">
            <v>L-&gt;R</v>
          </cell>
          <cell r="J1992" t="str">
            <v>No</v>
          </cell>
          <cell r="K1992">
            <v>1</v>
          </cell>
          <cell r="N1992">
            <v>45057</v>
          </cell>
          <cell r="O1992">
            <v>11100622</v>
          </cell>
          <cell r="P1992">
            <v>1475000</v>
          </cell>
          <cell r="Q1992">
            <v>45061</v>
          </cell>
          <cell r="R1992" t="str">
            <v>No</v>
          </cell>
          <cell r="S1992" t="str">
            <v>C49</v>
          </cell>
          <cell r="T1992" t="str">
            <v>SOUTH</v>
          </cell>
          <cell r="U1992" t="str">
            <v>深圳</v>
          </cell>
          <cell r="V1992" t="str">
            <v>SZ 深圳</v>
          </cell>
          <cell r="W1992" t="str">
            <v>DZ</v>
          </cell>
          <cell r="X1992" t="str">
            <v>RMB</v>
          </cell>
          <cell r="Y1992">
            <v>1475000</v>
          </cell>
          <cell r="Z1992">
            <v>1.1299999999999999</v>
          </cell>
          <cell r="AA1992">
            <v>1475000</v>
          </cell>
          <cell r="AB1992">
            <v>1.1599999999999999</v>
          </cell>
          <cell r="AC1992">
            <v>1514159.2920353983</v>
          </cell>
          <cell r="AD1992">
            <v>181699.1150442478</v>
          </cell>
          <cell r="AE1992">
            <v>0.12</v>
          </cell>
          <cell r="AF1992">
            <v>44978</v>
          </cell>
          <cell r="AG1992" t="str">
            <v>DDP SZ</v>
          </cell>
          <cell r="AK1992">
            <v>0.2</v>
          </cell>
          <cell r="AL1992">
            <v>295000</v>
          </cell>
          <cell r="AM1992">
            <v>44981</v>
          </cell>
          <cell r="AN1992" t="str">
            <v>Yes</v>
          </cell>
          <cell r="AO1992">
            <v>0.8</v>
          </cell>
          <cell r="AP1992">
            <v>1180000</v>
          </cell>
          <cell r="AQ1992">
            <v>45056</v>
          </cell>
          <cell r="AR1992">
            <v>45056</v>
          </cell>
          <cell r="AS1992">
            <v>0</v>
          </cell>
          <cell r="AT1992">
            <v>0</v>
          </cell>
          <cell r="AU1992"/>
          <cell r="AX1992" t="str">
            <v>Yes</v>
          </cell>
          <cell r="AZ1992" t="str">
            <v>Y</v>
          </cell>
          <cell r="BA1992" t="str">
            <v>Yes</v>
          </cell>
        </row>
        <row r="1993">
          <cell r="A1993" t="str">
            <v>FEB 23</v>
          </cell>
          <cell r="B1993">
            <v>1843</v>
          </cell>
          <cell r="C1993" t="str">
            <v>C49SZX20230016DZ</v>
          </cell>
          <cell r="D1993" t="str">
            <v>惠州耕创</v>
          </cell>
          <cell r="E1993" t="str">
            <v>YSM40R-4</v>
          </cell>
          <cell r="I1993" t="str">
            <v>L-&gt;R</v>
          </cell>
          <cell r="J1993" t="str">
            <v>No</v>
          </cell>
          <cell r="K1993">
            <v>1</v>
          </cell>
          <cell r="N1993">
            <v>45057</v>
          </cell>
          <cell r="O1993">
            <v>11100623</v>
          </cell>
          <cell r="P1993">
            <v>1475000</v>
          </cell>
          <cell r="Q1993">
            <v>45061</v>
          </cell>
          <cell r="R1993" t="str">
            <v>No</v>
          </cell>
          <cell r="S1993" t="str">
            <v>C49</v>
          </cell>
          <cell r="T1993" t="str">
            <v>SOUTH</v>
          </cell>
          <cell r="U1993" t="str">
            <v>深圳</v>
          </cell>
          <cell r="V1993" t="str">
            <v>SZ 深圳</v>
          </cell>
          <cell r="W1993" t="str">
            <v>DZ</v>
          </cell>
          <cell r="X1993" t="str">
            <v>RMB</v>
          </cell>
          <cell r="Y1993">
            <v>1475000</v>
          </cell>
          <cell r="Z1993">
            <v>1.1299999999999999</v>
          </cell>
          <cell r="AA1993">
            <v>1475000</v>
          </cell>
          <cell r="AB1993">
            <v>1.1599999999999999</v>
          </cell>
          <cell r="AC1993">
            <v>1514159.2920353983</v>
          </cell>
          <cell r="AD1993">
            <v>181699.1150442478</v>
          </cell>
          <cell r="AE1993">
            <v>0.12</v>
          </cell>
          <cell r="AF1993">
            <v>44978</v>
          </cell>
          <cell r="AG1993" t="str">
            <v>DDP HZ</v>
          </cell>
          <cell r="AK1993">
            <v>0.2</v>
          </cell>
          <cell r="AL1993">
            <v>295000</v>
          </cell>
          <cell r="AM1993">
            <v>44981</v>
          </cell>
          <cell r="AN1993" t="str">
            <v>Yes</v>
          </cell>
          <cell r="AO1993">
            <v>0.8</v>
          </cell>
          <cell r="AP1993">
            <v>1180000</v>
          </cell>
          <cell r="AQ1993">
            <v>45056</v>
          </cell>
          <cell r="AR1993">
            <v>45056</v>
          </cell>
          <cell r="AS1993">
            <v>0</v>
          </cell>
          <cell r="AT1993">
            <v>0</v>
          </cell>
          <cell r="AX1993" t="str">
            <v>Yes</v>
          </cell>
          <cell r="AZ1993" t="str">
            <v>Y</v>
          </cell>
          <cell r="BA1993" t="str">
            <v>Yes</v>
          </cell>
        </row>
        <row r="1994">
          <cell r="A1994" t="str">
            <v>FEB 23</v>
          </cell>
          <cell r="B1994">
            <v>1844</v>
          </cell>
          <cell r="C1994" t="str">
            <v>C49SZX20230016DZ</v>
          </cell>
          <cell r="D1994" t="str">
            <v>惠州耕创</v>
          </cell>
          <cell r="E1994" t="str">
            <v>YSM40R-4</v>
          </cell>
          <cell r="I1994" t="str">
            <v>L-&gt;R</v>
          </cell>
          <cell r="J1994" t="str">
            <v>No</v>
          </cell>
          <cell r="K1994">
            <v>1</v>
          </cell>
          <cell r="N1994">
            <v>45057</v>
          </cell>
          <cell r="O1994">
            <v>11100623</v>
          </cell>
          <cell r="P1994">
            <v>1475000</v>
          </cell>
          <cell r="Q1994">
            <v>45061</v>
          </cell>
          <cell r="R1994" t="str">
            <v>No</v>
          </cell>
          <cell r="S1994" t="str">
            <v>C49</v>
          </cell>
          <cell r="T1994" t="str">
            <v>SOUTH</v>
          </cell>
          <cell r="U1994" t="str">
            <v>深圳</v>
          </cell>
          <cell r="V1994" t="str">
            <v>SZ 深圳</v>
          </cell>
          <cell r="W1994" t="str">
            <v>DZ</v>
          </cell>
          <cell r="X1994" t="str">
            <v>RMB</v>
          </cell>
          <cell r="Y1994">
            <v>1475000</v>
          </cell>
          <cell r="Z1994">
            <v>1.1299999999999999</v>
          </cell>
          <cell r="AA1994">
            <v>1475000</v>
          </cell>
          <cell r="AB1994">
            <v>1.1599999999999999</v>
          </cell>
          <cell r="AC1994">
            <v>1514159.2920353983</v>
          </cell>
          <cell r="AD1994">
            <v>181699.1150442478</v>
          </cell>
          <cell r="AE1994">
            <v>0.12</v>
          </cell>
          <cell r="AF1994">
            <v>44978</v>
          </cell>
          <cell r="AG1994" t="str">
            <v>DDP HZ</v>
          </cell>
          <cell r="AK1994">
            <v>0.2</v>
          </cell>
          <cell r="AL1994">
            <v>295000</v>
          </cell>
          <cell r="AM1994">
            <v>44981</v>
          </cell>
          <cell r="AN1994" t="str">
            <v>Yes</v>
          </cell>
          <cell r="AO1994">
            <v>0.8</v>
          </cell>
          <cell r="AP1994">
            <v>1180000</v>
          </cell>
          <cell r="AQ1994">
            <v>45056</v>
          </cell>
          <cell r="AR1994">
            <v>45056</v>
          </cell>
          <cell r="AS1994">
            <v>0</v>
          </cell>
          <cell r="AT1994">
            <v>0</v>
          </cell>
          <cell r="AX1994" t="str">
            <v>Yes</v>
          </cell>
          <cell r="AZ1994" t="str">
            <v>Y</v>
          </cell>
          <cell r="BA1994" t="str">
            <v>Yes</v>
          </cell>
        </row>
        <row r="1995">
          <cell r="A1995" t="str">
            <v>FEB 23</v>
          </cell>
          <cell r="B1995">
            <v>1845</v>
          </cell>
          <cell r="C1995" t="str">
            <v>C49SZX20230016DZ</v>
          </cell>
          <cell r="D1995" t="str">
            <v>惠州耕创</v>
          </cell>
          <cell r="E1995" t="str">
            <v>YSM40R-4</v>
          </cell>
          <cell r="I1995" t="str">
            <v>L-&gt;R</v>
          </cell>
          <cell r="J1995" t="str">
            <v>No</v>
          </cell>
          <cell r="K1995">
            <v>1</v>
          </cell>
          <cell r="N1995">
            <v>45057</v>
          </cell>
          <cell r="O1995">
            <v>11100623</v>
          </cell>
          <cell r="P1995">
            <v>1475000</v>
          </cell>
          <cell r="Q1995">
            <v>45061</v>
          </cell>
          <cell r="R1995" t="str">
            <v>No</v>
          </cell>
          <cell r="S1995" t="str">
            <v>C49</v>
          </cell>
          <cell r="T1995" t="str">
            <v>SOUTH</v>
          </cell>
          <cell r="U1995" t="str">
            <v>深圳</v>
          </cell>
          <cell r="V1995" t="str">
            <v>SZ 深圳</v>
          </cell>
          <cell r="W1995" t="str">
            <v>DZ</v>
          </cell>
          <cell r="X1995" t="str">
            <v>RMB</v>
          </cell>
          <cell r="Y1995">
            <v>1475000</v>
          </cell>
          <cell r="Z1995">
            <v>1.1299999999999999</v>
          </cell>
          <cell r="AA1995">
            <v>1475000</v>
          </cell>
          <cell r="AB1995">
            <v>1.1599999999999999</v>
          </cell>
          <cell r="AC1995">
            <v>1514159.2920353983</v>
          </cell>
          <cell r="AD1995">
            <v>181699.1150442478</v>
          </cell>
          <cell r="AE1995">
            <v>0.12</v>
          </cell>
          <cell r="AF1995">
            <v>44978</v>
          </cell>
          <cell r="AG1995" t="str">
            <v>DDP HZ</v>
          </cell>
          <cell r="AK1995">
            <v>0.2</v>
          </cell>
          <cell r="AL1995">
            <v>295000</v>
          </cell>
          <cell r="AM1995">
            <v>44981</v>
          </cell>
          <cell r="AN1995" t="str">
            <v>Yes</v>
          </cell>
          <cell r="AO1995">
            <v>0.8</v>
          </cell>
          <cell r="AP1995">
            <v>1180000</v>
          </cell>
          <cell r="AQ1995">
            <v>45056</v>
          </cell>
          <cell r="AR1995">
            <v>45056</v>
          </cell>
          <cell r="AS1995">
            <v>0</v>
          </cell>
          <cell r="AT1995">
            <v>0</v>
          </cell>
          <cell r="AX1995" t="str">
            <v>Yes</v>
          </cell>
          <cell r="AZ1995" t="str">
            <v>Y</v>
          </cell>
          <cell r="BA1995" t="str">
            <v>Yes</v>
          </cell>
        </row>
        <row r="1996">
          <cell r="A1996" t="str">
            <v>FEB 23</v>
          </cell>
          <cell r="B1996">
            <v>1846</v>
          </cell>
          <cell r="C1996" t="str">
            <v>C49SZX20230023R1SX</v>
          </cell>
          <cell r="D1996" t="str">
            <v>裕达盛</v>
          </cell>
          <cell r="E1996" t="str">
            <v>YSM10</v>
          </cell>
          <cell r="I1996" t="str">
            <v>L-&gt;R</v>
          </cell>
          <cell r="J1996" t="str">
            <v>MVC</v>
          </cell>
          <cell r="K1996">
            <v>1</v>
          </cell>
          <cell r="N1996">
            <v>45006</v>
          </cell>
          <cell r="O1996">
            <v>11100603</v>
          </cell>
          <cell r="P1996">
            <v>419500</v>
          </cell>
          <cell r="Q1996">
            <v>45013</v>
          </cell>
          <cell r="R1996" t="str">
            <v>No</v>
          </cell>
          <cell r="S1996" t="str">
            <v>C49</v>
          </cell>
          <cell r="T1996" t="str">
            <v>SOUTH</v>
          </cell>
          <cell r="U1996" t="str">
            <v>深圳</v>
          </cell>
          <cell r="V1996" t="str">
            <v>SZ 深圳</v>
          </cell>
          <cell r="W1996" t="str">
            <v>SX</v>
          </cell>
          <cell r="X1996" t="str">
            <v>RMB</v>
          </cell>
          <cell r="Y1996">
            <v>415000</v>
          </cell>
          <cell r="Z1996">
            <v>1.1299999999999999</v>
          </cell>
          <cell r="AA1996">
            <v>419500</v>
          </cell>
          <cell r="AB1996">
            <v>1.1599999999999999</v>
          </cell>
          <cell r="AC1996">
            <v>430637.16814159293</v>
          </cell>
          <cell r="AD1996">
            <v>51676.460176991153</v>
          </cell>
          <cell r="AE1996">
            <v>0.12</v>
          </cell>
          <cell r="AF1996">
            <v>44979</v>
          </cell>
          <cell r="AG1996" t="str">
            <v>DDP HZ</v>
          </cell>
          <cell r="AI1996">
            <v>10000</v>
          </cell>
          <cell r="AJ1996">
            <v>44984</v>
          </cell>
          <cell r="AK1996">
            <v>0.1</v>
          </cell>
          <cell r="AL1996">
            <v>41500</v>
          </cell>
          <cell r="AM1996">
            <v>44984</v>
          </cell>
          <cell r="AN1996" t="str">
            <v>Yes</v>
          </cell>
          <cell r="AO1996">
            <v>0.9</v>
          </cell>
          <cell r="AP1996">
            <v>377550</v>
          </cell>
          <cell r="AQ1996">
            <v>45005</v>
          </cell>
          <cell r="AR1996">
            <v>45005</v>
          </cell>
          <cell r="AS1996">
            <v>0</v>
          </cell>
          <cell r="AT1996">
            <v>0</v>
          </cell>
          <cell r="AX1996" t="str">
            <v>Yes</v>
          </cell>
          <cell r="AZ1996" t="str">
            <v>Y</v>
          </cell>
          <cell r="BA1996" t="str">
            <v>Yes</v>
          </cell>
        </row>
        <row r="1997">
          <cell r="A1997" t="str">
            <v>FEB 23</v>
          </cell>
          <cell r="B1997">
            <v>1847</v>
          </cell>
          <cell r="C1997" t="str">
            <v>C49SZX20230024MZ</v>
          </cell>
          <cell r="D1997" t="str">
            <v>斯路迅</v>
          </cell>
          <cell r="E1997" t="str">
            <v>YSM10</v>
          </cell>
          <cell r="I1997" t="str">
            <v>L-&gt;R</v>
          </cell>
          <cell r="J1997" t="str">
            <v>MVC</v>
          </cell>
          <cell r="K1997">
            <v>1</v>
          </cell>
          <cell r="N1997">
            <v>44990</v>
          </cell>
          <cell r="O1997">
            <v>11100590</v>
          </cell>
          <cell r="P1997">
            <v>400000</v>
          </cell>
          <cell r="Q1997">
            <v>44999</v>
          </cell>
          <cell r="R1997" t="str">
            <v>No</v>
          </cell>
          <cell r="S1997" t="str">
            <v>C49</v>
          </cell>
          <cell r="T1997" t="str">
            <v>SOUTH</v>
          </cell>
          <cell r="U1997" t="str">
            <v>深圳</v>
          </cell>
          <cell r="V1997" t="str">
            <v>SZ 深圳</v>
          </cell>
          <cell r="W1997" t="str">
            <v>MZ</v>
          </cell>
          <cell r="X1997" t="str">
            <v>RMB</v>
          </cell>
          <cell r="Y1997">
            <v>400000</v>
          </cell>
          <cell r="Z1997">
            <v>1.1299999999999999</v>
          </cell>
          <cell r="AA1997">
            <v>400000</v>
          </cell>
          <cell r="AB1997">
            <v>1.1599999999999999</v>
          </cell>
          <cell r="AC1997">
            <v>410619.46902654867</v>
          </cell>
          <cell r="AD1997">
            <v>49274.336283185839</v>
          </cell>
          <cell r="AE1997">
            <v>0.12</v>
          </cell>
          <cell r="AF1997">
            <v>44978</v>
          </cell>
          <cell r="AG1997" t="str">
            <v>DDP SZ</v>
          </cell>
          <cell r="AK1997">
            <v>0.1</v>
          </cell>
          <cell r="AL1997">
            <v>40000</v>
          </cell>
          <cell r="AM1997">
            <v>44987</v>
          </cell>
          <cell r="AN1997" t="str">
            <v>Yes</v>
          </cell>
          <cell r="AO1997">
            <v>0.9</v>
          </cell>
          <cell r="AP1997">
            <v>360000</v>
          </cell>
          <cell r="AQ1997">
            <v>44988</v>
          </cell>
          <cell r="AR1997">
            <v>44988</v>
          </cell>
          <cell r="AS1997">
            <v>0</v>
          </cell>
          <cell r="AT1997">
            <v>0</v>
          </cell>
          <cell r="AX1997" t="str">
            <v>Yes</v>
          </cell>
          <cell r="AZ1997" t="str">
            <v>Y</v>
          </cell>
          <cell r="BA1997" t="str">
            <v>Yes</v>
          </cell>
        </row>
        <row r="1998">
          <cell r="A1998" t="str">
            <v>FEB 23</v>
          </cell>
          <cell r="B1998">
            <v>1848</v>
          </cell>
          <cell r="C1998" t="str">
            <v>C49SZX20230024MZ</v>
          </cell>
          <cell r="D1998" t="str">
            <v>斯路迅</v>
          </cell>
          <cell r="E1998" t="str">
            <v>YSM20R-2</v>
          </cell>
          <cell r="I1998" t="str">
            <v>L-&gt;R</v>
          </cell>
          <cell r="J1998" t="str">
            <v>No</v>
          </cell>
          <cell r="K1998">
            <v>1</v>
          </cell>
          <cell r="N1998">
            <v>44990</v>
          </cell>
          <cell r="O1998">
            <v>11100590</v>
          </cell>
          <cell r="P1998">
            <v>700000</v>
          </cell>
          <cell r="Q1998">
            <v>44999</v>
          </cell>
          <cell r="R1998" t="str">
            <v>No</v>
          </cell>
          <cell r="S1998" t="str">
            <v>C49</v>
          </cell>
          <cell r="T1998" t="str">
            <v>SOUTH</v>
          </cell>
          <cell r="U1998" t="str">
            <v>深圳</v>
          </cell>
          <cell r="V1998" t="str">
            <v>SZ 深圳</v>
          </cell>
          <cell r="W1998" t="str">
            <v>MZ</v>
          </cell>
          <cell r="X1998" t="str">
            <v>RMB</v>
          </cell>
          <cell r="Y1998">
            <v>700000</v>
          </cell>
          <cell r="Z1998">
            <v>1.1299999999999999</v>
          </cell>
          <cell r="AA1998">
            <v>700000</v>
          </cell>
          <cell r="AB1998">
            <v>1.1599999999999999</v>
          </cell>
          <cell r="AC1998">
            <v>718584.07079646015</v>
          </cell>
          <cell r="AD1998">
            <v>86230.088495575212</v>
          </cell>
          <cell r="AE1998">
            <v>0.12</v>
          </cell>
          <cell r="AF1998">
            <v>44978</v>
          </cell>
          <cell r="AG1998" t="str">
            <v>DDP SZ</v>
          </cell>
          <cell r="AK1998">
            <v>0.1</v>
          </cell>
          <cell r="AL1998">
            <v>70000</v>
          </cell>
          <cell r="AM1998">
            <v>44987</v>
          </cell>
          <cell r="AN1998" t="str">
            <v>Yes</v>
          </cell>
          <cell r="AO1998">
            <v>0.9</v>
          </cell>
          <cell r="AP1998">
            <v>630000</v>
          </cell>
          <cell r="AQ1998">
            <v>44988</v>
          </cell>
          <cell r="AR1998">
            <v>44988</v>
          </cell>
          <cell r="AS1998">
            <v>0</v>
          </cell>
          <cell r="AT1998">
            <v>0</v>
          </cell>
          <cell r="AX1998" t="str">
            <v>Yes</v>
          </cell>
          <cell r="AZ1998" t="str">
            <v>Y</v>
          </cell>
          <cell r="BA1998" t="str">
            <v>Yes</v>
          </cell>
        </row>
        <row r="1999">
          <cell r="A1999" t="str">
            <v>FEB 23</v>
          </cell>
          <cell r="B1999">
            <v>1849</v>
          </cell>
          <cell r="C1999" t="str">
            <v>C49SZX20230028JY</v>
          </cell>
          <cell r="D1999" t="str">
            <v>建航</v>
          </cell>
          <cell r="E1999" t="str">
            <v>YSM10</v>
          </cell>
          <cell r="I1999" t="str">
            <v>L-&gt;R</v>
          </cell>
          <cell r="J1999" t="str">
            <v>MVC</v>
          </cell>
          <cell r="K1999">
            <v>1</v>
          </cell>
          <cell r="N1999">
            <v>45031</v>
          </cell>
          <cell r="O1999">
            <v>11100608</v>
          </cell>
          <cell r="P1999">
            <v>739000</v>
          </cell>
          <cell r="Q1999">
            <v>45034</v>
          </cell>
          <cell r="R1999" t="str">
            <v>No</v>
          </cell>
          <cell r="S1999" t="str">
            <v>C49</v>
          </cell>
          <cell r="T1999" t="str">
            <v>SOUTH</v>
          </cell>
          <cell r="U1999" t="str">
            <v>深圳</v>
          </cell>
          <cell r="V1999" t="str">
            <v>SZ 深圳</v>
          </cell>
          <cell r="W1999" t="str">
            <v>JY</v>
          </cell>
          <cell r="X1999" t="str">
            <v>RMB</v>
          </cell>
          <cell r="Y1999">
            <v>739000</v>
          </cell>
          <cell r="Z1999">
            <v>1.1299999999999999</v>
          </cell>
          <cell r="AA1999">
            <v>739000</v>
          </cell>
          <cell r="AB1999">
            <v>1.1599999999999999</v>
          </cell>
          <cell r="AC1999">
            <v>758619.46902654867</v>
          </cell>
          <cell r="AD1999">
            <v>91034.336283185839</v>
          </cell>
          <cell r="AE1999">
            <v>0.12</v>
          </cell>
          <cell r="AF1999">
            <v>44980</v>
          </cell>
          <cell r="AG1999" t="str">
            <v>DDP SZ</v>
          </cell>
          <cell r="AI1999"/>
          <cell r="AK1999">
            <v>0.1</v>
          </cell>
          <cell r="AL1999">
            <v>73900</v>
          </cell>
          <cell r="AM1999">
            <v>45023</v>
          </cell>
          <cell r="AN1999" t="str">
            <v>Yes</v>
          </cell>
          <cell r="AO1999">
            <v>0.9</v>
          </cell>
          <cell r="AP1999">
            <v>665100</v>
          </cell>
          <cell r="AQ1999">
            <v>45026</v>
          </cell>
          <cell r="AR1999">
            <v>45026</v>
          </cell>
          <cell r="AS1999">
            <v>0</v>
          </cell>
          <cell r="AT1999">
            <v>0</v>
          </cell>
          <cell r="AX1999" t="str">
            <v>Yes</v>
          </cell>
          <cell r="AZ1999" t="str">
            <v>Y</v>
          </cell>
          <cell r="BA1999" t="str">
            <v>Yes</v>
          </cell>
        </row>
        <row r="2000">
          <cell r="A2000" t="str">
            <v>FEB 23</v>
          </cell>
          <cell r="B2000">
            <v>1850</v>
          </cell>
          <cell r="C2000" t="str">
            <v>C49SZX20230025DZ</v>
          </cell>
          <cell r="D2000" t="str">
            <v>兆晖</v>
          </cell>
          <cell r="E2000" t="str">
            <v>YSM20R-2</v>
          </cell>
          <cell r="I2000" t="str">
            <v>R-&gt;L</v>
          </cell>
          <cell r="J2000" t="str">
            <v>No</v>
          </cell>
          <cell r="K2000">
            <v>1</v>
          </cell>
          <cell r="N2000">
            <v>44999</v>
          </cell>
          <cell r="O2000">
            <v>11100597</v>
          </cell>
          <cell r="P2000">
            <v>720000</v>
          </cell>
          <cell r="Q2000">
            <v>45008</v>
          </cell>
          <cell r="R2000" t="str">
            <v>No</v>
          </cell>
          <cell r="S2000" t="str">
            <v>C49</v>
          </cell>
          <cell r="T2000" t="str">
            <v>SOUTH</v>
          </cell>
          <cell r="U2000" t="str">
            <v>深圳</v>
          </cell>
          <cell r="V2000" t="str">
            <v>SZ 深圳</v>
          </cell>
          <cell r="W2000" t="str">
            <v>EC</v>
          </cell>
          <cell r="X2000" t="str">
            <v>RMB</v>
          </cell>
          <cell r="Y2000">
            <v>720000</v>
          </cell>
          <cell r="Z2000">
            <v>1.1299999999999999</v>
          </cell>
          <cell r="AA2000">
            <v>720000</v>
          </cell>
          <cell r="AB2000">
            <v>1.1599999999999999</v>
          </cell>
          <cell r="AC2000">
            <v>739115.04424778768</v>
          </cell>
          <cell r="AD2000">
            <v>88693.805309734511</v>
          </cell>
          <cell r="AE2000">
            <v>0.12</v>
          </cell>
          <cell r="AF2000">
            <v>44979</v>
          </cell>
          <cell r="AG2000" t="str">
            <v>DDP SZ</v>
          </cell>
          <cell r="AK2000">
            <v>0.1</v>
          </cell>
          <cell r="AL2000">
            <v>72000</v>
          </cell>
          <cell r="AM2000">
            <v>44986</v>
          </cell>
          <cell r="AN2000" t="str">
            <v>Yes</v>
          </cell>
          <cell r="AO2000">
            <v>0.9</v>
          </cell>
          <cell r="AP2000">
            <v>648000</v>
          </cell>
          <cell r="AQ2000">
            <v>44995</v>
          </cell>
          <cell r="AR2000">
            <v>44995</v>
          </cell>
          <cell r="AS2000">
            <v>0</v>
          </cell>
          <cell r="AT2000">
            <v>0</v>
          </cell>
          <cell r="AX2000" t="str">
            <v>Yes</v>
          </cell>
          <cell r="AZ2000" t="str">
            <v>Y</v>
          </cell>
          <cell r="BA2000" t="str">
            <v>Yes</v>
          </cell>
        </row>
        <row r="2001">
          <cell r="A2001" t="str">
            <v>FEB 23</v>
          </cell>
          <cell r="B2001">
            <v>1851</v>
          </cell>
          <cell r="C2001" t="str">
            <v>C49SZX20230025DZ</v>
          </cell>
          <cell r="D2001" t="str">
            <v>兆晖</v>
          </cell>
          <cell r="E2001" t="str">
            <v>YSM10</v>
          </cell>
          <cell r="I2001" t="str">
            <v>R-&gt;L</v>
          </cell>
          <cell r="J2001" t="str">
            <v>MVC</v>
          </cell>
          <cell r="K2001">
            <v>1</v>
          </cell>
          <cell r="N2001">
            <v>44999</v>
          </cell>
          <cell r="O2001">
            <v>11100597</v>
          </cell>
          <cell r="P2001">
            <v>430000</v>
          </cell>
          <cell r="Q2001">
            <v>45008</v>
          </cell>
          <cell r="R2001" t="str">
            <v>No</v>
          </cell>
          <cell r="S2001" t="str">
            <v>C49</v>
          </cell>
          <cell r="T2001" t="str">
            <v>SOUTH</v>
          </cell>
          <cell r="U2001" t="str">
            <v>深圳</v>
          </cell>
          <cell r="V2001" t="str">
            <v>SZ 深圳</v>
          </cell>
          <cell r="W2001" t="str">
            <v>EC</v>
          </cell>
          <cell r="X2001" t="str">
            <v>RMB</v>
          </cell>
          <cell r="Y2001">
            <v>430000</v>
          </cell>
          <cell r="Z2001">
            <v>1.1299999999999999</v>
          </cell>
          <cell r="AA2001">
            <v>430000</v>
          </cell>
          <cell r="AB2001">
            <v>1.1599999999999999</v>
          </cell>
          <cell r="AC2001">
            <v>441415.92920353985</v>
          </cell>
          <cell r="AD2001">
            <v>52969.911504424781</v>
          </cell>
          <cell r="AE2001">
            <v>0.12</v>
          </cell>
          <cell r="AF2001">
            <v>44979</v>
          </cell>
          <cell r="AG2001" t="str">
            <v>DDP SZ</v>
          </cell>
          <cell r="AK2001">
            <v>0.1</v>
          </cell>
          <cell r="AL2001">
            <v>43000</v>
          </cell>
          <cell r="AM2001">
            <v>44986</v>
          </cell>
          <cell r="AN2001" t="str">
            <v>Yes</v>
          </cell>
          <cell r="AO2001">
            <v>0.9</v>
          </cell>
          <cell r="AP2001">
            <v>387000</v>
          </cell>
          <cell r="AQ2001">
            <v>44995</v>
          </cell>
          <cell r="AR2001">
            <v>44995</v>
          </cell>
          <cell r="AS2001">
            <v>0</v>
          </cell>
          <cell r="AT2001">
            <v>0</v>
          </cell>
          <cell r="AX2001" t="str">
            <v>Yes</v>
          </cell>
          <cell r="AZ2001" t="str">
            <v>Y</v>
          </cell>
          <cell r="BA2001" t="str">
            <v>Yes</v>
          </cell>
        </row>
        <row r="2002">
          <cell r="A2002" t="str">
            <v>FEB 23</v>
          </cell>
          <cell r="B2002">
            <v>1852</v>
          </cell>
          <cell r="C2002" t="str">
            <v>C49SZX20230026EC</v>
          </cell>
          <cell r="D2002" t="str">
            <v>乐福源</v>
          </cell>
          <cell r="E2002" t="str">
            <v>YSM20R-2</v>
          </cell>
          <cell r="I2002" t="str">
            <v>L-&gt;R</v>
          </cell>
          <cell r="J2002" t="str">
            <v>No</v>
          </cell>
          <cell r="K2002">
            <v>1</v>
          </cell>
          <cell r="N2002">
            <v>45029</v>
          </cell>
          <cell r="O2002">
            <v>11100609</v>
          </cell>
          <cell r="P2002">
            <v>850000</v>
          </cell>
          <cell r="Q2002">
            <v>45034</v>
          </cell>
          <cell r="R2002" t="str">
            <v>Yes</v>
          </cell>
          <cell r="S2002" t="str">
            <v>C49</v>
          </cell>
          <cell r="T2002" t="str">
            <v>SOUTH</v>
          </cell>
          <cell r="U2002" t="str">
            <v>深圳</v>
          </cell>
          <cell r="V2002" t="str">
            <v>SZ 深圳</v>
          </cell>
          <cell r="W2002" t="str">
            <v>EC</v>
          </cell>
          <cell r="X2002" t="str">
            <v>RMB</v>
          </cell>
          <cell r="Y2002">
            <v>850000</v>
          </cell>
          <cell r="Z2002">
            <v>1.1299999999999999</v>
          </cell>
          <cell r="AA2002">
            <v>850000</v>
          </cell>
          <cell r="AB2002">
            <v>1.1599999999999999</v>
          </cell>
          <cell r="AC2002">
            <v>872566.37168141594</v>
          </cell>
          <cell r="AD2002">
            <v>104707.96460176991</v>
          </cell>
          <cell r="AE2002">
            <v>0.12</v>
          </cell>
          <cell r="AF2002">
            <v>44979</v>
          </cell>
          <cell r="AG2002" t="str">
            <v>DDP HZ</v>
          </cell>
          <cell r="AK2002">
            <v>0.1</v>
          </cell>
          <cell r="AL2002">
            <v>85000</v>
          </cell>
          <cell r="AM2002">
            <v>44981</v>
          </cell>
          <cell r="AN2002" t="str">
            <v>Yes</v>
          </cell>
          <cell r="AO2002">
            <v>0.9</v>
          </cell>
          <cell r="AP2002">
            <v>765000</v>
          </cell>
          <cell r="AQ2002">
            <v>45026</v>
          </cell>
          <cell r="AR2002">
            <v>45026</v>
          </cell>
          <cell r="AS2002">
            <v>0</v>
          </cell>
          <cell r="AT2002">
            <v>0</v>
          </cell>
          <cell r="AX2002" t="str">
            <v>Yes</v>
          </cell>
          <cell r="AZ2002" t="str">
            <v>Y</v>
          </cell>
          <cell r="BA2002" t="str">
            <v>Yes</v>
          </cell>
        </row>
        <row r="2003">
          <cell r="A2003" t="str">
            <v>FEB 23</v>
          </cell>
          <cell r="B2003">
            <v>1853</v>
          </cell>
          <cell r="C2003" t="str">
            <v>C49SZX20230026EC</v>
          </cell>
          <cell r="D2003" t="str">
            <v>乐福源</v>
          </cell>
          <cell r="E2003" t="str">
            <v>YSM10</v>
          </cell>
          <cell r="I2003" t="str">
            <v>L-&gt;R</v>
          </cell>
          <cell r="J2003" t="str">
            <v>MVC</v>
          </cell>
          <cell r="K2003">
            <v>1</v>
          </cell>
          <cell r="N2003">
            <v>45029</v>
          </cell>
          <cell r="O2003">
            <v>11100609</v>
          </cell>
          <cell r="P2003">
            <v>500000</v>
          </cell>
          <cell r="Q2003">
            <v>45034</v>
          </cell>
          <cell r="R2003" t="str">
            <v>Yes</v>
          </cell>
          <cell r="S2003" t="str">
            <v>C49</v>
          </cell>
          <cell r="T2003" t="str">
            <v>SOUTH</v>
          </cell>
          <cell r="U2003" t="str">
            <v>深圳</v>
          </cell>
          <cell r="V2003" t="str">
            <v>SZ 深圳</v>
          </cell>
          <cell r="W2003" t="str">
            <v>EC</v>
          </cell>
          <cell r="X2003" t="str">
            <v>RMB</v>
          </cell>
          <cell r="Y2003">
            <v>500000</v>
          </cell>
          <cell r="Z2003">
            <v>1.1299999999999999</v>
          </cell>
          <cell r="AA2003">
            <v>500000</v>
          </cell>
          <cell r="AB2003">
            <v>1.1599999999999999</v>
          </cell>
          <cell r="AC2003">
            <v>513274.33628318587</v>
          </cell>
          <cell r="AD2003">
            <v>61592.920353982299</v>
          </cell>
          <cell r="AE2003">
            <v>0.12</v>
          </cell>
          <cell r="AF2003">
            <v>44979</v>
          </cell>
          <cell r="AG2003" t="str">
            <v>DDP HZ</v>
          </cell>
          <cell r="AK2003">
            <v>0.1</v>
          </cell>
          <cell r="AL2003">
            <v>50000</v>
          </cell>
          <cell r="AM2003">
            <v>44981</v>
          </cell>
          <cell r="AN2003" t="str">
            <v>Yes</v>
          </cell>
          <cell r="AO2003">
            <v>0.9</v>
          </cell>
          <cell r="AP2003">
            <v>450000</v>
          </cell>
          <cell r="AQ2003">
            <v>45026</v>
          </cell>
          <cell r="AR2003">
            <v>45026</v>
          </cell>
          <cell r="AS2003">
            <v>0</v>
          </cell>
          <cell r="AT2003">
            <v>0</v>
          </cell>
          <cell r="AX2003" t="str">
            <v>Yes</v>
          </cell>
          <cell r="AZ2003" t="str">
            <v>Y</v>
          </cell>
          <cell r="BA2003" t="str">
            <v>Yes</v>
          </cell>
        </row>
        <row r="2004">
          <cell r="A2004" t="str">
            <v>FEB 23</v>
          </cell>
          <cell r="B2004">
            <v>1854</v>
          </cell>
          <cell r="C2004" t="str">
            <v>C49SZX20230030JY</v>
          </cell>
          <cell r="D2004" t="str">
            <v>和创永泰</v>
          </cell>
          <cell r="E2004" t="str">
            <v>YSM10</v>
          </cell>
          <cell r="I2004" t="str">
            <v>L-&gt;R</v>
          </cell>
          <cell r="J2004" t="str">
            <v>MVC</v>
          </cell>
          <cell r="K2004">
            <v>1</v>
          </cell>
          <cell r="N2004">
            <v>44987</v>
          </cell>
          <cell r="O2004">
            <v>11100587</v>
          </cell>
          <cell r="P2004">
            <v>520000</v>
          </cell>
          <cell r="Q2004">
            <v>44992</v>
          </cell>
          <cell r="R2004" t="str">
            <v>No</v>
          </cell>
          <cell r="S2004" t="str">
            <v>C49</v>
          </cell>
          <cell r="T2004" t="str">
            <v>SOUTH</v>
          </cell>
          <cell r="U2004" t="str">
            <v>深圳</v>
          </cell>
          <cell r="V2004" t="str">
            <v>SZ 深圳</v>
          </cell>
          <cell r="W2004" t="str">
            <v>JY</v>
          </cell>
          <cell r="X2004" t="str">
            <v>RMB</v>
          </cell>
          <cell r="Y2004">
            <v>520000</v>
          </cell>
          <cell r="Z2004">
            <v>1.1299999999999999</v>
          </cell>
          <cell r="AA2004">
            <v>520000</v>
          </cell>
          <cell r="AB2004">
            <v>1.1599999999999999</v>
          </cell>
          <cell r="AC2004">
            <v>533805.30973451328</v>
          </cell>
          <cell r="AD2004">
            <v>64056.637168141591</v>
          </cell>
          <cell r="AE2004">
            <v>0.12</v>
          </cell>
          <cell r="AF2004">
            <v>44980</v>
          </cell>
          <cell r="AG2004" t="str">
            <v>DDP SZ</v>
          </cell>
          <cell r="AK2004">
            <v>0.1</v>
          </cell>
          <cell r="AL2004">
            <v>52000</v>
          </cell>
          <cell r="AM2004">
            <v>44985</v>
          </cell>
          <cell r="AN2004" t="str">
            <v>Yes</v>
          </cell>
          <cell r="AO2004">
            <v>0.9</v>
          </cell>
          <cell r="AP2004">
            <v>468000</v>
          </cell>
          <cell r="AQ2004">
            <v>44985</v>
          </cell>
          <cell r="AR2004">
            <v>44985</v>
          </cell>
          <cell r="AS2004">
            <v>0</v>
          </cell>
          <cell r="AT2004">
            <v>0</v>
          </cell>
          <cell r="AX2004" t="str">
            <v>Yes</v>
          </cell>
          <cell r="AZ2004" t="str">
            <v>Y</v>
          </cell>
          <cell r="BA2004" t="str">
            <v>Yes</v>
          </cell>
        </row>
        <row r="2005">
          <cell r="A2005" t="str">
            <v>FEB 23</v>
          </cell>
          <cell r="B2005">
            <v>1855</v>
          </cell>
          <cell r="C2005" t="str">
            <v>C49SZX20230020SX</v>
          </cell>
          <cell r="D2005" t="str">
            <v>奕东</v>
          </cell>
          <cell r="E2005" t="str">
            <v>YSM10</v>
          </cell>
          <cell r="I2005" t="str">
            <v>L-&gt;R</v>
          </cell>
          <cell r="J2005" t="str">
            <v>MVC +大板相机</v>
          </cell>
          <cell r="K2005">
            <v>1</v>
          </cell>
          <cell r="N2005">
            <v>45089</v>
          </cell>
          <cell r="O2005">
            <v>11100632</v>
          </cell>
          <cell r="P2005">
            <v>710000</v>
          </cell>
          <cell r="Q2005">
            <v>45103</v>
          </cell>
          <cell r="R2005" t="str">
            <v>No</v>
          </cell>
          <cell r="S2005" t="str">
            <v>C49</v>
          </cell>
          <cell r="T2005" t="str">
            <v>SOUTH</v>
          </cell>
          <cell r="U2005" t="str">
            <v>深圳</v>
          </cell>
          <cell r="V2005" t="str">
            <v>SZ 深圳</v>
          </cell>
          <cell r="W2005" t="str">
            <v>SX</v>
          </cell>
          <cell r="X2005" t="str">
            <v>RMB</v>
          </cell>
          <cell r="Y2005">
            <v>710000</v>
          </cell>
          <cell r="Z2005">
            <v>1.1299999999999999</v>
          </cell>
          <cell r="AA2005">
            <v>710000</v>
          </cell>
          <cell r="AB2005">
            <v>1.1599999999999999</v>
          </cell>
          <cell r="AC2005">
            <v>728849.55752212391</v>
          </cell>
          <cell r="AD2005">
            <v>87461.946902654861</v>
          </cell>
          <cell r="AE2005">
            <v>0.12</v>
          </cell>
          <cell r="AF2005" t="str">
            <v>2023-2--20</v>
          </cell>
          <cell r="AG2005" t="str">
            <v>DDP DG</v>
          </cell>
          <cell r="AK2005">
            <v>0.3</v>
          </cell>
          <cell r="AL2005">
            <v>213000</v>
          </cell>
          <cell r="AM2005">
            <v>45006</v>
          </cell>
          <cell r="AN2005" t="str">
            <v>Yes</v>
          </cell>
          <cell r="AO2005">
            <v>0.7</v>
          </cell>
          <cell r="AP2005">
            <v>496999.99999999994</v>
          </cell>
          <cell r="AQ2005">
            <v>45086</v>
          </cell>
          <cell r="AR2005">
            <v>45086</v>
          </cell>
          <cell r="AS2005">
            <v>0</v>
          </cell>
          <cell r="AT2005">
            <v>0</v>
          </cell>
          <cell r="AX2005" t="str">
            <v>Yes</v>
          </cell>
          <cell r="AZ2005" t="str">
            <v>Y</v>
          </cell>
          <cell r="BA2005" t="str">
            <v>Yes</v>
          </cell>
        </row>
        <row r="2006">
          <cell r="A2006" t="str">
            <v>FEB 23</v>
          </cell>
          <cell r="B2006">
            <v>1856</v>
          </cell>
          <cell r="C2006" t="str">
            <v>C49SZX20230029SS</v>
          </cell>
          <cell r="D2006" t="str">
            <v>龙大光电</v>
          </cell>
          <cell r="E2006" t="str">
            <v>YSM40R-4</v>
          </cell>
          <cell r="I2006" t="str">
            <v>R-&gt;L</v>
          </cell>
          <cell r="J2006" t="str">
            <v>No</v>
          </cell>
          <cell r="K2006">
            <v>1</v>
          </cell>
          <cell r="N2006">
            <v>45042</v>
          </cell>
          <cell r="O2006">
            <v>11100616</v>
          </cell>
          <cell r="P2006">
            <v>1210000</v>
          </cell>
          <cell r="Q2006">
            <v>45043</v>
          </cell>
          <cell r="R2006" t="str">
            <v>No</v>
          </cell>
          <cell r="S2006" t="str">
            <v>C49</v>
          </cell>
          <cell r="T2006" t="str">
            <v>SOUTH</v>
          </cell>
          <cell r="U2006" t="str">
            <v>深圳</v>
          </cell>
          <cell r="V2006" t="str">
            <v>SZ 深圳</v>
          </cell>
          <cell r="W2006" t="str">
            <v>SS</v>
          </cell>
          <cell r="X2006" t="str">
            <v>RMB</v>
          </cell>
          <cell r="Y2006">
            <v>1210000</v>
          </cell>
          <cell r="Z2006">
            <v>1.1299999999999999</v>
          </cell>
          <cell r="AA2006">
            <v>1210000</v>
          </cell>
          <cell r="AB2006">
            <v>1.1599999999999999</v>
          </cell>
          <cell r="AC2006">
            <v>1242123.8938053099</v>
          </cell>
          <cell r="AD2006">
            <v>149054.86725663717</v>
          </cell>
          <cell r="AE2006">
            <v>0.12</v>
          </cell>
          <cell r="AF2006">
            <v>44985</v>
          </cell>
          <cell r="AG2006" t="str">
            <v>DDP SZ</v>
          </cell>
          <cell r="AK2006">
            <v>0.1</v>
          </cell>
          <cell r="AL2006">
            <v>121000</v>
          </cell>
          <cell r="AM2006">
            <v>44987</v>
          </cell>
          <cell r="AN2006" t="str">
            <v>Yes</v>
          </cell>
          <cell r="AO2006">
            <v>0.9</v>
          </cell>
          <cell r="AP2006">
            <v>1089000</v>
          </cell>
          <cell r="AQ2006">
            <v>45093</v>
          </cell>
          <cell r="AR2006">
            <v>45093</v>
          </cell>
          <cell r="AS2006">
            <v>0</v>
          </cell>
          <cell r="AT2006">
            <v>0</v>
          </cell>
          <cell r="AX2006" t="str">
            <v>Yes</v>
          </cell>
          <cell r="AZ2006" t="str">
            <v>Y</v>
          </cell>
          <cell r="BA2006" t="str">
            <v>Yes</v>
          </cell>
        </row>
        <row r="2007">
          <cell r="A2007" t="str">
            <v>FEB 23</v>
          </cell>
          <cell r="B2007">
            <v>1857</v>
          </cell>
          <cell r="C2007" t="str">
            <v>C49SZX20230029SS</v>
          </cell>
          <cell r="D2007" t="str">
            <v>龙大光电</v>
          </cell>
          <cell r="E2007" t="str">
            <v>YSM40R-4</v>
          </cell>
          <cell r="I2007" t="str">
            <v>R-&gt;L</v>
          </cell>
          <cell r="J2007" t="str">
            <v>No</v>
          </cell>
          <cell r="K2007">
            <v>1</v>
          </cell>
          <cell r="N2007">
            <v>45042</v>
          </cell>
          <cell r="O2007">
            <v>11100616</v>
          </cell>
          <cell r="P2007">
            <v>1210000</v>
          </cell>
          <cell r="Q2007">
            <v>45043</v>
          </cell>
          <cell r="R2007" t="str">
            <v>No</v>
          </cell>
          <cell r="S2007" t="str">
            <v>C49</v>
          </cell>
          <cell r="T2007" t="str">
            <v>SOUTH</v>
          </cell>
          <cell r="U2007" t="str">
            <v>深圳</v>
          </cell>
          <cell r="V2007" t="str">
            <v>SZ 深圳</v>
          </cell>
          <cell r="W2007" t="str">
            <v>SS</v>
          </cell>
          <cell r="X2007" t="str">
            <v>RMB</v>
          </cell>
          <cell r="Y2007">
            <v>1210000</v>
          </cell>
          <cell r="Z2007">
            <v>1.1299999999999999</v>
          </cell>
          <cell r="AA2007">
            <v>1210000</v>
          </cell>
          <cell r="AB2007">
            <v>1.1599999999999999</v>
          </cell>
          <cell r="AC2007">
            <v>1242123.8938053099</v>
          </cell>
          <cell r="AD2007">
            <v>149054.86725663717</v>
          </cell>
          <cell r="AE2007">
            <v>0.12</v>
          </cell>
          <cell r="AF2007">
            <v>44985</v>
          </cell>
          <cell r="AG2007" t="str">
            <v>DDP SZ</v>
          </cell>
          <cell r="AK2007">
            <v>0.1</v>
          </cell>
          <cell r="AL2007">
            <v>121000</v>
          </cell>
          <cell r="AM2007">
            <v>44987</v>
          </cell>
          <cell r="AN2007" t="str">
            <v>Yes</v>
          </cell>
          <cell r="AO2007">
            <v>0.9</v>
          </cell>
          <cell r="AP2007">
            <v>1089000</v>
          </cell>
          <cell r="AQ2007">
            <v>45093</v>
          </cell>
          <cell r="AR2007">
            <v>45093</v>
          </cell>
          <cell r="AS2007">
            <v>0</v>
          </cell>
          <cell r="AT2007">
            <v>0</v>
          </cell>
          <cell r="AX2007" t="str">
            <v>Yes</v>
          </cell>
          <cell r="AZ2007" t="str">
            <v>Y</v>
          </cell>
          <cell r="BA2007" t="str">
            <v>Yes</v>
          </cell>
        </row>
        <row r="2008">
          <cell r="A2008" t="str">
            <v>FEB 23</v>
          </cell>
          <cell r="B2008">
            <v>1858</v>
          </cell>
          <cell r="C2008" t="str">
            <v>C49SZX20230029SS</v>
          </cell>
          <cell r="D2008" t="str">
            <v>龙大光电</v>
          </cell>
          <cell r="E2008" t="str">
            <v>YSM40R-4</v>
          </cell>
          <cell r="I2008" t="str">
            <v>L-&gt;R</v>
          </cell>
          <cell r="J2008" t="str">
            <v>No</v>
          </cell>
          <cell r="K2008">
            <v>1</v>
          </cell>
          <cell r="N2008">
            <v>45042</v>
          </cell>
          <cell r="O2008">
            <v>11100616</v>
          </cell>
          <cell r="P2008">
            <v>1210000</v>
          </cell>
          <cell r="Q2008">
            <v>45043</v>
          </cell>
          <cell r="R2008" t="str">
            <v>No</v>
          </cell>
          <cell r="S2008" t="str">
            <v>C49</v>
          </cell>
          <cell r="T2008" t="str">
            <v>SOUTH</v>
          </cell>
          <cell r="U2008" t="str">
            <v>深圳</v>
          </cell>
          <cell r="V2008" t="str">
            <v>SZ 深圳</v>
          </cell>
          <cell r="W2008" t="str">
            <v>SS</v>
          </cell>
          <cell r="X2008" t="str">
            <v>RMB</v>
          </cell>
          <cell r="Y2008">
            <v>1210000</v>
          </cell>
          <cell r="Z2008">
            <v>1.1299999999999999</v>
          </cell>
          <cell r="AA2008">
            <v>1210000</v>
          </cell>
          <cell r="AB2008">
            <v>1.1599999999999999</v>
          </cell>
          <cell r="AC2008">
            <v>1242123.8938053099</v>
          </cell>
          <cell r="AD2008">
            <v>149054.86725663717</v>
          </cell>
          <cell r="AE2008">
            <v>0.12</v>
          </cell>
          <cell r="AF2008">
            <v>44985</v>
          </cell>
          <cell r="AG2008" t="str">
            <v>DDP SZ</v>
          </cell>
          <cell r="AK2008">
            <v>0.1</v>
          </cell>
          <cell r="AL2008">
            <v>121000</v>
          </cell>
          <cell r="AM2008">
            <v>44987</v>
          </cell>
          <cell r="AN2008" t="str">
            <v>Yes</v>
          </cell>
          <cell r="AO2008">
            <v>0.9</v>
          </cell>
          <cell r="AP2008">
            <v>1089000</v>
          </cell>
          <cell r="AQ2008">
            <v>45093</v>
          </cell>
          <cell r="AR2008">
            <v>45093</v>
          </cell>
          <cell r="AS2008">
            <v>0</v>
          </cell>
          <cell r="AT2008">
            <v>0</v>
          </cell>
          <cell r="AX2008" t="str">
            <v>Yes</v>
          </cell>
          <cell r="AZ2008" t="str">
            <v>Y</v>
          </cell>
          <cell r="BA2008" t="str">
            <v>Yes</v>
          </cell>
        </row>
        <row r="2009">
          <cell r="A2009" t="str">
            <v>FEB 23</v>
          </cell>
          <cell r="B2009">
            <v>1859</v>
          </cell>
          <cell r="C2009" t="str">
            <v>C49SZX20230029SS</v>
          </cell>
          <cell r="D2009" t="str">
            <v>龙大光电</v>
          </cell>
          <cell r="E2009" t="str">
            <v>YSM40R-4</v>
          </cell>
          <cell r="I2009" t="str">
            <v>L-&gt;R</v>
          </cell>
          <cell r="J2009" t="str">
            <v>No</v>
          </cell>
          <cell r="K2009">
            <v>1</v>
          </cell>
          <cell r="N2009">
            <v>45042</v>
          </cell>
          <cell r="O2009">
            <v>11100616</v>
          </cell>
          <cell r="P2009">
            <v>1210000</v>
          </cell>
          <cell r="Q2009">
            <v>45043</v>
          </cell>
          <cell r="R2009" t="str">
            <v>No</v>
          </cell>
          <cell r="S2009" t="str">
            <v>C49</v>
          </cell>
          <cell r="T2009" t="str">
            <v>SOUTH</v>
          </cell>
          <cell r="U2009" t="str">
            <v>深圳</v>
          </cell>
          <cell r="V2009" t="str">
            <v>SZ 深圳</v>
          </cell>
          <cell r="W2009" t="str">
            <v>SS</v>
          </cell>
          <cell r="X2009" t="str">
            <v>RMB</v>
          </cell>
          <cell r="Y2009">
            <v>1210000</v>
          </cell>
          <cell r="Z2009">
            <v>1.1299999999999999</v>
          </cell>
          <cell r="AA2009">
            <v>1210000</v>
          </cell>
          <cell r="AB2009">
            <v>1.1599999999999999</v>
          </cell>
          <cell r="AC2009">
            <v>1242123.8938053099</v>
          </cell>
          <cell r="AD2009">
            <v>149054.86725663717</v>
          </cell>
          <cell r="AE2009">
            <v>0.12</v>
          </cell>
          <cell r="AF2009">
            <v>44985</v>
          </cell>
          <cell r="AG2009" t="str">
            <v>DDP SZ</v>
          </cell>
          <cell r="AK2009">
            <v>0.1</v>
          </cell>
          <cell r="AL2009">
            <v>121000</v>
          </cell>
          <cell r="AM2009">
            <v>44987</v>
          </cell>
          <cell r="AN2009" t="str">
            <v>Yes</v>
          </cell>
          <cell r="AO2009">
            <v>0.9</v>
          </cell>
          <cell r="AP2009">
            <v>1089000</v>
          </cell>
          <cell r="AQ2009">
            <v>45093</v>
          </cell>
          <cell r="AR2009">
            <v>45093</v>
          </cell>
          <cell r="AS2009">
            <v>0</v>
          </cell>
          <cell r="AT2009">
            <v>0</v>
          </cell>
          <cell r="AX2009" t="str">
            <v>Yes</v>
          </cell>
          <cell r="AZ2009" t="str">
            <v>Y</v>
          </cell>
          <cell r="BA2009" t="str">
            <v>Yes</v>
          </cell>
        </row>
        <row r="2010">
          <cell r="A2010" t="str">
            <v>FEB 23</v>
          </cell>
          <cell r="B2010">
            <v>1860</v>
          </cell>
          <cell r="C2010" t="str">
            <v>C49SZX20230032R1SS</v>
          </cell>
          <cell r="D2010" t="str">
            <v>四川三创（End use:阿姆斯特）</v>
          </cell>
          <cell r="E2010" t="str">
            <v>YSM20R-2</v>
          </cell>
          <cell r="I2010" t="str">
            <v>L-&gt;R</v>
          </cell>
          <cell r="J2010" t="str">
            <v>No</v>
          </cell>
          <cell r="K2010">
            <v>1</v>
          </cell>
          <cell r="N2010">
            <v>44992</v>
          </cell>
          <cell r="O2010">
            <v>11100592</v>
          </cell>
          <cell r="P2010">
            <v>700000</v>
          </cell>
          <cell r="Q2010">
            <v>45001</v>
          </cell>
          <cell r="R2010" t="str">
            <v>No</v>
          </cell>
          <cell r="S2010" t="str">
            <v>C49</v>
          </cell>
          <cell r="T2010" t="str">
            <v>SOUTH</v>
          </cell>
          <cell r="U2010" t="str">
            <v>深圳</v>
          </cell>
          <cell r="V2010" t="str">
            <v>SZ 深圳</v>
          </cell>
          <cell r="W2010" t="str">
            <v>SS</v>
          </cell>
          <cell r="X2010" t="str">
            <v>RMB</v>
          </cell>
          <cell r="Y2010">
            <v>700000</v>
          </cell>
          <cell r="Z2010">
            <v>1.1299999999999999</v>
          </cell>
          <cell r="AA2010">
            <v>700000</v>
          </cell>
          <cell r="AB2010">
            <v>1.1599999999999999</v>
          </cell>
          <cell r="AC2010">
            <v>718584.07079646015</v>
          </cell>
          <cell r="AD2010">
            <v>86230.088495575212</v>
          </cell>
          <cell r="AE2010">
            <v>0.12</v>
          </cell>
          <cell r="AF2010">
            <v>44985</v>
          </cell>
          <cell r="AG2010" t="str">
            <v>DDP DG</v>
          </cell>
          <cell r="AK2010">
            <v>1</v>
          </cell>
          <cell r="AL2010">
            <v>700000</v>
          </cell>
          <cell r="AM2010">
            <v>44988</v>
          </cell>
          <cell r="AN2010" t="str">
            <v>Yes</v>
          </cell>
          <cell r="AO2010">
            <v>0</v>
          </cell>
          <cell r="AP2010">
            <v>0</v>
          </cell>
          <cell r="AS2010">
            <v>0</v>
          </cell>
          <cell r="AT2010">
            <v>0</v>
          </cell>
          <cell r="AX2010" t="str">
            <v>Yes</v>
          </cell>
          <cell r="AZ2010" t="str">
            <v>Y</v>
          </cell>
          <cell r="BA2010" t="str">
            <v>Yes</v>
          </cell>
        </row>
        <row r="2011">
          <cell r="A2011" t="str">
            <v>MAR 23</v>
          </cell>
          <cell r="B2011">
            <v>1861</v>
          </cell>
          <cell r="C2011" t="str">
            <v>C49SZX20230031MZ</v>
          </cell>
          <cell r="D2011" t="str">
            <v>朗迅</v>
          </cell>
          <cell r="E2011" t="str">
            <v>YSM10</v>
          </cell>
          <cell r="I2011" t="str">
            <v>R-&gt;L</v>
          </cell>
          <cell r="J2011" t="str">
            <v>MVC</v>
          </cell>
          <cell r="K2011">
            <v>1</v>
          </cell>
          <cell r="N2011">
            <v>44998</v>
          </cell>
          <cell r="O2011">
            <v>11100593</v>
          </cell>
          <cell r="P2011">
            <v>430000</v>
          </cell>
          <cell r="Q2011">
            <v>45001</v>
          </cell>
          <cell r="R2011" t="str">
            <v>No</v>
          </cell>
          <cell r="S2011" t="str">
            <v>C49</v>
          </cell>
          <cell r="T2011" t="str">
            <v>SOUTH</v>
          </cell>
          <cell r="U2011" t="str">
            <v>深圳</v>
          </cell>
          <cell r="V2011" t="str">
            <v>SZ 深圳</v>
          </cell>
          <cell r="W2011" t="str">
            <v>MZ</v>
          </cell>
          <cell r="X2011" t="str">
            <v>RMB</v>
          </cell>
          <cell r="Y2011">
            <v>430000</v>
          </cell>
          <cell r="Z2011">
            <v>1.1299999999999999</v>
          </cell>
          <cell r="AA2011">
            <v>430000</v>
          </cell>
          <cell r="AB2011">
            <v>1.1299999999999999</v>
          </cell>
          <cell r="AC2011">
            <v>430000</v>
          </cell>
          <cell r="AD2011">
            <v>51600</v>
          </cell>
          <cell r="AE2011">
            <v>0.12</v>
          </cell>
          <cell r="AF2011">
            <v>44985</v>
          </cell>
          <cell r="AG2011" t="str">
            <v>DDP  HZ</v>
          </cell>
          <cell r="AI2011">
            <v>8888</v>
          </cell>
          <cell r="AJ2011">
            <v>44991</v>
          </cell>
          <cell r="AK2011">
            <v>0.1</v>
          </cell>
          <cell r="AL2011">
            <v>43000</v>
          </cell>
          <cell r="AM2011">
            <v>44988</v>
          </cell>
          <cell r="AN2011" t="str">
            <v>Yes</v>
          </cell>
          <cell r="AO2011">
            <v>0.9</v>
          </cell>
          <cell r="AP2011">
            <v>387000</v>
          </cell>
          <cell r="AQ2011">
            <v>44995</v>
          </cell>
          <cell r="AR2011">
            <v>44995</v>
          </cell>
          <cell r="AS2011">
            <v>0</v>
          </cell>
          <cell r="AT2011">
            <v>0</v>
          </cell>
          <cell r="AX2011" t="str">
            <v>Yes</v>
          </cell>
          <cell r="AZ2011" t="str">
            <v>Y</v>
          </cell>
          <cell r="BA2011" t="str">
            <v>Yes</v>
          </cell>
        </row>
        <row r="2012">
          <cell r="A2012" t="str">
            <v>MAR 23</v>
          </cell>
          <cell r="B2012">
            <v>1862</v>
          </cell>
          <cell r="C2012" t="str">
            <v>C49SZX20230031MZ</v>
          </cell>
          <cell r="D2012" t="str">
            <v>朗迅</v>
          </cell>
          <cell r="E2012" t="str">
            <v>YSM10</v>
          </cell>
          <cell r="I2012" t="str">
            <v>L-&gt;R</v>
          </cell>
          <cell r="J2012" t="str">
            <v>MVC</v>
          </cell>
          <cell r="K2012">
            <v>1</v>
          </cell>
          <cell r="N2012">
            <v>44998</v>
          </cell>
          <cell r="O2012">
            <v>11100593</v>
          </cell>
          <cell r="P2012">
            <v>430000</v>
          </cell>
          <cell r="Q2012">
            <v>45001</v>
          </cell>
          <cell r="R2012" t="str">
            <v>No</v>
          </cell>
          <cell r="S2012" t="str">
            <v>C49</v>
          </cell>
          <cell r="T2012" t="str">
            <v>SOUTH</v>
          </cell>
          <cell r="U2012" t="str">
            <v>深圳</v>
          </cell>
          <cell r="V2012" t="str">
            <v>SZ 深圳</v>
          </cell>
          <cell r="W2012" t="str">
            <v>MZ</v>
          </cell>
          <cell r="X2012" t="str">
            <v>RMB</v>
          </cell>
          <cell r="Y2012">
            <v>430000</v>
          </cell>
          <cell r="Z2012">
            <v>1.1299999999999999</v>
          </cell>
          <cell r="AA2012">
            <v>430000</v>
          </cell>
          <cell r="AB2012">
            <v>1.1299999999999999</v>
          </cell>
          <cell r="AC2012">
            <v>430000</v>
          </cell>
          <cell r="AD2012">
            <v>51600</v>
          </cell>
          <cell r="AE2012">
            <v>0.12</v>
          </cell>
          <cell r="AF2012">
            <v>44985</v>
          </cell>
          <cell r="AG2012" t="str">
            <v>DDP  HZ</v>
          </cell>
          <cell r="AI2012"/>
          <cell r="AJ2012">
            <v>44991</v>
          </cell>
          <cell r="AK2012">
            <v>0.1</v>
          </cell>
          <cell r="AL2012">
            <v>43000</v>
          </cell>
          <cell r="AM2012">
            <v>44991</v>
          </cell>
          <cell r="AN2012" t="str">
            <v>Yes</v>
          </cell>
          <cell r="AO2012">
            <v>0.9</v>
          </cell>
          <cell r="AP2012">
            <v>387000</v>
          </cell>
          <cell r="AQ2012">
            <v>44995</v>
          </cell>
          <cell r="AR2012">
            <v>44995</v>
          </cell>
          <cell r="AS2012">
            <v>0</v>
          </cell>
          <cell r="AT2012">
            <v>0</v>
          </cell>
          <cell r="AX2012" t="str">
            <v>Yes</v>
          </cell>
          <cell r="AZ2012" t="str">
            <v>Y</v>
          </cell>
          <cell r="BA2012" t="str">
            <v>Yes</v>
          </cell>
        </row>
        <row r="2013">
          <cell r="A2013" t="str">
            <v>MAR 23</v>
          </cell>
          <cell r="B2013">
            <v>1863</v>
          </cell>
          <cell r="C2013" t="str">
            <v>C49SZX20230035SX</v>
          </cell>
          <cell r="D2013" t="str">
            <v>博祯</v>
          </cell>
          <cell r="E2013" t="str">
            <v>YSM20R-2</v>
          </cell>
          <cell r="I2013" t="str">
            <v>R-&gt;L</v>
          </cell>
          <cell r="J2013" t="str">
            <v>No</v>
          </cell>
          <cell r="K2013">
            <v>1</v>
          </cell>
          <cell r="N2013">
            <v>45142</v>
          </cell>
          <cell r="O2013">
            <v>11100639</v>
          </cell>
          <cell r="P2013">
            <v>900000</v>
          </cell>
          <cell r="Q2013">
            <v>45135</v>
          </cell>
          <cell r="R2013" t="str">
            <v>Yes</v>
          </cell>
          <cell r="S2013" t="str">
            <v>C49</v>
          </cell>
          <cell r="T2013" t="str">
            <v>SOUTH</v>
          </cell>
          <cell r="U2013" t="str">
            <v>深圳</v>
          </cell>
          <cell r="V2013" t="str">
            <v>SZ 深圳</v>
          </cell>
          <cell r="W2013" t="str">
            <v>SX</v>
          </cell>
          <cell r="X2013" t="str">
            <v>RMB</v>
          </cell>
          <cell r="Y2013">
            <v>900000</v>
          </cell>
          <cell r="Z2013">
            <v>1.1299999999999999</v>
          </cell>
          <cell r="AA2013">
            <v>900000</v>
          </cell>
          <cell r="AB2013">
            <v>1.1299999999999999</v>
          </cell>
          <cell r="AC2013">
            <v>900000</v>
          </cell>
          <cell r="AD2013">
            <v>108000</v>
          </cell>
          <cell r="AE2013">
            <v>0.12</v>
          </cell>
          <cell r="AF2013">
            <v>44986</v>
          </cell>
          <cell r="AG2013" t="str">
            <v>DDP SZ</v>
          </cell>
          <cell r="AK2013">
            <v>0.1</v>
          </cell>
          <cell r="AL2013">
            <v>90000</v>
          </cell>
          <cell r="AM2013">
            <v>44988</v>
          </cell>
          <cell r="AN2013" t="str">
            <v>Yes</v>
          </cell>
          <cell r="AO2013">
            <v>0.9</v>
          </cell>
          <cell r="AP2013">
            <v>810000</v>
          </cell>
          <cell r="AQ2013">
            <v>45135</v>
          </cell>
          <cell r="AR2013">
            <v>45135</v>
          </cell>
          <cell r="AS2013">
            <v>0</v>
          </cell>
          <cell r="AT2013">
            <v>0</v>
          </cell>
          <cell r="AX2013" t="str">
            <v>Yes</v>
          </cell>
          <cell r="AZ2013" t="str">
            <v>Y</v>
          </cell>
          <cell r="BA2013" t="str">
            <v>Yes</v>
          </cell>
        </row>
        <row r="2014">
          <cell r="A2014" t="str">
            <v>MAR 23</v>
          </cell>
          <cell r="B2014">
            <v>1864</v>
          </cell>
          <cell r="C2014" t="str">
            <v>C49SZX20230035SX</v>
          </cell>
          <cell r="D2014" t="str">
            <v>博祯</v>
          </cell>
          <cell r="E2014" t="str">
            <v>YSM20R-2</v>
          </cell>
          <cell r="I2014" t="str">
            <v>R-&gt;L</v>
          </cell>
          <cell r="J2014" t="str">
            <v>No</v>
          </cell>
          <cell r="K2014">
            <v>1</v>
          </cell>
          <cell r="N2014">
            <v>45003</v>
          </cell>
          <cell r="O2014">
            <v>11100596</v>
          </cell>
          <cell r="P2014">
            <v>900000</v>
          </cell>
          <cell r="Q2014">
            <v>45008</v>
          </cell>
          <cell r="R2014" t="str">
            <v>Yes</v>
          </cell>
          <cell r="S2014" t="str">
            <v>C49</v>
          </cell>
          <cell r="T2014" t="str">
            <v>SOUTH</v>
          </cell>
          <cell r="U2014" t="str">
            <v>深圳</v>
          </cell>
          <cell r="V2014" t="str">
            <v>SZ 深圳</v>
          </cell>
          <cell r="W2014" t="str">
            <v>SX</v>
          </cell>
          <cell r="X2014" t="str">
            <v>RMB</v>
          </cell>
          <cell r="Y2014">
            <v>900000</v>
          </cell>
          <cell r="Z2014">
            <v>1.1299999999999999</v>
          </cell>
          <cell r="AA2014">
            <v>900000</v>
          </cell>
          <cell r="AB2014">
            <v>1.1299999999999999</v>
          </cell>
          <cell r="AC2014">
            <v>900000</v>
          </cell>
          <cell r="AD2014">
            <v>108000</v>
          </cell>
          <cell r="AE2014">
            <v>0.12</v>
          </cell>
          <cell r="AF2014">
            <v>44986</v>
          </cell>
          <cell r="AG2014" t="str">
            <v>DDP SZ</v>
          </cell>
          <cell r="AK2014">
            <v>0.1</v>
          </cell>
          <cell r="AL2014">
            <v>90000</v>
          </cell>
          <cell r="AM2014">
            <v>44988</v>
          </cell>
          <cell r="AN2014" t="str">
            <v>Yes</v>
          </cell>
          <cell r="AO2014">
            <v>0.9</v>
          </cell>
          <cell r="AP2014">
            <v>810000</v>
          </cell>
          <cell r="AQ2014">
            <v>45001</v>
          </cell>
          <cell r="AR2014">
            <v>45001</v>
          </cell>
          <cell r="AS2014">
            <v>0</v>
          </cell>
          <cell r="AT2014">
            <v>0</v>
          </cell>
          <cell r="AX2014" t="str">
            <v>Yes</v>
          </cell>
          <cell r="AZ2014" t="str">
            <v>Y</v>
          </cell>
          <cell r="BA2014" t="str">
            <v>Yes</v>
          </cell>
        </row>
        <row r="2015">
          <cell r="A2015" t="str">
            <v>MAR 23</v>
          </cell>
          <cell r="B2015">
            <v>1865</v>
          </cell>
          <cell r="C2015" t="str">
            <v>C49SZX20230035SX</v>
          </cell>
          <cell r="D2015" t="str">
            <v>博祯</v>
          </cell>
          <cell r="E2015" t="str">
            <v>YSM10</v>
          </cell>
          <cell r="I2015" t="str">
            <v>R-&gt;L</v>
          </cell>
          <cell r="J2015" t="str">
            <v>MVC+ATS15</v>
          </cell>
          <cell r="K2015">
            <v>1</v>
          </cell>
          <cell r="N2015">
            <v>45003</v>
          </cell>
          <cell r="O2015">
            <v>11100596</v>
          </cell>
          <cell r="P2015">
            <v>690000</v>
          </cell>
          <cell r="Q2015">
            <v>45008</v>
          </cell>
          <cell r="R2015" t="str">
            <v>Yes</v>
          </cell>
          <cell r="S2015" t="str">
            <v>C49</v>
          </cell>
          <cell r="T2015" t="str">
            <v>SOUTH</v>
          </cell>
          <cell r="U2015" t="str">
            <v>深圳</v>
          </cell>
          <cell r="V2015" t="str">
            <v>SZ 深圳</v>
          </cell>
          <cell r="W2015" t="str">
            <v>SX</v>
          </cell>
          <cell r="X2015" t="str">
            <v>RMB</v>
          </cell>
          <cell r="Y2015">
            <v>690000</v>
          </cell>
          <cell r="Z2015">
            <v>1.1299999999999999</v>
          </cell>
          <cell r="AA2015">
            <v>690000</v>
          </cell>
          <cell r="AB2015">
            <v>1.1299999999999999</v>
          </cell>
          <cell r="AC2015">
            <v>690000.00000000012</v>
          </cell>
          <cell r="AD2015">
            <v>82800.000000000015</v>
          </cell>
          <cell r="AE2015">
            <v>0.12</v>
          </cell>
          <cell r="AF2015">
            <v>44986</v>
          </cell>
          <cell r="AG2015" t="str">
            <v>DDP SZ</v>
          </cell>
          <cell r="AK2015">
            <v>0.1</v>
          </cell>
          <cell r="AL2015">
            <v>69000</v>
          </cell>
          <cell r="AM2015">
            <v>44988</v>
          </cell>
          <cell r="AN2015" t="str">
            <v>Yes</v>
          </cell>
          <cell r="AO2015">
            <v>0.9</v>
          </cell>
          <cell r="AP2015">
            <v>621000</v>
          </cell>
          <cell r="AQ2015">
            <v>45001</v>
          </cell>
          <cell r="AR2015">
            <v>45001</v>
          </cell>
          <cell r="AS2015">
            <v>0</v>
          </cell>
          <cell r="AT2015">
            <v>0</v>
          </cell>
          <cell r="AX2015" t="str">
            <v>Yes</v>
          </cell>
          <cell r="AZ2015" t="str">
            <v>Y</v>
          </cell>
          <cell r="BA2015" t="str">
            <v>Yes</v>
          </cell>
        </row>
        <row r="2016">
          <cell r="A2016" t="str">
            <v>MAR 23</v>
          </cell>
          <cell r="B2016">
            <v>1866</v>
          </cell>
          <cell r="C2016" t="str">
            <v>C49SZX20230035SX</v>
          </cell>
          <cell r="D2016" t="str">
            <v>博祯</v>
          </cell>
          <cell r="E2016" t="str">
            <v>YSM10</v>
          </cell>
          <cell r="I2016" t="str">
            <v>R-&gt;L</v>
          </cell>
          <cell r="J2016" t="str">
            <v>MVC+ATS15</v>
          </cell>
          <cell r="K2016">
            <v>1</v>
          </cell>
          <cell r="N2016">
            <v>45142</v>
          </cell>
          <cell r="O2016">
            <v>11100639</v>
          </cell>
          <cell r="P2016">
            <v>690000</v>
          </cell>
          <cell r="Q2016">
            <v>45135</v>
          </cell>
          <cell r="R2016" t="str">
            <v>Yes</v>
          </cell>
          <cell r="S2016" t="str">
            <v>C49</v>
          </cell>
          <cell r="T2016" t="str">
            <v>SOUTH</v>
          </cell>
          <cell r="U2016" t="str">
            <v>深圳</v>
          </cell>
          <cell r="V2016" t="str">
            <v>SZ 深圳</v>
          </cell>
          <cell r="W2016" t="str">
            <v>SX</v>
          </cell>
          <cell r="X2016" t="str">
            <v>RMB</v>
          </cell>
          <cell r="Y2016">
            <v>690000</v>
          </cell>
          <cell r="Z2016">
            <v>1.1299999999999999</v>
          </cell>
          <cell r="AA2016">
            <v>690000</v>
          </cell>
          <cell r="AB2016">
            <v>1.1299999999999999</v>
          </cell>
          <cell r="AC2016">
            <v>690000.00000000012</v>
          </cell>
          <cell r="AD2016">
            <v>82800.000000000015</v>
          </cell>
          <cell r="AE2016">
            <v>0.12</v>
          </cell>
          <cell r="AF2016">
            <v>44986</v>
          </cell>
          <cell r="AG2016" t="str">
            <v>DDP SZ</v>
          </cell>
          <cell r="AK2016">
            <v>0.1</v>
          </cell>
          <cell r="AL2016">
            <v>69000</v>
          </cell>
          <cell r="AM2016">
            <v>44988</v>
          </cell>
          <cell r="AN2016" t="str">
            <v>Yes</v>
          </cell>
          <cell r="AO2016">
            <v>0.9</v>
          </cell>
          <cell r="AP2016">
            <v>621000</v>
          </cell>
          <cell r="AQ2016">
            <v>45135</v>
          </cell>
          <cell r="AR2016">
            <v>45135</v>
          </cell>
          <cell r="AS2016">
            <v>0</v>
          </cell>
          <cell r="AT2016">
            <v>0</v>
          </cell>
          <cell r="AX2016" t="str">
            <v>Yes</v>
          </cell>
          <cell r="AZ2016" t="str">
            <v>Y</v>
          </cell>
          <cell r="BA2016" t="str">
            <v>Yes</v>
          </cell>
        </row>
        <row r="2017">
          <cell r="A2017" t="str">
            <v>MAR 23</v>
          </cell>
          <cell r="B2017">
            <v>1867</v>
          </cell>
          <cell r="C2017" t="str">
            <v>C49SZX20230036SS</v>
          </cell>
          <cell r="D2017" t="str">
            <v>龙大光电</v>
          </cell>
          <cell r="E2017" t="str">
            <v>YSM40R-4</v>
          </cell>
          <cell r="I2017" t="str">
            <v>L-&gt;R</v>
          </cell>
          <cell r="J2017" t="str">
            <v>No</v>
          </cell>
          <cell r="K2017">
            <v>1</v>
          </cell>
          <cell r="N2017">
            <v>45057</v>
          </cell>
          <cell r="O2017">
            <v>11100629</v>
          </cell>
          <cell r="P2017">
            <v>1170000</v>
          </cell>
          <cell r="Q2017">
            <v>45070</v>
          </cell>
          <cell r="R2017" t="str">
            <v>No</v>
          </cell>
          <cell r="S2017" t="str">
            <v>C49</v>
          </cell>
          <cell r="T2017" t="str">
            <v>SOUTH</v>
          </cell>
          <cell r="U2017" t="str">
            <v>深圳</v>
          </cell>
          <cell r="V2017" t="str">
            <v>SZ 深圳</v>
          </cell>
          <cell r="W2017" t="str">
            <v>SS</v>
          </cell>
          <cell r="X2017" t="str">
            <v>RMB</v>
          </cell>
          <cell r="Y2017">
            <v>1170000</v>
          </cell>
          <cell r="Z2017">
            <v>1.1299999999999999</v>
          </cell>
          <cell r="AA2017">
            <v>1170000</v>
          </cell>
          <cell r="AB2017">
            <v>1.1299999999999999</v>
          </cell>
          <cell r="AC2017">
            <v>1170000</v>
          </cell>
          <cell r="AD2017">
            <v>140400</v>
          </cell>
          <cell r="AE2017">
            <v>0.12</v>
          </cell>
          <cell r="AF2017">
            <v>44988</v>
          </cell>
          <cell r="AG2017" t="str">
            <v>DDP SZ</v>
          </cell>
          <cell r="AK2017">
            <v>1</v>
          </cell>
          <cell r="AL2017">
            <v>1170000</v>
          </cell>
          <cell r="AM2017">
            <v>44999</v>
          </cell>
          <cell r="AN2017" t="str">
            <v>Yes</v>
          </cell>
          <cell r="AO2017">
            <v>0</v>
          </cell>
          <cell r="AP2017">
            <v>0</v>
          </cell>
          <cell r="AS2017">
            <v>0</v>
          </cell>
          <cell r="AT2017">
            <v>0</v>
          </cell>
          <cell r="AX2017" t="str">
            <v>Yes</v>
          </cell>
          <cell r="AZ2017" t="str">
            <v>Y</v>
          </cell>
          <cell r="BA2017" t="str">
            <v>Yes</v>
          </cell>
        </row>
        <row r="2018">
          <cell r="A2018" t="str">
            <v>MAR 23</v>
          </cell>
          <cell r="B2018">
            <v>1868</v>
          </cell>
          <cell r="C2018" t="str">
            <v>C49SZX20230036SS</v>
          </cell>
          <cell r="D2018" t="str">
            <v>龙大光电</v>
          </cell>
          <cell r="E2018" t="str">
            <v>YSM40R-4</v>
          </cell>
          <cell r="I2018" t="str">
            <v>L-&gt;R</v>
          </cell>
          <cell r="J2018" t="str">
            <v>No</v>
          </cell>
          <cell r="K2018">
            <v>1</v>
          </cell>
          <cell r="N2018">
            <v>45057</v>
          </cell>
          <cell r="O2018">
            <v>11100629</v>
          </cell>
          <cell r="P2018">
            <v>1170000</v>
          </cell>
          <cell r="Q2018">
            <v>45070</v>
          </cell>
          <cell r="R2018" t="str">
            <v>No</v>
          </cell>
          <cell r="S2018" t="str">
            <v>C49</v>
          </cell>
          <cell r="T2018" t="str">
            <v>SOUTH</v>
          </cell>
          <cell r="U2018" t="str">
            <v>深圳</v>
          </cell>
          <cell r="V2018" t="str">
            <v>SZ 深圳</v>
          </cell>
          <cell r="W2018" t="str">
            <v>SS</v>
          </cell>
          <cell r="X2018" t="str">
            <v>RMB</v>
          </cell>
          <cell r="Y2018">
            <v>1170000</v>
          </cell>
          <cell r="Z2018">
            <v>1.1299999999999999</v>
          </cell>
          <cell r="AA2018">
            <v>1170000</v>
          </cell>
          <cell r="AB2018">
            <v>1.1299999999999999</v>
          </cell>
          <cell r="AC2018">
            <v>1170000</v>
          </cell>
          <cell r="AD2018">
            <v>140400</v>
          </cell>
          <cell r="AE2018">
            <v>0.12</v>
          </cell>
          <cell r="AF2018">
            <v>44988</v>
          </cell>
          <cell r="AG2018" t="str">
            <v>DDP SZ</v>
          </cell>
          <cell r="AK2018">
            <v>1</v>
          </cell>
          <cell r="AL2018">
            <v>1170000</v>
          </cell>
          <cell r="AM2018">
            <v>44999</v>
          </cell>
          <cell r="AN2018" t="str">
            <v>Yes</v>
          </cell>
          <cell r="AO2018">
            <v>0</v>
          </cell>
          <cell r="AP2018">
            <v>0</v>
          </cell>
          <cell r="AS2018">
            <v>0</v>
          </cell>
          <cell r="AT2018">
            <v>0</v>
          </cell>
          <cell r="AX2018" t="str">
            <v>Yes</v>
          </cell>
          <cell r="AZ2018" t="str">
            <v>Y</v>
          </cell>
          <cell r="BA2018" t="str">
            <v>Yes</v>
          </cell>
        </row>
        <row r="2019">
          <cell r="A2019" t="str">
            <v>MAR 23</v>
          </cell>
          <cell r="B2019">
            <v>1869</v>
          </cell>
          <cell r="C2019" t="str">
            <v>C49SZX20230037SS</v>
          </cell>
          <cell r="D2019" t="str">
            <v>清禾实业</v>
          </cell>
          <cell r="E2019" t="str">
            <v>YSM10</v>
          </cell>
          <cell r="I2019" t="str">
            <v>L-&gt;R</v>
          </cell>
          <cell r="J2019" t="str">
            <v>MVC</v>
          </cell>
          <cell r="K2019">
            <v>1</v>
          </cell>
          <cell r="N2019">
            <v>45008</v>
          </cell>
          <cell r="O2019">
            <v>11100600</v>
          </cell>
          <cell r="P2019">
            <v>510000</v>
          </cell>
          <cell r="Q2019">
            <v>45009</v>
          </cell>
          <cell r="R2019" t="str">
            <v>No</v>
          </cell>
          <cell r="S2019" t="str">
            <v>C49</v>
          </cell>
          <cell r="T2019" t="str">
            <v>SOUTH</v>
          </cell>
          <cell r="U2019" t="str">
            <v>深圳</v>
          </cell>
          <cell r="V2019" t="str">
            <v>SZ 深圳</v>
          </cell>
          <cell r="W2019" t="str">
            <v>SS</v>
          </cell>
          <cell r="X2019" t="str">
            <v>RMB</v>
          </cell>
          <cell r="Y2019">
            <v>510000</v>
          </cell>
          <cell r="Z2019">
            <v>1.1299999999999999</v>
          </cell>
          <cell r="AA2019">
            <v>510000</v>
          </cell>
          <cell r="AB2019">
            <v>1.1299999999999999</v>
          </cell>
          <cell r="AC2019">
            <v>509999.99999999994</v>
          </cell>
          <cell r="AD2019">
            <v>61199.999999999993</v>
          </cell>
          <cell r="AE2019">
            <v>0.12</v>
          </cell>
          <cell r="AF2019">
            <v>44992</v>
          </cell>
          <cell r="AG2019" t="str">
            <v>DDP SZ</v>
          </cell>
          <cell r="AK2019">
            <v>0.1</v>
          </cell>
          <cell r="AL2019">
            <v>50000</v>
          </cell>
          <cell r="AM2019">
            <v>44998</v>
          </cell>
          <cell r="AN2019" t="str">
            <v>Yes</v>
          </cell>
          <cell r="AO2019">
            <v>0.9</v>
          </cell>
          <cell r="AP2019">
            <v>460000</v>
          </cell>
          <cell r="AQ2019">
            <v>45006</v>
          </cell>
          <cell r="AR2019">
            <v>45006</v>
          </cell>
          <cell r="AS2019">
            <v>0</v>
          </cell>
          <cell r="AT2019">
            <v>0</v>
          </cell>
          <cell r="AX2019" t="str">
            <v>Yes</v>
          </cell>
          <cell r="AZ2019" t="str">
            <v>Y</v>
          </cell>
          <cell r="BA2019" t="str">
            <v>Yes</v>
          </cell>
        </row>
        <row r="2020">
          <cell r="A2020" t="str">
            <v>MAR 23</v>
          </cell>
          <cell r="B2020">
            <v>1870</v>
          </cell>
          <cell r="C2020" t="str">
            <v>C49SZX20230038SS</v>
          </cell>
          <cell r="D2020" t="str">
            <v>清禾电路</v>
          </cell>
          <cell r="E2020" t="str">
            <v>YSM10</v>
          </cell>
          <cell r="I2020" t="str">
            <v>L-&gt;R</v>
          </cell>
          <cell r="J2020" t="str">
            <v>MVC</v>
          </cell>
          <cell r="K2020">
            <v>1</v>
          </cell>
          <cell r="N2020">
            <v>45000</v>
          </cell>
          <cell r="O2020">
            <v>11100594</v>
          </cell>
          <cell r="P2020">
            <v>460000</v>
          </cell>
          <cell r="Q2020">
            <v>45002</v>
          </cell>
          <cell r="R2020" t="str">
            <v>Yes</v>
          </cell>
          <cell r="S2020" t="str">
            <v>C49</v>
          </cell>
          <cell r="T2020" t="str">
            <v>SOUTH</v>
          </cell>
          <cell r="U2020" t="str">
            <v>深圳</v>
          </cell>
          <cell r="V2020" t="str">
            <v>SZ 深圳</v>
          </cell>
          <cell r="W2020" t="str">
            <v>SS</v>
          </cell>
          <cell r="X2020" t="str">
            <v>RMB</v>
          </cell>
          <cell r="Y2020">
            <v>460000</v>
          </cell>
          <cell r="Z2020">
            <v>1.1299999999999999</v>
          </cell>
          <cell r="AA2020">
            <v>460000</v>
          </cell>
          <cell r="AB2020">
            <v>1.1299999999999999</v>
          </cell>
          <cell r="AC2020">
            <v>460000</v>
          </cell>
          <cell r="AD2020">
            <v>55200</v>
          </cell>
          <cell r="AE2020">
            <v>0.12</v>
          </cell>
          <cell r="AF2020">
            <v>44992</v>
          </cell>
          <cell r="AG2020" t="str">
            <v>DDP SZ</v>
          </cell>
          <cell r="AK2020">
            <v>0.1</v>
          </cell>
          <cell r="AL2020">
            <v>46000</v>
          </cell>
          <cell r="AM2020">
            <v>44995</v>
          </cell>
          <cell r="AN2020" t="str">
            <v>Yes</v>
          </cell>
          <cell r="AO2020">
            <v>0.9</v>
          </cell>
          <cell r="AP2020">
            <v>414000</v>
          </cell>
          <cell r="AQ2020">
            <v>44998</v>
          </cell>
          <cell r="AR2020">
            <v>44998</v>
          </cell>
          <cell r="AS2020">
            <v>0</v>
          </cell>
          <cell r="AT2020">
            <v>0</v>
          </cell>
          <cell r="AX2020" t="str">
            <v>Yes</v>
          </cell>
          <cell r="AZ2020" t="str">
            <v>Y</v>
          </cell>
          <cell r="BA2020" t="str">
            <v>Yes</v>
          </cell>
        </row>
        <row r="2021">
          <cell r="A2021" t="str">
            <v>MAR 23</v>
          </cell>
          <cell r="B2021">
            <v>1871</v>
          </cell>
          <cell r="C2021" t="str">
            <v>C49SZX20230040JY</v>
          </cell>
          <cell r="D2021" t="str">
            <v>百纳海</v>
          </cell>
          <cell r="E2021" t="str">
            <v>YSM20R-2</v>
          </cell>
          <cell r="I2021" t="str">
            <v>L-&gt;R</v>
          </cell>
          <cell r="J2021" t="str">
            <v>No</v>
          </cell>
          <cell r="K2021">
            <v>1</v>
          </cell>
          <cell r="N2021">
            <v>45007</v>
          </cell>
          <cell r="O2021">
            <v>11100601</v>
          </cell>
          <cell r="P2021">
            <v>846000</v>
          </cell>
          <cell r="Q2021">
            <v>45012</v>
          </cell>
          <cell r="R2021" t="str">
            <v>No</v>
          </cell>
          <cell r="S2021" t="str">
            <v>C49</v>
          </cell>
          <cell r="T2021" t="str">
            <v>SOUTH</v>
          </cell>
          <cell r="U2021" t="str">
            <v>深圳</v>
          </cell>
          <cell r="V2021" t="str">
            <v>SZ 深圳</v>
          </cell>
          <cell r="W2021" t="str">
            <v>JY</v>
          </cell>
          <cell r="X2021" t="str">
            <v>RMB</v>
          </cell>
          <cell r="Y2021">
            <v>846000</v>
          </cell>
          <cell r="Z2021">
            <v>1.1299999999999999</v>
          </cell>
          <cell r="AA2021">
            <v>846000</v>
          </cell>
          <cell r="AB2021">
            <v>1.1299999999999999</v>
          </cell>
          <cell r="AC2021">
            <v>846000</v>
          </cell>
          <cell r="AD2021">
            <v>101520</v>
          </cell>
          <cell r="AE2021">
            <v>0.12</v>
          </cell>
          <cell r="AF2021">
            <v>44995</v>
          </cell>
          <cell r="AG2021" t="str">
            <v>DDP SZ</v>
          </cell>
          <cell r="AK2021">
            <v>0.1</v>
          </cell>
          <cell r="AL2021">
            <v>84600</v>
          </cell>
          <cell r="AM2021">
            <v>45005</v>
          </cell>
          <cell r="AN2021" t="str">
            <v>Yes</v>
          </cell>
          <cell r="AO2021">
            <v>0.9</v>
          </cell>
          <cell r="AP2021">
            <v>761400</v>
          </cell>
          <cell r="AQ2021">
            <v>45005</v>
          </cell>
          <cell r="AR2021">
            <v>45005</v>
          </cell>
          <cell r="AS2021">
            <v>0</v>
          </cell>
          <cell r="AT2021">
            <v>0</v>
          </cell>
          <cell r="AX2021" t="str">
            <v>Yes</v>
          </cell>
          <cell r="AZ2021" t="str">
            <v>Y</v>
          </cell>
          <cell r="BA2021" t="str">
            <v>Yes</v>
          </cell>
        </row>
        <row r="2022">
          <cell r="A2022" t="str">
            <v>MAR 23</v>
          </cell>
          <cell r="B2022">
            <v>1872</v>
          </cell>
          <cell r="C2022" t="str">
            <v>C49SZX20230040JY</v>
          </cell>
          <cell r="D2022" t="str">
            <v>百纳海</v>
          </cell>
          <cell r="E2022" t="str">
            <v>YSM20R-2</v>
          </cell>
          <cell r="I2022" t="str">
            <v>L-&gt;R</v>
          </cell>
          <cell r="J2022" t="str">
            <v>No</v>
          </cell>
          <cell r="K2022">
            <v>1</v>
          </cell>
          <cell r="N2022">
            <v>45007</v>
          </cell>
          <cell r="O2022">
            <v>11100601</v>
          </cell>
          <cell r="P2022">
            <v>846000</v>
          </cell>
          <cell r="Q2022">
            <v>45012</v>
          </cell>
          <cell r="R2022" t="str">
            <v>No</v>
          </cell>
          <cell r="S2022" t="str">
            <v>C49</v>
          </cell>
          <cell r="T2022" t="str">
            <v>SOUTH</v>
          </cell>
          <cell r="U2022" t="str">
            <v>深圳</v>
          </cell>
          <cell r="V2022" t="str">
            <v>SZ 深圳</v>
          </cell>
          <cell r="W2022" t="str">
            <v>JY</v>
          </cell>
          <cell r="X2022" t="str">
            <v>RMB</v>
          </cell>
          <cell r="Y2022">
            <v>846000</v>
          </cell>
          <cell r="Z2022">
            <v>1.1299999999999999</v>
          </cell>
          <cell r="AA2022">
            <v>846000</v>
          </cell>
          <cell r="AB2022">
            <v>1.1299999999999999</v>
          </cell>
          <cell r="AC2022">
            <v>846000</v>
          </cell>
          <cell r="AD2022">
            <v>101520</v>
          </cell>
          <cell r="AE2022">
            <v>0.12</v>
          </cell>
          <cell r="AF2022">
            <v>44995</v>
          </cell>
          <cell r="AG2022" t="str">
            <v>DDP SZ</v>
          </cell>
          <cell r="AK2022">
            <v>0.1</v>
          </cell>
          <cell r="AL2022">
            <v>84600</v>
          </cell>
          <cell r="AM2022">
            <v>45005</v>
          </cell>
          <cell r="AN2022" t="str">
            <v>Yes</v>
          </cell>
          <cell r="AO2022">
            <v>0.9</v>
          </cell>
          <cell r="AP2022">
            <v>761400</v>
          </cell>
          <cell r="AQ2022">
            <v>45005</v>
          </cell>
          <cell r="AR2022">
            <v>45005</v>
          </cell>
          <cell r="AS2022">
            <v>0</v>
          </cell>
          <cell r="AT2022">
            <v>0</v>
          </cell>
          <cell r="AX2022" t="str">
            <v>Yes</v>
          </cell>
          <cell r="AZ2022" t="str">
            <v>Y</v>
          </cell>
          <cell r="BA2022" t="str">
            <v>Yes</v>
          </cell>
        </row>
        <row r="2023">
          <cell r="A2023" t="str">
            <v>MAR 23</v>
          </cell>
          <cell r="B2023">
            <v>1873</v>
          </cell>
          <cell r="C2023" t="str">
            <v>C49SZX20230018MX</v>
          </cell>
          <cell r="D2023" t="str">
            <v>徕芬</v>
          </cell>
          <cell r="E2023" t="str">
            <v>YSM20R-2</v>
          </cell>
          <cell r="I2023" t="str">
            <v>L-&gt;R</v>
          </cell>
          <cell r="J2023" t="str">
            <v>No</v>
          </cell>
          <cell r="K2023">
            <v>1</v>
          </cell>
          <cell r="N2023">
            <v>45012</v>
          </cell>
          <cell r="O2023">
            <v>11100604</v>
          </cell>
          <cell r="P2023">
            <v>810000</v>
          </cell>
          <cell r="Q2023">
            <v>45013</v>
          </cell>
          <cell r="R2023" t="str">
            <v>Yes</v>
          </cell>
          <cell r="S2023" t="str">
            <v>C49</v>
          </cell>
          <cell r="T2023" t="str">
            <v>SOUTH</v>
          </cell>
          <cell r="U2023" t="str">
            <v>深圳</v>
          </cell>
          <cell r="V2023" t="str">
            <v>SZ 深圳</v>
          </cell>
          <cell r="W2023" t="str">
            <v>MX</v>
          </cell>
          <cell r="X2023" t="str">
            <v>RMB</v>
          </cell>
          <cell r="Y2023">
            <v>810000</v>
          </cell>
          <cell r="Z2023">
            <v>1.1299999999999999</v>
          </cell>
          <cell r="AA2023">
            <v>810000</v>
          </cell>
          <cell r="AB2023">
            <v>1.1299999999999999</v>
          </cell>
          <cell r="AC2023">
            <v>810000</v>
          </cell>
          <cell r="AD2023">
            <v>97200</v>
          </cell>
          <cell r="AE2023">
            <v>0.12</v>
          </cell>
          <cell r="AF2023">
            <v>44995</v>
          </cell>
          <cell r="AG2023" t="str">
            <v>DDP DG</v>
          </cell>
          <cell r="AK2023">
            <v>0.3</v>
          </cell>
          <cell r="AL2023">
            <v>243000</v>
          </cell>
          <cell r="AM2023">
            <v>44995</v>
          </cell>
          <cell r="AN2023" t="str">
            <v>Yes</v>
          </cell>
          <cell r="AO2023">
            <v>0.7</v>
          </cell>
          <cell r="AP2023">
            <v>567000</v>
          </cell>
          <cell r="AQ2023">
            <v>45008</v>
          </cell>
          <cell r="AR2023">
            <v>45008</v>
          </cell>
          <cell r="AS2023">
            <v>0</v>
          </cell>
          <cell r="AT2023">
            <v>0</v>
          </cell>
          <cell r="AX2023" t="str">
            <v>Yes</v>
          </cell>
          <cell r="AZ2023" t="str">
            <v>Y</v>
          </cell>
          <cell r="BA2023" t="str">
            <v>Yes</v>
          </cell>
        </row>
        <row r="2024">
          <cell r="A2024" t="str">
            <v>MAR 23</v>
          </cell>
          <cell r="B2024">
            <v>1874</v>
          </cell>
          <cell r="C2024" t="str">
            <v>C49SZX20230018MX</v>
          </cell>
          <cell r="D2024" t="str">
            <v>徕芬</v>
          </cell>
          <cell r="E2024" t="str">
            <v>YSM10</v>
          </cell>
          <cell r="I2024" t="str">
            <v>L-&gt;R</v>
          </cell>
          <cell r="J2024" t="str">
            <v>MVC+ATS15</v>
          </cell>
          <cell r="K2024">
            <v>1</v>
          </cell>
          <cell r="N2024">
            <v>45012</v>
          </cell>
          <cell r="O2024">
            <v>11100604</v>
          </cell>
          <cell r="P2024">
            <v>490000</v>
          </cell>
          <cell r="Q2024">
            <v>45013</v>
          </cell>
          <cell r="R2024" t="str">
            <v>Yes</v>
          </cell>
          <cell r="S2024" t="str">
            <v>C49</v>
          </cell>
          <cell r="T2024" t="str">
            <v>SOUTH</v>
          </cell>
          <cell r="U2024" t="str">
            <v>深圳</v>
          </cell>
          <cell r="V2024" t="str">
            <v>SZ 深圳</v>
          </cell>
          <cell r="W2024" t="str">
            <v>MX</v>
          </cell>
          <cell r="X2024" t="str">
            <v>RMB</v>
          </cell>
          <cell r="Y2024">
            <v>490000</v>
          </cell>
          <cell r="Z2024">
            <v>1.1299999999999999</v>
          </cell>
          <cell r="AA2024">
            <v>490000</v>
          </cell>
          <cell r="AB2024">
            <v>1.1299999999999999</v>
          </cell>
          <cell r="AC2024">
            <v>490000</v>
          </cell>
          <cell r="AD2024">
            <v>58800</v>
          </cell>
          <cell r="AE2024">
            <v>0.12</v>
          </cell>
          <cell r="AF2024">
            <v>44995</v>
          </cell>
          <cell r="AG2024" t="str">
            <v>DDP DG</v>
          </cell>
          <cell r="AK2024">
            <v>0.3</v>
          </cell>
          <cell r="AL2024">
            <v>147000</v>
          </cell>
          <cell r="AM2024">
            <v>44995</v>
          </cell>
          <cell r="AN2024" t="str">
            <v>Yes</v>
          </cell>
          <cell r="AO2024">
            <v>0.7</v>
          </cell>
          <cell r="AP2024">
            <v>343000</v>
          </cell>
          <cell r="AQ2024">
            <v>45008</v>
          </cell>
          <cell r="AR2024">
            <v>45008</v>
          </cell>
          <cell r="AS2024">
            <v>0</v>
          </cell>
          <cell r="AT2024">
            <v>0</v>
          </cell>
          <cell r="AX2024" t="str">
            <v>Yes</v>
          </cell>
          <cell r="AZ2024" t="str">
            <v>Y</v>
          </cell>
          <cell r="BA2024" t="str">
            <v>Yes</v>
          </cell>
        </row>
        <row r="2025">
          <cell r="A2025" t="str">
            <v>MAR 23</v>
          </cell>
          <cell r="B2025">
            <v>1875</v>
          </cell>
          <cell r="C2025" t="str">
            <v>C28SZX20230021MX</v>
          </cell>
          <cell r="D2025" t="str">
            <v>徕芬</v>
          </cell>
          <cell r="E2025" t="str">
            <v>GKG-GSE</v>
          </cell>
          <cell r="K2025">
            <v>1</v>
          </cell>
          <cell r="N2025">
            <v>45014</v>
          </cell>
          <cell r="O2025">
            <v>11100636</v>
          </cell>
          <cell r="P2025">
            <v>129000</v>
          </cell>
          <cell r="Q2025">
            <v>45104</v>
          </cell>
          <cell r="R2025" t="str">
            <v>Yes</v>
          </cell>
          <cell r="S2025" t="str">
            <v>C28</v>
          </cell>
          <cell r="T2025" t="str">
            <v>SOUTH</v>
          </cell>
          <cell r="U2025" t="str">
            <v>深圳</v>
          </cell>
          <cell r="V2025" t="str">
            <v>SZ 深圳</v>
          </cell>
          <cell r="W2025" t="str">
            <v>MX</v>
          </cell>
          <cell r="X2025" t="str">
            <v>RMB</v>
          </cell>
          <cell r="Y2025">
            <v>129000</v>
          </cell>
          <cell r="Z2025">
            <v>1.1299999999999999</v>
          </cell>
          <cell r="AA2025">
            <v>129000</v>
          </cell>
          <cell r="AB2025">
            <v>1.1299999999999999</v>
          </cell>
          <cell r="AC2025">
            <v>129000.00000000001</v>
          </cell>
          <cell r="AD2025">
            <v>15480.000000000002</v>
          </cell>
          <cell r="AE2025">
            <v>0.12</v>
          </cell>
          <cell r="AF2025">
            <v>44995</v>
          </cell>
          <cell r="AG2025" t="str">
            <v>DDP DG</v>
          </cell>
          <cell r="AK2025">
            <v>0.3</v>
          </cell>
          <cell r="AL2025">
            <v>38700</v>
          </cell>
          <cell r="AM2025">
            <v>44995</v>
          </cell>
          <cell r="AN2025" t="str">
            <v>Yes</v>
          </cell>
          <cell r="AO2025">
            <v>0.7</v>
          </cell>
          <cell r="AP2025">
            <v>90300</v>
          </cell>
          <cell r="AQ2025">
            <v>45008</v>
          </cell>
          <cell r="AR2025">
            <v>45008</v>
          </cell>
          <cell r="AS2025">
            <v>0</v>
          </cell>
          <cell r="AT2025">
            <v>0</v>
          </cell>
          <cell r="AX2025" t="str">
            <v>Yes</v>
          </cell>
        </row>
        <row r="2026">
          <cell r="A2026" t="str">
            <v>MAR 23</v>
          </cell>
          <cell r="B2026">
            <v>1876</v>
          </cell>
          <cell r="C2026" t="str">
            <v>C28SZX20230021MX</v>
          </cell>
          <cell r="D2026" t="str">
            <v>徕芬</v>
          </cell>
          <cell r="E2026" t="str">
            <v>3DSPI</v>
          </cell>
          <cell r="K2026">
            <v>1</v>
          </cell>
          <cell r="N2026">
            <v>45014</v>
          </cell>
          <cell r="O2026">
            <v>11100636</v>
          </cell>
          <cell r="P2026">
            <v>171000</v>
          </cell>
          <cell r="Q2026">
            <v>45104</v>
          </cell>
          <cell r="R2026" t="str">
            <v>Yes</v>
          </cell>
          <cell r="S2026" t="str">
            <v>C28</v>
          </cell>
          <cell r="T2026" t="str">
            <v>SOUTH</v>
          </cell>
          <cell r="U2026" t="str">
            <v>深圳</v>
          </cell>
          <cell r="V2026" t="str">
            <v>SZ 深圳</v>
          </cell>
          <cell r="W2026" t="str">
            <v>MX</v>
          </cell>
          <cell r="X2026" t="str">
            <v>RMB</v>
          </cell>
          <cell r="Y2026">
            <v>171000</v>
          </cell>
          <cell r="Z2026">
            <v>1.1299999999999999</v>
          </cell>
          <cell r="AA2026">
            <v>171000</v>
          </cell>
          <cell r="AB2026">
            <v>1.1299999999999999</v>
          </cell>
          <cell r="AC2026">
            <v>171000</v>
          </cell>
          <cell r="AD2026">
            <v>20520</v>
          </cell>
          <cell r="AE2026">
            <v>0.12</v>
          </cell>
          <cell r="AF2026">
            <v>44995</v>
          </cell>
          <cell r="AG2026" t="str">
            <v>DDP DG</v>
          </cell>
          <cell r="AK2026">
            <v>0.3</v>
          </cell>
          <cell r="AL2026">
            <v>51300</v>
          </cell>
          <cell r="AM2026">
            <v>44995</v>
          </cell>
          <cell r="AN2026" t="str">
            <v>Yes</v>
          </cell>
          <cell r="AO2026">
            <v>0.7</v>
          </cell>
          <cell r="AP2026">
            <v>119699.99999999999</v>
          </cell>
          <cell r="AQ2026">
            <v>45008</v>
          </cell>
          <cell r="AR2026">
            <v>45008</v>
          </cell>
          <cell r="AS2026">
            <v>0</v>
          </cell>
          <cell r="AT2026">
            <v>0</v>
          </cell>
          <cell r="AX2026" t="str">
            <v>Yes</v>
          </cell>
        </row>
        <row r="2027">
          <cell r="A2027" t="str">
            <v>MAR 23</v>
          </cell>
          <cell r="B2027">
            <v>1877</v>
          </cell>
          <cell r="C2027" t="str">
            <v>C28SZX20230021MX</v>
          </cell>
          <cell r="D2027" t="str">
            <v>徕芬</v>
          </cell>
          <cell r="E2027" t="str">
            <v>SER-710AH</v>
          </cell>
          <cell r="K2027">
            <v>1</v>
          </cell>
          <cell r="N2027">
            <v>45014</v>
          </cell>
          <cell r="O2027">
            <v>11100636</v>
          </cell>
          <cell r="P2027">
            <v>171000</v>
          </cell>
          <cell r="Q2027">
            <v>45104</v>
          </cell>
          <cell r="R2027" t="str">
            <v>Yes</v>
          </cell>
          <cell r="S2027" t="str">
            <v>C28</v>
          </cell>
          <cell r="T2027" t="str">
            <v>SOUTH</v>
          </cell>
          <cell r="U2027" t="str">
            <v>深圳</v>
          </cell>
          <cell r="V2027" t="str">
            <v>SZ 深圳</v>
          </cell>
          <cell r="W2027" t="str">
            <v>MX</v>
          </cell>
          <cell r="X2027" t="str">
            <v>RMB</v>
          </cell>
          <cell r="Y2027">
            <v>171000</v>
          </cell>
          <cell r="Z2027">
            <v>1.1299999999999999</v>
          </cell>
          <cell r="AA2027">
            <v>171000</v>
          </cell>
          <cell r="AB2027">
            <v>1.1299999999999999</v>
          </cell>
          <cell r="AC2027">
            <v>171000</v>
          </cell>
          <cell r="AD2027">
            <v>20520</v>
          </cell>
          <cell r="AE2027">
            <v>0.12</v>
          </cell>
          <cell r="AF2027">
            <v>44995</v>
          </cell>
          <cell r="AG2027" t="str">
            <v>DDP DG</v>
          </cell>
          <cell r="AK2027">
            <v>0.3</v>
          </cell>
          <cell r="AL2027">
            <v>51300</v>
          </cell>
          <cell r="AM2027">
            <v>44995</v>
          </cell>
          <cell r="AN2027" t="str">
            <v>Yes</v>
          </cell>
          <cell r="AO2027">
            <v>0.7</v>
          </cell>
          <cell r="AP2027">
            <v>119699.99999999999</v>
          </cell>
          <cell r="AQ2027">
            <v>45008</v>
          </cell>
          <cell r="AR2027">
            <v>45008</v>
          </cell>
          <cell r="AS2027">
            <v>0</v>
          </cell>
          <cell r="AT2027">
            <v>0</v>
          </cell>
          <cell r="AX2027" t="str">
            <v>Yes</v>
          </cell>
        </row>
        <row r="2028">
          <cell r="A2028" t="str">
            <v>MAR 23</v>
          </cell>
          <cell r="B2028">
            <v>1878</v>
          </cell>
          <cell r="C2028" t="str">
            <v>C28SZX20230021MX</v>
          </cell>
          <cell r="D2028" t="str">
            <v>徕芬</v>
          </cell>
          <cell r="E2028" t="str">
            <v>D830</v>
          </cell>
          <cell r="K2028">
            <v>1</v>
          </cell>
          <cell r="N2028">
            <v>45014</v>
          </cell>
          <cell r="O2028">
            <v>11100636</v>
          </cell>
          <cell r="P2028">
            <v>195000</v>
          </cell>
          <cell r="Q2028">
            <v>45104</v>
          </cell>
          <cell r="R2028" t="str">
            <v>Yes</v>
          </cell>
          <cell r="S2028" t="str">
            <v>C28</v>
          </cell>
          <cell r="T2028" t="str">
            <v>SOUTH</v>
          </cell>
          <cell r="U2028" t="str">
            <v>深圳</v>
          </cell>
          <cell r="V2028" t="str">
            <v>SZ 深圳</v>
          </cell>
          <cell r="W2028" t="str">
            <v>MX</v>
          </cell>
          <cell r="X2028" t="str">
            <v>RMB</v>
          </cell>
          <cell r="Y2028">
            <v>195000</v>
          </cell>
          <cell r="Z2028">
            <v>1.1299999999999999</v>
          </cell>
          <cell r="AA2028">
            <v>195000</v>
          </cell>
          <cell r="AB2028">
            <v>1.1299999999999999</v>
          </cell>
          <cell r="AC2028">
            <v>195000</v>
          </cell>
          <cell r="AD2028">
            <v>23400</v>
          </cell>
          <cell r="AE2028">
            <v>0.12</v>
          </cell>
          <cell r="AF2028">
            <v>44995</v>
          </cell>
          <cell r="AG2028" t="str">
            <v>DDP DG</v>
          </cell>
          <cell r="AK2028">
            <v>0.3</v>
          </cell>
          <cell r="AL2028">
            <v>58500</v>
          </cell>
          <cell r="AM2028">
            <v>44995</v>
          </cell>
          <cell r="AN2028" t="str">
            <v>Yes</v>
          </cell>
          <cell r="AO2028">
            <v>0.7</v>
          </cell>
          <cell r="AP2028">
            <v>136500</v>
          </cell>
          <cell r="AQ2028">
            <v>45008</v>
          </cell>
          <cell r="AR2028">
            <v>45008</v>
          </cell>
          <cell r="AS2028">
            <v>0</v>
          </cell>
          <cell r="AT2028">
            <v>0</v>
          </cell>
          <cell r="AX2028" t="str">
            <v>Yes</v>
          </cell>
        </row>
        <row r="2029">
          <cell r="A2029" t="str">
            <v>MAR 23</v>
          </cell>
          <cell r="B2029">
            <v>1879</v>
          </cell>
          <cell r="C2029" t="str">
            <v>C28SZX20230021MX</v>
          </cell>
          <cell r="D2029" t="str">
            <v>徕芬</v>
          </cell>
          <cell r="E2029" t="str">
            <v>E-FLOW</v>
          </cell>
          <cell r="K2029">
            <v>1</v>
          </cell>
          <cell r="N2029">
            <v>45014</v>
          </cell>
          <cell r="O2029">
            <v>11100636</v>
          </cell>
          <cell r="P2029">
            <v>127000</v>
          </cell>
          <cell r="Q2029">
            <v>45104</v>
          </cell>
          <cell r="R2029" t="str">
            <v>Yes</v>
          </cell>
          <cell r="S2029" t="str">
            <v>C28</v>
          </cell>
          <cell r="T2029" t="str">
            <v>SOUTH</v>
          </cell>
          <cell r="U2029" t="str">
            <v>深圳</v>
          </cell>
          <cell r="V2029" t="str">
            <v>SZ 深圳</v>
          </cell>
          <cell r="W2029" t="str">
            <v>MX</v>
          </cell>
          <cell r="X2029" t="str">
            <v>RMB</v>
          </cell>
          <cell r="Y2029">
            <v>127000</v>
          </cell>
          <cell r="Z2029">
            <v>1.1299999999999999</v>
          </cell>
          <cell r="AA2029">
            <v>127000</v>
          </cell>
          <cell r="AB2029">
            <v>1.1299999999999999</v>
          </cell>
          <cell r="AC2029">
            <v>127000</v>
          </cell>
          <cell r="AD2029">
            <v>15240</v>
          </cell>
          <cell r="AE2029">
            <v>0.12</v>
          </cell>
          <cell r="AF2029">
            <v>44995</v>
          </cell>
          <cell r="AG2029" t="str">
            <v>DDP DG</v>
          </cell>
          <cell r="AK2029">
            <v>0.3</v>
          </cell>
          <cell r="AL2029">
            <v>38100</v>
          </cell>
          <cell r="AM2029">
            <v>44995</v>
          </cell>
          <cell r="AN2029" t="str">
            <v>Yes</v>
          </cell>
          <cell r="AO2029">
            <v>0.7</v>
          </cell>
          <cell r="AP2029">
            <v>88900</v>
          </cell>
          <cell r="AQ2029">
            <v>45008</v>
          </cell>
          <cell r="AR2029">
            <v>45008</v>
          </cell>
          <cell r="AS2029">
            <v>0</v>
          </cell>
          <cell r="AT2029">
            <v>0</v>
          </cell>
          <cell r="AX2029" t="str">
            <v>Yes</v>
          </cell>
        </row>
        <row r="2030">
          <cell r="A2030" t="str">
            <v>MAR 23</v>
          </cell>
          <cell r="B2030">
            <v>1880</v>
          </cell>
          <cell r="C2030" t="str">
            <v>C28SZX20230039MX</v>
          </cell>
          <cell r="D2030" t="str">
            <v>徕芬</v>
          </cell>
          <cell r="E2030" t="str">
            <v>上板机 LD-M-SN</v>
          </cell>
          <cell r="K2030">
            <v>1</v>
          </cell>
          <cell r="N2030">
            <v>45014</v>
          </cell>
          <cell r="O2030">
            <v>11100637</v>
          </cell>
          <cell r="P2030">
            <v>12600</v>
          </cell>
          <cell r="Q2030">
            <v>45104</v>
          </cell>
          <cell r="R2030" t="str">
            <v>Yes</v>
          </cell>
          <cell r="S2030" t="str">
            <v>C28</v>
          </cell>
          <cell r="T2030" t="str">
            <v>SOUTH</v>
          </cell>
          <cell r="U2030" t="str">
            <v>深圳</v>
          </cell>
          <cell r="V2030" t="str">
            <v>SZ 深圳</v>
          </cell>
          <cell r="W2030" t="str">
            <v>MX</v>
          </cell>
          <cell r="X2030" t="str">
            <v>RMB</v>
          </cell>
          <cell r="Y2030">
            <v>12600</v>
          </cell>
          <cell r="Z2030">
            <v>1.1299999999999999</v>
          </cell>
          <cell r="AA2030">
            <v>12600</v>
          </cell>
          <cell r="AB2030">
            <v>1.1299999999999999</v>
          </cell>
          <cell r="AC2030">
            <v>12600</v>
          </cell>
          <cell r="AD2030">
            <v>1512</v>
          </cell>
          <cell r="AE2030">
            <v>0.12</v>
          </cell>
          <cell r="AF2030">
            <v>44995</v>
          </cell>
          <cell r="AG2030" t="str">
            <v>DDP DG</v>
          </cell>
          <cell r="AK2030">
            <v>0.3</v>
          </cell>
          <cell r="AL2030">
            <v>3780</v>
          </cell>
          <cell r="AM2030">
            <v>44995</v>
          </cell>
          <cell r="AN2030" t="str">
            <v>Yes</v>
          </cell>
          <cell r="AO2030">
            <v>0.7</v>
          </cell>
          <cell r="AP2030">
            <v>8820</v>
          </cell>
          <cell r="AQ2030">
            <v>45008</v>
          </cell>
          <cell r="AR2030">
            <v>45008</v>
          </cell>
          <cell r="AS2030">
            <v>0</v>
          </cell>
          <cell r="AT2030">
            <v>0</v>
          </cell>
          <cell r="AX2030" t="str">
            <v>Yes</v>
          </cell>
        </row>
        <row r="2031">
          <cell r="A2031" t="str">
            <v>MAR 23</v>
          </cell>
          <cell r="B2031">
            <v>1881</v>
          </cell>
          <cell r="C2031" t="str">
            <v>C28SZX20230039MX</v>
          </cell>
          <cell r="D2031" t="str">
            <v>徕芬</v>
          </cell>
          <cell r="E2031" t="str">
            <v>接驳输送机</v>
          </cell>
          <cell r="K2031">
            <v>1</v>
          </cell>
          <cell r="N2031">
            <v>45014</v>
          </cell>
          <cell r="O2031">
            <v>11100637</v>
          </cell>
          <cell r="P2031">
            <v>2700</v>
          </cell>
          <cell r="Q2031">
            <v>45104</v>
          </cell>
          <cell r="R2031" t="str">
            <v>Yes</v>
          </cell>
          <cell r="S2031" t="str">
            <v>C28</v>
          </cell>
          <cell r="T2031" t="str">
            <v>SOUTH</v>
          </cell>
          <cell r="U2031" t="str">
            <v>深圳</v>
          </cell>
          <cell r="V2031" t="str">
            <v>SZ 深圳</v>
          </cell>
          <cell r="W2031" t="str">
            <v>MX</v>
          </cell>
          <cell r="X2031" t="str">
            <v>RMB</v>
          </cell>
          <cell r="Y2031">
            <v>2700</v>
          </cell>
          <cell r="Z2031">
            <v>1.1299999999999999</v>
          </cell>
          <cell r="AA2031">
            <v>2700</v>
          </cell>
          <cell r="AB2031">
            <v>1.1299999999999999</v>
          </cell>
          <cell r="AC2031">
            <v>2700</v>
          </cell>
          <cell r="AD2031">
            <v>324</v>
          </cell>
          <cell r="AE2031">
            <v>0.12</v>
          </cell>
          <cell r="AF2031">
            <v>44995</v>
          </cell>
          <cell r="AG2031" t="str">
            <v>DDP DG</v>
          </cell>
          <cell r="AK2031">
            <v>0.3</v>
          </cell>
          <cell r="AL2031">
            <v>810</v>
          </cell>
          <cell r="AM2031">
            <v>44995</v>
          </cell>
          <cell r="AN2031" t="str">
            <v>Yes</v>
          </cell>
          <cell r="AO2031">
            <v>0.7</v>
          </cell>
          <cell r="AP2031">
            <v>1889.9999999999998</v>
          </cell>
          <cell r="AQ2031">
            <v>45008</v>
          </cell>
          <cell r="AR2031">
            <v>45008</v>
          </cell>
          <cell r="AS2031">
            <v>0</v>
          </cell>
          <cell r="AT2031">
            <v>0</v>
          </cell>
          <cell r="AX2031" t="str">
            <v>Yes</v>
          </cell>
        </row>
        <row r="2032">
          <cell r="A2032" t="str">
            <v>MAR 23</v>
          </cell>
          <cell r="B2032">
            <v>1882</v>
          </cell>
          <cell r="C2032" t="str">
            <v>C28SZX20230039MX</v>
          </cell>
          <cell r="D2032" t="str">
            <v>徕芬</v>
          </cell>
          <cell r="E2032" t="str">
            <v>平移输送机</v>
          </cell>
          <cell r="K2032">
            <v>1</v>
          </cell>
          <cell r="N2032">
            <v>45014</v>
          </cell>
          <cell r="O2032">
            <v>11100637</v>
          </cell>
          <cell r="P2032">
            <v>32000</v>
          </cell>
          <cell r="Q2032">
            <v>45104</v>
          </cell>
          <cell r="R2032" t="str">
            <v>Yes</v>
          </cell>
          <cell r="S2032" t="str">
            <v>C28</v>
          </cell>
          <cell r="T2032" t="str">
            <v>SOUTH</v>
          </cell>
          <cell r="U2032" t="str">
            <v>深圳</v>
          </cell>
          <cell r="V2032" t="str">
            <v>SZ 深圳</v>
          </cell>
          <cell r="W2032" t="str">
            <v>MX</v>
          </cell>
          <cell r="X2032" t="str">
            <v>RMB</v>
          </cell>
          <cell r="Y2032">
            <v>32000</v>
          </cell>
          <cell r="Z2032">
            <v>1.1299999999999999</v>
          </cell>
          <cell r="AA2032">
            <v>32000</v>
          </cell>
          <cell r="AB2032">
            <v>1.1299999999999999</v>
          </cell>
          <cell r="AC2032">
            <v>32000</v>
          </cell>
          <cell r="AD2032">
            <v>3840</v>
          </cell>
          <cell r="AE2032">
            <v>0.12</v>
          </cell>
          <cell r="AF2032">
            <v>44995</v>
          </cell>
          <cell r="AG2032" t="str">
            <v>DDP DG</v>
          </cell>
          <cell r="AK2032">
            <v>0.3</v>
          </cell>
          <cell r="AL2032">
            <v>9600</v>
          </cell>
          <cell r="AM2032">
            <v>44995</v>
          </cell>
          <cell r="AN2032" t="str">
            <v>Yes</v>
          </cell>
          <cell r="AO2032">
            <v>0.7</v>
          </cell>
          <cell r="AP2032">
            <v>22400</v>
          </cell>
          <cell r="AQ2032">
            <v>45008</v>
          </cell>
          <cell r="AR2032">
            <v>45008</v>
          </cell>
          <cell r="AS2032">
            <v>0</v>
          </cell>
          <cell r="AT2032">
            <v>0</v>
          </cell>
          <cell r="AX2032" t="str">
            <v>Yes</v>
          </cell>
        </row>
        <row r="2033">
          <cell r="A2033" t="str">
            <v>MAR 23</v>
          </cell>
          <cell r="B2033">
            <v>1883</v>
          </cell>
          <cell r="C2033" t="str">
            <v>C28SZX20230039MX</v>
          </cell>
          <cell r="D2033" t="str">
            <v>徕芬</v>
          </cell>
          <cell r="E2033" t="str">
            <v>接驳输送机</v>
          </cell>
          <cell r="K2033">
            <v>1</v>
          </cell>
          <cell r="N2033">
            <v>45014</v>
          </cell>
          <cell r="O2033">
            <v>11100637</v>
          </cell>
          <cell r="P2033">
            <v>4000</v>
          </cell>
          <cell r="Q2033">
            <v>45104</v>
          </cell>
          <cell r="R2033" t="str">
            <v>Yes</v>
          </cell>
          <cell r="S2033" t="str">
            <v>C28</v>
          </cell>
          <cell r="T2033" t="str">
            <v>SOUTH</v>
          </cell>
          <cell r="U2033" t="str">
            <v>深圳</v>
          </cell>
          <cell r="V2033" t="str">
            <v>SZ 深圳</v>
          </cell>
          <cell r="W2033" t="str">
            <v>MX</v>
          </cell>
          <cell r="X2033" t="str">
            <v>RMB</v>
          </cell>
          <cell r="Y2033">
            <v>4000</v>
          </cell>
          <cell r="Z2033">
            <v>1.1299999999999999</v>
          </cell>
          <cell r="AA2033">
            <v>4000</v>
          </cell>
          <cell r="AB2033">
            <v>1.1299999999999999</v>
          </cell>
          <cell r="AC2033">
            <v>4000</v>
          </cell>
          <cell r="AD2033">
            <v>480</v>
          </cell>
          <cell r="AE2033">
            <v>0.12</v>
          </cell>
          <cell r="AF2033">
            <v>44995</v>
          </cell>
          <cell r="AG2033" t="str">
            <v>DDP DG</v>
          </cell>
          <cell r="AK2033">
            <v>0.3</v>
          </cell>
          <cell r="AL2033">
            <v>1200</v>
          </cell>
          <cell r="AM2033">
            <v>44995</v>
          </cell>
          <cell r="AN2033" t="str">
            <v>Yes</v>
          </cell>
          <cell r="AO2033">
            <v>0.7</v>
          </cell>
          <cell r="AP2033">
            <v>2800</v>
          </cell>
          <cell r="AQ2033">
            <v>45008</v>
          </cell>
          <cell r="AR2033">
            <v>45008</v>
          </cell>
          <cell r="AS2033">
            <v>0</v>
          </cell>
          <cell r="AT2033">
            <v>0</v>
          </cell>
          <cell r="AX2033" t="str">
            <v>Yes</v>
          </cell>
        </row>
        <row r="2034">
          <cell r="A2034" t="str">
            <v>MAR 23</v>
          </cell>
          <cell r="B2034">
            <v>1884</v>
          </cell>
          <cell r="C2034" t="str">
            <v>C28SZX20230039MX</v>
          </cell>
          <cell r="D2034" t="str">
            <v>徕芬</v>
          </cell>
          <cell r="E2034" t="str">
            <v>接驳输送机</v>
          </cell>
          <cell r="K2034">
            <v>1</v>
          </cell>
          <cell r="N2034">
            <v>45014</v>
          </cell>
          <cell r="O2034">
            <v>11100637</v>
          </cell>
          <cell r="P2034">
            <v>6200</v>
          </cell>
          <cell r="Q2034">
            <v>45104</v>
          </cell>
          <cell r="R2034" t="str">
            <v>Yes</v>
          </cell>
          <cell r="S2034" t="str">
            <v>C28</v>
          </cell>
          <cell r="T2034" t="str">
            <v>SOUTH</v>
          </cell>
          <cell r="U2034" t="str">
            <v>深圳</v>
          </cell>
          <cell r="V2034" t="str">
            <v>SZ 深圳</v>
          </cell>
          <cell r="W2034" t="str">
            <v>MX</v>
          </cell>
          <cell r="X2034" t="str">
            <v>RMB</v>
          </cell>
          <cell r="Y2034">
            <v>6200</v>
          </cell>
          <cell r="Z2034">
            <v>1.1299999999999999</v>
          </cell>
          <cell r="AA2034">
            <v>6200</v>
          </cell>
          <cell r="AB2034">
            <v>1.1299999999999999</v>
          </cell>
          <cell r="AC2034">
            <v>6200</v>
          </cell>
          <cell r="AD2034">
            <v>744</v>
          </cell>
          <cell r="AE2034">
            <v>0.12</v>
          </cell>
          <cell r="AF2034">
            <v>44995</v>
          </cell>
          <cell r="AG2034" t="str">
            <v>DDP DG</v>
          </cell>
          <cell r="AK2034">
            <v>0.3</v>
          </cell>
          <cell r="AL2034">
            <v>1860</v>
          </cell>
          <cell r="AM2034">
            <v>44995</v>
          </cell>
          <cell r="AN2034" t="str">
            <v>Yes</v>
          </cell>
          <cell r="AO2034">
            <v>0.7</v>
          </cell>
          <cell r="AP2034">
            <v>4340</v>
          </cell>
          <cell r="AQ2034">
            <v>45008</v>
          </cell>
          <cell r="AR2034">
            <v>45008</v>
          </cell>
          <cell r="AS2034">
            <v>0</v>
          </cell>
          <cell r="AT2034">
            <v>0</v>
          </cell>
          <cell r="AX2034" t="str">
            <v>Yes</v>
          </cell>
        </row>
        <row r="2035">
          <cell r="A2035" t="str">
            <v>MAR 23</v>
          </cell>
          <cell r="B2035">
            <v>1885</v>
          </cell>
          <cell r="C2035" t="str">
            <v>C28SZX20230039MX</v>
          </cell>
          <cell r="D2035" t="str">
            <v>徕芬</v>
          </cell>
          <cell r="E2035" t="str">
            <v>下板机</v>
          </cell>
          <cell r="K2035">
            <v>1</v>
          </cell>
          <cell r="N2035">
            <v>45014</v>
          </cell>
          <cell r="O2035">
            <v>11100637</v>
          </cell>
          <cell r="P2035">
            <v>30000</v>
          </cell>
          <cell r="Q2035">
            <v>45104</v>
          </cell>
          <cell r="R2035" t="str">
            <v>Yes</v>
          </cell>
          <cell r="S2035" t="str">
            <v>C28</v>
          </cell>
          <cell r="T2035" t="str">
            <v>SOUTH</v>
          </cell>
          <cell r="U2035" t="str">
            <v>深圳</v>
          </cell>
          <cell r="V2035" t="str">
            <v>SZ 深圳</v>
          </cell>
          <cell r="W2035" t="str">
            <v>MX</v>
          </cell>
          <cell r="X2035" t="str">
            <v>RMB</v>
          </cell>
          <cell r="Y2035">
            <v>30000</v>
          </cell>
          <cell r="Z2035">
            <v>1.1299999999999999</v>
          </cell>
          <cell r="AA2035">
            <v>30000</v>
          </cell>
          <cell r="AB2035">
            <v>1.1299999999999999</v>
          </cell>
          <cell r="AC2035">
            <v>30000</v>
          </cell>
          <cell r="AD2035">
            <v>3600</v>
          </cell>
          <cell r="AE2035">
            <v>0.12</v>
          </cell>
          <cell r="AF2035">
            <v>44995</v>
          </cell>
          <cell r="AG2035" t="str">
            <v>DDP DG</v>
          </cell>
          <cell r="AK2035">
            <v>0.3</v>
          </cell>
          <cell r="AL2035">
            <v>9000</v>
          </cell>
          <cell r="AM2035">
            <v>44995</v>
          </cell>
          <cell r="AN2035" t="str">
            <v>Yes</v>
          </cell>
          <cell r="AO2035">
            <v>0.7</v>
          </cell>
          <cell r="AP2035">
            <v>21000</v>
          </cell>
          <cell r="AQ2035">
            <v>45008</v>
          </cell>
          <cell r="AR2035">
            <v>45008</v>
          </cell>
          <cell r="AS2035">
            <v>0</v>
          </cell>
          <cell r="AT2035">
            <v>0</v>
          </cell>
          <cell r="AX2035" t="str">
            <v>Yes</v>
          </cell>
        </row>
        <row r="2036">
          <cell r="A2036" t="str">
            <v>MAR 23</v>
          </cell>
          <cell r="B2036">
            <v>1886</v>
          </cell>
          <cell r="C2036" t="str">
            <v>C28SZX20230039MX</v>
          </cell>
          <cell r="D2036" t="str">
            <v>徕芬</v>
          </cell>
          <cell r="E2036" t="str">
            <v>2.4M插件线</v>
          </cell>
          <cell r="K2036">
            <v>1</v>
          </cell>
          <cell r="N2036">
            <v>45014</v>
          </cell>
          <cell r="O2036">
            <v>11100637</v>
          </cell>
          <cell r="P2036">
            <v>4166.6670000000004</v>
          </cell>
          <cell r="Q2036">
            <v>45104</v>
          </cell>
          <cell r="R2036" t="str">
            <v>Yes</v>
          </cell>
          <cell r="S2036" t="str">
            <v>C28</v>
          </cell>
          <cell r="T2036" t="str">
            <v>SOUTH</v>
          </cell>
          <cell r="U2036" t="str">
            <v>深圳</v>
          </cell>
          <cell r="V2036" t="str">
            <v>SZ 深圳</v>
          </cell>
          <cell r="W2036" t="str">
            <v>MX</v>
          </cell>
          <cell r="X2036" t="str">
            <v>RMB</v>
          </cell>
          <cell r="Y2036">
            <v>4166.6670000000004</v>
          </cell>
          <cell r="Z2036">
            <v>1.1299999999999999</v>
          </cell>
          <cell r="AA2036">
            <v>4166.6670000000004</v>
          </cell>
          <cell r="AB2036">
            <v>1.1299999999999999</v>
          </cell>
          <cell r="AC2036">
            <v>4166.6670000000004</v>
          </cell>
          <cell r="AD2036">
            <v>500.00004000000001</v>
          </cell>
          <cell r="AE2036">
            <v>0.12</v>
          </cell>
          <cell r="AF2036">
            <v>44995</v>
          </cell>
          <cell r="AG2036" t="str">
            <v>DDP DG</v>
          </cell>
          <cell r="AK2036">
            <v>0.3</v>
          </cell>
          <cell r="AL2036">
            <v>1250.0001</v>
          </cell>
          <cell r="AM2036">
            <v>44995</v>
          </cell>
          <cell r="AN2036" t="str">
            <v>Yes</v>
          </cell>
          <cell r="AO2036">
            <v>0.7</v>
          </cell>
          <cell r="AP2036">
            <v>2916.6669000000002</v>
          </cell>
          <cell r="AQ2036">
            <v>45008</v>
          </cell>
          <cell r="AR2036">
            <v>45008</v>
          </cell>
          <cell r="AS2036">
            <v>0</v>
          </cell>
          <cell r="AT2036">
            <v>0</v>
          </cell>
          <cell r="AX2036" t="str">
            <v>Yes</v>
          </cell>
        </row>
        <row r="2037">
          <cell r="A2037" t="str">
            <v>MAR 23</v>
          </cell>
          <cell r="B2037">
            <v>1887</v>
          </cell>
          <cell r="C2037" t="str">
            <v>C28SZX20230039MX</v>
          </cell>
          <cell r="D2037" t="str">
            <v>徕芬</v>
          </cell>
          <cell r="E2037" t="str">
            <v>2.4M插件线</v>
          </cell>
          <cell r="K2037">
            <v>1</v>
          </cell>
          <cell r="N2037">
            <v>45014</v>
          </cell>
          <cell r="O2037">
            <v>11100637</v>
          </cell>
          <cell r="P2037">
            <v>4166.6670000000004</v>
          </cell>
          <cell r="Q2037">
            <v>45104</v>
          </cell>
          <cell r="R2037" t="str">
            <v>Yes</v>
          </cell>
          <cell r="S2037" t="str">
            <v>C28</v>
          </cell>
          <cell r="T2037" t="str">
            <v>SOUTH</v>
          </cell>
          <cell r="U2037" t="str">
            <v>深圳</v>
          </cell>
          <cell r="V2037" t="str">
            <v>SZ 深圳</v>
          </cell>
          <cell r="W2037" t="str">
            <v>MX</v>
          </cell>
          <cell r="X2037" t="str">
            <v>RMB</v>
          </cell>
          <cell r="Y2037">
            <v>4166.6670000000004</v>
          </cell>
          <cell r="Z2037">
            <v>1.1299999999999999</v>
          </cell>
          <cell r="AA2037">
            <v>4166.6670000000004</v>
          </cell>
          <cell r="AB2037">
            <v>1.1299999999999999</v>
          </cell>
          <cell r="AC2037">
            <v>4166.6670000000004</v>
          </cell>
          <cell r="AD2037">
            <v>500.00004000000001</v>
          </cell>
          <cell r="AE2037">
            <v>0.12</v>
          </cell>
          <cell r="AF2037">
            <v>44995</v>
          </cell>
          <cell r="AG2037" t="str">
            <v>DDP DG</v>
          </cell>
          <cell r="AK2037">
            <v>0.3</v>
          </cell>
          <cell r="AL2037">
            <v>1250.0001</v>
          </cell>
          <cell r="AM2037">
            <v>44995</v>
          </cell>
          <cell r="AN2037" t="str">
            <v>Yes</v>
          </cell>
          <cell r="AO2037">
            <v>0.7</v>
          </cell>
          <cell r="AP2037">
            <v>2916.6669000000002</v>
          </cell>
          <cell r="AQ2037">
            <v>45008</v>
          </cell>
          <cell r="AR2037">
            <v>45008</v>
          </cell>
          <cell r="AS2037">
            <v>0</v>
          </cell>
          <cell r="AT2037">
            <v>0</v>
          </cell>
          <cell r="AX2037" t="str">
            <v>Yes</v>
          </cell>
        </row>
        <row r="2038">
          <cell r="A2038" t="str">
            <v>MAR 23</v>
          </cell>
          <cell r="B2038">
            <v>1888</v>
          </cell>
          <cell r="C2038" t="str">
            <v>C28SZX20230039MX</v>
          </cell>
          <cell r="D2038" t="str">
            <v>徕芬</v>
          </cell>
          <cell r="E2038" t="str">
            <v>2.4M插件线</v>
          </cell>
          <cell r="K2038">
            <v>1</v>
          </cell>
          <cell r="N2038">
            <v>45014</v>
          </cell>
          <cell r="O2038">
            <v>11100637</v>
          </cell>
          <cell r="P2038">
            <v>4166.6670000000004</v>
          </cell>
          <cell r="Q2038">
            <v>45104</v>
          </cell>
          <cell r="R2038" t="str">
            <v>Yes</v>
          </cell>
          <cell r="S2038" t="str">
            <v>C28</v>
          </cell>
          <cell r="T2038" t="str">
            <v>SOUTH</v>
          </cell>
          <cell r="U2038" t="str">
            <v>深圳</v>
          </cell>
          <cell r="V2038" t="str">
            <v>SZ 深圳</v>
          </cell>
          <cell r="W2038" t="str">
            <v>MX</v>
          </cell>
          <cell r="X2038" t="str">
            <v>RMB</v>
          </cell>
          <cell r="Y2038">
            <v>4166.6670000000004</v>
          </cell>
          <cell r="Z2038">
            <v>1.1299999999999999</v>
          </cell>
          <cell r="AA2038">
            <v>4166.6670000000004</v>
          </cell>
          <cell r="AB2038">
            <v>1.1299999999999999</v>
          </cell>
          <cell r="AC2038">
            <v>4166.6670000000004</v>
          </cell>
          <cell r="AD2038">
            <v>500.00004000000001</v>
          </cell>
          <cell r="AE2038">
            <v>0.12</v>
          </cell>
          <cell r="AF2038">
            <v>44995</v>
          </cell>
          <cell r="AG2038" t="str">
            <v>DDP DG</v>
          </cell>
          <cell r="AK2038">
            <v>0.3</v>
          </cell>
          <cell r="AL2038">
            <v>1250.0001</v>
          </cell>
          <cell r="AM2038">
            <v>44995</v>
          </cell>
          <cell r="AN2038" t="str">
            <v>Yes</v>
          </cell>
          <cell r="AO2038">
            <v>0.7</v>
          </cell>
          <cell r="AP2038">
            <v>2916.6669000000002</v>
          </cell>
          <cell r="AQ2038">
            <v>45008</v>
          </cell>
          <cell r="AR2038">
            <v>45008</v>
          </cell>
          <cell r="AS2038">
            <v>0</v>
          </cell>
          <cell r="AT2038">
            <v>0</v>
          </cell>
          <cell r="AX2038" t="str">
            <v>Yes</v>
          </cell>
        </row>
        <row r="2039">
          <cell r="A2039" t="str">
            <v>MAR 23</v>
          </cell>
          <cell r="B2039">
            <v>1889</v>
          </cell>
          <cell r="C2039" t="str">
            <v>C28SZX20230039MX</v>
          </cell>
          <cell r="D2039" t="str">
            <v>徕芬</v>
          </cell>
          <cell r="E2039" t="str">
            <v>5米皮带线</v>
          </cell>
          <cell r="K2039">
            <v>1</v>
          </cell>
          <cell r="N2039">
            <v>45014</v>
          </cell>
          <cell r="O2039">
            <v>11100637</v>
          </cell>
          <cell r="P2039">
            <v>11500</v>
          </cell>
          <cell r="Q2039">
            <v>45104</v>
          </cell>
          <cell r="R2039" t="str">
            <v>Yes</v>
          </cell>
          <cell r="S2039" t="str">
            <v>C28</v>
          </cell>
          <cell r="T2039" t="str">
            <v>SOUTH</v>
          </cell>
          <cell r="U2039" t="str">
            <v>深圳</v>
          </cell>
          <cell r="V2039" t="str">
            <v>SZ 深圳</v>
          </cell>
          <cell r="W2039" t="str">
            <v>MX</v>
          </cell>
          <cell r="X2039" t="str">
            <v>RMB</v>
          </cell>
          <cell r="Y2039">
            <v>11500</v>
          </cell>
          <cell r="Z2039">
            <v>1.1299999999999999</v>
          </cell>
          <cell r="AA2039">
            <v>11500</v>
          </cell>
          <cell r="AB2039">
            <v>1.1299999999999999</v>
          </cell>
          <cell r="AC2039">
            <v>11500</v>
          </cell>
          <cell r="AD2039">
            <v>1380</v>
          </cell>
          <cell r="AE2039">
            <v>0.12</v>
          </cell>
          <cell r="AF2039">
            <v>44995</v>
          </cell>
          <cell r="AG2039" t="str">
            <v>DDP DG</v>
          </cell>
          <cell r="AK2039">
            <v>0.3</v>
          </cell>
          <cell r="AL2039">
            <v>3450</v>
          </cell>
          <cell r="AM2039">
            <v>44995</v>
          </cell>
          <cell r="AN2039" t="str">
            <v>Yes</v>
          </cell>
          <cell r="AO2039">
            <v>0.7</v>
          </cell>
          <cell r="AP2039">
            <v>8049.9999999999991</v>
          </cell>
          <cell r="AQ2039">
            <v>45008</v>
          </cell>
          <cell r="AR2039">
            <v>45008</v>
          </cell>
          <cell r="AS2039">
            <v>0</v>
          </cell>
          <cell r="AT2039">
            <v>0</v>
          </cell>
          <cell r="AX2039" t="str">
            <v>Yes</v>
          </cell>
        </row>
        <row r="2040">
          <cell r="A2040" t="str">
            <v>MAR 23</v>
          </cell>
          <cell r="B2040">
            <v>1890</v>
          </cell>
          <cell r="C2040" t="str">
            <v>C49SZX20230033JL</v>
          </cell>
          <cell r="D2040" t="str">
            <v>力通威</v>
          </cell>
          <cell r="E2040" t="str">
            <v>YSM10</v>
          </cell>
          <cell r="I2040" t="str">
            <v>R-&gt;L</v>
          </cell>
          <cell r="J2040" t="str">
            <v xml:space="preserve">MVC+96 FEEDER PLATE (YSM10) </v>
          </cell>
          <cell r="K2040">
            <v>1</v>
          </cell>
          <cell r="N2040">
            <v>44982</v>
          </cell>
          <cell r="O2040">
            <v>11100602</v>
          </cell>
          <cell r="P2040">
            <v>541500</v>
          </cell>
          <cell r="Q2040">
            <v>45012</v>
          </cell>
          <cell r="R2040" t="str">
            <v>No</v>
          </cell>
          <cell r="S2040" t="str">
            <v>C49</v>
          </cell>
          <cell r="T2040" t="str">
            <v>SOUTH</v>
          </cell>
          <cell r="U2040" t="str">
            <v>深圳</v>
          </cell>
          <cell r="V2040" t="str">
            <v>SZ 深圳</v>
          </cell>
          <cell r="W2040" t="str">
            <v>JL</v>
          </cell>
          <cell r="X2040" t="str">
            <v>RMB</v>
          </cell>
          <cell r="Y2040">
            <v>541500</v>
          </cell>
          <cell r="Z2040">
            <v>1.1299999999999999</v>
          </cell>
          <cell r="AA2040">
            <v>541500</v>
          </cell>
          <cell r="AB2040">
            <v>1.1299999999999999</v>
          </cell>
          <cell r="AC2040">
            <v>541500</v>
          </cell>
          <cell r="AD2040">
            <v>64980</v>
          </cell>
          <cell r="AE2040">
            <v>0.12</v>
          </cell>
          <cell r="AF2040">
            <v>44994</v>
          </cell>
          <cell r="AG2040" t="str">
            <v>DDP SZ</v>
          </cell>
          <cell r="AK2040">
            <v>0.3</v>
          </cell>
          <cell r="AL2040">
            <v>162450</v>
          </cell>
          <cell r="AM2040">
            <v>45002</v>
          </cell>
          <cell r="AN2040" t="str">
            <v>Yes</v>
          </cell>
          <cell r="AO2040">
            <v>0.65</v>
          </cell>
          <cell r="AP2040">
            <v>351975</v>
          </cell>
          <cell r="AQ2040">
            <v>45006</v>
          </cell>
          <cell r="AR2040">
            <v>45006</v>
          </cell>
          <cell r="AS2040">
            <v>0.05</v>
          </cell>
          <cell r="AT2040">
            <v>27075</v>
          </cell>
          <cell r="AU2040">
            <v>45040</v>
          </cell>
          <cell r="AV2040">
            <v>45040</v>
          </cell>
          <cell r="AX2040" t="str">
            <v>Yes</v>
          </cell>
          <cell r="AZ2040" t="str">
            <v>Y</v>
          </cell>
          <cell r="BA2040" t="str">
            <v>Yes</v>
          </cell>
        </row>
        <row r="2041">
          <cell r="A2041" t="str">
            <v>MAR 23</v>
          </cell>
          <cell r="B2041">
            <v>1891</v>
          </cell>
          <cell r="C2041" t="str">
            <v>C49SZX20230033JL</v>
          </cell>
          <cell r="D2041" t="str">
            <v>力通威</v>
          </cell>
          <cell r="E2041" t="str">
            <v>YSM10</v>
          </cell>
          <cell r="I2041" t="str">
            <v>R-&gt;L</v>
          </cell>
          <cell r="J2041" t="str">
            <v xml:space="preserve">MVC+96 FEEDER PLATE (YSM10) </v>
          </cell>
          <cell r="K2041">
            <v>1</v>
          </cell>
          <cell r="N2041">
            <v>44982</v>
          </cell>
          <cell r="O2041">
            <v>11100602</v>
          </cell>
          <cell r="P2041">
            <v>541500</v>
          </cell>
          <cell r="Q2041">
            <v>45012</v>
          </cell>
          <cell r="R2041" t="str">
            <v>No</v>
          </cell>
          <cell r="S2041" t="str">
            <v>C49</v>
          </cell>
          <cell r="T2041" t="str">
            <v>SOUTH</v>
          </cell>
          <cell r="U2041" t="str">
            <v>深圳</v>
          </cell>
          <cell r="V2041" t="str">
            <v>SZ 深圳</v>
          </cell>
          <cell r="W2041" t="str">
            <v>JL</v>
          </cell>
          <cell r="X2041" t="str">
            <v>RMB</v>
          </cell>
          <cell r="Y2041">
            <v>541500</v>
          </cell>
          <cell r="Z2041">
            <v>1.1299999999999999</v>
          </cell>
          <cell r="AA2041">
            <v>541500</v>
          </cell>
          <cell r="AB2041">
            <v>1.1299999999999999</v>
          </cell>
          <cell r="AC2041">
            <v>541500</v>
          </cell>
          <cell r="AD2041">
            <v>64980</v>
          </cell>
          <cell r="AE2041">
            <v>0.12</v>
          </cell>
          <cell r="AF2041">
            <v>44994</v>
          </cell>
          <cell r="AG2041" t="str">
            <v>DDP SZ</v>
          </cell>
          <cell r="AK2041">
            <v>0.3</v>
          </cell>
          <cell r="AL2041">
            <v>162450</v>
          </cell>
          <cell r="AM2041">
            <v>45002</v>
          </cell>
          <cell r="AN2041" t="str">
            <v>Yes</v>
          </cell>
          <cell r="AO2041">
            <v>0.65</v>
          </cell>
          <cell r="AP2041">
            <v>351975</v>
          </cell>
          <cell r="AQ2041">
            <v>45006</v>
          </cell>
          <cell r="AR2041">
            <v>45006</v>
          </cell>
          <cell r="AS2041">
            <v>0.05</v>
          </cell>
          <cell r="AT2041">
            <v>27075</v>
          </cell>
          <cell r="AU2041">
            <v>45040</v>
          </cell>
          <cell r="AV2041">
            <v>45040</v>
          </cell>
          <cell r="AX2041" t="str">
            <v>Yes</v>
          </cell>
          <cell r="AZ2041" t="str">
            <v>Y</v>
          </cell>
          <cell r="BA2041" t="str">
            <v>Yes</v>
          </cell>
        </row>
        <row r="2042">
          <cell r="A2042" t="str">
            <v>MAR 23</v>
          </cell>
          <cell r="B2042">
            <v>1892</v>
          </cell>
          <cell r="C2042" t="str">
            <v>C49SZX20230045RSX</v>
          </cell>
          <cell r="D2042" t="str">
            <v>安林</v>
          </cell>
          <cell r="E2042" t="str">
            <v>YSM20R-2</v>
          </cell>
          <cell r="I2042" t="str">
            <v>L-&gt;R</v>
          </cell>
          <cell r="J2042" t="str">
            <v>No</v>
          </cell>
          <cell r="K2042">
            <v>1</v>
          </cell>
          <cell r="N2042">
            <v>45008</v>
          </cell>
          <cell r="O2042">
            <v>11100599</v>
          </cell>
          <cell r="P2042">
            <v>1056200</v>
          </cell>
          <cell r="Q2042">
            <v>45009</v>
          </cell>
          <cell r="R2042" t="str">
            <v>No</v>
          </cell>
          <cell r="S2042" t="str">
            <v>C49</v>
          </cell>
          <cell r="T2042" t="str">
            <v>SOUTH</v>
          </cell>
          <cell r="U2042" t="str">
            <v>深圳</v>
          </cell>
          <cell r="V2042" t="str">
            <v>SZ 深圳</v>
          </cell>
          <cell r="W2042" t="str">
            <v>SX</v>
          </cell>
          <cell r="X2042" t="str">
            <v>RMB</v>
          </cell>
          <cell r="Y2042">
            <v>1000000</v>
          </cell>
          <cell r="Z2042">
            <v>1.1299999999999999</v>
          </cell>
          <cell r="AA2042">
            <v>1056200</v>
          </cell>
          <cell r="AB2042">
            <v>1.1299999999999999</v>
          </cell>
          <cell r="AC2042">
            <v>1056200</v>
          </cell>
          <cell r="AD2042">
            <v>126744</v>
          </cell>
          <cell r="AE2042">
            <v>0.12</v>
          </cell>
          <cell r="AF2042">
            <v>45001</v>
          </cell>
          <cell r="AG2042" t="str">
            <v>DDP DG</v>
          </cell>
          <cell r="AI2042">
            <v>8888</v>
          </cell>
          <cell r="AJ2042">
            <v>45002</v>
          </cell>
          <cell r="AK2042">
            <v>0.1</v>
          </cell>
          <cell r="AL2042">
            <v>100000</v>
          </cell>
          <cell r="AM2042">
            <v>45007</v>
          </cell>
          <cell r="AN2042" t="str">
            <v>Yes</v>
          </cell>
          <cell r="AO2042">
            <v>0.9</v>
          </cell>
          <cell r="AP2042">
            <v>950580</v>
          </cell>
          <cell r="AQ2042">
            <v>45007</v>
          </cell>
          <cell r="AR2042">
            <v>45007</v>
          </cell>
          <cell r="AS2042">
            <v>0</v>
          </cell>
          <cell r="AT2042">
            <v>0</v>
          </cell>
          <cell r="AX2042" t="str">
            <v>Yes</v>
          </cell>
          <cell r="AZ2042" t="str">
            <v>Y</v>
          </cell>
          <cell r="BA2042" t="str">
            <v>Yes</v>
          </cell>
        </row>
        <row r="2043">
          <cell r="A2043" t="str">
            <v>MAR 23</v>
          </cell>
          <cell r="B2043">
            <v>1893</v>
          </cell>
          <cell r="C2043" t="str">
            <v>C49SZX20230046DM</v>
          </cell>
          <cell r="D2043" t="str">
            <v>菲帆</v>
          </cell>
          <cell r="E2043" t="str">
            <v>YSM20R-2</v>
          </cell>
          <cell r="I2043" t="str">
            <v>L-&gt;R</v>
          </cell>
          <cell r="J2043" t="str">
            <v>No</v>
          </cell>
          <cell r="K2043">
            <v>1</v>
          </cell>
          <cell r="N2043">
            <v>45035</v>
          </cell>
          <cell r="O2043">
            <v>11100615</v>
          </cell>
          <cell r="P2043">
            <v>1000000</v>
          </cell>
          <cell r="Q2043">
            <v>45043</v>
          </cell>
          <cell r="R2043" t="str">
            <v>Yes</v>
          </cell>
          <cell r="S2043" t="str">
            <v>C49</v>
          </cell>
          <cell r="T2043" t="str">
            <v>SOUTH</v>
          </cell>
          <cell r="U2043" t="str">
            <v>深圳</v>
          </cell>
          <cell r="V2043" t="str">
            <v>SZ 深圳</v>
          </cell>
          <cell r="W2043" t="str">
            <v>DM</v>
          </cell>
          <cell r="X2043" t="str">
            <v>RMB</v>
          </cell>
          <cell r="Y2043">
            <v>1160000</v>
          </cell>
          <cell r="Z2043">
            <v>1.1299999999999999</v>
          </cell>
          <cell r="AA2043">
            <v>1160000</v>
          </cell>
          <cell r="AB2043">
            <v>1.1299999999999999</v>
          </cell>
          <cell r="AC2043">
            <v>1160000</v>
          </cell>
          <cell r="AD2043">
            <v>139200</v>
          </cell>
          <cell r="AE2043">
            <v>0.12</v>
          </cell>
          <cell r="AF2043">
            <v>45002</v>
          </cell>
          <cell r="AG2043" t="str">
            <v>DDP HZ</v>
          </cell>
          <cell r="AI2043">
            <v>50000</v>
          </cell>
          <cell r="AJ2043">
            <v>44992</v>
          </cell>
          <cell r="AK2043">
            <v>0.1</v>
          </cell>
          <cell r="AL2043">
            <v>116000</v>
          </cell>
          <cell r="AM2043">
            <v>45009</v>
          </cell>
          <cell r="AN2043" t="str">
            <v>Yes</v>
          </cell>
          <cell r="AO2043">
            <v>0.9</v>
          </cell>
          <cell r="AP2043">
            <v>1044000</v>
          </cell>
          <cell r="AQ2043">
            <v>45035</v>
          </cell>
          <cell r="AR2043">
            <v>45035</v>
          </cell>
          <cell r="AS2043">
            <v>0</v>
          </cell>
          <cell r="AT2043">
            <v>0</v>
          </cell>
          <cell r="AX2043" t="str">
            <v>Yes</v>
          </cell>
          <cell r="AZ2043" t="str">
            <v>Y</v>
          </cell>
          <cell r="BA2043" t="str">
            <v>Yes</v>
          </cell>
        </row>
        <row r="2044">
          <cell r="A2044" t="str">
            <v>MAR 23</v>
          </cell>
          <cell r="B2044">
            <v>1894</v>
          </cell>
          <cell r="C2044" t="str">
            <v>C49SZX20230046DM</v>
          </cell>
          <cell r="D2044" t="str">
            <v>菲帆</v>
          </cell>
          <cell r="E2044" t="str">
            <v>YSM10</v>
          </cell>
          <cell r="I2044" t="str">
            <v>L-&gt;R</v>
          </cell>
          <cell r="J2044" t="str">
            <v>MVC+ATS15</v>
          </cell>
          <cell r="K2044">
            <v>1</v>
          </cell>
          <cell r="N2044">
            <v>45035</v>
          </cell>
          <cell r="O2044">
            <v>11100615</v>
          </cell>
          <cell r="P2044">
            <v>1160000</v>
          </cell>
          <cell r="Q2044">
            <v>45043</v>
          </cell>
          <cell r="R2044" t="str">
            <v>Yes</v>
          </cell>
          <cell r="S2044" t="str">
            <v>C49</v>
          </cell>
          <cell r="T2044" t="str">
            <v>SOUTH</v>
          </cell>
          <cell r="U2044" t="str">
            <v>深圳</v>
          </cell>
          <cell r="V2044" t="str">
            <v>SZ 深圳</v>
          </cell>
          <cell r="W2044" t="str">
            <v>DM</v>
          </cell>
          <cell r="X2044" t="str">
            <v>RMB</v>
          </cell>
          <cell r="Y2044">
            <v>600000</v>
          </cell>
          <cell r="Z2044">
            <v>1.1299999999999999</v>
          </cell>
          <cell r="AA2044">
            <v>600000</v>
          </cell>
          <cell r="AB2044">
            <v>1.1299999999999999</v>
          </cell>
          <cell r="AC2044">
            <v>600000</v>
          </cell>
          <cell r="AD2044">
            <v>72000</v>
          </cell>
          <cell r="AE2044">
            <v>0.12</v>
          </cell>
          <cell r="AF2044">
            <v>45002</v>
          </cell>
          <cell r="AG2044" t="str">
            <v>DDP HZ</v>
          </cell>
          <cell r="AI2044"/>
          <cell r="AJ2044">
            <v>44992</v>
          </cell>
          <cell r="AK2044">
            <v>0.1</v>
          </cell>
          <cell r="AL2044">
            <v>60000</v>
          </cell>
          <cell r="AM2044">
            <v>45009</v>
          </cell>
          <cell r="AN2044" t="str">
            <v>Yes</v>
          </cell>
          <cell r="AO2044">
            <v>0.9</v>
          </cell>
          <cell r="AP2044">
            <v>540000</v>
          </cell>
          <cell r="AQ2044">
            <v>45035</v>
          </cell>
          <cell r="AR2044">
            <v>45035</v>
          </cell>
          <cell r="AS2044">
            <v>0</v>
          </cell>
          <cell r="AT2044">
            <v>0</v>
          </cell>
          <cell r="AX2044" t="str">
            <v>Yes</v>
          </cell>
          <cell r="AZ2044" t="str">
            <v>Y</v>
          </cell>
          <cell r="BA2044" t="str">
            <v>Yes</v>
          </cell>
        </row>
        <row r="2045">
          <cell r="A2045" t="str">
            <v>MAR 23</v>
          </cell>
          <cell r="B2045">
            <v>1895</v>
          </cell>
          <cell r="C2045" t="str">
            <v>C49SZX20230047R1SS</v>
          </cell>
          <cell r="D2045" t="str">
            <v>阿姆斯特</v>
          </cell>
          <cell r="E2045" t="str">
            <v>YSM20R-2</v>
          </cell>
          <cell r="I2045" t="str">
            <v>L-&gt;R</v>
          </cell>
          <cell r="J2045" t="str">
            <v>No</v>
          </cell>
          <cell r="K2045">
            <v>1</v>
          </cell>
          <cell r="N2045">
            <v>45013</v>
          </cell>
          <cell r="O2045">
            <v>11100607</v>
          </cell>
          <cell r="P2045">
            <v>720000</v>
          </cell>
          <cell r="Q2045">
            <v>45014</v>
          </cell>
          <cell r="R2045" t="str">
            <v>No</v>
          </cell>
          <cell r="S2045" t="str">
            <v>C49</v>
          </cell>
          <cell r="T2045" t="str">
            <v>SOUTH</v>
          </cell>
          <cell r="U2045" t="str">
            <v>深圳</v>
          </cell>
          <cell r="V2045" t="str">
            <v>SZ 深圳</v>
          </cell>
          <cell r="W2045" t="str">
            <v>SS</v>
          </cell>
          <cell r="X2045" t="str">
            <v>RMB</v>
          </cell>
          <cell r="Y2045">
            <v>720000</v>
          </cell>
          <cell r="Z2045">
            <v>1.1299999999999999</v>
          </cell>
          <cell r="AA2045">
            <v>720000</v>
          </cell>
          <cell r="AB2045">
            <v>1.1299999999999999</v>
          </cell>
          <cell r="AC2045">
            <v>720000</v>
          </cell>
          <cell r="AD2045">
            <v>86400</v>
          </cell>
          <cell r="AE2045">
            <v>0.12</v>
          </cell>
          <cell r="AF2045">
            <v>45007</v>
          </cell>
          <cell r="AG2045" t="str">
            <v>DDP DG</v>
          </cell>
          <cell r="AK2045">
            <v>1</v>
          </cell>
          <cell r="AL2045">
            <v>720000</v>
          </cell>
          <cell r="AM2045">
            <v>45008</v>
          </cell>
          <cell r="AN2045" t="str">
            <v>Yes</v>
          </cell>
          <cell r="AO2045">
            <v>0</v>
          </cell>
          <cell r="AP2045">
            <v>0</v>
          </cell>
          <cell r="AS2045">
            <v>0</v>
          </cell>
          <cell r="AT2045">
            <v>0</v>
          </cell>
          <cell r="AX2045" t="str">
            <v>Yes</v>
          </cell>
          <cell r="AZ2045" t="str">
            <v>Y</v>
          </cell>
          <cell r="BA2045" t="str">
            <v>Yes</v>
          </cell>
        </row>
        <row r="2046">
          <cell r="A2046" t="str">
            <v>APR 23</v>
          </cell>
          <cell r="B2046">
            <v>1896</v>
          </cell>
          <cell r="C2046" t="str">
            <v>YJY-2023040701</v>
          </cell>
          <cell r="D2046" t="str">
            <v>清水湾（End use:呈承）</v>
          </cell>
          <cell r="E2046" t="str">
            <v>YSM20R-2</v>
          </cell>
          <cell r="I2046" t="str">
            <v>L-&gt;R</v>
          </cell>
          <cell r="J2046" t="str">
            <v>No</v>
          </cell>
          <cell r="K2046">
            <v>1</v>
          </cell>
          <cell r="N2046">
            <v>45036</v>
          </cell>
          <cell r="O2046">
            <v>11100614</v>
          </cell>
          <cell r="P2046">
            <v>822900</v>
          </cell>
          <cell r="Q2046">
            <v>45043</v>
          </cell>
          <cell r="R2046" t="str">
            <v>Yes</v>
          </cell>
          <cell r="S2046" t="str">
            <v>C49</v>
          </cell>
          <cell r="T2046" t="str">
            <v>SOUTH</v>
          </cell>
          <cell r="U2046" t="str">
            <v>深圳</v>
          </cell>
          <cell r="V2046" t="str">
            <v>SZ 深圳</v>
          </cell>
          <cell r="W2046" t="str">
            <v>SQ</v>
          </cell>
          <cell r="X2046" t="str">
            <v>RMB</v>
          </cell>
          <cell r="Y2046">
            <v>822900</v>
          </cell>
          <cell r="Z2046">
            <v>1.1299999999999999</v>
          </cell>
          <cell r="AA2046">
            <v>822900</v>
          </cell>
          <cell r="AB2046">
            <v>1.1399999999999999</v>
          </cell>
          <cell r="AC2046">
            <v>830182.30088495568</v>
          </cell>
          <cell r="AD2046">
            <v>99621.876106194672</v>
          </cell>
          <cell r="AE2046">
            <v>0.12</v>
          </cell>
          <cell r="AF2046">
            <v>45019</v>
          </cell>
          <cell r="AG2046" t="str">
            <v>DDP ZS</v>
          </cell>
          <cell r="AK2046">
            <v>1</v>
          </cell>
          <cell r="AL2046">
            <v>822900</v>
          </cell>
          <cell r="AM2046">
            <v>45033</v>
          </cell>
          <cell r="AN2046" t="str">
            <v>Yes</v>
          </cell>
          <cell r="AO2046">
            <v>0</v>
          </cell>
          <cell r="AP2046">
            <v>0</v>
          </cell>
          <cell r="AS2046">
            <v>0</v>
          </cell>
          <cell r="AT2046">
            <v>0</v>
          </cell>
          <cell r="AX2046" t="str">
            <v>Yes</v>
          </cell>
          <cell r="AZ2046" t="str">
            <v>Y</v>
          </cell>
          <cell r="BA2046" t="str">
            <v>Yes</v>
          </cell>
        </row>
        <row r="2047">
          <cell r="A2047" t="str">
            <v>APR 23</v>
          </cell>
          <cell r="B2047">
            <v>1897</v>
          </cell>
          <cell r="C2047" t="str">
            <v>YJY-2023040701</v>
          </cell>
          <cell r="D2047" t="str">
            <v>清水湾（End use:呈承）</v>
          </cell>
          <cell r="E2047" t="str">
            <v>YSM20R-2</v>
          </cell>
          <cell r="I2047" t="str">
            <v>L-&gt;R</v>
          </cell>
          <cell r="J2047" t="str">
            <v>No</v>
          </cell>
          <cell r="K2047">
            <v>1</v>
          </cell>
          <cell r="N2047">
            <v>45036</v>
          </cell>
          <cell r="O2047">
            <v>11100614</v>
          </cell>
          <cell r="P2047">
            <v>822900</v>
          </cell>
          <cell r="Q2047">
            <v>45043</v>
          </cell>
          <cell r="R2047" t="str">
            <v>Yes</v>
          </cell>
          <cell r="S2047" t="str">
            <v>C49</v>
          </cell>
          <cell r="T2047" t="str">
            <v>SOUTH</v>
          </cell>
          <cell r="U2047" t="str">
            <v>深圳</v>
          </cell>
          <cell r="V2047" t="str">
            <v>SZ 深圳</v>
          </cell>
          <cell r="W2047" t="str">
            <v>SQ</v>
          </cell>
          <cell r="X2047" t="str">
            <v>RMB</v>
          </cell>
          <cell r="Y2047">
            <v>822900</v>
          </cell>
          <cell r="Z2047">
            <v>1.1299999999999999</v>
          </cell>
          <cell r="AA2047">
            <v>822900</v>
          </cell>
          <cell r="AB2047">
            <v>1.1399999999999999</v>
          </cell>
          <cell r="AC2047">
            <v>830182.30088495568</v>
          </cell>
          <cell r="AD2047">
            <v>99621.876106194672</v>
          </cell>
          <cell r="AE2047">
            <v>0.12</v>
          </cell>
          <cell r="AF2047">
            <v>45019</v>
          </cell>
          <cell r="AG2047" t="str">
            <v>DDP ZS</v>
          </cell>
          <cell r="AK2047">
            <v>1</v>
          </cell>
          <cell r="AL2047">
            <v>822900</v>
          </cell>
          <cell r="AM2047">
            <v>45033</v>
          </cell>
          <cell r="AN2047" t="str">
            <v>Yes</v>
          </cell>
          <cell r="AO2047">
            <v>0</v>
          </cell>
          <cell r="AP2047">
            <v>0</v>
          </cell>
          <cell r="AS2047">
            <v>0</v>
          </cell>
          <cell r="AT2047">
            <v>0</v>
          </cell>
          <cell r="AX2047" t="str">
            <v>Yes</v>
          </cell>
          <cell r="AZ2047" t="str">
            <v>Y</v>
          </cell>
          <cell r="BA2047" t="str">
            <v>Yes</v>
          </cell>
        </row>
        <row r="2048">
          <cell r="A2048" t="str">
            <v>APR 23</v>
          </cell>
          <cell r="B2048">
            <v>1898</v>
          </cell>
          <cell r="C2048" t="str">
            <v>YJY-2023040701</v>
          </cell>
          <cell r="D2048" t="str">
            <v>清水湾（End use:呈承）</v>
          </cell>
          <cell r="E2048" t="str">
            <v>YSM10</v>
          </cell>
          <cell r="I2048" t="str">
            <v>L-&gt;R</v>
          </cell>
          <cell r="J2048" t="str">
            <v>MVC</v>
          </cell>
          <cell r="K2048">
            <v>1</v>
          </cell>
          <cell r="N2048">
            <v>45036</v>
          </cell>
          <cell r="O2048">
            <v>11100614</v>
          </cell>
          <cell r="P2048">
            <v>601000</v>
          </cell>
          <cell r="Q2048">
            <v>45043</v>
          </cell>
          <cell r="R2048" t="str">
            <v>Yes</v>
          </cell>
          <cell r="S2048" t="str">
            <v>C49</v>
          </cell>
          <cell r="T2048" t="str">
            <v>SOUTH</v>
          </cell>
          <cell r="U2048" t="str">
            <v>深圳</v>
          </cell>
          <cell r="V2048" t="str">
            <v>SZ 深圳</v>
          </cell>
          <cell r="W2048" t="str">
            <v>SQ</v>
          </cell>
          <cell r="X2048" t="str">
            <v>RMB</v>
          </cell>
          <cell r="Y2048">
            <v>601000</v>
          </cell>
          <cell r="Z2048">
            <v>1.1299999999999999</v>
          </cell>
          <cell r="AA2048">
            <v>601000</v>
          </cell>
          <cell r="AB2048">
            <v>1.1399999999999999</v>
          </cell>
          <cell r="AC2048">
            <v>606318.58407079638</v>
          </cell>
          <cell r="AD2048">
            <v>72758.230088495562</v>
          </cell>
          <cell r="AE2048">
            <v>0.12</v>
          </cell>
          <cell r="AF2048">
            <v>45019</v>
          </cell>
          <cell r="AG2048" t="str">
            <v>DDP ZS</v>
          </cell>
          <cell r="AK2048">
            <v>1</v>
          </cell>
          <cell r="AL2048">
            <v>601000</v>
          </cell>
          <cell r="AM2048">
            <v>45033</v>
          </cell>
          <cell r="AN2048" t="str">
            <v>Yes</v>
          </cell>
          <cell r="AO2048">
            <v>0</v>
          </cell>
          <cell r="AP2048">
            <v>0</v>
          </cell>
          <cell r="AS2048">
            <v>0</v>
          </cell>
          <cell r="AT2048">
            <v>0</v>
          </cell>
          <cell r="AX2048" t="str">
            <v>Yes</v>
          </cell>
          <cell r="AZ2048" t="str">
            <v>Y</v>
          </cell>
          <cell r="BA2048" t="str">
            <v>Yes</v>
          </cell>
        </row>
        <row r="2049">
          <cell r="A2049" t="str">
            <v>APR 23</v>
          </cell>
          <cell r="B2049">
            <v>1899</v>
          </cell>
          <cell r="C2049" t="str">
            <v>YJY-2023040701</v>
          </cell>
          <cell r="D2049" t="str">
            <v>清水湾（End use:呈承）</v>
          </cell>
          <cell r="E2049" t="str">
            <v>YSM10</v>
          </cell>
          <cell r="I2049" t="str">
            <v>L-&gt;R</v>
          </cell>
          <cell r="J2049" t="str">
            <v>MVC</v>
          </cell>
          <cell r="K2049">
            <v>1</v>
          </cell>
          <cell r="N2049">
            <v>45036</v>
          </cell>
          <cell r="O2049">
            <v>11100614</v>
          </cell>
          <cell r="P2049">
            <v>601000</v>
          </cell>
          <cell r="Q2049">
            <v>45043</v>
          </cell>
          <cell r="R2049" t="str">
            <v>Yes</v>
          </cell>
          <cell r="S2049" t="str">
            <v>C49</v>
          </cell>
          <cell r="T2049" t="str">
            <v>SOUTH</v>
          </cell>
          <cell r="U2049" t="str">
            <v>深圳</v>
          </cell>
          <cell r="V2049" t="str">
            <v>SZ 深圳</v>
          </cell>
          <cell r="W2049" t="str">
            <v>SQ</v>
          </cell>
          <cell r="X2049" t="str">
            <v>RMB</v>
          </cell>
          <cell r="Y2049">
            <v>601000</v>
          </cell>
          <cell r="Z2049">
            <v>1.1299999999999999</v>
          </cell>
          <cell r="AA2049">
            <v>601000</v>
          </cell>
          <cell r="AB2049">
            <v>1.1399999999999999</v>
          </cell>
          <cell r="AC2049">
            <v>606318.58407079638</v>
          </cell>
          <cell r="AD2049">
            <v>72758.230088495562</v>
          </cell>
          <cell r="AE2049">
            <v>0.12</v>
          </cell>
          <cell r="AF2049">
            <v>45019</v>
          </cell>
          <cell r="AG2049" t="str">
            <v>DDP ZS</v>
          </cell>
          <cell r="AK2049">
            <v>1</v>
          </cell>
          <cell r="AL2049">
            <v>601000</v>
          </cell>
          <cell r="AM2049">
            <v>45033</v>
          </cell>
          <cell r="AN2049" t="str">
            <v>Yes</v>
          </cell>
          <cell r="AO2049">
            <v>0</v>
          </cell>
          <cell r="AP2049">
            <v>0</v>
          </cell>
          <cell r="AS2049">
            <v>0</v>
          </cell>
          <cell r="AT2049">
            <v>0</v>
          </cell>
          <cell r="AX2049" t="str">
            <v>Yes</v>
          </cell>
          <cell r="AZ2049" t="str">
            <v>Y</v>
          </cell>
          <cell r="BA2049" t="str">
            <v>Yes</v>
          </cell>
        </row>
        <row r="2050">
          <cell r="A2050" t="str">
            <v>APR 23</v>
          </cell>
          <cell r="B2050">
            <v>1900</v>
          </cell>
          <cell r="C2050" t="str">
            <v>C49SZX20230048SQ</v>
          </cell>
          <cell r="D2050" t="str">
            <v>旭宇盛翔</v>
          </cell>
          <cell r="E2050" t="str">
            <v>YSM20R-2</v>
          </cell>
          <cell r="I2050" t="str">
            <v>L-&gt;R</v>
          </cell>
          <cell r="J2050" t="str">
            <v>No</v>
          </cell>
          <cell r="K2050">
            <v>1</v>
          </cell>
          <cell r="N2050">
            <v>45156</v>
          </cell>
          <cell r="O2050">
            <v>11100642</v>
          </cell>
          <cell r="P2050">
            <v>790000</v>
          </cell>
          <cell r="Q2050">
            <v>45160</v>
          </cell>
          <cell r="R2050" t="str">
            <v>Yes</v>
          </cell>
          <cell r="S2050" t="str">
            <v>C49</v>
          </cell>
          <cell r="T2050" t="str">
            <v>SOUTH</v>
          </cell>
          <cell r="U2050" t="str">
            <v>深圳</v>
          </cell>
          <cell r="V2050" t="str">
            <v>SZ 深圳</v>
          </cell>
          <cell r="W2050" t="str">
            <v>SQ</v>
          </cell>
          <cell r="X2050" t="str">
            <v>RMB</v>
          </cell>
          <cell r="Y2050">
            <v>790000</v>
          </cell>
          <cell r="Z2050">
            <v>1.1299999999999999</v>
          </cell>
          <cell r="AA2050">
            <v>790000</v>
          </cell>
          <cell r="AB2050">
            <v>1.1399999999999999</v>
          </cell>
          <cell r="AC2050">
            <v>796991.1504424779</v>
          </cell>
          <cell r="AD2050">
            <v>95638.938053097343</v>
          </cell>
          <cell r="AE2050">
            <v>0.12</v>
          </cell>
          <cell r="AF2050">
            <v>45034</v>
          </cell>
          <cell r="AG2050" t="str">
            <v>DDP SZ</v>
          </cell>
          <cell r="AI2050">
            <v>20000</v>
          </cell>
          <cell r="AJ2050">
            <v>45037</v>
          </cell>
          <cell r="AK2050">
            <v>0.1</v>
          </cell>
          <cell r="AL2050">
            <v>79000</v>
          </cell>
          <cell r="AM2050">
            <v>45128</v>
          </cell>
          <cell r="AN2050" t="str">
            <v>Yes</v>
          </cell>
          <cell r="AO2050">
            <v>0.9</v>
          </cell>
          <cell r="AP2050">
            <v>711000</v>
          </cell>
          <cell r="AQ2050">
            <v>45149</v>
          </cell>
          <cell r="AR2050">
            <v>45149</v>
          </cell>
          <cell r="AS2050">
            <v>0</v>
          </cell>
          <cell r="AT2050">
            <v>0</v>
          </cell>
          <cell r="AX2050" t="str">
            <v>Yes</v>
          </cell>
          <cell r="AZ2050" t="str">
            <v>Y</v>
          </cell>
          <cell r="BA2050" t="str">
            <v>Yes</v>
          </cell>
        </row>
        <row r="2051">
          <cell r="A2051" t="str">
            <v>APR 23</v>
          </cell>
          <cell r="B2051">
            <v>1901</v>
          </cell>
          <cell r="C2051" t="str">
            <v>C49SZX20230050SQ</v>
          </cell>
          <cell r="D2051" t="str">
            <v>旭宇盛翔</v>
          </cell>
          <cell r="E2051" t="str">
            <v>YSM20R-2</v>
          </cell>
          <cell r="F2051"/>
          <cell r="H2051"/>
          <cell r="I2051" t="str">
            <v>L-&gt;R</v>
          </cell>
          <cell r="J2051" t="str">
            <v>No</v>
          </cell>
          <cell r="K2051">
            <v>1</v>
          </cell>
          <cell r="L2051"/>
          <cell r="N2051"/>
          <cell r="O2051"/>
          <cell r="P2051"/>
          <cell r="Q2051"/>
          <cell r="R2051" t="str">
            <v>Yes</v>
          </cell>
          <cell r="S2051" t="str">
            <v>C49</v>
          </cell>
          <cell r="T2051" t="str">
            <v>SOUTH</v>
          </cell>
          <cell r="U2051" t="str">
            <v>深圳</v>
          </cell>
          <cell r="V2051" t="str">
            <v>SZ 深圳</v>
          </cell>
          <cell r="W2051" t="str">
            <v>SQ</v>
          </cell>
          <cell r="X2051" t="str">
            <v>RMB</v>
          </cell>
          <cell r="Y2051">
            <v>790000</v>
          </cell>
          <cell r="Z2051">
            <v>1.1299999999999999</v>
          </cell>
          <cell r="AA2051">
            <v>790000</v>
          </cell>
          <cell r="AB2051">
            <v>1.1399999999999999</v>
          </cell>
          <cell r="AC2051">
            <v>796991.1504424779</v>
          </cell>
          <cell r="AD2051">
            <v>95638.938053097343</v>
          </cell>
          <cell r="AE2051">
            <v>0.12</v>
          </cell>
          <cell r="AF2051">
            <v>45034</v>
          </cell>
          <cell r="AG2051" t="str">
            <v>DDP SZ</v>
          </cell>
          <cell r="AI2051"/>
          <cell r="AJ2051"/>
          <cell r="AK2051">
            <v>0.1</v>
          </cell>
          <cell r="AL2051">
            <v>79000</v>
          </cell>
          <cell r="AM2051"/>
          <cell r="AN2051" t="str">
            <v>Yes</v>
          </cell>
          <cell r="AO2051">
            <v>0.9</v>
          </cell>
          <cell r="AP2051">
            <v>711000</v>
          </cell>
          <cell r="AQ2051"/>
          <cell r="AR2051"/>
          <cell r="AS2051">
            <v>0</v>
          </cell>
          <cell r="AT2051">
            <v>0</v>
          </cell>
          <cell r="AV2051"/>
          <cell r="AX2051" t="str">
            <v>Cancel</v>
          </cell>
          <cell r="AY2051"/>
          <cell r="AZ2051"/>
          <cell r="BA2051" t="str">
            <v>Cancel</v>
          </cell>
          <cell r="BB2051" t="str">
            <v>2023-12-13 Ken邮件通知Fay</v>
          </cell>
        </row>
        <row r="2052">
          <cell r="A2052" t="str">
            <v>APR 23</v>
          </cell>
          <cell r="B2052">
            <v>1902</v>
          </cell>
          <cell r="C2052" t="str">
            <v>C49SZX20230049JY</v>
          </cell>
          <cell r="D2052" t="str">
            <v>和创永泰</v>
          </cell>
          <cell r="E2052" t="str">
            <v>YSM10</v>
          </cell>
          <cell r="I2052" t="str">
            <v>L-&gt;R</v>
          </cell>
          <cell r="J2052" t="str">
            <v>MVC</v>
          </cell>
          <cell r="K2052">
            <v>1</v>
          </cell>
          <cell r="N2052">
            <v>45042</v>
          </cell>
          <cell r="O2052">
            <v>11100587</v>
          </cell>
          <cell r="P2052">
            <v>714000</v>
          </cell>
          <cell r="Q2052">
            <v>45043</v>
          </cell>
          <cell r="R2052" t="str">
            <v>No</v>
          </cell>
          <cell r="S2052" t="str">
            <v>C49</v>
          </cell>
          <cell r="T2052" t="str">
            <v>SOUTH</v>
          </cell>
          <cell r="U2052" t="str">
            <v>深圳</v>
          </cell>
          <cell r="V2052" t="str">
            <v>SZ 深圳</v>
          </cell>
          <cell r="W2052" t="str">
            <v>JY</v>
          </cell>
          <cell r="X2052" t="str">
            <v>RMB</v>
          </cell>
          <cell r="Y2052">
            <v>714000</v>
          </cell>
          <cell r="Z2052">
            <v>1.1299999999999999</v>
          </cell>
          <cell r="AA2052">
            <v>714000</v>
          </cell>
          <cell r="AB2052">
            <v>1.1399999999999999</v>
          </cell>
          <cell r="AC2052">
            <v>720318.5840707965</v>
          </cell>
          <cell r="AD2052">
            <v>86438.230088495577</v>
          </cell>
          <cell r="AE2052">
            <v>0.12</v>
          </cell>
          <cell r="AF2052">
            <v>45036</v>
          </cell>
          <cell r="AG2052" t="str">
            <v>DDP SZ</v>
          </cell>
          <cell r="AK2052">
            <v>0.2</v>
          </cell>
          <cell r="AL2052">
            <v>142800</v>
          </cell>
          <cell r="AM2052">
            <v>45037</v>
          </cell>
          <cell r="AN2052" t="str">
            <v>Yes</v>
          </cell>
          <cell r="AO2052">
            <v>0.8</v>
          </cell>
          <cell r="AP2052">
            <v>571200</v>
          </cell>
          <cell r="AQ2052">
            <v>45040</v>
          </cell>
          <cell r="AR2052">
            <v>45040</v>
          </cell>
          <cell r="AS2052">
            <v>0</v>
          </cell>
          <cell r="AT2052">
            <v>0</v>
          </cell>
          <cell r="AX2052" t="str">
            <v>Yes</v>
          </cell>
          <cell r="AZ2052" t="str">
            <v>Y</v>
          </cell>
          <cell r="BA2052" t="str">
            <v>Yes</v>
          </cell>
        </row>
        <row r="2053">
          <cell r="A2053" t="str">
            <v>APR 23</v>
          </cell>
          <cell r="B2053">
            <v>1903</v>
          </cell>
          <cell r="C2053" t="str">
            <v>C49SZX20230049JY</v>
          </cell>
          <cell r="D2053" t="str">
            <v>和创永泰</v>
          </cell>
          <cell r="E2053" t="str">
            <v>YSM10</v>
          </cell>
          <cell r="I2053" t="str">
            <v>L-&gt;R</v>
          </cell>
          <cell r="J2053" t="str">
            <v>MVC+ATS15</v>
          </cell>
          <cell r="K2053">
            <v>1</v>
          </cell>
          <cell r="N2053">
            <v>45042</v>
          </cell>
          <cell r="O2053">
            <v>11100587</v>
          </cell>
          <cell r="P2053">
            <v>714000</v>
          </cell>
          <cell r="Q2053">
            <v>45043</v>
          </cell>
          <cell r="R2053" t="str">
            <v>No</v>
          </cell>
          <cell r="S2053" t="str">
            <v>C49</v>
          </cell>
          <cell r="T2053" t="str">
            <v>SOUTH</v>
          </cell>
          <cell r="U2053" t="str">
            <v>深圳</v>
          </cell>
          <cell r="V2053" t="str">
            <v>SZ 深圳</v>
          </cell>
          <cell r="W2053" t="str">
            <v>JY</v>
          </cell>
          <cell r="X2053" t="str">
            <v>RMB</v>
          </cell>
          <cell r="Y2053">
            <v>714000</v>
          </cell>
          <cell r="Z2053">
            <v>1.1299999999999999</v>
          </cell>
          <cell r="AA2053">
            <v>714000</v>
          </cell>
          <cell r="AB2053">
            <v>1.1399999999999999</v>
          </cell>
          <cell r="AC2053">
            <v>720318.5840707965</v>
          </cell>
          <cell r="AD2053">
            <v>86438.230088495577</v>
          </cell>
          <cell r="AE2053">
            <v>0.12</v>
          </cell>
          <cell r="AF2053">
            <v>45036</v>
          </cell>
          <cell r="AG2053" t="str">
            <v>DDP SZ</v>
          </cell>
          <cell r="AK2053">
            <v>0.2</v>
          </cell>
          <cell r="AL2053">
            <v>142800</v>
          </cell>
          <cell r="AM2053">
            <v>45037</v>
          </cell>
          <cell r="AN2053" t="str">
            <v>Yes</v>
          </cell>
          <cell r="AO2053">
            <v>0.8</v>
          </cell>
          <cell r="AP2053">
            <v>571200</v>
          </cell>
          <cell r="AQ2053">
            <v>45040</v>
          </cell>
          <cell r="AR2053">
            <v>45040</v>
          </cell>
          <cell r="AS2053">
            <v>0</v>
          </cell>
          <cell r="AT2053">
            <v>0</v>
          </cell>
          <cell r="AX2053" t="str">
            <v>Yes</v>
          </cell>
          <cell r="AZ2053" t="str">
            <v>Y</v>
          </cell>
          <cell r="BA2053" t="str">
            <v>Yes</v>
          </cell>
        </row>
        <row r="2054">
          <cell r="A2054" t="str">
            <v>APR 23</v>
          </cell>
          <cell r="B2054">
            <v>1904</v>
          </cell>
          <cell r="C2054" t="str">
            <v>C49SZX20230050SQ</v>
          </cell>
          <cell r="D2054" t="str">
            <v>旭宇盛翔</v>
          </cell>
          <cell r="E2054" t="str">
            <v>YSM20R-2</v>
          </cell>
          <cell r="F2054"/>
          <cell r="H2054"/>
          <cell r="I2054" t="str">
            <v>L-&gt;R</v>
          </cell>
          <cell r="J2054" t="str">
            <v>No</v>
          </cell>
          <cell r="K2054">
            <v>1</v>
          </cell>
          <cell r="L2054"/>
          <cell r="N2054"/>
          <cell r="O2054"/>
          <cell r="P2054"/>
          <cell r="Q2054"/>
          <cell r="R2054" t="str">
            <v>Yes</v>
          </cell>
          <cell r="S2054" t="str">
            <v>C49</v>
          </cell>
          <cell r="T2054" t="str">
            <v>SOUTH</v>
          </cell>
          <cell r="U2054" t="str">
            <v>深圳</v>
          </cell>
          <cell r="V2054" t="str">
            <v>SZ 深圳</v>
          </cell>
          <cell r="W2054" t="str">
            <v>SQ</v>
          </cell>
          <cell r="X2054" t="str">
            <v>RMB</v>
          </cell>
          <cell r="Y2054">
            <v>790000</v>
          </cell>
          <cell r="Z2054">
            <v>1.1299999999999999</v>
          </cell>
          <cell r="AA2054">
            <v>790000</v>
          </cell>
          <cell r="AB2054">
            <v>1.1399999999999999</v>
          </cell>
          <cell r="AC2054">
            <v>796991.1504424779</v>
          </cell>
          <cell r="AD2054">
            <v>95638.938053097343</v>
          </cell>
          <cell r="AE2054">
            <v>0.12</v>
          </cell>
          <cell r="AF2054">
            <v>45034</v>
          </cell>
          <cell r="AG2054" t="str">
            <v>DDP SZ</v>
          </cell>
          <cell r="AI2054"/>
          <cell r="AJ2054"/>
          <cell r="AK2054">
            <v>0.1</v>
          </cell>
          <cell r="AL2054">
            <v>79000</v>
          </cell>
          <cell r="AM2054"/>
          <cell r="AN2054" t="str">
            <v>No</v>
          </cell>
          <cell r="AO2054">
            <v>0.9</v>
          </cell>
          <cell r="AP2054">
            <v>711000</v>
          </cell>
          <cell r="AQ2054"/>
          <cell r="AR2054"/>
          <cell r="AS2054">
            <v>0</v>
          </cell>
          <cell r="AT2054">
            <v>0</v>
          </cell>
          <cell r="AV2054"/>
          <cell r="AX2054" t="str">
            <v>Cancel</v>
          </cell>
          <cell r="AY2054"/>
          <cell r="AZ2054"/>
          <cell r="BA2054" t="str">
            <v>Cancel</v>
          </cell>
          <cell r="BB2054" t="str">
            <v>2023-12-13 Ken邮件通知Fay</v>
          </cell>
        </row>
        <row r="2055">
          <cell r="A2055" t="str">
            <v>APR 23</v>
          </cell>
          <cell r="B2055">
            <v>1905</v>
          </cell>
          <cell r="C2055" t="str">
            <v>C49SZX20230054SQ</v>
          </cell>
          <cell r="D2055" t="str">
            <v>格第</v>
          </cell>
          <cell r="E2055" t="str">
            <v>YSM10</v>
          </cell>
          <cell r="I2055" t="str">
            <v>R-&gt;L</v>
          </cell>
          <cell r="J2055" t="str">
            <v>MVC+ATS15</v>
          </cell>
          <cell r="K2055">
            <v>1</v>
          </cell>
          <cell r="N2055">
            <v>45044</v>
          </cell>
          <cell r="O2055">
            <v>11116827</v>
          </cell>
          <cell r="P2055">
            <v>10000000</v>
          </cell>
          <cell r="Q2055">
            <v>45043</v>
          </cell>
          <cell r="R2055" t="str">
            <v>Yes</v>
          </cell>
          <cell r="S2055" t="str">
            <v>C49</v>
          </cell>
          <cell r="T2055" t="str">
            <v>SOUTH</v>
          </cell>
          <cell r="U2055" t="str">
            <v>深圳</v>
          </cell>
          <cell r="V2055" t="str">
            <v>SZ 深圳</v>
          </cell>
          <cell r="W2055" t="str">
            <v>SQ</v>
          </cell>
          <cell r="X2055" t="str">
            <v>JPY</v>
          </cell>
          <cell r="Y2055">
            <v>10000000</v>
          </cell>
          <cell r="Z2055">
            <v>1</v>
          </cell>
          <cell r="AA2055">
            <v>10000000</v>
          </cell>
          <cell r="AB2055">
            <v>0.06</v>
          </cell>
          <cell r="AC2055">
            <v>600000</v>
          </cell>
          <cell r="AD2055">
            <v>72000</v>
          </cell>
          <cell r="AE2055">
            <v>0.12</v>
          </cell>
          <cell r="AF2055">
            <v>45037</v>
          </cell>
          <cell r="AG2055" t="str">
            <v>DAP SZ</v>
          </cell>
          <cell r="AK2055">
            <v>0.1</v>
          </cell>
          <cell r="AL2055">
            <v>1000000</v>
          </cell>
          <cell r="AM2055">
            <v>45041</v>
          </cell>
          <cell r="AN2055" t="str">
            <v>Yes</v>
          </cell>
          <cell r="AO2055">
            <v>0.9</v>
          </cell>
          <cell r="AP2055">
            <v>9000000</v>
          </cell>
          <cell r="AQ2055">
            <v>45042</v>
          </cell>
          <cell r="AR2055">
            <v>45042</v>
          </cell>
          <cell r="AS2055">
            <v>0</v>
          </cell>
          <cell r="AT2055">
            <v>0</v>
          </cell>
          <cell r="AX2055" t="str">
            <v>Yes</v>
          </cell>
          <cell r="AZ2055" t="str">
            <v>Y</v>
          </cell>
          <cell r="BA2055" t="str">
            <v>Yes</v>
          </cell>
        </row>
        <row r="2056">
          <cell r="A2056" t="str">
            <v>APR 23</v>
          </cell>
          <cell r="B2056">
            <v>1906</v>
          </cell>
          <cell r="C2056" t="str">
            <v>C49SZX20230054SQ</v>
          </cell>
          <cell r="D2056" t="str">
            <v>格第</v>
          </cell>
          <cell r="E2056" t="str">
            <v>YSM20R-2</v>
          </cell>
          <cell r="I2056" t="str">
            <v>R-&gt;L</v>
          </cell>
          <cell r="J2056" t="str">
            <v>No</v>
          </cell>
          <cell r="K2056">
            <v>1</v>
          </cell>
          <cell r="N2056">
            <v>45044</v>
          </cell>
          <cell r="O2056">
            <v>11116827</v>
          </cell>
          <cell r="P2056">
            <v>13800000</v>
          </cell>
          <cell r="Q2056">
            <v>45043</v>
          </cell>
          <cell r="R2056" t="str">
            <v>Yes</v>
          </cell>
          <cell r="S2056" t="str">
            <v>C49</v>
          </cell>
          <cell r="T2056" t="str">
            <v>SOUTH</v>
          </cell>
          <cell r="U2056" t="str">
            <v>深圳</v>
          </cell>
          <cell r="V2056" t="str">
            <v>SZ 深圳</v>
          </cell>
          <cell r="W2056" t="str">
            <v>SQ</v>
          </cell>
          <cell r="X2056" t="str">
            <v>JPY</v>
          </cell>
          <cell r="Y2056">
            <v>13800000</v>
          </cell>
          <cell r="Z2056">
            <v>1</v>
          </cell>
          <cell r="AA2056">
            <v>13800000</v>
          </cell>
          <cell r="AB2056">
            <v>0.06</v>
          </cell>
          <cell r="AC2056">
            <v>828000</v>
          </cell>
          <cell r="AD2056">
            <v>99360</v>
          </cell>
          <cell r="AE2056">
            <v>0.12</v>
          </cell>
          <cell r="AF2056">
            <v>45037</v>
          </cell>
          <cell r="AG2056" t="str">
            <v>DAP SZ</v>
          </cell>
          <cell r="AK2056">
            <v>0.1</v>
          </cell>
          <cell r="AL2056">
            <v>1380000</v>
          </cell>
          <cell r="AM2056">
            <v>45041</v>
          </cell>
          <cell r="AN2056" t="str">
            <v>Yes</v>
          </cell>
          <cell r="AO2056">
            <v>0.9</v>
          </cell>
          <cell r="AP2056">
            <v>12420000</v>
          </cell>
          <cell r="AQ2056">
            <v>45042</v>
          </cell>
          <cell r="AR2056">
            <v>45042</v>
          </cell>
          <cell r="AS2056">
            <v>0</v>
          </cell>
          <cell r="AT2056">
            <v>0</v>
          </cell>
          <cell r="AX2056" t="str">
            <v>Yes</v>
          </cell>
          <cell r="AZ2056" t="str">
            <v>Y</v>
          </cell>
          <cell r="BA2056" t="str">
            <v>Yes</v>
          </cell>
        </row>
        <row r="2057">
          <cell r="A2057" t="str">
            <v>APR 23</v>
          </cell>
          <cell r="B2057">
            <v>1907</v>
          </cell>
          <cell r="C2057" t="str">
            <v>C28SZX20230051SX/VN20230406</v>
          </cell>
          <cell r="D2057" t="str">
            <v>得意</v>
          </cell>
          <cell r="E2057" t="str">
            <v>Heller 1913MK5N2</v>
          </cell>
          <cell r="F2057"/>
          <cell r="H2057"/>
          <cell r="I2057" t="str">
            <v>L-&gt;R</v>
          </cell>
          <cell r="J2057" t="str">
            <v>No</v>
          </cell>
          <cell r="K2057">
            <v>1</v>
          </cell>
          <cell r="L2057"/>
          <cell r="N2057"/>
          <cell r="O2057"/>
          <cell r="P2057"/>
          <cell r="Q2057"/>
          <cell r="R2057" t="str">
            <v>No</v>
          </cell>
          <cell r="S2057" t="str">
            <v>C28</v>
          </cell>
          <cell r="T2057" t="str">
            <v>SOUTH</v>
          </cell>
          <cell r="U2057" t="str">
            <v>深圳</v>
          </cell>
          <cell r="V2057" t="str">
            <v>SZ 深圳</v>
          </cell>
          <cell r="W2057" t="str">
            <v>SX</v>
          </cell>
          <cell r="X2057" t="str">
            <v>USD</v>
          </cell>
          <cell r="Y2057">
            <v>76000</v>
          </cell>
          <cell r="Z2057">
            <v>1</v>
          </cell>
          <cell r="AA2057">
            <v>76000</v>
          </cell>
          <cell r="AB2057">
            <v>7.8</v>
          </cell>
          <cell r="AC2057">
            <v>592800</v>
          </cell>
          <cell r="AD2057">
            <v>71136</v>
          </cell>
          <cell r="AE2057">
            <v>0.12</v>
          </cell>
          <cell r="AF2057">
            <v>45037</v>
          </cell>
          <cell r="AG2057" t="str">
            <v>CIF Vietnam</v>
          </cell>
          <cell r="AI2057"/>
          <cell r="AJ2057"/>
          <cell r="AK2057">
            <v>0.3</v>
          </cell>
          <cell r="AL2057">
            <v>22800</v>
          </cell>
          <cell r="AM2057"/>
          <cell r="AN2057" t="str">
            <v>No</v>
          </cell>
          <cell r="AO2057">
            <v>0.7</v>
          </cell>
          <cell r="AP2057">
            <v>53200</v>
          </cell>
          <cell r="AQ2057"/>
          <cell r="AR2057"/>
          <cell r="AS2057">
            <v>0</v>
          </cell>
          <cell r="AT2057">
            <v>0</v>
          </cell>
          <cell r="AV2057"/>
          <cell r="AX2057" t="str">
            <v>Yes</v>
          </cell>
          <cell r="AY2057"/>
          <cell r="AZ2057"/>
          <cell r="BA2057"/>
        </row>
        <row r="2058">
          <cell r="A2058" t="str">
            <v>APR 23</v>
          </cell>
          <cell r="B2058">
            <v>1908</v>
          </cell>
          <cell r="C2058" t="str">
            <v>C49SZX20230055SX</v>
          </cell>
          <cell r="D2058" t="str">
            <v>鑫亿特</v>
          </cell>
          <cell r="E2058" t="str">
            <v>YSM20R-2</v>
          </cell>
          <cell r="I2058" t="str">
            <v>L-&gt;R</v>
          </cell>
          <cell r="J2058" t="str">
            <v>No</v>
          </cell>
          <cell r="K2058">
            <v>1</v>
          </cell>
          <cell r="N2058">
            <v>45091</v>
          </cell>
          <cell r="O2058">
            <v>11116831</v>
          </cell>
          <cell r="P2058">
            <v>10692000</v>
          </cell>
          <cell r="Q2058">
            <v>45093</v>
          </cell>
          <cell r="R2058" t="str">
            <v>No</v>
          </cell>
          <cell r="S2058" t="str">
            <v>C49</v>
          </cell>
          <cell r="T2058" t="str">
            <v>SOUTH</v>
          </cell>
          <cell r="U2058" t="str">
            <v>深圳</v>
          </cell>
          <cell r="V2058" t="str">
            <v>SZ 深圳</v>
          </cell>
          <cell r="W2058" t="str">
            <v>SX</v>
          </cell>
          <cell r="X2058" t="str">
            <v>JPY</v>
          </cell>
          <cell r="Y2058">
            <v>11880000</v>
          </cell>
          <cell r="Z2058">
            <v>1</v>
          </cell>
          <cell r="AA2058">
            <v>11880000</v>
          </cell>
          <cell r="AB2058">
            <v>0.06</v>
          </cell>
          <cell r="AC2058">
            <v>712800</v>
          </cell>
          <cell r="AD2058">
            <v>85536</v>
          </cell>
          <cell r="AE2058">
            <v>0.12</v>
          </cell>
          <cell r="AF2058">
            <v>45038</v>
          </cell>
          <cell r="AG2058" t="str">
            <v>DAP SZ</v>
          </cell>
          <cell r="AK2058">
            <v>0.1</v>
          </cell>
          <cell r="AL2058">
            <v>1188000</v>
          </cell>
          <cell r="AM2058">
            <v>45054</v>
          </cell>
          <cell r="AN2058" t="str">
            <v>Yes</v>
          </cell>
          <cell r="AO2058">
            <v>0.9</v>
          </cell>
          <cell r="AP2058">
            <v>10692000</v>
          </cell>
          <cell r="AQ2058">
            <v>45089</v>
          </cell>
          <cell r="AR2058">
            <v>45089</v>
          </cell>
          <cell r="AS2058">
            <v>0</v>
          </cell>
          <cell r="AT2058">
            <v>0</v>
          </cell>
          <cell r="AX2058" t="str">
            <v>Yes</v>
          </cell>
          <cell r="AZ2058" t="str">
            <v>Y</v>
          </cell>
          <cell r="BA2058" t="str">
            <v>Yes</v>
          </cell>
        </row>
        <row r="2059">
          <cell r="A2059" t="str">
            <v>APR 23</v>
          </cell>
          <cell r="B2059">
            <v>1909</v>
          </cell>
          <cell r="C2059" t="str">
            <v>C49SZX20230052MZ</v>
          </cell>
          <cell r="D2059" t="str">
            <v>佳润</v>
          </cell>
          <cell r="E2059" t="str">
            <v>YSM10</v>
          </cell>
          <cell r="I2059" t="str">
            <v>R-&gt;L</v>
          </cell>
          <cell r="J2059" t="str">
            <v>MVC</v>
          </cell>
          <cell r="K2059">
            <v>1</v>
          </cell>
          <cell r="N2059">
            <v>45054</v>
          </cell>
          <cell r="O2059">
            <v>11100627</v>
          </cell>
          <cell r="P2059">
            <v>800000</v>
          </cell>
          <cell r="Q2059">
            <v>45070</v>
          </cell>
          <cell r="R2059" t="str">
            <v>Yes</v>
          </cell>
          <cell r="S2059" t="str">
            <v>C49</v>
          </cell>
          <cell r="T2059" t="str">
            <v>SOUTH</v>
          </cell>
          <cell r="U2059" t="str">
            <v>深圳</v>
          </cell>
          <cell r="V2059" t="str">
            <v>SZ 深圳</v>
          </cell>
          <cell r="W2059" t="str">
            <v>MZ</v>
          </cell>
          <cell r="X2059" t="str">
            <v>RMB</v>
          </cell>
          <cell r="Y2059">
            <v>800000</v>
          </cell>
          <cell r="Z2059">
            <v>1.1299999999999999</v>
          </cell>
          <cell r="AA2059">
            <v>800000</v>
          </cell>
          <cell r="AB2059">
            <v>1.1399999999999999</v>
          </cell>
          <cell r="AC2059">
            <v>807079.64601769915</v>
          </cell>
          <cell r="AD2059">
            <v>96849.557522123898</v>
          </cell>
          <cell r="AE2059">
            <v>0.12</v>
          </cell>
          <cell r="AF2059">
            <v>45037</v>
          </cell>
          <cell r="AG2059" t="str">
            <v>DDP HZ</v>
          </cell>
          <cell r="AK2059">
            <v>0.1</v>
          </cell>
          <cell r="AL2059">
            <v>80000</v>
          </cell>
          <cell r="AM2059">
            <v>45050</v>
          </cell>
          <cell r="AN2059" t="str">
            <v>Yes</v>
          </cell>
          <cell r="AO2059">
            <v>0.9</v>
          </cell>
          <cell r="AP2059">
            <v>720000</v>
          </cell>
          <cell r="AQ2059">
            <v>45051</v>
          </cell>
          <cell r="AR2059">
            <v>45051</v>
          </cell>
          <cell r="AS2059">
            <v>0</v>
          </cell>
          <cell r="AT2059">
            <v>0</v>
          </cell>
          <cell r="AX2059" t="str">
            <v>Yes</v>
          </cell>
          <cell r="AZ2059" t="str">
            <v>Y</v>
          </cell>
          <cell r="BA2059" t="str">
            <v>Yes</v>
          </cell>
        </row>
        <row r="2060">
          <cell r="A2060" t="str">
            <v>APR 23</v>
          </cell>
          <cell r="B2060">
            <v>1910</v>
          </cell>
          <cell r="C2060" t="str">
            <v>C49SZX20230053MZ</v>
          </cell>
          <cell r="D2060" t="str">
            <v>佳润</v>
          </cell>
          <cell r="E2060" t="str">
            <v>YSM20R-2</v>
          </cell>
          <cell r="I2060" t="str">
            <v>L-&gt;R</v>
          </cell>
          <cell r="J2060" t="str">
            <v>No</v>
          </cell>
          <cell r="K2060">
            <v>1</v>
          </cell>
          <cell r="N2060">
            <v>45069</v>
          </cell>
          <cell r="O2060">
            <v>111000630</v>
          </cell>
          <cell r="P2060">
            <v>1120000</v>
          </cell>
          <cell r="Q2060">
            <v>45072</v>
          </cell>
          <cell r="R2060" t="str">
            <v>Yes</v>
          </cell>
          <cell r="S2060" t="str">
            <v>C49</v>
          </cell>
          <cell r="T2060" t="str">
            <v>SOUTH</v>
          </cell>
          <cell r="U2060" t="str">
            <v>深圳</v>
          </cell>
          <cell r="V2060" t="str">
            <v>SZ 深圳</v>
          </cell>
          <cell r="W2060" t="str">
            <v>MZ</v>
          </cell>
          <cell r="X2060" t="str">
            <v>RMB</v>
          </cell>
          <cell r="Y2060">
            <v>1120000</v>
          </cell>
          <cell r="Z2060">
            <v>1.1299999999999999</v>
          </cell>
          <cell r="AA2060">
            <v>1120000</v>
          </cell>
          <cell r="AB2060">
            <v>1.1399999999999999</v>
          </cell>
          <cell r="AC2060">
            <v>1129911.5044247787</v>
          </cell>
          <cell r="AD2060">
            <v>135589.38053097343</v>
          </cell>
          <cell r="AE2060">
            <v>0.12</v>
          </cell>
          <cell r="AF2060">
            <v>45037</v>
          </cell>
          <cell r="AG2060" t="str">
            <v>DDP HZ</v>
          </cell>
          <cell r="AI2060">
            <v>20000</v>
          </cell>
          <cell r="AJ2060">
            <v>45052</v>
          </cell>
          <cell r="AK2060">
            <v>0.1</v>
          </cell>
          <cell r="AL2060">
            <v>112000</v>
          </cell>
          <cell r="AM2060">
            <v>45065</v>
          </cell>
          <cell r="AN2060" t="str">
            <v>Yes</v>
          </cell>
          <cell r="AO2060">
            <v>0.9</v>
          </cell>
          <cell r="AP2060">
            <v>1008000</v>
          </cell>
          <cell r="AQ2060">
            <v>45064</v>
          </cell>
          <cell r="AR2060">
            <v>45064</v>
          </cell>
          <cell r="AS2060">
            <v>0</v>
          </cell>
          <cell r="AT2060">
            <v>0</v>
          </cell>
          <cell r="AX2060" t="str">
            <v>Yes</v>
          </cell>
          <cell r="AZ2060" t="str">
            <v>Y</v>
          </cell>
          <cell r="BA2060" t="str">
            <v>Yes</v>
          </cell>
        </row>
        <row r="2061">
          <cell r="A2061" t="str">
            <v>APR 23</v>
          </cell>
          <cell r="B2061">
            <v>1911</v>
          </cell>
          <cell r="C2061" t="str">
            <v>C49SZX20230058EC</v>
          </cell>
          <cell r="D2061" t="str">
            <v>圣亨</v>
          </cell>
          <cell r="E2061" t="str">
            <v>YSM20R-2</v>
          </cell>
          <cell r="I2061" t="str">
            <v>L-&gt;R</v>
          </cell>
          <cell r="J2061" t="str">
            <v>No</v>
          </cell>
          <cell r="K2061">
            <v>1</v>
          </cell>
          <cell r="N2061">
            <v>45054</v>
          </cell>
          <cell r="O2061">
            <v>11100265</v>
          </cell>
          <cell r="P2061">
            <v>770000</v>
          </cell>
          <cell r="Q2061">
            <v>45063</v>
          </cell>
          <cell r="R2061" t="str">
            <v>No</v>
          </cell>
          <cell r="S2061" t="str">
            <v>C49</v>
          </cell>
          <cell r="T2061" t="str">
            <v>SOUTH</v>
          </cell>
          <cell r="U2061" t="str">
            <v>深圳</v>
          </cell>
          <cell r="V2061" t="str">
            <v>SZ 深圳</v>
          </cell>
          <cell r="W2061" t="str">
            <v>EC</v>
          </cell>
          <cell r="X2061" t="str">
            <v>RMB</v>
          </cell>
          <cell r="Y2061">
            <v>770000</v>
          </cell>
          <cell r="Z2061">
            <v>1.1299999999999999</v>
          </cell>
          <cell r="AA2061">
            <v>770000</v>
          </cell>
          <cell r="AB2061">
            <v>1.1399999999999999</v>
          </cell>
          <cell r="AC2061">
            <v>776814.15929203539</v>
          </cell>
          <cell r="AD2061">
            <v>93217.699115044248</v>
          </cell>
          <cell r="AE2061">
            <v>0.12</v>
          </cell>
          <cell r="AF2061">
            <v>45042</v>
          </cell>
          <cell r="AG2061" t="str">
            <v>DDP DG</v>
          </cell>
          <cell r="AK2061">
            <v>0.1</v>
          </cell>
          <cell r="AL2061">
            <v>77000</v>
          </cell>
          <cell r="AM2061">
            <v>45050</v>
          </cell>
          <cell r="AN2061" t="str">
            <v>Yes</v>
          </cell>
          <cell r="AO2061">
            <v>0.9</v>
          </cell>
          <cell r="AP2061">
            <v>693000</v>
          </cell>
          <cell r="AQ2061">
            <v>45051</v>
          </cell>
          <cell r="AR2061">
            <v>45051</v>
          </cell>
          <cell r="AS2061">
            <v>0</v>
          </cell>
          <cell r="AT2061">
            <v>0</v>
          </cell>
          <cell r="AX2061" t="str">
            <v>Yes</v>
          </cell>
          <cell r="AZ2061" t="str">
            <v>Y</v>
          </cell>
          <cell r="BA2061" t="str">
            <v>Yes</v>
          </cell>
        </row>
        <row r="2062">
          <cell r="A2062" t="str">
            <v>APR 23</v>
          </cell>
          <cell r="B2062">
            <v>1912</v>
          </cell>
          <cell r="C2062" t="str">
            <v>C49SZX20230056SX</v>
          </cell>
          <cell r="D2062" t="str">
            <v>台山新欣</v>
          </cell>
          <cell r="E2062" t="str">
            <v>YSM10</v>
          </cell>
          <cell r="I2062" t="str">
            <v>L-&gt;R</v>
          </cell>
          <cell r="J2062" t="str">
            <v>MVC</v>
          </cell>
          <cell r="K2062">
            <v>1</v>
          </cell>
          <cell r="N2062">
            <v>45096</v>
          </cell>
          <cell r="O2062">
            <v>11100633</v>
          </cell>
          <cell r="P2062">
            <v>500000</v>
          </cell>
          <cell r="Q2062">
            <v>45103</v>
          </cell>
          <cell r="R2062" t="str">
            <v>Yes</v>
          </cell>
          <cell r="S2062" t="str">
            <v>C49</v>
          </cell>
          <cell r="T2062" t="str">
            <v>SOUTH</v>
          </cell>
          <cell r="U2062" t="str">
            <v>深圳</v>
          </cell>
          <cell r="V2062" t="str">
            <v>SZ 深圳</v>
          </cell>
          <cell r="W2062" t="str">
            <v>SX</v>
          </cell>
          <cell r="X2062" t="str">
            <v>RMB</v>
          </cell>
          <cell r="Y2062">
            <v>500000</v>
          </cell>
          <cell r="Z2062">
            <v>1.1299999999999999</v>
          </cell>
          <cell r="AA2062">
            <v>500000</v>
          </cell>
          <cell r="AB2062">
            <v>1.1399999999999999</v>
          </cell>
          <cell r="AC2062">
            <v>504424.77876106196</v>
          </cell>
          <cell r="AD2062">
            <v>60530.973451327431</v>
          </cell>
          <cell r="AE2062">
            <v>0.12</v>
          </cell>
          <cell r="AF2062">
            <v>45040</v>
          </cell>
          <cell r="AG2062" t="str">
            <v>DDP TS</v>
          </cell>
          <cell r="AK2062">
            <v>0.3</v>
          </cell>
          <cell r="AL2062">
            <v>150000</v>
          </cell>
          <cell r="AM2062">
            <v>45054</v>
          </cell>
          <cell r="AN2062" t="str">
            <v>Yes</v>
          </cell>
          <cell r="AO2062">
            <v>0.7</v>
          </cell>
          <cell r="AP2062">
            <v>350000</v>
          </cell>
          <cell r="AQ2062">
            <v>45091</v>
          </cell>
          <cell r="AR2062">
            <v>45091</v>
          </cell>
          <cell r="AS2062">
            <v>0</v>
          </cell>
          <cell r="AT2062">
            <v>0</v>
          </cell>
          <cell r="AX2062" t="str">
            <v>Yes</v>
          </cell>
          <cell r="AZ2062" t="str">
            <v>Y</v>
          </cell>
          <cell r="BA2062" t="str">
            <v>Yes</v>
          </cell>
        </row>
        <row r="2063">
          <cell r="A2063" t="str">
            <v>APR 23</v>
          </cell>
          <cell r="B2063">
            <v>1913</v>
          </cell>
          <cell r="C2063" t="str">
            <v>C49SZX20230056SX</v>
          </cell>
          <cell r="D2063" t="str">
            <v>台山新欣</v>
          </cell>
          <cell r="E2063" t="str">
            <v>YSM10</v>
          </cell>
          <cell r="I2063" t="str">
            <v>L-&gt;R</v>
          </cell>
          <cell r="J2063" t="str">
            <v>No</v>
          </cell>
          <cell r="K2063">
            <v>1</v>
          </cell>
          <cell r="N2063">
            <v>45096</v>
          </cell>
          <cell r="O2063">
            <v>11100633</v>
          </cell>
          <cell r="P2063">
            <v>500000</v>
          </cell>
          <cell r="Q2063">
            <v>45103</v>
          </cell>
          <cell r="R2063" t="str">
            <v>Yes</v>
          </cell>
          <cell r="S2063" t="str">
            <v>C49</v>
          </cell>
          <cell r="T2063" t="str">
            <v>SOUTH</v>
          </cell>
          <cell r="U2063" t="str">
            <v>深圳</v>
          </cell>
          <cell r="V2063" t="str">
            <v>SZ 深圳</v>
          </cell>
          <cell r="W2063" t="str">
            <v>SX</v>
          </cell>
          <cell r="X2063" t="str">
            <v>RMB</v>
          </cell>
          <cell r="Y2063">
            <v>500000</v>
          </cell>
          <cell r="Z2063">
            <v>1.1299999999999999</v>
          </cell>
          <cell r="AA2063">
            <v>500000</v>
          </cell>
          <cell r="AB2063">
            <v>1.1399999999999999</v>
          </cell>
          <cell r="AC2063">
            <v>504424.77876106196</v>
          </cell>
          <cell r="AD2063">
            <v>60530.973451327431</v>
          </cell>
          <cell r="AE2063">
            <v>0.12</v>
          </cell>
          <cell r="AF2063">
            <v>45040</v>
          </cell>
          <cell r="AG2063" t="str">
            <v>DDP TS</v>
          </cell>
          <cell r="AK2063">
            <v>0.3</v>
          </cell>
          <cell r="AL2063">
            <v>150000</v>
          </cell>
          <cell r="AM2063">
            <v>45054</v>
          </cell>
          <cell r="AN2063" t="str">
            <v>Yes</v>
          </cell>
          <cell r="AO2063">
            <v>0.7</v>
          </cell>
          <cell r="AP2063">
            <v>350000</v>
          </cell>
          <cell r="AQ2063">
            <v>45091</v>
          </cell>
          <cell r="AR2063">
            <v>45091</v>
          </cell>
          <cell r="AS2063">
            <v>0</v>
          </cell>
          <cell r="AT2063">
            <v>0</v>
          </cell>
          <cell r="AX2063" t="str">
            <v>Yes</v>
          </cell>
          <cell r="AZ2063" t="str">
            <v>Y</v>
          </cell>
          <cell r="BA2063" t="str">
            <v>Yes</v>
          </cell>
        </row>
        <row r="2064">
          <cell r="A2064" t="str">
            <v>APR 23</v>
          </cell>
          <cell r="B2064">
            <v>1914</v>
          </cell>
          <cell r="C2064" t="str">
            <v>C49SZX20230060RZ</v>
          </cell>
          <cell r="D2064" t="str">
            <v>艾为康</v>
          </cell>
          <cell r="E2064" t="str">
            <v>YSM20R-2</v>
          </cell>
          <cell r="I2064" t="str">
            <v>L-&gt;R</v>
          </cell>
          <cell r="J2064" t="str">
            <v>No</v>
          </cell>
          <cell r="K2064">
            <v>1</v>
          </cell>
          <cell r="N2064">
            <v>45058</v>
          </cell>
          <cell r="O2064">
            <v>11100626</v>
          </cell>
          <cell r="P2064">
            <v>812550</v>
          </cell>
          <cell r="Q2064">
            <v>45063</v>
          </cell>
          <cell r="R2064" t="str">
            <v>Yes</v>
          </cell>
          <cell r="S2064" t="str">
            <v>C49</v>
          </cell>
          <cell r="T2064" t="str">
            <v>SOUTH</v>
          </cell>
          <cell r="U2064" t="str">
            <v>深圳</v>
          </cell>
          <cell r="V2064" t="str">
            <v>SZ 深圳</v>
          </cell>
          <cell r="W2064" t="str">
            <v>RZ</v>
          </cell>
          <cell r="X2064" t="str">
            <v>RMB</v>
          </cell>
          <cell r="Y2064">
            <v>812550</v>
          </cell>
          <cell r="Z2064">
            <v>1.1299999999999999</v>
          </cell>
          <cell r="AA2064">
            <v>812550</v>
          </cell>
          <cell r="AB2064">
            <v>1.1399999999999999</v>
          </cell>
          <cell r="AC2064">
            <v>819740.70796460181</v>
          </cell>
          <cell r="AD2064">
            <v>98368.884955752219</v>
          </cell>
          <cell r="AE2064">
            <v>0.12</v>
          </cell>
          <cell r="AF2064">
            <v>45052</v>
          </cell>
          <cell r="AG2064" t="str">
            <v>DDP SZ</v>
          </cell>
          <cell r="AK2064">
            <v>0.2</v>
          </cell>
          <cell r="AL2064">
            <v>162510</v>
          </cell>
          <cell r="AM2064">
            <v>45056</v>
          </cell>
          <cell r="AN2064" t="str">
            <v>Yes</v>
          </cell>
          <cell r="AO2064">
            <v>0.8</v>
          </cell>
          <cell r="AP2064">
            <v>650040</v>
          </cell>
          <cell r="AQ2064">
            <v>45056</v>
          </cell>
          <cell r="AR2064">
            <v>45056</v>
          </cell>
          <cell r="AS2064">
            <v>0</v>
          </cell>
          <cell r="AT2064">
            <v>0</v>
          </cell>
          <cell r="AX2064" t="str">
            <v>Yes</v>
          </cell>
          <cell r="AZ2064" t="str">
            <v>Y</v>
          </cell>
          <cell r="BA2064" t="str">
            <v>Yes</v>
          </cell>
        </row>
        <row r="2065">
          <cell r="A2065" t="str">
            <v>APR 23</v>
          </cell>
          <cell r="B2065">
            <v>1915</v>
          </cell>
          <cell r="C2065" t="str">
            <v>C49SZX20230060RZ</v>
          </cell>
          <cell r="D2065" t="str">
            <v>艾为康</v>
          </cell>
          <cell r="E2065" t="str">
            <v>YSM20R-2</v>
          </cell>
          <cell r="I2065" t="str">
            <v>L-&gt;R</v>
          </cell>
          <cell r="J2065" t="str">
            <v>No</v>
          </cell>
          <cell r="K2065">
            <v>1</v>
          </cell>
          <cell r="N2065">
            <v>45058</v>
          </cell>
          <cell r="O2065">
            <v>11100626</v>
          </cell>
          <cell r="P2065">
            <v>812550</v>
          </cell>
          <cell r="Q2065">
            <v>45063</v>
          </cell>
          <cell r="R2065" t="str">
            <v>Yes</v>
          </cell>
          <cell r="S2065" t="str">
            <v>C49</v>
          </cell>
          <cell r="T2065" t="str">
            <v>SOUTH</v>
          </cell>
          <cell r="U2065" t="str">
            <v>深圳</v>
          </cell>
          <cell r="V2065" t="str">
            <v>SZ 深圳</v>
          </cell>
          <cell r="W2065" t="str">
            <v>RZ</v>
          </cell>
          <cell r="X2065" t="str">
            <v>RMB</v>
          </cell>
          <cell r="Y2065">
            <v>812550</v>
          </cell>
          <cell r="Z2065">
            <v>1.1299999999999999</v>
          </cell>
          <cell r="AA2065">
            <v>812550</v>
          </cell>
          <cell r="AB2065">
            <v>1.1399999999999999</v>
          </cell>
          <cell r="AC2065">
            <v>819740.70796460181</v>
          </cell>
          <cell r="AD2065">
            <v>98368.884955752219</v>
          </cell>
          <cell r="AE2065">
            <v>0.12</v>
          </cell>
          <cell r="AF2065">
            <v>45052</v>
          </cell>
          <cell r="AG2065" t="str">
            <v>DDP SZ</v>
          </cell>
          <cell r="AK2065">
            <v>0.2</v>
          </cell>
          <cell r="AL2065">
            <v>162510</v>
          </cell>
          <cell r="AM2065">
            <v>45056</v>
          </cell>
          <cell r="AN2065" t="str">
            <v>Yes</v>
          </cell>
          <cell r="AO2065">
            <v>0.8</v>
          </cell>
          <cell r="AP2065">
            <v>650040</v>
          </cell>
          <cell r="AQ2065">
            <v>45056</v>
          </cell>
          <cell r="AR2065">
            <v>45056</v>
          </cell>
          <cell r="AS2065">
            <v>0</v>
          </cell>
          <cell r="AT2065">
            <v>0</v>
          </cell>
          <cell r="AX2065" t="str">
            <v>Yes</v>
          </cell>
          <cell r="AZ2065" t="str">
            <v>Y</v>
          </cell>
          <cell r="BA2065" t="str">
            <v>Yes</v>
          </cell>
        </row>
        <row r="2066">
          <cell r="A2066" t="str">
            <v>MAY 23</v>
          </cell>
          <cell r="B2066">
            <v>1916</v>
          </cell>
          <cell r="C2066" t="str">
            <v>C49SZX20230063TS</v>
          </cell>
          <cell r="D2066" t="str">
            <v>TBS</v>
          </cell>
          <cell r="E2066" t="str">
            <v>YSM20R-2</v>
          </cell>
          <cell r="I2066" t="str">
            <v>L-&gt;R</v>
          </cell>
          <cell r="J2066" t="str">
            <v>No</v>
          </cell>
          <cell r="K2066">
            <v>1</v>
          </cell>
          <cell r="N2066">
            <v>45069</v>
          </cell>
          <cell r="O2066">
            <v>11116829</v>
          </cell>
          <cell r="P2066">
            <v>1003000</v>
          </cell>
          <cell r="Q2066">
            <v>45068</v>
          </cell>
          <cell r="R2066" t="str">
            <v>Yes</v>
          </cell>
          <cell r="S2066" t="str">
            <v>C49</v>
          </cell>
          <cell r="T2066" t="str">
            <v>SOUTH</v>
          </cell>
          <cell r="U2066" t="str">
            <v>深圳</v>
          </cell>
          <cell r="V2066" t="str">
            <v>SZ 深圳</v>
          </cell>
          <cell r="W2066" t="str">
            <v>TS</v>
          </cell>
          <cell r="X2066" t="str">
            <v>HKD</v>
          </cell>
          <cell r="Y2066">
            <v>1003000</v>
          </cell>
          <cell r="Z2066">
            <v>1</v>
          </cell>
          <cell r="AA2066">
            <v>1003000</v>
          </cell>
          <cell r="AB2066">
            <v>1</v>
          </cell>
          <cell r="AC2066">
            <v>1003000</v>
          </cell>
          <cell r="AD2066">
            <v>120360</v>
          </cell>
          <cell r="AE2066">
            <v>0.12</v>
          </cell>
          <cell r="AF2066">
            <v>45048</v>
          </cell>
          <cell r="AG2066" t="str">
            <v>CIF HK</v>
          </cell>
          <cell r="AK2066">
            <v>0.3</v>
          </cell>
          <cell r="AL2066">
            <v>480000</v>
          </cell>
          <cell r="AM2066">
            <v>45050</v>
          </cell>
          <cell r="AN2066" t="str">
            <v>Yes</v>
          </cell>
          <cell r="AO2066">
            <v>0.7</v>
          </cell>
          <cell r="AP2066">
            <v>523000</v>
          </cell>
          <cell r="AQ2066">
            <v>45057</v>
          </cell>
          <cell r="AR2066">
            <v>45057</v>
          </cell>
          <cell r="AS2066">
            <v>0</v>
          </cell>
          <cell r="AT2066">
            <v>0</v>
          </cell>
          <cell r="AX2066" t="str">
            <v>Yes</v>
          </cell>
          <cell r="AZ2066" t="str">
            <v>Y</v>
          </cell>
          <cell r="BA2066" t="str">
            <v>Yes</v>
          </cell>
        </row>
        <row r="2067">
          <cell r="A2067" t="str">
            <v>MAY 23</v>
          </cell>
          <cell r="B2067">
            <v>1917</v>
          </cell>
          <cell r="C2067" t="str">
            <v>C28SZX20230063TS</v>
          </cell>
          <cell r="D2067" t="str">
            <v>TBS</v>
          </cell>
          <cell r="E2067" t="str">
            <v>Heller 1505MK5</v>
          </cell>
          <cell r="I2067" t="str">
            <v>L-&gt;R</v>
          </cell>
          <cell r="J2067" t="str">
            <v>No</v>
          </cell>
          <cell r="K2067">
            <v>1</v>
          </cell>
          <cell r="N2067">
            <v>45107</v>
          </cell>
          <cell r="O2067">
            <v>11116834</v>
          </cell>
          <cell r="P2067">
            <v>284000</v>
          </cell>
          <cell r="Q2067">
            <v>45111</v>
          </cell>
          <cell r="R2067" t="str">
            <v>Yes</v>
          </cell>
          <cell r="S2067" t="str">
            <v>C28</v>
          </cell>
          <cell r="T2067" t="str">
            <v>SOUTH</v>
          </cell>
          <cell r="U2067" t="str">
            <v>深圳</v>
          </cell>
          <cell r="V2067" t="str">
            <v>SZ 深圳</v>
          </cell>
          <cell r="W2067" t="str">
            <v>TS</v>
          </cell>
          <cell r="X2067" t="str">
            <v>HKD</v>
          </cell>
          <cell r="Y2067">
            <v>284000</v>
          </cell>
          <cell r="Z2067">
            <v>1</v>
          </cell>
          <cell r="AA2067">
            <v>284000</v>
          </cell>
          <cell r="AB2067">
            <v>1</v>
          </cell>
          <cell r="AC2067">
            <v>284000</v>
          </cell>
          <cell r="AD2067">
            <v>34080</v>
          </cell>
          <cell r="AE2067">
            <v>0.12</v>
          </cell>
          <cell r="AF2067">
            <v>45048</v>
          </cell>
          <cell r="AG2067" t="str">
            <v>CIF HK</v>
          </cell>
          <cell r="AK2067">
            <v>1</v>
          </cell>
          <cell r="AL2067">
            <v>284000</v>
          </cell>
          <cell r="AM2067">
            <v>45057</v>
          </cell>
          <cell r="AN2067" t="str">
            <v>Yes</v>
          </cell>
          <cell r="AO2067">
            <v>0</v>
          </cell>
          <cell r="AP2067">
            <v>0</v>
          </cell>
          <cell r="AQ2067">
            <v>45057</v>
          </cell>
          <cell r="AR2067">
            <v>45057</v>
          </cell>
          <cell r="AS2067">
            <v>0</v>
          </cell>
          <cell r="AT2067">
            <v>0</v>
          </cell>
          <cell r="AX2067" t="str">
            <v>Yes</v>
          </cell>
          <cell r="AZ2067" t="str">
            <v>Y</v>
          </cell>
          <cell r="BA2067" t="str">
            <v>Yes</v>
          </cell>
        </row>
        <row r="2068">
          <cell r="A2068" t="str">
            <v>MAY 23</v>
          </cell>
          <cell r="B2068">
            <v>1918</v>
          </cell>
          <cell r="C2068" t="str">
            <v>C49SZX20230065EC</v>
          </cell>
          <cell r="D2068" t="str">
            <v>聚合信</v>
          </cell>
          <cell r="E2068" t="str">
            <v>YSM10</v>
          </cell>
          <cell r="I2068" t="str">
            <v>L-&gt;R</v>
          </cell>
          <cell r="J2068" t="str">
            <v>MVC</v>
          </cell>
          <cell r="K2068">
            <v>1</v>
          </cell>
          <cell r="N2068">
            <v>45084</v>
          </cell>
          <cell r="O2068">
            <v>11100631</v>
          </cell>
          <cell r="P2068">
            <v>460000</v>
          </cell>
          <cell r="Q2068">
            <v>45097</v>
          </cell>
          <cell r="R2068" t="str">
            <v>Yes</v>
          </cell>
          <cell r="S2068" t="str">
            <v>C49</v>
          </cell>
          <cell r="T2068" t="str">
            <v>SOUTH</v>
          </cell>
          <cell r="U2068" t="str">
            <v>深圳</v>
          </cell>
          <cell r="V2068" t="str">
            <v>SZ 深圳</v>
          </cell>
          <cell r="W2068" t="str">
            <v>EC</v>
          </cell>
          <cell r="X2068" t="str">
            <v>RMB</v>
          </cell>
          <cell r="Y2068">
            <v>460000</v>
          </cell>
          <cell r="Z2068">
            <v>1.1299999999999999</v>
          </cell>
          <cell r="AA2068">
            <v>460000</v>
          </cell>
          <cell r="AB2068">
            <v>1.135</v>
          </cell>
          <cell r="AC2068">
            <v>462035.39823008853</v>
          </cell>
          <cell r="AD2068">
            <v>55444.24778761062</v>
          </cell>
          <cell r="AE2068">
            <v>0.12</v>
          </cell>
          <cell r="AF2068">
            <v>45061</v>
          </cell>
          <cell r="AG2068" t="str">
            <v>DDP DG</v>
          </cell>
          <cell r="AK2068">
            <v>0.1</v>
          </cell>
          <cell r="AL2068">
            <v>46000</v>
          </cell>
          <cell r="AM2068">
            <v>45069</v>
          </cell>
          <cell r="AN2068" t="str">
            <v>Yes</v>
          </cell>
          <cell r="AO2068">
            <v>0.9</v>
          </cell>
          <cell r="AP2068">
            <v>414000</v>
          </cell>
          <cell r="AQ2068">
            <v>45084</v>
          </cell>
          <cell r="AR2068">
            <v>45084</v>
          </cell>
          <cell r="AS2068">
            <v>0</v>
          </cell>
          <cell r="AT2068">
            <v>0</v>
          </cell>
          <cell r="AX2068" t="str">
            <v>Yes</v>
          </cell>
          <cell r="AZ2068" t="str">
            <v>Y</v>
          </cell>
          <cell r="BA2068" t="str">
            <v>Yes</v>
          </cell>
        </row>
        <row r="2069">
          <cell r="A2069" t="str">
            <v>MAY 23</v>
          </cell>
          <cell r="B2069">
            <v>1919</v>
          </cell>
          <cell r="C2069" t="str">
            <v>C49SZX20230066JL/HJD23050525</v>
          </cell>
          <cell r="D2069" t="str">
            <v>皓吉达</v>
          </cell>
          <cell r="E2069" t="str">
            <v>YSM10</v>
          </cell>
          <cell r="I2069" t="str">
            <v>L-&gt;R</v>
          </cell>
          <cell r="J2069" t="str">
            <v>ATS15</v>
          </cell>
          <cell r="K2069">
            <v>1</v>
          </cell>
          <cell r="N2069">
            <v>45082</v>
          </cell>
          <cell r="O2069">
            <v>11100634</v>
          </cell>
          <cell r="P2069">
            <v>515000</v>
          </cell>
          <cell r="Q2069">
            <v>45103</v>
          </cell>
          <cell r="R2069" t="str">
            <v>Yes</v>
          </cell>
          <cell r="S2069" t="str">
            <v>C49</v>
          </cell>
          <cell r="T2069" t="str">
            <v>SOUTH</v>
          </cell>
          <cell r="U2069" t="str">
            <v>深圳</v>
          </cell>
          <cell r="V2069" t="str">
            <v>SZ 深圳</v>
          </cell>
          <cell r="W2069" t="str">
            <v>JL</v>
          </cell>
          <cell r="X2069" t="str">
            <v>RMB</v>
          </cell>
          <cell r="Y2069">
            <v>515000</v>
          </cell>
          <cell r="Z2069">
            <v>1.1299999999999999</v>
          </cell>
          <cell r="AA2069">
            <v>515000</v>
          </cell>
          <cell r="AB2069">
            <v>1.135</v>
          </cell>
          <cell r="AC2069">
            <v>517278.76106194692</v>
          </cell>
          <cell r="AD2069">
            <v>62073.451327433628</v>
          </cell>
          <cell r="AE2069">
            <v>0.12</v>
          </cell>
          <cell r="AF2069">
            <v>45063</v>
          </cell>
          <cell r="AG2069" t="str">
            <v>DDP HY</v>
          </cell>
          <cell r="AK2069">
            <v>0.3</v>
          </cell>
          <cell r="AL2069">
            <v>154500</v>
          </cell>
          <cell r="AM2069">
            <v>45068</v>
          </cell>
          <cell r="AN2069" t="str">
            <v>Yes</v>
          </cell>
          <cell r="AO2069">
            <v>0.65</v>
          </cell>
          <cell r="AP2069">
            <v>334750</v>
          </cell>
          <cell r="AQ2069">
            <v>45077</v>
          </cell>
          <cell r="AR2069">
            <v>45077</v>
          </cell>
          <cell r="AS2069">
            <v>0.05</v>
          </cell>
          <cell r="AT2069">
            <v>25750</v>
          </cell>
          <cell r="AZ2069" t="str">
            <v>Y</v>
          </cell>
        </row>
        <row r="2070">
          <cell r="A2070" t="str">
            <v>MAY 23</v>
          </cell>
          <cell r="B2070">
            <v>1920</v>
          </cell>
          <cell r="C2070" t="str">
            <v>C28SZX20230069R1SX</v>
          </cell>
          <cell r="D2070" t="str">
            <v>纬博特（End user：成景）</v>
          </cell>
          <cell r="E2070" t="str">
            <v>YSi-V</v>
          </cell>
          <cell r="I2070" t="str">
            <v>R-&gt;L</v>
          </cell>
          <cell r="J2070" t="str">
            <v>No</v>
          </cell>
          <cell r="K2070">
            <v>1</v>
          </cell>
          <cell r="N2070">
            <v>45153</v>
          </cell>
          <cell r="O2070">
            <v>11100643</v>
          </cell>
          <cell r="P2070">
            <v>650000</v>
          </cell>
          <cell r="Q2070">
            <v>45162</v>
          </cell>
          <cell r="R2070" t="str">
            <v>No</v>
          </cell>
          <cell r="S2070" t="str">
            <v>C28</v>
          </cell>
          <cell r="T2070" t="str">
            <v>SOUTH</v>
          </cell>
          <cell r="U2070" t="str">
            <v>深圳</v>
          </cell>
          <cell r="V2070" t="str">
            <v>SZ 深圳</v>
          </cell>
          <cell r="W2070" t="str">
            <v>SX</v>
          </cell>
          <cell r="X2070" t="str">
            <v>RMB</v>
          </cell>
          <cell r="Y2070">
            <v>650000</v>
          </cell>
          <cell r="Z2070">
            <v>1.1299999999999999</v>
          </cell>
          <cell r="AA2070">
            <v>650000</v>
          </cell>
          <cell r="AB2070">
            <v>1.135</v>
          </cell>
          <cell r="AC2070">
            <v>652876.10619469034</v>
          </cell>
          <cell r="AD2070">
            <v>78345.132743362832</v>
          </cell>
          <cell r="AE2070">
            <v>0.12</v>
          </cell>
          <cell r="AF2070">
            <v>45070</v>
          </cell>
          <cell r="AG2070" t="str">
            <v>DDP FS</v>
          </cell>
          <cell r="AK2070">
            <v>0.1</v>
          </cell>
          <cell r="AL2070">
            <v>65000</v>
          </cell>
          <cell r="AM2070">
            <v>45072</v>
          </cell>
          <cell r="AN2070" t="str">
            <v>Yes</v>
          </cell>
          <cell r="AO2070">
            <v>0.9</v>
          </cell>
          <cell r="AP2070">
            <v>585000</v>
          </cell>
          <cell r="AQ2070">
            <v>45148</v>
          </cell>
          <cell r="AR2070">
            <v>45148</v>
          </cell>
          <cell r="AS2070">
            <v>0</v>
          </cell>
          <cell r="AT2070">
            <v>0</v>
          </cell>
          <cell r="AX2070" t="str">
            <v>Yes</v>
          </cell>
          <cell r="AZ2070" t="str">
            <v>Y</v>
          </cell>
          <cell r="BA2070" t="str">
            <v>Yes</v>
          </cell>
        </row>
        <row r="2071">
          <cell r="A2071" t="str">
            <v>JUN 23</v>
          </cell>
          <cell r="B2071">
            <v>1921</v>
          </cell>
          <cell r="C2071" t="str">
            <v>HX20230601A</v>
          </cell>
          <cell r="D2071" t="str">
            <v>恒鑫（End user:开普）</v>
          </cell>
          <cell r="E2071" t="str">
            <v>YSM20R-2</v>
          </cell>
          <cell r="I2071" t="str">
            <v>R-&gt;L</v>
          </cell>
          <cell r="J2071" t="str">
            <v>No</v>
          </cell>
          <cell r="K2071">
            <v>1</v>
          </cell>
          <cell r="N2071">
            <v>45153</v>
          </cell>
          <cell r="O2071">
            <v>11100638</v>
          </cell>
          <cell r="P2071">
            <v>778000</v>
          </cell>
          <cell r="Q2071">
            <v>45133</v>
          </cell>
          <cell r="R2071" t="str">
            <v>Yes</v>
          </cell>
          <cell r="S2071" t="str">
            <v>C49</v>
          </cell>
          <cell r="T2071" t="str">
            <v>SOUTH</v>
          </cell>
          <cell r="U2071" t="str">
            <v>深圳</v>
          </cell>
          <cell r="V2071" t="str">
            <v>JS江苏</v>
          </cell>
          <cell r="W2071" t="str">
            <v>HC</v>
          </cell>
          <cell r="X2071" t="str">
            <v>RMB</v>
          </cell>
          <cell r="Y2071">
            <v>778000</v>
          </cell>
          <cell r="Z2071">
            <v>1.1299999999999999</v>
          </cell>
          <cell r="AA2071">
            <v>778000</v>
          </cell>
          <cell r="AB2071">
            <v>1.105</v>
          </cell>
          <cell r="AC2071">
            <v>760787.61061946908</v>
          </cell>
          <cell r="AD2071">
            <v>91294.513274336292</v>
          </cell>
          <cell r="AE2071">
            <v>0.12</v>
          </cell>
          <cell r="AF2071">
            <v>45079</v>
          </cell>
          <cell r="AG2071" t="str">
            <v>DDP ZS</v>
          </cell>
          <cell r="AK2071">
            <v>0.3</v>
          </cell>
          <cell r="AL2071">
            <v>233400</v>
          </cell>
          <cell r="AM2071">
            <v>45086</v>
          </cell>
          <cell r="AN2071" t="str">
            <v>Yes</v>
          </cell>
          <cell r="AO2071">
            <v>0.6</v>
          </cell>
          <cell r="AP2071">
            <v>466800</v>
          </cell>
          <cell r="AQ2071">
            <v>45124</v>
          </cell>
          <cell r="AR2071">
            <v>45124</v>
          </cell>
          <cell r="AS2071">
            <v>0.1</v>
          </cell>
          <cell r="AT2071">
            <v>77800</v>
          </cell>
          <cell r="AX2071" t="str">
            <v>Yes</v>
          </cell>
          <cell r="AZ2071" t="str">
            <v>Y</v>
          </cell>
          <cell r="BA2071" t="str">
            <v>Yes</v>
          </cell>
        </row>
        <row r="2072">
          <cell r="A2072" t="str">
            <v>JUN 23</v>
          </cell>
          <cell r="B2072">
            <v>1922</v>
          </cell>
          <cell r="C2072" t="str">
            <v>C49SZX20230068JY</v>
          </cell>
          <cell r="D2072" t="str">
            <v>海凌科</v>
          </cell>
          <cell r="E2072" t="str">
            <v>YSM10</v>
          </cell>
          <cell r="I2072" t="str">
            <v>L-&gt;R</v>
          </cell>
          <cell r="J2072" t="str">
            <v>No</v>
          </cell>
          <cell r="K2072">
            <v>1</v>
          </cell>
          <cell r="R2072" t="str">
            <v>No</v>
          </cell>
          <cell r="S2072" t="str">
            <v>C49</v>
          </cell>
          <cell r="T2072" t="str">
            <v>SOUTH</v>
          </cell>
          <cell r="U2072" t="str">
            <v>深圳</v>
          </cell>
          <cell r="V2072" t="str">
            <v>JS江苏</v>
          </cell>
          <cell r="W2072" t="str">
            <v>JY</v>
          </cell>
          <cell r="X2072" t="str">
            <v>JPY</v>
          </cell>
          <cell r="Y2072">
            <v>7960000</v>
          </cell>
          <cell r="Z2072">
            <v>1</v>
          </cell>
          <cell r="AA2072">
            <v>7960000</v>
          </cell>
          <cell r="AB2072">
            <v>5.7099999999999998E-2</v>
          </cell>
          <cell r="AC2072">
            <v>454516</v>
          </cell>
          <cell r="AD2072">
            <v>54541.919999999998</v>
          </cell>
          <cell r="AE2072">
            <v>0.12</v>
          </cell>
          <cell r="AF2072">
            <v>45066</v>
          </cell>
          <cell r="AG2072" t="str">
            <v>DAP LS</v>
          </cell>
          <cell r="AI2072">
            <v>1949127</v>
          </cell>
          <cell r="AJ2072">
            <v>45079</v>
          </cell>
          <cell r="AK2072">
            <v>0.1</v>
          </cell>
          <cell r="AL2072">
            <v>796000</v>
          </cell>
          <cell r="AM2072">
            <v>45079</v>
          </cell>
          <cell r="AN2072" t="str">
            <v>Yes</v>
          </cell>
          <cell r="AO2072">
            <v>0.9</v>
          </cell>
          <cell r="AP2072">
            <v>7164000</v>
          </cell>
          <cell r="AS2072">
            <v>0</v>
          </cell>
          <cell r="AT2072">
            <v>0</v>
          </cell>
        </row>
        <row r="2073">
          <cell r="A2073" t="str">
            <v>JUN 23</v>
          </cell>
          <cell r="B2073">
            <v>1923</v>
          </cell>
          <cell r="C2073" t="str">
            <v>C49SZX20230068JY</v>
          </cell>
          <cell r="D2073" t="str">
            <v>海凌科</v>
          </cell>
          <cell r="E2073" t="str">
            <v>YSM10</v>
          </cell>
          <cell r="I2073" t="str">
            <v>L-&gt;R</v>
          </cell>
          <cell r="J2073" t="str">
            <v>No</v>
          </cell>
          <cell r="K2073">
            <v>1</v>
          </cell>
          <cell r="R2073" t="str">
            <v>No</v>
          </cell>
          <cell r="S2073" t="str">
            <v>C49</v>
          </cell>
          <cell r="T2073" t="str">
            <v>SOUTH</v>
          </cell>
          <cell r="U2073" t="str">
            <v>深圳</v>
          </cell>
          <cell r="V2073" t="str">
            <v>JS江苏</v>
          </cell>
          <cell r="W2073" t="str">
            <v>JY</v>
          </cell>
          <cell r="X2073" t="str">
            <v>JPY</v>
          </cell>
          <cell r="Y2073">
            <v>7960000</v>
          </cell>
          <cell r="Z2073">
            <v>1</v>
          </cell>
          <cell r="AA2073">
            <v>7960000</v>
          </cell>
          <cell r="AB2073">
            <v>5.7099999999999998E-2</v>
          </cell>
          <cell r="AC2073">
            <v>454516</v>
          </cell>
          <cell r="AD2073">
            <v>54541.919999999998</v>
          </cell>
          <cell r="AE2073">
            <v>0.12</v>
          </cell>
          <cell r="AF2073">
            <v>45066</v>
          </cell>
          <cell r="AG2073" t="str">
            <v>DAP LS</v>
          </cell>
          <cell r="AI2073"/>
          <cell r="AJ2073">
            <v>45079</v>
          </cell>
          <cell r="AK2073">
            <v>0.1</v>
          </cell>
          <cell r="AL2073">
            <v>796000</v>
          </cell>
          <cell r="AM2073">
            <v>45079</v>
          </cell>
          <cell r="AN2073" t="str">
            <v>Yes</v>
          </cell>
          <cell r="AO2073">
            <v>0.9</v>
          </cell>
          <cell r="AP2073">
            <v>7164000</v>
          </cell>
          <cell r="AS2073">
            <v>0</v>
          </cell>
          <cell r="AT2073">
            <v>0</v>
          </cell>
        </row>
        <row r="2074">
          <cell r="A2074" t="str">
            <v>JUN 23</v>
          </cell>
          <cell r="B2074">
            <v>1924</v>
          </cell>
          <cell r="C2074" t="str">
            <v>C49SZX20230068JY</v>
          </cell>
          <cell r="D2074" t="str">
            <v>海凌科</v>
          </cell>
          <cell r="E2074" t="str">
            <v>YSM10</v>
          </cell>
          <cell r="I2074" t="str">
            <v>L-&gt;R</v>
          </cell>
          <cell r="J2074" t="str">
            <v>No</v>
          </cell>
          <cell r="K2074">
            <v>1</v>
          </cell>
          <cell r="R2074" t="str">
            <v>No</v>
          </cell>
          <cell r="S2074" t="str">
            <v>C49</v>
          </cell>
          <cell r="T2074" t="str">
            <v>SOUTH</v>
          </cell>
          <cell r="U2074" t="str">
            <v>深圳</v>
          </cell>
          <cell r="V2074" t="str">
            <v>JS江苏</v>
          </cell>
          <cell r="W2074" t="str">
            <v>JY</v>
          </cell>
          <cell r="X2074" t="str">
            <v>JPY</v>
          </cell>
          <cell r="Y2074">
            <v>7960000</v>
          </cell>
          <cell r="Z2074">
            <v>1</v>
          </cell>
          <cell r="AA2074">
            <v>7960000</v>
          </cell>
          <cell r="AB2074">
            <v>5.7099999999999998E-2</v>
          </cell>
          <cell r="AC2074">
            <v>454516</v>
          </cell>
          <cell r="AD2074">
            <v>54541.919999999998</v>
          </cell>
          <cell r="AE2074">
            <v>0.12</v>
          </cell>
          <cell r="AF2074">
            <v>45066</v>
          </cell>
          <cell r="AG2074" t="str">
            <v>DAP LS</v>
          </cell>
          <cell r="AI2074"/>
          <cell r="AJ2074">
            <v>45079</v>
          </cell>
          <cell r="AK2074">
            <v>0.1</v>
          </cell>
          <cell r="AL2074">
            <v>796000</v>
          </cell>
          <cell r="AM2074">
            <v>45079</v>
          </cell>
          <cell r="AN2074" t="str">
            <v>Yes</v>
          </cell>
          <cell r="AO2074">
            <v>0.9</v>
          </cell>
          <cell r="AP2074">
            <v>7164000</v>
          </cell>
          <cell r="AS2074">
            <v>0</v>
          </cell>
          <cell r="AT2074">
            <v>0</v>
          </cell>
        </row>
        <row r="2075">
          <cell r="A2075" t="str">
            <v>JUN 23</v>
          </cell>
          <cell r="B2075">
            <v>1925</v>
          </cell>
          <cell r="C2075" t="str">
            <v>C49SZX20230068JY</v>
          </cell>
          <cell r="D2075" t="str">
            <v>海凌科</v>
          </cell>
          <cell r="E2075" t="str">
            <v>YSM10</v>
          </cell>
          <cell r="I2075" t="str">
            <v>R-&gt;L</v>
          </cell>
          <cell r="J2075" t="str">
            <v>No</v>
          </cell>
          <cell r="K2075">
            <v>1</v>
          </cell>
          <cell r="R2075" t="str">
            <v>No</v>
          </cell>
          <cell r="S2075" t="str">
            <v>C49</v>
          </cell>
          <cell r="T2075" t="str">
            <v>SOUTH</v>
          </cell>
          <cell r="U2075" t="str">
            <v>深圳</v>
          </cell>
          <cell r="V2075" t="str">
            <v>JS江苏</v>
          </cell>
          <cell r="W2075" t="str">
            <v>JY</v>
          </cell>
          <cell r="X2075" t="str">
            <v>JPY</v>
          </cell>
          <cell r="Y2075">
            <v>7960000</v>
          </cell>
          <cell r="Z2075">
            <v>1</v>
          </cell>
          <cell r="AA2075">
            <v>7960000</v>
          </cell>
          <cell r="AB2075">
            <v>5.7099999999999998E-2</v>
          </cell>
          <cell r="AC2075">
            <v>454516</v>
          </cell>
          <cell r="AD2075">
            <v>54541.919999999998</v>
          </cell>
          <cell r="AE2075">
            <v>0.12</v>
          </cell>
          <cell r="AF2075">
            <v>45066</v>
          </cell>
          <cell r="AG2075" t="str">
            <v>DAP LS</v>
          </cell>
          <cell r="AI2075"/>
          <cell r="AJ2075">
            <v>45079</v>
          </cell>
          <cell r="AK2075">
            <v>0.1</v>
          </cell>
          <cell r="AL2075">
            <v>796000</v>
          </cell>
          <cell r="AM2075">
            <v>45079</v>
          </cell>
          <cell r="AN2075" t="str">
            <v>Yes</v>
          </cell>
          <cell r="AO2075">
            <v>0.9</v>
          </cell>
          <cell r="AP2075">
            <v>7164000</v>
          </cell>
          <cell r="AS2075">
            <v>0</v>
          </cell>
          <cell r="AT2075">
            <v>0</v>
          </cell>
        </row>
        <row r="2076">
          <cell r="A2076" t="str">
            <v>JUN 23</v>
          </cell>
          <cell r="B2076">
            <v>1926</v>
          </cell>
          <cell r="C2076" t="str">
            <v>C49SZX20230068JY</v>
          </cell>
          <cell r="D2076" t="str">
            <v>海凌科</v>
          </cell>
          <cell r="E2076" t="str">
            <v>YSM10</v>
          </cell>
          <cell r="I2076" t="str">
            <v>R-&gt;L</v>
          </cell>
          <cell r="J2076" t="str">
            <v>No</v>
          </cell>
          <cell r="K2076">
            <v>1</v>
          </cell>
          <cell r="R2076" t="str">
            <v>No</v>
          </cell>
          <cell r="S2076" t="str">
            <v>C49</v>
          </cell>
          <cell r="T2076" t="str">
            <v>SOUTH</v>
          </cell>
          <cell r="U2076" t="str">
            <v>深圳</v>
          </cell>
          <cell r="V2076" t="str">
            <v>JS江苏</v>
          </cell>
          <cell r="W2076" t="str">
            <v>JY</v>
          </cell>
          <cell r="X2076" t="str">
            <v>JPY</v>
          </cell>
          <cell r="Y2076">
            <v>7960000</v>
          </cell>
          <cell r="Z2076">
            <v>1</v>
          </cell>
          <cell r="AA2076">
            <v>7960000</v>
          </cell>
          <cell r="AB2076">
            <v>5.7099999999999998E-2</v>
          </cell>
          <cell r="AC2076">
            <v>454516</v>
          </cell>
          <cell r="AD2076">
            <v>54541.919999999998</v>
          </cell>
          <cell r="AE2076">
            <v>0.12</v>
          </cell>
          <cell r="AF2076">
            <v>45066</v>
          </cell>
          <cell r="AG2076" t="str">
            <v>DAP LS</v>
          </cell>
          <cell r="AI2076"/>
          <cell r="AJ2076">
            <v>45079</v>
          </cell>
          <cell r="AK2076">
            <v>0.1</v>
          </cell>
          <cell r="AL2076">
            <v>796000</v>
          </cell>
          <cell r="AM2076">
            <v>45079</v>
          </cell>
          <cell r="AN2076" t="str">
            <v>Yes</v>
          </cell>
          <cell r="AO2076">
            <v>0.9</v>
          </cell>
          <cell r="AP2076">
            <v>7164000</v>
          </cell>
          <cell r="AS2076">
            <v>0</v>
          </cell>
          <cell r="AT2076">
            <v>0</v>
          </cell>
        </row>
        <row r="2077">
          <cell r="A2077" t="str">
            <v>JUN 23</v>
          </cell>
          <cell r="B2077">
            <v>1927</v>
          </cell>
          <cell r="C2077" t="str">
            <v>C49SZX20230068JY</v>
          </cell>
          <cell r="D2077" t="str">
            <v>海凌科</v>
          </cell>
          <cell r="E2077" t="str">
            <v>YSM10</v>
          </cell>
          <cell r="I2077" t="str">
            <v>R-&gt;L</v>
          </cell>
          <cell r="J2077" t="str">
            <v>No</v>
          </cell>
          <cell r="K2077">
            <v>1</v>
          </cell>
          <cell r="R2077" t="str">
            <v>No</v>
          </cell>
          <cell r="S2077" t="str">
            <v>C49</v>
          </cell>
          <cell r="T2077" t="str">
            <v>SOUTH</v>
          </cell>
          <cell r="U2077" t="str">
            <v>深圳</v>
          </cell>
          <cell r="V2077" t="str">
            <v>JS江苏</v>
          </cell>
          <cell r="W2077" t="str">
            <v>JY</v>
          </cell>
          <cell r="X2077" t="str">
            <v>JPY</v>
          </cell>
          <cell r="Y2077">
            <v>7960000</v>
          </cell>
          <cell r="Z2077">
            <v>1</v>
          </cell>
          <cell r="AA2077">
            <v>7960000</v>
          </cell>
          <cell r="AB2077">
            <v>5.7099999999999998E-2</v>
          </cell>
          <cell r="AC2077">
            <v>454516</v>
          </cell>
          <cell r="AD2077">
            <v>54541.919999999998</v>
          </cell>
          <cell r="AE2077">
            <v>0.12</v>
          </cell>
          <cell r="AF2077">
            <v>45066</v>
          </cell>
          <cell r="AG2077" t="str">
            <v>DAP LS</v>
          </cell>
          <cell r="AI2077"/>
          <cell r="AJ2077">
            <v>45079</v>
          </cell>
          <cell r="AK2077">
            <v>0.1</v>
          </cell>
          <cell r="AL2077">
            <v>796000</v>
          </cell>
          <cell r="AM2077">
            <v>45079</v>
          </cell>
          <cell r="AN2077" t="str">
            <v>Yes</v>
          </cell>
          <cell r="AO2077">
            <v>0.9</v>
          </cell>
          <cell r="AP2077">
            <v>7164000</v>
          </cell>
          <cell r="AS2077">
            <v>0</v>
          </cell>
          <cell r="AT2077">
            <v>0</v>
          </cell>
        </row>
        <row r="2078">
          <cell r="A2078" t="str">
            <v>JUN 23</v>
          </cell>
          <cell r="B2078">
            <v>1928</v>
          </cell>
          <cell r="C2078" t="str">
            <v>C49SZX20230073MZ</v>
          </cell>
          <cell r="D2078" t="str">
            <v>方案集（End user:陆巡）</v>
          </cell>
          <cell r="E2078" t="str">
            <v>YSM20R-2</v>
          </cell>
          <cell r="I2078" t="str">
            <v>L-&gt;R</v>
          </cell>
          <cell r="J2078" t="str">
            <v>No</v>
          </cell>
          <cell r="K2078">
            <v>1</v>
          </cell>
          <cell r="N2078">
            <v>45152</v>
          </cell>
          <cell r="O2078">
            <v>11116841</v>
          </cell>
          <cell r="P2078">
            <v>15000000</v>
          </cell>
          <cell r="Q2078">
            <v>45128</v>
          </cell>
          <cell r="R2078" t="str">
            <v>Yes</v>
          </cell>
          <cell r="S2078" t="str">
            <v>C49</v>
          </cell>
          <cell r="T2078" t="str">
            <v>SOUTH</v>
          </cell>
          <cell r="U2078" t="str">
            <v>深圳</v>
          </cell>
          <cell r="V2078" t="str">
            <v>SZ 深圳</v>
          </cell>
          <cell r="W2078" t="str">
            <v>MZ</v>
          </cell>
          <cell r="X2078" t="str">
            <v>JPY</v>
          </cell>
          <cell r="Y2078">
            <v>15000000</v>
          </cell>
          <cell r="Z2078">
            <v>1</v>
          </cell>
          <cell r="AA2078">
            <v>15000000</v>
          </cell>
          <cell r="AB2078">
            <v>5.7099999999999998E-2</v>
          </cell>
          <cell r="AC2078">
            <v>856500</v>
          </cell>
          <cell r="AD2078">
            <v>102780</v>
          </cell>
          <cell r="AE2078">
            <v>0.12</v>
          </cell>
          <cell r="AF2078">
            <v>45097</v>
          </cell>
          <cell r="AG2078" t="str">
            <v>CIF HK</v>
          </cell>
          <cell r="AK2078">
            <v>0.1</v>
          </cell>
          <cell r="AL2078">
            <v>1500000</v>
          </cell>
          <cell r="AM2078">
            <v>45104</v>
          </cell>
          <cell r="AN2078" t="str">
            <v>Yes</v>
          </cell>
          <cell r="AO2078">
            <v>0.9</v>
          </cell>
          <cell r="AP2078">
            <v>13500000</v>
          </cell>
          <cell r="AQ2078">
            <v>45113</v>
          </cell>
          <cell r="AR2078">
            <v>45113</v>
          </cell>
          <cell r="AS2078">
            <v>0</v>
          </cell>
          <cell r="AT2078">
            <v>0</v>
          </cell>
          <cell r="AX2078" t="str">
            <v>Yes</v>
          </cell>
          <cell r="AZ2078" t="str">
            <v>Y</v>
          </cell>
          <cell r="BA2078" t="str">
            <v>Yes</v>
          </cell>
        </row>
        <row r="2079">
          <cell r="A2079" t="str">
            <v>JUN 23</v>
          </cell>
          <cell r="B2079">
            <v>1929</v>
          </cell>
          <cell r="C2079" t="str">
            <v>C49SZX20230073MZ</v>
          </cell>
          <cell r="D2079" t="str">
            <v>方案集（End user:陆巡）</v>
          </cell>
          <cell r="E2079" t="str">
            <v>YSM20R-2</v>
          </cell>
          <cell r="I2079" t="str">
            <v>L-&gt;R</v>
          </cell>
          <cell r="J2079" t="str">
            <v>No</v>
          </cell>
          <cell r="K2079">
            <v>1</v>
          </cell>
          <cell r="N2079">
            <v>45152</v>
          </cell>
          <cell r="O2079">
            <v>11116841</v>
          </cell>
          <cell r="P2079">
            <v>15000000</v>
          </cell>
          <cell r="Q2079">
            <v>45128</v>
          </cell>
          <cell r="R2079" t="str">
            <v>Yes</v>
          </cell>
          <cell r="S2079" t="str">
            <v>C49</v>
          </cell>
          <cell r="T2079" t="str">
            <v>SOUTH</v>
          </cell>
          <cell r="U2079" t="str">
            <v>深圳</v>
          </cell>
          <cell r="V2079" t="str">
            <v>SZ 深圳</v>
          </cell>
          <cell r="W2079" t="str">
            <v>MZ</v>
          </cell>
          <cell r="X2079" t="str">
            <v>JPY</v>
          </cell>
          <cell r="Y2079">
            <v>15000000</v>
          </cell>
          <cell r="Z2079">
            <v>1</v>
          </cell>
          <cell r="AA2079">
            <v>15000000</v>
          </cell>
          <cell r="AB2079">
            <v>5.7099999999999998E-2</v>
          </cell>
          <cell r="AC2079">
            <v>856500</v>
          </cell>
          <cell r="AD2079">
            <v>102780</v>
          </cell>
          <cell r="AE2079">
            <v>0.12</v>
          </cell>
          <cell r="AF2079">
            <v>45097</v>
          </cell>
          <cell r="AG2079" t="str">
            <v>CIF HK</v>
          </cell>
          <cell r="AK2079">
            <v>0.1</v>
          </cell>
          <cell r="AL2079">
            <v>1500000</v>
          </cell>
          <cell r="AM2079">
            <v>45104</v>
          </cell>
          <cell r="AN2079" t="str">
            <v>Yes</v>
          </cell>
          <cell r="AO2079">
            <v>0.9</v>
          </cell>
          <cell r="AP2079">
            <v>13500000</v>
          </cell>
          <cell r="AQ2079">
            <v>45113</v>
          </cell>
          <cell r="AR2079">
            <v>45113</v>
          </cell>
          <cell r="AS2079">
            <v>0</v>
          </cell>
          <cell r="AT2079">
            <v>0</v>
          </cell>
          <cell r="AX2079" t="str">
            <v>Yes</v>
          </cell>
          <cell r="AZ2079" t="str">
            <v>Y</v>
          </cell>
          <cell r="BA2079" t="str">
            <v>Yes</v>
          </cell>
        </row>
        <row r="2080">
          <cell r="A2080" t="str">
            <v>JUN 23</v>
          </cell>
          <cell r="B2080">
            <v>1930</v>
          </cell>
          <cell r="C2080" t="str">
            <v>C49SZX20230073MZ</v>
          </cell>
          <cell r="D2080" t="str">
            <v>方案集（End user:陆巡）</v>
          </cell>
          <cell r="E2080" t="str">
            <v>YSM10</v>
          </cell>
          <cell r="I2080" t="str">
            <v>L-&gt;R</v>
          </cell>
          <cell r="J2080" t="str">
            <v>MVC+ATS15</v>
          </cell>
          <cell r="K2080">
            <v>1</v>
          </cell>
          <cell r="N2080">
            <v>45152</v>
          </cell>
          <cell r="O2080">
            <v>11116841</v>
          </cell>
          <cell r="P2080">
            <v>10000000</v>
          </cell>
          <cell r="Q2080">
            <v>45128</v>
          </cell>
          <cell r="R2080" t="str">
            <v>Yes</v>
          </cell>
          <cell r="S2080" t="str">
            <v>C49</v>
          </cell>
          <cell r="T2080" t="str">
            <v>SOUTH</v>
          </cell>
          <cell r="U2080" t="str">
            <v>深圳</v>
          </cell>
          <cell r="V2080" t="str">
            <v>SZ 深圳</v>
          </cell>
          <cell r="W2080" t="str">
            <v>MZ</v>
          </cell>
          <cell r="X2080" t="str">
            <v>JPY</v>
          </cell>
          <cell r="Y2080">
            <v>10000000</v>
          </cell>
          <cell r="Z2080">
            <v>1</v>
          </cell>
          <cell r="AA2080">
            <v>10000000</v>
          </cell>
          <cell r="AB2080">
            <v>5.7099999999999998E-2</v>
          </cell>
          <cell r="AC2080">
            <v>571000</v>
          </cell>
          <cell r="AD2080">
            <v>68520</v>
          </cell>
          <cell r="AE2080">
            <v>0.12</v>
          </cell>
          <cell r="AF2080">
            <v>45097</v>
          </cell>
          <cell r="AG2080" t="str">
            <v>CIF HK</v>
          </cell>
          <cell r="AK2080">
            <v>0.1</v>
          </cell>
          <cell r="AL2080">
            <v>1000000</v>
          </cell>
          <cell r="AM2080">
            <v>45104</v>
          </cell>
          <cell r="AN2080" t="str">
            <v>Yes</v>
          </cell>
          <cell r="AO2080">
            <v>0.9</v>
          </cell>
          <cell r="AP2080">
            <v>9000000</v>
          </cell>
          <cell r="AQ2080">
            <v>45113</v>
          </cell>
          <cell r="AR2080">
            <v>45113</v>
          </cell>
          <cell r="AS2080">
            <v>0</v>
          </cell>
          <cell r="AT2080">
            <v>0</v>
          </cell>
          <cell r="AX2080" t="str">
            <v>Yes</v>
          </cell>
          <cell r="AZ2080" t="str">
            <v>Y</v>
          </cell>
          <cell r="BA2080" t="str">
            <v>Yes</v>
          </cell>
        </row>
        <row r="2081">
          <cell r="A2081" t="str">
            <v>JUN 23</v>
          </cell>
          <cell r="B2081">
            <v>1931</v>
          </cell>
          <cell r="C2081" t="str">
            <v>C49SZX20230079JL</v>
          </cell>
          <cell r="D2081" t="str">
            <v>友艺</v>
          </cell>
          <cell r="E2081" t="str">
            <v>YSM10</v>
          </cell>
          <cell r="I2081" t="str">
            <v>L-&gt;R</v>
          </cell>
          <cell r="J2081" t="str">
            <v>MVC</v>
          </cell>
          <cell r="K2081">
            <v>1</v>
          </cell>
          <cell r="N2081">
            <v>45118</v>
          </cell>
          <cell r="O2081">
            <v>11116836</v>
          </cell>
          <cell r="P2081">
            <v>710000</v>
          </cell>
          <cell r="Q2081">
            <v>45125</v>
          </cell>
          <cell r="R2081" t="str">
            <v>No</v>
          </cell>
          <cell r="S2081" t="str">
            <v>C49</v>
          </cell>
          <cell r="T2081" t="str">
            <v>SOUTH</v>
          </cell>
          <cell r="U2081" t="str">
            <v>深圳</v>
          </cell>
          <cell r="V2081" t="str">
            <v>SZ 深圳</v>
          </cell>
          <cell r="W2081" t="str">
            <v>JL</v>
          </cell>
          <cell r="X2081" t="str">
            <v>JPY</v>
          </cell>
          <cell r="Y2081">
            <v>7100000</v>
          </cell>
          <cell r="Z2081">
            <v>1</v>
          </cell>
          <cell r="AA2081">
            <v>7100000</v>
          </cell>
          <cell r="AB2081">
            <v>5.7099999999999998E-2</v>
          </cell>
          <cell r="AC2081">
            <v>405410</v>
          </cell>
          <cell r="AD2081">
            <v>48649.2</v>
          </cell>
          <cell r="AE2081">
            <v>0.12</v>
          </cell>
          <cell r="AF2081">
            <v>45107</v>
          </cell>
          <cell r="AG2081" t="str">
            <v>DAP SZ</v>
          </cell>
          <cell r="AI2081">
            <v>993699</v>
          </cell>
          <cell r="AJ2081">
            <v>45112</v>
          </cell>
          <cell r="AK2081">
            <v>0.3</v>
          </cell>
          <cell r="AL2081">
            <v>2130000</v>
          </cell>
          <cell r="AM2081">
            <v>45112</v>
          </cell>
          <cell r="AN2081" t="str">
            <v>Yes</v>
          </cell>
          <cell r="AO2081">
            <v>0.7</v>
          </cell>
          <cell r="AP2081">
            <v>4970000</v>
          </cell>
          <cell r="AQ2081">
            <v>45117</v>
          </cell>
          <cell r="AR2081">
            <v>45117</v>
          </cell>
          <cell r="AS2081">
            <v>0</v>
          </cell>
          <cell r="AT2081">
            <v>0</v>
          </cell>
          <cell r="AX2081" t="str">
            <v>Yes</v>
          </cell>
          <cell r="AZ2081" t="str">
            <v>Y</v>
          </cell>
          <cell r="BA2081" t="str">
            <v>Yes</v>
          </cell>
        </row>
        <row r="2082">
          <cell r="A2082" t="str">
            <v>JUN 23</v>
          </cell>
          <cell r="B2082">
            <v>1932</v>
          </cell>
          <cell r="C2082" t="str">
            <v>C49SZX20230076JL/4600002395</v>
          </cell>
          <cell r="D2082" t="str">
            <v>高伟</v>
          </cell>
          <cell r="E2082" t="str">
            <v>YSM10</v>
          </cell>
          <cell r="I2082" t="str">
            <v>L-&gt;R</v>
          </cell>
          <cell r="J2082" t="str">
            <v>MVC+ATS15(with 5 heads)</v>
          </cell>
          <cell r="K2082">
            <v>1</v>
          </cell>
          <cell r="N2082">
            <v>45197</v>
          </cell>
          <cell r="O2082">
            <v>11116847</v>
          </cell>
          <cell r="P2082">
            <v>58000</v>
          </cell>
          <cell r="Q2082">
            <v>45196</v>
          </cell>
          <cell r="R2082" t="str">
            <v>No</v>
          </cell>
          <cell r="S2082" t="str">
            <v>C49</v>
          </cell>
          <cell r="T2082" t="str">
            <v>SOUTH</v>
          </cell>
          <cell r="U2082" t="str">
            <v>深圳</v>
          </cell>
          <cell r="V2082" t="str">
            <v>SZ 深圳</v>
          </cell>
          <cell r="W2082" t="str">
            <v>JL</v>
          </cell>
          <cell r="X2082" t="str">
            <v>USD</v>
          </cell>
          <cell r="Y2082">
            <v>58000</v>
          </cell>
          <cell r="Z2082">
            <v>1</v>
          </cell>
          <cell r="AA2082">
            <v>58000</v>
          </cell>
          <cell r="AB2082">
            <v>7.8</v>
          </cell>
          <cell r="AC2082">
            <v>452400</v>
          </cell>
          <cell r="AD2082">
            <v>54288</v>
          </cell>
          <cell r="AE2082">
            <v>0.12</v>
          </cell>
          <cell r="AF2082">
            <v>45104</v>
          </cell>
          <cell r="AG2082" t="str">
            <v>CIF HK</v>
          </cell>
          <cell r="AK2082">
            <v>0.3</v>
          </cell>
          <cell r="AL2082">
            <v>17400</v>
          </cell>
          <cell r="AM2082">
            <v>45117</v>
          </cell>
          <cell r="AN2082" t="str">
            <v>Yes</v>
          </cell>
          <cell r="AO2082">
            <v>0.6</v>
          </cell>
          <cell r="AP2082">
            <v>34800</v>
          </cell>
          <cell r="AQ2082">
            <v>45194</v>
          </cell>
          <cell r="AR2082">
            <v>45194</v>
          </cell>
          <cell r="AS2082">
            <v>0.1</v>
          </cell>
          <cell r="AT2082">
            <v>5800</v>
          </cell>
        </row>
        <row r="2083">
          <cell r="A2083" t="str">
            <v>JUL 23</v>
          </cell>
          <cell r="B2083">
            <v>1933</v>
          </cell>
          <cell r="C2083" t="str">
            <v>C49SZX20230083LC</v>
          </cell>
          <cell r="D2083" t="str">
            <v>兴原星</v>
          </cell>
          <cell r="E2083" t="str">
            <v>YSM20R-2</v>
          </cell>
          <cell r="I2083" t="str">
            <v>L-&gt;R</v>
          </cell>
          <cell r="J2083" t="str">
            <v>No</v>
          </cell>
          <cell r="K2083">
            <v>1</v>
          </cell>
          <cell r="N2083">
            <v>45152</v>
          </cell>
          <cell r="O2083">
            <v>11100640</v>
          </cell>
          <cell r="P2083">
            <v>830000</v>
          </cell>
          <cell r="Q2083">
            <v>45155</v>
          </cell>
          <cell r="R2083" t="str">
            <v>Yes</v>
          </cell>
          <cell r="S2083" t="str">
            <v>C49</v>
          </cell>
          <cell r="T2083" t="str">
            <v>SOUTH</v>
          </cell>
          <cell r="U2083" t="str">
            <v>深圳</v>
          </cell>
          <cell r="V2083" t="str">
            <v>JX江西</v>
          </cell>
          <cell r="W2083" t="str">
            <v>LC</v>
          </cell>
          <cell r="X2083" t="str">
            <v>RMB</v>
          </cell>
          <cell r="Y2083">
            <v>830000</v>
          </cell>
          <cell r="Z2083">
            <v>1.1299999999999999</v>
          </cell>
          <cell r="AA2083">
            <v>830000</v>
          </cell>
          <cell r="AB2083">
            <v>1.081</v>
          </cell>
          <cell r="AC2083">
            <v>794008.8495575221</v>
          </cell>
          <cell r="AD2083">
            <v>95281.061946902642</v>
          </cell>
          <cell r="AE2083">
            <v>0.12</v>
          </cell>
          <cell r="AF2083">
            <v>45117</v>
          </cell>
          <cell r="AG2083" t="str">
            <v>DDP GZ</v>
          </cell>
          <cell r="AK2083">
            <v>0.3</v>
          </cell>
          <cell r="AL2083">
            <v>249000</v>
          </cell>
          <cell r="AM2083">
            <v>45122</v>
          </cell>
          <cell r="AN2083" t="str">
            <v>Yes</v>
          </cell>
          <cell r="AO2083">
            <v>0.7</v>
          </cell>
          <cell r="AP2083">
            <v>581000</v>
          </cell>
          <cell r="AQ2083">
            <v>45147</v>
          </cell>
          <cell r="AR2083">
            <v>45147</v>
          </cell>
          <cell r="AS2083">
            <v>0</v>
          </cell>
          <cell r="AT2083">
            <v>0</v>
          </cell>
          <cell r="AX2083" t="str">
            <v>Yes</v>
          </cell>
          <cell r="AZ2083" t="str">
            <v>Y</v>
          </cell>
          <cell r="BA2083" t="str">
            <v>Yes</v>
          </cell>
        </row>
        <row r="2084">
          <cell r="A2084" t="str">
            <v>JUL 23</v>
          </cell>
          <cell r="B2084">
            <v>1934</v>
          </cell>
          <cell r="C2084" t="str">
            <v>C49SZX20230086SS</v>
          </cell>
          <cell r="D2084" t="str">
            <v>铣米</v>
          </cell>
          <cell r="E2084" t="str">
            <v>YSM10</v>
          </cell>
          <cell r="I2084" t="str">
            <v>L-&gt;R</v>
          </cell>
          <cell r="J2084" t="str">
            <v>MVC</v>
          </cell>
          <cell r="K2084">
            <v>1</v>
          </cell>
          <cell r="N2084">
            <v>45149</v>
          </cell>
          <cell r="O2084">
            <v>11100641</v>
          </cell>
          <cell r="P2084">
            <v>420000</v>
          </cell>
          <cell r="Q2084">
            <v>45160</v>
          </cell>
          <cell r="R2084" t="str">
            <v>No</v>
          </cell>
          <cell r="S2084" t="str">
            <v>C49</v>
          </cell>
          <cell r="T2084" t="str">
            <v>SOUTH</v>
          </cell>
          <cell r="U2084" t="str">
            <v>深圳</v>
          </cell>
          <cell r="V2084" t="str">
            <v>SZ 深圳</v>
          </cell>
          <cell r="W2084" t="str">
            <v>SS</v>
          </cell>
          <cell r="X2084" t="str">
            <v>RMB</v>
          </cell>
          <cell r="Y2084">
            <v>420000</v>
          </cell>
          <cell r="Z2084">
            <v>1.1299999999999999</v>
          </cell>
          <cell r="AA2084">
            <v>420000</v>
          </cell>
          <cell r="AB2084">
            <v>1.081</v>
          </cell>
          <cell r="AC2084">
            <v>401787.61061946902</v>
          </cell>
          <cell r="AD2084">
            <v>48214.513274336277</v>
          </cell>
          <cell r="AE2084">
            <v>0.12</v>
          </cell>
          <cell r="AF2084">
            <v>45118</v>
          </cell>
          <cell r="AG2084" t="str">
            <v>DDP SZ</v>
          </cell>
          <cell r="AI2084">
            <v>15000</v>
          </cell>
          <cell r="AJ2084">
            <v>45119</v>
          </cell>
          <cell r="AK2084">
            <v>0.1</v>
          </cell>
          <cell r="AL2084">
            <v>42000</v>
          </cell>
          <cell r="AM2084">
            <v>45119</v>
          </cell>
          <cell r="AN2084" t="str">
            <v>Yes</v>
          </cell>
          <cell r="AO2084">
            <v>0.9</v>
          </cell>
          <cell r="AP2084">
            <v>378000</v>
          </cell>
          <cell r="AQ2084">
            <v>45146</v>
          </cell>
          <cell r="AR2084">
            <v>45146</v>
          </cell>
          <cell r="AS2084">
            <v>0</v>
          </cell>
          <cell r="AT2084">
            <v>0</v>
          </cell>
          <cell r="AX2084" t="str">
            <v>Yes</v>
          </cell>
          <cell r="AZ2084" t="str">
            <v>Y</v>
          </cell>
          <cell r="BA2084" t="str">
            <v>Yes</v>
          </cell>
        </row>
        <row r="2085">
          <cell r="A2085" t="str">
            <v>JUL 23</v>
          </cell>
          <cell r="B2085">
            <v>1935</v>
          </cell>
          <cell r="C2085" t="str">
            <v>C49SZX20230078SX</v>
          </cell>
          <cell r="D2085" t="str">
            <v>威力斯（End user:瑞杰鑫）</v>
          </cell>
          <cell r="E2085" t="str">
            <v>YSM10</v>
          </cell>
          <cell r="I2085" t="str">
            <v>L-&gt;R</v>
          </cell>
          <cell r="J2085" t="str">
            <v>MVC</v>
          </cell>
          <cell r="K2085">
            <v>1</v>
          </cell>
          <cell r="N2085">
            <v>45148</v>
          </cell>
          <cell r="O2085">
            <v>11116843</v>
          </cell>
          <cell r="P2085">
            <v>7100000</v>
          </cell>
          <cell r="Q2085">
            <v>45156</v>
          </cell>
          <cell r="R2085" t="str">
            <v>Yes</v>
          </cell>
          <cell r="S2085" t="str">
            <v>C49</v>
          </cell>
          <cell r="T2085" t="str">
            <v>SOUTH</v>
          </cell>
          <cell r="U2085" t="str">
            <v>深圳</v>
          </cell>
          <cell r="V2085" t="str">
            <v>SZ 深圳</v>
          </cell>
          <cell r="W2085" t="str">
            <v>SX</v>
          </cell>
          <cell r="X2085" t="str">
            <v>JPY</v>
          </cell>
          <cell r="Y2085">
            <v>7100000</v>
          </cell>
          <cell r="Z2085">
            <v>1</v>
          </cell>
          <cell r="AA2085">
            <v>7100000</v>
          </cell>
          <cell r="AB2085">
            <v>5.5199999999999999E-2</v>
          </cell>
          <cell r="AC2085">
            <v>391920</v>
          </cell>
          <cell r="AD2085">
            <v>47030.400000000001</v>
          </cell>
          <cell r="AE2085">
            <v>0.12</v>
          </cell>
          <cell r="AF2085">
            <v>45118</v>
          </cell>
          <cell r="AG2085" t="str">
            <v>DAP EP</v>
          </cell>
          <cell r="AI2085" t="str">
            <v>JPY1,420,000</v>
          </cell>
          <cell r="AJ2085">
            <v>45132</v>
          </cell>
          <cell r="AK2085">
            <v>0.3</v>
          </cell>
          <cell r="AL2085">
            <v>2130000</v>
          </cell>
          <cell r="AM2085">
            <v>45132</v>
          </cell>
          <cell r="AN2085" t="str">
            <v>Yes</v>
          </cell>
          <cell r="AO2085">
            <v>0.7</v>
          </cell>
          <cell r="AP2085">
            <v>4970000</v>
          </cell>
          <cell r="AQ2085">
            <v>45146</v>
          </cell>
          <cell r="AR2085">
            <v>45146</v>
          </cell>
          <cell r="AS2085">
            <v>0</v>
          </cell>
          <cell r="AT2085">
            <v>0</v>
          </cell>
          <cell r="AX2085" t="str">
            <v>Yes</v>
          </cell>
          <cell r="AZ2085" t="str">
            <v>Y</v>
          </cell>
          <cell r="BA2085" t="str">
            <v>Yes</v>
          </cell>
        </row>
        <row r="2086">
          <cell r="A2086" t="str">
            <v>JUL 23</v>
          </cell>
          <cell r="B2086">
            <v>1936</v>
          </cell>
          <cell r="C2086" t="str">
            <v>C49SZX20230078SX</v>
          </cell>
          <cell r="D2086" t="str">
            <v>威力斯（End user:瑞杰鑫）</v>
          </cell>
          <cell r="E2086" t="str">
            <v>YSM10</v>
          </cell>
          <cell r="I2086" t="str">
            <v>R-&gt;L</v>
          </cell>
          <cell r="J2086" t="str">
            <v>MVC</v>
          </cell>
          <cell r="K2086">
            <v>1</v>
          </cell>
          <cell r="N2086">
            <v>45148</v>
          </cell>
          <cell r="O2086">
            <v>11116843</v>
          </cell>
          <cell r="P2086">
            <v>7100000</v>
          </cell>
          <cell r="Q2086">
            <v>45156</v>
          </cell>
          <cell r="R2086" t="str">
            <v>Yes</v>
          </cell>
          <cell r="S2086" t="str">
            <v>C49</v>
          </cell>
          <cell r="T2086" t="str">
            <v>SOUTH</v>
          </cell>
          <cell r="U2086" t="str">
            <v>深圳</v>
          </cell>
          <cell r="V2086" t="str">
            <v>SZ 深圳</v>
          </cell>
          <cell r="W2086" t="str">
            <v>SX</v>
          </cell>
          <cell r="X2086" t="str">
            <v>JPY</v>
          </cell>
          <cell r="Y2086">
            <v>7100000</v>
          </cell>
          <cell r="Z2086">
            <v>1</v>
          </cell>
          <cell r="AA2086">
            <v>7100000</v>
          </cell>
          <cell r="AB2086">
            <v>5.5199999999999999E-2</v>
          </cell>
          <cell r="AC2086">
            <v>391920</v>
          </cell>
          <cell r="AD2086">
            <v>47030.400000000001</v>
          </cell>
          <cell r="AE2086">
            <v>0.12</v>
          </cell>
          <cell r="AF2086">
            <v>45118</v>
          </cell>
          <cell r="AG2086" t="str">
            <v>DAP EP</v>
          </cell>
          <cell r="AI2086"/>
          <cell r="AJ2086">
            <v>45132</v>
          </cell>
          <cell r="AK2086">
            <v>0.3</v>
          </cell>
          <cell r="AL2086">
            <v>2130000</v>
          </cell>
          <cell r="AM2086">
            <v>45132</v>
          </cell>
          <cell r="AN2086" t="str">
            <v>Yes</v>
          </cell>
          <cell r="AO2086">
            <v>0.7</v>
          </cell>
          <cell r="AP2086">
            <v>4970000</v>
          </cell>
          <cell r="AQ2086">
            <v>45146</v>
          </cell>
          <cell r="AR2086">
            <v>45146</v>
          </cell>
          <cell r="AS2086">
            <v>0</v>
          </cell>
          <cell r="AT2086">
            <v>0</v>
          </cell>
          <cell r="AX2086" t="str">
            <v>Yes</v>
          </cell>
          <cell r="AZ2086" t="str">
            <v>Y</v>
          </cell>
          <cell r="BA2086" t="str">
            <v>Yes</v>
          </cell>
        </row>
        <row r="2087">
          <cell r="A2087" t="str">
            <v>JUL 23</v>
          </cell>
          <cell r="B2087">
            <v>1937</v>
          </cell>
          <cell r="C2087" t="str">
            <v>C49SZX20230090SS</v>
          </cell>
          <cell r="D2087" t="str">
            <v>世启纳</v>
          </cell>
          <cell r="E2087" t="str">
            <v>YSM10</v>
          </cell>
          <cell r="F2087"/>
          <cell r="H2087"/>
          <cell r="I2087" t="str">
            <v>L-&gt;R</v>
          </cell>
          <cell r="J2087" t="str">
            <v>MVC</v>
          </cell>
          <cell r="K2087">
            <v>1</v>
          </cell>
          <cell r="L2087"/>
          <cell r="N2087"/>
          <cell r="O2087"/>
          <cell r="P2087"/>
          <cell r="Q2087"/>
          <cell r="R2087" t="str">
            <v>No</v>
          </cell>
          <cell r="S2087" t="str">
            <v>C49</v>
          </cell>
          <cell r="T2087" t="str">
            <v>SOUTH</v>
          </cell>
          <cell r="U2087" t="str">
            <v>深圳</v>
          </cell>
          <cell r="V2087" t="str">
            <v>SZ 深圳</v>
          </cell>
          <cell r="W2087" t="str">
            <v>SS</v>
          </cell>
          <cell r="X2087" t="str">
            <v>RMB</v>
          </cell>
          <cell r="Y2087">
            <v>410000</v>
          </cell>
          <cell r="Z2087">
            <v>1.1299999999999999</v>
          </cell>
          <cell r="AA2087">
            <v>410000</v>
          </cell>
          <cell r="AB2087">
            <v>1.081</v>
          </cell>
          <cell r="AC2087">
            <v>392221.23893805314</v>
          </cell>
          <cell r="AD2087">
            <v>47066.548672566372</v>
          </cell>
          <cell r="AE2087">
            <v>0.12</v>
          </cell>
          <cell r="AF2087">
            <v>45125</v>
          </cell>
          <cell r="AG2087" t="str">
            <v>DDP SZ</v>
          </cell>
          <cell r="AI2087"/>
          <cell r="AJ2087"/>
          <cell r="AK2087">
            <v>0.1</v>
          </cell>
          <cell r="AL2087">
            <v>41000</v>
          </cell>
          <cell r="AM2087"/>
          <cell r="AN2087" t="str">
            <v>No</v>
          </cell>
          <cell r="AO2087">
            <v>0.9</v>
          </cell>
          <cell r="AP2087">
            <v>369000</v>
          </cell>
          <cell r="AQ2087"/>
          <cell r="AR2087"/>
          <cell r="AS2087">
            <v>0</v>
          </cell>
          <cell r="AT2087">
            <v>0</v>
          </cell>
          <cell r="AV2087"/>
          <cell r="AX2087" t="str">
            <v>Cancel</v>
          </cell>
          <cell r="AY2087"/>
          <cell r="AZ2087"/>
          <cell r="BA2087" t="str">
            <v>Cancel</v>
          </cell>
          <cell r="BB2087" t="str">
            <v>2023-12-13 Ken邮件通知Fay</v>
          </cell>
        </row>
        <row r="2088">
          <cell r="A2088" t="str">
            <v>JUL 23</v>
          </cell>
          <cell r="B2088">
            <v>1938</v>
          </cell>
          <cell r="C2088" t="str">
            <v>C49SZX20230091SX</v>
          </cell>
          <cell r="D2088" t="str">
            <v>万赢丰</v>
          </cell>
          <cell r="E2088" t="str">
            <v>YSM20R-2</v>
          </cell>
          <cell r="I2088" t="str">
            <v>R-&gt;L</v>
          </cell>
          <cell r="J2088" t="str">
            <v>No</v>
          </cell>
          <cell r="K2088">
            <v>1</v>
          </cell>
          <cell r="N2088">
            <v>45250</v>
          </cell>
          <cell r="O2088">
            <v>11100662</v>
          </cell>
          <cell r="P2088">
            <v>800000</v>
          </cell>
          <cell r="Q2088">
            <v>45254</v>
          </cell>
          <cell r="R2088" t="str">
            <v>Yes</v>
          </cell>
          <cell r="S2088" t="str">
            <v>C49</v>
          </cell>
          <cell r="T2088" t="str">
            <v>SOUTH</v>
          </cell>
          <cell r="U2088" t="str">
            <v>深圳</v>
          </cell>
          <cell r="V2088" t="str">
            <v>SZ 深圳</v>
          </cell>
          <cell r="W2088" t="str">
            <v>SX</v>
          </cell>
          <cell r="X2088" t="str">
            <v>RMB</v>
          </cell>
          <cell r="Y2088">
            <v>800000</v>
          </cell>
          <cell r="Z2088">
            <v>1.1299999999999999</v>
          </cell>
          <cell r="AA2088">
            <v>800000</v>
          </cell>
          <cell r="AB2088">
            <v>1.081</v>
          </cell>
          <cell r="AC2088">
            <v>765309.73451327439</v>
          </cell>
          <cell r="AD2088">
            <v>91837.16814159292</v>
          </cell>
          <cell r="AE2088">
            <v>0.12</v>
          </cell>
          <cell r="AF2088">
            <v>45125</v>
          </cell>
          <cell r="AG2088" t="str">
            <v>DDP SZ</v>
          </cell>
          <cell r="AK2088">
            <v>0.1</v>
          </cell>
          <cell r="AL2088">
            <v>80000</v>
          </cell>
          <cell r="AM2088">
            <v>45132</v>
          </cell>
          <cell r="AN2088" t="str">
            <v>Yes</v>
          </cell>
          <cell r="AO2088">
            <v>0.9</v>
          </cell>
          <cell r="AP2088">
            <v>720000</v>
          </cell>
          <cell r="AS2088">
            <v>0</v>
          </cell>
          <cell r="AT2088">
            <v>0</v>
          </cell>
        </row>
        <row r="2089">
          <cell r="A2089" t="str">
            <v>JUL 23</v>
          </cell>
          <cell r="B2089">
            <v>1939</v>
          </cell>
          <cell r="C2089" t="str">
            <v>C49SZX20230091SX</v>
          </cell>
          <cell r="D2089" t="str">
            <v>万赢丰</v>
          </cell>
          <cell r="E2089" t="str">
            <v>YSM10</v>
          </cell>
          <cell r="I2089" t="str">
            <v>R-&gt;L</v>
          </cell>
          <cell r="J2089" t="str">
            <v>MVC</v>
          </cell>
          <cell r="K2089">
            <v>1</v>
          </cell>
          <cell r="N2089">
            <v>45250</v>
          </cell>
          <cell r="O2089">
            <v>11100662</v>
          </cell>
          <cell r="P2089">
            <v>480000</v>
          </cell>
          <cell r="Q2089">
            <v>45254</v>
          </cell>
          <cell r="R2089" t="str">
            <v>Yes</v>
          </cell>
          <cell r="S2089" t="str">
            <v>C49</v>
          </cell>
          <cell r="T2089" t="str">
            <v>SOUTH</v>
          </cell>
          <cell r="U2089" t="str">
            <v>深圳</v>
          </cell>
          <cell r="V2089" t="str">
            <v>SZ 深圳</v>
          </cell>
          <cell r="W2089" t="str">
            <v>SX</v>
          </cell>
          <cell r="X2089" t="str">
            <v>RMB</v>
          </cell>
          <cell r="Y2089">
            <v>480000</v>
          </cell>
          <cell r="Z2089">
            <v>1.1299999999999999</v>
          </cell>
          <cell r="AA2089">
            <v>480000</v>
          </cell>
          <cell r="AB2089">
            <v>1.081</v>
          </cell>
          <cell r="AC2089">
            <v>459185.84070796461</v>
          </cell>
          <cell r="AD2089">
            <v>55102.300884955752</v>
          </cell>
          <cell r="AE2089">
            <v>0.12</v>
          </cell>
          <cell r="AF2089">
            <v>45125</v>
          </cell>
          <cell r="AG2089" t="str">
            <v>DDP SZ</v>
          </cell>
          <cell r="AK2089">
            <v>0.1</v>
          </cell>
          <cell r="AL2089">
            <v>48000</v>
          </cell>
          <cell r="AM2089">
            <v>45132</v>
          </cell>
          <cell r="AN2089" t="str">
            <v>Yes</v>
          </cell>
          <cell r="AO2089">
            <v>0.9</v>
          </cell>
          <cell r="AP2089">
            <v>432000</v>
          </cell>
          <cell r="AS2089">
            <v>0</v>
          </cell>
          <cell r="AT2089">
            <v>0</v>
          </cell>
        </row>
        <row r="2090">
          <cell r="A2090" t="str">
            <v>JUL 23</v>
          </cell>
          <cell r="B2090">
            <v>1940</v>
          </cell>
          <cell r="C2090" t="str">
            <v>C49SZX20230089EC</v>
          </cell>
          <cell r="D2090" t="str">
            <v>领德创</v>
          </cell>
          <cell r="E2090" t="str">
            <v>YSM20R-2</v>
          </cell>
          <cell r="I2090" t="str">
            <v>L-&gt;R</v>
          </cell>
          <cell r="J2090" t="str">
            <v>No</v>
          </cell>
          <cell r="K2090">
            <v>1</v>
          </cell>
          <cell r="N2090">
            <v>45247</v>
          </cell>
          <cell r="O2090">
            <v>1116855</v>
          </cell>
          <cell r="P2090">
            <v>15000000</v>
          </cell>
          <cell r="Q2090">
            <v>45246</v>
          </cell>
          <cell r="R2090" t="str">
            <v>No</v>
          </cell>
          <cell r="S2090" t="str">
            <v>C49</v>
          </cell>
          <cell r="T2090" t="str">
            <v>SOUTH</v>
          </cell>
          <cell r="U2090" t="str">
            <v>深圳</v>
          </cell>
          <cell r="V2090" t="str">
            <v>SZ 深圳</v>
          </cell>
          <cell r="W2090" t="str">
            <v>EC</v>
          </cell>
          <cell r="X2090" t="str">
            <v>JPY</v>
          </cell>
          <cell r="Y2090">
            <v>15000000</v>
          </cell>
          <cell r="Z2090">
            <v>1</v>
          </cell>
          <cell r="AA2090">
            <v>15000000</v>
          </cell>
          <cell r="AB2090">
            <v>5.5199999999999999E-2</v>
          </cell>
          <cell r="AC2090">
            <v>828000</v>
          </cell>
          <cell r="AD2090">
            <v>99360</v>
          </cell>
          <cell r="AE2090">
            <v>0.12</v>
          </cell>
          <cell r="AF2090">
            <v>45126</v>
          </cell>
          <cell r="AG2090" t="str">
            <v>DAP SZ</v>
          </cell>
          <cell r="AK2090">
            <v>0.2</v>
          </cell>
          <cell r="AL2090">
            <v>3000000</v>
          </cell>
          <cell r="AM2090">
            <v>45132</v>
          </cell>
          <cell r="AN2090" t="str">
            <v>Yes</v>
          </cell>
          <cell r="AO2090">
            <v>0.8</v>
          </cell>
          <cell r="AP2090">
            <v>12000000</v>
          </cell>
          <cell r="AQ2090">
            <v>45240</v>
          </cell>
          <cell r="AR2090">
            <v>45240</v>
          </cell>
          <cell r="AS2090">
            <v>0</v>
          </cell>
          <cell r="AT2090">
            <v>0</v>
          </cell>
          <cell r="AX2090" t="str">
            <v>Yes</v>
          </cell>
          <cell r="AZ2090" t="str">
            <v>Y</v>
          </cell>
          <cell r="BA2090" t="str">
            <v>Yes</v>
          </cell>
        </row>
        <row r="2091">
          <cell r="A2091" t="str">
            <v>JUL 23</v>
          </cell>
          <cell r="B2091">
            <v>1941</v>
          </cell>
          <cell r="C2091" t="str">
            <v>C49SZX20230089EC</v>
          </cell>
          <cell r="D2091" t="str">
            <v>领德创</v>
          </cell>
          <cell r="E2091" t="str">
            <v>YSM20R-2</v>
          </cell>
          <cell r="I2091" t="str">
            <v>L-&gt;R</v>
          </cell>
          <cell r="J2091" t="str">
            <v>No</v>
          </cell>
          <cell r="K2091">
            <v>1</v>
          </cell>
          <cell r="N2091">
            <v>45247</v>
          </cell>
          <cell r="O2091">
            <v>1116855</v>
          </cell>
          <cell r="P2091">
            <v>15000000</v>
          </cell>
          <cell r="Q2091">
            <v>45246</v>
          </cell>
          <cell r="R2091" t="str">
            <v>No</v>
          </cell>
          <cell r="S2091" t="str">
            <v>C49</v>
          </cell>
          <cell r="T2091" t="str">
            <v>SOUTH</v>
          </cell>
          <cell r="U2091" t="str">
            <v>深圳</v>
          </cell>
          <cell r="V2091" t="str">
            <v>SZ 深圳</v>
          </cell>
          <cell r="W2091" t="str">
            <v>EC</v>
          </cell>
          <cell r="X2091" t="str">
            <v>JPY</v>
          </cell>
          <cell r="Y2091">
            <v>15000000</v>
          </cell>
          <cell r="Z2091">
            <v>1</v>
          </cell>
          <cell r="AA2091">
            <v>15000000</v>
          </cell>
          <cell r="AB2091">
            <v>5.5199999999999999E-2</v>
          </cell>
          <cell r="AC2091">
            <v>828000</v>
          </cell>
          <cell r="AD2091">
            <v>99360</v>
          </cell>
          <cell r="AE2091">
            <v>0.12</v>
          </cell>
          <cell r="AF2091">
            <v>45126</v>
          </cell>
          <cell r="AG2091" t="str">
            <v>DAP SZ</v>
          </cell>
          <cell r="AK2091">
            <v>0.2</v>
          </cell>
          <cell r="AL2091">
            <v>3000000</v>
          </cell>
          <cell r="AM2091">
            <v>45132</v>
          </cell>
          <cell r="AN2091" t="str">
            <v>Yes</v>
          </cell>
          <cell r="AO2091">
            <v>0.8</v>
          </cell>
          <cell r="AP2091">
            <v>12000000</v>
          </cell>
          <cell r="AQ2091">
            <v>45240</v>
          </cell>
          <cell r="AR2091">
            <v>45240</v>
          </cell>
          <cell r="AS2091">
            <v>0</v>
          </cell>
          <cell r="AT2091">
            <v>0</v>
          </cell>
          <cell r="AX2091" t="str">
            <v>Yes</v>
          </cell>
          <cell r="AZ2091" t="str">
            <v>Y</v>
          </cell>
          <cell r="BA2091" t="str">
            <v>Yes</v>
          </cell>
        </row>
        <row r="2092">
          <cell r="A2092" t="str">
            <v>JUL 23</v>
          </cell>
          <cell r="B2092">
            <v>1942</v>
          </cell>
          <cell r="C2092" t="str">
            <v>C49SZX20230092EC</v>
          </cell>
          <cell r="D2092" t="str">
            <v>领德创</v>
          </cell>
          <cell r="E2092" t="str">
            <v>YSM20R-2</v>
          </cell>
          <cell r="F2092"/>
          <cell r="G2092"/>
          <cell r="H2092"/>
          <cell r="I2092" t="str">
            <v>L-&gt;R</v>
          </cell>
          <cell r="J2092" t="str">
            <v>No</v>
          </cell>
          <cell r="K2092">
            <v>1</v>
          </cell>
          <cell r="L2092"/>
          <cell r="M2092"/>
          <cell r="N2092"/>
          <cell r="O2092"/>
          <cell r="P2092"/>
          <cell r="Q2092"/>
          <cell r="R2092" t="str">
            <v>No</v>
          </cell>
          <cell r="S2092" t="str">
            <v>C49</v>
          </cell>
          <cell r="T2092" t="str">
            <v>SOUTH</v>
          </cell>
          <cell r="U2092" t="str">
            <v>深圳</v>
          </cell>
          <cell r="V2092" t="str">
            <v>SZ 深圳</v>
          </cell>
          <cell r="W2092" t="str">
            <v>EC</v>
          </cell>
          <cell r="X2092" t="str">
            <v>JPY</v>
          </cell>
          <cell r="Y2092">
            <v>15000000</v>
          </cell>
          <cell r="Z2092">
            <v>1</v>
          </cell>
          <cell r="AA2092">
            <v>15000000</v>
          </cell>
          <cell r="AB2092">
            <v>5.5199999999999999E-2</v>
          </cell>
          <cell r="AC2092">
            <v>828000</v>
          </cell>
          <cell r="AD2092">
            <v>99360</v>
          </cell>
          <cell r="AE2092">
            <v>0.12</v>
          </cell>
          <cell r="AF2092">
            <v>45126</v>
          </cell>
          <cell r="AG2092" t="str">
            <v>DAP SZ</v>
          </cell>
          <cell r="AH2092"/>
          <cell r="AI2092"/>
          <cell r="AJ2092"/>
          <cell r="AK2092">
            <v>0.2</v>
          </cell>
          <cell r="AL2092">
            <v>3000000</v>
          </cell>
          <cell r="AM2092"/>
          <cell r="AN2092" t="str">
            <v>No</v>
          </cell>
          <cell r="AO2092">
            <v>0.8</v>
          </cell>
          <cell r="AP2092">
            <v>12000000</v>
          </cell>
          <cell r="AQ2092"/>
          <cell r="AR2092"/>
          <cell r="AS2092">
            <v>0</v>
          </cell>
          <cell r="AT2092">
            <v>0</v>
          </cell>
          <cell r="AU2092"/>
          <cell r="AV2092"/>
          <cell r="AW2092"/>
          <cell r="AX2092" t="str">
            <v>Cancel</v>
          </cell>
          <cell r="AY2092"/>
          <cell r="AZ2092"/>
          <cell r="BA2092" t="str">
            <v>Cancel</v>
          </cell>
          <cell r="BB2092" t="str">
            <v>2023-11-29 Ken邮件通知</v>
          </cell>
        </row>
        <row r="2093">
          <cell r="A2093" t="str">
            <v>JUL 23</v>
          </cell>
          <cell r="B2093">
            <v>1943</v>
          </cell>
          <cell r="C2093" t="str">
            <v>C49SZX20230092EC</v>
          </cell>
          <cell r="D2093" t="str">
            <v>领德创</v>
          </cell>
          <cell r="E2093" t="str">
            <v>YSM20R-2</v>
          </cell>
          <cell r="F2093"/>
          <cell r="G2093"/>
          <cell r="H2093"/>
          <cell r="I2093" t="str">
            <v>L-&gt;R</v>
          </cell>
          <cell r="J2093" t="str">
            <v>No</v>
          </cell>
          <cell r="K2093">
            <v>1</v>
          </cell>
          <cell r="L2093"/>
          <cell r="M2093"/>
          <cell r="N2093"/>
          <cell r="O2093"/>
          <cell r="P2093"/>
          <cell r="Q2093"/>
          <cell r="R2093" t="str">
            <v>No</v>
          </cell>
          <cell r="S2093" t="str">
            <v>C49</v>
          </cell>
          <cell r="T2093" t="str">
            <v>SOUTH</v>
          </cell>
          <cell r="U2093" t="str">
            <v>深圳</v>
          </cell>
          <cell r="V2093" t="str">
            <v>SZ 深圳</v>
          </cell>
          <cell r="W2093" t="str">
            <v>EC</v>
          </cell>
          <cell r="X2093" t="str">
            <v>JPY</v>
          </cell>
          <cell r="Y2093">
            <v>15000000</v>
          </cell>
          <cell r="Z2093">
            <v>1</v>
          </cell>
          <cell r="AA2093">
            <v>15000000</v>
          </cell>
          <cell r="AB2093">
            <v>5.5199999999999999E-2</v>
          </cell>
          <cell r="AC2093">
            <v>828000</v>
          </cell>
          <cell r="AD2093">
            <v>99360</v>
          </cell>
          <cell r="AE2093">
            <v>0.12</v>
          </cell>
          <cell r="AF2093">
            <v>45126</v>
          </cell>
          <cell r="AG2093" t="str">
            <v>DAP SZ</v>
          </cell>
          <cell r="AH2093"/>
          <cell r="AI2093"/>
          <cell r="AJ2093"/>
          <cell r="AK2093">
            <v>0.2</v>
          </cell>
          <cell r="AL2093">
            <v>3000000</v>
          </cell>
          <cell r="AM2093"/>
          <cell r="AN2093" t="str">
            <v>No</v>
          </cell>
          <cell r="AO2093">
            <v>0.8</v>
          </cell>
          <cell r="AP2093">
            <v>12000000</v>
          </cell>
          <cell r="AQ2093"/>
          <cell r="AR2093"/>
          <cell r="AS2093">
            <v>0</v>
          </cell>
          <cell r="AT2093">
            <v>0</v>
          </cell>
          <cell r="AU2093"/>
          <cell r="AV2093"/>
          <cell r="AW2093"/>
          <cell r="AX2093" t="str">
            <v>Cancel</v>
          </cell>
          <cell r="AY2093"/>
          <cell r="AZ2093"/>
          <cell r="BA2093" t="str">
            <v>Cancel</v>
          </cell>
          <cell r="BB2093" t="str">
            <v>2023-11-29 Ken邮件通知</v>
          </cell>
        </row>
        <row r="2094">
          <cell r="A2094" t="str">
            <v>JUL 23</v>
          </cell>
          <cell r="B2094">
            <v>1944</v>
          </cell>
          <cell r="C2094" t="str">
            <v>C49SZX20230092EC</v>
          </cell>
          <cell r="D2094" t="str">
            <v>领德创</v>
          </cell>
          <cell r="E2094" t="str">
            <v>YSM20R-2</v>
          </cell>
          <cell r="F2094"/>
          <cell r="G2094"/>
          <cell r="H2094"/>
          <cell r="I2094" t="str">
            <v>L-&gt;R</v>
          </cell>
          <cell r="J2094" t="str">
            <v>No</v>
          </cell>
          <cell r="K2094">
            <v>1</v>
          </cell>
          <cell r="L2094"/>
          <cell r="M2094"/>
          <cell r="N2094"/>
          <cell r="O2094"/>
          <cell r="P2094"/>
          <cell r="Q2094"/>
          <cell r="R2094" t="str">
            <v>No</v>
          </cell>
          <cell r="S2094" t="str">
            <v>C49</v>
          </cell>
          <cell r="T2094" t="str">
            <v>SOUTH</v>
          </cell>
          <cell r="U2094" t="str">
            <v>深圳</v>
          </cell>
          <cell r="V2094" t="str">
            <v>SZ 深圳</v>
          </cell>
          <cell r="W2094" t="str">
            <v>EC</v>
          </cell>
          <cell r="X2094" t="str">
            <v>JPY</v>
          </cell>
          <cell r="Y2094">
            <v>15000000</v>
          </cell>
          <cell r="Z2094">
            <v>1</v>
          </cell>
          <cell r="AA2094">
            <v>15000000</v>
          </cell>
          <cell r="AB2094">
            <v>5.5199999999999999E-2</v>
          </cell>
          <cell r="AC2094">
            <v>828000</v>
          </cell>
          <cell r="AD2094">
            <v>99360</v>
          </cell>
          <cell r="AE2094">
            <v>0.12</v>
          </cell>
          <cell r="AF2094">
            <v>45126</v>
          </cell>
          <cell r="AG2094" t="str">
            <v>DAP SZ</v>
          </cell>
          <cell r="AH2094"/>
          <cell r="AI2094"/>
          <cell r="AJ2094"/>
          <cell r="AK2094">
            <v>0.2</v>
          </cell>
          <cell r="AL2094">
            <v>3000000</v>
          </cell>
          <cell r="AM2094"/>
          <cell r="AN2094" t="str">
            <v>No</v>
          </cell>
          <cell r="AO2094">
            <v>0.8</v>
          </cell>
          <cell r="AP2094">
            <v>12000000</v>
          </cell>
          <cell r="AQ2094"/>
          <cell r="AR2094"/>
          <cell r="AS2094">
            <v>0</v>
          </cell>
          <cell r="AT2094">
            <v>0</v>
          </cell>
          <cell r="AU2094"/>
          <cell r="AV2094"/>
          <cell r="AW2094"/>
          <cell r="AX2094" t="str">
            <v>Cancel</v>
          </cell>
          <cell r="AY2094"/>
          <cell r="AZ2094"/>
          <cell r="BA2094" t="str">
            <v>Cancel</v>
          </cell>
          <cell r="BB2094" t="str">
            <v>2023-11-29 Ken邮件通知</v>
          </cell>
        </row>
        <row r="2095">
          <cell r="A2095" t="str">
            <v>JUL 23</v>
          </cell>
          <cell r="B2095">
            <v>1945</v>
          </cell>
          <cell r="C2095" t="str">
            <v>C49SZX20230092EC</v>
          </cell>
          <cell r="D2095" t="str">
            <v>领德创</v>
          </cell>
          <cell r="E2095" t="str">
            <v>YSM20R-2</v>
          </cell>
          <cell r="F2095"/>
          <cell r="G2095"/>
          <cell r="H2095"/>
          <cell r="I2095" t="str">
            <v>L-&gt;R</v>
          </cell>
          <cell r="J2095" t="str">
            <v>No</v>
          </cell>
          <cell r="K2095">
            <v>1</v>
          </cell>
          <cell r="L2095"/>
          <cell r="M2095"/>
          <cell r="N2095"/>
          <cell r="O2095"/>
          <cell r="P2095"/>
          <cell r="Q2095"/>
          <cell r="R2095" t="str">
            <v>No</v>
          </cell>
          <cell r="S2095" t="str">
            <v>C49</v>
          </cell>
          <cell r="T2095" t="str">
            <v>SOUTH</v>
          </cell>
          <cell r="U2095" t="str">
            <v>深圳</v>
          </cell>
          <cell r="V2095" t="str">
            <v>SZ 深圳</v>
          </cell>
          <cell r="W2095" t="str">
            <v>EC</v>
          </cell>
          <cell r="X2095" t="str">
            <v>JPY</v>
          </cell>
          <cell r="Y2095">
            <v>15000000</v>
          </cell>
          <cell r="Z2095">
            <v>1</v>
          </cell>
          <cell r="AA2095">
            <v>15000000</v>
          </cell>
          <cell r="AB2095">
            <v>5.5199999999999999E-2</v>
          </cell>
          <cell r="AC2095">
            <v>828000</v>
          </cell>
          <cell r="AD2095">
            <v>99360</v>
          </cell>
          <cell r="AE2095">
            <v>0.12</v>
          </cell>
          <cell r="AF2095">
            <v>45126</v>
          </cell>
          <cell r="AG2095" t="str">
            <v>DAP SZ</v>
          </cell>
          <cell r="AH2095"/>
          <cell r="AI2095"/>
          <cell r="AJ2095"/>
          <cell r="AK2095">
            <v>0.2</v>
          </cell>
          <cell r="AL2095">
            <v>3000000</v>
          </cell>
          <cell r="AM2095"/>
          <cell r="AN2095" t="str">
            <v>No</v>
          </cell>
          <cell r="AO2095">
            <v>0.8</v>
          </cell>
          <cell r="AP2095">
            <v>12000000</v>
          </cell>
          <cell r="AQ2095"/>
          <cell r="AR2095"/>
          <cell r="AS2095">
            <v>0</v>
          </cell>
          <cell r="AT2095">
            <v>0</v>
          </cell>
          <cell r="AU2095"/>
          <cell r="AV2095"/>
          <cell r="AW2095"/>
          <cell r="AX2095" t="str">
            <v>Cancel</v>
          </cell>
          <cell r="AY2095"/>
          <cell r="AZ2095"/>
          <cell r="BA2095" t="str">
            <v>Cancel</v>
          </cell>
          <cell r="BB2095" t="str">
            <v>2023-11-29 Ken邮件通知</v>
          </cell>
        </row>
        <row r="2096">
          <cell r="A2096" t="str">
            <v>JUL 23</v>
          </cell>
          <cell r="B2096">
            <v>1946</v>
          </cell>
          <cell r="C2096" t="str">
            <v>C49SZX20230093SX</v>
          </cell>
          <cell r="D2096" t="str">
            <v>益田科技(End uer:泓裕）</v>
          </cell>
          <cell r="E2096" t="str">
            <v>YSM10</v>
          </cell>
          <cell r="I2096" t="str">
            <v>L-&gt;R</v>
          </cell>
          <cell r="J2096" t="str">
            <v>No</v>
          </cell>
          <cell r="K2096">
            <v>1</v>
          </cell>
          <cell r="N2096">
            <v>45191</v>
          </cell>
          <cell r="O2096">
            <v>11100650</v>
          </cell>
          <cell r="P2096">
            <v>460000</v>
          </cell>
          <cell r="Q2096">
            <v>45196</v>
          </cell>
          <cell r="R2096" t="str">
            <v>No</v>
          </cell>
          <cell r="S2096" t="str">
            <v>C49</v>
          </cell>
          <cell r="T2096" t="str">
            <v>SOUTH</v>
          </cell>
          <cell r="U2096" t="str">
            <v>深圳</v>
          </cell>
          <cell r="V2096" t="str">
            <v>SZ 深圳</v>
          </cell>
          <cell r="W2096" t="str">
            <v>SX</v>
          </cell>
          <cell r="X2096" t="str">
            <v>RMB</v>
          </cell>
          <cell r="Y2096">
            <v>460000</v>
          </cell>
          <cell r="Z2096">
            <v>1.1299999999999999</v>
          </cell>
          <cell r="AA2096">
            <v>460000</v>
          </cell>
          <cell r="AB2096">
            <v>1.081</v>
          </cell>
          <cell r="AC2096">
            <v>440053.09734513279</v>
          </cell>
          <cell r="AD2096">
            <v>52806.371681415934</v>
          </cell>
          <cell r="AE2096">
            <v>0.12</v>
          </cell>
          <cell r="AF2096">
            <v>45127</v>
          </cell>
          <cell r="AG2096" t="str">
            <v>DDP SZ</v>
          </cell>
          <cell r="AI2096">
            <v>100000</v>
          </cell>
          <cell r="AJ2096">
            <v>45131</v>
          </cell>
          <cell r="AK2096">
            <v>0.1</v>
          </cell>
          <cell r="AL2096">
            <v>46000</v>
          </cell>
          <cell r="AM2096">
            <v>45131</v>
          </cell>
          <cell r="AN2096" t="str">
            <v>Yes</v>
          </cell>
          <cell r="AO2096">
            <v>0.9</v>
          </cell>
          <cell r="AP2096">
            <v>414000</v>
          </cell>
          <cell r="AQ2096">
            <v>45189</v>
          </cell>
          <cell r="AR2096">
            <v>45189</v>
          </cell>
          <cell r="AS2096">
            <v>0</v>
          </cell>
          <cell r="AT2096">
            <v>0</v>
          </cell>
          <cell r="AX2096" t="str">
            <v>Yes</v>
          </cell>
          <cell r="AZ2096" t="str">
            <v>Y</v>
          </cell>
          <cell r="BA2096" t="str">
            <v>Yes</v>
          </cell>
        </row>
        <row r="2097">
          <cell r="A2097" t="str">
            <v>JUL 23</v>
          </cell>
          <cell r="B2097">
            <v>1947</v>
          </cell>
          <cell r="C2097" t="str">
            <v>C49SZX20230093SX</v>
          </cell>
          <cell r="D2097" t="str">
            <v>益田科技(End uer:泓裕）</v>
          </cell>
          <cell r="E2097" t="str">
            <v>YSM10</v>
          </cell>
          <cell r="I2097" t="str">
            <v>R-&gt;L</v>
          </cell>
          <cell r="J2097" t="str">
            <v>No</v>
          </cell>
          <cell r="K2097">
            <v>1</v>
          </cell>
          <cell r="N2097">
            <v>45191</v>
          </cell>
          <cell r="O2097">
            <v>11100650</v>
          </cell>
          <cell r="P2097">
            <v>460000</v>
          </cell>
          <cell r="Q2097">
            <v>45196</v>
          </cell>
          <cell r="R2097" t="str">
            <v>No</v>
          </cell>
          <cell r="S2097" t="str">
            <v>C49</v>
          </cell>
          <cell r="T2097" t="str">
            <v>SOUTH</v>
          </cell>
          <cell r="U2097" t="str">
            <v>深圳</v>
          </cell>
          <cell r="V2097" t="str">
            <v>SZ 深圳</v>
          </cell>
          <cell r="W2097" t="str">
            <v>SX</v>
          </cell>
          <cell r="X2097" t="str">
            <v>RMB</v>
          </cell>
          <cell r="Y2097">
            <v>460000</v>
          </cell>
          <cell r="Z2097">
            <v>1.1299999999999999</v>
          </cell>
          <cell r="AA2097">
            <v>460000</v>
          </cell>
          <cell r="AB2097">
            <v>1.081</v>
          </cell>
          <cell r="AC2097">
            <v>440053.09734513279</v>
          </cell>
          <cell r="AD2097">
            <v>52806.371681415934</v>
          </cell>
          <cell r="AE2097">
            <v>0.12</v>
          </cell>
          <cell r="AF2097">
            <v>45127</v>
          </cell>
          <cell r="AG2097" t="str">
            <v>DDP SZ</v>
          </cell>
          <cell r="AI2097"/>
          <cell r="AJ2097"/>
          <cell r="AK2097">
            <v>0.1</v>
          </cell>
          <cell r="AL2097">
            <v>46000</v>
          </cell>
          <cell r="AM2097">
            <v>45131</v>
          </cell>
          <cell r="AN2097" t="str">
            <v>Yes</v>
          </cell>
          <cell r="AO2097">
            <v>0.9</v>
          </cell>
          <cell r="AP2097">
            <v>414000</v>
          </cell>
          <cell r="AQ2097">
            <v>45189</v>
          </cell>
          <cell r="AR2097">
            <v>45189</v>
          </cell>
          <cell r="AS2097">
            <v>0</v>
          </cell>
          <cell r="AT2097">
            <v>0</v>
          </cell>
          <cell r="AX2097" t="str">
            <v>Yes</v>
          </cell>
          <cell r="AZ2097" t="str">
            <v>Y</v>
          </cell>
          <cell r="BA2097" t="str">
            <v>Yes</v>
          </cell>
        </row>
        <row r="2098">
          <cell r="A2098" t="str">
            <v>JUL 23</v>
          </cell>
          <cell r="B2098">
            <v>1948</v>
          </cell>
          <cell r="C2098" t="str">
            <v>C49SZX20230093SX</v>
          </cell>
          <cell r="D2098" t="str">
            <v>益田科技(End uer:泓裕）</v>
          </cell>
          <cell r="E2098" t="str">
            <v>YSM20R-2</v>
          </cell>
          <cell r="I2098" t="str">
            <v>L-&gt;R</v>
          </cell>
          <cell r="J2098" t="str">
            <v>No</v>
          </cell>
          <cell r="K2098">
            <v>1</v>
          </cell>
          <cell r="N2098">
            <v>45191</v>
          </cell>
          <cell r="O2098">
            <v>11100650</v>
          </cell>
          <cell r="P2098">
            <v>771800</v>
          </cell>
          <cell r="Q2098">
            <v>45196</v>
          </cell>
          <cell r="R2098" t="str">
            <v>No</v>
          </cell>
          <cell r="S2098" t="str">
            <v>C49</v>
          </cell>
          <cell r="T2098" t="str">
            <v>SOUTH</v>
          </cell>
          <cell r="U2098" t="str">
            <v>深圳</v>
          </cell>
          <cell r="V2098" t="str">
            <v>SZ 深圳</v>
          </cell>
          <cell r="W2098" t="str">
            <v>SX</v>
          </cell>
          <cell r="X2098" t="str">
            <v>RMB</v>
          </cell>
          <cell r="Y2098">
            <v>771800</v>
          </cell>
          <cell r="Z2098">
            <v>1.1299999999999999</v>
          </cell>
          <cell r="AA2098">
            <v>771800</v>
          </cell>
          <cell r="AB2098">
            <v>1.081</v>
          </cell>
          <cell r="AC2098">
            <v>738332.56637168152</v>
          </cell>
          <cell r="AD2098">
            <v>88599.907964601778</v>
          </cell>
          <cell r="AE2098">
            <v>0.12</v>
          </cell>
          <cell r="AF2098">
            <v>45127</v>
          </cell>
          <cell r="AG2098" t="str">
            <v>DDP SZ</v>
          </cell>
          <cell r="AI2098"/>
          <cell r="AJ2098"/>
          <cell r="AK2098">
            <v>0.1</v>
          </cell>
          <cell r="AL2098">
            <v>77180</v>
          </cell>
          <cell r="AM2098">
            <v>45131</v>
          </cell>
          <cell r="AN2098" t="str">
            <v>Yes</v>
          </cell>
          <cell r="AO2098">
            <v>0.9</v>
          </cell>
          <cell r="AP2098">
            <v>694620</v>
          </cell>
          <cell r="AQ2098">
            <v>45189</v>
          </cell>
          <cell r="AR2098">
            <v>45189</v>
          </cell>
          <cell r="AS2098">
            <v>0</v>
          </cell>
          <cell r="AT2098">
            <v>0</v>
          </cell>
          <cell r="AX2098" t="str">
            <v>Yes</v>
          </cell>
          <cell r="AZ2098" t="str">
            <v>Y</v>
          </cell>
          <cell r="BA2098" t="str">
            <v>Yes</v>
          </cell>
        </row>
        <row r="2099">
          <cell r="A2099" t="str">
            <v>JUL 23</v>
          </cell>
          <cell r="B2099">
            <v>1949</v>
          </cell>
          <cell r="C2099" t="str">
            <v>C49SZX20230093SX</v>
          </cell>
          <cell r="D2099" t="str">
            <v>益田科技(End uer:泓裕）</v>
          </cell>
          <cell r="E2099" t="str">
            <v>YSM20R-2</v>
          </cell>
          <cell r="I2099" t="str">
            <v>L-&gt;R</v>
          </cell>
          <cell r="J2099" t="str">
            <v>No</v>
          </cell>
          <cell r="K2099">
            <v>1</v>
          </cell>
          <cell r="N2099">
            <v>45191</v>
          </cell>
          <cell r="O2099">
            <v>11100650</v>
          </cell>
          <cell r="P2099">
            <v>771800</v>
          </cell>
          <cell r="Q2099">
            <v>45196</v>
          </cell>
          <cell r="R2099" t="str">
            <v>No</v>
          </cell>
          <cell r="S2099" t="str">
            <v>C49</v>
          </cell>
          <cell r="T2099" t="str">
            <v>SOUTH</v>
          </cell>
          <cell r="U2099" t="str">
            <v>深圳</v>
          </cell>
          <cell r="V2099" t="str">
            <v>SZ 深圳</v>
          </cell>
          <cell r="W2099" t="str">
            <v>SX</v>
          </cell>
          <cell r="X2099" t="str">
            <v>RMB</v>
          </cell>
          <cell r="Y2099">
            <v>771800</v>
          </cell>
          <cell r="Z2099">
            <v>1.1299999999999999</v>
          </cell>
          <cell r="AA2099">
            <v>771800</v>
          </cell>
          <cell r="AB2099">
            <v>1.081</v>
          </cell>
          <cell r="AC2099">
            <v>738332.56637168152</v>
          </cell>
          <cell r="AD2099">
            <v>88599.907964601778</v>
          </cell>
          <cell r="AE2099">
            <v>0.12</v>
          </cell>
          <cell r="AF2099">
            <v>45127</v>
          </cell>
          <cell r="AG2099" t="str">
            <v>DDP SZ</v>
          </cell>
          <cell r="AI2099"/>
          <cell r="AJ2099"/>
          <cell r="AK2099">
            <v>0.1</v>
          </cell>
          <cell r="AL2099">
            <v>77180</v>
          </cell>
          <cell r="AM2099">
            <v>45131</v>
          </cell>
          <cell r="AN2099" t="str">
            <v>Yes</v>
          </cell>
          <cell r="AO2099">
            <v>0.9</v>
          </cell>
          <cell r="AP2099">
            <v>694620</v>
          </cell>
          <cell r="AQ2099">
            <v>45189</v>
          </cell>
          <cell r="AR2099">
            <v>45189</v>
          </cell>
          <cell r="AS2099">
            <v>0</v>
          </cell>
          <cell r="AT2099">
            <v>0</v>
          </cell>
          <cell r="AX2099" t="str">
            <v>Yes</v>
          </cell>
          <cell r="AZ2099" t="str">
            <v>Y</v>
          </cell>
          <cell r="BA2099" t="str">
            <v>Yes</v>
          </cell>
        </row>
        <row r="2100">
          <cell r="A2100" t="str">
            <v>JUL 23</v>
          </cell>
          <cell r="B2100">
            <v>1950</v>
          </cell>
          <cell r="C2100" t="str">
            <v>C49SZX20230093SX</v>
          </cell>
          <cell r="D2100" t="str">
            <v>益田科技(End uer:泓裕）</v>
          </cell>
          <cell r="E2100" t="str">
            <v>YSM20R-2</v>
          </cell>
          <cell r="I2100" t="str">
            <v>L-&gt;R</v>
          </cell>
          <cell r="J2100" t="str">
            <v>No</v>
          </cell>
          <cell r="K2100">
            <v>1</v>
          </cell>
          <cell r="N2100">
            <v>45191</v>
          </cell>
          <cell r="O2100">
            <v>11100650</v>
          </cell>
          <cell r="P2100">
            <v>771800</v>
          </cell>
          <cell r="Q2100">
            <v>45196</v>
          </cell>
          <cell r="R2100" t="str">
            <v>No</v>
          </cell>
          <cell r="S2100" t="str">
            <v>C49</v>
          </cell>
          <cell r="T2100" t="str">
            <v>SOUTH</v>
          </cell>
          <cell r="U2100" t="str">
            <v>深圳</v>
          </cell>
          <cell r="V2100" t="str">
            <v>SZ 深圳</v>
          </cell>
          <cell r="W2100" t="str">
            <v>SX</v>
          </cell>
          <cell r="X2100" t="str">
            <v>RMB</v>
          </cell>
          <cell r="Y2100">
            <v>771800</v>
          </cell>
          <cell r="Z2100">
            <v>1.1299999999999999</v>
          </cell>
          <cell r="AA2100">
            <v>771800</v>
          </cell>
          <cell r="AB2100">
            <v>1.081</v>
          </cell>
          <cell r="AC2100">
            <v>738332.56637168152</v>
          </cell>
          <cell r="AD2100">
            <v>88599.907964601778</v>
          </cell>
          <cell r="AE2100">
            <v>0.12</v>
          </cell>
          <cell r="AF2100">
            <v>45127</v>
          </cell>
          <cell r="AG2100" t="str">
            <v>DDP SZ</v>
          </cell>
          <cell r="AI2100"/>
          <cell r="AJ2100"/>
          <cell r="AK2100">
            <v>0.1</v>
          </cell>
          <cell r="AL2100">
            <v>77180</v>
          </cell>
          <cell r="AM2100">
            <v>45131</v>
          </cell>
          <cell r="AN2100" t="str">
            <v>Yes</v>
          </cell>
          <cell r="AO2100">
            <v>0.9</v>
          </cell>
          <cell r="AP2100">
            <v>694620</v>
          </cell>
          <cell r="AQ2100">
            <v>45189</v>
          </cell>
          <cell r="AR2100">
            <v>45189</v>
          </cell>
          <cell r="AS2100">
            <v>0</v>
          </cell>
          <cell r="AT2100">
            <v>0</v>
          </cell>
          <cell r="AX2100" t="str">
            <v>Yes</v>
          </cell>
          <cell r="AZ2100" t="str">
            <v>Y</v>
          </cell>
          <cell r="BA2100" t="str">
            <v>Yes</v>
          </cell>
        </row>
        <row r="2101">
          <cell r="A2101" t="str">
            <v>JUL 23</v>
          </cell>
          <cell r="B2101">
            <v>1951</v>
          </cell>
          <cell r="C2101" t="str">
            <v>C49SZX20230093SX</v>
          </cell>
          <cell r="D2101" t="str">
            <v>益田科技(End uer:泓裕）</v>
          </cell>
          <cell r="E2101" t="str">
            <v>YSM20R-2</v>
          </cell>
          <cell r="I2101" t="str">
            <v>R-&gt;L</v>
          </cell>
          <cell r="J2101" t="str">
            <v>No</v>
          </cell>
          <cell r="K2101">
            <v>1</v>
          </cell>
          <cell r="N2101">
            <v>45191</v>
          </cell>
          <cell r="O2101">
            <v>11100650</v>
          </cell>
          <cell r="P2101">
            <v>771800</v>
          </cell>
          <cell r="Q2101">
            <v>45196</v>
          </cell>
          <cell r="R2101" t="str">
            <v>No</v>
          </cell>
          <cell r="S2101" t="str">
            <v>C49</v>
          </cell>
          <cell r="T2101" t="str">
            <v>SOUTH</v>
          </cell>
          <cell r="U2101" t="str">
            <v>深圳</v>
          </cell>
          <cell r="V2101" t="str">
            <v>SZ 深圳</v>
          </cell>
          <cell r="W2101" t="str">
            <v>SX</v>
          </cell>
          <cell r="X2101" t="str">
            <v>RMB</v>
          </cell>
          <cell r="Y2101">
            <v>771800</v>
          </cell>
          <cell r="Z2101">
            <v>1.1299999999999999</v>
          </cell>
          <cell r="AA2101">
            <v>771800</v>
          </cell>
          <cell r="AB2101">
            <v>1.081</v>
          </cell>
          <cell r="AC2101">
            <v>738332.56637168152</v>
          </cell>
          <cell r="AD2101">
            <v>88599.907964601778</v>
          </cell>
          <cell r="AE2101">
            <v>0.12</v>
          </cell>
          <cell r="AF2101">
            <v>45127</v>
          </cell>
          <cell r="AG2101" t="str">
            <v>DDP SZ</v>
          </cell>
          <cell r="AI2101"/>
          <cell r="AJ2101"/>
          <cell r="AK2101">
            <v>0.1</v>
          </cell>
          <cell r="AL2101">
            <v>77180</v>
          </cell>
          <cell r="AM2101">
            <v>45131</v>
          </cell>
          <cell r="AN2101" t="str">
            <v>Yes</v>
          </cell>
          <cell r="AO2101">
            <v>0.9</v>
          </cell>
          <cell r="AP2101">
            <v>694620</v>
          </cell>
          <cell r="AQ2101">
            <v>45189</v>
          </cell>
          <cell r="AR2101">
            <v>45189</v>
          </cell>
          <cell r="AS2101">
            <v>0</v>
          </cell>
          <cell r="AT2101">
            <v>0</v>
          </cell>
          <cell r="AX2101" t="str">
            <v>Yes</v>
          </cell>
          <cell r="AZ2101" t="str">
            <v>Y</v>
          </cell>
          <cell r="BA2101" t="str">
            <v>Yes</v>
          </cell>
        </row>
        <row r="2102">
          <cell r="A2102" t="str">
            <v>JUL 23</v>
          </cell>
          <cell r="B2102">
            <v>1952</v>
          </cell>
          <cell r="C2102" t="str">
            <v>C49SZX20230093SX</v>
          </cell>
          <cell r="D2102" t="str">
            <v>益田科技(End uer:泓裕）</v>
          </cell>
          <cell r="E2102" t="str">
            <v>YSM20R-2</v>
          </cell>
          <cell r="I2102" t="str">
            <v>R-&gt;L</v>
          </cell>
          <cell r="J2102" t="str">
            <v>No</v>
          </cell>
          <cell r="K2102">
            <v>1</v>
          </cell>
          <cell r="N2102">
            <v>45191</v>
          </cell>
          <cell r="O2102">
            <v>11100650</v>
          </cell>
          <cell r="P2102">
            <v>771800</v>
          </cell>
          <cell r="Q2102">
            <v>45196</v>
          </cell>
          <cell r="R2102" t="str">
            <v>No</v>
          </cell>
          <cell r="S2102" t="str">
            <v>C49</v>
          </cell>
          <cell r="T2102" t="str">
            <v>SOUTH</v>
          </cell>
          <cell r="U2102" t="str">
            <v>深圳</v>
          </cell>
          <cell r="V2102" t="str">
            <v>SZ 深圳</v>
          </cell>
          <cell r="W2102" t="str">
            <v>SX</v>
          </cell>
          <cell r="X2102" t="str">
            <v>RMB</v>
          </cell>
          <cell r="Y2102">
            <v>771800</v>
          </cell>
          <cell r="Z2102">
            <v>1.1299999999999999</v>
          </cell>
          <cell r="AA2102">
            <v>771800</v>
          </cell>
          <cell r="AB2102">
            <v>1.081</v>
          </cell>
          <cell r="AC2102">
            <v>738332.56637168152</v>
          </cell>
          <cell r="AD2102">
            <v>88599.907964601778</v>
          </cell>
          <cell r="AE2102">
            <v>0.12</v>
          </cell>
          <cell r="AF2102">
            <v>45127</v>
          </cell>
          <cell r="AG2102" t="str">
            <v>DDP SZ</v>
          </cell>
          <cell r="AI2102"/>
          <cell r="AJ2102"/>
          <cell r="AK2102">
            <v>0.1</v>
          </cell>
          <cell r="AL2102">
            <v>77180</v>
          </cell>
          <cell r="AM2102">
            <v>45131</v>
          </cell>
          <cell r="AN2102" t="str">
            <v>Yes</v>
          </cell>
          <cell r="AO2102">
            <v>0.9</v>
          </cell>
          <cell r="AP2102">
            <v>694620</v>
          </cell>
          <cell r="AQ2102">
            <v>45189</v>
          </cell>
          <cell r="AR2102">
            <v>45189</v>
          </cell>
          <cell r="AS2102">
            <v>0</v>
          </cell>
          <cell r="AT2102">
            <v>0</v>
          </cell>
          <cell r="AX2102" t="str">
            <v>Yes</v>
          </cell>
          <cell r="AZ2102" t="str">
            <v>Y</v>
          </cell>
          <cell r="BA2102" t="str">
            <v>Yes</v>
          </cell>
        </row>
        <row r="2103">
          <cell r="A2103" t="str">
            <v>JUL 23</v>
          </cell>
          <cell r="B2103">
            <v>1953</v>
          </cell>
          <cell r="C2103" t="str">
            <v>C49SZX20230093SX</v>
          </cell>
          <cell r="D2103" t="str">
            <v>益田科技(End uer:泓裕）</v>
          </cell>
          <cell r="E2103" t="str">
            <v>YSM20R-2</v>
          </cell>
          <cell r="I2103" t="str">
            <v>R-&gt;L</v>
          </cell>
          <cell r="J2103" t="str">
            <v>No</v>
          </cell>
          <cell r="K2103">
            <v>1</v>
          </cell>
          <cell r="N2103">
            <v>45191</v>
          </cell>
          <cell r="O2103">
            <v>11100650</v>
          </cell>
          <cell r="P2103">
            <v>771800</v>
          </cell>
          <cell r="Q2103">
            <v>45196</v>
          </cell>
          <cell r="R2103" t="str">
            <v>No</v>
          </cell>
          <cell r="S2103" t="str">
            <v>C49</v>
          </cell>
          <cell r="T2103" t="str">
            <v>SOUTH</v>
          </cell>
          <cell r="U2103" t="str">
            <v>深圳</v>
          </cell>
          <cell r="V2103" t="str">
            <v>SZ 深圳</v>
          </cell>
          <cell r="W2103" t="str">
            <v>SX</v>
          </cell>
          <cell r="X2103" t="str">
            <v>RMB</v>
          </cell>
          <cell r="Y2103">
            <v>771800</v>
          </cell>
          <cell r="Z2103">
            <v>1.1299999999999999</v>
          </cell>
          <cell r="AA2103">
            <v>771800</v>
          </cell>
          <cell r="AB2103">
            <v>1.081</v>
          </cell>
          <cell r="AC2103">
            <v>738332.56637168152</v>
          </cell>
          <cell r="AD2103">
            <v>88599.907964601778</v>
          </cell>
          <cell r="AE2103">
            <v>0.12</v>
          </cell>
          <cell r="AF2103">
            <v>45127</v>
          </cell>
          <cell r="AG2103" t="str">
            <v>DDP SZ</v>
          </cell>
          <cell r="AI2103"/>
          <cell r="AJ2103"/>
          <cell r="AK2103">
            <v>0.1</v>
          </cell>
          <cell r="AL2103">
            <v>77180</v>
          </cell>
          <cell r="AM2103">
            <v>45131</v>
          </cell>
          <cell r="AN2103" t="str">
            <v>Yes</v>
          </cell>
          <cell r="AO2103">
            <v>0.9</v>
          </cell>
          <cell r="AP2103">
            <v>694620</v>
          </cell>
          <cell r="AQ2103">
            <v>45189</v>
          </cell>
          <cell r="AR2103">
            <v>45189</v>
          </cell>
          <cell r="AS2103">
            <v>0</v>
          </cell>
          <cell r="AT2103">
            <v>0</v>
          </cell>
          <cell r="AX2103" t="str">
            <v>Yes</v>
          </cell>
          <cell r="AZ2103" t="str">
            <v>Y</v>
          </cell>
          <cell r="BA2103" t="str">
            <v>Yes</v>
          </cell>
        </row>
        <row r="2104">
          <cell r="A2104" t="str">
            <v>JUL 23</v>
          </cell>
          <cell r="B2104">
            <v>1954</v>
          </cell>
          <cell r="C2104" t="str">
            <v>LDY-2023071801</v>
          </cell>
          <cell r="D2104" t="str">
            <v>莱帝亚</v>
          </cell>
          <cell r="E2104" t="str">
            <v>YSM20R-2</v>
          </cell>
          <cell r="I2104" t="str">
            <v>L-&gt;R</v>
          </cell>
          <cell r="J2104" t="str">
            <v>MVC</v>
          </cell>
          <cell r="K2104">
            <v>1</v>
          </cell>
          <cell r="N2104">
            <v>45168</v>
          </cell>
          <cell r="O2104">
            <v>11100644</v>
          </cell>
          <cell r="P2104">
            <v>860000</v>
          </cell>
          <cell r="Q2104">
            <v>45168</v>
          </cell>
          <cell r="R2104" t="str">
            <v>Yes</v>
          </cell>
          <cell r="S2104" t="str">
            <v>C49</v>
          </cell>
          <cell r="T2104" t="str">
            <v>SOUTH</v>
          </cell>
          <cell r="U2104" t="str">
            <v>深圳</v>
          </cell>
          <cell r="V2104" t="str">
            <v>SZ 深圳</v>
          </cell>
          <cell r="W2104" t="str">
            <v>SQ</v>
          </cell>
          <cell r="X2104" t="str">
            <v>RMB</v>
          </cell>
          <cell r="Y2104">
            <v>860000</v>
          </cell>
          <cell r="Z2104">
            <v>1.1299999999999999</v>
          </cell>
          <cell r="AA2104">
            <v>860000</v>
          </cell>
          <cell r="AB2104">
            <v>1.081</v>
          </cell>
          <cell r="AC2104">
            <v>822707.96460176993</v>
          </cell>
          <cell r="AD2104">
            <v>98724.955752212394</v>
          </cell>
          <cell r="AE2104">
            <v>0.12</v>
          </cell>
          <cell r="AF2104">
            <v>45131</v>
          </cell>
          <cell r="AG2104" t="str">
            <v>DDP GZ</v>
          </cell>
          <cell r="AK2104">
            <v>0.3</v>
          </cell>
          <cell r="AL2104">
            <v>258000</v>
          </cell>
          <cell r="AM2104">
            <v>45138</v>
          </cell>
          <cell r="AN2104" t="str">
            <v>Yes</v>
          </cell>
          <cell r="AO2104">
            <v>0.7</v>
          </cell>
          <cell r="AP2104">
            <v>602000</v>
          </cell>
          <cell r="AQ2104">
            <v>45163</v>
          </cell>
          <cell r="AR2104">
            <v>45163</v>
          </cell>
          <cell r="AS2104">
            <v>0</v>
          </cell>
          <cell r="AT2104">
            <v>0</v>
          </cell>
          <cell r="AX2104" t="str">
            <v>Yes</v>
          </cell>
          <cell r="AZ2104" t="str">
            <v>Y</v>
          </cell>
          <cell r="BA2104" t="str">
            <v>Yes</v>
          </cell>
        </row>
        <row r="2105">
          <cell r="A2105" t="str">
            <v>JUL 23</v>
          </cell>
          <cell r="B2105">
            <v>1955</v>
          </cell>
          <cell r="C2105" t="str">
            <v>GD-20230250</v>
          </cell>
          <cell r="D2105" t="str">
            <v>泰永</v>
          </cell>
          <cell r="E2105" t="str">
            <v>YSM10</v>
          </cell>
          <cell r="I2105" t="str">
            <v>R-&gt;L</v>
          </cell>
          <cell r="J2105" t="str">
            <v>MVC</v>
          </cell>
          <cell r="K2105">
            <v>1</v>
          </cell>
          <cell r="N2105">
            <v>45182</v>
          </cell>
          <cell r="O2105">
            <v>11100647</v>
          </cell>
          <cell r="P2105">
            <v>523000</v>
          </cell>
          <cell r="Q2105">
            <v>45187</v>
          </cell>
          <cell r="R2105" t="str">
            <v>Yes</v>
          </cell>
          <cell r="S2105" t="str">
            <v>C49</v>
          </cell>
          <cell r="T2105" t="str">
            <v>SOUTH</v>
          </cell>
          <cell r="U2105" t="str">
            <v>深圳</v>
          </cell>
          <cell r="V2105" t="str">
            <v>SZ 深圳</v>
          </cell>
          <cell r="W2105" t="str">
            <v>JL</v>
          </cell>
          <cell r="X2105" t="str">
            <v>RMB</v>
          </cell>
          <cell r="Y2105">
            <v>523000</v>
          </cell>
          <cell r="Z2105">
            <v>1.1299999999999999</v>
          </cell>
          <cell r="AA2105">
            <v>523000</v>
          </cell>
          <cell r="AB2105">
            <v>1.081</v>
          </cell>
          <cell r="AC2105">
            <v>500321.23893805314</v>
          </cell>
          <cell r="AD2105">
            <v>60038.548672566372</v>
          </cell>
          <cell r="AE2105">
            <v>0.12</v>
          </cell>
          <cell r="AF2105">
            <v>45128</v>
          </cell>
          <cell r="AG2105" t="str">
            <v>DDP ZH</v>
          </cell>
          <cell r="AK2105">
            <v>0.3</v>
          </cell>
          <cell r="AL2105">
            <v>156900</v>
          </cell>
          <cell r="AM2105">
            <v>45141</v>
          </cell>
          <cell r="AN2105" t="str">
            <v>Yes</v>
          </cell>
          <cell r="AO2105">
            <v>0.6</v>
          </cell>
          <cell r="AP2105">
            <v>313800</v>
          </cell>
          <cell r="AQ2105">
            <v>45177</v>
          </cell>
          <cell r="AR2105">
            <v>45177</v>
          </cell>
          <cell r="AS2105">
            <v>0.1</v>
          </cell>
          <cell r="AT2105">
            <v>52300</v>
          </cell>
          <cell r="AU2105">
            <v>45237</v>
          </cell>
          <cell r="AV2105">
            <v>45237</v>
          </cell>
          <cell r="AX2105" t="str">
            <v>Yes</v>
          </cell>
          <cell r="AZ2105" t="str">
            <v>Y</v>
          </cell>
        </row>
        <row r="2106">
          <cell r="A2106" t="str">
            <v>JUL 23</v>
          </cell>
          <cell r="B2106">
            <v>1956</v>
          </cell>
          <cell r="C2106" t="str">
            <v>GD-20230250</v>
          </cell>
          <cell r="D2106" t="str">
            <v>泰永</v>
          </cell>
          <cell r="E2106" t="str">
            <v>YSM10</v>
          </cell>
          <cell r="I2106" t="str">
            <v>R-&gt;L</v>
          </cell>
          <cell r="J2106" t="str">
            <v>No</v>
          </cell>
          <cell r="K2106">
            <v>1</v>
          </cell>
          <cell r="N2106">
            <v>45182</v>
          </cell>
          <cell r="O2106">
            <v>11100647</v>
          </cell>
          <cell r="P2106">
            <v>523000</v>
          </cell>
          <cell r="Q2106">
            <v>45187</v>
          </cell>
          <cell r="R2106" t="str">
            <v>Yes</v>
          </cell>
          <cell r="S2106" t="str">
            <v>C49</v>
          </cell>
          <cell r="T2106" t="str">
            <v>SOUTH</v>
          </cell>
          <cell r="U2106" t="str">
            <v>深圳</v>
          </cell>
          <cell r="V2106" t="str">
            <v>SZ 深圳</v>
          </cell>
          <cell r="W2106" t="str">
            <v>JL</v>
          </cell>
          <cell r="X2106" t="str">
            <v>RMB</v>
          </cell>
          <cell r="Y2106">
            <v>523000</v>
          </cell>
          <cell r="Z2106">
            <v>1.1299999999999999</v>
          </cell>
          <cell r="AA2106">
            <v>523000</v>
          </cell>
          <cell r="AB2106">
            <v>1.081</v>
          </cell>
          <cell r="AC2106">
            <v>500321.23893805314</v>
          </cell>
          <cell r="AD2106">
            <v>60038.548672566372</v>
          </cell>
          <cell r="AE2106">
            <v>0.12</v>
          </cell>
          <cell r="AF2106">
            <v>45128</v>
          </cell>
          <cell r="AG2106" t="str">
            <v>DDP ZH</v>
          </cell>
          <cell r="AK2106">
            <v>0.3</v>
          </cell>
          <cell r="AL2106">
            <v>156900</v>
          </cell>
          <cell r="AM2106">
            <v>45141</v>
          </cell>
          <cell r="AN2106" t="str">
            <v>Yes</v>
          </cell>
          <cell r="AO2106">
            <v>0.6</v>
          </cell>
          <cell r="AP2106">
            <v>313800</v>
          </cell>
          <cell r="AQ2106">
            <v>45177</v>
          </cell>
          <cell r="AR2106">
            <v>45177</v>
          </cell>
          <cell r="AS2106">
            <v>0.1</v>
          </cell>
          <cell r="AT2106">
            <v>52300</v>
          </cell>
          <cell r="AU2106">
            <v>45237</v>
          </cell>
          <cell r="AV2106">
            <v>45237</v>
          </cell>
          <cell r="AX2106" t="str">
            <v>Yes</v>
          </cell>
          <cell r="AZ2106" t="str">
            <v>Y</v>
          </cell>
        </row>
        <row r="2107">
          <cell r="A2107" t="str">
            <v>AUG 23</v>
          </cell>
          <cell r="B2107">
            <v>1957</v>
          </cell>
          <cell r="C2107" t="str">
            <v>C49SZX20230072MZ</v>
          </cell>
          <cell r="D2107" t="str">
            <v>河南融创</v>
          </cell>
          <cell r="E2107" t="str">
            <v>YSM20R-2</v>
          </cell>
          <cell r="F2107"/>
          <cell r="H2107"/>
          <cell r="I2107" t="str">
            <v>L-&gt;R</v>
          </cell>
          <cell r="J2107" t="str">
            <v>No</v>
          </cell>
          <cell r="K2107">
            <v>1</v>
          </cell>
          <cell r="L2107"/>
          <cell r="N2107"/>
          <cell r="O2107"/>
          <cell r="P2107"/>
          <cell r="Q2107"/>
          <cell r="R2107" t="str">
            <v>No</v>
          </cell>
          <cell r="S2107" t="str">
            <v>C49</v>
          </cell>
          <cell r="T2107" t="str">
            <v>SOUTH</v>
          </cell>
          <cell r="U2107" t="str">
            <v>河南</v>
          </cell>
          <cell r="V2107" t="str">
            <v>HN 河南</v>
          </cell>
          <cell r="W2107" t="str">
            <v>MZ</v>
          </cell>
          <cell r="X2107" t="str">
            <v>JPY</v>
          </cell>
          <cell r="Y2107">
            <v>15000000</v>
          </cell>
          <cell r="Z2107">
            <v>1</v>
          </cell>
          <cell r="AA2107">
            <v>15000000</v>
          </cell>
          <cell r="AB2107">
            <v>5.6099999999999997E-2</v>
          </cell>
          <cell r="AC2107">
            <v>841500</v>
          </cell>
          <cell r="AD2107">
            <v>100980</v>
          </cell>
          <cell r="AE2107">
            <v>0.12</v>
          </cell>
          <cell r="AF2107">
            <v>45139</v>
          </cell>
          <cell r="AG2107" t="str">
            <v>CIF HK</v>
          </cell>
          <cell r="AI2107"/>
          <cell r="AJ2107"/>
          <cell r="AK2107">
            <v>0.1</v>
          </cell>
          <cell r="AL2107">
            <v>1500000</v>
          </cell>
          <cell r="AM2107"/>
          <cell r="AN2107" t="str">
            <v>No</v>
          </cell>
          <cell r="AO2107">
            <v>0.9</v>
          </cell>
          <cell r="AP2107">
            <v>13500000</v>
          </cell>
          <cell r="AQ2107"/>
          <cell r="AR2107"/>
          <cell r="AS2107">
            <v>0</v>
          </cell>
          <cell r="AT2107">
            <v>0</v>
          </cell>
          <cell r="AV2107"/>
          <cell r="AX2107" t="str">
            <v>Cancel</v>
          </cell>
          <cell r="AY2107"/>
          <cell r="AZ2107"/>
          <cell r="BA2107" t="str">
            <v>Cancel</v>
          </cell>
          <cell r="BB2107" t="str">
            <v>2023-12-13 Ken邮件通知Fay</v>
          </cell>
        </row>
        <row r="2108">
          <cell r="A2108" t="str">
            <v>AUG 23</v>
          </cell>
          <cell r="B2108">
            <v>1958</v>
          </cell>
          <cell r="C2108" t="str">
            <v>C49SZX20230072MZ</v>
          </cell>
          <cell r="D2108" t="str">
            <v>河南融创</v>
          </cell>
          <cell r="E2108" t="str">
            <v>YSM20R-2</v>
          </cell>
          <cell r="F2108"/>
          <cell r="H2108"/>
          <cell r="I2108" t="str">
            <v>L-&gt;R</v>
          </cell>
          <cell r="J2108" t="str">
            <v>No</v>
          </cell>
          <cell r="K2108">
            <v>1</v>
          </cell>
          <cell r="L2108"/>
          <cell r="N2108"/>
          <cell r="O2108"/>
          <cell r="P2108"/>
          <cell r="Q2108"/>
          <cell r="R2108" t="str">
            <v>No</v>
          </cell>
          <cell r="S2108" t="str">
            <v>C49</v>
          </cell>
          <cell r="T2108" t="str">
            <v>SOUTH</v>
          </cell>
          <cell r="U2108" t="str">
            <v>河南</v>
          </cell>
          <cell r="V2108" t="str">
            <v>HN 河南</v>
          </cell>
          <cell r="W2108" t="str">
            <v>MZ</v>
          </cell>
          <cell r="X2108" t="str">
            <v>JPY</v>
          </cell>
          <cell r="Y2108">
            <v>15000000</v>
          </cell>
          <cell r="Z2108">
            <v>1</v>
          </cell>
          <cell r="AA2108">
            <v>15000000</v>
          </cell>
          <cell r="AB2108">
            <v>5.6099999999999997E-2</v>
          </cell>
          <cell r="AC2108">
            <v>841500</v>
          </cell>
          <cell r="AD2108">
            <v>100980</v>
          </cell>
          <cell r="AE2108">
            <v>0.12</v>
          </cell>
          <cell r="AF2108">
            <v>45139</v>
          </cell>
          <cell r="AG2108" t="str">
            <v>CIF HK</v>
          </cell>
          <cell r="AI2108"/>
          <cell r="AJ2108"/>
          <cell r="AK2108">
            <v>0.1</v>
          </cell>
          <cell r="AL2108">
            <v>1500000</v>
          </cell>
          <cell r="AM2108"/>
          <cell r="AN2108" t="str">
            <v>No</v>
          </cell>
          <cell r="AO2108">
            <v>0.9</v>
          </cell>
          <cell r="AP2108">
            <v>13500000</v>
          </cell>
          <cell r="AQ2108"/>
          <cell r="AR2108"/>
          <cell r="AS2108">
            <v>0</v>
          </cell>
          <cell r="AT2108">
            <v>0</v>
          </cell>
          <cell r="AV2108"/>
          <cell r="AX2108" t="str">
            <v>Cancel</v>
          </cell>
          <cell r="AY2108"/>
          <cell r="AZ2108"/>
          <cell r="BA2108" t="str">
            <v>Cancel</v>
          </cell>
          <cell r="BB2108" t="str">
            <v>2023-12-13 Ken邮件通知Fay</v>
          </cell>
        </row>
        <row r="2109">
          <cell r="A2109" t="str">
            <v>AUG 23</v>
          </cell>
          <cell r="B2109">
            <v>1959</v>
          </cell>
          <cell r="C2109" t="str">
            <v>C49SZX20230072MZ</v>
          </cell>
          <cell r="D2109" t="str">
            <v>河南融创</v>
          </cell>
          <cell r="E2109" t="str">
            <v>YSM20R-2</v>
          </cell>
          <cell r="F2109"/>
          <cell r="H2109"/>
          <cell r="I2109" t="str">
            <v>L-&gt;R</v>
          </cell>
          <cell r="J2109" t="str">
            <v>No</v>
          </cell>
          <cell r="K2109">
            <v>1</v>
          </cell>
          <cell r="L2109"/>
          <cell r="N2109"/>
          <cell r="O2109"/>
          <cell r="P2109"/>
          <cell r="Q2109"/>
          <cell r="R2109" t="str">
            <v>No</v>
          </cell>
          <cell r="S2109" t="str">
            <v>C49</v>
          </cell>
          <cell r="T2109" t="str">
            <v>SOUTH</v>
          </cell>
          <cell r="U2109" t="str">
            <v>河南</v>
          </cell>
          <cell r="V2109" t="str">
            <v>HN 河南</v>
          </cell>
          <cell r="W2109" t="str">
            <v>MZ</v>
          </cell>
          <cell r="X2109" t="str">
            <v>JPY</v>
          </cell>
          <cell r="Y2109">
            <v>15000000</v>
          </cell>
          <cell r="Z2109">
            <v>1</v>
          </cell>
          <cell r="AA2109">
            <v>15000000</v>
          </cell>
          <cell r="AB2109">
            <v>5.6099999999999997E-2</v>
          </cell>
          <cell r="AC2109">
            <v>841500</v>
          </cell>
          <cell r="AD2109">
            <v>100980</v>
          </cell>
          <cell r="AE2109">
            <v>0.12</v>
          </cell>
          <cell r="AF2109">
            <v>45139</v>
          </cell>
          <cell r="AG2109" t="str">
            <v>CIF HK</v>
          </cell>
          <cell r="AI2109"/>
          <cell r="AJ2109"/>
          <cell r="AK2109">
            <v>0.1</v>
          </cell>
          <cell r="AL2109">
            <v>1500000</v>
          </cell>
          <cell r="AM2109"/>
          <cell r="AN2109" t="str">
            <v>No</v>
          </cell>
          <cell r="AO2109">
            <v>0.9</v>
          </cell>
          <cell r="AP2109">
            <v>13500000</v>
          </cell>
          <cell r="AQ2109"/>
          <cell r="AR2109"/>
          <cell r="AS2109">
            <v>0</v>
          </cell>
          <cell r="AT2109">
            <v>0</v>
          </cell>
          <cell r="AV2109"/>
          <cell r="AX2109" t="str">
            <v>Cancel</v>
          </cell>
          <cell r="AY2109"/>
          <cell r="AZ2109"/>
          <cell r="BA2109" t="str">
            <v>Cancel</v>
          </cell>
          <cell r="BB2109" t="str">
            <v>2023-12-13 Ken邮件通知Fay</v>
          </cell>
        </row>
        <row r="2110">
          <cell r="A2110" t="str">
            <v>AUG 23</v>
          </cell>
          <cell r="B2110">
            <v>1960</v>
          </cell>
          <cell r="C2110" t="str">
            <v>C49SZX20230072MZ</v>
          </cell>
          <cell r="D2110" t="str">
            <v>河南融创</v>
          </cell>
          <cell r="E2110" t="str">
            <v>YSM20R-2</v>
          </cell>
          <cell r="F2110"/>
          <cell r="H2110"/>
          <cell r="I2110" t="str">
            <v>L-&gt;R</v>
          </cell>
          <cell r="J2110" t="str">
            <v>No</v>
          </cell>
          <cell r="K2110">
            <v>1</v>
          </cell>
          <cell r="L2110"/>
          <cell r="N2110"/>
          <cell r="O2110"/>
          <cell r="P2110"/>
          <cell r="Q2110"/>
          <cell r="R2110" t="str">
            <v>No</v>
          </cell>
          <cell r="S2110" t="str">
            <v>C49</v>
          </cell>
          <cell r="T2110" t="str">
            <v>SOUTH</v>
          </cell>
          <cell r="U2110" t="str">
            <v>河南</v>
          </cell>
          <cell r="V2110" t="str">
            <v>HN 河南</v>
          </cell>
          <cell r="W2110" t="str">
            <v>MZ</v>
          </cell>
          <cell r="X2110" t="str">
            <v>JPY</v>
          </cell>
          <cell r="Y2110">
            <v>15000000</v>
          </cell>
          <cell r="Z2110">
            <v>1</v>
          </cell>
          <cell r="AA2110">
            <v>15000000</v>
          </cell>
          <cell r="AB2110">
            <v>5.6099999999999997E-2</v>
          </cell>
          <cell r="AC2110">
            <v>841500</v>
          </cell>
          <cell r="AD2110">
            <v>100980</v>
          </cell>
          <cell r="AE2110">
            <v>0.12</v>
          </cell>
          <cell r="AF2110">
            <v>45139</v>
          </cell>
          <cell r="AG2110" t="str">
            <v>CIF HK</v>
          </cell>
          <cell r="AI2110"/>
          <cell r="AJ2110"/>
          <cell r="AK2110">
            <v>0.1</v>
          </cell>
          <cell r="AL2110">
            <v>1500000</v>
          </cell>
          <cell r="AM2110"/>
          <cell r="AN2110" t="str">
            <v>No</v>
          </cell>
          <cell r="AO2110">
            <v>0.9</v>
          </cell>
          <cell r="AP2110">
            <v>13500000</v>
          </cell>
          <cell r="AQ2110"/>
          <cell r="AR2110"/>
          <cell r="AS2110">
            <v>0</v>
          </cell>
          <cell r="AT2110">
            <v>0</v>
          </cell>
          <cell r="AV2110"/>
          <cell r="AX2110" t="str">
            <v>Cancel</v>
          </cell>
          <cell r="AY2110"/>
          <cell r="AZ2110"/>
          <cell r="BA2110" t="str">
            <v>Cancel</v>
          </cell>
          <cell r="BB2110" t="str">
            <v>2023-12-13 Ken邮件通知Fay</v>
          </cell>
        </row>
        <row r="2111">
          <cell r="A2111" t="str">
            <v>AUG 23</v>
          </cell>
          <cell r="B2111">
            <v>1961</v>
          </cell>
          <cell r="C2111" t="str">
            <v>C49SZX20230072MZ</v>
          </cell>
          <cell r="D2111" t="str">
            <v>河南融创</v>
          </cell>
          <cell r="E2111" t="str">
            <v>YSM20R-2</v>
          </cell>
          <cell r="F2111"/>
          <cell r="H2111"/>
          <cell r="I2111" t="str">
            <v>L-&gt;R</v>
          </cell>
          <cell r="J2111" t="str">
            <v>No</v>
          </cell>
          <cell r="K2111">
            <v>1</v>
          </cell>
          <cell r="L2111"/>
          <cell r="N2111"/>
          <cell r="O2111"/>
          <cell r="P2111"/>
          <cell r="Q2111"/>
          <cell r="R2111" t="str">
            <v>No</v>
          </cell>
          <cell r="S2111" t="str">
            <v>C49</v>
          </cell>
          <cell r="T2111" t="str">
            <v>SOUTH</v>
          </cell>
          <cell r="U2111" t="str">
            <v>河南</v>
          </cell>
          <cell r="V2111" t="str">
            <v>HN 河南</v>
          </cell>
          <cell r="W2111" t="str">
            <v>MZ</v>
          </cell>
          <cell r="X2111" t="str">
            <v>JPY</v>
          </cell>
          <cell r="Y2111">
            <v>15000000</v>
          </cell>
          <cell r="Z2111">
            <v>1</v>
          </cell>
          <cell r="AA2111">
            <v>15000000</v>
          </cell>
          <cell r="AB2111">
            <v>5.6099999999999997E-2</v>
          </cell>
          <cell r="AC2111">
            <v>841500</v>
          </cell>
          <cell r="AD2111">
            <v>100980</v>
          </cell>
          <cell r="AE2111">
            <v>0.12</v>
          </cell>
          <cell r="AF2111">
            <v>45139</v>
          </cell>
          <cell r="AG2111" t="str">
            <v>CIF HK</v>
          </cell>
          <cell r="AI2111"/>
          <cell r="AJ2111"/>
          <cell r="AK2111">
            <v>0.1</v>
          </cell>
          <cell r="AL2111">
            <v>1500000</v>
          </cell>
          <cell r="AM2111"/>
          <cell r="AN2111" t="str">
            <v>No</v>
          </cell>
          <cell r="AO2111">
            <v>0.9</v>
          </cell>
          <cell r="AP2111">
            <v>13500000</v>
          </cell>
          <cell r="AQ2111"/>
          <cell r="AR2111"/>
          <cell r="AS2111">
            <v>0</v>
          </cell>
          <cell r="AT2111">
            <v>0</v>
          </cell>
          <cell r="AV2111"/>
          <cell r="AX2111" t="str">
            <v>Cancel</v>
          </cell>
          <cell r="AY2111"/>
          <cell r="AZ2111"/>
          <cell r="BA2111" t="str">
            <v>Cancel</v>
          </cell>
          <cell r="BB2111" t="str">
            <v>2023-12-13 Ken邮件通知Fay</v>
          </cell>
        </row>
        <row r="2112">
          <cell r="A2112" t="str">
            <v>AUG 23</v>
          </cell>
          <cell r="B2112">
            <v>1962</v>
          </cell>
          <cell r="C2112" t="str">
            <v>C49SZX20230072MZ</v>
          </cell>
          <cell r="D2112" t="str">
            <v>河南融创</v>
          </cell>
          <cell r="E2112" t="str">
            <v>YSM20R-2</v>
          </cell>
          <cell r="F2112"/>
          <cell r="H2112"/>
          <cell r="I2112" t="str">
            <v>L-&gt;R</v>
          </cell>
          <cell r="J2112" t="str">
            <v>No</v>
          </cell>
          <cell r="K2112">
            <v>1</v>
          </cell>
          <cell r="L2112"/>
          <cell r="N2112"/>
          <cell r="O2112"/>
          <cell r="P2112"/>
          <cell r="Q2112"/>
          <cell r="R2112" t="str">
            <v>No</v>
          </cell>
          <cell r="S2112" t="str">
            <v>C49</v>
          </cell>
          <cell r="T2112" t="str">
            <v>SOUTH</v>
          </cell>
          <cell r="U2112" t="str">
            <v>河南</v>
          </cell>
          <cell r="V2112" t="str">
            <v>HN 河南</v>
          </cell>
          <cell r="W2112" t="str">
            <v>MZ</v>
          </cell>
          <cell r="X2112" t="str">
            <v>JPY</v>
          </cell>
          <cell r="Y2112">
            <v>15000000</v>
          </cell>
          <cell r="Z2112">
            <v>1</v>
          </cell>
          <cell r="AA2112">
            <v>15000000</v>
          </cell>
          <cell r="AB2112">
            <v>5.6099999999999997E-2</v>
          </cell>
          <cell r="AC2112">
            <v>841500</v>
          </cell>
          <cell r="AD2112">
            <v>100980</v>
          </cell>
          <cell r="AE2112">
            <v>0.12</v>
          </cell>
          <cell r="AF2112">
            <v>45139</v>
          </cell>
          <cell r="AG2112" t="str">
            <v>CIF HK</v>
          </cell>
          <cell r="AI2112"/>
          <cell r="AJ2112"/>
          <cell r="AK2112">
            <v>0.1</v>
          </cell>
          <cell r="AL2112">
            <v>1500000</v>
          </cell>
          <cell r="AM2112"/>
          <cell r="AN2112" t="str">
            <v>No</v>
          </cell>
          <cell r="AO2112">
            <v>0.9</v>
          </cell>
          <cell r="AP2112">
            <v>13500000</v>
          </cell>
          <cell r="AQ2112"/>
          <cell r="AR2112"/>
          <cell r="AS2112">
            <v>0</v>
          </cell>
          <cell r="AT2112">
            <v>0</v>
          </cell>
          <cell r="AV2112"/>
          <cell r="AX2112" t="str">
            <v>Cancel</v>
          </cell>
          <cell r="AY2112"/>
          <cell r="AZ2112"/>
          <cell r="BA2112" t="str">
            <v>Cancel</v>
          </cell>
          <cell r="BB2112" t="str">
            <v>2023-12-13 Ken邮件通知Fay</v>
          </cell>
        </row>
        <row r="2113">
          <cell r="A2113" t="str">
            <v>AUG 23</v>
          </cell>
          <cell r="B2113">
            <v>1963</v>
          </cell>
          <cell r="C2113" t="str">
            <v>C49SZX20230072MZ</v>
          </cell>
          <cell r="D2113" t="str">
            <v>河南融创</v>
          </cell>
          <cell r="E2113" t="str">
            <v>YSM10</v>
          </cell>
          <cell r="F2113"/>
          <cell r="H2113"/>
          <cell r="I2113" t="str">
            <v>L-&gt;R</v>
          </cell>
          <cell r="J2113" t="str">
            <v>MVC+ATS15</v>
          </cell>
          <cell r="K2113">
            <v>1</v>
          </cell>
          <cell r="L2113"/>
          <cell r="N2113"/>
          <cell r="O2113"/>
          <cell r="P2113"/>
          <cell r="Q2113"/>
          <cell r="R2113" t="str">
            <v>No</v>
          </cell>
          <cell r="S2113" t="str">
            <v>C49</v>
          </cell>
          <cell r="T2113" t="str">
            <v>SOUTH</v>
          </cell>
          <cell r="U2113" t="str">
            <v>河南</v>
          </cell>
          <cell r="V2113" t="str">
            <v>HN 河南</v>
          </cell>
          <cell r="W2113" t="str">
            <v>MZ</v>
          </cell>
          <cell r="X2113" t="str">
            <v>JPY</v>
          </cell>
          <cell r="Y2113">
            <v>11250000</v>
          </cell>
          <cell r="Z2113">
            <v>1</v>
          </cell>
          <cell r="AA2113">
            <v>11250000</v>
          </cell>
          <cell r="AB2113">
            <v>5.6099999999999997E-2</v>
          </cell>
          <cell r="AC2113">
            <v>631125</v>
          </cell>
          <cell r="AD2113">
            <v>75735</v>
          </cell>
          <cell r="AE2113">
            <v>0.12</v>
          </cell>
          <cell r="AF2113">
            <v>45139</v>
          </cell>
          <cell r="AG2113" t="str">
            <v>CIF HK</v>
          </cell>
          <cell r="AI2113"/>
          <cell r="AJ2113"/>
          <cell r="AK2113">
            <v>0.1</v>
          </cell>
          <cell r="AL2113">
            <v>1125000</v>
          </cell>
          <cell r="AM2113"/>
          <cell r="AN2113" t="str">
            <v>No</v>
          </cell>
          <cell r="AO2113">
            <v>0.9</v>
          </cell>
          <cell r="AP2113">
            <v>10125000</v>
          </cell>
          <cell r="AQ2113"/>
          <cell r="AR2113"/>
          <cell r="AS2113">
            <v>0</v>
          </cell>
          <cell r="AT2113">
            <v>0</v>
          </cell>
          <cell r="AV2113"/>
          <cell r="AX2113" t="str">
            <v>Cancel</v>
          </cell>
          <cell r="AY2113"/>
          <cell r="AZ2113"/>
          <cell r="BA2113" t="str">
            <v>Cancel</v>
          </cell>
          <cell r="BB2113" t="str">
            <v>2023-12-13 Ken邮件通知Fay</v>
          </cell>
        </row>
        <row r="2114">
          <cell r="A2114" t="str">
            <v>AUG 23</v>
          </cell>
          <cell r="B2114">
            <v>1964</v>
          </cell>
          <cell r="C2114" t="str">
            <v>C49SZX20230072MZ</v>
          </cell>
          <cell r="D2114" t="str">
            <v>河南融创</v>
          </cell>
          <cell r="E2114" t="str">
            <v>YSM10</v>
          </cell>
          <cell r="F2114"/>
          <cell r="H2114"/>
          <cell r="I2114" t="str">
            <v>L-&gt;R</v>
          </cell>
          <cell r="J2114" t="str">
            <v>MVC+ATS15</v>
          </cell>
          <cell r="K2114">
            <v>1</v>
          </cell>
          <cell r="L2114"/>
          <cell r="N2114"/>
          <cell r="O2114"/>
          <cell r="P2114"/>
          <cell r="Q2114"/>
          <cell r="R2114" t="str">
            <v>No</v>
          </cell>
          <cell r="S2114" t="str">
            <v>C49</v>
          </cell>
          <cell r="T2114" t="str">
            <v>SOUTH</v>
          </cell>
          <cell r="U2114" t="str">
            <v>河南</v>
          </cell>
          <cell r="V2114" t="str">
            <v>HN 河南</v>
          </cell>
          <cell r="W2114" t="str">
            <v>MZ</v>
          </cell>
          <cell r="X2114" t="str">
            <v>JPY</v>
          </cell>
          <cell r="Y2114">
            <v>11250000</v>
          </cell>
          <cell r="Z2114">
            <v>1</v>
          </cell>
          <cell r="AA2114">
            <v>11250000</v>
          </cell>
          <cell r="AB2114">
            <v>5.6099999999999997E-2</v>
          </cell>
          <cell r="AC2114">
            <v>631125</v>
          </cell>
          <cell r="AD2114">
            <v>75735</v>
          </cell>
          <cell r="AE2114">
            <v>0.12</v>
          </cell>
          <cell r="AF2114">
            <v>45139</v>
          </cell>
          <cell r="AG2114" t="str">
            <v>CIF HK</v>
          </cell>
          <cell r="AI2114"/>
          <cell r="AJ2114"/>
          <cell r="AK2114">
            <v>0.1</v>
          </cell>
          <cell r="AL2114">
            <v>1125000</v>
          </cell>
          <cell r="AM2114"/>
          <cell r="AN2114" t="str">
            <v>No</v>
          </cell>
          <cell r="AO2114">
            <v>0.9</v>
          </cell>
          <cell r="AP2114">
            <v>10125000</v>
          </cell>
          <cell r="AQ2114"/>
          <cell r="AR2114"/>
          <cell r="AS2114">
            <v>0</v>
          </cell>
          <cell r="AT2114">
            <v>0</v>
          </cell>
          <cell r="AV2114"/>
          <cell r="AX2114" t="str">
            <v>Cancel</v>
          </cell>
          <cell r="AY2114"/>
          <cell r="AZ2114"/>
          <cell r="BA2114" t="str">
            <v>Cancel</v>
          </cell>
          <cell r="BB2114" t="str">
            <v>2023-12-13 Ken邮件通知Fay</v>
          </cell>
        </row>
        <row r="2115">
          <cell r="A2115" t="str">
            <v>AUG 23</v>
          </cell>
          <cell r="B2115">
            <v>1965</v>
          </cell>
          <cell r="C2115" t="str">
            <v>C49SZX20230072MZ</v>
          </cell>
          <cell r="D2115" t="str">
            <v>河南融创</v>
          </cell>
          <cell r="E2115" t="str">
            <v>YSM10</v>
          </cell>
          <cell r="F2115"/>
          <cell r="H2115"/>
          <cell r="I2115" t="str">
            <v>L-&gt;R</v>
          </cell>
          <cell r="J2115" t="str">
            <v>MVC+ATS15</v>
          </cell>
          <cell r="K2115">
            <v>1</v>
          </cell>
          <cell r="L2115"/>
          <cell r="N2115"/>
          <cell r="O2115"/>
          <cell r="P2115"/>
          <cell r="Q2115"/>
          <cell r="R2115" t="str">
            <v>No</v>
          </cell>
          <cell r="S2115" t="str">
            <v>C49</v>
          </cell>
          <cell r="T2115" t="str">
            <v>SOUTH</v>
          </cell>
          <cell r="U2115" t="str">
            <v>河南</v>
          </cell>
          <cell r="V2115" t="str">
            <v>HN 河南</v>
          </cell>
          <cell r="W2115" t="str">
            <v>MZ</v>
          </cell>
          <cell r="X2115" t="str">
            <v>JPY</v>
          </cell>
          <cell r="Y2115">
            <v>11250000</v>
          </cell>
          <cell r="Z2115">
            <v>1</v>
          </cell>
          <cell r="AA2115">
            <v>11250000</v>
          </cell>
          <cell r="AB2115">
            <v>5.6099999999999997E-2</v>
          </cell>
          <cell r="AC2115">
            <v>631125</v>
          </cell>
          <cell r="AD2115">
            <v>75735</v>
          </cell>
          <cell r="AE2115">
            <v>0.12</v>
          </cell>
          <cell r="AF2115">
            <v>45139</v>
          </cell>
          <cell r="AG2115" t="str">
            <v>CIF HK</v>
          </cell>
          <cell r="AI2115"/>
          <cell r="AJ2115"/>
          <cell r="AK2115">
            <v>0.1</v>
          </cell>
          <cell r="AL2115">
            <v>1125000</v>
          </cell>
          <cell r="AM2115"/>
          <cell r="AN2115" t="str">
            <v>No</v>
          </cell>
          <cell r="AO2115">
            <v>0.9</v>
          </cell>
          <cell r="AP2115">
            <v>10125000</v>
          </cell>
          <cell r="AQ2115"/>
          <cell r="AR2115"/>
          <cell r="AS2115">
            <v>0</v>
          </cell>
          <cell r="AT2115">
            <v>0</v>
          </cell>
          <cell r="AV2115"/>
          <cell r="AX2115" t="str">
            <v>Cancel</v>
          </cell>
          <cell r="AY2115"/>
          <cell r="AZ2115"/>
          <cell r="BA2115" t="str">
            <v>Cancel</v>
          </cell>
          <cell r="BB2115" t="str">
            <v>2023-12-13 Ken邮件通知Fay</v>
          </cell>
        </row>
        <row r="2116">
          <cell r="A2116" t="str">
            <v>AUG 23</v>
          </cell>
          <cell r="B2116">
            <v>1966</v>
          </cell>
          <cell r="C2116" t="str">
            <v>C49SZX20230072MZ</v>
          </cell>
          <cell r="D2116" t="str">
            <v>河南融创</v>
          </cell>
          <cell r="E2116" t="str">
            <v>YSM10</v>
          </cell>
          <cell r="F2116"/>
          <cell r="H2116"/>
          <cell r="I2116" t="str">
            <v>L-&gt;R</v>
          </cell>
          <cell r="J2116" t="str">
            <v>MVC+ATS15</v>
          </cell>
          <cell r="K2116">
            <v>1</v>
          </cell>
          <cell r="L2116"/>
          <cell r="N2116"/>
          <cell r="O2116"/>
          <cell r="P2116"/>
          <cell r="Q2116"/>
          <cell r="R2116" t="str">
            <v>No</v>
          </cell>
          <cell r="S2116" t="str">
            <v>C49</v>
          </cell>
          <cell r="T2116" t="str">
            <v>SOUTH</v>
          </cell>
          <cell r="U2116" t="str">
            <v>河南</v>
          </cell>
          <cell r="V2116" t="str">
            <v>HN 河南</v>
          </cell>
          <cell r="W2116" t="str">
            <v>MZ</v>
          </cell>
          <cell r="X2116" t="str">
            <v>JPY</v>
          </cell>
          <cell r="Y2116">
            <v>11250000</v>
          </cell>
          <cell r="Z2116">
            <v>1</v>
          </cell>
          <cell r="AA2116">
            <v>11250000</v>
          </cell>
          <cell r="AB2116">
            <v>5.6099999999999997E-2</v>
          </cell>
          <cell r="AC2116">
            <v>631125</v>
          </cell>
          <cell r="AD2116">
            <v>75735</v>
          </cell>
          <cell r="AE2116">
            <v>0.12</v>
          </cell>
          <cell r="AF2116">
            <v>45139</v>
          </cell>
          <cell r="AG2116" t="str">
            <v>CIF HK</v>
          </cell>
          <cell r="AI2116"/>
          <cell r="AJ2116"/>
          <cell r="AK2116">
            <v>0.1</v>
          </cell>
          <cell r="AL2116">
            <v>1125000</v>
          </cell>
          <cell r="AM2116"/>
          <cell r="AN2116" t="str">
            <v>No</v>
          </cell>
          <cell r="AO2116">
            <v>0.9</v>
          </cell>
          <cell r="AP2116">
            <v>10125000</v>
          </cell>
          <cell r="AQ2116"/>
          <cell r="AR2116"/>
          <cell r="AS2116">
            <v>0</v>
          </cell>
          <cell r="AT2116">
            <v>0</v>
          </cell>
          <cell r="AV2116"/>
          <cell r="AX2116" t="str">
            <v>Cancel</v>
          </cell>
          <cell r="AY2116"/>
          <cell r="AZ2116"/>
          <cell r="BA2116" t="str">
            <v>Cancel</v>
          </cell>
          <cell r="BB2116" t="str">
            <v>2023-12-13 Ken邮件通知Fay</v>
          </cell>
        </row>
        <row r="2117">
          <cell r="A2117" t="str">
            <v>AUG 23</v>
          </cell>
          <cell r="B2117">
            <v>1967</v>
          </cell>
          <cell r="C2117" t="str">
            <v>C49SZX20230096JL/4600003030</v>
          </cell>
          <cell r="D2117" t="str">
            <v>高伟</v>
          </cell>
          <cell r="E2117" t="str">
            <v>YSM10</v>
          </cell>
          <cell r="I2117" t="str">
            <v>L-&gt;R</v>
          </cell>
          <cell r="J2117" t="str">
            <v xml:space="preserve">MVC(with 5 heads) </v>
          </cell>
          <cell r="K2117">
            <v>1</v>
          </cell>
          <cell r="N2117">
            <v>45265</v>
          </cell>
          <cell r="O2117">
            <v>11116862</v>
          </cell>
          <cell r="P2117">
            <v>60000</v>
          </cell>
          <cell r="Q2117">
            <v>45273</v>
          </cell>
          <cell r="R2117" t="str">
            <v>No</v>
          </cell>
          <cell r="S2117" t="str">
            <v>C49</v>
          </cell>
          <cell r="T2117" t="str">
            <v>SOUTH</v>
          </cell>
          <cell r="U2117" t="str">
            <v>深圳</v>
          </cell>
          <cell r="V2117" t="str">
            <v>SZ 深圳</v>
          </cell>
          <cell r="W2117" t="str">
            <v>JL</v>
          </cell>
          <cell r="X2117" t="str">
            <v>USD</v>
          </cell>
          <cell r="Y2117">
            <v>60000</v>
          </cell>
          <cell r="Z2117">
            <v>1</v>
          </cell>
          <cell r="AA2117">
            <v>60000</v>
          </cell>
          <cell r="AB2117">
            <v>7.8</v>
          </cell>
          <cell r="AC2117">
            <v>468000</v>
          </cell>
          <cell r="AD2117">
            <v>56160</v>
          </cell>
          <cell r="AE2117">
            <v>0.12</v>
          </cell>
          <cell r="AF2117">
            <v>45159</v>
          </cell>
          <cell r="AG2117" t="str">
            <v>CIF HK</v>
          </cell>
          <cell r="AK2117">
            <v>0.3</v>
          </cell>
          <cell r="AL2117">
            <v>18000</v>
          </cell>
          <cell r="AM2117">
            <v>45177</v>
          </cell>
          <cell r="AN2117" t="str">
            <v>Yes</v>
          </cell>
          <cell r="AO2117">
            <v>0.6</v>
          </cell>
          <cell r="AP2117">
            <v>36000</v>
          </cell>
          <cell r="AQ2117">
            <v>45261</v>
          </cell>
          <cell r="AR2117">
            <v>45261</v>
          </cell>
          <cell r="AS2117">
            <v>0.1</v>
          </cell>
          <cell r="AT2117">
            <v>6000</v>
          </cell>
        </row>
        <row r="2118">
          <cell r="A2118" t="str">
            <v>AUG 23</v>
          </cell>
          <cell r="B2118">
            <v>1968</v>
          </cell>
          <cell r="C2118" t="str">
            <v>C49SZX20230096JL/4600003030</v>
          </cell>
          <cell r="D2118" t="str">
            <v>高伟</v>
          </cell>
          <cell r="E2118" t="str">
            <v>YSM10</v>
          </cell>
          <cell r="I2118" t="str">
            <v>L-&gt;R</v>
          </cell>
          <cell r="J2118" t="str">
            <v xml:space="preserve">MVC(with 5 heads) </v>
          </cell>
          <cell r="K2118">
            <v>1</v>
          </cell>
          <cell r="N2118">
            <v>45265</v>
          </cell>
          <cell r="O2118">
            <v>11116862</v>
          </cell>
          <cell r="P2118">
            <v>60000</v>
          </cell>
          <cell r="Q2118">
            <v>45273</v>
          </cell>
          <cell r="R2118" t="str">
            <v>No</v>
          </cell>
          <cell r="S2118" t="str">
            <v>C49</v>
          </cell>
          <cell r="T2118" t="str">
            <v>SOUTH</v>
          </cell>
          <cell r="U2118" t="str">
            <v>深圳</v>
          </cell>
          <cell r="V2118" t="str">
            <v>SZ 深圳</v>
          </cell>
          <cell r="W2118" t="str">
            <v>JL</v>
          </cell>
          <cell r="X2118" t="str">
            <v>USD</v>
          </cell>
          <cell r="Y2118">
            <v>60000</v>
          </cell>
          <cell r="Z2118">
            <v>1</v>
          </cell>
          <cell r="AA2118">
            <v>60000</v>
          </cell>
          <cell r="AB2118">
            <v>7.8</v>
          </cell>
          <cell r="AC2118">
            <v>468000</v>
          </cell>
          <cell r="AD2118">
            <v>56160</v>
          </cell>
          <cell r="AE2118">
            <v>0.12</v>
          </cell>
          <cell r="AF2118">
            <v>45159</v>
          </cell>
          <cell r="AG2118" t="str">
            <v>CIF HK</v>
          </cell>
          <cell r="AK2118">
            <v>0.3</v>
          </cell>
          <cell r="AL2118">
            <v>18000</v>
          </cell>
          <cell r="AM2118">
            <v>45177</v>
          </cell>
          <cell r="AN2118" t="str">
            <v>Yes</v>
          </cell>
          <cell r="AO2118">
            <v>0.6</v>
          </cell>
          <cell r="AP2118">
            <v>36000</v>
          </cell>
          <cell r="AQ2118">
            <v>45261</v>
          </cell>
          <cell r="AR2118">
            <v>45261</v>
          </cell>
          <cell r="AS2118">
            <v>0.1</v>
          </cell>
          <cell r="AT2118">
            <v>6000</v>
          </cell>
        </row>
        <row r="2119">
          <cell r="A2119" t="str">
            <v>AUG 23</v>
          </cell>
          <cell r="B2119">
            <v>1969</v>
          </cell>
          <cell r="C2119" t="str">
            <v>SNFPC-CG-2023-006</v>
          </cell>
          <cell r="D2119" t="str">
            <v xml:space="preserve">康佳 </v>
          </cell>
          <cell r="E2119" t="str">
            <v>S20</v>
          </cell>
          <cell r="I2119" t="str">
            <v>L-&gt;R</v>
          </cell>
          <cell r="J2119" t="str">
            <v>No</v>
          </cell>
          <cell r="K2119">
            <v>1</v>
          </cell>
          <cell r="R2119" t="str">
            <v>No</v>
          </cell>
          <cell r="S2119" t="str">
            <v>C49</v>
          </cell>
          <cell r="T2119" t="str">
            <v>WEST</v>
          </cell>
          <cell r="U2119" t="str">
            <v>遂宁</v>
          </cell>
          <cell r="V2119" t="str">
            <v>SN遂宁</v>
          </cell>
          <cell r="W2119" t="str">
            <v>JL</v>
          </cell>
          <cell r="X2119" t="str">
            <v>RMB</v>
          </cell>
          <cell r="Y2119">
            <v>740000</v>
          </cell>
          <cell r="Z2119">
            <v>1.1299999999999999</v>
          </cell>
          <cell r="AA2119">
            <v>740000</v>
          </cell>
          <cell r="AB2119">
            <v>1.0920000000000001</v>
          </cell>
          <cell r="AC2119">
            <v>715115.0442477878</v>
          </cell>
          <cell r="AD2119">
            <v>85813.805309734526</v>
          </cell>
          <cell r="AE2119">
            <v>0.12</v>
          </cell>
          <cell r="AF2119">
            <v>45142</v>
          </cell>
          <cell r="AG2119" t="str">
            <v>DDP SN</v>
          </cell>
          <cell r="AK2119">
            <v>0.3</v>
          </cell>
          <cell r="AL2119">
            <v>222000</v>
          </cell>
          <cell r="AM2119">
            <v>45190</v>
          </cell>
          <cell r="AN2119" t="str">
            <v>Yes</v>
          </cell>
          <cell r="AO2119">
            <v>0.6</v>
          </cell>
          <cell r="AP2119">
            <v>444000</v>
          </cell>
          <cell r="AS2119">
            <v>0.1</v>
          </cell>
          <cell r="AT2119">
            <v>74000</v>
          </cell>
        </row>
        <row r="2120">
          <cell r="A2120" t="str">
            <v>AUG 23</v>
          </cell>
          <cell r="B2120">
            <v>1970</v>
          </cell>
          <cell r="C2120" t="str">
            <v>C49SZX20230098SX</v>
          </cell>
          <cell r="D2120" t="str">
            <v>锐诚</v>
          </cell>
          <cell r="E2120" t="str">
            <v>YSM10</v>
          </cell>
          <cell r="I2120" t="str">
            <v>L-&gt;R</v>
          </cell>
          <cell r="J2120" t="str">
            <v>MVC+ATS15</v>
          </cell>
          <cell r="K2120">
            <v>1</v>
          </cell>
          <cell r="N2120">
            <v>45229</v>
          </cell>
          <cell r="O2120">
            <v>11100658</v>
          </cell>
          <cell r="P2120">
            <v>460000</v>
          </cell>
          <cell r="Q2120">
            <v>45229</v>
          </cell>
          <cell r="R2120" t="str">
            <v>No</v>
          </cell>
          <cell r="S2120" t="str">
            <v>C49</v>
          </cell>
          <cell r="T2120" t="str">
            <v>SOUTH</v>
          </cell>
          <cell r="U2120" t="str">
            <v>深圳</v>
          </cell>
          <cell r="V2120" t="str">
            <v>HZ 惠州</v>
          </cell>
          <cell r="W2120" t="str">
            <v>SX</v>
          </cell>
          <cell r="X2120" t="str">
            <v>RMB</v>
          </cell>
          <cell r="Y2120">
            <v>460000</v>
          </cell>
          <cell r="Z2120">
            <v>1.1299999999999999</v>
          </cell>
          <cell r="AA2120">
            <v>460000</v>
          </cell>
          <cell r="AB2120">
            <v>1.0920000000000001</v>
          </cell>
          <cell r="AC2120">
            <v>444530.97345132753</v>
          </cell>
          <cell r="AD2120">
            <v>53343.716814159299</v>
          </cell>
          <cell r="AE2120">
            <v>0.12</v>
          </cell>
          <cell r="AF2120">
            <v>45169</v>
          </cell>
          <cell r="AG2120" t="str">
            <v>DDP HZ</v>
          </cell>
          <cell r="AK2120">
            <v>0.1</v>
          </cell>
          <cell r="AL2120">
            <v>46000</v>
          </cell>
          <cell r="AM2120">
            <v>45169</v>
          </cell>
          <cell r="AN2120" t="str">
            <v>Yes</v>
          </cell>
          <cell r="AO2120">
            <v>0.9</v>
          </cell>
          <cell r="AP2120">
            <v>414000</v>
          </cell>
          <cell r="AQ2120">
            <v>45224</v>
          </cell>
          <cell r="AR2120">
            <v>45224</v>
          </cell>
          <cell r="AS2120">
            <v>0</v>
          </cell>
          <cell r="AT2120">
            <v>0</v>
          </cell>
          <cell r="AX2120" t="str">
            <v>Yes</v>
          </cell>
          <cell r="AZ2120" t="str">
            <v>Y</v>
          </cell>
          <cell r="BA2120" t="str">
            <v>Yes</v>
          </cell>
        </row>
        <row r="2121">
          <cell r="A2121" t="str">
            <v>SEP 23</v>
          </cell>
          <cell r="B2121">
            <v>1971</v>
          </cell>
          <cell r="C2121" t="str">
            <v>C49SZX20230099EC</v>
          </cell>
          <cell r="D2121" t="str">
            <v>和兴美成</v>
          </cell>
          <cell r="E2121" t="str">
            <v>YSM20R-2</v>
          </cell>
          <cell r="I2121" t="str">
            <v>L-&gt;R</v>
          </cell>
          <cell r="J2121" t="str">
            <v>No</v>
          </cell>
          <cell r="K2121">
            <v>1</v>
          </cell>
          <cell r="N2121">
            <v>45207</v>
          </cell>
          <cell r="O2121">
            <v>11100656</v>
          </cell>
          <cell r="P2121">
            <v>730000</v>
          </cell>
          <cell r="Q2121">
            <v>45226</v>
          </cell>
          <cell r="R2121" t="str">
            <v>No</v>
          </cell>
          <cell r="S2121" t="str">
            <v>C49</v>
          </cell>
          <cell r="T2121" t="str">
            <v>SOUTH</v>
          </cell>
          <cell r="U2121" t="str">
            <v>深圳</v>
          </cell>
          <cell r="V2121" t="str">
            <v>HZ 惠州</v>
          </cell>
          <cell r="W2121" t="str">
            <v>EC</v>
          </cell>
          <cell r="X2121" t="str">
            <v>RMB</v>
          </cell>
          <cell r="Y2121">
            <v>730000</v>
          </cell>
          <cell r="Z2121">
            <v>1.1299999999999999</v>
          </cell>
          <cell r="AA2121">
            <v>730000</v>
          </cell>
          <cell r="AB2121">
            <v>1.077</v>
          </cell>
          <cell r="AC2121">
            <v>695761.06194690266</v>
          </cell>
          <cell r="AD2121">
            <v>83491.327433628321</v>
          </cell>
          <cell r="AE2121">
            <v>0.12</v>
          </cell>
          <cell r="AF2121">
            <v>45173</v>
          </cell>
          <cell r="AG2121" t="str">
            <v>DDP HZ</v>
          </cell>
          <cell r="AK2121">
            <v>0.1</v>
          </cell>
          <cell r="AL2121">
            <v>73000</v>
          </cell>
          <cell r="AM2121">
            <v>45192</v>
          </cell>
          <cell r="AN2121" t="str">
            <v>Yes</v>
          </cell>
          <cell r="AO2121">
            <v>0.9</v>
          </cell>
          <cell r="AP2121">
            <v>657000</v>
          </cell>
          <cell r="AQ2121">
            <v>45196</v>
          </cell>
          <cell r="AR2121">
            <v>45196</v>
          </cell>
          <cell r="AS2121">
            <v>0</v>
          </cell>
          <cell r="AT2121">
            <v>0</v>
          </cell>
          <cell r="AX2121" t="str">
            <v>Yes</v>
          </cell>
          <cell r="AZ2121" t="str">
            <v>Y</v>
          </cell>
          <cell r="BA2121" t="str">
            <v>Yes</v>
          </cell>
        </row>
        <row r="2122">
          <cell r="A2122" t="str">
            <v>SEP 23</v>
          </cell>
          <cell r="B2122">
            <v>1972</v>
          </cell>
          <cell r="C2122" t="str">
            <v>PO#101295-KDY-LEL</v>
          </cell>
          <cell r="D2122" t="str">
            <v>力丰</v>
          </cell>
          <cell r="E2122" t="str">
            <v>SolderStar R-0625L</v>
          </cell>
          <cell r="I2122" t="str">
            <v>No</v>
          </cell>
          <cell r="J2122" t="str">
            <v>No</v>
          </cell>
          <cell r="K2122">
            <v>1</v>
          </cell>
          <cell r="N2122">
            <v>45183</v>
          </cell>
          <cell r="O2122">
            <v>11100646</v>
          </cell>
          <cell r="P2122">
            <v>30222</v>
          </cell>
          <cell r="Q2122">
            <v>45187</v>
          </cell>
          <cell r="R2122" t="str">
            <v>No</v>
          </cell>
          <cell r="S2122" t="str">
            <v>C28</v>
          </cell>
          <cell r="T2122" t="str">
            <v>SOUTH</v>
          </cell>
          <cell r="U2122" t="str">
            <v>深圳</v>
          </cell>
          <cell r="V2122" t="str">
            <v>SZ 深圳</v>
          </cell>
          <cell r="W2122" t="str">
            <v>Jason Liu</v>
          </cell>
          <cell r="X2122" t="str">
            <v>RMB</v>
          </cell>
          <cell r="Y2122">
            <v>30222</v>
          </cell>
          <cell r="Z2122">
            <v>1.1299999999999999</v>
          </cell>
          <cell r="AA2122">
            <v>30222</v>
          </cell>
          <cell r="AB2122">
            <v>1.077</v>
          </cell>
          <cell r="AC2122">
            <v>28804.507964601773</v>
          </cell>
          <cell r="AD2122">
            <v>3456.5409557522125</v>
          </cell>
          <cell r="AE2122">
            <v>0.12</v>
          </cell>
          <cell r="AF2122">
            <v>45173</v>
          </cell>
          <cell r="AG2122" t="str">
            <v>DDP SZ</v>
          </cell>
          <cell r="AK2122">
            <v>1</v>
          </cell>
          <cell r="AL2122">
            <v>30222</v>
          </cell>
          <cell r="AM2122">
            <v>45180</v>
          </cell>
          <cell r="AN2122" t="str">
            <v>Yes</v>
          </cell>
          <cell r="AO2122">
            <v>0</v>
          </cell>
          <cell r="AP2122">
            <v>0</v>
          </cell>
          <cell r="AS2122">
            <v>0</v>
          </cell>
          <cell r="AT2122">
            <v>0</v>
          </cell>
          <cell r="AX2122" t="str">
            <v>Yes</v>
          </cell>
          <cell r="AZ2122" t="str">
            <v>Y</v>
          </cell>
          <cell r="BA2122" t="str">
            <v>Yes</v>
          </cell>
        </row>
        <row r="2123">
          <cell r="A2123" t="str">
            <v>SEP 23</v>
          </cell>
          <cell r="B2123">
            <v>1973</v>
          </cell>
          <cell r="C2123" t="str">
            <v>C49SZX202300095SX</v>
          </cell>
          <cell r="D2123" t="str">
            <v>利速达</v>
          </cell>
          <cell r="E2123" t="str">
            <v>YSM20R-2</v>
          </cell>
          <cell r="I2123" t="str">
            <v>L-&gt;R</v>
          </cell>
          <cell r="J2123" t="str">
            <v>No</v>
          </cell>
          <cell r="K2123">
            <v>1</v>
          </cell>
          <cell r="N2123">
            <v>45184</v>
          </cell>
          <cell r="O2123">
            <v>11100648</v>
          </cell>
          <cell r="P2123">
            <v>670000</v>
          </cell>
          <cell r="Q2123">
            <v>45188</v>
          </cell>
          <cell r="R2123" t="str">
            <v>No</v>
          </cell>
          <cell r="S2123" t="str">
            <v>C49</v>
          </cell>
          <cell r="T2123" t="str">
            <v>SOUTH</v>
          </cell>
          <cell r="U2123" t="str">
            <v>深圳</v>
          </cell>
          <cell r="V2123" t="str">
            <v>SZ 深圳</v>
          </cell>
          <cell r="W2123" t="str">
            <v>SX</v>
          </cell>
          <cell r="X2123" t="str">
            <v>RMB</v>
          </cell>
          <cell r="Y2123">
            <v>670000</v>
          </cell>
          <cell r="Z2123">
            <v>1.1299999999999999</v>
          </cell>
          <cell r="AA2123">
            <v>670000</v>
          </cell>
          <cell r="AB2123">
            <v>1.077</v>
          </cell>
          <cell r="AC2123">
            <v>638575.22123893816</v>
          </cell>
          <cell r="AD2123">
            <v>76629.026548672569</v>
          </cell>
          <cell r="AE2123">
            <v>0.12</v>
          </cell>
          <cell r="AF2123">
            <v>45161</v>
          </cell>
          <cell r="AG2123" t="str">
            <v>DDP SZ</v>
          </cell>
          <cell r="AK2123">
            <v>0.1</v>
          </cell>
          <cell r="AL2123">
            <v>67000</v>
          </cell>
          <cell r="AM2123">
            <v>45180</v>
          </cell>
          <cell r="AN2123" t="str">
            <v>Yes</v>
          </cell>
          <cell r="AO2123">
            <v>0.9</v>
          </cell>
          <cell r="AP2123">
            <v>603000</v>
          </cell>
          <cell r="AQ2123">
            <v>45183</v>
          </cell>
          <cell r="AR2123">
            <v>45183</v>
          </cell>
          <cell r="AS2123">
            <v>0</v>
          </cell>
          <cell r="AT2123">
            <v>0</v>
          </cell>
          <cell r="AX2123" t="str">
            <v>Yes</v>
          </cell>
          <cell r="AZ2123" t="str">
            <v>Y</v>
          </cell>
          <cell r="BA2123" t="str">
            <v>Yes</v>
          </cell>
        </row>
        <row r="2124">
          <cell r="A2124" t="str">
            <v>SEP 23</v>
          </cell>
          <cell r="B2124">
            <v>1974</v>
          </cell>
          <cell r="C2124" t="str">
            <v>C49SZX20230100JL</v>
          </cell>
          <cell r="D2124" t="str">
            <v>海龙智通</v>
          </cell>
          <cell r="E2124" t="str">
            <v>YSM20R-2</v>
          </cell>
          <cell r="I2124" t="str">
            <v>L-&gt;R</v>
          </cell>
          <cell r="J2124" t="str">
            <v>No</v>
          </cell>
          <cell r="K2124">
            <v>1</v>
          </cell>
          <cell r="N2124">
            <v>45188</v>
          </cell>
          <cell r="O2124">
            <v>11116846</v>
          </cell>
          <cell r="P2124">
            <v>11860000</v>
          </cell>
          <cell r="Q2124">
            <v>45191</v>
          </cell>
          <cell r="R2124" t="str">
            <v>No</v>
          </cell>
          <cell r="S2124" t="str">
            <v>C49</v>
          </cell>
          <cell r="T2124" t="str">
            <v>SOUTH</v>
          </cell>
          <cell r="U2124" t="str">
            <v>东莞</v>
          </cell>
          <cell r="V2124" t="str">
            <v>DG 东莞</v>
          </cell>
          <cell r="W2124" t="str">
            <v>JL</v>
          </cell>
          <cell r="X2124" t="str">
            <v>JPY</v>
          </cell>
          <cell r="Y2124">
            <v>11860000</v>
          </cell>
          <cell r="Z2124">
            <v>1</v>
          </cell>
          <cell r="AA2124">
            <v>11860000</v>
          </cell>
          <cell r="AB2124">
            <v>5.4899999999999997E-2</v>
          </cell>
          <cell r="AC2124">
            <v>651114</v>
          </cell>
          <cell r="AD2124">
            <v>78133.679999999993</v>
          </cell>
          <cell r="AE2124">
            <v>0.12</v>
          </cell>
          <cell r="AF2124">
            <v>45182</v>
          </cell>
          <cell r="AG2124" t="str">
            <v>DAP DG</v>
          </cell>
          <cell r="AK2124">
            <v>1</v>
          </cell>
          <cell r="AL2124">
            <v>11860000</v>
          </cell>
          <cell r="AM2124">
            <v>45184</v>
          </cell>
          <cell r="AN2124" t="str">
            <v>Yes</v>
          </cell>
          <cell r="AO2124">
            <v>0</v>
          </cell>
          <cell r="AP2124">
            <v>0</v>
          </cell>
          <cell r="AS2124">
            <v>0</v>
          </cell>
          <cell r="AT2124">
            <v>0</v>
          </cell>
          <cell r="AX2124" t="str">
            <v>Yes</v>
          </cell>
          <cell r="AZ2124" t="str">
            <v>Y</v>
          </cell>
          <cell r="BA2124" t="str">
            <v>Yes</v>
          </cell>
        </row>
        <row r="2125">
          <cell r="A2125" t="str">
            <v>SEP 23</v>
          </cell>
          <cell r="B2125">
            <v>1975</v>
          </cell>
          <cell r="C2125" t="str">
            <v xml:space="preserve">FP3098563 </v>
          </cell>
          <cell r="D2125" t="str">
            <v>闻诺</v>
          </cell>
          <cell r="E2125" t="str">
            <v>SolderStar R-1225-SLX</v>
          </cell>
          <cell r="I2125" t="str">
            <v>No</v>
          </cell>
          <cell r="J2125" t="str">
            <v>No</v>
          </cell>
          <cell r="K2125">
            <v>1</v>
          </cell>
          <cell r="N2125">
            <v>45210</v>
          </cell>
          <cell r="O2125">
            <v>11100654</v>
          </cell>
          <cell r="P2125">
            <v>59605</v>
          </cell>
          <cell r="Q2125">
            <v>45224</v>
          </cell>
          <cell r="R2125" t="str">
            <v>Yes</v>
          </cell>
          <cell r="S2125" t="str">
            <v>C28</v>
          </cell>
          <cell r="T2125" t="str">
            <v>EAST</v>
          </cell>
          <cell r="U2125" t="str">
            <v>深圳</v>
          </cell>
          <cell r="V2125" t="str">
            <v>SHA 上海</v>
          </cell>
          <cell r="W2125" t="str">
            <v>Jason Liu</v>
          </cell>
          <cell r="X2125" t="str">
            <v>RMB</v>
          </cell>
          <cell r="Y2125">
            <v>59605</v>
          </cell>
          <cell r="Z2125">
            <v>1.1299999999999999</v>
          </cell>
          <cell r="AA2125">
            <v>59605</v>
          </cell>
          <cell r="AB2125">
            <v>1.077</v>
          </cell>
          <cell r="AC2125">
            <v>56809.367256637175</v>
          </cell>
          <cell r="AD2125">
            <v>6817.1240707964607</v>
          </cell>
          <cell r="AE2125">
            <v>0.12</v>
          </cell>
          <cell r="AF2125">
            <v>45183</v>
          </cell>
          <cell r="AG2125" t="str">
            <v>DDP SH</v>
          </cell>
          <cell r="AK2125">
            <v>0.3</v>
          </cell>
          <cell r="AL2125">
            <v>17881.5</v>
          </cell>
          <cell r="AM2125">
            <v>45184</v>
          </cell>
          <cell r="AN2125" t="str">
            <v>Yes</v>
          </cell>
          <cell r="AO2125">
            <v>0.7</v>
          </cell>
          <cell r="AP2125">
            <v>41723.5</v>
          </cell>
          <cell r="AQ2125">
            <v>45210</v>
          </cell>
          <cell r="AR2125">
            <v>45210</v>
          </cell>
          <cell r="AS2125">
            <v>0</v>
          </cell>
          <cell r="AT2125">
            <v>0</v>
          </cell>
          <cell r="AX2125" t="str">
            <v>Yes</v>
          </cell>
          <cell r="AZ2125" t="str">
            <v>Y</v>
          </cell>
          <cell r="BA2125" t="str">
            <v>Yes</v>
          </cell>
        </row>
        <row r="2126">
          <cell r="A2126" t="str">
            <v>SEP 23</v>
          </cell>
          <cell r="B2126">
            <v>1976</v>
          </cell>
          <cell r="C2126" t="str">
            <v>C49SZX20230102SX</v>
          </cell>
          <cell r="D2126" t="str">
            <v>太美亚</v>
          </cell>
          <cell r="E2126" t="str">
            <v>YSM20R-2</v>
          </cell>
          <cell r="I2126" t="str">
            <v>L-&gt;R</v>
          </cell>
          <cell r="J2126" t="str">
            <v>No</v>
          </cell>
          <cell r="K2126">
            <v>1</v>
          </cell>
          <cell r="N2126">
            <v>45191</v>
          </cell>
          <cell r="O2126">
            <v>11116845</v>
          </cell>
          <cell r="P2126">
            <v>20000000</v>
          </cell>
          <cell r="Q2126">
            <v>45191</v>
          </cell>
          <cell r="R2126" t="str">
            <v>No</v>
          </cell>
          <cell r="S2126" t="str">
            <v>C49</v>
          </cell>
          <cell r="T2126" t="str">
            <v>SOUTH</v>
          </cell>
          <cell r="U2126" t="str">
            <v>盐城</v>
          </cell>
          <cell r="V2126" t="str">
            <v>盐城</v>
          </cell>
          <cell r="W2126" t="str">
            <v>SX</v>
          </cell>
          <cell r="X2126" t="str">
            <v>JPY</v>
          </cell>
          <cell r="Y2126">
            <v>20000000</v>
          </cell>
          <cell r="Z2126">
            <v>1</v>
          </cell>
          <cell r="AA2126">
            <v>20000000</v>
          </cell>
          <cell r="AB2126">
            <v>5.4899999999999997E-2</v>
          </cell>
          <cell r="AC2126">
            <v>1098000</v>
          </cell>
          <cell r="AD2126">
            <v>131760</v>
          </cell>
          <cell r="AE2126">
            <v>0.12</v>
          </cell>
          <cell r="AF2126">
            <v>45184</v>
          </cell>
          <cell r="AG2126" t="str">
            <v>DAP YC</v>
          </cell>
          <cell r="AK2126">
            <v>1</v>
          </cell>
          <cell r="AL2126">
            <v>20000000</v>
          </cell>
          <cell r="AM2126">
            <v>45188</v>
          </cell>
          <cell r="AN2126" t="str">
            <v>Yes</v>
          </cell>
          <cell r="AO2126">
            <v>0</v>
          </cell>
          <cell r="AP2126">
            <v>0</v>
          </cell>
          <cell r="AS2126">
            <v>0</v>
          </cell>
          <cell r="AT2126">
            <v>0</v>
          </cell>
          <cell r="AX2126" t="str">
            <v>Yes</v>
          </cell>
          <cell r="AZ2126" t="str">
            <v>Y</v>
          </cell>
          <cell r="BA2126" t="str">
            <v>Yes</v>
          </cell>
        </row>
        <row r="2127">
          <cell r="A2127" t="str">
            <v>SEP 23</v>
          </cell>
          <cell r="B2127">
            <v>1977</v>
          </cell>
          <cell r="C2127" t="str">
            <v>C49SZX20230102SX</v>
          </cell>
          <cell r="D2127" t="str">
            <v>太美亚</v>
          </cell>
          <cell r="E2127" t="str">
            <v>YSM20R-2</v>
          </cell>
          <cell r="I2127" t="str">
            <v>L-&gt;R</v>
          </cell>
          <cell r="J2127" t="str">
            <v>No</v>
          </cell>
          <cell r="K2127">
            <v>1</v>
          </cell>
          <cell r="N2127">
            <v>45191</v>
          </cell>
          <cell r="O2127">
            <v>11116845</v>
          </cell>
          <cell r="P2127">
            <v>20000000</v>
          </cell>
          <cell r="Q2127">
            <v>45191</v>
          </cell>
          <cell r="R2127" t="str">
            <v>No</v>
          </cell>
          <cell r="S2127" t="str">
            <v>C49</v>
          </cell>
          <cell r="T2127" t="str">
            <v>SOUTH</v>
          </cell>
          <cell r="U2127" t="str">
            <v>盐城</v>
          </cell>
          <cell r="V2127" t="str">
            <v>盐城</v>
          </cell>
          <cell r="W2127" t="str">
            <v>SX</v>
          </cell>
          <cell r="X2127" t="str">
            <v>JPY</v>
          </cell>
          <cell r="Y2127">
            <v>20000000</v>
          </cell>
          <cell r="Z2127">
            <v>1</v>
          </cell>
          <cell r="AA2127">
            <v>20000000</v>
          </cell>
          <cell r="AB2127">
            <v>5.4899999999999997E-2</v>
          </cell>
          <cell r="AC2127">
            <v>1098000</v>
          </cell>
          <cell r="AD2127">
            <v>131760</v>
          </cell>
          <cell r="AE2127">
            <v>0.12</v>
          </cell>
          <cell r="AF2127">
            <v>45184</v>
          </cell>
          <cell r="AG2127" t="str">
            <v>DAP YC</v>
          </cell>
          <cell r="AK2127">
            <v>1</v>
          </cell>
          <cell r="AL2127">
            <v>20000000</v>
          </cell>
          <cell r="AM2127">
            <v>45188</v>
          </cell>
          <cell r="AN2127" t="str">
            <v>Yes</v>
          </cell>
          <cell r="AO2127">
            <v>0</v>
          </cell>
          <cell r="AP2127">
            <v>0</v>
          </cell>
          <cell r="AS2127">
            <v>0</v>
          </cell>
          <cell r="AT2127">
            <v>0</v>
          </cell>
          <cell r="AX2127" t="str">
            <v>Yes</v>
          </cell>
          <cell r="AZ2127" t="str">
            <v>Y</v>
          </cell>
          <cell r="BA2127" t="str">
            <v>Yes</v>
          </cell>
        </row>
        <row r="2128">
          <cell r="A2128" t="str">
            <v>SEP 23</v>
          </cell>
          <cell r="B2128">
            <v>1978</v>
          </cell>
          <cell r="C2128" t="str">
            <v>C49SZX20230102SX</v>
          </cell>
          <cell r="D2128" t="str">
            <v>太美亚</v>
          </cell>
          <cell r="E2128" t="str">
            <v>YSM10</v>
          </cell>
          <cell r="I2128" t="str">
            <v>L-&gt;R</v>
          </cell>
          <cell r="J2128" t="str">
            <v>MVC+ATS15</v>
          </cell>
          <cell r="K2128">
            <v>1</v>
          </cell>
          <cell r="N2128">
            <v>45191</v>
          </cell>
          <cell r="O2128">
            <v>11116845</v>
          </cell>
          <cell r="P2128">
            <v>8800000</v>
          </cell>
          <cell r="Q2128">
            <v>45191</v>
          </cell>
          <cell r="R2128" t="str">
            <v>No</v>
          </cell>
          <cell r="S2128" t="str">
            <v>C49</v>
          </cell>
          <cell r="T2128" t="str">
            <v>SOUTH</v>
          </cell>
          <cell r="U2128" t="str">
            <v>盐城</v>
          </cell>
          <cell r="V2128" t="str">
            <v>盐城</v>
          </cell>
          <cell r="W2128" t="str">
            <v>SX</v>
          </cell>
          <cell r="X2128" t="str">
            <v>JPY</v>
          </cell>
          <cell r="Y2128">
            <v>8800000</v>
          </cell>
          <cell r="Z2128">
            <v>1</v>
          </cell>
          <cell r="AA2128">
            <v>8800000</v>
          </cell>
          <cell r="AB2128">
            <v>5.4899999999999997E-2</v>
          </cell>
          <cell r="AC2128">
            <v>483120</v>
          </cell>
          <cell r="AD2128">
            <v>57974.400000000001</v>
          </cell>
          <cell r="AE2128">
            <v>0.12</v>
          </cell>
          <cell r="AF2128">
            <v>45184</v>
          </cell>
          <cell r="AG2128" t="str">
            <v>DAP YC</v>
          </cell>
          <cell r="AK2128">
            <v>1</v>
          </cell>
          <cell r="AL2128">
            <v>8800000</v>
          </cell>
          <cell r="AM2128">
            <v>45188</v>
          </cell>
          <cell r="AN2128" t="str">
            <v>Yes</v>
          </cell>
          <cell r="AO2128">
            <v>0</v>
          </cell>
          <cell r="AP2128">
            <v>0</v>
          </cell>
          <cell r="AS2128">
            <v>0</v>
          </cell>
          <cell r="AT2128">
            <v>0</v>
          </cell>
          <cell r="AX2128" t="str">
            <v>Yes</v>
          </cell>
          <cell r="AZ2128" t="str">
            <v>Y</v>
          </cell>
          <cell r="BA2128" t="str">
            <v>Yes</v>
          </cell>
        </row>
        <row r="2129">
          <cell r="A2129" t="str">
            <v>SEP 23</v>
          </cell>
          <cell r="B2129">
            <v>1979</v>
          </cell>
          <cell r="C2129" t="str">
            <v>C49SZX20230102SX</v>
          </cell>
          <cell r="D2129" t="str">
            <v>太美亚</v>
          </cell>
          <cell r="E2129" t="str">
            <v>YSM10</v>
          </cell>
          <cell r="I2129" t="str">
            <v>L-&gt;R</v>
          </cell>
          <cell r="J2129" t="str">
            <v>MVC+ATS15</v>
          </cell>
          <cell r="K2129">
            <v>1</v>
          </cell>
          <cell r="N2129">
            <v>45191</v>
          </cell>
          <cell r="O2129">
            <v>11116845</v>
          </cell>
          <cell r="P2129">
            <v>8800000</v>
          </cell>
          <cell r="Q2129">
            <v>45191</v>
          </cell>
          <cell r="R2129" t="str">
            <v>No</v>
          </cell>
          <cell r="S2129" t="str">
            <v>C49</v>
          </cell>
          <cell r="T2129" t="str">
            <v>SOUTH</v>
          </cell>
          <cell r="U2129" t="str">
            <v>盐城</v>
          </cell>
          <cell r="V2129" t="str">
            <v>盐城</v>
          </cell>
          <cell r="W2129" t="str">
            <v>SX</v>
          </cell>
          <cell r="X2129" t="str">
            <v>JPY</v>
          </cell>
          <cell r="Y2129">
            <v>8800000</v>
          </cell>
          <cell r="Z2129">
            <v>1</v>
          </cell>
          <cell r="AA2129">
            <v>8800000</v>
          </cell>
          <cell r="AB2129">
            <v>5.4899999999999997E-2</v>
          </cell>
          <cell r="AC2129">
            <v>483120</v>
          </cell>
          <cell r="AD2129">
            <v>57974.400000000001</v>
          </cell>
          <cell r="AE2129">
            <v>0.12</v>
          </cell>
          <cell r="AF2129">
            <v>45184</v>
          </cell>
          <cell r="AG2129" t="str">
            <v>DAP YC</v>
          </cell>
          <cell r="AK2129">
            <v>1</v>
          </cell>
          <cell r="AL2129">
            <v>8800000</v>
          </cell>
          <cell r="AM2129">
            <v>45188</v>
          </cell>
          <cell r="AN2129" t="str">
            <v>Yes</v>
          </cell>
          <cell r="AO2129">
            <v>0</v>
          </cell>
          <cell r="AP2129">
            <v>0</v>
          </cell>
          <cell r="AS2129">
            <v>0</v>
          </cell>
          <cell r="AT2129">
            <v>0</v>
          </cell>
          <cell r="AX2129" t="str">
            <v>Yes</v>
          </cell>
          <cell r="AZ2129" t="str">
            <v>Y</v>
          </cell>
          <cell r="BA2129" t="str">
            <v>Yes</v>
          </cell>
        </row>
        <row r="2130">
          <cell r="A2130" t="str">
            <v>SEP 23</v>
          </cell>
          <cell r="B2130">
            <v>1980</v>
          </cell>
          <cell r="C2130" t="str">
            <v>C49SZX20230101DM</v>
          </cell>
          <cell r="D2130" t="str">
            <v>菲帆</v>
          </cell>
          <cell r="E2130" t="str">
            <v>YSM20R-2</v>
          </cell>
          <cell r="F2130"/>
          <cell r="H2130"/>
          <cell r="I2130" t="str">
            <v>L-&gt;R</v>
          </cell>
          <cell r="J2130" t="str">
            <v>No</v>
          </cell>
          <cell r="K2130">
            <v>1</v>
          </cell>
          <cell r="O2130"/>
          <cell r="P2130"/>
          <cell r="Q2130"/>
          <cell r="R2130" t="str">
            <v>No</v>
          </cell>
          <cell r="S2130" t="str">
            <v>C49</v>
          </cell>
          <cell r="T2130" t="str">
            <v>SOUTH</v>
          </cell>
          <cell r="U2130" t="str">
            <v>惠州</v>
          </cell>
          <cell r="V2130" t="str">
            <v>HZ 惠州</v>
          </cell>
          <cell r="W2130" t="str">
            <v>DM</v>
          </cell>
          <cell r="X2130" t="str">
            <v>JPY</v>
          </cell>
          <cell r="Y2130">
            <v>12450000</v>
          </cell>
          <cell r="Z2130">
            <v>1</v>
          </cell>
          <cell r="AA2130">
            <v>12450000</v>
          </cell>
          <cell r="AB2130">
            <v>5.4899999999999997E-2</v>
          </cell>
          <cell r="AC2130">
            <v>683505</v>
          </cell>
          <cell r="AD2130">
            <v>82020.599999999991</v>
          </cell>
          <cell r="AE2130">
            <v>0.12</v>
          </cell>
          <cell r="AF2130">
            <v>45190</v>
          </cell>
          <cell r="AG2130" t="str">
            <v>DAP HZ</v>
          </cell>
          <cell r="AI2130"/>
          <cell r="AK2130">
            <v>0.1</v>
          </cell>
          <cell r="AL2130">
            <v>1245000</v>
          </cell>
          <cell r="AM2130"/>
          <cell r="AN2130" t="str">
            <v>No</v>
          </cell>
          <cell r="AO2130">
            <v>0.9</v>
          </cell>
          <cell r="AP2130">
            <v>11205000</v>
          </cell>
          <cell r="AQ2130"/>
          <cell r="AR2130"/>
          <cell r="AS2130">
            <v>0</v>
          </cell>
          <cell r="AT2130">
            <v>0</v>
          </cell>
          <cell r="AX2130"/>
          <cell r="AY2130"/>
          <cell r="AZ2130"/>
          <cell r="BA2130"/>
        </row>
        <row r="2131">
          <cell r="A2131" t="str">
            <v>SEP 23</v>
          </cell>
          <cell r="B2131">
            <v>1981</v>
          </cell>
          <cell r="C2131" t="str">
            <v>C49SZX20230101R1DM</v>
          </cell>
          <cell r="D2131" t="str">
            <v>菲帆</v>
          </cell>
          <cell r="E2131" t="str">
            <v>YSM20R-2</v>
          </cell>
          <cell r="I2131" t="str">
            <v>L-&gt;R</v>
          </cell>
          <cell r="J2131" t="str">
            <v>No</v>
          </cell>
          <cell r="K2131">
            <v>1</v>
          </cell>
          <cell r="N2131">
            <v>45225</v>
          </cell>
          <cell r="O2131">
            <v>11116850</v>
          </cell>
          <cell r="P2131">
            <v>12500000</v>
          </cell>
          <cell r="Q2131">
            <v>45226</v>
          </cell>
          <cell r="R2131" t="str">
            <v>No</v>
          </cell>
          <cell r="S2131" t="str">
            <v>C49</v>
          </cell>
          <cell r="T2131" t="str">
            <v>SOUTH</v>
          </cell>
          <cell r="U2131" t="str">
            <v>惠州</v>
          </cell>
          <cell r="V2131" t="str">
            <v>HZ 惠州</v>
          </cell>
          <cell r="W2131" t="str">
            <v>DM</v>
          </cell>
          <cell r="X2131" t="str">
            <v>JPY</v>
          </cell>
          <cell r="Y2131">
            <v>12500000</v>
          </cell>
          <cell r="Z2131">
            <v>1</v>
          </cell>
          <cell r="AA2131">
            <v>12500000</v>
          </cell>
          <cell r="AB2131">
            <v>5.4899999999999997E-2</v>
          </cell>
          <cell r="AC2131">
            <v>686250</v>
          </cell>
          <cell r="AD2131">
            <v>82350</v>
          </cell>
          <cell r="AE2131">
            <v>0.12</v>
          </cell>
          <cell r="AF2131">
            <v>45190</v>
          </cell>
          <cell r="AG2131" t="str">
            <v>DAP HZ</v>
          </cell>
          <cell r="AK2131">
            <v>0.1</v>
          </cell>
          <cell r="AL2131">
            <v>1250000</v>
          </cell>
          <cell r="AM2131">
            <v>45223</v>
          </cell>
          <cell r="AN2131" t="str">
            <v>Yes</v>
          </cell>
          <cell r="AO2131">
            <v>0.9</v>
          </cell>
          <cell r="AP2131">
            <v>11250000</v>
          </cell>
          <cell r="AQ2131">
            <v>45223</v>
          </cell>
          <cell r="AR2131">
            <v>45223</v>
          </cell>
          <cell r="AS2131">
            <v>0</v>
          </cell>
          <cell r="AT2131">
            <v>0</v>
          </cell>
          <cell r="AX2131" t="str">
            <v>Yes</v>
          </cell>
          <cell r="AZ2131" t="str">
            <v>Y</v>
          </cell>
          <cell r="BA2131" t="str">
            <v>Yes</v>
          </cell>
        </row>
        <row r="2132">
          <cell r="A2132" t="str">
            <v>SEP 23</v>
          </cell>
          <cell r="B2132">
            <v>1982</v>
          </cell>
          <cell r="C2132" t="str">
            <v>C49SZX20230101R1DM</v>
          </cell>
          <cell r="D2132" t="str">
            <v>菲帆</v>
          </cell>
          <cell r="E2132" t="str">
            <v>YSM10</v>
          </cell>
          <cell r="I2132" t="str">
            <v>L-&gt;R</v>
          </cell>
          <cell r="J2132" t="str">
            <v>MVC</v>
          </cell>
          <cell r="K2132">
            <v>1</v>
          </cell>
          <cell r="N2132">
            <v>45225</v>
          </cell>
          <cell r="O2132">
            <v>11116850</v>
          </cell>
          <cell r="P2132">
            <v>8170000</v>
          </cell>
          <cell r="Q2132">
            <v>45226</v>
          </cell>
          <cell r="R2132" t="str">
            <v>No</v>
          </cell>
          <cell r="S2132" t="str">
            <v>C49</v>
          </cell>
          <cell r="T2132" t="str">
            <v>SOUTH</v>
          </cell>
          <cell r="U2132" t="str">
            <v>惠州</v>
          </cell>
          <cell r="V2132" t="str">
            <v>HZ 惠州</v>
          </cell>
          <cell r="W2132" t="str">
            <v>DM</v>
          </cell>
          <cell r="X2132" t="str">
            <v>JPY</v>
          </cell>
          <cell r="Y2132">
            <v>8170000</v>
          </cell>
          <cell r="Z2132">
            <v>1</v>
          </cell>
          <cell r="AA2132">
            <v>8170000</v>
          </cell>
          <cell r="AB2132">
            <v>5.4899999999999997E-2</v>
          </cell>
          <cell r="AC2132">
            <v>448533</v>
          </cell>
          <cell r="AD2132">
            <v>53823.96</v>
          </cell>
          <cell r="AE2132">
            <v>0.12</v>
          </cell>
          <cell r="AF2132">
            <v>45190</v>
          </cell>
          <cell r="AG2132" t="str">
            <v>DAP HZ</v>
          </cell>
          <cell r="AK2132">
            <v>0.1</v>
          </cell>
          <cell r="AL2132">
            <v>817000</v>
          </cell>
          <cell r="AM2132">
            <v>45223</v>
          </cell>
          <cell r="AN2132" t="str">
            <v>Yes</v>
          </cell>
          <cell r="AO2132">
            <v>0.9</v>
          </cell>
          <cell r="AP2132">
            <v>7353000</v>
          </cell>
          <cell r="AQ2132">
            <v>45223</v>
          </cell>
          <cell r="AR2132">
            <v>45223</v>
          </cell>
          <cell r="AS2132">
            <v>0</v>
          </cell>
          <cell r="AT2132">
            <v>0</v>
          </cell>
          <cell r="AX2132" t="str">
            <v>Yes</v>
          </cell>
          <cell r="AZ2132" t="str">
            <v>Y</v>
          </cell>
          <cell r="BA2132" t="str">
            <v>Yes</v>
          </cell>
        </row>
        <row r="2133">
          <cell r="A2133" t="str">
            <v>SEP 23</v>
          </cell>
          <cell r="B2133">
            <v>1983</v>
          </cell>
          <cell r="C2133" t="str">
            <v>C49SZX20230101DM</v>
          </cell>
          <cell r="D2133" t="str">
            <v>菲帆</v>
          </cell>
          <cell r="E2133" t="str">
            <v>YSM10</v>
          </cell>
          <cell r="F2133"/>
          <cell r="H2133"/>
          <cell r="I2133" t="str">
            <v>L-&gt;R</v>
          </cell>
          <cell r="J2133" t="str">
            <v>MVC</v>
          </cell>
          <cell r="K2133">
            <v>1</v>
          </cell>
          <cell r="L2133"/>
          <cell r="N2133"/>
          <cell r="O2133"/>
          <cell r="P2133"/>
          <cell r="Q2133"/>
          <cell r="R2133" t="str">
            <v>No</v>
          </cell>
          <cell r="S2133" t="str">
            <v>C49</v>
          </cell>
          <cell r="T2133" t="str">
            <v>SOUTH</v>
          </cell>
          <cell r="U2133" t="str">
            <v>惠州</v>
          </cell>
          <cell r="V2133" t="str">
            <v>HZ 惠州</v>
          </cell>
          <cell r="W2133" t="str">
            <v>DM</v>
          </cell>
          <cell r="X2133" t="str">
            <v>JPY</v>
          </cell>
          <cell r="Y2133">
            <v>7800000</v>
          </cell>
          <cell r="Z2133">
            <v>1</v>
          </cell>
          <cell r="AA2133">
            <v>7800000</v>
          </cell>
          <cell r="AB2133">
            <v>5.4899999999999997E-2</v>
          </cell>
          <cell r="AC2133">
            <v>428220</v>
          </cell>
          <cell r="AD2133">
            <v>51386.400000000001</v>
          </cell>
          <cell r="AE2133">
            <v>0.12</v>
          </cell>
          <cell r="AF2133">
            <v>45190</v>
          </cell>
          <cell r="AG2133" t="str">
            <v>DAP HZ</v>
          </cell>
          <cell r="AI2133"/>
          <cell r="AJ2133"/>
          <cell r="AK2133">
            <v>0.1</v>
          </cell>
          <cell r="AL2133">
            <v>780000</v>
          </cell>
          <cell r="AM2133"/>
          <cell r="AN2133" t="str">
            <v>No</v>
          </cell>
          <cell r="AO2133">
            <v>0.9</v>
          </cell>
          <cell r="AP2133">
            <v>7020000</v>
          </cell>
          <cell r="AQ2133"/>
          <cell r="AR2133"/>
          <cell r="AS2133">
            <v>0</v>
          </cell>
          <cell r="AT2133">
            <v>0</v>
          </cell>
          <cell r="AV2133"/>
          <cell r="AX2133"/>
          <cell r="AY2133"/>
          <cell r="AZ2133"/>
          <cell r="BA2133"/>
        </row>
        <row r="2134">
          <cell r="A2134" t="str">
            <v>SEP 23</v>
          </cell>
          <cell r="B2134">
            <v>1984</v>
          </cell>
          <cell r="C2134" t="str">
            <v>C49SZX20230109JY</v>
          </cell>
          <cell r="D2134" t="str">
            <v>精德鸿（end user:海纳科)</v>
          </cell>
          <cell r="E2134" t="str">
            <v>YSM20R-2</v>
          </cell>
          <cell r="I2134" t="str">
            <v>L-&gt;R</v>
          </cell>
          <cell r="J2134" t="str">
            <v>MVC F&amp;R</v>
          </cell>
          <cell r="K2134">
            <v>1</v>
          </cell>
          <cell r="N2134">
            <v>45212</v>
          </cell>
          <cell r="O2134">
            <v>11116849</v>
          </cell>
          <cell r="P2134">
            <v>13000000</v>
          </cell>
          <cell r="Q2134">
            <v>45223</v>
          </cell>
          <cell r="R2134" t="str">
            <v>No</v>
          </cell>
          <cell r="S2134" t="str">
            <v>C49</v>
          </cell>
          <cell r="T2134" t="str">
            <v>SOUTH</v>
          </cell>
          <cell r="U2134" t="str">
            <v>深圳</v>
          </cell>
          <cell r="V2134" t="str">
            <v>SZ 深圳</v>
          </cell>
          <cell r="W2134" t="str">
            <v>JY</v>
          </cell>
          <cell r="X2134" t="str">
            <v>JPY</v>
          </cell>
          <cell r="Y2134">
            <v>13000000</v>
          </cell>
          <cell r="Z2134">
            <v>1</v>
          </cell>
          <cell r="AA2134">
            <v>13000000</v>
          </cell>
          <cell r="AB2134">
            <v>5.4899999999999997E-2</v>
          </cell>
          <cell r="AC2134">
            <v>713700</v>
          </cell>
          <cell r="AD2134">
            <v>85644</v>
          </cell>
          <cell r="AE2134">
            <v>0.12</v>
          </cell>
          <cell r="AF2134">
            <v>45190</v>
          </cell>
          <cell r="AG2134" t="str">
            <v>DAP SZ</v>
          </cell>
          <cell r="AI2134">
            <v>50000</v>
          </cell>
          <cell r="AJ2134">
            <v>45194</v>
          </cell>
          <cell r="AK2134">
            <v>1</v>
          </cell>
          <cell r="AL2134">
            <v>13000000</v>
          </cell>
          <cell r="AM2134">
            <v>45210</v>
          </cell>
          <cell r="AN2134" t="str">
            <v>Yes</v>
          </cell>
          <cell r="AO2134">
            <v>0</v>
          </cell>
          <cell r="AP2134">
            <v>0</v>
          </cell>
          <cell r="AS2134">
            <v>0</v>
          </cell>
          <cell r="AT2134">
            <v>0</v>
          </cell>
          <cell r="AX2134" t="str">
            <v>Yes</v>
          </cell>
          <cell r="AZ2134" t="str">
            <v>Y</v>
          </cell>
          <cell r="BA2134" t="str">
            <v>Yes</v>
          </cell>
        </row>
        <row r="2135">
          <cell r="A2135" t="str">
            <v>SEP 23</v>
          </cell>
          <cell r="B2135">
            <v>1985</v>
          </cell>
          <cell r="C2135" t="str">
            <v>C49SZX20230106SX</v>
          </cell>
          <cell r="D2135" t="str">
            <v>众鑫科</v>
          </cell>
          <cell r="E2135" t="str">
            <v>YSM20R-2</v>
          </cell>
          <cell r="F2135"/>
          <cell r="H2135"/>
          <cell r="I2135" t="str">
            <v>R-&gt;L</v>
          </cell>
          <cell r="J2135" t="str">
            <v>No</v>
          </cell>
          <cell r="K2135">
            <v>1</v>
          </cell>
          <cell r="L2135"/>
          <cell r="N2135"/>
          <cell r="O2135"/>
          <cell r="P2135"/>
          <cell r="Q2135"/>
          <cell r="R2135" t="str">
            <v>No</v>
          </cell>
          <cell r="S2135" t="str">
            <v>C49</v>
          </cell>
          <cell r="T2135" t="str">
            <v>SOUTH</v>
          </cell>
          <cell r="U2135" t="str">
            <v>惠州</v>
          </cell>
          <cell r="V2135" t="str">
            <v>SZ 深圳</v>
          </cell>
          <cell r="W2135" t="str">
            <v>SX</v>
          </cell>
          <cell r="X2135" t="str">
            <v>JPY</v>
          </cell>
          <cell r="Y2135">
            <v>17000000</v>
          </cell>
          <cell r="Z2135">
            <v>1</v>
          </cell>
          <cell r="AA2135">
            <v>17000000</v>
          </cell>
          <cell r="AB2135">
            <v>5.4899999999999997E-2</v>
          </cell>
          <cell r="AC2135">
            <v>933300</v>
          </cell>
          <cell r="AD2135">
            <v>111996</v>
          </cell>
          <cell r="AE2135">
            <v>0.12</v>
          </cell>
          <cell r="AF2135">
            <v>45191</v>
          </cell>
          <cell r="AG2135" t="str">
            <v>DAP HZ</v>
          </cell>
          <cell r="AI2135"/>
          <cell r="AJ2135"/>
          <cell r="AK2135">
            <v>0.1</v>
          </cell>
          <cell r="AL2135">
            <v>1700000</v>
          </cell>
          <cell r="AM2135"/>
          <cell r="AN2135" t="str">
            <v>No</v>
          </cell>
          <cell r="AO2135">
            <v>0.9</v>
          </cell>
          <cell r="AP2135">
            <v>15300000</v>
          </cell>
          <cell r="AQ2135"/>
          <cell r="AR2135"/>
          <cell r="AS2135">
            <v>0</v>
          </cell>
          <cell r="AT2135">
            <v>0</v>
          </cell>
          <cell r="AV2135"/>
          <cell r="AX2135" t="str">
            <v>Cancel</v>
          </cell>
          <cell r="AY2135"/>
          <cell r="AZ2135"/>
          <cell r="BA2135" t="str">
            <v>Cancel</v>
          </cell>
          <cell r="BB2135" t="str">
            <v>2023-12-13 Ken邮件通知Fay</v>
          </cell>
        </row>
        <row r="2136">
          <cell r="A2136" t="str">
            <v>SEP 23</v>
          </cell>
          <cell r="B2136">
            <v>1986</v>
          </cell>
          <cell r="C2136" t="str">
            <v>C49SZX20230106SX</v>
          </cell>
          <cell r="D2136" t="str">
            <v>众鑫科</v>
          </cell>
          <cell r="E2136" t="str">
            <v>YSM10</v>
          </cell>
          <cell r="F2136"/>
          <cell r="H2136"/>
          <cell r="I2136" t="str">
            <v>R-&gt;L</v>
          </cell>
          <cell r="J2136" t="str">
            <v>MVC+ATS15</v>
          </cell>
          <cell r="K2136">
            <v>1</v>
          </cell>
          <cell r="L2136"/>
          <cell r="N2136"/>
          <cell r="O2136"/>
          <cell r="P2136"/>
          <cell r="Q2136"/>
          <cell r="R2136" t="str">
            <v>No</v>
          </cell>
          <cell r="S2136" t="str">
            <v>C49</v>
          </cell>
          <cell r="T2136" t="str">
            <v>SOUTH</v>
          </cell>
          <cell r="U2136" t="str">
            <v>惠州</v>
          </cell>
          <cell r="V2136" t="str">
            <v>SZ 深圳</v>
          </cell>
          <cell r="W2136" t="str">
            <v>SX</v>
          </cell>
          <cell r="X2136" t="str">
            <v>JPY</v>
          </cell>
          <cell r="Y2136">
            <v>8993000</v>
          </cell>
          <cell r="Z2136">
            <v>1</v>
          </cell>
          <cell r="AA2136">
            <v>8993000</v>
          </cell>
          <cell r="AB2136">
            <v>5.4899999999999997E-2</v>
          </cell>
          <cell r="AC2136">
            <v>493715.69999999995</v>
          </cell>
          <cell r="AD2136">
            <v>59245.883999999991</v>
          </cell>
          <cell r="AE2136">
            <v>0.12</v>
          </cell>
          <cell r="AF2136">
            <v>45191</v>
          </cell>
          <cell r="AG2136" t="str">
            <v>DAP HZ</v>
          </cell>
          <cell r="AI2136"/>
          <cell r="AJ2136"/>
          <cell r="AK2136">
            <v>0.1</v>
          </cell>
          <cell r="AL2136">
            <v>899300</v>
          </cell>
          <cell r="AM2136"/>
          <cell r="AN2136" t="str">
            <v>No</v>
          </cell>
          <cell r="AO2136">
            <v>0.9</v>
          </cell>
          <cell r="AP2136">
            <v>8093700</v>
          </cell>
          <cell r="AQ2136"/>
          <cell r="AR2136"/>
          <cell r="AS2136">
            <v>0</v>
          </cell>
          <cell r="AT2136">
            <v>0</v>
          </cell>
          <cell r="AV2136"/>
          <cell r="AX2136" t="str">
            <v>Cancel</v>
          </cell>
          <cell r="AY2136"/>
          <cell r="AZ2136"/>
          <cell r="BA2136" t="str">
            <v>Cancel</v>
          </cell>
          <cell r="BB2136" t="str">
            <v>2023-12-13 Ken邮件通知Fay</v>
          </cell>
        </row>
        <row r="2137">
          <cell r="A2137" t="str">
            <v>SEP 23</v>
          </cell>
          <cell r="B2137">
            <v>1987</v>
          </cell>
          <cell r="C2137" t="str">
            <v>C49SZX20230105HC</v>
          </cell>
          <cell r="D2137" t="str">
            <v>云视兴</v>
          </cell>
          <cell r="E2137" t="str">
            <v>YSM20R-2</v>
          </cell>
          <cell r="F2137"/>
          <cell r="H2137"/>
          <cell r="I2137" t="str">
            <v>L-&gt;R</v>
          </cell>
          <cell r="J2137" t="str">
            <v>No</v>
          </cell>
          <cell r="K2137">
            <v>1</v>
          </cell>
          <cell r="L2137"/>
          <cell r="N2137"/>
          <cell r="O2137"/>
          <cell r="P2137"/>
          <cell r="Q2137"/>
          <cell r="R2137" t="str">
            <v>Yes</v>
          </cell>
          <cell r="S2137" t="str">
            <v>C49</v>
          </cell>
          <cell r="T2137" t="str">
            <v>SOUTH</v>
          </cell>
          <cell r="U2137" t="str">
            <v>深圳</v>
          </cell>
          <cell r="V2137" t="str">
            <v>AQ安庆</v>
          </cell>
          <cell r="W2137" t="str">
            <v>HC</v>
          </cell>
          <cell r="X2137" t="str">
            <v>RMB</v>
          </cell>
          <cell r="Y2137">
            <v>760000</v>
          </cell>
          <cell r="Z2137">
            <v>1.1299999999999999</v>
          </cell>
          <cell r="AA2137">
            <v>760000</v>
          </cell>
          <cell r="AB2137">
            <v>1.077</v>
          </cell>
          <cell r="AC2137">
            <v>724353.98230088491</v>
          </cell>
          <cell r="AD2137">
            <v>86922.47787610619</v>
          </cell>
          <cell r="AE2137">
            <v>0.12</v>
          </cell>
          <cell r="AF2137">
            <v>45197</v>
          </cell>
          <cell r="AG2137" t="str">
            <v>DDP AQ</v>
          </cell>
          <cell r="AI2137"/>
          <cell r="AJ2137"/>
          <cell r="AK2137">
            <v>1</v>
          </cell>
          <cell r="AL2137">
            <v>760000</v>
          </cell>
          <cell r="AM2137"/>
          <cell r="AN2137" t="str">
            <v>No</v>
          </cell>
          <cell r="AO2137">
            <v>0</v>
          </cell>
          <cell r="AP2137">
            <v>0</v>
          </cell>
          <cell r="AQ2137"/>
          <cell r="AR2137"/>
          <cell r="AS2137">
            <v>0</v>
          </cell>
          <cell r="AT2137">
            <v>0</v>
          </cell>
          <cell r="AV2137"/>
          <cell r="AX2137" t="str">
            <v>Cancel</v>
          </cell>
          <cell r="AY2137"/>
          <cell r="AZ2137"/>
          <cell r="BA2137" t="str">
            <v>Cancel</v>
          </cell>
          <cell r="BB2137" t="str">
            <v>2023-12-18 Ken邮件通知Fay</v>
          </cell>
        </row>
        <row r="2138">
          <cell r="A2138" t="str">
            <v>SEP 23</v>
          </cell>
          <cell r="B2138">
            <v>1988</v>
          </cell>
          <cell r="C2138" t="str">
            <v>C49SZX20230105HC</v>
          </cell>
          <cell r="D2138" t="str">
            <v>云视兴</v>
          </cell>
          <cell r="E2138" t="str">
            <v>YSM20R-2</v>
          </cell>
          <cell r="F2138"/>
          <cell r="H2138"/>
          <cell r="I2138" t="str">
            <v>L-&gt;R</v>
          </cell>
          <cell r="J2138" t="str">
            <v>No</v>
          </cell>
          <cell r="K2138">
            <v>1</v>
          </cell>
          <cell r="L2138"/>
          <cell r="N2138"/>
          <cell r="O2138"/>
          <cell r="P2138"/>
          <cell r="Q2138"/>
          <cell r="R2138" t="str">
            <v>Yes</v>
          </cell>
          <cell r="S2138" t="str">
            <v>C49</v>
          </cell>
          <cell r="T2138" t="str">
            <v>SOUTH</v>
          </cell>
          <cell r="U2138" t="str">
            <v>深圳</v>
          </cell>
          <cell r="V2138" t="str">
            <v>AQ安庆</v>
          </cell>
          <cell r="W2138" t="str">
            <v>HC</v>
          </cell>
          <cell r="X2138" t="str">
            <v>RMB</v>
          </cell>
          <cell r="Y2138">
            <v>760000</v>
          </cell>
          <cell r="Z2138">
            <v>1.1299999999999999</v>
          </cell>
          <cell r="AA2138">
            <v>760000</v>
          </cell>
          <cell r="AB2138">
            <v>1.077</v>
          </cell>
          <cell r="AC2138">
            <v>724353.98230088491</v>
          </cell>
          <cell r="AD2138">
            <v>86922.47787610619</v>
          </cell>
          <cell r="AE2138">
            <v>0.12</v>
          </cell>
          <cell r="AF2138">
            <v>45197</v>
          </cell>
          <cell r="AG2138" t="str">
            <v>DDP AQ</v>
          </cell>
          <cell r="AI2138"/>
          <cell r="AJ2138"/>
          <cell r="AK2138">
            <v>1</v>
          </cell>
          <cell r="AL2138">
            <v>760000</v>
          </cell>
          <cell r="AM2138"/>
          <cell r="AN2138" t="str">
            <v>No</v>
          </cell>
          <cell r="AO2138">
            <v>0</v>
          </cell>
          <cell r="AP2138">
            <v>0</v>
          </cell>
          <cell r="AQ2138"/>
          <cell r="AR2138"/>
          <cell r="AS2138">
            <v>0</v>
          </cell>
          <cell r="AT2138">
            <v>0</v>
          </cell>
          <cell r="AV2138"/>
          <cell r="AX2138" t="str">
            <v>Cancel</v>
          </cell>
          <cell r="AY2138"/>
          <cell r="AZ2138"/>
          <cell r="BA2138" t="str">
            <v>Cancel</v>
          </cell>
          <cell r="BB2138" t="str">
            <v>2023-12-18 Ken邮件通知Fay</v>
          </cell>
        </row>
        <row r="2139">
          <cell r="A2139" t="str">
            <v>SEP 23</v>
          </cell>
          <cell r="B2139">
            <v>1989</v>
          </cell>
          <cell r="C2139" t="str">
            <v>C49SZX20230105HC</v>
          </cell>
          <cell r="D2139" t="str">
            <v>云视兴</v>
          </cell>
          <cell r="E2139" t="str">
            <v>YSM10</v>
          </cell>
          <cell r="F2139"/>
          <cell r="H2139"/>
          <cell r="I2139" t="str">
            <v>L-&gt;R</v>
          </cell>
          <cell r="J2139" t="str">
            <v>MVC</v>
          </cell>
          <cell r="K2139">
            <v>1</v>
          </cell>
          <cell r="L2139"/>
          <cell r="N2139"/>
          <cell r="O2139"/>
          <cell r="P2139"/>
          <cell r="Q2139"/>
          <cell r="R2139" t="str">
            <v>Yes</v>
          </cell>
          <cell r="S2139" t="str">
            <v>C49</v>
          </cell>
          <cell r="T2139" t="str">
            <v>SOUTH</v>
          </cell>
          <cell r="U2139" t="str">
            <v>深圳</v>
          </cell>
          <cell r="V2139" t="str">
            <v>AQ安庆</v>
          </cell>
          <cell r="W2139" t="str">
            <v>HC</v>
          </cell>
          <cell r="X2139" t="str">
            <v>RMB</v>
          </cell>
          <cell r="Y2139">
            <v>430000</v>
          </cell>
          <cell r="Z2139">
            <v>1.1299999999999999</v>
          </cell>
          <cell r="AA2139">
            <v>430000</v>
          </cell>
          <cell r="AB2139">
            <v>1.077</v>
          </cell>
          <cell r="AC2139">
            <v>409831.85840707965</v>
          </cell>
          <cell r="AD2139">
            <v>49179.823008849555</v>
          </cell>
          <cell r="AE2139">
            <v>0.12</v>
          </cell>
          <cell r="AF2139">
            <v>45197</v>
          </cell>
          <cell r="AG2139" t="str">
            <v>DDP AQ</v>
          </cell>
          <cell r="AI2139"/>
          <cell r="AJ2139"/>
          <cell r="AK2139">
            <v>1</v>
          </cell>
          <cell r="AL2139">
            <v>430000</v>
          </cell>
          <cell r="AM2139"/>
          <cell r="AN2139" t="str">
            <v>No</v>
          </cell>
          <cell r="AO2139">
            <v>0</v>
          </cell>
          <cell r="AP2139">
            <v>0</v>
          </cell>
          <cell r="AQ2139"/>
          <cell r="AR2139"/>
          <cell r="AS2139">
            <v>0</v>
          </cell>
          <cell r="AT2139">
            <v>0</v>
          </cell>
          <cell r="AV2139"/>
          <cell r="AX2139" t="str">
            <v>Cancel</v>
          </cell>
          <cell r="AY2139"/>
          <cell r="AZ2139"/>
          <cell r="BA2139" t="str">
            <v>Cancel</v>
          </cell>
          <cell r="BB2139" t="str">
            <v>2023-12-18 Ken邮件通知Fay</v>
          </cell>
        </row>
        <row r="2140">
          <cell r="A2140" t="str">
            <v>SEP 23</v>
          </cell>
          <cell r="B2140">
            <v>1990</v>
          </cell>
          <cell r="C2140" t="str">
            <v>C49SZX20230105HC</v>
          </cell>
          <cell r="D2140" t="str">
            <v>云视兴</v>
          </cell>
          <cell r="E2140" t="str">
            <v>YSM10</v>
          </cell>
          <cell r="F2140"/>
          <cell r="H2140"/>
          <cell r="I2140" t="str">
            <v>L-&gt;R</v>
          </cell>
          <cell r="J2140" t="str">
            <v>MVC</v>
          </cell>
          <cell r="K2140">
            <v>1</v>
          </cell>
          <cell r="L2140"/>
          <cell r="N2140"/>
          <cell r="O2140"/>
          <cell r="P2140"/>
          <cell r="Q2140"/>
          <cell r="R2140" t="str">
            <v>Yes</v>
          </cell>
          <cell r="S2140" t="str">
            <v>C49</v>
          </cell>
          <cell r="T2140" t="str">
            <v>SOUTH</v>
          </cell>
          <cell r="U2140" t="str">
            <v>深圳</v>
          </cell>
          <cell r="V2140" t="str">
            <v>AQ安庆</v>
          </cell>
          <cell r="W2140" t="str">
            <v>HC</v>
          </cell>
          <cell r="X2140" t="str">
            <v>RMB</v>
          </cell>
          <cell r="Y2140">
            <v>430000</v>
          </cell>
          <cell r="Z2140">
            <v>1.1299999999999999</v>
          </cell>
          <cell r="AA2140">
            <v>460000</v>
          </cell>
          <cell r="AB2140">
            <v>1.077</v>
          </cell>
          <cell r="AC2140">
            <v>438424.77876106196</v>
          </cell>
          <cell r="AD2140">
            <v>52610.973451327431</v>
          </cell>
          <cell r="AE2140">
            <v>0.12</v>
          </cell>
          <cell r="AF2140">
            <v>45197</v>
          </cell>
          <cell r="AG2140" t="str">
            <v>DDP AQ</v>
          </cell>
          <cell r="AI2140"/>
          <cell r="AJ2140"/>
          <cell r="AK2140">
            <v>1</v>
          </cell>
          <cell r="AL2140">
            <v>430000</v>
          </cell>
          <cell r="AM2140"/>
          <cell r="AN2140" t="str">
            <v>No</v>
          </cell>
          <cell r="AO2140">
            <v>0</v>
          </cell>
          <cell r="AP2140">
            <v>0</v>
          </cell>
          <cell r="AQ2140"/>
          <cell r="AR2140"/>
          <cell r="AS2140">
            <v>0</v>
          </cell>
          <cell r="AT2140">
            <v>0</v>
          </cell>
          <cell r="AV2140"/>
          <cell r="AX2140" t="str">
            <v>Cancel</v>
          </cell>
          <cell r="AY2140"/>
          <cell r="AZ2140"/>
          <cell r="BA2140" t="str">
            <v>Cancel</v>
          </cell>
          <cell r="BB2140" t="str">
            <v>2023-12-18 Ken邮件通知Fay</v>
          </cell>
        </row>
        <row r="2141">
          <cell r="A2141" t="str">
            <v>SEP 23</v>
          </cell>
          <cell r="B2141">
            <v>1991</v>
          </cell>
          <cell r="C2141">
            <v>4600079330</v>
          </cell>
          <cell r="D2141" t="str">
            <v>协丰</v>
          </cell>
          <cell r="E2141" t="str">
            <v>SolderStar R-0925-SLX</v>
          </cell>
          <cell r="I2141" t="str">
            <v>No</v>
          </cell>
          <cell r="J2141" t="str">
            <v>No</v>
          </cell>
          <cell r="K2141">
            <v>1</v>
          </cell>
          <cell r="N2141">
            <v>45231</v>
          </cell>
          <cell r="O2141">
            <v>11116853</v>
          </cell>
          <cell r="P2141">
            <v>7650</v>
          </cell>
          <cell r="Q2141">
            <v>45233</v>
          </cell>
          <cell r="R2141" t="str">
            <v>Yes</v>
          </cell>
          <cell r="S2141" t="str">
            <v>C28</v>
          </cell>
          <cell r="T2141" t="str">
            <v>SOUTH</v>
          </cell>
          <cell r="U2141" t="str">
            <v>深圳</v>
          </cell>
          <cell r="V2141" t="str">
            <v>HK 香港</v>
          </cell>
          <cell r="W2141" t="str">
            <v>Jason Liu</v>
          </cell>
          <cell r="X2141" t="str">
            <v>USD</v>
          </cell>
          <cell r="Y2141">
            <v>7650</v>
          </cell>
          <cell r="Z2141">
            <v>1</v>
          </cell>
          <cell r="AA2141">
            <v>7650</v>
          </cell>
          <cell r="AB2141">
            <v>7.8</v>
          </cell>
          <cell r="AC2141">
            <v>59670</v>
          </cell>
          <cell r="AD2141">
            <v>7160.4</v>
          </cell>
          <cell r="AE2141">
            <v>0.12</v>
          </cell>
          <cell r="AF2141">
            <v>45197</v>
          </cell>
          <cell r="AG2141" t="str">
            <v>CIF HK</v>
          </cell>
          <cell r="AK2141">
            <v>0.9</v>
          </cell>
          <cell r="AL2141">
            <v>6885</v>
          </cell>
          <cell r="AN2141" t="str">
            <v>Yes</v>
          </cell>
          <cell r="AO2141">
            <v>0</v>
          </cell>
          <cell r="AP2141">
            <v>0</v>
          </cell>
          <cell r="AS2141">
            <v>0.1</v>
          </cell>
          <cell r="AT2141">
            <v>765</v>
          </cell>
          <cell r="AU2141">
            <v>45260</v>
          </cell>
          <cell r="AX2141" t="str">
            <v>Yes</v>
          </cell>
          <cell r="AZ2141" t="str">
            <v>Y</v>
          </cell>
        </row>
        <row r="2142">
          <cell r="A2142" t="str">
            <v>OCT 23</v>
          </cell>
          <cell r="B2142">
            <v>1992</v>
          </cell>
          <cell r="C2142" t="str">
            <v>C49SZX20230110SS</v>
          </cell>
          <cell r="D2142" t="str">
            <v>泰润</v>
          </cell>
          <cell r="E2142" t="str">
            <v>YSM10</v>
          </cell>
          <cell r="F2142"/>
          <cell r="H2142"/>
          <cell r="I2142" t="str">
            <v>L-&gt;R</v>
          </cell>
          <cell r="J2142" t="str">
            <v>MVC</v>
          </cell>
          <cell r="K2142">
            <v>1</v>
          </cell>
          <cell r="L2142"/>
          <cell r="N2142"/>
          <cell r="O2142"/>
          <cell r="P2142"/>
          <cell r="Q2142"/>
          <cell r="R2142" t="str">
            <v>No</v>
          </cell>
          <cell r="S2142" t="str">
            <v>C49</v>
          </cell>
          <cell r="T2142" t="str">
            <v>SOUTH</v>
          </cell>
          <cell r="U2142" t="str">
            <v>深圳</v>
          </cell>
          <cell r="V2142" t="str">
            <v>SZ 深圳</v>
          </cell>
          <cell r="W2142" t="str">
            <v>SS</v>
          </cell>
          <cell r="X2142" t="str">
            <v>JPY</v>
          </cell>
          <cell r="Y2142">
            <v>8400000</v>
          </cell>
          <cell r="Z2142">
            <v>1</v>
          </cell>
          <cell r="AA2142">
            <v>8400000</v>
          </cell>
          <cell r="AB2142">
            <v>5.3400000000000003E-2</v>
          </cell>
          <cell r="AC2142">
            <v>448560</v>
          </cell>
          <cell r="AD2142">
            <v>53827.199999999997</v>
          </cell>
          <cell r="AE2142">
            <v>0.12</v>
          </cell>
          <cell r="AF2142">
            <v>45216</v>
          </cell>
          <cell r="AG2142" t="str">
            <v>DAP SZ</v>
          </cell>
          <cell r="AI2142"/>
          <cell r="AJ2142"/>
          <cell r="AK2142">
            <v>0.1</v>
          </cell>
          <cell r="AL2142">
            <v>840000</v>
          </cell>
          <cell r="AM2142"/>
          <cell r="AN2142" t="str">
            <v>No</v>
          </cell>
          <cell r="AO2142">
            <v>0.9</v>
          </cell>
          <cell r="AP2142">
            <v>7560000</v>
          </cell>
          <cell r="AQ2142"/>
          <cell r="AR2142"/>
          <cell r="AS2142">
            <v>0</v>
          </cell>
          <cell r="AT2142">
            <v>0</v>
          </cell>
          <cell r="AV2142"/>
          <cell r="AX2142" t="str">
            <v>Cancel</v>
          </cell>
          <cell r="AY2142"/>
          <cell r="AZ2142"/>
          <cell r="BA2142" t="str">
            <v>Cancel</v>
          </cell>
          <cell r="BB2142" t="str">
            <v>2023-12-13 Ken邮件通知Fay</v>
          </cell>
        </row>
        <row r="2143">
          <cell r="A2143" t="str">
            <v>OCT 23</v>
          </cell>
          <cell r="B2143">
            <v>1993</v>
          </cell>
          <cell r="C2143" t="str">
            <v>C49SZX20230110SS</v>
          </cell>
          <cell r="D2143" t="str">
            <v>泰润</v>
          </cell>
          <cell r="E2143" t="str">
            <v>YSM20R-2</v>
          </cell>
          <cell r="F2143"/>
          <cell r="H2143"/>
          <cell r="I2143" t="str">
            <v>L-&gt;R</v>
          </cell>
          <cell r="J2143" t="str">
            <v>MVC</v>
          </cell>
          <cell r="K2143">
            <v>1</v>
          </cell>
          <cell r="L2143"/>
          <cell r="N2143"/>
          <cell r="O2143"/>
          <cell r="P2143"/>
          <cell r="Q2143"/>
          <cell r="R2143" t="str">
            <v>No</v>
          </cell>
          <cell r="S2143" t="str">
            <v>C49</v>
          </cell>
          <cell r="T2143" t="str">
            <v>SOUTH</v>
          </cell>
          <cell r="U2143" t="str">
            <v>深圳</v>
          </cell>
          <cell r="V2143" t="str">
            <v>SZ 深圳</v>
          </cell>
          <cell r="W2143" t="str">
            <v>SS</v>
          </cell>
          <cell r="X2143" t="str">
            <v>JPY</v>
          </cell>
          <cell r="Y2143">
            <v>14000000</v>
          </cell>
          <cell r="Z2143">
            <v>1</v>
          </cell>
          <cell r="AA2143">
            <v>14000000</v>
          </cell>
          <cell r="AB2143">
            <v>5.3400000000000003E-2</v>
          </cell>
          <cell r="AC2143">
            <v>747600</v>
          </cell>
          <cell r="AD2143">
            <v>89712</v>
          </cell>
          <cell r="AE2143">
            <v>0.12</v>
          </cell>
          <cell r="AF2143">
            <v>45216</v>
          </cell>
          <cell r="AG2143" t="str">
            <v>DAP SZ</v>
          </cell>
          <cell r="AI2143"/>
          <cell r="AJ2143"/>
          <cell r="AK2143">
            <v>0.1</v>
          </cell>
          <cell r="AL2143">
            <v>1400000</v>
          </cell>
          <cell r="AM2143"/>
          <cell r="AN2143" t="str">
            <v>No</v>
          </cell>
          <cell r="AO2143">
            <v>0.9</v>
          </cell>
          <cell r="AP2143">
            <v>12600000</v>
          </cell>
          <cell r="AQ2143"/>
          <cell r="AR2143"/>
          <cell r="AS2143">
            <v>0</v>
          </cell>
          <cell r="AT2143">
            <v>0</v>
          </cell>
          <cell r="AV2143"/>
          <cell r="AX2143" t="str">
            <v>Cancel</v>
          </cell>
          <cell r="AY2143"/>
          <cell r="AZ2143"/>
          <cell r="BA2143" t="str">
            <v>Cancel</v>
          </cell>
          <cell r="BB2143" t="str">
            <v>2023-12-13 Ken邮件通知Fay</v>
          </cell>
        </row>
        <row r="2144">
          <cell r="A2144" t="str">
            <v>OCT 23</v>
          </cell>
          <cell r="B2144">
            <v>1994</v>
          </cell>
          <cell r="C2144" t="str">
            <v>HJD-ESE20231016</v>
          </cell>
          <cell r="D2144" t="str">
            <v>越南皓吉达</v>
          </cell>
          <cell r="E2144" t="str">
            <v>YSM10</v>
          </cell>
          <cell r="I2144" t="str">
            <v>L-&gt;R</v>
          </cell>
          <cell r="J2144" t="str">
            <v>ATS15</v>
          </cell>
          <cell r="K2144">
            <v>1</v>
          </cell>
          <cell r="N2144">
            <v>45246</v>
          </cell>
          <cell r="O2144">
            <v>11116861</v>
          </cell>
          <cell r="P2144">
            <v>63000</v>
          </cell>
          <cell r="Q2144">
            <v>45258</v>
          </cell>
          <cell r="R2144" t="str">
            <v>No</v>
          </cell>
          <cell r="S2144" t="str">
            <v>C49</v>
          </cell>
          <cell r="T2144" t="str">
            <v>SOUTH</v>
          </cell>
          <cell r="U2144" t="str">
            <v>深圳</v>
          </cell>
          <cell r="V2144" t="str">
            <v>Vietnam</v>
          </cell>
          <cell r="W2144" t="str">
            <v>JL</v>
          </cell>
          <cell r="X2144" t="str">
            <v>USD</v>
          </cell>
          <cell r="Y2144">
            <v>63000</v>
          </cell>
          <cell r="Z2144">
            <v>1</v>
          </cell>
          <cell r="AA2144">
            <v>63000</v>
          </cell>
          <cell r="AB2144">
            <v>7.8</v>
          </cell>
          <cell r="AC2144">
            <v>491400</v>
          </cell>
          <cell r="AD2144">
            <v>58968</v>
          </cell>
          <cell r="AE2144">
            <v>0.12</v>
          </cell>
          <cell r="AF2144">
            <v>45215</v>
          </cell>
          <cell r="AG2144" t="str">
            <v>CIF Vietnam</v>
          </cell>
          <cell r="AK2144">
            <v>0.3</v>
          </cell>
          <cell r="AL2144">
            <v>18900</v>
          </cell>
          <cell r="AM2144">
            <v>45225</v>
          </cell>
          <cell r="AN2144" t="str">
            <v>Yes</v>
          </cell>
          <cell r="AO2144">
            <v>0.7</v>
          </cell>
          <cell r="AP2144">
            <v>44100</v>
          </cell>
          <cell r="AQ2144">
            <v>45238</v>
          </cell>
          <cell r="AR2144">
            <v>45238</v>
          </cell>
          <cell r="AS2144">
            <v>0</v>
          </cell>
          <cell r="AT2144">
            <v>0</v>
          </cell>
          <cell r="AX2144" t="str">
            <v>Yes</v>
          </cell>
        </row>
        <row r="2145">
          <cell r="A2145" t="str">
            <v>OCT 23</v>
          </cell>
          <cell r="B2145">
            <v>1995</v>
          </cell>
          <cell r="C2145" t="str">
            <v>PO#101321-KDY-LEL</v>
          </cell>
          <cell r="D2145" t="str">
            <v>力丰</v>
          </cell>
          <cell r="E2145" t="str">
            <v>SolderStar R-0625L</v>
          </cell>
          <cell r="I2145" t="str">
            <v>No</v>
          </cell>
          <cell r="J2145" t="str">
            <v>No</v>
          </cell>
          <cell r="K2145">
            <v>1</v>
          </cell>
          <cell r="N2145">
            <v>45254</v>
          </cell>
          <cell r="O2145">
            <v>11100663</v>
          </cell>
          <cell r="P2145">
            <v>30000</v>
          </cell>
          <cell r="Q2145">
            <v>45257</v>
          </cell>
          <cell r="R2145" t="str">
            <v>No</v>
          </cell>
          <cell r="S2145" t="str">
            <v>C28</v>
          </cell>
          <cell r="T2145" t="str">
            <v>EAST</v>
          </cell>
          <cell r="U2145" t="str">
            <v>深圳</v>
          </cell>
          <cell r="V2145" t="str">
            <v>SHA 上海</v>
          </cell>
          <cell r="W2145" t="str">
            <v>Jason Liu</v>
          </cell>
          <cell r="X2145" t="str">
            <v>RMB</v>
          </cell>
          <cell r="Y2145">
            <v>30000</v>
          </cell>
          <cell r="Z2145">
            <v>1.1299999999999999</v>
          </cell>
          <cell r="AA2145">
            <v>30000</v>
          </cell>
          <cell r="AB2145">
            <v>1.07</v>
          </cell>
          <cell r="AC2145">
            <v>28407.079646017701</v>
          </cell>
          <cell r="AD2145">
            <v>3408.8495575221241</v>
          </cell>
          <cell r="AE2145">
            <v>0.12</v>
          </cell>
          <cell r="AF2145">
            <v>45224</v>
          </cell>
          <cell r="AG2145" t="str">
            <v>DDP SH</v>
          </cell>
          <cell r="AK2145">
            <v>1</v>
          </cell>
          <cell r="AL2145">
            <v>30000</v>
          </cell>
          <cell r="AM2145">
            <v>45252</v>
          </cell>
          <cell r="AN2145" t="str">
            <v>Yes</v>
          </cell>
          <cell r="AO2145">
            <v>0</v>
          </cell>
          <cell r="AP2145">
            <v>0</v>
          </cell>
          <cell r="AS2145">
            <v>0</v>
          </cell>
          <cell r="AT2145">
            <v>0</v>
          </cell>
          <cell r="AX2145" t="str">
            <v>Yes</v>
          </cell>
        </row>
        <row r="2146">
          <cell r="A2146" t="str">
            <v>OCT 23</v>
          </cell>
          <cell r="B2146">
            <v>1996</v>
          </cell>
          <cell r="C2146" t="str">
            <v>C49SZX20230112JL</v>
          </cell>
          <cell r="D2146" t="str">
            <v>瑞福联</v>
          </cell>
          <cell r="E2146" t="str">
            <v>YSM20R-2</v>
          </cell>
          <cell r="F2146"/>
          <cell r="H2146"/>
          <cell r="I2146" t="str">
            <v>L-&gt;R</v>
          </cell>
          <cell r="J2146" t="str">
            <v>No</v>
          </cell>
          <cell r="K2146">
            <v>1</v>
          </cell>
          <cell r="L2146"/>
          <cell r="N2146"/>
          <cell r="O2146"/>
          <cell r="P2146"/>
          <cell r="Q2146"/>
          <cell r="R2146" t="str">
            <v>No</v>
          </cell>
          <cell r="S2146" t="str">
            <v>C49</v>
          </cell>
          <cell r="T2146" t="str">
            <v>SOUTH</v>
          </cell>
          <cell r="U2146" t="str">
            <v>深圳</v>
          </cell>
          <cell r="V2146" t="str">
            <v>SZ 深圳</v>
          </cell>
          <cell r="W2146" t="str">
            <v>JL</v>
          </cell>
          <cell r="X2146" t="str">
            <v>JPY</v>
          </cell>
          <cell r="Y2146">
            <v>11800000</v>
          </cell>
          <cell r="Z2146">
            <v>1</v>
          </cell>
          <cell r="AA2146">
            <v>11800000</v>
          </cell>
          <cell r="AB2146">
            <v>5.3400000000000003E-2</v>
          </cell>
          <cell r="AC2146">
            <v>630120</v>
          </cell>
          <cell r="AD2146">
            <v>75614.399999999994</v>
          </cell>
          <cell r="AE2146">
            <v>0.12</v>
          </cell>
          <cell r="AF2146">
            <v>45224</v>
          </cell>
          <cell r="AG2146" t="str">
            <v>DAP SZ</v>
          </cell>
          <cell r="AI2146"/>
          <cell r="AJ2146"/>
          <cell r="AK2146">
            <v>0.2</v>
          </cell>
          <cell r="AL2146">
            <v>2360000</v>
          </cell>
          <cell r="AM2146"/>
          <cell r="AN2146" t="str">
            <v>No</v>
          </cell>
          <cell r="AO2146">
            <v>0.8</v>
          </cell>
          <cell r="AP2146">
            <v>9440000</v>
          </cell>
          <cell r="AQ2146"/>
          <cell r="AR2146"/>
          <cell r="AS2146">
            <v>0</v>
          </cell>
          <cell r="AT2146">
            <v>0</v>
          </cell>
          <cell r="AV2146"/>
          <cell r="AX2146" t="str">
            <v>Cancel</v>
          </cell>
          <cell r="AY2146"/>
          <cell r="AZ2146"/>
          <cell r="BA2146" t="str">
            <v>Cancel</v>
          </cell>
          <cell r="BB2146" t="str">
            <v>2023-12-13 Ken邮件通知Fay</v>
          </cell>
        </row>
        <row r="2147">
          <cell r="A2147" t="str">
            <v>OCT 23</v>
          </cell>
          <cell r="B2147">
            <v>1997</v>
          </cell>
          <cell r="C2147" t="str">
            <v>C49SZX20230112JL</v>
          </cell>
          <cell r="D2147" t="str">
            <v>瑞福联</v>
          </cell>
          <cell r="E2147" t="str">
            <v>YSM20R-2</v>
          </cell>
          <cell r="F2147"/>
          <cell r="H2147"/>
          <cell r="I2147" t="str">
            <v>L-&gt;R</v>
          </cell>
          <cell r="J2147" t="str">
            <v>No</v>
          </cell>
          <cell r="K2147">
            <v>1</v>
          </cell>
          <cell r="L2147"/>
          <cell r="N2147"/>
          <cell r="O2147"/>
          <cell r="P2147"/>
          <cell r="Q2147"/>
          <cell r="R2147" t="str">
            <v>No</v>
          </cell>
          <cell r="S2147" t="str">
            <v>C49</v>
          </cell>
          <cell r="T2147" t="str">
            <v>SOUTH</v>
          </cell>
          <cell r="U2147" t="str">
            <v>深圳</v>
          </cell>
          <cell r="V2147" t="str">
            <v>SZ 深圳</v>
          </cell>
          <cell r="W2147" t="str">
            <v>JL</v>
          </cell>
          <cell r="X2147" t="str">
            <v>JPY</v>
          </cell>
          <cell r="Y2147">
            <v>11800000</v>
          </cell>
          <cell r="Z2147">
            <v>1</v>
          </cell>
          <cell r="AA2147">
            <v>11800000</v>
          </cell>
          <cell r="AB2147">
            <v>5.3400000000000003E-2</v>
          </cell>
          <cell r="AC2147">
            <v>630120</v>
          </cell>
          <cell r="AD2147">
            <v>75614.399999999994</v>
          </cell>
          <cell r="AE2147">
            <v>0.12</v>
          </cell>
          <cell r="AF2147">
            <v>45224</v>
          </cell>
          <cell r="AG2147" t="str">
            <v>DAP SZ</v>
          </cell>
          <cell r="AI2147"/>
          <cell r="AJ2147"/>
          <cell r="AK2147">
            <v>0.2</v>
          </cell>
          <cell r="AL2147">
            <v>2360000</v>
          </cell>
          <cell r="AM2147"/>
          <cell r="AN2147" t="str">
            <v>No</v>
          </cell>
          <cell r="AO2147">
            <v>0.8</v>
          </cell>
          <cell r="AP2147">
            <v>9440000</v>
          </cell>
          <cell r="AQ2147"/>
          <cell r="AR2147"/>
          <cell r="AS2147">
            <v>0</v>
          </cell>
          <cell r="AT2147">
            <v>0</v>
          </cell>
          <cell r="AV2147"/>
          <cell r="AX2147" t="str">
            <v>Cancel</v>
          </cell>
          <cell r="AY2147"/>
          <cell r="AZ2147"/>
          <cell r="BA2147" t="str">
            <v>Cancel</v>
          </cell>
          <cell r="BB2147" t="str">
            <v>2023-12-13 Ken邮件通知Fay</v>
          </cell>
        </row>
        <row r="2148">
          <cell r="A2148" t="str">
            <v>OCT 23</v>
          </cell>
          <cell r="B2148">
            <v>1998</v>
          </cell>
          <cell r="C2148" t="str">
            <v>C49SZX20230113EC</v>
          </cell>
          <cell r="D2148" t="str">
            <v>骏孚</v>
          </cell>
          <cell r="E2148" t="str">
            <v>YSM20R-2</v>
          </cell>
          <cell r="I2148" t="str">
            <v>L-&gt;R</v>
          </cell>
          <cell r="J2148" t="str">
            <v>No</v>
          </cell>
          <cell r="K2148">
            <v>1</v>
          </cell>
          <cell r="N2148">
            <v>45236</v>
          </cell>
          <cell r="O2148">
            <v>11116852</v>
          </cell>
          <cell r="P2148">
            <v>15000000</v>
          </cell>
          <cell r="Q2148">
            <v>45230</v>
          </cell>
          <cell r="R2148" t="str">
            <v>No</v>
          </cell>
          <cell r="S2148" t="str">
            <v>C49</v>
          </cell>
          <cell r="T2148" t="str">
            <v>SOUTH</v>
          </cell>
          <cell r="U2148" t="str">
            <v>深圳</v>
          </cell>
          <cell r="V2148" t="str">
            <v>SZ 深圳</v>
          </cell>
          <cell r="W2148" t="str">
            <v>EC</v>
          </cell>
          <cell r="X2148" t="str">
            <v>JPY</v>
          </cell>
          <cell r="Y2148">
            <v>15000000</v>
          </cell>
          <cell r="Z2148">
            <v>1</v>
          </cell>
          <cell r="AA2148">
            <v>15000000</v>
          </cell>
          <cell r="AB2148">
            <v>5.3400000000000003E-2</v>
          </cell>
          <cell r="AC2148">
            <v>801000</v>
          </cell>
          <cell r="AD2148">
            <v>96120</v>
          </cell>
          <cell r="AE2148">
            <v>0.12</v>
          </cell>
          <cell r="AF2148">
            <v>45226</v>
          </cell>
          <cell r="AG2148" t="str">
            <v>DAP GZ</v>
          </cell>
          <cell r="AK2148">
            <v>1</v>
          </cell>
          <cell r="AL2148">
            <v>15000000</v>
          </cell>
          <cell r="AM2148">
            <v>45230</v>
          </cell>
          <cell r="AN2148" t="str">
            <v>Yes</v>
          </cell>
          <cell r="AO2148">
            <v>0</v>
          </cell>
          <cell r="AP2148">
            <v>0</v>
          </cell>
          <cell r="AS2148">
            <v>0</v>
          </cell>
          <cell r="AT2148">
            <v>0</v>
          </cell>
          <cell r="AX2148" t="str">
            <v>Yes</v>
          </cell>
        </row>
        <row r="2149">
          <cell r="A2149" t="str">
            <v>NOV 23</v>
          </cell>
          <cell r="B2149">
            <v>1999</v>
          </cell>
          <cell r="C2149" t="str">
            <v>C49SZX20230118SS</v>
          </cell>
          <cell r="D2149" t="str">
            <v>易通</v>
          </cell>
          <cell r="E2149" t="str">
            <v>YSM10</v>
          </cell>
          <cell r="I2149" t="str">
            <v>R-&gt;L</v>
          </cell>
          <cell r="J2149" t="str">
            <v>No</v>
          </cell>
          <cell r="K2149">
            <v>1</v>
          </cell>
          <cell r="N2149">
            <v>45251</v>
          </cell>
          <cell r="O2149">
            <v>11100661</v>
          </cell>
          <cell r="P2149">
            <v>430000</v>
          </cell>
          <cell r="Q2149">
            <v>45254</v>
          </cell>
          <cell r="R2149" t="str">
            <v>No</v>
          </cell>
          <cell r="S2149" t="str">
            <v>C49</v>
          </cell>
          <cell r="T2149" t="str">
            <v>SOUTH</v>
          </cell>
          <cell r="U2149" t="str">
            <v>深圳</v>
          </cell>
          <cell r="V2149" t="str">
            <v>SZ 深圳</v>
          </cell>
          <cell r="W2149" t="str">
            <v>SS</v>
          </cell>
          <cell r="X2149" t="str">
            <v>RMB</v>
          </cell>
          <cell r="Y2149">
            <v>430000</v>
          </cell>
          <cell r="Z2149">
            <v>1.1299999999999999</v>
          </cell>
          <cell r="AA2149">
            <v>430000</v>
          </cell>
          <cell r="AB2149">
            <v>1.07</v>
          </cell>
          <cell r="AC2149">
            <v>407168.14159292041</v>
          </cell>
          <cell r="AD2149">
            <v>48860.176991150445</v>
          </cell>
          <cell r="AE2149">
            <v>0.12</v>
          </cell>
          <cell r="AF2149">
            <v>45232</v>
          </cell>
          <cell r="AG2149" t="str">
            <v>DDP SZ</v>
          </cell>
          <cell r="AI2149">
            <v>10000</v>
          </cell>
          <cell r="AJ2149">
            <v>45240</v>
          </cell>
          <cell r="AK2149">
            <v>0.1</v>
          </cell>
          <cell r="AL2149">
            <v>43000</v>
          </cell>
          <cell r="AM2149">
            <v>45240</v>
          </cell>
          <cell r="AN2149" t="str">
            <v>Yes</v>
          </cell>
          <cell r="AO2149">
            <v>0.9</v>
          </cell>
          <cell r="AP2149">
            <v>387000</v>
          </cell>
          <cell r="AQ2149">
            <v>45246</v>
          </cell>
          <cell r="AR2149">
            <v>45246</v>
          </cell>
          <cell r="AS2149">
            <v>0</v>
          </cell>
          <cell r="AT2149">
            <v>0</v>
          </cell>
          <cell r="AX2149" t="str">
            <v>Yes</v>
          </cell>
          <cell r="AZ2149" t="str">
            <v>Y</v>
          </cell>
          <cell r="BA2149" t="str">
            <v>Yes</v>
          </cell>
        </row>
        <row r="2150">
          <cell r="A2150" t="str">
            <v>NOV 23</v>
          </cell>
          <cell r="B2150">
            <v>2000</v>
          </cell>
          <cell r="C2150" t="str">
            <v>C49SZX20230119JL/4600003615</v>
          </cell>
          <cell r="D2150" t="str">
            <v>高伟</v>
          </cell>
          <cell r="E2150" t="str">
            <v>YSM10</v>
          </cell>
          <cell r="I2150" t="str">
            <v>L-&gt;R</v>
          </cell>
          <cell r="J2150" t="str">
            <v>MVC+ATS15(with 5 heads)</v>
          </cell>
          <cell r="K2150">
            <v>1</v>
          </cell>
          <cell r="R2150" t="str">
            <v>No</v>
          </cell>
          <cell r="S2150" t="str">
            <v>C49</v>
          </cell>
          <cell r="T2150" t="str">
            <v>SOUTH</v>
          </cell>
          <cell r="U2150" t="str">
            <v>深圳</v>
          </cell>
          <cell r="V2150" t="str">
            <v>SZ 深圳</v>
          </cell>
          <cell r="W2150" t="str">
            <v>JL</v>
          </cell>
          <cell r="X2150" t="str">
            <v>USD</v>
          </cell>
          <cell r="Y2150">
            <v>58000</v>
          </cell>
          <cell r="Z2150">
            <v>1</v>
          </cell>
          <cell r="AA2150">
            <v>58000</v>
          </cell>
          <cell r="AB2150">
            <v>7.8</v>
          </cell>
          <cell r="AC2150">
            <v>452400</v>
          </cell>
          <cell r="AD2150">
            <v>54288</v>
          </cell>
          <cell r="AE2150">
            <v>0.12</v>
          </cell>
          <cell r="AF2150">
            <v>45233</v>
          </cell>
          <cell r="AG2150" t="str">
            <v>CIF HK</v>
          </cell>
          <cell r="AK2150">
            <v>0.3</v>
          </cell>
          <cell r="AL2150">
            <v>17400</v>
          </cell>
          <cell r="AM2150">
            <v>45240</v>
          </cell>
          <cell r="AN2150" t="str">
            <v>Yes</v>
          </cell>
          <cell r="AO2150">
            <v>0.6</v>
          </cell>
          <cell r="AP2150">
            <v>34800</v>
          </cell>
          <cell r="AQ2150">
            <v>45296</v>
          </cell>
          <cell r="AR2150">
            <v>45296</v>
          </cell>
          <cell r="AS2150">
            <v>0.1</v>
          </cell>
          <cell r="AT2150">
            <v>5800</v>
          </cell>
        </row>
        <row r="2151">
          <cell r="A2151" t="str">
            <v>NOV 23</v>
          </cell>
          <cell r="B2151">
            <v>2001</v>
          </cell>
          <cell r="C2151" t="str">
            <v>C49SZX20230119JL/4600003615</v>
          </cell>
          <cell r="D2151" t="str">
            <v>高伟</v>
          </cell>
          <cell r="E2151" t="str">
            <v>YSM10</v>
          </cell>
          <cell r="I2151" t="str">
            <v>L-&gt;R</v>
          </cell>
          <cell r="J2151" t="str">
            <v>MVC+ATS15(with 5 heads)</v>
          </cell>
          <cell r="K2151">
            <v>1</v>
          </cell>
          <cell r="R2151" t="str">
            <v>No</v>
          </cell>
          <cell r="S2151" t="str">
            <v>C49</v>
          </cell>
          <cell r="T2151" t="str">
            <v>SOUTH</v>
          </cell>
          <cell r="U2151" t="str">
            <v>深圳</v>
          </cell>
          <cell r="V2151" t="str">
            <v>SZ 深圳</v>
          </cell>
          <cell r="W2151" t="str">
            <v>JL</v>
          </cell>
          <cell r="X2151" t="str">
            <v>USD</v>
          </cell>
          <cell r="Y2151">
            <v>58000</v>
          </cell>
          <cell r="Z2151">
            <v>1</v>
          </cell>
          <cell r="AA2151">
            <v>58000</v>
          </cell>
          <cell r="AB2151">
            <v>7.8</v>
          </cell>
          <cell r="AC2151">
            <v>452400</v>
          </cell>
          <cell r="AD2151">
            <v>54288</v>
          </cell>
          <cell r="AE2151">
            <v>0.12</v>
          </cell>
          <cell r="AF2151">
            <v>45233</v>
          </cell>
          <cell r="AG2151" t="str">
            <v>CIF HK</v>
          </cell>
          <cell r="AK2151">
            <v>0.3</v>
          </cell>
          <cell r="AL2151">
            <v>17400</v>
          </cell>
          <cell r="AM2151">
            <v>45240</v>
          </cell>
          <cell r="AN2151" t="str">
            <v>Yes</v>
          </cell>
          <cell r="AO2151">
            <v>0.6</v>
          </cell>
          <cell r="AP2151">
            <v>34800</v>
          </cell>
          <cell r="AQ2151">
            <v>45296</v>
          </cell>
          <cell r="AR2151">
            <v>45296</v>
          </cell>
          <cell r="AS2151">
            <v>0.1</v>
          </cell>
          <cell r="AT2151">
            <v>5800</v>
          </cell>
        </row>
        <row r="2152">
          <cell r="A2152" t="str">
            <v>NOV 23</v>
          </cell>
          <cell r="B2152">
            <v>2002</v>
          </cell>
          <cell r="C2152" t="str">
            <v>C49SZX20230120SX</v>
          </cell>
          <cell r="D2152" t="str">
            <v>锐诚</v>
          </cell>
          <cell r="E2152" t="str">
            <v>YSM20R-2</v>
          </cell>
          <cell r="I2152" t="str">
            <v>L-&gt;R</v>
          </cell>
          <cell r="J2152" t="str">
            <v>MVC</v>
          </cell>
          <cell r="K2152">
            <v>1</v>
          </cell>
          <cell r="N2152">
            <v>45254</v>
          </cell>
          <cell r="O2152">
            <v>11116857</v>
          </cell>
          <cell r="P2152">
            <v>12200000</v>
          </cell>
          <cell r="Q2152">
            <v>45254</v>
          </cell>
          <cell r="R2152" t="str">
            <v>No</v>
          </cell>
          <cell r="S2152" t="str">
            <v>C49</v>
          </cell>
          <cell r="T2152" t="str">
            <v>SOUTH</v>
          </cell>
          <cell r="U2152" t="str">
            <v>深圳</v>
          </cell>
          <cell r="V2152" t="str">
            <v>SZ 深圳</v>
          </cell>
          <cell r="W2152" t="str">
            <v>SX</v>
          </cell>
          <cell r="X2152" t="str">
            <v>JPY</v>
          </cell>
          <cell r="Y2152">
            <v>12200000</v>
          </cell>
          <cell r="Z2152">
            <v>1</v>
          </cell>
          <cell r="AA2152">
            <v>12200000</v>
          </cell>
          <cell r="AB2152">
            <v>5.3400000000000003E-2</v>
          </cell>
          <cell r="AC2152">
            <v>651480</v>
          </cell>
          <cell r="AD2152">
            <v>78177.599999999991</v>
          </cell>
          <cell r="AE2152">
            <v>0.12</v>
          </cell>
          <cell r="AF2152">
            <v>45236</v>
          </cell>
          <cell r="AG2152" t="str">
            <v>DAP HZ</v>
          </cell>
          <cell r="AK2152">
            <v>0.1</v>
          </cell>
          <cell r="AL2152">
            <v>1220000</v>
          </cell>
          <cell r="AM2152">
            <v>45240</v>
          </cell>
          <cell r="AN2152" t="str">
            <v>Yes</v>
          </cell>
          <cell r="AO2152">
            <v>0.9</v>
          </cell>
          <cell r="AP2152">
            <v>10980000</v>
          </cell>
          <cell r="AS2152">
            <v>0</v>
          </cell>
          <cell r="AT2152">
            <v>0</v>
          </cell>
          <cell r="AX2152" t="str">
            <v>Yes</v>
          </cell>
          <cell r="AZ2152" t="str">
            <v>Y</v>
          </cell>
          <cell r="BA2152" t="str">
            <v>Yes</v>
          </cell>
        </row>
        <row r="2153">
          <cell r="A2153" t="str">
            <v>NOV 23</v>
          </cell>
          <cell r="B2153">
            <v>2003</v>
          </cell>
          <cell r="C2153" t="str">
            <v>C49SZX20230120SX</v>
          </cell>
          <cell r="D2153" t="str">
            <v>锐诚</v>
          </cell>
          <cell r="E2153" t="str">
            <v>YSM10</v>
          </cell>
          <cell r="I2153" t="str">
            <v>L-&gt;R</v>
          </cell>
          <cell r="J2153" t="str">
            <v>MVC</v>
          </cell>
          <cell r="K2153">
            <v>1</v>
          </cell>
          <cell r="N2153">
            <v>45254</v>
          </cell>
          <cell r="O2153">
            <v>11116857</v>
          </cell>
          <cell r="P2153">
            <v>7200000</v>
          </cell>
          <cell r="Q2153">
            <v>45254</v>
          </cell>
          <cell r="R2153" t="str">
            <v>No</v>
          </cell>
          <cell r="S2153" t="str">
            <v>C49</v>
          </cell>
          <cell r="T2153" t="str">
            <v>SOUTH</v>
          </cell>
          <cell r="U2153" t="str">
            <v>深圳</v>
          </cell>
          <cell r="V2153" t="str">
            <v>SZ 深圳</v>
          </cell>
          <cell r="W2153" t="str">
            <v>SX</v>
          </cell>
          <cell r="X2153" t="str">
            <v>JPY</v>
          </cell>
          <cell r="Y2153">
            <v>7200000</v>
          </cell>
          <cell r="Z2153">
            <v>1</v>
          </cell>
          <cell r="AA2153">
            <v>7200000</v>
          </cell>
          <cell r="AB2153">
            <v>5.3400000000000003E-2</v>
          </cell>
          <cell r="AC2153">
            <v>384480</v>
          </cell>
          <cell r="AD2153">
            <v>46137.599999999999</v>
          </cell>
          <cell r="AE2153">
            <v>0.12</v>
          </cell>
          <cell r="AF2153">
            <v>45236</v>
          </cell>
          <cell r="AG2153" t="str">
            <v>DAP HZ</v>
          </cell>
          <cell r="AK2153">
            <v>0.1</v>
          </cell>
          <cell r="AL2153">
            <v>720000</v>
          </cell>
          <cell r="AM2153">
            <v>45240</v>
          </cell>
          <cell r="AN2153" t="str">
            <v>Yes</v>
          </cell>
          <cell r="AO2153">
            <v>0.9</v>
          </cell>
          <cell r="AP2153">
            <v>6480000</v>
          </cell>
          <cell r="AS2153">
            <v>0</v>
          </cell>
          <cell r="AT2153">
            <v>0</v>
          </cell>
          <cell r="AX2153" t="str">
            <v>Yes</v>
          </cell>
          <cell r="AZ2153" t="str">
            <v>Y</v>
          </cell>
          <cell r="BA2153" t="str">
            <v>Yes</v>
          </cell>
        </row>
        <row r="2154">
          <cell r="A2154" t="str">
            <v>NOV 23</v>
          </cell>
          <cell r="B2154">
            <v>2004</v>
          </cell>
          <cell r="C2154" t="str">
            <v>C28SZX20230122SX</v>
          </cell>
          <cell r="D2154" t="str">
            <v>锐诚</v>
          </cell>
          <cell r="E2154" t="str">
            <v>YSi-V</v>
          </cell>
          <cell r="I2154" t="str">
            <v>L-&gt;R</v>
          </cell>
          <cell r="J2154" t="str">
            <v>No</v>
          </cell>
          <cell r="K2154">
            <v>1</v>
          </cell>
          <cell r="R2154" t="str">
            <v>No</v>
          </cell>
          <cell r="S2154" t="str">
            <v>C28</v>
          </cell>
          <cell r="T2154" t="str">
            <v>SOUTH</v>
          </cell>
          <cell r="U2154" t="str">
            <v>深圳</v>
          </cell>
          <cell r="V2154" t="str">
            <v>SZ 深圳</v>
          </cell>
          <cell r="W2154" t="str">
            <v>SX</v>
          </cell>
          <cell r="X2154" t="str">
            <v>JPY</v>
          </cell>
          <cell r="Y2154">
            <v>8160000</v>
          </cell>
          <cell r="Z2154">
            <v>1</v>
          </cell>
          <cell r="AA2154">
            <v>8160000</v>
          </cell>
          <cell r="AB2154">
            <v>5.3400000000000003E-2</v>
          </cell>
          <cell r="AC2154">
            <v>435744</v>
          </cell>
          <cell r="AD2154">
            <v>52289.279999999999</v>
          </cell>
          <cell r="AE2154">
            <v>0.12</v>
          </cell>
          <cell r="AF2154">
            <v>45236</v>
          </cell>
          <cell r="AG2154" t="str">
            <v>DAP HZ</v>
          </cell>
          <cell r="AK2154">
            <v>0.1</v>
          </cell>
          <cell r="AL2154">
            <v>816000</v>
          </cell>
          <cell r="AM2154">
            <v>45257</v>
          </cell>
          <cell r="AN2154" t="str">
            <v>Yes</v>
          </cell>
          <cell r="AO2154">
            <v>0.9</v>
          </cell>
          <cell r="AP2154">
            <v>7344000</v>
          </cell>
          <cell r="AS2154">
            <v>0</v>
          </cell>
          <cell r="AT2154">
            <v>0</v>
          </cell>
        </row>
        <row r="2155">
          <cell r="A2155" t="str">
            <v>NOV 23</v>
          </cell>
          <cell r="B2155">
            <v>2005</v>
          </cell>
          <cell r="C2155" t="str">
            <v>C49SZX20230115JY</v>
          </cell>
          <cell r="D2155" t="str">
            <v>万有</v>
          </cell>
          <cell r="E2155" t="str">
            <v>YSM20R-2</v>
          </cell>
          <cell r="I2155" t="str">
            <v>L-&gt;R</v>
          </cell>
          <cell r="J2155" t="str">
            <v>No</v>
          </cell>
          <cell r="K2155">
            <v>1</v>
          </cell>
          <cell r="R2155" t="str">
            <v>No</v>
          </cell>
          <cell r="S2155" t="str">
            <v>C49</v>
          </cell>
          <cell r="T2155" t="str">
            <v>SOUTH</v>
          </cell>
          <cell r="U2155" t="str">
            <v>深圳</v>
          </cell>
          <cell r="V2155" t="str">
            <v>DG 东莞</v>
          </cell>
          <cell r="W2155" t="str">
            <v>JY</v>
          </cell>
          <cell r="X2155" t="str">
            <v>JPY</v>
          </cell>
          <cell r="Y2155">
            <v>11900000</v>
          </cell>
          <cell r="Z2155">
            <v>1</v>
          </cell>
          <cell r="AA2155">
            <v>11900000</v>
          </cell>
          <cell r="AB2155">
            <v>5.3400000000000003E-2</v>
          </cell>
          <cell r="AC2155">
            <v>635460</v>
          </cell>
          <cell r="AD2155">
            <v>76255.199999999997</v>
          </cell>
          <cell r="AE2155">
            <v>0.12</v>
          </cell>
          <cell r="AF2155">
            <v>45239</v>
          </cell>
          <cell r="AG2155" t="str">
            <v>DAP DG</v>
          </cell>
          <cell r="AK2155">
            <v>0.1</v>
          </cell>
          <cell r="AL2155">
            <v>1190000</v>
          </cell>
          <cell r="AM2155">
            <v>45247</v>
          </cell>
          <cell r="AN2155" t="str">
            <v>Yes</v>
          </cell>
          <cell r="AO2155">
            <v>0.9</v>
          </cell>
          <cell r="AP2155">
            <v>10710000</v>
          </cell>
          <cell r="AS2155">
            <v>0</v>
          </cell>
          <cell r="AT2155">
            <v>0</v>
          </cell>
        </row>
        <row r="2156">
          <cell r="A2156" t="str">
            <v>NOV 23</v>
          </cell>
          <cell r="B2156">
            <v>2006</v>
          </cell>
          <cell r="C2156" t="str">
            <v>C49SZX20230111SX</v>
          </cell>
          <cell r="D2156" t="str">
            <v>兴开泰（end user:兴连）</v>
          </cell>
          <cell r="E2156" t="str">
            <v>YSM20R-2</v>
          </cell>
          <cell r="I2156" t="str">
            <v>L-&gt;R</v>
          </cell>
          <cell r="J2156" t="str">
            <v>No</v>
          </cell>
          <cell r="K2156">
            <v>1</v>
          </cell>
          <cell r="R2156" t="str">
            <v>No</v>
          </cell>
          <cell r="S2156" t="str">
            <v>C49</v>
          </cell>
          <cell r="T2156" t="str">
            <v>SOUTH</v>
          </cell>
          <cell r="U2156" t="str">
            <v>深圳</v>
          </cell>
          <cell r="V2156" t="str">
            <v>DG 东莞</v>
          </cell>
          <cell r="W2156" t="str">
            <v>SX</v>
          </cell>
          <cell r="X2156" t="str">
            <v>JPY</v>
          </cell>
          <cell r="Y2156">
            <v>13000000</v>
          </cell>
          <cell r="Z2156">
            <v>1</v>
          </cell>
          <cell r="AA2156">
            <v>13000000</v>
          </cell>
          <cell r="AB2156">
            <v>5.3400000000000003E-2</v>
          </cell>
          <cell r="AC2156">
            <v>694200</v>
          </cell>
          <cell r="AD2156">
            <v>83304</v>
          </cell>
          <cell r="AE2156">
            <v>0.12</v>
          </cell>
          <cell r="AF2156">
            <v>45237</v>
          </cell>
          <cell r="AG2156" t="str">
            <v>DAP DG</v>
          </cell>
          <cell r="AK2156">
            <v>0.1</v>
          </cell>
          <cell r="AL2156">
            <v>1300000</v>
          </cell>
          <cell r="AM2156">
            <v>45251</v>
          </cell>
          <cell r="AN2156" t="str">
            <v>Yes</v>
          </cell>
          <cell r="AO2156">
            <v>0.9</v>
          </cell>
          <cell r="AP2156">
            <v>11700000</v>
          </cell>
          <cell r="AS2156">
            <v>0</v>
          </cell>
          <cell r="AT2156">
            <v>0</v>
          </cell>
        </row>
        <row r="2157">
          <cell r="A2157" t="str">
            <v>NOV 23</v>
          </cell>
          <cell r="B2157">
            <v>2007</v>
          </cell>
          <cell r="C2157" t="str">
            <v>C49SZX20230111SX</v>
          </cell>
          <cell r="D2157" t="str">
            <v>兴开泰（end user:兴连）</v>
          </cell>
          <cell r="E2157" t="str">
            <v>YSM20R-2</v>
          </cell>
          <cell r="I2157" t="str">
            <v>L-&gt;R</v>
          </cell>
          <cell r="J2157" t="str">
            <v>No</v>
          </cell>
          <cell r="K2157">
            <v>1</v>
          </cell>
          <cell r="R2157" t="str">
            <v>No</v>
          </cell>
          <cell r="S2157" t="str">
            <v>C49</v>
          </cell>
          <cell r="T2157" t="str">
            <v>SOUTH</v>
          </cell>
          <cell r="U2157" t="str">
            <v>深圳</v>
          </cell>
          <cell r="V2157" t="str">
            <v>DG 东莞</v>
          </cell>
          <cell r="W2157" t="str">
            <v>SX</v>
          </cell>
          <cell r="X2157" t="str">
            <v>JPY</v>
          </cell>
          <cell r="Y2157">
            <v>13000000</v>
          </cell>
          <cell r="Z2157">
            <v>1</v>
          </cell>
          <cell r="AA2157">
            <v>13000000</v>
          </cell>
          <cell r="AB2157">
            <v>5.3400000000000003E-2</v>
          </cell>
          <cell r="AC2157">
            <v>694200</v>
          </cell>
          <cell r="AD2157">
            <v>83304</v>
          </cell>
          <cell r="AE2157">
            <v>0.12</v>
          </cell>
          <cell r="AF2157">
            <v>45237</v>
          </cell>
          <cell r="AG2157" t="str">
            <v>DAP DG</v>
          </cell>
          <cell r="AK2157">
            <v>0.1</v>
          </cell>
          <cell r="AL2157">
            <v>1300000</v>
          </cell>
          <cell r="AM2157">
            <v>45251</v>
          </cell>
          <cell r="AN2157" t="str">
            <v>Yes</v>
          </cell>
          <cell r="AO2157">
            <v>0.9</v>
          </cell>
          <cell r="AP2157">
            <v>11700000</v>
          </cell>
          <cell r="AS2157">
            <v>0</v>
          </cell>
          <cell r="AT2157">
            <v>0</v>
          </cell>
        </row>
        <row r="2158">
          <cell r="A2158" t="str">
            <v>NOV 23</v>
          </cell>
          <cell r="B2158">
            <v>2008</v>
          </cell>
          <cell r="C2158" t="str">
            <v>C49SZX20230111SX</v>
          </cell>
          <cell r="D2158" t="str">
            <v>兴开泰（end user:兴连）</v>
          </cell>
          <cell r="E2158" t="str">
            <v>YSM20R-2</v>
          </cell>
          <cell r="I2158" t="str">
            <v>R-&gt;L</v>
          </cell>
          <cell r="J2158" t="str">
            <v>No</v>
          </cell>
          <cell r="K2158">
            <v>1</v>
          </cell>
          <cell r="R2158" t="str">
            <v>No</v>
          </cell>
          <cell r="S2158" t="str">
            <v>C49</v>
          </cell>
          <cell r="T2158" t="str">
            <v>SOUTH</v>
          </cell>
          <cell r="U2158" t="str">
            <v>深圳</v>
          </cell>
          <cell r="V2158" t="str">
            <v>DG 东莞</v>
          </cell>
          <cell r="W2158" t="str">
            <v>SX</v>
          </cell>
          <cell r="X2158" t="str">
            <v>JPY</v>
          </cell>
          <cell r="Y2158">
            <v>13000000</v>
          </cell>
          <cell r="Z2158">
            <v>1</v>
          </cell>
          <cell r="AA2158">
            <v>13000000</v>
          </cell>
          <cell r="AB2158">
            <v>5.3400000000000003E-2</v>
          </cell>
          <cell r="AC2158">
            <v>694200</v>
          </cell>
          <cell r="AD2158">
            <v>83304</v>
          </cell>
          <cell r="AE2158">
            <v>0.12</v>
          </cell>
          <cell r="AF2158">
            <v>45237</v>
          </cell>
          <cell r="AG2158" t="str">
            <v>DAP DG</v>
          </cell>
          <cell r="AK2158">
            <v>0.1</v>
          </cell>
          <cell r="AL2158">
            <v>1300000</v>
          </cell>
          <cell r="AM2158">
            <v>45251</v>
          </cell>
          <cell r="AN2158" t="str">
            <v>Yes</v>
          </cell>
          <cell r="AO2158">
            <v>0.9</v>
          </cell>
          <cell r="AP2158">
            <v>11700000</v>
          </cell>
          <cell r="AS2158">
            <v>0</v>
          </cell>
          <cell r="AT2158">
            <v>0</v>
          </cell>
        </row>
        <row r="2159">
          <cell r="A2159" t="str">
            <v>NOV 23</v>
          </cell>
          <cell r="B2159">
            <v>2009</v>
          </cell>
          <cell r="C2159" t="str">
            <v>C49SZX20230111SX</v>
          </cell>
          <cell r="D2159" t="str">
            <v>兴开泰（end user:兴连）</v>
          </cell>
          <cell r="E2159" t="str">
            <v>YSM20R-2</v>
          </cell>
          <cell r="I2159" t="str">
            <v>R-&gt;L</v>
          </cell>
          <cell r="J2159" t="str">
            <v>No</v>
          </cell>
          <cell r="K2159">
            <v>1</v>
          </cell>
          <cell r="R2159" t="str">
            <v>No</v>
          </cell>
          <cell r="S2159" t="str">
            <v>C49</v>
          </cell>
          <cell r="T2159" t="str">
            <v>SOUTH</v>
          </cell>
          <cell r="U2159" t="str">
            <v>深圳</v>
          </cell>
          <cell r="V2159" t="str">
            <v>DG 东莞</v>
          </cell>
          <cell r="W2159" t="str">
            <v>SX</v>
          </cell>
          <cell r="X2159" t="str">
            <v>JPY</v>
          </cell>
          <cell r="Y2159">
            <v>13000000</v>
          </cell>
          <cell r="Z2159">
            <v>1</v>
          </cell>
          <cell r="AA2159">
            <v>13000000</v>
          </cell>
          <cell r="AB2159">
            <v>5.3400000000000003E-2</v>
          </cell>
          <cell r="AC2159">
            <v>694200</v>
          </cell>
          <cell r="AD2159">
            <v>83304</v>
          </cell>
          <cell r="AE2159">
            <v>0.12</v>
          </cell>
          <cell r="AF2159">
            <v>45237</v>
          </cell>
          <cell r="AG2159" t="str">
            <v>DAP DG</v>
          </cell>
          <cell r="AK2159">
            <v>0.1</v>
          </cell>
          <cell r="AL2159">
            <v>1300000</v>
          </cell>
          <cell r="AM2159">
            <v>45251</v>
          </cell>
          <cell r="AN2159" t="str">
            <v>Yes</v>
          </cell>
          <cell r="AO2159">
            <v>0.9</v>
          </cell>
          <cell r="AP2159">
            <v>11700000</v>
          </cell>
          <cell r="AS2159">
            <v>0</v>
          </cell>
          <cell r="AT2159">
            <v>0</v>
          </cell>
        </row>
        <row r="2160">
          <cell r="A2160" t="str">
            <v>NOV 23</v>
          </cell>
          <cell r="B2160">
            <v>2010</v>
          </cell>
          <cell r="C2160" t="str">
            <v>C49SZX20230111SX</v>
          </cell>
          <cell r="D2160" t="str">
            <v>兴开泰（end user:兴连）</v>
          </cell>
          <cell r="E2160" t="str">
            <v>YSM10</v>
          </cell>
          <cell r="I2160" t="str">
            <v>L-&gt;R</v>
          </cell>
          <cell r="J2160" t="str">
            <v>MVC</v>
          </cell>
          <cell r="K2160">
            <v>1</v>
          </cell>
          <cell r="R2160" t="str">
            <v>No</v>
          </cell>
          <cell r="S2160" t="str">
            <v>C49</v>
          </cell>
          <cell r="T2160" t="str">
            <v>SOUTH</v>
          </cell>
          <cell r="U2160" t="str">
            <v>深圳</v>
          </cell>
          <cell r="V2160" t="str">
            <v>DG 东莞</v>
          </cell>
          <cell r="W2160" t="str">
            <v>SX</v>
          </cell>
          <cell r="X2160" t="str">
            <v>JPY</v>
          </cell>
          <cell r="Y2160">
            <v>8500000</v>
          </cell>
          <cell r="Z2160">
            <v>1</v>
          </cell>
          <cell r="AA2160">
            <v>8500000</v>
          </cell>
          <cell r="AB2160">
            <v>5.3400000000000003E-2</v>
          </cell>
          <cell r="AC2160">
            <v>453900</v>
          </cell>
          <cell r="AD2160">
            <v>54468</v>
          </cell>
          <cell r="AE2160">
            <v>0.12</v>
          </cell>
          <cell r="AF2160">
            <v>45237</v>
          </cell>
          <cell r="AG2160" t="str">
            <v>DAP DG</v>
          </cell>
          <cell r="AK2160">
            <v>0.1</v>
          </cell>
          <cell r="AL2160">
            <v>850000</v>
          </cell>
          <cell r="AM2160">
            <v>45251</v>
          </cell>
          <cell r="AN2160" t="str">
            <v>Yes</v>
          </cell>
          <cell r="AO2160">
            <v>0.9</v>
          </cell>
          <cell r="AP2160">
            <v>7650000</v>
          </cell>
          <cell r="AS2160">
            <v>0</v>
          </cell>
          <cell r="AT2160">
            <v>0</v>
          </cell>
        </row>
        <row r="2161">
          <cell r="A2161" t="str">
            <v>NOV 23</v>
          </cell>
          <cell r="B2161">
            <v>2011</v>
          </cell>
          <cell r="C2161" t="str">
            <v>C49SZX20230111SX</v>
          </cell>
          <cell r="D2161" t="str">
            <v>兴开泰（end user:兴连）</v>
          </cell>
          <cell r="E2161" t="str">
            <v>YSM10</v>
          </cell>
          <cell r="I2161" t="str">
            <v>L-&gt;R</v>
          </cell>
          <cell r="J2161" t="str">
            <v>MVC</v>
          </cell>
          <cell r="K2161">
            <v>1</v>
          </cell>
          <cell r="R2161" t="str">
            <v>No</v>
          </cell>
          <cell r="S2161" t="str">
            <v>C49</v>
          </cell>
          <cell r="T2161" t="str">
            <v>SOUTH</v>
          </cell>
          <cell r="U2161" t="str">
            <v>深圳</v>
          </cell>
          <cell r="V2161" t="str">
            <v>DG 东莞</v>
          </cell>
          <cell r="W2161" t="str">
            <v>SX</v>
          </cell>
          <cell r="X2161" t="str">
            <v>JPY</v>
          </cell>
          <cell r="Y2161">
            <v>8500000</v>
          </cell>
          <cell r="Z2161">
            <v>1</v>
          </cell>
          <cell r="AA2161">
            <v>8500000</v>
          </cell>
          <cell r="AB2161">
            <v>5.3400000000000003E-2</v>
          </cell>
          <cell r="AC2161">
            <v>453900</v>
          </cell>
          <cell r="AD2161">
            <v>54468</v>
          </cell>
          <cell r="AE2161">
            <v>0.12</v>
          </cell>
          <cell r="AF2161">
            <v>45237</v>
          </cell>
          <cell r="AG2161" t="str">
            <v>DAP DG</v>
          </cell>
          <cell r="AK2161">
            <v>0.1</v>
          </cell>
          <cell r="AL2161">
            <v>850000</v>
          </cell>
          <cell r="AM2161">
            <v>45251</v>
          </cell>
          <cell r="AN2161" t="str">
            <v>Yes</v>
          </cell>
          <cell r="AO2161">
            <v>0.9</v>
          </cell>
          <cell r="AP2161">
            <v>7650000</v>
          </cell>
          <cell r="AS2161">
            <v>0</v>
          </cell>
          <cell r="AT2161">
            <v>0</v>
          </cell>
        </row>
        <row r="2162">
          <cell r="A2162" t="str">
            <v>NOV 23</v>
          </cell>
          <cell r="B2162">
            <v>2012</v>
          </cell>
          <cell r="C2162" t="str">
            <v>C49SZX20230111SX</v>
          </cell>
          <cell r="D2162" t="str">
            <v>兴开泰（end user:兴连）</v>
          </cell>
          <cell r="E2162" t="str">
            <v>YSM10</v>
          </cell>
          <cell r="I2162" t="str">
            <v>L-&gt;R</v>
          </cell>
          <cell r="J2162" t="str">
            <v>MVC</v>
          </cell>
          <cell r="K2162">
            <v>1</v>
          </cell>
          <cell r="R2162" t="str">
            <v>No</v>
          </cell>
          <cell r="S2162" t="str">
            <v>C49</v>
          </cell>
          <cell r="T2162" t="str">
            <v>SOUTH</v>
          </cell>
          <cell r="U2162" t="str">
            <v>深圳</v>
          </cell>
          <cell r="V2162" t="str">
            <v>DG 东莞</v>
          </cell>
          <cell r="W2162" t="str">
            <v>SX</v>
          </cell>
          <cell r="X2162" t="str">
            <v>JPY</v>
          </cell>
          <cell r="Y2162">
            <v>8500000</v>
          </cell>
          <cell r="Z2162">
            <v>1</v>
          </cell>
          <cell r="AA2162">
            <v>8500000</v>
          </cell>
          <cell r="AB2162">
            <v>5.3400000000000003E-2</v>
          </cell>
          <cell r="AC2162">
            <v>453900</v>
          </cell>
          <cell r="AD2162">
            <v>54468</v>
          </cell>
          <cell r="AE2162">
            <v>0.12</v>
          </cell>
          <cell r="AF2162">
            <v>45237</v>
          </cell>
          <cell r="AG2162" t="str">
            <v>DAP DG</v>
          </cell>
          <cell r="AK2162">
            <v>0.1</v>
          </cell>
          <cell r="AL2162">
            <v>850000</v>
          </cell>
          <cell r="AM2162">
            <v>45251</v>
          </cell>
          <cell r="AN2162" t="str">
            <v>Yes</v>
          </cell>
          <cell r="AO2162">
            <v>0.9</v>
          </cell>
          <cell r="AP2162">
            <v>7650000</v>
          </cell>
          <cell r="AS2162">
            <v>0</v>
          </cell>
          <cell r="AT2162">
            <v>0</v>
          </cell>
        </row>
        <row r="2163">
          <cell r="A2163" t="str">
            <v>NOV 23</v>
          </cell>
          <cell r="B2163">
            <v>2013</v>
          </cell>
          <cell r="C2163" t="str">
            <v>C49SZX20230111SX</v>
          </cell>
          <cell r="D2163" t="str">
            <v>兴开泰（end user:兴连）</v>
          </cell>
          <cell r="E2163" t="str">
            <v>YSM10</v>
          </cell>
          <cell r="I2163" t="str">
            <v>L-&gt;R</v>
          </cell>
          <cell r="J2163" t="str">
            <v>MVC</v>
          </cell>
          <cell r="K2163">
            <v>1</v>
          </cell>
          <cell r="R2163" t="str">
            <v>No</v>
          </cell>
          <cell r="S2163" t="str">
            <v>C49</v>
          </cell>
          <cell r="T2163" t="str">
            <v>SOUTH</v>
          </cell>
          <cell r="U2163" t="str">
            <v>深圳</v>
          </cell>
          <cell r="V2163" t="str">
            <v>DG 东莞</v>
          </cell>
          <cell r="W2163" t="str">
            <v>SX</v>
          </cell>
          <cell r="X2163" t="str">
            <v>JPY</v>
          </cell>
          <cell r="Y2163">
            <v>8500000</v>
          </cell>
          <cell r="Z2163">
            <v>1</v>
          </cell>
          <cell r="AA2163">
            <v>8500000</v>
          </cell>
          <cell r="AB2163">
            <v>5.3400000000000003E-2</v>
          </cell>
          <cell r="AC2163">
            <v>453900</v>
          </cell>
          <cell r="AD2163">
            <v>54468</v>
          </cell>
          <cell r="AE2163">
            <v>0.12</v>
          </cell>
          <cell r="AF2163">
            <v>45237</v>
          </cell>
          <cell r="AG2163" t="str">
            <v>DAP DG</v>
          </cell>
          <cell r="AK2163">
            <v>0.1</v>
          </cell>
          <cell r="AL2163">
            <v>850000</v>
          </cell>
          <cell r="AM2163">
            <v>45251</v>
          </cell>
          <cell r="AN2163" t="str">
            <v>Yes</v>
          </cell>
          <cell r="AO2163">
            <v>0.9</v>
          </cell>
          <cell r="AP2163">
            <v>7650000</v>
          </cell>
          <cell r="AS2163">
            <v>0</v>
          </cell>
          <cell r="AT2163">
            <v>0</v>
          </cell>
        </row>
        <row r="2164">
          <cell r="A2164" t="str">
            <v>NOV 23</v>
          </cell>
          <cell r="B2164">
            <v>2014</v>
          </cell>
          <cell r="C2164" t="str">
            <v>C49SZX20230111SX</v>
          </cell>
          <cell r="D2164" t="str">
            <v>兴开泰（end user:兴连）</v>
          </cell>
          <cell r="E2164" t="str">
            <v>YSM10</v>
          </cell>
          <cell r="I2164" t="str">
            <v>R-&gt;L</v>
          </cell>
          <cell r="J2164" t="str">
            <v>MVC</v>
          </cell>
          <cell r="K2164">
            <v>1</v>
          </cell>
          <cell r="R2164" t="str">
            <v>No</v>
          </cell>
          <cell r="S2164" t="str">
            <v>C49</v>
          </cell>
          <cell r="T2164" t="str">
            <v>SOUTH</v>
          </cell>
          <cell r="U2164" t="str">
            <v>深圳</v>
          </cell>
          <cell r="V2164" t="str">
            <v>DG 东莞</v>
          </cell>
          <cell r="W2164" t="str">
            <v>SX</v>
          </cell>
          <cell r="X2164" t="str">
            <v>JPY</v>
          </cell>
          <cell r="Y2164">
            <v>8500000</v>
          </cell>
          <cell r="Z2164">
            <v>1</v>
          </cell>
          <cell r="AA2164">
            <v>8500000</v>
          </cell>
          <cell r="AB2164">
            <v>5.3400000000000003E-2</v>
          </cell>
          <cell r="AC2164">
            <v>453900</v>
          </cell>
          <cell r="AD2164">
            <v>54468</v>
          </cell>
          <cell r="AE2164">
            <v>0.12</v>
          </cell>
          <cell r="AF2164">
            <v>45237</v>
          </cell>
          <cell r="AG2164" t="str">
            <v>DAP DG</v>
          </cell>
          <cell r="AK2164">
            <v>0.1</v>
          </cell>
          <cell r="AL2164">
            <v>850000</v>
          </cell>
          <cell r="AM2164">
            <v>45251</v>
          </cell>
          <cell r="AN2164" t="str">
            <v>Yes</v>
          </cell>
          <cell r="AO2164">
            <v>0.9</v>
          </cell>
          <cell r="AP2164">
            <v>7650000</v>
          </cell>
          <cell r="AS2164">
            <v>0</v>
          </cell>
          <cell r="AT2164">
            <v>0</v>
          </cell>
        </row>
        <row r="2165">
          <cell r="A2165" t="str">
            <v>NOV 23</v>
          </cell>
          <cell r="B2165">
            <v>2015</v>
          </cell>
          <cell r="C2165" t="str">
            <v>C49SZX20230111SX</v>
          </cell>
          <cell r="D2165" t="str">
            <v>兴开泰（end user:兴连）</v>
          </cell>
          <cell r="E2165" t="str">
            <v>YSM10</v>
          </cell>
          <cell r="I2165" t="str">
            <v>R-&gt;L</v>
          </cell>
          <cell r="J2165" t="str">
            <v>MVC</v>
          </cell>
          <cell r="K2165">
            <v>1</v>
          </cell>
          <cell r="R2165" t="str">
            <v>No</v>
          </cell>
          <cell r="S2165" t="str">
            <v>C49</v>
          </cell>
          <cell r="T2165" t="str">
            <v>SOUTH</v>
          </cell>
          <cell r="U2165" t="str">
            <v>深圳</v>
          </cell>
          <cell r="V2165" t="str">
            <v>DG 东莞</v>
          </cell>
          <cell r="W2165" t="str">
            <v>SX</v>
          </cell>
          <cell r="X2165" t="str">
            <v>JPY</v>
          </cell>
          <cell r="Y2165">
            <v>8500000</v>
          </cell>
          <cell r="Z2165">
            <v>1</v>
          </cell>
          <cell r="AA2165">
            <v>8500000</v>
          </cell>
          <cell r="AB2165">
            <v>5.3400000000000003E-2</v>
          </cell>
          <cell r="AC2165">
            <v>453900</v>
          </cell>
          <cell r="AD2165">
            <v>54468</v>
          </cell>
          <cell r="AE2165">
            <v>0.12</v>
          </cell>
          <cell r="AF2165">
            <v>45237</v>
          </cell>
          <cell r="AG2165" t="str">
            <v>DAP DG</v>
          </cell>
          <cell r="AK2165">
            <v>0.1</v>
          </cell>
          <cell r="AL2165">
            <v>850000</v>
          </cell>
          <cell r="AM2165">
            <v>45251</v>
          </cell>
          <cell r="AN2165" t="str">
            <v>Yes</v>
          </cell>
          <cell r="AO2165">
            <v>0.9</v>
          </cell>
          <cell r="AP2165">
            <v>7650000</v>
          </cell>
          <cell r="AS2165">
            <v>0</v>
          </cell>
          <cell r="AT2165">
            <v>0</v>
          </cell>
        </row>
        <row r="2166">
          <cell r="A2166" t="str">
            <v>NOV 23</v>
          </cell>
          <cell r="B2166">
            <v>2016</v>
          </cell>
          <cell r="C2166" t="str">
            <v>C49SZX20230111SX</v>
          </cell>
          <cell r="D2166" t="str">
            <v>兴开泰（end user:兴连）</v>
          </cell>
          <cell r="E2166" t="str">
            <v>YSM10</v>
          </cell>
          <cell r="I2166" t="str">
            <v>R-&gt;L</v>
          </cell>
          <cell r="J2166" t="str">
            <v>MVC</v>
          </cell>
          <cell r="K2166">
            <v>1</v>
          </cell>
          <cell r="R2166" t="str">
            <v>No</v>
          </cell>
          <cell r="S2166" t="str">
            <v>C49</v>
          </cell>
          <cell r="T2166" t="str">
            <v>SOUTH</v>
          </cell>
          <cell r="U2166" t="str">
            <v>深圳</v>
          </cell>
          <cell r="V2166" t="str">
            <v>DG 东莞</v>
          </cell>
          <cell r="W2166" t="str">
            <v>SX</v>
          </cell>
          <cell r="X2166" t="str">
            <v>JPY</v>
          </cell>
          <cell r="Y2166">
            <v>8500000</v>
          </cell>
          <cell r="Z2166">
            <v>1</v>
          </cell>
          <cell r="AA2166">
            <v>8500000</v>
          </cell>
          <cell r="AB2166">
            <v>5.3400000000000003E-2</v>
          </cell>
          <cell r="AC2166">
            <v>453900</v>
          </cell>
          <cell r="AD2166">
            <v>54468</v>
          </cell>
          <cell r="AE2166">
            <v>0.12</v>
          </cell>
          <cell r="AF2166">
            <v>45237</v>
          </cell>
          <cell r="AG2166" t="str">
            <v>DAP DG</v>
          </cell>
          <cell r="AK2166">
            <v>0.1</v>
          </cell>
          <cell r="AL2166">
            <v>850000</v>
          </cell>
          <cell r="AM2166">
            <v>45251</v>
          </cell>
          <cell r="AN2166" t="str">
            <v>Yes</v>
          </cell>
          <cell r="AO2166">
            <v>0.9</v>
          </cell>
          <cell r="AP2166">
            <v>7650000</v>
          </cell>
          <cell r="AS2166">
            <v>0</v>
          </cell>
          <cell r="AT2166">
            <v>0</v>
          </cell>
        </row>
        <row r="2167">
          <cell r="A2167" t="str">
            <v>NOV 23</v>
          </cell>
          <cell r="B2167">
            <v>2017</v>
          </cell>
          <cell r="C2167" t="str">
            <v>C49SZX20230111SX</v>
          </cell>
          <cell r="D2167" t="str">
            <v>兴开泰（end user:兴连）</v>
          </cell>
          <cell r="E2167" t="str">
            <v>YSM10</v>
          </cell>
          <cell r="I2167" t="str">
            <v>R-&gt;L</v>
          </cell>
          <cell r="J2167" t="str">
            <v>MVC</v>
          </cell>
          <cell r="K2167">
            <v>1</v>
          </cell>
          <cell r="R2167" t="str">
            <v>No</v>
          </cell>
          <cell r="S2167" t="str">
            <v>C49</v>
          </cell>
          <cell r="T2167" t="str">
            <v>SOUTH</v>
          </cell>
          <cell r="U2167" t="str">
            <v>深圳</v>
          </cell>
          <cell r="V2167" t="str">
            <v>DG 东莞</v>
          </cell>
          <cell r="W2167" t="str">
            <v>SX</v>
          </cell>
          <cell r="X2167" t="str">
            <v>JPY</v>
          </cell>
          <cell r="Y2167">
            <v>8500000</v>
          </cell>
          <cell r="Z2167">
            <v>1</v>
          </cell>
          <cell r="AA2167">
            <v>8500000</v>
          </cell>
          <cell r="AB2167">
            <v>5.3400000000000003E-2</v>
          </cell>
          <cell r="AC2167">
            <v>453900</v>
          </cell>
          <cell r="AD2167">
            <v>54468</v>
          </cell>
          <cell r="AE2167">
            <v>0.12</v>
          </cell>
          <cell r="AF2167">
            <v>45237</v>
          </cell>
          <cell r="AG2167" t="str">
            <v>DAP DG</v>
          </cell>
          <cell r="AK2167">
            <v>0.1</v>
          </cell>
          <cell r="AL2167">
            <v>850000</v>
          </cell>
          <cell r="AM2167">
            <v>45251</v>
          </cell>
          <cell r="AN2167" t="str">
            <v>Yes</v>
          </cell>
          <cell r="AO2167">
            <v>0.9</v>
          </cell>
          <cell r="AP2167">
            <v>7650000</v>
          </cell>
          <cell r="AS2167">
            <v>0</v>
          </cell>
          <cell r="AT2167">
            <v>0</v>
          </cell>
        </row>
        <row r="2168">
          <cell r="A2168" t="str">
            <v>NOV 23</v>
          </cell>
          <cell r="B2168">
            <v>2018</v>
          </cell>
          <cell r="C2168" t="str">
            <v>C49SZX20230123SX</v>
          </cell>
          <cell r="D2168" t="str">
            <v>永顺创</v>
          </cell>
          <cell r="E2168" t="str">
            <v>YSM20R-2</v>
          </cell>
          <cell r="I2168" t="str">
            <v>L-&gt;R</v>
          </cell>
          <cell r="J2168" t="str">
            <v>No</v>
          </cell>
          <cell r="K2168">
            <v>1</v>
          </cell>
          <cell r="N2168">
            <v>45257</v>
          </cell>
          <cell r="O2168">
            <v>11116859</v>
          </cell>
          <cell r="P2168">
            <v>12200000</v>
          </cell>
          <cell r="Q2168">
            <v>45258</v>
          </cell>
          <cell r="R2168" t="str">
            <v>No</v>
          </cell>
          <cell r="S2168" t="str">
            <v>C49</v>
          </cell>
          <cell r="T2168" t="str">
            <v>SOUTH</v>
          </cell>
          <cell r="U2168" t="str">
            <v>深圳</v>
          </cell>
          <cell r="V2168" t="str">
            <v>SZ 深圳</v>
          </cell>
          <cell r="W2168" t="str">
            <v>SX</v>
          </cell>
          <cell r="X2168" t="str">
            <v>JPY</v>
          </cell>
          <cell r="Y2168">
            <v>12200000</v>
          </cell>
          <cell r="Z2168">
            <v>1</v>
          </cell>
          <cell r="AA2168">
            <v>12200000</v>
          </cell>
          <cell r="AB2168">
            <v>5.3400000000000003E-2</v>
          </cell>
          <cell r="AC2168">
            <v>651480</v>
          </cell>
          <cell r="AD2168">
            <v>78177.599999999991</v>
          </cell>
          <cell r="AE2168">
            <v>0.12</v>
          </cell>
          <cell r="AF2168">
            <v>45240</v>
          </cell>
          <cell r="AG2168" t="str">
            <v>DAP SZ</v>
          </cell>
          <cell r="AK2168">
            <v>0.1</v>
          </cell>
          <cell r="AL2168">
            <v>1220000</v>
          </cell>
          <cell r="AM2168">
            <v>45245</v>
          </cell>
          <cell r="AN2168" t="str">
            <v>Yes</v>
          </cell>
          <cell r="AO2168">
            <v>0.9</v>
          </cell>
          <cell r="AP2168">
            <v>10980000</v>
          </cell>
          <cell r="AS2168">
            <v>0</v>
          </cell>
          <cell r="AT2168">
            <v>0</v>
          </cell>
          <cell r="AX2168" t="str">
            <v>Yes</v>
          </cell>
          <cell r="AZ2168" t="str">
            <v>Y</v>
          </cell>
          <cell r="BA2168" t="str">
            <v>Yes</v>
          </cell>
        </row>
        <row r="2169">
          <cell r="A2169" t="str">
            <v>NOV 23</v>
          </cell>
          <cell r="B2169">
            <v>2019</v>
          </cell>
          <cell r="C2169" t="str">
            <v>C49SZX20230123SX</v>
          </cell>
          <cell r="D2169" t="str">
            <v>永顺创</v>
          </cell>
          <cell r="E2169" t="str">
            <v>YSM10</v>
          </cell>
          <cell r="I2169" t="str">
            <v>L-&gt;R</v>
          </cell>
          <cell r="J2169" t="str">
            <v>MVC+ATS15</v>
          </cell>
          <cell r="K2169">
            <v>1</v>
          </cell>
          <cell r="N2169">
            <v>45257</v>
          </cell>
          <cell r="O2169">
            <v>11116859</v>
          </cell>
          <cell r="P2169">
            <v>7950000</v>
          </cell>
          <cell r="Q2169">
            <v>45258</v>
          </cell>
          <cell r="R2169" t="str">
            <v>No</v>
          </cell>
          <cell r="S2169" t="str">
            <v>C49</v>
          </cell>
          <cell r="T2169" t="str">
            <v>SOUTH</v>
          </cell>
          <cell r="U2169" t="str">
            <v>深圳</v>
          </cell>
          <cell r="V2169" t="str">
            <v>SZ 深圳</v>
          </cell>
          <cell r="W2169" t="str">
            <v>SX</v>
          </cell>
          <cell r="X2169" t="str">
            <v>JPY</v>
          </cell>
          <cell r="Y2169">
            <v>7950000</v>
          </cell>
          <cell r="Z2169">
            <v>1</v>
          </cell>
          <cell r="AA2169">
            <v>7950000</v>
          </cell>
          <cell r="AB2169">
            <v>5.3400000000000003E-2</v>
          </cell>
          <cell r="AC2169">
            <v>424530</v>
          </cell>
          <cell r="AD2169">
            <v>50943.6</v>
          </cell>
          <cell r="AE2169">
            <v>0.12</v>
          </cell>
          <cell r="AF2169">
            <v>45240</v>
          </cell>
          <cell r="AG2169" t="str">
            <v>DAP SZ</v>
          </cell>
          <cell r="AK2169">
            <v>0.1</v>
          </cell>
          <cell r="AL2169">
            <v>795000</v>
          </cell>
          <cell r="AM2169">
            <v>45245</v>
          </cell>
          <cell r="AN2169" t="str">
            <v>Yes</v>
          </cell>
          <cell r="AO2169">
            <v>0.9</v>
          </cell>
          <cell r="AP2169">
            <v>7155000</v>
          </cell>
          <cell r="AS2169">
            <v>0</v>
          </cell>
          <cell r="AT2169">
            <v>0</v>
          </cell>
          <cell r="AX2169" t="str">
            <v>Yes</v>
          </cell>
          <cell r="AZ2169" t="str">
            <v>Y</v>
          </cell>
          <cell r="BA2169" t="str">
            <v>Yes</v>
          </cell>
        </row>
        <row r="2170">
          <cell r="A2170" t="str">
            <v>NOV 23</v>
          </cell>
          <cell r="B2170">
            <v>2020</v>
          </cell>
          <cell r="C2170" t="str">
            <v>C49SZX20230125JY</v>
          </cell>
          <cell r="D2170" t="str">
            <v>百施达（end user:海纳科）</v>
          </cell>
          <cell r="E2170" t="str">
            <v>YSM10</v>
          </cell>
          <cell r="I2170" t="str">
            <v>L-&gt;R</v>
          </cell>
          <cell r="J2170" t="str">
            <v>MVC</v>
          </cell>
          <cell r="K2170">
            <v>1</v>
          </cell>
          <cell r="N2170">
            <v>45251</v>
          </cell>
          <cell r="O2170">
            <v>11116856</v>
          </cell>
          <cell r="P2170">
            <v>7100000</v>
          </cell>
          <cell r="Q2170">
            <v>45253</v>
          </cell>
          <cell r="R2170" t="str">
            <v>No</v>
          </cell>
          <cell r="S2170" t="str">
            <v>C49</v>
          </cell>
          <cell r="T2170" t="str">
            <v>SOUTH</v>
          </cell>
          <cell r="U2170" t="str">
            <v>深圳</v>
          </cell>
          <cell r="V2170" t="str">
            <v>SZ 深圳</v>
          </cell>
          <cell r="W2170" t="str">
            <v>JY</v>
          </cell>
          <cell r="X2170" t="str">
            <v>JPY</v>
          </cell>
          <cell r="Y2170">
            <v>7100000</v>
          </cell>
          <cell r="Z2170">
            <v>1</v>
          </cell>
          <cell r="AA2170">
            <v>7100000</v>
          </cell>
          <cell r="AB2170">
            <v>5.3400000000000003E-2</v>
          </cell>
          <cell r="AC2170">
            <v>379140</v>
          </cell>
          <cell r="AD2170">
            <v>45496.799999999996</v>
          </cell>
          <cell r="AE2170">
            <v>0.12</v>
          </cell>
          <cell r="AF2170">
            <v>45246</v>
          </cell>
          <cell r="AG2170" t="str">
            <v>DAP SZ</v>
          </cell>
          <cell r="AK2170">
            <v>1</v>
          </cell>
          <cell r="AL2170">
            <v>7100000</v>
          </cell>
          <cell r="AM2170">
            <v>45246</v>
          </cell>
          <cell r="AN2170" t="str">
            <v>Yes</v>
          </cell>
          <cell r="AO2170">
            <v>0</v>
          </cell>
          <cell r="AP2170">
            <v>0</v>
          </cell>
          <cell r="AQ2170">
            <v>45251</v>
          </cell>
          <cell r="AR2170">
            <v>45251</v>
          </cell>
          <cell r="AS2170">
            <v>0</v>
          </cell>
          <cell r="AT2170">
            <v>0</v>
          </cell>
          <cell r="AX2170" t="str">
            <v>Yes</v>
          </cell>
        </row>
        <row r="2171">
          <cell r="A2171" t="str">
            <v>NOV 23</v>
          </cell>
          <cell r="B2171">
            <v>2021</v>
          </cell>
          <cell r="C2171" t="str">
            <v>C49SZX20230125JY</v>
          </cell>
          <cell r="D2171" t="str">
            <v>百施达（end user:海纳科）</v>
          </cell>
          <cell r="E2171" t="str">
            <v>YSM10</v>
          </cell>
          <cell r="I2171" t="str">
            <v>L-&gt;R</v>
          </cell>
          <cell r="J2171" t="str">
            <v>MVC</v>
          </cell>
          <cell r="K2171">
            <v>1</v>
          </cell>
          <cell r="N2171">
            <v>45251</v>
          </cell>
          <cell r="O2171">
            <v>11116856</v>
          </cell>
          <cell r="P2171">
            <v>7100000</v>
          </cell>
          <cell r="Q2171">
            <v>45253</v>
          </cell>
          <cell r="R2171" t="str">
            <v>No</v>
          </cell>
          <cell r="S2171" t="str">
            <v>C49</v>
          </cell>
          <cell r="T2171" t="str">
            <v>SOUTH</v>
          </cell>
          <cell r="U2171" t="str">
            <v>深圳</v>
          </cell>
          <cell r="V2171" t="str">
            <v>SZ 深圳</v>
          </cell>
          <cell r="W2171" t="str">
            <v>JY</v>
          </cell>
          <cell r="X2171" t="str">
            <v>JPY</v>
          </cell>
          <cell r="Y2171">
            <v>7100000</v>
          </cell>
          <cell r="Z2171">
            <v>1</v>
          </cell>
          <cell r="AA2171">
            <v>7100000</v>
          </cell>
          <cell r="AB2171">
            <v>5.3400000000000003E-2</v>
          </cell>
          <cell r="AC2171">
            <v>379140</v>
          </cell>
          <cell r="AD2171">
            <v>45496.799999999996</v>
          </cell>
          <cell r="AE2171">
            <v>0.12</v>
          </cell>
          <cell r="AF2171">
            <v>45246</v>
          </cell>
          <cell r="AG2171" t="str">
            <v>DAP SZ</v>
          </cell>
          <cell r="AK2171">
            <v>1</v>
          </cell>
          <cell r="AL2171">
            <v>7100000</v>
          </cell>
          <cell r="AM2171">
            <v>45246</v>
          </cell>
          <cell r="AN2171" t="str">
            <v>Yes</v>
          </cell>
          <cell r="AO2171">
            <v>0</v>
          </cell>
          <cell r="AP2171">
            <v>0</v>
          </cell>
          <cell r="AQ2171">
            <v>45251</v>
          </cell>
          <cell r="AR2171">
            <v>45251</v>
          </cell>
          <cell r="AS2171">
            <v>0</v>
          </cell>
          <cell r="AT2171">
            <v>0</v>
          </cell>
          <cell r="AX2171" t="str">
            <v>Yes</v>
          </cell>
        </row>
        <row r="2172">
          <cell r="A2172" t="str">
            <v>NOV 23</v>
          </cell>
          <cell r="B2172">
            <v>2022</v>
          </cell>
          <cell r="C2172" t="str">
            <v>C49SZX20230129JL/HJD23110851</v>
          </cell>
          <cell r="D2172" t="str">
            <v>皓吉达</v>
          </cell>
          <cell r="E2172" t="str">
            <v>YSM10</v>
          </cell>
          <cell r="I2172" t="str">
            <v>L-&gt;R</v>
          </cell>
          <cell r="J2172" t="str">
            <v>ATS15</v>
          </cell>
          <cell r="K2172">
            <v>1</v>
          </cell>
          <cell r="R2172" t="str">
            <v>No</v>
          </cell>
          <cell r="S2172" t="str">
            <v>C49</v>
          </cell>
          <cell r="T2172" t="str">
            <v>SOUTH</v>
          </cell>
          <cell r="U2172" t="str">
            <v>深圳</v>
          </cell>
          <cell r="V2172" t="str">
            <v>HY河源</v>
          </cell>
          <cell r="W2172" t="str">
            <v>JL</v>
          </cell>
          <cell r="X2172" t="str">
            <v>RMB</v>
          </cell>
          <cell r="Y2172">
            <v>506000</v>
          </cell>
          <cell r="Z2172">
            <v>1.1299999999999999</v>
          </cell>
          <cell r="AA2172">
            <v>506000</v>
          </cell>
          <cell r="AB2172">
            <v>1.07</v>
          </cell>
          <cell r="AC2172">
            <v>479132.74336283194</v>
          </cell>
          <cell r="AD2172">
            <v>57495.929203539832</v>
          </cell>
          <cell r="AE2172">
            <v>0.12</v>
          </cell>
          <cell r="AF2172">
            <v>45250</v>
          </cell>
          <cell r="AG2172" t="str">
            <v>DDP HY</v>
          </cell>
          <cell r="AK2172">
            <v>0.3</v>
          </cell>
          <cell r="AL2172">
            <v>151800</v>
          </cell>
          <cell r="AM2172">
            <v>45252</v>
          </cell>
          <cell r="AN2172" t="str">
            <v>Yes</v>
          </cell>
          <cell r="AO2172">
            <v>0.65</v>
          </cell>
          <cell r="AP2172">
            <v>328900</v>
          </cell>
          <cell r="AQ2172">
            <v>45259</v>
          </cell>
          <cell r="AR2172">
            <v>45259</v>
          </cell>
          <cell r="AS2172">
            <v>0.05</v>
          </cell>
          <cell r="AT2172">
            <v>25300</v>
          </cell>
        </row>
        <row r="2173">
          <cell r="A2173" t="str">
            <v>NOV 23</v>
          </cell>
          <cell r="B2173">
            <v>2023</v>
          </cell>
          <cell r="C2173" t="str">
            <v>C49SZX20230128SX</v>
          </cell>
          <cell r="D2173" t="str">
            <v>江西奕东</v>
          </cell>
          <cell r="E2173" t="str">
            <v>YSM10</v>
          </cell>
          <cell r="I2173" t="str">
            <v>L-&gt;R</v>
          </cell>
          <cell r="J2173" t="str">
            <v>MVC+ATS15</v>
          </cell>
          <cell r="K2173">
            <v>1</v>
          </cell>
          <cell r="N2173">
            <v>45255</v>
          </cell>
          <cell r="O2173">
            <v>11116858</v>
          </cell>
          <cell r="P2173">
            <v>9252610</v>
          </cell>
          <cell r="Q2173">
            <v>45258</v>
          </cell>
          <cell r="R2173" t="str">
            <v>No</v>
          </cell>
          <cell r="S2173" t="str">
            <v>C49</v>
          </cell>
          <cell r="T2173" t="str">
            <v>SOUTH</v>
          </cell>
          <cell r="U2173" t="str">
            <v>深圳</v>
          </cell>
          <cell r="V2173" t="str">
            <v>JX江西</v>
          </cell>
          <cell r="W2173" t="str">
            <v>SX</v>
          </cell>
          <cell r="X2173" t="str">
            <v>JPY</v>
          </cell>
          <cell r="Y2173">
            <v>9252610</v>
          </cell>
          <cell r="Z2173">
            <v>1</v>
          </cell>
          <cell r="AA2173">
            <v>9252610</v>
          </cell>
          <cell r="AB2173">
            <v>5.3400000000000003E-2</v>
          </cell>
          <cell r="AC2173">
            <v>494089.37400000001</v>
          </cell>
          <cell r="AD2173">
            <v>59290.724880000002</v>
          </cell>
          <cell r="AE2173">
            <v>0.12</v>
          </cell>
          <cell r="AF2173">
            <v>45250</v>
          </cell>
          <cell r="AG2173" t="str">
            <v>DAP JX</v>
          </cell>
          <cell r="AK2173">
            <v>1</v>
          </cell>
          <cell r="AL2173">
            <v>9252610</v>
          </cell>
          <cell r="AM2173">
            <v>45254</v>
          </cell>
          <cell r="AN2173" t="str">
            <v>Yes</v>
          </cell>
          <cell r="AO2173">
            <v>0</v>
          </cell>
          <cell r="AP2173">
            <v>0</v>
          </cell>
          <cell r="AS2173">
            <v>0</v>
          </cell>
          <cell r="AT2173">
            <v>0</v>
          </cell>
          <cell r="AX2173" t="str">
            <v>Yes</v>
          </cell>
        </row>
        <row r="2174">
          <cell r="A2174" t="str">
            <v>NOV 23</v>
          </cell>
          <cell r="B2174">
            <v>2024</v>
          </cell>
          <cell r="C2174" t="str">
            <v>C49SZX20230128SX</v>
          </cell>
          <cell r="D2174" t="str">
            <v>江西奕东</v>
          </cell>
          <cell r="E2174" t="str">
            <v>YSM10</v>
          </cell>
          <cell r="I2174" t="str">
            <v>L-&gt;R</v>
          </cell>
          <cell r="J2174" t="str">
            <v>MVC+ATS15</v>
          </cell>
          <cell r="K2174">
            <v>1</v>
          </cell>
          <cell r="N2174">
            <v>45255</v>
          </cell>
          <cell r="O2174">
            <v>11116858</v>
          </cell>
          <cell r="P2174">
            <v>9252610</v>
          </cell>
          <cell r="Q2174">
            <v>45258</v>
          </cell>
          <cell r="R2174" t="str">
            <v>No</v>
          </cell>
          <cell r="S2174" t="str">
            <v>C49</v>
          </cell>
          <cell r="T2174" t="str">
            <v>SOUTH</v>
          </cell>
          <cell r="U2174" t="str">
            <v>深圳</v>
          </cell>
          <cell r="V2174" t="str">
            <v>JX江西</v>
          </cell>
          <cell r="W2174" t="str">
            <v>SX</v>
          </cell>
          <cell r="X2174" t="str">
            <v>JPY</v>
          </cell>
          <cell r="Y2174">
            <v>9252610</v>
          </cell>
          <cell r="Z2174">
            <v>1</v>
          </cell>
          <cell r="AA2174">
            <v>9252610</v>
          </cell>
          <cell r="AB2174">
            <v>5.3400000000000003E-2</v>
          </cell>
          <cell r="AC2174">
            <v>494089.37400000001</v>
          </cell>
          <cell r="AD2174">
            <v>59290.724880000002</v>
          </cell>
          <cell r="AE2174">
            <v>0.12</v>
          </cell>
          <cell r="AF2174">
            <v>45250</v>
          </cell>
          <cell r="AG2174" t="str">
            <v>DAP JX</v>
          </cell>
          <cell r="AK2174">
            <v>1</v>
          </cell>
          <cell r="AL2174">
            <v>9252610</v>
          </cell>
          <cell r="AM2174">
            <v>45254</v>
          </cell>
          <cell r="AN2174" t="str">
            <v>Yes</v>
          </cell>
          <cell r="AO2174">
            <v>0</v>
          </cell>
          <cell r="AP2174">
            <v>0</v>
          </cell>
          <cell r="AS2174">
            <v>0</v>
          </cell>
          <cell r="AT2174">
            <v>0</v>
          </cell>
          <cell r="AX2174" t="str">
            <v>Yes</v>
          </cell>
        </row>
        <row r="2175">
          <cell r="A2175" t="str">
            <v>NOV 23</v>
          </cell>
          <cell r="B2175">
            <v>2025</v>
          </cell>
          <cell r="C2175" t="str">
            <v>C49SZX20230128SX</v>
          </cell>
          <cell r="D2175" t="str">
            <v>江西奕东</v>
          </cell>
          <cell r="E2175" t="str">
            <v>YSM10</v>
          </cell>
          <cell r="I2175" t="str">
            <v>L-&gt;R</v>
          </cell>
          <cell r="J2175" t="str">
            <v>MVC</v>
          </cell>
          <cell r="K2175">
            <v>1</v>
          </cell>
          <cell r="N2175">
            <v>45255</v>
          </cell>
          <cell r="O2175">
            <v>11116858</v>
          </cell>
          <cell r="P2175">
            <v>9252610</v>
          </cell>
          <cell r="Q2175">
            <v>45258</v>
          </cell>
          <cell r="R2175" t="str">
            <v>No</v>
          </cell>
          <cell r="S2175" t="str">
            <v>C49</v>
          </cell>
          <cell r="T2175" t="str">
            <v>SOUTH</v>
          </cell>
          <cell r="U2175" t="str">
            <v>深圳</v>
          </cell>
          <cell r="V2175" t="str">
            <v>JX江西</v>
          </cell>
          <cell r="W2175" t="str">
            <v>SX</v>
          </cell>
          <cell r="X2175" t="str">
            <v>JPY</v>
          </cell>
          <cell r="Y2175">
            <v>9252610</v>
          </cell>
          <cell r="Z2175">
            <v>1</v>
          </cell>
          <cell r="AA2175">
            <v>9252610</v>
          </cell>
          <cell r="AB2175">
            <v>5.3400000000000003E-2</v>
          </cell>
          <cell r="AC2175">
            <v>494089.37400000001</v>
          </cell>
          <cell r="AD2175">
            <v>59290.724880000002</v>
          </cell>
          <cell r="AE2175">
            <v>0.12</v>
          </cell>
          <cell r="AF2175">
            <v>45250</v>
          </cell>
          <cell r="AG2175" t="str">
            <v>DAP JX</v>
          </cell>
          <cell r="AK2175">
            <v>1</v>
          </cell>
          <cell r="AL2175">
            <v>9252610</v>
          </cell>
          <cell r="AM2175">
            <v>45254</v>
          </cell>
          <cell r="AN2175" t="str">
            <v>Yes</v>
          </cell>
          <cell r="AO2175">
            <v>0</v>
          </cell>
          <cell r="AP2175">
            <v>0</v>
          </cell>
          <cell r="AS2175">
            <v>0</v>
          </cell>
          <cell r="AT2175">
            <v>0</v>
          </cell>
          <cell r="AX2175" t="str">
            <v>Yes</v>
          </cell>
        </row>
        <row r="2176">
          <cell r="A2176" t="str">
            <v>NOV 23</v>
          </cell>
          <cell r="B2176">
            <v>2026</v>
          </cell>
          <cell r="C2176" t="str">
            <v>C49SZX20230128SX</v>
          </cell>
          <cell r="D2176" t="str">
            <v>江西奕东</v>
          </cell>
          <cell r="E2176" t="str">
            <v>YSM10</v>
          </cell>
          <cell r="I2176" t="str">
            <v>L-&gt;R</v>
          </cell>
          <cell r="J2176" t="str">
            <v>MVC</v>
          </cell>
          <cell r="K2176">
            <v>1</v>
          </cell>
          <cell r="N2176">
            <v>45255</v>
          </cell>
          <cell r="O2176">
            <v>11116858</v>
          </cell>
          <cell r="P2176">
            <v>9252610</v>
          </cell>
          <cell r="Q2176">
            <v>45258</v>
          </cell>
          <cell r="R2176" t="str">
            <v>No</v>
          </cell>
          <cell r="S2176" t="str">
            <v>C49</v>
          </cell>
          <cell r="T2176" t="str">
            <v>SOUTH</v>
          </cell>
          <cell r="U2176" t="str">
            <v>深圳</v>
          </cell>
          <cell r="V2176" t="str">
            <v>JX江西</v>
          </cell>
          <cell r="W2176" t="str">
            <v>SX</v>
          </cell>
          <cell r="X2176" t="str">
            <v>JPY</v>
          </cell>
          <cell r="Y2176">
            <v>9252610</v>
          </cell>
          <cell r="Z2176">
            <v>1</v>
          </cell>
          <cell r="AA2176">
            <v>9252610</v>
          </cell>
          <cell r="AB2176">
            <v>5.3400000000000003E-2</v>
          </cell>
          <cell r="AC2176">
            <v>494089.37400000001</v>
          </cell>
          <cell r="AD2176">
            <v>59290.724880000002</v>
          </cell>
          <cell r="AE2176">
            <v>0.12</v>
          </cell>
          <cell r="AF2176">
            <v>45250</v>
          </cell>
          <cell r="AG2176" t="str">
            <v>DAP JX</v>
          </cell>
          <cell r="AK2176">
            <v>1</v>
          </cell>
          <cell r="AL2176">
            <v>9252610</v>
          </cell>
          <cell r="AM2176">
            <v>45254</v>
          </cell>
          <cell r="AN2176" t="str">
            <v>Yes</v>
          </cell>
          <cell r="AO2176">
            <v>0</v>
          </cell>
          <cell r="AP2176">
            <v>0</v>
          </cell>
          <cell r="AS2176">
            <v>0</v>
          </cell>
          <cell r="AT2176">
            <v>0</v>
          </cell>
          <cell r="AX2176" t="str">
            <v>Yes</v>
          </cell>
        </row>
        <row r="2177">
          <cell r="A2177" t="str">
            <v>NOV 23</v>
          </cell>
          <cell r="B2177">
            <v>2027</v>
          </cell>
          <cell r="C2177" t="str">
            <v>C49SZX20230130JY</v>
          </cell>
          <cell r="D2177" t="str">
            <v>精莞盈</v>
          </cell>
          <cell r="E2177" t="str">
            <v>YSM20R-2</v>
          </cell>
          <cell r="I2177" t="str">
            <v>L-&gt;R</v>
          </cell>
          <cell r="J2177" t="str">
            <v>MVC</v>
          </cell>
          <cell r="K2177">
            <v>1</v>
          </cell>
          <cell r="N2177">
            <v>45275</v>
          </cell>
          <cell r="O2177">
            <v>11116864</v>
          </cell>
          <cell r="P2177">
            <v>13225000</v>
          </cell>
          <cell r="Q2177">
            <v>45274</v>
          </cell>
          <cell r="R2177" t="str">
            <v>Yes</v>
          </cell>
          <cell r="S2177" t="str">
            <v>C49</v>
          </cell>
          <cell r="T2177" t="str">
            <v>SOUTH</v>
          </cell>
          <cell r="U2177" t="str">
            <v>深圳</v>
          </cell>
          <cell r="V2177" t="str">
            <v>SZ 深圳</v>
          </cell>
          <cell r="W2177" t="str">
            <v>JY</v>
          </cell>
          <cell r="X2177" t="str">
            <v>JPY</v>
          </cell>
          <cell r="Y2177">
            <v>13225000</v>
          </cell>
          <cell r="Z2177">
            <v>1</v>
          </cell>
          <cell r="AA2177">
            <v>13225000</v>
          </cell>
          <cell r="AB2177">
            <v>5.3400000000000003E-2</v>
          </cell>
          <cell r="AC2177">
            <v>706215</v>
          </cell>
          <cell r="AD2177">
            <v>84745.8</v>
          </cell>
          <cell r="AE2177">
            <v>0.12</v>
          </cell>
          <cell r="AF2177">
            <v>45257</v>
          </cell>
          <cell r="AG2177" t="str">
            <v>DAP SZ</v>
          </cell>
          <cell r="AI2177" t="str">
            <v>JPY598,336</v>
          </cell>
          <cell r="AJ2177">
            <v>45271</v>
          </cell>
          <cell r="AK2177">
            <v>0.1</v>
          </cell>
          <cell r="AL2177">
            <v>1322500</v>
          </cell>
          <cell r="AM2177">
            <v>45271</v>
          </cell>
          <cell r="AN2177" t="str">
            <v>Yes</v>
          </cell>
          <cell r="AO2177">
            <v>0.9</v>
          </cell>
          <cell r="AP2177">
            <v>11902500</v>
          </cell>
          <cell r="AQ2177">
            <v>45272</v>
          </cell>
          <cell r="AR2177">
            <v>45272</v>
          </cell>
          <cell r="AS2177">
            <v>0</v>
          </cell>
          <cell r="AT2177">
            <v>0</v>
          </cell>
          <cell r="AX2177" t="str">
            <v>Yes</v>
          </cell>
        </row>
        <row r="2178">
          <cell r="A2178" t="str">
            <v>NOV 23</v>
          </cell>
          <cell r="B2178">
            <v>2028</v>
          </cell>
          <cell r="C2178" t="str">
            <v>C49SZX20230130JY</v>
          </cell>
          <cell r="D2178" t="str">
            <v>精莞盈</v>
          </cell>
          <cell r="E2178" t="str">
            <v>YSM20R-2</v>
          </cell>
          <cell r="I2178" t="str">
            <v>L-&gt;R</v>
          </cell>
          <cell r="J2178" t="str">
            <v>No</v>
          </cell>
          <cell r="K2178">
            <v>1</v>
          </cell>
          <cell r="N2178">
            <v>45275</v>
          </cell>
          <cell r="O2178">
            <v>11116864</v>
          </cell>
          <cell r="P2178">
            <v>13225000</v>
          </cell>
          <cell r="Q2178">
            <v>45274</v>
          </cell>
          <cell r="R2178" t="str">
            <v>Yes</v>
          </cell>
          <cell r="S2178" t="str">
            <v>C49</v>
          </cell>
          <cell r="T2178" t="str">
            <v>SOUTH</v>
          </cell>
          <cell r="U2178" t="str">
            <v>深圳</v>
          </cell>
          <cell r="V2178" t="str">
            <v>SZ 深圳</v>
          </cell>
          <cell r="W2178" t="str">
            <v>JY</v>
          </cell>
          <cell r="X2178" t="str">
            <v>JPY</v>
          </cell>
          <cell r="Y2178">
            <v>13225000</v>
          </cell>
          <cell r="Z2178">
            <v>1</v>
          </cell>
          <cell r="AA2178">
            <v>13225000</v>
          </cell>
          <cell r="AB2178">
            <v>5.3400000000000003E-2</v>
          </cell>
          <cell r="AC2178">
            <v>706215</v>
          </cell>
          <cell r="AD2178">
            <v>84745.8</v>
          </cell>
          <cell r="AE2178">
            <v>0.12</v>
          </cell>
          <cell r="AF2178">
            <v>45257</v>
          </cell>
          <cell r="AG2178" t="str">
            <v>DAP SZ</v>
          </cell>
          <cell r="AI2178"/>
          <cell r="AJ2178"/>
          <cell r="AK2178">
            <v>0.1</v>
          </cell>
          <cell r="AL2178">
            <v>1322500</v>
          </cell>
          <cell r="AM2178">
            <v>45271</v>
          </cell>
          <cell r="AN2178" t="str">
            <v>Yes</v>
          </cell>
          <cell r="AO2178">
            <v>0.9</v>
          </cell>
          <cell r="AP2178">
            <v>11902500</v>
          </cell>
          <cell r="AQ2178">
            <v>45272</v>
          </cell>
          <cell r="AR2178">
            <v>45272</v>
          </cell>
          <cell r="AS2178">
            <v>0</v>
          </cell>
          <cell r="AT2178">
            <v>0</v>
          </cell>
          <cell r="AX2178" t="str">
            <v>Yes</v>
          </cell>
        </row>
        <row r="2179">
          <cell r="A2179" t="str">
            <v>NOV 23</v>
          </cell>
          <cell r="B2179">
            <v>2029</v>
          </cell>
          <cell r="C2179" t="str">
            <v>C49SZX20230132LC</v>
          </cell>
          <cell r="D2179" t="str">
            <v>声韵</v>
          </cell>
          <cell r="E2179" t="str">
            <v>YSM20R-2</v>
          </cell>
          <cell r="I2179" t="str">
            <v>L-&gt;R</v>
          </cell>
          <cell r="J2179" t="str">
            <v>No</v>
          </cell>
          <cell r="K2179">
            <v>1</v>
          </cell>
          <cell r="N2179">
            <v>45287</v>
          </cell>
          <cell r="O2179">
            <v>11116867</v>
          </cell>
          <cell r="P2179">
            <v>12600000</v>
          </cell>
          <cell r="Q2179">
            <v>45288</v>
          </cell>
          <cell r="R2179" t="str">
            <v>Yes</v>
          </cell>
          <cell r="S2179" t="str">
            <v>C49</v>
          </cell>
          <cell r="T2179" t="str">
            <v>SOUTH</v>
          </cell>
          <cell r="U2179" t="str">
            <v>深圳</v>
          </cell>
          <cell r="V2179" t="str">
            <v>DG 东莞</v>
          </cell>
          <cell r="W2179" t="str">
            <v>LC</v>
          </cell>
          <cell r="X2179" t="str">
            <v>JPY</v>
          </cell>
          <cell r="Y2179">
            <v>12600000</v>
          </cell>
          <cell r="Z2179">
            <v>1</v>
          </cell>
          <cell r="AA2179">
            <v>12600000</v>
          </cell>
          <cell r="AB2179">
            <v>5.3400000000000003E-2</v>
          </cell>
          <cell r="AC2179">
            <v>672840</v>
          </cell>
          <cell r="AD2179">
            <v>80740.800000000003</v>
          </cell>
          <cell r="AE2179">
            <v>0.12</v>
          </cell>
          <cell r="AF2179">
            <v>45259</v>
          </cell>
          <cell r="AG2179" t="str">
            <v>DAP DG</v>
          </cell>
          <cell r="AI2179" t="str">
            <v>JPY483,276</v>
          </cell>
          <cell r="AJ2179">
            <v>45268</v>
          </cell>
          <cell r="AK2179">
            <v>0.1</v>
          </cell>
          <cell r="AL2179">
            <v>1260000</v>
          </cell>
          <cell r="AM2179">
            <v>45268</v>
          </cell>
          <cell r="AN2179" t="str">
            <v>Yes</v>
          </cell>
          <cell r="AO2179">
            <v>0.9</v>
          </cell>
          <cell r="AP2179">
            <v>11340000</v>
          </cell>
          <cell r="AQ2179">
            <v>45273</v>
          </cell>
          <cell r="AR2179">
            <v>45273</v>
          </cell>
          <cell r="AS2179">
            <v>0</v>
          </cell>
          <cell r="AT2179">
            <v>0</v>
          </cell>
          <cell r="AX2179" t="str">
            <v>Yes</v>
          </cell>
        </row>
        <row r="2180">
          <cell r="A2180" t="str">
            <v>NOV 23</v>
          </cell>
          <cell r="B2180">
            <v>2030</v>
          </cell>
          <cell r="C2180" t="str">
            <v>C49SZX20230132LC</v>
          </cell>
          <cell r="D2180" t="str">
            <v>声韵</v>
          </cell>
          <cell r="E2180" t="str">
            <v>YSM10</v>
          </cell>
          <cell r="I2180" t="str">
            <v>L-&gt;R</v>
          </cell>
          <cell r="J2180" t="str">
            <v>MVC</v>
          </cell>
          <cell r="K2180">
            <v>1</v>
          </cell>
          <cell r="N2180">
            <v>45287</v>
          </cell>
          <cell r="O2180">
            <v>11116867</v>
          </cell>
          <cell r="P2180">
            <v>9510000</v>
          </cell>
          <cell r="Q2180">
            <v>45288</v>
          </cell>
          <cell r="R2180" t="str">
            <v>Yes</v>
          </cell>
          <cell r="S2180" t="str">
            <v>C49</v>
          </cell>
          <cell r="T2180" t="str">
            <v>SOUTH</v>
          </cell>
          <cell r="U2180" t="str">
            <v>深圳</v>
          </cell>
          <cell r="V2180" t="str">
            <v>DG 东莞</v>
          </cell>
          <cell r="W2180" t="str">
            <v>LC</v>
          </cell>
          <cell r="X2180" t="str">
            <v>JPY</v>
          </cell>
          <cell r="Y2180">
            <v>9510000</v>
          </cell>
          <cell r="Z2180">
            <v>1</v>
          </cell>
          <cell r="AA2180">
            <v>9510000</v>
          </cell>
          <cell r="AB2180">
            <v>5.3400000000000003E-2</v>
          </cell>
          <cell r="AC2180">
            <v>507834</v>
          </cell>
          <cell r="AD2180">
            <v>60940.079999999994</v>
          </cell>
          <cell r="AE2180">
            <v>0.12</v>
          </cell>
          <cell r="AF2180">
            <v>45259</v>
          </cell>
          <cell r="AG2180" t="str">
            <v>DAP DG</v>
          </cell>
          <cell r="AI2180"/>
          <cell r="AJ2180"/>
          <cell r="AK2180">
            <v>0.1</v>
          </cell>
          <cell r="AL2180">
            <v>951000</v>
          </cell>
          <cell r="AM2180">
            <v>45268</v>
          </cell>
          <cell r="AN2180" t="str">
            <v>Yes</v>
          </cell>
          <cell r="AO2180">
            <v>0.9</v>
          </cell>
          <cell r="AP2180">
            <v>8559000</v>
          </cell>
          <cell r="AQ2180">
            <v>45273</v>
          </cell>
          <cell r="AR2180">
            <v>45273</v>
          </cell>
          <cell r="AS2180">
            <v>0</v>
          </cell>
          <cell r="AT2180">
            <v>0</v>
          </cell>
          <cell r="AX2180" t="str">
            <v>Yes</v>
          </cell>
        </row>
        <row r="2181">
          <cell r="A2181" t="str">
            <v>NOV 23</v>
          </cell>
          <cell r="B2181">
            <v>2031</v>
          </cell>
          <cell r="C2181" t="str">
            <v>C49SZX20230131EC</v>
          </cell>
          <cell r="D2181" t="str">
            <v>福瑞康</v>
          </cell>
          <cell r="E2181" t="str">
            <v>YSM10</v>
          </cell>
          <cell r="I2181" t="str">
            <v>L-&gt;R</v>
          </cell>
          <cell r="J2181" t="str">
            <v>MVC</v>
          </cell>
          <cell r="K2181">
            <v>1</v>
          </cell>
          <cell r="N2181">
            <v>45272</v>
          </cell>
          <cell r="O2181">
            <v>11116863</v>
          </cell>
          <cell r="P2181">
            <v>8500000</v>
          </cell>
          <cell r="Q2181">
            <v>45274</v>
          </cell>
          <cell r="R2181" t="str">
            <v>No</v>
          </cell>
          <cell r="S2181" t="str">
            <v>C49</v>
          </cell>
          <cell r="T2181" t="str">
            <v>SOUTH</v>
          </cell>
          <cell r="U2181" t="str">
            <v>深圳</v>
          </cell>
          <cell r="V2181" t="str">
            <v>DG 东莞</v>
          </cell>
          <cell r="W2181" t="str">
            <v>EC</v>
          </cell>
          <cell r="X2181" t="str">
            <v>JPY</v>
          </cell>
          <cell r="Y2181">
            <v>8500000</v>
          </cell>
          <cell r="Z2181">
            <v>1</v>
          </cell>
          <cell r="AA2181">
            <v>8500000</v>
          </cell>
          <cell r="AB2181">
            <v>5.3400000000000003E-2</v>
          </cell>
          <cell r="AC2181">
            <v>453900</v>
          </cell>
          <cell r="AD2181">
            <v>54468</v>
          </cell>
          <cell r="AE2181">
            <v>0.12</v>
          </cell>
          <cell r="AF2181">
            <v>45259</v>
          </cell>
          <cell r="AG2181" t="str">
            <v>DAP DG</v>
          </cell>
          <cell r="AK2181">
            <v>0.1</v>
          </cell>
          <cell r="AL2181">
            <v>850000</v>
          </cell>
          <cell r="AM2181">
            <v>45261</v>
          </cell>
          <cell r="AN2181" t="str">
            <v>Yes</v>
          </cell>
          <cell r="AO2181">
            <v>0.9</v>
          </cell>
          <cell r="AP2181">
            <v>7650000</v>
          </cell>
          <cell r="AQ2181">
            <v>45267</v>
          </cell>
          <cell r="AR2181">
            <v>45267</v>
          </cell>
          <cell r="AS2181">
            <v>0</v>
          </cell>
          <cell r="AT2181">
            <v>0</v>
          </cell>
          <cell r="AX2181" t="str">
            <v>Yes</v>
          </cell>
        </row>
        <row r="2182">
          <cell r="A2182" t="str">
            <v>DEC 23</v>
          </cell>
          <cell r="B2182">
            <v>2032</v>
          </cell>
          <cell r="C2182" t="str">
            <v>C49SZX20230133JL/4600003765</v>
          </cell>
          <cell r="D2182" t="str">
            <v>高伟</v>
          </cell>
          <cell r="E2182" t="str">
            <v>YSM10</v>
          </cell>
          <cell r="I2182" t="str">
            <v>L-&gt;R</v>
          </cell>
          <cell r="J2182" t="str">
            <v>MVC+ATS15(with 5 heads)</v>
          </cell>
          <cell r="R2182" t="str">
            <v>No</v>
          </cell>
          <cell r="S2182" t="str">
            <v>C49</v>
          </cell>
          <cell r="T2182" t="str">
            <v>SOUTH</v>
          </cell>
          <cell r="U2182" t="str">
            <v>深圳</v>
          </cell>
          <cell r="V2182" t="str">
            <v>DG 东莞</v>
          </cell>
          <cell r="W2182" t="str">
            <v>JL</v>
          </cell>
          <cell r="X2182" t="str">
            <v>USD</v>
          </cell>
          <cell r="Y2182">
            <v>58000</v>
          </cell>
          <cell r="Z2182">
            <v>1</v>
          </cell>
          <cell r="AA2182">
            <v>58000</v>
          </cell>
          <cell r="AB2182">
            <v>7.8</v>
          </cell>
          <cell r="AC2182">
            <v>452400</v>
          </cell>
          <cell r="AD2182">
            <v>54288</v>
          </cell>
          <cell r="AE2182">
            <v>0.12</v>
          </cell>
          <cell r="AF2182">
            <v>45260</v>
          </cell>
          <cell r="AG2182" t="str">
            <v>CIF HK</v>
          </cell>
          <cell r="AK2182">
            <v>0.3</v>
          </cell>
          <cell r="AL2182">
            <v>17400</v>
          </cell>
          <cell r="AM2182">
            <v>45268</v>
          </cell>
          <cell r="AN2182" t="str">
            <v>Yes</v>
          </cell>
          <cell r="AO2182">
            <v>0.6</v>
          </cell>
          <cell r="AP2182">
            <v>34800</v>
          </cell>
          <cell r="AS2182">
            <v>0.1</v>
          </cell>
          <cell r="AT2182">
            <v>5800</v>
          </cell>
        </row>
        <row r="2183">
          <cell r="A2183" t="str">
            <v>DEC 23</v>
          </cell>
          <cell r="B2183">
            <v>2033</v>
          </cell>
          <cell r="C2183" t="str">
            <v>C49SZX20230133JL/4600003765</v>
          </cell>
          <cell r="D2183" t="str">
            <v>高伟</v>
          </cell>
          <cell r="E2183" t="str">
            <v>YSM10</v>
          </cell>
          <cell r="I2183" t="str">
            <v>L-&gt;R</v>
          </cell>
          <cell r="J2183" t="str">
            <v>MVC+ATS15(with 5 heads)</v>
          </cell>
          <cell r="R2183" t="str">
            <v>No</v>
          </cell>
          <cell r="S2183" t="str">
            <v>C49</v>
          </cell>
          <cell r="T2183" t="str">
            <v>SOUTH</v>
          </cell>
          <cell r="U2183" t="str">
            <v>深圳</v>
          </cell>
          <cell r="V2183" t="str">
            <v>DG 东莞</v>
          </cell>
          <cell r="W2183" t="str">
            <v>JL</v>
          </cell>
          <cell r="X2183" t="str">
            <v>USD</v>
          </cell>
          <cell r="Y2183">
            <v>58000</v>
          </cell>
          <cell r="Z2183">
            <v>1</v>
          </cell>
          <cell r="AA2183">
            <v>58000</v>
          </cell>
          <cell r="AB2183">
            <v>7.8</v>
          </cell>
          <cell r="AC2183">
            <v>452400</v>
          </cell>
          <cell r="AD2183">
            <v>54288</v>
          </cell>
          <cell r="AE2183">
            <v>0.12</v>
          </cell>
          <cell r="AF2183">
            <v>45260</v>
          </cell>
          <cell r="AG2183" t="str">
            <v>CIF HK</v>
          </cell>
          <cell r="AK2183">
            <v>0.3</v>
          </cell>
          <cell r="AL2183">
            <v>17400</v>
          </cell>
          <cell r="AM2183">
            <v>45268</v>
          </cell>
          <cell r="AN2183" t="str">
            <v>Yes</v>
          </cell>
          <cell r="AO2183">
            <v>0.6</v>
          </cell>
          <cell r="AP2183">
            <v>34800</v>
          </cell>
          <cell r="AS2183">
            <v>0.1</v>
          </cell>
          <cell r="AT2183">
            <v>5800</v>
          </cell>
        </row>
        <row r="2184">
          <cell r="A2184" t="str">
            <v>DEC 23</v>
          </cell>
          <cell r="B2184">
            <v>2034</v>
          </cell>
          <cell r="C2184" t="str">
            <v>CG20231204009</v>
          </cell>
          <cell r="D2184" t="str">
            <v>徕芬</v>
          </cell>
          <cell r="E2184" t="str">
            <v>YSM20R-2</v>
          </cell>
          <cell r="I2184" t="str">
            <v>L-&gt;R</v>
          </cell>
          <cell r="J2184" t="str">
            <v>No</v>
          </cell>
          <cell r="K2184">
            <v>1</v>
          </cell>
          <cell r="R2184" t="str">
            <v>No</v>
          </cell>
          <cell r="S2184" t="str">
            <v>C49</v>
          </cell>
          <cell r="T2184" t="str">
            <v>SOUTH</v>
          </cell>
          <cell r="U2184" t="str">
            <v>深圳</v>
          </cell>
          <cell r="V2184" t="str">
            <v>DG 东莞</v>
          </cell>
          <cell r="W2184" t="str">
            <v>JL</v>
          </cell>
          <cell r="X2184" t="str">
            <v>RMB</v>
          </cell>
          <cell r="Y2184">
            <v>800000</v>
          </cell>
          <cell r="Z2184">
            <v>1.1299999999999999</v>
          </cell>
          <cell r="AA2184">
            <v>800000</v>
          </cell>
          <cell r="AB2184">
            <v>1.095</v>
          </cell>
          <cell r="AC2184">
            <v>775221.23893805314</v>
          </cell>
          <cell r="AD2184">
            <v>93026.54867256638</v>
          </cell>
          <cell r="AE2184">
            <v>0.12</v>
          </cell>
          <cell r="AF2184">
            <v>45261</v>
          </cell>
          <cell r="AG2184" t="str">
            <v>DDP DG</v>
          </cell>
          <cell r="AK2184">
            <v>0.3</v>
          </cell>
          <cell r="AL2184">
            <v>240000</v>
          </cell>
          <cell r="AM2184">
            <v>45271</v>
          </cell>
          <cell r="AN2184" t="str">
            <v>Yes</v>
          </cell>
          <cell r="AO2184">
            <v>0.7</v>
          </cell>
          <cell r="AP2184">
            <v>560000</v>
          </cell>
          <cell r="AS2184">
            <v>0</v>
          </cell>
          <cell r="AT2184">
            <v>0</v>
          </cell>
          <cell r="BC2184" t="str">
            <v>Yes</v>
          </cell>
        </row>
        <row r="2185">
          <cell r="A2185" t="str">
            <v>DEC 23</v>
          </cell>
          <cell r="B2185">
            <v>2035</v>
          </cell>
          <cell r="C2185" t="str">
            <v>CG20231204009</v>
          </cell>
          <cell r="D2185" t="str">
            <v>徕芬</v>
          </cell>
          <cell r="E2185" t="str">
            <v>YSM20R-2</v>
          </cell>
          <cell r="I2185" t="str">
            <v>L-&gt;R</v>
          </cell>
          <cell r="J2185" t="str">
            <v>No</v>
          </cell>
          <cell r="K2185">
            <v>1</v>
          </cell>
          <cell r="R2185" t="str">
            <v>No</v>
          </cell>
          <cell r="S2185" t="str">
            <v>C49</v>
          </cell>
          <cell r="T2185" t="str">
            <v>SOUTH</v>
          </cell>
          <cell r="U2185" t="str">
            <v>深圳</v>
          </cell>
          <cell r="V2185" t="str">
            <v>DG 东莞</v>
          </cell>
          <cell r="W2185" t="str">
            <v>JL</v>
          </cell>
          <cell r="X2185" t="str">
            <v>RMB</v>
          </cell>
          <cell r="Y2185">
            <v>800000</v>
          </cell>
          <cell r="Z2185">
            <v>1.1299999999999999</v>
          </cell>
          <cell r="AA2185">
            <v>800000</v>
          </cell>
          <cell r="AB2185">
            <v>1.095</v>
          </cell>
          <cell r="AC2185">
            <v>775221.23893805314</v>
          </cell>
          <cell r="AD2185">
            <v>93026.54867256638</v>
          </cell>
          <cell r="AE2185">
            <v>0.12</v>
          </cell>
          <cell r="AF2185">
            <v>45261</v>
          </cell>
          <cell r="AG2185" t="str">
            <v>DDP DG</v>
          </cell>
          <cell r="AK2185">
            <v>0.3</v>
          </cell>
          <cell r="AL2185">
            <v>240000</v>
          </cell>
          <cell r="AM2185">
            <v>45271</v>
          </cell>
          <cell r="AN2185" t="str">
            <v>Yes</v>
          </cell>
          <cell r="AO2185">
            <v>0.7</v>
          </cell>
          <cell r="AP2185">
            <v>560000</v>
          </cell>
          <cell r="AS2185">
            <v>0</v>
          </cell>
          <cell r="AT2185">
            <v>0</v>
          </cell>
          <cell r="BC2185" t="str">
            <v>Yes</v>
          </cell>
        </row>
        <row r="2186">
          <cell r="A2186" t="str">
            <v>DEC 23</v>
          </cell>
          <cell r="B2186">
            <v>2036</v>
          </cell>
          <cell r="C2186" t="str">
            <v>CG20231204009</v>
          </cell>
          <cell r="D2186" t="str">
            <v>徕芬</v>
          </cell>
          <cell r="E2186" t="str">
            <v>YSM10</v>
          </cell>
          <cell r="I2186" t="str">
            <v>L-&gt;R</v>
          </cell>
          <cell r="J2186" t="str">
            <v>MVC+ATS15</v>
          </cell>
          <cell r="K2186">
            <v>1</v>
          </cell>
          <cell r="R2186" t="str">
            <v>No</v>
          </cell>
          <cell r="S2186" t="str">
            <v>C49</v>
          </cell>
          <cell r="T2186" t="str">
            <v>SOUTH</v>
          </cell>
          <cell r="U2186" t="str">
            <v>深圳</v>
          </cell>
          <cell r="V2186" t="str">
            <v>DG 东莞</v>
          </cell>
          <cell r="W2186" t="str">
            <v>JL</v>
          </cell>
          <cell r="X2186" t="str">
            <v>RMB</v>
          </cell>
          <cell r="Y2186">
            <v>554800</v>
          </cell>
          <cell r="Z2186">
            <v>1.1299999999999999</v>
          </cell>
          <cell r="AA2186">
            <v>554800</v>
          </cell>
          <cell r="AB2186">
            <v>1.095</v>
          </cell>
          <cell r="AC2186">
            <v>537615.92920353985</v>
          </cell>
          <cell r="AD2186">
            <v>64513.911504424781</v>
          </cell>
          <cell r="AE2186">
            <v>0.12</v>
          </cell>
          <cell r="AF2186">
            <v>45261</v>
          </cell>
          <cell r="AG2186" t="str">
            <v>DDP DG</v>
          </cell>
          <cell r="AK2186">
            <v>0.3</v>
          </cell>
          <cell r="AL2186">
            <v>166440</v>
          </cell>
          <cell r="AM2186">
            <v>45271</v>
          </cell>
          <cell r="AN2186" t="str">
            <v>Yes</v>
          </cell>
          <cell r="AO2186">
            <v>0.7</v>
          </cell>
          <cell r="AP2186">
            <v>388360</v>
          </cell>
          <cell r="AS2186">
            <v>0</v>
          </cell>
          <cell r="AT2186">
            <v>0</v>
          </cell>
          <cell r="BC2186" t="str">
            <v>Yes</v>
          </cell>
        </row>
        <row r="2187">
          <cell r="A2187" t="str">
            <v>DEC 23</v>
          </cell>
          <cell r="B2187">
            <v>2037</v>
          </cell>
          <cell r="C2187" t="str">
            <v>CG20231204009</v>
          </cell>
          <cell r="D2187" t="str">
            <v>徕芬</v>
          </cell>
          <cell r="E2187" t="str">
            <v>YSM20R-2</v>
          </cell>
          <cell r="I2187" t="str">
            <v>L-&gt;R</v>
          </cell>
          <cell r="J2187" t="str">
            <v>cATS10+MVC+Feeder Carriage</v>
          </cell>
          <cell r="K2187">
            <v>1</v>
          </cell>
          <cell r="R2187" t="str">
            <v>No</v>
          </cell>
          <cell r="S2187" t="str">
            <v>C49</v>
          </cell>
          <cell r="T2187" t="str">
            <v>SOUTH</v>
          </cell>
          <cell r="U2187" t="str">
            <v>深圳</v>
          </cell>
          <cell r="V2187" t="str">
            <v>DG 东莞</v>
          </cell>
          <cell r="W2187" t="str">
            <v>JL</v>
          </cell>
          <cell r="X2187" t="str">
            <v>RMB</v>
          </cell>
          <cell r="Y2187">
            <v>900000</v>
          </cell>
          <cell r="Z2187">
            <v>1.1299999999999999</v>
          </cell>
          <cell r="AA2187">
            <v>900000</v>
          </cell>
          <cell r="AB2187">
            <v>1.095</v>
          </cell>
          <cell r="AC2187">
            <v>872123.89380530978</v>
          </cell>
          <cell r="AD2187">
            <v>104654.86725663717</v>
          </cell>
          <cell r="AE2187">
            <v>0.12</v>
          </cell>
          <cell r="AF2187">
            <v>45261</v>
          </cell>
          <cell r="AG2187" t="str">
            <v>DDP DG</v>
          </cell>
          <cell r="AK2187">
            <v>0.3</v>
          </cell>
          <cell r="AL2187">
            <v>270000</v>
          </cell>
          <cell r="AM2187">
            <v>45271</v>
          </cell>
          <cell r="AN2187" t="str">
            <v>Yes</v>
          </cell>
          <cell r="AO2187">
            <v>0.7</v>
          </cell>
          <cell r="AP2187">
            <v>630000</v>
          </cell>
          <cell r="AS2187">
            <v>0</v>
          </cell>
          <cell r="AT2187">
            <v>0</v>
          </cell>
          <cell r="BC2187" t="str">
            <v>Yes</v>
          </cell>
        </row>
        <row r="2188">
          <cell r="A2188" t="str">
            <v>DEC 23</v>
          </cell>
          <cell r="B2188">
            <v>2038</v>
          </cell>
          <cell r="C2188" t="str">
            <v>CG20231204009</v>
          </cell>
          <cell r="D2188" t="str">
            <v>徕芬</v>
          </cell>
          <cell r="E2188" t="str">
            <v>YSM20R-2</v>
          </cell>
          <cell r="I2188" t="str">
            <v>L-&gt;R</v>
          </cell>
          <cell r="J2188" t="str">
            <v>cATS10+MVC+Feeder Carriage</v>
          </cell>
          <cell r="K2188">
            <v>1</v>
          </cell>
          <cell r="R2188" t="str">
            <v>No</v>
          </cell>
          <cell r="S2188" t="str">
            <v>C49</v>
          </cell>
          <cell r="T2188" t="str">
            <v>SOUTH</v>
          </cell>
          <cell r="U2188" t="str">
            <v>深圳</v>
          </cell>
          <cell r="V2188" t="str">
            <v>DG 东莞</v>
          </cell>
          <cell r="W2188" t="str">
            <v>JL</v>
          </cell>
          <cell r="X2188" t="str">
            <v>RMB</v>
          </cell>
          <cell r="Y2188">
            <v>900000</v>
          </cell>
          <cell r="Z2188">
            <v>1.1299999999999999</v>
          </cell>
          <cell r="AA2188">
            <v>900000</v>
          </cell>
          <cell r="AB2188">
            <v>1.095</v>
          </cell>
          <cell r="AC2188">
            <v>872123.89380530978</v>
          </cell>
          <cell r="AD2188">
            <v>104654.86725663717</v>
          </cell>
          <cell r="AE2188">
            <v>0.12</v>
          </cell>
          <cell r="AF2188">
            <v>45261</v>
          </cell>
          <cell r="AG2188" t="str">
            <v>DDP DG</v>
          </cell>
          <cell r="AK2188">
            <v>0.3</v>
          </cell>
          <cell r="AL2188">
            <v>270000</v>
          </cell>
          <cell r="AM2188">
            <v>45271</v>
          </cell>
          <cell r="AN2188" t="str">
            <v>Yes</v>
          </cell>
          <cell r="AO2188">
            <v>0.7</v>
          </cell>
          <cell r="AP2188">
            <v>630000</v>
          </cell>
          <cell r="AS2188">
            <v>0</v>
          </cell>
          <cell r="AT2188">
            <v>0</v>
          </cell>
          <cell r="BC2188" t="str">
            <v>Yes</v>
          </cell>
        </row>
        <row r="2189">
          <cell r="A2189" t="str">
            <v>DEC 23</v>
          </cell>
          <cell r="B2189">
            <v>2039</v>
          </cell>
          <cell r="C2189" t="str">
            <v>C49SZX20230138LC</v>
          </cell>
          <cell r="D2189" t="str">
            <v>星辰宇</v>
          </cell>
          <cell r="E2189" t="str">
            <v>YSM20R-2</v>
          </cell>
          <cell r="F2189"/>
          <cell r="H2189"/>
          <cell r="I2189" t="str">
            <v>L-&gt;R</v>
          </cell>
          <cell r="J2189" t="str">
            <v>No</v>
          </cell>
          <cell r="K2189">
            <v>1</v>
          </cell>
          <cell r="L2189"/>
          <cell r="N2189"/>
          <cell r="O2189"/>
          <cell r="P2189"/>
          <cell r="Q2189"/>
          <cell r="R2189" t="str">
            <v>No</v>
          </cell>
          <cell r="S2189" t="str">
            <v>C49</v>
          </cell>
          <cell r="T2189" t="str">
            <v>SOUTH</v>
          </cell>
          <cell r="U2189" t="str">
            <v>深圳</v>
          </cell>
          <cell r="V2189" t="str">
            <v>SZ 深圳</v>
          </cell>
          <cell r="W2189" t="str">
            <v>LC</v>
          </cell>
          <cell r="X2189" t="str">
            <v>JPY</v>
          </cell>
          <cell r="Y2189">
            <v>12000000</v>
          </cell>
          <cell r="Z2189">
            <v>1</v>
          </cell>
          <cell r="AA2189">
            <v>12000000</v>
          </cell>
          <cell r="AB2189">
            <v>5.4199999999999998E-2</v>
          </cell>
          <cell r="AC2189">
            <v>650400</v>
          </cell>
          <cell r="AD2189">
            <v>78048</v>
          </cell>
          <cell r="AE2189">
            <v>0.12</v>
          </cell>
          <cell r="AF2189">
            <v>45265</v>
          </cell>
          <cell r="AG2189" t="str">
            <v>DAP SZ</v>
          </cell>
          <cell r="AI2189"/>
          <cell r="AJ2189"/>
          <cell r="AK2189">
            <v>0.2</v>
          </cell>
          <cell r="AL2189">
            <v>2400000</v>
          </cell>
          <cell r="AM2189">
            <v>45271</v>
          </cell>
          <cell r="AN2189" t="str">
            <v>Yes</v>
          </cell>
          <cell r="AO2189">
            <v>0.8</v>
          </cell>
          <cell r="AP2189">
            <v>9600000</v>
          </cell>
          <cell r="AQ2189"/>
          <cell r="AR2189"/>
          <cell r="AS2189">
            <v>0</v>
          </cell>
          <cell r="AT2189">
            <v>0</v>
          </cell>
          <cell r="AV2189"/>
          <cell r="AX2189" t="str">
            <v>Cancel</v>
          </cell>
          <cell r="AY2189"/>
          <cell r="AZ2189"/>
          <cell r="BA2189" t="str">
            <v>Cancel</v>
          </cell>
          <cell r="BB2189" t="str">
            <v>2023-12-13 Ken邮件通知Fay</v>
          </cell>
        </row>
        <row r="2190">
          <cell r="A2190" t="str">
            <v>DEC 23</v>
          </cell>
          <cell r="B2190">
            <v>2040</v>
          </cell>
          <cell r="C2190" t="str">
            <v>C49SZX20230136JAL</v>
          </cell>
          <cell r="D2190" t="str">
            <v>TBS</v>
          </cell>
          <cell r="E2190" t="str">
            <v>YSM20R-2</v>
          </cell>
          <cell r="I2190" t="str">
            <v>L-&gt;R</v>
          </cell>
          <cell r="J2190" t="str">
            <v>MVC+cATS10+ANC</v>
          </cell>
          <cell r="K2190">
            <v>1</v>
          </cell>
          <cell r="R2190" t="str">
            <v>No</v>
          </cell>
          <cell r="S2190" t="str">
            <v>C49</v>
          </cell>
          <cell r="T2190" t="str">
            <v>SOUTH</v>
          </cell>
          <cell r="U2190" t="str">
            <v>深圳</v>
          </cell>
          <cell r="V2190" t="str">
            <v>CIF HK</v>
          </cell>
          <cell r="W2190" t="str">
            <v>Jason Liu</v>
          </cell>
          <cell r="X2190" t="str">
            <v>USD</v>
          </cell>
          <cell r="Y2190">
            <v>134000</v>
          </cell>
          <cell r="Z2190">
            <v>1</v>
          </cell>
          <cell r="AA2190">
            <v>134000</v>
          </cell>
          <cell r="AB2190">
            <v>7.8</v>
          </cell>
          <cell r="AC2190">
            <v>1045200</v>
          </cell>
          <cell r="AD2190">
            <v>125424</v>
          </cell>
          <cell r="AE2190">
            <v>0.12</v>
          </cell>
          <cell r="AF2190">
            <v>45264</v>
          </cell>
          <cell r="AG2190" t="str">
            <v>CIF HK</v>
          </cell>
          <cell r="AK2190">
            <v>0.3</v>
          </cell>
          <cell r="AL2190">
            <v>40200</v>
          </cell>
          <cell r="AM2190">
            <v>45271</v>
          </cell>
          <cell r="AN2190" t="str">
            <v>Yes</v>
          </cell>
          <cell r="AO2190">
            <v>0.7</v>
          </cell>
          <cell r="AP2190">
            <v>93800</v>
          </cell>
          <cell r="AQ2190">
            <v>45293</v>
          </cell>
          <cell r="AR2190">
            <v>44930</v>
          </cell>
          <cell r="AS2190">
            <v>0</v>
          </cell>
          <cell r="AT2190">
            <v>0</v>
          </cell>
        </row>
        <row r="2191">
          <cell r="A2191" t="str">
            <v>DEC 23</v>
          </cell>
          <cell r="B2191">
            <v>2041</v>
          </cell>
          <cell r="C2191" t="str">
            <v>C28SZX20230135JAL</v>
          </cell>
          <cell r="D2191" t="str">
            <v>TBS</v>
          </cell>
          <cell r="E2191" t="str">
            <v xml:space="preserve">Heller 1707MK5 </v>
          </cell>
          <cell r="I2191" t="str">
            <v>L-&gt;R</v>
          </cell>
          <cell r="J2191" t="str">
            <v>No</v>
          </cell>
          <cell r="K2191">
            <v>1</v>
          </cell>
          <cell r="R2191" t="str">
            <v>No</v>
          </cell>
          <cell r="S2191" t="str">
            <v>C28</v>
          </cell>
          <cell r="T2191" t="str">
            <v>SOUTH</v>
          </cell>
          <cell r="U2191" t="str">
            <v>深圳</v>
          </cell>
          <cell r="V2191" t="str">
            <v>CIF HK</v>
          </cell>
          <cell r="W2191" t="str">
            <v>Anson Shi</v>
          </cell>
          <cell r="X2191" t="str">
            <v>USD</v>
          </cell>
          <cell r="Y2191">
            <v>64000</v>
          </cell>
          <cell r="Z2191">
            <v>1</v>
          </cell>
          <cell r="AA2191">
            <v>64000</v>
          </cell>
          <cell r="AB2191">
            <v>7.8</v>
          </cell>
          <cell r="AC2191">
            <v>499200</v>
          </cell>
          <cell r="AD2191">
            <v>59904</v>
          </cell>
          <cell r="AE2191">
            <v>0.12</v>
          </cell>
          <cell r="AF2191">
            <v>45264</v>
          </cell>
          <cell r="AG2191" t="str">
            <v>CIF HK</v>
          </cell>
          <cell r="AK2191">
            <v>0.3</v>
          </cell>
          <cell r="AL2191">
            <v>19200</v>
          </cell>
          <cell r="AM2191">
            <v>45271</v>
          </cell>
          <cell r="AN2191" t="str">
            <v>Yes</v>
          </cell>
          <cell r="AO2191">
            <v>0.7</v>
          </cell>
          <cell r="AP2191">
            <v>44800</v>
          </cell>
          <cell r="AQ2191">
            <v>45293</v>
          </cell>
          <cell r="AR2191">
            <v>44930</v>
          </cell>
          <cell r="AS2191">
            <v>0</v>
          </cell>
          <cell r="AT2191">
            <v>0</v>
          </cell>
        </row>
        <row r="2192">
          <cell r="A2192" t="str">
            <v>DEC 23</v>
          </cell>
          <cell r="B2192">
            <v>2042</v>
          </cell>
          <cell r="C2192" t="str">
            <v>C28SZX20230135JAL</v>
          </cell>
          <cell r="D2192" t="str">
            <v>TBS</v>
          </cell>
          <cell r="E2192" t="str">
            <v>PEMTRONTRO-7700EL</v>
          </cell>
          <cell r="I2192" t="str">
            <v>L-&gt;R</v>
          </cell>
          <cell r="J2192" t="str">
            <v>No</v>
          </cell>
          <cell r="K2192">
            <v>1</v>
          </cell>
          <cell r="R2192" t="str">
            <v>No</v>
          </cell>
          <cell r="S2192" t="str">
            <v>C28</v>
          </cell>
          <cell r="T2192" t="str">
            <v>SOUTH</v>
          </cell>
          <cell r="U2192" t="str">
            <v>深圳</v>
          </cell>
          <cell r="V2192" t="str">
            <v>CIF HK</v>
          </cell>
          <cell r="W2192" t="str">
            <v>Anson Shi</v>
          </cell>
          <cell r="X2192" t="str">
            <v>USD</v>
          </cell>
          <cell r="Y2192">
            <v>45000</v>
          </cell>
          <cell r="Z2192">
            <v>1</v>
          </cell>
          <cell r="AA2192">
            <v>45000</v>
          </cell>
          <cell r="AB2192">
            <v>7.8</v>
          </cell>
          <cell r="AC2192">
            <v>351000</v>
          </cell>
          <cell r="AD2192">
            <v>42120</v>
          </cell>
          <cell r="AE2192">
            <v>0.12</v>
          </cell>
          <cell r="AF2192">
            <v>45264</v>
          </cell>
          <cell r="AG2192" t="str">
            <v>CIF HK</v>
          </cell>
          <cell r="AK2192">
            <v>0.3</v>
          </cell>
          <cell r="AL2192">
            <v>13500</v>
          </cell>
          <cell r="AM2192">
            <v>45271</v>
          </cell>
          <cell r="AN2192" t="str">
            <v>Yes</v>
          </cell>
          <cell r="AO2192">
            <v>0.7</v>
          </cell>
          <cell r="AP2192">
            <v>31499.999999999996</v>
          </cell>
          <cell r="AQ2192">
            <v>45293</v>
          </cell>
          <cell r="AR2192">
            <v>44930</v>
          </cell>
          <cell r="AS2192">
            <v>0</v>
          </cell>
          <cell r="AT2192">
            <v>0</v>
          </cell>
        </row>
        <row r="2193">
          <cell r="A2193" t="str">
            <v>DEC 23</v>
          </cell>
          <cell r="B2193">
            <v>2043</v>
          </cell>
          <cell r="C2193" t="str">
            <v>C49SZX20230140SX</v>
          </cell>
          <cell r="D2193" t="str">
            <v>莫思特</v>
          </cell>
          <cell r="E2193" t="str">
            <v>YSM20R-2</v>
          </cell>
          <cell r="I2193" t="str">
            <v>L-&gt;R</v>
          </cell>
          <cell r="J2193" t="str">
            <v>No</v>
          </cell>
          <cell r="K2193">
            <v>1</v>
          </cell>
          <cell r="R2193" t="str">
            <v>No</v>
          </cell>
          <cell r="S2193" t="str">
            <v>C49</v>
          </cell>
          <cell r="T2193" t="str">
            <v>SOUTH</v>
          </cell>
          <cell r="U2193" t="str">
            <v>惠州</v>
          </cell>
          <cell r="V2193" t="str">
            <v>HZ 惠州</v>
          </cell>
          <cell r="W2193" t="str">
            <v>SX</v>
          </cell>
          <cell r="X2193" t="str">
            <v>RMB</v>
          </cell>
          <cell r="Y2193">
            <v>660000</v>
          </cell>
          <cell r="Z2193">
            <v>1.1299999999999999</v>
          </cell>
          <cell r="AA2193">
            <v>660000</v>
          </cell>
          <cell r="AB2193">
            <v>1.095</v>
          </cell>
          <cell r="AC2193">
            <v>639557.52212389384</v>
          </cell>
          <cell r="AD2193">
            <v>76746.902654867255</v>
          </cell>
          <cell r="AE2193">
            <v>0.12</v>
          </cell>
          <cell r="AF2193">
            <v>45271</v>
          </cell>
          <cell r="AG2193" t="str">
            <v>DDP HZ</v>
          </cell>
          <cell r="AK2193">
            <v>0.2</v>
          </cell>
          <cell r="AL2193">
            <v>132000</v>
          </cell>
          <cell r="AM2193">
            <v>45272</v>
          </cell>
          <cell r="AN2193" t="str">
            <v>Yes</v>
          </cell>
          <cell r="AO2193">
            <v>0.8</v>
          </cell>
          <cell r="AP2193">
            <v>528000</v>
          </cell>
          <cell r="AQ2193">
            <v>45274</v>
          </cell>
          <cell r="AR2193">
            <v>45274</v>
          </cell>
          <cell r="AS2193">
            <v>0</v>
          </cell>
          <cell r="AT2193">
            <v>0</v>
          </cell>
          <cell r="AX2193" t="str">
            <v>Yes</v>
          </cell>
        </row>
        <row r="2194">
          <cell r="A2194" t="str">
            <v>DEC 23</v>
          </cell>
          <cell r="B2194">
            <v>2044</v>
          </cell>
          <cell r="C2194" t="str">
            <v>C49SZX202300141SS</v>
          </cell>
          <cell r="D2194" t="str">
            <v>派勤</v>
          </cell>
          <cell r="E2194" t="str">
            <v>YSM20R-2</v>
          </cell>
          <cell r="I2194" t="str">
            <v>L-&gt;R</v>
          </cell>
          <cell r="J2194" t="str">
            <v>MVC</v>
          </cell>
          <cell r="K2194">
            <v>1</v>
          </cell>
          <cell r="N2194">
            <v>45285</v>
          </cell>
          <cell r="O2194">
            <v>11116866</v>
          </cell>
          <cell r="P2194">
            <v>15200000</v>
          </cell>
          <cell r="Q2194">
            <v>45288</v>
          </cell>
          <cell r="R2194" t="str">
            <v>No</v>
          </cell>
          <cell r="S2194" t="str">
            <v>C49</v>
          </cell>
          <cell r="T2194" t="str">
            <v>SOUTH</v>
          </cell>
          <cell r="U2194" t="str">
            <v>深圳</v>
          </cell>
          <cell r="V2194" t="str">
            <v>SZ 深圳</v>
          </cell>
          <cell r="W2194" t="str">
            <v>SS</v>
          </cell>
          <cell r="X2194" t="str">
            <v>JPY</v>
          </cell>
          <cell r="Y2194">
            <v>15200000</v>
          </cell>
          <cell r="Z2194">
            <v>1</v>
          </cell>
          <cell r="AA2194">
            <v>15200000</v>
          </cell>
          <cell r="AB2194">
            <v>5.4199999999999998E-2</v>
          </cell>
          <cell r="AC2194">
            <v>823840</v>
          </cell>
          <cell r="AD2194">
            <v>98860.800000000003</v>
          </cell>
          <cell r="AE2194">
            <v>0.12</v>
          </cell>
          <cell r="AF2194">
            <v>45268</v>
          </cell>
          <cell r="AG2194" t="str">
            <v>DAP SZ</v>
          </cell>
          <cell r="AK2194">
            <v>0.1</v>
          </cell>
          <cell r="AL2194">
            <v>1520000</v>
          </cell>
          <cell r="AM2194">
            <v>45275</v>
          </cell>
          <cell r="AN2194" t="str">
            <v>Yes</v>
          </cell>
          <cell r="AO2194">
            <v>0.9</v>
          </cell>
          <cell r="AP2194">
            <v>13680000</v>
          </cell>
          <cell r="AQ2194">
            <v>45281</v>
          </cell>
          <cell r="AR2194">
            <v>45281</v>
          </cell>
          <cell r="AS2194">
            <v>0</v>
          </cell>
          <cell r="AT2194">
            <v>0</v>
          </cell>
          <cell r="AX2194" t="str">
            <v>Yes</v>
          </cell>
        </row>
        <row r="2195">
          <cell r="A2195" t="str">
            <v>DEC 23</v>
          </cell>
          <cell r="B2195">
            <v>2045</v>
          </cell>
          <cell r="C2195" t="str">
            <v>C49SZX20230142MZ</v>
          </cell>
          <cell r="D2195" t="str">
            <v>朗格邦定</v>
          </cell>
          <cell r="E2195" t="str">
            <v>YSM20R-2</v>
          </cell>
          <cell r="I2195" t="str">
            <v>R-&gt;L</v>
          </cell>
          <cell r="J2195" t="str">
            <v>No</v>
          </cell>
          <cell r="K2195">
            <v>1</v>
          </cell>
          <cell r="R2195" t="str">
            <v>Yes</v>
          </cell>
          <cell r="S2195" t="str">
            <v>C49</v>
          </cell>
          <cell r="T2195" t="str">
            <v>SOUTH</v>
          </cell>
          <cell r="U2195" t="str">
            <v>深圳</v>
          </cell>
          <cell r="V2195" t="str">
            <v>SZ 深圳</v>
          </cell>
          <cell r="W2195" t="str">
            <v>MZ</v>
          </cell>
          <cell r="X2195" t="str">
            <v>JPY</v>
          </cell>
          <cell r="Y2195">
            <v>13000000</v>
          </cell>
          <cell r="Z2195">
            <v>1</v>
          </cell>
          <cell r="AA2195">
            <v>13000000</v>
          </cell>
          <cell r="AB2195">
            <v>5.4199999999999998E-2</v>
          </cell>
          <cell r="AC2195">
            <v>704600</v>
          </cell>
          <cell r="AD2195">
            <v>84552</v>
          </cell>
          <cell r="AE2195">
            <v>0.12</v>
          </cell>
          <cell r="AF2195">
            <v>45271</v>
          </cell>
          <cell r="AG2195" t="str">
            <v>DAP SZ</v>
          </cell>
          <cell r="AK2195">
            <v>0.2</v>
          </cell>
          <cell r="AL2195">
            <v>2600000</v>
          </cell>
          <cell r="AM2195">
            <v>45275</v>
          </cell>
          <cell r="AN2195" t="str">
            <v>Yes</v>
          </cell>
          <cell r="AO2195">
            <v>0.8</v>
          </cell>
          <cell r="AP2195">
            <v>10400000</v>
          </cell>
          <cell r="AS2195">
            <v>0</v>
          </cell>
          <cell r="AT2195">
            <v>0</v>
          </cell>
        </row>
        <row r="2196">
          <cell r="A2196" t="str">
            <v>DEC 23</v>
          </cell>
          <cell r="B2196">
            <v>2046</v>
          </cell>
          <cell r="C2196" t="str">
            <v>C49SZX20230142MZ</v>
          </cell>
          <cell r="D2196" t="str">
            <v>朗格邦定</v>
          </cell>
          <cell r="E2196" t="str">
            <v>YSM10</v>
          </cell>
          <cell r="I2196" t="str">
            <v>R-&gt;L</v>
          </cell>
          <cell r="J2196" t="str">
            <v>MVC</v>
          </cell>
          <cell r="K2196">
            <v>1</v>
          </cell>
          <cell r="R2196" t="str">
            <v>Yes</v>
          </cell>
          <cell r="S2196" t="str">
            <v>C49</v>
          </cell>
          <cell r="T2196" t="str">
            <v>SOUTH</v>
          </cell>
          <cell r="U2196" t="str">
            <v>深圳</v>
          </cell>
          <cell r="V2196" t="str">
            <v>SZ 深圳</v>
          </cell>
          <cell r="W2196" t="str">
            <v>MZ</v>
          </cell>
          <cell r="X2196" t="str">
            <v>JPY</v>
          </cell>
          <cell r="Y2196">
            <v>7500000</v>
          </cell>
          <cell r="Z2196">
            <v>1</v>
          </cell>
          <cell r="AA2196">
            <v>7500000</v>
          </cell>
          <cell r="AB2196">
            <v>5.4199999999999998E-2</v>
          </cell>
          <cell r="AC2196">
            <v>406500</v>
          </cell>
          <cell r="AD2196">
            <v>48780</v>
          </cell>
          <cell r="AE2196">
            <v>0.12</v>
          </cell>
          <cell r="AF2196">
            <v>45271</v>
          </cell>
          <cell r="AG2196" t="str">
            <v>DAP SZ</v>
          </cell>
          <cell r="AK2196">
            <v>0.2</v>
          </cell>
          <cell r="AL2196">
            <v>1500000</v>
          </cell>
          <cell r="AM2196">
            <v>45275</v>
          </cell>
          <cell r="AN2196" t="str">
            <v>Yes</v>
          </cell>
          <cell r="AO2196">
            <v>0.8</v>
          </cell>
          <cell r="AP2196">
            <v>6000000</v>
          </cell>
          <cell r="AS2196">
            <v>0</v>
          </cell>
          <cell r="AT2196">
            <v>0</v>
          </cell>
        </row>
        <row r="2197">
          <cell r="A2197" t="str">
            <v>DEC 23</v>
          </cell>
          <cell r="B2197">
            <v>2047</v>
          </cell>
          <cell r="C2197" t="str">
            <v>C49SZX20230139DX</v>
          </cell>
          <cell r="D2197" t="str">
            <v>联鸿精密（end user:倍美斯）</v>
          </cell>
          <cell r="E2197" t="str">
            <v>YSM20R-2</v>
          </cell>
          <cell r="I2197" t="str">
            <v>L-&gt;R</v>
          </cell>
          <cell r="J2197" t="str">
            <v>MVC</v>
          </cell>
          <cell r="K2197">
            <v>1</v>
          </cell>
          <cell r="N2197">
            <v>45281</v>
          </cell>
          <cell r="O2197">
            <v>11116865</v>
          </cell>
          <cell r="P2197">
            <v>14600000</v>
          </cell>
          <cell r="Q2197">
            <v>45282</v>
          </cell>
          <cell r="R2197" t="str">
            <v>Yes</v>
          </cell>
          <cell r="S2197" t="str">
            <v>C49</v>
          </cell>
          <cell r="T2197" t="str">
            <v>SOUTH</v>
          </cell>
          <cell r="U2197" t="str">
            <v>深圳</v>
          </cell>
          <cell r="V2197" t="str">
            <v>SZ 深圳</v>
          </cell>
          <cell r="W2197" t="str">
            <v>DX</v>
          </cell>
          <cell r="X2197" t="str">
            <v>JPY</v>
          </cell>
          <cell r="Y2197">
            <v>14600000</v>
          </cell>
          <cell r="Z2197">
            <v>1</v>
          </cell>
          <cell r="AA2197">
            <v>14600000</v>
          </cell>
          <cell r="AB2197">
            <v>5.4199999999999998E-2</v>
          </cell>
          <cell r="AC2197">
            <v>791320</v>
          </cell>
          <cell r="AD2197">
            <v>94958.399999999994</v>
          </cell>
          <cell r="AE2197">
            <v>0.12</v>
          </cell>
          <cell r="AF2197">
            <v>45273</v>
          </cell>
          <cell r="AG2197" t="str">
            <v>DAP SZ</v>
          </cell>
          <cell r="AK2197">
            <v>0.1</v>
          </cell>
          <cell r="AL2197">
            <v>1460000</v>
          </cell>
          <cell r="AM2197">
            <v>45274</v>
          </cell>
          <cell r="AN2197" t="str">
            <v>Yes</v>
          </cell>
          <cell r="AO2197">
            <v>0.9</v>
          </cell>
          <cell r="AP2197">
            <v>13140000</v>
          </cell>
          <cell r="AQ2197">
            <v>45279</v>
          </cell>
          <cell r="AR2197">
            <v>45279</v>
          </cell>
          <cell r="AS2197">
            <v>0</v>
          </cell>
          <cell r="AT2197">
            <v>0</v>
          </cell>
          <cell r="AX2197" t="str">
            <v>Yes</v>
          </cell>
        </row>
        <row r="2198">
          <cell r="A2198" t="str">
            <v>DEC 23</v>
          </cell>
          <cell r="B2198">
            <v>2048</v>
          </cell>
          <cell r="C2198" t="str">
            <v>PO#101338-KDY-LEL</v>
          </cell>
          <cell r="D2198" t="str">
            <v>力丰</v>
          </cell>
          <cell r="E2198" t="str">
            <v>SolderStar R-0625L</v>
          </cell>
          <cell r="I2198" t="str">
            <v>No</v>
          </cell>
          <cell r="J2198" t="str">
            <v>No</v>
          </cell>
          <cell r="K2198">
            <v>1</v>
          </cell>
          <cell r="N2198">
            <v>45296</v>
          </cell>
          <cell r="O2198">
            <v>11100667</v>
          </cell>
          <cell r="P2198">
            <v>30000</v>
          </cell>
          <cell r="Q2198">
            <v>45295</v>
          </cell>
          <cell r="R2198" t="str">
            <v>No</v>
          </cell>
          <cell r="S2198" t="str">
            <v>C28</v>
          </cell>
          <cell r="T2198" t="str">
            <v>EAST</v>
          </cell>
          <cell r="U2198" t="str">
            <v>深圳</v>
          </cell>
          <cell r="V2198" t="str">
            <v>SHA 上海</v>
          </cell>
          <cell r="W2198" t="str">
            <v>Jason Liu</v>
          </cell>
          <cell r="X2198" t="str">
            <v>RMB</v>
          </cell>
          <cell r="Y2198">
            <v>30000</v>
          </cell>
          <cell r="Z2198">
            <v>1.1299999999999999</v>
          </cell>
          <cell r="AA2198">
            <v>30000</v>
          </cell>
          <cell r="AB2198">
            <v>1.095</v>
          </cell>
          <cell r="AC2198">
            <v>29070.796460176993</v>
          </cell>
          <cell r="AD2198">
            <v>3488.4955752212391</v>
          </cell>
          <cell r="AE2198">
            <v>0.12</v>
          </cell>
          <cell r="AF2198">
            <v>45279</v>
          </cell>
          <cell r="AG2198" t="str">
            <v>DDP SH</v>
          </cell>
          <cell r="AK2198">
            <v>1</v>
          </cell>
          <cell r="AL2198">
            <v>30000</v>
          </cell>
          <cell r="AM2198">
            <v>45282</v>
          </cell>
          <cell r="AN2198" t="str">
            <v>Yes</v>
          </cell>
          <cell r="AO2198">
            <v>0</v>
          </cell>
          <cell r="AP2198">
            <v>0</v>
          </cell>
          <cell r="AS2198">
            <v>0</v>
          </cell>
          <cell r="AT2198">
            <v>0</v>
          </cell>
          <cell r="AX2198" t="str">
            <v>Yes</v>
          </cell>
        </row>
        <row r="2199">
          <cell r="A2199" t="str">
            <v>DEC 23</v>
          </cell>
          <cell r="B2199">
            <v>2049</v>
          </cell>
          <cell r="C2199" t="str">
            <v>C49SZX20230142SS</v>
          </cell>
          <cell r="D2199" t="str">
            <v>盈通恒翼</v>
          </cell>
          <cell r="E2199" t="str">
            <v>YSM10</v>
          </cell>
          <cell r="I2199" t="str">
            <v>L-&gt;R</v>
          </cell>
          <cell r="J2199" t="str">
            <v>No</v>
          </cell>
          <cell r="K2199">
            <v>1</v>
          </cell>
          <cell r="R2199" t="str">
            <v>No</v>
          </cell>
          <cell r="S2199" t="str">
            <v>C49</v>
          </cell>
          <cell r="T2199" t="str">
            <v>SOUTH</v>
          </cell>
          <cell r="U2199" t="str">
            <v>深圳</v>
          </cell>
          <cell r="V2199" t="str">
            <v>SZ 深圳</v>
          </cell>
          <cell r="W2199" t="str">
            <v>SS</v>
          </cell>
          <cell r="X2199" t="str">
            <v>JPY</v>
          </cell>
          <cell r="Y2199">
            <v>6600000</v>
          </cell>
          <cell r="Z2199">
            <v>1</v>
          </cell>
          <cell r="AA2199">
            <v>6600000</v>
          </cell>
          <cell r="AB2199">
            <v>5.4199999999999998E-2</v>
          </cell>
          <cell r="AC2199">
            <v>357720</v>
          </cell>
          <cell r="AD2199">
            <v>42926.400000000001</v>
          </cell>
          <cell r="AE2199">
            <v>0.12</v>
          </cell>
          <cell r="AF2199">
            <v>45282</v>
          </cell>
          <cell r="AG2199" t="str">
            <v>DAP SZ</v>
          </cell>
          <cell r="AK2199">
            <v>0.1</v>
          </cell>
          <cell r="AL2199">
            <v>660000</v>
          </cell>
          <cell r="AM2199">
            <v>45288</v>
          </cell>
          <cell r="AN2199" t="str">
            <v>Yes</v>
          </cell>
          <cell r="AO2199">
            <v>0.9</v>
          </cell>
          <cell r="AP2199">
            <v>5940000</v>
          </cell>
          <cell r="AS2199">
            <v>0</v>
          </cell>
          <cell r="AT2199">
            <v>0</v>
          </cell>
        </row>
        <row r="2200">
          <cell r="A2200" t="str">
            <v>DEC 23</v>
          </cell>
          <cell r="B2200">
            <v>2050</v>
          </cell>
          <cell r="C2200" t="str">
            <v>C49SZX20230142SS</v>
          </cell>
          <cell r="D2200" t="str">
            <v>盈通恒翼</v>
          </cell>
          <cell r="E2200" t="str">
            <v>YSM10</v>
          </cell>
          <cell r="I2200" t="str">
            <v>L-&gt;R</v>
          </cell>
          <cell r="J2200" t="str">
            <v>No</v>
          </cell>
          <cell r="K2200">
            <v>1</v>
          </cell>
          <cell r="R2200" t="str">
            <v>No</v>
          </cell>
          <cell r="S2200" t="str">
            <v>C49</v>
          </cell>
          <cell r="T2200" t="str">
            <v>SOUTH</v>
          </cell>
          <cell r="U2200" t="str">
            <v>深圳</v>
          </cell>
          <cell r="V2200" t="str">
            <v>SZ 深圳</v>
          </cell>
          <cell r="W2200" t="str">
            <v>SS</v>
          </cell>
          <cell r="X2200" t="str">
            <v>JPY</v>
          </cell>
          <cell r="Y2200">
            <v>6600000</v>
          </cell>
          <cell r="Z2200">
            <v>1</v>
          </cell>
          <cell r="AA2200">
            <v>6600000</v>
          </cell>
          <cell r="AB2200">
            <v>5.4199999999999998E-2</v>
          </cell>
          <cell r="AC2200">
            <v>357720</v>
          </cell>
          <cell r="AD2200">
            <v>42926.400000000001</v>
          </cell>
          <cell r="AE2200">
            <v>0.12</v>
          </cell>
          <cell r="AF2200">
            <v>45282</v>
          </cell>
          <cell r="AG2200" t="str">
            <v>DAP SZ</v>
          </cell>
          <cell r="AK2200">
            <v>0.1</v>
          </cell>
          <cell r="AL2200">
            <v>660000</v>
          </cell>
          <cell r="AM2200">
            <v>45288</v>
          </cell>
          <cell r="AN2200" t="str">
            <v>Yes</v>
          </cell>
          <cell r="AO2200">
            <v>0.9</v>
          </cell>
          <cell r="AP2200">
            <v>5940000</v>
          </cell>
          <cell r="AS2200">
            <v>0</v>
          </cell>
          <cell r="AT2200">
            <v>0</v>
          </cell>
        </row>
        <row r="2201">
          <cell r="A2201" t="str">
            <v>DEC 23</v>
          </cell>
          <cell r="B2201">
            <v>2051</v>
          </cell>
          <cell r="C2201" t="str">
            <v>C49SZX20230142SS</v>
          </cell>
          <cell r="D2201" t="str">
            <v>盈通恒翼</v>
          </cell>
          <cell r="E2201" t="str">
            <v>YSM10</v>
          </cell>
          <cell r="I2201" t="str">
            <v>R-&gt;L</v>
          </cell>
          <cell r="J2201" t="str">
            <v>No</v>
          </cell>
          <cell r="K2201">
            <v>1</v>
          </cell>
          <cell r="R2201" t="str">
            <v>No</v>
          </cell>
          <cell r="S2201" t="str">
            <v>C49</v>
          </cell>
          <cell r="T2201" t="str">
            <v>SOUTH</v>
          </cell>
          <cell r="U2201" t="str">
            <v>深圳</v>
          </cell>
          <cell r="V2201" t="str">
            <v>SZ 深圳</v>
          </cell>
          <cell r="W2201" t="str">
            <v>SS</v>
          </cell>
          <cell r="X2201" t="str">
            <v>JPY</v>
          </cell>
          <cell r="Y2201">
            <v>6600000</v>
          </cell>
          <cell r="Z2201">
            <v>1</v>
          </cell>
          <cell r="AA2201">
            <v>6600000</v>
          </cell>
          <cell r="AB2201">
            <v>5.4199999999999998E-2</v>
          </cell>
          <cell r="AC2201">
            <v>357720</v>
          </cell>
          <cell r="AD2201">
            <v>42926.400000000001</v>
          </cell>
          <cell r="AE2201">
            <v>0.12</v>
          </cell>
          <cell r="AF2201">
            <v>45282</v>
          </cell>
          <cell r="AG2201" t="str">
            <v>DAP SZ</v>
          </cell>
          <cell r="AK2201">
            <v>0.1</v>
          </cell>
          <cell r="AL2201">
            <v>660000</v>
          </cell>
          <cell r="AM2201">
            <v>45288</v>
          </cell>
          <cell r="AN2201" t="str">
            <v>Yes</v>
          </cell>
          <cell r="AO2201">
            <v>0.9</v>
          </cell>
          <cell r="AP2201">
            <v>5940000</v>
          </cell>
          <cell r="AS2201">
            <v>0</v>
          </cell>
          <cell r="AT2201">
            <v>0</v>
          </cell>
        </row>
        <row r="2202">
          <cell r="A2202" t="str">
            <v>DEC 23</v>
          </cell>
          <cell r="B2202">
            <v>2052</v>
          </cell>
          <cell r="C2202" t="str">
            <v>C49SZX20230142SS</v>
          </cell>
          <cell r="D2202" t="str">
            <v>盈通恒翼</v>
          </cell>
          <cell r="E2202" t="str">
            <v>YSM10</v>
          </cell>
          <cell r="I2202" t="str">
            <v>R-&gt;L</v>
          </cell>
          <cell r="J2202" t="str">
            <v>No</v>
          </cell>
          <cell r="K2202">
            <v>1</v>
          </cell>
          <cell r="R2202" t="str">
            <v>No</v>
          </cell>
          <cell r="S2202" t="str">
            <v>C49</v>
          </cell>
          <cell r="T2202" t="str">
            <v>SOUTH</v>
          </cell>
          <cell r="U2202" t="str">
            <v>深圳</v>
          </cell>
          <cell r="V2202" t="str">
            <v>SZ 深圳</v>
          </cell>
          <cell r="W2202" t="str">
            <v>SS</v>
          </cell>
          <cell r="X2202" t="str">
            <v>JPY</v>
          </cell>
          <cell r="Y2202">
            <v>6600000</v>
          </cell>
          <cell r="Z2202">
            <v>1</v>
          </cell>
          <cell r="AA2202">
            <v>6600000</v>
          </cell>
          <cell r="AB2202">
            <v>5.4199999999999998E-2</v>
          </cell>
          <cell r="AC2202">
            <v>357720</v>
          </cell>
          <cell r="AD2202">
            <v>42926.400000000001</v>
          </cell>
          <cell r="AE2202">
            <v>0.12</v>
          </cell>
          <cell r="AF2202">
            <v>45282</v>
          </cell>
          <cell r="AG2202" t="str">
            <v>DAP SZ</v>
          </cell>
          <cell r="AK2202">
            <v>0.1</v>
          </cell>
          <cell r="AL2202">
            <v>660000</v>
          </cell>
          <cell r="AM2202">
            <v>45288</v>
          </cell>
          <cell r="AN2202" t="str">
            <v>Yes</v>
          </cell>
          <cell r="AO2202">
            <v>0.9</v>
          </cell>
          <cell r="AP2202">
            <v>5940000</v>
          </cell>
          <cell r="AS2202">
            <v>0</v>
          </cell>
          <cell r="AT2202">
            <v>0</v>
          </cell>
        </row>
        <row r="2203">
          <cell r="A2203" t="str">
            <v>DEC 23</v>
          </cell>
          <cell r="B2203">
            <v>2053</v>
          </cell>
          <cell r="C2203" t="str">
            <v>C49SZX20230142SS</v>
          </cell>
          <cell r="D2203" t="str">
            <v>盈通恒翼</v>
          </cell>
          <cell r="E2203" t="str">
            <v>YSM20R-2</v>
          </cell>
          <cell r="I2203" t="str">
            <v>L-&gt;R</v>
          </cell>
          <cell r="J2203" t="str">
            <v>No</v>
          </cell>
          <cell r="K2203">
            <v>1</v>
          </cell>
          <cell r="R2203" t="str">
            <v>No</v>
          </cell>
          <cell r="S2203" t="str">
            <v>C49</v>
          </cell>
          <cell r="T2203" t="str">
            <v>SOUTH</v>
          </cell>
          <cell r="U2203" t="str">
            <v>深圳</v>
          </cell>
          <cell r="V2203" t="str">
            <v>SZ 深圳</v>
          </cell>
          <cell r="W2203" t="str">
            <v>SS</v>
          </cell>
          <cell r="X2203" t="str">
            <v>JPY</v>
          </cell>
          <cell r="Y2203">
            <v>12044000</v>
          </cell>
          <cell r="Z2203">
            <v>1</v>
          </cell>
          <cell r="AA2203">
            <v>12044000</v>
          </cell>
          <cell r="AB2203">
            <v>5.4199999999999998E-2</v>
          </cell>
          <cell r="AC2203">
            <v>652784.79999999993</v>
          </cell>
          <cell r="AD2203">
            <v>78334.175999999992</v>
          </cell>
          <cell r="AE2203">
            <v>0.12</v>
          </cell>
          <cell r="AF2203">
            <v>45282</v>
          </cell>
          <cell r="AG2203" t="str">
            <v>DAP SZ</v>
          </cell>
          <cell r="AK2203">
            <v>0.1</v>
          </cell>
          <cell r="AL2203">
            <v>1204400</v>
          </cell>
          <cell r="AM2203">
            <v>45288</v>
          </cell>
          <cell r="AN2203" t="str">
            <v>Yes</v>
          </cell>
          <cell r="AO2203">
            <v>0.9</v>
          </cell>
          <cell r="AP2203">
            <v>10839600</v>
          </cell>
          <cell r="AS2203">
            <v>0</v>
          </cell>
          <cell r="AT2203">
            <v>0</v>
          </cell>
        </row>
        <row r="2204">
          <cell r="A2204" t="str">
            <v>DEC 23</v>
          </cell>
          <cell r="B2204">
            <v>2054</v>
          </cell>
          <cell r="C2204" t="str">
            <v>C49SZX20230142SS</v>
          </cell>
          <cell r="D2204" t="str">
            <v>盈通恒翼</v>
          </cell>
          <cell r="E2204" t="str">
            <v>YSM20R-2</v>
          </cell>
          <cell r="I2204" t="str">
            <v>R-&gt;L</v>
          </cell>
          <cell r="J2204" t="str">
            <v>No</v>
          </cell>
          <cell r="K2204">
            <v>1</v>
          </cell>
          <cell r="R2204" t="str">
            <v>No</v>
          </cell>
          <cell r="S2204" t="str">
            <v>C49</v>
          </cell>
          <cell r="T2204" t="str">
            <v>SOUTH</v>
          </cell>
          <cell r="U2204" t="str">
            <v>深圳</v>
          </cell>
          <cell r="V2204" t="str">
            <v>SZ 深圳</v>
          </cell>
          <cell r="W2204" t="str">
            <v>SS</v>
          </cell>
          <cell r="X2204" t="str">
            <v>JPY</v>
          </cell>
          <cell r="Y2204">
            <v>12044000</v>
          </cell>
          <cell r="Z2204">
            <v>1</v>
          </cell>
          <cell r="AA2204">
            <v>12044000</v>
          </cell>
          <cell r="AB2204">
            <v>5.4199999999999998E-2</v>
          </cell>
          <cell r="AC2204">
            <v>652784.79999999993</v>
          </cell>
          <cell r="AD2204">
            <v>78334.175999999992</v>
          </cell>
          <cell r="AE2204">
            <v>0.12</v>
          </cell>
          <cell r="AF2204">
            <v>45282</v>
          </cell>
          <cell r="AG2204" t="str">
            <v>DAP SZ</v>
          </cell>
          <cell r="AK2204">
            <v>0.1</v>
          </cell>
          <cell r="AL2204">
            <v>1204400</v>
          </cell>
          <cell r="AM2204">
            <v>45288</v>
          </cell>
          <cell r="AN2204" t="str">
            <v>Yes</v>
          </cell>
          <cell r="AO2204">
            <v>0.9</v>
          </cell>
          <cell r="AP2204">
            <v>10839600</v>
          </cell>
          <cell r="AS2204">
            <v>0</v>
          </cell>
          <cell r="AT2204">
            <v>0</v>
          </cell>
        </row>
        <row r="2205">
          <cell r="A2205" t="str">
            <v>DEC 23</v>
          </cell>
          <cell r="B2205">
            <v>2055</v>
          </cell>
          <cell r="C2205" t="str">
            <v>C49SZX20230145BH</v>
          </cell>
          <cell r="D2205" t="str">
            <v>世纪佳柔</v>
          </cell>
          <cell r="E2205" t="str">
            <v>YSM20R-2</v>
          </cell>
          <cell r="I2205" t="str">
            <v>L-&gt;R</v>
          </cell>
          <cell r="J2205" t="str">
            <v>No</v>
          </cell>
          <cell r="K2205">
            <v>1</v>
          </cell>
          <cell r="R2205" t="str">
            <v>Yes</v>
          </cell>
          <cell r="S2205" t="str">
            <v>C49</v>
          </cell>
          <cell r="T2205" t="str">
            <v>SOUTH</v>
          </cell>
          <cell r="U2205" t="str">
            <v>东莞</v>
          </cell>
          <cell r="V2205" t="str">
            <v>DG 东莞</v>
          </cell>
          <cell r="W2205" t="str">
            <v>BH</v>
          </cell>
          <cell r="X2205" t="str">
            <v>JPY</v>
          </cell>
          <cell r="Y2205">
            <v>11150000</v>
          </cell>
          <cell r="Z2205">
            <v>1</v>
          </cell>
          <cell r="AA2205">
            <v>11150000</v>
          </cell>
          <cell r="AB2205">
            <v>5.4199999999999998E-2</v>
          </cell>
          <cell r="AC2205">
            <v>604330</v>
          </cell>
          <cell r="AD2205">
            <v>72519.599999999991</v>
          </cell>
          <cell r="AE2205">
            <v>0.12</v>
          </cell>
          <cell r="AF2205">
            <v>45283</v>
          </cell>
          <cell r="AG2205" t="str">
            <v>DAP DG</v>
          </cell>
          <cell r="AK2205">
            <v>0.1</v>
          </cell>
          <cell r="AL2205">
            <v>1115000</v>
          </cell>
          <cell r="AM2205">
            <v>45287</v>
          </cell>
          <cell r="AN2205" t="str">
            <v>Yes</v>
          </cell>
          <cell r="AO2205">
            <v>0.9</v>
          </cell>
          <cell r="AP2205">
            <v>10035000</v>
          </cell>
          <cell r="AS2205">
            <v>0</v>
          </cell>
          <cell r="AT2205">
            <v>0</v>
          </cell>
        </row>
        <row r="2206">
          <cell r="A2206" t="str">
            <v>DEC 23</v>
          </cell>
          <cell r="B2206">
            <v>2056</v>
          </cell>
          <cell r="C2206" t="str">
            <v>C49SZX20230145BH</v>
          </cell>
          <cell r="D2206" t="str">
            <v>世纪佳柔</v>
          </cell>
          <cell r="E2206" t="str">
            <v>YSM20R-2</v>
          </cell>
          <cell r="I2206" t="str">
            <v>L-&gt;R</v>
          </cell>
          <cell r="J2206" t="str">
            <v>No</v>
          </cell>
          <cell r="K2206">
            <v>1</v>
          </cell>
          <cell r="R2206" t="str">
            <v>Yes</v>
          </cell>
          <cell r="S2206" t="str">
            <v>C49</v>
          </cell>
          <cell r="T2206" t="str">
            <v>SOUTH</v>
          </cell>
          <cell r="U2206" t="str">
            <v>东莞</v>
          </cell>
          <cell r="V2206" t="str">
            <v>DG 东莞</v>
          </cell>
          <cell r="W2206" t="str">
            <v>BH</v>
          </cell>
          <cell r="X2206" t="str">
            <v>JPY</v>
          </cell>
          <cell r="Y2206">
            <v>11150000</v>
          </cell>
          <cell r="Z2206">
            <v>1</v>
          </cell>
          <cell r="AA2206">
            <v>11150000</v>
          </cell>
          <cell r="AB2206">
            <v>5.4199999999999998E-2</v>
          </cell>
          <cell r="AC2206">
            <v>604330</v>
          </cell>
          <cell r="AD2206">
            <v>72519.599999999991</v>
          </cell>
          <cell r="AE2206">
            <v>0.12</v>
          </cell>
          <cell r="AF2206">
            <v>45283</v>
          </cell>
          <cell r="AG2206" t="str">
            <v>DAP DG</v>
          </cell>
          <cell r="AK2206">
            <v>0.1</v>
          </cell>
          <cell r="AL2206">
            <v>1115000</v>
          </cell>
          <cell r="AM2206">
            <v>45287</v>
          </cell>
          <cell r="AN2206" t="str">
            <v>Yes</v>
          </cell>
          <cell r="AO2206">
            <v>0.9</v>
          </cell>
          <cell r="AP2206">
            <v>10035000</v>
          </cell>
          <cell r="AS2206">
            <v>0</v>
          </cell>
          <cell r="AT2206">
            <v>0</v>
          </cell>
        </row>
        <row r="2207">
          <cell r="A2207" t="str">
            <v>DEC 23</v>
          </cell>
          <cell r="B2207">
            <v>2057</v>
          </cell>
          <cell r="C2207" t="str">
            <v>C49SZX20230145BH</v>
          </cell>
          <cell r="D2207" t="str">
            <v>世纪佳柔</v>
          </cell>
          <cell r="E2207" t="str">
            <v>YSM10</v>
          </cell>
          <cell r="I2207" t="str">
            <v>L-&gt;R</v>
          </cell>
          <cell r="J2207" t="str">
            <v>MVC</v>
          </cell>
          <cell r="K2207">
            <v>1</v>
          </cell>
          <cell r="R2207" t="str">
            <v>Yes</v>
          </cell>
          <cell r="S2207" t="str">
            <v>C49</v>
          </cell>
          <cell r="T2207" t="str">
            <v>SOUTH</v>
          </cell>
          <cell r="U2207" t="str">
            <v>东莞</v>
          </cell>
          <cell r="V2207" t="str">
            <v>DG 东莞</v>
          </cell>
          <cell r="W2207" t="str">
            <v>BH</v>
          </cell>
          <cell r="X2207" t="str">
            <v>JPY</v>
          </cell>
          <cell r="Y2207">
            <v>6720000</v>
          </cell>
          <cell r="Z2207">
            <v>1</v>
          </cell>
          <cell r="AA2207">
            <v>6720000</v>
          </cell>
          <cell r="AB2207">
            <v>5.4199999999999998E-2</v>
          </cell>
          <cell r="AC2207">
            <v>364224</v>
          </cell>
          <cell r="AD2207">
            <v>43706.879999999997</v>
          </cell>
          <cell r="AE2207">
            <v>0.12</v>
          </cell>
          <cell r="AF2207">
            <v>45283</v>
          </cell>
          <cell r="AG2207" t="str">
            <v>DAP DG</v>
          </cell>
          <cell r="AK2207">
            <v>0.1</v>
          </cell>
          <cell r="AL2207">
            <v>672000</v>
          </cell>
          <cell r="AM2207">
            <v>45287</v>
          </cell>
          <cell r="AN2207" t="str">
            <v>Yes</v>
          </cell>
          <cell r="AO2207">
            <v>0.9</v>
          </cell>
          <cell r="AP2207">
            <v>6048000</v>
          </cell>
          <cell r="AS2207">
            <v>0</v>
          </cell>
          <cell r="AT2207">
            <v>0</v>
          </cell>
        </row>
        <row r="2208">
          <cell r="A2208" t="str">
            <v>DEC 23</v>
          </cell>
          <cell r="B2208">
            <v>2058</v>
          </cell>
          <cell r="C2208" t="str">
            <v>C49SZX20230143SX</v>
          </cell>
          <cell r="D2208" t="str">
            <v>柏星</v>
          </cell>
          <cell r="E2208" t="str">
            <v>YSM10</v>
          </cell>
          <cell r="I2208" t="str">
            <v>L-&gt;R</v>
          </cell>
          <cell r="J2208" t="str">
            <v>MVC</v>
          </cell>
          <cell r="K2208">
            <v>1</v>
          </cell>
          <cell r="R2208" t="str">
            <v>No</v>
          </cell>
          <cell r="S2208" t="str">
            <v>C49</v>
          </cell>
          <cell r="T2208" t="str">
            <v>SOUTH</v>
          </cell>
          <cell r="U2208" t="str">
            <v>东莞</v>
          </cell>
          <cell r="V2208" t="str">
            <v>DG 东莞</v>
          </cell>
          <cell r="W2208" t="str">
            <v>SX</v>
          </cell>
          <cell r="X2208" t="str">
            <v>JPY</v>
          </cell>
          <cell r="Y2208">
            <v>8730000</v>
          </cell>
          <cell r="Z2208">
            <v>1</v>
          </cell>
          <cell r="AA2208">
            <v>8730000</v>
          </cell>
          <cell r="AB2208">
            <v>5.4199999999999998E-2</v>
          </cell>
          <cell r="AC2208">
            <v>473166</v>
          </cell>
          <cell r="AD2208">
            <v>56779.92</v>
          </cell>
          <cell r="AE2208">
            <v>0.12</v>
          </cell>
          <cell r="AF2208">
            <v>45282</v>
          </cell>
          <cell r="AG2208" t="str">
            <v>DAP DG</v>
          </cell>
          <cell r="AK2208">
            <v>0.1</v>
          </cell>
          <cell r="AL2208">
            <v>873000</v>
          </cell>
          <cell r="AM2208">
            <v>45287</v>
          </cell>
          <cell r="AN2208" t="str">
            <v>Yes</v>
          </cell>
          <cell r="AO2208">
            <v>0.9</v>
          </cell>
          <cell r="AP2208">
            <v>7857000</v>
          </cell>
          <cell r="AS2208">
            <v>0</v>
          </cell>
          <cell r="AT2208">
            <v>0</v>
          </cell>
        </row>
        <row r="2209">
          <cell r="A2209" t="str">
            <v>JAN 24</v>
          </cell>
          <cell r="B2209">
            <v>2059</v>
          </cell>
          <cell r="C2209" t="str">
            <v>C49SZX20240002SX</v>
          </cell>
          <cell r="D2209" t="str">
            <v>悦之彩</v>
          </cell>
          <cell r="E2209" t="str">
            <v>YSM10</v>
          </cell>
          <cell r="I2209" t="str">
            <v>L-&gt;R</v>
          </cell>
          <cell r="J2209" t="str">
            <v>MVC</v>
          </cell>
          <cell r="K2209">
            <v>1</v>
          </cell>
          <cell r="R2209" t="str">
            <v>No</v>
          </cell>
          <cell r="S2209" t="str">
            <v>C49</v>
          </cell>
          <cell r="T2209" t="str">
            <v>SOUTH</v>
          </cell>
          <cell r="U2209" t="str">
            <v>深圳</v>
          </cell>
          <cell r="V2209" t="str">
            <v>SZ 深圳</v>
          </cell>
          <cell r="W2209" t="str">
            <v>SX</v>
          </cell>
          <cell r="X2209" t="str">
            <v>JPY</v>
          </cell>
          <cell r="Y2209">
            <v>6900000</v>
          </cell>
          <cell r="Z2209">
            <v>1</v>
          </cell>
          <cell r="AA2209">
            <v>6900000</v>
          </cell>
          <cell r="AB2209">
            <v>5.6099999999999997E-2</v>
          </cell>
          <cell r="AC2209">
            <v>387090</v>
          </cell>
          <cell r="AD2209">
            <v>46450.799999999996</v>
          </cell>
          <cell r="AE2209">
            <v>0.12</v>
          </cell>
          <cell r="AF2209">
            <v>45300</v>
          </cell>
          <cell r="AG2209" t="str">
            <v>DAP SZ</v>
          </cell>
          <cell r="AK2209">
            <v>0.1</v>
          </cell>
          <cell r="AL2209">
            <v>690000</v>
          </cell>
          <cell r="AN2209" t="str">
            <v>No</v>
          </cell>
          <cell r="AO2209">
            <v>0.9</v>
          </cell>
          <cell r="AP2209">
            <v>6210000</v>
          </cell>
          <cell r="AS2209">
            <v>0</v>
          </cell>
          <cell r="AT2209">
            <v>0</v>
          </cell>
        </row>
        <row r="2210">
          <cell r="A2210" t="str">
            <v>JAN 24</v>
          </cell>
          <cell r="B2210">
            <v>2060</v>
          </cell>
          <cell r="C2210" t="str">
            <v>C49SZX20240002SX</v>
          </cell>
          <cell r="D2210" t="str">
            <v>悦之彩</v>
          </cell>
          <cell r="E2210" t="str">
            <v>YSM10</v>
          </cell>
          <cell r="I2210" t="str">
            <v>L-&gt;R</v>
          </cell>
          <cell r="J2210" t="str">
            <v>MVC</v>
          </cell>
          <cell r="K2210">
            <v>1</v>
          </cell>
          <cell r="R2210" t="str">
            <v>No</v>
          </cell>
          <cell r="S2210" t="str">
            <v>C49</v>
          </cell>
          <cell r="T2210" t="str">
            <v>SOUTH</v>
          </cell>
          <cell r="U2210" t="str">
            <v>深圳</v>
          </cell>
          <cell r="V2210" t="str">
            <v>SZ 深圳</v>
          </cell>
          <cell r="W2210" t="str">
            <v>SX</v>
          </cell>
          <cell r="X2210" t="str">
            <v>JPY</v>
          </cell>
          <cell r="Y2210">
            <v>6900000</v>
          </cell>
          <cell r="Z2210">
            <v>1</v>
          </cell>
          <cell r="AA2210">
            <v>6900000</v>
          </cell>
          <cell r="AB2210">
            <v>5.6099999999999997E-2</v>
          </cell>
          <cell r="AC2210">
            <v>387090</v>
          </cell>
          <cell r="AD2210">
            <v>46450.799999999996</v>
          </cell>
          <cell r="AE2210">
            <v>0.12</v>
          </cell>
          <cell r="AF2210">
            <v>45300</v>
          </cell>
          <cell r="AG2210" t="str">
            <v>DAP SZ</v>
          </cell>
          <cell r="AK2210">
            <v>0.1</v>
          </cell>
          <cell r="AL2210">
            <v>690000</v>
          </cell>
          <cell r="AN2210" t="str">
            <v>No</v>
          </cell>
          <cell r="AO2210">
            <v>0.9</v>
          </cell>
          <cell r="AP2210">
            <v>6210000</v>
          </cell>
          <cell r="AS2210">
            <v>0</v>
          </cell>
          <cell r="AT2210">
            <v>0</v>
          </cell>
        </row>
      </sheetData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2"/>
      <sheetName val="Stock list "/>
      <sheetName val="NEW Feeder Reserved"/>
      <sheetName val="Feeder Summary"/>
      <sheetName val="Nozzle"/>
      <sheetName val="Nozzle Summary"/>
      <sheetName val="Moving chart"/>
      <sheetName val="Feeder Data"/>
      <sheetName val="NEW Feeder Reserved 2022-11-29前"/>
      <sheetName val="PO Summary"/>
      <sheetName val="BY modle"/>
      <sheetName val="By month"/>
      <sheetName val="delivery forecast"/>
      <sheetName val="Sheet5"/>
      <sheetName val="Data pick slip"/>
      <sheetName val="Sheet1"/>
      <sheetName val="Sheet3"/>
    </sheetNames>
    <sheetDataSet>
      <sheetData sheetId="0"/>
      <sheetData sheetId="1">
        <row r="1">
          <cell r="A1" t="str">
            <v>序号</v>
          </cell>
          <cell r="B1" t="str">
            <v>ETA Month</v>
          </cell>
          <cell r="C1" t="str">
            <v xml:space="preserve">Org. </v>
          </cell>
          <cell r="D1" t="str">
            <v>PO Number</v>
          </cell>
          <cell r="E1" t="str">
            <v>Customer name or STK</v>
          </cell>
          <cell r="F1" t="str">
            <v>Item</v>
          </cell>
          <cell r="G1" t="str">
            <v>Direction</v>
          </cell>
          <cell r="H1" t="str">
            <v>Item w config</v>
          </cell>
          <cell r="I1" t="str">
            <v>SN</v>
          </cell>
          <cell r="J1" t="str">
            <v>QTY</v>
          </cell>
          <cell r="K1" t="str">
            <v>Warehouse</v>
          </cell>
          <cell r="L1" t="str">
            <v>ETA HK</v>
          </cell>
          <cell r="M1" t="str">
            <v>Rate (JPY/CNY）</v>
          </cell>
          <cell r="N1" t="str">
            <v>Delivery schedule</v>
          </cell>
          <cell r="O1" t="str">
            <v>生产日期</v>
          </cell>
          <cell r="P1" t="str">
            <v>Currency</v>
          </cell>
          <cell r="Q1" t="str">
            <v>Customer Reserved Contract No.</v>
          </cell>
          <cell r="R1" t="str">
            <v>Customer Reserved</v>
          </cell>
          <cell r="S1" t="str">
            <v>Item</v>
          </cell>
          <cell r="T1" t="str">
            <v>Direction</v>
          </cell>
          <cell r="U1" t="str">
            <v>Item w config</v>
          </cell>
          <cell r="V1" t="str">
            <v>Config Match</v>
          </cell>
          <cell r="W1" t="str">
            <v>Delivery  terms</v>
          </cell>
          <cell r="X1" t="str">
            <v>Contract date</v>
          </cell>
          <cell r="Y1" t="str">
            <v>Deposit received?</v>
          </cell>
          <cell r="Z1" t="str">
            <v>Date of reservation</v>
          </cell>
          <cell r="AA1" t="str">
            <v>Expired date</v>
          </cell>
          <cell r="AB1" t="str">
            <v>Queuing</v>
          </cell>
          <cell r="AC1" t="str">
            <v>stock information 是否已发</v>
          </cell>
          <cell r="AD1" t="str">
            <v>随机Nozzle TYPE</v>
          </cell>
          <cell r="AE1" t="str">
            <v>QTY</v>
          </cell>
          <cell r="AF1" t="str">
            <v>随机Nozzle TYPE</v>
          </cell>
          <cell r="AG1" t="str">
            <v>QTY</v>
          </cell>
          <cell r="AH1" t="str">
            <v>随机Nozzle TYPE</v>
          </cell>
          <cell r="AI1" t="str">
            <v>QTY</v>
          </cell>
          <cell r="AJ1" t="str">
            <v>随机Nozzle TYPE</v>
          </cell>
          <cell r="AK1" t="str">
            <v>QTY</v>
          </cell>
          <cell r="AL1" t="str">
            <v>随机Nozzle TYPE</v>
          </cell>
          <cell r="AM1" t="str">
            <v>QTY</v>
          </cell>
          <cell r="AN1" t="str">
            <v>机器是否有异像，一年内搬动机器</v>
          </cell>
          <cell r="AO1" t="str">
            <v>Deposit</v>
          </cell>
          <cell r="AP1" t="str">
            <v>Delivery Schedule</v>
          </cell>
        </row>
        <row r="2">
          <cell r="A2">
            <v>518</v>
          </cell>
          <cell r="B2" t="str">
            <v>已发货</v>
          </cell>
          <cell r="C2" t="str">
            <v>C49</v>
          </cell>
          <cell r="D2">
            <v>109218</v>
          </cell>
          <cell r="E2" t="str">
            <v>EASTER</v>
          </cell>
          <cell r="F2" t="str">
            <v>YSM40R-4</v>
          </cell>
          <cell r="G2" t="str">
            <v>NO</v>
          </cell>
          <cell r="H2" t="str">
            <v>No</v>
          </cell>
          <cell r="I2" t="str">
            <v>Y44465</v>
          </cell>
          <cell r="J2">
            <v>1</v>
          </cell>
          <cell r="K2" t="str">
            <v>福保仓库</v>
          </cell>
          <cell r="L2">
            <v>43278</v>
          </cell>
          <cell r="M2">
            <v>5.9499999999999997E-2</v>
          </cell>
          <cell r="N2" t="str">
            <v>DEC 19</v>
          </cell>
          <cell r="O2"/>
          <cell r="P2" t="str">
            <v>RMB</v>
          </cell>
          <cell r="Q2" t="str">
            <v>C49SZX20190175SX</v>
          </cell>
          <cell r="R2" t="str">
            <v>安林</v>
          </cell>
          <cell r="S2" t="str">
            <v>YSM40R-4</v>
          </cell>
          <cell r="T2" t="str">
            <v>L-&gt;R</v>
          </cell>
          <cell r="U2" t="str">
            <v>No</v>
          </cell>
          <cell r="V2" t="str">
            <v>WRONG</v>
          </cell>
          <cell r="W2" t="str">
            <v>DDP DG</v>
          </cell>
          <cell r="X2">
            <v>43796</v>
          </cell>
          <cell r="Y2" t="str">
            <v>Yes</v>
          </cell>
          <cell r="Z2">
            <v>43315</v>
          </cell>
          <cell r="AA2">
            <v>43328</v>
          </cell>
          <cell r="AB2"/>
          <cell r="AC2" t="str">
            <v>C200537294</v>
          </cell>
          <cell r="AN2"/>
          <cell r="AO2" t="str">
            <v>Yes</v>
          </cell>
          <cell r="AP2" t="str">
            <v>DEC 19</v>
          </cell>
        </row>
        <row r="3">
          <cell r="A3">
            <v>123</v>
          </cell>
          <cell r="B3" t="str">
            <v>已发货</v>
          </cell>
          <cell r="C3" t="str">
            <v>C49</v>
          </cell>
          <cell r="D3">
            <v>109282</v>
          </cell>
          <cell r="E3" t="str">
            <v>STK</v>
          </cell>
          <cell r="F3" t="str">
            <v>YSM10</v>
          </cell>
          <cell r="G3" t="str">
            <v>L-&gt;R</v>
          </cell>
          <cell r="H3" t="str">
            <v>MVC+ATS15</v>
          </cell>
          <cell r="I3" t="str">
            <v>Y44481</v>
          </cell>
          <cell r="J3">
            <v>1</v>
          </cell>
          <cell r="K3" t="str">
            <v>福保仓库</v>
          </cell>
          <cell r="L3">
            <v>43278</v>
          </cell>
          <cell r="M3">
            <v>5.9499999999999997E-2</v>
          </cell>
          <cell r="N3" t="str">
            <v>DEC 18</v>
          </cell>
          <cell r="O3"/>
          <cell r="P3" t="str">
            <v>JPY</v>
          </cell>
          <cell r="Q3" t="str">
            <v>C49SZX20180133SX</v>
          </cell>
          <cell r="R3" t="str">
            <v>维众</v>
          </cell>
          <cell r="S3" t="str">
            <v>YSM10</v>
          </cell>
          <cell r="T3" t="str">
            <v>L-&gt;R</v>
          </cell>
          <cell r="U3" t="str">
            <v>MVC+ATS15</v>
          </cell>
          <cell r="V3" t="str">
            <v>OK</v>
          </cell>
          <cell r="W3" t="str">
            <v>DAP 东莞</v>
          </cell>
          <cell r="X3">
            <v>43335</v>
          </cell>
          <cell r="Y3" t="str">
            <v>Yes</v>
          </cell>
          <cell r="Z3" t="str">
            <v>Na</v>
          </cell>
          <cell r="AA3" t="str">
            <v>Na</v>
          </cell>
          <cell r="AB3"/>
          <cell r="AC3" t="str">
            <v>Yes</v>
          </cell>
          <cell r="AN3"/>
          <cell r="AO3" t="str">
            <v>Yes</v>
          </cell>
          <cell r="AP3" t="str">
            <v>DEC 18</v>
          </cell>
        </row>
        <row r="4">
          <cell r="A4">
            <v>124</v>
          </cell>
          <cell r="B4" t="str">
            <v>已发货</v>
          </cell>
          <cell r="C4" t="str">
            <v>C49</v>
          </cell>
          <cell r="D4">
            <v>109282</v>
          </cell>
          <cell r="E4" t="str">
            <v>STK</v>
          </cell>
          <cell r="F4" t="str">
            <v>YSM10</v>
          </cell>
          <cell r="G4" t="str">
            <v>L-&gt;R</v>
          </cell>
          <cell r="H4" t="str">
            <v>MVC+ATS15</v>
          </cell>
          <cell r="I4" t="str">
            <v>Y44483</v>
          </cell>
          <cell r="J4">
            <v>1</v>
          </cell>
          <cell r="K4" t="str">
            <v>福保仓库</v>
          </cell>
          <cell r="L4">
            <v>43278</v>
          </cell>
          <cell r="M4">
            <v>5.9499999999999997E-2</v>
          </cell>
          <cell r="N4" t="str">
            <v>DEC 18</v>
          </cell>
          <cell r="O4"/>
          <cell r="P4" t="str">
            <v>JPY</v>
          </cell>
          <cell r="Q4" t="str">
            <v>C49SZX20180133SX</v>
          </cell>
          <cell r="R4" t="str">
            <v>维众</v>
          </cell>
          <cell r="S4" t="str">
            <v>YSM10</v>
          </cell>
          <cell r="T4" t="str">
            <v>L-&gt;R</v>
          </cell>
          <cell r="U4" t="str">
            <v>MVC+ATS15</v>
          </cell>
          <cell r="V4" t="str">
            <v>OK</v>
          </cell>
          <cell r="W4" t="str">
            <v>DAP 东莞</v>
          </cell>
          <cell r="X4">
            <v>43335</v>
          </cell>
          <cell r="Y4" t="str">
            <v>Yes</v>
          </cell>
          <cell r="Z4" t="str">
            <v>Na</v>
          </cell>
          <cell r="AA4" t="str">
            <v>Na</v>
          </cell>
          <cell r="AB4"/>
          <cell r="AC4" t="str">
            <v>Yes</v>
          </cell>
          <cell r="AN4"/>
          <cell r="AO4" t="str">
            <v>Yes</v>
          </cell>
          <cell r="AP4" t="str">
            <v>DEC 18</v>
          </cell>
        </row>
        <row r="5">
          <cell r="A5">
            <v>152</v>
          </cell>
          <cell r="B5" t="str">
            <v>已发货</v>
          </cell>
          <cell r="C5" t="str">
            <v>C49</v>
          </cell>
          <cell r="D5">
            <v>109218</v>
          </cell>
          <cell r="E5" t="str">
            <v>EASTER</v>
          </cell>
          <cell r="F5" t="str">
            <v>YSM40R-4</v>
          </cell>
          <cell r="G5" t="str">
            <v>NO</v>
          </cell>
          <cell r="H5" t="str">
            <v>No</v>
          </cell>
          <cell r="I5" t="str">
            <v>Y44464</v>
          </cell>
          <cell r="J5">
            <v>1</v>
          </cell>
          <cell r="K5" t="str">
            <v>力合仓库(已经清关)</v>
          </cell>
          <cell r="L5">
            <v>43278</v>
          </cell>
          <cell r="M5">
            <v>5.9499999999999997E-2</v>
          </cell>
          <cell r="N5" t="str">
            <v>JAN 19</v>
          </cell>
          <cell r="O5"/>
          <cell r="P5" t="str">
            <v>RMB</v>
          </cell>
          <cell r="Q5" t="str">
            <v>C49SZX20180162SS</v>
          </cell>
          <cell r="R5" t="str">
            <v>龙大光电</v>
          </cell>
          <cell r="S5" t="str">
            <v>YSM40R-4</v>
          </cell>
          <cell r="T5" t="str">
            <v>R-&gt;L</v>
          </cell>
          <cell r="U5" t="str">
            <v>No</v>
          </cell>
          <cell r="V5" t="str">
            <v>WRONG</v>
          </cell>
          <cell r="W5" t="str">
            <v>含税到厂</v>
          </cell>
          <cell r="X5">
            <v>43411</v>
          </cell>
          <cell r="Y5" t="str">
            <v>Yes</v>
          </cell>
          <cell r="Z5">
            <v>43388</v>
          </cell>
          <cell r="AA5">
            <v>43399</v>
          </cell>
          <cell r="AB5"/>
          <cell r="AC5" t="str">
            <v>Yes</v>
          </cell>
          <cell r="AN5"/>
          <cell r="AO5" t="str">
            <v>Yes</v>
          </cell>
          <cell r="AP5" t="str">
            <v>JAN 19</v>
          </cell>
        </row>
        <row r="6">
          <cell r="A6">
            <v>153</v>
          </cell>
          <cell r="B6" t="str">
            <v>已发货</v>
          </cell>
          <cell r="C6" t="str">
            <v>C49</v>
          </cell>
          <cell r="D6">
            <v>109218</v>
          </cell>
          <cell r="E6" t="str">
            <v>EASTER</v>
          </cell>
          <cell r="F6" t="str">
            <v>YSM40R-4</v>
          </cell>
          <cell r="G6" t="str">
            <v>NO</v>
          </cell>
          <cell r="H6" t="str">
            <v>No</v>
          </cell>
          <cell r="I6" t="str">
            <v>Y45399</v>
          </cell>
          <cell r="J6">
            <v>1</v>
          </cell>
          <cell r="K6" t="str">
            <v>力合仓库(已经清关)</v>
          </cell>
          <cell r="L6">
            <v>43278</v>
          </cell>
          <cell r="M6">
            <v>5.9499999999999997E-2</v>
          </cell>
          <cell r="N6" t="str">
            <v>JAN 19</v>
          </cell>
          <cell r="O6"/>
          <cell r="P6" t="str">
            <v>RMB</v>
          </cell>
          <cell r="Q6" t="str">
            <v>C49SZX20180162SS</v>
          </cell>
          <cell r="R6" t="str">
            <v>龙大光电</v>
          </cell>
          <cell r="S6" t="str">
            <v>YSM40R-4</v>
          </cell>
          <cell r="T6" t="str">
            <v>R-&gt;L</v>
          </cell>
          <cell r="U6" t="str">
            <v>No</v>
          </cell>
          <cell r="V6" t="str">
            <v>WRONG</v>
          </cell>
          <cell r="W6" t="str">
            <v>含税到厂</v>
          </cell>
          <cell r="X6">
            <v>43411</v>
          </cell>
          <cell r="Y6" t="str">
            <v>Yes</v>
          </cell>
          <cell r="Z6">
            <v>43315</v>
          </cell>
          <cell r="AA6">
            <v>43328</v>
          </cell>
          <cell r="AB6"/>
          <cell r="AC6" t="str">
            <v>Yes</v>
          </cell>
          <cell r="AN6"/>
          <cell r="AO6" t="str">
            <v>Yes</v>
          </cell>
          <cell r="AP6" t="str">
            <v>JAN 19</v>
          </cell>
        </row>
        <row r="7">
          <cell r="A7">
            <v>563</v>
          </cell>
          <cell r="B7" t="str">
            <v>已发货</v>
          </cell>
          <cell r="C7" t="str">
            <v>C49</v>
          </cell>
          <cell r="D7">
            <v>109218</v>
          </cell>
          <cell r="E7" t="str">
            <v>EASTER</v>
          </cell>
          <cell r="F7" t="str">
            <v>YSM40R-4</v>
          </cell>
          <cell r="G7" t="str">
            <v>NO</v>
          </cell>
          <cell r="H7" t="str">
            <v>No</v>
          </cell>
          <cell r="I7" t="str">
            <v>Y44467</v>
          </cell>
          <cell r="J7">
            <v>1</v>
          </cell>
          <cell r="K7" t="str">
            <v>力合仓库(已经清关)</v>
          </cell>
          <cell r="L7">
            <v>43278</v>
          </cell>
          <cell r="M7">
            <v>5.9499999999999997E-2</v>
          </cell>
          <cell r="N7" t="str">
            <v>JUL 20</v>
          </cell>
          <cell r="O7"/>
          <cell r="P7" t="str">
            <v>RMB</v>
          </cell>
          <cell r="Q7" t="str">
            <v>C49SZX20190193SS</v>
          </cell>
          <cell r="R7" t="str">
            <v>明昌</v>
          </cell>
          <cell r="S7" t="str">
            <v>YSM40R-4</v>
          </cell>
          <cell r="T7" t="str">
            <v>L-&gt;R</v>
          </cell>
          <cell r="U7" t="str">
            <v>No</v>
          </cell>
          <cell r="V7" t="str">
            <v>WRONG</v>
          </cell>
          <cell r="W7" t="str">
            <v>含税到厂</v>
          </cell>
          <cell r="X7">
            <v>43838</v>
          </cell>
          <cell r="Y7" t="str">
            <v>Yes</v>
          </cell>
          <cell r="Z7"/>
          <cell r="AA7"/>
          <cell r="AB7"/>
          <cell r="AC7" t="str">
            <v>C171030457</v>
          </cell>
          <cell r="AN7"/>
          <cell r="AO7" t="str">
            <v>Yes</v>
          </cell>
          <cell r="AP7" t="str">
            <v>JUL 20</v>
          </cell>
        </row>
        <row r="8">
          <cell r="A8">
            <v>166</v>
          </cell>
          <cell r="B8" t="str">
            <v>已发货</v>
          </cell>
          <cell r="C8" t="str">
            <v>C49</v>
          </cell>
          <cell r="D8">
            <v>109482</v>
          </cell>
          <cell r="E8" t="str">
            <v>比泰利</v>
          </cell>
          <cell r="F8" t="str">
            <v>YS12</v>
          </cell>
          <cell r="G8" t="str">
            <v>R-&gt;L</v>
          </cell>
          <cell r="H8" t="str">
            <v>No</v>
          </cell>
          <cell r="I8" t="str">
            <v>Y41087</v>
          </cell>
          <cell r="J8">
            <v>1</v>
          </cell>
          <cell r="K8" t="str">
            <v>WKK HK 仓库</v>
          </cell>
          <cell r="L8" t="str">
            <v>Wkk 仓库</v>
          </cell>
          <cell r="M8" t="str">
            <v>No</v>
          </cell>
          <cell r="N8" t="str">
            <v>DEC 18</v>
          </cell>
          <cell r="O8"/>
          <cell r="P8" t="str">
            <v>JPY</v>
          </cell>
          <cell r="Q8" t="str">
            <v>C49SZX20180166ZX</v>
          </cell>
          <cell r="R8" t="str">
            <v>比泰利</v>
          </cell>
          <cell r="S8" t="str">
            <v>YS12</v>
          </cell>
          <cell r="T8" t="str">
            <v>L-&gt;R</v>
          </cell>
          <cell r="U8" t="str">
            <v>MVC+Rear 站位</v>
          </cell>
          <cell r="V8" t="str">
            <v>WRONG</v>
          </cell>
          <cell r="W8" t="str">
            <v>DAP</v>
          </cell>
          <cell r="X8">
            <v>43416</v>
          </cell>
          <cell r="Y8" t="str">
            <v>Yes</v>
          </cell>
          <cell r="Z8" t="str">
            <v>Na</v>
          </cell>
          <cell r="AA8" t="str">
            <v>Na</v>
          </cell>
          <cell r="AB8"/>
          <cell r="AC8" t="str">
            <v>Yes</v>
          </cell>
          <cell r="AD8"/>
          <cell r="AE8"/>
          <cell r="AF8"/>
          <cell r="AG8"/>
          <cell r="AH8"/>
          <cell r="AI8"/>
          <cell r="AJ8"/>
          <cell r="AK8"/>
          <cell r="AL8"/>
          <cell r="AM8"/>
          <cell r="AN8"/>
          <cell r="AO8" t="str">
            <v>Yes</v>
          </cell>
          <cell r="AP8" t="str">
            <v>DEC 18</v>
          </cell>
        </row>
        <row r="9">
          <cell r="A9">
            <v>167</v>
          </cell>
          <cell r="B9" t="str">
            <v>已发货</v>
          </cell>
          <cell r="C9" t="str">
            <v>C49</v>
          </cell>
          <cell r="D9">
            <v>109482</v>
          </cell>
          <cell r="E9" t="str">
            <v>比泰利</v>
          </cell>
          <cell r="F9" t="str">
            <v>YS12</v>
          </cell>
          <cell r="G9" t="str">
            <v>R-&gt;L</v>
          </cell>
          <cell r="H9" t="str">
            <v>No</v>
          </cell>
          <cell r="I9" t="str">
            <v>Y42858</v>
          </cell>
          <cell r="J9">
            <v>1</v>
          </cell>
          <cell r="K9" t="str">
            <v>WKK HK 仓库</v>
          </cell>
          <cell r="L9" t="str">
            <v>Wkk 仓库</v>
          </cell>
          <cell r="M9" t="str">
            <v>No</v>
          </cell>
          <cell r="N9" t="str">
            <v>DEC 18</v>
          </cell>
          <cell r="O9"/>
          <cell r="P9" t="str">
            <v>JPY</v>
          </cell>
          <cell r="Q9" t="str">
            <v>C49SZX20180166ZX</v>
          </cell>
          <cell r="R9" t="str">
            <v>比泰利</v>
          </cell>
          <cell r="S9" t="str">
            <v>YS12</v>
          </cell>
          <cell r="T9" t="str">
            <v>R-&gt;L</v>
          </cell>
          <cell r="U9" t="str">
            <v>MVC+Rear 站位</v>
          </cell>
          <cell r="V9" t="str">
            <v>WRONG</v>
          </cell>
          <cell r="W9" t="str">
            <v>DAP</v>
          </cell>
          <cell r="X9">
            <v>43416</v>
          </cell>
          <cell r="Y9" t="str">
            <v>Yes</v>
          </cell>
          <cell r="Z9" t="str">
            <v>Na</v>
          </cell>
          <cell r="AA9" t="str">
            <v>Na</v>
          </cell>
          <cell r="AB9"/>
          <cell r="AC9" t="str">
            <v>Yes</v>
          </cell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 t="str">
            <v>Yes</v>
          </cell>
          <cell r="AP9" t="str">
            <v>DEC 18</v>
          </cell>
        </row>
        <row r="10">
          <cell r="A10">
            <v>96</v>
          </cell>
          <cell r="B10" t="str">
            <v>已发货</v>
          </cell>
          <cell r="C10" t="str">
            <v>C49</v>
          </cell>
          <cell r="D10">
            <v>109382</v>
          </cell>
          <cell r="E10" t="str">
            <v>易而达</v>
          </cell>
          <cell r="F10" t="str">
            <v>YSM20R(SV)-2</v>
          </cell>
          <cell r="G10" t="str">
            <v>L-&gt;R</v>
          </cell>
          <cell r="H10" t="str">
            <v>cATS10+MVC+special layout</v>
          </cell>
          <cell r="I10" t="str">
            <v>Y46512</v>
          </cell>
          <cell r="J10">
            <v>1</v>
          </cell>
          <cell r="K10" t="str">
            <v>CY仓库</v>
          </cell>
          <cell r="L10" t="str">
            <v>已经发货</v>
          </cell>
          <cell r="M10">
            <v>6.1600000000000002E-2</v>
          </cell>
          <cell r="N10" t="str">
            <v>OCT 18</v>
          </cell>
          <cell r="O10"/>
          <cell r="P10" t="str">
            <v>JPY</v>
          </cell>
          <cell r="Q10" t="str">
            <v>C49SZX20180101JL</v>
          </cell>
          <cell r="R10" t="str">
            <v>易而达</v>
          </cell>
          <cell r="S10" t="str">
            <v>YSM20-2</v>
          </cell>
          <cell r="T10" t="str">
            <v>L-&gt;R</v>
          </cell>
          <cell r="U10" t="str">
            <v>cATS10+MVC+special layout</v>
          </cell>
          <cell r="V10" t="str">
            <v>OK</v>
          </cell>
          <cell r="W10" t="str">
            <v>DAP 广州</v>
          </cell>
          <cell r="X10">
            <v>43266</v>
          </cell>
          <cell r="Y10" t="str">
            <v>Yes</v>
          </cell>
          <cell r="Z10" t="str">
            <v>Na</v>
          </cell>
          <cell r="AA10" t="str">
            <v>Na</v>
          </cell>
          <cell r="AB10"/>
          <cell r="AC10" t="str">
            <v>Yes</v>
          </cell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 t="str">
            <v>Yes</v>
          </cell>
          <cell r="AP10" t="str">
            <v>OCT 18</v>
          </cell>
        </row>
        <row r="11">
          <cell r="A11">
            <v>97</v>
          </cell>
          <cell r="B11" t="str">
            <v>已发货</v>
          </cell>
          <cell r="C11" t="str">
            <v>C49</v>
          </cell>
          <cell r="D11">
            <v>109382</v>
          </cell>
          <cell r="E11" t="str">
            <v>易而达</v>
          </cell>
          <cell r="F11" t="str">
            <v>YSM20R(SV)-2</v>
          </cell>
          <cell r="G11" t="str">
            <v>L-&gt;R</v>
          </cell>
          <cell r="H11" t="str">
            <v>No</v>
          </cell>
          <cell r="I11" t="str">
            <v>Y46511</v>
          </cell>
          <cell r="J11">
            <v>1</v>
          </cell>
          <cell r="K11" t="str">
            <v>CY仓库</v>
          </cell>
          <cell r="L11" t="str">
            <v>已经发货</v>
          </cell>
          <cell r="M11">
            <v>6.1600000000000002E-2</v>
          </cell>
          <cell r="N11" t="str">
            <v>OCT 18</v>
          </cell>
          <cell r="O11"/>
          <cell r="P11" t="str">
            <v>JPY</v>
          </cell>
          <cell r="Q11" t="str">
            <v>C49SZX20180101JL</v>
          </cell>
          <cell r="R11" t="str">
            <v>易而达</v>
          </cell>
          <cell r="S11" t="str">
            <v>YSM20-2</v>
          </cell>
          <cell r="T11" t="str">
            <v>L-&gt;R</v>
          </cell>
          <cell r="U11" t="str">
            <v>No</v>
          </cell>
          <cell r="V11" t="str">
            <v>OK</v>
          </cell>
          <cell r="W11" t="str">
            <v>DAP 广州</v>
          </cell>
          <cell r="X11">
            <v>43266</v>
          </cell>
          <cell r="Y11" t="str">
            <v>Yes</v>
          </cell>
          <cell r="Z11" t="str">
            <v>Na</v>
          </cell>
          <cell r="AA11" t="str">
            <v>Na</v>
          </cell>
          <cell r="AB11"/>
          <cell r="AC11" t="str">
            <v>Yes</v>
          </cell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 t="str">
            <v>Yes</v>
          </cell>
          <cell r="AP11" t="str">
            <v>OCT 18</v>
          </cell>
        </row>
        <row r="12">
          <cell r="A12">
            <v>146</v>
          </cell>
          <cell r="B12" t="str">
            <v>已发货</v>
          </cell>
          <cell r="C12" t="str">
            <v>C49</v>
          </cell>
          <cell r="D12">
            <v>109264</v>
          </cell>
          <cell r="E12" t="str">
            <v>立昇</v>
          </cell>
          <cell r="F12" t="str">
            <v>YSM20R(SV)-2</v>
          </cell>
          <cell r="G12" t="str">
            <v>L-&gt;R</v>
          </cell>
          <cell r="H12" t="str">
            <v>No</v>
          </cell>
          <cell r="I12" t="str">
            <v>Y45374</v>
          </cell>
          <cell r="J12">
            <v>1</v>
          </cell>
          <cell r="K12" t="str">
            <v>CY仓库</v>
          </cell>
          <cell r="L12" t="str">
            <v>已经发货</v>
          </cell>
          <cell r="M12">
            <v>6.2399999999999997E-2</v>
          </cell>
          <cell r="N12" t="str">
            <v>OCT 18</v>
          </cell>
          <cell r="O12"/>
          <cell r="P12" t="str">
            <v>JPY</v>
          </cell>
          <cell r="Q12" t="str">
            <v>C49SZX20180152ZX</v>
          </cell>
          <cell r="R12" t="str">
            <v>雅鑫特</v>
          </cell>
          <cell r="S12" t="str">
            <v>C49SZX20210065JD</v>
          </cell>
          <cell r="T12" t="str">
            <v>L-&gt;R</v>
          </cell>
          <cell r="U12" t="str">
            <v>No</v>
          </cell>
          <cell r="V12" t="str">
            <v>OK</v>
          </cell>
          <cell r="W12" t="str">
            <v>CIF</v>
          </cell>
          <cell r="X12">
            <v>43383</v>
          </cell>
          <cell r="Y12" t="str">
            <v>Yes</v>
          </cell>
          <cell r="Z12" t="str">
            <v>Na</v>
          </cell>
          <cell r="AA12" t="str">
            <v>Na</v>
          </cell>
          <cell r="AB12"/>
          <cell r="AC12" t="str">
            <v>Yes</v>
          </cell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 t="str">
            <v>Yes</v>
          </cell>
          <cell r="AP12" t="str">
            <v>OCT 18</v>
          </cell>
        </row>
        <row r="13">
          <cell r="A13">
            <v>147</v>
          </cell>
          <cell r="B13" t="str">
            <v>已发货</v>
          </cell>
          <cell r="C13" t="str">
            <v>C49</v>
          </cell>
          <cell r="D13">
            <v>109264</v>
          </cell>
          <cell r="E13" t="str">
            <v>立昇</v>
          </cell>
          <cell r="F13" t="str">
            <v>YSM20R(SV)-2</v>
          </cell>
          <cell r="G13" t="str">
            <v>L-&gt;R</v>
          </cell>
          <cell r="H13" t="str">
            <v>No</v>
          </cell>
          <cell r="I13" t="str">
            <v>Y45375</v>
          </cell>
          <cell r="J13">
            <v>1</v>
          </cell>
          <cell r="K13" t="str">
            <v>CY仓库</v>
          </cell>
          <cell r="L13" t="str">
            <v>已经发货</v>
          </cell>
          <cell r="M13">
            <v>6.2399999999999997E-2</v>
          </cell>
          <cell r="N13" t="str">
            <v>OCT 18</v>
          </cell>
          <cell r="O13"/>
          <cell r="P13" t="str">
            <v>JPY</v>
          </cell>
          <cell r="Q13" t="str">
            <v>C49SZX20180152ZX</v>
          </cell>
          <cell r="R13" t="str">
            <v>雅鑫特</v>
          </cell>
          <cell r="S13" t="str">
            <v>YSM20R(SV)-2</v>
          </cell>
          <cell r="T13" t="str">
            <v>L-&gt;R</v>
          </cell>
          <cell r="U13" t="str">
            <v>No</v>
          </cell>
          <cell r="V13" t="str">
            <v>OK</v>
          </cell>
          <cell r="W13" t="str">
            <v>CIF</v>
          </cell>
          <cell r="X13">
            <v>43383</v>
          </cell>
          <cell r="Y13" t="str">
            <v>Yes</v>
          </cell>
          <cell r="Z13" t="str">
            <v>Na</v>
          </cell>
          <cell r="AA13" t="str">
            <v>Na</v>
          </cell>
          <cell r="AB13"/>
          <cell r="AC13" t="str">
            <v>Yes</v>
          </cell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 t="str">
            <v>Yes</v>
          </cell>
          <cell r="AP13" t="str">
            <v>OCT 18</v>
          </cell>
        </row>
        <row r="14">
          <cell r="A14">
            <v>404</v>
          </cell>
          <cell r="B14" t="str">
            <v>已发货</v>
          </cell>
          <cell r="C14" t="str">
            <v>C49</v>
          </cell>
          <cell r="D14" t="str">
            <v xml:space="preserve">此台机器预留了上海的Y48836 </v>
          </cell>
          <cell r="E14"/>
          <cell r="F14"/>
          <cell r="G14"/>
          <cell r="H14"/>
          <cell r="I14" t="str">
            <v>Y48836</v>
          </cell>
          <cell r="J14">
            <v>1</v>
          </cell>
          <cell r="K14"/>
          <cell r="L14"/>
          <cell r="M14">
            <v>6.4799999999999996E-2</v>
          </cell>
          <cell r="N14" t="str">
            <v>SEP 19</v>
          </cell>
          <cell r="O14"/>
          <cell r="P14" t="str">
            <v>RMB</v>
          </cell>
          <cell r="Q14" t="str">
            <v>C49SZX20190121JY</v>
          </cell>
          <cell r="R14" t="str">
            <v>建航</v>
          </cell>
          <cell r="S14" t="str">
            <v>YSM10</v>
          </cell>
          <cell r="T14" t="str">
            <v>L-&gt;R</v>
          </cell>
          <cell r="U14" t="str">
            <v>MVC</v>
          </cell>
          <cell r="V14" t="str">
            <v>WRONG</v>
          </cell>
          <cell r="W14" t="str">
            <v>含税到厂</v>
          </cell>
          <cell r="X14">
            <v>43698</v>
          </cell>
          <cell r="Y14" t="str">
            <v>Yes</v>
          </cell>
          <cell r="Z14"/>
          <cell r="AA14"/>
          <cell r="AB14"/>
          <cell r="AC14" t="str">
            <v>C170529430</v>
          </cell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 t="str">
            <v>Yes</v>
          </cell>
          <cell r="AP14" t="str">
            <v>SEP 19</v>
          </cell>
        </row>
        <row r="15">
          <cell r="A15">
            <v>375</v>
          </cell>
          <cell r="B15" t="str">
            <v>已发货</v>
          </cell>
          <cell r="C15" t="str">
            <v>C49</v>
          </cell>
          <cell r="D15">
            <v>109285</v>
          </cell>
          <cell r="E15" t="str">
            <v>STK</v>
          </cell>
          <cell r="F15" t="str">
            <v>YS24X</v>
          </cell>
          <cell r="G15" t="str">
            <v>L-&gt;R</v>
          </cell>
          <cell r="H15" t="str">
            <v>sATSII</v>
          </cell>
          <cell r="I15" t="str">
            <v>Y44428</v>
          </cell>
          <cell r="J15">
            <v>1</v>
          </cell>
          <cell r="K15" t="str">
            <v>力合仓库(已经清关)</v>
          </cell>
          <cell r="L15">
            <v>43292</v>
          </cell>
          <cell r="M15">
            <v>6.08E-2</v>
          </cell>
          <cell r="N15" t="str">
            <v>JUL 19</v>
          </cell>
          <cell r="O15"/>
          <cell r="P15" t="str">
            <v>RMB</v>
          </cell>
          <cell r="Q15" t="str">
            <v>C49SZX20190107DZ</v>
          </cell>
          <cell r="R15" t="str">
            <v>方案集</v>
          </cell>
          <cell r="S15" t="str">
            <v>YS24X</v>
          </cell>
          <cell r="T15" t="str">
            <v>L-&gt;R</v>
          </cell>
          <cell r="U15" t="str">
            <v>No</v>
          </cell>
          <cell r="V15" t="str">
            <v>WRONG</v>
          </cell>
          <cell r="W15" t="str">
            <v>含税到厂</v>
          </cell>
          <cell r="X15">
            <v>43649</v>
          </cell>
          <cell r="Y15" t="str">
            <v>Yes</v>
          </cell>
          <cell r="Z15"/>
          <cell r="AA15"/>
          <cell r="AB15"/>
          <cell r="AC15" t="str">
            <v>C180331577</v>
          </cell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 t="str">
            <v>Yes</v>
          </cell>
          <cell r="AP15" t="str">
            <v>JUL 19</v>
          </cell>
        </row>
        <row r="16">
          <cell r="A16">
            <v>142</v>
          </cell>
          <cell r="B16" t="str">
            <v>已发货</v>
          </cell>
          <cell r="C16" t="str">
            <v>C49</v>
          </cell>
          <cell r="D16">
            <v>109322</v>
          </cell>
          <cell r="E16" t="str">
            <v>上达</v>
          </cell>
          <cell r="F16" t="str">
            <v>YSM10</v>
          </cell>
          <cell r="G16" t="str">
            <v>L-&gt;R</v>
          </cell>
          <cell r="H16" t="str">
            <v>No</v>
          </cell>
          <cell r="I16" t="str">
            <v>Y45234</v>
          </cell>
          <cell r="J16">
            <v>1</v>
          </cell>
          <cell r="K16" t="str">
            <v>力合仓库(已经清关)</v>
          </cell>
          <cell r="L16">
            <v>43292</v>
          </cell>
          <cell r="M16">
            <v>6.08E-2</v>
          </cell>
          <cell r="N16" t="str">
            <v>DEC 18</v>
          </cell>
          <cell r="O16"/>
          <cell r="P16" t="str">
            <v>RMB</v>
          </cell>
          <cell r="Q16" t="str">
            <v>SDPUR-20180047</v>
          </cell>
          <cell r="R16" t="str">
            <v>上达</v>
          </cell>
          <cell r="S16" t="str">
            <v>YSM10</v>
          </cell>
          <cell r="T16" t="str">
            <v>L-&gt;R</v>
          </cell>
          <cell r="U16" t="str">
            <v>MVC</v>
          </cell>
          <cell r="V16" t="str">
            <v>WRONG</v>
          </cell>
          <cell r="W16" t="str">
            <v>含税到厂</v>
          </cell>
          <cell r="X16">
            <v>43279</v>
          </cell>
          <cell r="Y16" t="str">
            <v>Yes</v>
          </cell>
          <cell r="Z16" t="str">
            <v>Na</v>
          </cell>
          <cell r="AA16" t="str">
            <v>Na</v>
          </cell>
          <cell r="AB16"/>
          <cell r="AC16" t="str">
            <v>Yes</v>
          </cell>
          <cell r="AN16"/>
          <cell r="AO16" t="str">
            <v>Yes</v>
          </cell>
          <cell r="AP16" t="str">
            <v>DEC 18</v>
          </cell>
        </row>
        <row r="17">
          <cell r="A17">
            <v>143</v>
          </cell>
          <cell r="B17" t="str">
            <v>已发货</v>
          </cell>
          <cell r="C17" t="str">
            <v>C49</v>
          </cell>
          <cell r="D17">
            <v>109322</v>
          </cell>
          <cell r="E17" t="str">
            <v>上达</v>
          </cell>
          <cell r="F17" t="str">
            <v>YSM10</v>
          </cell>
          <cell r="G17" t="str">
            <v>L-&gt;R</v>
          </cell>
          <cell r="H17" t="str">
            <v>No</v>
          </cell>
          <cell r="I17" t="str">
            <v>Y45235</v>
          </cell>
          <cell r="J17">
            <v>1</v>
          </cell>
          <cell r="K17" t="str">
            <v>力合仓库(已经清关)</v>
          </cell>
          <cell r="L17">
            <v>43292</v>
          </cell>
          <cell r="M17">
            <v>6.08E-2</v>
          </cell>
          <cell r="N17" t="str">
            <v>DEC 18</v>
          </cell>
          <cell r="O17"/>
          <cell r="P17" t="str">
            <v>RMB</v>
          </cell>
          <cell r="Q17" t="str">
            <v>SDPUR-20180047</v>
          </cell>
          <cell r="R17" t="str">
            <v>上达</v>
          </cell>
          <cell r="S17" t="str">
            <v>YSM10</v>
          </cell>
          <cell r="T17" t="str">
            <v>L-&gt;R</v>
          </cell>
          <cell r="U17" t="str">
            <v>MVC</v>
          </cell>
          <cell r="V17" t="str">
            <v>WRONG</v>
          </cell>
          <cell r="W17" t="str">
            <v>含税到厂</v>
          </cell>
          <cell r="X17">
            <v>43279</v>
          </cell>
          <cell r="Y17" t="str">
            <v>Yes</v>
          </cell>
          <cell r="Z17" t="str">
            <v>Na</v>
          </cell>
          <cell r="AA17" t="str">
            <v>Na</v>
          </cell>
          <cell r="AB17"/>
          <cell r="AC17" t="str">
            <v>Yes</v>
          </cell>
          <cell r="AN17"/>
          <cell r="AO17" t="str">
            <v>Yes</v>
          </cell>
          <cell r="AP17" t="str">
            <v>DEC 18</v>
          </cell>
        </row>
        <row r="18">
          <cell r="A18">
            <v>120</v>
          </cell>
          <cell r="B18" t="str">
            <v>已发货</v>
          </cell>
          <cell r="C18" t="str">
            <v>C49</v>
          </cell>
          <cell r="D18">
            <v>109284</v>
          </cell>
          <cell r="E18" t="str">
            <v>STK</v>
          </cell>
          <cell r="F18" t="str">
            <v>YSM10</v>
          </cell>
          <cell r="G18" t="str">
            <v>L-&gt;R</v>
          </cell>
          <cell r="H18" t="str">
            <v>MVC+ATS15</v>
          </cell>
          <cell r="I18" t="str">
            <v>Y44479</v>
          </cell>
          <cell r="J18">
            <v>1</v>
          </cell>
          <cell r="K18" t="str">
            <v>CY仓库</v>
          </cell>
          <cell r="L18">
            <v>43310</v>
          </cell>
          <cell r="M18">
            <v>6.08E-2</v>
          </cell>
          <cell r="N18" t="str">
            <v>DEC 18</v>
          </cell>
          <cell r="O18"/>
          <cell r="P18" t="str">
            <v>JPY</v>
          </cell>
          <cell r="Q18" t="str">
            <v>C49SZX20180131DZ</v>
          </cell>
          <cell r="R18" t="str">
            <v>朗特</v>
          </cell>
          <cell r="S18" t="str">
            <v>YSM10</v>
          </cell>
          <cell r="T18" t="str">
            <v>R-&gt;L</v>
          </cell>
          <cell r="U18" t="str">
            <v>MVC+ATS15</v>
          </cell>
          <cell r="V18" t="str">
            <v>WRONG</v>
          </cell>
          <cell r="W18" t="str">
            <v>CIF</v>
          </cell>
          <cell r="X18">
            <v>43325</v>
          </cell>
          <cell r="Y18" t="str">
            <v>Yes</v>
          </cell>
          <cell r="Z18" t="str">
            <v>Na</v>
          </cell>
          <cell r="AA18" t="str">
            <v>Na</v>
          </cell>
          <cell r="AB18"/>
          <cell r="AC18" t="str">
            <v>Yes</v>
          </cell>
          <cell r="AN18"/>
          <cell r="AO18" t="str">
            <v>Yes</v>
          </cell>
          <cell r="AP18" t="str">
            <v>DEC 18</v>
          </cell>
        </row>
        <row r="19">
          <cell r="A19">
            <v>145</v>
          </cell>
          <cell r="B19" t="str">
            <v>已发货</v>
          </cell>
          <cell r="C19" t="str">
            <v>C49</v>
          </cell>
          <cell r="D19">
            <v>109284</v>
          </cell>
          <cell r="E19" t="str">
            <v>STK</v>
          </cell>
          <cell r="F19" t="str">
            <v>YSM10</v>
          </cell>
          <cell r="G19" t="str">
            <v>L-&gt;R</v>
          </cell>
          <cell r="H19" t="str">
            <v>MVC+ATS15</v>
          </cell>
          <cell r="I19" t="str">
            <v>Y44468</v>
          </cell>
          <cell r="J19">
            <v>1</v>
          </cell>
          <cell r="K19" t="str">
            <v>福保仓库</v>
          </cell>
          <cell r="L19">
            <v>43310</v>
          </cell>
          <cell r="M19">
            <v>6.08E-2</v>
          </cell>
          <cell r="N19" t="str">
            <v>OCT 18</v>
          </cell>
          <cell r="O19"/>
          <cell r="P19" t="str">
            <v>JPY</v>
          </cell>
          <cell r="Q19" t="str">
            <v>C49SZX20180152ZX</v>
          </cell>
          <cell r="R19" t="str">
            <v>雅鑫特</v>
          </cell>
          <cell r="S19" t="str">
            <v>YSM10</v>
          </cell>
          <cell r="T19" t="str">
            <v>L-&gt;R</v>
          </cell>
          <cell r="U19" t="str">
            <v>MVC+ATS15</v>
          </cell>
          <cell r="V19" t="str">
            <v>OK</v>
          </cell>
          <cell r="W19" t="str">
            <v>CIF</v>
          </cell>
          <cell r="X19">
            <v>43383</v>
          </cell>
          <cell r="Y19" t="str">
            <v>Yes</v>
          </cell>
          <cell r="Z19" t="str">
            <v>Na</v>
          </cell>
          <cell r="AA19" t="str">
            <v>Na</v>
          </cell>
          <cell r="AB19"/>
          <cell r="AC19" t="str">
            <v>Yes</v>
          </cell>
          <cell r="AN19"/>
          <cell r="AO19" t="str">
            <v>Yes</v>
          </cell>
          <cell r="AP19" t="str">
            <v>OCT 18</v>
          </cell>
        </row>
        <row r="20">
          <cell r="A20">
            <v>78</v>
          </cell>
          <cell r="B20" t="str">
            <v>已发货</v>
          </cell>
          <cell r="C20" t="str">
            <v>C49</v>
          </cell>
          <cell r="D20">
            <v>109238</v>
          </cell>
          <cell r="E20" t="str">
            <v>STK</v>
          </cell>
          <cell r="F20" t="str">
            <v>YSM10</v>
          </cell>
          <cell r="G20" t="str">
            <v>L-&gt;R</v>
          </cell>
          <cell r="H20" t="str">
            <v>MVC+ATS15</v>
          </cell>
          <cell r="I20" t="str">
            <v>Y44961</v>
          </cell>
          <cell r="J20">
            <v>1</v>
          </cell>
          <cell r="K20" t="str">
            <v>福保仓库</v>
          </cell>
          <cell r="L20">
            <v>43327</v>
          </cell>
          <cell r="M20">
            <v>6.1499999999999999E-2</v>
          </cell>
          <cell r="N20" t="str">
            <v>MAR 19</v>
          </cell>
          <cell r="O20"/>
          <cell r="P20" t="str">
            <v>JPY</v>
          </cell>
          <cell r="Q20" t="str">
            <v>C49SZX20180086DZ</v>
          </cell>
          <cell r="R20" t="str">
            <v>BBS好兄弟</v>
          </cell>
          <cell r="S20" t="str">
            <v>YSM10</v>
          </cell>
          <cell r="T20" t="str">
            <v>L-&gt;R</v>
          </cell>
          <cell r="U20" t="str">
            <v>MVC+ATS15</v>
          </cell>
          <cell r="V20" t="str">
            <v>OK</v>
          </cell>
          <cell r="W20" t="str">
            <v>CIF HK</v>
          </cell>
          <cell r="X20">
            <v>43251</v>
          </cell>
          <cell r="Y20" t="str">
            <v>Yes</v>
          </cell>
          <cell r="Z20" t="str">
            <v>Na</v>
          </cell>
          <cell r="AA20" t="str">
            <v>Na</v>
          </cell>
          <cell r="AB20"/>
          <cell r="AC20" t="str">
            <v>Yes</v>
          </cell>
          <cell r="AN20"/>
          <cell r="AO20" t="str">
            <v>Yes</v>
          </cell>
          <cell r="AP20" t="str">
            <v>MAR 19</v>
          </cell>
        </row>
        <row r="21">
          <cell r="A21">
            <v>79</v>
          </cell>
          <cell r="B21" t="str">
            <v>已发货</v>
          </cell>
          <cell r="C21" t="str">
            <v>C49</v>
          </cell>
          <cell r="D21">
            <v>109238</v>
          </cell>
          <cell r="E21" t="str">
            <v>STK</v>
          </cell>
          <cell r="F21" t="str">
            <v>YSM10</v>
          </cell>
          <cell r="G21" t="str">
            <v>L-&gt;R</v>
          </cell>
          <cell r="H21" t="str">
            <v>MVC+ATS15</v>
          </cell>
          <cell r="I21" t="str">
            <v>Y44962</v>
          </cell>
          <cell r="J21">
            <v>1</v>
          </cell>
          <cell r="K21" t="str">
            <v>福保仓库</v>
          </cell>
          <cell r="L21">
            <v>43327</v>
          </cell>
          <cell r="M21">
            <v>6.1499999999999999E-2</v>
          </cell>
          <cell r="N21" t="str">
            <v>MAR 19</v>
          </cell>
          <cell r="O21"/>
          <cell r="P21" t="str">
            <v>JPY</v>
          </cell>
          <cell r="Q21" t="str">
            <v>C49SZX20180086DZ</v>
          </cell>
          <cell r="R21" t="str">
            <v>BBS好兄弟</v>
          </cell>
          <cell r="S21" t="str">
            <v>YSM10</v>
          </cell>
          <cell r="T21" t="str">
            <v>L-&gt;R</v>
          </cell>
          <cell r="U21" t="str">
            <v>MVC+ATS15</v>
          </cell>
          <cell r="V21" t="str">
            <v>OK</v>
          </cell>
          <cell r="W21" t="str">
            <v>CIF HK</v>
          </cell>
          <cell r="X21">
            <v>43251</v>
          </cell>
          <cell r="Y21" t="str">
            <v>Yes</v>
          </cell>
          <cell r="Z21" t="str">
            <v>Na</v>
          </cell>
          <cell r="AA21" t="str">
            <v>Na</v>
          </cell>
          <cell r="AB21"/>
          <cell r="AC21" t="str">
            <v>Yes</v>
          </cell>
          <cell r="AN21"/>
          <cell r="AO21" t="str">
            <v>Yes</v>
          </cell>
          <cell r="AP21" t="str">
            <v>MAR 19</v>
          </cell>
        </row>
        <row r="22">
          <cell r="A22">
            <v>186</v>
          </cell>
          <cell r="B22" t="str">
            <v>已发货</v>
          </cell>
          <cell r="C22" t="str">
            <v>C49</v>
          </cell>
          <cell r="D22">
            <v>109238</v>
          </cell>
          <cell r="E22" t="str">
            <v>STK</v>
          </cell>
          <cell r="F22" t="str">
            <v>YSM10</v>
          </cell>
          <cell r="G22" t="str">
            <v>L-&gt;R</v>
          </cell>
          <cell r="H22" t="str">
            <v>MVC</v>
          </cell>
          <cell r="I22" t="str">
            <v>Y44960</v>
          </cell>
          <cell r="J22">
            <v>1</v>
          </cell>
          <cell r="K22" t="str">
            <v>福保仓库</v>
          </cell>
          <cell r="L22">
            <v>43327</v>
          </cell>
          <cell r="M22">
            <v>6.1499999999999999E-2</v>
          </cell>
          <cell r="N22" t="str">
            <v>DEC 18</v>
          </cell>
          <cell r="O22"/>
          <cell r="P22" t="str">
            <v>JPY</v>
          </cell>
          <cell r="Q22" t="str">
            <v>C49SZX20180180ZX</v>
          </cell>
          <cell r="R22" t="str">
            <v>世达威</v>
          </cell>
          <cell r="S22" t="str">
            <v>YSM10</v>
          </cell>
          <cell r="T22" t="str">
            <v>L-&gt;R</v>
          </cell>
          <cell r="U22" t="str">
            <v>MVC</v>
          </cell>
          <cell r="V22" t="str">
            <v>OK</v>
          </cell>
          <cell r="W22" t="str">
            <v>DAP深圳</v>
          </cell>
          <cell r="X22">
            <v>43431</v>
          </cell>
          <cell r="Y22" t="str">
            <v>Yes</v>
          </cell>
          <cell r="Z22" t="str">
            <v>Na</v>
          </cell>
          <cell r="AA22" t="str">
            <v>Na</v>
          </cell>
          <cell r="AB22"/>
          <cell r="AC22" t="str">
            <v>Yes</v>
          </cell>
          <cell r="AN22"/>
          <cell r="AO22" t="str">
            <v>Yes</v>
          </cell>
          <cell r="AP22" t="str">
            <v>DEC 18</v>
          </cell>
        </row>
        <row r="23">
          <cell r="A23">
            <v>177</v>
          </cell>
          <cell r="B23" t="str">
            <v>已发货</v>
          </cell>
          <cell r="C23" t="str">
            <v>C49</v>
          </cell>
          <cell r="D23">
            <v>109238</v>
          </cell>
          <cell r="E23" t="str">
            <v>STK</v>
          </cell>
          <cell r="F23" t="str">
            <v>YSM10</v>
          </cell>
          <cell r="G23" t="str">
            <v>L-&gt;R</v>
          </cell>
          <cell r="H23" t="str">
            <v>MVC+ATS15</v>
          </cell>
          <cell r="I23" t="str">
            <v>Y44963</v>
          </cell>
          <cell r="J23">
            <v>1</v>
          </cell>
          <cell r="K23" t="str">
            <v>力合仓库(已经清关)</v>
          </cell>
          <cell r="L23">
            <v>43327</v>
          </cell>
          <cell r="M23">
            <v>6.1499999999999999E-2</v>
          </cell>
          <cell r="N23" t="str">
            <v>JUL 19</v>
          </cell>
          <cell r="O23"/>
          <cell r="P23" t="str">
            <v>JPY</v>
          </cell>
          <cell r="Q23" t="str">
            <v>C49SZX20180154JL</v>
          </cell>
          <cell r="R23" t="str">
            <v>奥晨</v>
          </cell>
          <cell r="S23" t="str">
            <v>YSM10</v>
          </cell>
          <cell r="T23" t="str">
            <v>L-&gt;R</v>
          </cell>
          <cell r="U23" t="str">
            <v>MVC+ATS15</v>
          </cell>
          <cell r="V23" t="str">
            <v>OK</v>
          </cell>
          <cell r="W23" t="str">
            <v>DAP东莞</v>
          </cell>
          <cell r="X23">
            <v>43388</v>
          </cell>
          <cell r="Y23" t="str">
            <v>Yes</v>
          </cell>
          <cell r="Z23" t="str">
            <v>Na</v>
          </cell>
          <cell r="AA23" t="str">
            <v>Na</v>
          </cell>
          <cell r="AB23"/>
          <cell r="AC23" t="str">
            <v>C181133465</v>
          </cell>
          <cell r="AN23"/>
          <cell r="AO23" t="str">
            <v>Yes</v>
          </cell>
          <cell r="AP23" t="str">
            <v>JUL 19</v>
          </cell>
        </row>
        <row r="24">
          <cell r="A24">
            <v>30</v>
          </cell>
          <cell r="B24" t="str">
            <v>已发货</v>
          </cell>
          <cell r="C24" t="str">
            <v>C49</v>
          </cell>
          <cell r="D24">
            <v>109238</v>
          </cell>
          <cell r="E24" t="str">
            <v>STK</v>
          </cell>
          <cell r="F24" t="str">
            <v>SIGMA-G5S2</v>
          </cell>
          <cell r="G24" t="str">
            <v>L-&gt;R</v>
          </cell>
          <cell r="H24" t="str">
            <v>MVC</v>
          </cell>
          <cell r="I24" t="str">
            <v>Y44956</v>
          </cell>
          <cell r="J24">
            <v>1</v>
          </cell>
          <cell r="K24" t="str">
            <v>力合仓库(已经清关)</v>
          </cell>
          <cell r="L24">
            <v>43327</v>
          </cell>
          <cell r="M24">
            <v>6.1499999999999999E-2</v>
          </cell>
          <cell r="N24" t="str">
            <v>APR 19</v>
          </cell>
          <cell r="O24"/>
          <cell r="P24" t="str">
            <v>RMB</v>
          </cell>
          <cell r="Q24" t="str">
            <v>C49SZX20180058KW</v>
          </cell>
          <cell r="R24" t="str">
            <v>STK深台</v>
          </cell>
          <cell r="S24" t="str">
            <v>YSM10</v>
          </cell>
          <cell r="T24" t="str">
            <v>L-&gt;R</v>
          </cell>
          <cell r="U24" t="str">
            <v>MVC</v>
          </cell>
          <cell r="V24" t="str">
            <v>OK</v>
          </cell>
          <cell r="W24" t="str">
            <v>DDP SZ</v>
          </cell>
          <cell r="X24">
            <v>43230</v>
          </cell>
          <cell r="Y24" t="str">
            <v>Yes</v>
          </cell>
          <cell r="Z24"/>
          <cell r="AA24"/>
          <cell r="AB24"/>
          <cell r="AC24" t="str">
            <v>Yes</v>
          </cell>
          <cell r="AN24"/>
          <cell r="AO24" t="str">
            <v>Yes</v>
          </cell>
          <cell r="AP24" t="str">
            <v>APR 19</v>
          </cell>
        </row>
        <row r="25">
          <cell r="A25">
            <v>115</v>
          </cell>
          <cell r="B25" t="str">
            <v>已发货</v>
          </cell>
          <cell r="C25" t="str">
            <v>C49</v>
          </cell>
          <cell r="D25">
            <v>109202</v>
          </cell>
          <cell r="E25" t="str">
            <v>中润互联</v>
          </cell>
          <cell r="F25" t="str">
            <v>YSM20-2</v>
          </cell>
          <cell r="G25" t="str">
            <v>L-&gt;R</v>
          </cell>
          <cell r="H25" t="str">
            <v>No</v>
          </cell>
          <cell r="I25" t="str">
            <v>Y44214</v>
          </cell>
          <cell r="J25">
            <v>1</v>
          </cell>
          <cell r="K25" t="str">
            <v>CY仓库</v>
          </cell>
          <cell r="L25">
            <v>43348</v>
          </cell>
          <cell r="M25">
            <v>6.3E-2</v>
          </cell>
          <cell r="N25" t="str">
            <v>NOV 18</v>
          </cell>
          <cell r="O25"/>
          <cell r="P25" t="str">
            <v>JPY</v>
          </cell>
          <cell r="Q25" t="str">
            <v>C49SZX20180124JL</v>
          </cell>
          <cell r="R25" t="str">
            <v>通通旺</v>
          </cell>
          <cell r="S25" t="str">
            <v>YSM20R(SV)-2</v>
          </cell>
          <cell r="T25" t="str">
            <v>L-&gt;R</v>
          </cell>
          <cell r="U25" t="str">
            <v>No</v>
          </cell>
          <cell r="V25" t="str">
            <v>OK</v>
          </cell>
          <cell r="W25" t="str">
            <v>CIF HK</v>
          </cell>
          <cell r="X25">
            <v>43322</v>
          </cell>
          <cell r="Y25" t="str">
            <v>Yes</v>
          </cell>
          <cell r="Z25" t="str">
            <v>Na</v>
          </cell>
          <cell r="AA25" t="str">
            <v>Na</v>
          </cell>
          <cell r="AB25"/>
          <cell r="AC25" t="str">
            <v>Yes</v>
          </cell>
          <cell r="AN25"/>
          <cell r="AO25" t="str">
            <v>Yes</v>
          </cell>
          <cell r="AP25" t="str">
            <v>NOV 18</v>
          </cell>
        </row>
        <row r="26">
          <cell r="A26">
            <v>98</v>
          </cell>
          <cell r="B26" t="str">
            <v>已发货</v>
          </cell>
          <cell r="C26" t="str">
            <v>C49</v>
          </cell>
          <cell r="D26">
            <v>109202</v>
          </cell>
          <cell r="E26" t="str">
            <v>中润互联</v>
          </cell>
          <cell r="F26" t="str">
            <v>YSM20-2</v>
          </cell>
          <cell r="G26" t="str">
            <v>L-&gt;R</v>
          </cell>
          <cell r="H26" t="str">
            <v>cATS10+MVC+special layout</v>
          </cell>
          <cell r="I26" t="str">
            <v>Y46126</v>
          </cell>
          <cell r="J26">
            <v>1</v>
          </cell>
          <cell r="K26" t="str">
            <v>CY仓库</v>
          </cell>
          <cell r="L26">
            <v>43348</v>
          </cell>
          <cell r="M26">
            <v>6.3E-2</v>
          </cell>
          <cell r="N26" t="str">
            <v>DEC 18</v>
          </cell>
          <cell r="O26"/>
          <cell r="P26" t="str">
            <v>JPY</v>
          </cell>
          <cell r="Q26" t="str">
            <v>C49SZX20180102JL</v>
          </cell>
          <cell r="R26" t="str">
            <v>易而达</v>
          </cell>
          <cell r="S26" t="str">
            <v>YSM20-2</v>
          </cell>
          <cell r="T26" t="str">
            <v>L-&gt;R</v>
          </cell>
          <cell r="U26" t="str">
            <v>cATS10+MVC+special layout</v>
          </cell>
          <cell r="V26" t="str">
            <v>OK</v>
          </cell>
          <cell r="W26" t="str">
            <v>DAP 广州</v>
          </cell>
          <cell r="X26">
            <v>43266</v>
          </cell>
          <cell r="Y26" t="str">
            <v>Yes</v>
          </cell>
          <cell r="Z26" t="str">
            <v>Na</v>
          </cell>
          <cell r="AA26" t="str">
            <v>Na</v>
          </cell>
          <cell r="AB26"/>
          <cell r="AC26" t="str">
            <v>Yes</v>
          </cell>
          <cell r="AN26"/>
          <cell r="AO26" t="str">
            <v>Yes</v>
          </cell>
          <cell r="AP26" t="str">
            <v>DEC 18</v>
          </cell>
        </row>
        <row r="27">
          <cell r="A27">
            <v>104</v>
          </cell>
          <cell r="B27" t="str">
            <v>已发货</v>
          </cell>
          <cell r="C27" t="str">
            <v>C49</v>
          </cell>
          <cell r="D27">
            <v>109202</v>
          </cell>
          <cell r="E27" t="str">
            <v>中润互联</v>
          </cell>
          <cell r="F27" t="str">
            <v>YSM20-2</v>
          </cell>
          <cell r="G27" t="str">
            <v>L-&gt;R</v>
          </cell>
          <cell r="H27" t="str">
            <v>No</v>
          </cell>
          <cell r="I27" t="str">
            <v>Y46124</v>
          </cell>
          <cell r="J27">
            <v>1</v>
          </cell>
          <cell r="K27" t="str">
            <v>CY仓库</v>
          </cell>
          <cell r="L27">
            <v>43348</v>
          </cell>
          <cell r="M27">
            <v>6.3E-2</v>
          </cell>
          <cell r="N27" t="str">
            <v>OCT 18</v>
          </cell>
          <cell r="O27"/>
          <cell r="P27" t="str">
            <v>JPY</v>
          </cell>
          <cell r="Q27" t="str">
            <v>C49SZX20180109SX</v>
          </cell>
          <cell r="R27" t="str">
            <v>利速达</v>
          </cell>
          <cell r="S27" t="str">
            <v>YSM20-2</v>
          </cell>
          <cell r="T27" t="str">
            <v>L-&gt;R</v>
          </cell>
          <cell r="U27" t="str">
            <v>No</v>
          </cell>
          <cell r="V27" t="str">
            <v>OK</v>
          </cell>
          <cell r="W27" t="str">
            <v>DAP SZ</v>
          </cell>
          <cell r="X27">
            <v>43264</v>
          </cell>
          <cell r="Y27" t="str">
            <v>Yes</v>
          </cell>
          <cell r="Z27" t="str">
            <v>Na</v>
          </cell>
          <cell r="AA27" t="str">
            <v>Na</v>
          </cell>
          <cell r="AB27"/>
          <cell r="AC27" t="str">
            <v>Yes</v>
          </cell>
          <cell r="AN27"/>
          <cell r="AO27" t="str">
            <v>Yes</v>
          </cell>
          <cell r="AP27" t="str">
            <v>OCT 18</v>
          </cell>
        </row>
        <row r="28">
          <cell r="A28">
            <v>141</v>
          </cell>
          <cell r="B28" t="str">
            <v>已发货</v>
          </cell>
          <cell r="C28" t="str">
            <v>C49</v>
          </cell>
          <cell r="D28">
            <v>109239</v>
          </cell>
          <cell r="E28" t="str">
            <v>STK</v>
          </cell>
          <cell r="F28" t="str">
            <v>YSM10</v>
          </cell>
          <cell r="G28" t="str">
            <v>L-&gt;R</v>
          </cell>
          <cell r="H28" t="str">
            <v>No</v>
          </cell>
          <cell r="I28" t="str">
            <v>Y44970</v>
          </cell>
          <cell r="J28">
            <v>1</v>
          </cell>
          <cell r="K28" t="str">
            <v>CY仓库</v>
          </cell>
          <cell r="L28">
            <v>43350</v>
          </cell>
          <cell r="M28">
            <v>6.3E-2</v>
          </cell>
          <cell r="N28" t="str">
            <v>NOV 18</v>
          </cell>
          <cell r="O28"/>
          <cell r="P28" t="str">
            <v>JPY</v>
          </cell>
          <cell r="Q28" t="str">
            <v>P8544EQYM44</v>
          </cell>
          <cell r="R28" t="str">
            <v>PROTECH</v>
          </cell>
          <cell r="S28" t="str">
            <v>YSM10</v>
          </cell>
          <cell r="T28" t="str">
            <v>L-&gt;R</v>
          </cell>
          <cell r="U28" t="str">
            <v>No</v>
          </cell>
          <cell r="V28" t="str">
            <v>OK</v>
          </cell>
          <cell r="W28" t="str">
            <v xml:space="preserve">CIF  </v>
          </cell>
          <cell r="X28">
            <v>43340</v>
          </cell>
          <cell r="Y28" t="str">
            <v>Yes</v>
          </cell>
          <cell r="Z28" t="str">
            <v>Na</v>
          </cell>
          <cell r="AA28" t="str">
            <v>Na</v>
          </cell>
          <cell r="AB28"/>
          <cell r="AC28" t="str">
            <v>Yes</v>
          </cell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 t="str">
            <v>Yes</v>
          </cell>
          <cell r="AP28" t="str">
            <v>NOV 18</v>
          </cell>
        </row>
        <row r="29">
          <cell r="A29">
            <v>76</v>
          </cell>
          <cell r="B29" t="str">
            <v>已发货</v>
          </cell>
          <cell r="C29" t="str">
            <v>C49</v>
          </cell>
          <cell r="D29">
            <v>109239</v>
          </cell>
          <cell r="E29" t="str">
            <v>STK</v>
          </cell>
          <cell r="F29" t="str">
            <v>YSM10</v>
          </cell>
          <cell r="G29" t="str">
            <v>L-&gt;R</v>
          </cell>
          <cell r="H29" t="str">
            <v>No</v>
          </cell>
          <cell r="I29" t="str">
            <v>Y44971</v>
          </cell>
          <cell r="J29">
            <v>1</v>
          </cell>
          <cell r="K29" t="str">
            <v>CY仓库</v>
          </cell>
          <cell r="L29">
            <v>43350</v>
          </cell>
          <cell r="M29">
            <v>6.3E-2</v>
          </cell>
          <cell r="N29" t="str">
            <v>NOV 18</v>
          </cell>
          <cell r="O29"/>
          <cell r="P29" t="str">
            <v>JPY</v>
          </cell>
          <cell r="Q29" t="str">
            <v>C49SZX20180083DZ</v>
          </cell>
          <cell r="R29" t="str">
            <v>HangTe航特</v>
          </cell>
          <cell r="S29" t="str">
            <v>YSM10</v>
          </cell>
          <cell r="T29" t="str">
            <v>L-&gt;R</v>
          </cell>
          <cell r="U29" t="str">
            <v>No</v>
          </cell>
          <cell r="V29" t="str">
            <v>OK</v>
          </cell>
          <cell r="W29" t="str">
            <v>DAP SZ</v>
          </cell>
          <cell r="X29">
            <v>43238</v>
          </cell>
          <cell r="Y29" t="str">
            <v>Yes</v>
          </cell>
          <cell r="Z29" t="str">
            <v>Na</v>
          </cell>
          <cell r="AA29" t="str">
            <v>Na</v>
          </cell>
          <cell r="AB29"/>
          <cell r="AC29" t="str">
            <v>Yes</v>
          </cell>
          <cell r="AN29"/>
          <cell r="AO29" t="str">
            <v>Yes</v>
          </cell>
          <cell r="AP29" t="str">
            <v>NOV 18</v>
          </cell>
        </row>
        <row r="30">
          <cell r="A30">
            <v>77</v>
          </cell>
          <cell r="B30" t="str">
            <v>已发货</v>
          </cell>
          <cell r="C30" t="str">
            <v>C49</v>
          </cell>
          <cell r="D30">
            <v>109239</v>
          </cell>
          <cell r="E30" t="str">
            <v>STK</v>
          </cell>
          <cell r="F30" t="str">
            <v>YSM10</v>
          </cell>
          <cell r="G30" t="str">
            <v>L-&gt;R</v>
          </cell>
          <cell r="H30" t="str">
            <v>No</v>
          </cell>
          <cell r="I30" t="str">
            <v>Y44973</v>
          </cell>
          <cell r="J30">
            <v>1</v>
          </cell>
          <cell r="K30" t="str">
            <v>福保仓库</v>
          </cell>
          <cell r="L30">
            <v>43350</v>
          </cell>
          <cell r="M30">
            <v>6.3E-2</v>
          </cell>
          <cell r="N30" t="str">
            <v>NOV 18</v>
          </cell>
          <cell r="O30"/>
          <cell r="P30" t="str">
            <v>JPY</v>
          </cell>
          <cell r="Q30" t="str">
            <v>C49SZX20180083DZ</v>
          </cell>
          <cell r="R30" t="str">
            <v>HangTe航特</v>
          </cell>
          <cell r="S30" t="str">
            <v>YSM10</v>
          </cell>
          <cell r="T30" t="str">
            <v>L-&gt;R</v>
          </cell>
          <cell r="U30" t="str">
            <v>No</v>
          </cell>
          <cell r="V30" t="str">
            <v>OK</v>
          </cell>
          <cell r="W30" t="str">
            <v>DAP SZ</v>
          </cell>
          <cell r="X30">
            <v>43238</v>
          </cell>
          <cell r="Y30" t="str">
            <v>Yes</v>
          </cell>
          <cell r="Z30" t="str">
            <v>Na</v>
          </cell>
          <cell r="AA30" t="str">
            <v>Na</v>
          </cell>
          <cell r="AB30"/>
          <cell r="AC30" t="str">
            <v>Yes</v>
          </cell>
          <cell r="AN30"/>
          <cell r="AO30" t="str">
            <v>Yes</v>
          </cell>
          <cell r="AP30" t="str">
            <v>NOV 18</v>
          </cell>
        </row>
        <row r="31">
          <cell r="A31">
            <v>125</v>
          </cell>
          <cell r="B31" t="str">
            <v>已发货</v>
          </cell>
          <cell r="C31" t="str">
            <v>C49</v>
          </cell>
          <cell r="D31">
            <v>109239</v>
          </cell>
          <cell r="E31" t="str">
            <v>STK</v>
          </cell>
          <cell r="F31" t="str">
            <v>YSM10</v>
          </cell>
          <cell r="G31" t="str">
            <v>L-&gt;R</v>
          </cell>
          <cell r="H31" t="str">
            <v>No</v>
          </cell>
          <cell r="I31" t="str">
            <v>Y44974</v>
          </cell>
          <cell r="J31">
            <v>1</v>
          </cell>
          <cell r="K31" t="str">
            <v>福保仓库</v>
          </cell>
          <cell r="L31">
            <v>43350</v>
          </cell>
          <cell r="M31">
            <v>6.3E-2</v>
          </cell>
          <cell r="N31" t="str">
            <v>DEC 18</v>
          </cell>
          <cell r="O31"/>
          <cell r="P31" t="str">
            <v>JPY</v>
          </cell>
          <cell r="Q31" t="str">
            <v>C49SZX20180133SX</v>
          </cell>
          <cell r="R31" t="str">
            <v>维众</v>
          </cell>
          <cell r="S31" t="str">
            <v>YSM10</v>
          </cell>
          <cell r="T31" t="str">
            <v>L-&gt;R</v>
          </cell>
          <cell r="U31" t="str">
            <v>No</v>
          </cell>
          <cell r="V31" t="str">
            <v>OK</v>
          </cell>
          <cell r="W31" t="str">
            <v>DAP 东莞</v>
          </cell>
          <cell r="X31">
            <v>43335</v>
          </cell>
          <cell r="Y31" t="str">
            <v>Yes</v>
          </cell>
          <cell r="Z31" t="str">
            <v>Na</v>
          </cell>
          <cell r="AA31" t="str">
            <v>Na</v>
          </cell>
          <cell r="AB31"/>
          <cell r="AC31" t="str">
            <v>Yes</v>
          </cell>
          <cell r="AN31"/>
          <cell r="AO31" t="str">
            <v>Yes</v>
          </cell>
          <cell r="AP31" t="str">
            <v>DEC 18</v>
          </cell>
        </row>
        <row r="32">
          <cell r="A32">
            <v>99</v>
          </cell>
          <cell r="B32" t="str">
            <v>已发货</v>
          </cell>
          <cell r="C32" t="str">
            <v>C49</v>
          </cell>
          <cell r="D32">
            <v>109352</v>
          </cell>
          <cell r="E32" t="str">
            <v>康佳</v>
          </cell>
          <cell r="F32" t="str">
            <v>YSM20-2</v>
          </cell>
          <cell r="G32" t="str">
            <v>L-&gt;R</v>
          </cell>
          <cell r="H32" t="str">
            <v>No</v>
          </cell>
          <cell r="I32" t="str">
            <v>Y45141</v>
          </cell>
          <cell r="J32">
            <v>1</v>
          </cell>
          <cell r="K32" t="str">
            <v>CY仓库</v>
          </cell>
          <cell r="L32">
            <v>43358</v>
          </cell>
          <cell r="M32">
            <v>6.3E-2</v>
          </cell>
          <cell r="N32" t="str">
            <v>DEC 18</v>
          </cell>
          <cell r="O32"/>
          <cell r="P32" t="str">
            <v>JPY</v>
          </cell>
          <cell r="Q32" t="str">
            <v>C49SZX20180102JL</v>
          </cell>
          <cell r="R32" t="str">
            <v>易而达</v>
          </cell>
          <cell r="S32" t="str">
            <v>YSM20-2</v>
          </cell>
          <cell r="T32" t="str">
            <v>L-&gt;R</v>
          </cell>
          <cell r="U32" t="str">
            <v>No</v>
          </cell>
          <cell r="V32" t="str">
            <v>OK</v>
          </cell>
          <cell r="W32" t="str">
            <v>DAP 广州</v>
          </cell>
          <cell r="X32">
            <v>43266</v>
          </cell>
          <cell r="Y32" t="str">
            <v>Yes</v>
          </cell>
          <cell r="Z32" t="str">
            <v>Na</v>
          </cell>
          <cell r="AA32" t="str">
            <v>Na</v>
          </cell>
          <cell r="AB32"/>
          <cell r="AC32" t="str">
            <v>Yes</v>
          </cell>
          <cell r="AN32"/>
          <cell r="AO32" t="str">
            <v>Yes</v>
          </cell>
          <cell r="AP32" t="str">
            <v>DEC 18</v>
          </cell>
        </row>
        <row r="33">
          <cell r="A33">
            <v>265</v>
          </cell>
          <cell r="B33" t="str">
            <v>已发货</v>
          </cell>
          <cell r="C33" t="str">
            <v>C49</v>
          </cell>
          <cell r="D33">
            <v>109352</v>
          </cell>
          <cell r="E33" t="str">
            <v>康佳</v>
          </cell>
          <cell r="F33" t="str">
            <v>YSM20-2</v>
          </cell>
          <cell r="G33" t="str">
            <v>L-&gt;R</v>
          </cell>
          <cell r="H33" t="str">
            <v>No</v>
          </cell>
          <cell r="I33" t="str">
            <v>Y45142</v>
          </cell>
          <cell r="J33">
            <v>1</v>
          </cell>
          <cell r="K33" t="str">
            <v>CY仓库</v>
          </cell>
          <cell r="L33">
            <v>43358</v>
          </cell>
          <cell r="M33">
            <v>6.3E-2</v>
          </cell>
          <cell r="N33" t="str">
            <v>APR 19</v>
          </cell>
          <cell r="O33"/>
          <cell r="P33" t="str">
            <v>JPY</v>
          </cell>
          <cell r="Q33" t="str">
            <v>C49SZX20190032SX</v>
          </cell>
          <cell r="R33" t="str">
            <v>凌鑫</v>
          </cell>
          <cell r="S33" t="str">
            <v>YSM20-2</v>
          </cell>
          <cell r="T33" t="str">
            <v>L-&gt;R</v>
          </cell>
          <cell r="U33" t="str">
            <v>No</v>
          </cell>
          <cell r="V33" t="str">
            <v>OK</v>
          </cell>
          <cell r="W33" t="str">
            <v>DAP 深圳</v>
          </cell>
          <cell r="X33">
            <v>43545</v>
          </cell>
          <cell r="Y33" t="str">
            <v>Yes</v>
          </cell>
          <cell r="Z33" t="str">
            <v>Na</v>
          </cell>
          <cell r="AA33" t="str">
            <v>Na</v>
          </cell>
          <cell r="AB33"/>
          <cell r="AC33" t="str">
            <v>Yes</v>
          </cell>
          <cell r="AN33"/>
          <cell r="AO33" t="str">
            <v>Yes</v>
          </cell>
          <cell r="AP33" t="str">
            <v>APR 19</v>
          </cell>
        </row>
        <row r="34">
          <cell r="A34">
            <v>267</v>
          </cell>
          <cell r="B34" t="str">
            <v>已发货</v>
          </cell>
          <cell r="C34" t="str">
            <v>C49</v>
          </cell>
          <cell r="D34">
            <v>109352</v>
          </cell>
          <cell r="E34" t="str">
            <v>康佳</v>
          </cell>
          <cell r="F34" t="str">
            <v>YSM20-2</v>
          </cell>
          <cell r="G34" t="str">
            <v>L-&gt;R</v>
          </cell>
          <cell r="H34" t="str">
            <v>No</v>
          </cell>
          <cell r="I34" t="str">
            <v>Y45138</v>
          </cell>
          <cell r="J34">
            <v>1</v>
          </cell>
          <cell r="K34" t="str">
            <v>CY仓库</v>
          </cell>
          <cell r="L34">
            <v>43358</v>
          </cell>
          <cell r="M34">
            <v>6.3E-2</v>
          </cell>
          <cell r="N34" t="str">
            <v>APR 19</v>
          </cell>
          <cell r="O34"/>
          <cell r="P34" t="str">
            <v>JPY</v>
          </cell>
          <cell r="Q34" t="str">
            <v>C49SZX20190046SX</v>
          </cell>
          <cell r="R34" t="str">
            <v>永顺创</v>
          </cell>
          <cell r="S34" t="str">
            <v>YSM20-2</v>
          </cell>
          <cell r="T34" t="str">
            <v>L-&gt;R</v>
          </cell>
          <cell r="U34" t="str">
            <v>MVC</v>
          </cell>
          <cell r="V34" t="str">
            <v>WRONG</v>
          </cell>
          <cell r="W34" t="str">
            <v>DAP 深圳</v>
          </cell>
          <cell r="X34">
            <v>43546</v>
          </cell>
          <cell r="Y34" t="str">
            <v>Yes</v>
          </cell>
          <cell r="Z34" t="str">
            <v>Na</v>
          </cell>
          <cell r="AA34" t="str">
            <v>Na</v>
          </cell>
          <cell r="AB34"/>
          <cell r="AC34" t="str">
            <v>Yes</v>
          </cell>
          <cell r="AN34"/>
          <cell r="AO34" t="str">
            <v>Yes</v>
          </cell>
          <cell r="AP34" t="str">
            <v>APR 19</v>
          </cell>
        </row>
        <row r="35">
          <cell r="A35">
            <v>149</v>
          </cell>
          <cell r="B35" t="str">
            <v>已发货</v>
          </cell>
          <cell r="C35" t="str">
            <v>C49</v>
          </cell>
          <cell r="D35">
            <v>109352</v>
          </cell>
          <cell r="E35" t="str">
            <v>康佳</v>
          </cell>
          <cell r="F35" t="str">
            <v>YSM20-2</v>
          </cell>
          <cell r="G35" t="str">
            <v>L-&gt;R</v>
          </cell>
          <cell r="H35" t="str">
            <v>No</v>
          </cell>
          <cell r="I35" t="str">
            <v>Y45140</v>
          </cell>
          <cell r="J35">
            <v>1</v>
          </cell>
          <cell r="K35" t="str">
            <v>CY仓库</v>
          </cell>
          <cell r="L35">
            <v>43358</v>
          </cell>
          <cell r="M35">
            <v>6.3E-2</v>
          </cell>
          <cell r="N35" t="str">
            <v>NOV 18</v>
          </cell>
          <cell r="O35"/>
          <cell r="P35" t="str">
            <v>JPY</v>
          </cell>
          <cell r="Q35" t="str">
            <v>C49SZX20180158ZX</v>
          </cell>
          <cell r="R35" t="str">
            <v>德兰明海</v>
          </cell>
          <cell r="S35" t="str">
            <v>YSM20-2</v>
          </cell>
          <cell r="T35" t="str">
            <v>L-&gt;R</v>
          </cell>
          <cell r="U35" t="str">
            <v>No</v>
          </cell>
          <cell r="V35" t="str">
            <v>OK</v>
          </cell>
          <cell r="W35" t="str">
            <v>DAP 深圳</v>
          </cell>
          <cell r="X35">
            <v>43397</v>
          </cell>
          <cell r="Y35" t="str">
            <v>Yes</v>
          </cell>
          <cell r="Z35" t="str">
            <v>Na</v>
          </cell>
          <cell r="AA35" t="str">
            <v>Na</v>
          </cell>
          <cell r="AB35"/>
          <cell r="AC35" t="str">
            <v>Yes</v>
          </cell>
          <cell r="AN35"/>
          <cell r="AO35" t="str">
            <v>Yes</v>
          </cell>
          <cell r="AP35" t="str">
            <v>NOV 18</v>
          </cell>
        </row>
        <row r="36">
          <cell r="A36">
            <v>271</v>
          </cell>
          <cell r="B36" t="str">
            <v>已发货</v>
          </cell>
          <cell r="C36" t="str">
            <v>C49</v>
          </cell>
          <cell r="D36">
            <v>109352</v>
          </cell>
          <cell r="E36" t="str">
            <v>康佳</v>
          </cell>
          <cell r="F36" t="str">
            <v>YSM20-2</v>
          </cell>
          <cell r="G36" t="str">
            <v>L-&gt;R</v>
          </cell>
          <cell r="H36" t="str">
            <v>No</v>
          </cell>
          <cell r="I36" t="str">
            <v>Y45797</v>
          </cell>
          <cell r="J36">
            <v>1</v>
          </cell>
          <cell r="K36" t="str">
            <v>CY仓库</v>
          </cell>
          <cell r="L36">
            <v>43358</v>
          </cell>
          <cell r="M36">
            <v>6.3E-2</v>
          </cell>
          <cell r="N36" t="str">
            <v>APR 19</v>
          </cell>
          <cell r="O36"/>
          <cell r="P36" t="str">
            <v>JPY</v>
          </cell>
          <cell r="Q36" t="str">
            <v>C49SZX20190040JL</v>
          </cell>
          <cell r="R36" t="str">
            <v>瑞福联</v>
          </cell>
          <cell r="S36" t="str">
            <v>YSM20-2</v>
          </cell>
          <cell r="T36" t="str">
            <v>L-&gt;R</v>
          </cell>
          <cell r="U36" t="str">
            <v>No</v>
          </cell>
          <cell r="V36" t="str">
            <v>OK</v>
          </cell>
          <cell r="W36" t="str">
            <v>CIF HK</v>
          </cell>
          <cell r="X36">
            <v>43549</v>
          </cell>
          <cell r="Y36" t="str">
            <v>Yes</v>
          </cell>
          <cell r="Z36" t="str">
            <v>Na</v>
          </cell>
          <cell r="AA36" t="str">
            <v>Na</v>
          </cell>
          <cell r="AB36"/>
          <cell r="AC36" t="str">
            <v>Yes</v>
          </cell>
          <cell r="AN36"/>
          <cell r="AO36" t="str">
            <v>Yes</v>
          </cell>
          <cell r="AP36" t="str">
            <v>APR 19</v>
          </cell>
        </row>
        <row r="37">
          <cell r="A37">
            <v>272</v>
          </cell>
          <cell r="B37" t="str">
            <v>已发货</v>
          </cell>
          <cell r="C37" t="str">
            <v>C49</v>
          </cell>
          <cell r="D37">
            <v>109352</v>
          </cell>
          <cell r="E37" t="str">
            <v>康佳</v>
          </cell>
          <cell r="F37" t="str">
            <v>YSM20-2</v>
          </cell>
          <cell r="G37" t="str">
            <v>L-&gt;R</v>
          </cell>
          <cell r="H37" t="str">
            <v>No</v>
          </cell>
          <cell r="I37" t="str">
            <v>Y45798</v>
          </cell>
          <cell r="J37">
            <v>1</v>
          </cell>
          <cell r="K37" t="str">
            <v>CY仓库</v>
          </cell>
          <cell r="L37">
            <v>43358</v>
          </cell>
          <cell r="M37">
            <v>6.3E-2</v>
          </cell>
          <cell r="N37" t="str">
            <v>APR 19</v>
          </cell>
          <cell r="O37"/>
          <cell r="P37" t="str">
            <v>JPY</v>
          </cell>
          <cell r="Q37" t="str">
            <v>C49SZX20190040JL</v>
          </cell>
          <cell r="R37" t="str">
            <v>瑞福联</v>
          </cell>
          <cell r="S37" t="str">
            <v>YSM20-2</v>
          </cell>
          <cell r="T37" t="str">
            <v>L-&gt;R</v>
          </cell>
          <cell r="U37" t="str">
            <v>No</v>
          </cell>
          <cell r="V37" t="str">
            <v>OK</v>
          </cell>
          <cell r="W37" t="str">
            <v>CIF HK</v>
          </cell>
          <cell r="X37">
            <v>43549</v>
          </cell>
          <cell r="Y37" t="str">
            <v>Yes</v>
          </cell>
          <cell r="Z37" t="str">
            <v>Na</v>
          </cell>
          <cell r="AA37" t="str">
            <v>Na</v>
          </cell>
          <cell r="AB37"/>
          <cell r="AC37" t="str">
            <v>Yes</v>
          </cell>
          <cell r="AN37"/>
          <cell r="AO37" t="str">
            <v>Yes</v>
          </cell>
          <cell r="AP37" t="str">
            <v>APR 19</v>
          </cell>
        </row>
        <row r="38">
          <cell r="A38">
            <v>278</v>
          </cell>
          <cell r="B38" t="str">
            <v>已发货</v>
          </cell>
          <cell r="C38" t="str">
            <v>C49</v>
          </cell>
          <cell r="D38">
            <v>109352</v>
          </cell>
          <cell r="E38" t="str">
            <v>康佳</v>
          </cell>
          <cell r="F38" t="str">
            <v>YSM20-2</v>
          </cell>
          <cell r="G38" t="str">
            <v>L-&gt;R</v>
          </cell>
          <cell r="H38" t="str">
            <v>No</v>
          </cell>
          <cell r="I38" t="str">
            <v>Y45799</v>
          </cell>
          <cell r="J38">
            <v>1</v>
          </cell>
          <cell r="K38" t="str">
            <v>CY仓库</v>
          </cell>
          <cell r="L38">
            <v>43358</v>
          </cell>
          <cell r="M38">
            <v>6.3E-2</v>
          </cell>
          <cell r="N38" t="str">
            <v>APR 19</v>
          </cell>
          <cell r="O38"/>
          <cell r="P38" t="str">
            <v>JPY</v>
          </cell>
          <cell r="Q38" t="str">
            <v>C49SZX20190048JY</v>
          </cell>
          <cell r="R38" t="str">
            <v>络鑫</v>
          </cell>
          <cell r="S38" t="str">
            <v>YSM20-2</v>
          </cell>
          <cell r="T38" t="str">
            <v>L-&gt;R</v>
          </cell>
          <cell r="U38" t="str">
            <v>No</v>
          </cell>
          <cell r="V38" t="str">
            <v>OK</v>
          </cell>
          <cell r="W38" t="str">
            <v>DAP东莞</v>
          </cell>
          <cell r="X38">
            <v>43558</v>
          </cell>
          <cell r="Y38" t="str">
            <v>Yes</v>
          </cell>
          <cell r="Z38" t="str">
            <v>Na</v>
          </cell>
          <cell r="AA38" t="str">
            <v>Na</v>
          </cell>
          <cell r="AB38"/>
          <cell r="AC38" t="str">
            <v>Yes</v>
          </cell>
          <cell r="AN38"/>
          <cell r="AO38" t="str">
            <v>Yes</v>
          </cell>
          <cell r="AP38" t="str">
            <v>APR 19</v>
          </cell>
        </row>
        <row r="39">
          <cell r="A39">
            <v>31</v>
          </cell>
          <cell r="B39" t="str">
            <v>已发货</v>
          </cell>
          <cell r="C39" t="str">
            <v>C49</v>
          </cell>
          <cell r="D39">
            <v>109352</v>
          </cell>
          <cell r="E39" t="str">
            <v>康佳</v>
          </cell>
          <cell r="F39" t="str">
            <v>YSM20-2</v>
          </cell>
          <cell r="G39" t="str">
            <v>L-&gt;R</v>
          </cell>
          <cell r="H39" t="str">
            <v>No</v>
          </cell>
          <cell r="I39" t="str">
            <v xml:space="preserve">Y45139 </v>
          </cell>
          <cell r="J39">
            <v>1</v>
          </cell>
          <cell r="K39" t="str">
            <v>力合仓库(已经清关)</v>
          </cell>
          <cell r="L39">
            <v>43358</v>
          </cell>
          <cell r="M39">
            <v>6.3E-2</v>
          </cell>
          <cell r="N39" t="str">
            <v>APR 19</v>
          </cell>
          <cell r="O39"/>
          <cell r="P39" t="str">
            <v>RMB</v>
          </cell>
          <cell r="Q39" t="str">
            <v>C49SZX20180058KW</v>
          </cell>
          <cell r="R39" t="str">
            <v>STK深台</v>
          </cell>
          <cell r="S39" t="str">
            <v>YSM20-2</v>
          </cell>
          <cell r="T39" t="str">
            <v>L-&gt;R</v>
          </cell>
          <cell r="U39" t="str">
            <v>No</v>
          </cell>
          <cell r="V39" t="str">
            <v>OK</v>
          </cell>
          <cell r="W39" t="str">
            <v>DDP SZ</v>
          </cell>
          <cell r="X39">
            <v>43230</v>
          </cell>
          <cell r="Y39" t="str">
            <v>Yes</v>
          </cell>
          <cell r="Z39" t="str">
            <v>Na</v>
          </cell>
          <cell r="AA39" t="str">
            <v>Na</v>
          </cell>
          <cell r="AB39"/>
          <cell r="AC39" t="str">
            <v>Yes</v>
          </cell>
          <cell r="AN39"/>
          <cell r="AO39" t="str">
            <v>Yes</v>
          </cell>
          <cell r="AP39" t="str">
            <v>APR 19</v>
          </cell>
        </row>
        <row r="40">
          <cell r="A40">
            <v>187</v>
          </cell>
          <cell r="B40" t="str">
            <v>已发货</v>
          </cell>
          <cell r="C40" t="str">
            <v>C49</v>
          </cell>
          <cell r="D40">
            <v>109360</v>
          </cell>
          <cell r="E40" t="str">
            <v>STK</v>
          </cell>
          <cell r="F40" t="str">
            <v>YSM10</v>
          </cell>
          <cell r="G40" t="str">
            <v>L-&gt;R</v>
          </cell>
          <cell r="H40" t="str">
            <v>No</v>
          </cell>
          <cell r="I40" t="str">
            <v>Y44952</v>
          </cell>
          <cell r="J40">
            <v>1</v>
          </cell>
          <cell r="K40" t="str">
            <v>福保仓库</v>
          </cell>
          <cell r="L40">
            <v>43362</v>
          </cell>
          <cell r="M40">
            <v>6.3E-2</v>
          </cell>
          <cell r="N40" t="str">
            <v>FEB 19</v>
          </cell>
          <cell r="O40"/>
          <cell r="P40" t="str">
            <v>JPY</v>
          </cell>
          <cell r="Q40" t="str">
            <v>C49SZX20180161RY</v>
          </cell>
          <cell r="R40" t="str">
            <v>恩圣</v>
          </cell>
          <cell r="S40" t="str">
            <v>YSM10</v>
          </cell>
          <cell r="T40" t="str">
            <v>L-&gt;R</v>
          </cell>
          <cell r="U40" t="str">
            <v>No</v>
          </cell>
          <cell r="V40" t="str">
            <v>OK</v>
          </cell>
          <cell r="W40" t="str">
            <v>DAP深圳</v>
          </cell>
          <cell r="X40">
            <v>43445</v>
          </cell>
          <cell r="Y40" t="str">
            <v>Yes</v>
          </cell>
          <cell r="Z40" t="str">
            <v>Na</v>
          </cell>
          <cell r="AA40" t="str">
            <v>Na</v>
          </cell>
          <cell r="AB40"/>
          <cell r="AC40" t="str">
            <v>Yes</v>
          </cell>
          <cell r="AN40"/>
          <cell r="AO40" t="str">
            <v>Yes</v>
          </cell>
          <cell r="AP40" t="str">
            <v>FEB 19</v>
          </cell>
        </row>
        <row r="41">
          <cell r="A41">
            <v>213</v>
          </cell>
          <cell r="B41" t="str">
            <v>已发货</v>
          </cell>
          <cell r="C41" t="str">
            <v>C49</v>
          </cell>
          <cell r="D41">
            <v>109360</v>
          </cell>
          <cell r="E41" t="str">
            <v>STK</v>
          </cell>
          <cell r="F41" t="str">
            <v>YSM10</v>
          </cell>
          <cell r="G41" t="str">
            <v>L-&gt;R</v>
          </cell>
          <cell r="H41" t="str">
            <v>No</v>
          </cell>
          <cell r="I41" t="str">
            <v>Y44953</v>
          </cell>
          <cell r="J41">
            <v>1</v>
          </cell>
          <cell r="K41" t="str">
            <v>福保仓库</v>
          </cell>
          <cell r="L41">
            <v>43362</v>
          </cell>
          <cell r="M41">
            <v>6.3E-2</v>
          </cell>
          <cell r="N41" t="str">
            <v>MAR 19</v>
          </cell>
          <cell r="O41"/>
          <cell r="P41" t="str">
            <v>JPY</v>
          </cell>
          <cell r="Q41" t="str">
            <v>C49SZX20190007JL</v>
          </cell>
          <cell r="R41" t="str">
            <v>昶达CHEERSTAR</v>
          </cell>
          <cell r="S41" t="str">
            <v>YSM10</v>
          </cell>
          <cell r="T41" t="str">
            <v>R-&gt;L</v>
          </cell>
          <cell r="U41" t="str">
            <v>No</v>
          </cell>
          <cell r="V41" t="str">
            <v>WRONG</v>
          </cell>
          <cell r="W41" t="str">
            <v>CIF</v>
          </cell>
          <cell r="X41">
            <v>43480</v>
          </cell>
          <cell r="Y41" t="str">
            <v>Yes</v>
          </cell>
          <cell r="Z41" t="str">
            <v>Na</v>
          </cell>
          <cell r="AA41" t="str">
            <v>Na</v>
          </cell>
          <cell r="AB41"/>
          <cell r="AC41" t="str">
            <v>Yes</v>
          </cell>
          <cell r="AN41"/>
          <cell r="AO41" t="str">
            <v>Yes</v>
          </cell>
          <cell r="AP41" t="str">
            <v>MAR 19</v>
          </cell>
        </row>
        <row r="42">
          <cell r="A42">
            <v>234</v>
          </cell>
          <cell r="B42" t="str">
            <v>已发货</v>
          </cell>
          <cell r="C42" t="str">
            <v>C49</v>
          </cell>
          <cell r="D42">
            <v>109416</v>
          </cell>
          <cell r="E42" t="str">
            <v>STK</v>
          </cell>
          <cell r="F42" t="str">
            <v>YSM10</v>
          </cell>
          <cell r="G42" t="str">
            <v>L-&gt;R</v>
          </cell>
          <cell r="H42" t="str">
            <v>MVC+ATS15</v>
          </cell>
          <cell r="I42" t="str">
            <v>Y46111</v>
          </cell>
          <cell r="J42">
            <v>1</v>
          </cell>
          <cell r="K42" t="str">
            <v>福保仓库</v>
          </cell>
          <cell r="L42">
            <v>43362</v>
          </cell>
          <cell r="M42">
            <v>6.3E-2</v>
          </cell>
          <cell r="N42" t="str">
            <v>APR 19</v>
          </cell>
          <cell r="O42"/>
          <cell r="P42" t="str">
            <v>RMB</v>
          </cell>
          <cell r="Q42" t="str">
            <v>C49SZX20190016KW</v>
          </cell>
          <cell r="R42" t="str">
            <v>同基</v>
          </cell>
          <cell r="S42" t="str">
            <v>YSM10</v>
          </cell>
          <cell r="T42" t="str">
            <v>L-&gt;R</v>
          </cell>
          <cell r="U42" t="str">
            <v>MVC+ATS15</v>
          </cell>
          <cell r="V42" t="str">
            <v>OK</v>
          </cell>
          <cell r="W42" t="str">
            <v>DAP 深圳</v>
          </cell>
          <cell r="X42">
            <v>43490</v>
          </cell>
          <cell r="Y42" t="str">
            <v>Yes</v>
          </cell>
          <cell r="Z42" t="str">
            <v>Na</v>
          </cell>
          <cell r="AA42" t="str">
            <v>Na</v>
          </cell>
          <cell r="AB42"/>
          <cell r="AC42" t="str">
            <v>Yes</v>
          </cell>
          <cell r="AN42"/>
          <cell r="AO42" t="str">
            <v>Yes</v>
          </cell>
          <cell r="AP42" t="str">
            <v>APR 19</v>
          </cell>
        </row>
        <row r="43">
          <cell r="A43">
            <v>235</v>
          </cell>
          <cell r="B43" t="str">
            <v>已发货</v>
          </cell>
          <cell r="C43" t="str">
            <v>C49</v>
          </cell>
          <cell r="D43">
            <v>109416</v>
          </cell>
          <cell r="E43" t="str">
            <v>STK</v>
          </cell>
          <cell r="F43" t="str">
            <v>YSM10</v>
          </cell>
          <cell r="G43" t="str">
            <v>L-&gt;R</v>
          </cell>
          <cell r="H43" t="str">
            <v>MVC+ATS15</v>
          </cell>
          <cell r="I43" t="str">
            <v>Y46112</v>
          </cell>
          <cell r="J43">
            <v>1</v>
          </cell>
          <cell r="K43" t="str">
            <v>福保仓库</v>
          </cell>
          <cell r="L43">
            <v>43362</v>
          </cell>
          <cell r="M43">
            <v>6.3E-2</v>
          </cell>
          <cell r="N43" t="str">
            <v>APR 19</v>
          </cell>
          <cell r="O43"/>
          <cell r="P43" t="str">
            <v>RMB</v>
          </cell>
          <cell r="Q43" t="str">
            <v>C49SZX20190016KW</v>
          </cell>
          <cell r="R43" t="str">
            <v>同基</v>
          </cell>
          <cell r="S43" t="str">
            <v>YSM10</v>
          </cell>
          <cell r="T43" t="str">
            <v>L-&gt;R</v>
          </cell>
          <cell r="U43" t="str">
            <v>MVC+ATS15</v>
          </cell>
          <cell r="V43" t="str">
            <v>OK</v>
          </cell>
          <cell r="W43" t="str">
            <v>DAP 深圳</v>
          </cell>
          <cell r="X43">
            <v>43490</v>
          </cell>
          <cell r="Y43" t="str">
            <v>Yes</v>
          </cell>
          <cell r="Z43" t="str">
            <v>Na</v>
          </cell>
          <cell r="AA43" t="str">
            <v>Na</v>
          </cell>
          <cell r="AB43"/>
          <cell r="AC43" t="str">
            <v>Yes</v>
          </cell>
          <cell r="AN43"/>
          <cell r="AO43" t="str">
            <v>Yes</v>
          </cell>
          <cell r="AP43" t="str">
            <v>APR 19</v>
          </cell>
        </row>
        <row r="44">
          <cell r="A44">
            <v>212</v>
          </cell>
          <cell r="B44" t="str">
            <v>已发货</v>
          </cell>
          <cell r="C44" t="str">
            <v>C49</v>
          </cell>
          <cell r="D44">
            <v>109381</v>
          </cell>
          <cell r="E44" t="str">
            <v>STK</v>
          </cell>
          <cell r="F44" t="str">
            <v>YSM10</v>
          </cell>
          <cell r="G44" t="str">
            <v>L-&gt;R</v>
          </cell>
          <cell r="H44" t="str">
            <v>MVC</v>
          </cell>
          <cell r="I44" t="str">
            <v>Y44983</v>
          </cell>
          <cell r="J44">
            <v>1</v>
          </cell>
          <cell r="K44" t="str">
            <v>2019.4.3拖CY</v>
          </cell>
          <cell r="L44">
            <v>43385</v>
          </cell>
          <cell r="M44">
            <v>6.2399999999999997E-2</v>
          </cell>
          <cell r="N44" t="str">
            <v>MAR 19</v>
          </cell>
          <cell r="O44"/>
          <cell r="P44" t="str">
            <v>JPY</v>
          </cell>
          <cell r="Q44" t="str">
            <v>C49SZX20190007JL</v>
          </cell>
          <cell r="R44" t="str">
            <v>昶达CHEERSTAR</v>
          </cell>
          <cell r="S44" t="str">
            <v>YSM10</v>
          </cell>
          <cell r="T44" t="str">
            <v>R-&gt;L</v>
          </cell>
          <cell r="U44" t="str">
            <v>MVC</v>
          </cell>
          <cell r="V44" t="str">
            <v>WRONG</v>
          </cell>
          <cell r="W44" t="str">
            <v>CIF</v>
          </cell>
          <cell r="X44">
            <v>43480</v>
          </cell>
          <cell r="Y44" t="str">
            <v>Yes</v>
          </cell>
          <cell r="Z44" t="str">
            <v>Na</v>
          </cell>
          <cell r="AA44" t="str">
            <v>Na</v>
          </cell>
          <cell r="AB44"/>
          <cell r="AC44" t="str">
            <v>Yes</v>
          </cell>
          <cell r="AN44"/>
          <cell r="AO44" t="str">
            <v>Yes</v>
          </cell>
          <cell r="AP44" t="str">
            <v>MAR 19</v>
          </cell>
        </row>
        <row r="45">
          <cell r="A45">
            <v>181</v>
          </cell>
          <cell r="B45" t="str">
            <v>已发货</v>
          </cell>
          <cell r="C45" t="str">
            <v>C49</v>
          </cell>
          <cell r="D45">
            <v>109381</v>
          </cell>
          <cell r="E45" t="str">
            <v>STK</v>
          </cell>
          <cell r="F45" t="str">
            <v>YSM10</v>
          </cell>
          <cell r="G45" t="str">
            <v>L-&gt;R</v>
          </cell>
          <cell r="H45" t="str">
            <v>MVC</v>
          </cell>
          <cell r="I45" t="str">
            <v>Y44984</v>
          </cell>
          <cell r="J45">
            <v>1</v>
          </cell>
          <cell r="K45" t="str">
            <v>福保仓库</v>
          </cell>
          <cell r="L45">
            <v>43385</v>
          </cell>
          <cell r="M45">
            <v>6.2399999999999997E-2</v>
          </cell>
          <cell r="N45" t="str">
            <v>DEC 18</v>
          </cell>
          <cell r="O45"/>
          <cell r="P45" t="str">
            <v>JPY</v>
          </cell>
          <cell r="Q45" t="str">
            <v>C49SZX20180172ZX</v>
          </cell>
          <cell r="R45" t="str">
            <v>网娱视通</v>
          </cell>
          <cell r="S45" t="str">
            <v>YSM10</v>
          </cell>
          <cell r="T45" t="str">
            <v>L-&gt;R</v>
          </cell>
          <cell r="U45" t="str">
            <v>MVC</v>
          </cell>
          <cell r="V45" t="str">
            <v>OK</v>
          </cell>
          <cell r="W45" t="str">
            <v>DAP深圳</v>
          </cell>
          <cell r="X45">
            <v>43425</v>
          </cell>
          <cell r="Y45" t="str">
            <v>Yes</v>
          </cell>
          <cell r="Z45" t="str">
            <v>Na</v>
          </cell>
          <cell r="AA45" t="str">
            <v>Na</v>
          </cell>
          <cell r="AB45"/>
          <cell r="AC45" t="str">
            <v>Yes</v>
          </cell>
          <cell r="AN45"/>
          <cell r="AO45" t="str">
            <v>Yes</v>
          </cell>
          <cell r="AP45" t="str">
            <v>DEC 18</v>
          </cell>
        </row>
        <row r="46">
          <cell r="A46">
            <v>253</v>
          </cell>
          <cell r="B46" t="str">
            <v>已发货</v>
          </cell>
          <cell r="C46" t="str">
            <v>C49</v>
          </cell>
          <cell r="D46">
            <v>109381</v>
          </cell>
          <cell r="E46" t="str">
            <v>STK</v>
          </cell>
          <cell r="F46" t="str">
            <v>YSM10</v>
          </cell>
          <cell r="G46" t="str">
            <v>L-&gt;R</v>
          </cell>
          <cell r="H46" t="str">
            <v>MVC+ATS15</v>
          </cell>
          <cell r="I46" t="str">
            <v>Y44985</v>
          </cell>
          <cell r="J46">
            <v>1</v>
          </cell>
          <cell r="K46" t="str">
            <v>福保仓库</v>
          </cell>
          <cell r="L46">
            <v>43385</v>
          </cell>
          <cell r="M46">
            <v>6.2399999999999997E-2</v>
          </cell>
          <cell r="N46" t="str">
            <v>APR 19</v>
          </cell>
          <cell r="O46"/>
          <cell r="P46" t="str">
            <v>JPY</v>
          </cell>
          <cell r="Q46" t="str">
            <v>C49SZX20190027MZ</v>
          </cell>
          <cell r="R46" t="str">
            <v>魔乐视/end user:拓普赛特</v>
          </cell>
          <cell r="S46" t="str">
            <v>YSM10</v>
          </cell>
          <cell r="T46" t="str">
            <v>L-&gt;R</v>
          </cell>
          <cell r="U46" t="str">
            <v>MVC+ATS15</v>
          </cell>
          <cell r="V46" t="str">
            <v>OK</v>
          </cell>
          <cell r="W46" t="str">
            <v>DAP 深圳</v>
          </cell>
          <cell r="X46">
            <v>43536</v>
          </cell>
          <cell r="Y46" t="str">
            <v>Yes</v>
          </cell>
          <cell r="Z46" t="str">
            <v>Na</v>
          </cell>
          <cell r="AA46" t="str">
            <v>Na</v>
          </cell>
          <cell r="AB46"/>
          <cell r="AC46" t="str">
            <v>Yes end user 拓普塞特</v>
          </cell>
          <cell r="AN46"/>
          <cell r="AO46" t="str">
            <v>Yes</v>
          </cell>
          <cell r="AP46" t="str">
            <v>APR 19</v>
          </cell>
        </row>
        <row r="47">
          <cell r="A47">
            <v>276</v>
          </cell>
          <cell r="B47" t="str">
            <v>已发货</v>
          </cell>
          <cell r="C47" t="str">
            <v>C49</v>
          </cell>
          <cell r="D47">
            <v>109381</v>
          </cell>
          <cell r="E47" t="str">
            <v>STK</v>
          </cell>
          <cell r="F47" t="str">
            <v>YSM10</v>
          </cell>
          <cell r="G47" t="str">
            <v>L-&gt;R</v>
          </cell>
          <cell r="H47" t="str">
            <v>MVC+ATS15</v>
          </cell>
          <cell r="I47" t="str">
            <v>Y44986</v>
          </cell>
          <cell r="J47">
            <v>1</v>
          </cell>
          <cell r="K47" t="str">
            <v>福保仓库</v>
          </cell>
          <cell r="L47">
            <v>43385</v>
          </cell>
          <cell r="M47">
            <v>6.2399999999999997E-2</v>
          </cell>
          <cell r="N47" t="str">
            <v>APR 19</v>
          </cell>
          <cell r="O47"/>
          <cell r="P47" t="str">
            <v>JPY</v>
          </cell>
          <cell r="Q47" t="str">
            <v>C49SZX20190049SS</v>
          </cell>
          <cell r="R47" t="str">
            <v>存封</v>
          </cell>
          <cell r="S47" t="str">
            <v>YSM10</v>
          </cell>
          <cell r="T47" t="str">
            <v>L-&gt;R</v>
          </cell>
          <cell r="U47" t="str">
            <v>MVC+ATS15</v>
          </cell>
          <cell r="V47" t="str">
            <v>OK</v>
          </cell>
          <cell r="W47" t="str">
            <v>DAP 深圳</v>
          </cell>
          <cell r="X47">
            <v>43557</v>
          </cell>
          <cell r="Y47" t="str">
            <v>Yes</v>
          </cell>
          <cell r="Z47">
            <v>43342</v>
          </cell>
          <cell r="AA47">
            <v>43355</v>
          </cell>
          <cell r="AB47"/>
          <cell r="AC47" t="str">
            <v>C180131261</v>
          </cell>
          <cell r="AN47"/>
          <cell r="AO47" t="str">
            <v>Yes</v>
          </cell>
          <cell r="AP47" t="str">
            <v>APR 19</v>
          </cell>
        </row>
        <row r="48">
          <cell r="A48">
            <v>263</v>
          </cell>
          <cell r="B48" t="str">
            <v>已发货</v>
          </cell>
          <cell r="C48" t="str">
            <v>C49</v>
          </cell>
          <cell r="D48">
            <v>109381</v>
          </cell>
          <cell r="E48" t="str">
            <v>STK</v>
          </cell>
          <cell r="F48" t="str">
            <v>YSM10</v>
          </cell>
          <cell r="G48" t="str">
            <v>L-&gt;R</v>
          </cell>
          <cell r="H48" t="str">
            <v>No</v>
          </cell>
          <cell r="I48" t="str">
            <v>Y44979</v>
          </cell>
          <cell r="J48">
            <v>1</v>
          </cell>
          <cell r="K48" t="str">
            <v>福保仓库</v>
          </cell>
          <cell r="L48">
            <v>43385</v>
          </cell>
          <cell r="M48">
            <v>6.2399999999999997E-2</v>
          </cell>
          <cell r="N48" t="str">
            <v>APR 19</v>
          </cell>
          <cell r="O48"/>
          <cell r="P48" t="str">
            <v>JPY</v>
          </cell>
          <cell r="Q48" t="str">
            <v>C49SZX20190035ZX</v>
          </cell>
          <cell r="R48" t="str">
            <v>恒泰创新</v>
          </cell>
          <cell r="S48" t="str">
            <v>YSM10</v>
          </cell>
          <cell r="T48" t="str">
            <v>L-&gt;R</v>
          </cell>
          <cell r="U48" t="str">
            <v>MVC</v>
          </cell>
          <cell r="V48" t="str">
            <v>WRONG</v>
          </cell>
          <cell r="W48" t="str">
            <v>DAP 深圳</v>
          </cell>
          <cell r="X48">
            <v>43544</v>
          </cell>
          <cell r="Y48" t="str">
            <v>Yes</v>
          </cell>
          <cell r="Z48" t="str">
            <v>Na</v>
          </cell>
          <cell r="AA48" t="str">
            <v>Na</v>
          </cell>
          <cell r="AB48"/>
          <cell r="AC48" t="str">
            <v>Yes</v>
          </cell>
          <cell r="AN48"/>
          <cell r="AO48" t="str">
            <v>Yes</v>
          </cell>
          <cell r="AP48" t="str">
            <v>APR 19</v>
          </cell>
        </row>
        <row r="49">
          <cell r="A49">
            <v>275</v>
          </cell>
          <cell r="B49" t="str">
            <v>已发货</v>
          </cell>
          <cell r="C49" t="str">
            <v>C49</v>
          </cell>
          <cell r="D49">
            <v>109381</v>
          </cell>
          <cell r="E49" t="str">
            <v>STK</v>
          </cell>
          <cell r="F49" t="str">
            <v>YSM10</v>
          </cell>
          <cell r="G49" t="str">
            <v>L-&gt;R</v>
          </cell>
          <cell r="H49" t="str">
            <v>No</v>
          </cell>
          <cell r="I49" t="str">
            <v>Y44981</v>
          </cell>
          <cell r="J49">
            <v>1</v>
          </cell>
          <cell r="K49" t="str">
            <v>福保仓库</v>
          </cell>
          <cell r="L49">
            <v>43385</v>
          </cell>
          <cell r="M49">
            <v>6.2399999999999997E-2</v>
          </cell>
          <cell r="N49" t="str">
            <v>APR 19</v>
          </cell>
          <cell r="O49"/>
          <cell r="P49" t="str">
            <v>JPY</v>
          </cell>
          <cell r="Q49" t="str">
            <v>C49SZX20190047SS</v>
          </cell>
          <cell r="R49" t="str">
            <v>卡迪圣</v>
          </cell>
          <cell r="S49" t="str">
            <v>YSM10</v>
          </cell>
          <cell r="T49" t="str">
            <v>L-&gt;R</v>
          </cell>
          <cell r="U49" t="str">
            <v>MVC</v>
          </cell>
          <cell r="V49" t="str">
            <v>WRONG</v>
          </cell>
          <cell r="W49" t="str">
            <v>DAP 深圳</v>
          </cell>
          <cell r="X49">
            <v>43556</v>
          </cell>
          <cell r="Y49" t="str">
            <v>Yes</v>
          </cell>
          <cell r="Z49">
            <v>43266</v>
          </cell>
          <cell r="AA49">
            <v>43283</v>
          </cell>
          <cell r="AB49"/>
          <cell r="AC49" t="str">
            <v>Yes</v>
          </cell>
          <cell r="AN49"/>
          <cell r="AO49" t="str">
            <v>Yes</v>
          </cell>
          <cell r="AP49" t="str">
            <v>APR 19</v>
          </cell>
        </row>
        <row r="50">
          <cell r="A50">
            <v>42</v>
          </cell>
          <cell r="B50" t="str">
            <v>已发货</v>
          </cell>
          <cell r="C50" t="str">
            <v>C49</v>
          </cell>
          <cell r="D50">
            <v>109381</v>
          </cell>
          <cell r="E50" t="str">
            <v>STK</v>
          </cell>
          <cell r="F50" t="str">
            <v>YSM10</v>
          </cell>
          <cell r="G50" t="str">
            <v>L-&gt;R</v>
          </cell>
          <cell r="H50" t="str">
            <v>No</v>
          </cell>
          <cell r="I50" t="str">
            <v>Y44980</v>
          </cell>
          <cell r="J50">
            <v>1</v>
          </cell>
          <cell r="K50" t="str">
            <v>福保仓库</v>
          </cell>
          <cell r="L50">
            <v>43385</v>
          </cell>
          <cell r="M50">
            <v>6.2399999999999997E-2</v>
          </cell>
          <cell r="N50" t="str">
            <v>MAR 19</v>
          </cell>
          <cell r="O50"/>
          <cell r="P50" t="str">
            <v>JPY</v>
          </cell>
          <cell r="Q50" t="str">
            <v>C49SZX20180066JY</v>
          </cell>
          <cell r="R50" t="str">
            <v>格力创</v>
          </cell>
          <cell r="S50" t="str">
            <v>YSM10</v>
          </cell>
          <cell r="T50" t="str">
            <v>R-&gt;L</v>
          </cell>
          <cell r="U50" t="str">
            <v>No</v>
          </cell>
          <cell r="V50" t="str">
            <v>WRONG</v>
          </cell>
          <cell r="W50" t="str">
            <v>DAP SZ</v>
          </cell>
          <cell r="X50">
            <v>43256</v>
          </cell>
          <cell r="Y50" t="str">
            <v>Yes</v>
          </cell>
          <cell r="Z50"/>
          <cell r="AA50"/>
          <cell r="AB50"/>
          <cell r="AC50" t="str">
            <v>Yes</v>
          </cell>
          <cell r="AN50"/>
          <cell r="AO50" t="str">
            <v>Yes</v>
          </cell>
          <cell r="AP50" t="str">
            <v>MAR 19</v>
          </cell>
        </row>
        <row r="51">
          <cell r="A51">
            <v>43</v>
          </cell>
          <cell r="B51" t="str">
            <v>已发货</v>
          </cell>
          <cell r="C51" t="str">
            <v>C49</v>
          </cell>
          <cell r="D51">
            <v>109381</v>
          </cell>
          <cell r="E51" t="str">
            <v>STK</v>
          </cell>
          <cell r="F51" t="str">
            <v>YSM10</v>
          </cell>
          <cell r="G51" t="str">
            <v>L-&gt;R</v>
          </cell>
          <cell r="H51" t="str">
            <v>No</v>
          </cell>
          <cell r="I51" t="str">
            <v>Y44982</v>
          </cell>
          <cell r="J51">
            <v>1</v>
          </cell>
          <cell r="K51" t="str">
            <v>福保仓库</v>
          </cell>
          <cell r="L51">
            <v>43385</v>
          </cell>
          <cell r="M51">
            <v>6.2399999999999997E-2</v>
          </cell>
          <cell r="N51" t="str">
            <v>MAR 19</v>
          </cell>
          <cell r="O51"/>
          <cell r="P51" t="str">
            <v>JPY</v>
          </cell>
          <cell r="Q51" t="str">
            <v>C49SZX20180066JY</v>
          </cell>
          <cell r="R51" t="str">
            <v>格力创</v>
          </cell>
          <cell r="S51" t="str">
            <v>YSM10</v>
          </cell>
          <cell r="T51" t="str">
            <v>L-&gt;R</v>
          </cell>
          <cell r="U51" t="str">
            <v>No</v>
          </cell>
          <cell r="V51" t="str">
            <v>OK</v>
          </cell>
          <cell r="W51" t="str">
            <v>DAP SZ</v>
          </cell>
          <cell r="X51">
            <v>43256</v>
          </cell>
          <cell r="Y51" t="str">
            <v>Yes</v>
          </cell>
          <cell r="Z51"/>
          <cell r="AA51"/>
          <cell r="AB51"/>
          <cell r="AC51" t="str">
            <v>Yes</v>
          </cell>
          <cell r="AN51"/>
          <cell r="AO51" t="str">
            <v>Yes</v>
          </cell>
          <cell r="AP51" t="str">
            <v>MAR 19</v>
          </cell>
        </row>
        <row r="52">
          <cell r="A52">
            <v>281</v>
          </cell>
          <cell r="B52" t="str">
            <v>已发货</v>
          </cell>
          <cell r="C52" t="str">
            <v>C49</v>
          </cell>
          <cell r="D52">
            <v>109381</v>
          </cell>
          <cell r="E52" t="str">
            <v>STK</v>
          </cell>
          <cell r="F52" t="str">
            <v>YSM10</v>
          </cell>
          <cell r="G52" t="str">
            <v>L-&gt;R</v>
          </cell>
          <cell r="H52" t="str">
            <v>No</v>
          </cell>
          <cell r="I52" t="str">
            <v>Y44975</v>
          </cell>
          <cell r="J52">
            <v>1</v>
          </cell>
          <cell r="K52" t="str">
            <v>福保仓库</v>
          </cell>
          <cell r="L52">
            <v>43385</v>
          </cell>
          <cell r="M52">
            <v>6.2399999999999997E-2</v>
          </cell>
          <cell r="N52" t="str">
            <v>APR 19</v>
          </cell>
          <cell r="O52"/>
          <cell r="P52" t="str">
            <v>JPY</v>
          </cell>
          <cell r="Q52" t="str">
            <v>C49SZX20190052SS</v>
          </cell>
          <cell r="R52" t="str">
            <v>乐上</v>
          </cell>
          <cell r="S52" t="str">
            <v>YSM10</v>
          </cell>
          <cell r="T52" t="str">
            <v>L-&gt;R</v>
          </cell>
          <cell r="U52" t="str">
            <v>MVC</v>
          </cell>
          <cell r="V52" t="str">
            <v>WRONG</v>
          </cell>
          <cell r="W52" t="str">
            <v>DAP东莞</v>
          </cell>
          <cell r="X52">
            <v>43567</v>
          </cell>
          <cell r="Y52" t="str">
            <v>Yes</v>
          </cell>
          <cell r="Z52" t="str">
            <v>Na</v>
          </cell>
          <cell r="AA52" t="str">
            <v>Na</v>
          </cell>
          <cell r="AB52"/>
          <cell r="AC52" t="str">
            <v>Yes</v>
          </cell>
          <cell r="AN52"/>
          <cell r="AO52" t="str">
            <v>Yes</v>
          </cell>
          <cell r="AP52" t="str">
            <v>APR 19</v>
          </cell>
        </row>
        <row r="53">
          <cell r="A53">
            <v>282</v>
          </cell>
          <cell r="B53" t="str">
            <v>已发货</v>
          </cell>
          <cell r="C53" t="str">
            <v>C49</v>
          </cell>
          <cell r="D53">
            <v>109381</v>
          </cell>
          <cell r="E53" t="str">
            <v>STK</v>
          </cell>
          <cell r="F53" t="str">
            <v>YSM10</v>
          </cell>
          <cell r="G53" t="str">
            <v>L-&gt;R</v>
          </cell>
          <cell r="H53" t="str">
            <v>No</v>
          </cell>
          <cell r="I53" t="str">
            <v>Y44976</v>
          </cell>
          <cell r="J53">
            <v>1</v>
          </cell>
          <cell r="K53" t="str">
            <v>福保仓库</v>
          </cell>
          <cell r="L53">
            <v>43385</v>
          </cell>
          <cell r="M53">
            <v>6.2399999999999997E-2</v>
          </cell>
          <cell r="N53" t="str">
            <v>APR 19</v>
          </cell>
          <cell r="O53"/>
          <cell r="P53" t="str">
            <v>JPY</v>
          </cell>
          <cell r="Q53" t="str">
            <v>C49SZX20190052SS</v>
          </cell>
          <cell r="R53" t="str">
            <v>乐上</v>
          </cell>
          <cell r="S53" t="str">
            <v>YSM10</v>
          </cell>
          <cell r="T53" t="str">
            <v>L-&gt;R</v>
          </cell>
          <cell r="U53" t="str">
            <v>MVC</v>
          </cell>
          <cell r="V53" t="str">
            <v>WRONG</v>
          </cell>
          <cell r="W53" t="str">
            <v>DAP东莞</v>
          </cell>
          <cell r="X53">
            <v>43567</v>
          </cell>
          <cell r="Y53" t="str">
            <v>Yes</v>
          </cell>
          <cell r="Z53" t="str">
            <v>Na</v>
          </cell>
          <cell r="AA53" t="str">
            <v>Na</v>
          </cell>
          <cell r="AB53"/>
          <cell r="AC53" t="str">
            <v>Yes</v>
          </cell>
          <cell r="AN53"/>
          <cell r="AO53" t="str">
            <v>Yes</v>
          </cell>
          <cell r="AP53" t="str">
            <v>APR 19</v>
          </cell>
        </row>
        <row r="54">
          <cell r="A54">
            <v>298</v>
          </cell>
          <cell r="B54" t="str">
            <v>已发货</v>
          </cell>
          <cell r="C54" t="str">
            <v>C49</v>
          </cell>
          <cell r="D54">
            <v>109381</v>
          </cell>
          <cell r="E54" t="str">
            <v>STK</v>
          </cell>
          <cell r="F54" t="str">
            <v>YSM10</v>
          </cell>
          <cell r="G54" t="str">
            <v>L-&gt;R</v>
          </cell>
          <cell r="H54" t="str">
            <v>No</v>
          </cell>
          <cell r="I54" t="str">
            <v>Y44977</v>
          </cell>
          <cell r="J54">
            <v>1</v>
          </cell>
          <cell r="K54" t="str">
            <v>福保仓库</v>
          </cell>
          <cell r="L54">
            <v>43385</v>
          </cell>
          <cell r="M54">
            <v>6.2399999999999997E-2</v>
          </cell>
          <cell r="N54" t="str">
            <v>MAY 19</v>
          </cell>
          <cell r="O54"/>
          <cell r="P54" t="str">
            <v>JPY</v>
          </cell>
          <cell r="Q54" t="str">
            <v>C49SZX20190061JL</v>
          </cell>
          <cell r="R54" t="str">
            <v>微力创/end user 昶达</v>
          </cell>
          <cell r="S54" t="str">
            <v>YSM10</v>
          </cell>
          <cell r="T54" t="str">
            <v>L-&gt;R</v>
          </cell>
          <cell r="U54" t="str">
            <v>MVC</v>
          </cell>
          <cell r="V54" t="str">
            <v>WRONG</v>
          </cell>
          <cell r="W54" t="str">
            <v>CIF HK</v>
          </cell>
          <cell r="X54">
            <v>43582</v>
          </cell>
          <cell r="Y54" t="str">
            <v>Yes</v>
          </cell>
          <cell r="Z54" t="str">
            <v>Na</v>
          </cell>
          <cell r="AA54" t="str">
            <v>Na</v>
          </cell>
          <cell r="AB54"/>
          <cell r="AC54" t="str">
            <v>Yes,end user 昶达</v>
          </cell>
          <cell r="AN54"/>
          <cell r="AO54" t="str">
            <v>Yes</v>
          </cell>
          <cell r="AP54" t="str">
            <v>MAY 19</v>
          </cell>
        </row>
        <row r="55">
          <cell r="A55">
            <v>243</v>
          </cell>
          <cell r="B55" t="str">
            <v>已发货</v>
          </cell>
          <cell r="C55" t="str">
            <v>C49</v>
          </cell>
          <cell r="D55">
            <v>109381</v>
          </cell>
          <cell r="E55" t="str">
            <v>STK</v>
          </cell>
          <cell r="F55" t="str">
            <v>YSM10</v>
          </cell>
          <cell r="G55" t="str">
            <v>L-&gt;R</v>
          </cell>
          <cell r="H55" t="str">
            <v>No</v>
          </cell>
          <cell r="I55" t="str">
            <v>Y44978</v>
          </cell>
          <cell r="J55">
            <v>1</v>
          </cell>
          <cell r="K55" t="str">
            <v>福保仓库</v>
          </cell>
          <cell r="L55">
            <v>43385</v>
          </cell>
          <cell r="M55">
            <v>6.2399999999999997E-2</v>
          </cell>
          <cell r="N55" t="str">
            <v>MAR 19</v>
          </cell>
          <cell r="O55"/>
          <cell r="P55" t="str">
            <v>JPY</v>
          </cell>
          <cell r="Q55" t="str">
            <v>C49SZX20190023SS</v>
          </cell>
          <cell r="R55" t="str">
            <v>世启纳</v>
          </cell>
          <cell r="S55" t="str">
            <v>YSM10</v>
          </cell>
          <cell r="T55" t="str">
            <v>R-&gt;L</v>
          </cell>
          <cell r="U55" t="str">
            <v>MVC</v>
          </cell>
          <cell r="V55" t="str">
            <v>WRONG</v>
          </cell>
          <cell r="W55" t="str">
            <v>DAP 深圳</v>
          </cell>
          <cell r="X55">
            <v>43523</v>
          </cell>
          <cell r="Y55" t="str">
            <v>Yes</v>
          </cell>
          <cell r="Z55"/>
          <cell r="AA55" t="str">
            <v>Na</v>
          </cell>
          <cell r="AB55"/>
          <cell r="AC55" t="str">
            <v>Yes</v>
          </cell>
          <cell r="AN55"/>
          <cell r="AO55" t="str">
            <v>Yes</v>
          </cell>
          <cell r="AP55" t="str">
            <v>MAR 19</v>
          </cell>
        </row>
        <row r="56">
          <cell r="A56">
            <v>266</v>
          </cell>
          <cell r="B56" t="str">
            <v>已发货</v>
          </cell>
          <cell r="C56" t="str">
            <v>C49</v>
          </cell>
          <cell r="D56">
            <v>109413</v>
          </cell>
          <cell r="E56" t="str">
            <v>STK</v>
          </cell>
          <cell r="F56" t="str">
            <v>YSM10</v>
          </cell>
          <cell r="G56" t="str">
            <v>L-&gt;R</v>
          </cell>
          <cell r="H56" t="str">
            <v>MVC</v>
          </cell>
          <cell r="I56" t="str">
            <v>Y46673</v>
          </cell>
          <cell r="J56">
            <v>1</v>
          </cell>
          <cell r="K56" t="str">
            <v>福保仓库</v>
          </cell>
          <cell r="L56">
            <v>43385</v>
          </cell>
          <cell r="M56">
            <v>6.2399999999999997E-2</v>
          </cell>
          <cell r="N56" t="str">
            <v>APR 19</v>
          </cell>
          <cell r="O56"/>
          <cell r="P56" t="str">
            <v>JPY</v>
          </cell>
          <cell r="Q56" t="str">
            <v>C49SZX20190032SX</v>
          </cell>
          <cell r="R56" t="str">
            <v>凌鑫</v>
          </cell>
          <cell r="S56" t="str">
            <v>YSM10</v>
          </cell>
          <cell r="T56" t="str">
            <v>L-&gt;R</v>
          </cell>
          <cell r="U56" t="str">
            <v>MVC</v>
          </cell>
          <cell r="V56" t="str">
            <v>OK</v>
          </cell>
          <cell r="W56" t="str">
            <v>DAP 深圳</v>
          </cell>
          <cell r="X56">
            <v>43545</v>
          </cell>
          <cell r="Y56" t="str">
            <v>Yes</v>
          </cell>
          <cell r="Z56" t="str">
            <v>Na</v>
          </cell>
          <cell r="AA56" t="str">
            <v>Na</v>
          </cell>
          <cell r="AB56"/>
          <cell r="AC56" t="str">
            <v>Yes</v>
          </cell>
          <cell r="AN56"/>
          <cell r="AO56" t="str">
            <v>Yes</v>
          </cell>
          <cell r="AP56" t="str">
            <v>APR 19</v>
          </cell>
        </row>
        <row r="57">
          <cell r="A57">
            <v>242</v>
          </cell>
          <cell r="B57" t="str">
            <v>已发货</v>
          </cell>
          <cell r="C57" t="str">
            <v>C49</v>
          </cell>
          <cell r="D57">
            <v>109413</v>
          </cell>
          <cell r="E57" t="str">
            <v>STK</v>
          </cell>
          <cell r="F57" t="str">
            <v>YSM10</v>
          </cell>
          <cell r="G57" t="str">
            <v>L-&gt;R</v>
          </cell>
          <cell r="H57" t="str">
            <v>No</v>
          </cell>
          <cell r="I57" t="str">
            <v>Y46674</v>
          </cell>
          <cell r="J57">
            <v>1</v>
          </cell>
          <cell r="K57" t="str">
            <v>福保仓库</v>
          </cell>
          <cell r="L57">
            <v>43385</v>
          </cell>
          <cell r="M57">
            <v>6.2399999999999997E-2</v>
          </cell>
          <cell r="N57" t="str">
            <v>MAR 19</v>
          </cell>
          <cell r="O57"/>
          <cell r="P57" t="str">
            <v>JPY</v>
          </cell>
          <cell r="Q57" t="str">
            <v>C49SZX20190023SS</v>
          </cell>
          <cell r="R57" t="str">
            <v>世启纳</v>
          </cell>
          <cell r="S57" t="str">
            <v>YSM10</v>
          </cell>
          <cell r="T57" t="str">
            <v>L-&gt;R</v>
          </cell>
          <cell r="U57" t="str">
            <v>MVC</v>
          </cell>
          <cell r="V57" t="str">
            <v>WRONG</v>
          </cell>
          <cell r="W57" t="str">
            <v>DAP 深圳</v>
          </cell>
          <cell r="X57">
            <v>43523</v>
          </cell>
          <cell r="Y57" t="str">
            <v>Yes</v>
          </cell>
          <cell r="Z57"/>
          <cell r="AA57" t="str">
            <v>Na</v>
          </cell>
          <cell r="AB57"/>
          <cell r="AC57" t="str">
            <v>Yes</v>
          </cell>
          <cell r="AN57"/>
          <cell r="AO57" t="str">
            <v>Yes</v>
          </cell>
          <cell r="AP57" t="str">
            <v>MAR 19</v>
          </cell>
        </row>
        <row r="58">
          <cell r="A58">
            <v>48</v>
          </cell>
          <cell r="B58" t="str">
            <v>已发货</v>
          </cell>
          <cell r="C58" t="str">
            <v>C49</v>
          </cell>
          <cell r="D58">
            <v>109331</v>
          </cell>
          <cell r="E58" t="str">
            <v>永顺创</v>
          </cell>
          <cell r="F58" t="str">
            <v>YSM20R(SV)-2</v>
          </cell>
          <cell r="G58" t="str">
            <v>L-&gt;R</v>
          </cell>
          <cell r="H58" t="str">
            <v>MVC</v>
          </cell>
          <cell r="I58" t="str">
            <v>Y46418</v>
          </cell>
          <cell r="J58">
            <v>1</v>
          </cell>
          <cell r="K58" t="str">
            <v>码头</v>
          </cell>
          <cell r="L58">
            <v>43405</v>
          </cell>
          <cell r="M58">
            <v>6.1600000000000002E-2</v>
          </cell>
          <cell r="N58" t="str">
            <v>NOV 18</v>
          </cell>
          <cell r="P58" t="str">
            <v>JPY</v>
          </cell>
          <cell r="Q58" t="str">
            <v>C49SZX20180070SX</v>
          </cell>
          <cell r="R58" t="str">
            <v>永顺创（Sales accurel in Oct)</v>
          </cell>
          <cell r="S58" t="str">
            <v>YSM20-2</v>
          </cell>
          <cell r="T58" t="str">
            <v>L-&gt;R</v>
          </cell>
          <cell r="U58" t="str">
            <v>MVC</v>
          </cell>
          <cell r="V58" t="str">
            <v>OK</v>
          </cell>
          <cell r="W58" t="str">
            <v>DAP SZ</v>
          </cell>
          <cell r="X58">
            <v>43208</v>
          </cell>
          <cell r="Y58" t="str">
            <v>Yes</v>
          </cell>
          <cell r="Z58" t="str">
            <v>Na</v>
          </cell>
          <cell r="AA58" t="str">
            <v>Na</v>
          </cell>
          <cell r="AB58" t="str">
            <v>OEF已做</v>
          </cell>
          <cell r="AC58" t="str">
            <v>Yes</v>
          </cell>
          <cell r="AN58"/>
          <cell r="AO58" t="str">
            <v>Yes</v>
          </cell>
          <cell r="AP58" t="str">
            <v>NOV 18</v>
          </cell>
        </row>
        <row r="59">
          <cell r="A59">
            <v>49</v>
          </cell>
          <cell r="B59" t="str">
            <v>已发货</v>
          </cell>
          <cell r="C59" t="str">
            <v>C49</v>
          </cell>
          <cell r="D59">
            <v>109331</v>
          </cell>
          <cell r="E59" t="str">
            <v>永顺创</v>
          </cell>
          <cell r="F59" t="str">
            <v>YSM20R(SV)-2</v>
          </cell>
          <cell r="G59" t="str">
            <v>L-&gt;R</v>
          </cell>
          <cell r="H59" t="str">
            <v>MVC</v>
          </cell>
          <cell r="I59" t="str">
            <v>Y46419</v>
          </cell>
          <cell r="J59">
            <v>1</v>
          </cell>
          <cell r="K59" t="str">
            <v>码头</v>
          </cell>
          <cell r="L59">
            <v>43405</v>
          </cell>
          <cell r="M59">
            <v>6.1600000000000002E-2</v>
          </cell>
          <cell r="N59" t="str">
            <v>NOV 18</v>
          </cell>
          <cell r="P59" t="str">
            <v>JPY</v>
          </cell>
          <cell r="Q59" t="str">
            <v>C49SZX20180070SX</v>
          </cell>
          <cell r="R59" t="str">
            <v>永顺创（Sales accurel in Oct)</v>
          </cell>
          <cell r="S59" t="str">
            <v>YSM20-2</v>
          </cell>
          <cell r="T59" t="str">
            <v>L-&gt;R</v>
          </cell>
          <cell r="U59" t="str">
            <v>MVC</v>
          </cell>
          <cell r="V59" t="str">
            <v>OK</v>
          </cell>
          <cell r="W59" t="str">
            <v>DAP SZ</v>
          </cell>
          <cell r="X59">
            <v>43208</v>
          </cell>
          <cell r="Y59" t="str">
            <v>Yes</v>
          </cell>
          <cell r="Z59" t="str">
            <v>Na</v>
          </cell>
          <cell r="AA59" t="str">
            <v>Na</v>
          </cell>
          <cell r="AB59" t="str">
            <v>OEF已做</v>
          </cell>
          <cell r="AC59" t="str">
            <v>Yes</v>
          </cell>
          <cell r="AN59"/>
          <cell r="AO59" t="str">
            <v>Yes</v>
          </cell>
          <cell r="AP59" t="str">
            <v>NOV 18</v>
          </cell>
        </row>
        <row r="60">
          <cell r="A60">
            <v>127</v>
          </cell>
          <cell r="B60" t="str">
            <v>已发货</v>
          </cell>
          <cell r="C60" t="str">
            <v>C49</v>
          </cell>
          <cell r="D60">
            <v>109288</v>
          </cell>
          <cell r="E60" t="str">
            <v>亿联</v>
          </cell>
          <cell r="F60" t="str">
            <v>YSM20R(SV)-2</v>
          </cell>
          <cell r="G60" t="str">
            <v>L-&gt;R</v>
          </cell>
          <cell r="H60" t="str">
            <v>No</v>
          </cell>
          <cell r="I60" t="str">
            <v>Y45637</v>
          </cell>
          <cell r="J60">
            <v>1</v>
          </cell>
          <cell r="K60" t="str">
            <v>码头</v>
          </cell>
          <cell r="L60">
            <v>43407</v>
          </cell>
          <cell r="M60">
            <v>6.1600000000000002E-2</v>
          </cell>
          <cell r="N60" t="str">
            <v>NOV 18</v>
          </cell>
          <cell r="P60" t="str">
            <v>JPY</v>
          </cell>
          <cell r="Q60" t="str">
            <v>C49SZX20180135SX</v>
          </cell>
          <cell r="R60" t="str">
            <v>兴开泰</v>
          </cell>
          <cell r="S60" t="str">
            <v>YSM20R(SV)-2</v>
          </cell>
          <cell r="T60" t="str">
            <v>L-&gt;R</v>
          </cell>
          <cell r="U60" t="str">
            <v>No</v>
          </cell>
          <cell r="V60" t="str">
            <v>OK</v>
          </cell>
          <cell r="W60" t="str">
            <v xml:space="preserve">CIF </v>
          </cell>
          <cell r="X60">
            <v>43341</v>
          </cell>
          <cell r="Y60" t="str">
            <v>Yes</v>
          </cell>
          <cell r="Z60" t="str">
            <v>Na</v>
          </cell>
          <cell r="AA60" t="str">
            <v>Na</v>
          </cell>
          <cell r="AB60"/>
          <cell r="AC60" t="str">
            <v>Yes</v>
          </cell>
          <cell r="AN60"/>
          <cell r="AO60" t="str">
            <v>Yes</v>
          </cell>
          <cell r="AP60" t="str">
            <v>NOV 18</v>
          </cell>
        </row>
        <row r="61">
          <cell r="A61">
            <v>128</v>
          </cell>
          <cell r="B61" t="str">
            <v>已发货</v>
          </cell>
          <cell r="C61" t="str">
            <v>C49</v>
          </cell>
          <cell r="D61">
            <v>109288</v>
          </cell>
          <cell r="E61" t="str">
            <v>亿联</v>
          </cell>
          <cell r="F61" t="str">
            <v>YSM20R(SV)-2</v>
          </cell>
          <cell r="G61" t="str">
            <v>L-&gt;R</v>
          </cell>
          <cell r="H61" t="str">
            <v>No</v>
          </cell>
          <cell r="I61" t="str">
            <v>Y45638</v>
          </cell>
          <cell r="J61">
            <v>1</v>
          </cell>
          <cell r="K61" t="str">
            <v>码头</v>
          </cell>
          <cell r="L61">
            <v>43407</v>
          </cell>
          <cell r="M61">
            <v>6.1600000000000002E-2</v>
          </cell>
          <cell r="N61" t="str">
            <v>NOV 18</v>
          </cell>
          <cell r="P61" t="str">
            <v>JPY</v>
          </cell>
          <cell r="Q61" t="str">
            <v>C49SZX20180135SX</v>
          </cell>
          <cell r="R61" t="str">
            <v>兴开泰</v>
          </cell>
          <cell r="S61" t="str">
            <v>YSM20R(SV)-2</v>
          </cell>
          <cell r="T61" t="str">
            <v>L-&gt;R</v>
          </cell>
          <cell r="U61" t="str">
            <v>No</v>
          </cell>
          <cell r="V61" t="str">
            <v>OK</v>
          </cell>
          <cell r="W61" t="str">
            <v xml:space="preserve">CIF </v>
          </cell>
          <cell r="X61">
            <v>43341</v>
          </cell>
          <cell r="Y61" t="str">
            <v>Yes</v>
          </cell>
          <cell r="Z61" t="str">
            <v>Na</v>
          </cell>
          <cell r="AA61" t="str">
            <v>Na</v>
          </cell>
          <cell r="AB61"/>
          <cell r="AC61" t="str">
            <v>Yes</v>
          </cell>
          <cell r="AN61"/>
          <cell r="AO61" t="str">
            <v>Yes</v>
          </cell>
          <cell r="AP61" t="str">
            <v>NOV 18</v>
          </cell>
        </row>
        <row r="62">
          <cell r="A62">
            <v>423</v>
          </cell>
          <cell r="B62" t="str">
            <v>已发货</v>
          </cell>
          <cell r="C62" t="str">
            <v>C49</v>
          </cell>
          <cell r="D62">
            <v>109308</v>
          </cell>
          <cell r="E62" t="str">
            <v>英拓邦</v>
          </cell>
          <cell r="F62" t="str">
            <v>YSM20R(SV)-2</v>
          </cell>
          <cell r="G62" t="str">
            <v>L-&gt;R</v>
          </cell>
          <cell r="H62" t="str">
            <v>cATS10+special layout</v>
          </cell>
          <cell r="I62" t="str">
            <v>Y45850</v>
          </cell>
          <cell r="J62">
            <v>1</v>
          </cell>
          <cell r="K62" t="str">
            <v>力合仓库(已经清关)</v>
          </cell>
          <cell r="L62">
            <v>43415</v>
          </cell>
          <cell r="M62">
            <v>6.1600000000000002E-2</v>
          </cell>
          <cell r="N62" t="str">
            <v>SEP 19</v>
          </cell>
          <cell r="P62" t="str">
            <v>RMB</v>
          </cell>
          <cell r="Q62" t="str">
            <v>C49SZX20190135SX</v>
          </cell>
          <cell r="R62" t="str">
            <v>迅丰</v>
          </cell>
          <cell r="S62" t="str">
            <v>YSM20R(SV)-2</v>
          </cell>
          <cell r="T62" t="str">
            <v>L-&gt;R</v>
          </cell>
          <cell r="U62" t="str">
            <v>cATS10+MVC+special layout</v>
          </cell>
          <cell r="V62" t="str">
            <v>WRONG</v>
          </cell>
          <cell r="W62" t="str">
            <v>含税到厂</v>
          </cell>
          <cell r="X62">
            <v>43715</v>
          </cell>
          <cell r="Y62" t="str">
            <v>Yes</v>
          </cell>
          <cell r="Z62" t="str">
            <v>Na</v>
          </cell>
          <cell r="AA62" t="str">
            <v>Na</v>
          </cell>
          <cell r="AB62"/>
          <cell r="AC62" t="str">
            <v>C190935664</v>
          </cell>
          <cell r="AN62"/>
          <cell r="AO62" t="str">
            <v>Yes</v>
          </cell>
          <cell r="AP62" t="str">
            <v>SEP 19</v>
          </cell>
        </row>
        <row r="63">
          <cell r="A63">
            <v>429</v>
          </cell>
          <cell r="B63" t="str">
            <v>已发货</v>
          </cell>
          <cell r="C63" t="str">
            <v>C49</v>
          </cell>
          <cell r="D63">
            <v>109308</v>
          </cell>
          <cell r="E63" t="str">
            <v>英拓邦</v>
          </cell>
          <cell r="F63" t="str">
            <v>YSM20R(SV)-2</v>
          </cell>
          <cell r="G63" t="str">
            <v>L-&gt;R</v>
          </cell>
          <cell r="H63" t="str">
            <v>cATS10+special layout</v>
          </cell>
          <cell r="I63" t="str">
            <v>Y45851</v>
          </cell>
          <cell r="J63">
            <v>1</v>
          </cell>
          <cell r="K63" t="str">
            <v>力合仓库(已经清关)</v>
          </cell>
          <cell r="L63">
            <v>43415</v>
          </cell>
          <cell r="M63">
            <v>6.1600000000000002E-2</v>
          </cell>
          <cell r="N63" t="str">
            <v>SEP 19</v>
          </cell>
          <cell r="P63" t="str">
            <v>RMB</v>
          </cell>
          <cell r="Q63" t="str">
            <v>C49SZX201900131JL</v>
          </cell>
          <cell r="R63" t="str">
            <v>杉川/end user:放德劲</v>
          </cell>
          <cell r="S63" t="str">
            <v>YSM20R(SV)-2</v>
          </cell>
          <cell r="T63" t="str">
            <v>L-&gt;R</v>
          </cell>
          <cell r="U63" t="str">
            <v>cATS10+MVC+special layout</v>
          </cell>
          <cell r="V63" t="str">
            <v>WRONG</v>
          </cell>
          <cell r="W63" t="str">
            <v>含税到厂</v>
          </cell>
          <cell r="X63">
            <v>43717</v>
          </cell>
          <cell r="Y63" t="str">
            <v>Yes</v>
          </cell>
          <cell r="Z63"/>
          <cell r="AA63"/>
          <cell r="AB63"/>
          <cell r="AC63" t="str">
            <v>C190434452</v>
          </cell>
          <cell r="AN63"/>
          <cell r="AO63" t="str">
            <v>Yes</v>
          </cell>
          <cell r="AP63" t="str">
            <v>SEP 19</v>
          </cell>
        </row>
        <row r="64">
          <cell r="A64">
            <v>246</v>
          </cell>
          <cell r="B64" t="str">
            <v>已发货</v>
          </cell>
          <cell r="C64" t="str">
            <v>C49</v>
          </cell>
          <cell r="D64">
            <v>109295</v>
          </cell>
          <cell r="E64" t="str">
            <v>STK</v>
          </cell>
          <cell r="F64" t="str">
            <v>YSM10</v>
          </cell>
          <cell r="G64" t="str">
            <v>L-&gt;R</v>
          </cell>
          <cell r="H64" t="str">
            <v>No</v>
          </cell>
          <cell r="I64" t="str">
            <v>Y45751</v>
          </cell>
          <cell r="J64">
            <v>1</v>
          </cell>
          <cell r="K64" t="str">
            <v>福保仓库</v>
          </cell>
          <cell r="L64">
            <v>43418</v>
          </cell>
          <cell r="M64">
            <v>6.2799999999999995E-2</v>
          </cell>
          <cell r="N64" t="str">
            <v>MAY 19</v>
          </cell>
          <cell r="O64"/>
          <cell r="P64" t="str">
            <v>JPY</v>
          </cell>
          <cell r="Q64" t="str">
            <v>C49SZX20190031MZ</v>
          </cell>
          <cell r="R64" t="str">
            <v>鸿南</v>
          </cell>
          <cell r="S64" t="str">
            <v>YSM10</v>
          </cell>
          <cell r="T64" t="str">
            <v>R-&gt;L</v>
          </cell>
          <cell r="U64" t="str">
            <v>MVC</v>
          </cell>
          <cell r="V64" t="str">
            <v>WRONG</v>
          </cell>
          <cell r="W64" t="str">
            <v>CIF HK</v>
          </cell>
          <cell r="X64">
            <v>43532</v>
          </cell>
          <cell r="Y64" t="str">
            <v>Yes</v>
          </cell>
          <cell r="Z64" t="str">
            <v>Na</v>
          </cell>
          <cell r="AA64" t="str">
            <v>Na</v>
          </cell>
          <cell r="AB64"/>
          <cell r="AC64" t="str">
            <v>C180331587</v>
          </cell>
          <cell r="AN64"/>
          <cell r="AO64" t="str">
            <v>Yes</v>
          </cell>
          <cell r="AP64" t="str">
            <v>MAY 19</v>
          </cell>
        </row>
        <row r="65">
          <cell r="A65">
            <v>247</v>
          </cell>
          <cell r="B65" t="str">
            <v>已发货</v>
          </cell>
          <cell r="C65" t="str">
            <v>C49</v>
          </cell>
          <cell r="D65">
            <v>109295</v>
          </cell>
          <cell r="E65" t="str">
            <v>STK</v>
          </cell>
          <cell r="F65" t="str">
            <v>YSM10</v>
          </cell>
          <cell r="G65" t="str">
            <v>L-&gt;R</v>
          </cell>
          <cell r="H65" t="str">
            <v>No</v>
          </cell>
          <cell r="I65" t="str">
            <v>Y45752</v>
          </cell>
          <cell r="J65">
            <v>1</v>
          </cell>
          <cell r="K65" t="str">
            <v>福保仓库</v>
          </cell>
          <cell r="L65">
            <v>43418</v>
          </cell>
          <cell r="M65">
            <v>6.2799999999999995E-2</v>
          </cell>
          <cell r="N65" t="str">
            <v>MAY 19</v>
          </cell>
          <cell r="O65"/>
          <cell r="P65" t="str">
            <v>JPY</v>
          </cell>
          <cell r="Q65" t="str">
            <v>C49SZX20190031MZ</v>
          </cell>
          <cell r="R65" t="str">
            <v>鸿南</v>
          </cell>
          <cell r="S65" t="str">
            <v>YSM10</v>
          </cell>
          <cell r="T65" t="str">
            <v>R-&gt;L</v>
          </cell>
          <cell r="U65" t="str">
            <v>MVC</v>
          </cell>
          <cell r="V65" t="str">
            <v>WRONG</v>
          </cell>
          <cell r="W65" t="str">
            <v>CIF HK</v>
          </cell>
          <cell r="X65">
            <v>43532</v>
          </cell>
          <cell r="Y65" t="str">
            <v>Yes</v>
          </cell>
          <cell r="Z65" t="str">
            <v>Na</v>
          </cell>
          <cell r="AA65" t="str">
            <v>Na</v>
          </cell>
          <cell r="AB65"/>
          <cell r="AC65" t="str">
            <v>C180331587</v>
          </cell>
          <cell r="AN65"/>
          <cell r="AO65" t="str">
            <v>Yes</v>
          </cell>
          <cell r="AP65" t="str">
            <v>MAY 19</v>
          </cell>
        </row>
        <row r="66">
          <cell r="A66" t="str">
            <v>咸阳宇迪</v>
          </cell>
          <cell r="B66" t="str">
            <v>已发货</v>
          </cell>
          <cell r="C66" t="str">
            <v>C49</v>
          </cell>
          <cell r="D66">
            <v>109295</v>
          </cell>
          <cell r="E66" t="str">
            <v>STK</v>
          </cell>
          <cell r="F66" t="str">
            <v>YSM10</v>
          </cell>
          <cell r="G66" t="str">
            <v>L-&gt;R</v>
          </cell>
          <cell r="H66" t="str">
            <v>No</v>
          </cell>
          <cell r="I66" t="str">
            <v>Y45753</v>
          </cell>
          <cell r="J66">
            <v>1</v>
          </cell>
          <cell r="K66" t="str">
            <v>力合仓库(已经清关)</v>
          </cell>
          <cell r="L66">
            <v>43418</v>
          </cell>
          <cell r="M66">
            <v>6.2799999999999995E-2</v>
          </cell>
          <cell r="N66" t="str">
            <v>JUN 19</v>
          </cell>
          <cell r="O66"/>
          <cell r="P66" t="e">
            <v>#N/A</v>
          </cell>
          <cell r="Q66" t="e">
            <v>#N/A</v>
          </cell>
          <cell r="R66" t="e">
            <v>#N/A</v>
          </cell>
          <cell r="S66" t="e">
            <v>#N/A</v>
          </cell>
          <cell r="T66" t="e">
            <v>#N/A</v>
          </cell>
          <cell r="U66" t="e">
            <v>#N/A</v>
          </cell>
          <cell r="V66" t="e">
            <v>#N/A</v>
          </cell>
          <cell r="W66" t="e">
            <v>#N/A</v>
          </cell>
          <cell r="X66" t="e">
            <v>#N/A</v>
          </cell>
          <cell r="Y66" t="e">
            <v>#N/A</v>
          </cell>
          <cell r="Z66">
            <v>43252</v>
          </cell>
          <cell r="AA66">
            <v>43266</v>
          </cell>
          <cell r="AB66"/>
          <cell r="AC66" t="str">
            <v>C111110870</v>
          </cell>
          <cell r="AN66"/>
          <cell r="AO66" t="str">
            <v>NA</v>
          </cell>
          <cell r="AP66" t="str">
            <v>JUN 19</v>
          </cell>
        </row>
        <row r="67">
          <cell r="A67">
            <v>344</v>
          </cell>
          <cell r="B67" t="str">
            <v>已发货</v>
          </cell>
          <cell r="C67" t="str">
            <v>C49</v>
          </cell>
          <cell r="D67">
            <v>109295</v>
          </cell>
          <cell r="E67" t="str">
            <v>STK</v>
          </cell>
          <cell r="F67" t="str">
            <v>YSM10</v>
          </cell>
          <cell r="G67" t="str">
            <v>L-&gt;R</v>
          </cell>
          <cell r="H67" t="str">
            <v>No</v>
          </cell>
          <cell r="I67" t="str">
            <v>Y45754</v>
          </cell>
          <cell r="J67">
            <v>1</v>
          </cell>
          <cell r="K67" t="str">
            <v>力合仓库(已经清关)</v>
          </cell>
          <cell r="L67">
            <v>43418</v>
          </cell>
          <cell r="M67">
            <v>6.2799999999999995E-2</v>
          </cell>
          <cell r="N67" t="str">
            <v>JUN 19</v>
          </cell>
          <cell r="O67"/>
          <cell r="P67" t="str">
            <v>RMB</v>
          </cell>
          <cell r="Q67" t="str">
            <v>C49SZX20190091JL</v>
          </cell>
          <cell r="R67" t="str">
            <v>达人高科</v>
          </cell>
          <cell r="S67" t="str">
            <v>YSM10</v>
          </cell>
          <cell r="T67" t="str">
            <v>L-&gt;R</v>
          </cell>
          <cell r="U67" t="str">
            <v>No</v>
          </cell>
          <cell r="V67" t="str">
            <v>OK</v>
          </cell>
          <cell r="W67" t="str">
            <v>含税到厂</v>
          </cell>
          <cell r="X67">
            <v>43622</v>
          </cell>
          <cell r="Y67" t="str">
            <v>Yes</v>
          </cell>
          <cell r="Z67" t="str">
            <v>Na</v>
          </cell>
          <cell r="AA67" t="str">
            <v>Na</v>
          </cell>
          <cell r="AB67"/>
          <cell r="AC67" t="str">
            <v>C180131115</v>
          </cell>
          <cell r="AN67"/>
          <cell r="AO67" t="str">
            <v>Yes</v>
          </cell>
          <cell r="AP67" t="str">
            <v>JUN 19</v>
          </cell>
        </row>
        <row r="68">
          <cell r="A68">
            <v>345</v>
          </cell>
          <cell r="B68" t="str">
            <v>已发货</v>
          </cell>
          <cell r="C68" t="str">
            <v>C49</v>
          </cell>
          <cell r="D68">
            <v>109295</v>
          </cell>
          <cell r="E68" t="str">
            <v>STK</v>
          </cell>
          <cell r="F68" t="str">
            <v>YSM10</v>
          </cell>
          <cell r="G68" t="str">
            <v>L-&gt;R</v>
          </cell>
          <cell r="H68" t="str">
            <v>No</v>
          </cell>
          <cell r="I68" t="str">
            <v>Y45755</v>
          </cell>
          <cell r="J68">
            <v>1</v>
          </cell>
          <cell r="K68" t="str">
            <v>力合仓库(已经清关)</v>
          </cell>
          <cell r="L68">
            <v>43418</v>
          </cell>
          <cell r="M68">
            <v>6.2799999999999995E-2</v>
          </cell>
          <cell r="N68" t="str">
            <v>JUN 19</v>
          </cell>
          <cell r="O68"/>
          <cell r="P68" t="str">
            <v>RMB</v>
          </cell>
          <cell r="Q68" t="str">
            <v>C49SZX20190091JL</v>
          </cell>
          <cell r="R68" t="str">
            <v>达人高科</v>
          </cell>
          <cell r="S68" t="str">
            <v>YSM10</v>
          </cell>
          <cell r="T68" t="str">
            <v>R-&gt;L</v>
          </cell>
          <cell r="U68" t="str">
            <v>No</v>
          </cell>
          <cell r="V68" t="str">
            <v>WRONG</v>
          </cell>
          <cell r="W68" t="str">
            <v>含税到厂</v>
          </cell>
          <cell r="X68">
            <v>43622</v>
          </cell>
          <cell r="Y68" t="str">
            <v>Yes</v>
          </cell>
          <cell r="Z68" t="str">
            <v>Na</v>
          </cell>
          <cell r="AA68" t="str">
            <v>Na</v>
          </cell>
          <cell r="AB68"/>
          <cell r="AC68" t="str">
            <v>C180131115</v>
          </cell>
          <cell r="AN68"/>
          <cell r="AO68" t="str">
            <v>Yes</v>
          </cell>
          <cell r="AP68" t="str">
            <v>JUN 19</v>
          </cell>
        </row>
        <row r="69">
          <cell r="A69">
            <v>355</v>
          </cell>
          <cell r="B69" t="str">
            <v>已发货</v>
          </cell>
          <cell r="C69" t="str">
            <v>C49</v>
          </cell>
          <cell r="D69">
            <v>109295</v>
          </cell>
          <cell r="E69" t="str">
            <v>STK</v>
          </cell>
          <cell r="F69" t="str">
            <v>YSM10</v>
          </cell>
          <cell r="G69" t="str">
            <v>L-&gt;R</v>
          </cell>
          <cell r="H69" t="str">
            <v>No</v>
          </cell>
          <cell r="I69" t="str">
            <v>Y45756</v>
          </cell>
          <cell r="J69">
            <v>1</v>
          </cell>
          <cell r="K69" t="str">
            <v>力合仓库(已经清关)</v>
          </cell>
          <cell r="L69">
            <v>43418</v>
          </cell>
          <cell r="M69">
            <v>6.2799999999999995E-2</v>
          </cell>
          <cell r="N69" t="str">
            <v>JUN 19</v>
          </cell>
          <cell r="O69"/>
          <cell r="P69" t="str">
            <v>RMB</v>
          </cell>
          <cell r="Q69" t="str">
            <v>C49SZX20190099SX</v>
          </cell>
          <cell r="R69" t="str">
            <v>柏星</v>
          </cell>
          <cell r="S69" t="str">
            <v>YSM10</v>
          </cell>
          <cell r="T69" t="str">
            <v>L-&gt;R</v>
          </cell>
          <cell r="U69" t="str">
            <v>No</v>
          </cell>
          <cell r="V69" t="str">
            <v>OK</v>
          </cell>
          <cell r="W69" t="str">
            <v>含税到厂</v>
          </cell>
          <cell r="X69">
            <v>43634</v>
          </cell>
          <cell r="Y69" t="str">
            <v>Yes</v>
          </cell>
          <cell r="Z69" t="str">
            <v>Na</v>
          </cell>
          <cell r="AA69" t="str">
            <v>Na</v>
          </cell>
          <cell r="AB69"/>
          <cell r="AC69" t="str">
            <v>C181233636</v>
          </cell>
          <cell r="AN69"/>
          <cell r="AO69" t="str">
            <v>Yes</v>
          </cell>
          <cell r="AP69" t="str">
            <v>JUN 19</v>
          </cell>
        </row>
        <row r="70">
          <cell r="A70">
            <v>15</v>
          </cell>
          <cell r="B70" t="str">
            <v>已发货</v>
          </cell>
          <cell r="C70" t="str">
            <v>C49</v>
          </cell>
          <cell r="D70">
            <v>109421</v>
          </cell>
          <cell r="E70" t="str">
            <v>STK</v>
          </cell>
          <cell r="F70" t="str">
            <v>YS24</v>
          </cell>
          <cell r="G70" t="str">
            <v>L-&gt;R</v>
          </cell>
          <cell r="H70" t="str">
            <v>No</v>
          </cell>
          <cell r="I70" t="str">
            <v>Y45172</v>
          </cell>
          <cell r="J70">
            <v>1</v>
          </cell>
          <cell r="K70" t="str">
            <v>CY仓库</v>
          </cell>
          <cell r="L70">
            <v>43435</v>
          </cell>
          <cell r="M70">
            <v>6.25E-2</v>
          </cell>
          <cell r="N70" t="str">
            <v>MAR 19</v>
          </cell>
          <cell r="O70"/>
          <cell r="P70" t="str">
            <v>JPY</v>
          </cell>
          <cell r="Q70" t="str">
            <v>C49SZX20180033GL</v>
          </cell>
          <cell r="R70" t="str">
            <v>鼎鸿</v>
          </cell>
          <cell r="S70" t="str">
            <v>YS24</v>
          </cell>
          <cell r="T70" t="str">
            <v>L-&gt;R</v>
          </cell>
          <cell r="U70" t="str">
            <v>No</v>
          </cell>
          <cell r="V70" t="str">
            <v>OK</v>
          </cell>
          <cell r="W70" t="str">
            <v>CIF</v>
          </cell>
          <cell r="X70">
            <v>43133</v>
          </cell>
          <cell r="Y70" t="str">
            <v>Yes</v>
          </cell>
          <cell r="Z70" t="str">
            <v>Na</v>
          </cell>
          <cell r="AA70" t="str">
            <v>Na</v>
          </cell>
          <cell r="AB70"/>
          <cell r="AC70" t="str">
            <v xml:space="preserve">前海福源 </v>
          </cell>
          <cell r="AN70"/>
          <cell r="AO70" t="str">
            <v>Yes</v>
          </cell>
          <cell r="AP70" t="str">
            <v>MAR 19</v>
          </cell>
        </row>
        <row r="71">
          <cell r="A71">
            <v>154</v>
          </cell>
          <cell r="B71" t="str">
            <v>已发货</v>
          </cell>
          <cell r="C71" t="str">
            <v>C49</v>
          </cell>
          <cell r="D71">
            <v>109421</v>
          </cell>
          <cell r="E71" t="str">
            <v>STK</v>
          </cell>
          <cell r="F71" t="str">
            <v>YS24</v>
          </cell>
          <cell r="G71" t="str">
            <v>L-&gt;R</v>
          </cell>
          <cell r="H71" t="str">
            <v>No</v>
          </cell>
          <cell r="I71" t="str">
            <v>Y45171</v>
          </cell>
          <cell r="J71">
            <v>1</v>
          </cell>
          <cell r="K71" t="str">
            <v>CY仓库</v>
          </cell>
          <cell r="L71">
            <v>43435</v>
          </cell>
          <cell r="M71">
            <v>6.25E-2</v>
          </cell>
          <cell r="N71" t="str">
            <v>DEC 18</v>
          </cell>
          <cell r="O71"/>
          <cell r="P71" t="str">
            <v>JPY</v>
          </cell>
          <cell r="Q71" t="str">
            <v>C49SZX20180165ZX</v>
          </cell>
          <cell r="R71" t="str">
            <v>格美通</v>
          </cell>
          <cell r="S71" t="str">
            <v>YS24</v>
          </cell>
          <cell r="T71" t="str">
            <v>L-&gt;R</v>
          </cell>
          <cell r="U71" t="str">
            <v>No</v>
          </cell>
          <cell r="V71" t="str">
            <v>OK</v>
          </cell>
          <cell r="W71" t="str">
            <v>DAP 深圳</v>
          </cell>
          <cell r="X71">
            <v>43412</v>
          </cell>
          <cell r="Y71" t="str">
            <v>Yes</v>
          </cell>
          <cell r="Z71" t="str">
            <v>Na</v>
          </cell>
          <cell r="AA71" t="str">
            <v>Na</v>
          </cell>
          <cell r="AB71" t="str">
            <v>此台机器做了OEF（鼎鸿20180033GL）</v>
          </cell>
          <cell r="AC71" t="str">
            <v>Yes</v>
          </cell>
          <cell r="AN71"/>
          <cell r="AO71" t="str">
            <v>Yes</v>
          </cell>
          <cell r="AP71" t="str">
            <v>DEC 18</v>
          </cell>
        </row>
        <row r="72">
          <cell r="A72">
            <v>291</v>
          </cell>
          <cell r="B72" t="str">
            <v>已发货</v>
          </cell>
          <cell r="C72" t="str">
            <v>C49</v>
          </cell>
          <cell r="D72">
            <v>109421</v>
          </cell>
          <cell r="E72" t="str">
            <v>STK</v>
          </cell>
          <cell r="F72" t="str">
            <v>YS24</v>
          </cell>
          <cell r="G72" t="str">
            <v>L-&gt;R</v>
          </cell>
          <cell r="H72" t="str">
            <v>No</v>
          </cell>
          <cell r="I72" t="str">
            <v>Y45170</v>
          </cell>
          <cell r="J72">
            <v>1</v>
          </cell>
          <cell r="K72" t="str">
            <v>福保仓库</v>
          </cell>
          <cell r="L72">
            <v>43435</v>
          </cell>
          <cell r="M72">
            <v>6.25E-2</v>
          </cell>
          <cell r="N72" t="str">
            <v>AUG 19</v>
          </cell>
          <cell r="O72"/>
          <cell r="P72" t="str">
            <v>JPY</v>
          </cell>
          <cell r="Q72" t="str">
            <v>C49SZX20190060DZ</v>
          </cell>
          <cell r="R72" t="str">
            <v>宝捷</v>
          </cell>
          <cell r="S72" t="str">
            <v>YS24</v>
          </cell>
          <cell r="T72" t="str">
            <v>L-&gt;R</v>
          </cell>
          <cell r="U72" t="str">
            <v>MVC</v>
          </cell>
          <cell r="V72" t="str">
            <v>WRONG</v>
          </cell>
          <cell r="W72" t="str">
            <v>CIF HK</v>
          </cell>
          <cell r="X72">
            <v>43579</v>
          </cell>
          <cell r="Y72" t="str">
            <v>Yes</v>
          </cell>
          <cell r="Z72" t="str">
            <v>Na</v>
          </cell>
          <cell r="AA72" t="str">
            <v>Na</v>
          </cell>
          <cell r="AB72"/>
          <cell r="AC72" t="str">
            <v>C180331607</v>
          </cell>
          <cell r="AN72"/>
          <cell r="AO72" t="str">
            <v>Yes</v>
          </cell>
          <cell r="AP72" t="str">
            <v>AUG 19</v>
          </cell>
        </row>
        <row r="73">
          <cell r="A73">
            <v>248</v>
          </cell>
          <cell r="B73" t="str">
            <v>已发货</v>
          </cell>
          <cell r="C73" t="str">
            <v>C49</v>
          </cell>
          <cell r="D73">
            <v>109421</v>
          </cell>
          <cell r="E73" t="str">
            <v>STK</v>
          </cell>
          <cell r="F73" t="str">
            <v>YS24</v>
          </cell>
          <cell r="G73" t="str">
            <v>L-&gt;R</v>
          </cell>
          <cell r="H73" t="str">
            <v>No</v>
          </cell>
          <cell r="I73" t="str">
            <v>Y45169</v>
          </cell>
          <cell r="J73">
            <v>1</v>
          </cell>
          <cell r="K73" t="str">
            <v>福保仓库</v>
          </cell>
          <cell r="L73">
            <v>43435</v>
          </cell>
          <cell r="M73">
            <v>6.25E-2</v>
          </cell>
          <cell r="N73" t="str">
            <v>MAR 19</v>
          </cell>
          <cell r="O73"/>
          <cell r="P73" t="str">
            <v>JPY</v>
          </cell>
          <cell r="Q73" t="str">
            <v>C49SZX20190030SX</v>
          </cell>
          <cell r="R73" t="str">
            <v>惠阳锐诚</v>
          </cell>
          <cell r="S73" t="str">
            <v>YS24</v>
          </cell>
          <cell r="T73" t="str">
            <v>L-&gt;R</v>
          </cell>
          <cell r="U73" t="str">
            <v>No</v>
          </cell>
          <cell r="V73" t="str">
            <v>OK</v>
          </cell>
          <cell r="W73" t="str">
            <v>DAP惠阳</v>
          </cell>
          <cell r="X73">
            <v>43531</v>
          </cell>
          <cell r="Y73" t="str">
            <v>Yes</v>
          </cell>
          <cell r="Z73" t="str">
            <v>Na</v>
          </cell>
          <cell r="AA73" t="str">
            <v>Na</v>
          </cell>
          <cell r="AB73"/>
          <cell r="AC73" t="str">
            <v>Yes</v>
          </cell>
          <cell r="AN73"/>
          <cell r="AO73" t="str">
            <v>Yes</v>
          </cell>
          <cell r="AP73" t="str">
            <v>MAR 19</v>
          </cell>
        </row>
        <row r="74">
          <cell r="A74">
            <v>211</v>
          </cell>
          <cell r="B74" t="str">
            <v>已发货</v>
          </cell>
          <cell r="C74" t="str">
            <v>C49</v>
          </cell>
          <cell r="D74">
            <v>109421</v>
          </cell>
          <cell r="E74" t="str">
            <v>STK</v>
          </cell>
          <cell r="F74" t="str">
            <v>YS24</v>
          </cell>
          <cell r="G74" t="str">
            <v>L-&gt;R</v>
          </cell>
          <cell r="H74" t="str">
            <v>No</v>
          </cell>
          <cell r="I74" t="str">
            <v>Y45174</v>
          </cell>
          <cell r="J74">
            <v>1</v>
          </cell>
          <cell r="K74" t="str">
            <v>力合仓库(已经清关)</v>
          </cell>
          <cell r="L74">
            <v>43435</v>
          </cell>
          <cell r="M74">
            <v>6.25E-2</v>
          </cell>
          <cell r="N74" t="str">
            <v>FEB 19</v>
          </cell>
          <cell r="O74"/>
          <cell r="P74" t="str">
            <v>RMB</v>
          </cell>
          <cell r="Q74" t="str">
            <v>C49SZX20190011SX</v>
          </cell>
          <cell r="R74" t="str">
            <v>安林An Lin</v>
          </cell>
          <cell r="S74" t="str">
            <v>YS24</v>
          </cell>
          <cell r="T74" t="str">
            <v>L-&gt;R</v>
          </cell>
          <cell r="U74" t="str">
            <v>No</v>
          </cell>
          <cell r="V74" t="str">
            <v>OK</v>
          </cell>
          <cell r="W74" t="str">
            <v>含税到厂</v>
          </cell>
          <cell r="X74">
            <v>43480</v>
          </cell>
          <cell r="Y74" t="str">
            <v>Yes</v>
          </cell>
          <cell r="Z74" t="str">
            <v>Na</v>
          </cell>
          <cell r="AA74" t="str">
            <v>Na</v>
          </cell>
          <cell r="AB74"/>
          <cell r="AC74" t="str">
            <v>Yes</v>
          </cell>
          <cell r="AN74"/>
          <cell r="AO74" t="str">
            <v>Yes</v>
          </cell>
          <cell r="AP74" t="str">
            <v>FEB 19</v>
          </cell>
        </row>
        <row r="75">
          <cell r="A75">
            <v>208</v>
          </cell>
          <cell r="B75" t="str">
            <v>已发货</v>
          </cell>
          <cell r="C75" t="str">
            <v>C49</v>
          </cell>
          <cell r="D75">
            <v>109421</v>
          </cell>
          <cell r="E75" t="str">
            <v>STK</v>
          </cell>
          <cell r="F75" t="str">
            <v>YS24</v>
          </cell>
          <cell r="G75" t="str">
            <v>L-&gt;R</v>
          </cell>
          <cell r="H75" t="str">
            <v>No</v>
          </cell>
          <cell r="I75" t="str">
            <v>Y45173</v>
          </cell>
          <cell r="J75">
            <v>1</v>
          </cell>
          <cell r="K75" t="str">
            <v>力合仓库(已经清关)</v>
          </cell>
          <cell r="L75">
            <v>43435</v>
          </cell>
          <cell r="M75">
            <v>6.25E-2</v>
          </cell>
          <cell r="N75" t="str">
            <v>FEB 19</v>
          </cell>
          <cell r="O75"/>
          <cell r="P75" t="str">
            <v>RMB</v>
          </cell>
          <cell r="Q75" t="str">
            <v>C49SZX20190005SX</v>
          </cell>
          <cell r="R75" t="str">
            <v>An Lin东莞安林</v>
          </cell>
          <cell r="S75" t="str">
            <v>YS24</v>
          </cell>
          <cell r="T75" t="str">
            <v>L-&gt;R</v>
          </cell>
          <cell r="U75" t="str">
            <v>No</v>
          </cell>
          <cell r="V75" t="str">
            <v>OK</v>
          </cell>
          <cell r="W75" t="str">
            <v>含税到厂</v>
          </cell>
          <cell r="X75">
            <v>43474</v>
          </cell>
          <cell r="Y75" t="str">
            <v>Yes</v>
          </cell>
          <cell r="Z75" t="str">
            <v>Na</v>
          </cell>
          <cell r="AA75" t="str">
            <v>Na</v>
          </cell>
          <cell r="AB75"/>
          <cell r="AC75" t="str">
            <v>Yes</v>
          </cell>
          <cell r="AN75"/>
          <cell r="AO75" t="str">
            <v>Yes</v>
          </cell>
          <cell r="AP75" t="str">
            <v>FEB 19</v>
          </cell>
        </row>
        <row r="76">
          <cell r="A76">
            <v>222</v>
          </cell>
          <cell r="B76" t="str">
            <v>已发货</v>
          </cell>
          <cell r="C76" t="str">
            <v>C49</v>
          </cell>
          <cell r="D76">
            <v>109388</v>
          </cell>
          <cell r="E76" t="str">
            <v>康佳</v>
          </cell>
          <cell r="F76" t="str">
            <v>YSM20R(SV)-2</v>
          </cell>
          <cell r="G76" t="str">
            <v>L-&gt;R</v>
          </cell>
          <cell r="H76" t="str">
            <v>No</v>
          </cell>
          <cell r="I76" t="str">
            <v>Y45802</v>
          </cell>
          <cell r="J76">
            <v>1</v>
          </cell>
          <cell r="K76" t="str">
            <v>CY仓库</v>
          </cell>
          <cell r="L76">
            <v>43439</v>
          </cell>
          <cell r="M76">
            <v>6.25E-2</v>
          </cell>
          <cell r="N76" t="str">
            <v>JAN 19</v>
          </cell>
          <cell r="P76" t="str">
            <v>JPY</v>
          </cell>
          <cell r="Q76" t="str">
            <v>C49SZX20190012SX</v>
          </cell>
          <cell r="R76" t="str">
            <v>恒泰</v>
          </cell>
          <cell r="S76" t="str">
            <v>YSM20-2</v>
          </cell>
          <cell r="T76" t="str">
            <v>L-&gt;R</v>
          </cell>
          <cell r="U76" t="str">
            <v>No</v>
          </cell>
          <cell r="V76" t="str">
            <v>OK</v>
          </cell>
          <cell r="W76" t="str">
            <v>DAP 江西</v>
          </cell>
          <cell r="X76">
            <v>43481</v>
          </cell>
          <cell r="Y76" t="str">
            <v>Yes</v>
          </cell>
          <cell r="Z76" t="str">
            <v>Na</v>
          </cell>
          <cell r="AA76" t="str">
            <v>Na</v>
          </cell>
          <cell r="AB76"/>
          <cell r="AC76" t="str">
            <v>Yes</v>
          </cell>
          <cell r="AN76"/>
          <cell r="AO76" t="str">
            <v>Yes</v>
          </cell>
          <cell r="AP76" t="str">
            <v>JAN 19</v>
          </cell>
        </row>
        <row r="77">
          <cell r="A77">
            <v>131</v>
          </cell>
          <cell r="B77" t="str">
            <v>已发货</v>
          </cell>
          <cell r="C77" t="str">
            <v>C49</v>
          </cell>
          <cell r="D77">
            <v>109279</v>
          </cell>
          <cell r="E77" t="str">
            <v>上达名义</v>
          </cell>
          <cell r="F77" t="str">
            <v>YSM20R(SV)-2</v>
          </cell>
          <cell r="G77" t="str">
            <v>L-&gt;R</v>
          </cell>
          <cell r="H77" t="str">
            <v>No</v>
          </cell>
          <cell r="I77" t="str">
            <v>Y45144</v>
          </cell>
          <cell r="J77">
            <v>1</v>
          </cell>
          <cell r="K77" t="str">
            <v>CY仓库</v>
          </cell>
          <cell r="L77">
            <v>43439</v>
          </cell>
          <cell r="M77">
            <v>6.2199999999999998E-2</v>
          </cell>
          <cell r="N77" t="str">
            <v>DEC 18</v>
          </cell>
          <cell r="P77" t="str">
            <v>JPY</v>
          </cell>
          <cell r="Q77" t="str">
            <v>C49SZX20180137DZ</v>
          </cell>
          <cell r="R77" t="str">
            <v>朗特</v>
          </cell>
          <cell r="S77" t="str">
            <v>YSM20R(SV)-2</v>
          </cell>
          <cell r="T77" t="str">
            <v>R-&gt;L</v>
          </cell>
          <cell r="U77" t="str">
            <v>No</v>
          </cell>
          <cell r="V77" t="str">
            <v>WRONG</v>
          </cell>
          <cell r="W77" t="str">
            <v>CIF</v>
          </cell>
          <cell r="X77">
            <v>43343</v>
          </cell>
          <cell r="Y77" t="str">
            <v>Yes</v>
          </cell>
          <cell r="Z77" t="str">
            <v>Na</v>
          </cell>
          <cell r="AA77" t="str">
            <v>Na</v>
          </cell>
          <cell r="AB77"/>
          <cell r="AC77" t="str">
            <v>Yes</v>
          </cell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 t="str">
            <v>Yes</v>
          </cell>
          <cell r="AP77" t="str">
            <v>DEC 18</v>
          </cell>
        </row>
        <row r="78">
          <cell r="A78">
            <v>132</v>
          </cell>
          <cell r="B78" t="str">
            <v>已发货</v>
          </cell>
          <cell r="C78" t="str">
            <v>C49</v>
          </cell>
          <cell r="D78">
            <v>109279</v>
          </cell>
          <cell r="E78" t="str">
            <v>上达名义</v>
          </cell>
          <cell r="F78" t="str">
            <v>YSM20R(SV)-2</v>
          </cell>
          <cell r="G78" t="str">
            <v>L-&gt;R</v>
          </cell>
          <cell r="H78" t="str">
            <v>No</v>
          </cell>
          <cell r="I78" t="str">
            <v>Y46177</v>
          </cell>
          <cell r="J78">
            <v>1</v>
          </cell>
          <cell r="K78" t="str">
            <v>CY仓库</v>
          </cell>
          <cell r="L78">
            <v>43439</v>
          </cell>
          <cell r="M78">
            <v>6.2199999999999998E-2</v>
          </cell>
          <cell r="N78" t="str">
            <v>DEC 18</v>
          </cell>
          <cell r="P78" t="str">
            <v>JPY</v>
          </cell>
          <cell r="Q78" t="str">
            <v>C49SZX20180137DZ</v>
          </cell>
          <cell r="R78" t="str">
            <v>朗特</v>
          </cell>
          <cell r="S78" t="str">
            <v>YSM20R(SV)-2</v>
          </cell>
          <cell r="T78" t="str">
            <v>R-&gt;L</v>
          </cell>
          <cell r="U78" t="str">
            <v>No</v>
          </cell>
          <cell r="V78" t="str">
            <v>WRONG</v>
          </cell>
          <cell r="W78" t="str">
            <v>CIF</v>
          </cell>
          <cell r="X78">
            <v>43343</v>
          </cell>
          <cell r="Y78" t="str">
            <v>Yes</v>
          </cell>
          <cell r="Z78" t="str">
            <v>Na</v>
          </cell>
          <cell r="AA78" t="str">
            <v>Na</v>
          </cell>
          <cell r="AB78"/>
          <cell r="AC78" t="str">
            <v>Yes</v>
          </cell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 t="str">
            <v>Yes</v>
          </cell>
          <cell r="AP78" t="str">
            <v>DEC 18</v>
          </cell>
        </row>
        <row r="79">
          <cell r="A79">
            <v>119</v>
          </cell>
          <cell r="B79" t="str">
            <v>已发货</v>
          </cell>
          <cell r="C79" t="str">
            <v>C49</v>
          </cell>
          <cell r="D79">
            <v>109279</v>
          </cell>
          <cell r="E79" t="str">
            <v>上达名义</v>
          </cell>
          <cell r="F79" t="str">
            <v>YSM20R(SV)-2</v>
          </cell>
          <cell r="G79" t="str">
            <v>L-&gt;R</v>
          </cell>
          <cell r="H79" t="str">
            <v>No</v>
          </cell>
          <cell r="I79" t="str">
            <v>Y45145</v>
          </cell>
          <cell r="J79">
            <v>1</v>
          </cell>
          <cell r="K79" t="str">
            <v>CY仓库</v>
          </cell>
          <cell r="L79">
            <v>43439</v>
          </cell>
          <cell r="M79">
            <v>6.2199999999999998E-2</v>
          </cell>
          <cell r="N79" t="str">
            <v>DEC 18</v>
          </cell>
          <cell r="P79" t="str">
            <v>JPY</v>
          </cell>
          <cell r="Q79" t="str">
            <v>C49SZX20180131DZ</v>
          </cell>
          <cell r="R79" t="str">
            <v>朗特</v>
          </cell>
          <cell r="S79" t="str">
            <v>YSM20R(SV)-2</v>
          </cell>
          <cell r="T79" t="str">
            <v>R-&gt;L</v>
          </cell>
          <cell r="U79" t="str">
            <v>No</v>
          </cell>
          <cell r="V79" t="str">
            <v>WRONG</v>
          </cell>
          <cell r="W79" t="str">
            <v>CIF</v>
          </cell>
          <cell r="X79">
            <v>43325</v>
          </cell>
          <cell r="Y79" t="str">
            <v>Yes</v>
          </cell>
          <cell r="Z79" t="str">
            <v>Na</v>
          </cell>
          <cell r="AA79" t="str">
            <v>Na</v>
          </cell>
          <cell r="AB79"/>
          <cell r="AC79" t="str">
            <v>Yes</v>
          </cell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 t="str">
            <v>Yes</v>
          </cell>
          <cell r="AP79" t="str">
            <v>DEC 18</v>
          </cell>
        </row>
        <row r="80">
          <cell r="A80">
            <v>182</v>
          </cell>
          <cell r="B80" t="str">
            <v>已发货</v>
          </cell>
          <cell r="C80" t="str">
            <v>C49</v>
          </cell>
          <cell r="D80">
            <v>109279</v>
          </cell>
          <cell r="E80" t="str">
            <v>上达名义</v>
          </cell>
          <cell r="F80" t="str">
            <v>YSM20R(SV)-2</v>
          </cell>
          <cell r="G80" t="str">
            <v>L-&gt;R</v>
          </cell>
          <cell r="H80" t="str">
            <v>No</v>
          </cell>
          <cell r="I80" t="str">
            <v>Y45796</v>
          </cell>
          <cell r="J80">
            <v>1</v>
          </cell>
          <cell r="K80" t="str">
            <v>CY仓库</v>
          </cell>
          <cell r="L80">
            <v>43439</v>
          </cell>
          <cell r="M80">
            <v>6.2199999999999998E-2</v>
          </cell>
          <cell r="N80" t="str">
            <v>DEC 18</v>
          </cell>
          <cell r="P80" t="str">
            <v>JPY</v>
          </cell>
          <cell r="Q80" t="str">
            <v>C49SZX20180173ZX</v>
          </cell>
          <cell r="R80" t="str">
            <v>网娱视通</v>
          </cell>
          <cell r="S80" t="str">
            <v>YSM20R(SV)-2</v>
          </cell>
          <cell r="T80" t="str">
            <v>L-&gt;R</v>
          </cell>
          <cell r="U80" t="str">
            <v>No</v>
          </cell>
          <cell r="V80" t="str">
            <v>OK</v>
          </cell>
          <cell r="W80" t="str">
            <v>DAP深圳</v>
          </cell>
          <cell r="X80">
            <v>43425</v>
          </cell>
          <cell r="Y80" t="str">
            <v>Yes</v>
          </cell>
          <cell r="Z80" t="str">
            <v>Na</v>
          </cell>
          <cell r="AA80" t="str">
            <v>Na</v>
          </cell>
          <cell r="AB80"/>
          <cell r="AC80" t="str">
            <v>Yes</v>
          </cell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 t="str">
            <v>Yes</v>
          </cell>
          <cell r="AP80" t="str">
            <v>DEC 18</v>
          </cell>
        </row>
        <row r="81">
          <cell r="A81">
            <v>209</v>
          </cell>
          <cell r="B81" t="str">
            <v>已发货</v>
          </cell>
          <cell r="C81" t="str">
            <v>C49</v>
          </cell>
          <cell r="D81">
            <v>109388</v>
          </cell>
          <cell r="E81" t="str">
            <v>康佳</v>
          </cell>
          <cell r="F81" t="str">
            <v>YSM20R(SV)-2</v>
          </cell>
          <cell r="G81" t="str">
            <v>L-&gt;R</v>
          </cell>
          <cell r="H81" t="str">
            <v>No</v>
          </cell>
          <cell r="I81" t="str">
            <v>Y45800</v>
          </cell>
          <cell r="J81">
            <v>1</v>
          </cell>
          <cell r="K81" t="str">
            <v>力合仓库(已经清关)</v>
          </cell>
          <cell r="L81">
            <v>43439</v>
          </cell>
          <cell r="M81">
            <v>6.25E-2</v>
          </cell>
          <cell r="N81" t="str">
            <v>FEB 19</v>
          </cell>
          <cell r="P81" t="str">
            <v>RMB</v>
          </cell>
          <cell r="Q81" t="str">
            <v>C49SZX20190006ZX</v>
          </cell>
          <cell r="R81" t="str">
            <v>KeChengDa科诚达</v>
          </cell>
          <cell r="S81" t="str">
            <v>YSM20R(SV)-2</v>
          </cell>
          <cell r="T81" t="str">
            <v>L-&gt;R</v>
          </cell>
          <cell r="U81" t="str">
            <v>No</v>
          </cell>
          <cell r="V81" t="str">
            <v>OK</v>
          </cell>
          <cell r="W81" t="str">
            <v>含税到厂</v>
          </cell>
          <cell r="X81">
            <v>43474</v>
          </cell>
          <cell r="Y81" t="str">
            <v>Yes</v>
          </cell>
          <cell r="Z81" t="str">
            <v>Na</v>
          </cell>
          <cell r="AA81" t="str">
            <v>Na</v>
          </cell>
          <cell r="AB81" t="str">
            <v>OEF已做</v>
          </cell>
          <cell r="AC81" t="str">
            <v>Yes</v>
          </cell>
          <cell r="AN81"/>
          <cell r="AO81" t="str">
            <v>Yes</v>
          </cell>
          <cell r="AP81" t="str">
            <v>FEB 19</v>
          </cell>
        </row>
        <row r="82">
          <cell r="A82">
            <v>210</v>
          </cell>
          <cell r="B82" t="str">
            <v>已发货</v>
          </cell>
          <cell r="C82" t="str">
            <v>C49</v>
          </cell>
          <cell r="D82">
            <v>109388</v>
          </cell>
          <cell r="E82" t="str">
            <v>康佳</v>
          </cell>
          <cell r="F82" t="str">
            <v>YSM20R(SV)-2</v>
          </cell>
          <cell r="G82" t="str">
            <v>L-&gt;R</v>
          </cell>
          <cell r="H82" t="str">
            <v>No</v>
          </cell>
          <cell r="I82" t="str">
            <v>Y45801</v>
          </cell>
          <cell r="J82">
            <v>1</v>
          </cell>
          <cell r="K82" t="str">
            <v>力合仓库(已经清关)</v>
          </cell>
          <cell r="L82">
            <v>43439</v>
          </cell>
          <cell r="M82">
            <v>6.25E-2</v>
          </cell>
          <cell r="N82" t="str">
            <v>FEB 19</v>
          </cell>
          <cell r="P82" t="str">
            <v>RMB</v>
          </cell>
          <cell r="Q82" t="str">
            <v>C49SZX20190006ZX</v>
          </cell>
          <cell r="R82" t="str">
            <v>KeChengDa科诚达</v>
          </cell>
          <cell r="S82" t="str">
            <v>YSM20R(SV)-2</v>
          </cell>
          <cell r="T82" t="str">
            <v>L-&gt;R</v>
          </cell>
          <cell r="U82" t="str">
            <v>No</v>
          </cell>
          <cell r="V82" t="str">
            <v>OK</v>
          </cell>
          <cell r="W82" t="str">
            <v>含税到厂</v>
          </cell>
          <cell r="X82">
            <v>43474</v>
          </cell>
          <cell r="Y82" t="str">
            <v>Yes</v>
          </cell>
          <cell r="Z82" t="str">
            <v>Na</v>
          </cell>
          <cell r="AA82" t="str">
            <v>Na</v>
          </cell>
          <cell r="AB82" t="str">
            <v>OEF已做</v>
          </cell>
          <cell r="AC82" t="str">
            <v>Yes</v>
          </cell>
          <cell r="AN82"/>
          <cell r="AO82" t="str">
            <v>Yes</v>
          </cell>
          <cell r="AP82" t="str">
            <v>FEB 19</v>
          </cell>
        </row>
        <row r="83">
          <cell r="A83">
            <v>320</v>
          </cell>
          <cell r="B83" t="str">
            <v>已发货</v>
          </cell>
          <cell r="C83" t="str">
            <v>C49</v>
          </cell>
          <cell r="D83">
            <v>109454</v>
          </cell>
          <cell r="E83" t="str">
            <v>STK</v>
          </cell>
          <cell r="F83" t="str">
            <v>YSM10</v>
          </cell>
          <cell r="G83" t="str">
            <v>L-&gt;R</v>
          </cell>
          <cell r="H83" t="str">
            <v>No</v>
          </cell>
          <cell r="I83" t="str">
            <v>Y45758</v>
          </cell>
          <cell r="J83">
            <v>1</v>
          </cell>
          <cell r="K83" t="str">
            <v>福保仓库</v>
          </cell>
          <cell r="L83">
            <v>43442</v>
          </cell>
          <cell r="M83">
            <v>6.2199999999999998E-2</v>
          </cell>
          <cell r="N83" t="str">
            <v>JUN 19</v>
          </cell>
          <cell r="O83"/>
          <cell r="P83" t="str">
            <v>RMB</v>
          </cell>
          <cell r="Q83" t="str">
            <v>C49SZX20190077SX</v>
          </cell>
          <cell r="R83" t="str">
            <v>An Lin东莞安林</v>
          </cell>
          <cell r="S83" t="str">
            <v>YSM10</v>
          </cell>
          <cell r="T83" t="str">
            <v>R-&gt;L</v>
          </cell>
          <cell r="U83" t="str">
            <v>MVC</v>
          </cell>
          <cell r="V83" t="str">
            <v>WRONG</v>
          </cell>
          <cell r="W83" t="str">
            <v>含税到厂</v>
          </cell>
          <cell r="X83">
            <v>43607</v>
          </cell>
          <cell r="Y83" t="str">
            <v>Yes</v>
          </cell>
          <cell r="Z83" t="str">
            <v>Na</v>
          </cell>
          <cell r="AA83" t="str">
            <v>Na</v>
          </cell>
          <cell r="AB83"/>
          <cell r="AC83" t="str">
            <v>C180532090</v>
          </cell>
          <cell r="AN83"/>
          <cell r="AO83" t="str">
            <v>Yes</v>
          </cell>
          <cell r="AP83" t="str">
            <v>JUN 19</v>
          </cell>
        </row>
        <row r="84">
          <cell r="A84">
            <v>314</v>
          </cell>
          <cell r="B84" t="str">
            <v>已发货</v>
          </cell>
          <cell r="C84" t="str">
            <v>C49</v>
          </cell>
          <cell r="D84">
            <v>109454</v>
          </cell>
          <cell r="E84" t="str">
            <v>STK</v>
          </cell>
          <cell r="F84" t="str">
            <v>YSM10</v>
          </cell>
          <cell r="G84" t="str">
            <v>L-&gt;R</v>
          </cell>
          <cell r="H84" t="str">
            <v>MVC+Rear 站位</v>
          </cell>
          <cell r="I84" t="str">
            <v>Y45759</v>
          </cell>
          <cell r="J84">
            <v>1</v>
          </cell>
          <cell r="K84" t="str">
            <v>力合仓库(已经清关)</v>
          </cell>
          <cell r="L84">
            <v>43442</v>
          </cell>
          <cell r="M84">
            <v>6.2199999999999998E-2</v>
          </cell>
          <cell r="N84" t="str">
            <v>JUN 19</v>
          </cell>
          <cell r="O84"/>
          <cell r="P84" t="str">
            <v>RMB</v>
          </cell>
          <cell r="Q84" t="str">
            <v>C49SZX20190066MZ</v>
          </cell>
          <cell r="R84" t="str">
            <v>派诺</v>
          </cell>
          <cell r="S84" t="str">
            <v>YSM10</v>
          </cell>
          <cell r="T84" t="str">
            <v>R-&gt;L</v>
          </cell>
          <cell r="U84" t="str">
            <v>Rear站位</v>
          </cell>
          <cell r="V84" t="str">
            <v>WRONG</v>
          </cell>
          <cell r="W84" t="str">
            <v>含税到厂</v>
          </cell>
          <cell r="X84">
            <v>43600</v>
          </cell>
          <cell r="Y84" t="str">
            <v>Yes</v>
          </cell>
          <cell r="Z84"/>
          <cell r="AA84"/>
          <cell r="AB84"/>
          <cell r="AC84" t="str">
            <v>C120111315</v>
          </cell>
          <cell r="AN84"/>
          <cell r="AO84" t="str">
            <v>Yes</v>
          </cell>
          <cell r="AP84" t="str">
            <v>JUN 19</v>
          </cell>
        </row>
        <row r="85">
          <cell r="A85">
            <v>236</v>
          </cell>
          <cell r="B85" t="str">
            <v>已发货</v>
          </cell>
          <cell r="C85" t="str">
            <v>C49</v>
          </cell>
          <cell r="D85">
            <v>109454</v>
          </cell>
          <cell r="E85" t="str">
            <v>STK</v>
          </cell>
          <cell r="F85" t="str">
            <v>YSM10</v>
          </cell>
          <cell r="G85" t="str">
            <v>L-&gt;R</v>
          </cell>
          <cell r="H85" t="str">
            <v>MVC+ATS15</v>
          </cell>
          <cell r="I85" t="str">
            <v>Y45763</v>
          </cell>
          <cell r="J85">
            <v>1</v>
          </cell>
          <cell r="K85" t="str">
            <v>盐保仓库</v>
          </cell>
          <cell r="L85">
            <v>43442</v>
          </cell>
          <cell r="M85">
            <v>6.2199999999999998E-2</v>
          </cell>
          <cell r="N85" t="str">
            <v>MAR 19</v>
          </cell>
          <cell r="O85"/>
          <cell r="P85" t="str">
            <v>JPY</v>
          </cell>
          <cell r="Q85" t="str">
            <v>C49SZX20190019SX</v>
          </cell>
          <cell r="R85" t="str">
            <v>永顺创</v>
          </cell>
          <cell r="S85" t="str">
            <v>YSM10</v>
          </cell>
          <cell r="T85" t="str">
            <v>L-&gt;R</v>
          </cell>
          <cell r="U85" t="str">
            <v>MVC+ATS15</v>
          </cell>
          <cell r="V85" t="str">
            <v>OK</v>
          </cell>
          <cell r="W85" t="str">
            <v>DAP 深圳</v>
          </cell>
          <cell r="X85">
            <v>43517</v>
          </cell>
          <cell r="Y85" t="str">
            <v>Yes</v>
          </cell>
          <cell r="Z85" t="str">
            <v>Na</v>
          </cell>
          <cell r="AA85" t="str">
            <v>Na</v>
          </cell>
          <cell r="AB85"/>
          <cell r="AC85" t="str">
            <v>Yes</v>
          </cell>
          <cell r="AN85"/>
          <cell r="AO85" t="str">
            <v>Yes</v>
          </cell>
          <cell r="AP85" t="str">
            <v>MAR 19</v>
          </cell>
        </row>
        <row r="86">
          <cell r="A86">
            <v>202</v>
          </cell>
          <cell r="B86" t="str">
            <v>已发货</v>
          </cell>
          <cell r="C86" t="str">
            <v>C49</v>
          </cell>
          <cell r="D86">
            <v>109454</v>
          </cell>
          <cell r="E86" t="str">
            <v>STK</v>
          </cell>
          <cell r="F86" t="str">
            <v>YSM10</v>
          </cell>
          <cell r="G86" t="str">
            <v>L-&gt;R</v>
          </cell>
          <cell r="H86" t="str">
            <v>MVC+ATS15</v>
          </cell>
          <cell r="I86" t="str">
            <v>Y45764</v>
          </cell>
          <cell r="J86">
            <v>1</v>
          </cell>
          <cell r="K86" t="str">
            <v>盐保仓库</v>
          </cell>
          <cell r="L86">
            <v>43442</v>
          </cell>
          <cell r="M86">
            <v>6.2199999999999998E-2</v>
          </cell>
          <cell r="N86" t="str">
            <v>JUN 19</v>
          </cell>
          <cell r="O86"/>
          <cell r="P86" t="str">
            <v>JPY</v>
          </cell>
          <cell r="Q86" t="str">
            <v>C49SZX20190001JY</v>
          </cell>
          <cell r="R86" t="str">
            <v>Kingtron络鑫</v>
          </cell>
          <cell r="S86" t="str">
            <v>YSM10</v>
          </cell>
          <cell r="T86" t="str">
            <v>L-&gt;R</v>
          </cell>
          <cell r="U86" t="str">
            <v>MVC+ATS15</v>
          </cell>
          <cell r="V86" t="str">
            <v>OK</v>
          </cell>
          <cell r="W86" t="str">
            <v>CIF HK</v>
          </cell>
          <cell r="X86">
            <v>43473</v>
          </cell>
          <cell r="Y86" t="str">
            <v>Yes</v>
          </cell>
          <cell r="Z86" t="str">
            <v>Na</v>
          </cell>
          <cell r="AA86" t="str">
            <v>Na</v>
          </cell>
          <cell r="AB86"/>
          <cell r="AC86" t="str">
            <v>C190434453</v>
          </cell>
          <cell r="AN86"/>
          <cell r="AO86" t="str">
            <v>Yes</v>
          </cell>
          <cell r="AP86" t="str">
            <v>JUN 19</v>
          </cell>
        </row>
        <row r="87">
          <cell r="A87">
            <v>327</v>
          </cell>
          <cell r="B87" t="str">
            <v>已发货</v>
          </cell>
          <cell r="C87" t="str">
            <v>C49</v>
          </cell>
          <cell r="D87">
            <v>109454</v>
          </cell>
          <cell r="E87" t="str">
            <v>STK</v>
          </cell>
          <cell r="F87" t="str">
            <v>YSM10</v>
          </cell>
          <cell r="G87" t="str">
            <v>L-&gt;R</v>
          </cell>
          <cell r="H87" t="str">
            <v>MVC+ATS15</v>
          </cell>
          <cell r="I87" t="str">
            <v>Y45765</v>
          </cell>
          <cell r="J87">
            <v>1</v>
          </cell>
          <cell r="K87" t="str">
            <v>盐保仓库</v>
          </cell>
          <cell r="L87">
            <v>43442</v>
          </cell>
          <cell r="M87">
            <v>6.2199999999999998E-2</v>
          </cell>
          <cell r="N87" t="str">
            <v>JUN 19</v>
          </cell>
          <cell r="O87"/>
          <cell r="P87" t="str">
            <v>JPY</v>
          </cell>
          <cell r="Q87" t="str">
            <v>C49SZX20190075ZX</v>
          </cell>
          <cell r="R87" t="str">
            <v>宽宏/End user:亿联</v>
          </cell>
          <cell r="S87" t="str">
            <v>YSM10</v>
          </cell>
          <cell r="T87" t="str">
            <v>L-&gt;R</v>
          </cell>
          <cell r="U87" t="str">
            <v>MVC+ATS15</v>
          </cell>
          <cell r="V87" t="str">
            <v>OK</v>
          </cell>
          <cell r="W87" t="str">
            <v>CIF HK</v>
          </cell>
          <cell r="X87">
            <v>43612</v>
          </cell>
          <cell r="Y87" t="str">
            <v>Yes</v>
          </cell>
          <cell r="Z87" t="str">
            <v>Na</v>
          </cell>
          <cell r="AA87" t="str">
            <v>Na</v>
          </cell>
          <cell r="AB87"/>
          <cell r="AC87" t="str">
            <v>C180431966</v>
          </cell>
          <cell r="AN87"/>
          <cell r="AO87" t="str">
            <v>Yes</v>
          </cell>
          <cell r="AP87" t="str">
            <v>JUN 19</v>
          </cell>
        </row>
        <row r="88">
          <cell r="A88">
            <v>237</v>
          </cell>
          <cell r="B88" t="str">
            <v>已发货</v>
          </cell>
          <cell r="C88" t="str">
            <v>C49</v>
          </cell>
          <cell r="D88">
            <v>109454</v>
          </cell>
          <cell r="E88" t="str">
            <v>STK</v>
          </cell>
          <cell r="F88" t="str">
            <v>YSM10</v>
          </cell>
          <cell r="G88" t="str">
            <v>L-&gt;R</v>
          </cell>
          <cell r="H88" t="str">
            <v>MVC+ATS15</v>
          </cell>
          <cell r="I88" t="str">
            <v>Y45766</v>
          </cell>
          <cell r="J88">
            <v>1</v>
          </cell>
          <cell r="K88" t="str">
            <v>盐保仓库</v>
          </cell>
          <cell r="L88">
            <v>43442</v>
          </cell>
          <cell r="M88">
            <v>6.2199999999999998E-2</v>
          </cell>
          <cell r="N88" t="str">
            <v>JUN 19</v>
          </cell>
          <cell r="O88"/>
          <cell r="P88" t="str">
            <v>RMB</v>
          </cell>
          <cell r="Q88" t="str">
            <v>C49SZX20190021JL</v>
          </cell>
          <cell r="R88" t="str">
            <v>名佳</v>
          </cell>
          <cell r="S88" t="str">
            <v>YSM10</v>
          </cell>
          <cell r="T88" t="str">
            <v>R-&gt;L</v>
          </cell>
          <cell r="U88" t="str">
            <v>MVC+ATS15</v>
          </cell>
          <cell r="V88" t="str">
            <v>WRONG</v>
          </cell>
          <cell r="W88" t="str">
            <v>含税到厂</v>
          </cell>
          <cell r="X88">
            <v>43522</v>
          </cell>
          <cell r="Y88" t="str">
            <v>Yes</v>
          </cell>
          <cell r="Z88" t="str">
            <v>Na</v>
          </cell>
          <cell r="AA88" t="str">
            <v>Na</v>
          </cell>
          <cell r="AB88"/>
          <cell r="AC88" t="str">
            <v>C120111425</v>
          </cell>
          <cell r="AN88"/>
          <cell r="AO88" t="str">
            <v>Yes</v>
          </cell>
          <cell r="AP88" t="str">
            <v>JUN 19</v>
          </cell>
        </row>
        <row r="89">
          <cell r="A89">
            <v>197</v>
          </cell>
          <cell r="B89" t="str">
            <v>已发货</v>
          </cell>
          <cell r="C89" t="str">
            <v>C49</v>
          </cell>
          <cell r="D89">
            <v>109454</v>
          </cell>
          <cell r="E89" t="str">
            <v>STK</v>
          </cell>
          <cell r="F89" t="str">
            <v>YSM10</v>
          </cell>
          <cell r="G89" t="str">
            <v>L-&gt;R</v>
          </cell>
          <cell r="H89" t="str">
            <v>MVC</v>
          </cell>
          <cell r="I89" t="str">
            <v>Y45760</v>
          </cell>
          <cell r="J89">
            <v>1</v>
          </cell>
          <cell r="K89" t="str">
            <v>盐保仓库</v>
          </cell>
          <cell r="L89">
            <v>43442</v>
          </cell>
          <cell r="M89">
            <v>6.2199999999999998E-2</v>
          </cell>
          <cell r="N89" t="str">
            <v>MAR 19</v>
          </cell>
          <cell r="O89"/>
          <cell r="P89" t="str">
            <v>JPY</v>
          </cell>
          <cell r="Q89" t="str">
            <v>C49SZX20180177JL</v>
          </cell>
          <cell r="R89" t="str">
            <v>Tuopuai拓普艾</v>
          </cell>
          <cell r="S89" t="str">
            <v>YSM10</v>
          </cell>
          <cell r="T89" t="str">
            <v>L-&gt;R</v>
          </cell>
          <cell r="U89" t="str">
            <v>MVC</v>
          </cell>
          <cell r="V89" t="str">
            <v>OK</v>
          </cell>
          <cell r="W89" t="str">
            <v>CIF</v>
          </cell>
          <cell r="X89">
            <v>43203</v>
          </cell>
          <cell r="Y89" t="str">
            <v>Yes</v>
          </cell>
          <cell r="Z89" t="str">
            <v>na</v>
          </cell>
          <cell r="AA89" t="str">
            <v>Na</v>
          </cell>
          <cell r="AB89"/>
          <cell r="AC89" t="str">
            <v>Yes</v>
          </cell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 t="str">
            <v>Yes</v>
          </cell>
          <cell r="AP89" t="str">
            <v>MAR 19</v>
          </cell>
        </row>
        <row r="90">
          <cell r="A90">
            <v>199</v>
          </cell>
          <cell r="B90" t="str">
            <v>已发货</v>
          </cell>
          <cell r="C90" t="str">
            <v>C49</v>
          </cell>
          <cell r="D90">
            <v>109454</v>
          </cell>
          <cell r="E90" t="str">
            <v>STK</v>
          </cell>
          <cell r="F90" t="str">
            <v>YSM10</v>
          </cell>
          <cell r="G90" t="str">
            <v>L-&gt;R</v>
          </cell>
          <cell r="H90" t="str">
            <v>MVC</v>
          </cell>
          <cell r="I90" t="str">
            <v>Y45761</v>
          </cell>
          <cell r="J90">
            <v>1</v>
          </cell>
          <cell r="K90" t="str">
            <v>盐保仓库</v>
          </cell>
          <cell r="L90">
            <v>43442</v>
          </cell>
          <cell r="M90">
            <v>6.2199999999999998E-2</v>
          </cell>
          <cell r="N90" t="str">
            <v>MAR 19</v>
          </cell>
          <cell r="O90"/>
          <cell r="P90" t="str">
            <v>JPY</v>
          </cell>
          <cell r="Q90" t="str">
            <v>C49SZX20180177JL</v>
          </cell>
          <cell r="R90" t="str">
            <v>Tuopuai拓普艾</v>
          </cell>
          <cell r="S90" t="str">
            <v>YSM10</v>
          </cell>
          <cell r="T90" t="str">
            <v>L-&gt;R</v>
          </cell>
          <cell r="U90" t="str">
            <v>MVC</v>
          </cell>
          <cell r="V90" t="str">
            <v>OK</v>
          </cell>
          <cell r="W90" t="str">
            <v>CIF</v>
          </cell>
          <cell r="X90">
            <v>43203</v>
          </cell>
          <cell r="Y90" t="str">
            <v>Yes</v>
          </cell>
          <cell r="Z90" t="str">
            <v>Na</v>
          </cell>
          <cell r="AA90" t="str">
            <v>Na</v>
          </cell>
          <cell r="AB90"/>
          <cell r="AC90" t="str">
            <v>Yes</v>
          </cell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 t="str">
            <v>Yes</v>
          </cell>
          <cell r="AP90" t="str">
            <v>MAR 19</v>
          </cell>
        </row>
        <row r="91">
          <cell r="A91">
            <v>336</v>
          </cell>
          <cell r="B91" t="str">
            <v>已发货</v>
          </cell>
          <cell r="C91" t="str">
            <v>C49</v>
          </cell>
          <cell r="D91">
            <v>109454</v>
          </cell>
          <cell r="E91" t="str">
            <v>STK</v>
          </cell>
          <cell r="F91" t="str">
            <v>YSM10</v>
          </cell>
          <cell r="G91" t="str">
            <v>L-&gt;R</v>
          </cell>
          <cell r="H91" t="str">
            <v>MVC</v>
          </cell>
          <cell r="I91" t="str">
            <v>Y45762</v>
          </cell>
          <cell r="J91">
            <v>1</v>
          </cell>
          <cell r="K91" t="str">
            <v>盐保仓库</v>
          </cell>
          <cell r="L91">
            <v>43442</v>
          </cell>
          <cell r="M91">
            <v>6.2199999999999998E-2</v>
          </cell>
          <cell r="N91" t="str">
            <v>MAY 19</v>
          </cell>
          <cell r="O91"/>
          <cell r="P91" t="str">
            <v>RMB</v>
          </cell>
          <cell r="Q91" t="str">
            <v>C49SZX20190085JL</v>
          </cell>
          <cell r="R91" t="str">
            <v>鹏鑫达/end user:晶昌</v>
          </cell>
          <cell r="S91" t="str">
            <v>YSM10</v>
          </cell>
          <cell r="T91" t="str">
            <v>R-&gt;L</v>
          </cell>
          <cell r="U91" t="str">
            <v>MVC</v>
          </cell>
          <cell r="V91" t="str">
            <v>WRONG</v>
          </cell>
          <cell r="W91" t="str">
            <v>DAP SZ</v>
          </cell>
          <cell r="X91">
            <v>43613</v>
          </cell>
          <cell r="Y91" t="str">
            <v>Yes</v>
          </cell>
          <cell r="Z91" t="str">
            <v>Na</v>
          </cell>
          <cell r="AA91" t="str">
            <v>Na</v>
          </cell>
          <cell r="AB91"/>
          <cell r="AC91" t="str">
            <v>C150122206</v>
          </cell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 t="str">
            <v>Yes</v>
          </cell>
          <cell r="AP91" t="str">
            <v>MAY 19</v>
          </cell>
        </row>
        <row r="92">
          <cell r="A92">
            <v>203</v>
          </cell>
          <cell r="B92" t="str">
            <v>已发货</v>
          </cell>
          <cell r="C92" t="str">
            <v>C49</v>
          </cell>
          <cell r="D92">
            <v>109454</v>
          </cell>
          <cell r="E92" t="str">
            <v>STK</v>
          </cell>
          <cell r="F92" t="str">
            <v>YSM10</v>
          </cell>
          <cell r="G92" t="str">
            <v>L-&gt;R</v>
          </cell>
          <cell r="H92" t="str">
            <v>No</v>
          </cell>
          <cell r="I92"/>
          <cell r="J92">
            <v>1</v>
          </cell>
          <cell r="K92" t="str">
            <v>盐保仓库</v>
          </cell>
          <cell r="L92">
            <v>43442</v>
          </cell>
          <cell r="M92">
            <v>6.2199999999999998E-2</v>
          </cell>
          <cell r="N92" t="str">
            <v>JUN 19</v>
          </cell>
          <cell r="O92"/>
          <cell r="P92" t="str">
            <v>JPY</v>
          </cell>
          <cell r="Q92" t="str">
            <v>C49SZX20190001JY</v>
          </cell>
          <cell r="R92" t="str">
            <v>Kingtron络鑫</v>
          </cell>
          <cell r="S92" t="str">
            <v>YSM10</v>
          </cell>
          <cell r="T92" t="str">
            <v>L-&gt;R</v>
          </cell>
          <cell r="U92" t="str">
            <v>MVC</v>
          </cell>
          <cell r="V92" t="str">
            <v>WRONG</v>
          </cell>
          <cell r="W92" t="str">
            <v>CIF HK</v>
          </cell>
          <cell r="X92">
            <v>43473</v>
          </cell>
          <cell r="Y92" t="str">
            <v>Yes</v>
          </cell>
          <cell r="Z92" t="str">
            <v>Na</v>
          </cell>
          <cell r="AA92" t="str">
            <v>Na</v>
          </cell>
          <cell r="AB92"/>
          <cell r="AC92" t="str">
            <v>C190434453</v>
          </cell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 t="str">
            <v>Yes</v>
          </cell>
          <cell r="AP92" t="str">
            <v>JUN 19</v>
          </cell>
        </row>
        <row r="93">
          <cell r="A93">
            <v>7</v>
          </cell>
          <cell r="B93" t="str">
            <v>已发货</v>
          </cell>
          <cell r="C93" t="str">
            <v>C49</v>
          </cell>
          <cell r="D93">
            <v>109422</v>
          </cell>
          <cell r="E93" t="str">
            <v>STK</v>
          </cell>
          <cell r="F93" t="str">
            <v>YS24</v>
          </cell>
          <cell r="G93" t="str">
            <v>R-&gt;L</v>
          </cell>
          <cell r="H93" t="str">
            <v>No</v>
          </cell>
          <cell r="I93" t="str">
            <v>Y45177</v>
          </cell>
          <cell r="J93">
            <v>1</v>
          </cell>
          <cell r="K93" t="str">
            <v>CY仓库</v>
          </cell>
          <cell r="L93">
            <v>43446</v>
          </cell>
          <cell r="M93">
            <v>6.25E-2</v>
          </cell>
          <cell r="N93" t="str">
            <v>DEC 18</v>
          </cell>
          <cell r="O93"/>
          <cell r="P93" t="str">
            <v>JPY</v>
          </cell>
          <cell r="Q93" t="str">
            <v>C49SZX201800038SS</v>
          </cell>
          <cell r="R93" t="str">
            <v>祥弘瑞</v>
          </cell>
          <cell r="S93" t="str">
            <v>YS24</v>
          </cell>
          <cell r="T93" t="str">
            <v>R-&gt;L</v>
          </cell>
          <cell r="U93" t="str">
            <v>No</v>
          </cell>
          <cell r="V93" t="str">
            <v>OK</v>
          </cell>
          <cell r="W93" t="str">
            <v>DAP</v>
          </cell>
          <cell r="X93">
            <v>43132</v>
          </cell>
          <cell r="Y93" t="str">
            <v>Yes</v>
          </cell>
          <cell r="Z93" t="str">
            <v>Na</v>
          </cell>
          <cell r="AA93" t="str">
            <v>Na</v>
          </cell>
          <cell r="AB93"/>
          <cell r="AC93" t="str">
            <v>Yes</v>
          </cell>
          <cell r="AN93"/>
          <cell r="AO93" t="str">
            <v>Yes</v>
          </cell>
          <cell r="AP93" t="str">
            <v>DEC 18</v>
          </cell>
        </row>
        <row r="94">
          <cell r="A94">
            <v>239</v>
          </cell>
          <cell r="B94" t="str">
            <v>已发货</v>
          </cell>
          <cell r="C94" t="str">
            <v>C49</v>
          </cell>
          <cell r="D94">
            <v>109422</v>
          </cell>
          <cell r="E94" t="str">
            <v>STK</v>
          </cell>
          <cell r="F94" t="str">
            <v>YS24</v>
          </cell>
          <cell r="G94" t="str">
            <v>L-&gt;R</v>
          </cell>
          <cell r="H94" t="str">
            <v>No</v>
          </cell>
          <cell r="I94" t="str">
            <v>Y45165</v>
          </cell>
          <cell r="J94">
            <v>1</v>
          </cell>
          <cell r="K94" t="str">
            <v>盐保仓库</v>
          </cell>
          <cell r="L94">
            <v>43446</v>
          </cell>
          <cell r="M94">
            <v>6.25E-2</v>
          </cell>
          <cell r="N94" t="str">
            <v>MAR 19</v>
          </cell>
          <cell r="O94"/>
          <cell r="P94" t="str">
            <v>JPY</v>
          </cell>
          <cell r="Q94" t="str">
            <v>C49SZX20190024JL</v>
          </cell>
          <cell r="R94" t="str">
            <v>睿视科技</v>
          </cell>
          <cell r="S94" t="str">
            <v>YS24</v>
          </cell>
          <cell r="T94" t="str">
            <v>L-&gt;R</v>
          </cell>
          <cell r="U94" t="str">
            <v>No</v>
          </cell>
          <cell r="V94" t="str">
            <v>OK</v>
          </cell>
          <cell r="W94" t="str">
            <v>CIF</v>
          </cell>
          <cell r="X94">
            <v>43524</v>
          </cell>
          <cell r="Y94" t="str">
            <v>Yes</v>
          </cell>
          <cell r="Z94" t="str">
            <v>Na</v>
          </cell>
          <cell r="AA94" t="str">
            <v>Na</v>
          </cell>
          <cell r="AB94"/>
          <cell r="AC94" t="str">
            <v>Yes</v>
          </cell>
          <cell r="AN94"/>
          <cell r="AO94" t="str">
            <v>Yes</v>
          </cell>
          <cell r="AP94" t="str">
            <v>MAR 19</v>
          </cell>
        </row>
        <row r="95">
          <cell r="A95">
            <v>240</v>
          </cell>
          <cell r="B95" t="str">
            <v>已发货</v>
          </cell>
          <cell r="C95" t="str">
            <v>C49</v>
          </cell>
          <cell r="D95">
            <v>109422</v>
          </cell>
          <cell r="E95" t="str">
            <v>STK</v>
          </cell>
          <cell r="F95" t="str">
            <v>YS24</v>
          </cell>
          <cell r="G95" t="str">
            <v>L-&gt;R</v>
          </cell>
          <cell r="H95" t="str">
            <v>No</v>
          </cell>
          <cell r="I95" t="str">
            <v>Y45166</v>
          </cell>
          <cell r="J95">
            <v>1</v>
          </cell>
          <cell r="K95" t="str">
            <v>盐保仓库</v>
          </cell>
          <cell r="L95">
            <v>43446</v>
          </cell>
          <cell r="M95">
            <v>6.25E-2</v>
          </cell>
          <cell r="N95" t="str">
            <v>MAR 19</v>
          </cell>
          <cell r="O95"/>
          <cell r="P95" t="str">
            <v>JPY</v>
          </cell>
          <cell r="Q95" t="str">
            <v>C49SZX20190024JL</v>
          </cell>
          <cell r="R95" t="str">
            <v>睿视科技</v>
          </cell>
          <cell r="S95" t="str">
            <v>YS24</v>
          </cell>
          <cell r="T95" t="str">
            <v>L-&gt;R</v>
          </cell>
          <cell r="U95" t="str">
            <v>No</v>
          </cell>
          <cell r="V95" t="str">
            <v>OK</v>
          </cell>
          <cell r="W95" t="str">
            <v>CIF</v>
          </cell>
          <cell r="X95">
            <v>43524</v>
          </cell>
          <cell r="Y95" t="str">
            <v>Yes</v>
          </cell>
          <cell r="Z95" t="str">
            <v>Na</v>
          </cell>
          <cell r="AA95" t="str">
            <v>Na</v>
          </cell>
          <cell r="AB95"/>
          <cell r="AC95" t="str">
            <v>Yes</v>
          </cell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 t="str">
            <v>Yes</v>
          </cell>
          <cell r="AP95" t="str">
            <v>MAR 19</v>
          </cell>
        </row>
        <row r="96">
          <cell r="A96">
            <v>241</v>
          </cell>
          <cell r="B96" t="str">
            <v>已发货</v>
          </cell>
          <cell r="C96" t="str">
            <v>C49</v>
          </cell>
          <cell r="D96">
            <v>109422</v>
          </cell>
          <cell r="E96" t="str">
            <v>STK</v>
          </cell>
          <cell r="F96" t="str">
            <v>YS24</v>
          </cell>
          <cell r="G96" t="str">
            <v>L-&gt;R</v>
          </cell>
          <cell r="H96" t="str">
            <v>No</v>
          </cell>
          <cell r="I96" t="str">
            <v>Y45156</v>
          </cell>
          <cell r="J96">
            <v>1</v>
          </cell>
          <cell r="K96" t="str">
            <v>盐保仓库</v>
          </cell>
          <cell r="L96">
            <v>43446</v>
          </cell>
          <cell r="M96">
            <v>6.25E-2</v>
          </cell>
          <cell r="N96" t="str">
            <v>MAR 19</v>
          </cell>
          <cell r="O96"/>
          <cell r="P96" t="str">
            <v>JPY</v>
          </cell>
          <cell r="Q96" t="str">
            <v>C49SZX20190024JL</v>
          </cell>
          <cell r="R96" t="str">
            <v>睿视科技</v>
          </cell>
          <cell r="S96" t="str">
            <v>YS24</v>
          </cell>
          <cell r="T96" t="str">
            <v>L-&gt;R</v>
          </cell>
          <cell r="U96" t="str">
            <v>No</v>
          </cell>
          <cell r="V96" t="str">
            <v>OK</v>
          </cell>
          <cell r="W96" t="str">
            <v>CIF</v>
          </cell>
          <cell r="X96">
            <v>43524</v>
          </cell>
          <cell r="Y96" t="str">
            <v>Yes</v>
          </cell>
          <cell r="Z96" t="str">
            <v>Na</v>
          </cell>
          <cell r="AA96" t="str">
            <v>Na</v>
          </cell>
          <cell r="AB96"/>
          <cell r="AC96" t="str">
            <v>Yes</v>
          </cell>
          <cell r="AN96"/>
          <cell r="AO96" t="str">
            <v>Yes</v>
          </cell>
          <cell r="AP96" t="str">
            <v>MAR 19</v>
          </cell>
        </row>
        <row r="97">
          <cell r="A97">
            <v>233</v>
          </cell>
          <cell r="B97" t="str">
            <v>已发货</v>
          </cell>
          <cell r="C97" t="str">
            <v>C49</v>
          </cell>
          <cell r="D97">
            <v>109422</v>
          </cell>
          <cell r="E97" t="str">
            <v>STK</v>
          </cell>
          <cell r="F97" t="str">
            <v>YS24</v>
          </cell>
          <cell r="G97" t="str">
            <v>L-&gt;R</v>
          </cell>
          <cell r="H97" t="str">
            <v>No</v>
          </cell>
          <cell r="I97" t="str">
            <v>Y45159</v>
          </cell>
          <cell r="J97">
            <v>1</v>
          </cell>
          <cell r="K97" t="str">
            <v>盐保仓库</v>
          </cell>
          <cell r="L97">
            <v>43446</v>
          </cell>
          <cell r="M97">
            <v>6.25E-2</v>
          </cell>
          <cell r="N97" t="str">
            <v>APR 19</v>
          </cell>
          <cell r="O97"/>
          <cell r="P97" t="str">
            <v>RMB</v>
          </cell>
          <cell r="Q97" t="str">
            <v>C49SZX20190016KW</v>
          </cell>
          <cell r="R97" t="str">
            <v>同基</v>
          </cell>
          <cell r="S97" t="str">
            <v>YS24</v>
          </cell>
          <cell r="T97" t="str">
            <v>L-&gt;R</v>
          </cell>
          <cell r="U97" t="str">
            <v>No</v>
          </cell>
          <cell r="V97" t="str">
            <v>OK</v>
          </cell>
          <cell r="W97" t="str">
            <v>DAP 深圳</v>
          </cell>
          <cell r="X97">
            <v>43490</v>
          </cell>
          <cell r="Y97" t="str">
            <v>Yes</v>
          </cell>
          <cell r="Z97" t="str">
            <v>Na</v>
          </cell>
          <cell r="AA97" t="str">
            <v>Na</v>
          </cell>
          <cell r="AB97" t="str">
            <v>OEF已做</v>
          </cell>
          <cell r="AC97" t="str">
            <v>Yes</v>
          </cell>
          <cell r="AN97"/>
          <cell r="AO97" t="str">
            <v>Yes</v>
          </cell>
          <cell r="AP97" t="str">
            <v>APR 19</v>
          </cell>
        </row>
        <row r="98">
          <cell r="A98">
            <v>50</v>
          </cell>
          <cell r="B98" t="str">
            <v>已发货</v>
          </cell>
          <cell r="C98" t="str">
            <v>C49</v>
          </cell>
          <cell r="D98">
            <v>109237</v>
          </cell>
          <cell r="E98" t="str">
            <v>朗特名义</v>
          </cell>
          <cell r="F98" t="str">
            <v>YSM20R(SV)-2</v>
          </cell>
          <cell r="G98" t="str">
            <v>R-&gt;L</v>
          </cell>
          <cell r="H98" t="str">
            <v>No</v>
          </cell>
          <cell r="I98" t="str">
            <v>Y44944</v>
          </cell>
          <cell r="J98">
            <v>1</v>
          </cell>
          <cell r="K98" t="str">
            <v>码头</v>
          </cell>
          <cell r="L98">
            <v>43453</v>
          </cell>
          <cell r="M98">
            <v>6.25E-2</v>
          </cell>
          <cell r="N98" t="str">
            <v>DEC 18</v>
          </cell>
          <cell r="P98" t="str">
            <v>JPY</v>
          </cell>
          <cell r="Q98" t="str">
            <v>C49SZX20180078DZ</v>
          </cell>
          <cell r="R98" t="str">
            <v>朗特</v>
          </cell>
          <cell r="S98" t="str">
            <v>YSM20-2</v>
          </cell>
          <cell r="T98" t="str">
            <v>R-&gt;L</v>
          </cell>
          <cell r="U98" t="str">
            <v>No</v>
          </cell>
          <cell r="V98" t="str">
            <v>OK</v>
          </cell>
          <cell r="W98" t="str">
            <v>CIF</v>
          </cell>
          <cell r="X98">
            <v>43218</v>
          </cell>
          <cell r="Y98" t="str">
            <v>Yes</v>
          </cell>
          <cell r="Z98" t="str">
            <v>Na</v>
          </cell>
          <cell r="AA98" t="str">
            <v>Na</v>
          </cell>
          <cell r="AB98" t="str">
            <v>此台机器做了OEF（朗特20180078DZ）</v>
          </cell>
          <cell r="AC98" t="str">
            <v>Yes</v>
          </cell>
          <cell r="AN98"/>
          <cell r="AO98" t="str">
            <v>Yes</v>
          </cell>
          <cell r="AP98" t="str">
            <v>DEC 18</v>
          </cell>
        </row>
        <row r="99">
          <cell r="A99">
            <v>51</v>
          </cell>
          <cell r="B99" t="str">
            <v>已发货</v>
          </cell>
          <cell r="C99" t="str">
            <v>C49</v>
          </cell>
          <cell r="D99">
            <v>109237</v>
          </cell>
          <cell r="E99" t="str">
            <v>朗特名义</v>
          </cell>
          <cell r="F99" t="str">
            <v>YSM20R(SV)-2</v>
          </cell>
          <cell r="G99" t="str">
            <v>R-&gt;L</v>
          </cell>
          <cell r="H99" t="str">
            <v>No</v>
          </cell>
          <cell r="I99" t="str">
            <v>Y44945</v>
          </cell>
          <cell r="J99">
            <v>1</v>
          </cell>
          <cell r="K99" t="str">
            <v>码头</v>
          </cell>
          <cell r="L99">
            <v>43453</v>
          </cell>
          <cell r="M99">
            <v>6.25E-2</v>
          </cell>
          <cell r="N99" t="str">
            <v>DEC 18</v>
          </cell>
          <cell r="P99" t="str">
            <v>JPY</v>
          </cell>
          <cell r="Q99" t="str">
            <v>C49SZX20180078DZ</v>
          </cell>
          <cell r="R99" t="str">
            <v>朗特</v>
          </cell>
          <cell r="S99" t="str">
            <v>YSM20-2</v>
          </cell>
          <cell r="T99" t="str">
            <v>R-&gt;L</v>
          </cell>
          <cell r="U99" t="str">
            <v>No</v>
          </cell>
          <cell r="V99" t="str">
            <v>OK</v>
          </cell>
          <cell r="W99" t="str">
            <v>CIF</v>
          </cell>
          <cell r="X99">
            <v>43218</v>
          </cell>
          <cell r="Y99" t="str">
            <v>Yes</v>
          </cell>
          <cell r="Z99" t="str">
            <v>Na</v>
          </cell>
          <cell r="AA99" t="str">
            <v>Na</v>
          </cell>
          <cell r="AB99" t="str">
            <v>此台机器做了OEF（朗特20180078DZ）</v>
          </cell>
          <cell r="AC99" t="str">
            <v>Yes</v>
          </cell>
          <cell r="AN99"/>
          <cell r="AO99" t="str">
            <v>Yes</v>
          </cell>
          <cell r="AP99" t="str">
            <v>DEC 18</v>
          </cell>
        </row>
        <row r="100">
          <cell r="A100">
            <v>101</v>
          </cell>
          <cell r="B100" t="str">
            <v>已发货</v>
          </cell>
          <cell r="C100" t="str">
            <v>C49</v>
          </cell>
          <cell r="D100">
            <v>109423</v>
          </cell>
          <cell r="E100" t="str">
            <v>STK</v>
          </cell>
          <cell r="F100" t="str">
            <v>YS24</v>
          </cell>
          <cell r="G100" t="str">
            <v>R-&gt;L</v>
          </cell>
          <cell r="H100" t="str">
            <v>No</v>
          </cell>
          <cell r="I100" t="str">
            <v>Y45178</v>
          </cell>
          <cell r="J100">
            <v>1</v>
          </cell>
          <cell r="K100" t="str">
            <v>码头</v>
          </cell>
          <cell r="L100">
            <v>43455</v>
          </cell>
          <cell r="M100">
            <v>6.25E-2</v>
          </cell>
          <cell r="N100" t="str">
            <v>DEC 18</v>
          </cell>
          <cell r="O100"/>
          <cell r="P100" t="str">
            <v>JPY</v>
          </cell>
          <cell r="Q100" t="str">
            <v>C49SZX20180105JY</v>
          </cell>
          <cell r="R100" t="str">
            <v>恒润</v>
          </cell>
          <cell r="S100" t="str">
            <v>YS24</v>
          </cell>
          <cell r="T100" t="str">
            <v>R-&gt;L</v>
          </cell>
          <cell r="U100" t="str">
            <v>No</v>
          </cell>
          <cell r="V100" t="str">
            <v>OK</v>
          </cell>
          <cell r="W100" t="str">
            <v>DAP 东莞</v>
          </cell>
          <cell r="X100">
            <v>43266</v>
          </cell>
          <cell r="Y100" t="str">
            <v>Yes</v>
          </cell>
          <cell r="Z100" t="str">
            <v>Na</v>
          </cell>
          <cell r="AA100" t="str">
            <v>Na</v>
          </cell>
          <cell r="AB100" t="str">
            <v>此台机器做了OEF（恒润20180105JY）</v>
          </cell>
          <cell r="AC100" t="str">
            <v>Yes</v>
          </cell>
          <cell r="AN100"/>
          <cell r="AO100" t="str">
            <v>Yes</v>
          </cell>
          <cell r="AP100" t="str">
            <v>DEC 18</v>
          </cell>
        </row>
        <row r="101">
          <cell r="A101">
            <v>129</v>
          </cell>
          <cell r="B101" t="str">
            <v>已发货</v>
          </cell>
          <cell r="C101" t="str">
            <v>C49</v>
          </cell>
          <cell r="D101">
            <v>109443</v>
          </cell>
          <cell r="E101" t="str">
            <v>英拓邦名义</v>
          </cell>
          <cell r="F101" t="str">
            <v>YSM20R(SV)-2</v>
          </cell>
          <cell r="G101" t="str">
            <v>L-&gt;R</v>
          </cell>
          <cell r="H101" t="str">
            <v>No</v>
          </cell>
          <cell r="I101" t="str">
            <v>Y45853</v>
          </cell>
          <cell r="J101">
            <v>1</v>
          </cell>
          <cell r="K101" t="str">
            <v>CY仓库</v>
          </cell>
          <cell r="L101">
            <v>43509</v>
          </cell>
          <cell r="M101">
            <v>6.2899999999999998E-2</v>
          </cell>
          <cell r="N101" t="str">
            <v>FEB 19</v>
          </cell>
          <cell r="P101" t="str">
            <v>JPY</v>
          </cell>
          <cell r="Q101" t="str">
            <v>C49SZX20180136JY</v>
          </cell>
          <cell r="R101" t="str">
            <v>安嘉</v>
          </cell>
          <cell r="S101" t="str">
            <v>YSM20R(SV)-2</v>
          </cell>
          <cell r="T101" t="str">
            <v>L-&gt;R</v>
          </cell>
          <cell r="U101" t="str">
            <v>No</v>
          </cell>
          <cell r="V101" t="str">
            <v>OK</v>
          </cell>
          <cell r="W101" t="str">
            <v>DAP深圳</v>
          </cell>
          <cell r="X101">
            <v>43342</v>
          </cell>
          <cell r="Y101" t="str">
            <v>Yes</v>
          </cell>
          <cell r="Z101" t="str">
            <v>Na</v>
          </cell>
          <cell r="AA101" t="str">
            <v>Na</v>
          </cell>
          <cell r="AB101"/>
          <cell r="AC101" t="str">
            <v>Yes</v>
          </cell>
          <cell r="AN101"/>
          <cell r="AO101" t="str">
            <v>Yes</v>
          </cell>
          <cell r="AP101" t="str">
            <v>FEB 19</v>
          </cell>
        </row>
        <row r="102">
          <cell r="A102">
            <v>189</v>
          </cell>
          <cell r="B102" t="str">
            <v>已发货</v>
          </cell>
          <cell r="C102" t="str">
            <v>C49</v>
          </cell>
          <cell r="D102">
            <v>109443</v>
          </cell>
          <cell r="E102" t="str">
            <v>英拓邦名义</v>
          </cell>
          <cell r="F102" t="str">
            <v>YSM20R(SV)-2</v>
          </cell>
          <cell r="G102" t="str">
            <v>L-&gt;R</v>
          </cell>
          <cell r="H102" t="str">
            <v>No</v>
          </cell>
          <cell r="I102" t="str">
            <v>Y45852</v>
          </cell>
          <cell r="J102">
            <v>1</v>
          </cell>
          <cell r="K102" t="str">
            <v>CY仓库</v>
          </cell>
          <cell r="L102">
            <v>43509</v>
          </cell>
          <cell r="M102">
            <v>6.2899999999999998E-2</v>
          </cell>
          <cell r="N102" t="str">
            <v>FEB 19</v>
          </cell>
          <cell r="P102" t="str">
            <v>RMB</v>
          </cell>
          <cell r="Q102" t="str">
            <v>C49SZX20180185ZX</v>
          </cell>
          <cell r="R102" t="str">
            <v>美斯特</v>
          </cell>
          <cell r="S102" t="str">
            <v>YSM20R(SV)-2</v>
          </cell>
          <cell r="T102" t="str">
            <v>L-&gt;R</v>
          </cell>
          <cell r="U102" t="str">
            <v>No</v>
          </cell>
          <cell r="V102" t="str">
            <v>OK</v>
          </cell>
          <cell r="W102" t="str">
            <v>含税到厂</v>
          </cell>
          <cell r="X102">
            <v>43456</v>
          </cell>
          <cell r="Y102" t="str">
            <v>Yes</v>
          </cell>
          <cell r="Z102" t="str">
            <v>Na</v>
          </cell>
          <cell r="AA102" t="str">
            <v>Na</v>
          </cell>
          <cell r="AB102"/>
          <cell r="AC102" t="str">
            <v>yes</v>
          </cell>
          <cell r="AN102"/>
          <cell r="AO102" t="str">
            <v>Yes</v>
          </cell>
          <cell r="AP102" t="str">
            <v>FEB 19</v>
          </cell>
        </row>
        <row r="103">
          <cell r="A103">
            <v>100</v>
          </cell>
          <cell r="B103" t="str">
            <v>已发货</v>
          </cell>
          <cell r="C103" t="str">
            <v>C49</v>
          </cell>
          <cell r="D103">
            <v>109446</v>
          </cell>
          <cell r="E103" t="str">
            <v>小耳朵名义，IND</v>
          </cell>
          <cell r="F103" t="str">
            <v>YSM20R(SV)-2</v>
          </cell>
          <cell r="G103" t="str">
            <v>L-&gt;R</v>
          </cell>
          <cell r="H103" t="str">
            <v>cATS30+MVC+special layout</v>
          </cell>
          <cell r="I103" t="str">
            <v>Y46916</v>
          </cell>
          <cell r="J103">
            <v>1</v>
          </cell>
          <cell r="K103" t="str">
            <v>CY仓库</v>
          </cell>
          <cell r="L103">
            <v>43512</v>
          </cell>
          <cell r="M103">
            <v>6.2899999999999998E-2</v>
          </cell>
          <cell r="N103" t="str">
            <v>FEB 19</v>
          </cell>
          <cell r="P103" t="str">
            <v>JPY</v>
          </cell>
          <cell r="Q103" t="str">
            <v>C49SZX20180103MZ</v>
          </cell>
          <cell r="R103" t="str">
            <v>小耳朵</v>
          </cell>
          <cell r="S103" t="str">
            <v>YSM20-2</v>
          </cell>
          <cell r="T103" t="str">
            <v>L-&gt;R</v>
          </cell>
          <cell r="U103" t="str">
            <v>cATS30+MVC+special layout</v>
          </cell>
          <cell r="V103" t="str">
            <v>OK</v>
          </cell>
          <cell r="W103" t="str">
            <v>DAP 惠州</v>
          </cell>
          <cell r="X103">
            <v>43264</v>
          </cell>
          <cell r="Y103" t="str">
            <v>Yes</v>
          </cell>
          <cell r="Z103" t="str">
            <v>Na</v>
          </cell>
          <cell r="AA103" t="str">
            <v>Na</v>
          </cell>
          <cell r="AB103"/>
          <cell r="AC103" t="str">
            <v>IND order</v>
          </cell>
          <cell r="AN103"/>
          <cell r="AO103" t="str">
            <v>Yes</v>
          </cell>
          <cell r="AP103" t="str">
            <v>FEB 19</v>
          </cell>
        </row>
        <row r="104">
          <cell r="A104">
            <v>130</v>
          </cell>
          <cell r="B104" t="str">
            <v>已发货</v>
          </cell>
          <cell r="C104" t="str">
            <v>C49</v>
          </cell>
          <cell r="D104">
            <v>109490</v>
          </cell>
          <cell r="E104" t="str">
            <v>朗特名义</v>
          </cell>
          <cell r="F104" t="str">
            <v>YSM20R(SV)-2</v>
          </cell>
          <cell r="G104" t="str">
            <v>R-&gt;L</v>
          </cell>
          <cell r="H104" t="str">
            <v>No</v>
          </cell>
          <cell r="I104" t="str">
            <v>Y44946</v>
          </cell>
          <cell r="J104">
            <v>1</v>
          </cell>
          <cell r="K104" t="str">
            <v>CY仓库</v>
          </cell>
          <cell r="L104">
            <v>43512</v>
          </cell>
          <cell r="M104">
            <v>6.2899999999999998E-2</v>
          </cell>
          <cell r="N104" t="str">
            <v>FEB 19</v>
          </cell>
          <cell r="P104" t="str">
            <v>JPY</v>
          </cell>
          <cell r="Q104" t="str">
            <v>C49SZX20180136JY</v>
          </cell>
          <cell r="R104" t="str">
            <v>安嘉</v>
          </cell>
          <cell r="S104" t="str">
            <v>YSM20R(SV)-2</v>
          </cell>
          <cell r="T104" t="str">
            <v>R-&gt;L</v>
          </cell>
          <cell r="U104" t="str">
            <v>No</v>
          </cell>
          <cell r="V104" t="str">
            <v>OK</v>
          </cell>
          <cell r="W104" t="str">
            <v>DAP深圳</v>
          </cell>
          <cell r="X104">
            <v>43342</v>
          </cell>
          <cell r="Y104" t="str">
            <v>Yes</v>
          </cell>
          <cell r="Z104" t="str">
            <v>Na</v>
          </cell>
          <cell r="AA104" t="str">
            <v>Na</v>
          </cell>
          <cell r="AB104"/>
          <cell r="AC104" t="str">
            <v>Yes</v>
          </cell>
          <cell r="AN104"/>
          <cell r="AO104" t="str">
            <v>Yes</v>
          </cell>
          <cell r="AP104" t="str">
            <v>FEB 19</v>
          </cell>
        </row>
        <row r="105">
          <cell r="A105">
            <v>183</v>
          </cell>
          <cell r="B105" t="str">
            <v>已发货</v>
          </cell>
          <cell r="C105" t="str">
            <v>C49</v>
          </cell>
          <cell r="D105">
            <v>109490</v>
          </cell>
          <cell r="E105" t="str">
            <v>朗特名义</v>
          </cell>
          <cell r="F105" t="str">
            <v>YSM20R(SV)-2</v>
          </cell>
          <cell r="G105" t="str">
            <v>R-&gt;L</v>
          </cell>
          <cell r="H105" t="str">
            <v>No</v>
          </cell>
          <cell r="I105" t="str">
            <v>Y44947</v>
          </cell>
          <cell r="J105">
            <v>1</v>
          </cell>
          <cell r="K105" t="str">
            <v>CY仓库</v>
          </cell>
          <cell r="L105">
            <v>43512</v>
          </cell>
          <cell r="M105">
            <v>6.2899999999999998E-2</v>
          </cell>
          <cell r="N105" t="str">
            <v>FEB 19</v>
          </cell>
          <cell r="P105" t="str">
            <v>JPY</v>
          </cell>
          <cell r="Q105" t="str">
            <v>C49SZX20180176SX</v>
          </cell>
          <cell r="R105" t="str">
            <v>柏星</v>
          </cell>
          <cell r="S105" t="str">
            <v>YSM20R(SV)-2</v>
          </cell>
          <cell r="T105" t="str">
            <v>R-&gt;L</v>
          </cell>
          <cell r="U105" t="str">
            <v>MVC</v>
          </cell>
          <cell r="V105" t="str">
            <v>WRONG</v>
          </cell>
          <cell r="W105" t="str">
            <v>DAP东莞</v>
          </cell>
          <cell r="X105">
            <v>43425</v>
          </cell>
          <cell r="Y105" t="str">
            <v>Yes</v>
          </cell>
          <cell r="Z105" t="str">
            <v>Na</v>
          </cell>
          <cell r="AA105" t="str">
            <v>Na</v>
          </cell>
          <cell r="AB105" t="str">
            <v>OEF已做</v>
          </cell>
          <cell r="AC105" t="str">
            <v>C181233636</v>
          </cell>
          <cell r="AN105"/>
          <cell r="AO105" t="str">
            <v>Yes</v>
          </cell>
          <cell r="AP105" t="str">
            <v>FEB 19</v>
          </cell>
        </row>
        <row r="106">
          <cell r="A106">
            <v>196</v>
          </cell>
          <cell r="B106" t="str">
            <v>已发货</v>
          </cell>
          <cell r="C106" t="str">
            <v>C49</v>
          </cell>
          <cell r="D106">
            <v>109478</v>
          </cell>
          <cell r="E106" t="str">
            <v>康佳</v>
          </cell>
          <cell r="F106" t="str">
            <v>YSM20R(SV)-2</v>
          </cell>
          <cell r="G106" t="str">
            <v>L-&gt;R</v>
          </cell>
          <cell r="H106" t="str">
            <v>No</v>
          </cell>
          <cell r="I106" t="str">
            <v>Y45803</v>
          </cell>
          <cell r="J106">
            <v>1</v>
          </cell>
          <cell r="K106" t="str">
            <v>福保仓库</v>
          </cell>
          <cell r="L106">
            <v>43512</v>
          </cell>
          <cell r="M106">
            <v>6.2899999999999998E-2</v>
          </cell>
          <cell r="N106" t="str">
            <v>MAR 19</v>
          </cell>
          <cell r="P106" t="str">
            <v>JPY</v>
          </cell>
          <cell r="Q106" t="str">
            <v>C49SZX20180177JL</v>
          </cell>
          <cell r="R106" t="str">
            <v>Tuopuai拓普艾</v>
          </cell>
          <cell r="S106" t="str">
            <v>YSM20R(SV)-2</v>
          </cell>
          <cell r="T106" t="str">
            <v>L-&gt;R</v>
          </cell>
          <cell r="U106" t="str">
            <v>No</v>
          </cell>
          <cell r="V106" t="str">
            <v>OK</v>
          </cell>
          <cell r="W106" t="str">
            <v>CIF</v>
          </cell>
          <cell r="X106">
            <v>43203</v>
          </cell>
          <cell r="Y106" t="str">
            <v>Yes</v>
          </cell>
          <cell r="Z106" t="str">
            <v>Na</v>
          </cell>
          <cell r="AA106" t="str">
            <v>Na</v>
          </cell>
          <cell r="AB106"/>
          <cell r="AC106" t="str">
            <v>Yes</v>
          </cell>
          <cell r="AN106"/>
          <cell r="AO106" t="str">
            <v>Yes</v>
          </cell>
          <cell r="AP106" t="str">
            <v>MAR 19</v>
          </cell>
        </row>
        <row r="107">
          <cell r="A107">
            <v>198</v>
          </cell>
          <cell r="B107" t="str">
            <v>已发货</v>
          </cell>
          <cell r="C107" t="str">
            <v>C49</v>
          </cell>
          <cell r="D107">
            <v>109478</v>
          </cell>
          <cell r="E107" t="str">
            <v>康佳</v>
          </cell>
          <cell r="F107" t="str">
            <v>YSM20R(SV)-2</v>
          </cell>
          <cell r="G107" t="str">
            <v>L-&gt;R</v>
          </cell>
          <cell r="H107" t="str">
            <v>No</v>
          </cell>
          <cell r="I107" t="str">
            <v>Y45804</v>
          </cell>
          <cell r="J107">
            <v>1</v>
          </cell>
          <cell r="K107" t="str">
            <v>福保仓库</v>
          </cell>
          <cell r="L107">
            <v>43512</v>
          </cell>
          <cell r="M107">
            <v>6.2899999999999998E-2</v>
          </cell>
          <cell r="N107" t="str">
            <v>MAR 19</v>
          </cell>
          <cell r="P107" t="str">
            <v>JPY</v>
          </cell>
          <cell r="Q107" t="str">
            <v>C49SZX20180177JL</v>
          </cell>
          <cell r="R107" t="str">
            <v>Tuopuai拓普艾</v>
          </cell>
          <cell r="S107" t="str">
            <v>YSM20R(SV)-2</v>
          </cell>
          <cell r="T107" t="str">
            <v>L-&gt;R</v>
          </cell>
          <cell r="U107" t="str">
            <v>No</v>
          </cell>
          <cell r="V107" t="str">
            <v>OK</v>
          </cell>
          <cell r="W107" t="str">
            <v>CIF</v>
          </cell>
          <cell r="X107">
            <v>43203</v>
          </cell>
          <cell r="Y107" t="str">
            <v>Yes</v>
          </cell>
          <cell r="Z107" t="str">
            <v>Na</v>
          </cell>
          <cell r="AA107" t="str">
            <v>Na</v>
          </cell>
          <cell r="AB107"/>
          <cell r="AC107" t="str">
            <v>Yes</v>
          </cell>
          <cell r="AN107"/>
          <cell r="AO107" t="str">
            <v>Yes</v>
          </cell>
          <cell r="AP107" t="str">
            <v>MAR 19</v>
          </cell>
        </row>
        <row r="108">
          <cell r="A108">
            <v>252</v>
          </cell>
          <cell r="B108" t="str">
            <v>已发货</v>
          </cell>
          <cell r="C108" t="str">
            <v>C49</v>
          </cell>
          <cell r="D108">
            <v>109478</v>
          </cell>
          <cell r="E108" t="str">
            <v>康佳</v>
          </cell>
          <cell r="F108" t="str">
            <v>YSM20R(SV)-2</v>
          </cell>
          <cell r="G108" t="str">
            <v>L-&gt;R</v>
          </cell>
          <cell r="H108" t="str">
            <v>No</v>
          </cell>
          <cell r="I108" t="str">
            <v>Y45805</v>
          </cell>
          <cell r="J108">
            <v>1</v>
          </cell>
          <cell r="K108" t="str">
            <v>福保仓库</v>
          </cell>
          <cell r="L108">
            <v>43512</v>
          </cell>
          <cell r="M108">
            <v>6.2899999999999998E-2</v>
          </cell>
          <cell r="N108" t="str">
            <v>APR 19</v>
          </cell>
          <cell r="P108" t="str">
            <v>JPY</v>
          </cell>
          <cell r="Q108" t="str">
            <v>C49SZX20190027MZ</v>
          </cell>
          <cell r="R108" t="str">
            <v>魔乐视/end user:拓普赛特</v>
          </cell>
          <cell r="S108" t="str">
            <v>YSM20R(SV)-2</v>
          </cell>
          <cell r="T108" t="str">
            <v>L-&gt;R</v>
          </cell>
          <cell r="U108" t="str">
            <v>No</v>
          </cell>
          <cell r="V108" t="str">
            <v>OK</v>
          </cell>
          <cell r="W108" t="str">
            <v>DAP 深圳</v>
          </cell>
          <cell r="X108">
            <v>43536</v>
          </cell>
          <cell r="Y108" t="str">
            <v>Yes</v>
          </cell>
          <cell r="Z108" t="str">
            <v>Na</v>
          </cell>
          <cell r="AA108" t="str">
            <v>Na</v>
          </cell>
          <cell r="AB108"/>
          <cell r="AC108" t="str">
            <v>Yes end user 拓普塞特</v>
          </cell>
          <cell r="AN108"/>
          <cell r="AO108" t="str">
            <v>Yes</v>
          </cell>
          <cell r="AP108" t="str">
            <v>APR 19</v>
          </cell>
        </row>
        <row r="109">
          <cell r="A109">
            <v>436</v>
          </cell>
          <cell r="B109" t="str">
            <v>已发货</v>
          </cell>
          <cell r="C109" t="str">
            <v>C49</v>
          </cell>
          <cell r="D109">
            <v>109383</v>
          </cell>
          <cell r="E109" t="str">
            <v>易而达名义</v>
          </cell>
          <cell r="F109" t="str">
            <v>YSM20R(SV)-2</v>
          </cell>
          <cell r="G109" t="str">
            <v>L-&gt;R</v>
          </cell>
          <cell r="H109" t="str">
            <v>cATS10+MVC+special layout</v>
          </cell>
          <cell r="I109" t="str">
            <v>Y46530</v>
          </cell>
          <cell r="J109">
            <v>1</v>
          </cell>
          <cell r="K109" t="str">
            <v>盐保仓库</v>
          </cell>
          <cell r="L109">
            <v>43512</v>
          </cell>
          <cell r="M109">
            <v>6.2899999999999998E-2</v>
          </cell>
          <cell r="N109" t="str">
            <v>OCT 19</v>
          </cell>
          <cell r="O109">
            <v>2019.01</v>
          </cell>
          <cell r="P109" t="str">
            <v>RMB</v>
          </cell>
          <cell r="Q109" t="str">
            <v>C49SZX20190139SX</v>
          </cell>
          <cell r="R109" t="str">
            <v>太美亚</v>
          </cell>
          <cell r="S109" t="str">
            <v>YSM20R(SV)-2</v>
          </cell>
          <cell r="T109" t="str">
            <v>L-&gt;R</v>
          </cell>
          <cell r="U109" t="str">
            <v>cATS10+MVC+special layout</v>
          </cell>
          <cell r="V109" t="str">
            <v>OK</v>
          </cell>
          <cell r="W109" t="str">
            <v>含税到厂</v>
          </cell>
          <cell r="X109">
            <v>43735</v>
          </cell>
          <cell r="Y109" t="str">
            <v>Yes</v>
          </cell>
          <cell r="Z109" t="str">
            <v>Na</v>
          </cell>
          <cell r="AA109" t="str">
            <v>Na</v>
          </cell>
          <cell r="AB109"/>
          <cell r="AC109" t="str">
            <v>C190835446</v>
          </cell>
          <cell r="AN109"/>
          <cell r="AO109" t="str">
            <v>Yes</v>
          </cell>
          <cell r="AP109" t="str">
            <v>OCT 19</v>
          </cell>
        </row>
        <row r="110">
          <cell r="A110">
            <v>283</v>
          </cell>
          <cell r="B110" t="str">
            <v>已发货</v>
          </cell>
          <cell r="C110" t="str">
            <v>C49</v>
          </cell>
          <cell r="D110">
            <v>109383</v>
          </cell>
          <cell r="E110" t="str">
            <v>易而达名义</v>
          </cell>
          <cell r="F110" t="str">
            <v>YSM20R(SV)-2</v>
          </cell>
          <cell r="G110" t="str">
            <v>L-&gt;R</v>
          </cell>
          <cell r="H110" t="str">
            <v>No</v>
          </cell>
          <cell r="I110" t="str">
            <v>Y46529</v>
          </cell>
          <cell r="J110">
            <v>1</v>
          </cell>
          <cell r="K110" t="str">
            <v>盐保仓库</v>
          </cell>
          <cell r="L110">
            <v>43512</v>
          </cell>
          <cell r="M110">
            <v>6.2899999999999998E-2</v>
          </cell>
          <cell r="N110" t="str">
            <v>APR 19</v>
          </cell>
          <cell r="P110" t="str">
            <v>JPY</v>
          </cell>
          <cell r="Q110" t="str">
            <v>C49SZX20190042JL</v>
          </cell>
          <cell r="R110" t="str">
            <v>杉川/end user:放德劲</v>
          </cell>
          <cell r="S110" t="str">
            <v>YSM20R(SV)-2</v>
          </cell>
          <cell r="T110" t="str">
            <v>L-&gt;R</v>
          </cell>
          <cell r="U110" t="str">
            <v>MVC</v>
          </cell>
          <cell r="V110" t="str">
            <v>WRONG</v>
          </cell>
          <cell r="W110" t="str">
            <v>DAP 深圳</v>
          </cell>
          <cell r="X110">
            <v>43572</v>
          </cell>
          <cell r="Y110" t="str">
            <v>Yes</v>
          </cell>
          <cell r="Z110" t="str">
            <v>Na</v>
          </cell>
          <cell r="AA110" t="str">
            <v>Na</v>
          </cell>
          <cell r="AB110"/>
          <cell r="AC110" t="str">
            <v>Yes</v>
          </cell>
          <cell r="AN110"/>
          <cell r="AO110" t="str">
            <v>Yes</v>
          </cell>
          <cell r="AP110" t="str">
            <v>APR 19</v>
          </cell>
        </row>
        <row r="111">
          <cell r="A111">
            <v>151</v>
          </cell>
          <cell r="B111" t="str">
            <v>已发货</v>
          </cell>
          <cell r="C111" t="str">
            <v>C49</v>
          </cell>
          <cell r="D111">
            <v>109220</v>
          </cell>
          <cell r="E111" t="str">
            <v>丰硕名义</v>
          </cell>
          <cell r="F111" t="str">
            <v>YSM20R(SV)-2</v>
          </cell>
          <cell r="G111" t="str">
            <v>L-&gt;R</v>
          </cell>
          <cell r="H111" t="str">
            <v>No</v>
          </cell>
          <cell r="I111" t="str">
            <v>Y44573</v>
          </cell>
          <cell r="J111">
            <v>1</v>
          </cell>
          <cell r="K111" t="str">
            <v>CY仓库</v>
          </cell>
          <cell r="L111">
            <v>43518</v>
          </cell>
          <cell r="M111">
            <v>6.2899999999999998E-2</v>
          </cell>
          <cell r="N111" t="str">
            <v>APR 19</v>
          </cell>
          <cell r="O111"/>
          <cell r="P111" t="str">
            <v>JPY</v>
          </cell>
          <cell r="Q111" t="str">
            <v>C49SZX20180156SX</v>
          </cell>
          <cell r="R111" t="str">
            <v>可祁</v>
          </cell>
          <cell r="S111" t="str">
            <v>YSM20R(SV)-2</v>
          </cell>
          <cell r="T111" t="str">
            <v>L-&gt;R</v>
          </cell>
          <cell r="U111" t="str">
            <v>No</v>
          </cell>
          <cell r="V111" t="str">
            <v>OK</v>
          </cell>
          <cell r="W111" t="str">
            <v>DAP 广州</v>
          </cell>
          <cell r="X111">
            <v>43398</v>
          </cell>
          <cell r="Y111" t="str">
            <v>Yes</v>
          </cell>
          <cell r="Z111" t="str">
            <v>Na</v>
          </cell>
          <cell r="AA111" t="str">
            <v>Na</v>
          </cell>
          <cell r="AB111"/>
          <cell r="AC111" t="str">
            <v>Yes</v>
          </cell>
          <cell r="AD111"/>
          <cell r="AE111"/>
          <cell r="AF111"/>
          <cell r="AG111"/>
          <cell r="AH111"/>
          <cell r="AI111"/>
          <cell r="AJ111"/>
          <cell r="AK111"/>
          <cell r="AL111"/>
          <cell r="AM111"/>
          <cell r="AN111"/>
          <cell r="AO111" t="str">
            <v>Yes</v>
          </cell>
          <cell r="AP111" t="str">
            <v>APR 19</v>
          </cell>
        </row>
        <row r="112">
          <cell r="A112">
            <v>150</v>
          </cell>
          <cell r="B112" t="str">
            <v>已发货</v>
          </cell>
          <cell r="C112" t="str">
            <v>C49</v>
          </cell>
          <cell r="D112">
            <v>109220</v>
          </cell>
          <cell r="E112" t="str">
            <v>丰硕名义</v>
          </cell>
          <cell r="F112" t="str">
            <v>YSM20R(SV)-2</v>
          </cell>
          <cell r="G112" t="str">
            <v>L-&gt;R</v>
          </cell>
          <cell r="H112" t="str">
            <v>No</v>
          </cell>
          <cell r="I112" t="str">
            <v>Y44574</v>
          </cell>
          <cell r="J112">
            <v>1</v>
          </cell>
          <cell r="K112" t="str">
            <v>CY仓库</v>
          </cell>
          <cell r="L112">
            <v>43518</v>
          </cell>
          <cell r="M112">
            <v>6.2899999999999998E-2</v>
          </cell>
          <cell r="N112" t="str">
            <v>APR 19</v>
          </cell>
          <cell r="O112"/>
          <cell r="P112" t="str">
            <v>JPY</v>
          </cell>
          <cell r="Q112" t="str">
            <v>C49SZX20180156SX</v>
          </cell>
          <cell r="R112" t="str">
            <v>可祁</v>
          </cell>
          <cell r="S112" t="str">
            <v>YSM20R(SV)-2</v>
          </cell>
          <cell r="T112" t="str">
            <v>L-&gt;R</v>
          </cell>
          <cell r="U112" t="str">
            <v>No</v>
          </cell>
          <cell r="V112" t="str">
            <v>OK</v>
          </cell>
          <cell r="W112" t="str">
            <v>DAP 广州</v>
          </cell>
          <cell r="X112">
            <v>43398</v>
          </cell>
          <cell r="Y112" t="str">
            <v>Yes</v>
          </cell>
          <cell r="Z112" t="str">
            <v>Na</v>
          </cell>
          <cell r="AA112" t="str">
            <v>Na</v>
          </cell>
          <cell r="AB112"/>
          <cell r="AC112" t="str">
            <v>Yes</v>
          </cell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/>
          <cell r="AO112" t="str">
            <v>Yes</v>
          </cell>
          <cell r="AP112" t="str">
            <v>APR 19</v>
          </cell>
        </row>
        <row r="113">
          <cell r="A113">
            <v>184</v>
          </cell>
          <cell r="B113" t="str">
            <v>已发货</v>
          </cell>
          <cell r="C113" t="str">
            <v>C49</v>
          </cell>
          <cell r="D113">
            <v>109220</v>
          </cell>
          <cell r="E113" t="str">
            <v>丰硕名义</v>
          </cell>
          <cell r="F113" t="str">
            <v>YSM20R(SV)-2</v>
          </cell>
          <cell r="G113" t="str">
            <v>L-&gt;R</v>
          </cell>
          <cell r="H113" t="str">
            <v>MVC</v>
          </cell>
          <cell r="I113" t="str">
            <v>Y44571</v>
          </cell>
          <cell r="J113">
            <v>1</v>
          </cell>
          <cell r="K113" t="str">
            <v>CY仓库</v>
          </cell>
          <cell r="L113">
            <v>43518</v>
          </cell>
          <cell r="M113">
            <v>6.2899999999999998E-2</v>
          </cell>
          <cell r="N113" t="str">
            <v>MAR 19</v>
          </cell>
          <cell r="P113" t="str">
            <v>JPY</v>
          </cell>
          <cell r="Q113" t="str">
            <v>C49SZX20180175SX</v>
          </cell>
          <cell r="R113" t="str">
            <v>永顺创</v>
          </cell>
          <cell r="S113" t="str">
            <v>YSM20R(SV)-2</v>
          </cell>
          <cell r="T113" t="str">
            <v>L-&gt;R</v>
          </cell>
          <cell r="U113" t="str">
            <v>MVC</v>
          </cell>
          <cell r="V113" t="str">
            <v>OK</v>
          </cell>
          <cell r="W113" t="str">
            <v>DAP深圳</v>
          </cell>
          <cell r="X113">
            <v>43425</v>
          </cell>
          <cell r="Y113" t="str">
            <v>Yes</v>
          </cell>
          <cell r="Z113" t="str">
            <v>Na</v>
          </cell>
          <cell r="AA113" t="str">
            <v>Na</v>
          </cell>
          <cell r="AB113"/>
          <cell r="AC113" t="str">
            <v>Yes</v>
          </cell>
          <cell r="AN113"/>
          <cell r="AO113" t="str">
            <v>Yes</v>
          </cell>
          <cell r="AP113" t="str">
            <v>MAR 19</v>
          </cell>
        </row>
        <row r="114">
          <cell r="A114">
            <v>185</v>
          </cell>
          <cell r="B114" t="str">
            <v>已发货</v>
          </cell>
          <cell r="C114" t="str">
            <v>C49</v>
          </cell>
          <cell r="D114">
            <v>109220</v>
          </cell>
          <cell r="E114" t="str">
            <v>丰硕名义</v>
          </cell>
          <cell r="F114" t="str">
            <v>YSM20R(SV)-2</v>
          </cell>
          <cell r="G114" t="str">
            <v>L-&gt;R</v>
          </cell>
          <cell r="H114" t="str">
            <v>MVC</v>
          </cell>
          <cell r="I114" t="str">
            <v>Y44572</v>
          </cell>
          <cell r="J114">
            <v>1</v>
          </cell>
          <cell r="K114" t="str">
            <v>CY仓库</v>
          </cell>
          <cell r="L114">
            <v>43518</v>
          </cell>
          <cell r="M114">
            <v>6.2899999999999998E-2</v>
          </cell>
          <cell r="N114" t="str">
            <v>MAR 19</v>
          </cell>
          <cell r="P114" t="str">
            <v>JPY</v>
          </cell>
          <cell r="Q114" t="str">
            <v>C49SZX20180175SX</v>
          </cell>
          <cell r="R114" t="str">
            <v>永顺创</v>
          </cell>
          <cell r="S114" t="str">
            <v>YSM20R(SV)-2</v>
          </cell>
          <cell r="T114" t="str">
            <v>L-&gt;R</v>
          </cell>
          <cell r="U114" t="str">
            <v>MVC</v>
          </cell>
          <cell r="V114" t="str">
            <v>OK</v>
          </cell>
          <cell r="W114" t="str">
            <v>DAP深圳</v>
          </cell>
          <cell r="X114">
            <v>43425</v>
          </cell>
          <cell r="Y114" t="str">
            <v>Yes</v>
          </cell>
          <cell r="Z114"/>
          <cell r="AA114" t="str">
            <v>Na</v>
          </cell>
          <cell r="AB114"/>
          <cell r="AC114" t="str">
            <v>Yes</v>
          </cell>
          <cell r="AN114"/>
          <cell r="AO114" t="str">
            <v>Yes</v>
          </cell>
          <cell r="AP114" t="str">
            <v>MAR 19</v>
          </cell>
        </row>
        <row r="115">
          <cell r="A115">
            <v>229</v>
          </cell>
          <cell r="B115" t="str">
            <v>已发货</v>
          </cell>
          <cell r="C115" t="str">
            <v>C49</v>
          </cell>
          <cell r="D115">
            <v>109393</v>
          </cell>
          <cell r="E115" t="str">
            <v>上达名义</v>
          </cell>
          <cell r="F115" t="str">
            <v>YSM20R(SV)-2</v>
          </cell>
          <cell r="G115" t="str">
            <v>L-&gt;R</v>
          </cell>
          <cell r="H115" t="str">
            <v>No</v>
          </cell>
          <cell r="I115" t="str">
            <v>Y45143</v>
          </cell>
          <cell r="J115">
            <v>1</v>
          </cell>
          <cell r="K115" t="str">
            <v>CY仓库</v>
          </cell>
          <cell r="L115">
            <v>43518</v>
          </cell>
          <cell r="M115">
            <v>6.2899999999999998E-2</v>
          </cell>
          <cell r="N115" t="str">
            <v>MAR 19</v>
          </cell>
          <cell r="P115" t="str">
            <v>JPY</v>
          </cell>
          <cell r="Q115" t="str">
            <v>C49SZX20190013DZ</v>
          </cell>
          <cell r="R115" t="str">
            <v>兆晖</v>
          </cell>
          <cell r="S115" t="str">
            <v>YSM20R(SV)-2</v>
          </cell>
          <cell r="T115" t="str">
            <v>L-&gt;R</v>
          </cell>
          <cell r="U115" t="str">
            <v>MVC</v>
          </cell>
          <cell r="V115" t="str">
            <v>WRONG</v>
          </cell>
          <cell r="W115" t="str">
            <v xml:space="preserve">CIF </v>
          </cell>
          <cell r="X115">
            <v>43488</v>
          </cell>
          <cell r="Y115" t="str">
            <v>Yes</v>
          </cell>
          <cell r="Z115"/>
          <cell r="AA115" t="str">
            <v>Na</v>
          </cell>
          <cell r="AB115"/>
          <cell r="AC115" t="str">
            <v>Yes</v>
          </cell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 t="str">
            <v>Yes</v>
          </cell>
          <cell r="AP115" t="str">
            <v>MAR 19</v>
          </cell>
        </row>
        <row r="116">
          <cell r="A116">
            <v>228</v>
          </cell>
          <cell r="B116" t="str">
            <v>已发货</v>
          </cell>
          <cell r="C116" t="str">
            <v>C49</v>
          </cell>
          <cell r="D116">
            <v>109393</v>
          </cell>
          <cell r="E116" t="str">
            <v>上达名义</v>
          </cell>
          <cell r="F116" t="str">
            <v>YSM20R(SV)-2</v>
          </cell>
          <cell r="G116" t="str">
            <v>L-&gt;R</v>
          </cell>
          <cell r="H116" t="str">
            <v>No</v>
          </cell>
          <cell r="I116" t="str">
            <v>Y45146</v>
          </cell>
          <cell r="J116">
            <v>1</v>
          </cell>
          <cell r="K116" t="str">
            <v>CY仓库</v>
          </cell>
          <cell r="L116">
            <v>43518</v>
          </cell>
          <cell r="M116">
            <v>6.2899999999999998E-2</v>
          </cell>
          <cell r="N116" t="str">
            <v>MAR 19</v>
          </cell>
          <cell r="P116" t="str">
            <v>JPY</v>
          </cell>
          <cell r="Q116" t="str">
            <v>C49SZX20190013DZ</v>
          </cell>
          <cell r="R116" t="str">
            <v>兆晖</v>
          </cell>
          <cell r="S116" t="str">
            <v>YSM20R(SV)-2</v>
          </cell>
          <cell r="T116" t="str">
            <v>L-&gt;R</v>
          </cell>
          <cell r="U116" t="str">
            <v>MVC</v>
          </cell>
          <cell r="V116" t="str">
            <v>WRONG</v>
          </cell>
          <cell r="W116" t="str">
            <v xml:space="preserve">CIF </v>
          </cell>
          <cell r="X116">
            <v>43488</v>
          </cell>
          <cell r="Y116" t="str">
            <v>Yes</v>
          </cell>
          <cell r="Z116"/>
          <cell r="AA116" t="str">
            <v>Na</v>
          </cell>
          <cell r="AB116"/>
          <cell r="AC116" t="str">
            <v>Yes</v>
          </cell>
          <cell r="AN116"/>
          <cell r="AO116" t="str">
            <v>Yes</v>
          </cell>
          <cell r="AP116" t="str">
            <v>MAR 19</v>
          </cell>
        </row>
        <row r="117">
          <cell r="A117">
            <v>227</v>
          </cell>
          <cell r="B117" t="str">
            <v>已发货</v>
          </cell>
          <cell r="C117" t="str">
            <v>C49</v>
          </cell>
          <cell r="D117">
            <v>109393</v>
          </cell>
          <cell r="E117" t="str">
            <v>上达名义</v>
          </cell>
          <cell r="F117" t="str">
            <v>YSM20R(SV)-2</v>
          </cell>
          <cell r="G117" t="str">
            <v>L-&gt;R</v>
          </cell>
          <cell r="H117" t="str">
            <v>No</v>
          </cell>
          <cell r="I117" t="str">
            <v>Y45147</v>
          </cell>
          <cell r="J117">
            <v>1</v>
          </cell>
          <cell r="K117" t="str">
            <v>CY仓库</v>
          </cell>
          <cell r="L117">
            <v>43518</v>
          </cell>
          <cell r="M117">
            <v>6.2899999999999998E-2</v>
          </cell>
          <cell r="N117" t="str">
            <v>MAR 19</v>
          </cell>
          <cell r="P117" t="str">
            <v>JPY</v>
          </cell>
          <cell r="Q117" t="str">
            <v>C49SZX20190013DZ</v>
          </cell>
          <cell r="R117" t="str">
            <v>兆晖</v>
          </cell>
          <cell r="S117" t="str">
            <v>YSM20R(SV)-2</v>
          </cell>
          <cell r="T117" t="str">
            <v>L-&gt;R</v>
          </cell>
          <cell r="U117" t="str">
            <v>MVC</v>
          </cell>
          <cell r="V117" t="str">
            <v>WRONG</v>
          </cell>
          <cell r="W117" t="str">
            <v xml:space="preserve">CIF </v>
          </cell>
          <cell r="X117">
            <v>43488</v>
          </cell>
          <cell r="Y117" t="str">
            <v>Yes</v>
          </cell>
          <cell r="Z117"/>
          <cell r="AA117" t="str">
            <v>Na</v>
          </cell>
          <cell r="AB117"/>
          <cell r="AC117" t="str">
            <v>Yes</v>
          </cell>
          <cell r="AN117"/>
          <cell r="AO117" t="str">
            <v>Yes</v>
          </cell>
          <cell r="AP117" t="str">
            <v>MAR 19</v>
          </cell>
        </row>
        <row r="118">
          <cell r="A118">
            <v>81</v>
          </cell>
          <cell r="B118" t="str">
            <v>已发货</v>
          </cell>
          <cell r="C118" t="str">
            <v>C49</v>
          </cell>
          <cell r="D118">
            <v>109431</v>
          </cell>
          <cell r="E118" t="str">
            <v>安嘉名义</v>
          </cell>
          <cell r="F118" t="str">
            <v>YSM20R(SV)-2</v>
          </cell>
          <cell r="G118" t="str">
            <v>L-&gt;R</v>
          </cell>
          <cell r="H118" t="str">
            <v>No</v>
          </cell>
          <cell r="I118" t="str">
            <v>Y46853</v>
          </cell>
          <cell r="J118">
            <v>1</v>
          </cell>
          <cell r="K118" t="str">
            <v>CY仓库</v>
          </cell>
          <cell r="L118">
            <v>43527</v>
          </cell>
          <cell r="M118">
            <v>6.2E-2</v>
          </cell>
          <cell r="N118" t="str">
            <v>MAR 19</v>
          </cell>
          <cell r="P118" t="str">
            <v>JPY</v>
          </cell>
          <cell r="Q118" t="str">
            <v>C49SZX20180086DZ</v>
          </cell>
          <cell r="R118" t="str">
            <v>BBS好兄弟</v>
          </cell>
          <cell r="S118" t="str">
            <v>YSM20-2</v>
          </cell>
          <cell r="T118" t="str">
            <v>L-&gt;R</v>
          </cell>
          <cell r="U118" t="str">
            <v>No</v>
          </cell>
          <cell r="V118" t="str">
            <v>OK</v>
          </cell>
          <cell r="W118" t="str">
            <v>CIF HK</v>
          </cell>
          <cell r="X118">
            <v>43251</v>
          </cell>
          <cell r="Y118" t="str">
            <v>Yes</v>
          </cell>
          <cell r="Z118" t="str">
            <v>Na</v>
          </cell>
          <cell r="AA118" t="str">
            <v>Na</v>
          </cell>
          <cell r="AB118"/>
          <cell r="AC118" t="str">
            <v>Yes</v>
          </cell>
          <cell r="AN118"/>
          <cell r="AO118" t="str">
            <v>Yes</v>
          </cell>
          <cell r="AP118" t="str">
            <v>MAR 19</v>
          </cell>
        </row>
        <row r="119">
          <cell r="A119">
            <v>238</v>
          </cell>
          <cell r="B119" t="str">
            <v>已发货</v>
          </cell>
          <cell r="C119" t="str">
            <v>C49</v>
          </cell>
          <cell r="D119">
            <v>109431</v>
          </cell>
          <cell r="E119" t="str">
            <v>安嘉名义</v>
          </cell>
          <cell r="F119" t="str">
            <v>YSM20R(SV)-2</v>
          </cell>
          <cell r="G119" t="str">
            <v>R-&gt;L</v>
          </cell>
          <cell r="H119" t="str">
            <v>No</v>
          </cell>
          <cell r="I119" t="str">
            <v>Y46852</v>
          </cell>
          <cell r="J119">
            <v>1</v>
          </cell>
          <cell r="K119" t="str">
            <v>CY仓库</v>
          </cell>
          <cell r="L119">
            <v>43527</v>
          </cell>
          <cell r="M119">
            <v>6.2E-2</v>
          </cell>
          <cell r="N119" t="str">
            <v>MAR 19</v>
          </cell>
          <cell r="P119" t="str">
            <v>JPY</v>
          </cell>
          <cell r="Q119" t="str">
            <v>C49SZX20190022SS</v>
          </cell>
          <cell r="R119" t="str">
            <v>智宏创</v>
          </cell>
          <cell r="S119" t="str">
            <v>YSM20R(SV)-2</v>
          </cell>
          <cell r="T119" t="str">
            <v>R-&gt;L</v>
          </cell>
          <cell r="U119" t="str">
            <v>MVC</v>
          </cell>
          <cell r="V119" t="str">
            <v>WRONG</v>
          </cell>
          <cell r="W119" t="str">
            <v>DAP 深圳</v>
          </cell>
          <cell r="X119">
            <v>43523</v>
          </cell>
          <cell r="Y119" t="str">
            <v>Yes</v>
          </cell>
          <cell r="Z119" t="str">
            <v>Na</v>
          </cell>
          <cell r="AA119" t="str">
            <v>Na</v>
          </cell>
          <cell r="AB119"/>
          <cell r="AC119" t="str">
            <v>Yes</v>
          </cell>
          <cell r="AN119"/>
          <cell r="AO119" t="str">
            <v>Yes</v>
          </cell>
          <cell r="AP119" t="str">
            <v>MAR 19</v>
          </cell>
        </row>
        <row r="120">
          <cell r="A120">
            <v>338</v>
          </cell>
          <cell r="B120" t="str">
            <v>已发货</v>
          </cell>
          <cell r="C120" t="str">
            <v>C49</v>
          </cell>
          <cell r="D120">
            <v>109247</v>
          </cell>
          <cell r="E120" t="str">
            <v>栩骊名义</v>
          </cell>
          <cell r="F120" t="str">
            <v>YSM20R(SV)-2</v>
          </cell>
          <cell r="G120" t="str">
            <v>L-&gt;R</v>
          </cell>
          <cell r="H120" t="str">
            <v>No</v>
          </cell>
          <cell r="I120" t="str">
            <v>Y45093</v>
          </cell>
          <cell r="J120">
            <v>1</v>
          </cell>
          <cell r="K120" t="str">
            <v>力合仓库(已经清关)</v>
          </cell>
          <cell r="L120">
            <v>43527</v>
          </cell>
          <cell r="M120">
            <v>6.2E-2</v>
          </cell>
          <cell r="N120" t="str">
            <v>JUN 19</v>
          </cell>
          <cell r="O120">
            <v>2019.01</v>
          </cell>
          <cell r="P120" t="str">
            <v>RMB</v>
          </cell>
          <cell r="Q120" t="str">
            <v>C49SZX20190089ZX</v>
          </cell>
          <cell r="R120" t="str">
            <v>世达威</v>
          </cell>
          <cell r="S120" t="str">
            <v>YSM20R(SV)-2</v>
          </cell>
          <cell r="T120" t="str">
            <v>L-&gt;R</v>
          </cell>
          <cell r="U120" t="str">
            <v>No</v>
          </cell>
          <cell r="V120" t="str">
            <v>OK</v>
          </cell>
          <cell r="W120" t="str">
            <v>含税到厂</v>
          </cell>
          <cell r="X120">
            <v>43619</v>
          </cell>
          <cell r="Y120" t="str">
            <v>Yes</v>
          </cell>
          <cell r="Z120"/>
          <cell r="AA120"/>
          <cell r="AB120"/>
          <cell r="AC120" t="str">
            <v>C181233616</v>
          </cell>
          <cell r="AN120"/>
          <cell r="AO120" t="str">
            <v>Yes</v>
          </cell>
          <cell r="AP120" t="str">
            <v>JUN 19</v>
          </cell>
        </row>
        <row r="121">
          <cell r="A121" t="str">
            <v>浙江金子星</v>
          </cell>
          <cell r="B121" t="str">
            <v>已发货</v>
          </cell>
          <cell r="C121" t="str">
            <v>C49</v>
          </cell>
          <cell r="D121">
            <v>109247</v>
          </cell>
          <cell r="E121" t="str">
            <v>栩骊名义</v>
          </cell>
          <cell r="F121" t="str">
            <v>YSM20R(SV)-2</v>
          </cell>
          <cell r="G121" t="str">
            <v>L-&gt;R</v>
          </cell>
          <cell r="H121" t="str">
            <v>cATS10+MVC+special layout</v>
          </cell>
          <cell r="I121" t="str">
            <v>Y45087</v>
          </cell>
          <cell r="J121">
            <v>1</v>
          </cell>
          <cell r="K121" t="str">
            <v>力合中转仓</v>
          </cell>
          <cell r="L121">
            <v>43527</v>
          </cell>
          <cell r="M121">
            <v>6.2E-2</v>
          </cell>
          <cell r="N121" t="str">
            <v>DEC 19</v>
          </cell>
          <cell r="O121">
            <v>2019.02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str">
            <v>Na</v>
          </cell>
          <cell r="AA121" t="str">
            <v xml:space="preserve">Na </v>
          </cell>
          <cell r="AB121"/>
          <cell r="AC121" t="str">
            <v>C191035928</v>
          </cell>
          <cell r="AN121"/>
          <cell r="AO121" t="str">
            <v>NA</v>
          </cell>
          <cell r="AP121" t="str">
            <v>DEC 19</v>
          </cell>
        </row>
        <row r="122">
          <cell r="A122">
            <v>105</v>
          </cell>
          <cell r="B122" t="str">
            <v>已发货</v>
          </cell>
          <cell r="C122" t="str">
            <v>C49</v>
          </cell>
          <cell r="D122">
            <v>109247</v>
          </cell>
          <cell r="E122" t="str">
            <v>栩骊名义</v>
          </cell>
          <cell r="F122" t="str">
            <v>YSM20R(SV)-2</v>
          </cell>
          <cell r="G122" t="str">
            <v>L-&gt;R</v>
          </cell>
          <cell r="H122" t="str">
            <v>No</v>
          </cell>
          <cell r="I122" t="str">
            <v>Y45090</v>
          </cell>
          <cell r="J122">
            <v>1</v>
          </cell>
          <cell r="K122" t="str">
            <v>盐保仓库</v>
          </cell>
          <cell r="L122">
            <v>43527</v>
          </cell>
          <cell r="M122">
            <v>6.2E-2</v>
          </cell>
          <cell r="N122" t="str">
            <v>APR 19</v>
          </cell>
          <cell r="P122" t="str">
            <v>JPY</v>
          </cell>
          <cell r="Q122" t="str">
            <v xml:space="preserve">C49SZX20180113JL </v>
          </cell>
          <cell r="R122" t="str">
            <v>伯莱科</v>
          </cell>
          <cell r="S122" t="str">
            <v>YSM20-2</v>
          </cell>
          <cell r="T122" t="str">
            <v>R-&gt;L</v>
          </cell>
          <cell r="U122" t="str">
            <v>No</v>
          </cell>
          <cell r="V122" t="str">
            <v>WRONG</v>
          </cell>
          <cell r="W122" t="str">
            <v>CIF</v>
          </cell>
          <cell r="X122">
            <v>43284</v>
          </cell>
          <cell r="Y122" t="str">
            <v>Yes</v>
          </cell>
          <cell r="Z122" t="str">
            <v>Na</v>
          </cell>
          <cell r="AA122" t="str">
            <v>Na</v>
          </cell>
          <cell r="AB122"/>
          <cell r="AC122" t="str">
            <v>Yes</v>
          </cell>
          <cell r="AN122"/>
          <cell r="AO122" t="str">
            <v>Yes</v>
          </cell>
          <cell r="AP122" t="str">
            <v>APR 19</v>
          </cell>
        </row>
        <row r="123">
          <cell r="A123">
            <v>328</v>
          </cell>
          <cell r="B123" t="str">
            <v>已发货</v>
          </cell>
          <cell r="C123" t="str">
            <v>C49</v>
          </cell>
          <cell r="D123">
            <v>109247</v>
          </cell>
          <cell r="E123" t="str">
            <v>栩骊名义</v>
          </cell>
          <cell r="F123" t="str">
            <v>YSM20R(SV)-2</v>
          </cell>
          <cell r="G123" t="str">
            <v>L-&gt;R</v>
          </cell>
          <cell r="H123" t="str">
            <v>No</v>
          </cell>
          <cell r="I123" t="str">
            <v>Y45091</v>
          </cell>
          <cell r="J123">
            <v>1</v>
          </cell>
          <cell r="K123" t="str">
            <v>盐保仓库</v>
          </cell>
          <cell r="L123">
            <v>43527</v>
          </cell>
          <cell r="M123">
            <v>6.2E-2</v>
          </cell>
          <cell r="N123" t="str">
            <v>JUN 19</v>
          </cell>
          <cell r="P123" t="str">
            <v>JPY</v>
          </cell>
          <cell r="Q123" t="str">
            <v>C49SZX20190075ZX</v>
          </cell>
          <cell r="R123" t="str">
            <v>宽宏/End user:亿联</v>
          </cell>
          <cell r="S123" t="str">
            <v>YSM20R(SV)-2</v>
          </cell>
          <cell r="T123" t="str">
            <v>L-&gt;R</v>
          </cell>
          <cell r="U123" t="str">
            <v>No</v>
          </cell>
          <cell r="V123" t="str">
            <v>OK</v>
          </cell>
          <cell r="W123" t="str">
            <v>CIF HK</v>
          </cell>
          <cell r="X123">
            <v>43612</v>
          </cell>
          <cell r="Y123" t="str">
            <v>Yes</v>
          </cell>
          <cell r="Z123" t="str">
            <v>Na</v>
          </cell>
          <cell r="AA123" t="str">
            <v>Na</v>
          </cell>
          <cell r="AB123"/>
          <cell r="AC123" t="str">
            <v>C180431966</v>
          </cell>
          <cell r="AN123"/>
          <cell r="AO123" t="str">
            <v>Yes</v>
          </cell>
          <cell r="AP123" t="str">
            <v>JUN 19</v>
          </cell>
        </row>
        <row r="124">
          <cell r="A124">
            <v>329</v>
          </cell>
          <cell r="B124" t="str">
            <v>已发货</v>
          </cell>
          <cell r="C124" t="str">
            <v>C49</v>
          </cell>
          <cell r="D124">
            <v>109247</v>
          </cell>
          <cell r="E124" t="str">
            <v>栩骊名义</v>
          </cell>
          <cell r="F124" t="str">
            <v>YSM20R(SV)-2</v>
          </cell>
          <cell r="G124" t="str">
            <v>L-&gt;R</v>
          </cell>
          <cell r="H124" t="str">
            <v>No</v>
          </cell>
          <cell r="I124" t="str">
            <v>Y45092</v>
          </cell>
          <cell r="J124">
            <v>1</v>
          </cell>
          <cell r="K124" t="str">
            <v>盐保仓库</v>
          </cell>
          <cell r="L124">
            <v>43527</v>
          </cell>
          <cell r="M124">
            <v>6.2E-2</v>
          </cell>
          <cell r="N124" t="str">
            <v>JUN 19</v>
          </cell>
          <cell r="P124" t="str">
            <v>JPY</v>
          </cell>
          <cell r="Q124" t="str">
            <v>C49SZX20190075ZX</v>
          </cell>
          <cell r="R124" t="str">
            <v>宽宏/End user:亿联</v>
          </cell>
          <cell r="S124" t="str">
            <v>YSM20R(SV)-2</v>
          </cell>
          <cell r="T124" t="str">
            <v>L-&gt;R</v>
          </cell>
          <cell r="U124" t="str">
            <v>No</v>
          </cell>
          <cell r="V124" t="str">
            <v>OK</v>
          </cell>
          <cell r="W124" t="str">
            <v>CIF HK</v>
          </cell>
          <cell r="X124">
            <v>43612</v>
          </cell>
          <cell r="Y124" t="str">
            <v>Yes</v>
          </cell>
          <cell r="Z124" t="str">
            <v>Na</v>
          </cell>
          <cell r="AA124" t="str">
            <v>Na</v>
          </cell>
          <cell r="AB124"/>
          <cell r="AC124" t="str">
            <v>C180431966</v>
          </cell>
          <cell r="AN124"/>
          <cell r="AO124" t="str">
            <v>Yes</v>
          </cell>
          <cell r="AP124" t="str">
            <v>JUN 19</v>
          </cell>
        </row>
        <row r="125">
          <cell r="A125">
            <v>437</v>
          </cell>
          <cell r="B125" t="str">
            <v>已发货</v>
          </cell>
          <cell r="C125" t="str">
            <v>C49</v>
          </cell>
          <cell r="D125">
            <v>109247</v>
          </cell>
          <cell r="E125" t="str">
            <v>栩骊名义</v>
          </cell>
          <cell r="F125" t="str">
            <v>YSM20R(SV)-2</v>
          </cell>
          <cell r="G125" t="str">
            <v>L-&gt;R</v>
          </cell>
          <cell r="H125" t="str">
            <v>cATS10+MVC+special layout</v>
          </cell>
          <cell r="I125" t="str">
            <v>Y45086</v>
          </cell>
          <cell r="J125">
            <v>1</v>
          </cell>
          <cell r="K125" t="str">
            <v>盐保仓库</v>
          </cell>
          <cell r="L125">
            <v>43527</v>
          </cell>
          <cell r="M125">
            <v>6.2E-2</v>
          </cell>
          <cell r="N125" t="str">
            <v>OCT 19</v>
          </cell>
          <cell r="O125">
            <v>2019.02</v>
          </cell>
          <cell r="P125" t="str">
            <v>RMB</v>
          </cell>
          <cell r="Q125" t="str">
            <v>C49SZX20190139SX</v>
          </cell>
          <cell r="R125" t="str">
            <v>太美亚</v>
          </cell>
          <cell r="S125" t="str">
            <v>YSM20R(SV)-2</v>
          </cell>
          <cell r="T125" t="str">
            <v>L-&gt;R</v>
          </cell>
          <cell r="U125" t="str">
            <v>cATS10+MVC+special layout</v>
          </cell>
          <cell r="V125" t="str">
            <v>OK</v>
          </cell>
          <cell r="W125" t="str">
            <v>含税到厂</v>
          </cell>
          <cell r="X125">
            <v>43735</v>
          </cell>
          <cell r="Y125" t="str">
            <v>Yes</v>
          </cell>
          <cell r="Z125" t="str">
            <v>Na</v>
          </cell>
          <cell r="AA125" t="str">
            <v>Na</v>
          </cell>
          <cell r="AB125"/>
          <cell r="AC125" t="str">
            <v>C190835446</v>
          </cell>
          <cell r="AN125"/>
          <cell r="AO125" t="str">
            <v>Yes</v>
          </cell>
          <cell r="AP125" t="str">
            <v>OCT 19</v>
          </cell>
        </row>
        <row r="126">
          <cell r="A126">
            <v>439</v>
          </cell>
          <cell r="B126" t="str">
            <v>已发货</v>
          </cell>
          <cell r="C126" t="str">
            <v>C49</v>
          </cell>
          <cell r="D126">
            <v>109247</v>
          </cell>
          <cell r="E126" t="str">
            <v>栩骊名义</v>
          </cell>
          <cell r="F126" t="str">
            <v>YSM20R(SV)-2</v>
          </cell>
          <cell r="G126" t="str">
            <v>L-&gt;R</v>
          </cell>
          <cell r="H126" t="str">
            <v>cATS10+MVC+special layout</v>
          </cell>
          <cell r="I126" t="str">
            <v>Y46872</v>
          </cell>
          <cell r="J126">
            <v>1</v>
          </cell>
          <cell r="K126" t="str">
            <v>盐保仓库</v>
          </cell>
          <cell r="L126">
            <v>43527</v>
          </cell>
          <cell r="M126">
            <v>6.2E-2</v>
          </cell>
          <cell r="N126" t="str">
            <v>NOV 19</v>
          </cell>
          <cell r="O126">
            <v>2019.02</v>
          </cell>
          <cell r="P126" t="str">
            <v>USD</v>
          </cell>
          <cell r="Q126" t="str">
            <v>C49SZX20190138ZX</v>
          </cell>
          <cell r="R126" t="str">
            <v>Bittele 比泰利</v>
          </cell>
          <cell r="S126" t="str">
            <v>YSM20R(SV)-2</v>
          </cell>
          <cell r="T126" t="str">
            <v>L-&gt;R</v>
          </cell>
          <cell r="U126" t="str">
            <v>cATS10+MVC+special layout</v>
          </cell>
          <cell r="V126" t="str">
            <v>OK</v>
          </cell>
          <cell r="W126" t="str">
            <v>CIF HK</v>
          </cell>
          <cell r="X126">
            <v>43748</v>
          </cell>
          <cell r="Y126" t="str">
            <v>Yes</v>
          </cell>
          <cell r="Z126"/>
          <cell r="AA126" t="str">
            <v>Na</v>
          </cell>
          <cell r="AB126"/>
          <cell r="AC126" t="str">
            <v>C190133789</v>
          </cell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 t="str">
            <v>Yes</v>
          </cell>
          <cell r="AP126" t="str">
            <v>NOV 19</v>
          </cell>
        </row>
        <row r="127">
          <cell r="A127">
            <v>251</v>
          </cell>
          <cell r="B127" t="str">
            <v>已发货</v>
          </cell>
          <cell r="C127" t="str">
            <v>C49</v>
          </cell>
          <cell r="D127">
            <v>109247</v>
          </cell>
          <cell r="E127" t="str">
            <v>栩骊名义</v>
          </cell>
          <cell r="F127" t="str">
            <v>YSM20R(SV)-2</v>
          </cell>
          <cell r="G127" t="str">
            <v>L-&gt;R</v>
          </cell>
          <cell r="H127" t="str">
            <v>No</v>
          </cell>
          <cell r="I127" t="str">
            <v>Y45089</v>
          </cell>
          <cell r="J127">
            <v>1</v>
          </cell>
          <cell r="K127" t="str">
            <v>盐保仓库</v>
          </cell>
          <cell r="L127">
            <v>43527</v>
          </cell>
          <cell r="M127">
            <v>6.2E-2</v>
          </cell>
          <cell r="N127" t="str">
            <v>APR 19</v>
          </cell>
          <cell r="P127" t="str">
            <v>JPY</v>
          </cell>
          <cell r="Q127" t="str">
            <v>C49SZX20190029ZX</v>
          </cell>
          <cell r="R127" t="str">
            <v>东莞圣亨</v>
          </cell>
          <cell r="S127" t="str">
            <v>YSM20R(SV)-2</v>
          </cell>
          <cell r="T127" t="str">
            <v>L-&gt;R</v>
          </cell>
          <cell r="U127" t="str">
            <v>No</v>
          </cell>
          <cell r="V127" t="str">
            <v>OK</v>
          </cell>
          <cell r="W127" t="str">
            <v>DAP 东莞</v>
          </cell>
          <cell r="X127">
            <v>43537</v>
          </cell>
          <cell r="Y127" t="str">
            <v>Yes</v>
          </cell>
          <cell r="Z127" t="str">
            <v>Na</v>
          </cell>
          <cell r="AA127" t="str">
            <v>Na</v>
          </cell>
          <cell r="AB127"/>
          <cell r="AC127" t="str">
            <v>Yes</v>
          </cell>
          <cell r="AN127"/>
          <cell r="AO127" t="str">
            <v>Yes</v>
          </cell>
          <cell r="AP127" t="str">
            <v>APR 19</v>
          </cell>
        </row>
        <row r="128">
          <cell r="A128">
            <v>279</v>
          </cell>
          <cell r="B128" t="str">
            <v>已发货</v>
          </cell>
          <cell r="C128" t="str">
            <v>C49</v>
          </cell>
          <cell r="D128">
            <v>109247</v>
          </cell>
          <cell r="E128" t="str">
            <v>栩骊名义</v>
          </cell>
          <cell r="F128" t="str">
            <v>YSM20R(SV)-2</v>
          </cell>
          <cell r="G128" t="str">
            <v>L-&gt;R</v>
          </cell>
          <cell r="H128" t="str">
            <v>No</v>
          </cell>
          <cell r="I128" t="str">
            <v>Y45094</v>
          </cell>
          <cell r="J128">
            <v>1</v>
          </cell>
          <cell r="K128" t="str">
            <v>盐保仓库</v>
          </cell>
          <cell r="L128">
            <v>43527</v>
          </cell>
          <cell r="M128">
            <v>6.2E-2</v>
          </cell>
          <cell r="N128" t="str">
            <v>APR 19</v>
          </cell>
          <cell r="P128" t="str">
            <v>JPY</v>
          </cell>
          <cell r="Q128" t="str">
            <v>C49SZX20190051SS</v>
          </cell>
          <cell r="R128" t="str">
            <v>世启纳</v>
          </cell>
          <cell r="S128" t="str">
            <v>YSM20R(SV)-2</v>
          </cell>
          <cell r="T128" t="str">
            <v>L-&gt;R</v>
          </cell>
          <cell r="U128" t="str">
            <v>MVC</v>
          </cell>
          <cell r="V128" t="str">
            <v>WRONG</v>
          </cell>
          <cell r="W128" t="str">
            <v>DAP 深圳</v>
          </cell>
          <cell r="X128">
            <v>43564</v>
          </cell>
          <cell r="Y128" t="str">
            <v>Yes</v>
          </cell>
          <cell r="Z128"/>
          <cell r="AA128" t="str">
            <v>Na</v>
          </cell>
          <cell r="AB128"/>
          <cell r="AC128" t="str">
            <v>Yes</v>
          </cell>
          <cell r="AN128"/>
          <cell r="AO128" t="str">
            <v>Yes</v>
          </cell>
          <cell r="AP128" t="str">
            <v>APR 19</v>
          </cell>
        </row>
        <row r="129">
          <cell r="A129">
            <v>84</v>
          </cell>
          <cell r="B129" t="str">
            <v>已发货</v>
          </cell>
          <cell r="C129" t="str">
            <v>C49</v>
          </cell>
          <cell r="D129">
            <v>109430</v>
          </cell>
          <cell r="E129" t="str">
            <v>瑞福联名义</v>
          </cell>
          <cell r="F129" t="str">
            <v>YSM20R(SV)-2</v>
          </cell>
          <cell r="G129" t="str">
            <v>L-&gt;R</v>
          </cell>
          <cell r="H129" t="str">
            <v>No</v>
          </cell>
          <cell r="I129" t="str">
            <v>Y46848</v>
          </cell>
          <cell r="J129">
            <v>1</v>
          </cell>
          <cell r="K129" t="str">
            <v>码头</v>
          </cell>
          <cell r="L129">
            <v>43530</v>
          </cell>
          <cell r="M129">
            <v>6.2E-2</v>
          </cell>
          <cell r="N129" t="str">
            <v>MAR 19</v>
          </cell>
          <cell r="O129"/>
          <cell r="P129" t="str">
            <v>JPY</v>
          </cell>
          <cell r="Q129" t="str">
            <v>C49SZX20180086DZ</v>
          </cell>
          <cell r="R129" t="str">
            <v>BBS好兄弟</v>
          </cell>
          <cell r="S129" t="str">
            <v>YSM20-2</v>
          </cell>
          <cell r="T129" t="str">
            <v>L-&gt;R</v>
          </cell>
          <cell r="U129" t="str">
            <v>No</v>
          </cell>
          <cell r="V129" t="str">
            <v>OK</v>
          </cell>
          <cell r="W129" t="str">
            <v>CIF HK</v>
          </cell>
          <cell r="X129">
            <v>43251</v>
          </cell>
          <cell r="Y129" t="str">
            <v>Yes</v>
          </cell>
          <cell r="Z129" t="str">
            <v>Na</v>
          </cell>
          <cell r="AA129" t="str">
            <v>Na</v>
          </cell>
          <cell r="AB129"/>
          <cell r="AC129" t="str">
            <v>Yes</v>
          </cell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 t="str">
            <v>Yes</v>
          </cell>
          <cell r="AP129" t="str">
            <v>MAR 19</v>
          </cell>
        </row>
        <row r="130">
          <cell r="A130">
            <v>80</v>
          </cell>
          <cell r="B130" t="str">
            <v>已发货</v>
          </cell>
          <cell r="C130" t="str">
            <v>C49</v>
          </cell>
          <cell r="D130">
            <v>109430</v>
          </cell>
          <cell r="E130" t="str">
            <v>瑞福联名义</v>
          </cell>
          <cell r="F130" t="str">
            <v>YSM20R(SV)-2</v>
          </cell>
          <cell r="G130" t="str">
            <v>L-&gt;R</v>
          </cell>
          <cell r="H130" t="str">
            <v>No</v>
          </cell>
          <cell r="I130" t="str">
            <v>Y46849</v>
          </cell>
          <cell r="J130">
            <v>1</v>
          </cell>
          <cell r="K130" t="str">
            <v>码头</v>
          </cell>
          <cell r="L130">
            <v>43530</v>
          </cell>
          <cell r="M130">
            <v>6.2E-2</v>
          </cell>
          <cell r="N130" t="str">
            <v>MAR 19</v>
          </cell>
          <cell r="P130" t="str">
            <v>JPY</v>
          </cell>
          <cell r="Q130" t="str">
            <v>C49SZX20180086DZ</v>
          </cell>
          <cell r="R130" t="str">
            <v>BBS好兄弟</v>
          </cell>
          <cell r="S130" t="str">
            <v>YSM20-2</v>
          </cell>
          <cell r="T130" t="str">
            <v>L-&gt;R</v>
          </cell>
          <cell r="U130" t="str">
            <v>No</v>
          </cell>
          <cell r="V130" t="str">
            <v>OK</v>
          </cell>
          <cell r="W130" t="str">
            <v>CIF HK</v>
          </cell>
          <cell r="X130">
            <v>43251</v>
          </cell>
          <cell r="Y130" t="str">
            <v>Yes</v>
          </cell>
          <cell r="Z130" t="str">
            <v>Na</v>
          </cell>
          <cell r="AA130" t="str">
            <v>Na</v>
          </cell>
          <cell r="AB130"/>
          <cell r="AC130" t="str">
            <v>Yes</v>
          </cell>
          <cell r="AN130"/>
          <cell r="AO130" t="str">
            <v>Yes</v>
          </cell>
          <cell r="AP130" t="str">
            <v>MAR 19</v>
          </cell>
        </row>
        <row r="131">
          <cell r="A131">
            <v>82</v>
          </cell>
          <cell r="B131" t="str">
            <v>已发货</v>
          </cell>
          <cell r="C131" t="str">
            <v>C49</v>
          </cell>
          <cell r="D131">
            <v>109430</v>
          </cell>
          <cell r="E131" t="str">
            <v>瑞福联名义</v>
          </cell>
          <cell r="F131" t="str">
            <v>YSM20R(SV)-2</v>
          </cell>
          <cell r="G131" t="str">
            <v>L-&gt;R</v>
          </cell>
          <cell r="H131" t="str">
            <v>No</v>
          </cell>
          <cell r="I131" t="str">
            <v>Y46850</v>
          </cell>
          <cell r="J131">
            <v>1</v>
          </cell>
          <cell r="K131" t="str">
            <v>码头</v>
          </cell>
          <cell r="L131">
            <v>43530</v>
          </cell>
          <cell r="M131">
            <v>6.2E-2</v>
          </cell>
          <cell r="N131" t="str">
            <v>MAR 19</v>
          </cell>
          <cell r="P131" t="str">
            <v>JPY</v>
          </cell>
          <cell r="Q131" t="str">
            <v>C49SZX20180086DZ</v>
          </cell>
          <cell r="R131" t="str">
            <v>BBS好兄弟</v>
          </cell>
          <cell r="S131" t="str">
            <v>YSM20-2</v>
          </cell>
          <cell r="T131" t="str">
            <v>L-&gt;R</v>
          </cell>
          <cell r="U131" t="str">
            <v>No</v>
          </cell>
          <cell r="V131" t="str">
            <v>OK</v>
          </cell>
          <cell r="W131" t="str">
            <v>CIF HK</v>
          </cell>
          <cell r="X131">
            <v>43251</v>
          </cell>
          <cell r="Y131" t="str">
            <v>Yes</v>
          </cell>
          <cell r="Z131" t="str">
            <v>Na</v>
          </cell>
          <cell r="AA131" t="str">
            <v>Na</v>
          </cell>
          <cell r="AB131"/>
          <cell r="AC131" t="str">
            <v>Yes</v>
          </cell>
          <cell r="AN131"/>
          <cell r="AO131" t="str">
            <v>Yes</v>
          </cell>
          <cell r="AP131" t="str">
            <v>MAR 19</v>
          </cell>
        </row>
        <row r="132">
          <cell r="A132">
            <v>83</v>
          </cell>
          <cell r="B132" t="str">
            <v>已发货</v>
          </cell>
          <cell r="C132" t="str">
            <v>C49</v>
          </cell>
          <cell r="D132">
            <v>109430</v>
          </cell>
          <cell r="E132" t="str">
            <v>瑞福联名义</v>
          </cell>
          <cell r="F132" t="str">
            <v>YSM20R(SV)-2</v>
          </cell>
          <cell r="G132" t="str">
            <v>L-&gt;R</v>
          </cell>
          <cell r="H132" t="str">
            <v>No</v>
          </cell>
          <cell r="I132" t="str">
            <v>Y46851</v>
          </cell>
          <cell r="J132">
            <v>1</v>
          </cell>
          <cell r="K132" t="str">
            <v>码头</v>
          </cell>
          <cell r="L132">
            <v>43530</v>
          </cell>
          <cell r="M132">
            <v>6.2E-2</v>
          </cell>
          <cell r="N132" t="str">
            <v>MAR 19</v>
          </cell>
          <cell r="P132" t="str">
            <v>JPY</v>
          </cell>
          <cell r="Q132" t="str">
            <v>C49SZX20180086DZ</v>
          </cell>
          <cell r="R132" t="str">
            <v>BBS好兄弟</v>
          </cell>
          <cell r="S132" t="str">
            <v>YSM20-2</v>
          </cell>
          <cell r="T132" t="str">
            <v>L-&gt;R</v>
          </cell>
          <cell r="U132" t="str">
            <v>No</v>
          </cell>
          <cell r="V132" t="str">
            <v>OK</v>
          </cell>
          <cell r="W132" t="str">
            <v>CIF HK</v>
          </cell>
          <cell r="X132">
            <v>43251</v>
          </cell>
          <cell r="Y132" t="str">
            <v>Yes</v>
          </cell>
          <cell r="Z132" t="str">
            <v>Na</v>
          </cell>
          <cell r="AA132" t="str">
            <v>Na</v>
          </cell>
          <cell r="AB132"/>
          <cell r="AC132" t="str">
            <v>Yes</v>
          </cell>
          <cell r="AN132"/>
          <cell r="AO132" t="str">
            <v>Yes</v>
          </cell>
          <cell r="AP132" t="str">
            <v>MAR 19</v>
          </cell>
        </row>
        <row r="133">
          <cell r="A133">
            <v>268</v>
          </cell>
          <cell r="B133" t="str">
            <v>已发货</v>
          </cell>
          <cell r="C133" t="str">
            <v>C49</v>
          </cell>
          <cell r="D133">
            <v>109319</v>
          </cell>
          <cell r="E133" t="str">
            <v>深台名义</v>
          </cell>
          <cell r="F133" t="str">
            <v>YSM20R(SV)-2</v>
          </cell>
          <cell r="G133" t="str">
            <v>L-&gt;R</v>
          </cell>
          <cell r="H133" t="str">
            <v>No</v>
          </cell>
          <cell r="I133" t="str">
            <v>Y45958</v>
          </cell>
          <cell r="J133">
            <v>1</v>
          </cell>
          <cell r="K133" t="str">
            <v>CY仓库</v>
          </cell>
          <cell r="L133">
            <v>43537</v>
          </cell>
          <cell r="M133">
            <v>6.2E-2</v>
          </cell>
          <cell r="N133" t="str">
            <v>MAR 19</v>
          </cell>
          <cell r="P133" t="str">
            <v>JPY</v>
          </cell>
          <cell r="Q133" t="str">
            <v>C49SZX20190045SS</v>
          </cell>
          <cell r="R133" t="str">
            <v>兴丰源</v>
          </cell>
          <cell r="S133" t="str">
            <v>YSM20R(SV)-2</v>
          </cell>
          <cell r="T133" t="str">
            <v>L-&gt;R</v>
          </cell>
          <cell r="U133" t="str">
            <v>No</v>
          </cell>
          <cell r="V133" t="str">
            <v>OK</v>
          </cell>
          <cell r="W133" t="str">
            <v>DAP 深圳</v>
          </cell>
          <cell r="X133">
            <v>43546</v>
          </cell>
          <cell r="Y133" t="str">
            <v>Yes</v>
          </cell>
          <cell r="Z133" t="str">
            <v>Na</v>
          </cell>
          <cell r="AA133" t="str">
            <v>Na</v>
          </cell>
          <cell r="AB133"/>
          <cell r="AC133" t="str">
            <v>Yes</v>
          </cell>
          <cell r="AN133"/>
          <cell r="AO133" t="str">
            <v>Yes</v>
          </cell>
          <cell r="AP133" t="str">
            <v>MAR 19</v>
          </cell>
        </row>
        <row r="134">
          <cell r="A134">
            <v>270</v>
          </cell>
          <cell r="B134" t="str">
            <v>已发货</v>
          </cell>
          <cell r="C134" t="str">
            <v>C49</v>
          </cell>
          <cell r="D134">
            <v>109389</v>
          </cell>
          <cell r="E134" t="str">
            <v>立昇名义</v>
          </cell>
          <cell r="F134" t="str">
            <v>YSM20R(SV)-2</v>
          </cell>
          <cell r="G134" t="str">
            <v>L-&gt;R</v>
          </cell>
          <cell r="H134" t="str">
            <v>No</v>
          </cell>
          <cell r="I134" t="str">
            <v>Y45376</v>
          </cell>
          <cell r="J134">
            <v>1</v>
          </cell>
          <cell r="K134" t="str">
            <v>福保仓库</v>
          </cell>
          <cell r="L134">
            <v>43537</v>
          </cell>
          <cell r="M134">
            <v>6.2E-2</v>
          </cell>
          <cell r="N134" t="str">
            <v>APR 19</v>
          </cell>
          <cell r="P134" t="str">
            <v>JPY</v>
          </cell>
          <cell r="Q134" t="str">
            <v>C49SZX20190025SX</v>
          </cell>
          <cell r="R134" t="str">
            <v>维众</v>
          </cell>
          <cell r="S134" t="str">
            <v>YSM20R(SV)-2</v>
          </cell>
          <cell r="T134" t="str">
            <v>L-&gt;R</v>
          </cell>
          <cell r="U134" t="str">
            <v>No</v>
          </cell>
          <cell r="V134" t="str">
            <v>OK</v>
          </cell>
          <cell r="W134" t="str">
            <v>DAP 深圳</v>
          </cell>
          <cell r="X134">
            <v>43530</v>
          </cell>
          <cell r="Y134" t="str">
            <v>Yes</v>
          </cell>
          <cell r="Z134" t="str">
            <v>Na</v>
          </cell>
          <cell r="AA134" t="str">
            <v>Na</v>
          </cell>
          <cell r="AB134"/>
          <cell r="AC134" t="str">
            <v>Yes</v>
          </cell>
          <cell r="AN134"/>
          <cell r="AO134" t="str">
            <v>Yes</v>
          </cell>
          <cell r="AP134" t="str">
            <v>APR 19</v>
          </cell>
        </row>
        <row r="135">
          <cell r="A135">
            <v>284</v>
          </cell>
          <cell r="B135" t="str">
            <v>已发货</v>
          </cell>
          <cell r="C135" t="str">
            <v>C49</v>
          </cell>
          <cell r="D135">
            <v>109389</v>
          </cell>
          <cell r="E135" t="str">
            <v>立昇名义</v>
          </cell>
          <cell r="F135" t="str">
            <v>YSM20R(SV)-2</v>
          </cell>
          <cell r="G135" t="str">
            <v>L-&gt;R</v>
          </cell>
          <cell r="H135" t="str">
            <v>No</v>
          </cell>
          <cell r="I135" t="str">
            <v>Y45377</v>
          </cell>
          <cell r="J135">
            <v>1</v>
          </cell>
          <cell r="K135" t="str">
            <v>福保仓库</v>
          </cell>
          <cell r="L135">
            <v>43537</v>
          </cell>
          <cell r="M135">
            <v>6.2E-2</v>
          </cell>
          <cell r="N135" t="str">
            <v>MAY 19</v>
          </cell>
          <cell r="P135" t="str">
            <v>JPY</v>
          </cell>
          <cell r="Q135" t="str">
            <v>C49SZX20190058SX</v>
          </cell>
          <cell r="R135" t="str">
            <v>玮芯电子</v>
          </cell>
          <cell r="S135" t="str">
            <v>YSM20R(SV)-2</v>
          </cell>
          <cell r="T135" t="str">
            <v>L-&gt;R</v>
          </cell>
          <cell r="U135" t="str">
            <v>MVC</v>
          </cell>
          <cell r="V135" t="str">
            <v>WRONG</v>
          </cell>
          <cell r="W135" t="str">
            <v>DAP SZ</v>
          </cell>
          <cell r="X135">
            <v>43573</v>
          </cell>
          <cell r="Y135" t="str">
            <v>Yes</v>
          </cell>
          <cell r="Z135" t="str">
            <v>Na</v>
          </cell>
          <cell r="AA135" t="str">
            <v>Na</v>
          </cell>
          <cell r="AB135"/>
          <cell r="AC135" t="str">
            <v>Yes</v>
          </cell>
          <cell r="AN135"/>
          <cell r="AO135" t="str">
            <v>Yes</v>
          </cell>
          <cell r="AP135" t="str">
            <v>MAY 19</v>
          </cell>
        </row>
        <row r="136">
          <cell r="A136">
            <v>264</v>
          </cell>
          <cell r="B136" t="str">
            <v>已发货</v>
          </cell>
          <cell r="C136" t="str">
            <v>C49</v>
          </cell>
          <cell r="D136">
            <v>109429</v>
          </cell>
          <cell r="E136" t="str">
            <v>通通旺名义</v>
          </cell>
          <cell r="F136" t="str">
            <v>YSM20R(SV)-2</v>
          </cell>
          <cell r="G136" t="str">
            <v>L-&gt;R</v>
          </cell>
          <cell r="H136" t="str">
            <v>No</v>
          </cell>
          <cell r="I136" t="str">
            <v>Y46846</v>
          </cell>
          <cell r="J136">
            <v>1</v>
          </cell>
          <cell r="K136" t="str">
            <v>福保仓库</v>
          </cell>
          <cell r="L136">
            <v>43537</v>
          </cell>
          <cell r="M136">
            <v>6.2E-2</v>
          </cell>
          <cell r="N136" t="str">
            <v>APR 19</v>
          </cell>
          <cell r="P136" t="str">
            <v>JPY</v>
          </cell>
          <cell r="Q136" t="str">
            <v>C49SZX20190035ZX</v>
          </cell>
          <cell r="R136" t="str">
            <v>恒泰创新</v>
          </cell>
          <cell r="S136" t="str">
            <v>YSM20R(SV)-2</v>
          </cell>
          <cell r="T136" t="str">
            <v>L-&gt;R</v>
          </cell>
          <cell r="U136" t="str">
            <v>No</v>
          </cell>
          <cell r="V136" t="str">
            <v>OK</v>
          </cell>
          <cell r="W136" t="str">
            <v>DAP 深圳</v>
          </cell>
          <cell r="X136">
            <v>43544</v>
          </cell>
          <cell r="Y136" t="str">
            <v>Yes</v>
          </cell>
          <cell r="Z136" t="str">
            <v>Na</v>
          </cell>
          <cell r="AA136" t="str">
            <v>Na</v>
          </cell>
          <cell r="AB136"/>
          <cell r="AC136" t="str">
            <v>Yes</v>
          </cell>
          <cell r="AN136"/>
          <cell r="AO136" t="str">
            <v>Yes</v>
          </cell>
          <cell r="AP136" t="str">
            <v>APR 19</v>
          </cell>
        </row>
        <row r="137">
          <cell r="A137">
            <v>269</v>
          </cell>
          <cell r="B137" t="str">
            <v>已发货</v>
          </cell>
          <cell r="C137" t="str">
            <v>C49</v>
          </cell>
          <cell r="D137">
            <v>109429</v>
          </cell>
          <cell r="E137" t="str">
            <v>通通旺名义</v>
          </cell>
          <cell r="F137" t="str">
            <v>YSM20R(SV)-2</v>
          </cell>
          <cell r="G137" t="str">
            <v>L-&gt;R</v>
          </cell>
          <cell r="H137" t="str">
            <v>No</v>
          </cell>
          <cell r="I137" t="str">
            <v>Y46847</v>
          </cell>
          <cell r="J137">
            <v>1</v>
          </cell>
          <cell r="K137" t="str">
            <v>福保仓库</v>
          </cell>
          <cell r="L137">
            <v>43537</v>
          </cell>
          <cell r="M137">
            <v>6.2E-2</v>
          </cell>
          <cell r="N137" t="str">
            <v>APR 19</v>
          </cell>
          <cell r="P137" t="str">
            <v>JPY</v>
          </cell>
          <cell r="Q137" t="str">
            <v>C49SZX20190025SX</v>
          </cell>
          <cell r="R137" t="str">
            <v>维众</v>
          </cell>
          <cell r="S137" t="str">
            <v>YSM20R(SV)-2</v>
          </cell>
          <cell r="T137" t="str">
            <v>L-&gt;R</v>
          </cell>
          <cell r="U137" t="str">
            <v>No</v>
          </cell>
          <cell r="V137" t="str">
            <v>OK</v>
          </cell>
          <cell r="W137" t="str">
            <v>DAP 深圳</v>
          </cell>
          <cell r="X137">
            <v>43530</v>
          </cell>
          <cell r="Y137" t="str">
            <v>Yes</v>
          </cell>
          <cell r="Z137" t="str">
            <v>Na</v>
          </cell>
          <cell r="AA137" t="str">
            <v>Na</v>
          </cell>
          <cell r="AB137"/>
          <cell r="AC137" t="str">
            <v>Yes</v>
          </cell>
          <cell r="AN137"/>
          <cell r="AO137" t="str">
            <v>Yes</v>
          </cell>
          <cell r="AP137" t="str">
            <v>APR 19</v>
          </cell>
        </row>
        <row r="138">
          <cell r="A138">
            <v>155</v>
          </cell>
          <cell r="B138" t="str">
            <v>已发货</v>
          </cell>
          <cell r="C138" t="str">
            <v>C49</v>
          </cell>
          <cell r="D138">
            <v>109493</v>
          </cell>
          <cell r="E138" t="str">
            <v>朗特名义</v>
          </cell>
          <cell r="F138" t="str">
            <v>YSM20R(SV)-2</v>
          </cell>
          <cell r="G138" t="str">
            <v>R-&gt;L</v>
          </cell>
          <cell r="H138" t="str">
            <v>No</v>
          </cell>
          <cell r="I138" t="str">
            <v>Y47271</v>
          </cell>
          <cell r="J138">
            <v>1</v>
          </cell>
          <cell r="K138" t="str">
            <v>码头</v>
          </cell>
          <cell r="L138">
            <v>43546</v>
          </cell>
          <cell r="M138">
            <v>6.2E-2</v>
          </cell>
          <cell r="N138" t="str">
            <v>APR 19</v>
          </cell>
          <cell r="P138" t="str">
            <v>JPY</v>
          </cell>
          <cell r="Q138" t="str">
            <v>C49SZX20180167DZ</v>
          </cell>
          <cell r="R138" t="str">
            <v>朗特</v>
          </cell>
          <cell r="S138" t="str">
            <v>YSM20R(SV)-2</v>
          </cell>
          <cell r="T138" t="str">
            <v>R-&gt;L</v>
          </cell>
          <cell r="U138" t="str">
            <v>No</v>
          </cell>
          <cell r="V138" t="str">
            <v>OK</v>
          </cell>
          <cell r="W138" t="str">
            <v>CIF</v>
          </cell>
          <cell r="X138">
            <v>43413</v>
          </cell>
          <cell r="Y138" t="str">
            <v>Yes</v>
          </cell>
          <cell r="Z138"/>
          <cell r="AA138" t="str">
            <v>Na</v>
          </cell>
          <cell r="AB138" t="str">
            <v>OEF已做</v>
          </cell>
          <cell r="AC138" t="str">
            <v>Yes</v>
          </cell>
          <cell r="AN138"/>
          <cell r="AO138" t="str">
            <v>Yes</v>
          </cell>
          <cell r="AP138" t="str">
            <v>APR 19</v>
          </cell>
        </row>
        <row r="139">
          <cell r="A139">
            <v>161</v>
          </cell>
          <cell r="B139" t="str">
            <v>已发货</v>
          </cell>
          <cell r="C139" t="str">
            <v>C49</v>
          </cell>
          <cell r="D139">
            <v>109493</v>
          </cell>
          <cell r="E139" t="str">
            <v>朗特名义</v>
          </cell>
          <cell r="F139" t="str">
            <v>YSM10</v>
          </cell>
          <cell r="G139" t="str">
            <v>R-&gt;L</v>
          </cell>
          <cell r="H139" t="str">
            <v>MVC+ATS15</v>
          </cell>
          <cell r="I139" t="str">
            <v>Y47279</v>
          </cell>
          <cell r="J139">
            <v>1</v>
          </cell>
          <cell r="K139" t="str">
            <v>码头</v>
          </cell>
          <cell r="L139">
            <v>43546</v>
          </cell>
          <cell r="M139">
            <v>6.2E-2</v>
          </cell>
          <cell r="N139" t="str">
            <v>APR 19</v>
          </cell>
          <cell r="O139"/>
          <cell r="P139" t="str">
            <v>JPY</v>
          </cell>
          <cell r="Q139" t="str">
            <v>C49SZX20180167DZ</v>
          </cell>
          <cell r="R139" t="str">
            <v>朗特</v>
          </cell>
          <cell r="S139" t="str">
            <v>YSM10</v>
          </cell>
          <cell r="T139" t="str">
            <v>R-&gt;L</v>
          </cell>
          <cell r="U139" t="str">
            <v>MVC+ATS15</v>
          </cell>
          <cell r="V139" t="str">
            <v>OK</v>
          </cell>
          <cell r="W139" t="str">
            <v>CIF</v>
          </cell>
          <cell r="X139">
            <v>43413</v>
          </cell>
          <cell r="Y139" t="str">
            <v>Yes</v>
          </cell>
          <cell r="Z139"/>
          <cell r="AA139" t="str">
            <v>Na</v>
          </cell>
          <cell r="AB139"/>
          <cell r="AC139" t="str">
            <v>Yes</v>
          </cell>
          <cell r="AN139"/>
          <cell r="AO139" t="str">
            <v>Yes</v>
          </cell>
          <cell r="AP139" t="str">
            <v>APR 19</v>
          </cell>
        </row>
        <row r="140">
          <cell r="A140">
            <v>156</v>
          </cell>
          <cell r="B140" t="str">
            <v>已发货</v>
          </cell>
          <cell r="C140" t="str">
            <v>C49</v>
          </cell>
          <cell r="D140">
            <v>109493</v>
          </cell>
          <cell r="E140" t="str">
            <v>朗特名义</v>
          </cell>
          <cell r="F140" t="str">
            <v>YSM20R(SV)-2</v>
          </cell>
          <cell r="G140" t="str">
            <v>R-&gt;L</v>
          </cell>
          <cell r="H140" t="str">
            <v>No</v>
          </cell>
          <cell r="I140" t="str">
            <v>Y47272</v>
          </cell>
          <cell r="J140">
            <v>1</v>
          </cell>
          <cell r="K140" t="str">
            <v>码头</v>
          </cell>
          <cell r="L140">
            <v>43546</v>
          </cell>
          <cell r="M140">
            <v>6.2E-2</v>
          </cell>
          <cell r="N140" t="str">
            <v>APR 19</v>
          </cell>
          <cell r="P140" t="str">
            <v>JPY</v>
          </cell>
          <cell r="Q140" t="str">
            <v>C49SZX20180167DZ</v>
          </cell>
          <cell r="R140" t="str">
            <v>朗特</v>
          </cell>
          <cell r="S140" t="str">
            <v>YSM20R(SV)-2</v>
          </cell>
          <cell r="T140" t="str">
            <v>R-&gt;L</v>
          </cell>
          <cell r="U140" t="str">
            <v>No</v>
          </cell>
          <cell r="V140" t="str">
            <v>OK</v>
          </cell>
          <cell r="W140" t="str">
            <v>CIF</v>
          </cell>
          <cell r="X140">
            <v>43413</v>
          </cell>
          <cell r="Y140" t="str">
            <v>Yes</v>
          </cell>
          <cell r="Z140"/>
          <cell r="AA140" t="str">
            <v>Na</v>
          </cell>
          <cell r="AB140"/>
          <cell r="AC140" t="str">
            <v>Yes</v>
          </cell>
          <cell r="AN140"/>
          <cell r="AO140" t="str">
            <v>Yes</v>
          </cell>
          <cell r="AP140" t="str">
            <v>APR 19</v>
          </cell>
        </row>
        <row r="141">
          <cell r="A141">
            <v>157</v>
          </cell>
          <cell r="B141" t="str">
            <v>已发货</v>
          </cell>
          <cell r="C141" t="str">
            <v>C49</v>
          </cell>
          <cell r="D141">
            <v>109493</v>
          </cell>
          <cell r="E141" t="str">
            <v>朗特名义</v>
          </cell>
          <cell r="F141" t="str">
            <v>YSM20R(SV)-2</v>
          </cell>
          <cell r="G141" t="str">
            <v>R-&gt;L</v>
          </cell>
          <cell r="H141" t="str">
            <v>No</v>
          </cell>
          <cell r="I141" t="str">
            <v>Y47273</v>
          </cell>
          <cell r="J141">
            <v>1</v>
          </cell>
          <cell r="K141" t="str">
            <v>码头</v>
          </cell>
          <cell r="L141">
            <v>43546</v>
          </cell>
          <cell r="M141">
            <v>6.2E-2</v>
          </cell>
          <cell r="N141" t="str">
            <v>APR 19</v>
          </cell>
          <cell r="P141" t="str">
            <v>JPY</v>
          </cell>
          <cell r="Q141" t="str">
            <v>C49SZX20180167DZ</v>
          </cell>
          <cell r="R141" t="str">
            <v>朗特</v>
          </cell>
          <cell r="S141" t="str">
            <v>YSM20R(SV)-2</v>
          </cell>
          <cell r="T141" t="str">
            <v>R-&gt;L</v>
          </cell>
          <cell r="U141" t="str">
            <v>No</v>
          </cell>
          <cell r="V141" t="str">
            <v>OK</v>
          </cell>
          <cell r="W141" t="str">
            <v>CIF</v>
          </cell>
          <cell r="X141">
            <v>43413</v>
          </cell>
          <cell r="Y141" t="str">
            <v>Yes</v>
          </cell>
          <cell r="Z141"/>
          <cell r="AA141" t="str">
            <v>Na</v>
          </cell>
          <cell r="AB141"/>
          <cell r="AC141" t="str">
            <v>Yes</v>
          </cell>
          <cell r="AN141"/>
          <cell r="AO141" t="str">
            <v>Yes</v>
          </cell>
          <cell r="AP141" t="str">
            <v>APR 19</v>
          </cell>
        </row>
        <row r="142">
          <cell r="A142">
            <v>158</v>
          </cell>
          <cell r="B142" t="str">
            <v>已发货</v>
          </cell>
          <cell r="C142" t="str">
            <v>C49</v>
          </cell>
          <cell r="D142">
            <v>109493</v>
          </cell>
          <cell r="E142" t="str">
            <v>朗特名义</v>
          </cell>
          <cell r="F142" t="str">
            <v>YSM20R(SV)-2</v>
          </cell>
          <cell r="G142" t="str">
            <v>R-&gt;L</v>
          </cell>
          <cell r="H142" t="str">
            <v>No</v>
          </cell>
          <cell r="I142" t="str">
            <v>Y47274</v>
          </cell>
          <cell r="J142">
            <v>1</v>
          </cell>
          <cell r="K142" t="str">
            <v>码头</v>
          </cell>
          <cell r="L142">
            <v>43546</v>
          </cell>
          <cell r="M142">
            <v>6.2E-2</v>
          </cell>
          <cell r="N142" t="str">
            <v>APR 19</v>
          </cell>
          <cell r="P142" t="str">
            <v>JPY</v>
          </cell>
          <cell r="Q142" t="str">
            <v>C49SZX20180167DZ</v>
          </cell>
          <cell r="R142" t="str">
            <v>朗特</v>
          </cell>
          <cell r="S142" t="str">
            <v>YSM20R(SV)-2</v>
          </cell>
          <cell r="T142" t="str">
            <v>R-&gt;L</v>
          </cell>
          <cell r="U142" t="str">
            <v>No</v>
          </cell>
          <cell r="V142" t="str">
            <v>OK</v>
          </cell>
          <cell r="W142" t="str">
            <v>CIF</v>
          </cell>
          <cell r="X142">
            <v>43413</v>
          </cell>
          <cell r="Y142" t="str">
            <v>Yes</v>
          </cell>
          <cell r="Z142"/>
          <cell r="AA142" t="str">
            <v>Na</v>
          </cell>
          <cell r="AB142"/>
          <cell r="AC142" t="str">
            <v>Yes</v>
          </cell>
          <cell r="AN142"/>
          <cell r="AO142" t="str">
            <v>Yes</v>
          </cell>
          <cell r="AP142" t="str">
            <v>APR 19</v>
          </cell>
        </row>
        <row r="143">
          <cell r="A143">
            <v>164</v>
          </cell>
          <cell r="B143" t="str">
            <v>已发货</v>
          </cell>
          <cell r="C143" t="str">
            <v>C49</v>
          </cell>
          <cell r="D143">
            <v>109493</v>
          </cell>
          <cell r="E143" t="str">
            <v>朗特名义</v>
          </cell>
          <cell r="F143" t="str">
            <v>YSM10</v>
          </cell>
          <cell r="G143" t="str">
            <v>R-&gt;L</v>
          </cell>
          <cell r="H143" t="str">
            <v>MVC+Fixed feeder plate 24 positions</v>
          </cell>
          <cell r="I143" t="str">
            <v>Y47280</v>
          </cell>
          <cell r="J143">
            <v>1</v>
          </cell>
          <cell r="K143" t="str">
            <v>码头</v>
          </cell>
          <cell r="L143">
            <v>43546</v>
          </cell>
          <cell r="M143">
            <v>6.2E-2</v>
          </cell>
          <cell r="N143" t="str">
            <v>APR 19</v>
          </cell>
          <cell r="O143"/>
          <cell r="P143" t="str">
            <v>JPY</v>
          </cell>
          <cell r="Q143" t="str">
            <v>C49SZX20180167DZ</v>
          </cell>
          <cell r="R143" t="str">
            <v>朗特</v>
          </cell>
          <cell r="S143" t="str">
            <v>YSM10</v>
          </cell>
          <cell r="T143" t="str">
            <v>R-&gt;L</v>
          </cell>
          <cell r="U143" t="str">
            <v>MVC+Fixed feeder plate 24 positions</v>
          </cell>
          <cell r="V143" t="str">
            <v>OK</v>
          </cell>
          <cell r="W143" t="str">
            <v>CIF</v>
          </cell>
          <cell r="X143">
            <v>43413</v>
          </cell>
          <cell r="Y143" t="str">
            <v>Yes</v>
          </cell>
          <cell r="Z143"/>
          <cell r="AA143" t="str">
            <v>Na</v>
          </cell>
          <cell r="AB143"/>
          <cell r="AC143" t="str">
            <v>Yes</v>
          </cell>
          <cell r="AN143"/>
          <cell r="AO143" t="str">
            <v>Yes</v>
          </cell>
          <cell r="AP143" t="str">
            <v>APR 19</v>
          </cell>
        </row>
        <row r="144">
          <cell r="A144">
            <v>165</v>
          </cell>
          <cell r="B144" t="str">
            <v>已发货</v>
          </cell>
          <cell r="C144" t="str">
            <v>C49</v>
          </cell>
          <cell r="D144">
            <v>109493</v>
          </cell>
          <cell r="E144" t="str">
            <v>朗特名义</v>
          </cell>
          <cell r="F144" t="str">
            <v>YSM10</v>
          </cell>
          <cell r="G144" t="str">
            <v>R-&gt;L</v>
          </cell>
          <cell r="H144" t="str">
            <v>MVC+Fixed feeder plate 24 positions</v>
          </cell>
          <cell r="I144" t="str">
            <v>Y47281</v>
          </cell>
          <cell r="J144">
            <v>1</v>
          </cell>
          <cell r="K144" t="str">
            <v>码头</v>
          </cell>
          <cell r="L144">
            <v>43546</v>
          </cell>
          <cell r="M144">
            <v>6.2E-2</v>
          </cell>
          <cell r="N144" t="str">
            <v>APR 19</v>
          </cell>
          <cell r="O144"/>
          <cell r="P144" t="str">
            <v>JPY</v>
          </cell>
          <cell r="Q144" t="str">
            <v>C49SZX20180167DZ</v>
          </cell>
          <cell r="R144" t="str">
            <v>朗特</v>
          </cell>
          <cell r="S144" t="str">
            <v>YSM10</v>
          </cell>
          <cell r="T144" t="str">
            <v>R-&gt;L</v>
          </cell>
          <cell r="U144" t="str">
            <v>MVC+Fixed feeder plate 24 positions</v>
          </cell>
          <cell r="V144" t="str">
            <v>OK</v>
          </cell>
          <cell r="W144" t="str">
            <v>CIF</v>
          </cell>
          <cell r="X144">
            <v>43413</v>
          </cell>
          <cell r="Y144" t="str">
            <v>Yes</v>
          </cell>
          <cell r="Z144"/>
          <cell r="AA144" t="str">
            <v>Na</v>
          </cell>
          <cell r="AB144"/>
          <cell r="AC144" t="str">
            <v>Yes</v>
          </cell>
          <cell r="AN144"/>
          <cell r="AO144" t="str">
            <v>Yes</v>
          </cell>
          <cell r="AP144" t="str">
            <v>APR 19</v>
          </cell>
        </row>
        <row r="145">
          <cell r="A145">
            <v>162</v>
          </cell>
          <cell r="B145" t="str">
            <v>已发货</v>
          </cell>
          <cell r="C145" t="str">
            <v>C49</v>
          </cell>
          <cell r="D145">
            <v>109493</v>
          </cell>
          <cell r="E145" t="str">
            <v>朗特名义</v>
          </cell>
          <cell r="F145" t="str">
            <v>YSM10</v>
          </cell>
          <cell r="G145" t="str">
            <v>R-&gt;L</v>
          </cell>
          <cell r="H145" t="str">
            <v>MVC+ATS15</v>
          </cell>
          <cell r="I145" t="str">
            <v>Y47275</v>
          </cell>
          <cell r="J145">
            <v>1</v>
          </cell>
          <cell r="K145" t="str">
            <v>码头</v>
          </cell>
          <cell r="L145">
            <v>43546</v>
          </cell>
          <cell r="M145">
            <v>6.2E-2</v>
          </cell>
          <cell r="N145" t="str">
            <v>APR 19</v>
          </cell>
          <cell r="O145"/>
          <cell r="P145" t="str">
            <v>JPY</v>
          </cell>
          <cell r="Q145" t="str">
            <v>C49SZX20180167DZ</v>
          </cell>
          <cell r="R145" t="str">
            <v>朗特</v>
          </cell>
          <cell r="S145" t="str">
            <v>YSM10</v>
          </cell>
          <cell r="T145" t="str">
            <v>R-&gt;L</v>
          </cell>
          <cell r="U145" t="str">
            <v>MVC+ATS15</v>
          </cell>
          <cell r="V145" t="str">
            <v>OK</v>
          </cell>
          <cell r="W145" t="str">
            <v>CIF</v>
          </cell>
          <cell r="X145">
            <v>43413</v>
          </cell>
          <cell r="Y145" t="str">
            <v>Yes</v>
          </cell>
          <cell r="Z145"/>
          <cell r="AA145" t="str">
            <v>Na</v>
          </cell>
          <cell r="AB145"/>
          <cell r="AC145" t="str">
            <v>Yes</v>
          </cell>
          <cell r="AN145"/>
          <cell r="AO145" t="str">
            <v>Yes</v>
          </cell>
          <cell r="AP145" t="str">
            <v>APR 19</v>
          </cell>
        </row>
        <row r="146">
          <cell r="A146">
            <v>163</v>
          </cell>
          <cell r="B146" t="str">
            <v>已发货</v>
          </cell>
          <cell r="C146" t="str">
            <v>C49</v>
          </cell>
          <cell r="D146">
            <v>109493</v>
          </cell>
          <cell r="E146" t="str">
            <v>朗特名义</v>
          </cell>
          <cell r="F146" t="str">
            <v>YSM10</v>
          </cell>
          <cell r="G146" t="str">
            <v>R-&gt;L</v>
          </cell>
          <cell r="H146" t="str">
            <v>MVC+ATS15</v>
          </cell>
          <cell r="I146" t="str">
            <v>Y47276</v>
          </cell>
          <cell r="J146">
            <v>1</v>
          </cell>
          <cell r="K146" t="str">
            <v>码头</v>
          </cell>
          <cell r="L146">
            <v>43546</v>
          </cell>
          <cell r="M146">
            <v>6.2E-2</v>
          </cell>
          <cell r="N146" t="str">
            <v>APR 19</v>
          </cell>
          <cell r="O146"/>
          <cell r="P146" t="str">
            <v>JPY</v>
          </cell>
          <cell r="Q146" t="str">
            <v>C49SZX20180167DZ</v>
          </cell>
          <cell r="R146" t="str">
            <v>朗特</v>
          </cell>
          <cell r="S146" t="str">
            <v>YSM10</v>
          </cell>
          <cell r="T146" t="str">
            <v>R-&gt;L</v>
          </cell>
          <cell r="U146" t="str">
            <v>MVC+ATS15</v>
          </cell>
          <cell r="V146" t="str">
            <v>OK</v>
          </cell>
          <cell r="W146" t="str">
            <v>CIF</v>
          </cell>
          <cell r="X146">
            <v>43413</v>
          </cell>
          <cell r="Y146" t="str">
            <v>Yes</v>
          </cell>
          <cell r="Z146"/>
          <cell r="AA146" t="str">
            <v>Na</v>
          </cell>
          <cell r="AB146"/>
          <cell r="AC146" t="str">
            <v>Yes</v>
          </cell>
          <cell r="AN146"/>
          <cell r="AO146" t="str">
            <v>Yes</v>
          </cell>
          <cell r="AP146" t="str">
            <v>APR 19</v>
          </cell>
        </row>
        <row r="147">
          <cell r="A147">
            <v>159</v>
          </cell>
          <cell r="B147" t="str">
            <v>已发货</v>
          </cell>
          <cell r="C147" t="str">
            <v>C49</v>
          </cell>
          <cell r="D147">
            <v>109493</v>
          </cell>
          <cell r="E147" t="str">
            <v>朗特名义</v>
          </cell>
          <cell r="F147" t="str">
            <v>YSM10</v>
          </cell>
          <cell r="G147" t="str">
            <v>R-&gt;L</v>
          </cell>
          <cell r="H147" t="str">
            <v>MVC+ATS15</v>
          </cell>
          <cell r="I147" t="str">
            <v>Y47277</v>
          </cell>
          <cell r="J147">
            <v>1</v>
          </cell>
          <cell r="K147" t="str">
            <v>码头</v>
          </cell>
          <cell r="L147">
            <v>43546</v>
          </cell>
          <cell r="M147">
            <v>6.2E-2</v>
          </cell>
          <cell r="N147" t="str">
            <v>APR 19</v>
          </cell>
          <cell r="O147"/>
          <cell r="P147" t="str">
            <v>JPY</v>
          </cell>
          <cell r="Q147" t="str">
            <v>C49SZX20180167DZ</v>
          </cell>
          <cell r="R147" t="str">
            <v>朗特</v>
          </cell>
          <cell r="S147" t="str">
            <v>YSM10</v>
          </cell>
          <cell r="T147" t="str">
            <v>R-&gt;L</v>
          </cell>
          <cell r="U147" t="str">
            <v>MVC+ATS15</v>
          </cell>
          <cell r="V147" t="str">
            <v>OK</v>
          </cell>
          <cell r="W147" t="str">
            <v>CIF</v>
          </cell>
          <cell r="X147">
            <v>43413</v>
          </cell>
          <cell r="Y147" t="str">
            <v>Yes</v>
          </cell>
          <cell r="Z147"/>
          <cell r="AA147" t="str">
            <v>Na</v>
          </cell>
          <cell r="AB147"/>
          <cell r="AC147" t="str">
            <v>Yes</v>
          </cell>
          <cell r="AN147"/>
          <cell r="AO147" t="str">
            <v>Yes</v>
          </cell>
          <cell r="AP147" t="str">
            <v>APR 19</v>
          </cell>
        </row>
        <row r="148">
          <cell r="A148">
            <v>160</v>
          </cell>
          <cell r="B148" t="str">
            <v>已发货</v>
          </cell>
          <cell r="C148" t="str">
            <v>C49</v>
          </cell>
          <cell r="D148">
            <v>109493</v>
          </cell>
          <cell r="E148" t="str">
            <v>朗特名义</v>
          </cell>
          <cell r="F148" t="str">
            <v>YSM10</v>
          </cell>
          <cell r="G148" t="str">
            <v>R-&gt;L</v>
          </cell>
          <cell r="H148" t="str">
            <v>MVC+ATS15</v>
          </cell>
          <cell r="I148" t="str">
            <v>Y47278</v>
          </cell>
          <cell r="J148">
            <v>1</v>
          </cell>
          <cell r="K148" t="str">
            <v>码头</v>
          </cell>
          <cell r="L148">
            <v>43546</v>
          </cell>
          <cell r="M148">
            <v>6.2E-2</v>
          </cell>
          <cell r="N148" t="str">
            <v>APR 19</v>
          </cell>
          <cell r="O148"/>
          <cell r="P148" t="str">
            <v>JPY</v>
          </cell>
          <cell r="Q148" t="str">
            <v>C49SZX20180167DZ</v>
          </cell>
          <cell r="R148" t="str">
            <v>朗特</v>
          </cell>
          <cell r="S148" t="str">
            <v>YSM10</v>
          </cell>
          <cell r="T148" t="str">
            <v>R-&gt;L</v>
          </cell>
          <cell r="U148" t="str">
            <v>MVC+ATS15</v>
          </cell>
          <cell r="V148" t="str">
            <v>OK</v>
          </cell>
          <cell r="W148" t="str">
            <v>CIF</v>
          </cell>
          <cell r="X148">
            <v>43413</v>
          </cell>
          <cell r="Y148" t="str">
            <v>Yes</v>
          </cell>
          <cell r="Z148"/>
          <cell r="AA148" t="str">
            <v>Na</v>
          </cell>
          <cell r="AB148"/>
          <cell r="AC148" t="str">
            <v>Yes</v>
          </cell>
          <cell r="AN148"/>
          <cell r="AO148" t="str">
            <v>Yes</v>
          </cell>
          <cell r="AP148" t="str">
            <v>APR 19</v>
          </cell>
        </row>
        <row r="149">
          <cell r="A149">
            <v>273</v>
          </cell>
          <cell r="B149" t="str">
            <v>已发货</v>
          </cell>
          <cell r="C149" t="str">
            <v>C49</v>
          </cell>
          <cell r="D149">
            <v>109336</v>
          </cell>
          <cell r="E149" t="str">
            <v>BBS名义下单</v>
          </cell>
          <cell r="F149" t="str">
            <v>YSM20R(SV)-2</v>
          </cell>
          <cell r="G149" t="str">
            <v>L-&gt;R</v>
          </cell>
          <cell r="H149" t="str">
            <v>No</v>
          </cell>
          <cell r="I149" t="str">
            <v>Y46160</v>
          </cell>
          <cell r="J149">
            <v>1</v>
          </cell>
          <cell r="K149" t="str">
            <v>福保仓库</v>
          </cell>
          <cell r="L149">
            <v>43558</v>
          </cell>
          <cell r="M149">
            <v>6.2E-2</v>
          </cell>
          <cell r="N149" t="str">
            <v>MAY 19</v>
          </cell>
          <cell r="P149" t="str">
            <v>JPY</v>
          </cell>
          <cell r="Q149" t="str">
            <v>C49SZX20190041JL</v>
          </cell>
          <cell r="R149" t="str">
            <v>微力创/end user 昶达</v>
          </cell>
          <cell r="S149" t="str">
            <v>YSM20R(SV)-2</v>
          </cell>
          <cell r="T149" t="str">
            <v>L-&gt;R</v>
          </cell>
          <cell r="U149" t="str">
            <v>No</v>
          </cell>
          <cell r="V149" t="str">
            <v>OK</v>
          </cell>
          <cell r="W149" t="str">
            <v>CIF HK</v>
          </cell>
          <cell r="X149">
            <v>43550</v>
          </cell>
          <cell r="Y149" t="str">
            <v>Yes</v>
          </cell>
          <cell r="Z149" t="str">
            <v>Na</v>
          </cell>
          <cell r="AA149" t="str">
            <v>Na</v>
          </cell>
          <cell r="AB149"/>
          <cell r="AC149" t="str">
            <v>Yes,end user 昶达</v>
          </cell>
          <cell r="AN149"/>
          <cell r="AO149" t="str">
            <v>Yes</v>
          </cell>
          <cell r="AP149" t="str">
            <v>MAY 19</v>
          </cell>
        </row>
        <row r="150">
          <cell r="A150">
            <v>287</v>
          </cell>
          <cell r="B150" t="str">
            <v>已发货</v>
          </cell>
          <cell r="C150" t="str">
            <v>C49</v>
          </cell>
          <cell r="D150">
            <v>109336</v>
          </cell>
          <cell r="E150" t="str">
            <v>BBS名义下单</v>
          </cell>
          <cell r="F150" t="str">
            <v>YSM20R(SV)-2</v>
          </cell>
          <cell r="G150" t="str">
            <v>L-&gt;R</v>
          </cell>
          <cell r="H150" t="str">
            <v>No</v>
          </cell>
          <cell r="I150" t="str">
            <v>Y46161</v>
          </cell>
          <cell r="J150">
            <v>1</v>
          </cell>
          <cell r="K150" t="str">
            <v>福保仓库</v>
          </cell>
          <cell r="L150">
            <v>43558</v>
          </cell>
          <cell r="M150">
            <v>6.2E-2</v>
          </cell>
          <cell r="N150" t="str">
            <v>MAY 19</v>
          </cell>
          <cell r="P150" t="str">
            <v>JPY</v>
          </cell>
          <cell r="Q150" t="str">
            <v>C49SZX20190056RW</v>
          </cell>
          <cell r="R150" t="str">
            <v>富斯迈</v>
          </cell>
          <cell r="S150" t="str">
            <v>YSM20R(SV)-2</v>
          </cell>
          <cell r="T150" t="str">
            <v>L-&gt;R</v>
          </cell>
          <cell r="U150" t="str">
            <v>MVC</v>
          </cell>
          <cell r="V150" t="str">
            <v>WRONG</v>
          </cell>
          <cell r="W150" t="str">
            <v>CIF HK</v>
          </cell>
          <cell r="X150">
            <v>43572</v>
          </cell>
          <cell r="Y150" t="str">
            <v>Yes</v>
          </cell>
          <cell r="Z150" t="str">
            <v>Na</v>
          </cell>
          <cell r="AA150" t="str">
            <v>Na</v>
          </cell>
          <cell r="AB150"/>
          <cell r="AC150" t="str">
            <v>C150523509</v>
          </cell>
          <cell r="AN150"/>
          <cell r="AO150" t="str">
            <v>Yes</v>
          </cell>
          <cell r="AP150" t="str">
            <v>MAY 19</v>
          </cell>
        </row>
        <row r="151">
          <cell r="A151">
            <v>280</v>
          </cell>
          <cell r="B151" t="str">
            <v>已发货</v>
          </cell>
          <cell r="C151" t="str">
            <v>C49</v>
          </cell>
          <cell r="D151">
            <v>109336</v>
          </cell>
          <cell r="E151" t="str">
            <v>BBS名义下单</v>
          </cell>
          <cell r="F151" t="str">
            <v>YSM20R(SV)-2</v>
          </cell>
          <cell r="G151" t="str">
            <v>L-&gt;R</v>
          </cell>
          <cell r="H151" t="str">
            <v>No</v>
          </cell>
          <cell r="I151" t="str">
            <v>Y46159</v>
          </cell>
          <cell r="J151">
            <v>1</v>
          </cell>
          <cell r="K151" t="str">
            <v>福保仓库</v>
          </cell>
          <cell r="L151">
            <v>43558</v>
          </cell>
          <cell r="M151">
            <v>6.2E-2</v>
          </cell>
          <cell r="N151" t="str">
            <v>APR 19</v>
          </cell>
          <cell r="P151" t="str">
            <v>JPY</v>
          </cell>
          <cell r="Q151" t="str">
            <v>C49SZX20190052SS</v>
          </cell>
          <cell r="R151" t="str">
            <v>乐上</v>
          </cell>
          <cell r="S151" t="str">
            <v>YSM20R(SV)-2</v>
          </cell>
          <cell r="T151" t="str">
            <v>L-&gt;R</v>
          </cell>
          <cell r="U151" t="str">
            <v>No</v>
          </cell>
          <cell r="V151" t="str">
            <v>OK</v>
          </cell>
          <cell r="W151" t="str">
            <v>DAP东莞</v>
          </cell>
          <cell r="X151">
            <v>43567</v>
          </cell>
          <cell r="Y151" t="str">
            <v>Yes</v>
          </cell>
          <cell r="Z151" t="str">
            <v>Na</v>
          </cell>
          <cell r="AA151" t="str">
            <v>Na</v>
          </cell>
          <cell r="AB151"/>
          <cell r="AC151" t="str">
            <v>Yes</v>
          </cell>
          <cell r="AN151"/>
          <cell r="AO151" t="str">
            <v>Yes</v>
          </cell>
          <cell r="AP151" t="str">
            <v>APR 19</v>
          </cell>
        </row>
        <row r="152">
          <cell r="A152">
            <v>288</v>
          </cell>
          <cell r="B152" t="str">
            <v>已发货</v>
          </cell>
          <cell r="C152" t="str">
            <v>C49</v>
          </cell>
          <cell r="D152">
            <v>109336</v>
          </cell>
          <cell r="E152" t="str">
            <v>BBS名义下单</v>
          </cell>
          <cell r="F152" t="str">
            <v>YSM20R(SV)-2</v>
          </cell>
          <cell r="G152" t="str">
            <v>L-&gt;R</v>
          </cell>
          <cell r="H152" t="str">
            <v>No</v>
          </cell>
          <cell r="I152" t="str">
            <v>Y46162</v>
          </cell>
          <cell r="J152">
            <v>1</v>
          </cell>
          <cell r="K152" t="str">
            <v>福保仓库</v>
          </cell>
          <cell r="L152">
            <v>43558</v>
          </cell>
          <cell r="M152">
            <v>6.2E-2</v>
          </cell>
          <cell r="N152" t="str">
            <v>MAY 19</v>
          </cell>
          <cell r="P152" t="str">
            <v>JPY</v>
          </cell>
          <cell r="Q152" t="str">
            <v>C49SZX20190056RW</v>
          </cell>
          <cell r="R152" t="str">
            <v>富斯迈</v>
          </cell>
          <cell r="S152" t="str">
            <v>YSM20R(SV)-2</v>
          </cell>
          <cell r="T152" t="str">
            <v>L-&gt;R</v>
          </cell>
          <cell r="U152" t="str">
            <v>No</v>
          </cell>
          <cell r="V152" t="str">
            <v>OK</v>
          </cell>
          <cell r="W152" t="str">
            <v>CIF HK</v>
          </cell>
          <cell r="X152">
            <v>43572</v>
          </cell>
          <cell r="Y152" t="str">
            <v>Yes</v>
          </cell>
          <cell r="Z152" t="str">
            <v>Na</v>
          </cell>
          <cell r="AA152" t="str">
            <v>Na</v>
          </cell>
          <cell r="AB152"/>
          <cell r="AC152" t="str">
            <v>C150523509</v>
          </cell>
          <cell r="AN152"/>
          <cell r="AO152" t="str">
            <v>Yes</v>
          </cell>
          <cell r="AP152" t="str">
            <v>MAY 19</v>
          </cell>
        </row>
        <row r="153">
          <cell r="A153">
            <v>315</v>
          </cell>
          <cell r="B153" t="str">
            <v>已发货</v>
          </cell>
          <cell r="C153" t="str">
            <v>C49</v>
          </cell>
          <cell r="D153">
            <v>109336</v>
          </cell>
          <cell r="E153" t="str">
            <v>BBS名义下单</v>
          </cell>
          <cell r="F153" t="str">
            <v>YSM20R(SV)-2</v>
          </cell>
          <cell r="G153" t="str">
            <v>L-&gt;R</v>
          </cell>
          <cell r="H153" t="str">
            <v>No</v>
          </cell>
          <cell r="I153" t="str">
            <v>Y46163</v>
          </cell>
          <cell r="J153">
            <v>1</v>
          </cell>
          <cell r="K153" t="str">
            <v>福保仓库</v>
          </cell>
          <cell r="L153">
            <v>43558</v>
          </cell>
          <cell r="M153">
            <v>6.2E-2</v>
          </cell>
          <cell r="N153" t="str">
            <v>JUL 19</v>
          </cell>
          <cell r="O153">
            <v>2019.03</v>
          </cell>
          <cell r="P153" t="str">
            <v>JPY</v>
          </cell>
          <cell r="Q153" t="str">
            <v>C49SZX20190069KW</v>
          </cell>
          <cell r="R153" t="str">
            <v>同基</v>
          </cell>
          <cell r="S153" t="str">
            <v>YSM20R(SV)-2</v>
          </cell>
          <cell r="T153" t="str">
            <v>L-&gt;R</v>
          </cell>
          <cell r="U153" t="str">
            <v>No</v>
          </cell>
          <cell r="V153" t="str">
            <v>OK</v>
          </cell>
          <cell r="W153" t="str">
            <v>CIF HK</v>
          </cell>
          <cell r="X153">
            <v>43593</v>
          </cell>
          <cell r="Y153" t="str">
            <v>Yes</v>
          </cell>
          <cell r="Z153" t="str">
            <v>Na</v>
          </cell>
          <cell r="AA153" t="str">
            <v>Na</v>
          </cell>
          <cell r="AB153"/>
          <cell r="AC153" t="str">
            <v>C190534655</v>
          </cell>
          <cell r="AN153"/>
          <cell r="AO153" t="str">
            <v>Yes</v>
          </cell>
          <cell r="AP153" t="str">
            <v>JUL 19</v>
          </cell>
        </row>
        <row r="154">
          <cell r="A154">
            <v>307</v>
          </cell>
          <cell r="B154" t="str">
            <v>已发货</v>
          </cell>
          <cell r="C154" t="str">
            <v>C49</v>
          </cell>
          <cell r="D154">
            <v>109336</v>
          </cell>
          <cell r="E154" t="str">
            <v>BBS名义下单</v>
          </cell>
          <cell r="F154" t="str">
            <v>YSM20R(SV)-2</v>
          </cell>
          <cell r="G154" t="str">
            <v>L-&gt;R</v>
          </cell>
          <cell r="H154" t="str">
            <v>No</v>
          </cell>
          <cell r="I154" t="str">
            <v>Y46164</v>
          </cell>
          <cell r="J154">
            <v>1</v>
          </cell>
          <cell r="K154" t="str">
            <v>福保仓库</v>
          </cell>
          <cell r="L154">
            <v>43558</v>
          </cell>
          <cell r="M154">
            <v>6.2E-2</v>
          </cell>
          <cell r="N154" t="str">
            <v>JUL 19</v>
          </cell>
          <cell r="O154">
            <v>2019.03</v>
          </cell>
          <cell r="P154" t="str">
            <v>JPY</v>
          </cell>
          <cell r="Q154" t="str">
            <v>C49SZX20190069KW</v>
          </cell>
          <cell r="R154" t="str">
            <v>同基</v>
          </cell>
          <cell r="S154" t="str">
            <v>YSM20R(SV)-2</v>
          </cell>
          <cell r="T154" t="str">
            <v>L-&gt;R</v>
          </cell>
          <cell r="U154" t="str">
            <v>No</v>
          </cell>
          <cell r="V154" t="str">
            <v>OK</v>
          </cell>
          <cell r="W154" t="str">
            <v>CIF HK</v>
          </cell>
          <cell r="X154">
            <v>43593</v>
          </cell>
          <cell r="Y154" t="str">
            <v>Yes</v>
          </cell>
          <cell r="Z154" t="str">
            <v>Na</v>
          </cell>
          <cell r="AA154" t="str">
            <v>Na</v>
          </cell>
          <cell r="AB154"/>
          <cell r="AC154" t="str">
            <v>C190534655</v>
          </cell>
          <cell r="AN154"/>
          <cell r="AO154" t="str">
            <v>Yes</v>
          </cell>
          <cell r="AP154" t="str">
            <v>JUL 19</v>
          </cell>
        </row>
        <row r="155">
          <cell r="A155">
            <v>305</v>
          </cell>
          <cell r="B155" t="str">
            <v>已发货</v>
          </cell>
          <cell r="C155" t="str">
            <v>C49</v>
          </cell>
          <cell r="D155">
            <v>109336</v>
          </cell>
          <cell r="E155" t="str">
            <v>BBS名义下单</v>
          </cell>
          <cell r="F155" t="str">
            <v>YSM20R(SV)-2</v>
          </cell>
          <cell r="G155" t="str">
            <v>L-&gt;R</v>
          </cell>
          <cell r="H155" t="str">
            <v>No</v>
          </cell>
          <cell r="I155" t="str">
            <v>Y46165</v>
          </cell>
          <cell r="J155">
            <v>1</v>
          </cell>
          <cell r="K155" t="str">
            <v>福保仓库</v>
          </cell>
          <cell r="L155">
            <v>43558</v>
          </cell>
          <cell r="M155">
            <v>6.2E-2</v>
          </cell>
          <cell r="N155" t="str">
            <v>JUL 19</v>
          </cell>
          <cell r="O155">
            <v>2019.03</v>
          </cell>
          <cell r="P155" t="str">
            <v>JPY</v>
          </cell>
          <cell r="Q155" t="str">
            <v>C49SZX20190069KW</v>
          </cell>
          <cell r="R155" t="str">
            <v>同基</v>
          </cell>
          <cell r="S155" t="str">
            <v>YSM20R(SV)-2</v>
          </cell>
          <cell r="T155" t="str">
            <v>L-&gt;R</v>
          </cell>
          <cell r="U155" t="str">
            <v>No</v>
          </cell>
          <cell r="V155" t="str">
            <v>OK</v>
          </cell>
          <cell r="W155" t="str">
            <v>CIF HK</v>
          </cell>
          <cell r="X155">
            <v>43593</v>
          </cell>
          <cell r="Y155" t="str">
            <v>Yes</v>
          </cell>
          <cell r="Z155" t="str">
            <v>Na</v>
          </cell>
          <cell r="AA155" t="str">
            <v>Na</v>
          </cell>
          <cell r="AB155"/>
          <cell r="AC155" t="str">
            <v>C190534655</v>
          </cell>
          <cell r="AN155"/>
          <cell r="AO155" t="str">
            <v>Yes</v>
          </cell>
          <cell r="AP155" t="str">
            <v>JUL 19</v>
          </cell>
        </row>
        <row r="156">
          <cell r="A156">
            <v>306</v>
          </cell>
          <cell r="B156" t="str">
            <v>已发货</v>
          </cell>
          <cell r="C156" t="str">
            <v>C49</v>
          </cell>
          <cell r="D156">
            <v>109336</v>
          </cell>
          <cell r="E156" t="str">
            <v>BBS名义下单</v>
          </cell>
          <cell r="F156" t="str">
            <v>YSM20R(SV)-2</v>
          </cell>
          <cell r="G156" t="str">
            <v>L-&gt;R</v>
          </cell>
          <cell r="H156" t="str">
            <v>No</v>
          </cell>
          <cell r="I156" t="str">
            <v>Y46166</v>
          </cell>
          <cell r="J156">
            <v>1</v>
          </cell>
          <cell r="K156" t="str">
            <v>福保仓库</v>
          </cell>
          <cell r="L156">
            <v>43558</v>
          </cell>
          <cell r="M156">
            <v>6.2E-2</v>
          </cell>
          <cell r="N156" t="str">
            <v>JUL 19</v>
          </cell>
          <cell r="O156">
            <v>2019.03</v>
          </cell>
          <cell r="P156" t="str">
            <v>JPY</v>
          </cell>
          <cell r="Q156" t="str">
            <v>C49SZX20190069KW</v>
          </cell>
          <cell r="R156" t="str">
            <v>同基</v>
          </cell>
          <cell r="S156" t="str">
            <v>YSM20R(SV)-2</v>
          </cell>
          <cell r="T156" t="str">
            <v>L-&gt;R</v>
          </cell>
          <cell r="U156" t="str">
            <v>No</v>
          </cell>
          <cell r="V156" t="str">
            <v>OK</v>
          </cell>
          <cell r="W156" t="str">
            <v>CIF HK</v>
          </cell>
          <cell r="X156">
            <v>43593</v>
          </cell>
          <cell r="Y156" t="str">
            <v>Yes</v>
          </cell>
          <cell r="Z156" t="str">
            <v>Na</v>
          </cell>
          <cell r="AA156" t="str">
            <v>Na</v>
          </cell>
          <cell r="AB156"/>
          <cell r="AC156" t="str">
            <v>C190534655</v>
          </cell>
          <cell r="AN156"/>
          <cell r="AO156" t="str">
            <v>Yes</v>
          </cell>
          <cell r="AP156" t="str">
            <v>JUL 19</v>
          </cell>
        </row>
        <row r="157">
          <cell r="A157">
            <v>367</v>
          </cell>
          <cell r="B157" t="str">
            <v>已发货</v>
          </cell>
          <cell r="C157" t="str">
            <v>C49</v>
          </cell>
          <cell r="D157">
            <v>109336</v>
          </cell>
          <cell r="E157" t="str">
            <v>BBS名义下单</v>
          </cell>
          <cell r="F157" t="str">
            <v>YSM20R(SV)-2</v>
          </cell>
          <cell r="G157" t="str">
            <v>L-&gt;R</v>
          </cell>
          <cell r="H157" t="str">
            <v>No</v>
          </cell>
          <cell r="I157" t="str">
            <v>Y46167</v>
          </cell>
          <cell r="J157">
            <v>1</v>
          </cell>
          <cell r="K157" t="str">
            <v>福保仓库</v>
          </cell>
          <cell r="L157">
            <v>43558</v>
          </cell>
          <cell r="M157">
            <v>6.2E-2</v>
          </cell>
          <cell r="N157" t="str">
            <v>JUL 19</v>
          </cell>
          <cell r="O157">
            <v>2019.03</v>
          </cell>
          <cell r="P157" t="str">
            <v>RMB</v>
          </cell>
          <cell r="Q157" t="str">
            <v>C49SZX20190108ZX</v>
          </cell>
          <cell r="R157" t="str">
            <v>帝泰克</v>
          </cell>
          <cell r="S157" t="str">
            <v>YSM20R(SV)-2</v>
          </cell>
          <cell r="T157" t="str">
            <v>L-&gt;R</v>
          </cell>
          <cell r="U157" t="str">
            <v>No</v>
          </cell>
          <cell r="V157" t="str">
            <v>OK</v>
          </cell>
          <cell r="W157" t="str">
            <v>含税到厂</v>
          </cell>
          <cell r="X157">
            <v>43580</v>
          </cell>
          <cell r="Y157" t="str">
            <v>Yes</v>
          </cell>
          <cell r="Z157" t="str">
            <v>Na</v>
          </cell>
          <cell r="AA157" t="str">
            <v>Na</v>
          </cell>
          <cell r="AB157"/>
          <cell r="AC157" t="str">
            <v>C141021043</v>
          </cell>
          <cell r="AN157"/>
          <cell r="AO157" t="str">
            <v>Yes</v>
          </cell>
          <cell r="AP157" t="str">
            <v>JUL 19</v>
          </cell>
        </row>
        <row r="158">
          <cell r="A158">
            <v>368</v>
          </cell>
          <cell r="B158" t="str">
            <v>已发货</v>
          </cell>
          <cell r="C158" t="str">
            <v>C49</v>
          </cell>
          <cell r="D158">
            <v>109336</v>
          </cell>
          <cell r="E158" t="str">
            <v>BBS名义下单</v>
          </cell>
          <cell r="F158" t="str">
            <v>YSM20R(SV)-2</v>
          </cell>
          <cell r="G158" t="str">
            <v>L-&gt;R</v>
          </cell>
          <cell r="H158" t="str">
            <v>No</v>
          </cell>
          <cell r="I158" t="str">
            <v>Y46168</v>
          </cell>
          <cell r="J158">
            <v>1</v>
          </cell>
          <cell r="K158" t="str">
            <v>福保仓库</v>
          </cell>
          <cell r="L158">
            <v>43558</v>
          </cell>
          <cell r="M158">
            <v>6.2E-2</v>
          </cell>
          <cell r="N158" t="str">
            <v>JUL 19</v>
          </cell>
          <cell r="O158">
            <v>2019.03</v>
          </cell>
          <cell r="P158" t="str">
            <v>RMB</v>
          </cell>
          <cell r="Q158" t="str">
            <v>C49SZX20190108ZX</v>
          </cell>
          <cell r="R158" t="str">
            <v>帝泰克</v>
          </cell>
          <cell r="S158" t="str">
            <v>YSM20R(SV)-2</v>
          </cell>
          <cell r="T158" t="str">
            <v>L-&gt;R</v>
          </cell>
          <cell r="U158" t="str">
            <v>No</v>
          </cell>
          <cell r="V158" t="str">
            <v>OK</v>
          </cell>
          <cell r="W158" t="str">
            <v>含税到厂</v>
          </cell>
          <cell r="X158">
            <v>43580</v>
          </cell>
          <cell r="Y158" t="str">
            <v>Yes</v>
          </cell>
          <cell r="Z158" t="str">
            <v>Na</v>
          </cell>
          <cell r="AA158" t="str">
            <v>Na</v>
          </cell>
          <cell r="AB158"/>
          <cell r="AC158" t="str">
            <v>C141021043</v>
          </cell>
          <cell r="AN158"/>
          <cell r="AO158" t="str">
            <v>Yes</v>
          </cell>
          <cell r="AP158" t="str">
            <v>JUL 19</v>
          </cell>
        </row>
        <row r="159">
          <cell r="A159">
            <v>201</v>
          </cell>
          <cell r="B159" t="str">
            <v>已发货</v>
          </cell>
          <cell r="C159" t="str">
            <v>C49</v>
          </cell>
          <cell r="D159">
            <v>109294</v>
          </cell>
          <cell r="E159" t="str">
            <v>拓普艾名义</v>
          </cell>
          <cell r="F159" t="str">
            <v>YSM20R(SV)-2</v>
          </cell>
          <cell r="G159" t="str">
            <v>L-&gt;R</v>
          </cell>
          <cell r="H159" t="str">
            <v>No</v>
          </cell>
          <cell r="I159" t="str">
            <v>Y45688</v>
          </cell>
          <cell r="J159">
            <v>1</v>
          </cell>
          <cell r="K159" t="str">
            <v>福保仓库</v>
          </cell>
          <cell r="L159">
            <v>43560</v>
          </cell>
          <cell r="M159">
            <v>6.2E-2</v>
          </cell>
          <cell r="N159" t="str">
            <v>JUN 19</v>
          </cell>
          <cell r="P159" t="str">
            <v>JPY</v>
          </cell>
          <cell r="Q159" t="str">
            <v>C49SZX20190001JY</v>
          </cell>
          <cell r="R159" t="str">
            <v>Kingtron络鑫</v>
          </cell>
          <cell r="S159" t="str">
            <v>YSM20R(SV)-2</v>
          </cell>
          <cell r="T159" t="str">
            <v>L-&gt;R</v>
          </cell>
          <cell r="U159" t="str">
            <v>No</v>
          </cell>
          <cell r="V159" t="str">
            <v>OK</v>
          </cell>
          <cell r="W159" t="str">
            <v>CIF HK</v>
          </cell>
          <cell r="X159">
            <v>43473</v>
          </cell>
          <cell r="Y159" t="str">
            <v>Yes</v>
          </cell>
          <cell r="Z159" t="str">
            <v>Na</v>
          </cell>
          <cell r="AA159" t="str">
            <v>Na</v>
          </cell>
          <cell r="AB159"/>
          <cell r="AC159" t="str">
            <v>C190434453</v>
          </cell>
          <cell r="AD159"/>
          <cell r="AE159"/>
          <cell r="AF159"/>
          <cell r="AG159"/>
          <cell r="AH159"/>
          <cell r="AI159"/>
          <cell r="AJ159"/>
          <cell r="AK159"/>
          <cell r="AL159"/>
          <cell r="AM159"/>
          <cell r="AN159"/>
          <cell r="AO159" t="str">
            <v>Yes</v>
          </cell>
          <cell r="AP159" t="str">
            <v>JUN 19</v>
          </cell>
        </row>
        <row r="160">
          <cell r="A160">
            <v>171</v>
          </cell>
          <cell r="B160" t="str">
            <v>已发货</v>
          </cell>
          <cell r="C160" t="str">
            <v>C49</v>
          </cell>
          <cell r="D160">
            <v>109294</v>
          </cell>
          <cell r="E160" t="str">
            <v>拓普艾名义</v>
          </cell>
          <cell r="F160" t="str">
            <v>YSM20R(SV)-2</v>
          </cell>
          <cell r="G160" t="str">
            <v>L-&gt;R</v>
          </cell>
          <cell r="H160" t="str">
            <v>No</v>
          </cell>
          <cell r="I160" t="str">
            <v>Y45689</v>
          </cell>
          <cell r="J160">
            <v>1</v>
          </cell>
          <cell r="K160" t="str">
            <v>福保仓库</v>
          </cell>
          <cell r="L160">
            <v>43560</v>
          </cell>
          <cell r="M160">
            <v>6.2E-2</v>
          </cell>
          <cell r="N160" t="str">
            <v>JUL 19</v>
          </cell>
          <cell r="O160">
            <v>2019.03</v>
          </cell>
          <cell r="P160" t="str">
            <v>JPY</v>
          </cell>
          <cell r="Q160" t="str">
            <v>C49SZX20180154JL</v>
          </cell>
          <cell r="R160" t="str">
            <v>奥晨</v>
          </cell>
          <cell r="S160" t="str">
            <v>YSM20-2</v>
          </cell>
          <cell r="T160" t="str">
            <v>L-&gt;R</v>
          </cell>
          <cell r="U160" t="str">
            <v>No</v>
          </cell>
          <cell r="V160" t="str">
            <v>OK</v>
          </cell>
          <cell r="W160" t="str">
            <v>DAP东莞</v>
          </cell>
          <cell r="X160">
            <v>43388</v>
          </cell>
          <cell r="Y160" t="str">
            <v>Yes</v>
          </cell>
          <cell r="Z160" t="str">
            <v>Na</v>
          </cell>
          <cell r="AA160" t="str">
            <v>Na</v>
          </cell>
          <cell r="AB160"/>
          <cell r="AC160" t="str">
            <v>C181133465</v>
          </cell>
          <cell r="AD160"/>
          <cell r="AE160"/>
          <cell r="AF160"/>
          <cell r="AG160"/>
          <cell r="AH160"/>
          <cell r="AI160"/>
          <cell r="AJ160"/>
          <cell r="AK160"/>
          <cell r="AL160"/>
          <cell r="AM160"/>
          <cell r="AN160"/>
          <cell r="AO160" t="str">
            <v>Yes</v>
          </cell>
          <cell r="AP160" t="str">
            <v>JUL 19</v>
          </cell>
        </row>
        <row r="161">
          <cell r="A161" t="str">
            <v>浙江金子星-1</v>
          </cell>
          <cell r="B161" t="str">
            <v>已发货</v>
          </cell>
          <cell r="C161" t="str">
            <v>C28.</v>
          </cell>
          <cell r="D161">
            <v>109532</v>
          </cell>
          <cell r="E161" t="str">
            <v>STK</v>
          </cell>
          <cell r="F161" t="str">
            <v>YCP10</v>
          </cell>
          <cell r="G161" t="str">
            <v>R-&gt;L</v>
          </cell>
          <cell r="H161" t="str">
            <v>No</v>
          </cell>
          <cell r="I161" t="str">
            <v>Y47728</v>
          </cell>
          <cell r="J161">
            <v>1</v>
          </cell>
          <cell r="K161" t="str">
            <v>福保仓库</v>
          </cell>
          <cell r="L161">
            <v>43560</v>
          </cell>
          <cell r="M161">
            <v>6.2E-2</v>
          </cell>
          <cell r="N161" t="str">
            <v>DEC 19</v>
          </cell>
          <cell r="O161">
            <v>2019.03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str">
            <v>Na</v>
          </cell>
          <cell r="AA161" t="str">
            <v xml:space="preserve">Na </v>
          </cell>
          <cell r="AB161"/>
          <cell r="AC161" t="str">
            <v>C191035928</v>
          </cell>
          <cell r="AN161"/>
          <cell r="AO161" t="str">
            <v>NA</v>
          </cell>
          <cell r="AP161" t="str">
            <v>DEC 19</v>
          </cell>
        </row>
        <row r="162">
          <cell r="A162">
            <v>544</v>
          </cell>
          <cell r="B162" t="str">
            <v>已发货</v>
          </cell>
          <cell r="C162" t="str">
            <v>C28.</v>
          </cell>
          <cell r="D162">
            <v>109532</v>
          </cell>
          <cell r="E162" t="str">
            <v>STK</v>
          </cell>
          <cell r="F162" t="str">
            <v>YCP10</v>
          </cell>
          <cell r="G162" t="str">
            <v>R-&gt;L</v>
          </cell>
          <cell r="H162" t="str">
            <v>No</v>
          </cell>
          <cell r="I162" t="str">
            <v>Y47729</v>
          </cell>
          <cell r="J162">
            <v>1</v>
          </cell>
          <cell r="K162" t="str">
            <v>福保仓库</v>
          </cell>
          <cell r="L162">
            <v>43560</v>
          </cell>
          <cell r="M162">
            <v>6.2E-2</v>
          </cell>
          <cell r="N162" t="str">
            <v>APR 20</v>
          </cell>
          <cell r="O162">
            <v>2019.03</v>
          </cell>
          <cell r="P162" t="str">
            <v>JPY</v>
          </cell>
          <cell r="Q162" t="str">
            <v>C28SZX20190098YY</v>
          </cell>
          <cell r="R162" t="str">
            <v>嘉裕</v>
          </cell>
          <cell r="S162" t="str">
            <v>YCP10</v>
          </cell>
          <cell r="T162" t="str">
            <v>L-&gt;R</v>
          </cell>
          <cell r="U162" t="str">
            <v>No</v>
          </cell>
          <cell r="V162" t="str">
            <v>WRONG</v>
          </cell>
          <cell r="W162" t="str">
            <v>CIF HK</v>
          </cell>
          <cell r="X162">
            <v>43795</v>
          </cell>
          <cell r="Y162" t="str">
            <v>Yes</v>
          </cell>
          <cell r="AC162" t="str">
            <v>C200336888</v>
          </cell>
          <cell r="AN162"/>
          <cell r="AO162" t="str">
            <v>Yes</v>
          </cell>
          <cell r="AP162" t="str">
            <v>APR 20</v>
          </cell>
        </row>
        <row r="163">
          <cell r="A163">
            <v>385</v>
          </cell>
          <cell r="B163" t="str">
            <v>已发货</v>
          </cell>
          <cell r="C163" t="str">
            <v>C49</v>
          </cell>
          <cell r="D163">
            <v>109294</v>
          </cell>
          <cell r="E163" t="str">
            <v>拓普艾名义</v>
          </cell>
          <cell r="F163" t="str">
            <v>YSM20R(SV)-2</v>
          </cell>
          <cell r="G163" t="str">
            <v>L-&gt;R</v>
          </cell>
          <cell r="H163" t="str">
            <v>No</v>
          </cell>
          <cell r="I163" t="str">
            <v>Y45690</v>
          </cell>
          <cell r="J163">
            <v>1</v>
          </cell>
          <cell r="K163" t="str">
            <v>力合仓库(已经清关)</v>
          </cell>
          <cell r="L163">
            <v>43560</v>
          </cell>
          <cell r="M163">
            <v>6.2E-2</v>
          </cell>
          <cell r="N163" t="str">
            <v>AUG 19</v>
          </cell>
          <cell r="O163">
            <v>2019.03</v>
          </cell>
          <cell r="P163" t="str">
            <v>RMB</v>
          </cell>
          <cell r="Q163" t="str">
            <v>C49SZX20190118R1SS</v>
          </cell>
          <cell r="R163" t="str">
            <v>鼎鸿</v>
          </cell>
          <cell r="S163" t="str">
            <v>YSM20R(SV)-2</v>
          </cell>
          <cell r="T163" t="str">
            <v>L-&gt;R</v>
          </cell>
          <cell r="U163" t="str">
            <v>No</v>
          </cell>
          <cell r="V163" t="str">
            <v>OK</v>
          </cell>
          <cell r="W163" t="str">
            <v>含税到厂</v>
          </cell>
          <cell r="X163">
            <v>43691</v>
          </cell>
          <cell r="Y163" t="str">
            <v>Yes</v>
          </cell>
          <cell r="Z163" t="str">
            <v>Na</v>
          </cell>
          <cell r="AA163" t="str">
            <v>Na</v>
          </cell>
          <cell r="AB163"/>
          <cell r="AC163" t="str">
            <v>C190434540, 前海福源</v>
          </cell>
          <cell r="AN163"/>
          <cell r="AO163" t="str">
            <v>Yes</v>
          </cell>
          <cell r="AP163" t="str">
            <v>AUG 19</v>
          </cell>
        </row>
        <row r="164">
          <cell r="A164">
            <v>395</v>
          </cell>
          <cell r="B164" t="str">
            <v>已发货</v>
          </cell>
          <cell r="C164" t="str">
            <v>C49</v>
          </cell>
          <cell r="D164">
            <v>109294</v>
          </cell>
          <cell r="E164" t="str">
            <v>拓普艾名义</v>
          </cell>
          <cell r="F164" t="str">
            <v>YSM20R(SV)-2</v>
          </cell>
          <cell r="G164" t="str">
            <v>L-&gt;R</v>
          </cell>
          <cell r="H164" t="str">
            <v>No</v>
          </cell>
          <cell r="I164" t="str">
            <v>Y45691</v>
          </cell>
          <cell r="J164">
            <v>1</v>
          </cell>
          <cell r="K164" t="str">
            <v>力合仓库(已经清关)</v>
          </cell>
          <cell r="L164">
            <v>43560</v>
          </cell>
          <cell r="M164">
            <v>6.2E-2</v>
          </cell>
          <cell r="N164" t="str">
            <v>SEP 19</v>
          </cell>
          <cell r="O164">
            <v>2019.03</v>
          </cell>
          <cell r="P164" t="str">
            <v>RMB</v>
          </cell>
          <cell r="Q164" t="str">
            <v>C49SZX20190119SX</v>
          </cell>
          <cell r="R164" t="str">
            <v>太美亚</v>
          </cell>
          <cell r="S164" t="str">
            <v>YSM20R(SV)-2</v>
          </cell>
          <cell r="T164" t="str">
            <v>L-&gt;R</v>
          </cell>
          <cell r="U164" t="str">
            <v>No</v>
          </cell>
          <cell r="V164" t="str">
            <v>OK</v>
          </cell>
          <cell r="W164" t="str">
            <v>含税到厂</v>
          </cell>
          <cell r="X164">
            <v>43693</v>
          </cell>
          <cell r="Y164" t="str">
            <v>Yes</v>
          </cell>
          <cell r="Z164" t="str">
            <v>Na</v>
          </cell>
          <cell r="AA164" t="str">
            <v>Na</v>
          </cell>
          <cell r="AB164"/>
          <cell r="AC164" t="str">
            <v>C190835446</v>
          </cell>
          <cell r="AN164"/>
          <cell r="AO164" t="str">
            <v>Yes</v>
          </cell>
          <cell r="AP164" t="str">
            <v>SEP 19</v>
          </cell>
        </row>
        <row r="165">
          <cell r="A165">
            <v>356</v>
          </cell>
          <cell r="B165" t="str">
            <v>已发货</v>
          </cell>
          <cell r="C165" t="str">
            <v>C49</v>
          </cell>
          <cell r="D165">
            <v>109344</v>
          </cell>
          <cell r="E165" t="str">
            <v>STK</v>
          </cell>
          <cell r="F165" t="str">
            <v>YSM10</v>
          </cell>
          <cell r="G165" t="str">
            <v>L-&gt;R</v>
          </cell>
          <cell r="H165" t="str">
            <v>MVC+ATS15</v>
          </cell>
          <cell r="I165" t="str">
            <v>Y46281</v>
          </cell>
          <cell r="J165">
            <v>1</v>
          </cell>
          <cell r="K165" t="str">
            <v>力合仓库(已经清关)</v>
          </cell>
          <cell r="L165">
            <v>43565</v>
          </cell>
          <cell r="M165">
            <v>6.2E-2</v>
          </cell>
          <cell r="N165" t="str">
            <v>JUL 19</v>
          </cell>
          <cell r="O165"/>
          <cell r="P165" t="str">
            <v>RMB</v>
          </cell>
          <cell r="Q165" t="str">
            <v>C49SZX20190100SX</v>
          </cell>
          <cell r="R165" t="str">
            <v>永顺创</v>
          </cell>
          <cell r="S165" t="str">
            <v>YSM10</v>
          </cell>
          <cell r="T165" t="str">
            <v>L-&gt;R</v>
          </cell>
          <cell r="U165" t="str">
            <v>MVC+ATS15</v>
          </cell>
          <cell r="V165" t="str">
            <v>OK</v>
          </cell>
          <cell r="W165" t="str">
            <v>含税到厂</v>
          </cell>
          <cell r="X165">
            <v>43633</v>
          </cell>
          <cell r="Y165" t="str">
            <v>Yes</v>
          </cell>
          <cell r="Z165" t="str">
            <v>Na</v>
          </cell>
          <cell r="AA165" t="str">
            <v>Na</v>
          </cell>
          <cell r="AB165"/>
          <cell r="AC165" t="str">
            <v>C180532243</v>
          </cell>
          <cell r="AN165"/>
          <cell r="AO165" t="str">
            <v>Yes</v>
          </cell>
          <cell r="AP165" t="str">
            <v>JUL 19</v>
          </cell>
        </row>
        <row r="166">
          <cell r="A166">
            <v>343</v>
          </cell>
          <cell r="B166" t="str">
            <v>已发货</v>
          </cell>
          <cell r="C166" t="str">
            <v>C49</v>
          </cell>
          <cell r="D166">
            <v>109344</v>
          </cell>
          <cell r="E166" t="str">
            <v>STK</v>
          </cell>
          <cell r="F166" t="str">
            <v>YSM10</v>
          </cell>
          <cell r="G166" t="str">
            <v>L-&gt;R</v>
          </cell>
          <cell r="H166" t="str">
            <v>No</v>
          </cell>
          <cell r="I166" t="str">
            <v>Y46275</v>
          </cell>
          <cell r="J166">
            <v>1</v>
          </cell>
          <cell r="K166" t="str">
            <v>力合仓库(已经清关)</v>
          </cell>
          <cell r="L166">
            <v>43565</v>
          </cell>
          <cell r="M166">
            <v>6.2E-2</v>
          </cell>
          <cell r="N166" t="str">
            <v>JUN 19</v>
          </cell>
          <cell r="O166"/>
          <cell r="P166" t="str">
            <v>RMB</v>
          </cell>
          <cell r="Q166" t="str">
            <v>C49SZX20190090SX</v>
          </cell>
          <cell r="R166" t="str">
            <v>锐诚</v>
          </cell>
          <cell r="S166" t="str">
            <v>YSM10</v>
          </cell>
          <cell r="T166" t="str">
            <v>L-&gt;R</v>
          </cell>
          <cell r="U166" t="str">
            <v>MVC</v>
          </cell>
          <cell r="V166" t="str">
            <v>WRONG</v>
          </cell>
          <cell r="W166" t="str">
            <v>含税到厂</v>
          </cell>
          <cell r="X166">
            <v>43621</v>
          </cell>
          <cell r="Y166" t="str">
            <v>Yes</v>
          </cell>
          <cell r="Z166"/>
          <cell r="AA166"/>
          <cell r="AB166"/>
          <cell r="AC166" t="str">
            <v>C180231291</v>
          </cell>
          <cell r="AN166"/>
          <cell r="AO166" t="str">
            <v>Yes</v>
          </cell>
          <cell r="AP166" t="str">
            <v>JUN 19</v>
          </cell>
        </row>
        <row r="167">
          <cell r="A167">
            <v>325</v>
          </cell>
          <cell r="B167" t="str">
            <v>已发货</v>
          </cell>
          <cell r="C167" t="str">
            <v>C49</v>
          </cell>
          <cell r="D167">
            <v>109344</v>
          </cell>
          <cell r="E167" t="str">
            <v>STK</v>
          </cell>
          <cell r="F167" t="str">
            <v>YSM10</v>
          </cell>
          <cell r="G167" t="str">
            <v>L-&gt;R</v>
          </cell>
          <cell r="H167" t="str">
            <v>No</v>
          </cell>
          <cell r="I167" t="str">
            <v>Y46272</v>
          </cell>
          <cell r="J167">
            <v>1</v>
          </cell>
          <cell r="K167" t="str">
            <v>盐保仓库</v>
          </cell>
          <cell r="L167">
            <v>43565</v>
          </cell>
          <cell r="M167">
            <v>6.2E-2</v>
          </cell>
          <cell r="N167" t="str">
            <v>JUN 19</v>
          </cell>
          <cell r="O167"/>
          <cell r="P167" t="str">
            <v>RMB</v>
          </cell>
          <cell r="Q167" t="str">
            <v>C49SZX20190073JL</v>
          </cell>
          <cell r="R167" t="str">
            <v>力通威</v>
          </cell>
          <cell r="S167" t="str">
            <v>YSM10</v>
          </cell>
          <cell r="T167" t="str">
            <v>L-&gt;R</v>
          </cell>
          <cell r="U167" t="str">
            <v>No</v>
          </cell>
          <cell r="V167" t="str">
            <v>OK</v>
          </cell>
          <cell r="W167" t="str">
            <v>含税到厂</v>
          </cell>
          <cell r="X167">
            <v>43612</v>
          </cell>
          <cell r="Y167" t="str">
            <v>Yes</v>
          </cell>
          <cell r="Z167" t="str">
            <v>Na</v>
          </cell>
          <cell r="AA167" t="str">
            <v>Na</v>
          </cell>
          <cell r="AB167"/>
          <cell r="AC167" t="str">
            <v>C190133876</v>
          </cell>
          <cell r="AN167"/>
          <cell r="AO167" t="str">
            <v>Yes</v>
          </cell>
          <cell r="AP167" t="str">
            <v>JUN 19</v>
          </cell>
        </row>
        <row r="168">
          <cell r="A168">
            <v>323</v>
          </cell>
          <cell r="B168" t="str">
            <v>已发货</v>
          </cell>
          <cell r="C168" t="str">
            <v>C49</v>
          </cell>
          <cell r="D168">
            <v>109344</v>
          </cell>
          <cell r="E168" t="str">
            <v>STK</v>
          </cell>
          <cell r="F168" t="str">
            <v>YSM10</v>
          </cell>
          <cell r="G168" t="str">
            <v>L-&gt;R</v>
          </cell>
          <cell r="H168" t="str">
            <v>No</v>
          </cell>
          <cell r="I168" t="str">
            <v>Y46273</v>
          </cell>
          <cell r="J168">
            <v>1</v>
          </cell>
          <cell r="K168" t="str">
            <v>盐保仓库</v>
          </cell>
          <cell r="L168">
            <v>43565</v>
          </cell>
          <cell r="M168">
            <v>6.2E-2</v>
          </cell>
          <cell r="N168" t="str">
            <v>JUN 19</v>
          </cell>
          <cell r="O168"/>
          <cell r="P168" t="str">
            <v>RMB</v>
          </cell>
          <cell r="Q168" t="str">
            <v>C49SZX20190073JL</v>
          </cell>
          <cell r="R168" t="str">
            <v>力通威</v>
          </cell>
          <cell r="S168" t="str">
            <v>YSM10</v>
          </cell>
          <cell r="T168" t="str">
            <v>R-&gt;L</v>
          </cell>
          <cell r="U168" t="str">
            <v>MVC</v>
          </cell>
          <cell r="V168" t="str">
            <v>WRONG</v>
          </cell>
          <cell r="W168" t="str">
            <v>含税到厂</v>
          </cell>
          <cell r="X168">
            <v>43612</v>
          </cell>
          <cell r="Y168" t="str">
            <v>Yes</v>
          </cell>
          <cell r="Z168" t="str">
            <v>Na</v>
          </cell>
          <cell r="AA168" t="str">
            <v>Na</v>
          </cell>
          <cell r="AB168"/>
          <cell r="AC168" t="str">
            <v>C190133876</v>
          </cell>
          <cell r="AN168"/>
          <cell r="AO168" t="str">
            <v>Yes</v>
          </cell>
          <cell r="AP168" t="str">
            <v>JUN 19</v>
          </cell>
        </row>
        <row r="169">
          <cell r="A169">
            <v>324</v>
          </cell>
          <cell r="B169" t="str">
            <v>已发货</v>
          </cell>
          <cell r="C169" t="str">
            <v>C49</v>
          </cell>
          <cell r="D169">
            <v>109344</v>
          </cell>
          <cell r="E169" t="str">
            <v>STK</v>
          </cell>
          <cell r="F169" t="str">
            <v>YSM10</v>
          </cell>
          <cell r="G169" t="str">
            <v>L-&gt;R</v>
          </cell>
          <cell r="H169" t="str">
            <v>No</v>
          </cell>
          <cell r="I169" t="str">
            <v>Y46274</v>
          </cell>
          <cell r="J169">
            <v>1</v>
          </cell>
          <cell r="K169" t="str">
            <v>盐保仓库</v>
          </cell>
          <cell r="L169">
            <v>43565</v>
          </cell>
          <cell r="M169">
            <v>6.2E-2</v>
          </cell>
          <cell r="N169" t="str">
            <v>JUN 19</v>
          </cell>
          <cell r="O169"/>
          <cell r="P169" t="str">
            <v>RMB</v>
          </cell>
          <cell r="Q169" t="str">
            <v>C49SZX20190073JL</v>
          </cell>
          <cell r="R169" t="str">
            <v>力通威</v>
          </cell>
          <cell r="S169" t="str">
            <v>YSM10</v>
          </cell>
          <cell r="T169" t="str">
            <v>L-&gt;R</v>
          </cell>
          <cell r="U169" t="str">
            <v>MVC</v>
          </cell>
          <cell r="V169" t="str">
            <v>WRONG</v>
          </cell>
          <cell r="W169" t="str">
            <v>含税到厂</v>
          </cell>
          <cell r="X169">
            <v>43612</v>
          </cell>
          <cell r="Y169" t="str">
            <v>Yes</v>
          </cell>
          <cell r="Z169" t="str">
            <v>Na</v>
          </cell>
          <cell r="AA169" t="str">
            <v>Na</v>
          </cell>
          <cell r="AB169"/>
          <cell r="AC169" t="str">
            <v>C190133876</v>
          </cell>
          <cell r="AN169"/>
          <cell r="AO169" t="str">
            <v>Yes</v>
          </cell>
          <cell r="AP169" t="str">
            <v>JUN 19</v>
          </cell>
        </row>
        <row r="170">
          <cell r="A170">
            <v>302</v>
          </cell>
          <cell r="B170" t="str">
            <v>已发货</v>
          </cell>
          <cell r="C170" t="str">
            <v>C49</v>
          </cell>
          <cell r="D170">
            <v>109344</v>
          </cell>
          <cell r="E170" t="str">
            <v>STK</v>
          </cell>
          <cell r="F170" t="str">
            <v>YSM10</v>
          </cell>
          <cell r="G170" t="str">
            <v>L-&gt;R</v>
          </cell>
          <cell r="H170" t="str">
            <v>No</v>
          </cell>
          <cell r="I170" t="str">
            <v>Y46277</v>
          </cell>
          <cell r="J170">
            <v>1</v>
          </cell>
          <cell r="K170" t="str">
            <v>盐保仓库</v>
          </cell>
          <cell r="L170">
            <v>43565</v>
          </cell>
          <cell r="M170">
            <v>6.2E-2</v>
          </cell>
          <cell r="N170" t="str">
            <v>JUN 19</v>
          </cell>
          <cell r="O170"/>
          <cell r="P170" t="str">
            <v>JPY</v>
          </cell>
          <cell r="Q170" t="str">
            <v>C49SZX20190050SX</v>
          </cell>
          <cell r="R170" t="str">
            <v>丰硕</v>
          </cell>
          <cell r="S170" t="str">
            <v>YSM10</v>
          </cell>
          <cell r="T170" t="str">
            <v>L-&gt;R</v>
          </cell>
          <cell r="U170" t="str">
            <v>No</v>
          </cell>
          <cell r="V170" t="str">
            <v>OK</v>
          </cell>
          <cell r="W170" t="str">
            <v>DAP SZ</v>
          </cell>
          <cell r="X170">
            <v>43587</v>
          </cell>
          <cell r="Y170" t="str">
            <v>Yes</v>
          </cell>
          <cell r="Z170" t="str">
            <v>Na</v>
          </cell>
          <cell r="AA170" t="str">
            <v>Na</v>
          </cell>
          <cell r="AB170"/>
          <cell r="AC170" t="str">
            <v>C180331720</v>
          </cell>
          <cell r="AN170"/>
          <cell r="AO170" t="str">
            <v>Yes</v>
          </cell>
          <cell r="AP170" t="str">
            <v>JUN 19</v>
          </cell>
        </row>
        <row r="171">
          <cell r="A171">
            <v>333</v>
          </cell>
          <cell r="B171" t="str">
            <v>已发货</v>
          </cell>
          <cell r="C171" t="str">
            <v>C49</v>
          </cell>
          <cell r="D171">
            <v>109344</v>
          </cell>
          <cell r="E171" t="str">
            <v>STK</v>
          </cell>
          <cell r="F171" t="str">
            <v>YSM10</v>
          </cell>
          <cell r="G171" t="str">
            <v>L-&gt;R</v>
          </cell>
          <cell r="H171" t="str">
            <v>MVC+ATS15</v>
          </cell>
          <cell r="I171" t="str">
            <v>Y46280</v>
          </cell>
          <cell r="J171">
            <v>1</v>
          </cell>
          <cell r="K171" t="str">
            <v>盐保仓库</v>
          </cell>
          <cell r="L171">
            <v>43565</v>
          </cell>
          <cell r="M171">
            <v>6.2E-2</v>
          </cell>
          <cell r="N171" t="str">
            <v>AUG 19</v>
          </cell>
          <cell r="O171"/>
          <cell r="P171" t="str">
            <v>JPY</v>
          </cell>
          <cell r="Q171" t="str">
            <v>C49SZX20190080ZX</v>
          </cell>
          <cell r="R171" t="str">
            <v>长沙健科</v>
          </cell>
          <cell r="S171" t="str">
            <v>YSM10</v>
          </cell>
          <cell r="T171" t="str">
            <v>L-&gt;R</v>
          </cell>
          <cell r="U171" t="str">
            <v>MVC+ATS15</v>
          </cell>
          <cell r="V171" t="str">
            <v>OK</v>
          </cell>
          <cell r="W171" t="str">
            <v>DAP 长沙</v>
          </cell>
          <cell r="X171">
            <v>43612</v>
          </cell>
          <cell r="Y171" t="str">
            <v>Yes</v>
          </cell>
          <cell r="Z171" t="str">
            <v>Na</v>
          </cell>
          <cell r="AA171" t="str">
            <v>Na</v>
          </cell>
          <cell r="AB171"/>
          <cell r="AC171" t="str">
            <v>C190634898</v>
          </cell>
          <cell r="AN171"/>
          <cell r="AO171" t="str">
            <v>Yes</v>
          </cell>
          <cell r="AP171" t="str">
            <v>AUG 19</v>
          </cell>
        </row>
        <row r="172">
          <cell r="A172">
            <v>373</v>
          </cell>
          <cell r="B172" t="str">
            <v>已发货</v>
          </cell>
          <cell r="C172" t="str">
            <v>C49</v>
          </cell>
          <cell r="D172">
            <v>109344</v>
          </cell>
          <cell r="E172" t="str">
            <v>STK</v>
          </cell>
          <cell r="F172" t="str">
            <v>YSM10</v>
          </cell>
          <cell r="G172" t="str">
            <v>L-&gt;R</v>
          </cell>
          <cell r="H172" t="str">
            <v>No</v>
          </cell>
          <cell r="I172" t="str">
            <v>Y46276</v>
          </cell>
          <cell r="J172">
            <v>1</v>
          </cell>
          <cell r="K172" t="str">
            <v>盐保仓库</v>
          </cell>
          <cell r="L172">
            <v>43565</v>
          </cell>
          <cell r="M172">
            <v>6.2E-2</v>
          </cell>
          <cell r="N172" t="str">
            <v>JUL 19</v>
          </cell>
          <cell r="O172"/>
          <cell r="P172" t="str">
            <v>JPY</v>
          </cell>
          <cell r="Q172" t="str">
            <v>C49SZX20190093JL</v>
          </cell>
          <cell r="R172" t="str">
            <v>杉川/end user:放德劲</v>
          </cell>
          <cell r="S172" t="str">
            <v>YSM10</v>
          </cell>
          <cell r="T172" t="str">
            <v>R-&gt;L</v>
          </cell>
          <cell r="U172" t="str">
            <v>MVC</v>
          </cell>
          <cell r="V172" t="str">
            <v>WRONG</v>
          </cell>
          <cell r="W172" t="str">
            <v>DAP SZ</v>
          </cell>
          <cell r="X172">
            <v>43649</v>
          </cell>
          <cell r="Y172" t="str">
            <v>Yes</v>
          </cell>
          <cell r="Z172">
            <v>43329</v>
          </cell>
          <cell r="AA172">
            <v>43342</v>
          </cell>
          <cell r="AB172"/>
          <cell r="AC172" t="str">
            <v>C4910434452</v>
          </cell>
          <cell r="AN172"/>
          <cell r="AO172" t="str">
            <v>Yes</v>
          </cell>
          <cell r="AP172" t="str">
            <v>JUL 19</v>
          </cell>
        </row>
        <row r="173">
          <cell r="A173">
            <v>311</v>
          </cell>
          <cell r="B173" t="str">
            <v>已发货</v>
          </cell>
          <cell r="C173" t="str">
            <v>C49</v>
          </cell>
          <cell r="D173">
            <v>109344</v>
          </cell>
          <cell r="E173" t="str">
            <v>STK</v>
          </cell>
          <cell r="F173" t="str">
            <v>YSM10</v>
          </cell>
          <cell r="G173" t="str">
            <v>R-&gt;L</v>
          </cell>
          <cell r="H173" t="str">
            <v>No</v>
          </cell>
          <cell r="I173" t="str">
            <v>Y46278</v>
          </cell>
          <cell r="J173">
            <v>1</v>
          </cell>
          <cell r="K173" t="str">
            <v>盐保仓库</v>
          </cell>
          <cell r="L173">
            <v>43565</v>
          </cell>
          <cell r="M173">
            <v>6.2E-2</v>
          </cell>
          <cell r="N173" t="str">
            <v>JUN 19</v>
          </cell>
          <cell r="O173"/>
          <cell r="P173" t="str">
            <v>JPY</v>
          </cell>
          <cell r="Q173" t="str">
            <v>C49SZX20190071SX</v>
          </cell>
          <cell r="R173" t="str">
            <v>东陆</v>
          </cell>
          <cell r="S173" t="str">
            <v>YSM10</v>
          </cell>
          <cell r="T173" t="str">
            <v>L-&gt;R</v>
          </cell>
          <cell r="U173" t="str">
            <v>No</v>
          </cell>
          <cell r="V173" t="str">
            <v>WRONG</v>
          </cell>
          <cell r="W173" t="str">
            <v>DAP SZ</v>
          </cell>
          <cell r="X173">
            <v>43600</v>
          </cell>
          <cell r="Y173" t="str">
            <v>Yes</v>
          </cell>
          <cell r="Z173"/>
          <cell r="AA173"/>
          <cell r="AB173"/>
          <cell r="AC173" t="str">
            <v>C171030541</v>
          </cell>
          <cell r="AN173"/>
          <cell r="AO173" t="str">
            <v>Yes</v>
          </cell>
          <cell r="AP173" t="str">
            <v>JUN 19</v>
          </cell>
        </row>
        <row r="174">
          <cell r="A174">
            <v>365</v>
          </cell>
          <cell r="B174" t="str">
            <v>已发货</v>
          </cell>
          <cell r="C174" t="str">
            <v>C49</v>
          </cell>
          <cell r="D174">
            <v>109344</v>
          </cell>
          <cell r="E174" t="str">
            <v>STK</v>
          </cell>
          <cell r="F174" t="str">
            <v>YSM10</v>
          </cell>
          <cell r="G174" t="str">
            <v>R-&gt;L</v>
          </cell>
          <cell r="H174" t="str">
            <v>No</v>
          </cell>
          <cell r="I174" t="str">
            <v>Y46279</v>
          </cell>
          <cell r="J174">
            <v>1</v>
          </cell>
          <cell r="K174" t="str">
            <v>盐保仓库</v>
          </cell>
          <cell r="L174">
            <v>43565</v>
          </cell>
          <cell r="M174">
            <v>6.2E-2</v>
          </cell>
          <cell r="N174" t="str">
            <v>JUL 19</v>
          </cell>
          <cell r="O174"/>
          <cell r="P174" t="str">
            <v>RMB</v>
          </cell>
          <cell r="Q174" t="str">
            <v>C49SZX201901008ZX</v>
          </cell>
          <cell r="R174" t="str">
            <v>帝泰克</v>
          </cell>
          <cell r="S174" t="str">
            <v>YSM10</v>
          </cell>
          <cell r="T174" t="str">
            <v>L-&gt;R</v>
          </cell>
          <cell r="U174" t="str">
            <v>MVC</v>
          </cell>
          <cell r="V174" t="str">
            <v>WRONG</v>
          </cell>
          <cell r="W174" t="str">
            <v>含税到厂</v>
          </cell>
          <cell r="X174">
            <v>43580</v>
          </cell>
          <cell r="Y174" t="str">
            <v>Yes</v>
          </cell>
          <cell r="Z174" t="str">
            <v>Na</v>
          </cell>
          <cell r="AA174" t="str">
            <v>Na</v>
          </cell>
          <cell r="AB174"/>
          <cell r="AC174" t="str">
            <v>C141021043</v>
          </cell>
          <cell r="AN174"/>
          <cell r="AO174" t="str">
            <v>Yes</v>
          </cell>
          <cell r="AP174" t="str">
            <v>JUL 19</v>
          </cell>
        </row>
        <row r="175">
          <cell r="A175">
            <v>326</v>
          </cell>
          <cell r="B175" t="str">
            <v>已发货</v>
          </cell>
          <cell r="C175" t="str">
            <v>C49</v>
          </cell>
          <cell r="D175">
            <v>109263</v>
          </cell>
          <cell r="E175" t="str">
            <v>龙腾名义</v>
          </cell>
          <cell r="F175" t="str">
            <v>YSM20R(SV)-2</v>
          </cell>
          <cell r="G175" t="str">
            <v>L-&gt;R</v>
          </cell>
          <cell r="H175" t="str">
            <v>No</v>
          </cell>
          <cell r="I175" t="str">
            <v>Y45340</v>
          </cell>
          <cell r="J175">
            <v>1</v>
          </cell>
          <cell r="K175" t="str">
            <v>力合仓库(已经清关)</v>
          </cell>
          <cell r="L175">
            <v>43574</v>
          </cell>
          <cell r="M175">
            <v>6.2E-2</v>
          </cell>
          <cell r="N175" t="str">
            <v>JUN 19</v>
          </cell>
          <cell r="P175" t="str">
            <v>RMB</v>
          </cell>
          <cell r="Q175" t="str">
            <v>C49SZX20190073JL</v>
          </cell>
          <cell r="R175" t="str">
            <v>力通威</v>
          </cell>
          <cell r="S175" t="str">
            <v>YSM20R(SV)-2</v>
          </cell>
          <cell r="T175" t="str">
            <v>L-&gt;R</v>
          </cell>
          <cell r="U175" t="str">
            <v>No</v>
          </cell>
          <cell r="V175" t="str">
            <v>OK</v>
          </cell>
          <cell r="W175" t="str">
            <v>含税到厂</v>
          </cell>
          <cell r="X175">
            <v>43612</v>
          </cell>
          <cell r="Y175" t="str">
            <v>Yes</v>
          </cell>
          <cell r="Z175" t="str">
            <v>Na</v>
          </cell>
          <cell r="AA175" t="str">
            <v>Na</v>
          </cell>
          <cell r="AB175"/>
          <cell r="AC175" t="str">
            <v>C190133876</v>
          </cell>
          <cell r="AN175"/>
          <cell r="AO175" t="str">
            <v>Yes</v>
          </cell>
          <cell r="AP175" t="str">
            <v>JUN 19</v>
          </cell>
        </row>
        <row r="176">
          <cell r="A176">
            <v>394</v>
          </cell>
          <cell r="B176" t="str">
            <v>已发货</v>
          </cell>
          <cell r="C176" t="str">
            <v>C49</v>
          </cell>
          <cell r="D176">
            <v>109526</v>
          </cell>
          <cell r="E176" t="str">
            <v>上达名义</v>
          </cell>
          <cell r="F176" t="str">
            <v>YSM20R(SV)-2</v>
          </cell>
          <cell r="G176" t="str">
            <v>L-&gt;R</v>
          </cell>
          <cell r="H176" t="str">
            <v>No</v>
          </cell>
          <cell r="I176" t="str">
            <v>Y45794</v>
          </cell>
          <cell r="J176">
            <v>1</v>
          </cell>
          <cell r="K176" t="str">
            <v>力合仓库(已经清关)</v>
          </cell>
          <cell r="L176">
            <v>43574</v>
          </cell>
          <cell r="M176">
            <v>6.2E-2</v>
          </cell>
          <cell r="N176" t="str">
            <v>SEP 19</v>
          </cell>
          <cell r="O176">
            <v>2019.03</v>
          </cell>
          <cell r="P176" t="str">
            <v>RMB</v>
          </cell>
          <cell r="Q176" t="str">
            <v>C49SZX20190119SX</v>
          </cell>
          <cell r="R176" t="str">
            <v>太美亚</v>
          </cell>
          <cell r="S176" t="str">
            <v>YSM20R(SV)-2</v>
          </cell>
          <cell r="T176" t="str">
            <v>L-&gt;R</v>
          </cell>
          <cell r="U176" t="str">
            <v>No</v>
          </cell>
          <cell r="V176" t="str">
            <v>OK</v>
          </cell>
          <cell r="W176" t="str">
            <v>含税到厂</v>
          </cell>
          <cell r="X176">
            <v>43693</v>
          </cell>
          <cell r="Y176" t="str">
            <v>Yes</v>
          </cell>
          <cell r="Z176" t="str">
            <v>Na</v>
          </cell>
          <cell r="AA176" t="str">
            <v>Na</v>
          </cell>
          <cell r="AB176"/>
          <cell r="AC176" t="str">
            <v>C190835446</v>
          </cell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/>
          <cell r="AO176" t="str">
            <v>Yes</v>
          </cell>
          <cell r="AP176" t="str">
            <v>SEP 19</v>
          </cell>
        </row>
        <row r="177">
          <cell r="A177">
            <v>438</v>
          </cell>
          <cell r="B177" t="str">
            <v>已发货</v>
          </cell>
          <cell r="C177" t="str">
            <v>C49</v>
          </cell>
          <cell r="D177">
            <v>109263</v>
          </cell>
          <cell r="E177" t="str">
            <v>龙腾名义</v>
          </cell>
          <cell r="F177" t="str">
            <v>YSM20R(SV)-2</v>
          </cell>
          <cell r="G177" t="str">
            <v>L-&gt;R</v>
          </cell>
          <cell r="H177" t="str">
            <v>cATS10+MVC+special layout</v>
          </cell>
          <cell r="I177" t="str">
            <v>Y45341</v>
          </cell>
          <cell r="J177">
            <v>1</v>
          </cell>
          <cell r="K177" t="str">
            <v>盐保仓库</v>
          </cell>
          <cell r="L177">
            <v>43574</v>
          </cell>
          <cell r="M177">
            <v>6.2E-2</v>
          </cell>
          <cell r="N177" t="str">
            <v>NOV 19</v>
          </cell>
          <cell r="O177">
            <v>2019.03</v>
          </cell>
          <cell r="P177" t="str">
            <v>USD</v>
          </cell>
          <cell r="Q177" t="str">
            <v>C49SZX20190138ZX</v>
          </cell>
          <cell r="R177" t="str">
            <v>Bittele 比泰利</v>
          </cell>
          <cell r="S177" t="str">
            <v>YSM20R(SV)-2</v>
          </cell>
          <cell r="T177" t="str">
            <v>L-&gt;R</v>
          </cell>
          <cell r="U177" t="str">
            <v>cATS10+MVC+special layout</v>
          </cell>
          <cell r="V177" t="str">
            <v>OK</v>
          </cell>
          <cell r="W177" t="str">
            <v>CIF HK</v>
          </cell>
          <cell r="X177">
            <v>43748</v>
          </cell>
          <cell r="Y177" t="str">
            <v>Yes</v>
          </cell>
          <cell r="Z177"/>
          <cell r="AA177"/>
          <cell r="AB177"/>
          <cell r="AC177" t="str">
            <v>C190133789</v>
          </cell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/>
          <cell r="AO177" t="str">
            <v>Yes</v>
          </cell>
          <cell r="AP177" t="str">
            <v>NOV 19</v>
          </cell>
        </row>
        <row r="178">
          <cell r="A178">
            <v>381</v>
          </cell>
          <cell r="B178" t="str">
            <v>已发货</v>
          </cell>
          <cell r="C178" t="str">
            <v>C49</v>
          </cell>
          <cell r="D178">
            <v>109526</v>
          </cell>
          <cell r="E178" t="str">
            <v>上达名义</v>
          </cell>
          <cell r="F178" t="str">
            <v>YSM20R(SV)-2</v>
          </cell>
          <cell r="G178" t="str">
            <v>L-&gt;R</v>
          </cell>
          <cell r="H178" t="str">
            <v>No</v>
          </cell>
          <cell r="I178" t="str">
            <v>Y45792</v>
          </cell>
          <cell r="J178">
            <v>1</v>
          </cell>
          <cell r="K178" t="str">
            <v>盐保仓库</v>
          </cell>
          <cell r="L178">
            <v>43574</v>
          </cell>
          <cell r="M178">
            <v>6.2E-2</v>
          </cell>
          <cell r="N178" t="str">
            <v>AUG 19</v>
          </cell>
          <cell r="O178">
            <v>2019.03</v>
          </cell>
          <cell r="P178" t="str">
            <v>RMB</v>
          </cell>
          <cell r="Q178" t="str">
            <v>C49SZX20190114MX</v>
          </cell>
          <cell r="R178" t="str">
            <v>城宇</v>
          </cell>
          <cell r="S178" t="str">
            <v>YSM20R(SV)-2</v>
          </cell>
          <cell r="T178" t="str">
            <v>L-&gt;R</v>
          </cell>
          <cell r="U178" t="str">
            <v>No</v>
          </cell>
          <cell r="V178" t="str">
            <v>OK</v>
          </cell>
          <cell r="W178" t="str">
            <v>含税到厂</v>
          </cell>
          <cell r="X178">
            <v>43685</v>
          </cell>
          <cell r="Y178" t="str">
            <v>Yes</v>
          </cell>
          <cell r="Z178" t="str">
            <v>Na</v>
          </cell>
          <cell r="AA178" t="str">
            <v>Na</v>
          </cell>
          <cell r="AB178"/>
          <cell r="AC178" t="str">
            <v>Yes</v>
          </cell>
          <cell r="AN178"/>
          <cell r="AO178" t="str">
            <v>Yes</v>
          </cell>
          <cell r="AP178" t="str">
            <v>AUG 19</v>
          </cell>
        </row>
        <row r="179">
          <cell r="A179">
            <v>359</v>
          </cell>
          <cell r="B179" t="str">
            <v>已发货</v>
          </cell>
          <cell r="C179" t="str">
            <v>C49</v>
          </cell>
          <cell r="D179">
            <v>109526</v>
          </cell>
          <cell r="E179" t="str">
            <v>上达名义</v>
          </cell>
          <cell r="F179" t="str">
            <v>YSM20R(SV)-2</v>
          </cell>
          <cell r="G179" t="str">
            <v>L-&gt;R</v>
          </cell>
          <cell r="H179" t="str">
            <v>No</v>
          </cell>
          <cell r="I179" t="str">
            <v>Y45793</v>
          </cell>
          <cell r="J179">
            <v>1</v>
          </cell>
          <cell r="K179" t="str">
            <v>盐保仓库</v>
          </cell>
          <cell r="L179">
            <v>43574</v>
          </cell>
          <cell r="M179">
            <v>6.2E-2</v>
          </cell>
          <cell r="N179" t="str">
            <v>JUL 19</v>
          </cell>
          <cell r="O179">
            <v>2019.03</v>
          </cell>
          <cell r="P179" t="str">
            <v>RMB</v>
          </cell>
          <cell r="Q179" t="str">
            <v>C49SZX20190102SX</v>
          </cell>
          <cell r="R179" t="str">
            <v>凯瑞丰</v>
          </cell>
          <cell r="S179" t="str">
            <v>YSM20R(SV)-2</v>
          </cell>
          <cell r="T179" t="str">
            <v>L-&gt;R</v>
          </cell>
          <cell r="U179" t="str">
            <v>No</v>
          </cell>
          <cell r="V179" t="str">
            <v>OK</v>
          </cell>
          <cell r="W179" t="str">
            <v>含税到厂</v>
          </cell>
          <cell r="X179">
            <v>43635</v>
          </cell>
          <cell r="Y179" t="str">
            <v>Yes</v>
          </cell>
          <cell r="Z179"/>
          <cell r="AA179"/>
          <cell r="AB179"/>
          <cell r="AC179" t="str">
            <v>C180732678</v>
          </cell>
          <cell r="AN179"/>
          <cell r="AO179" t="str">
            <v>Yes</v>
          </cell>
          <cell r="AP179" t="str">
            <v>JUL 19</v>
          </cell>
        </row>
        <row r="180">
          <cell r="A180">
            <v>532</v>
          </cell>
          <cell r="B180" t="str">
            <v>已发货</v>
          </cell>
          <cell r="C180" t="str">
            <v>C49</v>
          </cell>
          <cell r="D180" t="str">
            <v>Yamaha 归还</v>
          </cell>
          <cell r="E180" t="str">
            <v xml:space="preserve">Yamaha </v>
          </cell>
          <cell r="F180" t="str">
            <v>YSM40R-4</v>
          </cell>
          <cell r="G180" t="str">
            <v>NO</v>
          </cell>
          <cell r="H180" t="str">
            <v>No</v>
          </cell>
          <cell r="I180" t="str">
            <v>Y46227</v>
          </cell>
          <cell r="J180">
            <v>1</v>
          </cell>
          <cell r="K180" t="str">
            <v>力合仓库(已经清关)</v>
          </cell>
          <cell r="L180">
            <v>43586</v>
          </cell>
          <cell r="M180">
            <v>5.9499999999999997E-2</v>
          </cell>
          <cell r="N180" t="str">
            <v>DEC 19</v>
          </cell>
          <cell r="O180"/>
          <cell r="P180" t="str">
            <v>RMB</v>
          </cell>
          <cell r="Q180" t="str">
            <v>C49SZX20190149SX</v>
          </cell>
          <cell r="R180" t="str">
            <v>锐诚</v>
          </cell>
          <cell r="S180" t="str">
            <v>YSM40R-4</v>
          </cell>
          <cell r="T180" t="str">
            <v>No</v>
          </cell>
          <cell r="U180" t="str">
            <v>No</v>
          </cell>
          <cell r="V180" t="str">
            <v>OK</v>
          </cell>
          <cell r="W180" t="str">
            <v>DDP HZ</v>
          </cell>
          <cell r="X180">
            <v>43810</v>
          </cell>
          <cell r="Y180" t="str">
            <v>Yes</v>
          </cell>
          <cell r="Z180"/>
          <cell r="AA180" t="str">
            <v>Na</v>
          </cell>
          <cell r="AB180"/>
          <cell r="AC180" t="str">
            <v>C180231291</v>
          </cell>
          <cell r="AN180"/>
          <cell r="AO180" t="str">
            <v>Yes</v>
          </cell>
          <cell r="AP180" t="str">
            <v>DEC 19</v>
          </cell>
        </row>
        <row r="181">
          <cell r="A181">
            <v>410</v>
          </cell>
          <cell r="B181" t="str">
            <v>已发货</v>
          </cell>
          <cell r="C181" t="str">
            <v>C49</v>
          </cell>
          <cell r="D181">
            <v>109390</v>
          </cell>
          <cell r="E181" t="str">
            <v>亿联名义</v>
          </cell>
          <cell r="F181" t="str">
            <v>YSM20R(SV)-2</v>
          </cell>
          <cell r="G181" t="str">
            <v>L-&gt;R</v>
          </cell>
          <cell r="H181" t="str">
            <v>No</v>
          </cell>
          <cell r="I181" t="str">
            <v>Y45639</v>
          </cell>
          <cell r="J181">
            <v>1</v>
          </cell>
          <cell r="K181" t="str">
            <v>力合仓库(已经清关)</v>
          </cell>
          <cell r="L181">
            <v>43588</v>
          </cell>
          <cell r="M181">
            <v>6.1699999999999998E-2</v>
          </cell>
          <cell r="N181" t="str">
            <v>SEP 19</v>
          </cell>
          <cell r="O181">
            <v>2019.03</v>
          </cell>
          <cell r="P181" t="str">
            <v>RMB</v>
          </cell>
          <cell r="Q181" t="str">
            <v>C49SZX20190130JL</v>
          </cell>
          <cell r="R181" t="str">
            <v>铭华</v>
          </cell>
          <cell r="S181" t="str">
            <v>YSM20R(SV)-2</v>
          </cell>
          <cell r="T181" t="str">
            <v>L-&gt;R</v>
          </cell>
          <cell r="U181" t="str">
            <v>No</v>
          </cell>
          <cell r="V181" t="str">
            <v>OK</v>
          </cell>
          <cell r="W181" t="str">
            <v>含税到厂</v>
          </cell>
          <cell r="X181">
            <v>43704</v>
          </cell>
          <cell r="Y181" t="str">
            <v>Yes</v>
          </cell>
          <cell r="Z181" t="str">
            <v>Na</v>
          </cell>
          <cell r="AA181" t="str">
            <v>Na</v>
          </cell>
          <cell r="AB181"/>
          <cell r="AC181" t="str">
            <v>C190935541</v>
          </cell>
          <cell r="AN181"/>
          <cell r="AO181" t="str">
            <v>Yes</v>
          </cell>
          <cell r="AP181" t="str">
            <v>SEP 19</v>
          </cell>
        </row>
        <row r="182">
          <cell r="A182">
            <v>403</v>
          </cell>
          <cell r="B182" t="str">
            <v>已发货</v>
          </cell>
          <cell r="C182" t="str">
            <v>C49</v>
          </cell>
          <cell r="D182">
            <v>109390</v>
          </cell>
          <cell r="E182" t="str">
            <v>亿联名义</v>
          </cell>
          <cell r="F182" t="str">
            <v>YSM20R(SV)-2</v>
          </cell>
          <cell r="G182" t="str">
            <v>L-&gt;R</v>
          </cell>
          <cell r="H182" t="str">
            <v>No</v>
          </cell>
          <cell r="I182" t="str">
            <v>Y45640</v>
          </cell>
          <cell r="J182">
            <v>1</v>
          </cell>
          <cell r="K182" t="str">
            <v>力合仓库(已经清关)</v>
          </cell>
          <cell r="L182">
            <v>43588</v>
          </cell>
          <cell r="M182">
            <v>6.1699999999999998E-2</v>
          </cell>
          <cell r="N182" t="str">
            <v>AUG 19</v>
          </cell>
          <cell r="O182">
            <v>2019.03</v>
          </cell>
          <cell r="P182" t="str">
            <v>RMB</v>
          </cell>
          <cell r="Q182" t="str">
            <v>C49SZX20190126MZ</v>
          </cell>
          <cell r="R182" t="str">
            <v>天星创展</v>
          </cell>
          <cell r="S182" t="str">
            <v>YSM20R(SV)-2</v>
          </cell>
          <cell r="T182" t="str">
            <v>L-&gt;R</v>
          </cell>
          <cell r="U182" t="str">
            <v>No</v>
          </cell>
          <cell r="V182" t="str">
            <v>OK</v>
          </cell>
          <cell r="W182" t="str">
            <v>含税到厂</v>
          </cell>
          <cell r="X182">
            <v>43697</v>
          </cell>
          <cell r="Y182" t="str">
            <v>Yes</v>
          </cell>
          <cell r="Z182" t="str">
            <v>Na</v>
          </cell>
          <cell r="AA182" t="str">
            <v>Na</v>
          </cell>
          <cell r="AB182"/>
          <cell r="AC182" t="str">
            <v>C170629716</v>
          </cell>
          <cell r="AN182"/>
          <cell r="AO182" t="str">
            <v>Yes</v>
          </cell>
          <cell r="AP182" t="str">
            <v>AUG 19</v>
          </cell>
        </row>
        <row r="183">
          <cell r="A183">
            <v>303</v>
          </cell>
          <cell r="B183" t="str">
            <v>已发货</v>
          </cell>
          <cell r="C183" t="str">
            <v>C49</v>
          </cell>
          <cell r="D183">
            <v>109390</v>
          </cell>
          <cell r="E183" t="str">
            <v>亿联名义</v>
          </cell>
          <cell r="F183" t="str">
            <v>YSM20R(SV)-2</v>
          </cell>
          <cell r="G183" t="str">
            <v>L-&gt;R</v>
          </cell>
          <cell r="H183" t="str">
            <v>No</v>
          </cell>
          <cell r="I183" t="str">
            <v>Y45641</v>
          </cell>
          <cell r="J183">
            <v>1</v>
          </cell>
          <cell r="K183" t="str">
            <v>盐保仓库</v>
          </cell>
          <cell r="L183">
            <v>43588</v>
          </cell>
          <cell r="M183">
            <v>6.1699999999999998E-2</v>
          </cell>
          <cell r="N183" t="str">
            <v>JUL 19</v>
          </cell>
          <cell r="O183">
            <v>2019.03</v>
          </cell>
          <cell r="P183" t="str">
            <v>JPY</v>
          </cell>
          <cell r="Q183" t="str">
            <v>C49SZX20190068ZX</v>
          </cell>
          <cell r="R183" t="str">
            <v>梵想</v>
          </cell>
          <cell r="S183" t="str">
            <v>YSM20R(SV)-2</v>
          </cell>
          <cell r="T183" t="str">
            <v>L-&gt;R</v>
          </cell>
          <cell r="U183" t="str">
            <v>No</v>
          </cell>
          <cell r="V183" t="str">
            <v>OK</v>
          </cell>
          <cell r="W183" t="str">
            <v>DAP SZ</v>
          </cell>
          <cell r="X183">
            <v>43593</v>
          </cell>
          <cell r="Y183" t="str">
            <v>Yes</v>
          </cell>
          <cell r="Z183" t="str">
            <v>Na</v>
          </cell>
          <cell r="AA183" t="str">
            <v>Na</v>
          </cell>
          <cell r="AB183"/>
          <cell r="AC183" t="str">
            <v>C190534702</v>
          </cell>
          <cell r="AN183"/>
          <cell r="AO183" t="str">
            <v>Yes</v>
          </cell>
          <cell r="AP183" t="str">
            <v>JUL 19</v>
          </cell>
        </row>
        <row r="184">
          <cell r="A184">
            <v>304</v>
          </cell>
          <cell r="B184" t="str">
            <v>已发货</v>
          </cell>
          <cell r="C184" t="str">
            <v>C49</v>
          </cell>
          <cell r="D184">
            <v>109390</v>
          </cell>
          <cell r="E184" t="str">
            <v>亿联名义</v>
          </cell>
          <cell r="F184" t="str">
            <v>YSM20R(SV)-2</v>
          </cell>
          <cell r="G184" t="str">
            <v>L-&gt;R</v>
          </cell>
          <cell r="H184" t="str">
            <v>No</v>
          </cell>
          <cell r="I184" t="str">
            <v>Y45642</v>
          </cell>
          <cell r="J184">
            <v>1</v>
          </cell>
          <cell r="K184" t="str">
            <v>盐保仓库</v>
          </cell>
          <cell r="L184">
            <v>43588</v>
          </cell>
          <cell r="M184">
            <v>6.1699999999999998E-2</v>
          </cell>
          <cell r="N184" t="str">
            <v>JUL 19</v>
          </cell>
          <cell r="O184">
            <v>2019.03</v>
          </cell>
          <cell r="P184" t="str">
            <v>JPY</v>
          </cell>
          <cell r="Q184" t="str">
            <v>C49SZX20190068ZX</v>
          </cell>
          <cell r="R184" t="str">
            <v>梵想</v>
          </cell>
          <cell r="S184" t="str">
            <v>YSM20R(SV)-2</v>
          </cell>
          <cell r="T184" t="str">
            <v>L-&gt;R</v>
          </cell>
          <cell r="U184" t="str">
            <v>No</v>
          </cell>
          <cell r="V184" t="str">
            <v>OK</v>
          </cell>
          <cell r="W184" t="str">
            <v>DAP SZ</v>
          </cell>
          <cell r="X184">
            <v>43593</v>
          </cell>
          <cell r="Y184" t="str">
            <v>Yes</v>
          </cell>
          <cell r="Z184" t="str">
            <v>Na</v>
          </cell>
          <cell r="AA184" t="str">
            <v>Na</v>
          </cell>
          <cell r="AB184"/>
          <cell r="AC184" t="str">
            <v>C190534702</v>
          </cell>
          <cell r="AN184"/>
          <cell r="AO184" t="str">
            <v>Yes</v>
          </cell>
          <cell r="AP184" t="str">
            <v>JUL 19</v>
          </cell>
        </row>
        <row r="185">
          <cell r="A185">
            <v>354</v>
          </cell>
          <cell r="B185" t="str">
            <v>已发货</v>
          </cell>
          <cell r="C185" t="str">
            <v>C49</v>
          </cell>
          <cell r="D185">
            <v>109497</v>
          </cell>
          <cell r="E185" t="str">
            <v>永顺创名义</v>
          </cell>
          <cell r="F185" t="str">
            <v>YSM20R(SV)-2</v>
          </cell>
          <cell r="G185" t="str">
            <v>L-&gt;R</v>
          </cell>
          <cell r="H185" t="str">
            <v>MVC</v>
          </cell>
          <cell r="I185" t="str">
            <v>Y47328</v>
          </cell>
          <cell r="J185">
            <v>1</v>
          </cell>
          <cell r="K185" t="str">
            <v>力合仓库(已经清关)</v>
          </cell>
          <cell r="L185">
            <v>43593</v>
          </cell>
          <cell r="M185">
            <v>6.1699999999999998E-2</v>
          </cell>
          <cell r="N185" t="str">
            <v>JUN 19</v>
          </cell>
          <cell r="O185">
            <v>2019.03</v>
          </cell>
          <cell r="P185" t="str">
            <v>RMB</v>
          </cell>
          <cell r="Q185" t="str">
            <v>C49SZX20190095ZX</v>
          </cell>
          <cell r="R185" t="str">
            <v>恒泰创新</v>
          </cell>
          <cell r="S185" t="str">
            <v>YSM20R(SV)-2</v>
          </cell>
          <cell r="T185" t="str">
            <v>L-&gt;R</v>
          </cell>
          <cell r="U185" t="str">
            <v>MVC</v>
          </cell>
          <cell r="V185" t="str">
            <v>OK</v>
          </cell>
          <cell r="W185" t="str">
            <v>含税到厂</v>
          </cell>
          <cell r="X185">
            <v>43633</v>
          </cell>
          <cell r="Y185" t="str">
            <v>Yes</v>
          </cell>
          <cell r="Z185" t="str">
            <v>Na</v>
          </cell>
          <cell r="AA185" t="str">
            <v>Na</v>
          </cell>
          <cell r="AB185"/>
          <cell r="AC185" t="str">
            <v>C190434451</v>
          </cell>
          <cell r="AN185"/>
          <cell r="AO185" t="str">
            <v>Yes</v>
          </cell>
          <cell r="AP185" t="str">
            <v>JUN 19</v>
          </cell>
        </row>
        <row r="186">
          <cell r="A186">
            <v>277</v>
          </cell>
          <cell r="B186" t="str">
            <v>已发货</v>
          </cell>
          <cell r="C186" t="str">
            <v>C49</v>
          </cell>
          <cell r="D186">
            <v>109497</v>
          </cell>
          <cell r="E186" t="str">
            <v>永顺创名义</v>
          </cell>
          <cell r="F186" t="str">
            <v>YSM20R(SV)-2</v>
          </cell>
          <cell r="G186" t="str">
            <v>L-&gt;R</v>
          </cell>
          <cell r="H186" t="str">
            <v>MVC</v>
          </cell>
          <cell r="I186" t="str">
            <v>Y47327</v>
          </cell>
          <cell r="J186">
            <v>1</v>
          </cell>
          <cell r="K186" t="str">
            <v>盐保仓库</v>
          </cell>
          <cell r="L186">
            <v>43593</v>
          </cell>
          <cell r="M186">
            <v>6.1699999999999998E-2</v>
          </cell>
          <cell r="N186" t="str">
            <v>JUN 19</v>
          </cell>
          <cell r="O186">
            <v>2019.03</v>
          </cell>
          <cell r="P186" t="str">
            <v>JPY</v>
          </cell>
          <cell r="Q186" t="str">
            <v>C49SZX20190043SX</v>
          </cell>
          <cell r="R186" t="str">
            <v>丰硕</v>
          </cell>
          <cell r="S186" t="str">
            <v>YSM20R(SV)-2</v>
          </cell>
          <cell r="T186" t="str">
            <v>L-&gt;R</v>
          </cell>
          <cell r="U186" t="str">
            <v>MVC</v>
          </cell>
          <cell r="V186" t="str">
            <v>OK</v>
          </cell>
          <cell r="W186" t="str">
            <v>DAP 恩平</v>
          </cell>
          <cell r="X186">
            <v>43557</v>
          </cell>
          <cell r="Y186" t="str">
            <v>Yes</v>
          </cell>
          <cell r="Z186" t="str">
            <v>Na</v>
          </cell>
          <cell r="AA186" t="str">
            <v>Na</v>
          </cell>
          <cell r="AB186"/>
          <cell r="AC186" t="str">
            <v>C180331720</v>
          </cell>
          <cell r="AN186"/>
          <cell r="AO186" t="str">
            <v>Yes</v>
          </cell>
          <cell r="AP186" t="str">
            <v>JUN 19</v>
          </cell>
        </row>
        <row r="187">
          <cell r="A187">
            <v>322</v>
          </cell>
          <cell r="B187" t="str">
            <v>已发货</v>
          </cell>
          <cell r="C187" t="str">
            <v>C49</v>
          </cell>
          <cell r="D187">
            <v>109497</v>
          </cell>
          <cell r="E187" t="str">
            <v>永顺创名义</v>
          </cell>
          <cell r="F187" t="str">
            <v>YSM20R(SV)-2</v>
          </cell>
          <cell r="G187" t="str">
            <v>L-&gt;R</v>
          </cell>
          <cell r="H187" t="str">
            <v>MVC</v>
          </cell>
          <cell r="I187" t="str">
            <v>Y47329</v>
          </cell>
          <cell r="J187">
            <v>1</v>
          </cell>
          <cell r="K187" t="str">
            <v>盐保仓库</v>
          </cell>
          <cell r="L187">
            <v>43593</v>
          </cell>
          <cell r="M187">
            <v>6.1699999999999998E-2</v>
          </cell>
          <cell r="N187" t="str">
            <v>JUL 19</v>
          </cell>
          <cell r="O187">
            <v>2019.03</v>
          </cell>
          <cell r="P187" t="str">
            <v>RMB</v>
          </cell>
          <cell r="Q187" t="str">
            <v>C49SZX20190065JY</v>
          </cell>
          <cell r="R187" t="str">
            <v>旭日</v>
          </cell>
          <cell r="S187" t="str">
            <v>YSM20R(SV)-2</v>
          </cell>
          <cell r="T187" t="str">
            <v>L-&gt;R</v>
          </cell>
          <cell r="U187" t="str">
            <v>MVC</v>
          </cell>
          <cell r="V187" t="str">
            <v>OK</v>
          </cell>
          <cell r="W187" t="str">
            <v>含税到厂</v>
          </cell>
          <cell r="X187">
            <v>43607</v>
          </cell>
          <cell r="Y187" t="str">
            <v>Yes</v>
          </cell>
          <cell r="Z187" t="str">
            <v>Na</v>
          </cell>
          <cell r="AA187" t="str">
            <v>Na</v>
          </cell>
          <cell r="AB187"/>
          <cell r="AC187" t="str">
            <v>C190735084</v>
          </cell>
          <cell r="AN187"/>
          <cell r="AO187" t="str">
            <v>Yes</v>
          </cell>
          <cell r="AP187" t="str">
            <v>JUL 19</v>
          </cell>
        </row>
        <row r="188">
          <cell r="A188">
            <v>425</v>
          </cell>
          <cell r="B188" t="str">
            <v>已发货</v>
          </cell>
          <cell r="C188" t="str">
            <v>C49</v>
          </cell>
          <cell r="D188">
            <v>109554</v>
          </cell>
          <cell r="E188" t="str">
            <v>STK</v>
          </cell>
          <cell r="F188" t="str">
            <v>YSM20R(SV)-2</v>
          </cell>
          <cell r="G188" t="str">
            <v>L-&gt;R</v>
          </cell>
          <cell r="H188" t="str">
            <v>No</v>
          </cell>
          <cell r="I188" t="str">
            <v>Y48037</v>
          </cell>
          <cell r="J188">
            <v>1</v>
          </cell>
          <cell r="K188" t="str">
            <v>力合仓库(已经清关)</v>
          </cell>
          <cell r="L188">
            <v>43600</v>
          </cell>
          <cell r="M188">
            <v>6.1699999999999998E-2</v>
          </cell>
          <cell r="N188" t="str">
            <v>SEP 19</v>
          </cell>
          <cell r="O188">
            <v>2019.04</v>
          </cell>
          <cell r="P188" t="str">
            <v>RMB</v>
          </cell>
          <cell r="Q188" t="str">
            <v>C49SZX20190123SX</v>
          </cell>
          <cell r="R188" t="str">
            <v>君泽</v>
          </cell>
          <cell r="S188" t="str">
            <v>YSM20R(SV)-2</v>
          </cell>
          <cell r="T188" t="str">
            <v>L-&gt;R</v>
          </cell>
          <cell r="U188" t="str">
            <v>No</v>
          </cell>
          <cell r="V188" t="str">
            <v>OK</v>
          </cell>
          <cell r="W188" t="str">
            <v>含税到厂</v>
          </cell>
          <cell r="X188">
            <v>43714</v>
          </cell>
          <cell r="Y188" t="str">
            <v>Yes</v>
          </cell>
          <cell r="Z188"/>
          <cell r="AA188"/>
          <cell r="AB188"/>
          <cell r="AC188" t="str">
            <v>C190735079</v>
          </cell>
          <cell r="AN188"/>
          <cell r="AO188" t="str">
            <v>Yes</v>
          </cell>
          <cell r="AP188" t="str">
            <v>SEP 19</v>
          </cell>
        </row>
        <row r="189">
          <cell r="A189">
            <v>415</v>
          </cell>
          <cell r="B189" t="str">
            <v>已发货</v>
          </cell>
          <cell r="C189" t="str">
            <v>C49</v>
          </cell>
          <cell r="D189">
            <v>109554</v>
          </cell>
          <cell r="E189" t="str">
            <v>STK</v>
          </cell>
          <cell r="F189" t="str">
            <v>YSM20R(SV)-2</v>
          </cell>
          <cell r="G189" t="str">
            <v>L-&gt;R</v>
          </cell>
          <cell r="H189" t="str">
            <v>No</v>
          </cell>
          <cell r="I189" t="str">
            <v>Y48035</v>
          </cell>
          <cell r="J189">
            <v>1</v>
          </cell>
          <cell r="K189" t="str">
            <v>盐保仓库-&gt;准备清关</v>
          </cell>
          <cell r="L189">
            <v>43600</v>
          </cell>
          <cell r="M189">
            <v>6.1699999999999998E-2</v>
          </cell>
          <cell r="N189" t="str">
            <v>SEP 19</v>
          </cell>
          <cell r="O189">
            <v>2019.04</v>
          </cell>
          <cell r="P189" t="str">
            <v>RMB</v>
          </cell>
          <cell r="Q189" t="str">
            <v>C49SZX20190129DZ</v>
          </cell>
          <cell r="R189" t="str">
            <v>博星</v>
          </cell>
          <cell r="S189" t="str">
            <v>YSM20R(SV)-2</v>
          </cell>
          <cell r="T189" t="str">
            <v>L-&gt;R</v>
          </cell>
          <cell r="U189" t="str">
            <v>No</v>
          </cell>
          <cell r="V189" t="str">
            <v>OK</v>
          </cell>
          <cell r="W189" t="str">
            <v>含税到厂</v>
          </cell>
          <cell r="X189">
            <v>43708</v>
          </cell>
          <cell r="Y189" t="str">
            <v>Yes</v>
          </cell>
          <cell r="Z189"/>
          <cell r="AA189"/>
          <cell r="AB189"/>
          <cell r="AC189" t="str">
            <v>C190935620</v>
          </cell>
          <cell r="AN189"/>
          <cell r="AO189" t="str">
            <v>Yes</v>
          </cell>
          <cell r="AP189" t="str">
            <v>SEP 19</v>
          </cell>
        </row>
        <row r="190">
          <cell r="A190">
            <v>416</v>
          </cell>
          <cell r="B190" t="str">
            <v>已发货</v>
          </cell>
          <cell r="C190" t="str">
            <v>C49</v>
          </cell>
          <cell r="D190">
            <v>109554</v>
          </cell>
          <cell r="E190" t="str">
            <v>STK</v>
          </cell>
          <cell r="F190" t="str">
            <v>YSM20R(SV)-2</v>
          </cell>
          <cell r="G190" t="str">
            <v>L-&gt;R</v>
          </cell>
          <cell r="H190" t="str">
            <v>No</v>
          </cell>
          <cell r="I190" t="str">
            <v>Y48036</v>
          </cell>
          <cell r="J190">
            <v>1</v>
          </cell>
          <cell r="K190" t="str">
            <v>盐保仓库-&gt;准备清关</v>
          </cell>
          <cell r="L190">
            <v>43600</v>
          </cell>
          <cell r="M190">
            <v>6.1699999999999998E-2</v>
          </cell>
          <cell r="N190" t="str">
            <v>SEP 19</v>
          </cell>
          <cell r="O190">
            <v>2019.04</v>
          </cell>
          <cell r="P190" t="str">
            <v>RMB</v>
          </cell>
          <cell r="Q190" t="str">
            <v>C49SZX20190129DZ</v>
          </cell>
          <cell r="R190" t="str">
            <v>博星</v>
          </cell>
          <cell r="S190" t="str">
            <v>YSM20R(SV)-2</v>
          </cell>
          <cell r="T190" t="str">
            <v>L-&gt;R</v>
          </cell>
          <cell r="U190" t="str">
            <v>No</v>
          </cell>
          <cell r="V190" t="str">
            <v>OK</v>
          </cell>
          <cell r="W190" t="str">
            <v>含税到厂</v>
          </cell>
          <cell r="X190">
            <v>43708</v>
          </cell>
          <cell r="Y190" t="str">
            <v>Yes</v>
          </cell>
          <cell r="Z190"/>
          <cell r="AA190"/>
          <cell r="AB190"/>
          <cell r="AC190" t="str">
            <v>C190935620</v>
          </cell>
          <cell r="AN190"/>
          <cell r="AO190" t="str">
            <v>Yes</v>
          </cell>
          <cell r="AP190" t="str">
            <v>SEP 19</v>
          </cell>
        </row>
        <row r="191">
          <cell r="A191">
            <v>417</v>
          </cell>
          <cell r="B191" t="str">
            <v>已发货</v>
          </cell>
          <cell r="C191" t="str">
            <v>C49</v>
          </cell>
          <cell r="D191">
            <v>109554</v>
          </cell>
          <cell r="E191" t="str">
            <v>STK</v>
          </cell>
          <cell r="F191" t="str">
            <v>YSM20R(SV)-2</v>
          </cell>
          <cell r="G191" t="str">
            <v>L-&gt;R</v>
          </cell>
          <cell r="H191" t="str">
            <v>No</v>
          </cell>
          <cell r="I191" t="str">
            <v>Y48038</v>
          </cell>
          <cell r="J191">
            <v>1</v>
          </cell>
          <cell r="K191" t="str">
            <v>盐保仓库-&gt;准备清关</v>
          </cell>
          <cell r="L191">
            <v>43600</v>
          </cell>
          <cell r="M191">
            <v>6.1699999999999998E-2</v>
          </cell>
          <cell r="N191" t="str">
            <v>SEP 19</v>
          </cell>
          <cell r="O191">
            <v>2019.04</v>
          </cell>
          <cell r="P191" t="str">
            <v>RMB</v>
          </cell>
          <cell r="Q191" t="str">
            <v>C49SZX20190129DZ</v>
          </cell>
          <cell r="R191" t="str">
            <v>博星</v>
          </cell>
          <cell r="S191" t="str">
            <v>YSM20R(SV)-2</v>
          </cell>
          <cell r="T191" t="str">
            <v>L-&gt;R</v>
          </cell>
          <cell r="U191" t="str">
            <v>No</v>
          </cell>
          <cell r="V191" t="str">
            <v>OK</v>
          </cell>
          <cell r="W191" t="str">
            <v>含税到厂</v>
          </cell>
          <cell r="X191">
            <v>43708</v>
          </cell>
          <cell r="Y191" t="str">
            <v>Yes</v>
          </cell>
          <cell r="Z191"/>
          <cell r="AA191"/>
          <cell r="AB191"/>
          <cell r="AC191" t="str">
            <v>C190935620</v>
          </cell>
          <cell r="AN191"/>
          <cell r="AO191" t="str">
            <v>Yes</v>
          </cell>
          <cell r="AP191" t="str">
            <v>SEP 19</v>
          </cell>
        </row>
        <row r="192">
          <cell r="A192">
            <v>418</v>
          </cell>
          <cell r="B192" t="str">
            <v>已发货</v>
          </cell>
          <cell r="C192" t="str">
            <v>C49</v>
          </cell>
          <cell r="D192">
            <v>109554</v>
          </cell>
          <cell r="E192" t="str">
            <v>STK</v>
          </cell>
          <cell r="F192" t="str">
            <v>YSM20R(SV)-2</v>
          </cell>
          <cell r="G192" t="str">
            <v>L-&gt;R</v>
          </cell>
          <cell r="H192" t="str">
            <v>No</v>
          </cell>
          <cell r="I192" t="str">
            <v>Y48039</v>
          </cell>
          <cell r="J192">
            <v>1</v>
          </cell>
          <cell r="K192" t="str">
            <v>盐保仓库-&gt;准备清关</v>
          </cell>
          <cell r="L192">
            <v>43600</v>
          </cell>
          <cell r="M192">
            <v>6.1699999999999998E-2</v>
          </cell>
          <cell r="N192" t="str">
            <v>SEP 19</v>
          </cell>
          <cell r="O192">
            <v>2019.04</v>
          </cell>
          <cell r="P192" t="str">
            <v>RMB</v>
          </cell>
          <cell r="Q192" t="str">
            <v>C49SZX20190129DZ</v>
          </cell>
          <cell r="R192" t="str">
            <v>博星</v>
          </cell>
          <cell r="S192" t="str">
            <v>YSM20R(SV)-2</v>
          </cell>
          <cell r="T192" t="str">
            <v>L-&gt;R</v>
          </cell>
          <cell r="U192" t="str">
            <v>No</v>
          </cell>
          <cell r="V192" t="str">
            <v>OK</v>
          </cell>
          <cell r="W192" t="str">
            <v>含税到厂</v>
          </cell>
          <cell r="X192">
            <v>43708</v>
          </cell>
          <cell r="Y192" t="str">
            <v>Yes</v>
          </cell>
          <cell r="Z192"/>
          <cell r="AA192"/>
          <cell r="AB192"/>
          <cell r="AC192" t="str">
            <v>C190935620</v>
          </cell>
          <cell r="AN192"/>
          <cell r="AO192" t="str">
            <v>Yes</v>
          </cell>
          <cell r="AP192" t="str">
            <v>SEP 19</v>
          </cell>
        </row>
        <row r="193">
          <cell r="A193">
            <v>244</v>
          </cell>
          <cell r="B193" t="str">
            <v>已发货</v>
          </cell>
          <cell r="C193" t="str">
            <v>C49</v>
          </cell>
          <cell r="D193">
            <v>109553</v>
          </cell>
          <cell r="E193" t="str">
            <v>STK</v>
          </cell>
          <cell r="F193" t="str">
            <v>YSM20R(SV)-2</v>
          </cell>
          <cell r="G193" t="str">
            <v>R-&gt;L</v>
          </cell>
          <cell r="H193" t="str">
            <v>No</v>
          </cell>
          <cell r="I193" t="str">
            <v>Y48040</v>
          </cell>
          <cell r="J193">
            <v>1</v>
          </cell>
          <cell r="K193" t="str">
            <v>CY仓库</v>
          </cell>
          <cell r="L193">
            <v>43602</v>
          </cell>
          <cell r="M193">
            <v>6.1699999999999998E-2</v>
          </cell>
          <cell r="N193" t="str">
            <v>MAY 19</v>
          </cell>
          <cell r="P193" t="str">
            <v>JPY</v>
          </cell>
          <cell r="Q193" t="str">
            <v>C49SZX20190031MZ</v>
          </cell>
          <cell r="R193" t="str">
            <v>鸿南</v>
          </cell>
          <cell r="S193" t="str">
            <v>YSM20R(SV)-2</v>
          </cell>
          <cell r="T193" t="str">
            <v>R-&gt;L</v>
          </cell>
          <cell r="U193" t="str">
            <v>No</v>
          </cell>
          <cell r="V193" t="str">
            <v>OK</v>
          </cell>
          <cell r="W193" t="str">
            <v>CIF HK</v>
          </cell>
          <cell r="X193">
            <v>43532</v>
          </cell>
          <cell r="Y193" t="str">
            <v>Yes</v>
          </cell>
          <cell r="Z193" t="str">
            <v>Na</v>
          </cell>
          <cell r="AA193" t="str">
            <v>Na</v>
          </cell>
          <cell r="AB193"/>
          <cell r="AC193" t="str">
            <v>C180331587</v>
          </cell>
          <cell r="AN193"/>
          <cell r="AO193" t="str">
            <v>Yes</v>
          </cell>
          <cell r="AP193" t="str">
            <v>MAY 19</v>
          </cell>
        </row>
        <row r="194">
          <cell r="A194">
            <v>245</v>
          </cell>
          <cell r="B194" t="str">
            <v>已发货</v>
          </cell>
          <cell r="C194" t="str">
            <v>C49</v>
          </cell>
          <cell r="D194">
            <v>109553</v>
          </cell>
          <cell r="E194" t="str">
            <v>STK</v>
          </cell>
          <cell r="F194" t="str">
            <v>YSM20R(SV)-2</v>
          </cell>
          <cell r="G194" t="str">
            <v>R-&gt;L</v>
          </cell>
          <cell r="H194" t="str">
            <v>No</v>
          </cell>
          <cell r="I194" t="str">
            <v>Y48041</v>
          </cell>
          <cell r="J194">
            <v>1</v>
          </cell>
          <cell r="K194" t="str">
            <v>CY仓库</v>
          </cell>
          <cell r="L194">
            <v>43602</v>
          </cell>
          <cell r="M194">
            <v>6.1699999999999998E-2</v>
          </cell>
          <cell r="N194" t="str">
            <v>MAY 19</v>
          </cell>
          <cell r="P194" t="str">
            <v>JPY</v>
          </cell>
          <cell r="Q194" t="str">
            <v>C49SZX20190031MZ</v>
          </cell>
          <cell r="R194" t="str">
            <v>鸿南</v>
          </cell>
          <cell r="S194" t="str">
            <v>YSM20R(SV)-2</v>
          </cell>
          <cell r="T194" t="str">
            <v>R-&gt;L</v>
          </cell>
          <cell r="U194" t="str">
            <v>No</v>
          </cell>
          <cell r="V194" t="str">
            <v>OK</v>
          </cell>
          <cell r="W194" t="str">
            <v>CIF HK</v>
          </cell>
          <cell r="X194">
            <v>43532</v>
          </cell>
          <cell r="Y194" t="str">
            <v>Yes</v>
          </cell>
          <cell r="Z194" t="str">
            <v>Na</v>
          </cell>
          <cell r="AA194" t="str">
            <v>Na</v>
          </cell>
          <cell r="AB194"/>
          <cell r="AC194" t="str">
            <v>C180331587</v>
          </cell>
          <cell r="AN194"/>
          <cell r="AO194" t="str">
            <v>Yes</v>
          </cell>
          <cell r="AP194" t="str">
            <v>MAY 19</v>
          </cell>
        </row>
        <row r="195">
          <cell r="A195">
            <v>250</v>
          </cell>
          <cell r="B195" t="str">
            <v>已发货</v>
          </cell>
          <cell r="C195" t="str">
            <v>C49</v>
          </cell>
          <cell r="D195">
            <v>109553</v>
          </cell>
          <cell r="E195" t="str">
            <v>STK</v>
          </cell>
          <cell r="F195" t="str">
            <v>YSM20R(SV)-2</v>
          </cell>
          <cell r="G195" t="str">
            <v>R-&gt;L</v>
          </cell>
          <cell r="H195" t="str">
            <v>No</v>
          </cell>
          <cell r="I195" t="str">
            <v>Y48042</v>
          </cell>
          <cell r="J195">
            <v>1</v>
          </cell>
          <cell r="K195" t="str">
            <v>CY仓库</v>
          </cell>
          <cell r="L195">
            <v>43602</v>
          </cell>
          <cell r="M195">
            <v>6.1699999999999998E-2</v>
          </cell>
          <cell r="N195" t="str">
            <v>MAY 19</v>
          </cell>
          <cell r="P195" t="str">
            <v>JPY</v>
          </cell>
          <cell r="Q195" t="str">
            <v>C49SZX20190026ZX</v>
          </cell>
          <cell r="R195" t="str">
            <v>比泰利</v>
          </cell>
          <cell r="S195" t="str">
            <v>YSM20R(SV)-2</v>
          </cell>
          <cell r="T195" t="str">
            <v>R-&gt;L</v>
          </cell>
          <cell r="U195" t="str">
            <v>MVC</v>
          </cell>
          <cell r="V195" t="str">
            <v>WRONG</v>
          </cell>
          <cell r="W195" t="str">
            <v>DAP SZ</v>
          </cell>
          <cell r="X195">
            <v>43537</v>
          </cell>
          <cell r="Y195" t="str">
            <v>Yes</v>
          </cell>
          <cell r="Z195"/>
          <cell r="AA195"/>
          <cell r="AB195"/>
          <cell r="AC195" t="str">
            <v>C190133805</v>
          </cell>
          <cell r="AN195"/>
          <cell r="AO195" t="str">
            <v>Yes</v>
          </cell>
          <cell r="AP195" t="str">
            <v>MAY 19</v>
          </cell>
        </row>
        <row r="196">
          <cell r="A196">
            <v>274</v>
          </cell>
          <cell r="B196" t="str">
            <v>已发货</v>
          </cell>
          <cell r="C196" t="str">
            <v>C49</v>
          </cell>
          <cell r="D196">
            <v>109553</v>
          </cell>
          <cell r="E196" t="str">
            <v>STK</v>
          </cell>
          <cell r="F196" t="str">
            <v>YSM20R(SV)-2</v>
          </cell>
          <cell r="G196" t="str">
            <v>R-&gt;L</v>
          </cell>
          <cell r="H196" t="str">
            <v>No</v>
          </cell>
          <cell r="I196" t="str">
            <v>Y48044</v>
          </cell>
          <cell r="J196">
            <v>1</v>
          </cell>
          <cell r="K196" t="str">
            <v>CY仓库</v>
          </cell>
          <cell r="L196">
            <v>43602</v>
          </cell>
          <cell r="M196">
            <v>6.1699999999999998E-2</v>
          </cell>
          <cell r="N196" t="str">
            <v>JUL 19</v>
          </cell>
          <cell r="O196">
            <v>2019.04</v>
          </cell>
          <cell r="P196" t="str">
            <v>JPY</v>
          </cell>
          <cell r="Q196" t="str">
            <v>C49SZX20190041JL</v>
          </cell>
          <cell r="R196" t="str">
            <v>微力创/end user 昶达</v>
          </cell>
          <cell r="S196" t="str">
            <v>YSM20R(SV)-2</v>
          </cell>
          <cell r="T196" t="str">
            <v>R-&gt;L</v>
          </cell>
          <cell r="U196" t="str">
            <v>No</v>
          </cell>
          <cell r="V196" t="str">
            <v>OK</v>
          </cell>
          <cell r="W196" t="str">
            <v>CIF HK</v>
          </cell>
          <cell r="X196">
            <v>43550</v>
          </cell>
          <cell r="Y196" t="str">
            <v>Yes</v>
          </cell>
          <cell r="Z196"/>
          <cell r="AA196"/>
          <cell r="AB196"/>
          <cell r="AC196" t="str">
            <v>C190234048</v>
          </cell>
          <cell r="AN196"/>
          <cell r="AO196" t="str">
            <v>Yes</v>
          </cell>
          <cell r="AP196" t="str">
            <v>JUL 19</v>
          </cell>
        </row>
        <row r="197">
          <cell r="A197">
            <v>321</v>
          </cell>
          <cell r="B197" t="str">
            <v>已发货</v>
          </cell>
          <cell r="C197" t="str">
            <v>C49</v>
          </cell>
          <cell r="D197">
            <v>109553</v>
          </cell>
          <cell r="E197" t="str">
            <v>STK</v>
          </cell>
          <cell r="F197" t="str">
            <v>YSM20R(SV)-2</v>
          </cell>
          <cell r="G197" t="str">
            <v>R-&gt;L</v>
          </cell>
          <cell r="H197" t="str">
            <v>No</v>
          </cell>
          <cell r="I197" t="str">
            <v>Y48043</v>
          </cell>
          <cell r="J197">
            <v>1</v>
          </cell>
          <cell r="K197" t="str">
            <v>力合仓库(已经清关)</v>
          </cell>
          <cell r="L197">
            <v>43602</v>
          </cell>
          <cell r="M197">
            <v>6.1699999999999998E-2</v>
          </cell>
          <cell r="N197" t="str">
            <v>JUN 19</v>
          </cell>
          <cell r="P197" t="str">
            <v>RMB</v>
          </cell>
          <cell r="Q197" t="str">
            <v>C49SZX20190077SX</v>
          </cell>
          <cell r="R197" t="str">
            <v>An Lin东莞安林</v>
          </cell>
          <cell r="S197" t="str">
            <v>YSM20R(SV)-2</v>
          </cell>
          <cell r="T197" t="str">
            <v>R-&gt;L</v>
          </cell>
          <cell r="U197" t="str">
            <v>No</v>
          </cell>
          <cell r="V197" t="str">
            <v>OK</v>
          </cell>
          <cell r="W197" t="str">
            <v>含税到厂</v>
          </cell>
          <cell r="X197">
            <v>43607</v>
          </cell>
          <cell r="Y197" t="str">
            <v>Yes</v>
          </cell>
          <cell r="Z197" t="str">
            <v>Na</v>
          </cell>
          <cell r="AA197" t="str">
            <v>Na</v>
          </cell>
          <cell r="AB197"/>
          <cell r="AC197" t="str">
            <v>C180532090</v>
          </cell>
          <cell r="AN197"/>
          <cell r="AO197" t="str">
            <v>Yes</v>
          </cell>
          <cell r="AP197" t="str">
            <v>JUN 19</v>
          </cell>
        </row>
        <row r="198">
          <cell r="A198">
            <v>297</v>
          </cell>
          <cell r="B198" t="str">
            <v>已发货</v>
          </cell>
          <cell r="C198" t="str">
            <v>C49</v>
          </cell>
          <cell r="D198">
            <v>109582</v>
          </cell>
          <cell r="E198" t="str">
            <v>魔乐视名义</v>
          </cell>
          <cell r="F198" t="str">
            <v>YSM20R(SV)-2</v>
          </cell>
          <cell r="G198" t="str">
            <v>R-&gt;L</v>
          </cell>
          <cell r="H198" t="str">
            <v>MVC</v>
          </cell>
          <cell r="I198" t="str">
            <v>Y48162</v>
          </cell>
          <cell r="J198">
            <v>1</v>
          </cell>
          <cell r="K198" t="str">
            <v>CY仓库</v>
          </cell>
          <cell r="L198">
            <v>43617</v>
          </cell>
          <cell r="M198">
            <v>6.4299999999999996E-2</v>
          </cell>
          <cell r="N198" t="str">
            <v>JUL 19</v>
          </cell>
          <cell r="O198">
            <v>2019.05</v>
          </cell>
          <cell r="P198" t="str">
            <v>JPY</v>
          </cell>
          <cell r="Q198" t="str">
            <v>C49SZX20190061JL</v>
          </cell>
          <cell r="R198" t="str">
            <v>微力创/end user 昶达</v>
          </cell>
          <cell r="S198" t="str">
            <v>YSM20R(SV)-2</v>
          </cell>
          <cell r="T198" t="str">
            <v>R-&gt;L</v>
          </cell>
          <cell r="U198" t="str">
            <v>No</v>
          </cell>
          <cell r="V198" t="str">
            <v>WRONG</v>
          </cell>
          <cell r="W198" t="str">
            <v>CIF HK</v>
          </cell>
          <cell r="X198">
            <v>43582</v>
          </cell>
          <cell r="Y198" t="str">
            <v>Yes</v>
          </cell>
          <cell r="Z198"/>
          <cell r="AA198"/>
          <cell r="AB198"/>
          <cell r="AC198" t="str">
            <v>C190234048</v>
          </cell>
          <cell r="AD198">
            <v>301</v>
          </cell>
          <cell r="AE198">
            <v>10</v>
          </cell>
          <cell r="AF198">
            <v>303</v>
          </cell>
          <cell r="AG198">
            <v>10</v>
          </cell>
          <cell r="AN198"/>
          <cell r="AO198" t="str">
            <v>Yes</v>
          </cell>
          <cell r="AP198" t="str">
            <v>JUL 19</v>
          </cell>
        </row>
        <row r="199">
          <cell r="A199">
            <v>382</v>
          </cell>
          <cell r="B199" t="str">
            <v>已发货</v>
          </cell>
          <cell r="C199" t="str">
            <v>C49</v>
          </cell>
          <cell r="D199">
            <v>109563</v>
          </cell>
          <cell r="E199" t="str">
            <v>Special price</v>
          </cell>
          <cell r="F199" t="str">
            <v>YSM10</v>
          </cell>
          <cell r="G199" t="str">
            <v>R-&gt;L</v>
          </cell>
          <cell r="H199" t="str">
            <v>ATS15</v>
          </cell>
          <cell r="I199" t="str">
            <v>Y48171</v>
          </cell>
          <cell r="J199">
            <v>1</v>
          </cell>
          <cell r="K199" t="str">
            <v>力合仓库(已经清关)</v>
          </cell>
          <cell r="L199">
            <v>43617</v>
          </cell>
          <cell r="M199">
            <v>6.4299999999999996E-2</v>
          </cell>
          <cell r="N199" t="str">
            <v>AUG 19</v>
          </cell>
          <cell r="O199">
            <v>2019.05</v>
          </cell>
          <cell r="P199" t="str">
            <v>RMB</v>
          </cell>
          <cell r="Q199" t="str">
            <v>C49SZX20190110ZX</v>
          </cell>
          <cell r="R199" t="str">
            <v>锘铧</v>
          </cell>
          <cell r="S199" t="str">
            <v>YSM10</v>
          </cell>
          <cell r="T199" t="str">
            <v>L-&gt;R</v>
          </cell>
          <cell r="U199" t="str">
            <v>MVC+ATS15</v>
          </cell>
          <cell r="V199" t="str">
            <v>WRONG</v>
          </cell>
          <cell r="W199" t="str">
            <v>含税到厂</v>
          </cell>
          <cell r="X199">
            <v>43686</v>
          </cell>
          <cell r="Y199" t="str">
            <v>Yes</v>
          </cell>
          <cell r="Z199"/>
          <cell r="AA199"/>
          <cell r="AB199"/>
          <cell r="AC199" t="str">
            <v>C161128121</v>
          </cell>
          <cell r="AD199">
            <v>302</v>
          </cell>
          <cell r="AE199">
            <v>10</v>
          </cell>
          <cell r="AN199"/>
          <cell r="AO199" t="str">
            <v>Yes</v>
          </cell>
          <cell r="AP199" t="str">
            <v>AUG 19</v>
          </cell>
        </row>
        <row r="200">
          <cell r="A200">
            <v>383</v>
          </cell>
          <cell r="B200" t="str">
            <v>已发货</v>
          </cell>
          <cell r="C200" t="str">
            <v>C49</v>
          </cell>
          <cell r="D200">
            <v>109563</v>
          </cell>
          <cell r="E200" t="str">
            <v>Special price</v>
          </cell>
          <cell r="F200" t="str">
            <v>YSM10</v>
          </cell>
          <cell r="G200" t="str">
            <v>R-&gt;L</v>
          </cell>
          <cell r="H200" t="str">
            <v>ATS15</v>
          </cell>
          <cell r="I200" t="str">
            <v>Y48172</v>
          </cell>
          <cell r="J200">
            <v>1</v>
          </cell>
          <cell r="K200" t="str">
            <v>力合仓库(已经清关)</v>
          </cell>
          <cell r="L200">
            <v>43617</v>
          </cell>
          <cell r="M200">
            <v>6.4299999999999996E-2</v>
          </cell>
          <cell r="N200" t="str">
            <v>AUG 19</v>
          </cell>
          <cell r="O200">
            <v>2019.05</v>
          </cell>
          <cell r="P200" t="str">
            <v>RMB</v>
          </cell>
          <cell r="Q200" t="str">
            <v>C49SZX20190110ZX</v>
          </cell>
          <cell r="R200" t="str">
            <v>锘铧</v>
          </cell>
          <cell r="S200" t="str">
            <v>YSM10</v>
          </cell>
          <cell r="T200" t="str">
            <v>L-&gt;R</v>
          </cell>
          <cell r="U200" t="str">
            <v>MVC+ATS15</v>
          </cell>
          <cell r="V200" t="str">
            <v>WRONG</v>
          </cell>
          <cell r="W200" t="str">
            <v>含税到厂</v>
          </cell>
          <cell r="X200">
            <v>43686</v>
          </cell>
          <cell r="Y200" t="str">
            <v>Yes</v>
          </cell>
          <cell r="Z200"/>
          <cell r="AA200"/>
          <cell r="AB200"/>
          <cell r="AC200" t="str">
            <v>C161128121</v>
          </cell>
          <cell r="AD200">
            <v>302</v>
          </cell>
          <cell r="AE200">
            <v>10</v>
          </cell>
          <cell r="AN200"/>
          <cell r="AO200" t="str">
            <v>Yes</v>
          </cell>
          <cell r="AP200" t="str">
            <v>AUG 19</v>
          </cell>
        </row>
        <row r="201">
          <cell r="A201">
            <v>384</v>
          </cell>
          <cell r="B201" t="str">
            <v>已发货</v>
          </cell>
          <cell r="C201" t="str">
            <v>C49</v>
          </cell>
          <cell r="D201">
            <v>109563</v>
          </cell>
          <cell r="E201" t="str">
            <v>Special price</v>
          </cell>
          <cell r="F201" t="str">
            <v>YSM10</v>
          </cell>
          <cell r="G201" t="str">
            <v>L-&gt;R</v>
          </cell>
          <cell r="H201" t="str">
            <v>ATS15</v>
          </cell>
          <cell r="I201" t="str">
            <v>Y48175</v>
          </cell>
          <cell r="J201">
            <v>1</v>
          </cell>
          <cell r="K201" t="str">
            <v>力合仓库(已经清关)</v>
          </cell>
          <cell r="L201">
            <v>43617</v>
          </cell>
          <cell r="M201">
            <v>6.4299999999999996E-2</v>
          </cell>
          <cell r="N201" t="str">
            <v>AUG 19</v>
          </cell>
          <cell r="O201">
            <v>2019.05</v>
          </cell>
          <cell r="P201" t="str">
            <v>RMB</v>
          </cell>
          <cell r="Q201" t="str">
            <v>C49SZX20190110ZX</v>
          </cell>
          <cell r="R201" t="str">
            <v>锘铧</v>
          </cell>
          <cell r="S201" t="str">
            <v>YSM10</v>
          </cell>
          <cell r="T201" t="str">
            <v>L-&gt;R</v>
          </cell>
          <cell r="U201" t="str">
            <v>MVC+ATS15</v>
          </cell>
          <cell r="V201" t="str">
            <v>WRONG</v>
          </cell>
          <cell r="W201" t="str">
            <v>含税到厂</v>
          </cell>
          <cell r="X201">
            <v>43686</v>
          </cell>
          <cell r="Y201" t="str">
            <v>Yes</v>
          </cell>
          <cell r="Z201"/>
          <cell r="AA201"/>
          <cell r="AB201"/>
          <cell r="AC201" t="str">
            <v>C161128121</v>
          </cell>
          <cell r="AD201">
            <v>301</v>
          </cell>
          <cell r="AE201">
            <v>10</v>
          </cell>
          <cell r="AN201"/>
          <cell r="AO201" t="str">
            <v>Yes</v>
          </cell>
          <cell r="AP201" t="str">
            <v>AUG 19</v>
          </cell>
        </row>
        <row r="202">
          <cell r="A202">
            <v>407</v>
          </cell>
          <cell r="B202" t="str">
            <v>已发货</v>
          </cell>
          <cell r="C202" t="str">
            <v>C49</v>
          </cell>
          <cell r="D202">
            <v>109564</v>
          </cell>
          <cell r="E202" t="str">
            <v>Special price</v>
          </cell>
          <cell r="F202" t="str">
            <v>YSM10</v>
          </cell>
          <cell r="G202" t="str">
            <v>L-&gt;R</v>
          </cell>
          <cell r="H202" t="str">
            <v>ATS15</v>
          </cell>
          <cell r="I202" t="str">
            <v>Y48176</v>
          </cell>
          <cell r="J202">
            <v>1</v>
          </cell>
          <cell r="K202" t="str">
            <v>力合仓库(已经清关)</v>
          </cell>
          <cell r="L202">
            <v>43617</v>
          </cell>
          <cell r="M202">
            <v>6.4299999999999996E-2</v>
          </cell>
          <cell r="N202" t="str">
            <v>AUG 19</v>
          </cell>
          <cell r="O202">
            <v>2019.05</v>
          </cell>
          <cell r="P202" t="str">
            <v>RMB</v>
          </cell>
          <cell r="Q202" t="str">
            <v>C49SZX20190117SX</v>
          </cell>
          <cell r="R202" t="str">
            <v>玮芯电子</v>
          </cell>
          <cell r="S202" t="str">
            <v>YSM10</v>
          </cell>
          <cell r="T202" t="str">
            <v>L-&gt;R</v>
          </cell>
          <cell r="U202" t="str">
            <v>MVC+ATS15</v>
          </cell>
          <cell r="V202" t="str">
            <v>WRONG</v>
          </cell>
          <cell r="W202" t="str">
            <v>含税到厂</v>
          </cell>
          <cell r="X202">
            <v>43699</v>
          </cell>
          <cell r="Y202" t="str">
            <v>Yes</v>
          </cell>
          <cell r="Z202"/>
          <cell r="AA202"/>
          <cell r="AB202"/>
          <cell r="AC202" t="str">
            <v>C190534573</v>
          </cell>
          <cell r="AD202">
            <v>301</v>
          </cell>
          <cell r="AE202">
            <v>10</v>
          </cell>
          <cell r="AN202"/>
          <cell r="AO202" t="str">
            <v>Yes</v>
          </cell>
          <cell r="AP202" t="str">
            <v>AUG 19</v>
          </cell>
        </row>
        <row r="203">
          <cell r="A203">
            <v>397</v>
          </cell>
          <cell r="B203" t="str">
            <v>已发货</v>
          </cell>
          <cell r="C203" t="str">
            <v>C49</v>
          </cell>
          <cell r="D203">
            <v>109564</v>
          </cell>
          <cell r="E203" t="str">
            <v>Special price</v>
          </cell>
          <cell r="F203" t="str">
            <v>YSM10</v>
          </cell>
          <cell r="G203" t="str">
            <v>L-&gt;R</v>
          </cell>
          <cell r="H203" t="str">
            <v>ATS15</v>
          </cell>
          <cell r="I203" t="str">
            <v>Y48178</v>
          </cell>
          <cell r="J203">
            <v>1</v>
          </cell>
          <cell r="K203" t="str">
            <v>力合仓库(已经清关)</v>
          </cell>
          <cell r="L203">
            <v>43617</v>
          </cell>
          <cell r="M203">
            <v>6.4299999999999996E-2</v>
          </cell>
          <cell r="N203" t="str">
            <v>SEP 19</v>
          </cell>
          <cell r="O203">
            <v>2019.05</v>
          </cell>
          <cell r="P203" t="str">
            <v>RMB</v>
          </cell>
          <cell r="Q203" t="str">
            <v>C49SZX20190119SX</v>
          </cell>
          <cell r="R203" t="str">
            <v>太美亚</v>
          </cell>
          <cell r="S203" t="str">
            <v>YSM10</v>
          </cell>
          <cell r="T203" t="str">
            <v>R-&gt;L</v>
          </cell>
          <cell r="U203" t="str">
            <v>MVC+ATS15</v>
          </cell>
          <cell r="V203" t="str">
            <v>WRONG</v>
          </cell>
          <cell r="W203" t="str">
            <v>含税到厂</v>
          </cell>
          <cell r="X203">
            <v>43693</v>
          </cell>
          <cell r="Y203" t="str">
            <v>Yes</v>
          </cell>
          <cell r="Z203" t="str">
            <v>Na</v>
          </cell>
          <cell r="AA203" t="str">
            <v>Na</v>
          </cell>
          <cell r="AB203"/>
          <cell r="AC203" t="str">
            <v>C190835446</v>
          </cell>
          <cell r="AD203">
            <v>301</v>
          </cell>
          <cell r="AE203">
            <v>10</v>
          </cell>
          <cell r="AN203"/>
          <cell r="AO203" t="str">
            <v>Yes</v>
          </cell>
          <cell r="AP203" t="str">
            <v>SEP 19</v>
          </cell>
        </row>
        <row r="204">
          <cell r="A204">
            <v>371</v>
          </cell>
          <cell r="B204" t="str">
            <v>已发货</v>
          </cell>
          <cell r="C204" t="str">
            <v>C49</v>
          </cell>
          <cell r="D204">
            <v>109582</v>
          </cell>
          <cell r="E204" t="str">
            <v>魔乐视名义</v>
          </cell>
          <cell r="F204" t="str">
            <v>YSM20R(SV)-2</v>
          </cell>
          <cell r="G204" t="str">
            <v>R-&gt;L</v>
          </cell>
          <cell r="H204" t="str">
            <v>MVC</v>
          </cell>
          <cell r="I204" t="str">
            <v>Y48160</v>
          </cell>
          <cell r="J204">
            <v>1</v>
          </cell>
          <cell r="K204" t="str">
            <v>盐保仓库</v>
          </cell>
          <cell r="L204">
            <v>43617</v>
          </cell>
          <cell r="M204">
            <v>6.4299999999999996E-2</v>
          </cell>
          <cell r="N204" t="str">
            <v>JUL 19</v>
          </cell>
          <cell r="O204">
            <v>2019.05</v>
          </cell>
          <cell r="P204" t="str">
            <v>JPY</v>
          </cell>
          <cell r="Q204" t="str">
            <v>C49SZX20190093JL</v>
          </cell>
          <cell r="R204" t="str">
            <v>杉川/end user:放德劲</v>
          </cell>
          <cell r="S204" t="str">
            <v>YSM20R(SV)-2</v>
          </cell>
          <cell r="T204" t="str">
            <v>R-&gt;L</v>
          </cell>
          <cell r="U204" t="str">
            <v>No</v>
          </cell>
          <cell r="V204" t="str">
            <v>WRONG</v>
          </cell>
          <cell r="W204" t="str">
            <v>DAP SZ</v>
          </cell>
          <cell r="X204">
            <v>43649</v>
          </cell>
          <cell r="Y204" t="str">
            <v>Yes</v>
          </cell>
          <cell r="Z204"/>
          <cell r="AA204"/>
          <cell r="AB204"/>
          <cell r="AC204" t="str">
            <v>C4910434452</v>
          </cell>
          <cell r="AD204">
            <v>301</v>
          </cell>
          <cell r="AE204">
            <v>10</v>
          </cell>
          <cell r="AF204">
            <v>303</v>
          </cell>
          <cell r="AG204">
            <v>10</v>
          </cell>
          <cell r="AN204"/>
          <cell r="AO204" t="str">
            <v>Yes</v>
          </cell>
          <cell r="AP204" t="str">
            <v>JUL 19</v>
          </cell>
        </row>
        <row r="205">
          <cell r="A205">
            <v>372</v>
          </cell>
          <cell r="B205" t="str">
            <v>已发货</v>
          </cell>
          <cell r="C205" t="str">
            <v>C49</v>
          </cell>
          <cell r="D205">
            <v>109582</v>
          </cell>
          <cell r="E205" t="str">
            <v>魔乐视名义</v>
          </cell>
          <cell r="F205" t="str">
            <v>YSM20R(SV)-2</v>
          </cell>
          <cell r="G205" t="str">
            <v>R-&gt;L</v>
          </cell>
          <cell r="H205" t="str">
            <v>MVC</v>
          </cell>
          <cell r="I205" t="str">
            <v>Y48161</v>
          </cell>
          <cell r="J205">
            <v>1</v>
          </cell>
          <cell r="K205" t="str">
            <v>盐保仓库</v>
          </cell>
          <cell r="L205">
            <v>43617</v>
          </cell>
          <cell r="M205">
            <v>6.4299999999999996E-2</v>
          </cell>
          <cell r="N205" t="str">
            <v>JUL 19</v>
          </cell>
          <cell r="O205">
            <v>2019.05</v>
          </cell>
          <cell r="P205" t="str">
            <v>JPY</v>
          </cell>
          <cell r="Q205" t="str">
            <v>C49SZX20190093JL</v>
          </cell>
          <cell r="R205" t="str">
            <v>杉川/end user:放德劲</v>
          </cell>
          <cell r="S205" t="str">
            <v>YSM20R(SV)-2</v>
          </cell>
          <cell r="T205" t="str">
            <v>R-&gt;L</v>
          </cell>
          <cell r="U205" t="str">
            <v>No</v>
          </cell>
          <cell r="V205" t="str">
            <v>WRONG</v>
          </cell>
          <cell r="W205" t="str">
            <v>DAP SZ</v>
          </cell>
          <cell r="X205">
            <v>43649</v>
          </cell>
          <cell r="Y205" t="str">
            <v>Yes</v>
          </cell>
          <cell r="Z205"/>
          <cell r="AA205"/>
          <cell r="AB205"/>
          <cell r="AC205" t="str">
            <v>C4910434452</v>
          </cell>
          <cell r="AD205">
            <v>301</v>
          </cell>
          <cell r="AE205">
            <v>10</v>
          </cell>
          <cell r="AF205">
            <v>303</v>
          </cell>
          <cell r="AG205">
            <v>10</v>
          </cell>
          <cell r="AN205"/>
          <cell r="AO205" t="str">
            <v>Yes</v>
          </cell>
          <cell r="AP205" t="str">
            <v>JUL 19</v>
          </cell>
        </row>
        <row r="206">
          <cell r="A206">
            <v>308</v>
          </cell>
          <cell r="B206" t="str">
            <v>已发货</v>
          </cell>
          <cell r="C206" t="str">
            <v>C49</v>
          </cell>
          <cell r="D206">
            <v>109563</v>
          </cell>
          <cell r="E206" t="str">
            <v>Special price</v>
          </cell>
          <cell r="F206" t="str">
            <v>YSM10</v>
          </cell>
          <cell r="G206" t="str">
            <v>R-&gt;L</v>
          </cell>
          <cell r="H206" t="str">
            <v>ATS15</v>
          </cell>
          <cell r="I206" t="str">
            <v>Y48173</v>
          </cell>
          <cell r="J206">
            <v>1</v>
          </cell>
          <cell r="K206" t="str">
            <v>盐保仓库</v>
          </cell>
          <cell r="L206">
            <v>43617</v>
          </cell>
          <cell r="M206">
            <v>6.4299999999999996E-2</v>
          </cell>
          <cell r="N206" t="str">
            <v>JUL 19</v>
          </cell>
          <cell r="O206">
            <v>2019.05</v>
          </cell>
          <cell r="P206" t="str">
            <v>JPY</v>
          </cell>
          <cell r="Q206" t="str">
            <v>C49SZX20190069KW</v>
          </cell>
          <cell r="R206" t="str">
            <v>同基</v>
          </cell>
          <cell r="S206" t="str">
            <v>YSM10</v>
          </cell>
          <cell r="T206" t="str">
            <v>L-&gt;R</v>
          </cell>
          <cell r="U206" t="str">
            <v>MVC+ATS15</v>
          </cell>
          <cell r="V206" t="str">
            <v>WRONG</v>
          </cell>
          <cell r="W206" t="str">
            <v>CIF HK</v>
          </cell>
          <cell r="X206">
            <v>43593</v>
          </cell>
          <cell r="Y206" t="str">
            <v>Yes</v>
          </cell>
          <cell r="Z206"/>
          <cell r="AA206"/>
          <cell r="AB206"/>
          <cell r="AC206" t="str">
            <v>C190534655</v>
          </cell>
          <cell r="AD206">
            <v>302</v>
          </cell>
          <cell r="AE206">
            <v>10</v>
          </cell>
          <cell r="AN206"/>
          <cell r="AO206" t="str">
            <v>Yes</v>
          </cell>
          <cell r="AP206" t="str">
            <v>JUL 19</v>
          </cell>
        </row>
        <row r="207">
          <cell r="A207">
            <v>309</v>
          </cell>
          <cell r="B207" t="str">
            <v>已发货</v>
          </cell>
          <cell r="C207" t="str">
            <v>C49</v>
          </cell>
          <cell r="D207">
            <v>109563</v>
          </cell>
          <cell r="E207" t="str">
            <v>Special price</v>
          </cell>
          <cell r="F207" t="str">
            <v>YSM10</v>
          </cell>
          <cell r="G207" t="str">
            <v>L-&gt;R</v>
          </cell>
          <cell r="H207" t="str">
            <v>ATS15</v>
          </cell>
          <cell r="I207" t="str">
            <v>Y48174</v>
          </cell>
          <cell r="J207">
            <v>1</v>
          </cell>
          <cell r="K207" t="str">
            <v>盐保仓库</v>
          </cell>
          <cell r="L207">
            <v>43617</v>
          </cell>
          <cell r="M207">
            <v>6.4299999999999996E-2</v>
          </cell>
          <cell r="N207" t="str">
            <v>JUL 19</v>
          </cell>
          <cell r="O207">
            <v>2019.05</v>
          </cell>
          <cell r="P207" t="str">
            <v>JPY</v>
          </cell>
          <cell r="Q207" t="str">
            <v>C49SZX20190069KW</v>
          </cell>
          <cell r="R207" t="str">
            <v>同基</v>
          </cell>
          <cell r="S207" t="str">
            <v>YSM10</v>
          </cell>
          <cell r="T207" t="str">
            <v>L-&gt;R</v>
          </cell>
          <cell r="U207" t="str">
            <v>MVC+ATS15</v>
          </cell>
          <cell r="V207" t="str">
            <v>WRONG</v>
          </cell>
          <cell r="W207" t="str">
            <v>CIF HK</v>
          </cell>
          <cell r="X207">
            <v>43593</v>
          </cell>
          <cell r="Y207" t="str">
            <v>Yes</v>
          </cell>
          <cell r="Z207"/>
          <cell r="AA207"/>
          <cell r="AB207"/>
          <cell r="AC207" t="str">
            <v>C190534655</v>
          </cell>
          <cell r="AD207">
            <v>302</v>
          </cell>
          <cell r="AE207">
            <v>10</v>
          </cell>
          <cell r="AN207"/>
          <cell r="AO207" t="str">
            <v>Yes</v>
          </cell>
          <cell r="AP207" t="str">
            <v>JUL 19</v>
          </cell>
        </row>
        <row r="208">
          <cell r="A208">
            <v>374</v>
          </cell>
          <cell r="B208" t="str">
            <v>已发货</v>
          </cell>
          <cell r="C208" t="str">
            <v>C49</v>
          </cell>
          <cell r="D208">
            <v>109564</v>
          </cell>
          <cell r="E208" t="str">
            <v>Special price</v>
          </cell>
          <cell r="F208" t="str">
            <v>YSM10</v>
          </cell>
          <cell r="G208" t="str">
            <v>L-&gt;R</v>
          </cell>
          <cell r="H208" t="str">
            <v>No</v>
          </cell>
          <cell r="I208" t="str">
            <v>Y48179</v>
          </cell>
          <cell r="J208">
            <v>1</v>
          </cell>
          <cell r="K208" t="str">
            <v>盐保仓库</v>
          </cell>
          <cell r="L208">
            <v>43617</v>
          </cell>
          <cell r="M208">
            <v>6.4299999999999996E-2</v>
          </cell>
          <cell r="N208" t="str">
            <v>JUL 19</v>
          </cell>
          <cell r="O208">
            <v>2019.05</v>
          </cell>
          <cell r="P208" t="str">
            <v>JPY</v>
          </cell>
          <cell r="Q208" t="str">
            <v>C49SZX20190093JL</v>
          </cell>
          <cell r="R208" t="str">
            <v>杉川/end user:放德劲</v>
          </cell>
          <cell r="S208" t="str">
            <v>YSM10</v>
          </cell>
          <cell r="T208" t="str">
            <v>R-&gt;L</v>
          </cell>
          <cell r="U208" t="str">
            <v>MVC</v>
          </cell>
          <cell r="V208" t="str">
            <v>WRONG</v>
          </cell>
          <cell r="W208" t="str">
            <v>DAP SZ</v>
          </cell>
          <cell r="X208">
            <v>43649</v>
          </cell>
          <cell r="Y208" t="str">
            <v>Yes</v>
          </cell>
          <cell r="Z208"/>
          <cell r="AA208"/>
          <cell r="AB208"/>
          <cell r="AC208" t="str">
            <v>C4910434452</v>
          </cell>
          <cell r="AD208">
            <v>301</v>
          </cell>
          <cell r="AE208">
            <v>10</v>
          </cell>
          <cell r="AN208"/>
          <cell r="AO208" t="str">
            <v>Yes</v>
          </cell>
          <cell r="AP208" t="str">
            <v>JUL 19</v>
          </cell>
        </row>
        <row r="209">
          <cell r="A209">
            <v>366</v>
          </cell>
          <cell r="B209" t="str">
            <v>已发货</v>
          </cell>
          <cell r="C209" t="str">
            <v>C49</v>
          </cell>
          <cell r="D209">
            <v>109564</v>
          </cell>
          <cell r="E209" t="str">
            <v>Special price</v>
          </cell>
          <cell r="F209" t="str">
            <v>YSM10</v>
          </cell>
          <cell r="G209" t="str">
            <v>L-&gt;R</v>
          </cell>
          <cell r="H209" t="str">
            <v>No</v>
          </cell>
          <cell r="I209" t="str">
            <v>Y48180</v>
          </cell>
          <cell r="J209">
            <v>1</v>
          </cell>
          <cell r="K209" t="str">
            <v>盐保仓库</v>
          </cell>
          <cell r="L209">
            <v>43617</v>
          </cell>
          <cell r="M209">
            <v>6.4299999999999996E-2</v>
          </cell>
          <cell r="N209" t="str">
            <v>JUL 19</v>
          </cell>
          <cell r="O209">
            <v>2019.05</v>
          </cell>
          <cell r="P209" t="str">
            <v>RMB</v>
          </cell>
          <cell r="Q209" t="str">
            <v>C49SZX20190108ZX</v>
          </cell>
          <cell r="R209" t="str">
            <v>帝泰克</v>
          </cell>
          <cell r="S209" t="str">
            <v>YSM10</v>
          </cell>
          <cell r="T209" t="str">
            <v>L-&gt;R</v>
          </cell>
          <cell r="U209" t="str">
            <v>No</v>
          </cell>
          <cell r="V209" t="str">
            <v>OK</v>
          </cell>
          <cell r="W209" t="str">
            <v>含税到厂</v>
          </cell>
          <cell r="X209">
            <v>43580</v>
          </cell>
          <cell r="Y209" t="str">
            <v>Yes</v>
          </cell>
          <cell r="Z209" t="str">
            <v>Na</v>
          </cell>
          <cell r="AA209" t="str">
            <v>Na</v>
          </cell>
          <cell r="AB209"/>
          <cell r="AC209" t="str">
            <v>C141021043</v>
          </cell>
          <cell r="AD209">
            <v>301</v>
          </cell>
          <cell r="AE209">
            <v>10</v>
          </cell>
          <cell r="AN209"/>
          <cell r="AO209" t="str">
            <v>Yes</v>
          </cell>
          <cell r="AP209" t="str">
            <v>JUL 19</v>
          </cell>
        </row>
        <row r="210">
          <cell r="A210">
            <v>419</v>
          </cell>
          <cell r="B210" t="str">
            <v>已发货</v>
          </cell>
          <cell r="C210" t="str">
            <v>C49</v>
          </cell>
          <cell r="D210">
            <v>109564</v>
          </cell>
          <cell r="E210" t="str">
            <v>Special price</v>
          </cell>
          <cell r="F210" t="str">
            <v>YSM10</v>
          </cell>
          <cell r="G210" t="str">
            <v>L-&gt;R</v>
          </cell>
          <cell r="H210" t="str">
            <v>ATS15</v>
          </cell>
          <cell r="I210" t="str">
            <v>Y48177</v>
          </cell>
          <cell r="J210">
            <v>1</v>
          </cell>
          <cell r="K210" t="str">
            <v>盐保仓库-&gt;准备清关</v>
          </cell>
          <cell r="L210">
            <v>43617</v>
          </cell>
          <cell r="M210">
            <v>6.4299999999999996E-2</v>
          </cell>
          <cell r="N210" t="str">
            <v>SEP 19</v>
          </cell>
          <cell r="O210">
            <v>2019.05</v>
          </cell>
          <cell r="P210" t="str">
            <v>RMB</v>
          </cell>
          <cell r="Q210" t="str">
            <v>C49SZX20190129DZ</v>
          </cell>
          <cell r="R210" t="str">
            <v>博星</v>
          </cell>
          <cell r="S210" t="str">
            <v>YSM10</v>
          </cell>
          <cell r="T210" t="str">
            <v>L-&gt;R</v>
          </cell>
          <cell r="U210" t="str">
            <v>MVC+ATS15</v>
          </cell>
          <cell r="V210" t="str">
            <v>WRONG</v>
          </cell>
          <cell r="W210" t="str">
            <v>含税到厂</v>
          </cell>
          <cell r="X210">
            <v>43708</v>
          </cell>
          <cell r="Y210" t="str">
            <v>Yes</v>
          </cell>
          <cell r="Z210"/>
          <cell r="AA210"/>
          <cell r="AB210"/>
          <cell r="AC210" t="str">
            <v>C190935620</v>
          </cell>
          <cell r="AD210">
            <v>301</v>
          </cell>
          <cell r="AE210">
            <v>10</v>
          </cell>
          <cell r="AN210"/>
          <cell r="AO210" t="str">
            <v>Yes</v>
          </cell>
          <cell r="AP210" t="str">
            <v>SEP 19</v>
          </cell>
        </row>
        <row r="211">
          <cell r="A211">
            <v>346</v>
          </cell>
          <cell r="B211" t="str">
            <v>已发货</v>
          </cell>
          <cell r="C211" t="str">
            <v>C49</v>
          </cell>
          <cell r="D211">
            <v>109622</v>
          </cell>
          <cell r="E211" t="str">
            <v>IND,WKK（End user 崧盛）</v>
          </cell>
          <cell r="F211" t="str">
            <v>YS24</v>
          </cell>
          <cell r="G211" t="str">
            <v>L-&gt;R</v>
          </cell>
          <cell r="H211" t="str">
            <v>No</v>
          </cell>
          <cell r="I211" t="str">
            <v>Y43839</v>
          </cell>
          <cell r="J211">
            <v>1</v>
          </cell>
          <cell r="K211" t="str">
            <v>WKK HK 仓库</v>
          </cell>
          <cell r="L211">
            <v>43647</v>
          </cell>
          <cell r="M211" t="str">
            <v>No</v>
          </cell>
          <cell r="N211" t="str">
            <v>JUL 19</v>
          </cell>
          <cell r="O211">
            <v>2018.09</v>
          </cell>
          <cell r="P211" t="str">
            <v>JPY</v>
          </cell>
          <cell r="Q211" t="str">
            <v>C49SZX20190094MZ</v>
          </cell>
          <cell r="R211" t="str">
            <v>崧盛</v>
          </cell>
          <cell r="S211" t="str">
            <v>YS24</v>
          </cell>
          <cell r="T211" t="str">
            <v>L-&gt;R</v>
          </cell>
          <cell r="U211" t="str">
            <v>No</v>
          </cell>
          <cell r="V211" t="str">
            <v>OK</v>
          </cell>
          <cell r="W211" t="str">
            <v>CIF HK</v>
          </cell>
          <cell r="X211">
            <v>43629</v>
          </cell>
          <cell r="Y211" t="str">
            <v>Yes</v>
          </cell>
          <cell r="Z211"/>
          <cell r="AA211"/>
          <cell r="AB211"/>
          <cell r="AC211" t="str">
            <v>C190635053</v>
          </cell>
          <cell r="AD211">
            <v>301</v>
          </cell>
          <cell r="AE211">
            <v>20</v>
          </cell>
          <cell r="AN211"/>
          <cell r="AO211" t="str">
            <v>Yes</v>
          </cell>
          <cell r="AP211" t="str">
            <v>JUL 19</v>
          </cell>
        </row>
        <row r="212">
          <cell r="A212">
            <v>347</v>
          </cell>
          <cell r="B212" t="str">
            <v>已发货</v>
          </cell>
          <cell r="C212" t="str">
            <v>C49</v>
          </cell>
          <cell r="D212">
            <v>109622</v>
          </cell>
          <cell r="E212" t="str">
            <v>IND,WKK（End user 崧盛）</v>
          </cell>
          <cell r="F212" t="str">
            <v>YS24</v>
          </cell>
          <cell r="G212" t="str">
            <v>L-&gt;R</v>
          </cell>
          <cell r="H212" t="str">
            <v>No</v>
          </cell>
          <cell r="I212" t="str">
            <v>Y43840</v>
          </cell>
          <cell r="J212">
            <v>1</v>
          </cell>
          <cell r="K212" t="str">
            <v>WKK HK 仓库</v>
          </cell>
          <cell r="L212">
            <v>43647</v>
          </cell>
          <cell r="M212" t="str">
            <v>No</v>
          </cell>
          <cell r="N212" t="str">
            <v>JUL 19</v>
          </cell>
          <cell r="O212">
            <v>2018.09</v>
          </cell>
          <cell r="P212" t="str">
            <v>JPY</v>
          </cell>
          <cell r="Q212" t="str">
            <v>C49SZX20190094MZ</v>
          </cell>
          <cell r="R212" t="str">
            <v>崧盛</v>
          </cell>
          <cell r="S212" t="str">
            <v>YS24</v>
          </cell>
          <cell r="T212" t="str">
            <v>L-&gt;R</v>
          </cell>
          <cell r="U212" t="str">
            <v>No</v>
          </cell>
          <cell r="V212" t="str">
            <v>OK</v>
          </cell>
          <cell r="W212" t="str">
            <v>CIF HK</v>
          </cell>
          <cell r="X212">
            <v>43629</v>
          </cell>
          <cell r="Y212" t="str">
            <v>Yes</v>
          </cell>
          <cell r="Z212"/>
          <cell r="AA212"/>
          <cell r="AB212"/>
          <cell r="AC212" t="str">
            <v>C190635053</v>
          </cell>
          <cell r="AD212">
            <v>301</v>
          </cell>
          <cell r="AE212">
            <v>20</v>
          </cell>
          <cell r="AN212"/>
          <cell r="AO212" t="str">
            <v>Yes</v>
          </cell>
          <cell r="AP212" t="str">
            <v>JUL 19</v>
          </cell>
        </row>
        <row r="213">
          <cell r="A213"/>
          <cell r="B213" t="str">
            <v>已发货</v>
          </cell>
          <cell r="C213" t="str">
            <v>C49</v>
          </cell>
          <cell r="D213">
            <v>109566</v>
          </cell>
          <cell r="E213" t="str">
            <v>Special price</v>
          </cell>
          <cell r="F213" t="str">
            <v>YSM10</v>
          </cell>
          <cell r="G213" t="str">
            <v>L-&gt;R</v>
          </cell>
          <cell r="H213" t="str">
            <v>No</v>
          </cell>
          <cell r="I213" t="str">
            <v>Y48293（此台机运输中有碰撞)</v>
          </cell>
          <cell r="J213" t="str">
            <v>1</v>
          </cell>
          <cell r="K213" t="str">
            <v>Yamaha Demo 中心</v>
          </cell>
          <cell r="L213">
            <v>43649</v>
          </cell>
          <cell r="M213">
            <v>6.4699999999999994E-2</v>
          </cell>
          <cell r="N213" t="str">
            <v>已发货</v>
          </cell>
          <cell r="O213">
            <v>2019.06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/>
          <cell r="W213" t="e">
            <v>#N/A</v>
          </cell>
          <cell r="X213" t="e">
            <v>#N/A</v>
          </cell>
          <cell r="Y213" t="e">
            <v>#N/A</v>
          </cell>
          <cell r="Z213"/>
          <cell r="AA213"/>
          <cell r="AB213"/>
          <cell r="AC213"/>
          <cell r="AD213"/>
          <cell r="AE213"/>
          <cell r="AF213"/>
          <cell r="AG213"/>
          <cell r="AH213"/>
          <cell r="AI213"/>
          <cell r="AJ213"/>
          <cell r="AK213"/>
          <cell r="AL213"/>
          <cell r="AM213"/>
          <cell r="AN213"/>
          <cell r="AO213" t="str">
            <v>NA</v>
          </cell>
          <cell r="AP213" t="str">
            <v>已发货</v>
          </cell>
        </row>
        <row r="214">
          <cell r="A214">
            <v>390</v>
          </cell>
          <cell r="B214" t="str">
            <v>已发货</v>
          </cell>
          <cell r="C214" t="str">
            <v>C49</v>
          </cell>
          <cell r="D214">
            <v>109565</v>
          </cell>
          <cell r="E214" t="str">
            <v>Special price</v>
          </cell>
          <cell r="F214" t="str">
            <v>YSM10</v>
          </cell>
          <cell r="G214" t="str">
            <v>L-&gt;R</v>
          </cell>
          <cell r="H214" t="str">
            <v>No</v>
          </cell>
          <cell r="I214" t="str">
            <v>Y48291</v>
          </cell>
          <cell r="J214">
            <v>1</v>
          </cell>
          <cell r="K214" t="str">
            <v>力合仓库(已经清关)</v>
          </cell>
          <cell r="L214">
            <v>43649</v>
          </cell>
          <cell r="M214">
            <v>6.4699999999999994E-2</v>
          </cell>
          <cell r="N214" t="str">
            <v>AUG 19</v>
          </cell>
          <cell r="O214">
            <v>2019.06</v>
          </cell>
          <cell r="P214" t="str">
            <v>RMB</v>
          </cell>
          <cell r="Q214" t="str">
            <v>C49SZX20190115SS</v>
          </cell>
          <cell r="R214" t="str">
            <v>正创/End user:世启纳</v>
          </cell>
          <cell r="S214" t="str">
            <v>YSM10</v>
          </cell>
          <cell r="T214" t="str">
            <v>R-&gt;L</v>
          </cell>
          <cell r="U214" t="str">
            <v>MVC</v>
          </cell>
          <cell r="V214" t="str">
            <v>WRONG</v>
          </cell>
          <cell r="W214" t="str">
            <v>含税到厂</v>
          </cell>
          <cell r="X214">
            <v>43691</v>
          </cell>
          <cell r="Y214" t="str">
            <v>Yes</v>
          </cell>
          <cell r="Z214"/>
          <cell r="AA214"/>
          <cell r="AB214"/>
          <cell r="AC214" t="str">
            <v>C4190334188</v>
          </cell>
          <cell r="AD214">
            <v>301</v>
          </cell>
          <cell r="AE214">
            <v>10</v>
          </cell>
          <cell r="AN214"/>
          <cell r="AO214" t="str">
            <v>Yes</v>
          </cell>
          <cell r="AP214" t="str">
            <v>AUG 19</v>
          </cell>
        </row>
        <row r="215">
          <cell r="A215">
            <v>396</v>
          </cell>
          <cell r="B215" t="str">
            <v>已发货</v>
          </cell>
          <cell r="C215" t="str">
            <v>C49</v>
          </cell>
          <cell r="D215">
            <v>109603</v>
          </cell>
          <cell r="E215" t="str">
            <v>Special package</v>
          </cell>
          <cell r="F215" t="str">
            <v>YSM20R(SV)-2</v>
          </cell>
          <cell r="G215" t="str">
            <v>R-&gt;L</v>
          </cell>
          <cell r="H215" t="str">
            <v>No</v>
          </cell>
          <cell r="I215" t="str">
            <v>Y48547</v>
          </cell>
          <cell r="J215">
            <v>1</v>
          </cell>
          <cell r="K215" t="str">
            <v>力合仓库(已经清关)</v>
          </cell>
          <cell r="L215">
            <v>43649</v>
          </cell>
          <cell r="M215">
            <v>6.4699999999999994E-2</v>
          </cell>
          <cell r="N215" t="str">
            <v>SEP 19</v>
          </cell>
          <cell r="O215">
            <v>2019.06</v>
          </cell>
          <cell r="P215" t="str">
            <v>RMB</v>
          </cell>
          <cell r="Q215" t="str">
            <v>C49SZX20190119SX</v>
          </cell>
          <cell r="R215" t="str">
            <v>太美亚</v>
          </cell>
          <cell r="S215" t="str">
            <v>YSM20R(SV)-2</v>
          </cell>
          <cell r="T215" t="str">
            <v>R-&gt;L</v>
          </cell>
          <cell r="U215" t="str">
            <v>No</v>
          </cell>
          <cell r="V215" t="str">
            <v>OK</v>
          </cell>
          <cell r="W215" t="str">
            <v>含税到厂</v>
          </cell>
          <cell r="X215">
            <v>43693</v>
          </cell>
          <cell r="Y215" t="str">
            <v>Yes</v>
          </cell>
          <cell r="Z215" t="str">
            <v>Na</v>
          </cell>
          <cell r="AA215" t="str">
            <v>Na</v>
          </cell>
          <cell r="AB215"/>
          <cell r="AC215" t="str">
            <v>C190835446</v>
          </cell>
          <cell r="AD215">
            <v>312</v>
          </cell>
          <cell r="AE215">
            <v>10</v>
          </cell>
          <cell r="AF215">
            <v>303</v>
          </cell>
          <cell r="AG215">
            <v>10</v>
          </cell>
          <cell r="AN215"/>
          <cell r="AO215" t="str">
            <v>Yes</v>
          </cell>
          <cell r="AP215" t="str">
            <v>SEP 19</v>
          </cell>
        </row>
        <row r="216">
          <cell r="A216">
            <v>399</v>
          </cell>
          <cell r="B216" t="str">
            <v>已发货</v>
          </cell>
          <cell r="C216" t="str">
            <v>C49</v>
          </cell>
          <cell r="D216">
            <v>109566</v>
          </cell>
          <cell r="E216" t="str">
            <v>Special price</v>
          </cell>
          <cell r="F216" t="str">
            <v>YSM10</v>
          </cell>
          <cell r="G216" t="str">
            <v>L-&gt;R</v>
          </cell>
          <cell r="H216" t="str">
            <v>No</v>
          </cell>
          <cell r="I216" t="str">
            <v>Y48295</v>
          </cell>
          <cell r="J216">
            <v>1</v>
          </cell>
          <cell r="K216" t="str">
            <v>力合仓库(已经清关)</v>
          </cell>
          <cell r="L216">
            <v>43649</v>
          </cell>
          <cell r="M216">
            <v>6.4699999999999994E-2</v>
          </cell>
          <cell r="N216" t="str">
            <v>SEP 19</v>
          </cell>
          <cell r="O216">
            <v>2019.06</v>
          </cell>
          <cell r="P216" t="str">
            <v>RMB</v>
          </cell>
          <cell r="Q216" t="str">
            <v>C49SZX20190119SX</v>
          </cell>
          <cell r="R216" t="str">
            <v>太美亚</v>
          </cell>
          <cell r="S216" t="str">
            <v>YSM10</v>
          </cell>
          <cell r="T216" t="str">
            <v>L-&gt;R</v>
          </cell>
          <cell r="U216" t="str">
            <v>MVC</v>
          </cell>
          <cell r="V216" t="str">
            <v>WRONG</v>
          </cell>
          <cell r="W216" t="str">
            <v>含税到厂</v>
          </cell>
          <cell r="X216">
            <v>43693</v>
          </cell>
          <cell r="Y216" t="str">
            <v>Yes</v>
          </cell>
          <cell r="Z216" t="str">
            <v>Na</v>
          </cell>
          <cell r="AA216" t="str">
            <v>Na</v>
          </cell>
          <cell r="AB216"/>
          <cell r="AC216" t="str">
            <v>C190835446</v>
          </cell>
          <cell r="AD216">
            <v>302</v>
          </cell>
          <cell r="AE216">
            <v>10</v>
          </cell>
          <cell r="AN216"/>
          <cell r="AO216" t="str">
            <v>Yes</v>
          </cell>
          <cell r="AP216" t="str">
            <v>SEP 19</v>
          </cell>
        </row>
        <row r="217">
          <cell r="A217">
            <v>400</v>
          </cell>
          <cell r="B217" t="str">
            <v>已发货</v>
          </cell>
          <cell r="C217" t="str">
            <v>C49</v>
          </cell>
          <cell r="D217">
            <v>109566</v>
          </cell>
          <cell r="E217" t="str">
            <v>Special price</v>
          </cell>
          <cell r="F217" t="str">
            <v>YSM10</v>
          </cell>
          <cell r="G217" t="str">
            <v>L-&gt;R</v>
          </cell>
          <cell r="H217" t="str">
            <v>No</v>
          </cell>
          <cell r="I217" t="str">
            <v>Y48296</v>
          </cell>
          <cell r="J217">
            <v>1</v>
          </cell>
          <cell r="K217" t="str">
            <v>力合仓库(已经清关)</v>
          </cell>
          <cell r="L217">
            <v>43649</v>
          </cell>
          <cell r="M217">
            <v>6.4699999999999994E-2</v>
          </cell>
          <cell r="N217" t="str">
            <v>SEP 19</v>
          </cell>
          <cell r="O217">
            <v>2019.06</v>
          </cell>
          <cell r="P217" t="str">
            <v>RMB</v>
          </cell>
          <cell r="Q217" t="str">
            <v>C49SZX20190119SX</v>
          </cell>
          <cell r="R217" t="str">
            <v>太美亚</v>
          </cell>
          <cell r="S217" t="str">
            <v>YSM10</v>
          </cell>
          <cell r="T217" t="str">
            <v>L-&gt;R</v>
          </cell>
          <cell r="U217" t="str">
            <v>MVC</v>
          </cell>
          <cell r="V217" t="str">
            <v>WRONG</v>
          </cell>
          <cell r="W217" t="str">
            <v>含税到厂</v>
          </cell>
          <cell r="X217">
            <v>43693</v>
          </cell>
          <cell r="Y217" t="str">
            <v>Yes</v>
          </cell>
          <cell r="Z217" t="str">
            <v>Na</v>
          </cell>
          <cell r="AA217" t="str">
            <v>Na</v>
          </cell>
          <cell r="AB217"/>
          <cell r="AC217" t="str">
            <v>C190835446</v>
          </cell>
          <cell r="AD217">
            <v>302</v>
          </cell>
          <cell r="AE217">
            <v>10</v>
          </cell>
          <cell r="AN217"/>
          <cell r="AO217" t="str">
            <v>Yes</v>
          </cell>
          <cell r="AP217" t="str">
            <v>SEP 19</v>
          </cell>
        </row>
        <row r="218">
          <cell r="A218">
            <v>401</v>
          </cell>
          <cell r="B218" t="str">
            <v>已发货</v>
          </cell>
          <cell r="C218" t="str">
            <v>C49</v>
          </cell>
          <cell r="D218">
            <v>109566</v>
          </cell>
          <cell r="E218" t="str">
            <v>Special price</v>
          </cell>
          <cell r="F218" t="str">
            <v>YSM10</v>
          </cell>
          <cell r="G218" t="str">
            <v>L-&gt;R</v>
          </cell>
          <cell r="H218" t="str">
            <v>No</v>
          </cell>
          <cell r="I218" t="str">
            <v>Y48297</v>
          </cell>
          <cell r="J218">
            <v>1</v>
          </cell>
          <cell r="K218" t="str">
            <v>力合仓库(已经清关)</v>
          </cell>
          <cell r="L218">
            <v>43649</v>
          </cell>
          <cell r="M218">
            <v>6.4699999999999994E-2</v>
          </cell>
          <cell r="N218" t="str">
            <v>SEP 19</v>
          </cell>
          <cell r="O218">
            <v>2019.06</v>
          </cell>
          <cell r="P218" t="str">
            <v>RMB</v>
          </cell>
          <cell r="Q218" t="str">
            <v>C49SZX20190119SX</v>
          </cell>
          <cell r="R218" t="str">
            <v>太美亚</v>
          </cell>
          <cell r="S218" t="str">
            <v>YSM10</v>
          </cell>
          <cell r="T218" t="str">
            <v>L-&gt;R</v>
          </cell>
          <cell r="U218" t="str">
            <v>MVC</v>
          </cell>
          <cell r="V218" t="str">
            <v>WRONG</v>
          </cell>
          <cell r="W218" t="str">
            <v>含税到厂</v>
          </cell>
          <cell r="X218">
            <v>43693</v>
          </cell>
          <cell r="Y218" t="str">
            <v>Yes</v>
          </cell>
          <cell r="Z218" t="str">
            <v>Na</v>
          </cell>
          <cell r="AA218" t="str">
            <v>Na</v>
          </cell>
          <cell r="AB218"/>
          <cell r="AC218" t="str">
            <v>C190835446</v>
          </cell>
          <cell r="AD218">
            <v>302</v>
          </cell>
          <cell r="AE218">
            <v>10</v>
          </cell>
          <cell r="AN218"/>
          <cell r="AO218" t="str">
            <v>Yes</v>
          </cell>
          <cell r="AP218" t="str">
            <v>SEP 19</v>
          </cell>
        </row>
        <row r="219">
          <cell r="A219">
            <v>350</v>
          </cell>
          <cell r="B219" t="str">
            <v>已发货</v>
          </cell>
          <cell r="C219" t="str">
            <v>C49</v>
          </cell>
          <cell r="D219">
            <v>109565</v>
          </cell>
          <cell r="E219" t="str">
            <v>Special price</v>
          </cell>
          <cell r="F219" t="str">
            <v>YSM10</v>
          </cell>
          <cell r="G219" t="str">
            <v>L-&gt;R</v>
          </cell>
          <cell r="H219" t="str">
            <v>No</v>
          </cell>
          <cell r="I219" t="str">
            <v>Y48288</v>
          </cell>
          <cell r="J219">
            <v>1</v>
          </cell>
          <cell r="K219" t="str">
            <v>盐保仓库</v>
          </cell>
          <cell r="L219">
            <v>43649</v>
          </cell>
          <cell r="M219">
            <v>6.4699999999999994E-2</v>
          </cell>
          <cell r="N219" t="str">
            <v>JUL 19</v>
          </cell>
          <cell r="O219">
            <v>2019.06</v>
          </cell>
          <cell r="P219" t="str">
            <v>JPY</v>
          </cell>
          <cell r="Q219" t="str">
            <v>C49SZX20190094MZ</v>
          </cell>
          <cell r="R219" t="str">
            <v>崧盛</v>
          </cell>
          <cell r="S219" t="str">
            <v>YSM10</v>
          </cell>
          <cell r="T219" t="str">
            <v>R-&gt;L</v>
          </cell>
          <cell r="U219" t="str">
            <v>No</v>
          </cell>
          <cell r="V219" t="str">
            <v>WRONG</v>
          </cell>
          <cell r="W219" t="str">
            <v>CIF HK</v>
          </cell>
          <cell r="X219">
            <v>43629</v>
          </cell>
          <cell r="Y219" t="str">
            <v>Yes</v>
          </cell>
          <cell r="Z219"/>
          <cell r="AA219"/>
          <cell r="AB219"/>
          <cell r="AC219" t="str">
            <v>C190635053</v>
          </cell>
          <cell r="AD219">
            <v>301</v>
          </cell>
          <cell r="AE219">
            <v>10</v>
          </cell>
          <cell r="AN219"/>
          <cell r="AO219" t="str">
            <v>Yes</v>
          </cell>
          <cell r="AP219" t="str">
            <v>JUL 19</v>
          </cell>
        </row>
        <row r="220">
          <cell r="A220">
            <v>348</v>
          </cell>
          <cell r="B220" t="str">
            <v>已发货</v>
          </cell>
          <cell r="C220" t="str">
            <v>C49</v>
          </cell>
          <cell r="D220">
            <v>109565</v>
          </cell>
          <cell r="E220" t="str">
            <v>Special price</v>
          </cell>
          <cell r="F220" t="str">
            <v>YSM10</v>
          </cell>
          <cell r="G220" t="str">
            <v>L-&gt;R</v>
          </cell>
          <cell r="H220" t="str">
            <v>No</v>
          </cell>
          <cell r="I220" t="str">
            <v>Y48289</v>
          </cell>
          <cell r="J220">
            <v>1</v>
          </cell>
          <cell r="K220" t="str">
            <v>盐保仓库</v>
          </cell>
          <cell r="L220">
            <v>43649</v>
          </cell>
          <cell r="M220">
            <v>6.4699999999999994E-2</v>
          </cell>
          <cell r="N220" t="str">
            <v>JUL 19</v>
          </cell>
          <cell r="O220">
            <v>2019.06</v>
          </cell>
          <cell r="P220" t="str">
            <v>JPY</v>
          </cell>
          <cell r="Q220" t="str">
            <v>C49SZX20190094MZ</v>
          </cell>
          <cell r="R220" t="str">
            <v>崧盛</v>
          </cell>
          <cell r="S220" t="str">
            <v>YSM10</v>
          </cell>
          <cell r="T220" t="str">
            <v>L-&gt;R</v>
          </cell>
          <cell r="U220" t="str">
            <v>No</v>
          </cell>
          <cell r="V220" t="str">
            <v>OK</v>
          </cell>
          <cell r="W220" t="str">
            <v>CIF HK</v>
          </cell>
          <cell r="X220">
            <v>43629</v>
          </cell>
          <cell r="Y220" t="str">
            <v>Yes</v>
          </cell>
          <cell r="Z220"/>
          <cell r="AA220"/>
          <cell r="AB220"/>
          <cell r="AC220" t="str">
            <v>C190635053</v>
          </cell>
          <cell r="AD220">
            <v>301</v>
          </cell>
          <cell r="AE220">
            <v>10</v>
          </cell>
          <cell r="AN220"/>
          <cell r="AO220" t="str">
            <v>Yes</v>
          </cell>
          <cell r="AP220" t="str">
            <v>JUL 19</v>
          </cell>
        </row>
        <row r="221">
          <cell r="A221">
            <v>349</v>
          </cell>
          <cell r="B221" t="str">
            <v>已发货</v>
          </cell>
          <cell r="C221" t="str">
            <v>C49</v>
          </cell>
          <cell r="D221">
            <v>109565</v>
          </cell>
          <cell r="E221" t="str">
            <v>Special price</v>
          </cell>
          <cell r="F221" t="str">
            <v>YSM10</v>
          </cell>
          <cell r="G221" t="str">
            <v>L-&gt;R</v>
          </cell>
          <cell r="H221" t="str">
            <v>No</v>
          </cell>
          <cell r="I221" t="str">
            <v>Y48290</v>
          </cell>
          <cell r="J221">
            <v>1</v>
          </cell>
          <cell r="K221" t="str">
            <v>盐保仓库</v>
          </cell>
          <cell r="L221">
            <v>43649</v>
          </cell>
          <cell r="M221">
            <v>6.4699999999999994E-2</v>
          </cell>
          <cell r="N221" t="str">
            <v>JUL 19</v>
          </cell>
          <cell r="O221">
            <v>2019.06</v>
          </cell>
          <cell r="P221" t="str">
            <v>JPY</v>
          </cell>
          <cell r="Q221" t="str">
            <v>C49SZX20190094MZ</v>
          </cell>
          <cell r="R221" t="str">
            <v>崧盛</v>
          </cell>
          <cell r="S221" t="str">
            <v>YSM10</v>
          </cell>
          <cell r="T221" t="str">
            <v>L-&gt;R</v>
          </cell>
          <cell r="U221" t="str">
            <v>No</v>
          </cell>
          <cell r="V221" t="str">
            <v>OK</v>
          </cell>
          <cell r="W221" t="str">
            <v>CIF HK</v>
          </cell>
          <cell r="X221">
            <v>43629</v>
          </cell>
          <cell r="Y221" t="str">
            <v>Yes</v>
          </cell>
          <cell r="Z221"/>
          <cell r="AA221"/>
          <cell r="AB221"/>
          <cell r="AC221" t="str">
            <v>C190635053</v>
          </cell>
          <cell r="AD221">
            <v>301</v>
          </cell>
          <cell r="AE221">
            <v>10</v>
          </cell>
          <cell r="AN221"/>
          <cell r="AO221" t="str">
            <v>Yes</v>
          </cell>
          <cell r="AP221" t="str">
            <v>JUL 19</v>
          </cell>
        </row>
        <row r="222">
          <cell r="A222">
            <v>360</v>
          </cell>
          <cell r="B222" t="str">
            <v>已发货</v>
          </cell>
          <cell r="C222" t="str">
            <v>C49</v>
          </cell>
          <cell r="D222">
            <v>109565</v>
          </cell>
          <cell r="E222" t="str">
            <v>Special price</v>
          </cell>
          <cell r="F222" t="str">
            <v>YSM10</v>
          </cell>
          <cell r="G222" t="str">
            <v>L-&gt;R</v>
          </cell>
          <cell r="H222" t="str">
            <v>No</v>
          </cell>
          <cell r="I222" t="str">
            <v>Y48292</v>
          </cell>
          <cell r="J222">
            <v>1</v>
          </cell>
          <cell r="K222" t="str">
            <v>盐保仓库</v>
          </cell>
          <cell r="L222">
            <v>43649</v>
          </cell>
          <cell r="M222">
            <v>6.4699999999999994E-2</v>
          </cell>
          <cell r="N222" t="str">
            <v>JUL 19</v>
          </cell>
          <cell r="O222">
            <v>2019.06</v>
          </cell>
          <cell r="P222" t="str">
            <v>RMB</v>
          </cell>
          <cell r="Q222" t="str">
            <v>C49SZX20190102SX</v>
          </cell>
          <cell r="R222" t="str">
            <v>凯瑞丰</v>
          </cell>
          <cell r="S222" t="str">
            <v>YSM10</v>
          </cell>
          <cell r="T222" t="str">
            <v>L-&gt;R</v>
          </cell>
          <cell r="U222" t="str">
            <v>MVC</v>
          </cell>
          <cell r="V222" t="str">
            <v>WRONG</v>
          </cell>
          <cell r="W222" t="str">
            <v>含税到厂</v>
          </cell>
          <cell r="X222">
            <v>43635</v>
          </cell>
          <cell r="Y222" t="str">
            <v>Yes</v>
          </cell>
          <cell r="Z222"/>
          <cell r="AA222"/>
          <cell r="AB222"/>
          <cell r="AC222" t="str">
            <v>C180732678</v>
          </cell>
          <cell r="AD222">
            <v>301</v>
          </cell>
          <cell r="AE222">
            <v>10</v>
          </cell>
          <cell r="AN222"/>
          <cell r="AO222" t="str">
            <v>Yes</v>
          </cell>
          <cell r="AP222" t="str">
            <v>JUL 19</v>
          </cell>
        </row>
        <row r="223">
          <cell r="A223">
            <v>335</v>
          </cell>
          <cell r="B223" t="str">
            <v>已发货</v>
          </cell>
          <cell r="C223" t="str">
            <v>C49</v>
          </cell>
          <cell r="D223">
            <v>109603</v>
          </cell>
          <cell r="E223" t="str">
            <v>Special package</v>
          </cell>
          <cell r="F223" t="str">
            <v>YSM20R(SV)-2</v>
          </cell>
          <cell r="G223" t="str">
            <v>R-&gt;L</v>
          </cell>
          <cell r="H223" t="str">
            <v>No</v>
          </cell>
          <cell r="I223" t="str">
            <v>Y48502</v>
          </cell>
          <cell r="J223">
            <v>1</v>
          </cell>
          <cell r="K223" t="str">
            <v>盐保仓库</v>
          </cell>
          <cell r="L223">
            <v>43649</v>
          </cell>
          <cell r="M223">
            <v>6.4699999999999994E-2</v>
          </cell>
          <cell r="N223" t="str">
            <v>SEP 19</v>
          </cell>
          <cell r="O223">
            <v>2019.06</v>
          </cell>
          <cell r="P223" t="str">
            <v>JPY</v>
          </cell>
          <cell r="Q223" t="str">
            <v>C49SZX20190082ZX</v>
          </cell>
          <cell r="R223" t="str">
            <v>深圳健科</v>
          </cell>
          <cell r="S223" t="str">
            <v>YSM20R(SV)-2</v>
          </cell>
          <cell r="T223" t="str">
            <v>R-&gt;L</v>
          </cell>
          <cell r="U223" t="str">
            <v>No</v>
          </cell>
          <cell r="V223" t="str">
            <v>OK</v>
          </cell>
          <cell r="W223" t="str">
            <v>DAP SZ</v>
          </cell>
          <cell r="X223">
            <v>43612</v>
          </cell>
          <cell r="Y223" t="str">
            <v>Yes</v>
          </cell>
          <cell r="Z223" t="str">
            <v>Na</v>
          </cell>
          <cell r="AA223" t="str">
            <v>Na</v>
          </cell>
          <cell r="AB223"/>
          <cell r="AC223" t="str">
            <v>C11048457</v>
          </cell>
          <cell r="AD223">
            <v>312</v>
          </cell>
          <cell r="AE223">
            <v>10</v>
          </cell>
          <cell r="AF223">
            <v>303</v>
          </cell>
          <cell r="AG223">
            <v>10</v>
          </cell>
          <cell r="AN223"/>
          <cell r="AO223" t="str">
            <v>Yes</v>
          </cell>
          <cell r="AP223" t="str">
            <v>SEP 19</v>
          </cell>
        </row>
        <row r="224">
          <cell r="A224">
            <v>376</v>
          </cell>
          <cell r="B224" t="str">
            <v>已发货</v>
          </cell>
          <cell r="C224" t="str">
            <v>C49</v>
          </cell>
          <cell r="D224">
            <v>109603</v>
          </cell>
          <cell r="E224" t="str">
            <v>Special package</v>
          </cell>
          <cell r="F224" t="str">
            <v>YSM20R(SV)-2</v>
          </cell>
          <cell r="G224" t="str">
            <v>R-&gt;L</v>
          </cell>
          <cell r="H224" t="str">
            <v>No</v>
          </cell>
          <cell r="I224" t="str">
            <v>Y48499</v>
          </cell>
          <cell r="J224">
            <v>1</v>
          </cell>
          <cell r="K224" t="str">
            <v>盐保仓库</v>
          </cell>
          <cell r="L224">
            <v>43649</v>
          </cell>
          <cell r="M224">
            <v>6.4699999999999994E-2</v>
          </cell>
          <cell r="N224" t="str">
            <v>JUL 19</v>
          </cell>
          <cell r="O224">
            <v>2019.06</v>
          </cell>
          <cell r="P224" t="str">
            <v>JPY</v>
          </cell>
          <cell r="Q224" t="str">
            <v>C49SZX20190109MZ</v>
          </cell>
          <cell r="R224" t="str">
            <v>汇杰伟业</v>
          </cell>
          <cell r="S224" t="str">
            <v>YSM20R(SV)-2</v>
          </cell>
          <cell r="T224" t="str">
            <v>R-&gt;L</v>
          </cell>
          <cell r="U224" t="str">
            <v>No</v>
          </cell>
          <cell r="V224" t="str">
            <v>OK</v>
          </cell>
          <cell r="W224" t="str">
            <v>CIF HK</v>
          </cell>
          <cell r="X224">
            <v>43652</v>
          </cell>
          <cell r="Y224" t="str">
            <v>Yes</v>
          </cell>
          <cell r="Z224"/>
          <cell r="AA224"/>
          <cell r="AB224"/>
          <cell r="AC224" t="str">
            <v>C190735184</v>
          </cell>
          <cell r="AD224">
            <v>311</v>
          </cell>
          <cell r="AE224">
            <v>10</v>
          </cell>
          <cell r="AF224">
            <v>303</v>
          </cell>
          <cell r="AG224">
            <v>10</v>
          </cell>
          <cell r="AN224"/>
          <cell r="AO224" t="str">
            <v>Yes</v>
          </cell>
          <cell r="AP224" t="str">
            <v>JUL 19</v>
          </cell>
        </row>
        <row r="225">
          <cell r="A225">
            <v>377</v>
          </cell>
          <cell r="B225" t="str">
            <v>已发货</v>
          </cell>
          <cell r="C225" t="str">
            <v>C49</v>
          </cell>
          <cell r="D225">
            <v>109603</v>
          </cell>
          <cell r="E225" t="str">
            <v>Special package</v>
          </cell>
          <cell r="F225" t="str">
            <v>YSM20R(SV)-2</v>
          </cell>
          <cell r="G225" t="str">
            <v>R-&gt;L</v>
          </cell>
          <cell r="H225" t="str">
            <v>No</v>
          </cell>
          <cell r="I225" t="str">
            <v>Y48504</v>
          </cell>
          <cell r="J225">
            <v>1</v>
          </cell>
          <cell r="K225" t="str">
            <v>盐保仓库</v>
          </cell>
          <cell r="L225">
            <v>43649</v>
          </cell>
          <cell r="M225">
            <v>6.4699999999999994E-2</v>
          </cell>
          <cell r="N225" t="str">
            <v>JUL 19</v>
          </cell>
          <cell r="O225">
            <v>2019.06</v>
          </cell>
          <cell r="P225" t="str">
            <v>JPY</v>
          </cell>
          <cell r="Q225" t="str">
            <v>C49SZX20190109MZ</v>
          </cell>
          <cell r="R225" t="str">
            <v>汇杰伟业</v>
          </cell>
          <cell r="S225" t="str">
            <v>YSM20R(SV)-2</v>
          </cell>
          <cell r="T225" t="str">
            <v>R-&gt;L</v>
          </cell>
          <cell r="U225" t="str">
            <v>No</v>
          </cell>
          <cell r="V225" t="str">
            <v>OK</v>
          </cell>
          <cell r="W225" t="str">
            <v>CIF HK</v>
          </cell>
          <cell r="X225">
            <v>43652</v>
          </cell>
          <cell r="Y225" t="str">
            <v>Yes</v>
          </cell>
          <cell r="Z225"/>
          <cell r="AA225"/>
          <cell r="AB225"/>
          <cell r="AC225" t="str">
            <v>C190735184</v>
          </cell>
          <cell r="AD225">
            <v>311</v>
          </cell>
          <cell r="AE225">
            <v>10</v>
          </cell>
          <cell r="AF225">
            <v>303</v>
          </cell>
          <cell r="AG225">
            <v>10</v>
          </cell>
          <cell r="AN225"/>
          <cell r="AO225" t="str">
            <v>Yes</v>
          </cell>
          <cell r="AP225" t="str">
            <v>JUL 19</v>
          </cell>
        </row>
        <row r="226">
          <cell r="A226">
            <v>310</v>
          </cell>
          <cell r="B226" t="str">
            <v>已发货</v>
          </cell>
          <cell r="C226" t="str">
            <v>C49</v>
          </cell>
          <cell r="D226">
            <v>109566</v>
          </cell>
          <cell r="E226" t="str">
            <v>Special price</v>
          </cell>
          <cell r="F226" t="str">
            <v>YSM10</v>
          </cell>
          <cell r="G226" t="str">
            <v>L-&gt;R</v>
          </cell>
          <cell r="H226" t="str">
            <v>No</v>
          </cell>
          <cell r="I226" t="str">
            <v>Y48294</v>
          </cell>
          <cell r="J226">
            <v>1</v>
          </cell>
          <cell r="K226" t="str">
            <v>盐保仓库</v>
          </cell>
          <cell r="L226">
            <v>43649</v>
          </cell>
          <cell r="M226">
            <v>6.4699999999999994E-2</v>
          </cell>
          <cell r="N226" t="str">
            <v>JUL 19</v>
          </cell>
          <cell r="O226">
            <v>2019.06</v>
          </cell>
          <cell r="P226" t="str">
            <v>RMB</v>
          </cell>
          <cell r="Q226" t="str">
            <v>C49SZX20190072ZX</v>
          </cell>
          <cell r="R226" t="str">
            <v>恒康佳业</v>
          </cell>
          <cell r="S226" t="str">
            <v>YSM10</v>
          </cell>
          <cell r="T226" t="str">
            <v>R-&gt;L</v>
          </cell>
          <cell r="U226" t="str">
            <v>MVC+Rear 站位</v>
          </cell>
          <cell r="V226" t="str">
            <v>WRONG</v>
          </cell>
          <cell r="W226" t="str">
            <v>含税到厂</v>
          </cell>
          <cell r="X226">
            <v>43596</v>
          </cell>
          <cell r="Y226" t="str">
            <v>Yes</v>
          </cell>
          <cell r="Z226"/>
          <cell r="AA226"/>
          <cell r="AB226"/>
          <cell r="AC226" t="str">
            <v>C190534797</v>
          </cell>
          <cell r="AD226">
            <v>302</v>
          </cell>
          <cell r="AE226">
            <v>10</v>
          </cell>
          <cell r="AN226"/>
          <cell r="AO226" t="str">
            <v>Yes</v>
          </cell>
          <cell r="AP226" t="str">
            <v>JUL 19</v>
          </cell>
        </row>
        <row r="227">
          <cell r="A227">
            <v>464</v>
          </cell>
          <cell r="B227" t="str">
            <v>已发货</v>
          </cell>
          <cell r="C227" t="str">
            <v>C49</v>
          </cell>
          <cell r="D227">
            <v>109602</v>
          </cell>
          <cell r="E227" t="str">
            <v>Special package</v>
          </cell>
          <cell r="F227" t="str">
            <v>YSM20R(SV)-2</v>
          </cell>
          <cell r="G227" t="str">
            <v>L-&gt;R</v>
          </cell>
          <cell r="H227" t="str">
            <v>MVC</v>
          </cell>
          <cell r="I227" t="str">
            <v>Y48509</v>
          </cell>
          <cell r="J227">
            <v>1</v>
          </cell>
          <cell r="K227" t="str">
            <v>辉记中转仓</v>
          </cell>
          <cell r="L227">
            <v>43663</v>
          </cell>
          <cell r="M227" t="str">
            <v>No mismatch</v>
          </cell>
          <cell r="N227" t="str">
            <v>NOV 19</v>
          </cell>
          <cell r="O227">
            <v>2019.07</v>
          </cell>
          <cell r="P227" t="str">
            <v>JPY</v>
          </cell>
          <cell r="Q227" t="str">
            <v>C49SZX20190155JY</v>
          </cell>
          <cell r="R227" t="str">
            <v>海松微</v>
          </cell>
          <cell r="S227" t="str">
            <v>YSM20R(SV)-2</v>
          </cell>
          <cell r="T227" t="str">
            <v>L-&gt;R</v>
          </cell>
          <cell r="U227" t="str">
            <v>No</v>
          </cell>
          <cell r="V227" t="str">
            <v>WRONG</v>
          </cell>
          <cell r="W227" t="str">
            <v>DAP SZ</v>
          </cell>
          <cell r="X227">
            <v>43763</v>
          </cell>
          <cell r="Y227" t="str">
            <v>Yes</v>
          </cell>
          <cell r="Z227"/>
          <cell r="AA227"/>
          <cell r="AB227"/>
          <cell r="AC227" t="str">
            <v>C190935542</v>
          </cell>
          <cell r="AD227">
            <v>301</v>
          </cell>
          <cell r="AE227">
            <v>10</v>
          </cell>
          <cell r="AF227">
            <v>302</v>
          </cell>
          <cell r="AG227">
            <v>10</v>
          </cell>
          <cell r="AN227"/>
          <cell r="AO227" t="str">
            <v>Yes</v>
          </cell>
          <cell r="AP227" t="str">
            <v>NOV 19</v>
          </cell>
        </row>
        <row r="228">
          <cell r="A228">
            <v>426</v>
          </cell>
          <cell r="B228" t="str">
            <v>已发货</v>
          </cell>
          <cell r="C228" t="str">
            <v>C49</v>
          </cell>
          <cell r="D228">
            <v>109602</v>
          </cell>
          <cell r="E228" t="str">
            <v>Special package</v>
          </cell>
          <cell r="F228" t="str">
            <v>YSM20R(SV)-2</v>
          </cell>
          <cell r="G228" t="str">
            <v>L-&gt;R</v>
          </cell>
          <cell r="H228" t="str">
            <v>MVC</v>
          </cell>
          <cell r="I228" t="str">
            <v>Y48549</v>
          </cell>
          <cell r="J228">
            <v>1</v>
          </cell>
          <cell r="K228" t="str">
            <v>力合仓库(已经清关)</v>
          </cell>
          <cell r="L228">
            <v>43663</v>
          </cell>
          <cell r="M228">
            <v>6.4699999999999994E-2</v>
          </cell>
          <cell r="N228" t="str">
            <v>SEP 19</v>
          </cell>
          <cell r="O228">
            <v>2019.06</v>
          </cell>
          <cell r="P228" t="str">
            <v>RMB</v>
          </cell>
          <cell r="Q228" t="str">
            <v>C49SZX20190123SX</v>
          </cell>
          <cell r="R228" t="str">
            <v>君泽</v>
          </cell>
          <cell r="S228" t="str">
            <v>YSM20R(SV)-2</v>
          </cell>
          <cell r="T228" t="str">
            <v>L-&gt;R</v>
          </cell>
          <cell r="U228" t="str">
            <v>No</v>
          </cell>
          <cell r="V228" t="str">
            <v>WRONG</v>
          </cell>
          <cell r="W228" t="str">
            <v>含税到厂</v>
          </cell>
          <cell r="X228">
            <v>43714</v>
          </cell>
          <cell r="Y228" t="str">
            <v>Yes</v>
          </cell>
          <cell r="Z228"/>
          <cell r="AA228"/>
          <cell r="AB228"/>
          <cell r="AC228" t="str">
            <v>C190735079</v>
          </cell>
          <cell r="AD228">
            <v>301</v>
          </cell>
          <cell r="AE228">
            <v>10</v>
          </cell>
          <cell r="AF228">
            <v>302</v>
          </cell>
          <cell r="AG228">
            <v>10</v>
          </cell>
          <cell r="AN228"/>
          <cell r="AO228" t="str">
            <v>Yes</v>
          </cell>
          <cell r="AP228" t="str">
            <v>SEP 19</v>
          </cell>
        </row>
        <row r="229">
          <cell r="A229">
            <v>313</v>
          </cell>
          <cell r="B229" t="str">
            <v>已发货</v>
          </cell>
          <cell r="C229" t="str">
            <v>C49</v>
          </cell>
          <cell r="D229">
            <v>109602</v>
          </cell>
          <cell r="E229" t="str">
            <v>Special package</v>
          </cell>
          <cell r="F229" t="str">
            <v>YSM20R(SV)-2</v>
          </cell>
          <cell r="G229" t="str">
            <v>L-&gt;R</v>
          </cell>
          <cell r="H229" t="str">
            <v>MVC</v>
          </cell>
          <cell r="I229" t="str">
            <v>Y48550</v>
          </cell>
          <cell r="J229">
            <v>1</v>
          </cell>
          <cell r="K229" t="str">
            <v>力合仓库(已经清关)</v>
          </cell>
          <cell r="L229">
            <v>43663</v>
          </cell>
          <cell r="M229">
            <v>6.4699999999999994E-2</v>
          </cell>
          <cell r="N229" t="str">
            <v>OCT 19</v>
          </cell>
          <cell r="O229">
            <v>2019.06</v>
          </cell>
          <cell r="P229" t="str">
            <v>RMB</v>
          </cell>
          <cell r="Q229" t="str">
            <v>C49SZX20190076SS</v>
          </cell>
          <cell r="R229" t="str">
            <v>嘉兴</v>
          </cell>
          <cell r="S229" t="str">
            <v>YSM20R(SV)-2</v>
          </cell>
          <cell r="T229" t="str">
            <v>L-&gt;R</v>
          </cell>
          <cell r="U229" t="str">
            <v>No</v>
          </cell>
          <cell r="V229" t="str">
            <v>WRONG</v>
          </cell>
          <cell r="W229" t="str">
            <v>含税到厂</v>
          </cell>
          <cell r="X229">
            <v>43600</v>
          </cell>
          <cell r="Y229" t="str">
            <v>Yes</v>
          </cell>
          <cell r="Z229"/>
          <cell r="AA229"/>
          <cell r="AB229"/>
          <cell r="AC229" t="str">
            <v>C190534660</v>
          </cell>
          <cell r="AD229">
            <v>301</v>
          </cell>
          <cell r="AE229">
            <v>10</v>
          </cell>
          <cell r="AF229">
            <v>302</v>
          </cell>
          <cell r="AG229">
            <v>10</v>
          </cell>
          <cell r="AN229"/>
          <cell r="AO229" t="str">
            <v>Yes</v>
          </cell>
          <cell r="AP229" t="str">
            <v>OCT 19</v>
          </cell>
        </row>
        <row r="230">
          <cell r="A230">
            <v>424</v>
          </cell>
          <cell r="B230" t="str">
            <v>已发货</v>
          </cell>
          <cell r="C230" t="str">
            <v>C49</v>
          </cell>
          <cell r="D230">
            <v>109602</v>
          </cell>
          <cell r="E230" t="str">
            <v>Special package</v>
          </cell>
          <cell r="F230" t="str">
            <v>YSM20R(SV)-2</v>
          </cell>
          <cell r="G230" t="str">
            <v>L-&gt;R</v>
          </cell>
          <cell r="H230" t="str">
            <v>MVC</v>
          </cell>
          <cell r="I230" t="str">
            <v>Y48508</v>
          </cell>
          <cell r="J230">
            <v>1</v>
          </cell>
          <cell r="K230" t="str">
            <v>力合仓库(已经清关)</v>
          </cell>
          <cell r="L230">
            <v>43663</v>
          </cell>
          <cell r="M230">
            <v>6.4699999999999994E-2</v>
          </cell>
          <cell r="N230" t="str">
            <v>SEP 19</v>
          </cell>
          <cell r="O230">
            <v>2019.06</v>
          </cell>
          <cell r="P230" t="str">
            <v>RMB</v>
          </cell>
          <cell r="Q230" t="str">
            <v>C49SZX20190135SX</v>
          </cell>
          <cell r="R230" t="str">
            <v>迅丰</v>
          </cell>
          <cell r="S230" t="str">
            <v>YSM20R(SV)-2</v>
          </cell>
          <cell r="T230" t="str">
            <v>L-&gt;R</v>
          </cell>
          <cell r="U230" t="str">
            <v>MVC</v>
          </cell>
          <cell r="V230" t="str">
            <v>OK</v>
          </cell>
          <cell r="W230" t="str">
            <v>含税到厂</v>
          </cell>
          <cell r="X230">
            <v>43715</v>
          </cell>
          <cell r="Y230" t="str">
            <v>Yes</v>
          </cell>
          <cell r="Z230"/>
          <cell r="AA230"/>
          <cell r="AB230"/>
          <cell r="AC230" t="str">
            <v>C190935664</v>
          </cell>
          <cell r="AD230">
            <v>301</v>
          </cell>
          <cell r="AE230">
            <v>10</v>
          </cell>
          <cell r="AF230">
            <v>302</v>
          </cell>
          <cell r="AG230">
            <v>10</v>
          </cell>
          <cell r="AN230"/>
          <cell r="AO230" t="str">
            <v>Yes</v>
          </cell>
          <cell r="AP230" t="str">
            <v>SEP 19</v>
          </cell>
        </row>
        <row r="231">
          <cell r="A231">
            <v>430</v>
          </cell>
          <cell r="B231" t="str">
            <v>已发货</v>
          </cell>
          <cell r="C231" t="str">
            <v>C49</v>
          </cell>
          <cell r="D231">
            <v>109602</v>
          </cell>
          <cell r="E231" t="str">
            <v>Special package</v>
          </cell>
          <cell r="F231" t="str">
            <v>YSM20R(SV)-2</v>
          </cell>
          <cell r="G231" t="str">
            <v>L-&gt;R</v>
          </cell>
          <cell r="H231" t="str">
            <v>MVC</v>
          </cell>
          <cell r="I231" t="str">
            <v>Y48506</v>
          </cell>
          <cell r="J231">
            <v>1</v>
          </cell>
          <cell r="K231" t="str">
            <v>盐保仓库-&gt;准备清关</v>
          </cell>
          <cell r="L231">
            <v>43663</v>
          </cell>
          <cell r="M231">
            <v>6.4699999999999994E-2</v>
          </cell>
          <cell r="N231" t="str">
            <v>SEP 19</v>
          </cell>
          <cell r="O231">
            <v>2019.06</v>
          </cell>
          <cell r="P231" t="str">
            <v>RMB</v>
          </cell>
          <cell r="Q231" t="str">
            <v>C49SZX201900131JL</v>
          </cell>
          <cell r="R231" t="str">
            <v>杉川/end user:放德劲</v>
          </cell>
          <cell r="S231" t="str">
            <v>YSM20R(SV)-2</v>
          </cell>
          <cell r="T231" t="str">
            <v>L-&gt;R</v>
          </cell>
          <cell r="U231" t="str">
            <v>MVC</v>
          </cell>
          <cell r="V231" t="str">
            <v>OK</v>
          </cell>
          <cell r="W231" t="str">
            <v>含税到厂</v>
          </cell>
          <cell r="X231">
            <v>43717</v>
          </cell>
          <cell r="Y231" t="str">
            <v>Yes</v>
          </cell>
          <cell r="Z231"/>
          <cell r="AA231"/>
          <cell r="AB231"/>
          <cell r="AC231" t="str">
            <v>C190434452</v>
          </cell>
          <cell r="AD231">
            <v>301</v>
          </cell>
          <cell r="AE231">
            <v>10</v>
          </cell>
          <cell r="AF231">
            <v>302</v>
          </cell>
          <cell r="AG231">
            <v>10</v>
          </cell>
          <cell r="AN231"/>
          <cell r="AO231" t="str">
            <v>Yes</v>
          </cell>
          <cell r="AP231" t="str">
            <v>SEP 19</v>
          </cell>
        </row>
        <row r="232">
          <cell r="A232">
            <v>409</v>
          </cell>
          <cell r="B232" t="str">
            <v>已发货</v>
          </cell>
          <cell r="C232" t="str">
            <v>C49</v>
          </cell>
          <cell r="D232">
            <v>109602</v>
          </cell>
          <cell r="E232" t="str">
            <v>Special package</v>
          </cell>
          <cell r="F232" t="str">
            <v>YSM20R(SV)-2</v>
          </cell>
          <cell r="G232" t="str">
            <v>L-&gt;R</v>
          </cell>
          <cell r="H232" t="str">
            <v>MVC</v>
          </cell>
          <cell r="I232" t="str">
            <v>Y48510</v>
          </cell>
          <cell r="J232">
            <v>1</v>
          </cell>
          <cell r="K232" t="str">
            <v>盐保仓库-&gt;准备清关</v>
          </cell>
          <cell r="L232">
            <v>43663</v>
          </cell>
          <cell r="M232">
            <v>6.4699999999999994E-2</v>
          </cell>
          <cell r="N232" t="str">
            <v>OCT 19</v>
          </cell>
          <cell r="O232">
            <v>2019.07</v>
          </cell>
          <cell r="P232" t="str">
            <v>RMB</v>
          </cell>
          <cell r="Q232" t="str">
            <v>C49SZX20190120DY</v>
          </cell>
          <cell r="R232" t="str">
            <v>妙琪</v>
          </cell>
          <cell r="S232" t="str">
            <v>YSM20R(SV)-2</v>
          </cell>
          <cell r="T232" t="str">
            <v>L-&gt;R</v>
          </cell>
          <cell r="U232" t="str">
            <v>MVC</v>
          </cell>
          <cell r="V232" t="str">
            <v>OK</v>
          </cell>
          <cell r="W232" t="str">
            <v>含税到厂</v>
          </cell>
          <cell r="X232">
            <v>43699</v>
          </cell>
          <cell r="Y232" t="str">
            <v>Yes</v>
          </cell>
          <cell r="Z232"/>
          <cell r="AA232"/>
          <cell r="AB232"/>
          <cell r="AC232" t="str">
            <v>C190835457</v>
          </cell>
          <cell r="AD232">
            <v>301</v>
          </cell>
          <cell r="AE232">
            <v>10</v>
          </cell>
          <cell r="AF232">
            <v>302</v>
          </cell>
          <cell r="AG232">
            <v>10</v>
          </cell>
          <cell r="AN232"/>
          <cell r="AO232" t="str">
            <v>Yes</v>
          </cell>
          <cell r="AP232" t="str">
            <v>OCT 19</v>
          </cell>
        </row>
        <row r="233">
          <cell r="A233">
            <v>440</v>
          </cell>
          <cell r="B233" t="str">
            <v>已发货</v>
          </cell>
          <cell r="C233" t="str">
            <v>C49</v>
          </cell>
          <cell r="D233">
            <v>109602</v>
          </cell>
          <cell r="E233" t="str">
            <v>Special package</v>
          </cell>
          <cell r="F233" t="str">
            <v>YSM20R(SV)-2</v>
          </cell>
          <cell r="G233" t="str">
            <v>L-&gt;R</v>
          </cell>
          <cell r="H233" t="str">
            <v>MVC</v>
          </cell>
          <cell r="I233" t="str">
            <v>Y48511</v>
          </cell>
          <cell r="J233">
            <v>1</v>
          </cell>
          <cell r="K233" t="str">
            <v>盐保仓库-&gt;准备清关</v>
          </cell>
          <cell r="L233">
            <v>43663</v>
          </cell>
          <cell r="M233">
            <v>6.4699999999999994E-2</v>
          </cell>
          <cell r="N233" t="str">
            <v>NOV 19</v>
          </cell>
          <cell r="O233">
            <v>2019.07</v>
          </cell>
          <cell r="P233" t="str">
            <v>RMB</v>
          </cell>
          <cell r="Q233" t="str">
            <v>C49SZX20190145DZ</v>
          </cell>
          <cell r="R233" t="str">
            <v>GCL 耕创</v>
          </cell>
          <cell r="S233" t="str">
            <v>YSM20R(SV)-2</v>
          </cell>
          <cell r="T233" t="str">
            <v>L-&gt;R</v>
          </cell>
          <cell r="U233" t="str">
            <v>No</v>
          </cell>
          <cell r="V233" t="str">
            <v>WRONG</v>
          </cell>
          <cell r="W233" t="str">
            <v>含税到厂</v>
          </cell>
          <cell r="X233">
            <v>43750</v>
          </cell>
          <cell r="Y233" t="str">
            <v>Yes</v>
          </cell>
          <cell r="Z233"/>
          <cell r="AA233"/>
          <cell r="AB233"/>
          <cell r="AC233" t="str">
            <v>C191035983</v>
          </cell>
          <cell r="AD233">
            <v>301</v>
          </cell>
          <cell r="AE233">
            <v>10</v>
          </cell>
          <cell r="AF233">
            <v>302</v>
          </cell>
          <cell r="AG233">
            <v>10</v>
          </cell>
          <cell r="AH233"/>
          <cell r="AI233"/>
          <cell r="AJ233"/>
          <cell r="AK233"/>
          <cell r="AL233"/>
          <cell r="AM233"/>
          <cell r="AN233"/>
          <cell r="AO233" t="str">
            <v>Yes</v>
          </cell>
          <cell r="AP233" t="str">
            <v>NOV 19</v>
          </cell>
        </row>
        <row r="234">
          <cell r="A234">
            <v>455</v>
          </cell>
          <cell r="B234" t="str">
            <v>已发货</v>
          </cell>
          <cell r="C234" t="str">
            <v>C49</v>
          </cell>
          <cell r="D234">
            <v>109608</v>
          </cell>
          <cell r="E234" t="str">
            <v>Special package</v>
          </cell>
          <cell r="F234" t="str">
            <v>YSM20R(SV)-2</v>
          </cell>
          <cell r="G234" t="str">
            <v>L-&gt;R</v>
          </cell>
          <cell r="H234" t="str">
            <v>MVC</v>
          </cell>
          <cell r="I234" t="str">
            <v>Y48546</v>
          </cell>
          <cell r="J234">
            <v>1</v>
          </cell>
          <cell r="K234" t="str">
            <v>辉记中转仓</v>
          </cell>
          <cell r="L234">
            <v>43665</v>
          </cell>
          <cell r="M234">
            <v>6.4699999999999994E-2</v>
          </cell>
          <cell r="N234" t="str">
            <v>NOV 19</v>
          </cell>
          <cell r="O234">
            <v>2019.07</v>
          </cell>
          <cell r="P234" t="str">
            <v>RMB</v>
          </cell>
          <cell r="Q234" t="str">
            <v>C49SZX20190148SX</v>
          </cell>
          <cell r="R234" t="str">
            <v>悦之彩</v>
          </cell>
          <cell r="S234" t="str">
            <v>YSM20R(SV)-2</v>
          </cell>
          <cell r="T234" t="str">
            <v>L-&gt;R</v>
          </cell>
          <cell r="U234" t="str">
            <v>No</v>
          </cell>
          <cell r="V234" t="str">
            <v>WRONG</v>
          </cell>
          <cell r="W234" t="str">
            <v>含税到厂</v>
          </cell>
          <cell r="X234">
            <v>43756</v>
          </cell>
          <cell r="Y234" t="str">
            <v>Yes</v>
          </cell>
          <cell r="Z234"/>
          <cell r="AA234"/>
          <cell r="AB234"/>
          <cell r="AC234" t="str">
            <v>C191035936</v>
          </cell>
          <cell r="AD234">
            <v>311</v>
          </cell>
          <cell r="AE234">
            <v>10</v>
          </cell>
          <cell r="AF234">
            <v>312</v>
          </cell>
          <cell r="AG234">
            <v>10</v>
          </cell>
          <cell r="AN234"/>
          <cell r="AO234" t="str">
            <v>Yes</v>
          </cell>
          <cell r="AP234" t="str">
            <v>NOV 19</v>
          </cell>
        </row>
        <row r="235">
          <cell r="A235">
            <v>463</v>
          </cell>
          <cell r="B235" t="str">
            <v>已发货</v>
          </cell>
          <cell r="C235" t="str">
            <v>C49</v>
          </cell>
          <cell r="D235">
            <v>109608</v>
          </cell>
          <cell r="E235" t="str">
            <v>Special package</v>
          </cell>
          <cell r="F235" t="str">
            <v>YSM20R(SV)-2</v>
          </cell>
          <cell r="G235" t="str">
            <v>L-&gt;R</v>
          </cell>
          <cell r="H235" t="str">
            <v>MVC</v>
          </cell>
          <cell r="I235" t="str">
            <v>Y48512</v>
          </cell>
          <cell r="J235">
            <v>1</v>
          </cell>
          <cell r="K235" t="str">
            <v>力合仓库(已经清关)</v>
          </cell>
          <cell r="L235">
            <v>43665</v>
          </cell>
          <cell r="M235">
            <v>6.4699999999999994E-2</v>
          </cell>
          <cell r="N235" t="str">
            <v>NOV 19</v>
          </cell>
          <cell r="O235">
            <v>2019.07</v>
          </cell>
          <cell r="P235" t="str">
            <v>RMB</v>
          </cell>
          <cell r="Q235" t="str">
            <v>C49SZX20190152JL</v>
          </cell>
          <cell r="R235" t="str">
            <v>捷舜诚</v>
          </cell>
          <cell r="S235" t="str">
            <v>YSM20R(SV)-2</v>
          </cell>
          <cell r="T235" t="str">
            <v>L-&gt;R</v>
          </cell>
          <cell r="U235" t="str">
            <v>No</v>
          </cell>
          <cell r="V235" t="str">
            <v>WRONG</v>
          </cell>
          <cell r="W235" t="str">
            <v>含税到厂</v>
          </cell>
          <cell r="X235">
            <v>43762</v>
          </cell>
          <cell r="Y235" t="str">
            <v>Yes</v>
          </cell>
          <cell r="Z235"/>
          <cell r="AA235" t="str">
            <v>Na</v>
          </cell>
          <cell r="AB235"/>
          <cell r="AC235" t="str">
            <v>C170929728</v>
          </cell>
          <cell r="AD235">
            <v>301</v>
          </cell>
          <cell r="AE235">
            <v>10</v>
          </cell>
          <cell r="AF235">
            <v>311</v>
          </cell>
          <cell r="AG235">
            <v>10</v>
          </cell>
          <cell r="AN235"/>
          <cell r="AO235" t="str">
            <v>Yes</v>
          </cell>
          <cell r="AP235" t="str">
            <v>NOV 19</v>
          </cell>
        </row>
        <row r="236">
          <cell r="A236">
            <v>334</v>
          </cell>
          <cell r="B236" t="str">
            <v>已发货</v>
          </cell>
          <cell r="C236" t="str">
            <v>C49</v>
          </cell>
          <cell r="D236">
            <v>109610</v>
          </cell>
          <cell r="E236" t="str">
            <v>长沙健科名义</v>
          </cell>
          <cell r="F236" t="str">
            <v>YSM20R(SV)-2</v>
          </cell>
          <cell r="G236" t="str">
            <v>L-&gt;R</v>
          </cell>
          <cell r="H236" t="str">
            <v>No</v>
          </cell>
          <cell r="I236" t="str">
            <v>Y48648</v>
          </cell>
          <cell r="J236">
            <v>1</v>
          </cell>
          <cell r="K236" t="str">
            <v>码头</v>
          </cell>
          <cell r="L236">
            <v>43665</v>
          </cell>
          <cell r="M236">
            <v>6.4699999999999994E-2</v>
          </cell>
          <cell r="N236" t="str">
            <v>AUG 19</v>
          </cell>
          <cell r="O236">
            <v>2019.07</v>
          </cell>
          <cell r="P236" t="str">
            <v>JPY</v>
          </cell>
          <cell r="Q236" t="str">
            <v>C49SZX20190080ZX</v>
          </cell>
          <cell r="R236" t="str">
            <v>长沙健科</v>
          </cell>
          <cell r="S236" t="str">
            <v>YSM20R(SV)-2</v>
          </cell>
          <cell r="T236" t="str">
            <v>L-&gt;R</v>
          </cell>
          <cell r="U236" t="str">
            <v>No</v>
          </cell>
          <cell r="V236" t="str">
            <v>OK</v>
          </cell>
          <cell r="W236" t="str">
            <v>DAP 长沙</v>
          </cell>
          <cell r="X236">
            <v>43612</v>
          </cell>
          <cell r="Y236" t="str">
            <v>Yes</v>
          </cell>
          <cell r="Z236" t="str">
            <v>Na</v>
          </cell>
          <cell r="AA236" t="str">
            <v>Na</v>
          </cell>
          <cell r="AB236"/>
          <cell r="AC236" t="str">
            <v xml:space="preserve">IND order </v>
          </cell>
          <cell r="AD236">
            <v>301</v>
          </cell>
          <cell r="AE236">
            <v>10</v>
          </cell>
          <cell r="AF236">
            <v>302</v>
          </cell>
          <cell r="AG236">
            <v>6</v>
          </cell>
          <cell r="AH236">
            <v>303</v>
          </cell>
          <cell r="AI236">
            <v>4</v>
          </cell>
          <cell r="AN236"/>
          <cell r="AO236" t="str">
            <v>Yes</v>
          </cell>
          <cell r="AP236" t="str">
            <v>AUG 19</v>
          </cell>
        </row>
        <row r="237">
          <cell r="A237">
            <v>427</v>
          </cell>
          <cell r="B237" t="str">
            <v>已发货</v>
          </cell>
          <cell r="C237" t="str">
            <v>C49</v>
          </cell>
          <cell r="D237">
            <v>109608</v>
          </cell>
          <cell r="E237" t="str">
            <v>Special package</v>
          </cell>
          <cell r="F237" t="str">
            <v>YSM20R(SV)-2</v>
          </cell>
          <cell r="G237" t="str">
            <v>L-&gt;R</v>
          </cell>
          <cell r="H237" t="str">
            <v>MVC</v>
          </cell>
          <cell r="I237" t="str">
            <v>Y48548</v>
          </cell>
          <cell r="J237">
            <v>1</v>
          </cell>
          <cell r="K237" t="str">
            <v>盐保仓库</v>
          </cell>
          <cell r="L237">
            <v>43665</v>
          </cell>
          <cell r="M237">
            <v>6.4699999999999994E-2</v>
          </cell>
          <cell r="N237" t="str">
            <v>OCT 19</v>
          </cell>
          <cell r="O237">
            <v>2019.07</v>
          </cell>
          <cell r="P237" t="str">
            <v>RMB</v>
          </cell>
          <cell r="Q237" t="str">
            <v>C49SZX20190128DZ</v>
          </cell>
          <cell r="R237" t="str">
            <v>富斯迈/end user:蓝普视讯</v>
          </cell>
          <cell r="S237" t="str">
            <v>YSM20R(SV)-2</v>
          </cell>
          <cell r="T237" t="str">
            <v>L-&gt;R</v>
          </cell>
          <cell r="U237" t="str">
            <v>No</v>
          </cell>
          <cell r="V237" t="str">
            <v>WRONG</v>
          </cell>
          <cell r="W237" t="str">
            <v>CIF HK</v>
          </cell>
          <cell r="X237">
            <v>43719</v>
          </cell>
          <cell r="Y237" t="str">
            <v>Yes</v>
          </cell>
          <cell r="Z237"/>
          <cell r="AA237"/>
          <cell r="AB237"/>
          <cell r="AC237" t="str">
            <v>C191035869</v>
          </cell>
          <cell r="AD237">
            <v>301</v>
          </cell>
          <cell r="AE237">
            <v>20</v>
          </cell>
          <cell r="AN237"/>
          <cell r="AO237" t="str">
            <v>Yes</v>
          </cell>
          <cell r="AP237" t="str">
            <v>OCT 19</v>
          </cell>
        </row>
        <row r="238">
          <cell r="A238">
            <v>428</v>
          </cell>
          <cell r="B238" t="str">
            <v>已发货</v>
          </cell>
          <cell r="C238" t="str">
            <v>C49</v>
          </cell>
          <cell r="D238">
            <v>109608</v>
          </cell>
          <cell r="E238" t="str">
            <v>Special package</v>
          </cell>
          <cell r="F238" t="str">
            <v>YSM20R(SV)-2</v>
          </cell>
          <cell r="G238" t="str">
            <v>L-&gt;R</v>
          </cell>
          <cell r="H238" t="str">
            <v>MVC</v>
          </cell>
          <cell r="I238" t="str">
            <v>Y48513</v>
          </cell>
          <cell r="J238">
            <v>1</v>
          </cell>
          <cell r="K238" t="str">
            <v>盐保仓库</v>
          </cell>
          <cell r="L238">
            <v>43665</v>
          </cell>
          <cell r="M238">
            <v>6.4699999999999994E-2</v>
          </cell>
          <cell r="N238" t="str">
            <v>OCT 19</v>
          </cell>
          <cell r="O238">
            <v>2019.07</v>
          </cell>
          <cell r="P238" t="str">
            <v>RMB</v>
          </cell>
          <cell r="Q238" t="str">
            <v>C49SZX20190128DZ</v>
          </cell>
          <cell r="R238" t="str">
            <v>富斯迈/end user:蓝普视讯</v>
          </cell>
          <cell r="S238" t="str">
            <v>YSM20R(SV)-2</v>
          </cell>
          <cell r="T238" t="str">
            <v>L-&gt;R</v>
          </cell>
          <cell r="U238" t="str">
            <v>No</v>
          </cell>
          <cell r="V238" t="str">
            <v>WRONG</v>
          </cell>
          <cell r="W238" t="str">
            <v>CIF HK</v>
          </cell>
          <cell r="X238">
            <v>43719</v>
          </cell>
          <cell r="Y238" t="str">
            <v>Yes</v>
          </cell>
          <cell r="Z238"/>
          <cell r="AA238"/>
          <cell r="AB238"/>
          <cell r="AC238" t="str">
            <v>C191035869</v>
          </cell>
          <cell r="AD238">
            <v>302</v>
          </cell>
          <cell r="AE238">
            <v>10</v>
          </cell>
          <cell r="AF238">
            <v>312</v>
          </cell>
          <cell r="AG238">
            <v>10</v>
          </cell>
          <cell r="AN238"/>
          <cell r="AO238" t="str">
            <v>Yes</v>
          </cell>
          <cell r="AP238" t="str">
            <v>OCT 19</v>
          </cell>
        </row>
        <row r="239">
          <cell r="A239">
            <v>357</v>
          </cell>
          <cell r="B239" t="str">
            <v>已发货</v>
          </cell>
          <cell r="C239" t="str">
            <v>C49</v>
          </cell>
          <cell r="D239">
            <v>109623</v>
          </cell>
          <cell r="E239" t="str">
            <v>IND,APT 名义</v>
          </cell>
          <cell r="F239" t="str">
            <v>SIGMA-G5S2</v>
          </cell>
          <cell r="G239" t="str">
            <v>L-&gt;R</v>
          </cell>
          <cell r="H239" t="str">
            <v>No</v>
          </cell>
          <cell r="I239" t="str">
            <v>Y48792</v>
          </cell>
          <cell r="J239">
            <v>1</v>
          </cell>
          <cell r="K239" t="str">
            <v>码头</v>
          </cell>
          <cell r="L239">
            <v>43677</v>
          </cell>
          <cell r="M239">
            <v>6.4799999999999996E-2</v>
          </cell>
          <cell r="N239" t="str">
            <v>AUG 19</v>
          </cell>
          <cell r="O239">
            <v>2019.07</v>
          </cell>
          <cell r="P239" t="str">
            <v>JPY</v>
          </cell>
          <cell r="Q239" t="str">
            <v>C49SZX20190101KW</v>
          </cell>
          <cell r="R239" t="str">
            <v>伟盛贸易(富洛）/晶科</v>
          </cell>
          <cell r="S239" t="str">
            <v>SIGMA G5S2</v>
          </cell>
          <cell r="T239" t="str">
            <v>L-&gt;R</v>
          </cell>
          <cell r="U239" t="str">
            <v>No</v>
          </cell>
          <cell r="V239" t="str">
            <v>OK</v>
          </cell>
          <cell r="W239" t="str">
            <v>CIF HK</v>
          </cell>
          <cell r="X239">
            <v>43633</v>
          </cell>
          <cell r="Y239" t="str">
            <v>Yes</v>
          </cell>
          <cell r="Z239"/>
          <cell r="AA239"/>
          <cell r="AB239"/>
          <cell r="AC239" t="str">
            <v xml:space="preserve">IND order </v>
          </cell>
          <cell r="AN239"/>
          <cell r="AO239" t="str">
            <v>Yes</v>
          </cell>
          <cell r="AP239" t="str">
            <v>AUG 19</v>
          </cell>
        </row>
        <row r="240">
          <cell r="A240">
            <v>358</v>
          </cell>
          <cell r="B240" t="str">
            <v>已发货</v>
          </cell>
          <cell r="C240" t="str">
            <v>C49</v>
          </cell>
          <cell r="D240">
            <v>109623</v>
          </cell>
          <cell r="E240" t="str">
            <v>IND,APT 名义</v>
          </cell>
          <cell r="F240" t="str">
            <v>SIGMA-G5S2</v>
          </cell>
          <cell r="G240" t="str">
            <v>L-&gt;R</v>
          </cell>
          <cell r="H240" t="str">
            <v>No</v>
          </cell>
          <cell r="I240" t="str">
            <v>Y48793</v>
          </cell>
          <cell r="J240">
            <v>1</v>
          </cell>
          <cell r="K240" t="str">
            <v>码头</v>
          </cell>
          <cell r="L240">
            <v>43677</v>
          </cell>
          <cell r="M240">
            <v>6.4799999999999996E-2</v>
          </cell>
          <cell r="N240" t="str">
            <v>AUG 19</v>
          </cell>
          <cell r="O240">
            <v>2019.07</v>
          </cell>
          <cell r="P240" t="str">
            <v>JPY</v>
          </cell>
          <cell r="Q240" t="str">
            <v>C49SZX20190101KW</v>
          </cell>
          <cell r="R240" t="str">
            <v>伟盛贸易(富洛）/晶科</v>
          </cell>
          <cell r="S240" t="str">
            <v>SIGMA G5S2</v>
          </cell>
          <cell r="T240" t="str">
            <v>L-&gt;R</v>
          </cell>
          <cell r="U240" t="str">
            <v>No</v>
          </cell>
          <cell r="V240" t="str">
            <v>OK</v>
          </cell>
          <cell r="W240" t="str">
            <v>CIF HK</v>
          </cell>
          <cell r="X240">
            <v>43633</v>
          </cell>
          <cell r="Y240" t="str">
            <v>Yes</v>
          </cell>
          <cell r="Z240"/>
          <cell r="AA240"/>
          <cell r="AB240"/>
          <cell r="AC240" t="str">
            <v xml:space="preserve">IND order </v>
          </cell>
          <cell r="AN240"/>
          <cell r="AO240" t="str">
            <v>Yes</v>
          </cell>
          <cell r="AP240" t="str">
            <v>AUG 19</v>
          </cell>
        </row>
        <row r="241">
          <cell r="A241">
            <v>387</v>
          </cell>
          <cell r="B241" t="str">
            <v>已发货</v>
          </cell>
          <cell r="C241" t="str">
            <v>C49</v>
          </cell>
          <cell r="D241">
            <v>109587</v>
          </cell>
          <cell r="E241" t="str">
            <v>Special package</v>
          </cell>
          <cell r="F241" t="str">
            <v>YSM10</v>
          </cell>
          <cell r="G241" t="str">
            <v>R-&gt;L</v>
          </cell>
          <cell r="H241" t="str">
            <v>No</v>
          </cell>
          <cell r="I241" t="str">
            <v>Y48463</v>
          </cell>
          <cell r="J241">
            <v>1</v>
          </cell>
          <cell r="K241" t="str">
            <v>辉记中转仓</v>
          </cell>
          <cell r="L241">
            <v>43686</v>
          </cell>
          <cell r="M241">
            <v>6.4799999999999996E-2</v>
          </cell>
          <cell r="N241" t="str">
            <v>SEP 19</v>
          </cell>
          <cell r="O241">
            <v>2019.07</v>
          </cell>
          <cell r="P241" t="str">
            <v>RMB</v>
          </cell>
          <cell r="Q241" t="str">
            <v>C49SZX20190118R1SS</v>
          </cell>
          <cell r="R241" t="str">
            <v>鼎鸿</v>
          </cell>
          <cell r="S241" t="str">
            <v>YSM10</v>
          </cell>
          <cell r="T241" t="str">
            <v>L-&gt;R</v>
          </cell>
          <cell r="U241" t="str">
            <v>MVC</v>
          </cell>
          <cell r="V241" t="str">
            <v>WRONG</v>
          </cell>
          <cell r="W241" t="str">
            <v>含税到厂</v>
          </cell>
          <cell r="X241">
            <v>43691</v>
          </cell>
          <cell r="Y241" t="str">
            <v>Yes</v>
          </cell>
          <cell r="Z241" t="str">
            <v>Na</v>
          </cell>
          <cell r="AA241" t="str">
            <v>Na</v>
          </cell>
          <cell r="AB241"/>
          <cell r="AC241" t="str">
            <v>C190434540</v>
          </cell>
          <cell r="AD241">
            <v>301</v>
          </cell>
          <cell r="AE241">
            <v>10</v>
          </cell>
          <cell r="AN241"/>
          <cell r="AO241" t="str">
            <v>Yes</v>
          </cell>
          <cell r="AP241" t="str">
            <v>SEP 19</v>
          </cell>
        </row>
        <row r="242">
          <cell r="A242">
            <v>420</v>
          </cell>
          <cell r="B242" t="str">
            <v>已发货</v>
          </cell>
          <cell r="C242" t="str">
            <v>C49</v>
          </cell>
          <cell r="D242">
            <v>109587</v>
          </cell>
          <cell r="E242" t="str">
            <v>Special package</v>
          </cell>
          <cell r="F242" t="str">
            <v>YSM10</v>
          </cell>
          <cell r="G242" t="str">
            <v>R-&gt;L</v>
          </cell>
          <cell r="H242" t="str">
            <v>MVC+ATS15</v>
          </cell>
          <cell r="I242" t="str">
            <v>Y48459</v>
          </cell>
          <cell r="J242">
            <v>1</v>
          </cell>
          <cell r="K242" t="str">
            <v>力合仓库(已经清关)</v>
          </cell>
          <cell r="L242">
            <v>43686</v>
          </cell>
          <cell r="M242">
            <v>6.4799999999999996E-2</v>
          </cell>
          <cell r="N242" t="str">
            <v>SEP 19</v>
          </cell>
          <cell r="O242">
            <v>2019.07</v>
          </cell>
          <cell r="P242" t="str">
            <v>RMB</v>
          </cell>
          <cell r="Q242" t="str">
            <v>C49SZX20190129DZ</v>
          </cell>
          <cell r="R242" t="str">
            <v>博星</v>
          </cell>
          <cell r="S242" t="str">
            <v>YSM10</v>
          </cell>
          <cell r="T242" t="str">
            <v>L-&gt;R</v>
          </cell>
          <cell r="U242" t="str">
            <v>MVC+ATS15</v>
          </cell>
          <cell r="V242" t="str">
            <v>WRONG</v>
          </cell>
          <cell r="W242" t="str">
            <v>含税到厂</v>
          </cell>
          <cell r="X242">
            <v>43708</v>
          </cell>
          <cell r="Y242" t="str">
            <v>Yes</v>
          </cell>
          <cell r="Z242"/>
          <cell r="AA242"/>
          <cell r="AB242"/>
          <cell r="AC242" t="str">
            <v>C190935620</v>
          </cell>
          <cell r="AD242">
            <v>302</v>
          </cell>
          <cell r="AE242">
            <v>10</v>
          </cell>
          <cell r="AN242"/>
          <cell r="AO242" t="str">
            <v>Yes</v>
          </cell>
          <cell r="AP242" t="str">
            <v>SEP 19</v>
          </cell>
        </row>
        <row r="243">
          <cell r="A243">
            <v>421</v>
          </cell>
          <cell r="B243" t="str">
            <v>已发货</v>
          </cell>
          <cell r="C243" t="str">
            <v>C49</v>
          </cell>
          <cell r="D243">
            <v>109587</v>
          </cell>
          <cell r="E243" t="str">
            <v>Special package</v>
          </cell>
          <cell r="F243" t="str">
            <v>YSM10</v>
          </cell>
          <cell r="G243" t="str">
            <v>R-&gt;L</v>
          </cell>
          <cell r="H243" t="str">
            <v>MVC+ATS15</v>
          </cell>
          <cell r="I243" t="str">
            <v>Y48461</v>
          </cell>
          <cell r="J243">
            <v>1</v>
          </cell>
          <cell r="K243" t="str">
            <v>力合仓库(已经清关)</v>
          </cell>
          <cell r="L243">
            <v>43686</v>
          </cell>
          <cell r="M243">
            <v>6.4799999999999996E-2</v>
          </cell>
          <cell r="N243" t="str">
            <v>NOV 19</v>
          </cell>
          <cell r="O243">
            <v>2019.07</v>
          </cell>
          <cell r="P243" t="str">
            <v>RMB</v>
          </cell>
          <cell r="Q243" t="str">
            <v>C49SZX20190129DZ</v>
          </cell>
          <cell r="R243" t="str">
            <v>博星</v>
          </cell>
          <cell r="S243" t="str">
            <v>YSM10</v>
          </cell>
          <cell r="T243" t="str">
            <v>R-&gt;L</v>
          </cell>
          <cell r="U243" t="str">
            <v>MVC+ATS15</v>
          </cell>
          <cell r="V243" t="str">
            <v>OK</v>
          </cell>
          <cell r="W243" t="str">
            <v>含税到厂</v>
          </cell>
          <cell r="X243">
            <v>43708</v>
          </cell>
          <cell r="Y243" t="str">
            <v>Yes</v>
          </cell>
          <cell r="Z243"/>
          <cell r="AA243"/>
          <cell r="AB243"/>
          <cell r="AC243" t="str">
            <v>C190935620</v>
          </cell>
          <cell r="AD243">
            <v>302</v>
          </cell>
          <cell r="AE243">
            <v>10</v>
          </cell>
          <cell r="AN243"/>
          <cell r="AO243" t="str">
            <v>Yes</v>
          </cell>
          <cell r="AP243" t="str">
            <v>NOV 19</v>
          </cell>
        </row>
        <row r="244">
          <cell r="A244">
            <v>408</v>
          </cell>
          <cell r="B244" t="str">
            <v>已发货</v>
          </cell>
          <cell r="C244" t="str">
            <v>C49</v>
          </cell>
          <cell r="D244">
            <v>109587</v>
          </cell>
          <cell r="E244" t="str">
            <v>Special package</v>
          </cell>
          <cell r="F244" t="str">
            <v>YSM10</v>
          </cell>
          <cell r="G244" t="str">
            <v>R-&gt;L</v>
          </cell>
          <cell r="H244" t="str">
            <v>No</v>
          </cell>
          <cell r="I244" t="str">
            <v>Y48462</v>
          </cell>
          <cell r="J244">
            <v>1</v>
          </cell>
          <cell r="K244" t="str">
            <v>力合仓库(已经清关)</v>
          </cell>
          <cell r="L244">
            <v>43686</v>
          </cell>
          <cell r="M244">
            <v>6.4799999999999996E-2</v>
          </cell>
          <cell r="N244" t="str">
            <v>SEP 19</v>
          </cell>
          <cell r="O244">
            <v>2019.07</v>
          </cell>
          <cell r="P244" t="str">
            <v>RMB</v>
          </cell>
          <cell r="Q244" t="str">
            <v>C49SZX20190127JY</v>
          </cell>
          <cell r="R244" t="str">
            <v>海松微</v>
          </cell>
          <cell r="S244" t="str">
            <v>YSM10</v>
          </cell>
          <cell r="T244" t="str">
            <v>L-&gt;R</v>
          </cell>
          <cell r="U244" t="str">
            <v>MVC</v>
          </cell>
          <cell r="V244" t="str">
            <v>WRONG</v>
          </cell>
          <cell r="W244" t="str">
            <v>含税到厂</v>
          </cell>
          <cell r="X244">
            <v>43698</v>
          </cell>
          <cell r="Y244" t="str">
            <v>Yes</v>
          </cell>
          <cell r="Z244"/>
          <cell r="AA244"/>
          <cell r="AB244"/>
          <cell r="AC244" t="str">
            <v>C190935542</v>
          </cell>
          <cell r="AD244">
            <v>301</v>
          </cell>
          <cell r="AE244">
            <v>10</v>
          </cell>
          <cell r="AN244"/>
          <cell r="AO244" t="str">
            <v>Yes</v>
          </cell>
          <cell r="AP244" t="str">
            <v>SEP 19</v>
          </cell>
        </row>
        <row r="245">
          <cell r="A245">
            <v>398</v>
          </cell>
          <cell r="B245" t="str">
            <v>已发货</v>
          </cell>
          <cell r="C245" t="str">
            <v>C49</v>
          </cell>
          <cell r="D245">
            <v>109588</v>
          </cell>
          <cell r="E245" t="str">
            <v>Special package</v>
          </cell>
          <cell r="F245" t="str">
            <v>YSM10</v>
          </cell>
          <cell r="G245" t="str">
            <v>R-&gt;L</v>
          </cell>
          <cell r="H245" t="str">
            <v>No</v>
          </cell>
          <cell r="I245" t="str">
            <v>Y48465</v>
          </cell>
          <cell r="J245">
            <v>1</v>
          </cell>
          <cell r="K245" t="str">
            <v>力合仓库(已经清关)</v>
          </cell>
          <cell r="L245">
            <v>43686</v>
          </cell>
          <cell r="M245">
            <v>6.4799999999999996E-2</v>
          </cell>
          <cell r="N245" t="str">
            <v>SEP 19</v>
          </cell>
          <cell r="O245">
            <v>2019.07</v>
          </cell>
          <cell r="P245" t="str">
            <v>RMB</v>
          </cell>
          <cell r="Q245" t="str">
            <v>C49SZX20190119SX</v>
          </cell>
          <cell r="R245" t="str">
            <v>太美亚</v>
          </cell>
          <cell r="S245" t="str">
            <v>YSM10</v>
          </cell>
          <cell r="T245" t="str">
            <v>R-&gt;L</v>
          </cell>
          <cell r="U245" t="str">
            <v>MVC</v>
          </cell>
          <cell r="V245" t="str">
            <v>WRONG</v>
          </cell>
          <cell r="W245" t="str">
            <v>含税到厂</v>
          </cell>
          <cell r="X245">
            <v>43693</v>
          </cell>
          <cell r="Y245" t="str">
            <v>Yes</v>
          </cell>
          <cell r="Z245" t="str">
            <v>Na</v>
          </cell>
          <cell r="AA245" t="str">
            <v>Na</v>
          </cell>
          <cell r="AB245"/>
          <cell r="AC245" t="str">
            <v>C190835446</v>
          </cell>
          <cell r="AD245">
            <v>301</v>
          </cell>
          <cell r="AE245">
            <v>10</v>
          </cell>
          <cell r="AN245"/>
          <cell r="AO245" t="str">
            <v>Yes</v>
          </cell>
          <cell r="AP245" t="str">
            <v>SEP 19</v>
          </cell>
        </row>
        <row r="246">
          <cell r="A246">
            <v>433</v>
          </cell>
          <cell r="B246" t="str">
            <v>已发货</v>
          </cell>
          <cell r="C246" t="str">
            <v>C49</v>
          </cell>
          <cell r="D246">
            <v>109588</v>
          </cell>
          <cell r="E246" t="str">
            <v>Special package</v>
          </cell>
          <cell r="F246" t="str">
            <v>YSM10</v>
          </cell>
          <cell r="G246" t="str">
            <v>R-&gt;L</v>
          </cell>
          <cell r="H246" t="str">
            <v>No</v>
          </cell>
          <cell r="I246" t="str">
            <v>Y48467</v>
          </cell>
          <cell r="J246">
            <v>1</v>
          </cell>
          <cell r="K246" t="str">
            <v>盐保仓库</v>
          </cell>
          <cell r="L246">
            <v>43686</v>
          </cell>
          <cell r="M246">
            <v>6.4799999999999996E-2</v>
          </cell>
          <cell r="N246" t="str">
            <v>OCT 19</v>
          </cell>
          <cell r="O246">
            <v>2019.07</v>
          </cell>
          <cell r="P246" t="str">
            <v>RMB</v>
          </cell>
          <cell r="Q246" t="str">
            <v>C49SZX20190133MX</v>
          </cell>
          <cell r="R246" t="str">
            <v>海川伟业</v>
          </cell>
          <cell r="S246" t="str">
            <v>YSM10</v>
          </cell>
          <cell r="T246" t="str">
            <v>L-&gt;R</v>
          </cell>
          <cell r="U246" t="str">
            <v>MVC</v>
          </cell>
          <cell r="V246" t="str">
            <v>WRONG</v>
          </cell>
          <cell r="W246" t="str">
            <v>含税到厂</v>
          </cell>
          <cell r="X246">
            <v>43731</v>
          </cell>
          <cell r="Y246" t="str">
            <v>Yes</v>
          </cell>
          <cell r="Z246"/>
          <cell r="AA246"/>
          <cell r="AB246"/>
          <cell r="AC246" t="str">
            <v>C190935701</v>
          </cell>
          <cell r="AD246">
            <v>301</v>
          </cell>
          <cell r="AE246">
            <v>10</v>
          </cell>
          <cell r="AN246"/>
          <cell r="AO246" t="str">
            <v>Yes</v>
          </cell>
          <cell r="AP246" t="str">
            <v>OCT 19</v>
          </cell>
        </row>
        <row r="247">
          <cell r="A247">
            <v>312</v>
          </cell>
          <cell r="B247" t="str">
            <v>已发货</v>
          </cell>
          <cell r="C247" t="str">
            <v>C49</v>
          </cell>
          <cell r="D247">
            <v>109588</v>
          </cell>
          <cell r="E247" t="str">
            <v>Special package</v>
          </cell>
          <cell r="F247" t="str">
            <v>YSM10</v>
          </cell>
          <cell r="G247" t="str">
            <v>R-&gt;L</v>
          </cell>
          <cell r="H247" t="str">
            <v>No</v>
          </cell>
          <cell r="I247" t="str">
            <v>Y48464</v>
          </cell>
          <cell r="J247">
            <v>1</v>
          </cell>
          <cell r="K247" t="str">
            <v>盐保仓库</v>
          </cell>
          <cell r="L247">
            <v>43686</v>
          </cell>
          <cell r="M247">
            <v>6.4799999999999996E-2</v>
          </cell>
          <cell r="N247" t="str">
            <v>OCT 19</v>
          </cell>
          <cell r="O247">
            <v>2019.07</v>
          </cell>
          <cell r="P247" t="str">
            <v>RMB</v>
          </cell>
          <cell r="Q247" t="str">
            <v>C49SZX20190076SS</v>
          </cell>
          <cell r="R247" t="str">
            <v>嘉兴</v>
          </cell>
          <cell r="S247" t="str">
            <v>YSM10</v>
          </cell>
          <cell r="T247" t="str">
            <v>L-&gt;R</v>
          </cell>
          <cell r="U247" t="str">
            <v>MVC</v>
          </cell>
          <cell r="V247" t="str">
            <v>WRONG</v>
          </cell>
          <cell r="W247" t="str">
            <v>含税到厂</v>
          </cell>
          <cell r="X247">
            <v>43600</v>
          </cell>
          <cell r="Y247" t="str">
            <v>Yes</v>
          </cell>
          <cell r="Z247"/>
          <cell r="AA247"/>
          <cell r="AB247"/>
          <cell r="AC247" t="str">
            <v>C190534660</v>
          </cell>
          <cell r="AD247">
            <v>301</v>
          </cell>
          <cell r="AE247">
            <v>10</v>
          </cell>
          <cell r="AN247"/>
          <cell r="AO247" t="str">
            <v>Yes</v>
          </cell>
          <cell r="AP247" t="str">
            <v>OCT 19</v>
          </cell>
        </row>
        <row r="248">
          <cell r="A248">
            <v>353</v>
          </cell>
          <cell r="B248" t="str">
            <v>已发货</v>
          </cell>
          <cell r="C248" t="str">
            <v>C49</v>
          </cell>
          <cell r="D248">
            <v>109588</v>
          </cell>
          <cell r="E248" t="str">
            <v>Special package</v>
          </cell>
          <cell r="F248" t="str">
            <v>YSM10</v>
          </cell>
          <cell r="G248" t="str">
            <v>R-&gt;L</v>
          </cell>
          <cell r="H248" t="str">
            <v xml:space="preserve">96 FEEDER PLATE (YSM10) </v>
          </cell>
          <cell r="I248" t="str">
            <v>Y48468</v>
          </cell>
          <cell r="J248">
            <v>1</v>
          </cell>
          <cell r="K248" t="str">
            <v>盐保仓库</v>
          </cell>
          <cell r="L248">
            <v>43686</v>
          </cell>
          <cell r="M248">
            <v>6.4799999999999996E-2</v>
          </cell>
          <cell r="N248" t="str">
            <v>OCT 19</v>
          </cell>
          <cell r="O248">
            <v>2019.07</v>
          </cell>
          <cell r="P248" t="str">
            <v>JPY</v>
          </cell>
          <cell r="Q248" t="str">
            <v>C49SZX20190150JY</v>
          </cell>
          <cell r="R248" t="str">
            <v>尖端电子 end user海凌科达</v>
          </cell>
          <cell r="S248" t="str">
            <v>YSM10</v>
          </cell>
          <cell r="T248" t="str">
            <v>L-&gt;R</v>
          </cell>
          <cell r="U248" t="str">
            <v>MVC+Rear 站位</v>
          </cell>
          <cell r="V248" t="str">
            <v>WRONG</v>
          </cell>
          <cell r="W248" t="str">
            <v>CIF HK</v>
          </cell>
          <cell r="X248">
            <v>43760</v>
          </cell>
          <cell r="Y248" t="str">
            <v>Yes</v>
          </cell>
          <cell r="Z248"/>
          <cell r="AA248"/>
          <cell r="AB248"/>
          <cell r="AC248" t="str">
            <v>C190735224</v>
          </cell>
          <cell r="AD248">
            <v>302</v>
          </cell>
          <cell r="AE248">
            <v>10</v>
          </cell>
          <cell r="AN248"/>
          <cell r="AO248" t="str">
            <v>Yes</v>
          </cell>
          <cell r="AP248" t="str">
            <v>OCT 19</v>
          </cell>
        </row>
        <row r="249">
          <cell r="A249">
            <v>392</v>
          </cell>
          <cell r="B249" t="str">
            <v>已发货</v>
          </cell>
          <cell r="C249" t="str">
            <v>C49</v>
          </cell>
          <cell r="D249">
            <v>109587</v>
          </cell>
          <cell r="E249" t="str">
            <v>Special package</v>
          </cell>
          <cell r="F249" t="str">
            <v>YSM10</v>
          </cell>
          <cell r="G249" t="str">
            <v>R-&gt;L</v>
          </cell>
          <cell r="H249" t="str">
            <v>MVC+ATS15</v>
          </cell>
          <cell r="I249" t="str">
            <v>Y48460</v>
          </cell>
          <cell r="J249">
            <v>1</v>
          </cell>
          <cell r="K249" t="str">
            <v>盐保仓库-&gt;准备清关</v>
          </cell>
          <cell r="L249">
            <v>43686</v>
          </cell>
          <cell r="M249">
            <v>6.4799999999999996E-2</v>
          </cell>
          <cell r="N249" t="str">
            <v>OCT 19</v>
          </cell>
          <cell r="O249">
            <v>2019.07</v>
          </cell>
          <cell r="P249" t="str">
            <v>RMB</v>
          </cell>
          <cell r="Q249" t="str">
            <v>C49SZX20190113LC</v>
          </cell>
          <cell r="R249" t="str">
            <v>首航</v>
          </cell>
          <cell r="S249" t="str">
            <v>YSM10</v>
          </cell>
          <cell r="T249" t="str">
            <v>L-&gt;R</v>
          </cell>
          <cell r="U249" t="str">
            <v>MVC+ATS15</v>
          </cell>
          <cell r="V249" t="str">
            <v>WRONG</v>
          </cell>
          <cell r="W249" t="str">
            <v>含税到厂</v>
          </cell>
          <cell r="X249">
            <v>43691</v>
          </cell>
          <cell r="Y249" t="str">
            <v>Yes</v>
          </cell>
          <cell r="Z249"/>
          <cell r="AA249"/>
          <cell r="AB249"/>
          <cell r="AC249" t="str">
            <v>C190935643</v>
          </cell>
          <cell r="AD249">
            <v>302</v>
          </cell>
          <cell r="AE249">
            <v>10</v>
          </cell>
          <cell r="AN249"/>
          <cell r="AO249" t="str">
            <v>Yes</v>
          </cell>
          <cell r="AP249" t="str">
            <v>OCT 19</v>
          </cell>
        </row>
        <row r="250">
          <cell r="A250">
            <v>393</v>
          </cell>
          <cell r="B250" t="str">
            <v>已发货</v>
          </cell>
          <cell r="C250" t="str">
            <v>C49</v>
          </cell>
          <cell r="D250">
            <v>109588</v>
          </cell>
          <cell r="E250" t="str">
            <v>Special package</v>
          </cell>
          <cell r="F250" t="str">
            <v>YSM10</v>
          </cell>
          <cell r="G250" t="str">
            <v>R-&gt;L</v>
          </cell>
          <cell r="H250" t="str">
            <v>No</v>
          </cell>
          <cell r="I250" t="str">
            <v>Y48466</v>
          </cell>
          <cell r="J250">
            <v>1</v>
          </cell>
          <cell r="K250" t="str">
            <v>盐保仓库-&gt;准备清关</v>
          </cell>
          <cell r="L250">
            <v>43686</v>
          </cell>
          <cell r="M250">
            <v>6.4799999999999996E-2</v>
          </cell>
          <cell r="N250" t="str">
            <v>OCT 19</v>
          </cell>
          <cell r="O250">
            <v>2019.07</v>
          </cell>
          <cell r="P250" t="str">
            <v>RMB</v>
          </cell>
          <cell r="Q250" t="str">
            <v>C49SZX20190113LC</v>
          </cell>
          <cell r="R250" t="str">
            <v>首航</v>
          </cell>
          <cell r="S250" t="str">
            <v>YSM10</v>
          </cell>
          <cell r="T250" t="str">
            <v>L-&gt;R</v>
          </cell>
          <cell r="U250" t="str">
            <v>No</v>
          </cell>
          <cell r="V250" t="str">
            <v>WRONG</v>
          </cell>
          <cell r="W250" t="str">
            <v>含税到厂</v>
          </cell>
          <cell r="X250">
            <v>43691</v>
          </cell>
          <cell r="Y250" t="str">
            <v>Yes</v>
          </cell>
          <cell r="Z250"/>
          <cell r="AA250"/>
          <cell r="AB250"/>
          <cell r="AC250" t="str">
            <v>C190935643</v>
          </cell>
          <cell r="AD250">
            <v>301</v>
          </cell>
          <cell r="AE250">
            <v>10</v>
          </cell>
          <cell r="AN250"/>
          <cell r="AO250" t="str">
            <v>Yes</v>
          </cell>
          <cell r="AP250" t="str">
            <v>OCT 19</v>
          </cell>
        </row>
        <row r="251">
          <cell r="A251">
            <v>379</v>
          </cell>
          <cell r="B251" t="str">
            <v>已发货</v>
          </cell>
          <cell r="C251" t="str">
            <v>C28.</v>
          </cell>
          <cell r="D251">
            <v>109662</v>
          </cell>
          <cell r="E251" t="str">
            <v>IND, 科士达</v>
          </cell>
          <cell r="F251" t="str">
            <v>YSD</v>
          </cell>
          <cell r="G251" t="str">
            <v>L-&gt;R</v>
          </cell>
          <cell r="H251" t="str">
            <v>No</v>
          </cell>
          <cell r="I251" t="str">
            <v>Y48943</v>
          </cell>
          <cell r="J251">
            <v>1</v>
          </cell>
          <cell r="K251" t="str">
            <v>码头</v>
          </cell>
          <cell r="L251">
            <v>43707</v>
          </cell>
          <cell r="M251">
            <v>6.4399999999999999E-2</v>
          </cell>
          <cell r="N251" t="str">
            <v>SEP 19</v>
          </cell>
          <cell r="O251">
            <v>2019.08</v>
          </cell>
          <cell r="P251" t="str">
            <v>RMB</v>
          </cell>
          <cell r="Q251" t="str">
            <v>PG-GL02-201906140004</v>
          </cell>
          <cell r="R251" t="str">
            <v>科士达</v>
          </cell>
          <cell r="S251" t="str">
            <v>YSD</v>
          </cell>
          <cell r="T251" t="str">
            <v>L-&gt;R</v>
          </cell>
          <cell r="U251" t="str">
            <v>No</v>
          </cell>
          <cell r="V251" t="str">
            <v>OK</v>
          </cell>
          <cell r="W251" t="str">
            <v>含税到厂</v>
          </cell>
          <cell r="X251">
            <v>43666</v>
          </cell>
          <cell r="Y251" t="str">
            <v>Yes</v>
          </cell>
          <cell r="Z251"/>
          <cell r="AA251"/>
          <cell r="AB251"/>
          <cell r="AC251" t="str">
            <v xml:space="preserve">IND order </v>
          </cell>
          <cell r="AN251"/>
          <cell r="AO251" t="str">
            <v>Yes</v>
          </cell>
          <cell r="AP251" t="str">
            <v>SEP 19</v>
          </cell>
        </row>
        <row r="252">
          <cell r="A252">
            <v>361</v>
          </cell>
          <cell r="B252" t="str">
            <v>已发货</v>
          </cell>
          <cell r="C252" t="str">
            <v>C49</v>
          </cell>
          <cell r="D252">
            <v>109624</v>
          </cell>
          <cell r="E252" t="str">
            <v>Special package</v>
          </cell>
          <cell r="F252" t="str">
            <v>YSM20R(SV)-2</v>
          </cell>
          <cell r="G252" t="str">
            <v>L-&gt;R</v>
          </cell>
          <cell r="H252" t="str">
            <v>No</v>
          </cell>
          <cell r="I252" t="str">
            <v>Y48797</v>
          </cell>
          <cell r="J252">
            <v>1</v>
          </cell>
          <cell r="K252" t="str">
            <v>辉记中转仓</v>
          </cell>
          <cell r="L252">
            <v>43714</v>
          </cell>
          <cell r="M252">
            <v>6.4799999999999996E-2</v>
          </cell>
          <cell r="N252" t="str">
            <v>SEP 19</v>
          </cell>
          <cell r="O252">
            <v>2019.08</v>
          </cell>
          <cell r="P252" t="str">
            <v>JPY</v>
          </cell>
          <cell r="Q252" t="str">
            <v>C49SZX20190015JY</v>
          </cell>
          <cell r="R252" t="str">
            <v>创荣发</v>
          </cell>
          <cell r="S252" t="str">
            <v>YSM20R(SV)-2</v>
          </cell>
          <cell r="T252" t="str">
            <v>L-&gt;R</v>
          </cell>
          <cell r="U252" t="str">
            <v>No</v>
          </cell>
          <cell r="V252" t="str">
            <v>OK</v>
          </cell>
          <cell r="W252" t="str">
            <v>DAP惠州</v>
          </cell>
          <cell r="X252">
            <v>43643</v>
          </cell>
          <cell r="Y252" t="str">
            <v>Yes</v>
          </cell>
          <cell r="Z252"/>
          <cell r="AA252"/>
          <cell r="AB252"/>
          <cell r="AC252" t="str">
            <v>C190735272</v>
          </cell>
          <cell r="AD252">
            <v>301</v>
          </cell>
          <cell r="AE252">
            <v>20</v>
          </cell>
          <cell r="AN252"/>
          <cell r="AO252" t="str">
            <v>Yes</v>
          </cell>
          <cell r="AP252" t="str">
            <v>SEP 19</v>
          </cell>
        </row>
        <row r="253">
          <cell r="A253">
            <v>362</v>
          </cell>
          <cell r="B253" t="str">
            <v>已发货</v>
          </cell>
          <cell r="C253" t="str">
            <v>C49</v>
          </cell>
          <cell r="D253">
            <v>109624</v>
          </cell>
          <cell r="E253" t="str">
            <v>Special package</v>
          </cell>
          <cell r="F253" t="str">
            <v>YSM20R(SV)-2</v>
          </cell>
          <cell r="G253" t="str">
            <v>L-&gt;R</v>
          </cell>
          <cell r="H253" t="str">
            <v>No</v>
          </cell>
          <cell r="I253" t="str">
            <v>Y48798</v>
          </cell>
          <cell r="J253">
            <v>1</v>
          </cell>
          <cell r="K253" t="str">
            <v>辉记中转仓</v>
          </cell>
          <cell r="L253">
            <v>43714</v>
          </cell>
          <cell r="M253">
            <v>6.4799999999999996E-2</v>
          </cell>
          <cell r="N253" t="str">
            <v>SEP 19</v>
          </cell>
          <cell r="O253">
            <v>2019.08</v>
          </cell>
          <cell r="P253" t="str">
            <v>JPY</v>
          </cell>
          <cell r="Q253" t="str">
            <v>C49SZX20190015JY</v>
          </cell>
          <cell r="R253" t="str">
            <v>创荣发</v>
          </cell>
          <cell r="S253" t="str">
            <v>YSM20R(SV)-2</v>
          </cell>
          <cell r="T253" t="str">
            <v>L-&gt;R</v>
          </cell>
          <cell r="U253" t="str">
            <v>No</v>
          </cell>
          <cell r="V253" t="str">
            <v>OK</v>
          </cell>
          <cell r="W253" t="str">
            <v>DAP惠州</v>
          </cell>
          <cell r="X253">
            <v>43643</v>
          </cell>
          <cell r="Y253" t="str">
            <v>Yes</v>
          </cell>
          <cell r="Z253"/>
          <cell r="AA253"/>
          <cell r="AB253"/>
          <cell r="AC253" t="str">
            <v>C190735272</v>
          </cell>
          <cell r="AD253">
            <v>301</v>
          </cell>
          <cell r="AE253">
            <v>20</v>
          </cell>
          <cell r="AN253"/>
          <cell r="AO253" t="str">
            <v>Yes</v>
          </cell>
          <cell r="AP253" t="str">
            <v>SEP 19</v>
          </cell>
        </row>
        <row r="254">
          <cell r="A254">
            <v>363</v>
          </cell>
          <cell r="B254" t="str">
            <v>已发货</v>
          </cell>
          <cell r="C254" t="str">
            <v>C49</v>
          </cell>
          <cell r="D254">
            <v>109625</v>
          </cell>
          <cell r="E254" t="str">
            <v>Special package</v>
          </cell>
          <cell r="F254" t="str">
            <v>YSM10</v>
          </cell>
          <cell r="G254" t="str">
            <v>R-&gt;L</v>
          </cell>
          <cell r="H254" t="str">
            <v>No</v>
          </cell>
          <cell r="I254" t="str">
            <v>Y48771</v>
          </cell>
          <cell r="J254">
            <v>1</v>
          </cell>
          <cell r="K254" t="str">
            <v>辉记中转仓</v>
          </cell>
          <cell r="L254">
            <v>43714</v>
          </cell>
          <cell r="M254">
            <v>6.4799999999999996E-2</v>
          </cell>
          <cell r="N254" t="str">
            <v>SEP 19</v>
          </cell>
          <cell r="O254">
            <v>2019.07</v>
          </cell>
          <cell r="P254" t="str">
            <v>JPY</v>
          </cell>
          <cell r="Q254" t="str">
            <v>C49SZX20190015JY</v>
          </cell>
          <cell r="R254" t="str">
            <v>创荣发</v>
          </cell>
          <cell r="S254" t="str">
            <v>YSM10</v>
          </cell>
          <cell r="T254" t="str">
            <v>L-&gt;R</v>
          </cell>
          <cell r="U254" t="str">
            <v>MVC</v>
          </cell>
          <cell r="V254" t="str">
            <v>WRONG</v>
          </cell>
          <cell r="W254" t="str">
            <v>DAP惠州</v>
          </cell>
          <cell r="X254">
            <v>43643</v>
          </cell>
          <cell r="Y254" t="str">
            <v>Yes</v>
          </cell>
          <cell r="Z254"/>
          <cell r="AA254"/>
          <cell r="AB254"/>
          <cell r="AC254" t="str">
            <v>C190735272</v>
          </cell>
          <cell r="AD254">
            <v>302</v>
          </cell>
          <cell r="AE254">
            <v>10</v>
          </cell>
          <cell r="AN254"/>
          <cell r="AO254" t="str">
            <v>Yes</v>
          </cell>
          <cell r="AP254" t="str">
            <v>SEP 19</v>
          </cell>
        </row>
        <row r="255">
          <cell r="A255">
            <v>364</v>
          </cell>
          <cell r="B255" t="str">
            <v>已发货</v>
          </cell>
          <cell r="C255" t="str">
            <v>C49</v>
          </cell>
          <cell r="D255">
            <v>109625</v>
          </cell>
          <cell r="E255" t="str">
            <v>Special package</v>
          </cell>
          <cell r="F255" t="str">
            <v>YSM10</v>
          </cell>
          <cell r="G255" t="str">
            <v>R-&gt;L</v>
          </cell>
          <cell r="H255" t="str">
            <v>No</v>
          </cell>
          <cell r="I255" t="str">
            <v>Y48772</v>
          </cell>
          <cell r="J255">
            <v>1</v>
          </cell>
          <cell r="K255" t="str">
            <v>辉记中转仓</v>
          </cell>
          <cell r="L255">
            <v>43714</v>
          </cell>
          <cell r="M255">
            <v>6.4799999999999996E-2</v>
          </cell>
          <cell r="N255" t="str">
            <v>SEP 19</v>
          </cell>
          <cell r="O255">
            <v>2019.07</v>
          </cell>
          <cell r="P255" t="str">
            <v>JPY</v>
          </cell>
          <cell r="Q255" t="str">
            <v>C49SZX20190015JY</v>
          </cell>
          <cell r="R255" t="str">
            <v>创荣发</v>
          </cell>
          <cell r="S255" t="str">
            <v>YSM10</v>
          </cell>
          <cell r="T255" t="str">
            <v>L-&gt;R</v>
          </cell>
          <cell r="U255" t="str">
            <v>MVC</v>
          </cell>
          <cell r="V255" t="str">
            <v>WRONG</v>
          </cell>
          <cell r="W255" t="str">
            <v>DAP惠州</v>
          </cell>
          <cell r="X255">
            <v>43643</v>
          </cell>
          <cell r="Y255" t="str">
            <v>Yes</v>
          </cell>
          <cell r="Z255"/>
          <cell r="AA255"/>
          <cell r="AB255"/>
          <cell r="AC255" t="str">
            <v>C190735272</v>
          </cell>
          <cell r="AD255">
            <v>301</v>
          </cell>
          <cell r="AE255">
            <v>10</v>
          </cell>
          <cell r="AN255"/>
          <cell r="AO255" t="str">
            <v>Yes</v>
          </cell>
          <cell r="AP255" t="str">
            <v>SEP 19</v>
          </cell>
        </row>
        <row r="256">
          <cell r="A256">
            <v>422</v>
          </cell>
          <cell r="B256" t="str">
            <v>已发货</v>
          </cell>
          <cell r="C256" t="str">
            <v>C49</v>
          </cell>
          <cell r="D256">
            <v>109625</v>
          </cell>
          <cell r="E256" t="str">
            <v>Special package</v>
          </cell>
          <cell r="F256" t="str">
            <v>YSM10</v>
          </cell>
          <cell r="G256" t="str">
            <v>R-&gt;L</v>
          </cell>
          <cell r="H256" t="str">
            <v>ATS15</v>
          </cell>
          <cell r="I256" t="str">
            <v>Y48769</v>
          </cell>
          <cell r="J256">
            <v>1</v>
          </cell>
          <cell r="K256" t="str">
            <v>力合仓库(已经清关)</v>
          </cell>
          <cell r="L256">
            <v>43714</v>
          </cell>
          <cell r="M256">
            <v>6.4799999999999996E-2</v>
          </cell>
          <cell r="N256" t="str">
            <v>NOV 19</v>
          </cell>
          <cell r="O256">
            <v>2019.07</v>
          </cell>
          <cell r="P256" t="str">
            <v>RMB</v>
          </cell>
          <cell r="Q256" t="str">
            <v>C49SZX20190129DZ</v>
          </cell>
          <cell r="R256" t="str">
            <v>博星</v>
          </cell>
          <cell r="S256" t="str">
            <v>YSM10</v>
          </cell>
          <cell r="T256" t="str">
            <v>R-&gt;L</v>
          </cell>
          <cell r="U256" t="str">
            <v>MVC+ATS15</v>
          </cell>
          <cell r="V256" t="str">
            <v>WRONG</v>
          </cell>
          <cell r="W256" t="str">
            <v>含税到厂</v>
          </cell>
          <cell r="X256">
            <v>43708</v>
          </cell>
          <cell r="Y256" t="str">
            <v>Yes</v>
          </cell>
          <cell r="Z256"/>
          <cell r="AA256"/>
          <cell r="AB256"/>
          <cell r="AC256" t="str">
            <v>C190935620</v>
          </cell>
          <cell r="AD256">
            <v>302</v>
          </cell>
          <cell r="AE256">
            <v>10</v>
          </cell>
          <cell r="AN256"/>
          <cell r="AO256" t="str">
            <v>Yes</v>
          </cell>
          <cell r="AP256" t="str">
            <v>NOV 19</v>
          </cell>
        </row>
        <row r="257">
          <cell r="A257">
            <v>432</v>
          </cell>
          <cell r="B257" t="str">
            <v>已发货</v>
          </cell>
          <cell r="C257" t="str">
            <v>C49</v>
          </cell>
          <cell r="D257">
            <v>109624</v>
          </cell>
          <cell r="E257" t="str">
            <v>Special package</v>
          </cell>
          <cell r="F257" t="str">
            <v>YSM20R(SV)-2</v>
          </cell>
          <cell r="G257" t="str">
            <v>L-&gt;R</v>
          </cell>
          <cell r="H257" t="str">
            <v>No</v>
          </cell>
          <cell r="I257" t="str">
            <v>Y48800</v>
          </cell>
          <cell r="J257">
            <v>1</v>
          </cell>
          <cell r="K257" t="str">
            <v>盐保仓库</v>
          </cell>
          <cell r="L257">
            <v>43714</v>
          </cell>
          <cell r="M257">
            <v>6.4799999999999996E-2</v>
          </cell>
          <cell r="N257" t="str">
            <v>OCT 19</v>
          </cell>
          <cell r="O257">
            <v>2019.08</v>
          </cell>
          <cell r="P257" t="str">
            <v>RMB</v>
          </cell>
          <cell r="Q257" t="str">
            <v>C49SZX20190133MX</v>
          </cell>
          <cell r="R257" t="str">
            <v>海川伟业</v>
          </cell>
          <cell r="S257" t="str">
            <v>YSM20R(SV)-2</v>
          </cell>
          <cell r="T257" t="str">
            <v>L-&gt;R</v>
          </cell>
          <cell r="U257" t="str">
            <v>No</v>
          </cell>
          <cell r="V257" t="str">
            <v>OK</v>
          </cell>
          <cell r="W257" t="str">
            <v>含税到厂</v>
          </cell>
          <cell r="X257">
            <v>43731</v>
          </cell>
          <cell r="Y257" t="str">
            <v>Yes</v>
          </cell>
          <cell r="Z257"/>
          <cell r="AA257"/>
          <cell r="AB257"/>
          <cell r="AC257" t="str">
            <v>C190935701</v>
          </cell>
          <cell r="AD257">
            <v>303</v>
          </cell>
          <cell r="AE257">
            <v>10</v>
          </cell>
          <cell r="AF257">
            <v>302</v>
          </cell>
          <cell r="AG257">
            <v>10</v>
          </cell>
          <cell r="AN257"/>
          <cell r="AO257" t="str">
            <v>Yes</v>
          </cell>
          <cell r="AP257" t="str">
            <v>OCT 19</v>
          </cell>
        </row>
        <row r="258">
          <cell r="A258">
            <v>391</v>
          </cell>
          <cell r="B258" t="str">
            <v>已发货</v>
          </cell>
          <cell r="C258" t="str">
            <v>C49</v>
          </cell>
          <cell r="D258">
            <v>109624</v>
          </cell>
          <cell r="E258" t="str">
            <v>Special package</v>
          </cell>
          <cell r="F258" t="str">
            <v>YSM20R(SV)-2</v>
          </cell>
          <cell r="G258" t="str">
            <v>L-&gt;R</v>
          </cell>
          <cell r="H258" t="str">
            <v>No</v>
          </cell>
          <cell r="I258" t="str">
            <v>Y48799</v>
          </cell>
          <cell r="J258">
            <v>1</v>
          </cell>
          <cell r="K258" t="str">
            <v>盐保仓库-&gt;准备清关</v>
          </cell>
          <cell r="L258">
            <v>43714</v>
          </cell>
          <cell r="M258">
            <v>6.4799999999999996E-2</v>
          </cell>
          <cell r="N258" t="str">
            <v>OCT 19</v>
          </cell>
          <cell r="O258">
            <v>2019.08</v>
          </cell>
          <cell r="P258" t="str">
            <v>RMB</v>
          </cell>
          <cell r="Q258" t="str">
            <v>C49SZX20190113LC</v>
          </cell>
          <cell r="R258" t="str">
            <v>首航</v>
          </cell>
          <cell r="S258" t="str">
            <v>YSM20R(SV)-2</v>
          </cell>
          <cell r="T258" t="str">
            <v>L-&gt;R</v>
          </cell>
          <cell r="U258" t="str">
            <v>No</v>
          </cell>
          <cell r="V258" t="str">
            <v>OK</v>
          </cell>
          <cell r="W258" t="str">
            <v>含税到厂</v>
          </cell>
          <cell r="X258">
            <v>43691</v>
          </cell>
          <cell r="Y258" t="str">
            <v>Yes</v>
          </cell>
          <cell r="Z258"/>
          <cell r="AA258"/>
          <cell r="AB258"/>
          <cell r="AC258" t="str">
            <v>C190935643</v>
          </cell>
          <cell r="AD258">
            <v>303</v>
          </cell>
          <cell r="AE258">
            <v>20</v>
          </cell>
          <cell r="AN258"/>
          <cell r="AO258" t="str">
            <v>Yes</v>
          </cell>
          <cell r="AP258" t="str">
            <v>OCT 19</v>
          </cell>
        </row>
        <row r="259">
          <cell r="A259">
            <v>441</v>
          </cell>
          <cell r="B259" t="str">
            <v>已发货</v>
          </cell>
          <cell r="C259" t="str">
            <v>C49</v>
          </cell>
          <cell r="D259">
            <v>109624</v>
          </cell>
          <cell r="E259" t="str">
            <v>Special package</v>
          </cell>
          <cell r="F259" t="str">
            <v>YSM20R(SV)-2</v>
          </cell>
          <cell r="G259" t="str">
            <v>L-&gt;R</v>
          </cell>
          <cell r="H259" t="str">
            <v>No</v>
          </cell>
          <cell r="I259" t="str">
            <v>Y48802</v>
          </cell>
          <cell r="J259">
            <v>1</v>
          </cell>
          <cell r="K259" t="str">
            <v>盐保仓库-&gt;准备清关</v>
          </cell>
          <cell r="L259">
            <v>43714</v>
          </cell>
          <cell r="M259">
            <v>6.4799999999999996E-2</v>
          </cell>
          <cell r="N259" t="str">
            <v>NOV 19</v>
          </cell>
          <cell r="O259">
            <v>2019.08</v>
          </cell>
          <cell r="P259" t="str">
            <v>RMB</v>
          </cell>
          <cell r="Q259" t="str">
            <v>C49SZX20190145DZ</v>
          </cell>
          <cell r="R259" t="str">
            <v>GCL 耕创</v>
          </cell>
          <cell r="S259" t="str">
            <v>YSM20R(SV)-2</v>
          </cell>
          <cell r="T259" t="str">
            <v>L-&gt;R</v>
          </cell>
          <cell r="U259" t="str">
            <v>No</v>
          </cell>
          <cell r="V259" t="str">
            <v>OK</v>
          </cell>
          <cell r="W259" t="str">
            <v>含税到厂</v>
          </cell>
          <cell r="X259">
            <v>43750</v>
          </cell>
          <cell r="Y259" t="str">
            <v>Yes</v>
          </cell>
          <cell r="Z259"/>
          <cell r="AA259"/>
          <cell r="AB259"/>
          <cell r="AC259" t="str">
            <v>C191035983</v>
          </cell>
          <cell r="AD259">
            <v>304</v>
          </cell>
          <cell r="AE259">
            <v>20</v>
          </cell>
          <cell r="AN259"/>
          <cell r="AO259" t="str">
            <v>Yes</v>
          </cell>
          <cell r="AP259" t="str">
            <v>NOV 19</v>
          </cell>
        </row>
        <row r="260">
          <cell r="A260" t="str">
            <v>福建泉盛</v>
          </cell>
          <cell r="B260" t="str">
            <v>已发货</v>
          </cell>
          <cell r="C260" t="str">
            <v>C49</v>
          </cell>
          <cell r="D260">
            <v>109625</v>
          </cell>
          <cell r="E260" t="str">
            <v>Special package</v>
          </cell>
          <cell r="F260" t="str">
            <v>YSM10</v>
          </cell>
          <cell r="G260" t="str">
            <v>R-&gt;L</v>
          </cell>
          <cell r="H260" t="str">
            <v>ATS15</v>
          </cell>
          <cell r="I260" t="str">
            <v>Y48770</v>
          </cell>
          <cell r="J260">
            <v>1</v>
          </cell>
          <cell r="K260" t="str">
            <v>盐保仓库-&gt;准备清关</v>
          </cell>
          <cell r="L260">
            <v>43714</v>
          </cell>
          <cell r="M260">
            <v>6.7100000000000007E-2</v>
          </cell>
          <cell r="N260" t="str">
            <v>NOV 19</v>
          </cell>
          <cell r="O260">
            <v>2019.07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/>
          <cell r="AA260"/>
          <cell r="AB260"/>
          <cell r="AC260" t="str">
            <v>C190334217</v>
          </cell>
          <cell r="AD260">
            <v>302</v>
          </cell>
          <cell r="AE260">
            <v>10</v>
          </cell>
          <cell r="AN260"/>
          <cell r="AO260" t="str">
            <v>NA</v>
          </cell>
          <cell r="AP260" t="str">
            <v>NOV 19</v>
          </cell>
        </row>
        <row r="261">
          <cell r="A261">
            <v>431</v>
          </cell>
          <cell r="B261" t="str">
            <v>已发货</v>
          </cell>
          <cell r="C261" t="str">
            <v>C49</v>
          </cell>
          <cell r="D261">
            <v>109624</v>
          </cell>
          <cell r="E261" t="str">
            <v>Special package</v>
          </cell>
          <cell r="F261" t="str">
            <v>YSM20R(SV)-2</v>
          </cell>
          <cell r="G261" t="str">
            <v>L-&gt;R</v>
          </cell>
          <cell r="H261" t="str">
            <v>No</v>
          </cell>
          <cell r="I261" t="str">
            <v>Y48801</v>
          </cell>
          <cell r="J261">
            <v>1</v>
          </cell>
          <cell r="K261" t="str">
            <v>盐保仓库-&gt;准备清关</v>
          </cell>
          <cell r="L261">
            <v>43714</v>
          </cell>
          <cell r="M261">
            <v>6.4799999999999996E-2</v>
          </cell>
          <cell r="N261" t="str">
            <v>SEP 19</v>
          </cell>
          <cell r="O261">
            <v>2019.08</v>
          </cell>
          <cell r="P261" t="str">
            <v>RMB</v>
          </cell>
          <cell r="Q261" t="str">
            <v>C49SZX201900131JL</v>
          </cell>
          <cell r="R261" t="str">
            <v>杉川/end user:放德劲</v>
          </cell>
          <cell r="S261" t="str">
            <v>YSM20R(SV)-2</v>
          </cell>
          <cell r="T261" t="str">
            <v>L-&gt;R</v>
          </cell>
          <cell r="U261" t="str">
            <v>No</v>
          </cell>
          <cell r="V261" t="str">
            <v>OK</v>
          </cell>
          <cell r="W261" t="str">
            <v>含税到厂</v>
          </cell>
          <cell r="X261">
            <v>43717</v>
          </cell>
          <cell r="Y261" t="str">
            <v>Yes</v>
          </cell>
          <cell r="Z261"/>
          <cell r="AA261"/>
          <cell r="AB261"/>
          <cell r="AC261" t="str">
            <v>C190434452</v>
          </cell>
          <cell r="AD261">
            <v>302</v>
          </cell>
          <cell r="AE261">
            <v>10</v>
          </cell>
          <cell r="AF261">
            <v>304</v>
          </cell>
          <cell r="AG261">
            <v>10</v>
          </cell>
          <cell r="AN261"/>
          <cell r="AO261" t="str">
            <v>Yes</v>
          </cell>
          <cell r="AP261" t="str">
            <v>SEP 19</v>
          </cell>
        </row>
        <row r="262">
          <cell r="A262">
            <v>405</v>
          </cell>
          <cell r="B262" t="str">
            <v>已发货</v>
          </cell>
          <cell r="C262" t="str">
            <v>C49</v>
          </cell>
          <cell r="D262">
            <v>109694</v>
          </cell>
          <cell r="E262" t="str">
            <v>IND,APT 名义</v>
          </cell>
          <cell r="F262" t="str">
            <v>SIGMA-G5S2</v>
          </cell>
          <cell r="G262" t="str">
            <v>L-&gt;R</v>
          </cell>
          <cell r="H262" t="str">
            <v>No</v>
          </cell>
          <cell r="I262" t="str">
            <v>Y49277</v>
          </cell>
          <cell r="J262">
            <v>1</v>
          </cell>
          <cell r="K262" t="str">
            <v>码头</v>
          </cell>
          <cell r="L262">
            <v>43737</v>
          </cell>
          <cell r="M262" t="str">
            <v>No mismatch</v>
          </cell>
          <cell r="N262" t="str">
            <v>OCT 19</v>
          </cell>
          <cell r="O262">
            <v>2019.09</v>
          </cell>
          <cell r="P262" t="str">
            <v>JPY</v>
          </cell>
          <cell r="Q262" t="str">
            <v>C49SZX20190125KW</v>
          </cell>
          <cell r="R262" t="str">
            <v>伟盛贸易(富洛）/晶科</v>
          </cell>
          <cell r="S262" t="str">
            <v>SIGMA G5S2</v>
          </cell>
          <cell r="T262" t="str">
            <v>No</v>
          </cell>
          <cell r="U262" t="str">
            <v>No</v>
          </cell>
          <cell r="V262" t="str">
            <v>WRONG</v>
          </cell>
          <cell r="W262" t="str">
            <v>CIF HK</v>
          </cell>
          <cell r="X262">
            <v>43698</v>
          </cell>
          <cell r="Y262" t="str">
            <v>Yes</v>
          </cell>
          <cell r="Z262"/>
          <cell r="AA262"/>
          <cell r="AB262"/>
          <cell r="AC262" t="str">
            <v xml:space="preserve">IND order </v>
          </cell>
          <cell r="AN262"/>
          <cell r="AO262" t="str">
            <v>Yes</v>
          </cell>
          <cell r="AP262" t="str">
            <v>OCT 19</v>
          </cell>
        </row>
        <row r="263">
          <cell r="A263">
            <v>406</v>
          </cell>
          <cell r="B263" t="str">
            <v>已发货</v>
          </cell>
          <cell r="C263" t="str">
            <v>C49</v>
          </cell>
          <cell r="D263">
            <v>109694</v>
          </cell>
          <cell r="E263" t="str">
            <v>IND,APT 名义</v>
          </cell>
          <cell r="F263" t="str">
            <v>SIGMA-G5S2</v>
          </cell>
          <cell r="G263" t="str">
            <v>L-&gt;R</v>
          </cell>
          <cell r="H263" t="str">
            <v>No</v>
          </cell>
          <cell r="I263" t="str">
            <v>Y49276</v>
          </cell>
          <cell r="J263">
            <v>1</v>
          </cell>
          <cell r="K263" t="str">
            <v>码头</v>
          </cell>
          <cell r="L263">
            <v>43737</v>
          </cell>
          <cell r="M263" t="str">
            <v>No mismatch</v>
          </cell>
          <cell r="N263" t="str">
            <v>OCT 19</v>
          </cell>
          <cell r="O263">
            <v>2019.09</v>
          </cell>
          <cell r="P263" t="str">
            <v>JPY</v>
          </cell>
          <cell r="Q263" t="str">
            <v>C49SZX20190125KW</v>
          </cell>
          <cell r="R263" t="str">
            <v>伟盛贸易(富洛）/晶科</v>
          </cell>
          <cell r="S263" t="str">
            <v>SIGMA G5S2</v>
          </cell>
          <cell r="T263" t="str">
            <v>No</v>
          </cell>
          <cell r="U263" t="str">
            <v>No</v>
          </cell>
          <cell r="V263" t="str">
            <v>WRONG</v>
          </cell>
          <cell r="W263" t="str">
            <v>CIF HK</v>
          </cell>
          <cell r="X263">
            <v>43698</v>
          </cell>
          <cell r="Y263" t="str">
            <v>Yes</v>
          </cell>
          <cell r="Z263"/>
          <cell r="AA263"/>
          <cell r="AB263"/>
          <cell r="AC263" t="str">
            <v xml:space="preserve">IND order </v>
          </cell>
          <cell r="AN263"/>
          <cell r="AO263" t="str">
            <v>Yes</v>
          </cell>
          <cell r="AP263" t="str">
            <v>OCT 19</v>
          </cell>
        </row>
        <row r="264">
          <cell r="A264">
            <v>456</v>
          </cell>
          <cell r="B264" t="str">
            <v>已发货</v>
          </cell>
          <cell r="C264" t="str">
            <v>C49</v>
          </cell>
          <cell r="D264">
            <v>109665</v>
          </cell>
          <cell r="E264" t="str">
            <v>Special package</v>
          </cell>
          <cell r="F264" t="str">
            <v>YSM10</v>
          </cell>
          <cell r="G264" t="str">
            <v>R-&gt;L</v>
          </cell>
          <cell r="H264" t="str">
            <v>No</v>
          </cell>
          <cell r="I264" t="str">
            <v>Y49190</v>
          </cell>
          <cell r="J264">
            <v>1</v>
          </cell>
          <cell r="K264" t="str">
            <v>辉记中转仓</v>
          </cell>
          <cell r="L264">
            <v>43749</v>
          </cell>
          <cell r="M264">
            <v>6.7299999999999999E-2</v>
          </cell>
          <cell r="N264" t="str">
            <v>NOV 19</v>
          </cell>
          <cell r="O264">
            <v>2019.09</v>
          </cell>
          <cell r="P264" t="str">
            <v>RMB</v>
          </cell>
          <cell r="Q264" t="str">
            <v>C49SZX20190148SX</v>
          </cell>
          <cell r="R264" t="str">
            <v>悦之彩</v>
          </cell>
          <cell r="S264" t="str">
            <v>YSM10</v>
          </cell>
          <cell r="T264" t="str">
            <v>L-&gt;R</v>
          </cell>
          <cell r="U264" t="str">
            <v>MVC</v>
          </cell>
          <cell r="V264" t="str">
            <v>WRONG</v>
          </cell>
          <cell r="W264" t="str">
            <v>含税到厂</v>
          </cell>
          <cell r="X264">
            <v>43757</v>
          </cell>
          <cell r="Y264" t="str">
            <v>Yes</v>
          </cell>
          <cell r="Z264"/>
          <cell r="AA264"/>
          <cell r="AB264"/>
          <cell r="AC264" t="str">
            <v>C191035936</v>
          </cell>
          <cell r="AD264">
            <v>302</v>
          </cell>
          <cell r="AE264">
            <v>10</v>
          </cell>
          <cell r="AN264"/>
          <cell r="AO264" t="str">
            <v>Yes</v>
          </cell>
          <cell r="AP264" t="str">
            <v>NOV 19</v>
          </cell>
        </row>
        <row r="265">
          <cell r="A265">
            <v>352</v>
          </cell>
          <cell r="B265" t="str">
            <v>已发货</v>
          </cell>
          <cell r="C265" t="str">
            <v>C49</v>
          </cell>
          <cell r="D265">
            <v>109665</v>
          </cell>
          <cell r="E265" t="str">
            <v>Special package</v>
          </cell>
          <cell r="F265" t="str">
            <v>YSM10</v>
          </cell>
          <cell r="G265" t="str">
            <v>R-&gt;L</v>
          </cell>
          <cell r="H265" t="str">
            <v>No</v>
          </cell>
          <cell r="I265" t="str">
            <v>Y49189</v>
          </cell>
          <cell r="J265">
            <v>1</v>
          </cell>
          <cell r="K265" t="str">
            <v>盐保仓库</v>
          </cell>
          <cell r="L265">
            <v>43749</v>
          </cell>
          <cell r="M265">
            <v>6.7299999999999999E-2</v>
          </cell>
          <cell r="N265" t="str">
            <v>OCT 19</v>
          </cell>
          <cell r="O265">
            <v>2019.09</v>
          </cell>
          <cell r="P265" t="str">
            <v>JPY</v>
          </cell>
          <cell r="Q265" t="str">
            <v>C49SZX20190150JY</v>
          </cell>
          <cell r="R265" t="str">
            <v>尖端电子 end user海凌科达</v>
          </cell>
          <cell r="S265" t="str">
            <v>YSM10</v>
          </cell>
          <cell r="T265" t="str">
            <v>L-&gt;R</v>
          </cell>
          <cell r="U265" t="str">
            <v>No</v>
          </cell>
          <cell r="V265" t="str">
            <v>WRONG</v>
          </cell>
          <cell r="W265" t="str">
            <v>CIF HK</v>
          </cell>
          <cell r="X265">
            <v>43760</v>
          </cell>
          <cell r="Y265" t="str">
            <v>Yes</v>
          </cell>
          <cell r="Z265"/>
          <cell r="AA265"/>
          <cell r="AB265"/>
          <cell r="AC265" t="str">
            <v>C190735224</v>
          </cell>
          <cell r="AD265">
            <v>302</v>
          </cell>
          <cell r="AE265">
            <v>10</v>
          </cell>
          <cell r="AN265"/>
          <cell r="AO265" t="str">
            <v>Yes</v>
          </cell>
          <cell r="AP265" t="str">
            <v>OCT 19</v>
          </cell>
        </row>
        <row r="266">
          <cell r="A266">
            <v>454</v>
          </cell>
          <cell r="B266" t="str">
            <v>已发货</v>
          </cell>
          <cell r="C266" t="str">
            <v>C49</v>
          </cell>
          <cell r="D266">
            <v>109665</v>
          </cell>
          <cell r="E266" t="str">
            <v>Special package</v>
          </cell>
          <cell r="F266" t="str">
            <v>YSM10</v>
          </cell>
          <cell r="G266" t="str">
            <v>R-&gt;L</v>
          </cell>
          <cell r="H266" t="str">
            <v>No</v>
          </cell>
          <cell r="I266" t="str">
            <v>Y49188</v>
          </cell>
          <cell r="J266">
            <v>1</v>
          </cell>
          <cell r="K266" t="str">
            <v>盐保仓库</v>
          </cell>
          <cell r="L266">
            <v>43749</v>
          </cell>
          <cell r="M266">
            <v>6.7299999999999999E-2</v>
          </cell>
          <cell r="N266" t="str">
            <v>OCT 19</v>
          </cell>
          <cell r="O266">
            <v>2019.09</v>
          </cell>
          <cell r="P266" t="str">
            <v>JPY</v>
          </cell>
          <cell r="Q266" t="str">
            <v>C49SZX20190143SX</v>
          </cell>
          <cell r="R266" t="str">
            <v>利速达</v>
          </cell>
          <cell r="S266" t="str">
            <v>YSM10</v>
          </cell>
          <cell r="T266" t="str">
            <v>L-&gt;R</v>
          </cell>
          <cell r="U266" t="str">
            <v>MVC</v>
          </cell>
          <cell r="V266" t="str">
            <v>WRONG</v>
          </cell>
          <cell r="W266" t="str">
            <v>DAP SZ</v>
          </cell>
          <cell r="X266">
            <v>43754</v>
          </cell>
          <cell r="Y266" t="str">
            <v>Yes</v>
          </cell>
          <cell r="Z266"/>
          <cell r="AA266"/>
          <cell r="AB266"/>
          <cell r="AC266" t="str">
            <v>C180732624</v>
          </cell>
          <cell r="AD266">
            <v>301</v>
          </cell>
          <cell r="AE266">
            <v>10</v>
          </cell>
          <cell r="AN266"/>
          <cell r="AO266" t="str">
            <v>Yes</v>
          </cell>
          <cell r="AP266" t="str">
            <v>OCT 19</v>
          </cell>
        </row>
        <row r="267">
          <cell r="A267">
            <v>351</v>
          </cell>
          <cell r="B267" t="str">
            <v>已发货</v>
          </cell>
          <cell r="C267" t="str">
            <v>C49</v>
          </cell>
          <cell r="D267">
            <v>109665</v>
          </cell>
          <cell r="E267" t="str">
            <v>Special package</v>
          </cell>
          <cell r="F267" t="str">
            <v>YSM10</v>
          </cell>
          <cell r="G267" t="str">
            <v>R-&gt;L</v>
          </cell>
          <cell r="H267" t="str">
            <v>HM5</v>
          </cell>
          <cell r="I267" t="str">
            <v>Y49191</v>
          </cell>
          <cell r="J267">
            <v>1</v>
          </cell>
          <cell r="K267" t="str">
            <v>盐保仓库</v>
          </cell>
          <cell r="L267">
            <v>43749</v>
          </cell>
          <cell r="M267">
            <v>6.7299999999999999E-2</v>
          </cell>
          <cell r="N267" t="str">
            <v>OCT 19</v>
          </cell>
          <cell r="O267">
            <v>2019.09</v>
          </cell>
          <cell r="P267" t="str">
            <v>JPY</v>
          </cell>
          <cell r="Q267" t="str">
            <v>C49SZX20190150JY</v>
          </cell>
          <cell r="R267" t="str">
            <v>尖端电子 end user海凌科达</v>
          </cell>
          <cell r="S267" t="str">
            <v>YSM10</v>
          </cell>
          <cell r="T267" t="str">
            <v>R-&gt;L</v>
          </cell>
          <cell r="U267" t="str">
            <v>HM5</v>
          </cell>
          <cell r="V267" t="str">
            <v>OK</v>
          </cell>
          <cell r="W267" t="str">
            <v>CIF HK</v>
          </cell>
          <cell r="X267">
            <v>43760</v>
          </cell>
          <cell r="Y267" t="str">
            <v>Yes</v>
          </cell>
          <cell r="Z267"/>
          <cell r="AA267"/>
          <cell r="AB267"/>
          <cell r="AC267" t="str">
            <v>C190735224</v>
          </cell>
          <cell r="AD267">
            <v>302</v>
          </cell>
          <cell r="AE267">
            <v>10</v>
          </cell>
          <cell r="AN267"/>
          <cell r="AO267" t="str">
            <v>Yes</v>
          </cell>
          <cell r="AP267" t="str">
            <v>OCT 19</v>
          </cell>
        </row>
        <row r="268">
          <cell r="A268">
            <v>615</v>
          </cell>
          <cell r="B268" t="str">
            <v>已发货</v>
          </cell>
          <cell r="C268" t="str">
            <v>C49</v>
          </cell>
          <cell r="D268">
            <v>109665</v>
          </cell>
          <cell r="E268" t="str">
            <v>Special package</v>
          </cell>
          <cell r="F268" t="str">
            <v>YSM10</v>
          </cell>
          <cell r="G268" t="str">
            <v>R-&gt;L</v>
          </cell>
          <cell r="H268" t="str">
            <v>Fixed feeder plate 24 positions</v>
          </cell>
          <cell r="I268" t="str">
            <v>Y49192</v>
          </cell>
          <cell r="J268">
            <v>1</v>
          </cell>
          <cell r="K268" t="str">
            <v>盐保仓库</v>
          </cell>
          <cell r="L268">
            <v>43749</v>
          </cell>
          <cell r="M268">
            <v>6.7299999999999999E-2</v>
          </cell>
          <cell r="N268" t="str">
            <v>APR 20</v>
          </cell>
          <cell r="O268">
            <v>2019.09</v>
          </cell>
          <cell r="P268" t="str">
            <v>JPY</v>
          </cell>
          <cell r="Q268" t="str">
            <v>C49SZX20200038SX</v>
          </cell>
          <cell r="R268" t="str">
            <v>中研</v>
          </cell>
          <cell r="S268" t="str">
            <v>YSM10</v>
          </cell>
          <cell r="T268" t="str">
            <v>L-&gt;R</v>
          </cell>
          <cell r="U268" t="str">
            <v>MVC+Fixed feeder plate 24 positions</v>
          </cell>
          <cell r="V268" t="str">
            <v>WRONG</v>
          </cell>
          <cell r="W268" t="str">
            <v>DAP DG</v>
          </cell>
          <cell r="X268">
            <v>43923</v>
          </cell>
          <cell r="Y268" t="str">
            <v>Yes</v>
          </cell>
          <cell r="AC268" t="str">
            <v>C170930284</v>
          </cell>
          <cell r="AD268">
            <v>301</v>
          </cell>
          <cell r="AE268">
            <v>10</v>
          </cell>
          <cell r="AN268"/>
          <cell r="AO268" t="str">
            <v>Yes</v>
          </cell>
          <cell r="AP268" t="str">
            <v>APR 20</v>
          </cell>
        </row>
        <row r="269">
          <cell r="A269">
            <v>434</v>
          </cell>
          <cell r="B269" t="str">
            <v>已发货</v>
          </cell>
          <cell r="C269" t="str">
            <v>C49</v>
          </cell>
          <cell r="D269">
            <v>109665</v>
          </cell>
          <cell r="E269" t="str">
            <v>Special package</v>
          </cell>
          <cell r="F269" t="str">
            <v>YSM10</v>
          </cell>
          <cell r="G269" t="str">
            <v>R-&gt;L</v>
          </cell>
          <cell r="H269" t="str">
            <v>No</v>
          </cell>
          <cell r="I269" t="str">
            <v>Y49187</v>
          </cell>
          <cell r="J269">
            <v>1</v>
          </cell>
          <cell r="K269" t="str">
            <v>盐保仓库-&gt;准备清关</v>
          </cell>
          <cell r="L269">
            <v>43749</v>
          </cell>
          <cell r="M269">
            <v>6.7299999999999999E-2</v>
          </cell>
          <cell r="N269" t="str">
            <v>OCT 19</v>
          </cell>
          <cell r="O269"/>
          <cell r="P269" t="str">
            <v>RMB</v>
          </cell>
          <cell r="Q269" t="str">
            <v>C49SZX20190140SS</v>
          </cell>
          <cell r="R269" t="str">
            <v>中润互联</v>
          </cell>
          <cell r="S269" t="str">
            <v>YSM10</v>
          </cell>
          <cell r="T269" t="str">
            <v>L-&gt;R</v>
          </cell>
          <cell r="U269" t="str">
            <v>MVC</v>
          </cell>
          <cell r="V269" t="str">
            <v>WRONG</v>
          </cell>
          <cell r="W269" t="str">
            <v>含税到厂</v>
          </cell>
          <cell r="X269">
            <v>43732</v>
          </cell>
          <cell r="Y269" t="str">
            <v>Yes</v>
          </cell>
          <cell r="Z269"/>
          <cell r="AA269"/>
          <cell r="AB269"/>
          <cell r="AC269" t="str">
            <v>C170729777</v>
          </cell>
          <cell r="AD269">
            <v>301</v>
          </cell>
          <cell r="AE269">
            <v>10</v>
          </cell>
          <cell r="AN269"/>
          <cell r="AO269" t="str">
            <v>Yes</v>
          </cell>
          <cell r="AP269" t="str">
            <v>OCT 19</v>
          </cell>
        </row>
        <row r="270">
          <cell r="A270">
            <v>465</v>
          </cell>
          <cell r="B270" t="str">
            <v>已发货</v>
          </cell>
          <cell r="C270" t="str">
            <v>C49</v>
          </cell>
          <cell r="D270">
            <v>109686</v>
          </cell>
          <cell r="E270" t="str">
            <v>Special package</v>
          </cell>
          <cell r="F270" t="str">
            <v>YSM10</v>
          </cell>
          <cell r="G270" t="str">
            <v>R-&gt;L</v>
          </cell>
          <cell r="H270" t="str">
            <v>No</v>
          </cell>
          <cell r="I270" t="str">
            <v>Y49251</v>
          </cell>
          <cell r="J270">
            <v>1</v>
          </cell>
          <cell r="K270" t="str">
            <v>辉记中转仓</v>
          </cell>
          <cell r="L270">
            <v>43756</v>
          </cell>
          <cell r="M270">
            <v>6.7100000000000007E-2</v>
          </cell>
          <cell r="N270" t="str">
            <v>NOV 19</v>
          </cell>
          <cell r="O270">
            <v>2019.1</v>
          </cell>
          <cell r="P270" t="str">
            <v>JPY</v>
          </cell>
          <cell r="Q270" t="str">
            <v>C49SZX20190155JY</v>
          </cell>
          <cell r="R270" t="str">
            <v>海松微</v>
          </cell>
          <cell r="S270" t="str">
            <v>YSM10</v>
          </cell>
          <cell r="T270" t="str">
            <v>L-&gt;R</v>
          </cell>
          <cell r="U270" t="str">
            <v>MVC</v>
          </cell>
          <cell r="V270" t="str">
            <v>WRONG</v>
          </cell>
          <cell r="W270" t="str">
            <v>DAP SZ</v>
          </cell>
          <cell r="X270">
            <v>43763</v>
          </cell>
          <cell r="Y270" t="str">
            <v>Yes</v>
          </cell>
          <cell r="Z270"/>
          <cell r="AA270"/>
          <cell r="AB270"/>
          <cell r="AC270" t="str">
            <v>C190935542</v>
          </cell>
          <cell r="AD270">
            <v>302</v>
          </cell>
          <cell r="AE270">
            <v>10</v>
          </cell>
          <cell r="AN270"/>
          <cell r="AO270" t="str">
            <v>Yes</v>
          </cell>
          <cell r="AP270" t="str">
            <v>NOV 19</v>
          </cell>
        </row>
        <row r="271">
          <cell r="A271">
            <v>496</v>
          </cell>
          <cell r="B271" t="str">
            <v>已发货</v>
          </cell>
          <cell r="C271" t="str">
            <v>C49</v>
          </cell>
          <cell r="D271">
            <v>109686</v>
          </cell>
          <cell r="E271" t="str">
            <v>Special package</v>
          </cell>
          <cell r="F271" t="str">
            <v>YSM10</v>
          </cell>
          <cell r="G271" t="str">
            <v>R-&gt;L</v>
          </cell>
          <cell r="H271" t="str">
            <v>No</v>
          </cell>
          <cell r="I271" t="str">
            <v>Y49250</v>
          </cell>
          <cell r="J271">
            <v>1</v>
          </cell>
          <cell r="K271" t="str">
            <v>力合仓库(已经清关)</v>
          </cell>
          <cell r="L271">
            <v>43756</v>
          </cell>
          <cell r="M271">
            <v>6.7100000000000007E-2</v>
          </cell>
          <cell r="N271" t="str">
            <v>DEC 19</v>
          </cell>
          <cell r="O271">
            <v>2019.1</v>
          </cell>
          <cell r="P271" t="str">
            <v>RMB</v>
          </cell>
          <cell r="Q271" t="str">
            <v>C49SZX20190168JL</v>
          </cell>
          <cell r="R271" t="str">
            <v>名佳</v>
          </cell>
          <cell r="S271" t="str">
            <v>YSM10</v>
          </cell>
          <cell r="T271" t="str">
            <v>L-&gt;R</v>
          </cell>
          <cell r="U271" t="str">
            <v>MVC</v>
          </cell>
          <cell r="V271" t="str">
            <v>WRONG</v>
          </cell>
          <cell r="W271" t="str">
            <v>含税到厂</v>
          </cell>
          <cell r="X271">
            <v>43777</v>
          </cell>
          <cell r="Y271" t="str">
            <v>Yes</v>
          </cell>
          <cell r="Z271"/>
          <cell r="AA271"/>
          <cell r="AB271"/>
          <cell r="AC271" t="str">
            <v>C120111425</v>
          </cell>
          <cell r="AD271">
            <v>301</v>
          </cell>
          <cell r="AE271">
            <v>10</v>
          </cell>
          <cell r="AN271"/>
          <cell r="AO271" t="str">
            <v>Yes</v>
          </cell>
          <cell r="AP271" t="str">
            <v>DEC 19</v>
          </cell>
        </row>
        <row r="272">
          <cell r="A272">
            <v>513</v>
          </cell>
          <cell r="B272" t="str">
            <v>已发货</v>
          </cell>
          <cell r="C272" t="str">
            <v>C49</v>
          </cell>
          <cell r="D272">
            <v>109686</v>
          </cell>
          <cell r="E272" t="str">
            <v>Special package</v>
          </cell>
          <cell r="F272" t="str">
            <v>YSM10</v>
          </cell>
          <cell r="G272" t="str">
            <v>R-&gt;L</v>
          </cell>
          <cell r="H272" t="str">
            <v>ATS15</v>
          </cell>
          <cell r="I272" t="str">
            <v>Y49260</v>
          </cell>
          <cell r="J272">
            <v>1</v>
          </cell>
          <cell r="K272" t="str">
            <v>力合中转仓</v>
          </cell>
          <cell r="L272">
            <v>43756</v>
          </cell>
          <cell r="M272">
            <v>6.4799999999999996E-2</v>
          </cell>
          <cell r="N272" t="str">
            <v>JAN 20</v>
          </cell>
          <cell r="O272">
            <v>2019.1</v>
          </cell>
          <cell r="P272" t="str">
            <v>JPY</v>
          </cell>
          <cell r="Q272" t="str">
            <v>C49SZX20190172ZX</v>
          </cell>
          <cell r="R272" t="str">
            <v>宽宏</v>
          </cell>
          <cell r="S272" t="str">
            <v>YSM10</v>
          </cell>
          <cell r="T272" t="str">
            <v>L-&gt;R</v>
          </cell>
          <cell r="U272" t="str">
            <v>MVC+ATS15</v>
          </cell>
          <cell r="V272" t="str">
            <v>WRONG</v>
          </cell>
          <cell r="W272" t="str">
            <v>CIF HK</v>
          </cell>
          <cell r="X272">
            <v>43790</v>
          </cell>
          <cell r="Y272" t="str">
            <v>Yes</v>
          </cell>
          <cell r="Z272"/>
          <cell r="AA272"/>
          <cell r="AB272"/>
          <cell r="AC272" t="str">
            <v>C161128121,货实际送给锘铧客户</v>
          </cell>
          <cell r="AD272">
            <v>302</v>
          </cell>
          <cell r="AE272">
            <v>10</v>
          </cell>
          <cell r="AN272"/>
          <cell r="AO272" t="str">
            <v>Yes</v>
          </cell>
          <cell r="AP272" t="str">
            <v>JAN 20</v>
          </cell>
        </row>
        <row r="273">
          <cell r="A273">
            <v>527</v>
          </cell>
          <cell r="B273" t="str">
            <v>已发货</v>
          </cell>
          <cell r="C273" t="str">
            <v>C49</v>
          </cell>
          <cell r="D273">
            <v>109686</v>
          </cell>
          <cell r="E273" t="str">
            <v>Special package</v>
          </cell>
          <cell r="F273" t="str">
            <v>YSM10</v>
          </cell>
          <cell r="G273" t="str">
            <v>R-&gt;L</v>
          </cell>
          <cell r="H273" t="str">
            <v>No</v>
          </cell>
          <cell r="I273" t="str">
            <v>Y49252</v>
          </cell>
          <cell r="J273">
            <v>1</v>
          </cell>
          <cell r="K273" t="str">
            <v>盐保仓库</v>
          </cell>
          <cell r="L273">
            <v>43756</v>
          </cell>
          <cell r="M273">
            <v>6.7100000000000007E-2</v>
          </cell>
          <cell r="N273" t="str">
            <v>DEC 19</v>
          </cell>
          <cell r="O273">
            <v>2019.1</v>
          </cell>
          <cell r="P273" t="str">
            <v>JPY</v>
          </cell>
          <cell r="Q273" t="str">
            <v>C49SZX20190180SS</v>
          </cell>
          <cell r="R273" t="str">
            <v>正创</v>
          </cell>
          <cell r="S273" t="str">
            <v>YSM10</v>
          </cell>
          <cell r="T273" t="str">
            <v>L-&gt;R</v>
          </cell>
          <cell r="U273" t="str">
            <v>MVC</v>
          </cell>
          <cell r="V273" t="str">
            <v>WRONG</v>
          </cell>
          <cell r="W273" t="str">
            <v>DAP SZ</v>
          </cell>
          <cell r="X273">
            <v>43805</v>
          </cell>
          <cell r="Y273" t="str">
            <v>Yes</v>
          </cell>
          <cell r="Z273"/>
          <cell r="AA273"/>
          <cell r="AB273"/>
          <cell r="AC273" t="str">
            <v>C190935522</v>
          </cell>
          <cell r="AD273">
            <v>302</v>
          </cell>
          <cell r="AE273">
            <v>10</v>
          </cell>
          <cell r="AN273"/>
          <cell r="AO273" t="str">
            <v>Yes</v>
          </cell>
          <cell r="AP273" t="str">
            <v>DEC 19</v>
          </cell>
        </row>
        <row r="274">
          <cell r="A274">
            <v>459</v>
          </cell>
          <cell r="B274" t="str">
            <v>已发货</v>
          </cell>
          <cell r="C274" t="str">
            <v>C49</v>
          </cell>
          <cell r="D274">
            <v>109686</v>
          </cell>
          <cell r="E274" t="str">
            <v>Special package</v>
          </cell>
          <cell r="F274" t="str">
            <v>YSM10</v>
          </cell>
          <cell r="G274" t="str">
            <v>R-&gt;L</v>
          </cell>
          <cell r="H274" t="str">
            <v>ATS15</v>
          </cell>
          <cell r="I274" t="str">
            <v>Y49258</v>
          </cell>
          <cell r="J274">
            <v>1</v>
          </cell>
          <cell r="K274" t="str">
            <v>盐保仓库</v>
          </cell>
          <cell r="L274">
            <v>43756</v>
          </cell>
          <cell r="M274">
            <v>6.7100000000000007E-2</v>
          </cell>
          <cell r="N274" t="str">
            <v>DEC 19</v>
          </cell>
          <cell r="O274">
            <v>2019.09</v>
          </cell>
          <cell r="P274" t="str">
            <v>JPY</v>
          </cell>
          <cell r="Q274" t="str">
            <v>C49SZX20190028MZR1</v>
          </cell>
          <cell r="R274" t="str">
            <v>魔乐视/end user:拓普赛特</v>
          </cell>
          <cell r="S274" t="str">
            <v>YSM10</v>
          </cell>
          <cell r="T274" t="str">
            <v>L-&gt;R</v>
          </cell>
          <cell r="U274" t="str">
            <v>MVC+ATS15</v>
          </cell>
          <cell r="V274" t="str">
            <v>WRONG</v>
          </cell>
          <cell r="W274" t="str">
            <v>DAP SZ</v>
          </cell>
          <cell r="X274">
            <v>43762</v>
          </cell>
          <cell r="Y274" t="str">
            <v>Yes</v>
          </cell>
          <cell r="Z274"/>
          <cell r="AA274"/>
          <cell r="AB274"/>
          <cell r="AC274" t="str">
            <v>C190434446</v>
          </cell>
          <cell r="AD274">
            <v>302</v>
          </cell>
          <cell r="AE274">
            <v>10</v>
          </cell>
          <cell r="AN274"/>
          <cell r="AO274" t="str">
            <v>Yes</v>
          </cell>
          <cell r="AP274" t="str">
            <v>DEC 19</v>
          </cell>
        </row>
        <row r="275">
          <cell r="A275">
            <v>460</v>
          </cell>
          <cell r="B275" t="str">
            <v>已发货</v>
          </cell>
          <cell r="C275" t="str">
            <v>C49</v>
          </cell>
          <cell r="D275">
            <v>109686</v>
          </cell>
          <cell r="E275" t="str">
            <v>Special package</v>
          </cell>
          <cell r="F275" t="str">
            <v>YSM10</v>
          </cell>
          <cell r="G275" t="str">
            <v>R-&gt;L</v>
          </cell>
          <cell r="H275" t="str">
            <v>ATS15</v>
          </cell>
          <cell r="I275" t="str">
            <v>Y49259</v>
          </cell>
          <cell r="J275">
            <v>1</v>
          </cell>
          <cell r="K275" t="str">
            <v>盐保仓库</v>
          </cell>
          <cell r="L275">
            <v>43756</v>
          </cell>
          <cell r="M275">
            <v>6.7100000000000007E-2</v>
          </cell>
          <cell r="N275" t="str">
            <v>DEC 19</v>
          </cell>
          <cell r="O275">
            <v>2019.09</v>
          </cell>
          <cell r="P275" t="str">
            <v>JPY</v>
          </cell>
          <cell r="Q275" t="str">
            <v>C49SZX20190028MZR1</v>
          </cell>
          <cell r="R275" t="str">
            <v>魔乐视/end user:拓普赛特</v>
          </cell>
          <cell r="S275" t="str">
            <v>YSM10</v>
          </cell>
          <cell r="T275" t="str">
            <v>R-&gt;L</v>
          </cell>
          <cell r="U275" t="str">
            <v>MVC+ATS15</v>
          </cell>
          <cell r="V275" t="str">
            <v>WRONG</v>
          </cell>
          <cell r="W275" t="str">
            <v>DAP SZ</v>
          </cell>
          <cell r="X275">
            <v>43762</v>
          </cell>
          <cell r="Y275" t="str">
            <v>Yes</v>
          </cell>
          <cell r="Z275"/>
          <cell r="AA275"/>
          <cell r="AB275"/>
          <cell r="AC275" t="str">
            <v>C190434446</v>
          </cell>
          <cell r="AD275">
            <v>302</v>
          </cell>
          <cell r="AE275">
            <v>10</v>
          </cell>
          <cell r="AN275"/>
          <cell r="AO275" t="str">
            <v>Yes</v>
          </cell>
          <cell r="AP275" t="str">
            <v>DEC 19</v>
          </cell>
        </row>
        <row r="276">
          <cell r="A276">
            <v>525</v>
          </cell>
          <cell r="B276" t="str">
            <v>已发货</v>
          </cell>
          <cell r="C276" t="str">
            <v>C49</v>
          </cell>
          <cell r="D276">
            <v>109715</v>
          </cell>
          <cell r="E276" t="str">
            <v>Special package</v>
          </cell>
          <cell r="F276" t="str">
            <v>YSM20R(SV)-2</v>
          </cell>
          <cell r="G276" t="str">
            <v>L-&gt;R</v>
          </cell>
          <cell r="H276" t="str">
            <v>No</v>
          </cell>
          <cell r="I276" t="str">
            <v>Y49068</v>
          </cell>
          <cell r="J276">
            <v>1</v>
          </cell>
          <cell r="K276" t="str">
            <v>力合仓库(已经清关)</v>
          </cell>
          <cell r="L276">
            <v>43763</v>
          </cell>
          <cell r="M276" t="str">
            <v>No mismatch  （Cooper rate:0.0676)</v>
          </cell>
          <cell r="N276" t="str">
            <v>DEC 19</v>
          </cell>
          <cell r="O276">
            <v>2019.1</v>
          </cell>
          <cell r="P276" t="str">
            <v>RMB</v>
          </cell>
          <cell r="Q276" t="str">
            <v>C49SZX20190181DY</v>
          </cell>
          <cell r="R276" t="str">
            <v>杰森泰</v>
          </cell>
          <cell r="S276" t="str">
            <v>YSM20R(SV)-2</v>
          </cell>
          <cell r="T276" t="str">
            <v>L-&gt;R</v>
          </cell>
          <cell r="U276" t="str">
            <v>No</v>
          </cell>
          <cell r="V276" t="str">
            <v>OK</v>
          </cell>
          <cell r="W276" t="str">
            <v>DDP SZ</v>
          </cell>
          <cell r="X276">
            <v>43804</v>
          </cell>
          <cell r="Y276" t="str">
            <v>Yes</v>
          </cell>
          <cell r="Z276"/>
          <cell r="AA276"/>
          <cell r="AB276"/>
          <cell r="AC276" t="str">
            <v>C191236410</v>
          </cell>
          <cell r="AD276">
            <v>301</v>
          </cell>
          <cell r="AE276">
            <v>10</v>
          </cell>
          <cell r="AF276">
            <v>303</v>
          </cell>
          <cell r="AG276">
            <v>10</v>
          </cell>
          <cell r="AN276"/>
          <cell r="AO276" t="str">
            <v>Yes</v>
          </cell>
          <cell r="AP276" t="str">
            <v>DEC 19</v>
          </cell>
        </row>
        <row r="277">
          <cell r="A277">
            <v>476</v>
          </cell>
          <cell r="B277" t="str">
            <v>已发货</v>
          </cell>
          <cell r="C277" t="str">
            <v>C49</v>
          </cell>
          <cell r="D277">
            <v>109715</v>
          </cell>
          <cell r="E277" t="str">
            <v>Special package</v>
          </cell>
          <cell r="F277" t="str">
            <v>YSM20R(SV)-2</v>
          </cell>
          <cell r="G277" t="str">
            <v>L-&gt;R</v>
          </cell>
          <cell r="H277" t="str">
            <v>No</v>
          </cell>
          <cell r="I277" t="str">
            <v>Y49070</v>
          </cell>
          <cell r="J277">
            <v>1</v>
          </cell>
          <cell r="K277" t="str">
            <v>力合中转仓</v>
          </cell>
          <cell r="L277">
            <v>43763</v>
          </cell>
          <cell r="M277" t="str">
            <v>No mismatch</v>
          </cell>
          <cell r="N277" t="str">
            <v>DEC 19</v>
          </cell>
          <cell r="O277">
            <v>2019.1</v>
          </cell>
          <cell r="P277" t="str">
            <v>JPY</v>
          </cell>
          <cell r="Q277" t="str">
            <v>C49SZX20190156-1ZX</v>
          </cell>
          <cell r="R277" t="str">
            <v>锘铧</v>
          </cell>
          <cell r="S277" t="str">
            <v>YSM20R(SV)-2</v>
          </cell>
          <cell r="T277" t="str">
            <v>L-&gt;R</v>
          </cell>
          <cell r="U277" t="str">
            <v>No</v>
          </cell>
          <cell r="V277" t="str">
            <v>OK</v>
          </cell>
          <cell r="W277" t="str">
            <v>DAP GZ</v>
          </cell>
          <cell r="X277">
            <v>43774</v>
          </cell>
          <cell r="Y277" t="str">
            <v>Yes</v>
          </cell>
          <cell r="Z277"/>
          <cell r="AA277"/>
          <cell r="AB277"/>
          <cell r="AC277" t="str">
            <v>C161128121</v>
          </cell>
          <cell r="AD277">
            <v>302</v>
          </cell>
          <cell r="AE277">
            <v>20</v>
          </cell>
          <cell r="AN277"/>
          <cell r="AO277" t="str">
            <v>Yes</v>
          </cell>
          <cell r="AP277" t="str">
            <v>DEC 19</v>
          </cell>
        </row>
        <row r="278">
          <cell r="A278">
            <v>477</v>
          </cell>
          <cell r="B278" t="str">
            <v>已发货</v>
          </cell>
          <cell r="C278" t="str">
            <v>C49</v>
          </cell>
          <cell r="D278">
            <v>109715</v>
          </cell>
          <cell r="E278" t="str">
            <v>Special package</v>
          </cell>
          <cell r="F278" t="str">
            <v>YSM20R(SV)-2</v>
          </cell>
          <cell r="G278" t="str">
            <v>L-&gt;R</v>
          </cell>
          <cell r="H278" t="str">
            <v>No</v>
          </cell>
          <cell r="I278" t="str">
            <v>Y49071</v>
          </cell>
          <cell r="J278">
            <v>1</v>
          </cell>
          <cell r="K278" t="str">
            <v>力合中转仓</v>
          </cell>
          <cell r="L278">
            <v>43763</v>
          </cell>
          <cell r="M278" t="str">
            <v>No mismatch</v>
          </cell>
          <cell r="N278" t="str">
            <v>DEC 19</v>
          </cell>
          <cell r="O278">
            <v>2019.1</v>
          </cell>
          <cell r="P278" t="str">
            <v>JPY</v>
          </cell>
          <cell r="Q278" t="str">
            <v>C49SZX20190156-1ZX</v>
          </cell>
          <cell r="R278" t="str">
            <v>锘铧</v>
          </cell>
          <cell r="S278" t="str">
            <v>YSM20R(SV)-2</v>
          </cell>
          <cell r="T278" t="str">
            <v>L-&gt;R</v>
          </cell>
          <cell r="U278" t="str">
            <v>No</v>
          </cell>
          <cell r="V278" t="str">
            <v>OK</v>
          </cell>
          <cell r="W278" t="str">
            <v>DAP GZ</v>
          </cell>
          <cell r="X278">
            <v>43774</v>
          </cell>
          <cell r="Y278" t="str">
            <v>Yes</v>
          </cell>
          <cell r="Z278"/>
          <cell r="AA278"/>
          <cell r="AB278"/>
          <cell r="AC278" t="str">
            <v>C161128121</v>
          </cell>
          <cell r="AD278">
            <v>302</v>
          </cell>
          <cell r="AE278">
            <v>20</v>
          </cell>
          <cell r="AN278"/>
          <cell r="AO278" t="str">
            <v>Yes</v>
          </cell>
          <cell r="AP278" t="str">
            <v>DEC 19</v>
          </cell>
        </row>
        <row r="279">
          <cell r="A279">
            <v>469</v>
          </cell>
          <cell r="B279" t="str">
            <v>已发货</v>
          </cell>
          <cell r="C279" t="str">
            <v>C49</v>
          </cell>
          <cell r="D279">
            <v>109715</v>
          </cell>
          <cell r="E279" t="str">
            <v>Special package</v>
          </cell>
          <cell r="F279" t="str">
            <v>YSM20R(SV)-2</v>
          </cell>
          <cell r="G279" t="str">
            <v>L-&gt;R</v>
          </cell>
          <cell r="H279" t="str">
            <v>No</v>
          </cell>
          <cell r="I279" t="str">
            <v>Y49069</v>
          </cell>
          <cell r="J279">
            <v>1</v>
          </cell>
          <cell r="K279" t="str">
            <v>盐保仓库</v>
          </cell>
          <cell r="L279">
            <v>43763</v>
          </cell>
          <cell r="M279" t="str">
            <v>No mismatch</v>
          </cell>
          <cell r="N279" t="str">
            <v>NOV 19</v>
          </cell>
          <cell r="O279">
            <v>2019.1</v>
          </cell>
          <cell r="P279" t="str">
            <v>JPY</v>
          </cell>
          <cell r="Q279" t="str">
            <v>C49SZX20190161SX</v>
          </cell>
          <cell r="R279" t="str">
            <v>玮芯电子</v>
          </cell>
          <cell r="S279" t="str">
            <v>YSM20R(SV)-2</v>
          </cell>
          <cell r="T279" t="str">
            <v>L-&gt;R</v>
          </cell>
          <cell r="U279" t="str">
            <v>No</v>
          </cell>
          <cell r="V279" t="str">
            <v>OK</v>
          </cell>
          <cell r="W279" t="str">
            <v>DAP SZ</v>
          </cell>
          <cell r="X279">
            <v>43775</v>
          </cell>
          <cell r="Y279" t="str">
            <v>Yes</v>
          </cell>
          <cell r="Z279"/>
          <cell r="AA279"/>
          <cell r="AB279"/>
          <cell r="AC279" t="str">
            <v>C190534573</v>
          </cell>
          <cell r="AD279">
            <v>303</v>
          </cell>
          <cell r="AE279">
            <v>10</v>
          </cell>
          <cell r="AF279">
            <v>304</v>
          </cell>
          <cell r="AG279">
            <v>10</v>
          </cell>
          <cell r="AN279"/>
          <cell r="AO279" t="str">
            <v>Yes</v>
          </cell>
          <cell r="AP279" t="str">
            <v>NOV 19</v>
          </cell>
        </row>
        <row r="280">
          <cell r="A280">
            <v>411</v>
          </cell>
          <cell r="B280" t="str">
            <v>已发货</v>
          </cell>
          <cell r="C280" t="str">
            <v>C49</v>
          </cell>
          <cell r="D280">
            <v>109664</v>
          </cell>
          <cell r="E280" t="str">
            <v>Special package</v>
          </cell>
          <cell r="F280" t="str">
            <v>YSM20R(SV)-2</v>
          </cell>
          <cell r="G280" t="str">
            <v>R-&gt;L</v>
          </cell>
          <cell r="H280" t="str">
            <v>No</v>
          </cell>
          <cell r="I280" t="str">
            <v>Y49322</v>
          </cell>
          <cell r="J280">
            <v>1</v>
          </cell>
          <cell r="K280" t="str">
            <v>力合仓库(已经清关)</v>
          </cell>
          <cell r="L280">
            <v>43770</v>
          </cell>
          <cell r="M280">
            <v>6.7199999999999996E-2</v>
          </cell>
          <cell r="N280" t="str">
            <v>NOV 19</v>
          </cell>
          <cell r="O280">
            <v>2019.1</v>
          </cell>
          <cell r="P280" t="str">
            <v>RMB</v>
          </cell>
          <cell r="Q280" t="str">
            <v>C49SZX20190129DZ</v>
          </cell>
          <cell r="R280" t="str">
            <v>博星</v>
          </cell>
          <cell r="S280" t="str">
            <v>YSM20R(SV)-2</v>
          </cell>
          <cell r="T280" t="str">
            <v>R-&gt;L</v>
          </cell>
          <cell r="U280" t="str">
            <v>No</v>
          </cell>
          <cell r="V280" t="str">
            <v>OK</v>
          </cell>
          <cell r="W280" t="str">
            <v>含税到厂</v>
          </cell>
          <cell r="X280">
            <v>43708</v>
          </cell>
          <cell r="Y280" t="str">
            <v>Yes</v>
          </cell>
          <cell r="Z280"/>
          <cell r="AA280"/>
          <cell r="AB280"/>
          <cell r="AC280" t="str">
            <v>C190935620</v>
          </cell>
          <cell r="AD280">
            <v>301</v>
          </cell>
          <cell r="AE280">
            <v>20</v>
          </cell>
          <cell r="AN280"/>
          <cell r="AO280" t="str">
            <v>Yes</v>
          </cell>
          <cell r="AP280" t="str">
            <v>NOV 19</v>
          </cell>
        </row>
        <row r="281">
          <cell r="A281">
            <v>435</v>
          </cell>
          <cell r="B281" t="str">
            <v>已发货</v>
          </cell>
          <cell r="C281" t="str">
            <v>C49</v>
          </cell>
          <cell r="D281">
            <v>109664</v>
          </cell>
          <cell r="E281" t="str">
            <v>Special package</v>
          </cell>
          <cell r="F281" t="str">
            <v>YSM20R(SV)-2</v>
          </cell>
          <cell r="G281" t="str">
            <v>R-&gt;L</v>
          </cell>
          <cell r="H281" t="str">
            <v>No</v>
          </cell>
          <cell r="I281" t="str">
            <v>Y49323</v>
          </cell>
          <cell r="J281">
            <v>1</v>
          </cell>
          <cell r="K281" t="str">
            <v>码头-&gt;准备清关</v>
          </cell>
          <cell r="L281">
            <v>43770</v>
          </cell>
          <cell r="M281">
            <v>6.7199999999999996E-2</v>
          </cell>
          <cell r="N281" t="str">
            <v>NOV 19</v>
          </cell>
          <cell r="O281">
            <v>2019.1</v>
          </cell>
          <cell r="P281" t="str">
            <v>RMB</v>
          </cell>
          <cell r="Q281" t="str">
            <v>C49SZX20190142KW</v>
          </cell>
          <cell r="R281" t="str">
            <v>海龙智通</v>
          </cell>
          <cell r="S281" t="str">
            <v>YSM20R(SV)-2</v>
          </cell>
          <cell r="T281" t="str">
            <v>R-&gt;L</v>
          </cell>
          <cell r="U281" t="str">
            <v>MVC</v>
          </cell>
          <cell r="V281" t="str">
            <v>WRONG</v>
          </cell>
          <cell r="W281" t="str">
            <v>含税到厂</v>
          </cell>
          <cell r="X281">
            <v>43734</v>
          </cell>
          <cell r="Y281" t="str">
            <v>Yes</v>
          </cell>
          <cell r="Z281"/>
          <cell r="AA281" t="str">
            <v>Na</v>
          </cell>
          <cell r="AB281"/>
          <cell r="AC281" t="str">
            <v>C191035866</v>
          </cell>
          <cell r="AD281">
            <v>301</v>
          </cell>
          <cell r="AE281">
            <v>20</v>
          </cell>
          <cell r="AN281"/>
          <cell r="AO281" t="str">
            <v>Yes</v>
          </cell>
          <cell r="AP281" t="str">
            <v>NOV 19</v>
          </cell>
        </row>
        <row r="282">
          <cell r="A282">
            <v>413</v>
          </cell>
          <cell r="B282" t="str">
            <v>已发货</v>
          </cell>
          <cell r="C282" t="str">
            <v>C49</v>
          </cell>
          <cell r="D282">
            <v>109705</v>
          </cell>
          <cell r="E282" t="str">
            <v>Special package</v>
          </cell>
          <cell r="F282" t="str">
            <v>YSM20R(SV)-2</v>
          </cell>
          <cell r="G282" t="str">
            <v>R-&gt;L</v>
          </cell>
          <cell r="H282" t="str">
            <v>No</v>
          </cell>
          <cell r="I282" t="str">
            <v>Y49361</v>
          </cell>
          <cell r="J282">
            <v>1</v>
          </cell>
          <cell r="K282" t="str">
            <v>码头-&gt;准备清关</v>
          </cell>
          <cell r="L282">
            <v>43770</v>
          </cell>
          <cell r="M282" t="str">
            <v>No mismatch</v>
          </cell>
          <cell r="N282" t="str">
            <v>NOV 19</v>
          </cell>
          <cell r="O282">
            <v>2019.1</v>
          </cell>
          <cell r="P282" t="str">
            <v>RMB</v>
          </cell>
          <cell r="Q282" t="str">
            <v>C49SZX20190129DZ</v>
          </cell>
          <cell r="R282" t="str">
            <v>博星</v>
          </cell>
          <cell r="S282" t="str">
            <v>YSM20R(SV)-2</v>
          </cell>
          <cell r="T282" t="str">
            <v>R-&gt;L</v>
          </cell>
          <cell r="U282" t="str">
            <v>No</v>
          </cell>
          <cell r="V282" t="str">
            <v>OK</v>
          </cell>
          <cell r="W282" t="str">
            <v>含税到厂</v>
          </cell>
          <cell r="X282">
            <v>43708</v>
          </cell>
          <cell r="Y282" t="str">
            <v>Yes</v>
          </cell>
          <cell r="Z282"/>
          <cell r="AA282"/>
          <cell r="AB282"/>
          <cell r="AC282" t="str">
            <v>C190935620</v>
          </cell>
          <cell r="AD282">
            <v>301</v>
          </cell>
          <cell r="AE282">
            <v>20</v>
          </cell>
          <cell r="AN282"/>
          <cell r="AO282" t="str">
            <v>Yes</v>
          </cell>
          <cell r="AP282" t="str">
            <v>NOV 19</v>
          </cell>
        </row>
        <row r="283">
          <cell r="A283">
            <v>414</v>
          </cell>
          <cell r="B283" t="str">
            <v>已发货</v>
          </cell>
          <cell r="C283" t="str">
            <v>C49</v>
          </cell>
          <cell r="D283">
            <v>109705</v>
          </cell>
          <cell r="E283" t="str">
            <v>Special package</v>
          </cell>
          <cell r="F283" t="str">
            <v>YSM20R(SV)-2</v>
          </cell>
          <cell r="G283" t="str">
            <v>R-&gt;L</v>
          </cell>
          <cell r="H283" t="str">
            <v>No</v>
          </cell>
          <cell r="I283" t="str">
            <v>Y49362</v>
          </cell>
          <cell r="J283">
            <v>1</v>
          </cell>
          <cell r="K283" t="str">
            <v>码头-&gt;准备清关</v>
          </cell>
          <cell r="L283">
            <v>43770</v>
          </cell>
          <cell r="M283" t="str">
            <v>No mismatch</v>
          </cell>
          <cell r="N283" t="str">
            <v>NOV 19</v>
          </cell>
          <cell r="O283">
            <v>2019.1</v>
          </cell>
          <cell r="P283" t="str">
            <v>RMB</v>
          </cell>
          <cell r="Q283" t="str">
            <v>C49SZX20190129DZ</v>
          </cell>
          <cell r="R283" t="str">
            <v>博星</v>
          </cell>
          <cell r="S283" t="str">
            <v>YSM20R(SV)-2</v>
          </cell>
          <cell r="T283" t="str">
            <v>R-&gt;L</v>
          </cell>
          <cell r="U283" t="str">
            <v>No</v>
          </cell>
          <cell r="V283" t="str">
            <v>OK</v>
          </cell>
          <cell r="W283" t="str">
            <v>含税到厂</v>
          </cell>
          <cell r="X283">
            <v>43708</v>
          </cell>
          <cell r="Y283" t="str">
            <v>Yes</v>
          </cell>
          <cell r="Z283"/>
          <cell r="AA283"/>
          <cell r="AB283"/>
          <cell r="AC283" t="str">
            <v>C190935620</v>
          </cell>
          <cell r="AD283">
            <v>301</v>
          </cell>
          <cell r="AE283">
            <v>20</v>
          </cell>
          <cell r="AN283"/>
          <cell r="AO283" t="str">
            <v>Yes</v>
          </cell>
          <cell r="AP283" t="str">
            <v>NOV 19</v>
          </cell>
        </row>
        <row r="284">
          <cell r="A284">
            <v>412</v>
          </cell>
          <cell r="B284" t="str">
            <v>已发货</v>
          </cell>
          <cell r="C284" t="str">
            <v>C49</v>
          </cell>
          <cell r="D284">
            <v>109705</v>
          </cell>
          <cell r="E284" t="str">
            <v>Special package</v>
          </cell>
          <cell r="F284" t="str">
            <v>YSM20R(SV)-2</v>
          </cell>
          <cell r="G284" t="str">
            <v>R-&gt;L</v>
          </cell>
          <cell r="H284" t="str">
            <v>No</v>
          </cell>
          <cell r="I284" t="str">
            <v>Y49363</v>
          </cell>
          <cell r="J284">
            <v>1</v>
          </cell>
          <cell r="K284" t="str">
            <v>码头-&gt;准备清关</v>
          </cell>
          <cell r="L284">
            <v>43770</v>
          </cell>
          <cell r="M284" t="str">
            <v>No mismatch</v>
          </cell>
          <cell r="N284" t="str">
            <v>NOV 19</v>
          </cell>
          <cell r="O284">
            <v>2019.1</v>
          </cell>
          <cell r="P284" t="str">
            <v>RMB</v>
          </cell>
          <cell r="Q284" t="str">
            <v>C49SZX20190129DZ</v>
          </cell>
          <cell r="R284" t="str">
            <v>博星</v>
          </cell>
          <cell r="S284" t="str">
            <v>YSM20R(SV)-2</v>
          </cell>
          <cell r="T284" t="str">
            <v>R-&gt;L</v>
          </cell>
          <cell r="U284" t="str">
            <v>No</v>
          </cell>
          <cell r="V284" t="str">
            <v>OK</v>
          </cell>
          <cell r="W284" t="str">
            <v>含税到厂</v>
          </cell>
          <cell r="X284">
            <v>43708</v>
          </cell>
          <cell r="Y284" t="str">
            <v>Yes</v>
          </cell>
          <cell r="Z284"/>
          <cell r="AA284"/>
          <cell r="AB284"/>
          <cell r="AC284" t="str">
            <v>C190935620</v>
          </cell>
          <cell r="AD284">
            <v>301</v>
          </cell>
          <cell r="AE284">
            <v>20</v>
          </cell>
          <cell r="AN284"/>
          <cell r="AO284" t="str">
            <v>Yes</v>
          </cell>
          <cell r="AP284" t="str">
            <v>NOV 19</v>
          </cell>
        </row>
        <row r="285">
          <cell r="A285">
            <v>386</v>
          </cell>
          <cell r="B285" t="str">
            <v>已发货</v>
          </cell>
          <cell r="C285" t="str">
            <v>C49</v>
          </cell>
          <cell r="D285">
            <v>109705</v>
          </cell>
          <cell r="E285" t="str">
            <v>Special package</v>
          </cell>
          <cell r="F285" t="str">
            <v>YSM20R(SV)-2</v>
          </cell>
          <cell r="G285" t="str">
            <v>L-&gt;R</v>
          </cell>
          <cell r="H285" t="str">
            <v>No</v>
          </cell>
          <cell r="I285" t="str">
            <v>Y49364</v>
          </cell>
          <cell r="J285">
            <v>1</v>
          </cell>
          <cell r="K285" t="str">
            <v>码头-&gt;准备清关</v>
          </cell>
          <cell r="L285">
            <v>43770</v>
          </cell>
          <cell r="M285">
            <v>6.4699999999999994E-2</v>
          </cell>
          <cell r="N285" t="str">
            <v>NOV 19</v>
          </cell>
          <cell r="O285">
            <v>2019.1</v>
          </cell>
          <cell r="P285" t="str">
            <v>RMB</v>
          </cell>
          <cell r="Q285" t="str">
            <v>C49SZX20190118R1SS</v>
          </cell>
          <cell r="R285" t="str">
            <v>鼎鸿</v>
          </cell>
          <cell r="S285" t="str">
            <v>YSM20R(SV)-2</v>
          </cell>
          <cell r="T285" t="str">
            <v>L-&gt;R</v>
          </cell>
          <cell r="U285" t="str">
            <v>No</v>
          </cell>
          <cell r="V285" t="str">
            <v>OK</v>
          </cell>
          <cell r="W285" t="str">
            <v>含税到厂</v>
          </cell>
          <cell r="X285">
            <v>43691</v>
          </cell>
          <cell r="Y285" t="str">
            <v>Yes</v>
          </cell>
          <cell r="Z285"/>
          <cell r="AA285"/>
          <cell r="AB285"/>
          <cell r="AC285" t="str">
            <v>C190434540, 前海福源</v>
          </cell>
          <cell r="AD285">
            <v>303</v>
          </cell>
          <cell r="AE285">
            <v>10</v>
          </cell>
          <cell r="AF285">
            <v>302</v>
          </cell>
          <cell r="AG285">
            <v>10</v>
          </cell>
          <cell r="AN285"/>
          <cell r="AO285" t="str">
            <v>Yes</v>
          </cell>
          <cell r="AP285" t="str">
            <v>NOV 19</v>
          </cell>
        </row>
        <row r="286">
          <cell r="A286">
            <v>514</v>
          </cell>
          <cell r="B286" t="str">
            <v>已发货</v>
          </cell>
          <cell r="C286" t="str">
            <v>C49</v>
          </cell>
          <cell r="D286">
            <v>109664</v>
          </cell>
          <cell r="E286" t="str">
            <v>Special package</v>
          </cell>
          <cell r="F286" t="str">
            <v>YSM20R(SV)-2</v>
          </cell>
          <cell r="G286" t="str">
            <v>L-&gt;R</v>
          </cell>
          <cell r="H286" t="str">
            <v>No</v>
          </cell>
          <cell r="I286" t="str">
            <v>Y49324</v>
          </cell>
          <cell r="J286">
            <v>1</v>
          </cell>
          <cell r="K286" t="str">
            <v>锘铧清关，送宽宏</v>
          </cell>
          <cell r="L286">
            <v>43770</v>
          </cell>
          <cell r="M286">
            <v>6.7199999999999996E-2</v>
          </cell>
          <cell r="N286" t="str">
            <v>JAN 20</v>
          </cell>
          <cell r="O286">
            <v>2019.1</v>
          </cell>
          <cell r="P286" t="str">
            <v>JPY</v>
          </cell>
          <cell r="Q286" t="str">
            <v>C49SZX20190172ZX</v>
          </cell>
          <cell r="R286" t="str">
            <v>宽宏</v>
          </cell>
          <cell r="S286" t="str">
            <v>YSM20R(SV)-2</v>
          </cell>
          <cell r="T286" t="str">
            <v>L-&gt;R</v>
          </cell>
          <cell r="U286" t="str">
            <v>No</v>
          </cell>
          <cell r="V286" t="str">
            <v>OK</v>
          </cell>
          <cell r="W286" t="str">
            <v>CIF HK</v>
          </cell>
          <cell r="X286">
            <v>43790</v>
          </cell>
          <cell r="Y286" t="str">
            <v>Yes</v>
          </cell>
          <cell r="Z286"/>
          <cell r="AA286"/>
          <cell r="AB286"/>
          <cell r="AC286" t="str">
            <v>C190634944</v>
          </cell>
          <cell r="AD286">
            <v>312</v>
          </cell>
          <cell r="AE286">
            <v>20</v>
          </cell>
          <cell r="AF286"/>
          <cell r="AG286"/>
          <cell r="AH286"/>
          <cell r="AI286"/>
          <cell r="AJ286"/>
          <cell r="AK286"/>
          <cell r="AL286"/>
          <cell r="AM286"/>
          <cell r="AN286"/>
          <cell r="AO286" t="str">
            <v>Yes</v>
          </cell>
          <cell r="AP286" t="str">
            <v>JAN 20</v>
          </cell>
        </row>
        <row r="287">
          <cell r="A287">
            <v>515</v>
          </cell>
          <cell r="B287" t="str">
            <v>已发货</v>
          </cell>
          <cell r="C287" t="str">
            <v>C49</v>
          </cell>
          <cell r="D287">
            <v>109664</v>
          </cell>
          <cell r="E287" t="str">
            <v>Special package</v>
          </cell>
          <cell r="F287" t="str">
            <v>YSM20R(SV)-2</v>
          </cell>
          <cell r="G287" t="str">
            <v>L-&gt;R</v>
          </cell>
          <cell r="H287" t="str">
            <v>No</v>
          </cell>
          <cell r="I287" t="str">
            <v>Y49326</v>
          </cell>
          <cell r="J287">
            <v>1</v>
          </cell>
          <cell r="K287" t="str">
            <v>锘铧清关，送宽宏</v>
          </cell>
          <cell r="L287">
            <v>43770</v>
          </cell>
          <cell r="M287">
            <v>6.7199999999999996E-2</v>
          </cell>
          <cell r="N287" t="str">
            <v>JAN 20</v>
          </cell>
          <cell r="O287">
            <v>2019.1</v>
          </cell>
          <cell r="P287" t="str">
            <v>JPY</v>
          </cell>
          <cell r="Q287" t="str">
            <v>C49SZX20190172ZX</v>
          </cell>
          <cell r="R287" t="str">
            <v>宽宏</v>
          </cell>
          <cell r="S287" t="str">
            <v>YSM20R(SV)-2</v>
          </cell>
          <cell r="T287" t="str">
            <v>L-&gt;R</v>
          </cell>
          <cell r="U287" t="str">
            <v>No</v>
          </cell>
          <cell r="V287" t="str">
            <v>OK</v>
          </cell>
          <cell r="W287" t="str">
            <v>CIF HK</v>
          </cell>
          <cell r="X287">
            <v>43790</v>
          </cell>
          <cell r="Y287" t="str">
            <v>Yes</v>
          </cell>
          <cell r="Z287"/>
          <cell r="AA287"/>
          <cell r="AB287"/>
          <cell r="AC287" t="str">
            <v>C190634944</v>
          </cell>
          <cell r="AD287">
            <v>313</v>
          </cell>
          <cell r="AE287">
            <v>20</v>
          </cell>
          <cell r="AF287"/>
          <cell r="AG287"/>
          <cell r="AH287"/>
          <cell r="AI287"/>
          <cell r="AJ287"/>
          <cell r="AK287"/>
          <cell r="AL287"/>
          <cell r="AM287"/>
          <cell r="AN287"/>
          <cell r="AO287" t="str">
            <v>Yes</v>
          </cell>
          <cell r="AP287" t="str">
            <v>JAN 20</v>
          </cell>
        </row>
        <row r="288">
          <cell r="A288">
            <v>504</v>
          </cell>
          <cell r="B288" t="str">
            <v>已发货</v>
          </cell>
          <cell r="C288" t="str">
            <v>C49</v>
          </cell>
          <cell r="D288">
            <v>109685</v>
          </cell>
          <cell r="E288" t="str">
            <v>Special package</v>
          </cell>
          <cell r="F288" t="str">
            <v>YSM10</v>
          </cell>
          <cell r="G288" t="str">
            <v>R-&gt;L</v>
          </cell>
          <cell r="H288" t="str">
            <v>No</v>
          </cell>
          <cell r="I288" t="str">
            <v>Y49255</v>
          </cell>
          <cell r="J288">
            <v>1</v>
          </cell>
          <cell r="K288" t="str">
            <v>盐保仓库</v>
          </cell>
          <cell r="L288">
            <v>43770</v>
          </cell>
          <cell r="M288" t="str">
            <v>No mismatch</v>
          </cell>
          <cell r="N288" t="str">
            <v>DEC 19</v>
          </cell>
          <cell r="O288">
            <v>2019.1</v>
          </cell>
          <cell r="P288" t="str">
            <v>JPY</v>
          </cell>
          <cell r="Q288" t="str">
            <v>C49SZX20190163JY</v>
          </cell>
          <cell r="R288" t="str">
            <v>灿明</v>
          </cell>
          <cell r="S288" t="str">
            <v>YSM10</v>
          </cell>
          <cell r="T288" t="str">
            <v>L-&gt;R</v>
          </cell>
          <cell r="U288" t="str">
            <v>MVC</v>
          </cell>
          <cell r="V288" t="str">
            <v>WRONG</v>
          </cell>
          <cell r="W288" t="str">
            <v>DAP SZ</v>
          </cell>
          <cell r="X288">
            <v>43781</v>
          </cell>
          <cell r="Y288" t="str">
            <v>Yes</v>
          </cell>
          <cell r="Z288"/>
          <cell r="AA288"/>
          <cell r="AB288"/>
          <cell r="AC288" t="str">
            <v>C191136234</v>
          </cell>
          <cell r="AD288">
            <v>301</v>
          </cell>
          <cell r="AE288">
            <v>10</v>
          </cell>
          <cell r="AN288"/>
          <cell r="AO288" t="str">
            <v>Yes</v>
          </cell>
          <cell r="AP288" t="str">
            <v>DEC 19</v>
          </cell>
        </row>
        <row r="289">
          <cell r="A289">
            <v>505</v>
          </cell>
          <cell r="B289" t="str">
            <v>已发货</v>
          </cell>
          <cell r="C289" t="str">
            <v>C49</v>
          </cell>
          <cell r="D289">
            <v>109685</v>
          </cell>
          <cell r="E289" t="str">
            <v>Special package</v>
          </cell>
          <cell r="F289" t="str">
            <v>YSM10</v>
          </cell>
          <cell r="G289" t="str">
            <v>R-&gt;L</v>
          </cell>
          <cell r="H289" t="str">
            <v>No</v>
          </cell>
          <cell r="I289" t="str">
            <v>Y49256</v>
          </cell>
          <cell r="J289">
            <v>1</v>
          </cell>
          <cell r="K289" t="str">
            <v>盐保仓库</v>
          </cell>
          <cell r="L289">
            <v>43770</v>
          </cell>
          <cell r="M289" t="str">
            <v>No mismatch</v>
          </cell>
          <cell r="N289" t="str">
            <v>DEC 19</v>
          </cell>
          <cell r="O289">
            <v>2019.1</v>
          </cell>
          <cell r="P289" t="str">
            <v>JPY</v>
          </cell>
          <cell r="Q289" t="str">
            <v>C49SZX20190163JY</v>
          </cell>
          <cell r="R289" t="str">
            <v>灿明</v>
          </cell>
          <cell r="S289" t="str">
            <v>YSM10</v>
          </cell>
          <cell r="T289" t="str">
            <v>L-&gt;R</v>
          </cell>
          <cell r="U289" t="str">
            <v>1.2m longboard+加大板相机</v>
          </cell>
          <cell r="V289" t="str">
            <v>WRONG</v>
          </cell>
          <cell r="W289" t="str">
            <v>DAP SZ</v>
          </cell>
          <cell r="X289">
            <v>43781</v>
          </cell>
          <cell r="Y289" t="str">
            <v>Yes</v>
          </cell>
          <cell r="Z289"/>
          <cell r="AA289"/>
          <cell r="AB289"/>
          <cell r="AC289" t="str">
            <v>C191136234</v>
          </cell>
          <cell r="AD289">
            <v>301</v>
          </cell>
          <cell r="AE289">
            <v>10</v>
          </cell>
          <cell r="AN289"/>
          <cell r="AO289" t="str">
            <v>Yes</v>
          </cell>
          <cell r="AP289" t="str">
            <v>DEC 19</v>
          </cell>
        </row>
        <row r="290">
          <cell r="A290">
            <v>506</v>
          </cell>
          <cell r="B290" t="str">
            <v>已发货</v>
          </cell>
          <cell r="C290" t="str">
            <v>C49</v>
          </cell>
          <cell r="D290">
            <v>109685</v>
          </cell>
          <cell r="E290" t="str">
            <v>Special package</v>
          </cell>
          <cell r="F290" t="str">
            <v>YSM10</v>
          </cell>
          <cell r="G290" t="str">
            <v>R-&gt;L</v>
          </cell>
          <cell r="H290" t="str">
            <v>No</v>
          </cell>
          <cell r="I290" t="str">
            <v>Y49257</v>
          </cell>
          <cell r="J290">
            <v>1</v>
          </cell>
          <cell r="K290" t="str">
            <v>盐保仓库</v>
          </cell>
          <cell r="L290">
            <v>43770</v>
          </cell>
          <cell r="M290" t="str">
            <v>No mismatch</v>
          </cell>
          <cell r="N290" t="str">
            <v>DEC 19</v>
          </cell>
          <cell r="O290">
            <v>2019.1</v>
          </cell>
          <cell r="P290" t="str">
            <v>JPY</v>
          </cell>
          <cell r="Q290" t="str">
            <v>C49SZX20190163JY</v>
          </cell>
          <cell r="R290" t="str">
            <v>灿明</v>
          </cell>
          <cell r="S290" t="str">
            <v>YSM10</v>
          </cell>
          <cell r="T290" t="str">
            <v>L-&gt;R</v>
          </cell>
          <cell r="U290" t="str">
            <v>No</v>
          </cell>
          <cell r="V290" t="str">
            <v>WRONG</v>
          </cell>
          <cell r="W290" t="str">
            <v>DAP SZ</v>
          </cell>
          <cell r="X290">
            <v>43781</v>
          </cell>
          <cell r="Y290" t="str">
            <v>Yes</v>
          </cell>
          <cell r="Z290"/>
          <cell r="AA290"/>
          <cell r="AB290"/>
          <cell r="AC290" t="str">
            <v>C191136234</v>
          </cell>
          <cell r="AD290">
            <v>301</v>
          </cell>
          <cell r="AE290">
            <v>10</v>
          </cell>
          <cell r="AN290"/>
          <cell r="AO290" t="str">
            <v>Yes</v>
          </cell>
          <cell r="AP290" t="str">
            <v>DEC 19</v>
          </cell>
        </row>
        <row r="291">
          <cell r="A291">
            <v>497</v>
          </cell>
          <cell r="B291" t="str">
            <v>已发货</v>
          </cell>
          <cell r="C291" t="str">
            <v>C49</v>
          </cell>
          <cell r="D291">
            <v>109693</v>
          </cell>
          <cell r="E291" t="str">
            <v>Special package</v>
          </cell>
          <cell r="F291" t="str">
            <v>YSM10</v>
          </cell>
          <cell r="G291" t="str">
            <v>R-&gt;L</v>
          </cell>
          <cell r="H291" t="str">
            <v>No</v>
          </cell>
          <cell r="I291" t="str">
            <v>Y49311</v>
          </cell>
          <cell r="J291">
            <v>1</v>
          </cell>
          <cell r="K291" t="str">
            <v>盐保仓库</v>
          </cell>
          <cell r="L291">
            <v>43770</v>
          </cell>
          <cell r="M291" t="str">
            <v>No mismatch</v>
          </cell>
          <cell r="N291" t="str">
            <v>NOV 19</v>
          </cell>
          <cell r="O291">
            <v>2019.1</v>
          </cell>
          <cell r="P291" t="str">
            <v>JPY</v>
          </cell>
          <cell r="Q291" t="str">
            <v>C49SZX20190165DZ</v>
          </cell>
          <cell r="R291" t="str">
            <v>铁甲</v>
          </cell>
          <cell r="S291" t="str">
            <v>YSM10</v>
          </cell>
          <cell r="T291" t="str">
            <v>L-&gt;R</v>
          </cell>
          <cell r="U291" t="str">
            <v>No</v>
          </cell>
          <cell r="V291" t="str">
            <v>WRONG</v>
          </cell>
          <cell r="W291" t="str">
            <v>CIF HK</v>
          </cell>
          <cell r="X291">
            <v>43781</v>
          </cell>
          <cell r="Y291" t="str">
            <v>Yes</v>
          </cell>
          <cell r="Z291"/>
          <cell r="AA291"/>
          <cell r="AB291"/>
          <cell r="AC291" t="str">
            <v>C180131071</v>
          </cell>
          <cell r="AD291">
            <v>301</v>
          </cell>
          <cell r="AE291">
            <v>10</v>
          </cell>
          <cell r="AN291"/>
          <cell r="AO291" t="str">
            <v>Yes</v>
          </cell>
          <cell r="AP291" t="str">
            <v>NOV 19</v>
          </cell>
        </row>
        <row r="292">
          <cell r="A292">
            <v>498</v>
          </cell>
          <cell r="B292" t="str">
            <v>已发货</v>
          </cell>
          <cell r="C292" t="str">
            <v>C49</v>
          </cell>
          <cell r="D292">
            <v>109693</v>
          </cell>
          <cell r="E292" t="str">
            <v>Special package</v>
          </cell>
          <cell r="F292" t="str">
            <v>YSM10</v>
          </cell>
          <cell r="G292" t="str">
            <v>R-&gt;L</v>
          </cell>
          <cell r="H292" t="str">
            <v>No</v>
          </cell>
          <cell r="I292" t="str">
            <v>Y49312</v>
          </cell>
          <cell r="J292">
            <v>1</v>
          </cell>
          <cell r="K292" t="str">
            <v>盐保仓库</v>
          </cell>
          <cell r="L292">
            <v>43770</v>
          </cell>
          <cell r="M292" t="str">
            <v>No mismatch</v>
          </cell>
          <cell r="N292" t="str">
            <v>NOV 19</v>
          </cell>
          <cell r="O292">
            <v>2019.1</v>
          </cell>
          <cell r="P292" t="str">
            <v>JPY</v>
          </cell>
          <cell r="Q292" t="str">
            <v>C49SZX20190165DZ</v>
          </cell>
          <cell r="R292" t="str">
            <v>铁甲</v>
          </cell>
          <cell r="S292" t="str">
            <v>YSM10</v>
          </cell>
          <cell r="T292" t="str">
            <v>L-&gt;R</v>
          </cell>
          <cell r="U292" t="str">
            <v>No</v>
          </cell>
          <cell r="V292" t="str">
            <v>WRONG</v>
          </cell>
          <cell r="W292" t="str">
            <v>CIF HK</v>
          </cell>
          <cell r="X292">
            <v>43781</v>
          </cell>
          <cell r="Y292" t="str">
            <v>Yes</v>
          </cell>
          <cell r="Z292"/>
          <cell r="AA292"/>
          <cell r="AB292"/>
          <cell r="AC292" t="str">
            <v>C180131071</v>
          </cell>
          <cell r="AD292">
            <v>301</v>
          </cell>
          <cell r="AE292">
            <v>10</v>
          </cell>
          <cell r="AN292"/>
          <cell r="AO292" t="str">
            <v>Yes</v>
          </cell>
          <cell r="AP292" t="str">
            <v>NOV 19</v>
          </cell>
        </row>
        <row r="293">
          <cell r="A293">
            <v>507</v>
          </cell>
          <cell r="B293" t="str">
            <v>已发货</v>
          </cell>
          <cell r="C293" t="str">
            <v>C49</v>
          </cell>
          <cell r="D293">
            <v>109693</v>
          </cell>
          <cell r="E293" t="str">
            <v>Special package</v>
          </cell>
          <cell r="F293" t="str">
            <v>YSM10</v>
          </cell>
          <cell r="G293" t="str">
            <v>R-&gt;L</v>
          </cell>
          <cell r="H293" t="str">
            <v>No</v>
          </cell>
          <cell r="I293" t="str">
            <v>Y49313</v>
          </cell>
          <cell r="J293">
            <v>1</v>
          </cell>
          <cell r="K293" t="str">
            <v>盐保仓库</v>
          </cell>
          <cell r="L293">
            <v>43770</v>
          </cell>
          <cell r="M293" t="str">
            <v>No mismatch</v>
          </cell>
          <cell r="N293" t="str">
            <v>DEC 19</v>
          </cell>
          <cell r="O293">
            <v>2019.1</v>
          </cell>
          <cell r="P293" t="str">
            <v>JPY</v>
          </cell>
          <cell r="Q293" t="str">
            <v>C49SZX20190163JY</v>
          </cell>
          <cell r="R293" t="str">
            <v>灿明</v>
          </cell>
          <cell r="S293" t="str">
            <v>YSM10</v>
          </cell>
          <cell r="T293" t="str">
            <v>L-&gt;R</v>
          </cell>
          <cell r="U293" t="str">
            <v>No</v>
          </cell>
          <cell r="V293" t="str">
            <v>WRONG</v>
          </cell>
          <cell r="W293" t="str">
            <v>DAP SZ</v>
          </cell>
          <cell r="X293">
            <v>43781</v>
          </cell>
          <cell r="Y293" t="str">
            <v>Yes</v>
          </cell>
          <cell r="Z293"/>
          <cell r="AA293"/>
          <cell r="AB293"/>
          <cell r="AC293" t="str">
            <v>C191136234</v>
          </cell>
          <cell r="AD293">
            <v>301</v>
          </cell>
          <cell r="AE293">
            <v>10</v>
          </cell>
          <cell r="AN293"/>
          <cell r="AO293" t="str">
            <v>Yes</v>
          </cell>
          <cell r="AP293" t="str">
            <v>DEC 19</v>
          </cell>
        </row>
        <row r="294">
          <cell r="A294">
            <v>512</v>
          </cell>
          <cell r="B294" t="str">
            <v>已发货</v>
          </cell>
          <cell r="C294" t="str">
            <v>C49</v>
          </cell>
          <cell r="D294">
            <v>109664</v>
          </cell>
          <cell r="E294" t="str">
            <v>Special package</v>
          </cell>
          <cell r="F294" t="str">
            <v>YSM20R(SV)-2</v>
          </cell>
          <cell r="G294" t="str">
            <v>L-&gt;R</v>
          </cell>
          <cell r="H294" t="str">
            <v>No</v>
          </cell>
          <cell r="I294" t="str">
            <v>Y49327</v>
          </cell>
          <cell r="J294">
            <v>1</v>
          </cell>
          <cell r="K294" t="str">
            <v>盐保仓库</v>
          </cell>
          <cell r="L294">
            <v>43770</v>
          </cell>
          <cell r="M294">
            <v>6.7199999999999996E-2</v>
          </cell>
          <cell r="N294" t="str">
            <v>DEC 19</v>
          </cell>
          <cell r="O294">
            <v>2019.1</v>
          </cell>
          <cell r="P294" t="str">
            <v>JPY</v>
          </cell>
          <cell r="Q294" t="str">
            <v>C49SZX20190171CX</v>
          </cell>
          <cell r="R294" t="str">
            <v>君博信</v>
          </cell>
          <cell r="S294" t="str">
            <v>YSM20R(SV)-2</v>
          </cell>
          <cell r="T294" t="str">
            <v>L-&gt;R</v>
          </cell>
          <cell r="U294" t="str">
            <v>No</v>
          </cell>
          <cell r="V294" t="str">
            <v>OK</v>
          </cell>
          <cell r="W294" t="str">
            <v>DAP SZ</v>
          </cell>
          <cell r="X294">
            <v>43789</v>
          </cell>
          <cell r="Y294" t="str">
            <v>Yes</v>
          </cell>
          <cell r="Z294"/>
          <cell r="AA294"/>
          <cell r="AB294"/>
          <cell r="AC294" t="str">
            <v>C190634955</v>
          </cell>
          <cell r="AD294">
            <v>313</v>
          </cell>
          <cell r="AE294">
            <v>10</v>
          </cell>
          <cell r="AF294">
            <v>312</v>
          </cell>
          <cell r="AG294">
            <v>10</v>
          </cell>
          <cell r="AN294"/>
          <cell r="AO294" t="str">
            <v>Yes</v>
          </cell>
          <cell r="AP294" t="str">
            <v>DEC 19</v>
          </cell>
        </row>
        <row r="295">
          <cell r="A295">
            <v>510</v>
          </cell>
          <cell r="B295" t="str">
            <v>已发货</v>
          </cell>
          <cell r="C295" t="str">
            <v>C49</v>
          </cell>
          <cell r="D295">
            <v>109693</v>
          </cell>
          <cell r="E295" t="str">
            <v>Special package</v>
          </cell>
          <cell r="F295" t="str">
            <v>YSM10</v>
          </cell>
          <cell r="G295" t="str">
            <v>R-&gt;L</v>
          </cell>
          <cell r="H295" t="str">
            <v>No</v>
          </cell>
          <cell r="I295" t="str">
            <v>Y49314</v>
          </cell>
          <cell r="J295">
            <v>1</v>
          </cell>
          <cell r="K295" t="str">
            <v>盐保仓库</v>
          </cell>
          <cell r="L295">
            <v>43770</v>
          </cell>
          <cell r="M295" t="str">
            <v>No mismatch</v>
          </cell>
          <cell r="N295" t="str">
            <v>NOV 19</v>
          </cell>
          <cell r="O295">
            <v>2019.1</v>
          </cell>
          <cell r="P295" t="str">
            <v>JPY</v>
          </cell>
          <cell r="Q295" t="str">
            <v>C49SZX20190617SS</v>
          </cell>
          <cell r="R295" t="str">
            <v>乐上</v>
          </cell>
          <cell r="S295" t="str">
            <v>YSM10</v>
          </cell>
          <cell r="T295" t="str">
            <v>L-&gt;R</v>
          </cell>
          <cell r="U295" t="str">
            <v>MVC</v>
          </cell>
          <cell r="V295" t="str">
            <v>WRONG</v>
          </cell>
          <cell r="W295" t="str">
            <v>DAP DG</v>
          </cell>
          <cell r="X295">
            <v>43781</v>
          </cell>
          <cell r="Y295" t="str">
            <v>Yes</v>
          </cell>
          <cell r="Z295" t="str">
            <v>Na</v>
          </cell>
          <cell r="AA295" t="str">
            <v>Na</v>
          </cell>
          <cell r="AB295"/>
          <cell r="AC295" t="str">
            <v>C190434487</v>
          </cell>
          <cell r="AD295">
            <v>301</v>
          </cell>
          <cell r="AE295">
            <v>10</v>
          </cell>
          <cell r="AN295"/>
          <cell r="AO295" t="str">
            <v>Yes</v>
          </cell>
          <cell r="AP295" t="str">
            <v>NOV 19</v>
          </cell>
        </row>
        <row r="296">
          <cell r="A296">
            <v>468</v>
          </cell>
          <cell r="B296" t="str">
            <v>已发货</v>
          </cell>
          <cell r="C296" t="str">
            <v>C49</v>
          </cell>
          <cell r="D296">
            <v>109664</v>
          </cell>
          <cell r="E296" t="str">
            <v>Special package</v>
          </cell>
          <cell r="F296" t="str">
            <v>YSM20R(SV)-2</v>
          </cell>
          <cell r="G296" t="str">
            <v>L-&gt;R</v>
          </cell>
          <cell r="H296" t="str">
            <v>No</v>
          </cell>
          <cell r="I296" t="str">
            <v>Y49325</v>
          </cell>
          <cell r="J296">
            <v>1</v>
          </cell>
          <cell r="K296" t="str">
            <v>盐保仓库-&gt;准备清关</v>
          </cell>
          <cell r="L296">
            <v>43770</v>
          </cell>
          <cell r="M296">
            <v>6.7199999999999996E-2</v>
          </cell>
          <cell r="N296" t="str">
            <v>NOV 19</v>
          </cell>
          <cell r="O296">
            <v>2019.1</v>
          </cell>
          <cell r="P296" t="str">
            <v>JPY</v>
          </cell>
          <cell r="Q296" t="str">
            <v>C49SZX20190159SS</v>
          </cell>
          <cell r="R296" t="str">
            <v>思迈科技</v>
          </cell>
          <cell r="S296" t="str">
            <v>YSM20R(SV)-2</v>
          </cell>
          <cell r="T296" t="str">
            <v>L-&gt;R</v>
          </cell>
          <cell r="U296" t="str">
            <v>No</v>
          </cell>
          <cell r="V296" t="str">
            <v>OK</v>
          </cell>
          <cell r="W296" t="str">
            <v>DAP SZ</v>
          </cell>
          <cell r="X296">
            <v>43775</v>
          </cell>
          <cell r="Y296" t="str">
            <v>Yes</v>
          </cell>
          <cell r="Z296"/>
          <cell r="AA296"/>
          <cell r="AB296"/>
          <cell r="AC296" t="str">
            <v>C180431770</v>
          </cell>
          <cell r="AD296">
            <v>301</v>
          </cell>
          <cell r="AE296">
            <v>20</v>
          </cell>
          <cell r="AN296"/>
          <cell r="AO296" t="str">
            <v>Yes</v>
          </cell>
          <cell r="AP296" t="str">
            <v>NOV 19</v>
          </cell>
        </row>
        <row r="297">
          <cell r="A297">
            <v>472</v>
          </cell>
          <cell r="B297" t="str">
            <v>已发货</v>
          </cell>
          <cell r="C297" t="str">
            <v>C49</v>
          </cell>
          <cell r="D297">
            <v>109685</v>
          </cell>
          <cell r="E297" t="str">
            <v>Special package</v>
          </cell>
          <cell r="F297" t="str">
            <v>YSM10</v>
          </cell>
          <cell r="G297" t="str">
            <v>R-&gt;L</v>
          </cell>
          <cell r="H297" t="str">
            <v>No</v>
          </cell>
          <cell r="I297" t="str">
            <v>Y49253</v>
          </cell>
          <cell r="J297">
            <v>1</v>
          </cell>
          <cell r="K297" t="str">
            <v>盐保仓库-&gt;准备清关</v>
          </cell>
          <cell r="L297">
            <v>43770</v>
          </cell>
          <cell r="M297" t="str">
            <v>No mismatch</v>
          </cell>
          <cell r="N297" t="str">
            <v>NOV 19</v>
          </cell>
          <cell r="O297">
            <v>2019.1</v>
          </cell>
          <cell r="P297" t="str">
            <v>RMB</v>
          </cell>
          <cell r="Q297" t="str">
            <v>C49SZX20190153JL</v>
          </cell>
          <cell r="R297" t="str">
            <v>硕泰克/end user 铭翔</v>
          </cell>
          <cell r="S297" t="str">
            <v>YSM10</v>
          </cell>
          <cell r="T297" t="str">
            <v>L-&gt;R</v>
          </cell>
          <cell r="U297" t="str">
            <v>MVC</v>
          </cell>
          <cell r="V297" t="str">
            <v>WRONG</v>
          </cell>
          <cell r="W297" t="str">
            <v>含税到厂</v>
          </cell>
          <cell r="X297">
            <v>43775</v>
          </cell>
          <cell r="Y297" t="str">
            <v>Yes</v>
          </cell>
          <cell r="Z297"/>
          <cell r="AA297"/>
          <cell r="AB297"/>
          <cell r="AC297" t="str">
            <v>C191136061</v>
          </cell>
          <cell r="AD297">
            <v>301</v>
          </cell>
          <cell r="AE297">
            <v>10</v>
          </cell>
          <cell r="AN297"/>
          <cell r="AO297" t="str">
            <v>Yes</v>
          </cell>
          <cell r="AP297" t="str">
            <v>NOV 19</v>
          </cell>
        </row>
        <row r="298">
          <cell r="A298">
            <v>473</v>
          </cell>
          <cell r="B298" t="str">
            <v>已发货</v>
          </cell>
          <cell r="C298" t="str">
            <v>C49</v>
          </cell>
          <cell r="D298">
            <v>109685</v>
          </cell>
          <cell r="E298" t="str">
            <v>Special package</v>
          </cell>
          <cell r="F298" t="str">
            <v>YSM10</v>
          </cell>
          <cell r="G298" t="str">
            <v>R-&gt;L</v>
          </cell>
          <cell r="H298" t="str">
            <v>No</v>
          </cell>
          <cell r="I298" t="str">
            <v>Y49254</v>
          </cell>
          <cell r="J298">
            <v>1</v>
          </cell>
          <cell r="K298" t="str">
            <v>盐保仓库-&gt;准备清关</v>
          </cell>
          <cell r="L298">
            <v>43770</v>
          </cell>
          <cell r="M298" t="str">
            <v>No mismatch</v>
          </cell>
          <cell r="N298" t="str">
            <v>NOV 19</v>
          </cell>
          <cell r="O298">
            <v>2019.1</v>
          </cell>
          <cell r="P298" t="str">
            <v>RMB</v>
          </cell>
          <cell r="Q298" t="str">
            <v>C49SZX20190153JL</v>
          </cell>
          <cell r="R298" t="str">
            <v>硕泰克/end user 铭翔</v>
          </cell>
          <cell r="S298" t="str">
            <v>YSM10</v>
          </cell>
          <cell r="T298" t="str">
            <v>L-&gt;R</v>
          </cell>
          <cell r="U298" t="str">
            <v>MVC</v>
          </cell>
          <cell r="V298" t="str">
            <v>WRONG</v>
          </cell>
          <cell r="W298" t="str">
            <v>含税到厂</v>
          </cell>
          <cell r="X298">
            <v>43775</v>
          </cell>
          <cell r="Y298" t="str">
            <v>Yes</v>
          </cell>
          <cell r="Z298"/>
          <cell r="AA298"/>
          <cell r="AB298"/>
          <cell r="AC298" t="str">
            <v>C191136061</v>
          </cell>
          <cell r="AD298">
            <v>301</v>
          </cell>
          <cell r="AE298">
            <v>10</v>
          </cell>
          <cell r="AN298"/>
          <cell r="AO298" t="str">
            <v>Yes</v>
          </cell>
          <cell r="AP298" t="str">
            <v>NOV 19</v>
          </cell>
        </row>
        <row r="299">
          <cell r="A299">
            <v>503</v>
          </cell>
          <cell r="B299" t="str">
            <v>已发货</v>
          </cell>
          <cell r="C299" t="str">
            <v>C49</v>
          </cell>
          <cell r="D299">
            <v>109721</v>
          </cell>
          <cell r="E299" t="str">
            <v>Special package</v>
          </cell>
          <cell r="F299" t="str">
            <v>YSM20R(SV)-2</v>
          </cell>
          <cell r="G299" t="str">
            <v>L-&gt;R</v>
          </cell>
          <cell r="H299" t="str">
            <v>No</v>
          </cell>
          <cell r="I299" t="str">
            <v>Y49584</v>
          </cell>
          <cell r="J299">
            <v>1</v>
          </cell>
          <cell r="K299" t="str">
            <v>盐保仓库</v>
          </cell>
          <cell r="L299">
            <v>43803</v>
          </cell>
          <cell r="M299">
            <v>6.7199999999999996E-2</v>
          </cell>
          <cell r="N299" t="str">
            <v>DEC 19</v>
          </cell>
          <cell r="O299">
            <v>2019.11</v>
          </cell>
          <cell r="P299" t="str">
            <v>JPY</v>
          </cell>
          <cell r="Q299" t="str">
            <v>C49SZX20190163JY</v>
          </cell>
          <cell r="R299" t="str">
            <v>灿明</v>
          </cell>
          <cell r="S299" t="str">
            <v>YSM20R(SV)-2</v>
          </cell>
          <cell r="T299" t="str">
            <v>L-&gt;R</v>
          </cell>
          <cell r="U299" t="str">
            <v>No</v>
          </cell>
          <cell r="V299" t="str">
            <v>OK</v>
          </cell>
          <cell r="W299" t="str">
            <v>DAP SZ</v>
          </cell>
          <cell r="X299">
            <v>43781</v>
          </cell>
          <cell r="Y299" t="str">
            <v>Yes</v>
          </cell>
          <cell r="Z299"/>
          <cell r="AA299"/>
          <cell r="AB299"/>
          <cell r="AC299" t="str">
            <v>C191136234</v>
          </cell>
          <cell r="AD299">
            <v>301</v>
          </cell>
          <cell r="AE299">
            <v>20</v>
          </cell>
          <cell r="AN299"/>
          <cell r="AO299" t="str">
            <v>Yes</v>
          </cell>
          <cell r="AP299" t="str">
            <v>DEC 19</v>
          </cell>
        </row>
        <row r="300">
          <cell r="A300">
            <v>500</v>
          </cell>
          <cell r="B300" t="str">
            <v>已发货</v>
          </cell>
          <cell r="C300" t="str">
            <v>C49</v>
          </cell>
          <cell r="D300">
            <v>109721</v>
          </cell>
          <cell r="E300" t="str">
            <v>Special package</v>
          </cell>
          <cell r="F300" t="str">
            <v>YSM20R(SV)-2</v>
          </cell>
          <cell r="G300" t="str">
            <v>L-&gt;R</v>
          </cell>
          <cell r="H300" t="str">
            <v>No</v>
          </cell>
          <cell r="I300" t="str">
            <v>Y49585</v>
          </cell>
          <cell r="J300">
            <v>1</v>
          </cell>
          <cell r="K300" t="str">
            <v>盐保仓库</v>
          </cell>
          <cell r="L300">
            <v>43803</v>
          </cell>
          <cell r="M300">
            <v>6.5699999999999995E-2</v>
          </cell>
          <cell r="N300" t="str">
            <v>DEC 19</v>
          </cell>
          <cell r="O300">
            <v>2019.11</v>
          </cell>
          <cell r="P300" t="str">
            <v>JPY</v>
          </cell>
          <cell r="Q300" t="str">
            <v>C49SZX20190163JY</v>
          </cell>
          <cell r="R300" t="str">
            <v>灿明</v>
          </cell>
          <cell r="S300" t="str">
            <v>YSM20R(SV)-2</v>
          </cell>
          <cell r="T300" t="str">
            <v>L-&gt;R</v>
          </cell>
          <cell r="U300" t="str">
            <v>No</v>
          </cell>
          <cell r="V300" t="str">
            <v>OK</v>
          </cell>
          <cell r="W300" t="str">
            <v>DAP SZ</v>
          </cell>
          <cell r="X300">
            <v>43781</v>
          </cell>
          <cell r="Y300" t="str">
            <v>Yes</v>
          </cell>
          <cell r="Z300"/>
          <cell r="AA300"/>
          <cell r="AB300"/>
          <cell r="AC300" t="str">
            <v>C191136234</v>
          </cell>
          <cell r="AD300">
            <v>302</v>
          </cell>
          <cell r="AE300">
            <v>20</v>
          </cell>
          <cell r="AN300"/>
          <cell r="AO300" t="str">
            <v>Yes</v>
          </cell>
          <cell r="AP300" t="str">
            <v>DEC 19</v>
          </cell>
        </row>
        <row r="301">
          <cell r="A301">
            <v>501</v>
          </cell>
          <cell r="B301" t="str">
            <v>已发货</v>
          </cell>
          <cell r="C301" t="str">
            <v>C49</v>
          </cell>
          <cell r="D301">
            <v>109721</v>
          </cell>
          <cell r="E301" t="str">
            <v>Special package</v>
          </cell>
          <cell r="F301" t="str">
            <v>YSM20R(SV)-2</v>
          </cell>
          <cell r="G301" t="str">
            <v>L-&gt;R</v>
          </cell>
          <cell r="H301" t="str">
            <v>No</v>
          </cell>
          <cell r="I301" t="str">
            <v>Y49586</v>
          </cell>
          <cell r="J301">
            <v>1</v>
          </cell>
          <cell r="K301" t="str">
            <v>盐保仓库</v>
          </cell>
          <cell r="L301">
            <v>43803</v>
          </cell>
          <cell r="M301">
            <v>6.5699999999999995E-2</v>
          </cell>
          <cell r="N301" t="str">
            <v>DEC 19</v>
          </cell>
          <cell r="O301">
            <v>2019.11</v>
          </cell>
          <cell r="P301" t="str">
            <v>JPY</v>
          </cell>
          <cell r="Q301" t="str">
            <v>C49SZX20190163JY</v>
          </cell>
          <cell r="R301" t="str">
            <v>灿明</v>
          </cell>
          <cell r="S301" t="str">
            <v>YSM20R(SV)-2</v>
          </cell>
          <cell r="T301" t="str">
            <v>L-&gt;R</v>
          </cell>
          <cell r="U301" t="str">
            <v>No</v>
          </cell>
          <cell r="V301" t="str">
            <v>OK</v>
          </cell>
          <cell r="W301" t="str">
            <v>DAP SZ</v>
          </cell>
          <cell r="X301">
            <v>43781</v>
          </cell>
          <cell r="Y301" t="str">
            <v>Yes</v>
          </cell>
          <cell r="Z301"/>
          <cell r="AA301"/>
          <cell r="AB301"/>
          <cell r="AC301" t="str">
            <v>C191136234</v>
          </cell>
          <cell r="AD301">
            <v>302</v>
          </cell>
          <cell r="AE301">
            <v>20</v>
          </cell>
          <cell r="AF301"/>
          <cell r="AG301"/>
          <cell r="AH301"/>
          <cell r="AI301"/>
          <cell r="AJ301"/>
          <cell r="AK301"/>
          <cell r="AL301"/>
          <cell r="AM301"/>
          <cell r="AN301"/>
          <cell r="AO301" t="str">
            <v>Yes</v>
          </cell>
          <cell r="AP301" t="str">
            <v>DEC 19</v>
          </cell>
        </row>
        <row r="302">
          <cell r="A302">
            <v>457</v>
          </cell>
          <cell r="B302" t="str">
            <v>已发货</v>
          </cell>
          <cell r="C302" t="str">
            <v>C49</v>
          </cell>
          <cell r="D302">
            <v>109721</v>
          </cell>
          <cell r="E302" t="str">
            <v>Special package</v>
          </cell>
          <cell r="F302" t="str">
            <v>YSM20R(SV)-2</v>
          </cell>
          <cell r="G302" t="str">
            <v>L-&gt;R</v>
          </cell>
          <cell r="H302" t="str">
            <v>No</v>
          </cell>
          <cell r="I302" t="str">
            <v>Y49587</v>
          </cell>
          <cell r="J302">
            <v>1</v>
          </cell>
          <cell r="K302" t="str">
            <v>盐保仓库</v>
          </cell>
          <cell r="L302">
            <v>43803</v>
          </cell>
          <cell r="M302">
            <v>6.5699999999999995E-2</v>
          </cell>
          <cell r="N302" t="str">
            <v>DEC 19</v>
          </cell>
          <cell r="O302">
            <v>2019.11</v>
          </cell>
          <cell r="P302" t="str">
            <v>JPY</v>
          </cell>
          <cell r="Q302" t="str">
            <v>C49SZX20190028MZR1</v>
          </cell>
          <cell r="R302" t="str">
            <v>魔乐视/end user:拓普赛特</v>
          </cell>
          <cell r="S302" t="str">
            <v>YSM20R(SV)-2</v>
          </cell>
          <cell r="T302" t="str">
            <v>L-&gt;R</v>
          </cell>
          <cell r="U302" t="str">
            <v>No</v>
          </cell>
          <cell r="V302" t="str">
            <v>OK</v>
          </cell>
          <cell r="W302" t="str">
            <v>DAP SZ</v>
          </cell>
          <cell r="X302">
            <v>43762</v>
          </cell>
          <cell r="Y302" t="str">
            <v>Yes</v>
          </cell>
          <cell r="Z302"/>
          <cell r="AA302"/>
          <cell r="AB302"/>
          <cell r="AC302" t="str">
            <v>C190434446</v>
          </cell>
          <cell r="AD302">
            <v>301</v>
          </cell>
          <cell r="AE302">
            <v>5</v>
          </cell>
          <cell r="AF302">
            <v>302</v>
          </cell>
          <cell r="AG302">
            <v>10</v>
          </cell>
          <cell r="AH302">
            <v>303</v>
          </cell>
          <cell r="AI302">
            <v>5</v>
          </cell>
          <cell r="AJ302"/>
          <cell r="AK302"/>
          <cell r="AL302"/>
          <cell r="AM302"/>
          <cell r="AN302"/>
          <cell r="AO302" t="str">
            <v>Yes</v>
          </cell>
          <cell r="AP302" t="str">
            <v>DEC 19</v>
          </cell>
        </row>
        <row r="303">
          <cell r="A303">
            <v>458</v>
          </cell>
          <cell r="B303" t="str">
            <v>已发货</v>
          </cell>
          <cell r="C303" t="str">
            <v>C49</v>
          </cell>
          <cell r="D303">
            <v>109721</v>
          </cell>
          <cell r="E303" t="str">
            <v>Special package</v>
          </cell>
          <cell r="F303" t="str">
            <v>YSM20R(SV)-2</v>
          </cell>
          <cell r="G303" t="str">
            <v>R-&gt;L</v>
          </cell>
          <cell r="H303" t="str">
            <v>MVC</v>
          </cell>
          <cell r="I303" t="str">
            <v>Y49588</v>
          </cell>
          <cell r="J303">
            <v>1</v>
          </cell>
          <cell r="K303" t="str">
            <v>盐保仓库</v>
          </cell>
          <cell r="L303">
            <v>43803</v>
          </cell>
          <cell r="M303">
            <v>6.5699999999999995E-2</v>
          </cell>
          <cell r="N303" t="str">
            <v>DEC 19</v>
          </cell>
          <cell r="O303">
            <v>2019.11</v>
          </cell>
          <cell r="P303" t="str">
            <v>JPY</v>
          </cell>
          <cell r="Q303" t="str">
            <v>C49SZX20190028MZR1</v>
          </cell>
          <cell r="R303" t="str">
            <v>魔乐视/end user:拓普赛特</v>
          </cell>
          <cell r="S303" t="str">
            <v>YSM20R(SV)-2</v>
          </cell>
          <cell r="T303" t="str">
            <v>R-&gt;L</v>
          </cell>
          <cell r="U303" t="str">
            <v>No</v>
          </cell>
          <cell r="V303" t="str">
            <v>WRONG</v>
          </cell>
          <cell r="W303" t="str">
            <v>DAP SZ</v>
          </cell>
          <cell r="X303">
            <v>43762</v>
          </cell>
          <cell r="Y303" t="str">
            <v>Yes</v>
          </cell>
          <cell r="Z303"/>
          <cell r="AA303"/>
          <cell r="AB303"/>
          <cell r="AC303" t="str">
            <v>C190434446</v>
          </cell>
          <cell r="AD303">
            <v>301</v>
          </cell>
          <cell r="AE303">
            <v>10</v>
          </cell>
          <cell r="AF303">
            <v>303</v>
          </cell>
          <cell r="AG303">
            <v>5</v>
          </cell>
          <cell r="AH303">
            <v>311</v>
          </cell>
          <cell r="AI303">
            <v>5</v>
          </cell>
          <cell r="AN303"/>
          <cell r="AO303" t="str">
            <v>Yes</v>
          </cell>
          <cell r="AP303" t="str">
            <v>DEC 19</v>
          </cell>
        </row>
        <row r="304">
          <cell r="A304">
            <v>564</v>
          </cell>
          <cell r="B304" t="str">
            <v>已发货</v>
          </cell>
          <cell r="C304" t="str">
            <v>C49</v>
          </cell>
          <cell r="D304">
            <v>109721</v>
          </cell>
          <cell r="E304" t="str">
            <v>Special package</v>
          </cell>
          <cell r="F304" t="str">
            <v>YSM20R(SV)-2</v>
          </cell>
          <cell r="G304" t="str">
            <v>R-&gt;L</v>
          </cell>
          <cell r="H304" t="str">
            <v>MVC</v>
          </cell>
          <cell r="I304" t="str">
            <v>Y49589</v>
          </cell>
          <cell r="J304">
            <v>1</v>
          </cell>
          <cell r="K304" t="str">
            <v>盐保仓库</v>
          </cell>
          <cell r="L304">
            <v>43803</v>
          </cell>
          <cell r="M304">
            <v>6.5699999999999995E-2</v>
          </cell>
          <cell r="N304" t="str">
            <v>JAN 20</v>
          </cell>
          <cell r="O304">
            <v>2019.11</v>
          </cell>
          <cell r="P304" t="str">
            <v>JPY</v>
          </cell>
          <cell r="Q304" t="str">
            <v>C49SZX20200001SX</v>
          </cell>
          <cell r="R304" t="str">
            <v>柏星</v>
          </cell>
          <cell r="S304" t="str">
            <v>YSM20R(SV)-2</v>
          </cell>
          <cell r="T304" t="str">
            <v>R-&gt;L</v>
          </cell>
          <cell r="U304" t="str">
            <v>No</v>
          </cell>
          <cell r="V304" t="str">
            <v>WRONG</v>
          </cell>
          <cell r="W304" t="str">
            <v>DAP DG</v>
          </cell>
          <cell r="X304">
            <v>43831</v>
          </cell>
          <cell r="Y304" t="str">
            <v>Yes</v>
          </cell>
          <cell r="Z304" t="str">
            <v>Na</v>
          </cell>
          <cell r="AA304" t="str">
            <v>Na</v>
          </cell>
          <cell r="AB304"/>
          <cell r="AC304" t="str">
            <v>C181233636</v>
          </cell>
          <cell r="AD304">
            <v>301</v>
          </cell>
          <cell r="AE304">
            <v>10</v>
          </cell>
          <cell r="AF304">
            <v>303</v>
          </cell>
          <cell r="AG304">
            <v>5</v>
          </cell>
          <cell r="AH304">
            <v>311</v>
          </cell>
          <cell r="AI304">
            <v>5</v>
          </cell>
          <cell r="AN304"/>
          <cell r="AO304" t="str">
            <v>Yes</v>
          </cell>
          <cell r="AP304" t="str">
            <v>JAN 20</v>
          </cell>
        </row>
        <row r="305">
          <cell r="A305">
            <v>599</v>
          </cell>
          <cell r="B305" t="str">
            <v>已发货</v>
          </cell>
          <cell r="C305" t="str">
            <v>C49</v>
          </cell>
          <cell r="D305">
            <v>109730</v>
          </cell>
          <cell r="E305" t="str">
            <v>博星名义下单</v>
          </cell>
          <cell r="F305" t="str">
            <v>YSM20R(SV)-2</v>
          </cell>
          <cell r="G305" t="str">
            <v>L-&gt;R</v>
          </cell>
          <cell r="H305" t="str">
            <v>MVC</v>
          </cell>
          <cell r="I305" t="str">
            <v>Y49696</v>
          </cell>
          <cell r="J305">
            <v>1</v>
          </cell>
          <cell r="K305" t="str">
            <v>力合仓库(已经清关)</v>
          </cell>
          <cell r="L305">
            <v>43810</v>
          </cell>
          <cell r="M305">
            <v>6.5299999999999997E-2</v>
          </cell>
          <cell r="N305" t="str">
            <v>APR 20</v>
          </cell>
          <cell r="O305">
            <v>2019.11</v>
          </cell>
          <cell r="P305" t="str">
            <v>RMB</v>
          </cell>
          <cell r="Q305" t="str">
            <v>C49SZX20200009MX</v>
          </cell>
          <cell r="R305" t="str">
            <v>民龙/End user 众立创</v>
          </cell>
          <cell r="S305" t="str">
            <v>YSM20R(SV)-2</v>
          </cell>
          <cell r="T305" t="str">
            <v>L-&gt;R</v>
          </cell>
          <cell r="U305" t="str">
            <v>No</v>
          </cell>
          <cell r="V305" t="str">
            <v>WRONG</v>
          </cell>
          <cell r="W305" t="str">
            <v>含税到厂</v>
          </cell>
          <cell r="X305">
            <v>43910</v>
          </cell>
          <cell r="Y305" t="str">
            <v>Yes</v>
          </cell>
          <cell r="Z305"/>
          <cell r="AA305"/>
          <cell r="AB305"/>
          <cell r="AC305" t="str">
            <v>C200337005</v>
          </cell>
          <cell r="AD305">
            <v>301</v>
          </cell>
          <cell r="AE305">
            <v>20</v>
          </cell>
          <cell r="AF305"/>
          <cell r="AG305"/>
          <cell r="AH305"/>
          <cell r="AI305"/>
          <cell r="AJ305"/>
          <cell r="AK305"/>
          <cell r="AL305"/>
          <cell r="AM305"/>
          <cell r="AN305"/>
          <cell r="AO305" t="str">
            <v>Yes</v>
          </cell>
          <cell r="AP305" t="str">
            <v>APR 20</v>
          </cell>
        </row>
        <row r="306">
          <cell r="A306">
            <v>568</v>
          </cell>
          <cell r="B306" t="str">
            <v>已发货</v>
          </cell>
          <cell r="C306" t="str">
            <v>C49</v>
          </cell>
          <cell r="D306">
            <v>109730</v>
          </cell>
          <cell r="E306" t="str">
            <v>博星名义下单</v>
          </cell>
          <cell r="F306" t="str">
            <v>YSM20R(SV)-2</v>
          </cell>
          <cell r="G306" t="str">
            <v>R-&gt;L</v>
          </cell>
          <cell r="H306" t="str">
            <v>MVC</v>
          </cell>
          <cell r="I306" t="str">
            <v>Y49694</v>
          </cell>
          <cell r="J306">
            <v>1</v>
          </cell>
          <cell r="K306" t="str">
            <v>力合仓库有货，系统没货</v>
          </cell>
          <cell r="L306">
            <v>43810</v>
          </cell>
          <cell r="M306">
            <v>6.5299999999999997E-2</v>
          </cell>
          <cell r="N306" t="str">
            <v>MAR 20</v>
          </cell>
          <cell r="O306">
            <v>2019.11</v>
          </cell>
          <cell r="P306" t="str">
            <v>JPY</v>
          </cell>
          <cell r="Q306" t="str">
            <v>C49SZX20200003CX</v>
          </cell>
          <cell r="R306" t="str">
            <v>靓颖电子</v>
          </cell>
          <cell r="S306" t="str">
            <v>YSM20R(SV)-2</v>
          </cell>
          <cell r="T306" t="str">
            <v>R-&gt;L</v>
          </cell>
          <cell r="U306" t="str">
            <v>MVC</v>
          </cell>
          <cell r="V306" t="str">
            <v>OK</v>
          </cell>
          <cell r="W306" t="str">
            <v>DAP ST</v>
          </cell>
          <cell r="X306">
            <v>43467</v>
          </cell>
          <cell r="Y306" t="str">
            <v>Yes</v>
          </cell>
          <cell r="Z306"/>
          <cell r="AA306"/>
          <cell r="AB306"/>
          <cell r="AC306" t="str">
            <v>C200136543</v>
          </cell>
          <cell r="AD306">
            <v>312</v>
          </cell>
          <cell r="AE306">
            <v>10</v>
          </cell>
          <cell r="AF306">
            <v>303</v>
          </cell>
          <cell r="AG306">
            <v>10</v>
          </cell>
          <cell r="AH306"/>
          <cell r="AI306"/>
          <cell r="AJ306"/>
          <cell r="AK306"/>
          <cell r="AL306"/>
          <cell r="AM306"/>
          <cell r="AN306"/>
          <cell r="AO306" t="str">
            <v>Yes</v>
          </cell>
          <cell r="AP306" t="str">
            <v>MAR 20</v>
          </cell>
        </row>
        <row r="307">
          <cell r="A307">
            <v>480</v>
          </cell>
          <cell r="B307" t="str">
            <v>已发货</v>
          </cell>
          <cell r="C307" t="str">
            <v>C49</v>
          </cell>
          <cell r="D307">
            <v>109730</v>
          </cell>
          <cell r="E307" t="str">
            <v>博星名义下单</v>
          </cell>
          <cell r="F307" t="str">
            <v>YSM20R(SV)-2</v>
          </cell>
          <cell r="G307" t="str">
            <v>L-&gt;R</v>
          </cell>
          <cell r="H307" t="str">
            <v>No</v>
          </cell>
          <cell r="I307" t="str">
            <v>Y49700</v>
          </cell>
          <cell r="J307">
            <v>1</v>
          </cell>
          <cell r="K307" t="str">
            <v>力合仓库有货，系统没货</v>
          </cell>
          <cell r="L307">
            <v>43810</v>
          </cell>
          <cell r="M307" t="str">
            <v xml:space="preserve">   NM(CR:0.0657)价格用PO#109750         </v>
          </cell>
          <cell r="N307" t="str">
            <v>FEB 20</v>
          </cell>
          <cell r="O307">
            <v>2019.11</v>
          </cell>
          <cell r="P307" t="str">
            <v>JPY</v>
          </cell>
          <cell r="Q307" t="str">
            <v>C49SZX20190156-2ZX</v>
          </cell>
          <cell r="R307" t="str">
            <v>锘铧</v>
          </cell>
          <cell r="S307" t="str">
            <v>YSM20R(SV)-2</v>
          </cell>
          <cell r="T307" t="str">
            <v>R-&gt;L</v>
          </cell>
          <cell r="U307" t="str">
            <v>No</v>
          </cell>
          <cell r="V307" t="str">
            <v>WRONG</v>
          </cell>
          <cell r="W307" t="str">
            <v>DAP GZ</v>
          </cell>
          <cell r="X307">
            <v>43774</v>
          </cell>
          <cell r="Y307" t="str">
            <v>Yes</v>
          </cell>
          <cell r="Z307"/>
          <cell r="AA307"/>
          <cell r="AB307"/>
          <cell r="AC307" t="str">
            <v>C161128121</v>
          </cell>
          <cell r="AD307">
            <v>301</v>
          </cell>
          <cell r="AE307">
            <v>10</v>
          </cell>
          <cell r="AF307">
            <v>302</v>
          </cell>
          <cell r="AG307">
            <v>10</v>
          </cell>
          <cell r="AH307"/>
          <cell r="AI307"/>
          <cell r="AJ307"/>
          <cell r="AK307"/>
          <cell r="AL307"/>
          <cell r="AM307"/>
          <cell r="AN307"/>
          <cell r="AO307" t="str">
            <v>Yes</v>
          </cell>
          <cell r="AP307" t="str">
            <v>FEB 20</v>
          </cell>
        </row>
        <row r="308">
          <cell r="A308">
            <v>608</v>
          </cell>
          <cell r="B308" t="str">
            <v>已发货</v>
          </cell>
          <cell r="C308" t="str">
            <v>C49</v>
          </cell>
          <cell r="D308">
            <v>109730</v>
          </cell>
          <cell r="E308" t="str">
            <v>博星名义下单</v>
          </cell>
          <cell r="F308" t="str">
            <v>YSM20R(SV)-2</v>
          </cell>
          <cell r="G308" t="str">
            <v>L-&gt;R</v>
          </cell>
          <cell r="H308" t="str">
            <v>MVC</v>
          </cell>
          <cell r="I308" t="str">
            <v>Y49697</v>
          </cell>
          <cell r="J308">
            <v>1</v>
          </cell>
          <cell r="K308" t="str">
            <v>力合中转仓</v>
          </cell>
          <cell r="L308">
            <v>43810</v>
          </cell>
          <cell r="M308">
            <v>6.5299999999999997E-2</v>
          </cell>
          <cell r="N308" t="str">
            <v>APR 20</v>
          </cell>
          <cell r="O308">
            <v>2019.11</v>
          </cell>
          <cell r="P308" t="str">
            <v>RMB</v>
          </cell>
          <cell r="Q308" t="str">
            <v>C49SZX20200039SX</v>
          </cell>
          <cell r="R308" t="str">
            <v>柏星</v>
          </cell>
          <cell r="S308" t="str">
            <v>YSM20R(SV)-2</v>
          </cell>
          <cell r="T308" t="str">
            <v>L-&gt;R</v>
          </cell>
          <cell r="U308" t="str">
            <v>No</v>
          </cell>
          <cell r="V308" t="str">
            <v>WRONG</v>
          </cell>
          <cell r="W308" t="str">
            <v>含税到厂</v>
          </cell>
          <cell r="X308">
            <v>43920</v>
          </cell>
          <cell r="Y308" t="str">
            <v>Yes</v>
          </cell>
          <cell r="AC308" t="str">
            <v>C181233636</v>
          </cell>
          <cell r="AD308">
            <v>301</v>
          </cell>
          <cell r="AE308">
            <v>20</v>
          </cell>
          <cell r="AN308"/>
          <cell r="AO308" t="str">
            <v>Yes</v>
          </cell>
          <cell r="AP308" t="str">
            <v>APR 20</v>
          </cell>
        </row>
        <row r="309">
          <cell r="A309">
            <v>585</v>
          </cell>
          <cell r="B309" t="str">
            <v>已发货</v>
          </cell>
          <cell r="C309" t="str">
            <v>C49</v>
          </cell>
          <cell r="D309">
            <v>109730</v>
          </cell>
          <cell r="E309" t="str">
            <v>博星名义下单</v>
          </cell>
          <cell r="F309" t="str">
            <v>YSM20R(SV)-2</v>
          </cell>
          <cell r="G309" t="str">
            <v>R-&gt;L</v>
          </cell>
          <cell r="H309" t="str">
            <v>No</v>
          </cell>
          <cell r="I309" t="str">
            <v>Y49695</v>
          </cell>
          <cell r="J309">
            <v>1</v>
          </cell>
          <cell r="K309" t="str">
            <v>盐保仓库</v>
          </cell>
          <cell r="L309">
            <v>43810</v>
          </cell>
          <cell r="M309">
            <v>6.5299999999999997E-2</v>
          </cell>
          <cell r="N309" t="str">
            <v>FEB 20</v>
          </cell>
          <cell r="O309">
            <v>2019.11</v>
          </cell>
          <cell r="P309" t="str">
            <v>JPY</v>
          </cell>
          <cell r="Q309" t="str">
            <v>C49SZX20200018SX</v>
          </cell>
          <cell r="R309" t="str">
            <v>福瑞康</v>
          </cell>
          <cell r="S309" t="str">
            <v>YSM20R(SV)-2</v>
          </cell>
          <cell r="T309" t="str">
            <v>R-&gt;L</v>
          </cell>
          <cell r="U309" t="str">
            <v>MVC</v>
          </cell>
          <cell r="V309" t="str">
            <v>WRONG</v>
          </cell>
          <cell r="W309" t="str">
            <v>DAP DG</v>
          </cell>
          <cell r="X309">
            <v>43880</v>
          </cell>
          <cell r="Y309" t="str">
            <v>Yes</v>
          </cell>
          <cell r="Z309"/>
          <cell r="AA309"/>
          <cell r="AB309"/>
          <cell r="AC309" t="str">
            <v>C190935620</v>
          </cell>
          <cell r="AD309">
            <v>301</v>
          </cell>
          <cell r="AE309">
            <v>10</v>
          </cell>
          <cell r="AF309">
            <v>303</v>
          </cell>
          <cell r="AG309">
            <v>10</v>
          </cell>
          <cell r="AH309"/>
          <cell r="AI309"/>
          <cell r="AJ309"/>
          <cell r="AK309"/>
          <cell r="AL309"/>
          <cell r="AM309"/>
          <cell r="AN309"/>
          <cell r="AO309" t="str">
            <v>Yes</v>
          </cell>
          <cell r="AP309" t="str">
            <v>FEB 20</v>
          </cell>
        </row>
        <row r="310">
          <cell r="A310">
            <v>561</v>
          </cell>
          <cell r="B310" t="str">
            <v>已发货</v>
          </cell>
          <cell r="C310" t="str">
            <v>C49</v>
          </cell>
          <cell r="D310">
            <v>109730</v>
          </cell>
          <cell r="E310" t="str">
            <v>博星名义下单</v>
          </cell>
          <cell r="F310" t="str">
            <v>YSM20R(SV)-2</v>
          </cell>
          <cell r="G310" t="str">
            <v>R-&gt;L</v>
          </cell>
          <cell r="H310" t="str">
            <v>MVC</v>
          </cell>
          <cell r="I310" t="str">
            <v>Y49693</v>
          </cell>
          <cell r="J310">
            <v>1</v>
          </cell>
          <cell r="K310" t="str">
            <v>盐保仓库</v>
          </cell>
          <cell r="L310">
            <v>43810</v>
          </cell>
          <cell r="M310">
            <v>6.5299999999999997E-2</v>
          </cell>
          <cell r="N310" t="str">
            <v>JAN 20</v>
          </cell>
          <cell r="O310">
            <v>2019.11</v>
          </cell>
          <cell r="P310" t="str">
            <v>JPY</v>
          </cell>
          <cell r="Q310" t="str">
            <v>C49SZX20190192MZ</v>
          </cell>
          <cell r="R310" t="str">
            <v>鸿南电子</v>
          </cell>
          <cell r="S310" t="str">
            <v>YSM20R(SV)-2</v>
          </cell>
          <cell r="T310" t="str">
            <v>R-&gt;L</v>
          </cell>
          <cell r="U310" t="str">
            <v>No</v>
          </cell>
          <cell r="V310" t="str">
            <v>WRONG</v>
          </cell>
          <cell r="W310" t="str">
            <v>CIF HK</v>
          </cell>
          <cell r="X310">
            <v>43823</v>
          </cell>
          <cell r="Y310" t="str">
            <v>Yes</v>
          </cell>
          <cell r="Z310"/>
          <cell r="AA310"/>
          <cell r="AB310"/>
          <cell r="AC310" t="str">
            <v>C180331587</v>
          </cell>
          <cell r="AD310">
            <v>311</v>
          </cell>
          <cell r="AE310">
            <v>10</v>
          </cell>
          <cell r="AF310">
            <v>303</v>
          </cell>
          <cell r="AG310">
            <v>10</v>
          </cell>
          <cell r="AN310"/>
          <cell r="AO310" t="str">
            <v>Yes</v>
          </cell>
          <cell r="AP310" t="str">
            <v>JAN 20</v>
          </cell>
        </row>
        <row r="311">
          <cell r="A311">
            <v>499</v>
          </cell>
          <cell r="B311" t="str">
            <v>已发货</v>
          </cell>
          <cell r="C311" t="str">
            <v>C49</v>
          </cell>
          <cell r="D311">
            <v>109730</v>
          </cell>
          <cell r="E311" t="str">
            <v>博星名义下单</v>
          </cell>
          <cell r="F311" t="str">
            <v>YSM20R(SV)-2</v>
          </cell>
          <cell r="G311" t="str">
            <v>L-&gt;R</v>
          </cell>
          <cell r="H311" t="str">
            <v>No</v>
          </cell>
          <cell r="I311" t="str">
            <v>Y49698</v>
          </cell>
          <cell r="J311">
            <v>1</v>
          </cell>
          <cell r="K311" t="str">
            <v>盐保仓库</v>
          </cell>
          <cell r="L311">
            <v>43810</v>
          </cell>
          <cell r="M311" t="str">
            <v>No mismatch</v>
          </cell>
          <cell r="N311" t="str">
            <v>DEC 19</v>
          </cell>
          <cell r="O311">
            <v>2019.11</v>
          </cell>
          <cell r="P311" t="str">
            <v>JPY</v>
          </cell>
          <cell r="Q311" t="str">
            <v>C49SZX20190163JY</v>
          </cell>
          <cell r="R311" t="str">
            <v>灿明</v>
          </cell>
          <cell r="S311" t="str">
            <v>YSM20R(SV)-2</v>
          </cell>
          <cell r="T311" t="str">
            <v>L-&gt;R</v>
          </cell>
          <cell r="U311" t="str">
            <v>No</v>
          </cell>
          <cell r="V311" t="str">
            <v>OK</v>
          </cell>
          <cell r="W311" t="str">
            <v>DAP SZ</v>
          </cell>
          <cell r="X311">
            <v>43781</v>
          </cell>
          <cell r="Y311" t="str">
            <v>Yes</v>
          </cell>
          <cell r="Z311"/>
          <cell r="AA311"/>
          <cell r="AB311"/>
          <cell r="AC311" t="str">
            <v>C191136234</v>
          </cell>
          <cell r="AD311">
            <v>301</v>
          </cell>
          <cell r="AE311">
            <v>10</v>
          </cell>
          <cell r="AF311">
            <v>302</v>
          </cell>
          <cell r="AG311">
            <v>10</v>
          </cell>
          <cell r="AN311"/>
          <cell r="AO311" t="str">
            <v>Yes</v>
          </cell>
          <cell r="AP311" t="str">
            <v>DEC 19</v>
          </cell>
        </row>
        <row r="312">
          <cell r="A312">
            <v>502</v>
          </cell>
          <cell r="B312" t="str">
            <v>已发货</v>
          </cell>
          <cell r="C312" t="str">
            <v>C49</v>
          </cell>
          <cell r="D312">
            <v>109730</v>
          </cell>
          <cell r="E312" t="str">
            <v>博星名义下单</v>
          </cell>
          <cell r="F312" t="str">
            <v>YSM20R(SV)-2</v>
          </cell>
          <cell r="G312" t="str">
            <v>L-&gt;R</v>
          </cell>
          <cell r="H312" t="str">
            <v>No</v>
          </cell>
          <cell r="I312" t="str">
            <v>Y49699</v>
          </cell>
          <cell r="J312">
            <v>1</v>
          </cell>
          <cell r="K312" t="str">
            <v>盐保仓库</v>
          </cell>
          <cell r="L312">
            <v>43810</v>
          </cell>
          <cell r="M312" t="str">
            <v>No mismatch</v>
          </cell>
          <cell r="N312" t="str">
            <v>DEC 19</v>
          </cell>
          <cell r="O312">
            <v>2019.11</v>
          </cell>
          <cell r="P312" t="str">
            <v>JPY</v>
          </cell>
          <cell r="Q312" t="str">
            <v>C49SZX20190163JY</v>
          </cell>
          <cell r="R312" t="str">
            <v>灿明</v>
          </cell>
          <cell r="S312" t="str">
            <v>YSM20R(SV)-2</v>
          </cell>
          <cell r="T312" t="str">
            <v>L-&gt;R</v>
          </cell>
          <cell r="U312" t="str">
            <v>No</v>
          </cell>
          <cell r="V312" t="str">
            <v>OK</v>
          </cell>
          <cell r="W312" t="str">
            <v>DAP SZ</v>
          </cell>
          <cell r="X312">
            <v>43781</v>
          </cell>
          <cell r="Y312" t="str">
            <v>Yes</v>
          </cell>
          <cell r="Z312"/>
          <cell r="AA312"/>
          <cell r="AB312"/>
          <cell r="AC312" t="str">
            <v>C191136234</v>
          </cell>
          <cell r="AD312">
            <v>301</v>
          </cell>
          <cell r="AE312">
            <v>10</v>
          </cell>
          <cell r="AF312">
            <v>302</v>
          </cell>
          <cell r="AG312">
            <v>10</v>
          </cell>
          <cell r="AN312"/>
          <cell r="AO312" t="str">
            <v>Yes</v>
          </cell>
          <cell r="AP312" t="str">
            <v>DEC 19</v>
          </cell>
        </row>
        <row r="313">
          <cell r="A313">
            <v>552</v>
          </cell>
          <cell r="B313" t="str">
            <v>已发货</v>
          </cell>
          <cell r="C313" t="str">
            <v>C49</v>
          </cell>
          <cell r="D313">
            <v>109723</v>
          </cell>
          <cell r="E313" t="str">
            <v>博星名义下单</v>
          </cell>
          <cell r="F313" t="str">
            <v>YSM10</v>
          </cell>
          <cell r="G313" t="str">
            <v>R-&gt;L</v>
          </cell>
          <cell r="H313" t="str">
            <v>No</v>
          </cell>
          <cell r="I313" t="str">
            <v>Y49758</v>
          </cell>
          <cell r="J313">
            <v>1</v>
          </cell>
          <cell r="K313" t="str">
            <v>力合仓库(已经清关)</v>
          </cell>
          <cell r="L313">
            <v>43824</v>
          </cell>
          <cell r="M313">
            <v>6.54E-2</v>
          </cell>
          <cell r="N313" t="str">
            <v>DEC 19</v>
          </cell>
          <cell r="O313">
            <v>2019.12</v>
          </cell>
          <cell r="P313" t="str">
            <v>RMB</v>
          </cell>
          <cell r="Q313" t="str">
            <v>C49SZX20190189DY</v>
          </cell>
          <cell r="R313" t="str">
            <v>杰森泰</v>
          </cell>
          <cell r="S313" t="str">
            <v>YSM10</v>
          </cell>
          <cell r="T313" t="str">
            <v>L-&gt;R</v>
          </cell>
          <cell r="U313" t="str">
            <v>MVC</v>
          </cell>
          <cell r="V313" t="str">
            <v>WRONG</v>
          </cell>
          <cell r="W313" t="str">
            <v>含税到厂</v>
          </cell>
          <cell r="X313">
            <v>43819</v>
          </cell>
          <cell r="Y313" t="str">
            <v>Yes</v>
          </cell>
          <cell r="Z313"/>
          <cell r="AA313"/>
          <cell r="AB313"/>
          <cell r="AC313" t="str">
            <v>C191236410</v>
          </cell>
          <cell r="AD313">
            <v>301</v>
          </cell>
          <cell r="AE313">
            <v>10</v>
          </cell>
          <cell r="AN313"/>
          <cell r="AO313" t="str">
            <v>Yes</v>
          </cell>
          <cell r="AP313" t="str">
            <v>DEC 19</v>
          </cell>
        </row>
        <row r="314">
          <cell r="A314">
            <v>565</v>
          </cell>
          <cell r="B314" t="str">
            <v>已发货</v>
          </cell>
          <cell r="C314" t="str">
            <v>C49</v>
          </cell>
          <cell r="D314">
            <v>109723</v>
          </cell>
          <cell r="E314" t="str">
            <v>博星名义下单</v>
          </cell>
          <cell r="F314" t="str">
            <v>YSM10</v>
          </cell>
          <cell r="G314" t="str">
            <v>R-&gt;L</v>
          </cell>
          <cell r="H314" t="str">
            <v>No</v>
          </cell>
          <cell r="I314" t="str">
            <v>Y49759</v>
          </cell>
          <cell r="J314">
            <v>1</v>
          </cell>
          <cell r="K314" t="str">
            <v>力合仓库(已经清关)</v>
          </cell>
          <cell r="L314">
            <v>43824</v>
          </cell>
          <cell r="M314" t="str">
            <v>0.0654(价格用PO#109759)</v>
          </cell>
          <cell r="N314" t="str">
            <v>JAN 20</v>
          </cell>
          <cell r="O314">
            <v>2019.12</v>
          </cell>
          <cell r="P314" t="str">
            <v>JPY</v>
          </cell>
          <cell r="Q314" t="str">
            <v>C49SZX20200001SX</v>
          </cell>
          <cell r="R314" t="str">
            <v>柏星</v>
          </cell>
          <cell r="S314" t="str">
            <v>YSM10</v>
          </cell>
          <cell r="T314" t="str">
            <v>R-&gt;L</v>
          </cell>
          <cell r="U314" t="str">
            <v>MVC</v>
          </cell>
          <cell r="V314" t="str">
            <v>WRONG</v>
          </cell>
          <cell r="W314" t="str">
            <v>DAP DG</v>
          </cell>
          <cell r="X314">
            <v>43831</v>
          </cell>
          <cell r="Y314" t="str">
            <v>Yes</v>
          </cell>
          <cell r="Z314" t="str">
            <v>Na</v>
          </cell>
          <cell r="AA314" t="str">
            <v>Na</v>
          </cell>
          <cell r="AB314"/>
          <cell r="AC314" t="str">
            <v>C181233636</v>
          </cell>
          <cell r="AD314">
            <v>302</v>
          </cell>
          <cell r="AE314">
            <v>10</v>
          </cell>
          <cell r="AN314"/>
          <cell r="AO314" t="str">
            <v>Yes</v>
          </cell>
          <cell r="AP314" t="str">
            <v>JAN 20</v>
          </cell>
        </row>
        <row r="315">
          <cell r="A315">
            <v>588</v>
          </cell>
          <cell r="B315" t="str">
            <v>已发货</v>
          </cell>
          <cell r="C315" t="str">
            <v>C49</v>
          </cell>
          <cell r="D315">
            <v>109723</v>
          </cell>
          <cell r="E315" t="str">
            <v>博星名义下单</v>
          </cell>
          <cell r="F315" t="str">
            <v>YSM10</v>
          </cell>
          <cell r="G315" t="str">
            <v>R-&gt;L</v>
          </cell>
          <cell r="H315" t="str">
            <v>ATS15</v>
          </cell>
          <cell r="I315" t="str">
            <v>Y49761</v>
          </cell>
          <cell r="J315">
            <v>1</v>
          </cell>
          <cell r="K315" t="str">
            <v>力合仓库(已经清关)</v>
          </cell>
          <cell r="L315">
            <v>43824</v>
          </cell>
          <cell r="M315">
            <v>6.54E-2</v>
          </cell>
          <cell r="N315" t="str">
            <v>MAR 20</v>
          </cell>
          <cell r="O315">
            <v>2019.12</v>
          </cell>
          <cell r="P315" t="str">
            <v>RMB</v>
          </cell>
          <cell r="Q315" t="str">
            <v>C49SZX20200022SX</v>
          </cell>
          <cell r="R315" t="str">
            <v>柏星</v>
          </cell>
          <cell r="S315" t="str">
            <v>YSM10</v>
          </cell>
          <cell r="T315" t="str">
            <v>L-&gt;R</v>
          </cell>
          <cell r="U315" t="str">
            <v>MVC</v>
          </cell>
          <cell r="V315" t="str">
            <v>WRONG</v>
          </cell>
          <cell r="W315" t="str">
            <v>含税到厂</v>
          </cell>
          <cell r="X315">
            <v>43901</v>
          </cell>
          <cell r="Y315" t="str">
            <v>Yes</v>
          </cell>
          <cell r="Z315" t="str">
            <v>Na</v>
          </cell>
          <cell r="AA315"/>
          <cell r="AB315"/>
          <cell r="AC315" t="str">
            <v>C181233636</v>
          </cell>
          <cell r="AD315">
            <v>301</v>
          </cell>
          <cell r="AE315">
            <v>10</v>
          </cell>
          <cell r="AF315"/>
          <cell r="AG315"/>
          <cell r="AH315"/>
          <cell r="AI315"/>
          <cell r="AJ315"/>
          <cell r="AK315"/>
          <cell r="AL315"/>
          <cell r="AM315"/>
          <cell r="AN315"/>
          <cell r="AO315" t="str">
            <v>Yes</v>
          </cell>
          <cell r="AP315" t="str">
            <v>MAR 20</v>
          </cell>
        </row>
        <row r="316">
          <cell r="A316">
            <v>474</v>
          </cell>
          <cell r="B316" t="str">
            <v>已发货</v>
          </cell>
          <cell r="C316" t="str">
            <v>C49</v>
          </cell>
          <cell r="D316">
            <v>109723</v>
          </cell>
          <cell r="E316" t="str">
            <v>博星名义下单</v>
          </cell>
          <cell r="F316" t="str">
            <v>YSM10</v>
          </cell>
          <cell r="G316" t="str">
            <v>R-&gt;L</v>
          </cell>
          <cell r="H316" t="str">
            <v>ATS15</v>
          </cell>
          <cell r="I316" t="str">
            <v>Y49760</v>
          </cell>
          <cell r="J316">
            <v>1</v>
          </cell>
          <cell r="K316" t="str">
            <v>锘铧清关，送宽宏</v>
          </cell>
          <cell r="L316">
            <v>43824</v>
          </cell>
          <cell r="M316">
            <v>6.54E-2</v>
          </cell>
          <cell r="N316" t="str">
            <v>DEC 19</v>
          </cell>
          <cell r="O316">
            <v>2019.12</v>
          </cell>
          <cell r="P316" t="str">
            <v>JPY</v>
          </cell>
          <cell r="Q316" t="str">
            <v>C49SZX20190156-1ZX</v>
          </cell>
          <cell r="R316" t="str">
            <v>锘铧</v>
          </cell>
          <cell r="S316" t="str">
            <v>YSM10</v>
          </cell>
          <cell r="T316" t="str">
            <v>L-&gt;R</v>
          </cell>
          <cell r="U316" t="str">
            <v>MVC+ATS15</v>
          </cell>
          <cell r="V316" t="str">
            <v>WRONG</v>
          </cell>
          <cell r="W316" t="str">
            <v>DAP GZ</v>
          </cell>
          <cell r="X316">
            <v>43774</v>
          </cell>
          <cell r="Y316" t="str">
            <v>Yes</v>
          </cell>
          <cell r="Z316"/>
          <cell r="AA316"/>
          <cell r="AB316"/>
          <cell r="AC316" t="str">
            <v>C190636944.实际送货给宽宏客户</v>
          </cell>
          <cell r="AD316">
            <v>302</v>
          </cell>
          <cell r="AE316">
            <v>10</v>
          </cell>
          <cell r="AF316"/>
          <cell r="AG316"/>
          <cell r="AH316"/>
          <cell r="AI316"/>
          <cell r="AJ316"/>
          <cell r="AK316"/>
          <cell r="AL316"/>
          <cell r="AM316"/>
          <cell r="AN316"/>
          <cell r="AO316" t="str">
            <v>Yes</v>
          </cell>
          <cell r="AP316" t="str">
            <v>DEC 19</v>
          </cell>
        </row>
        <row r="317">
          <cell r="A317">
            <v>579</v>
          </cell>
          <cell r="B317" t="str">
            <v>已发货</v>
          </cell>
          <cell r="C317" t="str">
            <v>C49</v>
          </cell>
          <cell r="D317">
            <v>109750</v>
          </cell>
          <cell r="E317" t="str">
            <v>锘铧名义下单</v>
          </cell>
          <cell r="F317" t="str">
            <v>YSM20R(SV)-2</v>
          </cell>
          <cell r="G317" t="str">
            <v>L-&gt;R</v>
          </cell>
          <cell r="H317" t="str">
            <v>No</v>
          </cell>
          <cell r="I317" t="str">
            <v>Y49849</v>
          </cell>
          <cell r="J317">
            <v>1</v>
          </cell>
          <cell r="K317" t="str">
            <v>力合仓库(已经清关)</v>
          </cell>
          <cell r="L317">
            <v>43836</v>
          </cell>
          <cell r="M317" t="str">
            <v>NM(CR:0.0655）价格用PO#109774</v>
          </cell>
          <cell r="N317" t="str">
            <v>MAR 20</v>
          </cell>
          <cell r="O317">
            <v>2019.12</v>
          </cell>
          <cell r="P317" t="str">
            <v>JPY</v>
          </cell>
          <cell r="Q317" t="str">
            <v>C49SZX20200015JL</v>
          </cell>
          <cell r="R317" t="str">
            <v>鹏鑫达/欧科讯</v>
          </cell>
          <cell r="S317" t="str">
            <v>YSM20R(SV)-2</v>
          </cell>
          <cell r="T317" t="str">
            <v>L-&gt;R</v>
          </cell>
          <cell r="U317" t="str">
            <v>No</v>
          </cell>
          <cell r="V317" t="str">
            <v>OK</v>
          </cell>
          <cell r="W317" t="str">
            <v>CIF HK</v>
          </cell>
          <cell r="X317">
            <v>43844</v>
          </cell>
          <cell r="Y317" t="str">
            <v>Yes</v>
          </cell>
          <cell r="Z317"/>
          <cell r="AA317"/>
          <cell r="AB317"/>
          <cell r="AC317" t="str">
            <v>C200336922</v>
          </cell>
          <cell r="AD317">
            <v>302</v>
          </cell>
          <cell r="AE317">
            <v>20</v>
          </cell>
          <cell r="AF317"/>
          <cell r="AG317"/>
          <cell r="AH317"/>
          <cell r="AI317"/>
          <cell r="AJ317"/>
          <cell r="AK317"/>
          <cell r="AL317"/>
          <cell r="AM317"/>
          <cell r="AN317" t="str">
            <v>Yes</v>
          </cell>
          <cell r="AO317" t="str">
            <v>Yes</v>
          </cell>
          <cell r="AP317" t="str">
            <v>MAR 20</v>
          </cell>
        </row>
        <row r="318">
          <cell r="A318">
            <v>593</v>
          </cell>
          <cell r="B318" t="str">
            <v>已发货</v>
          </cell>
          <cell r="C318" t="str">
            <v>C49</v>
          </cell>
          <cell r="D318">
            <v>109749</v>
          </cell>
          <cell r="E318" t="str">
            <v>锘铧名义下单</v>
          </cell>
          <cell r="F318" t="str">
            <v>YSM20R(SV)-2</v>
          </cell>
          <cell r="G318" t="str">
            <v>R-&gt;L</v>
          </cell>
          <cell r="H318" t="str">
            <v>No</v>
          </cell>
          <cell r="I318" t="str">
            <v>Y49839</v>
          </cell>
          <cell r="J318">
            <v>1</v>
          </cell>
          <cell r="K318" t="str">
            <v>力合仓库(已经清关)</v>
          </cell>
          <cell r="L318">
            <v>43836</v>
          </cell>
          <cell r="M318">
            <v>6.54E-2</v>
          </cell>
          <cell r="N318" t="str">
            <v>MAR 20</v>
          </cell>
          <cell r="O318">
            <v>2019.12</v>
          </cell>
          <cell r="P318" t="str">
            <v>RMB</v>
          </cell>
          <cell r="Q318" t="str">
            <v>C49SZX20200019SX</v>
          </cell>
          <cell r="R318" t="str">
            <v>华汛</v>
          </cell>
          <cell r="S318" t="str">
            <v>YSM20R(SV)-2</v>
          </cell>
          <cell r="T318" t="str">
            <v>R-&gt;L</v>
          </cell>
          <cell r="U318" t="str">
            <v>No</v>
          </cell>
          <cell r="V318" t="str">
            <v>OK</v>
          </cell>
          <cell r="W318" t="str">
            <v>含税到厂</v>
          </cell>
          <cell r="X318">
            <v>43901</v>
          </cell>
          <cell r="Y318" t="str">
            <v>Yes</v>
          </cell>
          <cell r="Z318"/>
          <cell r="AA318"/>
          <cell r="AB318"/>
          <cell r="AC318" t="str">
            <v>C180933040</v>
          </cell>
          <cell r="AD318">
            <v>301</v>
          </cell>
          <cell r="AE318">
            <v>20</v>
          </cell>
          <cell r="AF318"/>
          <cell r="AG318"/>
          <cell r="AH318"/>
          <cell r="AI318"/>
          <cell r="AJ318"/>
          <cell r="AK318"/>
          <cell r="AL318"/>
          <cell r="AM318"/>
          <cell r="AN318"/>
          <cell r="AO318" t="str">
            <v>Yes</v>
          </cell>
          <cell r="AP318" t="str">
            <v>MAR 20</v>
          </cell>
        </row>
        <row r="319">
          <cell r="A319">
            <v>580</v>
          </cell>
          <cell r="B319" t="str">
            <v>已发货</v>
          </cell>
          <cell r="C319" t="str">
            <v>C49</v>
          </cell>
          <cell r="D319">
            <v>109759</v>
          </cell>
          <cell r="E319" t="str">
            <v>灿明名义下单</v>
          </cell>
          <cell r="F319" t="str">
            <v>YSM10</v>
          </cell>
          <cell r="G319" t="str">
            <v>R-&gt;L</v>
          </cell>
          <cell r="H319" t="str">
            <v>No</v>
          </cell>
          <cell r="I319" t="str">
            <v>Y49990</v>
          </cell>
          <cell r="J319">
            <v>1</v>
          </cell>
          <cell r="K319" t="str">
            <v>力合仓库(已经清关)</v>
          </cell>
          <cell r="L319">
            <v>43836</v>
          </cell>
          <cell r="M319" t="str">
            <v>NM(CR:0.0658）价格用PO#109820</v>
          </cell>
          <cell r="N319" t="str">
            <v>MAR 20</v>
          </cell>
          <cell r="O319">
            <v>2019.12</v>
          </cell>
          <cell r="P319" t="str">
            <v>JPY</v>
          </cell>
          <cell r="Q319" t="str">
            <v>C49SZX20200015JL</v>
          </cell>
          <cell r="R319" t="str">
            <v>鹏鑫达/欧科讯</v>
          </cell>
          <cell r="S319" t="str">
            <v>YSM10</v>
          </cell>
          <cell r="T319" t="str">
            <v>L-&gt;R</v>
          </cell>
          <cell r="U319" t="str">
            <v>No</v>
          </cell>
          <cell r="V319" t="str">
            <v>WRONG</v>
          </cell>
          <cell r="W319" t="str">
            <v>CIF HK</v>
          </cell>
          <cell r="X319">
            <v>43844</v>
          </cell>
          <cell r="Y319" t="str">
            <v>Yes</v>
          </cell>
          <cell r="Z319"/>
          <cell r="AA319"/>
          <cell r="AB319"/>
          <cell r="AC319" t="str">
            <v>C200336922</v>
          </cell>
          <cell r="AD319">
            <v>301</v>
          </cell>
          <cell r="AE319">
            <v>10</v>
          </cell>
          <cell r="AF319"/>
          <cell r="AG319"/>
          <cell r="AH319"/>
          <cell r="AI319"/>
          <cell r="AJ319"/>
          <cell r="AK319"/>
          <cell r="AL319"/>
          <cell r="AM319"/>
          <cell r="AN319"/>
          <cell r="AO319" t="str">
            <v>Yes</v>
          </cell>
          <cell r="AP319" t="str">
            <v>MAR 20</v>
          </cell>
        </row>
        <row r="320">
          <cell r="A320">
            <v>470</v>
          </cell>
          <cell r="B320" t="str">
            <v>已发货</v>
          </cell>
          <cell r="C320" t="str">
            <v>C49</v>
          </cell>
          <cell r="D320">
            <v>109749</v>
          </cell>
          <cell r="E320" t="str">
            <v>锘铧名义下单</v>
          </cell>
          <cell r="F320" t="str">
            <v>YSM20R(SV)-2</v>
          </cell>
          <cell r="G320" t="str">
            <v>R-&gt;L</v>
          </cell>
          <cell r="H320" t="str">
            <v>No</v>
          </cell>
          <cell r="I320" t="str">
            <v>Y49842</v>
          </cell>
          <cell r="J320">
            <v>1</v>
          </cell>
          <cell r="K320" t="str">
            <v>力合仓库(已经清关)</v>
          </cell>
          <cell r="L320">
            <v>43836</v>
          </cell>
          <cell r="M320">
            <v>6.54E-2</v>
          </cell>
          <cell r="N320" t="str">
            <v>APR 20</v>
          </cell>
          <cell r="O320">
            <v>2019.12</v>
          </cell>
          <cell r="P320" t="str">
            <v>RMB</v>
          </cell>
          <cell r="Q320" t="str">
            <v>C49SZX20190116CX</v>
          </cell>
          <cell r="R320" t="str">
            <v>豪恩</v>
          </cell>
          <cell r="S320" t="str">
            <v>YSM20R(SV)-2</v>
          </cell>
          <cell r="T320" t="str">
            <v>R-&gt;L</v>
          </cell>
          <cell r="U320" t="str">
            <v>No</v>
          </cell>
          <cell r="V320" t="str">
            <v>OK</v>
          </cell>
          <cell r="W320" t="str">
            <v>含税到厂</v>
          </cell>
          <cell r="X320">
            <v>43760</v>
          </cell>
          <cell r="Y320" t="str">
            <v>Yes</v>
          </cell>
          <cell r="Z320"/>
          <cell r="AA320"/>
          <cell r="AB320"/>
          <cell r="AC320" t="str">
            <v>C191136156</v>
          </cell>
          <cell r="AD320">
            <v>301</v>
          </cell>
          <cell r="AE320">
            <v>20</v>
          </cell>
          <cell r="AF320"/>
          <cell r="AG320"/>
          <cell r="AH320"/>
          <cell r="AI320"/>
          <cell r="AJ320"/>
          <cell r="AK320"/>
          <cell r="AL320"/>
          <cell r="AM320"/>
          <cell r="AN320"/>
          <cell r="AO320" t="str">
            <v>Yes</v>
          </cell>
          <cell r="AP320" t="str">
            <v>APR 20</v>
          </cell>
        </row>
        <row r="321">
          <cell r="A321">
            <v>572</v>
          </cell>
          <cell r="B321" t="str">
            <v>已发货</v>
          </cell>
          <cell r="C321" t="str">
            <v>C49</v>
          </cell>
          <cell r="D321">
            <v>109750</v>
          </cell>
          <cell r="E321" t="str">
            <v>锘铧名义下单</v>
          </cell>
          <cell r="F321" t="str">
            <v>YSM20R(SV)-2</v>
          </cell>
          <cell r="G321" t="str">
            <v>R-&gt;L</v>
          </cell>
          <cell r="H321" t="str">
            <v>No</v>
          </cell>
          <cell r="I321" t="str">
            <v>Y49848</v>
          </cell>
          <cell r="J321">
            <v>1</v>
          </cell>
          <cell r="K321" t="str">
            <v>力合仓库有货，系统没货</v>
          </cell>
          <cell r="L321">
            <v>43836</v>
          </cell>
          <cell r="M321" t="str">
            <v xml:space="preserve">   NM(CR:0.0657)价格用PO#109750  </v>
          </cell>
          <cell r="N321" t="str">
            <v>FEB 20</v>
          </cell>
          <cell r="O321">
            <v>2019.12</v>
          </cell>
          <cell r="P321" t="str">
            <v>JPY</v>
          </cell>
          <cell r="Q321" t="str">
            <v>C49SZX20200008MX</v>
          </cell>
          <cell r="R321" t="str">
            <v>长源兴/end user美联辉</v>
          </cell>
          <cell r="S321" t="str">
            <v>YSM20R(SV)-2</v>
          </cell>
          <cell r="T321" t="str">
            <v>R-&gt;L</v>
          </cell>
          <cell r="U321" t="str">
            <v>No</v>
          </cell>
          <cell r="V321" t="str">
            <v>OK</v>
          </cell>
          <cell r="W321" t="str">
            <v>CIF HK</v>
          </cell>
          <cell r="X321">
            <v>43837</v>
          </cell>
          <cell r="Y321" t="str">
            <v>Yes</v>
          </cell>
          <cell r="Z321"/>
          <cell r="AA321"/>
          <cell r="AB321"/>
          <cell r="AC321" t="str">
            <v>C161128121</v>
          </cell>
          <cell r="AD321">
            <v>302</v>
          </cell>
          <cell r="AE321">
            <v>20</v>
          </cell>
          <cell r="AF321"/>
          <cell r="AG321"/>
          <cell r="AH321"/>
          <cell r="AI321"/>
          <cell r="AJ321"/>
          <cell r="AK321"/>
          <cell r="AL321"/>
          <cell r="AM321"/>
          <cell r="AN321"/>
          <cell r="AO321" t="str">
            <v>Yes</v>
          </cell>
          <cell r="AP321" t="str">
            <v>FEB 20</v>
          </cell>
        </row>
        <row r="322">
          <cell r="A322">
            <v>632</v>
          </cell>
          <cell r="B322" t="str">
            <v>已发货</v>
          </cell>
          <cell r="C322" t="str">
            <v>C49</v>
          </cell>
          <cell r="D322">
            <v>109750</v>
          </cell>
          <cell r="E322" t="str">
            <v>锘铧名义下单</v>
          </cell>
          <cell r="F322" t="str">
            <v>YSM10</v>
          </cell>
          <cell r="G322" t="str">
            <v>R-&gt;L</v>
          </cell>
          <cell r="H322" t="str">
            <v>ATS15</v>
          </cell>
          <cell r="I322" t="str">
            <v>Y49858</v>
          </cell>
          <cell r="J322">
            <v>1</v>
          </cell>
          <cell r="K322" t="str">
            <v>力合仓库(已经清关)</v>
          </cell>
          <cell r="L322">
            <v>43836</v>
          </cell>
          <cell r="M322" t="str">
            <v>NM(CR:0.0657）</v>
          </cell>
          <cell r="N322" t="str">
            <v>MAY 20</v>
          </cell>
          <cell r="O322">
            <v>2019.12</v>
          </cell>
          <cell r="P322" t="str">
            <v>RMB</v>
          </cell>
          <cell r="Q322" t="str">
            <v>C49SZX20200055SX</v>
          </cell>
          <cell r="R322" t="str">
            <v>永顺创</v>
          </cell>
          <cell r="S322" t="str">
            <v>YSM10</v>
          </cell>
          <cell r="T322" t="str">
            <v>L-&gt;R</v>
          </cell>
          <cell r="U322" t="str">
            <v>MVC+ATS15</v>
          </cell>
          <cell r="V322" t="str">
            <v>WRONG</v>
          </cell>
          <cell r="W322" t="str">
            <v>含税到厂</v>
          </cell>
          <cell r="X322">
            <v>43941</v>
          </cell>
          <cell r="Y322" t="str">
            <v>Yes</v>
          </cell>
          <cell r="Z322"/>
          <cell r="AA322"/>
          <cell r="AB322"/>
          <cell r="AC322" t="str">
            <v>C180532243</v>
          </cell>
          <cell r="AD322">
            <v>302</v>
          </cell>
          <cell r="AE322">
            <v>10</v>
          </cell>
          <cell r="AF322"/>
          <cell r="AG322"/>
          <cell r="AH322"/>
          <cell r="AI322"/>
          <cell r="AJ322"/>
          <cell r="AK322"/>
          <cell r="AL322"/>
          <cell r="AM322"/>
          <cell r="AN322"/>
          <cell r="AO322" t="str">
            <v>Yes</v>
          </cell>
          <cell r="AP322" t="str">
            <v>MAY 20</v>
          </cell>
        </row>
        <row r="323">
          <cell r="A323">
            <v>627</v>
          </cell>
          <cell r="B323" t="str">
            <v>已发货</v>
          </cell>
          <cell r="C323" t="str">
            <v>C49</v>
          </cell>
          <cell r="D323">
            <v>109750</v>
          </cell>
          <cell r="E323" t="str">
            <v>锘铧名义下单</v>
          </cell>
          <cell r="F323" t="str">
            <v>YSM10</v>
          </cell>
          <cell r="G323" t="str">
            <v>R-&gt;L</v>
          </cell>
          <cell r="H323" t="str">
            <v>ATS15</v>
          </cell>
          <cell r="I323" t="str">
            <v>Y49859</v>
          </cell>
          <cell r="J323">
            <v>1</v>
          </cell>
          <cell r="K323" t="str">
            <v>华日仓库中转</v>
          </cell>
          <cell r="L323">
            <v>43836</v>
          </cell>
          <cell r="M323" t="str">
            <v>NM(CR:0.0657）</v>
          </cell>
          <cell r="N323" t="str">
            <v>MAY 20</v>
          </cell>
          <cell r="O323">
            <v>2019.12</v>
          </cell>
          <cell r="P323" t="str">
            <v>RMB</v>
          </cell>
          <cell r="Q323" t="str">
            <v>C49SZX20200051SX</v>
          </cell>
          <cell r="R323" t="str">
            <v>中科阿尔法</v>
          </cell>
          <cell r="S323" t="str">
            <v>YSM10</v>
          </cell>
          <cell r="T323" t="str">
            <v>L-&gt;R</v>
          </cell>
          <cell r="U323" t="str">
            <v>MVC+ATS15</v>
          </cell>
          <cell r="V323" t="str">
            <v>WRONG</v>
          </cell>
          <cell r="W323" t="str">
            <v>含税到厂</v>
          </cell>
          <cell r="X323">
            <v>43938</v>
          </cell>
          <cell r="Y323" t="str">
            <v>Yes</v>
          </cell>
          <cell r="AC323" t="str">
            <v>C200437240</v>
          </cell>
          <cell r="AD323">
            <v>302</v>
          </cell>
          <cell r="AE323">
            <v>10</v>
          </cell>
          <cell r="AN323"/>
          <cell r="AO323" t="str">
            <v>Yes</v>
          </cell>
          <cell r="AP323" t="str">
            <v>MAY 20</v>
          </cell>
        </row>
        <row r="324">
          <cell r="A324">
            <v>660</v>
          </cell>
          <cell r="B324" t="str">
            <v>已发货</v>
          </cell>
          <cell r="C324" t="str">
            <v>C49</v>
          </cell>
          <cell r="D324">
            <v>109750</v>
          </cell>
          <cell r="E324" t="str">
            <v>锘铧名义下单</v>
          </cell>
          <cell r="F324" t="str">
            <v>YSM10</v>
          </cell>
          <cell r="G324" t="str">
            <v>R-&gt;L</v>
          </cell>
          <cell r="H324" t="str">
            <v>ATS15</v>
          </cell>
          <cell r="I324" t="str">
            <v>Y49860</v>
          </cell>
          <cell r="J324">
            <v>1</v>
          </cell>
          <cell r="K324" t="str">
            <v>华日仓库中转</v>
          </cell>
          <cell r="L324">
            <v>43836</v>
          </cell>
          <cell r="M324" t="str">
            <v>NM(CR:0.0657）</v>
          </cell>
          <cell r="N324" t="str">
            <v>JUL 20</v>
          </cell>
          <cell r="O324">
            <v>2019.12</v>
          </cell>
          <cell r="P324" t="str">
            <v>RMB</v>
          </cell>
          <cell r="Q324" t="str">
            <v>C49SZX20200062SS</v>
          </cell>
          <cell r="R324" t="str">
            <v>康腾</v>
          </cell>
          <cell r="S324" t="str">
            <v>YSM10</v>
          </cell>
          <cell r="T324" t="str">
            <v>R-&gt;L</v>
          </cell>
          <cell r="U324" t="str">
            <v>MVC+ATS15</v>
          </cell>
          <cell r="V324" t="str">
            <v>WRONG</v>
          </cell>
          <cell r="W324" t="str">
            <v>含税到厂</v>
          </cell>
          <cell r="X324">
            <v>43991</v>
          </cell>
          <cell r="Y324" t="str">
            <v>Yes</v>
          </cell>
          <cell r="AC324" t="str">
            <v>C180832783</v>
          </cell>
          <cell r="AD324">
            <v>302</v>
          </cell>
          <cell r="AE324">
            <v>10</v>
          </cell>
          <cell r="AN324"/>
          <cell r="AO324" t="str">
            <v>Yes</v>
          </cell>
          <cell r="AP324" t="str">
            <v>JUL 20</v>
          </cell>
        </row>
        <row r="325">
          <cell r="A325">
            <v>521</v>
          </cell>
          <cell r="B325" t="str">
            <v>已发货</v>
          </cell>
          <cell r="C325" t="str">
            <v>C49</v>
          </cell>
          <cell r="D325">
            <v>109750</v>
          </cell>
          <cell r="E325" t="str">
            <v>锘铧名义下单</v>
          </cell>
          <cell r="F325" t="str">
            <v>YSM20R(SV)-2</v>
          </cell>
          <cell r="G325" t="str">
            <v>L-&gt;R</v>
          </cell>
          <cell r="H325" t="str">
            <v>No</v>
          </cell>
          <cell r="I325" t="str">
            <v>Y49850</v>
          </cell>
          <cell r="J325">
            <v>1</v>
          </cell>
          <cell r="K325" t="str">
            <v>盐保仓库</v>
          </cell>
          <cell r="L325">
            <v>43836</v>
          </cell>
          <cell r="M325" t="str">
            <v>NM(CR:0.0657）</v>
          </cell>
          <cell r="N325" t="str">
            <v>JAN 20</v>
          </cell>
          <cell r="O325">
            <v>2019.12</v>
          </cell>
          <cell r="P325" t="str">
            <v>JPY</v>
          </cell>
          <cell r="Q325" t="str">
            <v>C49SZX20190167SS</v>
          </cell>
          <cell r="R325" t="str">
            <v>宏威创</v>
          </cell>
          <cell r="S325" t="str">
            <v>YSM20R(SV)-2</v>
          </cell>
          <cell r="T325" t="str">
            <v>L-&gt;R</v>
          </cell>
          <cell r="U325" t="str">
            <v>No</v>
          </cell>
          <cell r="V325" t="str">
            <v>OK</v>
          </cell>
          <cell r="W325" t="str">
            <v>DAP SZ</v>
          </cell>
          <cell r="X325">
            <v>43798</v>
          </cell>
          <cell r="Y325" t="str">
            <v>Yes</v>
          </cell>
          <cell r="Z325"/>
          <cell r="AA325"/>
          <cell r="AB325"/>
          <cell r="AC325" t="str">
            <v>C191236378</v>
          </cell>
          <cell r="AD325">
            <v>311</v>
          </cell>
          <cell r="AE325">
            <v>10</v>
          </cell>
          <cell r="AF325">
            <v>303</v>
          </cell>
          <cell r="AG325">
            <v>10</v>
          </cell>
          <cell r="AN325"/>
          <cell r="AO325" t="str">
            <v>Yes</v>
          </cell>
          <cell r="AP325" t="str">
            <v>JAN 20</v>
          </cell>
        </row>
        <row r="326">
          <cell r="A326">
            <v>522</v>
          </cell>
          <cell r="B326" t="str">
            <v>已发货</v>
          </cell>
          <cell r="C326" t="str">
            <v>C49</v>
          </cell>
          <cell r="D326">
            <v>109750</v>
          </cell>
          <cell r="E326" t="str">
            <v>锘铧名义下单</v>
          </cell>
          <cell r="F326" t="str">
            <v>YSM20R(SV)-2</v>
          </cell>
          <cell r="G326" t="str">
            <v>L-&gt;R</v>
          </cell>
          <cell r="H326" t="str">
            <v>No</v>
          </cell>
          <cell r="I326" t="str">
            <v>Y49851</v>
          </cell>
          <cell r="J326">
            <v>1</v>
          </cell>
          <cell r="K326" t="str">
            <v>盐保仓库</v>
          </cell>
          <cell r="L326">
            <v>43836</v>
          </cell>
          <cell r="M326" t="str">
            <v>NM(CR:0.0657）</v>
          </cell>
          <cell r="N326" t="str">
            <v>JAN 20</v>
          </cell>
          <cell r="O326">
            <v>2019.12</v>
          </cell>
          <cell r="P326" t="str">
            <v>JPY</v>
          </cell>
          <cell r="Q326" t="str">
            <v>C49SZX20190167SS</v>
          </cell>
          <cell r="R326" t="str">
            <v>宏威创</v>
          </cell>
          <cell r="S326" t="str">
            <v>YSM20R(SV)-2</v>
          </cell>
          <cell r="T326" t="str">
            <v>L-&gt;R</v>
          </cell>
          <cell r="U326" t="str">
            <v>No</v>
          </cell>
          <cell r="V326" t="str">
            <v>OK</v>
          </cell>
          <cell r="W326" t="str">
            <v>DAP SZ</v>
          </cell>
          <cell r="X326">
            <v>43798</v>
          </cell>
          <cell r="Y326" t="str">
            <v>Yes</v>
          </cell>
          <cell r="Z326"/>
          <cell r="AA326"/>
          <cell r="AB326"/>
          <cell r="AC326" t="str">
            <v>C191236378</v>
          </cell>
          <cell r="AD326">
            <v>311</v>
          </cell>
          <cell r="AE326">
            <v>10</v>
          </cell>
          <cell r="AF326">
            <v>303</v>
          </cell>
          <cell r="AG326">
            <v>10</v>
          </cell>
          <cell r="AN326"/>
          <cell r="AO326" t="str">
            <v>Yes</v>
          </cell>
          <cell r="AP326" t="str">
            <v>JAN 20</v>
          </cell>
        </row>
        <row r="327">
          <cell r="A327">
            <v>586</v>
          </cell>
          <cell r="B327" t="str">
            <v>已发货</v>
          </cell>
          <cell r="C327" t="str">
            <v>C49</v>
          </cell>
          <cell r="D327">
            <v>109750</v>
          </cell>
          <cell r="E327" t="str">
            <v>锘铧名义下单</v>
          </cell>
          <cell r="F327" t="str">
            <v>YSM20R(SV)-2</v>
          </cell>
          <cell r="G327" t="str">
            <v>L-&gt;R</v>
          </cell>
          <cell r="H327" t="str">
            <v>No</v>
          </cell>
          <cell r="I327" t="str">
            <v>Y49852</v>
          </cell>
          <cell r="J327">
            <v>1</v>
          </cell>
          <cell r="K327" t="str">
            <v>盐保仓库</v>
          </cell>
          <cell r="L327">
            <v>43836</v>
          </cell>
          <cell r="M327" t="str">
            <v>NM(CR:0.0657）</v>
          </cell>
          <cell r="N327" t="str">
            <v>MAR 20</v>
          </cell>
          <cell r="O327">
            <v>2019.12</v>
          </cell>
          <cell r="P327" t="str">
            <v>JPY</v>
          </cell>
          <cell r="Q327" t="str">
            <v>C49SZX20200021SS</v>
          </cell>
          <cell r="R327" t="str">
            <v>格瑞智达/END USER 智宏创</v>
          </cell>
          <cell r="S327" t="str">
            <v>YSM20R(SV)-2</v>
          </cell>
          <cell r="T327" t="str">
            <v>L-&gt;R</v>
          </cell>
          <cell r="U327" t="str">
            <v>No</v>
          </cell>
          <cell r="V327" t="str">
            <v>OK</v>
          </cell>
          <cell r="W327" t="str">
            <v>DAP SZ</v>
          </cell>
          <cell r="X327">
            <v>43892</v>
          </cell>
          <cell r="Y327" t="str">
            <v>Yes</v>
          </cell>
          <cell r="Z327"/>
          <cell r="AA327"/>
          <cell r="AB327"/>
          <cell r="AC327" t="str">
            <v>C200336874</v>
          </cell>
          <cell r="AD327">
            <v>311</v>
          </cell>
          <cell r="AE327">
            <v>20</v>
          </cell>
          <cell r="AF327"/>
          <cell r="AG327"/>
          <cell r="AH327"/>
          <cell r="AI327"/>
          <cell r="AJ327"/>
          <cell r="AK327"/>
          <cell r="AL327"/>
          <cell r="AM327"/>
          <cell r="AN327"/>
          <cell r="AO327" t="str">
            <v>Yes</v>
          </cell>
          <cell r="AP327" t="str">
            <v>MAR 20</v>
          </cell>
        </row>
        <row r="328">
          <cell r="A328">
            <v>540</v>
          </cell>
          <cell r="B328" t="str">
            <v>已发货</v>
          </cell>
          <cell r="C328" t="str">
            <v>C49</v>
          </cell>
          <cell r="D328">
            <v>109750</v>
          </cell>
          <cell r="E328" t="str">
            <v>锘铧名义下单</v>
          </cell>
          <cell r="F328" t="str">
            <v>YSM10</v>
          </cell>
          <cell r="G328" t="str">
            <v>R-&gt;L</v>
          </cell>
          <cell r="H328" t="str">
            <v>ATS15</v>
          </cell>
          <cell r="I328" t="str">
            <v>Y49856</v>
          </cell>
          <cell r="J328">
            <v>1</v>
          </cell>
          <cell r="K328" t="str">
            <v>盐保仓库</v>
          </cell>
          <cell r="L328">
            <v>43836</v>
          </cell>
          <cell r="M328" t="str">
            <v>NM（价格用PO#109783)</v>
          </cell>
          <cell r="N328" t="str">
            <v>FEB 20</v>
          </cell>
          <cell r="O328">
            <v>2019.12</v>
          </cell>
          <cell r="P328" t="str">
            <v>JPY</v>
          </cell>
          <cell r="Q328" t="str">
            <v>C49SZX20190141SS</v>
          </cell>
          <cell r="R328" t="str">
            <v>博睿通</v>
          </cell>
          <cell r="S328" t="str">
            <v>YSM10</v>
          </cell>
          <cell r="T328" t="str">
            <v>L-&gt;R</v>
          </cell>
          <cell r="U328" t="str">
            <v>MVC+ATS15</v>
          </cell>
          <cell r="V328" t="str">
            <v>WRONG</v>
          </cell>
          <cell r="W328" t="str">
            <v>CIF HK</v>
          </cell>
          <cell r="X328">
            <v>43810</v>
          </cell>
          <cell r="Y328" t="str">
            <v>Yes</v>
          </cell>
          <cell r="Z328"/>
          <cell r="AA328"/>
          <cell r="AB328"/>
          <cell r="AC328" t="str">
            <v>C191236445</v>
          </cell>
          <cell r="AD328">
            <v>301</v>
          </cell>
          <cell r="AE328">
            <v>10</v>
          </cell>
          <cell r="AF328"/>
          <cell r="AG328"/>
          <cell r="AH328"/>
          <cell r="AI328"/>
          <cell r="AJ328"/>
          <cell r="AK328"/>
          <cell r="AL328"/>
          <cell r="AM328"/>
          <cell r="AN328"/>
          <cell r="AO328" t="str">
            <v>Yes</v>
          </cell>
          <cell r="AP328" t="str">
            <v>FEB 20</v>
          </cell>
        </row>
        <row r="329">
          <cell r="A329">
            <v>595</v>
          </cell>
          <cell r="B329" t="str">
            <v>已发货</v>
          </cell>
          <cell r="C329" t="str">
            <v>C49</v>
          </cell>
          <cell r="D329">
            <v>109750</v>
          </cell>
          <cell r="E329" t="str">
            <v>锘铧名义下单</v>
          </cell>
          <cell r="F329" t="str">
            <v>YSM10</v>
          </cell>
          <cell r="G329" t="str">
            <v>R-&gt;L</v>
          </cell>
          <cell r="H329" t="str">
            <v>ATS15</v>
          </cell>
          <cell r="I329" t="str">
            <v>Y49857</v>
          </cell>
          <cell r="J329">
            <v>1</v>
          </cell>
          <cell r="K329" t="str">
            <v>盐保仓库</v>
          </cell>
          <cell r="L329">
            <v>43836</v>
          </cell>
          <cell r="M329" t="str">
            <v>NM(CR:0.0657）</v>
          </cell>
          <cell r="N329" t="str">
            <v>APR 20</v>
          </cell>
          <cell r="O329">
            <v>2019.12</v>
          </cell>
          <cell r="P329" t="str">
            <v>RMB</v>
          </cell>
          <cell r="Q329" t="str">
            <v>C49SZX20200027JY</v>
          </cell>
          <cell r="R329" t="str">
            <v>络鑫</v>
          </cell>
          <cell r="S329" t="str">
            <v>YSM10</v>
          </cell>
          <cell r="T329" t="str">
            <v>L-&gt;R</v>
          </cell>
          <cell r="U329" t="str">
            <v>MVC+ATS15</v>
          </cell>
          <cell r="V329" t="str">
            <v>WRONG</v>
          </cell>
          <cell r="W329" t="str">
            <v>DAP DG</v>
          </cell>
          <cell r="X329">
            <v>43906</v>
          </cell>
          <cell r="Y329" t="str">
            <v>Yes</v>
          </cell>
          <cell r="Z329"/>
          <cell r="AA329"/>
          <cell r="AB329"/>
          <cell r="AC329" t="str">
            <v>C190434453</v>
          </cell>
          <cell r="AD329">
            <v>302</v>
          </cell>
          <cell r="AE329">
            <v>10</v>
          </cell>
          <cell r="AF329"/>
          <cell r="AG329"/>
          <cell r="AH329"/>
          <cell r="AI329"/>
          <cell r="AJ329"/>
          <cell r="AK329"/>
          <cell r="AL329"/>
          <cell r="AM329"/>
          <cell r="AN329"/>
          <cell r="AO329" t="str">
            <v>Yes</v>
          </cell>
          <cell r="AP329" t="str">
            <v>APR 20</v>
          </cell>
        </row>
        <row r="330">
          <cell r="A330">
            <v>528</v>
          </cell>
          <cell r="B330" t="str">
            <v>已发货</v>
          </cell>
          <cell r="C330" t="str">
            <v>C49</v>
          </cell>
          <cell r="D330">
            <v>109749</v>
          </cell>
          <cell r="E330" t="str">
            <v>锘铧名义下单</v>
          </cell>
          <cell r="F330" t="str">
            <v>YSM20R(SV)-2</v>
          </cell>
          <cell r="G330" t="str">
            <v>R-&gt;L</v>
          </cell>
          <cell r="H330" t="str">
            <v>No</v>
          </cell>
          <cell r="I330" t="str">
            <v>Y49837</v>
          </cell>
          <cell r="J330">
            <v>1</v>
          </cell>
          <cell r="K330" t="str">
            <v>盐保仓库</v>
          </cell>
          <cell r="L330">
            <v>43836</v>
          </cell>
          <cell r="M330">
            <v>6.54E-2</v>
          </cell>
          <cell r="N330" t="str">
            <v>MAR 20</v>
          </cell>
          <cell r="O330">
            <v>2019.12</v>
          </cell>
          <cell r="P330" t="str">
            <v>JPY</v>
          </cell>
          <cell r="Q330" t="str">
            <v>C49SZX20190160R1ZX</v>
          </cell>
          <cell r="R330" t="str">
            <v>新明海</v>
          </cell>
          <cell r="S330" t="str">
            <v>YSM20R(SV)-2</v>
          </cell>
          <cell r="T330" t="str">
            <v>R-&gt;L</v>
          </cell>
          <cell r="U330" t="str">
            <v>MVC</v>
          </cell>
          <cell r="V330" t="str">
            <v>WRONG</v>
          </cell>
          <cell r="W330" t="str">
            <v>DAP HZ</v>
          </cell>
          <cell r="X330">
            <v>43801</v>
          </cell>
          <cell r="Y330" t="str">
            <v>Yes</v>
          </cell>
          <cell r="Z330"/>
          <cell r="AA330"/>
          <cell r="AB330"/>
          <cell r="AC330" t="str">
            <v>C180933045</v>
          </cell>
          <cell r="AD330">
            <v>301</v>
          </cell>
          <cell r="AE330">
            <v>20</v>
          </cell>
          <cell r="AF330"/>
          <cell r="AG330"/>
          <cell r="AH330"/>
          <cell r="AI330"/>
          <cell r="AJ330"/>
          <cell r="AK330"/>
          <cell r="AL330"/>
          <cell r="AM330"/>
          <cell r="AN330"/>
          <cell r="AO330" t="str">
            <v>Yes</v>
          </cell>
          <cell r="AP330" t="str">
            <v>MAR 20</v>
          </cell>
        </row>
        <row r="331">
          <cell r="A331">
            <v>516</v>
          </cell>
          <cell r="B331" t="str">
            <v>已发货</v>
          </cell>
          <cell r="C331" t="str">
            <v>C49</v>
          </cell>
          <cell r="D331">
            <v>109749</v>
          </cell>
          <cell r="E331" t="str">
            <v>锘铧名义下单</v>
          </cell>
          <cell r="F331" t="str">
            <v>YSM20R(SV)-2</v>
          </cell>
          <cell r="G331" t="str">
            <v>R-&gt;L</v>
          </cell>
          <cell r="H331" t="str">
            <v>No</v>
          </cell>
          <cell r="I331" t="str">
            <v>Y49838</v>
          </cell>
          <cell r="J331">
            <v>1</v>
          </cell>
          <cell r="K331" t="str">
            <v>盐保仓库</v>
          </cell>
          <cell r="L331">
            <v>43836</v>
          </cell>
          <cell r="M331">
            <v>6.54E-2</v>
          </cell>
          <cell r="N331" t="str">
            <v>JAN 20</v>
          </cell>
          <cell r="O331">
            <v>2019.12</v>
          </cell>
          <cell r="P331" t="str">
            <v>JPY</v>
          </cell>
          <cell r="Q331" t="str">
            <v>C49SZX20190169MZ</v>
          </cell>
          <cell r="R331" t="str">
            <v>创伟峰</v>
          </cell>
          <cell r="S331" t="str">
            <v>YSM20R(SV)-2</v>
          </cell>
          <cell r="T331" t="str">
            <v>R-&gt;L</v>
          </cell>
          <cell r="U331" t="str">
            <v>No</v>
          </cell>
          <cell r="V331" t="str">
            <v>OK</v>
          </cell>
          <cell r="W331" t="str">
            <v>CIF HK</v>
          </cell>
          <cell r="X331">
            <v>43790</v>
          </cell>
          <cell r="Y331" t="str">
            <v>Yes</v>
          </cell>
          <cell r="Z331"/>
          <cell r="AA331"/>
          <cell r="AB331"/>
          <cell r="AC331" t="str">
            <v>C191236282</v>
          </cell>
          <cell r="AD331">
            <v>301</v>
          </cell>
          <cell r="AE331">
            <v>10</v>
          </cell>
          <cell r="AF331"/>
          <cell r="AG331"/>
          <cell r="AH331"/>
          <cell r="AI331"/>
          <cell r="AJ331"/>
          <cell r="AK331"/>
          <cell r="AL331"/>
          <cell r="AM331"/>
          <cell r="AN331"/>
          <cell r="AO331" t="str">
            <v>Yes</v>
          </cell>
          <cell r="AP331" t="str">
            <v>JAN 20</v>
          </cell>
        </row>
        <row r="332">
          <cell r="A332">
            <v>475</v>
          </cell>
          <cell r="B332" t="str">
            <v>已发货</v>
          </cell>
          <cell r="C332" t="str">
            <v>C49</v>
          </cell>
          <cell r="D332">
            <v>109749</v>
          </cell>
          <cell r="E332" t="str">
            <v>锘铧名义下单</v>
          </cell>
          <cell r="F332" t="str">
            <v>YSM10</v>
          </cell>
          <cell r="G332" t="str">
            <v>R-&gt;L</v>
          </cell>
          <cell r="H332" t="str">
            <v>ATS15</v>
          </cell>
          <cell r="I332" t="str">
            <v>Y49853</v>
          </cell>
          <cell r="J332">
            <v>1</v>
          </cell>
          <cell r="K332" t="str">
            <v>盐保仓库</v>
          </cell>
          <cell r="L332">
            <v>43836</v>
          </cell>
          <cell r="M332" t="str">
            <v>NM(CR:0.0657）（价格用PO#109750)</v>
          </cell>
          <cell r="N332" t="str">
            <v>FEB 20</v>
          </cell>
          <cell r="O332">
            <v>2019.12</v>
          </cell>
          <cell r="P332" t="str">
            <v>JPY</v>
          </cell>
          <cell r="Q332" t="str">
            <v>C49SZX20190156-2ZX</v>
          </cell>
          <cell r="R332" t="str">
            <v>锘铧</v>
          </cell>
          <cell r="S332" t="str">
            <v>YSM10</v>
          </cell>
          <cell r="T332" t="str">
            <v>R-&gt;L</v>
          </cell>
          <cell r="U332" t="str">
            <v>MVC+ATS15</v>
          </cell>
          <cell r="V332" t="str">
            <v>WRONG</v>
          </cell>
          <cell r="W332" t="str">
            <v>DAP GZ</v>
          </cell>
          <cell r="X332">
            <v>43774</v>
          </cell>
          <cell r="Y332" t="str">
            <v>Yes</v>
          </cell>
          <cell r="Z332"/>
          <cell r="AA332"/>
          <cell r="AB332"/>
          <cell r="AC332" t="str">
            <v xml:space="preserve">IND order </v>
          </cell>
          <cell r="AD332">
            <v>301</v>
          </cell>
          <cell r="AE332">
            <v>10</v>
          </cell>
          <cell r="AF332"/>
          <cell r="AG332"/>
          <cell r="AH332"/>
          <cell r="AI332"/>
          <cell r="AJ332"/>
          <cell r="AK332"/>
          <cell r="AL332"/>
          <cell r="AM332"/>
          <cell r="AN332"/>
          <cell r="AO332" t="str">
            <v>Yes</v>
          </cell>
          <cell r="AP332" t="str">
            <v>FEB 20</v>
          </cell>
        </row>
        <row r="333">
          <cell r="A333">
            <v>538</v>
          </cell>
          <cell r="B333" t="str">
            <v>已发货</v>
          </cell>
          <cell r="C333" t="str">
            <v>C49</v>
          </cell>
          <cell r="D333">
            <v>109749</v>
          </cell>
          <cell r="E333" t="str">
            <v>锘铧名义下单</v>
          </cell>
          <cell r="F333" t="str">
            <v>YSM10</v>
          </cell>
          <cell r="G333" t="str">
            <v>R-&gt;L</v>
          </cell>
          <cell r="H333" t="str">
            <v>ATS15</v>
          </cell>
          <cell r="I333" t="str">
            <v>Y49854</v>
          </cell>
          <cell r="J333">
            <v>1</v>
          </cell>
          <cell r="K333" t="str">
            <v>盐保仓库</v>
          </cell>
          <cell r="L333">
            <v>43836</v>
          </cell>
          <cell r="M333" t="str">
            <v>NM（价格用PO#109783)</v>
          </cell>
          <cell r="N333" t="str">
            <v>FEB 20</v>
          </cell>
          <cell r="O333">
            <v>2019.12</v>
          </cell>
          <cell r="P333" t="str">
            <v>JPY</v>
          </cell>
          <cell r="Q333" t="str">
            <v>C49SZX20190141SS</v>
          </cell>
          <cell r="R333" t="str">
            <v>博睿通</v>
          </cell>
          <cell r="S333" t="str">
            <v>YSM10</v>
          </cell>
          <cell r="T333" t="str">
            <v>L-&gt;R</v>
          </cell>
          <cell r="U333" t="str">
            <v>MVC+ATS15</v>
          </cell>
          <cell r="V333" t="str">
            <v>WRONG</v>
          </cell>
          <cell r="W333" t="str">
            <v>CIF HK</v>
          </cell>
          <cell r="X333">
            <v>43810</v>
          </cell>
          <cell r="Y333" t="str">
            <v>Yes</v>
          </cell>
          <cell r="Z333"/>
          <cell r="AA333"/>
          <cell r="AB333"/>
          <cell r="AC333" t="str">
            <v>C191236445</v>
          </cell>
          <cell r="AD333">
            <v>301</v>
          </cell>
          <cell r="AE333">
            <v>10</v>
          </cell>
          <cell r="AF333"/>
          <cell r="AG333"/>
          <cell r="AH333"/>
          <cell r="AI333"/>
          <cell r="AJ333"/>
          <cell r="AK333"/>
          <cell r="AL333"/>
          <cell r="AM333"/>
          <cell r="AN333"/>
          <cell r="AO333" t="str">
            <v>Yes</v>
          </cell>
          <cell r="AP333" t="str">
            <v>FEB 20</v>
          </cell>
        </row>
        <row r="334">
          <cell r="A334">
            <v>539</v>
          </cell>
          <cell r="B334" t="str">
            <v>已发货</v>
          </cell>
          <cell r="C334" t="str">
            <v>C49</v>
          </cell>
          <cell r="D334">
            <v>109749</v>
          </cell>
          <cell r="E334" t="str">
            <v>锘铧名义下单</v>
          </cell>
          <cell r="F334" t="str">
            <v>YSM10</v>
          </cell>
          <cell r="G334" t="str">
            <v>R-&gt;L</v>
          </cell>
          <cell r="H334" t="str">
            <v>ATS15</v>
          </cell>
          <cell r="I334" t="str">
            <v>Y49855</v>
          </cell>
          <cell r="J334">
            <v>1</v>
          </cell>
          <cell r="K334" t="str">
            <v>盐保仓库</v>
          </cell>
          <cell r="L334">
            <v>43836</v>
          </cell>
          <cell r="M334" t="str">
            <v>NM（价格用PO#109783)</v>
          </cell>
          <cell r="N334" t="str">
            <v>FEB 20</v>
          </cell>
          <cell r="O334">
            <v>2019.12</v>
          </cell>
          <cell r="P334" t="str">
            <v>JPY</v>
          </cell>
          <cell r="Q334" t="str">
            <v>C49SZX20190141SS</v>
          </cell>
          <cell r="R334" t="str">
            <v>博睿通</v>
          </cell>
          <cell r="S334" t="str">
            <v>YSM10</v>
          </cell>
          <cell r="T334" t="str">
            <v>L-&gt;R</v>
          </cell>
          <cell r="U334" t="str">
            <v>MVC+ATS15</v>
          </cell>
          <cell r="V334" t="str">
            <v>WRONG</v>
          </cell>
          <cell r="W334" t="str">
            <v>CIF HK</v>
          </cell>
          <cell r="X334">
            <v>43810</v>
          </cell>
          <cell r="Y334" t="str">
            <v>Yes</v>
          </cell>
          <cell r="Z334"/>
          <cell r="AA334"/>
          <cell r="AB334"/>
          <cell r="AC334" t="str">
            <v>C191236445</v>
          </cell>
          <cell r="AD334">
            <v>301</v>
          </cell>
          <cell r="AE334">
            <v>10</v>
          </cell>
          <cell r="AF334"/>
          <cell r="AG334"/>
          <cell r="AH334"/>
          <cell r="AI334"/>
          <cell r="AJ334"/>
          <cell r="AK334"/>
          <cell r="AL334"/>
          <cell r="AM334"/>
          <cell r="AN334"/>
          <cell r="AO334" t="str">
            <v>Yes</v>
          </cell>
          <cell r="AP334" t="str">
            <v>FEB 20</v>
          </cell>
        </row>
        <row r="335">
          <cell r="A335">
            <v>546</v>
          </cell>
          <cell r="B335" t="str">
            <v>已发货</v>
          </cell>
          <cell r="C335" t="str">
            <v>C49</v>
          </cell>
          <cell r="D335">
            <v>109750</v>
          </cell>
          <cell r="E335" t="str">
            <v>锘铧名义下单</v>
          </cell>
          <cell r="F335" t="str">
            <v>YSM20R(SV)-2</v>
          </cell>
          <cell r="G335" t="str">
            <v>L-&gt;R</v>
          </cell>
          <cell r="H335" t="str">
            <v>No</v>
          </cell>
          <cell r="I335" t="str">
            <v>Y49843</v>
          </cell>
          <cell r="J335">
            <v>1</v>
          </cell>
          <cell r="K335" t="str">
            <v>盐保仓库</v>
          </cell>
          <cell r="L335">
            <v>43836</v>
          </cell>
          <cell r="M335" t="str">
            <v>NM(CR:0.0657）</v>
          </cell>
          <cell r="N335" t="str">
            <v>JAN 20</v>
          </cell>
          <cell r="O335">
            <v>2019.12</v>
          </cell>
          <cell r="P335" t="str">
            <v>JPY</v>
          </cell>
          <cell r="Q335" t="str">
            <v>C49SZX20190182JL</v>
          </cell>
          <cell r="R335" t="str">
            <v>志恒兴盛</v>
          </cell>
          <cell r="S335" t="str">
            <v>YSM20R(SV)-2</v>
          </cell>
          <cell r="T335" t="str">
            <v>L-&gt;R</v>
          </cell>
          <cell r="U335" t="str">
            <v>No</v>
          </cell>
          <cell r="V335" t="str">
            <v>OK</v>
          </cell>
          <cell r="W335" t="str">
            <v>CIF HK</v>
          </cell>
          <cell r="X335">
            <v>43836</v>
          </cell>
          <cell r="Y335" t="str">
            <v>Yes</v>
          </cell>
          <cell r="Z335"/>
          <cell r="AA335"/>
          <cell r="AB335"/>
          <cell r="AC335" t="str">
            <v>C191236443</v>
          </cell>
          <cell r="AD335">
            <v>301</v>
          </cell>
          <cell r="AE335">
            <v>10</v>
          </cell>
          <cell r="AF335">
            <v>302</v>
          </cell>
          <cell r="AG335">
            <v>10</v>
          </cell>
          <cell r="AH335"/>
          <cell r="AI335"/>
          <cell r="AJ335"/>
          <cell r="AK335"/>
          <cell r="AL335"/>
          <cell r="AM335"/>
          <cell r="AN335"/>
          <cell r="AO335" t="str">
            <v>Yes</v>
          </cell>
          <cell r="AP335" t="str">
            <v>JAN 20</v>
          </cell>
        </row>
        <row r="336">
          <cell r="A336">
            <v>547</v>
          </cell>
          <cell r="B336" t="str">
            <v>已发货</v>
          </cell>
          <cell r="C336" t="str">
            <v>C49</v>
          </cell>
          <cell r="D336">
            <v>109750</v>
          </cell>
          <cell r="E336" t="str">
            <v>锘铧名义下单</v>
          </cell>
          <cell r="F336" t="str">
            <v>YSM20R(SV)-2</v>
          </cell>
          <cell r="G336" t="str">
            <v>L-&gt;R</v>
          </cell>
          <cell r="H336" t="str">
            <v>No</v>
          </cell>
          <cell r="I336" t="str">
            <v>Y49844</v>
          </cell>
          <cell r="J336">
            <v>1</v>
          </cell>
          <cell r="K336" t="str">
            <v>盐保仓库</v>
          </cell>
          <cell r="L336">
            <v>43836</v>
          </cell>
          <cell r="M336" t="str">
            <v>NM(CR:0.0657）</v>
          </cell>
          <cell r="N336" t="str">
            <v>JAN 20</v>
          </cell>
          <cell r="O336">
            <v>2019.12</v>
          </cell>
          <cell r="P336" t="str">
            <v>JPY</v>
          </cell>
          <cell r="Q336" t="str">
            <v>C49SZX20190182JL</v>
          </cell>
          <cell r="R336" t="str">
            <v>志恒兴盛</v>
          </cell>
          <cell r="S336" t="str">
            <v>YSM20R(SV)-2</v>
          </cell>
          <cell r="T336" t="str">
            <v>L-&gt;R</v>
          </cell>
          <cell r="U336" t="str">
            <v>No</v>
          </cell>
          <cell r="V336" t="str">
            <v>OK</v>
          </cell>
          <cell r="W336" t="str">
            <v>CIF HK</v>
          </cell>
          <cell r="X336">
            <v>43836</v>
          </cell>
          <cell r="Y336" t="str">
            <v>Yes</v>
          </cell>
          <cell r="Z336"/>
          <cell r="AA336"/>
          <cell r="AB336"/>
          <cell r="AC336" t="str">
            <v>C191236443</v>
          </cell>
          <cell r="AD336">
            <v>303</v>
          </cell>
          <cell r="AE336">
            <v>10</v>
          </cell>
          <cell r="AF336">
            <v>302</v>
          </cell>
          <cell r="AG336">
            <v>10</v>
          </cell>
          <cell r="AH336"/>
          <cell r="AI336"/>
          <cell r="AJ336"/>
          <cell r="AK336"/>
          <cell r="AL336"/>
          <cell r="AM336"/>
          <cell r="AN336"/>
          <cell r="AO336" t="str">
            <v>Yes</v>
          </cell>
          <cell r="AP336" t="str">
            <v>JAN 20</v>
          </cell>
        </row>
        <row r="337">
          <cell r="A337">
            <v>545</v>
          </cell>
          <cell r="B337" t="str">
            <v>已发货</v>
          </cell>
          <cell r="C337" t="str">
            <v>C49</v>
          </cell>
          <cell r="D337">
            <v>109750</v>
          </cell>
          <cell r="E337" t="str">
            <v>锘铧名义下单</v>
          </cell>
          <cell r="F337" t="str">
            <v>YSM20R(SV)-2</v>
          </cell>
          <cell r="G337" t="str">
            <v>R-&gt;L</v>
          </cell>
          <cell r="H337" t="str">
            <v>No</v>
          </cell>
          <cell r="I337" t="str">
            <v>Y49845</v>
          </cell>
          <cell r="J337">
            <v>1</v>
          </cell>
          <cell r="K337" t="str">
            <v>盐保仓库</v>
          </cell>
          <cell r="L337">
            <v>43836</v>
          </cell>
          <cell r="M337" t="str">
            <v>NM(CR:0.0657）</v>
          </cell>
          <cell r="N337" t="str">
            <v>JAN 20</v>
          </cell>
          <cell r="O337">
            <v>2019.12</v>
          </cell>
          <cell r="P337" t="str">
            <v>JPY</v>
          </cell>
          <cell r="Q337" t="str">
            <v>C49SZX20190182JL</v>
          </cell>
          <cell r="R337" t="str">
            <v>志恒兴盛</v>
          </cell>
          <cell r="S337" t="str">
            <v>YSM20R(SV)-2</v>
          </cell>
          <cell r="T337" t="str">
            <v>R-&gt;L</v>
          </cell>
          <cell r="U337" t="str">
            <v>No</v>
          </cell>
          <cell r="V337" t="str">
            <v>OK</v>
          </cell>
          <cell r="W337" t="str">
            <v>CIF HK</v>
          </cell>
          <cell r="X337">
            <v>43836</v>
          </cell>
          <cell r="Y337" t="str">
            <v>Yes</v>
          </cell>
          <cell r="Z337"/>
          <cell r="AA337"/>
          <cell r="AB337"/>
          <cell r="AC337" t="str">
            <v>C191236443</v>
          </cell>
          <cell r="AD337">
            <v>304</v>
          </cell>
          <cell r="AE337">
            <v>10</v>
          </cell>
          <cell r="AF337">
            <v>302</v>
          </cell>
          <cell r="AG337">
            <v>10</v>
          </cell>
          <cell r="AH337"/>
          <cell r="AI337"/>
          <cell r="AJ337"/>
          <cell r="AK337"/>
          <cell r="AL337"/>
          <cell r="AM337"/>
          <cell r="AN337"/>
          <cell r="AO337" t="str">
            <v>Yes</v>
          </cell>
          <cell r="AP337" t="str">
            <v>JAN 20</v>
          </cell>
        </row>
        <row r="338">
          <cell r="A338">
            <v>478</v>
          </cell>
          <cell r="B338" t="str">
            <v>已发货</v>
          </cell>
          <cell r="C338" t="str">
            <v>C49</v>
          </cell>
          <cell r="D338">
            <v>109750</v>
          </cell>
          <cell r="E338" t="str">
            <v>锘铧名义下单</v>
          </cell>
          <cell r="F338" t="str">
            <v>YSM20R(SV)-2</v>
          </cell>
          <cell r="G338" t="str">
            <v>R-&gt;L</v>
          </cell>
          <cell r="H338" t="str">
            <v>No</v>
          </cell>
          <cell r="I338" t="str">
            <v>Y49846</v>
          </cell>
          <cell r="J338">
            <v>1</v>
          </cell>
          <cell r="K338" t="str">
            <v>盐保仓库</v>
          </cell>
          <cell r="L338">
            <v>43836</v>
          </cell>
          <cell r="M338" t="str">
            <v>NM(CR:0.0657）</v>
          </cell>
          <cell r="N338" t="str">
            <v>FEB 20</v>
          </cell>
          <cell r="O338">
            <v>2019.12</v>
          </cell>
          <cell r="P338" t="str">
            <v>JPY</v>
          </cell>
          <cell r="Q338" t="str">
            <v>C49SZX20190156-2ZX</v>
          </cell>
          <cell r="R338" t="str">
            <v>锘铧</v>
          </cell>
          <cell r="S338" t="str">
            <v>YSM20R(SV)-2</v>
          </cell>
          <cell r="T338" t="str">
            <v>R-&gt;L</v>
          </cell>
          <cell r="U338" t="str">
            <v>No</v>
          </cell>
          <cell r="V338" t="str">
            <v>OK</v>
          </cell>
          <cell r="W338" t="str">
            <v>DAP GZ</v>
          </cell>
          <cell r="X338">
            <v>43774</v>
          </cell>
          <cell r="Y338" t="str">
            <v>Yes</v>
          </cell>
          <cell r="Z338"/>
          <cell r="AA338"/>
          <cell r="AB338"/>
          <cell r="AC338" t="str">
            <v xml:space="preserve">IND order </v>
          </cell>
          <cell r="AD338">
            <v>304</v>
          </cell>
          <cell r="AE338">
            <v>10</v>
          </cell>
          <cell r="AF338">
            <v>302</v>
          </cell>
          <cell r="AG338">
            <v>10</v>
          </cell>
          <cell r="AH338"/>
          <cell r="AI338"/>
          <cell r="AJ338"/>
          <cell r="AK338"/>
          <cell r="AL338"/>
          <cell r="AM338"/>
          <cell r="AN338"/>
          <cell r="AO338" t="str">
            <v>Yes</v>
          </cell>
          <cell r="AP338" t="str">
            <v>FEB 20</v>
          </cell>
        </row>
        <row r="339">
          <cell r="A339">
            <v>479</v>
          </cell>
          <cell r="B339" t="str">
            <v>已发货</v>
          </cell>
          <cell r="C339" t="str">
            <v>C49</v>
          </cell>
          <cell r="D339">
            <v>109750</v>
          </cell>
          <cell r="E339" t="str">
            <v>锘铧名义下单</v>
          </cell>
          <cell r="F339" t="str">
            <v>YSM20R(SV)-2</v>
          </cell>
          <cell r="G339" t="str">
            <v>R-&gt;L</v>
          </cell>
          <cell r="H339" t="str">
            <v>No</v>
          </cell>
          <cell r="I339" t="str">
            <v>Y49847</v>
          </cell>
          <cell r="J339">
            <v>1</v>
          </cell>
          <cell r="K339" t="str">
            <v>盐保仓库</v>
          </cell>
          <cell r="L339">
            <v>43836</v>
          </cell>
          <cell r="M339" t="str">
            <v>NM(CR:0.0657）</v>
          </cell>
          <cell r="N339" t="str">
            <v>FEB 20</v>
          </cell>
          <cell r="O339">
            <v>2019.12</v>
          </cell>
          <cell r="P339" t="str">
            <v>JPY</v>
          </cell>
          <cell r="Q339" t="str">
            <v>C49SZX20190156-2ZX</v>
          </cell>
          <cell r="R339" t="str">
            <v>锘铧</v>
          </cell>
          <cell r="S339" t="str">
            <v>YSM20R(SV)-2</v>
          </cell>
          <cell r="T339" t="str">
            <v>R-&gt;L</v>
          </cell>
          <cell r="U339" t="str">
            <v>No</v>
          </cell>
          <cell r="V339" t="str">
            <v>OK</v>
          </cell>
          <cell r="W339" t="str">
            <v>DAP GZ</v>
          </cell>
          <cell r="X339">
            <v>43774</v>
          </cell>
          <cell r="Y339" t="str">
            <v>Yes</v>
          </cell>
          <cell r="Z339"/>
          <cell r="AA339"/>
          <cell r="AB339"/>
          <cell r="AC339" t="str">
            <v xml:space="preserve">IND order </v>
          </cell>
          <cell r="AD339">
            <v>302</v>
          </cell>
          <cell r="AE339">
            <v>20</v>
          </cell>
          <cell r="AF339"/>
          <cell r="AG339"/>
          <cell r="AH339"/>
          <cell r="AI339"/>
          <cell r="AJ339"/>
          <cell r="AK339"/>
          <cell r="AL339"/>
          <cell r="AM339"/>
          <cell r="AN339"/>
          <cell r="AO339" t="str">
            <v>Yes</v>
          </cell>
          <cell r="AP339" t="str">
            <v>FEB 20</v>
          </cell>
        </row>
        <row r="340">
          <cell r="A340">
            <v>548</v>
          </cell>
          <cell r="B340" t="str">
            <v>已发货</v>
          </cell>
          <cell r="C340" t="str">
            <v>C49</v>
          </cell>
          <cell r="D340">
            <v>109759</v>
          </cell>
          <cell r="E340" t="str">
            <v>灿明名义下单</v>
          </cell>
          <cell r="F340" t="str">
            <v>YSM10</v>
          </cell>
          <cell r="G340" t="str">
            <v>R-&gt;L</v>
          </cell>
          <cell r="H340" t="str">
            <v>No</v>
          </cell>
          <cell r="I340" t="str">
            <v>Y49987</v>
          </cell>
          <cell r="J340">
            <v>1</v>
          </cell>
          <cell r="K340" t="str">
            <v>盐保仓库</v>
          </cell>
          <cell r="L340">
            <v>43836</v>
          </cell>
          <cell r="M340">
            <v>6.54E-2</v>
          </cell>
          <cell r="N340" t="str">
            <v>JAN 20</v>
          </cell>
          <cell r="O340">
            <v>2019.12</v>
          </cell>
          <cell r="P340" t="str">
            <v>JPY</v>
          </cell>
          <cell r="Q340" t="str">
            <v>C49SZX20190182JL</v>
          </cell>
          <cell r="R340" t="str">
            <v>志恒兴盛</v>
          </cell>
          <cell r="S340" t="str">
            <v>YSM10</v>
          </cell>
          <cell r="T340" t="str">
            <v>L-&gt;R</v>
          </cell>
          <cell r="U340" t="str">
            <v>MVC</v>
          </cell>
          <cell r="V340" t="str">
            <v>WRONG</v>
          </cell>
          <cell r="W340" t="str">
            <v>CIF HK</v>
          </cell>
          <cell r="X340">
            <v>43836</v>
          </cell>
          <cell r="Y340" t="str">
            <v>Yes</v>
          </cell>
          <cell r="Z340"/>
          <cell r="AA340"/>
          <cell r="AB340"/>
          <cell r="AC340" t="str">
            <v>C191236443</v>
          </cell>
          <cell r="AD340">
            <v>301</v>
          </cell>
          <cell r="AE340">
            <v>10</v>
          </cell>
          <cell r="AN340"/>
          <cell r="AO340" t="str">
            <v>Yes</v>
          </cell>
          <cell r="AP340" t="str">
            <v>JAN 20</v>
          </cell>
        </row>
        <row r="341">
          <cell r="A341">
            <v>560</v>
          </cell>
          <cell r="B341" t="str">
            <v>已发货</v>
          </cell>
          <cell r="C341" t="str">
            <v>C49</v>
          </cell>
          <cell r="D341">
            <v>109759</v>
          </cell>
          <cell r="E341" t="str">
            <v>灿明名义下单</v>
          </cell>
          <cell r="F341" t="str">
            <v>YSM10</v>
          </cell>
          <cell r="G341" t="str">
            <v>R-&gt;L</v>
          </cell>
          <cell r="H341" t="str">
            <v>No</v>
          </cell>
          <cell r="I341" t="str">
            <v>Y49988</v>
          </cell>
          <cell r="J341">
            <v>1</v>
          </cell>
          <cell r="K341" t="str">
            <v>盐保仓库</v>
          </cell>
          <cell r="L341">
            <v>43836</v>
          </cell>
          <cell r="M341">
            <v>6.54E-2</v>
          </cell>
          <cell r="N341" t="str">
            <v>JAN 20</v>
          </cell>
          <cell r="O341">
            <v>2019.12</v>
          </cell>
          <cell r="P341" t="str">
            <v>RMB</v>
          </cell>
          <cell r="Q341" t="str">
            <v>C49SZX20190033SX</v>
          </cell>
          <cell r="R341" t="str">
            <v>裕达盛</v>
          </cell>
          <cell r="S341" t="str">
            <v>YSM10</v>
          </cell>
          <cell r="T341" t="str">
            <v>R-&gt;L</v>
          </cell>
          <cell r="U341" t="str">
            <v>No</v>
          </cell>
          <cell r="V341" t="str">
            <v>OK</v>
          </cell>
          <cell r="W341" t="str">
            <v>含税到厂</v>
          </cell>
          <cell r="X341">
            <v>43822</v>
          </cell>
          <cell r="Y341" t="str">
            <v>Yes</v>
          </cell>
          <cell r="Z341"/>
          <cell r="AA341"/>
          <cell r="AB341"/>
          <cell r="AC341" t="str">
            <v>C190835365</v>
          </cell>
          <cell r="AD341">
            <v>301</v>
          </cell>
          <cell r="AE341">
            <v>10</v>
          </cell>
          <cell r="AN341"/>
          <cell r="AO341" t="str">
            <v>Yes</v>
          </cell>
          <cell r="AP341" t="str">
            <v>JAN 20</v>
          </cell>
        </row>
        <row r="342">
          <cell r="A342">
            <v>562</v>
          </cell>
          <cell r="B342" t="str">
            <v>已发货</v>
          </cell>
          <cell r="C342" t="str">
            <v>C49</v>
          </cell>
          <cell r="D342">
            <v>109759</v>
          </cell>
          <cell r="E342" t="str">
            <v>灿明名义下单</v>
          </cell>
          <cell r="F342" t="str">
            <v>YSM10</v>
          </cell>
          <cell r="G342" t="str">
            <v>R-&gt;L</v>
          </cell>
          <cell r="H342" t="str">
            <v>No</v>
          </cell>
          <cell r="I342" t="str">
            <v>Y49989</v>
          </cell>
          <cell r="J342">
            <v>1</v>
          </cell>
          <cell r="K342" t="str">
            <v>盐保仓库</v>
          </cell>
          <cell r="L342">
            <v>43836</v>
          </cell>
          <cell r="M342">
            <v>6.54E-2</v>
          </cell>
          <cell r="N342" t="str">
            <v>JAN 20</v>
          </cell>
          <cell r="O342">
            <v>2019.12</v>
          </cell>
          <cell r="P342" t="str">
            <v>JPY</v>
          </cell>
          <cell r="Q342" t="str">
            <v>C49SZX20190192MZ</v>
          </cell>
          <cell r="R342" t="str">
            <v>鸿南电子</v>
          </cell>
          <cell r="S342" t="str">
            <v>YSM10</v>
          </cell>
          <cell r="T342" t="str">
            <v>R-&gt;L</v>
          </cell>
          <cell r="U342" t="str">
            <v>MVC</v>
          </cell>
          <cell r="V342" t="str">
            <v>WRONG</v>
          </cell>
          <cell r="W342" t="str">
            <v>CIF HK</v>
          </cell>
          <cell r="X342">
            <v>43823</v>
          </cell>
          <cell r="Y342" t="str">
            <v>Yes</v>
          </cell>
          <cell r="Z342"/>
          <cell r="AA342"/>
          <cell r="AB342"/>
          <cell r="AC342" t="str">
            <v>C180331587</v>
          </cell>
          <cell r="AD342">
            <v>301</v>
          </cell>
          <cell r="AE342">
            <v>10</v>
          </cell>
          <cell r="AF342"/>
          <cell r="AG342"/>
          <cell r="AH342"/>
          <cell r="AI342"/>
          <cell r="AJ342"/>
          <cell r="AK342"/>
          <cell r="AL342"/>
          <cell r="AM342"/>
          <cell r="AN342"/>
          <cell r="AO342" t="str">
            <v>Yes</v>
          </cell>
          <cell r="AP342" t="str">
            <v>JAN 20</v>
          </cell>
        </row>
        <row r="343">
          <cell r="A343">
            <v>541</v>
          </cell>
          <cell r="B343" t="str">
            <v>已发货</v>
          </cell>
          <cell r="C343" t="str">
            <v>C49</v>
          </cell>
          <cell r="D343">
            <v>109759</v>
          </cell>
          <cell r="E343" t="str">
            <v>灿明名义下单</v>
          </cell>
          <cell r="F343" t="str">
            <v>YSM10</v>
          </cell>
          <cell r="G343" t="str">
            <v>R-&gt;L</v>
          </cell>
          <cell r="H343" t="str">
            <v>No</v>
          </cell>
          <cell r="I343" t="str">
            <v>Y49991</v>
          </cell>
          <cell r="J343">
            <v>1</v>
          </cell>
          <cell r="K343" t="str">
            <v>盐保仓库</v>
          </cell>
          <cell r="L343">
            <v>43836</v>
          </cell>
          <cell r="M343" t="str">
            <v>NM（价格用PO#109783)</v>
          </cell>
          <cell r="N343" t="str">
            <v>FEB 20</v>
          </cell>
          <cell r="O343">
            <v>2019.12</v>
          </cell>
          <cell r="P343" t="str">
            <v>JPY</v>
          </cell>
          <cell r="Q343" t="str">
            <v>C49SZX20190141SS</v>
          </cell>
          <cell r="R343" t="str">
            <v>博睿通</v>
          </cell>
          <cell r="S343" t="str">
            <v>YSM10</v>
          </cell>
          <cell r="T343" t="str">
            <v>L-&gt;R</v>
          </cell>
          <cell r="U343" t="str">
            <v>MVC</v>
          </cell>
          <cell r="V343" t="str">
            <v>WRONG</v>
          </cell>
          <cell r="W343" t="str">
            <v>CIF HK</v>
          </cell>
          <cell r="X343">
            <v>43810</v>
          </cell>
          <cell r="Y343" t="str">
            <v>Yes</v>
          </cell>
          <cell r="Z343"/>
          <cell r="AA343"/>
          <cell r="AB343"/>
          <cell r="AC343" t="str">
            <v>C191236445</v>
          </cell>
          <cell r="AD343">
            <v>301</v>
          </cell>
          <cell r="AE343">
            <v>10</v>
          </cell>
          <cell r="AF343"/>
          <cell r="AG343"/>
          <cell r="AH343"/>
          <cell r="AI343"/>
          <cell r="AJ343"/>
          <cell r="AK343"/>
          <cell r="AL343"/>
          <cell r="AM343"/>
          <cell r="AN343"/>
          <cell r="AO343" t="str">
            <v>Yes</v>
          </cell>
          <cell r="AP343" t="str">
            <v>FEB 20</v>
          </cell>
        </row>
        <row r="344">
          <cell r="A344">
            <v>607</v>
          </cell>
          <cell r="B344" t="str">
            <v>已发货</v>
          </cell>
          <cell r="C344" t="str">
            <v>C49</v>
          </cell>
          <cell r="D344">
            <v>109749</v>
          </cell>
          <cell r="E344" t="str">
            <v>锘铧名义下单</v>
          </cell>
          <cell r="F344" t="str">
            <v>YSM20R(SV)-2</v>
          </cell>
          <cell r="G344" t="str">
            <v>R-&gt;L</v>
          </cell>
          <cell r="H344" t="str">
            <v>No</v>
          </cell>
          <cell r="I344" t="str">
            <v>Y49840</v>
          </cell>
          <cell r="J344">
            <v>1</v>
          </cell>
          <cell r="K344" t="str">
            <v>盐保仓库</v>
          </cell>
          <cell r="L344">
            <v>43836</v>
          </cell>
          <cell r="M344">
            <v>6.54E-2</v>
          </cell>
          <cell r="N344" t="str">
            <v>APR 20</v>
          </cell>
          <cell r="O344">
            <v>2019.12</v>
          </cell>
          <cell r="P344" t="str">
            <v>JPY</v>
          </cell>
          <cell r="Q344" t="str">
            <v>C49SZX20200040MZ</v>
          </cell>
          <cell r="R344" t="str">
            <v>崧盛</v>
          </cell>
          <cell r="S344" t="str">
            <v>YSM20R(SV)-2</v>
          </cell>
          <cell r="T344" t="str">
            <v>R-&gt;L</v>
          </cell>
          <cell r="U344" t="str">
            <v>No</v>
          </cell>
          <cell r="V344" t="str">
            <v>OK</v>
          </cell>
          <cell r="W344" t="str">
            <v>CIF HK</v>
          </cell>
          <cell r="X344">
            <v>43918</v>
          </cell>
          <cell r="Y344" t="str">
            <v>Yes</v>
          </cell>
          <cell r="Z344"/>
          <cell r="AA344"/>
          <cell r="AB344"/>
          <cell r="AC344" t="str">
            <v>C190635053</v>
          </cell>
          <cell r="AD344">
            <v>301</v>
          </cell>
          <cell r="AE344">
            <v>20</v>
          </cell>
          <cell r="AF344"/>
          <cell r="AG344"/>
          <cell r="AH344"/>
          <cell r="AI344"/>
          <cell r="AJ344"/>
          <cell r="AK344"/>
          <cell r="AL344"/>
          <cell r="AM344"/>
          <cell r="AN344"/>
          <cell r="AO344" t="str">
            <v>Yes</v>
          </cell>
          <cell r="AP344" t="str">
            <v>APR 20</v>
          </cell>
        </row>
        <row r="345">
          <cell r="A345">
            <v>613</v>
          </cell>
          <cell r="B345" t="str">
            <v>已发货</v>
          </cell>
          <cell r="C345" t="str">
            <v>C49</v>
          </cell>
          <cell r="D345">
            <v>109749</v>
          </cell>
          <cell r="E345" t="str">
            <v>锘铧名义下单</v>
          </cell>
          <cell r="F345" t="str">
            <v>YSM20R(SV)-2</v>
          </cell>
          <cell r="G345" t="str">
            <v>R-&gt;L</v>
          </cell>
          <cell r="H345" t="str">
            <v>No</v>
          </cell>
          <cell r="I345" t="str">
            <v>Y49841</v>
          </cell>
          <cell r="J345">
            <v>1</v>
          </cell>
          <cell r="K345" t="str">
            <v>盐保仓库</v>
          </cell>
          <cell r="L345">
            <v>43836</v>
          </cell>
          <cell r="M345">
            <v>6.54E-2</v>
          </cell>
          <cell r="N345" t="str">
            <v>APR 20</v>
          </cell>
          <cell r="O345">
            <v>2019.12</v>
          </cell>
          <cell r="P345" t="str">
            <v>RMB</v>
          </cell>
          <cell r="Q345" t="str">
            <v>C49SZX20200041JY</v>
          </cell>
          <cell r="R345" t="str">
            <v>晟锦威</v>
          </cell>
          <cell r="S345" t="str">
            <v>YSM20R(SV)-2</v>
          </cell>
          <cell r="T345" t="str">
            <v>R-&gt;L</v>
          </cell>
          <cell r="U345" t="str">
            <v>No</v>
          </cell>
          <cell r="V345" t="str">
            <v>OK</v>
          </cell>
          <cell r="W345" t="str">
            <v>含税到厂</v>
          </cell>
          <cell r="X345">
            <v>43923</v>
          </cell>
          <cell r="Y345" t="str">
            <v>Yes</v>
          </cell>
          <cell r="Z345"/>
          <cell r="AA345"/>
          <cell r="AB345"/>
          <cell r="AC345" t="str">
            <v>C200437154</v>
          </cell>
          <cell r="AD345">
            <v>301</v>
          </cell>
          <cell r="AE345">
            <v>20</v>
          </cell>
          <cell r="AF345"/>
          <cell r="AG345"/>
          <cell r="AH345"/>
          <cell r="AI345"/>
          <cell r="AJ345"/>
          <cell r="AK345"/>
          <cell r="AL345"/>
          <cell r="AM345"/>
          <cell r="AN345"/>
          <cell r="AO345" t="str">
            <v>Yes</v>
          </cell>
          <cell r="AP345" t="str">
            <v>APR 20</v>
          </cell>
        </row>
        <row r="346">
          <cell r="A346">
            <v>542</v>
          </cell>
          <cell r="B346" t="str">
            <v>已发货</v>
          </cell>
          <cell r="C346" t="str">
            <v>C49</v>
          </cell>
          <cell r="D346">
            <v>109762</v>
          </cell>
          <cell r="E346" t="str">
            <v>灿明名义下单</v>
          </cell>
          <cell r="F346" t="str">
            <v>YSM10</v>
          </cell>
          <cell r="G346" t="str">
            <v>R-&gt;L</v>
          </cell>
          <cell r="H346" t="str">
            <v>No</v>
          </cell>
          <cell r="I346" t="str">
            <v>Y49992</v>
          </cell>
          <cell r="J346">
            <v>1</v>
          </cell>
          <cell r="K346" t="str">
            <v>盐保仓库</v>
          </cell>
          <cell r="L346">
            <v>43862</v>
          </cell>
          <cell r="M346" t="str">
            <v>NM（价格用PO#109783)</v>
          </cell>
          <cell r="N346" t="str">
            <v>FEB 20</v>
          </cell>
          <cell r="O346">
            <v>2020.01</v>
          </cell>
          <cell r="P346" t="str">
            <v>JPY</v>
          </cell>
          <cell r="Q346" t="str">
            <v>C49SZX20190141SS</v>
          </cell>
          <cell r="R346" t="str">
            <v>博睿通</v>
          </cell>
          <cell r="S346" t="str">
            <v>YSM10</v>
          </cell>
          <cell r="T346" t="str">
            <v>L-&gt;R</v>
          </cell>
          <cell r="U346" t="str">
            <v>MVC</v>
          </cell>
          <cell r="V346" t="str">
            <v>WRONG</v>
          </cell>
          <cell r="W346" t="str">
            <v>CIF HK</v>
          </cell>
          <cell r="X346">
            <v>43810</v>
          </cell>
          <cell r="Y346" t="str">
            <v>Yes</v>
          </cell>
          <cell r="Z346"/>
          <cell r="AA346"/>
          <cell r="AB346"/>
          <cell r="AC346" t="str">
            <v>C191236445</v>
          </cell>
          <cell r="AD346">
            <v>302</v>
          </cell>
          <cell r="AE346">
            <v>10</v>
          </cell>
          <cell r="AF346"/>
          <cell r="AG346"/>
          <cell r="AH346"/>
          <cell r="AI346"/>
          <cell r="AJ346"/>
          <cell r="AK346"/>
          <cell r="AL346"/>
          <cell r="AM346"/>
          <cell r="AN346"/>
          <cell r="AO346" t="str">
            <v>Yes</v>
          </cell>
          <cell r="AP346" t="str">
            <v>FEB 20</v>
          </cell>
        </row>
        <row r="347">
          <cell r="A347">
            <v>587</v>
          </cell>
          <cell r="B347" t="str">
            <v>已发货</v>
          </cell>
          <cell r="C347" t="str">
            <v>C49</v>
          </cell>
          <cell r="D347">
            <v>109762</v>
          </cell>
          <cell r="E347" t="str">
            <v>灿明名义下单</v>
          </cell>
          <cell r="F347" t="str">
            <v>YSM10</v>
          </cell>
          <cell r="G347" t="str">
            <v>R-&gt;L</v>
          </cell>
          <cell r="H347" t="str">
            <v>No</v>
          </cell>
          <cell r="I347" t="str">
            <v>Y49993</v>
          </cell>
          <cell r="J347">
            <v>1</v>
          </cell>
          <cell r="K347" t="str">
            <v>盐保仓库</v>
          </cell>
          <cell r="L347">
            <v>43862</v>
          </cell>
          <cell r="M347">
            <v>6.54E-2</v>
          </cell>
          <cell r="N347" t="str">
            <v>MAR 20</v>
          </cell>
          <cell r="O347">
            <v>2020.01</v>
          </cell>
          <cell r="P347" t="str">
            <v>JPY</v>
          </cell>
          <cell r="Q347" t="str">
            <v>C49SZX20200020SS</v>
          </cell>
          <cell r="R347" t="str">
            <v>正创</v>
          </cell>
          <cell r="S347" t="str">
            <v>YSM10</v>
          </cell>
          <cell r="T347" t="str">
            <v>L-&gt;R</v>
          </cell>
          <cell r="U347" t="str">
            <v>MVC</v>
          </cell>
          <cell r="V347" t="str">
            <v>WRONG</v>
          </cell>
          <cell r="W347" t="str">
            <v>DAP SZ</v>
          </cell>
          <cell r="X347">
            <v>43896</v>
          </cell>
          <cell r="Y347" t="str">
            <v>Yes</v>
          </cell>
          <cell r="Z347"/>
          <cell r="AA347"/>
          <cell r="AB347"/>
          <cell r="AC347" t="str">
            <v>C190935522</v>
          </cell>
          <cell r="AD347">
            <v>302</v>
          </cell>
          <cell r="AE347">
            <v>10</v>
          </cell>
          <cell r="AF347"/>
          <cell r="AG347"/>
          <cell r="AH347"/>
          <cell r="AI347"/>
          <cell r="AJ347"/>
          <cell r="AK347"/>
          <cell r="AL347"/>
          <cell r="AM347"/>
          <cell r="AN347"/>
          <cell r="AO347" t="str">
            <v>Yes</v>
          </cell>
          <cell r="AP347" t="str">
            <v>MAR 20</v>
          </cell>
        </row>
        <row r="348">
          <cell r="A348">
            <v>581</v>
          </cell>
          <cell r="B348" t="str">
            <v>已发货</v>
          </cell>
          <cell r="C348" t="str">
            <v>C49</v>
          </cell>
          <cell r="D348">
            <v>109762</v>
          </cell>
          <cell r="E348" t="str">
            <v>灿明名义下单</v>
          </cell>
          <cell r="F348" t="str">
            <v>YSM10</v>
          </cell>
          <cell r="G348" t="str">
            <v>R-&gt;L</v>
          </cell>
          <cell r="H348" t="str">
            <v>No</v>
          </cell>
          <cell r="I348" t="str">
            <v>Y49994</v>
          </cell>
          <cell r="J348">
            <v>1</v>
          </cell>
          <cell r="K348" t="str">
            <v>盐保仓库</v>
          </cell>
          <cell r="L348">
            <v>43862</v>
          </cell>
          <cell r="M348">
            <v>6.54E-2</v>
          </cell>
          <cell r="N348" t="str">
            <v>MAR 20</v>
          </cell>
          <cell r="O348">
            <v>2020.01</v>
          </cell>
          <cell r="P348" t="str">
            <v>JPY</v>
          </cell>
          <cell r="Q348" t="str">
            <v>C49SZX20200016SX</v>
          </cell>
          <cell r="R348" t="str">
            <v>赛美达</v>
          </cell>
          <cell r="S348" t="str">
            <v>YSM10</v>
          </cell>
          <cell r="T348" t="str">
            <v>L-&gt;R</v>
          </cell>
          <cell r="U348" t="str">
            <v>No</v>
          </cell>
          <cell r="V348" t="str">
            <v>WRONG</v>
          </cell>
          <cell r="W348" t="str">
            <v>DAP SZ</v>
          </cell>
          <cell r="X348">
            <v>43845</v>
          </cell>
          <cell r="Y348" t="str">
            <v>Yes</v>
          </cell>
          <cell r="Z348"/>
          <cell r="AA348"/>
          <cell r="AB348"/>
          <cell r="AC348" t="str">
            <v>C200235776</v>
          </cell>
          <cell r="AD348">
            <v>302</v>
          </cell>
          <cell r="AE348">
            <v>10</v>
          </cell>
          <cell r="AF348"/>
          <cell r="AG348"/>
          <cell r="AH348"/>
          <cell r="AI348"/>
          <cell r="AJ348"/>
          <cell r="AK348"/>
          <cell r="AL348"/>
          <cell r="AM348"/>
          <cell r="AN348"/>
          <cell r="AO348" t="str">
            <v>Yes</v>
          </cell>
          <cell r="AP348" t="str">
            <v>MAR 20</v>
          </cell>
        </row>
        <row r="349">
          <cell r="A349">
            <v>573</v>
          </cell>
          <cell r="B349" t="str">
            <v>已发货</v>
          </cell>
          <cell r="C349" t="str">
            <v>C49</v>
          </cell>
          <cell r="D349">
            <v>109762</v>
          </cell>
          <cell r="E349" t="str">
            <v>灿明名义下单</v>
          </cell>
          <cell r="F349" t="str">
            <v>YSM10</v>
          </cell>
          <cell r="G349" t="str">
            <v>R-&gt;L</v>
          </cell>
          <cell r="H349" t="str">
            <v>No</v>
          </cell>
          <cell r="I349" t="str">
            <v>Y49995</v>
          </cell>
          <cell r="J349">
            <v>1</v>
          </cell>
          <cell r="K349" t="str">
            <v>盐保仓库</v>
          </cell>
          <cell r="L349">
            <v>43862</v>
          </cell>
          <cell r="M349">
            <v>6.54E-2</v>
          </cell>
          <cell r="N349" t="str">
            <v>FEB 20</v>
          </cell>
          <cell r="O349">
            <v>2020.01</v>
          </cell>
          <cell r="P349" t="str">
            <v>JPY</v>
          </cell>
          <cell r="Q349" t="str">
            <v>C49SZX20200008MX</v>
          </cell>
          <cell r="R349" t="str">
            <v>长源兴/end user美联辉</v>
          </cell>
          <cell r="S349" t="str">
            <v>YSM10</v>
          </cell>
          <cell r="T349" t="str">
            <v>R-&gt;L</v>
          </cell>
          <cell r="U349" t="str">
            <v>MVC</v>
          </cell>
          <cell r="V349" t="str">
            <v>WRONG</v>
          </cell>
          <cell r="W349" t="str">
            <v>CIF HK</v>
          </cell>
          <cell r="X349">
            <v>43837</v>
          </cell>
          <cell r="Y349" t="str">
            <v>Yes</v>
          </cell>
          <cell r="Z349"/>
          <cell r="AA349"/>
          <cell r="AB349"/>
          <cell r="AC349" t="str">
            <v>C191136234</v>
          </cell>
          <cell r="AD349">
            <v>302</v>
          </cell>
          <cell r="AE349">
            <v>10</v>
          </cell>
          <cell r="AF349"/>
          <cell r="AG349"/>
          <cell r="AH349"/>
          <cell r="AI349"/>
          <cell r="AJ349"/>
          <cell r="AK349"/>
          <cell r="AL349"/>
          <cell r="AM349"/>
          <cell r="AN349"/>
          <cell r="AO349" t="str">
            <v>Yes</v>
          </cell>
          <cell r="AP349" t="str">
            <v>FEB 20</v>
          </cell>
        </row>
        <row r="350">
          <cell r="A350">
            <v>576</v>
          </cell>
          <cell r="B350" t="str">
            <v>已发货</v>
          </cell>
          <cell r="C350" t="str">
            <v>C49</v>
          </cell>
          <cell r="D350">
            <v>109774</v>
          </cell>
          <cell r="E350" t="str">
            <v>Special package</v>
          </cell>
          <cell r="F350" t="str">
            <v>YSM20R(SV)-2</v>
          </cell>
          <cell r="G350" t="str">
            <v>L-&gt;R</v>
          </cell>
          <cell r="H350" t="str">
            <v>No</v>
          </cell>
          <cell r="I350" t="str">
            <v>Y50067</v>
          </cell>
          <cell r="J350">
            <v>1</v>
          </cell>
          <cell r="K350" t="str">
            <v>力合仓库(已经清关)</v>
          </cell>
          <cell r="L350">
            <v>43866</v>
          </cell>
          <cell r="M350" t="str">
            <v>NM   (CR :0.0662) 价格用PO#109705</v>
          </cell>
          <cell r="N350" t="str">
            <v>MAR 20</v>
          </cell>
          <cell r="O350">
            <v>2020.01</v>
          </cell>
          <cell r="P350" t="str">
            <v>RMB</v>
          </cell>
          <cell r="Q350" t="str">
            <v>C49SZX20200010DZ</v>
          </cell>
          <cell r="R350" t="str">
            <v>赛维显示</v>
          </cell>
          <cell r="S350" t="str">
            <v>YSM20R(SV)-2</v>
          </cell>
          <cell r="T350" t="str">
            <v>L-&gt;R</v>
          </cell>
          <cell r="U350" t="str">
            <v>No</v>
          </cell>
          <cell r="V350" t="str">
            <v>OK</v>
          </cell>
          <cell r="W350" t="str">
            <v>含税到厂</v>
          </cell>
          <cell r="X350">
            <v>43839</v>
          </cell>
          <cell r="Y350" t="str">
            <v>Yes</v>
          </cell>
          <cell r="AC350" t="str">
            <v>C200136594</v>
          </cell>
          <cell r="AD350">
            <v>311</v>
          </cell>
          <cell r="AE350">
            <v>10</v>
          </cell>
          <cell r="AF350">
            <v>301</v>
          </cell>
          <cell r="AG350">
            <v>10</v>
          </cell>
          <cell r="AN350"/>
          <cell r="AO350" t="str">
            <v>Yes</v>
          </cell>
          <cell r="AP350" t="str">
            <v>MAR 20</v>
          </cell>
        </row>
        <row r="351">
          <cell r="A351">
            <v>575</v>
          </cell>
          <cell r="B351" t="str">
            <v>已发货</v>
          </cell>
          <cell r="C351" t="str">
            <v>C49</v>
          </cell>
          <cell r="D351">
            <v>109775</v>
          </cell>
          <cell r="E351" t="str">
            <v>Special package</v>
          </cell>
          <cell r="F351" t="str">
            <v>YSM20R(SV)-2</v>
          </cell>
          <cell r="G351" t="str">
            <v>L-&gt;R</v>
          </cell>
          <cell r="H351" t="str">
            <v>No</v>
          </cell>
          <cell r="I351" t="str">
            <v>Y50068</v>
          </cell>
          <cell r="J351">
            <v>1</v>
          </cell>
          <cell r="K351" t="str">
            <v>力合仓库(已经清关)</v>
          </cell>
          <cell r="L351">
            <v>43866</v>
          </cell>
          <cell r="M351">
            <v>6.4600000000000005E-2</v>
          </cell>
          <cell r="N351" t="str">
            <v>MAR 20</v>
          </cell>
          <cell r="O351">
            <v>2020.01</v>
          </cell>
          <cell r="P351" t="str">
            <v>RMB</v>
          </cell>
          <cell r="Q351" t="str">
            <v>C49SZX20200010DZ</v>
          </cell>
          <cell r="R351" t="str">
            <v>赛维显示</v>
          </cell>
          <cell r="S351" t="str">
            <v>YSM20R(SV)-2</v>
          </cell>
          <cell r="T351" t="str">
            <v>L-&gt;R</v>
          </cell>
          <cell r="U351" t="str">
            <v>No</v>
          </cell>
          <cell r="V351" t="str">
            <v>OK</v>
          </cell>
          <cell r="W351" t="str">
            <v>含税到厂</v>
          </cell>
          <cell r="X351">
            <v>43839</v>
          </cell>
          <cell r="Y351" t="str">
            <v>Yes</v>
          </cell>
          <cell r="AC351" t="str">
            <v>C200136594</v>
          </cell>
          <cell r="AD351">
            <v>301</v>
          </cell>
          <cell r="AE351">
            <v>20</v>
          </cell>
          <cell r="AN351"/>
          <cell r="AO351" t="str">
            <v>Yes</v>
          </cell>
          <cell r="AP351" t="str">
            <v>MAR 20</v>
          </cell>
        </row>
        <row r="352">
          <cell r="A352">
            <v>551</v>
          </cell>
          <cell r="B352" t="str">
            <v>已发货</v>
          </cell>
          <cell r="C352" t="str">
            <v>C49</v>
          </cell>
          <cell r="D352">
            <v>109774</v>
          </cell>
          <cell r="E352" t="str">
            <v>Special package</v>
          </cell>
          <cell r="F352" t="str">
            <v>YSM10</v>
          </cell>
          <cell r="G352" t="str">
            <v>R-&gt;L</v>
          </cell>
          <cell r="H352" t="str">
            <v>No</v>
          </cell>
          <cell r="I352" t="str">
            <v>Y50211</v>
          </cell>
          <cell r="J352">
            <v>1</v>
          </cell>
          <cell r="K352" t="str">
            <v>盐保仓库</v>
          </cell>
          <cell r="L352">
            <v>43866</v>
          </cell>
          <cell r="M352" t="str">
            <v>NM(CR:0.0655）</v>
          </cell>
          <cell r="N352" t="str">
            <v>FEB 20</v>
          </cell>
          <cell r="O352">
            <v>2020.01</v>
          </cell>
          <cell r="P352" t="str">
            <v>JPY</v>
          </cell>
          <cell r="Q352" t="str">
            <v>FS20191216</v>
          </cell>
          <cell r="R352" t="str">
            <v>光世代</v>
          </cell>
          <cell r="S352" t="str">
            <v>YSM10</v>
          </cell>
          <cell r="T352" t="str">
            <v>R-&gt;L</v>
          </cell>
          <cell r="U352" t="str">
            <v>MVC</v>
          </cell>
          <cell r="V352" t="str">
            <v>WRONG</v>
          </cell>
          <cell r="W352" t="str">
            <v>CIF HK</v>
          </cell>
          <cell r="X352">
            <v>43815</v>
          </cell>
          <cell r="Y352" t="str">
            <v>Yes</v>
          </cell>
          <cell r="Z352"/>
          <cell r="AA352"/>
          <cell r="AB352"/>
          <cell r="AC352" t="str">
            <v>C190835342</v>
          </cell>
          <cell r="AD352">
            <v>301</v>
          </cell>
          <cell r="AE352">
            <v>10</v>
          </cell>
          <cell r="AF352"/>
          <cell r="AG352"/>
          <cell r="AH352"/>
          <cell r="AI352"/>
          <cell r="AJ352"/>
          <cell r="AK352"/>
          <cell r="AL352"/>
          <cell r="AM352"/>
          <cell r="AN352"/>
          <cell r="AO352" t="str">
            <v>Yes</v>
          </cell>
          <cell r="AP352" t="str">
            <v>FEB 20</v>
          </cell>
        </row>
        <row r="353">
          <cell r="A353">
            <v>582</v>
          </cell>
          <cell r="B353" t="str">
            <v>已发货</v>
          </cell>
          <cell r="C353" t="str">
            <v>C49</v>
          </cell>
          <cell r="D353">
            <v>109774</v>
          </cell>
          <cell r="E353" t="str">
            <v>Special package</v>
          </cell>
          <cell r="F353" t="str">
            <v>YSM10</v>
          </cell>
          <cell r="G353" t="str">
            <v>R-&gt;L</v>
          </cell>
          <cell r="H353" t="str">
            <v>No</v>
          </cell>
          <cell r="I353" t="str">
            <v>Y50212</v>
          </cell>
          <cell r="J353">
            <v>1</v>
          </cell>
          <cell r="K353" t="str">
            <v>盐保仓库</v>
          </cell>
          <cell r="L353">
            <v>43866</v>
          </cell>
          <cell r="M353" t="str">
            <v>NM(CR:0.0655）</v>
          </cell>
          <cell r="N353" t="str">
            <v>MAR 20</v>
          </cell>
          <cell r="O353">
            <v>2020.01</v>
          </cell>
          <cell r="P353" t="str">
            <v>JPY</v>
          </cell>
          <cell r="Q353" t="str">
            <v>C49SZX20200016SX</v>
          </cell>
          <cell r="R353" t="str">
            <v>赛美达</v>
          </cell>
          <cell r="S353" t="str">
            <v>YSM10</v>
          </cell>
          <cell r="T353" t="str">
            <v>R-&gt;L</v>
          </cell>
          <cell r="U353" t="str">
            <v>No</v>
          </cell>
          <cell r="V353" t="str">
            <v>OK</v>
          </cell>
          <cell r="W353" t="str">
            <v>DAP SZ</v>
          </cell>
          <cell r="X353">
            <v>43845</v>
          </cell>
          <cell r="Y353" t="str">
            <v>Yes</v>
          </cell>
          <cell r="AC353" t="str">
            <v>C200235776</v>
          </cell>
          <cell r="AD353">
            <v>301</v>
          </cell>
          <cell r="AE353">
            <v>10</v>
          </cell>
          <cell r="AF353"/>
          <cell r="AG353"/>
          <cell r="AH353"/>
          <cell r="AI353"/>
          <cell r="AJ353"/>
          <cell r="AK353"/>
          <cell r="AL353"/>
          <cell r="AM353"/>
          <cell r="AN353"/>
          <cell r="AO353" t="str">
            <v>Yes</v>
          </cell>
          <cell r="AP353" t="str">
            <v>MAR 20</v>
          </cell>
        </row>
        <row r="354">
          <cell r="A354">
            <v>566</v>
          </cell>
          <cell r="B354" t="str">
            <v>已发货</v>
          </cell>
          <cell r="C354" t="str">
            <v>C49</v>
          </cell>
          <cell r="D354">
            <v>109775</v>
          </cell>
          <cell r="E354" t="str">
            <v>Special package</v>
          </cell>
          <cell r="F354" t="str">
            <v>YSM20R(SV)-2</v>
          </cell>
          <cell r="G354" t="str">
            <v>L-&gt;R</v>
          </cell>
          <cell r="H354" t="str">
            <v>No</v>
          </cell>
          <cell r="I354" t="str">
            <v>Y50069</v>
          </cell>
          <cell r="J354">
            <v>1</v>
          </cell>
          <cell r="K354" t="str">
            <v>盐保仓库</v>
          </cell>
          <cell r="L354">
            <v>43866</v>
          </cell>
          <cell r="M354">
            <v>6.4600000000000005E-2</v>
          </cell>
          <cell r="N354" t="str">
            <v>MAR 20</v>
          </cell>
          <cell r="O354">
            <v>2020.01</v>
          </cell>
          <cell r="P354" t="str">
            <v>JPY</v>
          </cell>
          <cell r="Q354" t="str">
            <v>C49SZX20200002MZ</v>
          </cell>
          <cell r="R354" t="str">
            <v>熙洲电子</v>
          </cell>
          <cell r="S354" t="str">
            <v>YSM20R(SV)-2</v>
          </cell>
          <cell r="T354" t="str">
            <v>L-&gt;R</v>
          </cell>
          <cell r="U354" t="str">
            <v>No</v>
          </cell>
          <cell r="V354" t="str">
            <v>OK</v>
          </cell>
          <cell r="W354" t="str">
            <v>DAP DG</v>
          </cell>
          <cell r="X354">
            <v>43832</v>
          </cell>
          <cell r="Y354" t="str">
            <v>Yes</v>
          </cell>
          <cell r="Z354"/>
          <cell r="AA354"/>
          <cell r="AC354" t="str">
            <v>C200136544</v>
          </cell>
          <cell r="AD354">
            <v>301</v>
          </cell>
          <cell r="AE354">
            <v>20</v>
          </cell>
          <cell r="AF354"/>
          <cell r="AG354"/>
          <cell r="AH354"/>
          <cell r="AI354"/>
          <cell r="AJ354"/>
          <cell r="AK354"/>
          <cell r="AL354"/>
          <cell r="AM354"/>
          <cell r="AN354"/>
          <cell r="AO354" t="str">
            <v>Yes</v>
          </cell>
          <cell r="AP354" t="str">
            <v>MAR 20</v>
          </cell>
        </row>
        <row r="355">
          <cell r="A355">
            <v>641</v>
          </cell>
          <cell r="B355" t="str">
            <v>已发货</v>
          </cell>
          <cell r="C355" t="str">
            <v>C49</v>
          </cell>
          <cell r="D355">
            <v>109775</v>
          </cell>
          <cell r="E355" t="str">
            <v>Special package</v>
          </cell>
          <cell r="F355" t="str">
            <v>YSM20R(SV)-2</v>
          </cell>
          <cell r="G355" t="str">
            <v>L-&gt;R</v>
          </cell>
          <cell r="H355" t="str">
            <v>No</v>
          </cell>
          <cell r="I355" t="str">
            <v>Y50071</v>
          </cell>
          <cell r="J355">
            <v>1</v>
          </cell>
          <cell r="K355" t="str">
            <v>力合中转仓</v>
          </cell>
          <cell r="L355">
            <v>43866</v>
          </cell>
          <cell r="M355" t="str">
            <v>NM(CR:0.0672)</v>
          </cell>
          <cell r="N355" t="str">
            <v>MAY 20</v>
          </cell>
          <cell r="O355">
            <v>2020.01</v>
          </cell>
          <cell r="P355" t="str">
            <v>JPY</v>
          </cell>
          <cell r="Q355" t="str">
            <v>C49SZX20200056MZ</v>
          </cell>
          <cell r="R355" t="str">
            <v>天星创展</v>
          </cell>
          <cell r="S355" t="str">
            <v>YSM20R(SV)-2</v>
          </cell>
          <cell r="T355" t="str">
            <v>L-&gt;R</v>
          </cell>
          <cell r="U355" t="str">
            <v>No</v>
          </cell>
          <cell r="V355" t="str">
            <v>OK</v>
          </cell>
          <cell r="W355" t="str">
            <v>DAP SZ</v>
          </cell>
          <cell r="X355">
            <v>43950</v>
          </cell>
          <cell r="Y355" t="str">
            <v>Yes</v>
          </cell>
          <cell r="AC355" t="str">
            <v>C170629716</v>
          </cell>
          <cell r="AD355">
            <v>301</v>
          </cell>
          <cell r="AE355">
            <v>20</v>
          </cell>
          <cell r="AN355"/>
          <cell r="AO355" t="str">
            <v>Yes</v>
          </cell>
          <cell r="AP355" t="str">
            <v>MAY 20</v>
          </cell>
        </row>
        <row r="356">
          <cell r="A356">
            <v>618</v>
          </cell>
          <cell r="B356" t="str">
            <v>已发货</v>
          </cell>
          <cell r="C356" t="str">
            <v>C49</v>
          </cell>
          <cell r="D356">
            <v>109775</v>
          </cell>
          <cell r="E356" t="str">
            <v>Special package</v>
          </cell>
          <cell r="F356" t="str">
            <v>YSM20R(SV)-2</v>
          </cell>
          <cell r="G356" t="str">
            <v>L-&gt;R</v>
          </cell>
          <cell r="H356" t="str">
            <v>No</v>
          </cell>
          <cell r="I356" t="str">
            <v>Y50072</v>
          </cell>
          <cell r="J356">
            <v>1</v>
          </cell>
          <cell r="K356" t="str">
            <v>力合仓库(已经清关)</v>
          </cell>
          <cell r="L356">
            <v>43866</v>
          </cell>
          <cell r="M356">
            <v>6.4600000000000005E-2</v>
          </cell>
          <cell r="N356" t="str">
            <v>APR 20</v>
          </cell>
          <cell r="O356">
            <v>2020.01</v>
          </cell>
          <cell r="P356" t="str">
            <v>RMB</v>
          </cell>
          <cell r="Q356" t="str">
            <v>C49SZX20200050SX</v>
          </cell>
          <cell r="R356" t="str">
            <v>中研</v>
          </cell>
          <cell r="S356" t="str">
            <v>YSM20R(SV)-2</v>
          </cell>
          <cell r="T356" t="str">
            <v>L-&gt;R</v>
          </cell>
          <cell r="U356" t="str">
            <v>No</v>
          </cell>
          <cell r="V356" t="str">
            <v>OK</v>
          </cell>
          <cell r="W356" t="str">
            <v>含税到厂</v>
          </cell>
          <cell r="X356">
            <v>43938</v>
          </cell>
          <cell r="Y356" t="str">
            <v>Yes</v>
          </cell>
          <cell r="AC356" t="str">
            <v>C170930284</v>
          </cell>
          <cell r="AD356">
            <v>303</v>
          </cell>
          <cell r="AE356">
            <v>10</v>
          </cell>
          <cell r="AF356">
            <v>313</v>
          </cell>
          <cell r="AG356">
            <v>10</v>
          </cell>
          <cell r="AN356"/>
          <cell r="AO356" t="str">
            <v>Yes</v>
          </cell>
          <cell r="AP356" t="str">
            <v>APR 20</v>
          </cell>
        </row>
        <row r="357">
          <cell r="A357">
            <v>594</v>
          </cell>
          <cell r="B357" t="str">
            <v>已发货</v>
          </cell>
          <cell r="C357" t="str">
            <v>C49</v>
          </cell>
          <cell r="D357">
            <v>109775</v>
          </cell>
          <cell r="E357" t="str">
            <v>Special package</v>
          </cell>
          <cell r="F357" t="str">
            <v>YSM20R(SV)-2</v>
          </cell>
          <cell r="G357" t="str">
            <v>L-&gt;R</v>
          </cell>
          <cell r="H357" t="str">
            <v>No</v>
          </cell>
          <cell r="I357" t="str">
            <v>Y50073</v>
          </cell>
          <cell r="J357">
            <v>1</v>
          </cell>
          <cell r="K357" t="str">
            <v>盐保仓库</v>
          </cell>
          <cell r="L357">
            <v>43866</v>
          </cell>
          <cell r="M357">
            <v>6.4600000000000005E-2</v>
          </cell>
          <cell r="N357" t="str">
            <v>APR 20</v>
          </cell>
          <cell r="O357">
            <v>2020.01</v>
          </cell>
          <cell r="P357" t="str">
            <v>RMB</v>
          </cell>
          <cell r="Q357" t="str">
            <v>C49SZX20200027JY</v>
          </cell>
          <cell r="R357" t="str">
            <v>络鑫</v>
          </cell>
          <cell r="S357" t="str">
            <v>YSM20R(SV)-2</v>
          </cell>
          <cell r="T357" t="str">
            <v>L-&gt;R</v>
          </cell>
          <cell r="U357" t="str">
            <v>No</v>
          </cell>
          <cell r="V357" t="str">
            <v>OK</v>
          </cell>
          <cell r="W357" t="str">
            <v>DAP DG</v>
          </cell>
          <cell r="X357">
            <v>43906</v>
          </cell>
          <cell r="Y357" t="str">
            <v>Yes</v>
          </cell>
          <cell r="Z357"/>
          <cell r="AA357"/>
          <cell r="AB357"/>
          <cell r="AC357" t="str">
            <v>C190434453</v>
          </cell>
          <cell r="AD357">
            <v>302</v>
          </cell>
          <cell r="AE357">
            <v>10</v>
          </cell>
          <cell r="AF357">
            <v>313</v>
          </cell>
          <cell r="AG357">
            <v>10</v>
          </cell>
          <cell r="AH357"/>
          <cell r="AI357"/>
          <cell r="AJ357"/>
          <cell r="AK357"/>
          <cell r="AL357"/>
          <cell r="AM357"/>
          <cell r="AN357"/>
          <cell r="AO357" t="str">
            <v>Yes</v>
          </cell>
          <cell r="AP357" t="str">
            <v>APR 20</v>
          </cell>
        </row>
        <row r="358">
          <cell r="A358">
            <v>628</v>
          </cell>
          <cell r="B358" t="str">
            <v>已发货</v>
          </cell>
          <cell r="C358" t="str">
            <v>C49</v>
          </cell>
          <cell r="D358">
            <v>109775</v>
          </cell>
          <cell r="E358" t="str">
            <v>Special package</v>
          </cell>
          <cell r="F358" t="str">
            <v>YSM20R(SV)-2</v>
          </cell>
          <cell r="G358" t="str">
            <v>L-&gt;R</v>
          </cell>
          <cell r="H358" t="str">
            <v>No</v>
          </cell>
          <cell r="I358" t="str">
            <v>Y50070</v>
          </cell>
          <cell r="J358">
            <v>1</v>
          </cell>
          <cell r="K358" t="str">
            <v>华日仓库中转</v>
          </cell>
          <cell r="L358">
            <v>43866</v>
          </cell>
          <cell r="M358">
            <v>6.4600000000000005E-2</v>
          </cell>
          <cell r="N358" t="str">
            <v>MAY 20</v>
          </cell>
          <cell r="O358">
            <v>2020.01</v>
          </cell>
          <cell r="P358" t="str">
            <v>RMB</v>
          </cell>
          <cell r="Q358" t="str">
            <v>C49SZX20200051SX</v>
          </cell>
          <cell r="R358" t="str">
            <v>中科阿尔法</v>
          </cell>
          <cell r="S358" t="str">
            <v>YSM20R(SV)-2</v>
          </cell>
          <cell r="T358" t="str">
            <v>L-&gt;R</v>
          </cell>
          <cell r="U358" t="str">
            <v>No</v>
          </cell>
          <cell r="V358" t="str">
            <v>OK</v>
          </cell>
          <cell r="W358" t="str">
            <v>含税到厂</v>
          </cell>
          <cell r="X358">
            <v>43938</v>
          </cell>
          <cell r="Y358" t="str">
            <v>Yes</v>
          </cell>
          <cell r="Z358"/>
          <cell r="AA358"/>
          <cell r="AB358"/>
          <cell r="AC358" t="str">
            <v>C200437240</v>
          </cell>
          <cell r="AD358">
            <v>301</v>
          </cell>
          <cell r="AE358">
            <v>20</v>
          </cell>
          <cell r="AF358"/>
          <cell r="AG358"/>
          <cell r="AH358"/>
          <cell r="AI358"/>
          <cell r="AJ358"/>
          <cell r="AK358"/>
          <cell r="AL358"/>
          <cell r="AM358"/>
          <cell r="AN358"/>
          <cell r="AO358" t="str">
            <v>Yes</v>
          </cell>
          <cell r="AP358" t="str">
            <v>MAY 20</v>
          </cell>
        </row>
        <row r="359">
          <cell r="A359">
            <v>600</v>
          </cell>
          <cell r="B359" t="str">
            <v>已发货</v>
          </cell>
          <cell r="C359" t="str">
            <v>C49</v>
          </cell>
          <cell r="D359">
            <v>109774</v>
          </cell>
          <cell r="E359" t="str">
            <v>Special package</v>
          </cell>
          <cell r="F359" t="str">
            <v>YSM20R(SV)-2</v>
          </cell>
          <cell r="G359" t="str">
            <v>L-&gt;R</v>
          </cell>
          <cell r="H359" t="str">
            <v>cATS10+MVC+special layout</v>
          </cell>
          <cell r="I359" t="str">
            <v>Y50210</v>
          </cell>
          <cell r="J359">
            <v>1</v>
          </cell>
          <cell r="K359" t="str">
            <v>盐保仓库</v>
          </cell>
          <cell r="L359">
            <v>43866</v>
          </cell>
          <cell r="M359" t="str">
            <v>NM(CR:0.0655）</v>
          </cell>
          <cell r="N359" t="str">
            <v>APR 20</v>
          </cell>
          <cell r="O359">
            <v>2020.01</v>
          </cell>
          <cell r="P359" t="str">
            <v>JPY</v>
          </cell>
          <cell r="Q359" t="str">
            <v>C49SZX20200030SX</v>
          </cell>
          <cell r="R359" t="str">
            <v>顺弘</v>
          </cell>
          <cell r="S359" t="str">
            <v>YSM20R(SV)-2</v>
          </cell>
          <cell r="T359" t="str">
            <v>L-&gt;R</v>
          </cell>
          <cell r="U359" t="str">
            <v>cATS10+MVC+special layout</v>
          </cell>
          <cell r="V359" t="str">
            <v>OK</v>
          </cell>
          <cell r="W359" t="str">
            <v>DAP DG</v>
          </cell>
          <cell r="X359">
            <v>43911</v>
          </cell>
          <cell r="Y359" t="str">
            <v>Yes</v>
          </cell>
          <cell r="Z359"/>
          <cell r="AA359"/>
          <cell r="AB359"/>
          <cell r="AC359" t="str">
            <v>C171030531</v>
          </cell>
          <cell r="AD359">
            <v>312</v>
          </cell>
          <cell r="AE359">
            <v>10</v>
          </cell>
          <cell r="AF359">
            <v>302</v>
          </cell>
          <cell r="AG359">
            <v>10</v>
          </cell>
          <cell r="AH359"/>
          <cell r="AI359"/>
          <cell r="AJ359"/>
          <cell r="AK359"/>
          <cell r="AL359"/>
          <cell r="AM359"/>
          <cell r="AN359"/>
          <cell r="AO359" t="str">
            <v>Yes</v>
          </cell>
          <cell r="AP359" t="str">
            <v>APR 20</v>
          </cell>
        </row>
        <row r="360">
          <cell r="A360">
            <v>533</v>
          </cell>
          <cell r="B360" t="str">
            <v>已发货</v>
          </cell>
          <cell r="C360" t="str">
            <v>C49</v>
          </cell>
          <cell r="D360">
            <v>109782</v>
          </cell>
          <cell r="E360" t="str">
            <v>博睿通名义下单</v>
          </cell>
          <cell r="F360" t="str">
            <v>YSM20R(SV)-2</v>
          </cell>
          <cell r="G360" t="str">
            <v>L-&gt;R</v>
          </cell>
          <cell r="H360" t="str">
            <v>No</v>
          </cell>
          <cell r="I360" t="str">
            <v>Y50417</v>
          </cell>
          <cell r="J360">
            <v>1</v>
          </cell>
          <cell r="K360" t="str">
            <v>码头</v>
          </cell>
          <cell r="L360">
            <v>43877</v>
          </cell>
          <cell r="M360" t="str">
            <v>NM(CR:0.0655）</v>
          </cell>
          <cell r="N360" t="str">
            <v>FEB 20</v>
          </cell>
          <cell r="O360">
            <v>2020.01</v>
          </cell>
          <cell r="P360" t="str">
            <v>JPY</v>
          </cell>
          <cell r="Q360" t="str">
            <v>C49SZX20190141SS</v>
          </cell>
          <cell r="R360" t="str">
            <v>博睿通</v>
          </cell>
          <cell r="S360" t="str">
            <v>YSM20R(SV)-2</v>
          </cell>
          <cell r="T360" t="str">
            <v>L-&gt;R</v>
          </cell>
          <cell r="U360" t="str">
            <v>No</v>
          </cell>
          <cell r="V360" t="str">
            <v>OK</v>
          </cell>
          <cell r="W360" t="str">
            <v>CIF HK</v>
          </cell>
          <cell r="X360">
            <v>43810</v>
          </cell>
          <cell r="Y360" t="str">
            <v>Yes</v>
          </cell>
          <cell r="Z360"/>
          <cell r="AA360"/>
          <cell r="AB360"/>
          <cell r="AC360" t="str">
            <v xml:space="preserve">IND order </v>
          </cell>
          <cell r="AD360">
            <v>301</v>
          </cell>
          <cell r="AE360">
            <v>20</v>
          </cell>
          <cell r="AF360"/>
          <cell r="AG360"/>
          <cell r="AH360"/>
          <cell r="AI360"/>
          <cell r="AJ360"/>
          <cell r="AK360"/>
          <cell r="AL360"/>
          <cell r="AM360"/>
          <cell r="AN360"/>
          <cell r="AO360" t="str">
            <v>Yes</v>
          </cell>
          <cell r="AP360" t="str">
            <v>FEB 20</v>
          </cell>
        </row>
        <row r="361">
          <cell r="A361">
            <v>534</v>
          </cell>
          <cell r="B361" t="str">
            <v>已发货</v>
          </cell>
          <cell r="C361" t="str">
            <v>C49</v>
          </cell>
          <cell r="D361">
            <v>109782</v>
          </cell>
          <cell r="E361" t="str">
            <v>博睿通名义下单</v>
          </cell>
          <cell r="F361" t="str">
            <v>YSM20R(SV)-2</v>
          </cell>
          <cell r="G361" t="str">
            <v>L-&gt;R</v>
          </cell>
          <cell r="H361" t="str">
            <v>No</v>
          </cell>
          <cell r="I361" t="str">
            <v>Y50418</v>
          </cell>
          <cell r="J361">
            <v>1</v>
          </cell>
          <cell r="K361" t="str">
            <v>码头</v>
          </cell>
          <cell r="L361">
            <v>43877</v>
          </cell>
          <cell r="M361" t="str">
            <v>NM(CR:0.0655）</v>
          </cell>
          <cell r="N361" t="str">
            <v>FEB 20</v>
          </cell>
          <cell r="O361">
            <v>2020.01</v>
          </cell>
          <cell r="P361" t="str">
            <v>JPY</v>
          </cell>
          <cell r="Q361" t="str">
            <v>C49SZX20190141SS</v>
          </cell>
          <cell r="R361" t="str">
            <v>博睿通</v>
          </cell>
          <cell r="S361" t="str">
            <v>YSM20R(SV)-2</v>
          </cell>
          <cell r="T361" t="str">
            <v>L-&gt;R</v>
          </cell>
          <cell r="U361" t="str">
            <v>No</v>
          </cell>
          <cell r="V361" t="str">
            <v>OK</v>
          </cell>
          <cell r="W361" t="str">
            <v>CIF HK</v>
          </cell>
          <cell r="X361">
            <v>43810</v>
          </cell>
          <cell r="Y361" t="str">
            <v>Yes</v>
          </cell>
          <cell r="Z361"/>
          <cell r="AA361"/>
          <cell r="AB361"/>
          <cell r="AC361" t="str">
            <v xml:space="preserve">IND order </v>
          </cell>
          <cell r="AD361">
            <v>301</v>
          </cell>
          <cell r="AE361">
            <v>10</v>
          </cell>
          <cell r="AF361">
            <v>304</v>
          </cell>
          <cell r="AG361">
            <v>10</v>
          </cell>
          <cell r="AH361"/>
          <cell r="AI361"/>
          <cell r="AJ361"/>
          <cell r="AK361"/>
          <cell r="AL361"/>
          <cell r="AM361"/>
          <cell r="AN361"/>
          <cell r="AO361" t="str">
            <v>Yes</v>
          </cell>
          <cell r="AP361" t="str">
            <v>FEB 20</v>
          </cell>
        </row>
        <row r="362">
          <cell r="A362">
            <v>535</v>
          </cell>
          <cell r="B362" t="str">
            <v>已发货</v>
          </cell>
          <cell r="C362" t="str">
            <v>C49</v>
          </cell>
          <cell r="D362">
            <v>109782</v>
          </cell>
          <cell r="E362" t="str">
            <v>博睿通名义下单</v>
          </cell>
          <cell r="F362" t="str">
            <v>YSM20R(SV)-2</v>
          </cell>
          <cell r="G362" t="str">
            <v>L-&gt;R</v>
          </cell>
          <cell r="H362" t="str">
            <v>No</v>
          </cell>
          <cell r="I362" t="str">
            <v>Y50419</v>
          </cell>
          <cell r="J362">
            <v>1</v>
          </cell>
          <cell r="K362" t="str">
            <v>码头</v>
          </cell>
          <cell r="L362">
            <v>43877</v>
          </cell>
          <cell r="M362" t="str">
            <v>NM(CR:0.0655）</v>
          </cell>
          <cell r="N362" t="str">
            <v>FEB 20</v>
          </cell>
          <cell r="O362">
            <v>2020.01</v>
          </cell>
          <cell r="P362" t="str">
            <v>JPY</v>
          </cell>
          <cell r="Q362" t="str">
            <v>C49SZX20190141SS</v>
          </cell>
          <cell r="R362" t="str">
            <v>博睿通</v>
          </cell>
          <cell r="S362" t="str">
            <v>YSM20R(SV)-2</v>
          </cell>
          <cell r="T362" t="str">
            <v>L-&gt;R</v>
          </cell>
          <cell r="U362" t="str">
            <v>No</v>
          </cell>
          <cell r="V362" t="str">
            <v>OK</v>
          </cell>
          <cell r="W362" t="str">
            <v>CIF HK</v>
          </cell>
          <cell r="X362">
            <v>43810</v>
          </cell>
          <cell r="Y362" t="str">
            <v>Yes</v>
          </cell>
          <cell r="Z362"/>
          <cell r="AA362"/>
          <cell r="AB362"/>
          <cell r="AC362" t="str">
            <v xml:space="preserve">IND order </v>
          </cell>
          <cell r="AD362">
            <v>301</v>
          </cell>
          <cell r="AE362">
            <v>10</v>
          </cell>
          <cell r="AF362">
            <v>302</v>
          </cell>
          <cell r="AG362">
            <v>10</v>
          </cell>
          <cell r="AH362"/>
          <cell r="AI362"/>
          <cell r="AJ362"/>
          <cell r="AK362"/>
          <cell r="AL362"/>
          <cell r="AM362"/>
          <cell r="AN362"/>
          <cell r="AO362" t="str">
            <v>Yes</v>
          </cell>
          <cell r="AP362" t="str">
            <v>FEB 20</v>
          </cell>
        </row>
        <row r="363">
          <cell r="A363">
            <v>536</v>
          </cell>
          <cell r="B363" t="str">
            <v>已发货</v>
          </cell>
          <cell r="C363" t="str">
            <v>C49</v>
          </cell>
          <cell r="D363">
            <v>109782</v>
          </cell>
          <cell r="E363" t="str">
            <v>博睿通名义下单</v>
          </cell>
          <cell r="F363" t="str">
            <v>YSM20R(SV)-2</v>
          </cell>
          <cell r="G363" t="str">
            <v>L-&gt;R</v>
          </cell>
          <cell r="H363" t="str">
            <v>No</v>
          </cell>
          <cell r="I363" t="str">
            <v>Y50420</v>
          </cell>
          <cell r="J363">
            <v>1</v>
          </cell>
          <cell r="K363" t="str">
            <v>码头</v>
          </cell>
          <cell r="L363">
            <v>43877</v>
          </cell>
          <cell r="M363" t="str">
            <v>NM(CR:0.0655）</v>
          </cell>
          <cell r="N363" t="str">
            <v>FEB 20</v>
          </cell>
          <cell r="O363">
            <v>2020.01</v>
          </cell>
          <cell r="P363" t="str">
            <v>JPY</v>
          </cell>
          <cell r="Q363" t="str">
            <v>C49SZX20190141SS</v>
          </cell>
          <cell r="R363" t="str">
            <v>博睿通</v>
          </cell>
          <cell r="S363" t="str">
            <v>YSM20R(SV)-2</v>
          </cell>
          <cell r="T363" t="str">
            <v>L-&gt;R</v>
          </cell>
          <cell r="U363" t="str">
            <v>No</v>
          </cell>
          <cell r="V363" t="str">
            <v>OK</v>
          </cell>
          <cell r="W363" t="str">
            <v>CIF HK</v>
          </cell>
          <cell r="X363">
            <v>43810</v>
          </cell>
          <cell r="Y363" t="str">
            <v>Yes</v>
          </cell>
          <cell r="Z363"/>
          <cell r="AA363"/>
          <cell r="AB363"/>
          <cell r="AC363" t="str">
            <v xml:space="preserve">IND order </v>
          </cell>
          <cell r="AD363">
            <v>301</v>
          </cell>
          <cell r="AE363">
            <v>10</v>
          </cell>
          <cell r="AF363">
            <v>303</v>
          </cell>
          <cell r="AG363">
            <v>10</v>
          </cell>
          <cell r="AH363"/>
          <cell r="AI363"/>
          <cell r="AJ363"/>
          <cell r="AK363"/>
          <cell r="AL363"/>
          <cell r="AM363"/>
          <cell r="AN363"/>
          <cell r="AO363" t="str">
            <v>Yes</v>
          </cell>
          <cell r="AP363" t="str">
            <v>FEB 20</v>
          </cell>
        </row>
        <row r="364">
          <cell r="A364">
            <v>537</v>
          </cell>
          <cell r="B364" t="str">
            <v>已发货</v>
          </cell>
          <cell r="C364" t="str">
            <v>C49</v>
          </cell>
          <cell r="D364">
            <v>109782</v>
          </cell>
          <cell r="E364" t="str">
            <v>博睿通名义下单</v>
          </cell>
          <cell r="F364" t="str">
            <v>YSM20R(SV)-2</v>
          </cell>
          <cell r="G364" t="str">
            <v>R-&gt;L</v>
          </cell>
          <cell r="H364" t="str">
            <v>No</v>
          </cell>
          <cell r="I364" t="str">
            <v>Y50421</v>
          </cell>
          <cell r="J364">
            <v>1</v>
          </cell>
          <cell r="K364" t="str">
            <v>码头</v>
          </cell>
          <cell r="L364">
            <v>43877</v>
          </cell>
          <cell r="M364" t="str">
            <v>NM(CR:0.0655）</v>
          </cell>
          <cell r="N364" t="str">
            <v>FEB 20</v>
          </cell>
          <cell r="O364">
            <v>2020.01</v>
          </cell>
          <cell r="P364" t="str">
            <v>JPY</v>
          </cell>
          <cell r="Q364" t="str">
            <v>C49SZX20190141SS</v>
          </cell>
          <cell r="R364" t="str">
            <v>博睿通</v>
          </cell>
          <cell r="S364" t="str">
            <v>YSM20R(SV)-2</v>
          </cell>
          <cell r="T364" t="str">
            <v>R-&gt;L</v>
          </cell>
          <cell r="U364" t="str">
            <v>No</v>
          </cell>
          <cell r="V364" t="str">
            <v>OK</v>
          </cell>
          <cell r="W364" t="str">
            <v>CIF HK</v>
          </cell>
          <cell r="X364">
            <v>43810</v>
          </cell>
          <cell r="Y364" t="str">
            <v>Yes</v>
          </cell>
          <cell r="Z364"/>
          <cell r="AA364"/>
          <cell r="AB364"/>
          <cell r="AC364" t="str">
            <v xml:space="preserve">IND order </v>
          </cell>
          <cell r="AD364">
            <v>301</v>
          </cell>
          <cell r="AE364">
            <v>10</v>
          </cell>
          <cell r="AF364">
            <v>304</v>
          </cell>
          <cell r="AG364">
            <v>10</v>
          </cell>
          <cell r="AH364"/>
          <cell r="AI364"/>
          <cell r="AJ364"/>
          <cell r="AK364"/>
          <cell r="AL364"/>
          <cell r="AM364"/>
          <cell r="AN364"/>
          <cell r="AO364" t="str">
            <v>Yes</v>
          </cell>
          <cell r="AP364" t="str">
            <v>FEB 20</v>
          </cell>
        </row>
        <row r="365">
          <cell r="A365">
            <v>543</v>
          </cell>
          <cell r="B365" t="str">
            <v>已发货</v>
          </cell>
          <cell r="C365" t="str">
            <v>C49</v>
          </cell>
          <cell r="D365">
            <v>109714</v>
          </cell>
          <cell r="E365" t="str">
            <v>Pro-tec</v>
          </cell>
          <cell r="F365" t="str">
            <v>YSM10</v>
          </cell>
          <cell r="G365" t="str">
            <v>R-&gt;L</v>
          </cell>
          <cell r="H365" t="str">
            <v>MVC</v>
          </cell>
          <cell r="I365" t="str">
            <v>Y49831</v>
          </cell>
          <cell r="J365">
            <v>1</v>
          </cell>
          <cell r="K365" t="str">
            <v>码头</v>
          </cell>
          <cell r="L365">
            <v>43883</v>
          </cell>
          <cell r="M365" t="str">
            <v>NM（价格用PO#109783)</v>
          </cell>
          <cell r="N365" t="str">
            <v>FEB 20</v>
          </cell>
          <cell r="O365"/>
          <cell r="P365" t="str">
            <v>JPY</v>
          </cell>
          <cell r="Q365" t="str">
            <v>C49SZX20190141SS</v>
          </cell>
          <cell r="R365" t="str">
            <v>博睿通</v>
          </cell>
          <cell r="S365" t="str">
            <v>YSM10</v>
          </cell>
          <cell r="T365" t="str">
            <v>R-&gt;L</v>
          </cell>
          <cell r="U365" t="str">
            <v>MVC</v>
          </cell>
          <cell r="V365" t="str">
            <v>OK</v>
          </cell>
          <cell r="W365" t="str">
            <v>CIF HK</v>
          </cell>
          <cell r="X365">
            <v>43810</v>
          </cell>
          <cell r="Y365" t="str">
            <v>Yes</v>
          </cell>
          <cell r="Z365"/>
          <cell r="AA365"/>
          <cell r="AB365"/>
          <cell r="AC365" t="str">
            <v>C191236445</v>
          </cell>
          <cell r="AD365">
            <v>303</v>
          </cell>
          <cell r="AE365">
            <v>10</v>
          </cell>
          <cell r="AF365">
            <v>302</v>
          </cell>
          <cell r="AG365">
            <v>10</v>
          </cell>
          <cell r="AH365"/>
          <cell r="AI365"/>
          <cell r="AJ365"/>
          <cell r="AK365"/>
          <cell r="AL365"/>
          <cell r="AM365"/>
          <cell r="AN365"/>
          <cell r="AO365" t="str">
            <v>Yes</v>
          </cell>
          <cell r="AP365" t="str">
            <v>FEB 20</v>
          </cell>
        </row>
        <row r="366">
          <cell r="A366">
            <v>471</v>
          </cell>
          <cell r="B366" t="str">
            <v>已发货</v>
          </cell>
          <cell r="C366" t="str">
            <v>C49</v>
          </cell>
          <cell r="D366">
            <v>109815</v>
          </cell>
          <cell r="E366" t="str">
            <v>Stock order</v>
          </cell>
          <cell r="F366" t="str">
            <v>YSM10</v>
          </cell>
          <cell r="G366" t="str">
            <v>R-&gt;L</v>
          </cell>
          <cell r="H366" t="str">
            <v>No</v>
          </cell>
          <cell r="I366" t="str">
            <v>Y50773</v>
          </cell>
          <cell r="J366">
            <v>1</v>
          </cell>
          <cell r="K366" t="str">
            <v>力合仓库(已经清关)</v>
          </cell>
          <cell r="L366">
            <v>43901</v>
          </cell>
          <cell r="M366" t="str">
            <v>0.0654（价格用PO#109723)</v>
          </cell>
          <cell r="N366" t="str">
            <v>APR 20</v>
          </cell>
          <cell r="O366">
            <v>2020.02</v>
          </cell>
          <cell r="P366" t="str">
            <v>RMB</v>
          </cell>
          <cell r="Q366" t="str">
            <v>C49SZX20190116CX</v>
          </cell>
          <cell r="R366" t="str">
            <v>豪恩</v>
          </cell>
          <cell r="S366" t="str">
            <v>YSM10</v>
          </cell>
          <cell r="T366" t="str">
            <v>R-&gt;L</v>
          </cell>
          <cell r="U366" t="str">
            <v>MVC</v>
          </cell>
          <cell r="V366" t="str">
            <v>WRONG</v>
          </cell>
          <cell r="W366" t="str">
            <v>含税到厂</v>
          </cell>
          <cell r="X366">
            <v>43760</v>
          </cell>
          <cell r="Y366" t="str">
            <v>Yes</v>
          </cell>
          <cell r="AC366" t="str">
            <v>C191136156</v>
          </cell>
          <cell r="AD366">
            <v>301</v>
          </cell>
          <cell r="AE366">
            <v>10</v>
          </cell>
          <cell r="AF366"/>
          <cell r="AG366"/>
          <cell r="AH366"/>
          <cell r="AI366"/>
          <cell r="AJ366"/>
          <cell r="AK366"/>
          <cell r="AL366"/>
          <cell r="AM366"/>
          <cell r="AN366"/>
          <cell r="AO366" t="str">
            <v>Yes</v>
          </cell>
          <cell r="AP366" t="str">
            <v>APR 20</v>
          </cell>
        </row>
        <row r="367">
          <cell r="A367">
            <v>558</v>
          </cell>
          <cell r="B367" t="str">
            <v>已发货</v>
          </cell>
          <cell r="C367" t="str">
            <v>C49</v>
          </cell>
          <cell r="D367">
            <v>109793</v>
          </cell>
          <cell r="E367" t="str">
            <v>耕创名义下单</v>
          </cell>
          <cell r="F367" t="str">
            <v>YSM40R-4</v>
          </cell>
          <cell r="G367" t="str">
            <v>R-&gt;L</v>
          </cell>
          <cell r="H367" t="str">
            <v>No</v>
          </cell>
          <cell r="I367" t="str">
            <v>Y50496</v>
          </cell>
          <cell r="J367">
            <v>1</v>
          </cell>
          <cell r="K367" t="str">
            <v>力合仓库(已经清关)</v>
          </cell>
          <cell r="L367">
            <v>43901</v>
          </cell>
          <cell r="M367">
            <v>6.4000000000000001E-2</v>
          </cell>
          <cell r="N367" t="str">
            <v>MAR 20</v>
          </cell>
          <cell r="O367">
            <v>2020.02</v>
          </cell>
          <cell r="P367" t="str">
            <v>RMB</v>
          </cell>
          <cell r="Q367" t="str">
            <v>C49SZX20190186SS</v>
          </cell>
          <cell r="R367" t="str">
            <v>龙大光电</v>
          </cell>
          <cell r="S367" t="str">
            <v>YSM40R-4</v>
          </cell>
          <cell r="T367" t="str">
            <v>R-&gt;L</v>
          </cell>
          <cell r="U367" t="str">
            <v>No</v>
          </cell>
          <cell r="V367" t="str">
            <v>OK</v>
          </cell>
          <cell r="W367" t="str">
            <v>含税到厂</v>
          </cell>
          <cell r="X367">
            <v>43818</v>
          </cell>
          <cell r="Y367" t="str">
            <v>Yes</v>
          </cell>
          <cell r="AC367" t="str">
            <v>C191035971</v>
          </cell>
          <cell r="AD367"/>
          <cell r="AE367"/>
          <cell r="AF367"/>
          <cell r="AG367"/>
          <cell r="AH367"/>
          <cell r="AI367"/>
          <cell r="AJ367"/>
          <cell r="AK367"/>
          <cell r="AL367"/>
          <cell r="AM367"/>
          <cell r="AN367"/>
          <cell r="AO367" t="str">
            <v>Yes</v>
          </cell>
          <cell r="AP367" t="str">
            <v>MAR 20</v>
          </cell>
        </row>
        <row r="368">
          <cell r="A368">
            <v>559</v>
          </cell>
          <cell r="B368" t="str">
            <v>已发货</v>
          </cell>
          <cell r="C368" t="str">
            <v>C49</v>
          </cell>
          <cell r="D368">
            <v>109793</v>
          </cell>
          <cell r="E368" t="str">
            <v>耕创名义下单</v>
          </cell>
          <cell r="F368" t="str">
            <v>YSM40R-4</v>
          </cell>
          <cell r="G368" t="str">
            <v>R-&gt;L</v>
          </cell>
          <cell r="H368" t="str">
            <v>No</v>
          </cell>
          <cell r="I368" t="str">
            <v>Y50497</v>
          </cell>
          <cell r="J368">
            <v>1</v>
          </cell>
          <cell r="K368" t="str">
            <v>力合仓库(已经清关)</v>
          </cell>
          <cell r="L368">
            <v>43901</v>
          </cell>
          <cell r="M368">
            <v>6.4000000000000001E-2</v>
          </cell>
          <cell r="N368" t="str">
            <v>MAR 20</v>
          </cell>
          <cell r="O368">
            <v>2020.02</v>
          </cell>
          <cell r="P368" t="str">
            <v>RMB</v>
          </cell>
          <cell r="Q368" t="str">
            <v>C49SZX20190186SS</v>
          </cell>
          <cell r="R368" t="str">
            <v>龙大光电</v>
          </cell>
          <cell r="S368" t="str">
            <v>YSM40R-4</v>
          </cell>
          <cell r="T368" t="str">
            <v>R-&gt;L</v>
          </cell>
          <cell r="U368" t="str">
            <v>No</v>
          </cell>
          <cell r="V368" t="str">
            <v>OK</v>
          </cell>
          <cell r="W368" t="str">
            <v>含税到厂</v>
          </cell>
          <cell r="X368">
            <v>43818</v>
          </cell>
          <cell r="Y368" t="str">
            <v>Yes</v>
          </cell>
          <cell r="Z368"/>
          <cell r="AA368"/>
          <cell r="AB368"/>
          <cell r="AC368" t="str">
            <v>C191035971</v>
          </cell>
          <cell r="AD368"/>
          <cell r="AE368"/>
          <cell r="AF368"/>
          <cell r="AG368"/>
          <cell r="AH368"/>
          <cell r="AI368"/>
          <cell r="AJ368"/>
          <cell r="AK368"/>
          <cell r="AL368"/>
          <cell r="AM368"/>
          <cell r="AN368"/>
          <cell r="AO368" t="str">
            <v>Yes</v>
          </cell>
          <cell r="AP368" t="str">
            <v>MAR 20</v>
          </cell>
        </row>
        <row r="369">
          <cell r="A369">
            <v>591</v>
          </cell>
          <cell r="B369" t="str">
            <v>已发货</v>
          </cell>
          <cell r="C369" t="str">
            <v>C49</v>
          </cell>
          <cell r="D369">
            <v>109815</v>
          </cell>
          <cell r="E369" t="str">
            <v>Stock order</v>
          </cell>
          <cell r="F369" t="str">
            <v>YSM10</v>
          </cell>
          <cell r="G369" t="str">
            <v>R-&gt;L</v>
          </cell>
          <cell r="H369" t="str">
            <v>No</v>
          </cell>
          <cell r="I369" t="str">
            <v>Y50769</v>
          </cell>
          <cell r="J369">
            <v>1</v>
          </cell>
          <cell r="K369" t="str">
            <v>盐保仓库</v>
          </cell>
          <cell r="L369">
            <v>43901</v>
          </cell>
          <cell r="M369" t="str">
            <v>NM(CR:0.0658）价格用PO#109815，rate 用109820</v>
          </cell>
          <cell r="N369" t="str">
            <v>APR 20</v>
          </cell>
          <cell r="O369">
            <v>2020.02</v>
          </cell>
          <cell r="P369" t="str">
            <v>JPY</v>
          </cell>
          <cell r="Q369" t="str">
            <v>C49SZX20200023SX</v>
          </cell>
          <cell r="R369" t="str">
            <v>奕东</v>
          </cell>
          <cell r="S369" t="str">
            <v>YSM10</v>
          </cell>
          <cell r="T369" t="str">
            <v>R-&gt;L</v>
          </cell>
          <cell r="U369" t="str">
            <v>No</v>
          </cell>
          <cell r="V369" t="str">
            <v>OK</v>
          </cell>
          <cell r="W369" t="str">
            <v>DAP DG</v>
          </cell>
          <cell r="X369">
            <v>43924</v>
          </cell>
          <cell r="Y369" t="str">
            <v>Yes</v>
          </cell>
          <cell r="AC369" t="str">
            <v>C200337023</v>
          </cell>
          <cell r="AD369">
            <v>302</v>
          </cell>
          <cell r="AE369">
            <v>10</v>
          </cell>
          <cell r="AN369"/>
          <cell r="AO369" t="str">
            <v>Yes</v>
          </cell>
          <cell r="AP369" t="str">
            <v>APR 20</v>
          </cell>
        </row>
        <row r="370">
          <cell r="A370">
            <v>592</v>
          </cell>
          <cell r="B370" t="str">
            <v>已发货</v>
          </cell>
          <cell r="C370" t="str">
            <v>C49</v>
          </cell>
          <cell r="D370">
            <v>109815</v>
          </cell>
          <cell r="E370" t="str">
            <v>Stock order</v>
          </cell>
          <cell r="F370" t="str">
            <v>YSM10</v>
          </cell>
          <cell r="G370" t="str">
            <v>R-&gt;L</v>
          </cell>
          <cell r="H370" t="str">
            <v>No</v>
          </cell>
          <cell r="I370" t="str">
            <v>Y50770</v>
          </cell>
          <cell r="J370">
            <v>1</v>
          </cell>
          <cell r="K370" t="str">
            <v>盐保仓库</v>
          </cell>
          <cell r="L370">
            <v>43901</v>
          </cell>
          <cell r="M370" t="str">
            <v>NM(CR:0.0658）价格用PO#109815，rate 用109820</v>
          </cell>
          <cell r="N370" t="str">
            <v>APR 20</v>
          </cell>
          <cell r="O370">
            <v>2020.02</v>
          </cell>
          <cell r="P370" t="str">
            <v>JPY</v>
          </cell>
          <cell r="Q370" t="str">
            <v>C49SZX20200023SX</v>
          </cell>
          <cell r="R370" t="str">
            <v>奕东</v>
          </cell>
          <cell r="S370" t="str">
            <v>YSM10</v>
          </cell>
          <cell r="T370" t="str">
            <v>R-&gt;L</v>
          </cell>
          <cell r="U370" t="str">
            <v>No</v>
          </cell>
          <cell r="V370" t="str">
            <v>OK</v>
          </cell>
          <cell r="W370" t="str">
            <v>DAP DG</v>
          </cell>
          <cell r="X370">
            <v>43924</v>
          </cell>
          <cell r="Y370" t="str">
            <v>Yes</v>
          </cell>
          <cell r="AC370" t="str">
            <v>C200337023</v>
          </cell>
          <cell r="AD370">
            <v>302</v>
          </cell>
          <cell r="AE370">
            <v>10</v>
          </cell>
          <cell r="AN370"/>
          <cell r="AO370" t="str">
            <v>Yes</v>
          </cell>
          <cell r="AP370" t="str">
            <v>APR 20</v>
          </cell>
        </row>
        <row r="371">
          <cell r="A371">
            <v>589</v>
          </cell>
          <cell r="B371" t="str">
            <v>已发货</v>
          </cell>
          <cell r="C371" t="str">
            <v>C49</v>
          </cell>
          <cell r="D371">
            <v>109815</v>
          </cell>
          <cell r="E371" t="str">
            <v>Stock order</v>
          </cell>
          <cell r="F371" t="str">
            <v>YSM10</v>
          </cell>
          <cell r="G371" t="str">
            <v>R-&gt;L</v>
          </cell>
          <cell r="H371" t="str">
            <v>No</v>
          </cell>
          <cell r="I371" t="str">
            <v>Y50771</v>
          </cell>
          <cell r="J371">
            <v>1</v>
          </cell>
          <cell r="K371" t="str">
            <v>盐保仓库</v>
          </cell>
          <cell r="L371">
            <v>43901</v>
          </cell>
          <cell r="M371" t="str">
            <v>NM(CR:0.0658）价格用PO#109815，rate 用109820</v>
          </cell>
          <cell r="N371" t="str">
            <v>APR 20</v>
          </cell>
          <cell r="O371">
            <v>2020.02</v>
          </cell>
          <cell r="P371" t="str">
            <v>JPY</v>
          </cell>
          <cell r="Q371" t="str">
            <v>C49SZX20200023SX</v>
          </cell>
          <cell r="R371" t="str">
            <v>奕东</v>
          </cell>
          <cell r="S371" t="str">
            <v>YSM10</v>
          </cell>
          <cell r="T371" t="str">
            <v>R-&gt;L</v>
          </cell>
          <cell r="U371" t="str">
            <v>No</v>
          </cell>
          <cell r="V371" t="str">
            <v>OK</v>
          </cell>
          <cell r="W371" t="str">
            <v>DAP DG</v>
          </cell>
          <cell r="X371">
            <v>43924</v>
          </cell>
          <cell r="Y371" t="str">
            <v>Yes</v>
          </cell>
          <cell r="AC371" t="str">
            <v>C200337023</v>
          </cell>
          <cell r="AD371">
            <v>302</v>
          </cell>
          <cell r="AE371">
            <v>10</v>
          </cell>
          <cell r="AN371"/>
          <cell r="AO371" t="str">
            <v>Yes</v>
          </cell>
          <cell r="AP371" t="str">
            <v>APR 20</v>
          </cell>
        </row>
        <row r="372">
          <cell r="A372">
            <v>590</v>
          </cell>
          <cell r="B372" t="str">
            <v>已发货</v>
          </cell>
          <cell r="C372" t="str">
            <v>C49</v>
          </cell>
          <cell r="D372">
            <v>109815</v>
          </cell>
          <cell r="E372" t="str">
            <v>Stock order</v>
          </cell>
          <cell r="F372" t="str">
            <v>YSM10</v>
          </cell>
          <cell r="G372" t="str">
            <v>R-&gt;L</v>
          </cell>
          <cell r="H372" t="str">
            <v>No</v>
          </cell>
          <cell r="I372" t="str">
            <v>Y50772</v>
          </cell>
          <cell r="J372">
            <v>1</v>
          </cell>
          <cell r="K372" t="str">
            <v>盐保仓库</v>
          </cell>
          <cell r="L372">
            <v>43901</v>
          </cell>
          <cell r="M372" t="str">
            <v>NM(CR:0.0658）价格用PO#109815，rate 用109820</v>
          </cell>
          <cell r="N372" t="str">
            <v>APR 20</v>
          </cell>
          <cell r="O372">
            <v>2020.02</v>
          </cell>
          <cell r="P372" t="str">
            <v>JPY</v>
          </cell>
          <cell r="Q372" t="str">
            <v>C49SZX20200023SX</v>
          </cell>
          <cell r="R372" t="str">
            <v>奕东</v>
          </cell>
          <cell r="S372" t="str">
            <v>YSM10</v>
          </cell>
          <cell r="T372" t="str">
            <v>R-&gt;L</v>
          </cell>
          <cell r="U372" t="str">
            <v>No</v>
          </cell>
          <cell r="V372" t="str">
            <v>OK</v>
          </cell>
          <cell r="W372" t="str">
            <v>DAP DG</v>
          </cell>
          <cell r="X372">
            <v>43924</v>
          </cell>
          <cell r="Y372" t="str">
            <v>Yes</v>
          </cell>
          <cell r="AC372" t="str">
            <v>C200337023</v>
          </cell>
          <cell r="AD372">
            <v>302</v>
          </cell>
          <cell r="AE372">
            <v>10</v>
          </cell>
          <cell r="AN372"/>
          <cell r="AO372" t="str">
            <v>Yes</v>
          </cell>
          <cell r="AP372" t="str">
            <v>APR 20</v>
          </cell>
        </row>
        <row r="373">
          <cell r="A373">
            <v>549</v>
          </cell>
          <cell r="B373" t="str">
            <v>已发货</v>
          </cell>
          <cell r="C373" t="str">
            <v>C49</v>
          </cell>
          <cell r="D373">
            <v>109794</v>
          </cell>
          <cell r="E373" t="str">
            <v>龙大名义下单</v>
          </cell>
          <cell r="F373" t="str">
            <v>YSM40R-4</v>
          </cell>
          <cell r="G373" t="str">
            <v>R-&gt;L</v>
          </cell>
          <cell r="H373" t="str">
            <v>No</v>
          </cell>
          <cell r="I373" t="str">
            <v>Y50681</v>
          </cell>
          <cell r="J373">
            <v>1</v>
          </cell>
          <cell r="K373" t="str">
            <v>码头-&gt;准备清关</v>
          </cell>
          <cell r="L373">
            <v>43908</v>
          </cell>
          <cell r="M373">
            <v>6.4000000000000001E-2</v>
          </cell>
          <cell r="N373" t="str">
            <v>MAR 20</v>
          </cell>
          <cell r="O373">
            <v>2020.02</v>
          </cell>
          <cell r="P373" t="str">
            <v>RMB</v>
          </cell>
          <cell r="Q373" t="str">
            <v>C49SZX20190185DZ</v>
          </cell>
          <cell r="R373" t="str">
            <v>耕创</v>
          </cell>
          <cell r="S373" t="str">
            <v>YSM40R-4</v>
          </cell>
          <cell r="T373" t="str">
            <v>L-&gt;R</v>
          </cell>
          <cell r="U373" t="str">
            <v>No</v>
          </cell>
          <cell r="V373" t="str">
            <v>WRONG</v>
          </cell>
          <cell r="W373" t="str">
            <v>DDP SZ</v>
          </cell>
          <cell r="X373">
            <v>43817</v>
          </cell>
          <cell r="Y373" t="str">
            <v>Yes</v>
          </cell>
          <cell r="Z373"/>
          <cell r="AA373"/>
          <cell r="AB373"/>
          <cell r="AC373" t="str">
            <v>C191035983</v>
          </cell>
          <cell r="AD373"/>
          <cell r="AE373"/>
          <cell r="AF373"/>
          <cell r="AG373"/>
          <cell r="AH373"/>
          <cell r="AI373"/>
          <cell r="AJ373"/>
          <cell r="AK373"/>
          <cell r="AL373"/>
          <cell r="AM373"/>
          <cell r="AN373"/>
          <cell r="AO373" t="str">
            <v>Yes</v>
          </cell>
          <cell r="AP373" t="str">
            <v>MAR 20</v>
          </cell>
        </row>
        <row r="374">
          <cell r="A374">
            <v>550</v>
          </cell>
          <cell r="B374" t="str">
            <v>已发货</v>
          </cell>
          <cell r="C374" t="str">
            <v>C49</v>
          </cell>
          <cell r="D374">
            <v>109794</v>
          </cell>
          <cell r="E374" t="str">
            <v>龙大名义下单</v>
          </cell>
          <cell r="F374" t="str">
            <v>YSM40R-4</v>
          </cell>
          <cell r="G374" t="str">
            <v>R-&gt;L</v>
          </cell>
          <cell r="H374" t="str">
            <v>No</v>
          </cell>
          <cell r="I374" t="str">
            <v>Y50682</v>
          </cell>
          <cell r="J374">
            <v>1</v>
          </cell>
          <cell r="K374" t="str">
            <v>码头-&gt;准备清关</v>
          </cell>
          <cell r="L374">
            <v>43908</v>
          </cell>
          <cell r="M374">
            <v>6.4000000000000001E-2</v>
          </cell>
          <cell r="N374" t="str">
            <v>MAR 20</v>
          </cell>
          <cell r="O374">
            <v>2020.2</v>
          </cell>
          <cell r="P374" t="str">
            <v>RMB</v>
          </cell>
          <cell r="Q374" t="str">
            <v>C49SZX20190185DZ</v>
          </cell>
          <cell r="R374" t="str">
            <v>耕创</v>
          </cell>
          <cell r="S374" t="str">
            <v>YSM40R-4</v>
          </cell>
          <cell r="T374" t="str">
            <v>L-&gt;R</v>
          </cell>
          <cell r="U374" t="str">
            <v>No</v>
          </cell>
          <cell r="V374" t="str">
            <v>WRONG</v>
          </cell>
          <cell r="W374" t="str">
            <v>DDP SZ</v>
          </cell>
          <cell r="X374">
            <v>43817</v>
          </cell>
          <cell r="Y374" t="str">
            <v>Yes</v>
          </cell>
          <cell r="Z374"/>
          <cell r="AA374"/>
          <cell r="AB374"/>
          <cell r="AC374" t="str">
            <v>C191035983</v>
          </cell>
          <cell r="AD374"/>
          <cell r="AE374"/>
          <cell r="AF374"/>
          <cell r="AG374"/>
          <cell r="AH374"/>
          <cell r="AI374"/>
          <cell r="AJ374"/>
          <cell r="AK374"/>
          <cell r="AL374"/>
          <cell r="AM374"/>
          <cell r="AN374"/>
          <cell r="AO374" t="str">
            <v>Yes</v>
          </cell>
          <cell r="AP374" t="str">
            <v>MAR 20</v>
          </cell>
        </row>
        <row r="375">
          <cell r="A375">
            <v>637</v>
          </cell>
          <cell r="B375" t="str">
            <v>已发货</v>
          </cell>
          <cell r="C375" t="str">
            <v>C49</v>
          </cell>
          <cell r="D375">
            <v>109816</v>
          </cell>
          <cell r="E375" t="str">
            <v>Stock order</v>
          </cell>
          <cell r="F375" t="str">
            <v>YSM20R(SV)-2</v>
          </cell>
          <cell r="G375" t="str">
            <v>R-&gt;L</v>
          </cell>
          <cell r="H375" t="str">
            <v>No</v>
          </cell>
          <cell r="I375" t="str">
            <v>Y50754</v>
          </cell>
          <cell r="J375">
            <v>1</v>
          </cell>
          <cell r="K375" t="str">
            <v>盐保仓库</v>
          </cell>
          <cell r="L375">
            <v>43922</v>
          </cell>
          <cell r="M375" t="str">
            <v>NM(CR:0.0672)</v>
          </cell>
          <cell r="N375" t="str">
            <v>JUN 20</v>
          </cell>
          <cell r="O375">
            <v>2020.02</v>
          </cell>
          <cell r="P375" t="str">
            <v>JPY</v>
          </cell>
          <cell r="Q375" t="str">
            <v>C49SZX20200053SS</v>
          </cell>
          <cell r="R375" t="str">
            <v>弛瑞</v>
          </cell>
          <cell r="S375" t="str">
            <v>YSM20R(SV)-2</v>
          </cell>
          <cell r="T375" t="str">
            <v>R-&gt;L</v>
          </cell>
          <cell r="U375" t="str">
            <v>No</v>
          </cell>
          <cell r="V375" t="str">
            <v>OK</v>
          </cell>
          <cell r="W375" t="str">
            <v>DAP SZ</v>
          </cell>
          <cell r="X375">
            <v>43945</v>
          </cell>
          <cell r="Y375" t="str">
            <v>Yes</v>
          </cell>
          <cell r="Z375"/>
          <cell r="AA375"/>
          <cell r="AB375"/>
          <cell r="AC375" t="str">
            <v>C191236395</v>
          </cell>
          <cell r="AD375">
            <v>301</v>
          </cell>
          <cell r="AE375">
            <v>20</v>
          </cell>
          <cell r="AF375"/>
          <cell r="AG375"/>
          <cell r="AH375"/>
          <cell r="AI375"/>
          <cell r="AJ375"/>
          <cell r="AK375"/>
          <cell r="AL375"/>
          <cell r="AM375"/>
          <cell r="AN375"/>
          <cell r="AO375" t="str">
            <v>Yes</v>
          </cell>
          <cell r="AP375" t="str">
            <v>JUN 20</v>
          </cell>
        </row>
        <row r="376">
          <cell r="A376">
            <v>633</v>
          </cell>
          <cell r="B376" t="str">
            <v>已发货</v>
          </cell>
          <cell r="C376" t="str">
            <v>C49</v>
          </cell>
          <cell r="D376">
            <v>109816</v>
          </cell>
          <cell r="E376" t="str">
            <v>Stock order</v>
          </cell>
          <cell r="F376" t="str">
            <v>YSM20R(SV)-2</v>
          </cell>
          <cell r="G376" t="str">
            <v>L-&gt;R</v>
          </cell>
          <cell r="H376" t="str">
            <v>No</v>
          </cell>
          <cell r="I376" t="str">
            <v>Y50756</v>
          </cell>
          <cell r="J376">
            <v>1</v>
          </cell>
          <cell r="K376" t="str">
            <v>盐保仓库</v>
          </cell>
          <cell r="L376">
            <v>43922</v>
          </cell>
          <cell r="M376" t="str">
            <v>NM</v>
          </cell>
          <cell r="N376" t="str">
            <v>APR 20</v>
          </cell>
          <cell r="O376">
            <v>2020.02</v>
          </cell>
          <cell r="P376" t="str">
            <v>JPY</v>
          </cell>
          <cell r="Q376" t="str">
            <v>C49SZX20200046JY</v>
          </cell>
          <cell r="R376" t="str">
            <v>海松微</v>
          </cell>
          <cell r="S376" t="str">
            <v>YSM20R(SV)-2</v>
          </cell>
          <cell r="T376" t="str">
            <v>L-&gt;R</v>
          </cell>
          <cell r="U376" t="str">
            <v>MVC</v>
          </cell>
          <cell r="V376" t="str">
            <v>WRONG</v>
          </cell>
          <cell r="W376" t="str">
            <v>DAP SZ</v>
          </cell>
          <cell r="X376">
            <v>43942</v>
          </cell>
          <cell r="Y376" t="str">
            <v>Yes</v>
          </cell>
          <cell r="Z376"/>
          <cell r="AA376"/>
          <cell r="AB376"/>
          <cell r="AC376" t="str">
            <v>C190935542</v>
          </cell>
          <cell r="AD376">
            <v>301</v>
          </cell>
          <cell r="AE376">
            <v>20</v>
          </cell>
          <cell r="AF376"/>
          <cell r="AG376"/>
          <cell r="AH376"/>
          <cell r="AI376"/>
          <cell r="AJ376"/>
          <cell r="AK376"/>
          <cell r="AL376"/>
          <cell r="AM376"/>
          <cell r="AN376"/>
          <cell r="AO376" t="str">
            <v>Yes</v>
          </cell>
          <cell r="AP376" t="str">
            <v>APR 20</v>
          </cell>
        </row>
        <row r="377">
          <cell r="A377">
            <v>597</v>
          </cell>
          <cell r="B377" t="str">
            <v>已发货</v>
          </cell>
          <cell r="C377" t="str">
            <v>C49</v>
          </cell>
          <cell r="D377">
            <v>109816</v>
          </cell>
          <cell r="E377" t="str">
            <v>Stock order</v>
          </cell>
          <cell r="F377" t="str">
            <v>YSM20R(SV)-2</v>
          </cell>
          <cell r="G377" t="str">
            <v>L-&gt;R</v>
          </cell>
          <cell r="H377" t="str">
            <v>No</v>
          </cell>
          <cell r="I377" t="str">
            <v>Y50755</v>
          </cell>
          <cell r="J377">
            <v>1</v>
          </cell>
          <cell r="K377" t="str">
            <v>力合仓库(已经清关)</v>
          </cell>
          <cell r="L377">
            <v>43922</v>
          </cell>
          <cell r="M377" t="str">
            <v>0.0656（价格用PO#109855)</v>
          </cell>
          <cell r="N377" t="str">
            <v>MAY 20</v>
          </cell>
          <cell r="O377">
            <v>2020.01</v>
          </cell>
          <cell r="P377" t="str">
            <v>RMB</v>
          </cell>
          <cell r="Q377" t="str">
            <v>C49SZX20200028JYR1</v>
          </cell>
          <cell r="R377" t="str">
            <v>珠海太川</v>
          </cell>
          <cell r="S377" t="str">
            <v>YSM20R(SV)-2</v>
          </cell>
          <cell r="T377" t="str">
            <v>L-&gt;R</v>
          </cell>
          <cell r="U377" t="str">
            <v>MVC</v>
          </cell>
          <cell r="V377" t="str">
            <v>WRONG</v>
          </cell>
          <cell r="W377" t="str">
            <v>含税到厂</v>
          </cell>
          <cell r="X377">
            <v>43909</v>
          </cell>
          <cell r="Y377" t="str">
            <v>Yes</v>
          </cell>
          <cell r="Z377"/>
          <cell r="AA377"/>
          <cell r="AB377"/>
          <cell r="AC377" t="str">
            <v>C150824767</v>
          </cell>
          <cell r="AD377">
            <v>301</v>
          </cell>
          <cell r="AE377">
            <v>20</v>
          </cell>
          <cell r="AF377"/>
          <cell r="AG377"/>
          <cell r="AH377"/>
          <cell r="AI377"/>
          <cell r="AJ377"/>
          <cell r="AK377"/>
          <cell r="AL377"/>
          <cell r="AM377"/>
          <cell r="AN377"/>
          <cell r="AO377" t="str">
            <v>Yes</v>
          </cell>
          <cell r="AP377" t="str">
            <v>MAY 20</v>
          </cell>
        </row>
        <row r="378">
          <cell r="A378">
            <v>531</v>
          </cell>
          <cell r="B378" t="str">
            <v>已发货</v>
          </cell>
          <cell r="C378" t="str">
            <v>C49</v>
          </cell>
          <cell r="D378">
            <v>109816</v>
          </cell>
          <cell r="E378" t="str">
            <v>Stock order</v>
          </cell>
          <cell r="F378" t="str">
            <v>YSM20R(SV)-2</v>
          </cell>
          <cell r="G378" t="str">
            <v>L-&gt;R</v>
          </cell>
          <cell r="H378" t="str">
            <v>cATS10+MVC+special layout</v>
          </cell>
          <cell r="I378" t="str">
            <v>Y50752</v>
          </cell>
          <cell r="J378">
            <v>1</v>
          </cell>
          <cell r="K378" t="str">
            <v>盐保仓库</v>
          </cell>
          <cell r="L378">
            <v>43922</v>
          </cell>
          <cell r="M378" t="str">
            <v>NM</v>
          </cell>
          <cell r="N378" t="str">
            <v>APR 20</v>
          </cell>
          <cell r="O378">
            <v>2020.02</v>
          </cell>
          <cell r="P378" t="str">
            <v>JPY</v>
          </cell>
          <cell r="Q378" t="str">
            <v>C49SZX20190173DZ</v>
          </cell>
          <cell r="R378" t="str">
            <v>嘉裕</v>
          </cell>
          <cell r="S378" t="str">
            <v>YSM20R(SV)-2</v>
          </cell>
          <cell r="T378" t="str">
            <v>L-&gt;R</v>
          </cell>
          <cell r="U378" t="str">
            <v>cATS10+MVC</v>
          </cell>
          <cell r="V378" t="str">
            <v>WRONG</v>
          </cell>
          <cell r="W378" t="str">
            <v>CIF HK</v>
          </cell>
          <cell r="X378">
            <v>43795</v>
          </cell>
          <cell r="Y378" t="str">
            <v>Yes</v>
          </cell>
          <cell r="Z378"/>
          <cell r="AA378"/>
          <cell r="AB378"/>
          <cell r="AC378" t="str">
            <v>C200336888</v>
          </cell>
          <cell r="AD378">
            <v>313</v>
          </cell>
          <cell r="AE378">
            <v>10</v>
          </cell>
          <cell r="AF378">
            <v>312</v>
          </cell>
          <cell r="AG378">
            <v>10</v>
          </cell>
          <cell r="AH378"/>
          <cell r="AI378"/>
          <cell r="AJ378"/>
          <cell r="AK378"/>
          <cell r="AL378"/>
          <cell r="AM378"/>
          <cell r="AN378"/>
          <cell r="AO378" t="str">
            <v>Yes</v>
          </cell>
          <cell r="AP378" t="str">
            <v>APR 20</v>
          </cell>
        </row>
        <row r="379">
          <cell r="A379">
            <v>529</v>
          </cell>
          <cell r="B379" t="str">
            <v>已发货</v>
          </cell>
          <cell r="C379" t="str">
            <v>C49</v>
          </cell>
          <cell r="D379">
            <v>109816</v>
          </cell>
          <cell r="E379" t="str">
            <v>Stock order</v>
          </cell>
          <cell r="F379" t="str">
            <v>YSM20R(SV)-2</v>
          </cell>
          <cell r="G379" t="str">
            <v>L-&gt;R</v>
          </cell>
          <cell r="H379" t="str">
            <v>No</v>
          </cell>
          <cell r="I379" t="str">
            <v>Y50759</v>
          </cell>
          <cell r="J379">
            <v>1</v>
          </cell>
          <cell r="K379" t="str">
            <v>盐保仓库</v>
          </cell>
          <cell r="L379">
            <v>43922</v>
          </cell>
          <cell r="M379" t="str">
            <v>NM</v>
          </cell>
          <cell r="N379" t="str">
            <v>APR 20</v>
          </cell>
          <cell r="O379">
            <v>2020.02</v>
          </cell>
          <cell r="P379" t="str">
            <v>JPY</v>
          </cell>
          <cell r="Q379" t="str">
            <v>C49SZX20190173DZ</v>
          </cell>
          <cell r="R379" t="str">
            <v>嘉裕</v>
          </cell>
          <cell r="S379" t="str">
            <v>YSM20R(SV)-2</v>
          </cell>
          <cell r="T379" t="str">
            <v>L-&gt;R</v>
          </cell>
          <cell r="U379" t="str">
            <v>No</v>
          </cell>
          <cell r="V379" t="str">
            <v>OK</v>
          </cell>
          <cell r="W379" t="str">
            <v>CIF HK</v>
          </cell>
          <cell r="X379">
            <v>43795</v>
          </cell>
          <cell r="Y379" t="str">
            <v>Yes</v>
          </cell>
          <cell r="Z379"/>
          <cell r="AA379"/>
          <cell r="AB379"/>
          <cell r="AC379" t="str">
            <v>C200336888</v>
          </cell>
          <cell r="AD379">
            <v>301</v>
          </cell>
          <cell r="AE379">
            <v>10</v>
          </cell>
          <cell r="AF379">
            <v>311</v>
          </cell>
          <cell r="AG379">
            <v>10</v>
          </cell>
          <cell r="AH379"/>
          <cell r="AI379"/>
          <cell r="AJ379"/>
          <cell r="AK379"/>
          <cell r="AL379"/>
          <cell r="AM379"/>
          <cell r="AN379"/>
          <cell r="AO379" t="str">
            <v>Yes</v>
          </cell>
          <cell r="AP379" t="str">
            <v>APR 20</v>
          </cell>
        </row>
        <row r="380">
          <cell r="A380">
            <v>530</v>
          </cell>
          <cell r="B380" t="str">
            <v>已发货</v>
          </cell>
          <cell r="C380" t="str">
            <v>C49</v>
          </cell>
          <cell r="D380">
            <v>109816</v>
          </cell>
          <cell r="E380" t="str">
            <v>Stock order</v>
          </cell>
          <cell r="F380" t="str">
            <v>YSM20R(SV)-2</v>
          </cell>
          <cell r="G380" t="str">
            <v>L-&gt;R</v>
          </cell>
          <cell r="H380" t="str">
            <v>No</v>
          </cell>
          <cell r="I380" t="str">
            <v>Y50760</v>
          </cell>
          <cell r="J380">
            <v>1</v>
          </cell>
          <cell r="K380" t="str">
            <v>盐保仓库</v>
          </cell>
          <cell r="L380">
            <v>43922</v>
          </cell>
          <cell r="M380" t="str">
            <v>NM</v>
          </cell>
          <cell r="N380" t="str">
            <v>APR 20</v>
          </cell>
          <cell r="O380">
            <v>2020.02</v>
          </cell>
          <cell r="P380" t="str">
            <v>JPY</v>
          </cell>
          <cell r="Q380" t="str">
            <v>C49SZX20190173DZ</v>
          </cell>
          <cell r="R380" t="str">
            <v>嘉裕</v>
          </cell>
          <cell r="S380" t="str">
            <v>YSM20R(SV)-2</v>
          </cell>
          <cell r="T380" t="str">
            <v>L-&gt;R</v>
          </cell>
          <cell r="U380" t="str">
            <v>No</v>
          </cell>
          <cell r="V380" t="str">
            <v>OK</v>
          </cell>
          <cell r="W380" t="str">
            <v>CIF HK</v>
          </cell>
          <cell r="X380">
            <v>43795</v>
          </cell>
          <cell r="Y380" t="str">
            <v>Yes</v>
          </cell>
          <cell r="Z380"/>
          <cell r="AA380"/>
          <cell r="AB380"/>
          <cell r="AC380" t="str">
            <v>C200336888</v>
          </cell>
          <cell r="AD380">
            <v>301</v>
          </cell>
          <cell r="AE380">
            <v>10</v>
          </cell>
          <cell r="AF380">
            <v>302</v>
          </cell>
          <cell r="AG380">
            <v>10</v>
          </cell>
          <cell r="AH380"/>
          <cell r="AI380"/>
          <cell r="AJ380"/>
          <cell r="AK380"/>
          <cell r="AL380"/>
          <cell r="AM380"/>
          <cell r="AN380"/>
          <cell r="AO380" t="str">
            <v>Yes</v>
          </cell>
          <cell r="AP380" t="str">
            <v>APR 20</v>
          </cell>
        </row>
        <row r="381">
          <cell r="A381">
            <v>574</v>
          </cell>
          <cell r="B381" t="str">
            <v>已发货</v>
          </cell>
          <cell r="C381" t="str">
            <v>C49</v>
          </cell>
          <cell r="D381">
            <v>109816</v>
          </cell>
          <cell r="E381" t="str">
            <v>Stock order</v>
          </cell>
          <cell r="F381" t="str">
            <v>YSM20R(SV)-2</v>
          </cell>
          <cell r="G381" t="str">
            <v>R-&gt;L</v>
          </cell>
          <cell r="H381" t="str">
            <v>No</v>
          </cell>
          <cell r="I381" t="str">
            <v>Y50753</v>
          </cell>
          <cell r="J381">
            <v>1</v>
          </cell>
          <cell r="K381" t="str">
            <v>盐保仓库</v>
          </cell>
          <cell r="L381">
            <v>43922</v>
          </cell>
          <cell r="M381" t="str">
            <v>NM(CR:0.0672)</v>
          </cell>
          <cell r="N381" t="str">
            <v>MAY 20</v>
          </cell>
          <cell r="O381">
            <v>2020.02</v>
          </cell>
          <cell r="P381" t="str">
            <v>JPY</v>
          </cell>
          <cell r="Q381" t="str">
            <v>C49SZX20200012SS</v>
          </cell>
          <cell r="R381" t="str">
            <v>康腾</v>
          </cell>
          <cell r="S381" t="str">
            <v>YSM20R(SV)-2</v>
          </cell>
          <cell r="T381" t="str">
            <v>R-&gt;L</v>
          </cell>
          <cell r="U381" t="str">
            <v>No</v>
          </cell>
          <cell r="V381" t="str">
            <v>OK</v>
          </cell>
          <cell r="W381" t="str">
            <v>DAP SZ</v>
          </cell>
          <cell r="X381">
            <v>43838</v>
          </cell>
          <cell r="Y381" t="str">
            <v>Yes</v>
          </cell>
          <cell r="AC381" t="str">
            <v>C180832783</v>
          </cell>
          <cell r="AD381">
            <v>301</v>
          </cell>
          <cell r="AE381">
            <v>20</v>
          </cell>
          <cell r="AN381"/>
          <cell r="AO381" t="str">
            <v>Yes</v>
          </cell>
          <cell r="AP381" t="str">
            <v>MAY 20</v>
          </cell>
        </row>
        <row r="382">
          <cell r="A382">
            <v>609</v>
          </cell>
          <cell r="B382" t="str">
            <v>已发货</v>
          </cell>
          <cell r="C382" t="str">
            <v>C49</v>
          </cell>
          <cell r="D382">
            <v>109816</v>
          </cell>
          <cell r="E382" t="str">
            <v>Stock order</v>
          </cell>
          <cell r="F382" t="str">
            <v>YSM20R(SV)-2</v>
          </cell>
          <cell r="G382" t="str">
            <v>L-&gt;R</v>
          </cell>
          <cell r="H382" t="str">
            <v>No</v>
          </cell>
          <cell r="I382" t="str">
            <v>Y50758</v>
          </cell>
          <cell r="J382">
            <v>1</v>
          </cell>
          <cell r="K382" t="str">
            <v>盐保仓库</v>
          </cell>
          <cell r="L382">
            <v>43922</v>
          </cell>
          <cell r="M382" t="str">
            <v>NM(CR:0.0672)</v>
          </cell>
          <cell r="N382" t="str">
            <v>MAY 20</v>
          </cell>
          <cell r="O382">
            <v>2020.02</v>
          </cell>
          <cell r="P382" t="str">
            <v>JPY</v>
          </cell>
          <cell r="Q382" t="str">
            <v>C49SZX20200035JY</v>
          </cell>
          <cell r="R382" t="str">
            <v>创荣发</v>
          </cell>
          <cell r="S382" t="str">
            <v>YSM20R(SV)-2</v>
          </cell>
          <cell r="T382" t="str">
            <v>L-&gt;R</v>
          </cell>
          <cell r="U382" t="str">
            <v>No</v>
          </cell>
          <cell r="V382" t="str">
            <v>OK</v>
          </cell>
          <cell r="W382" t="str">
            <v>DAP HZ</v>
          </cell>
          <cell r="X382">
            <v>43921</v>
          </cell>
          <cell r="Y382" t="str">
            <v>Yes</v>
          </cell>
          <cell r="AC382" t="str">
            <v>C200437179</v>
          </cell>
          <cell r="AD382">
            <v>302</v>
          </cell>
          <cell r="AE382">
            <v>10</v>
          </cell>
          <cell r="AF382">
            <v>313</v>
          </cell>
          <cell r="AG382">
            <v>10</v>
          </cell>
          <cell r="AN382"/>
          <cell r="AO382" t="str">
            <v>Yes</v>
          </cell>
          <cell r="AP382" t="str">
            <v>MAY 20</v>
          </cell>
        </row>
        <row r="383">
          <cell r="A383">
            <v>606</v>
          </cell>
          <cell r="B383" t="str">
            <v>已发货</v>
          </cell>
          <cell r="C383" t="str">
            <v>C49</v>
          </cell>
          <cell r="D383">
            <v>109816</v>
          </cell>
          <cell r="E383" t="str">
            <v>Stock order</v>
          </cell>
          <cell r="F383" t="str">
            <v>YSM20R(SV)-2</v>
          </cell>
          <cell r="G383" t="str">
            <v>L-&gt;R</v>
          </cell>
          <cell r="H383" t="str">
            <v>No</v>
          </cell>
          <cell r="I383" t="str">
            <v>Y50757</v>
          </cell>
          <cell r="J383">
            <v>1</v>
          </cell>
          <cell r="K383" t="str">
            <v>华日仓库中转</v>
          </cell>
          <cell r="L383">
            <v>43922</v>
          </cell>
          <cell r="M383">
            <v>6.7000000000000004E-2</v>
          </cell>
          <cell r="N383" t="str">
            <v>MAY 20</v>
          </cell>
          <cell r="O383">
            <v>2020.02</v>
          </cell>
          <cell r="P383" t="str">
            <v>JPY</v>
          </cell>
          <cell r="Q383" t="str">
            <v>C49SZX20200007SS</v>
          </cell>
          <cell r="R383" t="str">
            <v>乐上</v>
          </cell>
          <cell r="S383" t="str">
            <v>YSM20R(SV)-2</v>
          </cell>
          <cell r="T383" t="str">
            <v>L-&gt;R</v>
          </cell>
          <cell r="U383" t="str">
            <v>MVC</v>
          </cell>
          <cell r="V383" t="str">
            <v>WRONG</v>
          </cell>
          <cell r="W383" t="str">
            <v>DAP DG</v>
          </cell>
          <cell r="X383">
            <v>43917</v>
          </cell>
          <cell r="Y383" t="str">
            <v>Yes</v>
          </cell>
          <cell r="AC383" t="str">
            <v>C190434487</v>
          </cell>
          <cell r="AD383">
            <v>303</v>
          </cell>
          <cell r="AE383">
            <v>10</v>
          </cell>
          <cell r="AF383">
            <v>313</v>
          </cell>
          <cell r="AG383">
            <v>10</v>
          </cell>
          <cell r="AN383"/>
          <cell r="AO383" t="str">
            <v>Yes</v>
          </cell>
          <cell r="AP383" t="str">
            <v>MAY 20</v>
          </cell>
        </row>
        <row r="384">
          <cell r="A384">
            <v>774</v>
          </cell>
          <cell r="B384" t="str">
            <v>已发货</v>
          </cell>
          <cell r="C384" t="str">
            <v>C49</v>
          </cell>
          <cell r="D384">
            <v>109816</v>
          </cell>
          <cell r="E384" t="str">
            <v>Stock order</v>
          </cell>
          <cell r="F384" t="str">
            <v>YSM20R(SV)-2</v>
          </cell>
          <cell r="G384" t="str">
            <v>R-&gt;L</v>
          </cell>
          <cell r="H384" t="str">
            <v>cATS10+MVC+special layout</v>
          </cell>
          <cell r="I384" t="str">
            <v>Y50751</v>
          </cell>
          <cell r="J384">
            <v>1</v>
          </cell>
          <cell r="K384" t="str">
            <v>力合仓库(已经清关)</v>
          </cell>
          <cell r="L384">
            <v>43922</v>
          </cell>
          <cell r="M384" t="str">
            <v>NM(CR:0.0672)</v>
          </cell>
          <cell r="N384" t="str">
            <v>SEP 20</v>
          </cell>
          <cell r="O384">
            <v>2020.02</v>
          </cell>
          <cell r="P384" t="str">
            <v>RMB</v>
          </cell>
          <cell r="Q384" t="str">
            <v>C49SZX20200123DZ</v>
          </cell>
          <cell r="R384" t="str">
            <v>海星</v>
          </cell>
          <cell r="S384" t="str">
            <v>YSM20R(SV)-2</v>
          </cell>
          <cell r="T384" t="str">
            <v>R-&gt;L</v>
          </cell>
          <cell r="U384" t="str">
            <v>cATS10+MVC</v>
          </cell>
          <cell r="V384" t="str">
            <v>WRONG</v>
          </cell>
          <cell r="W384" t="str">
            <v>含税到厂</v>
          </cell>
          <cell r="X384">
            <v>44056</v>
          </cell>
          <cell r="Y384" t="str">
            <v>Yes</v>
          </cell>
          <cell r="AC384" t="str">
            <v>C190635038</v>
          </cell>
          <cell r="AD384">
            <v>312</v>
          </cell>
          <cell r="AE384">
            <v>20</v>
          </cell>
          <cell r="AN384"/>
          <cell r="AO384" t="str">
            <v>Yes</v>
          </cell>
          <cell r="AP384" t="str">
            <v>SEP 20</v>
          </cell>
        </row>
        <row r="385">
          <cell r="A385">
            <v>623</v>
          </cell>
          <cell r="B385" t="str">
            <v>已发货</v>
          </cell>
          <cell r="C385" t="str">
            <v>C49</v>
          </cell>
          <cell r="D385">
            <v>109783</v>
          </cell>
          <cell r="E385" t="str">
            <v>博睿通名义下单</v>
          </cell>
          <cell r="F385" t="str">
            <v>YSM10</v>
          </cell>
          <cell r="G385" t="str">
            <v>R-&gt;L</v>
          </cell>
          <cell r="H385" t="str">
            <v>No</v>
          </cell>
          <cell r="I385" t="str">
            <v>Y50619</v>
          </cell>
          <cell r="J385">
            <v>1</v>
          </cell>
          <cell r="K385" t="str">
            <v>盐保仓库</v>
          </cell>
          <cell r="L385">
            <v>43922</v>
          </cell>
          <cell r="M385" t="str">
            <v>0.0654（价格用PO#109762)</v>
          </cell>
          <cell r="N385" t="str">
            <v>APR 20</v>
          </cell>
          <cell r="O385">
            <v>2020.03</v>
          </cell>
          <cell r="P385" t="str">
            <v>RMB</v>
          </cell>
          <cell r="Q385" t="str">
            <v>C49SZX20200042JL</v>
          </cell>
          <cell r="R385" t="str">
            <v>铭翔</v>
          </cell>
          <cell r="S385" t="str">
            <v>YSM10</v>
          </cell>
          <cell r="T385" t="str">
            <v>L-&gt;R</v>
          </cell>
          <cell r="U385" t="str">
            <v>MVC</v>
          </cell>
          <cell r="V385" t="str">
            <v>WRONG</v>
          </cell>
          <cell r="W385" t="str">
            <v>含税到厂</v>
          </cell>
          <cell r="X385">
            <v>43938</v>
          </cell>
          <cell r="Y385" t="str">
            <v>Yes</v>
          </cell>
          <cell r="AC385" t="str">
            <v>C191136061</v>
          </cell>
          <cell r="AD385">
            <v>301</v>
          </cell>
          <cell r="AE385">
            <v>10</v>
          </cell>
          <cell r="AN385"/>
          <cell r="AO385" t="str">
            <v>Yes</v>
          </cell>
          <cell r="AP385" t="str">
            <v>APR 20</v>
          </cell>
        </row>
        <row r="386">
          <cell r="A386">
            <v>614</v>
          </cell>
          <cell r="B386" t="str">
            <v>已发货</v>
          </cell>
          <cell r="C386" t="str">
            <v>C49</v>
          </cell>
          <cell r="D386">
            <v>109783</v>
          </cell>
          <cell r="E386" t="str">
            <v>博睿通名义下单</v>
          </cell>
          <cell r="F386" t="str">
            <v>YSM10</v>
          </cell>
          <cell r="G386" t="str">
            <v>R-&gt;L</v>
          </cell>
          <cell r="H386" t="str">
            <v>No</v>
          </cell>
          <cell r="I386" t="str">
            <v>Y50620</v>
          </cell>
          <cell r="J386">
            <v>1</v>
          </cell>
          <cell r="K386" t="str">
            <v>盐保仓库</v>
          </cell>
          <cell r="L386">
            <v>43922</v>
          </cell>
          <cell r="M386" t="str">
            <v>0.0648                  （价格用PO#109587</v>
          </cell>
          <cell r="N386" t="str">
            <v>APR 20</v>
          </cell>
          <cell r="O386">
            <v>2020.03</v>
          </cell>
          <cell r="P386" t="str">
            <v>RMB</v>
          </cell>
          <cell r="Q386" t="str">
            <v>C49SZX20200041JY</v>
          </cell>
          <cell r="R386" t="str">
            <v>晟锦威</v>
          </cell>
          <cell r="S386" t="str">
            <v>YSM10</v>
          </cell>
          <cell r="T386" t="str">
            <v>R-&gt;L</v>
          </cell>
          <cell r="U386" t="str">
            <v>MVC</v>
          </cell>
          <cell r="V386" t="str">
            <v>WRONG</v>
          </cell>
          <cell r="W386" t="str">
            <v>含税到厂</v>
          </cell>
          <cell r="X386">
            <v>43923</v>
          </cell>
          <cell r="Y386" t="str">
            <v>Yes</v>
          </cell>
          <cell r="AC386" t="str">
            <v>C200437154</v>
          </cell>
          <cell r="AD386">
            <v>302</v>
          </cell>
          <cell r="AE386">
            <v>10</v>
          </cell>
          <cell r="AN386"/>
          <cell r="AO386" t="str">
            <v>Yes</v>
          </cell>
          <cell r="AP386" t="str">
            <v>APR 20</v>
          </cell>
        </row>
        <row r="387">
          <cell r="A387">
            <v>577</v>
          </cell>
          <cell r="B387" t="str">
            <v>已发货</v>
          </cell>
          <cell r="C387" t="str">
            <v>C49</v>
          </cell>
          <cell r="D387">
            <v>109783</v>
          </cell>
          <cell r="E387" t="str">
            <v>博睿通名义下单</v>
          </cell>
          <cell r="F387" t="str">
            <v>YSM10</v>
          </cell>
          <cell r="G387" t="str">
            <v>R-&gt;L</v>
          </cell>
          <cell r="H387" t="str">
            <v>No</v>
          </cell>
          <cell r="I387" t="str">
            <v>Y50618</v>
          </cell>
          <cell r="J387">
            <v>1</v>
          </cell>
          <cell r="K387" t="str">
            <v>盐保仓库</v>
          </cell>
          <cell r="L387">
            <v>43922</v>
          </cell>
          <cell r="M387" t="str">
            <v>0.0654（价格用PO#109759)</v>
          </cell>
          <cell r="N387" t="str">
            <v>MAY 20</v>
          </cell>
          <cell r="O387">
            <v>2020.03</v>
          </cell>
          <cell r="P387" t="str">
            <v>JPY</v>
          </cell>
          <cell r="Q387" t="str">
            <v>C49SZX20200013SS</v>
          </cell>
          <cell r="R387" t="str">
            <v>新平泰/end user:弛瑞</v>
          </cell>
          <cell r="S387" t="str">
            <v>YSM10</v>
          </cell>
          <cell r="T387" t="str">
            <v>L-&gt;R</v>
          </cell>
          <cell r="U387" t="str">
            <v>MVC</v>
          </cell>
          <cell r="V387" t="str">
            <v>WRONG</v>
          </cell>
          <cell r="W387" t="str">
            <v>DAP SZ</v>
          </cell>
          <cell r="X387">
            <v>43840</v>
          </cell>
          <cell r="Y387" t="str">
            <v>Yes</v>
          </cell>
          <cell r="AC387" t="str">
            <v>C191236395</v>
          </cell>
          <cell r="AD387">
            <v>301</v>
          </cell>
          <cell r="AE387">
            <v>10</v>
          </cell>
          <cell r="AN387"/>
          <cell r="AO387" t="str">
            <v>Yes</v>
          </cell>
          <cell r="AP387" t="str">
            <v>MAY 20</v>
          </cell>
        </row>
        <row r="388">
          <cell r="A388">
            <v>674</v>
          </cell>
          <cell r="B388" t="str">
            <v>已发货</v>
          </cell>
          <cell r="C388" t="str">
            <v>C49</v>
          </cell>
          <cell r="D388">
            <v>109783</v>
          </cell>
          <cell r="E388" t="str">
            <v>博睿通名义下单</v>
          </cell>
          <cell r="F388" t="str">
            <v>YSM10</v>
          </cell>
          <cell r="G388" t="str">
            <v>R-&gt;L</v>
          </cell>
          <cell r="H388" t="str">
            <v>ATS15</v>
          </cell>
          <cell r="I388" t="str">
            <v>Y50621</v>
          </cell>
          <cell r="J388">
            <v>1</v>
          </cell>
          <cell r="K388" t="str">
            <v>盐保仓库</v>
          </cell>
          <cell r="L388">
            <v>43922</v>
          </cell>
          <cell r="M388" t="str">
            <v>0.0654（价格用PO#109749)</v>
          </cell>
          <cell r="N388" t="str">
            <v>AUG 20</v>
          </cell>
          <cell r="O388">
            <v>2020.03</v>
          </cell>
          <cell r="P388" t="str">
            <v>RMB</v>
          </cell>
          <cell r="Q388" t="str">
            <v>C49SZX20200079KW</v>
          </cell>
          <cell r="R388" t="str">
            <v>晨日电子</v>
          </cell>
          <cell r="S388" t="str">
            <v>YSM10</v>
          </cell>
          <cell r="T388" t="str">
            <v>L-&gt;R</v>
          </cell>
          <cell r="U388" t="str">
            <v>MVC+ATS15</v>
          </cell>
          <cell r="V388" t="str">
            <v>WRONG</v>
          </cell>
          <cell r="W388" t="str">
            <v>含税到厂</v>
          </cell>
          <cell r="X388">
            <v>44005</v>
          </cell>
          <cell r="Y388" t="str">
            <v>Yes</v>
          </cell>
          <cell r="AC388" t="str">
            <v>C200737734</v>
          </cell>
          <cell r="AD388">
            <v>301</v>
          </cell>
          <cell r="AE388">
            <v>10</v>
          </cell>
          <cell r="AN388"/>
          <cell r="AO388" t="str">
            <v>Yes</v>
          </cell>
          <cell r="AP388" t="str">
            <v>AUG 20</v>
          </cell>
        </row>
        <row r="389">
          <cell r="A389">
            <v>676</v>
          </cell>
          <cell r="B389" t="str">
            <v>已发货</v>
          </cell>
          <cell r="C389" t="str">
            <v>C49</v>
          </cell>
          <cell r="D389">
            <v>109783</v>
          </cell>
          <cell r="E389" t="str">
            <v>博睿通名义下单</v>
          </cell>
          <cell r="F389" t="str">
            <v>YSM10</v>
          </cell>
          <cell r="G389" t="str">
            <v>R-&gt;L</v>
          </cell>
          <cell r="H389" t="str">
            <v>ATS15</v>
          </cell>
          <cell r="I389" t="str">
            <v>Y50622</v>
          </cell>
          <cell r="J389">
            <v>1</v>
          </cell>
          <cell r="K389" t="str">
            <v>盐保仓库</v>
          </cell>
          <cell r="L389">
            <v>43922</v>
          </cell>
          <cell r="M389" t="str">
            <v>0.0654（价格用PO#109749)</v>
          </cell>
          <cell r="N389" t="str">
            <v>JUL 20</v>
          </cell>
          <cell r="O389">
            <v>2020.03</v>
          </cell>
          <cell r="P389" t="str">
            <v>JPY</v>
          </cell>
          <cell r="Q389" t="str">
            <v>C49SZX20200081DZ</v>
          </cell>
          <cell r="R389" t="str">
            <v>朗特</v>
          </cell>
          <cell r="S389" t="str">
            <v>YSM10</v>
          </cell>
          <cell r="T389" t="str">
            <v>L-&gt;R</v>
          </cell>
          <cell r="U389" t="str">
            <v>MVC+ATS15</v>
          </cell>
          <cell r="V389" t="str">
            <v>WRONG</v>
          </cell>
          <cell r="W389" t="str">
            <v>CIF HK</v>
          </cell>
          <cell r="X389">
            <v>44006</v>
          </cell>
          <cell r="Y389" t="str">
            <v>Yes</v>
          </cell>
          <cell r="AC389" t="str">
            <v>C190534728</v>
          </cell>
          <cell r="AD389">
            <v>301</v>
          </cell>
          <cell r="AE389">
            <v>10</v>
          </cell>
          <cell r="AN389"/>
          <cell r="AO389" t="str">
            <v>Yes</v>
          </cell>
          <cell r="AP389" t="str">
            <v>JUL 20</v>
          </cell>
        </row>
        <row r="390">
          <cell r="A390">
            <v>656</v>
          </cell>
          <cell r="B390" t="str">
            <v>已发货</v>
          </cell>
          <cell r="C390" t="str">
            <v>C49</v>
          </cell>
          <cell r="D390">
            <v>109783</v>
          </cell>
          <cell r="E390" t="str">
            <v>博睿通名义下单</v>
          </cell>
          <cell r="F390" t="str">
            <v>YSM10</v>
          </cell>
          <cell r="G390" t="str">
            <v>R-&gt;L</v>
          </cell>
          <cell r="H390" t="str">
            <v>ATS15</v>
          </cell>
          <cell r="I390" t="str">
            <v>Y50623</v>
          </cell>
          <cell r="J390">
            <v>1</v>
          </cell>
          <cell r="K390" t="str">
            <v>力合仓库(已经清关)</v>
          </cell>
          <cell r="L390">
            <v>43922</v>
          </cell>
          <cell r="M390" t="str">
            <v>0.0654（价格用PO#109749)</v>
          </cell>
          <cell r="N390" t="str">
            <v>JUL 20</v>
          </cell>
          <cell r="O390">
            <v>2020.03</v>
          </cell>
          <cell r="P390" t="str">
            <v>RMB</v>
          </cell>
          <cell r="Q390" t="str">
            <v>C49SZX20200058SS</v>
          </cell>
          <cell r="R390" t="str">
            <v>中润互联</v>
          </cell>
          <cell r="S390" t="str">
            <v>YSM10</v>
          </cell>
          <cell r="T390" t="str">
            <v>R-&gt;L</v>
          </cell>
          <cell r="U390" t="str">
            <v>MVC+ATS15</v>
          </cell>
          <cell r="V390" t="str">
            <v>WRONG</v>
          </cell>
          <cell r="W390" t="str">
            <v>含税到厂</v>
          </cell>
          <cell r="X390">
            <v>43986</v>
          </cell>
          <cell r="Y390" t="str">
            <v>Yes</v>
          </cell>
          <cell r="AC390" t="str">
            <v>C200637604</v>
          </cell>
          <cell r="AD390">
            <v>301</v>
          </cell>
          <cell r="AE390">
            <v>10</v>
          </cell>
          <cell r="AN390"/>
          <cell r="AO390" t="str">
            <v>Yes</v>
          </cell>
          <cell r="AP390" t="str">
            <v>JUL 20</v>
          </cell>
        </row>
        <row r="391">
          <cell r="A391">
            <v>604</v>
          </cell>
          <cell r="B391" t="str">
            <v>已发货</v>
          </cell>
          <cell r="C391" t="str">
            <v>C49</v>
          </cell>
          <cell r="D391">
            <v>109820</v>
          </cell>
          <cell r="E391" t="str">
            <v>Stock order</v>
          </cell>
          <cell r="F391" t="str">
            <v>YSM10</v>
          </cell>
          <cell r="G391" t="str">
            <v>R-&gt;L</v>
          </cell>
          <cell r="H391" t="str">
            <v>No</v>
          </cell>
          <cell r="I391" t="str">
            <v>Y50947</v>
          </cell>
          <cell r="J391">
            <v>1</v>
          </cell>
          <cell r="K391" t="str">
            <v>乐凡清关，送力合仓库</v>
          </cell>
          <cell r="L391">
            <v>43924</v>
          </cell>
          <cell r="M391" t="str">
            <v>NM(CR:0.0679)</v>
          </cell>
          <cell r="N391" t="str">
            <v>MAY 20</v>
          </cell>
          <cell r="O391">
            <v>2020.03</v>
          </cell>
          <cell r="P391" t="str">
            <v>JPY</v>
          </cell>
          <cell r="Q391" t="str">
            <v>C49SZX20200036CX</v>
          </cell>
          <cell r="R391" t="str">
            <v>钧溢电子</v>
          </cell>
          <cell r="S391" t="str">
            <v>YSM10</v>
          </cell>
          <cell r="T391" t="str">
            <v>L-&gt;R</v>
          </cell>
          <cell r="U391" t="str">
            <v>MVC</v>
          </cell>
          <cell r="V391" t="str">
            <v>WRONG</v>
          </cell>
          <cell r="W391" t="str">
            <v>DAP SZ</v>
          </cell>
          <cell r="X391">
            <v>43915</v>
          </cell>
          <cell r="Y391" t="str">
            <v>Yes</v>
          </cell>
          <cell r="AC391" t="str">
            <v>C191136105</v>
          </cell>
          <cell r="AD391">
            <v>301</v>
          </cell>
          <cell r="AE391">
            <v>10</v>
          </cell>
          <cell r="AN391"/>
          <cell r="AO391" t="str">
            <v>Yes</v>
          </cell>
          <cell r="AP391" t="str">
            <v>MAY 20</v>
          </cell>
        </row>
        <row r="392">
          <cell r="A392">
            <v>634</v>
          </cell>
          <cell r="B392" t="str">
            <v>已发货</v>
          </cell>
          <cell r="C392" t="str">
            <v>C49</v>
          </cell>
          <cell r="D392">
            <v>109820</v>
          </cell>
          <cell r="E392" t="str">
            <v>Stock order</v>
          </cell>
          <cell r="F392" t="str">
            <v>YSM10</v>
          </cell>
          <cell r="G392" t="str">
            <v>R-&gt;L</v>
          </cell>
          <cell r="H392" t="str">
            <v>No</v>
          </cell>
          <cell r="I392" t="str">
            <v>Y50948</v>
          </cell>
          <cell r="J392">
            <v>1</v>
          </cell>
          <cell r="K392" t="str">
            <v>乐凡清关，送力合仓库</v>
          </cell>
          <cell r="L392">
            <v>43924</v>
          </cell>
          <cell r="M392" t="str">
            <v>0.0640（价格用PO#109820，rate 用109815)</v>
          </cell>
          <cell r="N392" t="str">
            <v>MAY 20</v>
          </cell>
          <cell r="O392">
            <v>2020.03</v>
          </cell>
          <cell r="P392" t="str">
            <v>RMB</v>
          </cell>
          <cell r="Q392" t="str">
            <v>C49SZX20200011DZ</v>
          </cell>
          <cell r="R392" t="str">
            <v>和盛光电</v>
          </cell>
          <cell r="S392" t="str">
            <v>YSM10</v>
          </cell>
          <cell r="T392" t="str">
            <v>R-&gt;L</v>
          </cell>
          <cell r="U392" t="str">
            <v>No</v>
          </cell>
          <cell r="V392" t="str">
            <v>OK</v>
          </cell>
          <cell r="W392" t="str">
            <v>含税到厂</v>
          </cell>
          <cell r="X392">
            <v>43943</v>
          </cell>
          <cell r="Y392" t="str">
            <v>Yes</v>
          </cell>
          <cell r="AC392" t="str">
            <v>C180832776</v>
          </cell>
          <cell r="AD392">
            <v>301</v>
          </cell>
          <cell r="AE392">
            <v>10</v>
          </cell>
          <cell r="AN392"/>
          <cell r="AO392" t="str">
            <v>Yes</v>
          </cell>
          <cell r="AP392" t="str">
            <v>MAY 20</v>
          </cell>
        </row>
        <row r="393">
          <cell r="A393">
            <v>636</v>
          </cell>
          <cell r="B393" t="str">
            <v>已发货</v>
          </cell>
          <cell r="C393" t="str">
            <v>C49</v>
          </cell>
          <cell r="D393">
            <v>109820</v>
          </cell>
          <cell r="E393" t="str">
            <v>Stock order</v>
          </cell>
          <cell r="F393" t="str">
            <v>YSM10</v>
          </cell>
          <cell r="G393" t="str">
            <v>R-&gt;L</v>
          </cell>
          <cell r="H393" t="str">
            <v>No</v>
          </cell>
          <cell r="I393" t="str">
            <v>Y50949</v>
          </cell>
          <cell r="J393">
            <v>1</v>
          </cell>
          <cell r="K393" t="str">
            <v>华日仓库中转</v>
          </cell>
          <cell r="L393">
            <v>43924</v>
          </cell>
          <cell r="M393" t="str">
            <v>0.0640（价格用PO#109820，rate 用109815)</v>
          </cell>
          <cell r="N393" t="str">
            <v>MAY 20</v>
          </cell>
          <cell r="O393">
            <v>2020.03</v>
          </cell>
          <cell r="P393" t="str">
            <v>RMB</v>
          </cell>
          <cell r="Q393" t="str">
            <v>C49SZX20200047MZ</v>
          </cell>
          <cell r="R393" t="str">
            <v>融创新合</v>
          </cell>
          <cell r="S393" t="str">
            <v>YSM10</v>
          </cell>
          <cell r="T393" t="str">
            <v>L-&gt;R</v>
          </cell>
          <cell r="U393" t="str">
            <v>MVC</v>
          </cell>
          <cell r="V393" t="str">
            <v>WRONG</v>
          </cell>
          <cell r="W393" t="str">
            <v>含税到厂</v>
          </cell>
          <cell r="X393">
            <v>43944</v>
          </cell>
          <cell r="Y393" t="str">
            <v>Yes</v>
          </cell>
          <cell r="AC393" t="str">
            <v>C200437235</v>
          </cell>
          <cell r="AD393">
            <v>301</v>
          </cell>
          <cell r="AE393">
            <v>10</v>
          </cell>
          <cell r="AN393"/>
          <cell r="AO393" t="str">
            <v>Yes</v>
          </cell>
          <cell r="AP393" t="str">
            <v>MAY 20</v>
          </cell>
        </row>
        <row r="394">
          <cell r="A394">
            <v>602</v>
          </cell>
          <cell r="B394" t="str">
            <v>已发货</v>
          </cell>
          <cell r="C394" t="str">
            <v>C49</v>
          </cell>
          <cell r="D394">
            <v>109820</v>
          </cell>
          <cell r="E394" t="str">
            <v>Stock order</v>
          </cell>
          <cell r="F394" t="str">
            <v>YSM10</v>
          </cell>
          <cell r="G394" t="str">
            <v>R-&gt;L</v>
          </cell>
          <cell r="H394" t="str">
            <v>No</v>
          </cell>
          <cell r="I394" t="str">
            <v>Y50950</v>
          </cell>
          <cell r="J394">
            <v>1</v>
          </cell>
          <cell r="K394" t="str">
            <v>盐保仓库</v>
          </cell>
          <cell r="L394">
            <v>43924</v>
          </cell>
          <cell r="M394" t="str">
            <v>0.0640（价格用PO#109820，rate 用109815)</v>
          </cell>
          <cell r="N394" t="str">
            <v>JUN 20</v>
          </cell>
          <cell r="O394">
            <v>2020.03</v>
          </cell>
          <cell r="P394" t="str">
            <v>RMB</v>
          </cell>
          <cell r="Q394" t="str">
            <v>C49SZX20200031DZ</v>
          </cell>
          <cell r="R394" t="str">
            <v>金海智控</v>
          </cell>
          <cell r="S394" t="str">
            <v>YSM10</v>
          </cell>
          <cell r="T394" t="str">
            <v>L-&gt;R</v>
          </cell>
          <cell r="U394" t="str">
            <v>MVC</v>
          </cell>
          <cell r="V394" t="str">
            <v>WRONG</v>
          </cell>
          <cell r="W394" t="str">
            <v>含税到厂</v>
          </cell>
          <cell r="X394">
            <v>43915</v>
          </cell>
          <cell r="Y394" t="str">
            <v>Yes</v>
          </cell>
          <cell r="AC394" t="str">
            <v>C200437238</v>
          </cell>
          <cell r="AD394">
            <v>301</v>
          </cell>
          <cell r="AE394">
            <v>10</v>
          </cell>
          <cell r="AN394"/>
          <cell r="AO394" t="str">
            <v>Yes</v>
          </cell>
          <cell r="AP394" t="str">
            <v>JUN 20</v>
          </cell>
        </row>
        <row r="395">
          <cell r="A395">
            <v>643</v>
          </cell>
          <cell r="B395" t="str">
            <v>已发货</v>
          </cell>
          <cell r="C395" t="str">
            <v>C49</v>
          </cell>
          <cell r="D395">
            <v>109820</v>
          </cell>
          <cell r="E395" t="str">
            <v>Stock order</v>
          </cell>
          <cell r="F395" t="str">
            <v>YSM10</v>
          </cell>
          <cell r="G395" t="str">
            <v>R-&gt;L</v>
          </cell>
          <cell r="H395" t="str">
            <v>No</v>
          </cell>
          <cell r="I395" t="str">
            <v>Y50843</v>
          </cell>
          <cell r="J395">
            <v>1</v>
          </cell>
          <cell r="K395" t="str">
            <v>盐保仓库</v>
          </cell>
          <cell r="L395">
            <v>43924</v>
          </cell>
          <cell r="M395" t="str">
            <v>0.0640（价格用PO#109820，rate 用109815)</v>
          </cell>
          <cell r="N395" t="str">
            <v>MAY 20</v>
          </cell>
          <cell r="O395">
            <v>2020.03</v>
          </cell>
          <cell r="P395" t="str">
            <v>RMB</v>
          </cell>
          <cell r="Q395" t="str">
            <v>C49SZX20200037SX-R1</v>
          </cell>
          <cell r="R395" t="str">
            <v>利速达</v>
          </cell>
          <cell r="S395" t="str">
            <v>YSM10</v>
          </cell>
          <cell r="T395" t="str">
            <v>L-&gt;R</v>
          </cell>
          <cell r="U395" t="str">
            <v>MVC</v>
          </cell>
          <cell r="V395" t="str">
            <v>WRONG</v>
          </cell>
          <cell r="W395" t="str">
            <v>含税到厂</v>
          </cell>
          <cell r="X395">
            <v>43963</v>
          </cell>
          <cell r="Y395" t="str">
            <v>Yes</v>
          </cell>
          <cell r="AC395" t="str">
            <v>C180732624</v>
          </cell>
          <cell r="AD395">
            <v>301</v>
          </cell>
          <cell r="AE395">
            <v>10</v>
          </cell>
          <cell r="AN395"/>
          <cell r="AO395" t="str">
            <v>Yes</v>
          </cell>
          <cell r="AP395" t="str">
            <v>MAY 20</v>
          </cell>
        </row>
        <row r="396">
          <cell r="A396">
            <v>635</v>
          </cell>
          <cell r="B396" t="str">
            <v>已发货</v>
          </cell>
          <cell r="C396" t="str">
            <v>C49</v>
          </cell>
          <cell r="D396">
            <v>109855</v>
          </cell>
          <cell r="E396" t="str">
            <v>Stock order</v>
          </cell>
          <cell r="F396" t="str">
            <v>YSM20R(SV)-2</v>
          </cell>
          <cell r="G396" t="str">
            <v>L-&gt;R</v>
          </cell>
          <cell r="H396" t="str">
            <v>No</v>
          </cell>
          <cell r="I396" t="str">
            <v>Y50848</v>
          </cell>
          <cell r="J396">
            <v>1</v>
          </cell>
          <cell r="K396" t="str">
            <v>华日仓库中转</v>
          </cell>
          <cell r="L396">
            <v>43946</v>
          </cell>
          <cell r="M396">
            <v>6.5600000000000006E-2</v>
          </cell>
          <cell r="N396" t="str">
            <v>MAY 20</v>
          </cell>
          <cell r="O396">
            <v>2020.02</v>
          </cell>
          <cell r="P396" t="str">
            <v>RMB</v>
          </cell>
          <cell r="Q396" t="str">
            <v>C49SZX20200047MZ</v>
          </cell>
          <cell r="R396" t="str">
            <v>融创新合</v>
          </cell>
          <cell r="S396" t="str">
            <v>YSM20R(SV)-2</v>
          </cell>
          <cell r="T396" t="str">
            <v>L-&gt;R</v>
          </cell>
          <cell r="U396" t="str">
            <v>No</v>
          </cell>
          <cell r="V396" t="str">
            <v>OK</v>
          </cell>
          <cell r="W396" t="str">
            <v>含税到厂</v>
          </cell>
          <cell r="X396">
            <v>43944</v>
          </cell>
          <cell r="Y396" t="str">
            <v>Yes</v>
          </cell>
          <cell r="AC396" t="str">
            <v>C200437235</v>
          </cell>
          <cell r="AD396">
            <v>301</v>
          </cell>
          <cell r="AE396">
            <v>20</v>
          </cell>
          <cell r="AN396"/>
          <cell r="AO396" t="str">
            <v>Yes</v>
          </cell>
          <cell r="AP396" t="str">
            <v>MAY 20</v>
          </cell>
        </row>
        <row r="397">
          <cell r="A397">
            <v>642</v>
          </cell>
          <cell r="B397" t="str">
            <v>已发货</v>
          </cell>
          <cell r="C397" t="str">
            <v>C49</v>
          </cell>
          <cell r="D397">
            <v>109855</v>
          </cell>
          <cell r="E397" t="str">
            <v>Stock order</v>
          </cell>
          <cell r="F397" t="str">
            <v>YSM20R(SV)-2</v>
          </cell>
          <cell r="G397" t="str">
            <v>L-&gt;R</v>
          </cell>
          <cell r="H397" t="str">
            <v>No</v>
          </cell>
          <cell r="I397" t="str">
            <v>Y50849</v>
          </cell>
          <cell r="J397">
            <v>1</v>
          </cell>
          <cell r="K397" t="str">
            <v>盐保仓库</v>
          </cell>
          <cell r="L397">
            <v>43946</v>
          </cell>
          <cell r="M397" t="str">
            <v>NM(价格用PO#109816）</v>
          </cell>
          <cell r="N397" t="str">
            <v>MAY 20</v>
          </cell>
          <cell r="O397">
            <v>2020.02</v>
          </cell>
          <cell r="P397" t="str">
            <v>RMB</v>
          </cell>
          <cell r="Q397" t="str">
            <v>C49SZX20200037SX-R1</v>
          </cell>
          <cell r="R397" t="str">
            <v>利速达</v>
          </cell>
          <cell r="S397" t="str">
            <v>YSM20R(SV)-2</v>
          </cell>
          <cell r="T397" t="str">
            <v>L-&gt;R</v>
          </cell>
          <cell r="U397" t="str">
            <v>No</v>
          </cell>
          <cell r="V397" t="str">
            <v>OK</v>
          </cell>
          <cell r="W397" t="str">
            <v>含税到厂</v>
          </cell>
          <cell r="X397">
            <v>43963</v>
          </cell>
          <cell r="Y397" t="str">
            <v>Yes</v>
          </cell>
          <cell r="AC397" t="str">
            <v>C180732624</v>
          </cell>
          <cell r="AD397">
            <v>301</v>
          </cell>
          <cell r="AE397">
            <v>20</v>
          </cell>
          <cell r="AN397"/>
          <cell r="AO397" t="str">
            <v>Yes</v>
          </cell>
          <cell r="AP397" t="str">
            <v>MAY 20</v>
          </cell>
        </row>
        <row r="398">
          <cell r="A398">
            <v>619</v>
          </cell>
          <cell r="B398" t="str">
            <v>已发货</v>
          </cell>
          <cell r="C398" t="str">
            <v>C49</v>
          </cell>
          <cell r="D398">
            <v>109855</v>
          </cell>
          <cell r="E398" t="str">
            <v>Stock order</v>
          </cell>
          <cell r="F398" t="str">
            <v>YSM20R(SV)-2</v>
          </cell>
          <cell r="G398" t="str">
            <v>L-&gt;R</v>
          </cell>
          <cell r="H398" t="str">
            <v>No</v>
          </cell>
          <cell r="I398" t="str">
            <v>Y50850</v>
          </cell>
          <cell r="J398">
            <v>1</v>
          </cell>
          <cell r="K398" t="str">
            <v>盐保仓库</v>
          </cell>
          <cell r="L398">
            <v>43946</v>
          </cell>
          <cell r="M398">
            <v>6.5600000000000006E-2</v>
          </cell>
          <cell r="N398" t="str">
            <v>MAY 20</v>
          </cell>
          <cell r="O398">
            <v>2020.02</v>
          </cell>
          <cell r="P398" t="str">
            <v>RMB</v>
          </cell>
          <cell r="Q398" t="str">
            <v>C49SZX20200049MX</v>
          </cell>
          <cell r="R398" t="str">
            <v>智序</v>
          </cell>
          <cell r="S398" t="str">
            <v>YSM20R(SV)-2</v>
          </cell>
          <cell r="T398" t="str">
            <v>L-&gt;R</v>
          </cell>
          <cell r="U398" t="str">
            <v>No</v>
          </cell>
          <cell r="V398" t="str">
            <v>OK</v>
          </cell>
          <cell r="W398" t="str">
            <v>含税到厂</v>
          </cell>
          <cell r="X398">
            <v>43938</v>
          </cell>
          <cell r="Y398" t="str">
            <v>Yes</v>
          </cell>
          <cell r="AC398" t="str">
            <v>C200537339</v>
          </cell>
          <cell r="AD398">
            <v>301</v>
          </cell>
          <cell r="AE398">
            <v>20</v>
          </cell>
          <cell r="AN398"/>
          <cell r="AO398" t="str">
            <v>Yes</v>
          </cell>
          <cell r="AP398" t="str">
            <v>MAY 20</v>
          </cell>
        </row>
        <row r="399">
          <cell r="A399">
            <v>620</v>
          </cell>
          <cell r="B399" t="str">
            <v>已发货</v>
          </cell>
          <cell r="C399" t="str">
            <v>C49</v>
          </cell>
          <cell r="D399">
            <v>109855</v>
          </cell>
          <cell r="E399" t="str">
            <v>Stock order</v>
          </cell>
          <cell r="F399" t="str">
            <v>YSM20R(SV)-2</v>
          </cell>
          <cell r="G399" t="str">
            <v>L-&gt;R</v>
          </cell>
          <cell r="H399" t="str">
            <v>No</v>
          </cell>
          <cell r="I399" t="str">
            <v>Y50851</v>
          </cell>
          <cell r="J399">
            <v>1</v>
          </cell>
          <cell r="K399" t="str">
            <v>盐保仓库</v>
          </cell>
          <cell r="L399">
            <v>43946</v>
          </cell>
          <cell r="M399">
            <v>6.5600000000000006E-2</v>
          </cell>
          <cell r="N399" t="str">
            <v>MAY 20</v>
          </cell>
          <cell r="O399">
            <v>2020.02</v>
          </cell>
          <cell r="P399" t="str">
            <v>RMB</v>
          </cell>
          <cell r="Q399" t="str">
            <v>C49SZX20200049MX</v>
          </cell>
          <cell r="R399" t="str">
            <v>智序</v>
          </cell>
          <cell r="S399" t="str">
            <v>YSM20R(SV)-2</v>
          </cell>
          <cell r="T399" t="str">
            <v>L-&gt;R</v>
          </cell>
          <cell r="U399" t="str">
            <v>No</v>
          </cell>
          <cell r="V399" t="str">
            <v>OK</v>
          </cell>
          <cell r="W399" t="str">
            <v>含税到厂</v>
          </cell>
          <cell r="X399">
            <v>43938</v>
          </cell>
          <cell r="Y399" t="str">
            <v>Yes</v>
          </cell>
          <cell r="AC399" t="str">
            <v>C200537339</v>
          </cell>
          <cell r="AD399">
            <v>301</v>
          </cell>
          <cell r="AE399">
            <v>20</v>
          </cell>
          <cell r="AN399"/>
          <cell r="AO399" t="str">
            <v>Yes</v>
          </cell>
          <cell r="AP399" t="str">
            <v>MAY 20</v>
          </cell>
        </row>
        <row r="400">
          <cell r="A400">
            <v>621</v>
          </cell>
          <cell r="B400" t="str">
            <v>已发货</v>
          </cell>
          <cell r="C400" t="str">
            <v>C49</v>
          </cell>
          <cell r="D400">
            <v>109855</v>
          </cell>
          <cell r="E400" t="str">
            <v>Stock order</v>
          </cell>
          <cell r="F400" t="str">
            <v>YSM20R(SV)-2</v>
          </cell>
          <cell r="G400" t="str">
            <v>L-&gt;R</v>
          </cell>
          <cell r="H400" t="str">
            <v>No</v>
          </cell>
          <cell r="I400" t="str">
            <v>Y50852</v>
          </cell>
          <cell r="J400">
            <v>1</v>
          </cell>
          <cell r="K400" t="str">
            <v>盐保仓库</v>
          </cell>
          <cell r="L400">
            <v>43946</v>
          </cell>
          <cell r="M400">
            <v>6.5600000000000006E-2</v>
          </cell>
          <cell r="N400" t="str">
            <v>MAY 20</v>
          </cell>
          <cell r="O400">
            <v>2020.02</v>
          </cell>
          <cell r="P400" t="str">
            <v>RMB</v>
          </cell>
          <cell r="Q400" t="str">
            <v>C49SZX20200049MX</v>
          </cell>
          <cell r="R400" t="str">
            <v>智序</v>
          </cell>
          <cell r="S400" t="str">
            <v>YSM20R(SV)-2</v>
          </cell>
          <cell r="T400" t="str">
            <v>L-&gt;R</v>
          </cell>
          <cell r="U400" t="str">
            <v>No</v>
          </cell>
          <cell r="V400" t="str">
            <v>OK</v>
          </cell>
          <cell r="W400" t="str">
            <v>含税到厂</v>
          </cell>
          <cell r="X400">
            <v>43938</v>
          </cell>
          <cell r="Y400" t="str">
            <v>Yes</v>
          </cell>
          <cell r="AC400" t="str">
            <v>C200537339</v>
          </cell>
          <cell r="AD400">
            <v>301</v>
          </cell>
          <cell r="AE400">
            <v>20</v>
          </cell>
          <cell r="AN400"/>
          <cell r="AO400" t="str">
            <v>Yes</v>
          </cell>
          <cell r="AP400" t="str">
            <v>MAY 20</v>
          </cell>
        </row>
        <row r="401">
          <cell r="A401">
            <v>622</v>
          </cell>
          <cell r="B401" t="str">
            <v>已发货</v>
          </cell>
          <cell r="C401" t="str">
            <v>C49</v>
          </cell>
          <cell r="D401">
            <v>109855</v>
          </cell>
          <cell r="E401" t="str">
            <v>Stock order</v>
          </cell>
          <cell r="F401" t="str">
            <v>YSM20R(SV)-2</v>
          </cell>
          <cell r="G401" t="str">
            <v>L-&gt;R</v>
          </cell>
          <cell r="H401" t="str">
            <v>No</v>
          </cell>
          <cell r="I401" t="str">
            <v>Y50866</v>
          </cell>
          <cell r="J401">
            <v>1</v>
          </cell>
          <cell r="K401" t="str">
            <v>盐保仓库</v>
          </cell>
          <cell r="L401">
            <v>43946</v>
          </cell>
          <cell r="M401">
            <v>6.5600000000000006E-2</v>
          </cell>
          <cell r="N401" t="str">
            <v>MAY 20</v>
          </cell>
          <cell r="O401">
            <v>2020.02</v>
          </cell>
          <cell r="P401" t="str">
            <v>RMB</v>
          </cell>
          <cell r="Q401" t="str">
            <v>C49SZX20200049MX</v>
          </cell>
          <cell r="R401" t="str">
            <v>智序</v>
          </cell>
          <cell r="S401" t="str">
            <v>YSM20R(SV)-2</v>
          </cell>
          <cell r="T401" t="str">
            <v>L-&gt;R</v>
          </cell>
          <cell r="U401" t="str">
            <v>No</v>
          </cell>
          <cell r="V401" t="str">
            <v>OK</v>
          </cell>
          <cell r="W401" t="str">
            <v>含税到厂</v>
          </cell>
          <cell r="X401">
            <v>43938</v>
          </cell>
          <cell r="Y401" t="str">
            <v>Yes</v>
          </cell>
          <cell r="AC401" t="str">
            <v>C200537339</v>
          </cell>
          <cell r="AD401">
            <v>301</v>
          </cell>
          <cell r="AE401">
            <v>20</v>
          </cell>
          <cell r="AN401"/>
          <cell r="AO401" t="str">
            <v>Yes</v>
          </cell>
          <cell r="AP401" t="str">
            <v>MAY 20</v>
          </cell>
        </row>
        <row r="402">
          <cell r="A402">
            <v>610</v>
          </cell>
          <cell r="B402" t="str">
            <v>已发货</v>
          </cell>
          <cell r="C402" t="str">
            <v>C49</v>
          </cell>
          <cell r="D402">
            <v>109806</v>
          </cell>
          <cell r="E402" t="str">
            <v>Pro-tec</v>
          </cell>
          <cell r="F402" t="str">
            <v>YSM20R(SV)-2</v>
          </cell>
          <cell r="G402" t="str">
            <v>L-&gt;R</v>
          </cell>
          <cell r="H402" t="str">
            <v>No</v>
          </cell>
          <cell r="I402" t="str">
            <v>Y50702</v>
          </cell>
          <cell r="J402">
            <v>1</v>
          </cell>
          <cell r="K402" t="str">
            <v>盐保仓库</v>
          </cell>
          <cell r="L402">
            <v>43955</v>
          </cell>
          <cell r="M402" t="str">
            <v>NM(CR:0.0679)</v>
          </cell>
          <cell r="N402" t="str">
            <v>MAY 20</v>
          </cell>
          <cell r="O402">
            <v>2020.02</v>
          </cell>
          <cell r="P402" t="str">
            <v>JPY</v>
          </cell>
          <cell r="Q402" t="str">
            <v>C49SZX20200035JY</v>
          </cell>
          <cell r="R402" t="str">
            <v>创荣发</v>
          </cell>
          <cell r="S402" t="str">
            <v>YSM20R(SV)-2</v>
          </cell>
          <cell r="T402" t="str">
            <v>L-&gt;R</v>
          </cell>
          <cell r="U402" t="str">
            <v>No</v>
          </cell>
          <cell r="V402" t="str">
            <v>OK</v>
          </cell>
          <cell r="W402" t="str">
            <v>DAP HZ</v>
          </cell>
          <cell r="X402">
            <v>43921</v>
          </cell>
          <cell r="Y402" t="str">
            <v>Yes</v>
          </cell>
          <cell r="AC402" t="str">
            <v>C200437179</v>
          </cell>
          <cell r="AN402"/>
          <cell r="AO402" t="str">
            <v>Yes</v>
          </cell>
          <cell r="AP402" t="str">
            <v>MAY 20</v>
          </cell>
        </row>
        <row r="403">
          <cell r="A403">
            <v>638</v>
          </cell>
          <cell r="B403" t="str">
            <v>已发货</v>
          </cell>
          <cell r="C403" t="str">
            <v>C49</v>
          </cell>
          <cell r="D403">
            <v>109806</v>
          </cell>
          <cell r="E403" t="str">
            <v>Pro-tec</v>
          </cell>
          <cell r="F403" t="str">
            <v>YSM10</v>
          </cell>
          <cell r="G403" t="str">
            <v>R-&gt;L</v>
          </cell>
          <cell r="H403" t="str">
            <v>No</v>
          </cell>
          <cell r="I403" t="str">
            <v>Y51205</v>
          </cell>
          <cell r="J403">
            <v>1</v>
          </cell>
          <cell r="K403" t="str">
            <v>钧溢清关，送力合仓库</v>
          </cell>
          <cell r="L403">
            <v>43955</v>
          </cell>
          <cell r="M403" t="str">
            <v>0.0640（价格用PO#109820，rate 用109815)</v>
          </cell>
          <cell r="N403" t="str">
            <v>MAY 20</v>
          </cell>
          <cell r="O403">
            <v>2020.04</v>
          </cell>
          <cell r="P403" t="str">
            <v>RMB</v>
          </cell>
          <cell r="Q403" t="str">
            <v>C49SZX20200043CY</v>
          </cell>
          <cell r="R403" t="str">
            <v>星辰宇</v>
          </cell>
          <cell r="S403" t="str">
            <v>YSM10</v>
          </cell>
          <cell r="T403" t="str">
            <v>L-&gt;R</v>
          </cell>
          <cell r="U403" t="str">
            <v>MVC</v>
          </cell>
          <cell r="V403" t="str">
            <v>WRONG</v>
          </cell>
          <cell r="W403" t="str">
            <v>含税到厂</v>
          </cell>
          <cell r="X403">
            <v>43950</v>
          </cell>
          <cell r="Y403" t="str">
            <v>Yes</v>
          </cell>
          <cell r="AC403" t="str">
            <v>C200537332</v>
          </cell>
          <cell r="AN403"/>
          <cell r="AO403" t="str">
            <v>Yes</v>
          </cell>
          <cell r="AP403" t="str">
            <v>MAY 20</v>
          </cell>
        </row>
        <row r="404">
          <cell r="A404">
            <v>603</v>
          </cell>
          <cell r="B404" t="str">
            <v>已发货</v>
          </cell>
          <cell r="C404" t="str">
            <v>C49</v>
          </cell>
          <cell r="D404">
            <v>109856</v>
          </cell>
          <cell r="E404" t="str">
            <v>Stock order</v>
          </cell>
          <cell r="F404" t="str">
            <v>YSM20R(SV)-2</v>
          </cell>
          <cell r="G404" t="str">
            <v>L-&gt;R</v>
          </cell>
          <cell r="H404" t="str">
            <v>No</v>
          </cell>
          <cell r="I404" t="str">
            <v>Y51294</v>
          </cell>
          <cell r="J404">
            <v>1</v>
          </cell>
          <cell r="K404" t="str">
            <v>乐上清关，送力合仓库</v>
          </cell>
          <cell r="L404">
            <v>43971</v>
          </cell>
          <cell r="M404">
            <v>6.4600000000000005E-2</v>
          </cell>
          <cell r="N404" t="str">
            <v>JUN 20</v>
          </cell>
          <cell r="O404">
            <v>2020.04</v>
          </cell>
          <cell r="P404" t="str">
            <v>RMB</v>
          </cell>
          <cell r="Q404" t="str">
            <v>C49SZX20200031DZ</v>
          </cell>
          <cell r="R404" t="str">
            <v>金海智控</v>
          </cell>
          <cell r="S404" t="str">
            <v>YSM20R(SV)-2</v>
          </cell>
          <cell r="T404" t="str">
            <v>L-&gt;R</v>
          </cell>
          <cell r="U404" t="str">
            <v>No</v>
          </cell>
          <cell r="V404" t="str">
            <v>OK</v>
          </cell>
          <cell r="W404" t="str">
            <v>含税到厂</v>
          </cell>
          <cell r="X404">
            <v>43915</v>
          </cell>
          <cell r="Y404" t="str">
            <v>Yes</v>
          </cell>
          <cell r="AC404" t="str">
            <v>C200437238</v>
          </cell>
          <cell r="AD404">
            <v>304</v>
          </cell>
          <cell r="AE404">
            <v>10</v>
          </cell>
          <cell r="AF404">
            <v>302</v>
          </cell>
          <cell r="AG404">
            <v>10</v>
          </cell>
          <cell r="AN404"/>
          <cell r="AO404" t="str">
            <v>Yes</v>
          </cell>
          <cell r="AP404" t="str">
            <v>JUN 20</v>
          </cell>
        </row>
        <row r="405">
          <cell r="A405">
            <v>657</v>
          </cell>
          <cell r="B405" t="str">
            <v>已发货</v>
          </cell>
          <cell r="C405" t="str">
            <v>C49</v>
          </cell>
          <cell r="D405">
            <v>109856</v>
          </cell>
          <cell r="E405" t="str">
            <v>Stock order</v>
          </cell>
          <cell r="F405" t="str">
            <v>YSM20R(SV)-2</v>
          </cell>
          <cell r="G405" t="str">
            <v>R-&gt;L</v>
          </cell>
          <cell r="H405" t="str">
            <v>No</v>
          </cell>
          <cell r="I405" t="str">
            <v>Y51295</v>
          </cell>
          <cell r="J405">
            <v>1</v>
          </cell>
          <cell r="K405" t="str">
            <v>力合仓库(已经清关)</v>
          </cell>
          <cell r="L405">
            <v>43971</v>
          </cell>
          <cell r="M405">
            <v>6.7000000000000004E-2</v>
          </cell>
          <cell r="N405" t="str">
            <v>JUL 20</v>
          </cell>
          <cell r="O405">
            <v>2020.04</v>
          </cell>
          <cell r="P405" t="str">
            <v>RMB</v>
          </cell>
          <cell r="Q405" t="str">
            <v>C49SZX20200058SS</v>
          </cell>
          <cell r="R405" t="str">
            <v>中润互联</v>
          </cell>
          <cell r="S405" t="str">
            <v>YSM20R(SV)-2</v>
          </cell>
          <cell r="T405" t="str">
            <v>R-&gt;L</v>
          </cell>
          <cell r="U405" t="str">
            <v>MVC</v>
          </cell>
          <cell r="V405" t="str">
            <v>WRONG</v>
          </cell>
          <cell r="W405" t="str">
            <v>含税到厂</v>
          </cell>
          <cell r="X405">
            <v>43986</v>
          </cell>
          <cell r="Y405" t="str">
            <v>Yes</v>
          </cell>
          <cell r="AC405" t="str">
            <v>C200637604</v>
          </cell>
          <cell r="AD405">
            <v>302</v>
          </cell>
          <cell r="AE405">
            <v>20</v>
          </cell>
          <cell r="AN405"/>
          <cell r="AO405" t="str">
            <v>Yes</v>
          </cell>
          <cell r="AP405" t="str">
            <v>JUL 20</v>
          </cell>
        </row>
        <row r="406">
          <cell r="A406">
            <v>671</v>
          </cell>
          <cell r="B406" t="str">
            <v>已发货</v>
          </cell>
          <cell r="C406" t="str">
            <v>C49</v>
          </cell>
          <cell r="D406">
            <v>109856</v>
          </cell>
          <cell r="E406" t="str">
            <v>Stock order</v>
          </cell>
          <cell r="F406" t="str">
            <v>YSM20R(SV)-2</v>
          </cell>
          <cell r="G406" t="str">
            <v>R-&gt;L</v>
          </cell>
          <cell r="H406" t="str">
            <v>No</v>
          </cell>
          <cell r="I406" t="str">
            <v>Y51296</v>
          </cell>
          <cell r="J406">
            <v>1</v>
          </cell>
          <cell r="K406" t="str">
            <v>辉记中转仓</v>
          </cell>
          <cell r="L406">
            <v>43971</v>
          </cell>
          <cell r="M406">
            <v>6.7000000000000004E-2</v>
          </cell>
          <cell r="N406" t="str">
            <v>JUL 20</v>
          </cell>
          <cell r="O406">
            <v>2020.04</v>
          </cell>
          <cell r="P406" t="str">
            <v>JPY</v>
          </cell>
          <cell r="Q406" t="str">
            <v>C49SZX20200071JY</v>
          </cell>
          <cell r="R406" t="str">
            <v>英拓邦</v>
          </cell>
          <cell r="S406" t="str">
            <v>YSM20R(SV)-2</v>
          </cell>
          <cell r="T406" t="str">
            <v>R-&gt;L</v>
          </cell>
          <cell r="U406" t="str">
            <v>No</v>
          </cell>
          <cell r="V406" t="str">
            <v>OK</v>
          </cell>
          <cell r="W406" t="str">
            <v>DAP SZ</v>
          </cell>
          <cell r="X406">
            <v>44005</v>
          </cell>
          <cell r="Y406" t="str">
            <v>Yes</v>
          </cell>
          <cell r="AC406" t="str">
            <v>C190634939</v>
          </cell>
          <cell r="AD406">
            <v>301</v>
          </cell>
          <cell r="AE406">
            <v>10</v>
          </cell>
          <cell r="AF406">
            <v>311</v>
          </cell>
          <cell r="AG406">
            <v>10</v>
          </cell>
          <cell r="AN406"/>
          <cell r="AO406" t="str">
            <v>Yes</v>
          </cell>
          <cell r="AP406" t="str">
            <v>JUL 20</v>
          </cell>
        </row>
        <row r="407">
          <cell r="A407">
            <v>658</v>
          </cell>
          <cell r="B407" t="str">
            <v>已发货</v>
          </cell>
          <cell r="C407" t="str">
            <v>C49</v>
          </cell>
          <cell r="D407">
            <v>109856</v>
          </cell>
          <cell r="E407" t="str">
            <v>Stock order</v>
          </cell>
          <cell r="F407" t="str">
            <v>YSM20R(SV)-2</v>
          </cell>
          <cell r="G407" t="str">
            <v>R-&gt;L</v>
          </cell>
          <cell r="H407" t="str">
            <v>No</v>
          </cell>
          <cell r="I407" t="str">
            <v>Y51297</v>
          </cell>
          <cell r="J407">
            <v>1</v>
          </cell>
          <cell r="K407" t="str">
            <v>力合仓库(已经清关)</v>
          </cell>
          <cell r="L407">
            <v>43971</v>
          </cell>
          <cell r="M407">
            <v>6.7000000000000004E-2</v>
          </cell>
          <cell r="N407" t="str">
            <v>JUL 20</v>
          </cell>
          <cell r="O407">
            <v>2020.04</v>
          </cell>
          <cell r="P407" t="str">
            <v>RMB</v>
          </cell>
          <cell r="Q407" t="str">
            <v>C49SZX20200058SS</v>
          </cell>
          <cell r="R407" t="str">
            <v>中润互联</v>
          </cell>
          <cell r="S407" t="str">
            <v>YSM20R(SV)-2</v>
          </cell>
          <cell r="T407" t="str">
            <v>R-&gt;L</v>
          </cell>
          <cell r="U407" t="str">
            <v>No</v>
          </cell>
          <cell r="V407" t="str">
            <v>OK</v>
          </cell>
          <cell r="W407" t="str">
            <v>含税到厂</v>
          </cell>
          <cell r="X407">
            <v>43986</v>
          </cell>
          <cell r="Y407" t="str">
            <v>Yes</v>
          </cell>
          <cell r="AC407" t="str">
            <v>C200637604</v>
          </cell>
          <cell r="AD407">
            <v>302</v>
          </cell>
          <cell r="AE407">
            <v>10</v>
          </cell>
          <cell r="AF407">
            <v>303</v>
          </cell>
          <cell r="AG407">
            <v>10</v>
          </cell>
          <cell r="AN407"/>
          <cell r="AO407" t="str">
            <v>Yes</v>
          </cell>
          <cell r="AP407" t="str">
            <v>JUL 20</v>
          </cell>
        </row>
        <row r="408">
          <cell r="A408">
            <v>584</v>
          </cell>
          <cell r="B408" t="str">
            <v>已发货</v>
          </cell>
          <cell r="C408" t="str">
            <v>C49</v>
          </cell>
          <cell r="D408" t="str">
            <v>49F103362</v>
          </cell>
          <cell r="E408" t="str">
            <v>上海机器</v>
          </cell>
          <cell r="F408" t="str">
            <v>YSM10</v>
          </cell>
          <cell r="G408" t="str">
            <v>R-&gt;L</v>
          </cell>
          <cell r="H408" t="str">
            <v>No</v>
          </cell>
          <cell r="I408" t="str">
            <v>Y49634</v>
          </cell>
          <cell r="J408">
            <v>1</v>
          </cell>
          <cell r="K408" t="str">
            <v>力合仓库(已经清关)</v>
          </cell>
          <cell r="L408">
            <v>43818</v>
          </cell>
          <cell r="M408">
            <v>6.5799999999999997E-2</v>
          </cell>
          <cell r="N408" t="str">
            <v>APR 20</v>
          </cell>
          <cell r="O408"/>
          <cell r="P408" t="str">
            <v>JPY</v>
          </cell>
          <cell r="Q408" t="str">
            <v>C49SZX20200017CX</v>
          </cell>
          <cell r="R408" t="str">
            <v>乐凡电子</v>
          </cell>
          <cell r="S408" t="str">
            <v>YSM10</v>
          </cell>
          <cell r="T408" t="str">
            <v>L-&gt;R</v>
          </cell>
          <cell r="U408" t="str">
            <v>MVC</v>
          </cell>
          <cell r="V408" t="str">
            <v>WRONG</v>
          </cell>
          <cell r="W408" t="str">
            <v>DAP SZ</v>
          </cell>
          <cell r="X408">
            <v>43846</v>
          </cell>
          <cell r="Y408" t="str">
            <v>Yes</v>
          </cell>
          <cell r="AC408" t="str">
            <v>C200236762</v>
          </cell>
          <cell r="AD408">
            <v>301</v>
          </cell>
          <cell r="AE408">
            <v>10</v>
          </cell>
          <cell r="AN408"/>
          <cell r="AO408" t="str">
            <v>Yes</v>
          </cell>
          <cell r="AP408" t="str">
            <v>APR 20</v>
          </cell>
        </row>
        <row r="409">
          <cell r="A409">
            <v>583</v>
          </cell>
          <cell r="B409" t="str">
            <v>已发货</v>
          </cell>
          <cell r="C409" t="str">
            <v>C49</v>
          </cell>
          <cell r="D409" t="str">
            <v>49F103362</v>
          </cell>
          <cell r="E409" t="str">
            <v>上海机器</v>
          </cell>
          <cell r="F409" t="str">
            <v>YSM10</v>
          </cell>
          <cell r="G409" t="str">
            <v>R-&gt;L</v>
          </cell>
          <cell r="H409" t="str">
            <v>No</v>
          </cell>
          <cell r="I409" t="str">
            <v>Y49635</v>
          </cell>
          <cell r="J409">
            <v>1</v>
          </cell>
          <cell r="K409" t="str">
            <v>力合仓库(已经清关)</v>
          </cell>
          <cell r="L409">
            <v>43818</v>
          </cell>
          <cell r="M409">
            <v>6.5799999999999997E-2</v>
          </cell>
          <cell r="N409" t="str">
            <v>APR 20</v>
          </cell>
          <cell r="O409"/>
          <cell r="P409" t="str">
            <v>JPY</v>
          </cell>
          <cell r="Q409" t="str">
            <v>C49SZX20200017CX</v>
          </cell>
          <cell r="R409" t="str">
            <v>乐凡电子</v>
          </cell>
          <cell r="S409" t="str">
            <v>YSM10</v>
          </cell>
          <cell r="T409" t="str">
            <v>L-&gt;R</v>
          </cell>
          <cell r="U409" t="str">
            <v>MVC</v>
          </cell>
          <cell r="V409" t="str">
            <v>WRONG</v>
          </cell>
          <cell r="W409" t="str">
            <v>DAP SZ</v>
          </cell>
          <cell r="X409">
            <v>43846</v>
          </cell>
          <cell r="Y409" t="str">
            <v>Yes</v>
          </cell>
          <cell r="AC409" t="str">
            <v>C200236762</v>
          </cell>
          <cell r="AD409">
            <v>301</v>
          </cell>
          <cell r="AE409">
            <v>10</v>
          </cell>
          <cell r="AN409"/>
          <cell r="AO409" t="str">
            <v>Yes</v>
          </cell>
          <cell r="AP409" t="str">
            <v>APR 20</v>
          </cell>
        </row>
        <row r="410">
          <cell r="A410">
            <v>601</v>
          </cell>
          <cell r="B410" t="str">
            <v>已发货</v>
          </cell>
          <cell r="C410" t="str">
            <v>C49</v>
          </cell>
          <cell r="D410">
            <v>109857</v>
          </cell>
          <cell r="E410" t="str">
            <v>安林名义下单</v>
          </cell>
          <cell r="F410" t="str">
            <v>YSM20WR-2</v>
          </cell>
          <cell r="G410" t="str">
            <v>L-&gt;R</v>
          </cell>
          <cell r="H410" t="str">
            <v>No</v>
          </cell>
          <cell r="I410" t="str">
            <v>Y51332</v>
          </cell>
          <cell r="J410">
            <v>1</v>
          </cell>
          <cell r="K410" t="str">
            <v>码头-&gt;准备清关</v>
          </cell>
          <cell r="L410">
            <v>43971</v>
          </cell>
          <cell r="M410" t="str">
            <v>NM(CR:0.0679)</v>
          </cell>
          <cell r="N410" t="str">
            <v>MAY 20</v>
          </cell>
          <cell r="O410">
            <v>2020.04</v>
          </cell>
          <cell r="P410" t="str">
            <v>JPY</v>
          </cell>
          <cell r="Q410" t="str">
            <v>C49SZX20200026SX</v>
          </cell>
          <cell r="R410" t="str">
            <v>安林</v>
          </cell>
          <cell r="S410" t="str">
            <v>YSM20WR-2</v>
          </cell>
          <cell r="T410" t="str">
            <v>L-&gt;R</v>
          </cell>
          <cell r="U410" t="str">
            <v>No</v>
          </cell>
          <cell r="V410" t="str">
            <v>OK</v>
          </cell>
          <cell r="W410" t="str">
            <v>DAP DG</v>
          </cell>
          <cell r="X410">
            <v>43913</v>
          </cell>
          <cell r="Y410" t="str">
            <v>Yes</v>
          </cell>
          <cell r="AC410" t="str">
            <v xml:space="preserve">IND order </v>
          </cell>
          <cell r="AN410"/>
          <cell r="AO410" t="str">
            <v>Yes</v>
          </cell>
          <cell r="AP410" t="str">
            <v>MAY 20</v>
          </cell>
        </row>
        <row r="411">
          <cell r="A411">
            <v>611</v>
          </cell>
          <cell r="B411" t="str">
            <v>已发货</v>
          </cell>
          <cell r="C411" t="str">
            <v>C49</v>
          </cell>
          <cell r="D411">
            <v>109858</v>
          </cell>
          <cell r="E411" t="str">
            <v>奕东名义下单</v>
          </cell>
          <cell r="F411" t="str">
            <v>YSM10</v>
          </cell>
          <cell r="G411" t="str">
            <v>R-&gt;L</v>
          </cell>
          <cell r="H411" t="str">
            <v>No</v>
          </cell>
          <cell r="I411" t="str">
            <v>Y51333</v>
          </cell>
          <cell r="J411">
            <v>1</v>
          </cell>
          <cell r="K411" t="str">
            <v>盐保仓库</v>
          </cell>
          <cell r="L411">
            <v>43973</v>
          </cell>
          <cell r="M411" t="str">
            <v>NM(CR:0.0679)</v>
          </cell>
          <cell r="N411" t="str">
            <v>MAY 20</v>
          </cell>
          <cell r="O411">
            <v>2020.04</v>
          </cell>
          <cell r="P411" t="str">
            <v>JPY</v>
          </cell>
          <cell r="Q411" t="str">
            <v>C49SZX20200035JY</v>
          </cell>
          <cell r="R411" t="str">
            <v>创荣发</v>
          </cell>
          <cell r="S411" t="str">
            <v>YSM10</v>
          </cell>
          <cell r="T411" t="str">
            <v>L-&gt;R</v>
          </cell>
          <cell r="U411" t="str">
            <v>MVC</v>
          </cell>
          <cell r="V411" t="str">
            <v>WRONG</v>
          </cell>
          <cell r="W411" t="str">
            <v>DAP HZ</v>
          </cell>
          <cell r="X411">
            <v>43921</v>
          </cell>
          <cell r="Y411" t="str">
            <v>Yes</v>
          </cell>
          <cell r="AC411" t="str">
            <v>C200437179</v>
          </cell>
          <cell r="AD411">
            <v>301</v>
          </cell>
          <cell r="AE411">
            <v>10</v>
          </cell>
          <cell r="AN411"/>
          <cell r="AO411" t="str">
            <v>Yes</v>
          </cell>
          <cell r="AP411" t="str">
            <v>MAY 20</v>
          </cell>
        </row>
        <row r="412">
          <cell r="A412">
            <v>612</v>
          </cell>
          <cell r="B412" t="str">
            <v>已发货</v>
          </cell>
          <cell r="C412" t="str">
            <v>C49</v>
          </cell>
          <cell r="D412">
            <v>109858</v>
          </cell>
          <cell r="E412" t="str">
            <v>奕东名义下单</v>
          </cell>
          <cell r="F412" t="str">
            <v>YSM10</v>
          </cell>
          <cell r="G412" t="str">
            <v>R-&gt;L</v>
          </cell>
          <cell r="H412" t="str">
            <v>No</v>
          </cell>
          <cell r="I412" t="str">
            <v>Y51334</v>
          </cell>
          <cell r="J412">
            <v>1</v>
          </cell>
          <cell r="K412" t="str">
            <v>盐保仓库</v>
          </cell>
          <cell r="L412">
            <v>43973</v>
          </cell>
          <cell r="M412" t="str">
            <v>NM(CR:0.0679)</v>
          </cell>
          <cell r="N412" t="str">
            <v>MAY 20</v>
          </cell>
          <cell r="O412">
            <v>2020.04</v>
          </cell>
          <cell r="P412" t="str">
            <v>JPY</v>
          </cell>
          <cell r="Q412" t="str">
            <v>C49SZX20200035JY</v>
          </cell>
          <cell r="R412" t="str">
            <v>创荣发</v>
          </cell>
          <cell r="S412" t="str">
            <v>YSM10</v>
          </cell>
          <cell r="T412" t="str">
            <v>L-&gt;R</v>
          </cell>
          <cell r="U412" t="str">
            <v>MVC</v>
          </cell>
          <cell r="V412" t="str">
            <v>WRONG</v>
          </cell>
          <cell r="W412" t="str">
            <v>DAP HZ</v>
          </cell>
          <cell r="X412">
            <v>43921</v>
          </cell>
          <cell r="Y412" t="str">
            <v>Yes</v>
          </cell>
          <cell r="AC412" t="str">
            <v>C200437179</v>
          </cell>
          <cell r="AD412">
            <v>301</v>
          </cell>
          <cell r="AE412">
            <v>10</v>
          </cell>
          <cell r="AN412"/>
          <cell r="AO412" t="str">
            <v>Yes</v>
          </cell>
          <cell r="AP412" t="str">
            <v>MAY 20</v>
          </cell>
        </row>
        <row r="413">
          <cell r="A413">
            <v>639</v>
          </cell>
          <cell r="B413" t="str">
            <v>已发货</v>
          </cell>
          <cell r="C413" t="str">
            <v>C49</v>
          </cell>
          <cell r="D413">
            <v>109858</v>
          </cell>
          <cell r="E413" t="str">
            <v>奕东名义下单</v>
          </cell>
          <cell r="F413" t="str">
            <v>YSM10</v>
          </cell>
          <cell r="G413" t="str">
            <v>R-&gt;L</v>
          </cell>
          <cell r="H413" t="str">
            <v>No</v>
          </cell>
          <cell r="I413" t="str">
            <v>Y51335</v>
          </cell>
          <cell r="J413">
            <v>1</v>
          </cell>
          <cell r="K413" t="str">
            <v>盐保仓库</v>
          </cell>
          <cell r="L413">
            <v>43973</v>
          </cell>
          <cell r="M413" t="str">
            <v>NM(CR:0.0679)</v>
          </cell>
          <cell r="N413" t="str">
            <v>MAY 20</v>
          </cell>
          <cell r="O413">
            <v>2020.04</v>
          </cell>
          <cell r="P413" t="str">
            <v>JPY</v>
          </cell>
          <cell r="Q413" t="str">
            <v>C49SZX20200052JY</v>
          </cell>
          <cell r="R413" t="str">
            <v>创荣发</v>
          </cell>
          <cell r="S413" t="str">
            <v>YSM10</v>
          </cell>
          <cell r="T413" t="str">
            <v>L-&gt;R</v>
          </cell>
          <cell r="U413" t="str">
            <v>MVC</v>
          </cell>
          <cell r="V413" t="str">
            <v>WRONG</v>
          </cell>
          <cell r="W413" t="str">
            <v>DAP HZ</v>
          </cell>
          <cell r="X413">
            <v>43951</v>
          </cell>
          <cell r="Y413" t="str">
            <v>Yes</v>
          </cell>
          <cell r="AC413" t="str">
            <v>C190735271</v>
          </cell>
          <cell r="AD413">
            <v>301</v>
          </cell>
          <cell r="AE413">
            <v>10</v>
          </cell>
          <cell r="AN413"/>
          <cell r="AO413" t="str">
            <v>Yes</v>
          </cell>
          <cell r="AP413" t="str">
            <v>MAY 20</v>
          </cell>
        </row>
        <row r="414">
          <cell r="A414">
            <v>640</v>
          </cell>
          <cell r="B414" t="str">
            <v>已发货</v>
          </cell>
          <cell r="C414" t="str">
            <v>C49</v>
          </cell>
          <cell r="D414">
            <v>109858</v>
          </cell>
          <cell r="E414" t="str">
            <v>奕东名义下单</v>
          </cell>
          <cell r="F414" t="str">
            <v>YSM10</v>
          </cell>
          <cell r="G414" t="str">
            <v>R-&gt;L</v>
          </cell>
          <cell r="H414" t="str">
            <v>No</v>
          </cell>
          <cell r="I414" t="str">
            <v>Y51336</v>
          </cell>
          <cell r="J414">
            <v>1</v>
          </cell>
          <cell r="K414" t="str">
            <v>盐保仓库</v>
          </cell>
          <cell r="L414">
            <v>43973</v>
          </cell>
          <cell r="M414" t="str">
            <v>NM(CR:0.0679)</v>
          </cell>
          <cell r="N414" t="str">
            <v>MAY 20</v>
          </cell>
          <cell r="O414">
            <v>2020.04</v>
          </cell>
          <cell r="P414" t="str">
            <v>JPY</v>
          </cell>
          <cell r="Q414" t="str">
            <v>C49SZX20200052JY</v>
          </cell>
          <cell r="R414" t="str">
            <v>创荣发</v>
          </cell>
          <cell r="S414" t="str">
            <v>YSM10</v>
          </cell>
          <cell r="T414" t="str">
            <v>L-&gt;R</v>
          </cell>
          <cell r="U414" t="str">
            <v>No</v>
          </cell>
          <cell r="V414" t="str">
            <v>WRONG</v>
          </cell>
          <cell r="W414" t="str">
            <v>DAP HZ</v>
          </cell>
          <cell r="X414">
            <v>43951</v>
          </cell>
          <cell r="Y414" t="str">
            <v>Yes</v>
          </cell>
          <cell r="AC414" t="str">
            <v>C190735271</v>
          </cell>
          <cell r="AD414">
            <v>301</v>
          </cell>
          <cell r="AE414">
            <v>10</v>
          </cell>
          <cell r="AN414"/>
          <cell r="AO414" t="str">
            <v>Yes</v>
          </cell>
          <cell r="AP414" t="str">
            <v>MAY 20</v>
          </cell>
        </row>
        <row r="415">
          <cell r="A415">
            <v>652</v>
          </cell>
          <cell r="B415" t="str">
            <v>已发货</v>
          </cell>
          <cell r="C415" t="str">
            <v>C49</v>
          </cell>
          <cell r="D415">
            <v>109858</v>
          </cell>
          <cell r="E415" t="str">
            <v>奕东名义下单</v>
          </cell>
          <cell r="F415" t="str">
            <v>YSM10</v>
          </cell>
          <cell r="G415" t="str">
            <v>R-&gt;L</v>
          </cell>
          <cell r="H415" t="str">
            <v>No</v>
          </cell>
          <cell r="I415" t="str">
            <v>Y51337</v>
          </cell>
          <cell r="J415">
            <v>1</v>
          </cell>
          <cell r="K415" t="str">
            <v>盐保仓库</v>
          </cell>
          <cell r="L415">
            <v>43973</v>
          </cell>
          <cell r="M415">
            <v>6.7000000000000004E-2</v>
          </cell>
          <cell r="N415" t="str">
            <v>JUN 20</v>
          </cell>
          <cell r="O415">
            <v>2020.04</v>
          </cell>
          <cell r="P415" t="str">
            <v>RMB</v>
          </cell>
          <cell r="Q415" t="str">
            <v>C49SZX20200025MX</v>
          </cell>
          <cell r="R415" t="str">
            <v>城宇</v>
          </cell>
          <cell r="S415" t="str">
            <v>YSM10</v>
          </cell>
          <cell r="T415" t="str">
            <v>L-&gt;R</v>
          </cell>
          <cell r="U415" t="str">
            <v>No</v>
          </cell>
          <cell r="V415" t="str">
            <v>WRONG</v>
          </cell>
          <cell r="W415" t="str">
            <v>含税到厂</v>
          </cell>
          <cell r="X415">
            <v>43976</v>
          </cell>
          <cell r="Y415" t="str">
            <v>Yes</v>
          </cell>
          <cell r="AC415" t="str">
            <v>C190835366</v>
          </cell>
          <cell r="AD415">
            <v>301</v>
          </cell>
          <cell r="AE415">
            <v>10</v>
          </cell>
          <cell r="AN415"/>
          <cell r="AO415" t="str">
            <v>Yes</v>
          </cell>
          <cell r="AP415" t="str">
            <v>JUN 20</v>
          </cell>
        </row>
        <row r="416">
          <cell r="A416">
            <v>662</v>
          </cell>
          <cell r="B416" t="str">
            <v>已发货</v>
          </cell>
          <cell r="C416" t="str">
            <v>C49</v>
          </cell>
          <cell r="D416">
            <v>109889</v>
          </cell>
          <cell r="E416" t="str">
            <v>奕东名义下单</v>
          </cell>
          <cell r="F416" t="str">
            <v>YSM10</v>
          </cell>
          <cell r="G416" t="str">
            <v>R-&gt;L</v>
          </cell>
          <cell r="H416" t="str">
            <v>No</v>
          </cell>
          <cell r="I416" t="str">
            <v>Y51338</v>
          </cell>
          <cell r="J416">
            <v>1</v>
          </cell>
          <cell r="K416" t="str">
            <v>盐保仓库</v>
          </cell>
          <cell r="L416">
            <v>43985</v>
          </cell>
          <cell r="M416" t="str">
            <v>NM(CR:0.0679)</v>
          </cell>
          <cell r="N416" t="str">
            <v>JUN 20</v>
          </cell>
          <cell r="O416">
            <v>2020.05</v>
          </cell>
          <cell r="P416" t="str">
            <v>JPY</v>
          </cell>
          <cell r="Q416" t="str">
            <v>C49SZX20200061JY</v>
          </cell>
          <cell r="R416" t="str">
            <v>旭日伟光</v>
          </cell>
          <cell r="S416" t="str">
            <v>YSM10</v>
          </cell>
          <cell r="T416" t="str">
            <v>L-&gt;R</v>
          </cell>
          <cell r="U416" t="str">
            <v>MVC</v>
          </cell>
          <cell r="V416" t="str">
            <v>WRONG</v>
          </cell>
          <cell r="W416" t="str">
            <v>DAP SZ</v>
          </cell>
          <cell r="X416">
            <v>43993</v>
          </cell>
          <cell r="Y416" t="str">
            <v>Yes</v>
          </cell>
          <cell r="Z416"/>
          <cell r="AA416"/>
          <cell r="AB416"/>
          <cell r="AC416" t="str">
            <v>C190735084</v>
          </cell>
          <cell r="AD416">
            <v>301</v>
          </cell>
          <cell r="AE416">
            <v>10</v>
          </cell>
          <cell r="AF416"/>
          <cell r="AG416"/>
          <cell r="AH416"/>
          <cell r="AI416"/>
          <cell r="AJ416"/>
          <cell r="AK416"/>
          <cell r="AL416"/>
          <cell r="AM416"/>
          <cell r="AN416"/>
          <cell r="AO416" t="str">
            <v>Yes</v>
          </cell>
          <cell r="AP416" t="str">
            <v>JUN 20</v>
          </cell>
        </row>
        <row r="417">
          <cell r="A417">
            <v>661</v>
          </cell>
          <cell r="B417" t="str">
            <v>已发货</v>
          </cell>
          <cell r="C417" t="str">
            <v>C49</v>
          </cell>
          <cell r="D417">
            <v>109889</v>
          </cell>
          <cell r="E417" t="str">
            <v>奕东名义下单</v>
          </cell>
          <cell r="F417" t="str">
            <v>YSM10</v>
          </cell>
          <cell r="G417" t="str">
            <v>R-&gt;L</v>
          </cell>
          <cell r="H417" t="str">
            <v>No</v>
          </cell>
          <cell r="I417" t="str">
            <v>Y51339</v>
          </cell>
          <cell r="J417">
            <v>1</v>
          </cell>
          <cell r="K417" t="str">
            <v>华日仓库中转</v>
          </cell>
          <cell r="L417">
            <v>43985</v>
          </cell>
          <cell r="M417">
            <v>6.7000000000000004E-2</v>
          </cell>
          <cell r="N417" t="str">
            <v>JUN 20</v>
          </cell>
          <cell r="O417">
            <v>2020.05</v>
          </cell>
          <cell r="P417" t="str">
            <v>RMB</v>
          </cell>
          <cell r="Q417" t="str">
            <v>C49SZX20200065JZ</v>
          </cell>
          <cell r="R417" t="str">
            <v>科华/End user 美斯特</v>
          </cell>
          <cell r="S417" t="str">
            <v>YSM10</v>
          </cell>
          <cell r="T417" t="str">
            <v>L-&gt;R</v>
          </cell>
          <cell r="U417" t="str">
            <v>No</v>
          </cell>
          <cell r="V417" t="str">
            <v>WRONG</v>
          </cell>
          <cell r="W417" t="str">
            <v>含税到厂</v>
          </cell>
          <cell r="X417">
            <v>43993</v>
          </cell>
          <cell r="Y417" t="str">
            <v>Yes</v>
          </cell>
          <cell r="Z417"/>
          <cell r="AA417"/>
          <cell r="AB417"/>
          <cell r="AC417" t="str">
            <v>C180732715</v>
          </cell>
          <cell r="AD417">
            <v>301</v>
          </cell>
          <cell r="AE417">
            <v>10</v>
          </cell>
          <cell r="AF417"/>
          <cell r="AG417"/>
          <cell r="AH417"/>
          <cell r="AI417"/>
          <cell r="AN417"/>
          <cell r="AO417" t="str">
            <v>Yes</v>
          </cell>
          <cell r="AP417" t="str">
            <v>JUN 20</v>
          </cell>
        </row>
        <row r="418">
          <cell r="A418">
            <v>672</v>
          </cell>
          <cell r="B418" t="str">
            <v>已发货</v>
          </cell>
          <cell r="C418" t="str">
            <v>C49</v>
          </cell>
          <cell r="D418">
            <v>109889</v>
          </cell>
          <cell r="E418" t="str">
            <v>奕东名义下单</v>
          </cell>
          <cell r="F418" t="str">
            <v>YSM10</v>
          </cell>
          <cell r="G418" t="str">
            <v>R-&gt;L</v>
          </cell>
          <cell r="H418" t="str">
            <v>No</v>
          </cell>
          <cell r="I418" t="str">
            <v>Y51340</v>
          </cell>
          <cell r="J418">
            <v>1</v>
          </cell>
          <cell r="K418" t="str">
            <v>辉记中转仓</v>
          </cell>
          <cell r="L418">
            <v>43985</v>
          </cell>
          <cell r="M418">
            <v>6.7000000000000004E-2</v>
          </cell>
          <cell r="N418" t="str">
            <v>JUL 20</v>
          </cell>
          <cell r="O418">
            <v>2020.05</v>
          </cell>
          <cell r="P418" t="str">
            <v>JPY</v>
          </cell>
          <cell r="Q418" t="str">
            <v>C49SZX20200071JY</v>
          </cell>
          <cell r="R418" t="str">
            <v>英拓邦</v>
          </cell>
          <cell r="S418" t="str">
            <v>YSM10</v>
          </cell>
          <cell r="T418" t="str">
            <v>R-&gt;L</v>
          </cell>
          <cell r="U418" t="str">
            <v>MVC</v>
          </cell>
          <cell r="V418" t="str">
            <v>WRONG</v>
          </cell>
          <cell r="W418" t="str">
            <v>DAP SZ</v>
          </cell>
          <cell r="X418">
            <v>44005</v>
          </cell>
          <cell r="Y418" t="str">
            <v>Yes</v>
          </cell>
          <cell r="Z418"/>
          <cell r="AA418"/>
          <cell r="AB418"/>
          <cell r="AC418" t="str">
            <v>C190634939</v>
          </cell>
          <cell r="AD418">
            <v>301</v>
          </cell>
          <cell r="AE418">
            <v>10</v>
          </cell>
          <cell r="AF418"/>
          <cell r="AG418"/>
          <cell r="AH418"/>
          <cell r="AI418"/>
          <cell r="AN418"/>
          <cell r="AO418" t="str">
            <v>Yes</v>
          </cell>
          <cell r="AP418" t="str">
            <v>JUL 20</v>
          </cell>
        </row>
        <row r="419">
          <cell r="A419">
            <v>616</v>
          </cell>
          <cell r="B419" t="str">
            <v>已发货</v>
          </cell>
          <cell r="C419" t="str">
            <v>C49</v>
          </cell>
          <cell r="D419">
            <v>109873</v>
          </cell>
          <cell r="E419" t="str">
            <v>晶科名义下单</v>
          </cell>
          <cell r="F419" t="str">
            <v>SIGMA-G5S2</v>
          </cell>
          <cell r="G419" t="str">
            <v>L-&gt;R</v>
          </cell>
          <cell r="H419" t="str">
            <v>No</v>
          </cell>
          <cell r="I419" t="str">
            <v>Y51486</v>
          </cell>
          <cell r="J419">
            <v>1</v>
          </cell>
          <cell r="K419" t="str">
            <v>码头</v>
          </cell>
          <cell r="L419">
            <v>43985</v>
          </cell>
          <cell r="M419" t="str">
            <v>NM(CR:0.0679)</v>
          </cell>
          <cell r="N419" t="str">
            <v>JUN 20</v>
          </cell>
          <cell r="O419">
            <v>2020.05</v>
          </cell>
          <cell r="P419" t="str">
            <v>JPY</v>
          </cell>
          <cell r="Q419" t="str">
            <v>C49SZX20200006KW</v>
          </cell>
          <cell r="R419" t="str">
            <v>伟盛贸易(富洛）/晶科</v>
          </cell>
          <cell r="S419" t="str">
            <v>SIGMA G5S2</v>
          </cell>
          <cell r="T419" t="str">
            <v>L-&gt;R</v>
          </cell>
          <cell r="U419" t="str">
            <v>No</v>
          </cell>
          <cell r="V419" t="str">
            <v>OK</v>
          </cell>
          <cell r="W419" t="str">
            <v>CIF HK</v>
          </cell>
          <cell r="X419">
            <v>43931</v>
          </cell>
          <cell r="Y419" t="str">
            <v>Yes</v>
          </cell>
          <cell r="Z419"/>
          <cell r="AA419"/>
          <cell r="AB419"/>
          <cell r="AC419" t="str">
            <v xml:space="preserve">IND order </v>
          </cell>
          <cell r="AD419"/>
          <cell r="AE419"/>
          <cell r="AF419"/>
          <cell r="AG419"/>
          <cell r="AH419"/>
          <cell r="AI419"/>
          <cell r="AN419"/>
          <cell r="AO419" t="str">
            <v>Yes</v>
          </cell>
          <cell r="AP419" t="str">
            <v>JUN 20</v>
          </cell>
        </row>
        <row r="420">
          <cell r="A420">
            <v>624</v>
          </cell>
          <cell r="B420" t="str">
            <v>已发货</v>
          </cell>
          <cell r="C420" t="str">
            <v>C49</v>
          </cell>
          <cell r="D420">
            <v>109868</v>
          </cell>
          <cell r="E420" t="str">
            <v>Stock order</v>
          </cell>
          <cell r="F420" t="str">
            <v>YSM20R(SV)-2</v>
          </cell>
          <cell r="G420" t="str">
            <v>L-&gt;R</v>
          </cell>
          <cell r="H420" t="str">
            <v>cATS10+MVC+special layout</v>
          </cell>
          <cell r="I420" t="str">
            <v>Y51469</v>
          </cell>
          <cell r="J420">
            <v>1</v>
          </cell>
          <cell r="K420" t="str">
            <v>码头</v>
          </cell>
          <cell r="L420">
            <v>43992</v>
          </cell>
          <cell r="M420">
            <v>6.6699999999999995E-2</v>
          </cell>
          <cell r="N420" t="str">
            <v>JUN 20</v>
          </cell>
          <cell r="O420">
            <v>2020.05</v>
          </cell>
          <cell r="P420" t="str">
            <v>RMB</v>
          </cell>
          <cell r="Q420" t="str">
            <v>C49SZX20200048DZ</v>
          </cell>
          <cell r="R420" t="str">
            <v>海星</v>
          </cell>
          <cell r="S420" t="str">
            <v>YSM20R(SV)-2</v>
          </cell>
          <cell r="T420" t="str">
            <v>L-&gt;R</v>
          </cell>
          <cell r="U420" t="str">
            <v>cATS10+MVC</v>
          </cell>
          <cell r="V420" t="str">
            <v>WRONG</v>
          </cell>
          <cell r="W420" t="str">
            <v>含税到厂</v>
          </cell>
          <cell r="X420">
            <v>43938</v>
          </cell>
          <cell r="Y420" t="str">
            <v>Yes</v>
          </cell>
          <cell r="Z420"/>
          <cell r="AA420"/>
          <cell r="AB420"/>
          <cell r="AC420">
            <v>190635038</v>
          </cell>
          <cell r="AD420">
            <v>303</v>
          </cell>
          <cell r="AE420">
            <v>20</v>
          </cell>
          <cell r="AF420"/>
          <cell r="AG420"/>
          <cell r="AH420"/>
          <cell r="AI420"/>
          <cell r="AJ420"/>
          <cell r="AK420"/>
          <cell r="AL420"/>
          <cell r="AM420"/>
          <cell r="AN420"/>
          <cell r="AO420" t="str">
            <v>Yes</v>
          </cell>
          <cell r="AP420" t="str">
            <v>JUN 20</v>
          </cell>
        </row>
        <row r="421">
          <cell r="A421">
            <v>645</v>
          </cell>
          <cell r="B421" t="str">
            <v>已发货</v>
          </cell>
          <cell r="C421" t="str">
            <v>C49</v>
          </cell>
          <cell r="D421">
            <v>109868</v>
          </cell>
          <cell r="E421" t="str">
            <v>Stock order</v>
          </cell>
          <cell r="F421" t="str">
            <v>YSM20R(SV)-2</v>
          </cell>
          <cell r="G421" t="str">
            <v>L-&gt;R</v>
          </cell>
          <cell r="H421" t="str">
            <v>No</v>
          </cell>
          <cell r="I421" t="str">
            <v>Y51452</v>
          </cell>
          <cell r="J421">
            <v>1</v>
          </cell>
          <cell r="K421" t="str">
            <v>华日仓库中转</v>
          </cell>
          <cell r="L421">
            <v>43992</v>
          </cell>
          <cell r="M421">
            <v>6.6699999999999995E-2</v>
          </cell>
          <cell r="N421" t="str">
            <v>JUN 20</v>
          </cell>
          <cell r="O421">
            <v>2020.05</v>
          </cell>
          <cell r="P421" t="str">
            <v>RMB</v>
          </cell>
          <cell r="Q421" t="str">
            <v>C49SZX20200060SX</v>
          </cell>
          <cell r="R421" t="str">
            <v>迅丰</v>
          </cell>
          <cell r="S421" t="str">
            <v>YSM20R(SV)-2</v>
          </cell>
          <cell r="T421" t="str">
            <v>L-&gt;R</v>
          </cell>
          <cell r="U421" t="str">
            <v>MVC</v>
          </cell>
          <cell r="V421" t="str">
            <v>WRONG</v>
          </cell>
          <cell r="W421" t="str">
            <v>含税到厂</v>
          </cell>
          <cell r="X421">
            <v>43963</v>
          </cell>
          <cell r="Y421" t="str">
            <v>Yes</v>
          </cell>
          <cell r="Z421"/>
          <cell r="AA421"/>
          <cell r="AB421"/>
          <cell r="AC421" t="str">
            <v>C190935664</v>
          </cell>
          <cell r="AD421">
            <v>304</v>
          </cell>
          <cell r="AE421">
            <v>20</v>
          </cell>
          <cell r="AF421"/>
          <cell r="AG421"/>
          <cell r="AH421"/>
          <cell r="AI421"/>
          <cell r="AJ421"/>
          <cell r="AK421"/>
          <cell r="AL421"/>
          <cell r="AM421"/>
          <cell r="AN421"/>
          <cell r="AO421" t="str">
            <v>Yes</v>
          </cell>
          <cell r="AP421" t="str">
            <v>JUN 20</v>
          </cell>
        </row>
        <row r="422">
          <cell r="A422">
            <v>605</v>
          </cell>
          <cell r="B422" t="str">
            <v>已发货</v>
          </cell>
          <cell r="C422" t="str">
            <v>C49</v>
          </cell>
          <cell r="D422">
            <v>109868</v>
          </cell>
          <cell r="E422" t="str">
            <v>Stock order</v>
          </cell>
          <cell r="F422" t="str">
            <v>YSM20R(SV)-2</v>
          </cell>
          <cell r="G422" t="str">
            <v>L-&gt;R</v>
          </cell>
          <cell r="H422" t="str">
            <v>No</v>
          </cell>
          <cell r="I422" t="str">
            <v>Y51453</v>
          </cell>
          <cell r="J422">
            <v>1</v>
          </cell>
          <cell r="K422" t="str">
            <v>华日仓库中转</v>
          </cell>
          <cell r="L422">
            <v>43992</v>
          </cell>
          <cell r="M422">
            <v>6.6699999999999995E-2</v>
          </cell>
          <cell r="N422" t="str">
            <v>JUL 20</v>
          </cell>
          <cell r="O422">
            <v>2020.05</v>
          </cell>
          <cell r="P422" t="str">
            <v>JPY</v>
          </cell>
          <cell r="Q422" t="str">
            <v>C49SZX20200036CX</v>
          </cell>
          <cell r="R422" t="str">
            <v>钧溢电子</v>
          </cell>
          <cell r="S422" t="str">
            <v>YSM20R(SV)-2</v>
          </cell>
          <cell r="T422" t="str">
            <v>L-&gt;R</v>
          </cell>
          <cell r="U422" t="str">
            <v>No</v>
          </cell>
          <cell r="V422" t="str">
            <v>OK</v>
          </cell>
          <cell r="W422" t="str">
            <v>DAP SZ</v>
          </cell>
          <cell r="X422">
            <v>43915</v>
          </cell>
          <cell r="Y422" t="str">
            <v>Yes</v>
          </cell>
          <cell r="Z422"/>
          <cell r="AA422"/>
          <cell r="AB422"/>
          <cell r="AC422" t="str">
            <v>C191136105</v>
          </cell>
          <cell r="AD422">
            <v>304</v>
          </cell>
          <cell r="AE422">
            <v>10</v>
          </cell>
          <cell r="AF422">
            <v>301</v>
          </cell>
          <cell r="AG422">
            <v>10</v>
          </cell>
          <cell r="AH422"/>
          <cell r="AI422"/>
          <cell r="AJ422"/>
          <cell r="AK422"/>
          <cell r="AL422"/>
          <cell r="AM422"/>
          <cell r="AN422"/>
          <cell r="AO422" t="str">
            <v>Yes</v>
          </cell>
          <cell r="AP422" t="str">
            <v>JUL 20</v>
          </cell>
        </row>
        <row r="423">
          <cell r="A423">
            <v>644</v>
          </cell>
          <cell r="B423" t="str">
            <v>已发货</v>
          </cell>
          <cell r="C423" t="str">
            <v>C49</v>
          </cell>
          <cell r="D423">
            <v>109868</v>
          </cell>
          <cell r="E423" t="str">
            <v>Stock order</v>
          </cell>
          <cell r="F423" t="str">
            <v>YSM20R(SV)-2</v>
          </cell>
          <cell r="G423" t="str">
            <v>L-&gt;R</v>
          </cell>
          <cell r="H423" t="str">
            <v>No</v>
          </cell>
          <cell r="I423" t="str">
            <v>Y51454</v>
          </cell>
          <cell r="J423">
            <v>1</v>
          </cell>
          <cell r="K423" t="str">
            <v>华日仓库中转</v>
          </cell>
          <cell r="L423">
            <v>43992</v>
          </cell>
          <cell r="M423">
            <v>6.6699999999999995E-2</v>
          </cell>
          <cell r="N423" t="str">
            <v>JUN 20</v>
          </cell>
          <cell r="O423">
            <v>2020.05</v>
          </cell>
          <cell r="P423" t="str">
            <v>RMB</v>
          </cell>
          <cell r="Q423" t="str">
            <v>C49SZX20200060SX</v>
          </cell>
          <cell r="R423" t="str">
            <v>迅丰</v>
          </cell>
          <cell r="S423" t="str">
            <v>YSM20R(SV)-2</v>
          </cell>
          <cell r="T423" t="str">
            <v>L-&gt;R</v>
          </cell>
          <cell r="U423" t="str">
            <v>MVC</v>
          </cell>
          <cell r="V423" t="str">
            <v>WRONG</v>
          </cell>
          <cell r="W423" t="str">
            <v>含税到厂</v>
          </cell>
          <cell r="X423">
            <v>43963</v>
          </cell>
          <cell r="Y423" t="str">
            <v>Yes</v>
          </cell>
          <cell r="Z423"/>
          <cell r="AA423"/>
          <cell r="AB423"/>
          <cell r="AC423" t="str">
            <v>C190935664</v>
          </cell>
          <cell r="AD423">
            <v>301</v>
          </cell>
          <cell r="AE423">
            <v>20</v>
          </cell>
          <cell r="AF423"/>
          <cell r="AG423"/>
          <cell r="AH423"/>
          <cell r="AI423"/>
          <cell r="AJ423"/>
          <cell r="AK423"/>
          <cell r="AL423"/>
          <cell r="AM423"/>
          <cell r="AN423"/>
          <cell r="AO423" t="str">
            <v>Yes</v>
          </cell>
          <cell r="AP423" t="str">
            <v>JUN 20</v>
          </cell>
        </row>
        <row r="424">
          <cell r="A424">
            <v>625</v>
          </cell>
          <cell r="B424" t="str">
            <v>已发货</v>
          </cell>
          <cell r="C424" t="str">
            <v>C49</v>
          </cell>
          <cell r="D424">
            <v>109868</v>
          </cell>
          <cell r="E424" t="str">
            <v>Stock order</v>
          </cell>
          <cell r="F424" t="str">
            <v>YSM20R(SV)-2</v>
          </cell>
          <cell r="G424" t="str">
            <v>L-&gt;R</v>
          </cell>
          <cell r="H424" t="str">
            <v>No</v>
          </cell>
          <cell r="I424" t="str">
            <v>Y51455</v>
          </cell>
          <cell r="J424">
            <v>1</v>
          </cell>
          <cell r="K424" t="str">
            <v>码头</v>
          </cell>
          <cell r="L424">
            <v>43992</v>
          </cell>
          <cell r="M424">
            <v>6.6699999999999995E-2</v>
          </cell>
          <cell r="N424" t="str">
            <v>JUN 20</v>
          </cell>
          <cell r="O424">
            <v>2020.05</v>
          </cell>
          <cell r="P424" t="str">
            <v>RMB</v>
          </cell>
          <cell r="Q424" t="str">
            <v>C49SZX20200048DZ</v>
          </cell>
          <cell r="R424" t="str">
            <v>海星</v>
          </cell>
          <cell r="S424" t="str">
            <v>YSM20R(SV)-2</v>
          </cell>
          <cell r="T424" t="str">
            <v>L-&gt;R</v>
          </cell>
          <cell r="U424" t="str">
            <v>No</v>
          </cell>
          <cell r="V424" t="str">
            <v>OK</v>
          </cell>
          <cell r="W424" t="str">
            <v>含税到厂</v>
          </cell>
          <cell r="X424">
            <v>43938</v>
          </cell>
          <cell r="Y424" t="str">
            <v>Yes</v>
          </cell>
          <cell r="Z424"/>
          <cell r="AA424"/>
          <cell r="AB424"/>
          <cell r="AC424">
            <v>190635038</v>
          </cell>
          <cell r="AD424">
            <v>301</v>
          </cell>
          <cell r="AE424">
            <v>20</v>
          </cell>
          <cell r="AF424"/>
          <cell r="AG424"/>
          <cell r="AH424"/>
          <cell r="AI424"/>
          <cell r="AJ424"/>
          <cell r="AK424"/>
          <cell r="AL424"/>
          <cell r="AM424"/>
          <cell r="AN424"/>
          <cell r="AO424" t="str">
            <v>Yes</v>
          </cell>
          <cell r="AP424" t="str">
            <v>JUN 20</v>
          </cell>
        </row>
        <row r="425">
          <cell r="A425">
            <v>626</v>
          </cell>
          <cell r="B425" t="str">
            <v>已发货</v>
          </cell>
          <cell r="C425" t="str">
            <v>C49</v>
          </cell>
          <cell r="D425">
            <v>109868</v>
          </cell>
          <cell r="E425" t="str">
            <v>Stock order</v>
          </cell>
          <cell r="F425" t="str">
            <v>YSM20R(SV)-2</v>
          </cell>
          <cell r="G425" t="str">
            <v>L-&gt;R</v>
          </cell>
          <cell r="H425" t="str">
            <v>No</v>
          </cell>
          <cell r="I425" t="str">
            <v>Y51456</v>
          </cell>
          <cell r="J425">
            <v>1</v>
          </cell>
          <cell r="K425" t="str">
            <v>码头</v>
          </cell>
          <cell r="L425">
            <v>43992</v>
          </cell>
          <cell r="M425">
            <v>6.6699999999999995E-2</v>
          </cell>
          <cell r="N425" t="str">
            <v>JUN 20</v>
          </cell>
          <cell r="O425">
            <v>2020.05</v>
          </cell>
          <cell r="P425" t="str">
            <v>RMB</v>
          </cell>
          <cell r="Q425" t="str">
            <v>C49SZX20200048DZ</v>
          </cell>
          <cell r="R425" t="str">
            <v>海星</v>
          </cell>
          <cell r="S425" t="str">
            <v>YSM20R(SV)-2</v>
          </cell>
          <cell r="T425" t="str">
            <v>L-&gt;R</v>
          </cell>
          <cell r="U425" t="str">
            <v>No</v>
          </cell>
          <cell r="V425" t="str">
            <v>OK</v>
          </cell>
          <cell r="W425" t="str">
            <v>含税到厂</v>
          </cell>
          <cell r="X425">
            <v>43938</v>
          </cell>
          <cell r="Y425" t="str">
            <v>Yes</v>
          </cell>
          <cell r="Z425"/>
          <cell r="AA425"/>
          <cell r="AB425"/>
          <cell r="AC425">
            <v>190635038</v>
          </cell>
          <cell r="AD425">
            <v>312</v>
          </cell>
          <cell r="AE425">
            <v>20</v>
          </cell>
          <cell r="AF425"/>
          <cell r="AG425"/>
          <cell r="AH425"/>
          <cell r="AI425"/>
          <cell r="AJ425"/>
          <cell r="AK425"/>
          <cell r="AL425"/>
          <cell r="AM425"/>
          <cell r="AN425"/>
          <cell r="AO425" t="str">
            <v>Yes</v>
          </cell>
          <cell r="AP425" t="str">
            <v>JUN 20</v>
          </cell>
        </row>
        <row r="426">
          <cell r="A426">
            <v>630</v>
          </cell>
          <cell r="B426" t="str">
            <v>已发货</v>
          </cell>
          <cell r="C426" t="str">
            <v>C28.</v>
          </cell>
          <cell r="D426">
            <v>109880</v>
          </cell>
          <cell r="E426" t="str">
            <v>海星名义下单</v>
          </cell>
          <cell r="F426" t="str">
            <v>YCP10</v>
          </cell>
          <cell r="G426" t="str">
            <v>L-&gt;R</v>
          </cell>
          <cell r="H426" t="str">
            <v>No</v>
          </cell>
          <cell r="I426" t="str">
            <v>Y51546</v>
          </cell>
          <cell r="J426">
            <v>1</v>
          </cell>
          <cell r="K426" t="str">
            <v>码头</v>
          </cell>
          <cell r="L426">
            <v>43992</v>
          </cell>
          <cell r="M426">
            <v>6.6600000000000006E-2</v>
          </cell>
          <cell r="N426" t="str">
            <v>JUN 20</v>
          </cell>
          <cell r="O426">
            <v>2020.05</v>
          </cell>
          <cell r="P426" t="str">
            <v>RMB</v>
          </cell>
          <cell r="Q426" t="str">
            <v>C28SZX20200026YY</v>
          </cell>
          <cell r="R426" t="str">
            <v>海星</v>
          </cell>
          <cell r="S426" t="str">
            <v>YCP10</v>
          </cell>
          <cell r="T426" t="str">
            <v>L-&gt;R</v>
          </cell>
          <cell r="U426" t="str">
            <v>No</v>
          </cell>
          <cell r="V426" t="str">
            <v>OK</v>
          </cell>
          <cell r="W426" t="str">
            <v>含税到厂</v>
          </cell>
          <cell r="X426">
            <v>43938</v>
          </cell>
          <cell r="Y426" t="str">
            <v>Yes</v>
          </cell>
          <cell r="Z426"/>
          <cell r="AA426"/>
          <cell r="AB426"/>
          <cell r="AC426" t="str">
            <v>C190635038</v>
          </cell>
          <cell r="AD426">
            <v>302</v>
          </cell>
          <cell r="AE426">
            <v>10</v>
          </cell>
          <cell r="AF426"/>
          <cell r="AG426"/>
          <cell r="AH426"/>
          <cell r="AI426"/>
          <cell r="AN426"/>
          <cell r="AO426" t="str">
            <v>Yes</v>
          </cell>
          <cell r="AP426" t="str">
            <v>JUN 20</v>
          </cell>
        </row>
        <row r="427">
          <cell r="A427">
            <v>668</v>
          </cell>
          <cell r="B427" t="str">
            <v>已发货</v>
          </cell>
          <cell r="C427" t="str">
            <v>C49</v>
          </cell>
          <cell r="D427" t="str">
            <v>109891(拆分PO109925）</v>
          </cell>
          <cell r="E427" t="str">
            <v>Stock order</v>
          </cell>
          <cell r="F427" t="str">
            <v>YSM10</v>
          </cell>
          <cell r="G427" t="str">
            <v>R-&gt;L</v>
          </cell>
          <cell r="H427" t="str">
            <v>No</v>
          </cell>
          <cell r="I427" t="str">
            <v>Y51616</v>
          </cell>
          <cell r="J427">
            <v>1</v>
          </cell>
          <cell r="K427" t="str">
            <v>力合仓库(已经清关)</v>
          </cell>
          <cell r="L427">
            <v>44004</v>
          </cell>
          <cell r="M427" t="str">
            <v>0.0661(价格用PO#109891)</v>
          </cell>
          <cell r="N427" t="str">
            <v>JUL 20</v>
          </cell>
          <cell r="O427">
            <v>2020.06</v>
          </cell>
          <cell r="P427" t="str">
            <v>RMB</v>
          </cell>
          <cell r="Q427" t="str">
            <v>C49SZX20200076JL</v>
          </cell>
          <cell r="R427" t="str">
            <v>鑫东泰</v>
          </cell>
          <cell r="S427" t="str">
            <v>YSM10</v>
          </cell>
          <cell r="T427" t="str">
            <v>L-&gt;R</v>
          </cell>
          <cell r="U427" t="str">
            <v>MVC</v>
          </cell>
          <cell r="V427" t="str">
            <v>WRONG</v>
          </cell>
          <cell r="W427" t="str">
            <v>含税到厂</v>
          </cell>
          <cell r="X427">
            <v>44004</v>
          </cell>
          <cell r="Y427" t="str">
            <v>Yes</v>
          </cell>
          <cell r="Z427"/>
          <cell r="AA427"/>
          <cell r="AB427"/>
          <cell r="AC427" t="str">
            <v>C200737778</v>
          </cell>
          <cell r="AD427">
            <v>301</v>
          </cell>
          <cell r="AE427">
            <v>10</v>
          </cell>
          <cell r="AF427"/>
          <cell r="AG427"/>
          <cell r="AH427"/>
          <cell r="AI427"/>
          <cell r="AN427"/>
          <cell r="AO427" t="str">
            <v>Yes</v>
          </cell>
          <cell r="AP427" t="str">
            <v>JUL 20</v>
          </cell>
        </row>
        <row r="428">
          <cell r="A428">
            <v>681</v>
          </cell>
          <cell r="B428" t="str">
            <v>已发货</v>
          </cell>
          <cell r="C428" t="str">
            <v>C49</v>
          </cell>
          <cell r="D428" t="str">
            <v>109891(拆分PO109925）</v>
          </cell>
          <cell r="E428" t="str">
            <v>Stock order</v>
          </cell>
          <cell r="F428" t="str">
            <v>YSM10</v>
          </cell>
          <cell r="G428" t="str">
            <v>R-&gt;L</v>
          </cell>
          <cell r="H428" t="str">
            <v>No</v>
          </cell>
          <cell r="I428" t="str">
            <v>Y51617</v>
          </cell>
          <cell r="J428">
            <v>1</v>
          </cell>
          <cell r="K428" t="str">
            <v>力合仓库(已经清关)</v>
          </cell>
          <cell r="L428">
            <v>44004</v>
          </cell>
          <cell r="M428" t="str">
            <v>0.0661(价格用PO#109891)</v>
          </cell>
          <cell r="N428" t="str">
            <v>JUL 20</v>
          </cell>
          <cell r="O428">
            <v>2020.06</v>
          </cell>
          <cell r="P428" t="str">
            <v>RMB</v>
          </cell>
          <cell r="Q428" t="str">
            <v>C49SZX20200083JL</v>
          </cell>
          <cell r="R428" t="str">
            <v>铭华永兴</v>
          </cell>
          <cell r="S428" t="str">
            <v>YSM10</v>
          </cell>
          <cell r="T428" t="str">
            <v>L-&gt;R</v>
          </cell>
          <cell r="U428" t="str">
            <v>MVC</v>
          </cell>
          <cell r="V428" t="str">
            <v>WRONG</v>
          </cell>
          <cell r="W428" t="str">
            <v>含税到厂</v>
          </cell>
          <cell r="X428">
            <v>44006</v>
          </cell>
          <cell r="Y428" t="str">
            <v>Yes</v>
          </cell>
          <cell r="Z428"/>
          <cell r="AA428"/>
          <cell r="AB428"/>
          <cell r="AC428" t="str">
            <v>C190935541</v>
          </cell>
          <cell r="AD428">
            <v>301</v>
          </cell>
          <cell r="AE428">
            <v>10</v>
          </cell>
          <cell r="AF428"/>
          <cell r="AG428"/>
          <cell r="AH428"/>
          <cell r="AI428"/>
          <cell r="AN428"/>
          <cell r="AO428" t="str">
            <v>Yes</v>
          </cell>
          <cell r="AP428" t="str">
            <v>JUL 20</v>
          </cell>
        </row>
        <row r="429">
          <cell r="A429">
            <v>669</v>
          </cell>
          <cell r="B429" t="str">
            <v>已发货</v>
          </cell>
          <cell r="C429" t="str">
            <v>C49</v>
          </cell>
          <cell r="D429" t="str">
            <v>109891(拆分PO109925）</v>
          </cell>
          <cell r="E429" t="str">
            <v>Stock order</v>
          </cell>
          <cell r="F429" t="str">
            <v>YSM10</v>
          </cell>
          <cell r="G429" t="str">
            <v>R-&gt;L</v>
          </cell>
          <cell r="H429" t="str">
            <v>No</v>
          </cell>
          <cell r="I429" t="str">
            <v>Y51618</v>
          </cell>
          <cell r="J429">
            <v>1</v>
          </cell>
          <cell r="K429" t="str">
            <v>力合仓库(已经清关)</v>
          </cell>
          <cell r="L429">
            <v>44004</v>
          </cell>
          <cell r="M429" t="str">
            <v>0.0661(价格用PO#109891)</v>
          </cell>
          <cell r="N429" t="str">
            <v>JUL 20</v>
          </cell>
          <cell r="O429">
            <v>2020.06</v>
          </cell>
          <cell r="P429" t="str">
            <v>RMB</v>
          </cell>
          <cell r="Q429" t="str">
            <v>C49SZX20200076JL</v>
          </cell>
          <cell r="R429" t="str">
            <v>鑫东泰</v>
          </cell>
          <cell r="S429" t="str">
            <v>YSM10</v>
          </cell>
          <cell r="T429" t="str">
            <v>L-&gt;R</v>
          </cell>
          <cell r="U429" t="str">
            <v>MVC</v>
          </cell>
          <cell r="V429" t="str">
            <v>WRONG</v>
          </cell>
          <cell r="W429" t="str">
            <v>含税到厂</v>
          </cell>
          <cell r="X429">
            <v>44004</v>
          </cell>
          <cell r="Y429" t="str">
            <v>Yes</v>
          </cell>
          <cell r="Z429"/>
          <cell r="AA429"/>
          <cell r="AB429"/>
          <cell r="AC429" t="str">
            <v>C200737778</v>
          </cell>
          <cell r="AD429">
            <v>301</v>
          </cell>
          <cell r="AE429">
            <v>10</v>
          </cell>
          <cell r="AF429"/>
          <cell r="AG429"/>
          <cell r="AH429"/>
          <cell r="AI429"/>
          <cell r="AN429"/>
          <cell r="AO429" t="str">
            <v>Yes</v>
          </cell>
          <cell r="AP429" t="str">
            <v>JUL 20</v>
          </cell>
        </row>
        <row r="430">
          <cell r="A430">
            <v>689</v>
          </cell>
          <cell r="B430" t="str">
            <v>已发货</v>
          </cell>
          <cell r="C430" t="str">
            <v>C49</v>
          </cell>
          <cell r="D430" t="str">
            <v>109891(拆分PO109925）</v>
          </cell>
          <cell r="E430" t="str">
            <v>Stock order</v>
          </cell>
          <cell r="F430" t="str">
            <v>YSM10</v>
          </cell>
          <cell r="G430" t="str">
            <v>R-&gt;L</v>
          </cell>
          <cell r="H430" t="str">
            <v>No</v>
          </cell>
          <cell r="I430" t="str">
            <v>Y51619</v>
          </cell>
          <cell r="J430">
            <v>1</v>
          </cell>
          <cell r="K430" t="str">
            <v>CY仓库</v>
          </cell>
          <cell r="L430">
            <v>44004</v>
          </cell>
          <cell r="M430">
            <v>6.6500000000000004E-2</v>
          </cell>
          <cell r="N430" t="str">
            <v>JUL 20</v>
          </cell>
          <cell r="O430">
            <v>2020.06</v>
          </cell>
          <cell r="P430" t="str">
            <v>JPY</v>
          </cell>
          <cell r="Q430" t="str">
            <v>C49SZX20200090SS</v>
          </cell>
          <cell r="R430" t="str">
            <v>乐上</v>
          </cell>
          <cell r="S430" t="str">
            <v>YSM10</v>
          </cell>
          <cell r="T430" t="str">
            <v>L-&gt;R</v>
          </cell>
          <cell r="U430" t="str">
            <v>MVC</v>
          </cell>
          <cell r="V430" t="str">
            <v>WRONG</v>
          </cell>
          <cell r="W430" t="str">
            <v>DAP DG</v>
          </cell>
          <cell r="X430">
            <v>44011</v>
          </cell>
          <cell r="Y430" t="str">
            <v>Yes</v>
          </cell>
          <cell r="Z430"/>
          <cell r="AA430"/>
          <cell r="AB430"/>
          <cell r="AC430" t="str">
            <v>C190434487</v>
          </cell>
          <cell r="AD430">
            <v>301</v>
          </cell>
          <cell r="AE430">
            <v>10</v>
          </cell>
          <cell r="AF430"/>
          <cell r="AG430"/>
          <cell r="AH430"/>
          <cell r="AI430"/>
          <cell r="AN430"/>
          <cell r="AO430" t="str">
            <v>Yes</v>
          </cell>
          <cell r="AP430" t="str">
            <v>JUL 20</v>
          </cell>
        </row>
        <row r="431">
          <cell r="A431">
            <v>683</v>
          </cell>
          <cell r="B431" t="str">
            <v>已发货</v>
          </cell>
          <cell r="C431" t="str">
            <v>C49</v>
          </cell>
          <cell r="D431" t="str">
            <v>109891(拆分PO109925）</v>
          </cell>
          <cell r="E431" t="str">
            <v>Stock order</v>
          </cell>
          <cell r="F431" t="str">
            <v>YSM10</v>
          </cell>
          <cell r="G431" t="str">
            <v>R-&gt;L</v>
          </cell>
          <cell r="H431" t="str">
            <v>No</v>
          </cell>
          <cell r="I431" t="str">
            <v>Y51620</v>
          </cell>
          <cell r="J431">
            <v>1</v>
          </cell>
          <cell r="K431" t="str">
            <v>CY仓库</v>
          </cell>
          <cell r="L431">
            <v>44004</v>
          </cell>
          <cell r="M431">
            <v>6.6500000000000004E-2</v>
          </cell>
          <cell r="N431" t="str">
            <v>JUL 20</v>
          </cell>
          <cell r="O431">
            <v>2020.06</v>
          </cell>
          <cell r="P431" t="str">
            <v>JPY</v>
          </cell>
          <cell r="Q431" t="str">
            <v>C49SZX20200032DZ</v>
          </cell>
          <cell r="R431" t="str">
            <v>朗特/end user:朗勤</v>
          </cell>
          <cell r="S431" t="str">
            <v>YSM10</v>
          </cell>
          <cell r="T431" t="str">
            <v>L-&gt;R</v>
          </cell>
          <cell r="U431" t="str">
            <v>MVC</v>
          </cell>
          <cell r="V431" t="str">
            <v>WRONG</v>
          </cell>
          <cell r="W431" t="str">
            <v>CIF HK</v>
          </cell>
          <cell r="X431">
            <v>44008</v>
          </cell>
          <cell r="Y431" t="str">
            <v>Yes</v>
          </cell>
          <cell r="Z431"/>
          <cell r="AA431"/>
          <cell r="AB431"/>
          <cell r="AC431" t="str">
            <v>C200637456</v>
          </cell>
          <cell r="AD431">
            <v>301</v>
          </cell>
          <cell r="AE431">
            <v>10</v>
          </cell>
          <cell r="AF431"/>
          <cell r="AG431"/>
          <cell r="AH431"/>
          <cell r="AI431"/>
          <cell r="AN431"/>
          <cell r="AO431" t="str">
            <v>Yes</v>
          </cell>
          <cell r="AP431" t="str">
            <v>JUL 20</v>
          </cell>
        </row>
        <row r="432">
          <cell r="A432">
            <v>684</v>
          </cell>
          <cell r="B432" t="str">
            <v>已发货</v>
          </cell>
          <cell r="C432" t="str">
            <v>C49</v>
          </cell>
          <cell r="D432">
            <v>109891</v>
          </cell>
          <cell r="E432" t="str">
            <v>Stock order</v>
          </cell>
          <cell r="F432" t="str">
            <v>YSM10</v>
          </cell>
          <cell r="G432" t="str">
            <v>R-&gt;L</v>
          </cell>
          <cell r="H432" t="str">
            <v>No</v>
          </cell>
          <cell r="I432" t="str">
            <v>Y51621</v>
          </cell>
          <cell r="J432">
            <v>1</v>
          </cell>
          <cell r="K432" t="str">
            <v>CY仓库</v>
          </cell>
          <cell r="L432">
            <v>44004</v>
          </cell>
          <cell r="M432" t="str">
            <v>0.0665(价格用PO#109925)</v>
          </cell>
          <cell r="N432" t="str">
            <v>JUL 20</v>
          </cell>
          <cell r="O432">
            <v>2020.06</v>
          </cell>
          <cell r="P432" t="str">
            <v>JPY</v>
          </cell>
          <cell r="Q432" t="str">
            <v>C49SZX20200032DZ</v>
          </cell>
          <cell r="R432" t="str">
            <v>朗特/end user:朗勤</v>
          </cell>
          <cell r="S432" t="str">
            <v>YSM10</v>
          </cell>
          <cell r="T432" t="str">
            <v>L-&gt;R</v>
          </cell>
          <cell r="U432" t="str">
            <v>MVC</v>
          </cell>
          <cell r="V432" t="str">
            <v>WRONG</v>
          </cell>
          <cell r="W432" t="str">
            <v>CIF HK</v>
          </cell>
          <cell r="X432">
            <v>44008</v>
          </cell>
          <cell r="Y432" t="str">
            <v>Yes</v>
          </cell>
          <cell r="Z432"/>
          <cell r="AA432"/>
          <cell r="AB432"/>
          <cell r="AC432" t="str">
            <v>C200637456</v>
          </cell>
          <cell r="AD432">
            <v>301</v>
          </cell>
          <cell r="AE432">
            <v>10</v>
          </cell>
          <cell r="AF432"/>
          <cell r="AG432"/>
          <cell r="AH432"/>
          <cell r="AI432"/>
          <cell r="AN432"/>
          <cell r="AO432" t="str">
            <v>Yes</v>
          </cell>
          <cell r="AP432" t="str">
            <v>JUL 20</v>
          </cell>
        </row>
        <row r="433">
          <cell r="A433">
            <v>685</v>
          </cell>
          <cell r="B433" t="str">
            <v>已发货</v>
          </cell>
          <cell r="C433" t="str">
            <v>C49</v>
          </cell>
          <cell r="D433">
            <v>109891</v>
          </cell>
          <cell r="E433" t="str">
            <v>Stock order</v>
          </cell>
          <cell r="F433" t="str">
            <v>YSM10</v>
          </cell>
          <cell r="G433" t="str">
            <v>R-&gt;L</v>
          </cell>
          <cell r="H433" t="str">
            <v>No</v>
          </cell>
          <cell r="I433" t="str">
            <v>Y51622</v>
          </cell>
          <cell r="J433">
            <v>1</v>
          </cell>
          <cell r="K433" t="str">
            <v>CY仓库</v>
          </cell>
          <cell r="L433">
            <v>44004</v>
          </cell>
          <cell r="M433" t="str">
            <v>0.0665(价格用PO#109925)</v>
          </cell>
          <cell r="N433" t="str">
            <v>JUL 20</v>
          </cell>
          <cell r="O433">
            <v>2020.06</v>
          </cell>
          <cell r="P433" t="str">
            <v>JPY</v>
          </cell>
          <cell r="Q433" t="str">
            <v>C49SZX20200032DZ</v>
          </cell>
          <cell r="R433" t="str">
            <v>朗特/end user:朗勤</v>
          </cell>
          <cell r="S433" t="str">
            <v>YSM10</v>
          </cell>
          <cell r="T433" t="str">
            <v>L-&gt;R</v>
          </cell>
          <cell r="U433" t="str">
            <v>No</v>
          </cell>
          <cell r="V433" t="str">
            <v>WRONG</v>
          </cell>
          <cell r="W433" t="str">
            <v>CIF HK</v>
          </cell>
          <cell r="X433">
            <v>44008</v>
          </cell>
          <cell r="Y433" t="str">
            <v>Yes</v>
          </cell>
          <cell r="Z433"/>
          <cell r="AA433"/>
          <cell r="AB433"/>
          <cell r="AC433" t="str">
            <v>C200637456</v>
          </cell>
          <cell r="AD433">
            <v>302</v>
          </cell>
          <cell r="AE433">
            <v>10</v>
          </cell>
          <cell r="AF433"/>
          <cell r="AG433"/>
          <cell r="AH433"/>
          <cell r="AI433"/>
          <cell r="AN433"/>
          <cell r="AO433" t="str">
            <v>Yes</v>
          </cell>
          <cell r="AP433" t="str">
            <v>JUL 20</v>
          </cell>
        </row>
        <row r="434">
          <cell r="A434">
            <v>677</v>
          </cell>
          <cell r="B434" t="str">
            <v>已发货</v>
          </cell>
          <cell r="C434" t="str">
            <v>C49</v>
          </cell>
          <cell r="D434">
            <v>109891</v>
          </cell>
          <cell r="E434" t="str">
            <v>Stock order</v>
          </cell>
          <cell r="F434" t="str">
            <v>YSM10</v>
          </cell>
          <cell r="G434" t="str">
            <v>R-&gt;L</v>
          </cell>
          <cell r="H434" t="str">
            <v>No</v>
          </cell>
          <cell r="I434" t="str">
            <v>Y51623</v>
          </cell>
          <cell r="J434">
            <v>1</v>
          </cell>
          <cell r="K434" t="str">
            <v>CY仓库</v>
          </cell>
          <cell r="L434">
            <v>44004</v>
          </cell>
          <cell r="M434" t="str">
            <v>0.0665(价格用PO#109925)</v>
          </cell>
          <cell r="N434" t="str">
            <v>JUL 20</v>
          </cell>
          <cell r="O434">
            <v>2020.06</v>
          </cell>
          <cell r="P434" t="str">
            <v>JPY</v>
          </cell>
          <cell r="Q434" t="str">
            <v>C49SZX20200081DZ</v>
          </cell>
          <cell r="R434" t="str">
            <v>朗特</v>
          </cell>
          <cell r="S434" t="str">
            <v>YSM10</v>
          </cell>
          <cell r="T434" t="str">
            <v>L-&gt;R</v>
          </cell>
          <cell r="U434" t="str">
            <v>MVC</v>
          </cell>
          <cell r="V434" t="str">
            <v>WRONG</v>
          </cell>
          <cell r="W434" t="str">
            <v>CIF HK</v>
          </cell>
          <cell r="X434">
            <v>44006</v>
          </cell>
          <cell r="Y434" t="str">
            <v>Yes</v>
          </cell>
          <cell r="Z434"/>
          <cell r="AA434"/>
          <cell r="AB434"/>
          <cell r="AC434" t="str">
            <v>C190534728</v>
          </cell>
          <cell r="AD434">
            <v>302</v>
          </cell>
          <cell r="AE434">
            <v>10</v>
          </cell>
          <cell r="AF434"/>
          <cell r="AG434"/>
          <cell r="AH434"/>
          <cell r="AI434"/>
          <cell r="AN434"/>
          <cell r="AO434" t="str">
            <v>Yes</v>
          </cell>
          <cell r="AP434" t="str">
            <v>JUL 20</v>
          </cell>
        </row>
        <row r="435">
          <cell r="A435">
            <v>680</v>
          </cell>
          <cell r="B435" t="str">
            <v>已发货</v>
          </cell>
          <cell r="C435" t="str">
            <v>C49</v>
          </cell>
          <cell r="D435">
            <v>109891</v>
          </cell>
          <cell r="E435" t="str">
            <v>Stock order</v>
          </cell>
          <cell r="F435" t="str">
            <v>YSM10</v>
          </cell>
          <cell r="G435" t="str">
            <v>R-&gt;L</v>
          </cell>
          <cell r="H435" t="str">
            <v>No</v>
          </cell>
          <cell r="I435" t="str">
            <v>Y51624</v>
          </cell>
          <cell r="J435">
            <v>1</v>
          </cell>
          <cell r="K435" t="str">
            <v>力合仓库(已经清关)</v>
          </cell>
          <cell r="L435">
            <v>44004</v>
          </cell>
          <cell r="M435">
            <v>6.6100000000000006E-2</v>
          </cell>
          <cell r="N435" t="str">
            <v>JUL 20</v>
          </cell>
          <cell r="O435">
            <v>2020.06</v>
          </cell>
          <cell r="P435" t="str">
            <v>RMB</v>
          </cell>
          <cell r="Q435" t="str">
            <v>C49SZX20200085JL</v>
          </cell>
          <cell r="R435" t="str">
            <v>达人高科</v>
          </cell>
          <cell r="S435" t="str">
            <v>YSM10</v>
          </cell>
          <cell r="T435" t="str">
            <v>L-&gt;R</v>
          </cell>
          <cell r="U435" t="str">
            <v>MVC</v>
          </cell>
          <cell r="V435" t="str">
            <v>WRONG</v>
          </cell>
          <cell r="W435" t="str">
            <v>含税到厂</v>
          </cell>
          <cell r="X435">
            <v>44006</v>
          </cell>
          <cell r="Y435" t="str">
            <v>Yes</v>
          </cell>
          <cell r="Z435"/>
          <cell r="AA435"/>
          <cell r="AB435"/>
          <cell r="AC435" t="str">
            <v>C191236409</v>
          </cell>
          <cell r="AD435">
            <v>302</v>
          </cell>
          <cell r="AE435">
            <v>10</v>
          </cell>
          <cell r="AF435"/>
          <cell r="AG435"/>
          <cell r="AH435"/>
          <cell r="AI435"/>
          <cell r="AN435"/>
          <cell r="AO435" t="str">
            <v>Yes</v>
          </cell>
          <cell r="AP435" t="str">
            <v>JUL 20</v>
          </cell>
        </row>
        <row r="436">
          <cell r="A436">
            <v>665</v>
          </cell>
          <cell r="B436" t="str">
            <v>已发货</v>
          </cell>
          <cell r="C436" t="str">
            <v>C49</v>
          </cell>
          <cell r="D436">
            <v>109891</v>
          </cell>
          <cell r="E436" t="str">
            <v>Stock order</v>
          </cell>
          <cell r="F436" t="str">
            <v>YSM10</v>
          </cell>
          <cell r="G436" t="str">
            <v>R-&gt;L</v>
          </cell>
          <cell r="H436" t="str">
            <v>No</v>
          </cell>
          <cell r="I436" t="str">
            <v>Y51625</v>
          </cell>
          <cell r="J436">
            <v>1</v>
          </cell>
          <cell r="K436" t="str">
            <v>力合仓库(已经清关)</v>
          </cell>
          <cell r="L436">
            <v>44004</v>
          </cell>
          <cell r="M436">
            <v>6.6100000000000006E-2</v>
          </cell>
          <cell r="N436" t="str">
            <v>JUL 20</v>
          </cell>
          <cell r="O436">
            <v>2020.06</v>
          </cell>
          <cell r="P436" t="str">
            <v>RMB</v>
          </cell>
          <cell r="Q436" t="str">
            <v>C49SZX20200063SS</v>
          </cell>
          <cell r="R436" t="str">
            <v>中润互联</v>
          </cell>
          <cell r="S436" t="str">
            <v>YSM10</v>
          </cell>
          <cell r="T436" t="str">
            <v>L-&gt;R</v>
          </cell>
          <cell r="U436" t="str">
            <v>MVC</v>
          </cell>
          <cell r="V436" t="str">
            <v>WRONG</v>
          </cell>
          <cell r="W436" t="str">
            <v>含税到厂</v>
          </cell>
          <cell r="X436">
            <v>44001</v>
          </cell>
          <cell r="Y436" t="str">
            <v>Yes</v>
          </cell>
          <cell r="Z436"/>
          <cell r="AA436"/>
          <cell r="AB436"/>
          <cell r="AC436" t="str">
            <v>C200637604</v>
          </cell>
          <cell r="AD436">
            <v>302</v>
          </cell>
          <cell r="AE436">
            <v>10</v>
          </cell>
          <cell r="AF436"/>
          <cell r="AG436"/>
          <cell r="AH436"/>
          <cell r="AI436"/>
          <cell r="AN436"/>
          <cell r="AO436" t="str">
            <v>Yes</v>
          </cell>
          <cell r="AP436" t="str">
            <v>JUL 20</v>
          </cell>
        </row>
        <row r="437">
          <cell r="A437">
            <v>666</v>
          </cell>
          <cell r="B437" t="str">
            <v>已发货</v>
          </cell>
          <cell r="C437" t="str">
            <v>C49</v>
          </cell>
          <cell r="D437">
            <v>109886</v>
          </cell>
          <cell r="E437" t="str">
            <v>Stock order</v>
          </cell>
          <cell r="F437" t="str">
            <v>YSM20R(SV)-2</v>
          </cell>
          <cell r="G437" t="str">
            <v>L-&gt;R</v>
          </cell>
          <cell r="H437" t="str">
            <v>No</v>
          </cell>
          <cell r="I437" t="str">
            <v>Y51547</v>
          </cell>
          <cell r="J437">
            <v>1</v>
          </cell>
          <cell r="K437" t="str">
            <v>华日仓库中转</v>
          </cell>
          <cell r="L437">
            <v>44006</v>
          </cell>
          <cell r="M437">
            <v>6.6500000000000004E-2</v>
          </cell>
          <cell r="N437" t="str">
            <v>JUL 20</v>
          </cell>
          <cell r="O437">
            <v>2020.06</v>
          </cell>
          <cell r="P437" t="str">
            <v>JPY</v>
          </cell>
          <cell r="Q437" t="str">
            <v>C49SZX20200069JY</v>
          </cell>
          <cell r="R437" t="str">
            <v>百纳海</v>
          </cell>
          <cell r="S437" t="str">
            <v>YSM20R(SV)-2</v>
          </cell>
          <cell r="T437" t="str">
            <v>L-&gt;R</v>
          </cell>
          <cell r="U437" t="str">
            <v>No</v>
          </cell>
          <cell r="V437" t="str">
            <v>OK</v>
          </cell>
          <cell r="W437" t="str">
            <v>DAP SZ</v>
          </cell>
          <cell r="X437">
            <v>44001</v>
          </cell>
          <cell r="Y437" t="str">
            <v>Yes</v>
          </cell>
          <cell r="AC437" t="str">
            <v>C200637625</v>
          </cell>
          <cell r="AD437">
            <v>312</v>
          </cell>
          <cell r="AE437">
            <v>10</v>
          </cell>
          <cell r="AF437">
            <v>303</v>
          </cell>
          <cell r="AG437">
            <v>10</v>
          </cell>
          <cell r="AN437"/>
          <cell r="AO437" t="str">
            <v>Yes</v>
          </cell>
          <cell r="AP437" t="str">
            <v>JUL 20</v>
          </cell>
        </row>
        <row r="438">
          <cell r="A438">
            <v>690</v>
          </cell>
          <cell r="B438" t="str">
            <v>已发货</v>
          </cell>
          <cell r="C438" t="str">
            <v>C49</v>
          </cell>
          <cell r="D438">
            <v>109886</v>
          </cell>
          <cell r="E438" t="str">
            <v>Stock order</v>
          </cell>
          <cell r="F438" t="str">
            <v>YSM20R(SV)-2</v>
          </cell>
          <cell r="G438" t="str">
            <v>L-&gt;R</v>
          </cell>
          <cell r="H438" t="str">
            <v>No</v>
          </cell>
          <cell r="I438" t="str">
            <v>Y51548</v>
          </cell>
          <cell r="J438">
            <v>1</v>
          </cell>
          <cell r="K438" t="str">
            <v>钧溢清关，送力合仓库</v>
          </cell>
          <cell r="L438">
            <v>44006</v>
          </cell>
          <cell r="M438" t="str">
            <v>0.0667（价格用PO#109868)</v>
          </cell>
          <cell r="N438" t="str">
            <v>JUL 20</v>
          </cell>
          <cell r="O438">
            <v>2020.06</v>
          </cell>
          <cell r="P438" t="str">
            <v>RMB</v>
          </cell>
          <cell r="Q438" t="str">
            <v>C49SZX20200087DZ</v>
          </cell>
          <cell r="R438" t="str">
            <v>海星</v>
          </cell>
          <cell r="S438" t="str">
            <v>YSM20R(SV)-2</v>
          </cell>
          <cell r="T438" t="str">
            <v>L-&gt;R</v>
          </cell>
          <cell r="U438" t="str">
            <v>MVC</v>
          </cell>
          <cell r="V438" t="str">
            <v>WRONG</v>
          </cell>
          <cell r="W438" t="str">
            <v>含税到厂</v>
          </cell>
          <cell r="X438">
            <v>44011</v>
          </cell>
          <cell r="Y438" t="str">
            <v>Yes</v>
          </cell>
          <cell r="AC438" t="str">
            <v>C190635038</v>
          </cell>
          <cell r="AD438">
            <v>313</v>
          </cell>
          <cell r="AE438">
            <v>10</v>
          </cell>
          <cell r="AF438">
            <v>312</v>
          </cell>
          <cell r="AG438">
            <v>10</v>
          </cell>
          <cell r="AN438"/>
          <cell r="AO438" t="str">
            <v>Yes</v>
          </cell>
          <cell r="AP438" t="str">
            <v>JUL 20</v>
          </cell>
        </row>
        <row r="439">
          <cell r="A439">
            <v>721</v>
          </cell>
          <cell r="B439" t="str">
            <v>已发货</v>
          </cell>
          <cell r="C439" t="str">
            <v>C49</v>
          </cell>
          <cell r="D439">
            <v>109886</v>
          </cell>
          <cell r="E439" t="str">
            <v>Stock order</v>
          </cell>
          <cell r="F439" t="str">
            <v>YSM20R(SV)-2</v>
          </cell>
          <cell r="G439" t="str">
            <v>L-&gt;R</v>
          </cell>
          <cell r="H439" t="str">
            <v>No</v>
          </cell>
          <cell r="I439" t="str">
            <v>Y51549</v>
          </cell>
          <cell r="J439">
            <v>1</v>
          </cell>
          <cell r="K439" t="str">
            <v>盐保仓库</v>
          </cell>
          <cell r="L439">
            <v>44006</v>
          </cell>
          <cell r="M439">
            <v>6.6500000000000004E-2</v>
          </cell>
          <cell r="N439" t="str">
            <v>JUL 20</v>
          </cell>
          <cell r="O439">
            <v>2020.06</v>
          </cell>
          <cell r="P439" t="str">
            <v>JPY</v>
          </cell>
          <cell r="Q439" t="str">
            <v>C49SZX20200101MZ</v>
          </cell>
          <cell r="R439" t="str">
            <v>崧盛</v>
          </cell>
          <cell r="S439" t="str">
            <v>YSM20R(SV)-2</v>
          </cell>
          <cell r="T439" t="str">
            <v>L-&gt;R</v>
          </cell>
          <cell r="U439" t="str">
            <v>No</v>
          </cell>
          <cell r="V439" t="str">
            <v>OK</v>
          </cell>
          <cell r="W439" t="str">
            <v>CIF HK</v>
          </cell>
          <cell r="X439">
            <v>44028</v>
          </cell>
          <cell r="Y439" t="str">
            <v>Yes</v>
          </cell>
          <cell r="AC439" t="str">
            <v>C190635053</v>
          </cell>
          <cell r="AD439">
            <v>301</v>
          </cell>
          <cell r="AE439">
            <v>20</v>
          </cell>
          <cell r="AN439"/>
          <cell r="AO439" t="str">
            <v>Yes</v>
          </cell>
          <cell r="AP439" t="str">
            <v>JUL 20</v>
          </cell>
        </row>
        <row r="440">
          <cell r="A440">
            <v>667</v>
          </cell>
          <cell r="B440" t="str">
            <v>已发货</v>
          </cell>
          <cell r="C440" t="str">
            <v>C49</v>
          </cell>
          <cell r="D440">
            <v>109886</v>
          </cell>
          <cell r="E440" t="str">
            <v>Stock order</v>
          </cell>
          <cell r="F440" t="str">
            <v>YSM20R(SV)-2</v>
          </cell>
          <cell r="G440" t="str">
            <v>L-&gt;R</v>
          </cell>
          <cell r="H440" t="str">
            <v>No</v>
          </cell>
          <cell r="I440" t="str">
            <v>Y51554</v>
          </cell>
          <cell r="J440">
            <v>1</v>
          </cell>
          <cell r="K440" t="str">
            <v>力合仓库(已经清关)</v>
          </cell>
          <cell r="L440">
            <v>44006</v>
          </cell>
          <cell r="M440">
            <v>6.6500000000000004E-2</v>
          </cell>
          <cell r="N440" t="str">
            <v>JUL 20</v>
          </cell>
          <cell r="O440">
            <v>2020.06</v>
          </cell>
          <cell r="P440" t="str">
            <v>RMB</v>
          </cell>
          <cell r="Q440" t="str">
            <v>C49SZX20200076JL</v>
          </cell>
          <cell r="R440" t="str">
            <v>鑫东泰</v>
          </cell>
          <cell r="S440" t="str">
            <v>YSM20R(SV)-2</v>
          </cell>
          <cell r="T440" t="str">
            <v>L-&gt;R</v>
          </cell>
          <cell r="U440" t="str">
            <v>No</v>
          </cell>
          <cell r="V440" t="str">
            <v>OK</v>
          </cell>
          <cell r="W440" t="str">
            <v>含税到厂</v>
          </cell>
          <cell r="X440">
            <v>44004</v>
          </cell>
          <cell r="Y440" t="str">
            <v>Yes</v>
          </cell>
          <cell r="AC440" t="str">
            <v>C200737778</v>
          </cell>
          <cell r="AD440">
            <v>312</v>
          </cell>
          <cell r="AE440">
            <v>10</v>
          </cell>
          <cell r="AF440">
            <v>304</v>
          </cell>
          <cell r="AG440">
            <v>10</v>
          </cell>
          <cell r="AN440"/>
          <cell r="AO440" t="str">
            <v>Yes</v>
          </cell>
          <cell r="AP440" t="str">
            <v>JUL 20</v>
          </cell>
        </row>
        <row r="441">
          <cell r="A441">
            <v>703</v>
          </cell>
          <cell r="B441" t="str">
            <v>已发货</v>
          </cell>
          <cell r="C441" t="str">
            <v>C49</v>
          </cell>
          <cell r="D441">
            <v>109886</v>
          </cell>
          <cell r="E441" t="str">
            <v>Stock order</v>
          </cell>
          <cell r="F441" t="str">
            <v>YSM20R(SV)-2</v>
          </cell>
          <cell r="G441" t="str">
            <v>L-&gt;R</v>
          </cell>
          <cell r="H441" t="str">
            <v>No</v>
          </cell>
          <cell r="I441" t="str">
            <v>Y51555</v>
          </cell>
          <cell r="J441">
            <v>1</v>
          </cell>
          <cell r="K441" t="str">
            <v>盐保仓库</v>
          </cell>
          <cell r="L441">
            <v>44006</v>
          </cell>
          <cell r="M441">
            <v>6.6500000000000004E-2</v>
          </cell>
          <cell r="N441" t="str">
            <v>JUL 20</v>
          </cell>
          <cell r="O441">
            <v>2020.06</v>
          </cell>
          <cell r="P441" t="str">
            <v>JPY</v>
          </cell>
          <cell r="Q441" t="str">
            <v>C49SZX20200092SS</v>
          </cell>
          <cell r="R441" t="str">
            <v>新平泰end user:弛瑞</v>
          </cell>
          <cell r="S441" t="str">
            <v>YSM20R(SV)-2</v>
          </cell>
          <cell r="T441" t="str">
            <v>L-&gt;R</v>
          </cell>
          <cell r="U441" t="str">
            <v>No</v>
          </cell>
          <cell r="V441" t="str">
            <v>OK</v>
          </cell>
          <cell r="W441" t="str">
            <v>DAP SZ</v>
          </cell>
          <cell r="X441">
            <v>44021</v>
          </cell>
          <cell r="Y441" t="str">
            <v>Yes</v>
          </cell>
          <cell r="AC441" t="str">
            <v>C191236395</v>
          </cell>
          <cell r="AD441">
            <v>301</v>
          </cell>
          <cell r="AE441">
            <v>5</v>
          </cell>
          <cell r="AF441">
            <v>306</v>
          </cell>
          <cell r="AG441">
            <v>5</v>
          </cell>
          <cell r="AH441">
            <v>304</v>
          </cell>
          <cell r="AI441">
            <v>10</v>
          </cell>
          <cell r="AN441"/>
          <cell r="AO441" t="str">
            <v>Yes</v>
          </cell>
          <cell r="AP441" t="str">
            <v>JUL 20</v>
          </cell>
        </row>
        <row r="442">
          <cell r="A442">
            <v>651</v>
          </cell>
          <cell r="B442" t="str">
            <v>已发货</v>
          </cell>
          <cell r="C442" t="str">
            <v>C49</v>
          </cell>
          <cell r="D442" t="str">
            <v>109886(拆分PO109947）</v>
          </cell>
          <cell r="E442" t="str">
            <v>Stock order</v>
          </cell>
          <cell r="F442" t="str">
            <v>YSM20R(SV)-2</v>
          </cell>
          <cell r="G442" t="str">
            <v>L-&gt;R</v>
          </cell>
          <cell r="H442" t="str">
            <v>No</v>
          </cell>
          <cell r="I442" t="str">
            <v>Y51552</v>
          </cell>
          <cell r="J442">
            <v>1</v>
          </cell>
          <cell r="K442" t="str">
            <v>CY仓库</v>
          </cell>
          <cell r="L442">
            <v>44006</v>
          </cell>
          <cell r="M442" t="str">
            <v>NM</v>
          </cell>
          <cell r="N442" t="str">
            <v>JUN 20</v>
          </cell>
          <cell r="O442">
            <v>2020.06</v>
          </cell>
          <cell r="P442" t="str">
            <v>JPY</v>
          </cell>
          <cell r="Q442" t="str">
            <v>C49SZX20200033DZ</v>
          </cell>
          <cell r="R442" t="str">
            <v>兆晖</v>
          </cell>
          <cell r="S442" t="str">
            <v>YSM20R(SV)-2</v>
          </cell>
          <cell r="T442" t="str">
            <v>L-&gt;R</v>
          </cell>
          <cell r="U442" t="str">
            <v>No</v>
          </cell>
          <cell r="V442" t="str">
            <v>OK</v>
          </cell>
          <cell r="W442" t="str">
            <v>CIF HK</v>
          </cell>
          <cell r="X442">
            <v>43978</v>
          </cell>
          <cell r="Y442" t="str">
            <v>Yes</v>
          </cell>
          <cell r="AC442" t="str">
            <v>C121114462</v>
          </cell>
          <cell r="AD442">
            <v>302</v>
          </cell>
          <cell r="AE442">
            <v>20</v>
          </cell>
          <cell r="AN442"/>
          <cell r="AO442" t="str">
            <v>Yes</v>
          </cell>
          <cell r="AP442" t="str">
            <v>JUN 20</v>
          </cell>
        </row>
        <row r="443">
          <cell r="A443">
            <v>682</v>
          </cell>
          <cell r="B443" t="str">
            <v>已发货</v>
          </cell>
          <cell r="C443" t="str">
            <v>C49</v>
          </cell>
          <cell r="D443" t="str">
            <v>109886(拆分PO109947）</v>
          </cell>
          <cell r="E443" t="str">
            <v>Stock order</v>
          </cell>
          <cell r="F443" t="str">
            <v>YSM20R(SV)-2</v>
          </cell>
          <cell r="G443" t="str">
            <v>L-&gt;R</v>
          </cell>
          <cell r="H443" t="str">
            <v>No</v>
          </cell>
          <cell r="I443" t="str">
            <v>Y51553</v>
          </cell>
          <cell r="J443">
            <v>1</v>
          </cell>
          <cell r="K443" t="str">
            <v>CY仓库</v>
          </cell>
          <cell r="L443">
            <v>44006</v>
          </cell>
          <cell r="M443" t="str">
            <v>NM</v>
          </cell>
          <cell r="N443" t="str">
            <v>JUL 20</v>
          </cell>
          <cell r="O443">
            <v>2020.06</v>
          </cell>
          <cell r="P443" t="str">
            <v>JPY</v>
          </cell>
          <cell r="Q443" t="str">
            <v>C49SZX20200032DZ</v>
          </cell>
          <cell r="R443" t="str">
            <v>朗特/end user:朗勤</v>
          </cell>
          <cell r="S443" t="str">
            <v>YSM20R(SV)-2</v>
          </cell>
          <cell r="T443" t="str">
            <v>L-&gt;R</v>
          </cell>
          <cell r="U443" t="str">
            <v>No</v>
          </cell>
          <cell r="V443" t="str">
            <v>OK</v>
          </cell>
          <cell r="W443" t="str">
            <v>CIF HK</v>
          </cell>
          <cell r="X443">
            <v>44008</v>
          </cell>
          <cell r="Y443" t="str">
            <v>Yes</v>
          </cell>
          <cell r="AC443" t="str">
            <v>C200637456</v>
          </cell>
          <cell r="AD443">
            <v>302</v>
          </cell>
          <cell r="AE443">
            <v>20</v>
          </cell>
          <cell r="AN443"/>
          <cell r="AO443" t="str">
            <v>Yes</v>
          </cell>
          <cell r="AP443" t="str">
            <v>JUL 20</v>
          </cell>
        </row>
        <row r="444">
          <cell r="A444">
            <v>649</v>
          </cell>
          <cell r="B444" t="str">
            <v>已发货</v>
          </cell>
          <cell r="C444" t="str">
            <v>C49</v>
          </cell>
          <cell r="D444" t="str">
            <v>109886(拆分PO109947）</v>
          </cell>
          <cell r="E444" t="str">
            <v>Stock order</v>
          </cell>
          <cell r="F444" t="str">
            <v>YSM20R(SV)-2</v>
          </cell>
          <cell r="G444" t="str">
            <v>L-&gt;R</v>
          </cell>
          <cell r="H444" t="str">
            <v>No</v>
          </cell>
          <cell r="I444" t="str">
            <v>Y51550</v>
          </cell>
          <cell r="J444">
            <v>1</v>
          </cell>
          <cell r="K444" t="str">
            <v>CY仓库</v>
          </cell>
          <cell r="L444">
            <v>44006</v>
          </cell>
          <cell r="M444" t="str">
            <v>NM</v>
          </cell>
          <cell r="N444" t="str">
            <v>JUN 20</v>
          </cell>
          <cell r="O444">
            <v>2020.06</v>
          </cell>
          <cell r="P444" t="str">
            <v>JPY</v>
          </cell>
          <cell r="Q444" t="str">
            <v>C49SZX20200033DZ</v>
          </cell>
          <cell r="R444" t="str">
            <v>兆晖</v>
          </cell>
          <cell r="S444" t="str">
            <v>YSM20R(SV)-2</v>
          </cell>
          <cell r="T444" t="str">
            <v>L-&gt;R</v>
          </cell>
          <cell r="U444" t="str">
            <v>No</v>
          </cell>
          <cell r="V444" t="str">
            <v>OK</v>
          </cell>
          <cell r="W444" t="str">
            <v>CIF HK</v>
          </cell>
          <cell r="X444">
            <v>43978</v>
          </cell>
          <cell r="Y444" t="str">
            <v>Yes</v>
          </cell>
          <cell r="AC444" t="str">
            <v>C121114462</v>
          </cell>
          <cell r="AD444">
            <v>301</v>
          </cell>
          <cell r="AE444">
            <v>20</v>
          </cell>
          <cell r="AN444"/>
          <cell r="AO444" t="str">
            <v>Yes</v>
          </cell>
          <cell r="AP444" t="str">
            <v>JUN 20</v>
          </cell>
        </row>
        <row r="445">
          <cell r="A445">
            <v>650</v>
          </cell>
          <cell r="B445" t="str">
            <v>已发货</v>
          </cell>
          <cell r="C445" t="str">
            <v>C49</v>
          </cell>
          <cell r="D445" t="str">
            <v>109886(拆分PO109947）</v>
          </cell>
          <cell r="E445" t="str">
            <v>Stock order</v>
          </cell>
          <cell r="F445" t="str">
            <v>YSM20R(SV)-2</v>
          </cell>
          <cell r="G445" t="str">
            <v>L-&gt;R</v>
          </cell>
          <cell r="H445" t="str">
            <v>No</v>
          </cell>
          <cell r="I445" t="str">
            <v>Y51551</v>
          </cell>
          <cell r="J445">
            <v>1</v>
          </cell>
          <cell r="K445" t="str">
            <v>CY仓库</v>
          </cell>
          <cell r="L445">
            <v>44006</v>
          </cell>
          <cell r="M445" t="str">
            <v>NM</v>
          </cell>
          <cell r="N445" t="str">
            <v>JUN 20</v>
          </cell>
          <cell r="O445">
            <v>2020.06</v>
          </cell>
          <cell r="P445" t="str">
            <v>JPY</v>
          </cell>
          <cell r="Q445" t="str">
            <v>C49SZX20200033DZ</v>
          </cell>
          <cell r="R445" t="str">
            <v>兆晖</v>
          </cell>
          <cell r="S445" t="str">
            <v>YSM20R(SV)-2</v>
          </cell>
          <cell r="T445" t="str">
            <v>L-&gt;R</v>
          </cell>
          <cell r="U445" t="str">
            <v>No</v>
          </cell>
          <cell r="V445" t="str">
            <v>OK</v>
          </cell>
          <cell r="W445" t="str">
            <v>CIF HK</v>
          </cell>
          <cell r="X445">
            <v>43978</v>
          </cell>
          <cell r="Y445" t="str">
            <v>Yes</v>
          </cell>
          <cell r="AC445" t="str">
            <v>C121114462</v>
          </cell>
          <cell r="AD445">
            <v>301</v>
          </cell>
          <cell r="AE445">
            <v>20</v>
          </cell>
          <cell r="AN445"/>
          <cell r="AO445" t="str">
            <v>Yes</v>
          </cell>
          <cell r="AP445" t="str">
            <v>JUN 20</v>
          </cell>
        </row>
        <row r="446">
          <cell r="A446">
            <v>675</v>
          </cell>
          <cell r="B446" t="str">
            <v>已发货</v>
          </cell>
          <cell r="C446" t="str">
            <v>C49</v>
          </cell>
          <cell r="D446" t="str">
            <v>109886(拆分PO109947）</v>
          </cell>
          <cell r="E446" t="str">
            <v>Stock order</v>
          </cell>
          <cell r="F446" t="str">
            <v>YSM20R(SV)-2</v>
          </cell>
          <cell r="G446" t="str">
            <v>L-&gt;R</v>
          </cell>
          <cell r="H446" t="str">
            <v>No</v>
          </cell>
          <cell r="I446" t="str">
            <v>Y51556</v>
          </cell>
          <cell r="J446">
            <v>1</v>
          </cell>
          <cell r="K446" t="str">
            <v>CY仓库</v>
          </cell>
          <cell r="L446">
            <v>44006</v>
          </cell>
          <cell r="M446" t="str">
            <v>NM</v>
          </cell>
          <cell r="N446" t="str">
            <v>JUL 20</v>
          </cell>
          <cell r="O446">
            <v>2020.06</v>
          </cell>
          <cell r="P446" t="str">
            <v>JPY</v>
          </cell>
          <cell r="Q446" t="str">
            <v>C49SZX20200081DZ</v>
          </cell>
          <cell r="R446" t="str">
            <v>朗特</v>
          </cell>
          <cell r="S446" t="str">
            <v>YSM20R(SV)-2</v>
          </cell>
          <cell r="T446" t="str">
            <v>L-&gt;R</v>
          </cell>
          <cell r="U446" t="str">
            <v>No</v>
          </cell>
          <cell r="V446" t="str">
            <v>OK</v>
          </cell>
          <cell r="W446" t="str">
            <v>CIF HK</v>
          </cell>
          <cell r="X446">
            <v>44006</v>
          </cell>
          <cell r="Y446" t="str">
            <v>Yes</v>
          </cell>
          <cell r="AC446" t="str">
            <v>C190534728</v>
          </cell>
          <cell r="AD446">
            <v>311</v>
          </cell>
          <cell r="AE446">
            <v>10</v>
          </cell>
          <cell r="AF446">
            <v>312</v>
          </cell>
          <cell r="AG446">
            <v>10</v>
          </cell>
          <cell r="AN446"/>
          <cell r="AO446" t="str">
            <v>Yes</v>
          </cell>
          <cell r="AP446" t="str">
            <v>JUL 20</v>
          </cell>
        </row>
        <row r="447">
          <cell r="A447">
            <v>692</v>
          </cell>
          <cell r="B447" t="str">
            <v>已发货</v>
          </cell>
          <cell r="C447" t="str">
            <v>C49</v>
          </cell>
          <cell r="D447" t="str">
            <v>109917新建PO110003</v>
          </cell>
          <cell r="E447" t="str">
            <v>Stock order</v>
          </cell>
          <cell r="F447" t="str">
            <v>YSM20R(SV)-2</v>
          </cell>
          <cell r="G447" t="str">
            <v>L-&gt;R</v>
          </cell>
          <cell r="H447" t="str">
            <v>cATS10+special layout</v>
          </cell>
          <cell r="I447" t="str">
            <v>Y51841</v>
          </cell>
          <cell r="J447">
            <v>1</v>
          </cell>
          <cell r="K447" t="str">
            <v>盐保仓库</v>
          </cell>
          <cell r="L447">
            <v>44034</v>
          </cell>
          <cell r="M447" t="str">
            <v>NM(CR:0.0670)</v>
          </cell>
          <cell r="N447" t="str">
            <v>AUG 20</v>
          </cell>
          <cell r="O447">
            <v>2020.07</v>
          </cell>
          <cell r="P447" t="str">
            <v>JPY</v>
          </cell>
          <cell r="Q447" t="str">
            <v>C49SZX20200116JL</v>
          </cell>
          <cell r="R447" t="str">
            <v>德劲</v>
          </cell>
          <cell r="S447" t="str">
            <v>YSM20R(SV)-2</v>
          </cell>
          <cell r="T447" t="str">
            <v>L-&gt;R</v>
          </cell>
          <cell r="U447" t="str">
            <v>cATS10+MVC</v>
          </cell>
          <cell r="V447" t="str">
            <v>WRONG</v>
          </cell>
          <cell r="W447" t="str">
            <v>DAP SZ</v>
          </cell>
          <cell r="X447">
            <v>44018</v>
          </cell>
          <cell r="Y447" t="str">
            <v>Yes</v>
          </cell>
          <cell r="Z447"/>
          <cell r="AA447"/>
          <cell r="AB447"/>
          <cell r="AC447" t="str">
            <v>C190434452</v>
          </cell>
          <cell r="AD447"/>
          <cell r="AE447"/>
          <cell r="AF447"/>
          <cell r="AG447"/>
          <cell r="AH447"/>
          <cell r="AI447"/>
          <cell r="AJ447"/>
          <cell r="AK447"/>
          <cell r="AL447"/>
          <cell r="AM447"/>
          <cell r="AN447"/>
          <cell r="AO447" t="str">
            <v>Yes</v>
          </cell>
          <cell r="AP447" t="str">
            <v>AUG 20</v>
          </cell>
        </row>
        <row r="448">
          <cell r="A448">
            <v>888</v>
          </cell>
          <cell r="B448" t="str">
            <v>已发货</v>
          </cell>
          <cell r="C448" t="str">
            <v>C49</v>
          </cell>
          <cell r="D448" t="str">
            <v>109917新建PO110003</v>
          </cell>
          <cell r="E448" t="str">
            <v>Stock order</v>
          </cell>
          <cell r="F448" t="str">
            <v>YSM20R(SV)-2</v>
          </cell>
          <cell r="G448" t="str">
            <v>L-&gt;R</v>
          </cell>
          <cell r="H448" t="str">
            <v>cATS10+special layout</v>
          </cell>
          <cell r="I448" t="str">
            <v>Y51842</v>
          </cell>
          <cell r="J448">
            <v>1</v>
          </cell>
          <cell r="K448" t="str">
            <v>盐保仓库</v>
          </cell>
          <cell r="L448">
            <v>44034</v>
          </cell>
          <cell r="M448" t="str">
            <v>NM(CR:0.0670)</v>
          </cell>
          <cell r="N448" t="str">
            <v>OCT 20</v>
          </cell>
          <cell r="O448">
            <v>2020.07</v>
          </cell>
          <cell r="P448" t="str">
            <v>USD</v>
          </cell>
          <cell r="Q448" t="str">
            <v>C49SZX20200193SX</v>
          </cell>
          <cell r="R448" t="str">
            <v>晨鑫达</v>
          </cell>
          <cell r="S448" t="str">
            <v>YSM20R(SV)-2</v>
          </cell>
          <cell r="T448" t="str">
            <v>L-&gt;R</v>
          </cell>
          <cell r="U448" t="str">
            <v>cATS10+MVC</v>
          </cell>
          <cell r="V448" t="str">
            <v>WRONG</v>
          </cell>
          <cell r="W448" t="str">
            <v>DAP SZ</v>
          </cell>
          <cell r="X448">
            <v>44125</v>
          </cell>
          <cell r="Y448" t="str">
            <v>Yes</v>
          </cell>
          <cell r="Z448"/>
          <cell r="AA448"/>
          <cell r="AB448"/>
          <cell r="AC448" t="str">
            <v>C200537323</v>
          </cell>
          <cell r="AD448"/>
          <cell r="AE448"/>
          <cell r="AF448"/>
          <cell r="AG448"/>
          <cell r="AH448"/>
          <cell r="AI448"/>
          <cell r="AJ448"/>
          <cell r="AK448"/>
          <cell r="AL448"/>
          <cell r="AM448"/>
          <cell r="AN448"/>
          <cell r="AO448" t="str">
            <v>Yes</v>
          </cell>
          <cell r="AP448" t="str">
            <v>OCT 20</v>
          </cell>
        </row>
        <row r="449">
          <cell r="A449">
            <v>704</v>
          </cell>
          <cell r="B449" t="str">
            <v>已发货</v>
          </cell>
          <cell r="C449" t="str">
            <v>C49</v>
          </cell>
          <cell r="D449" t="str">
            <v>109917(拆分PO109963，新建PO110004）</v>
          </cell>
          <cell r="E449" t="str">
            <v>Stock order</v>
          </cell>
          <cell r="F449" t="str">
            <v>YSM20R(SV)-2</v>
          </cell>
          <cell r="G449" t="str">
            <v>L-&gt;R</v>
          </cell>
          <cell r="H449" t="str">
            <v>No</v>
          </cell>
          <cell r="I449" t="str">
            <v>Y51840</v>
          </cell>
          <cell r="J449">
            <v>1</v>
          </cell>
          <cell r="K449" t="str">
            <v>盐保仓库</v>
          </cell>
          <cell r="L449">
            <v>44034</v>
          </cell>
          <cell r="M449" t="str">
            <v>NM</v>
          </cell>
          <cell r="N449" t="str">
            <v>JUL 20</v>
          </cell>
          <cell r="O449">
            <v>2020.07</v>
          </cell>
          <cell r="P449" t="str">
            <v>JPY</v>
          </cell>
          <cell r="Q449" t="str">
            <v>C49SZX20200068MZ</v>
          </cell>
          <cell r="R449" t="str">
            <v>天星创展</v>
          </cell>
          <cell r="S449" t="str">
            <v>YSM20R(SV)-2</v>
          </cell>
          <cell r="T449" t="str">
            <v>L-&gt;R</v>
          </cell>
          <cell r="U449" t="str">
            <v>No</v>
          </cell>
          <cell r="V449" t="str">
            <v>OK</v>
          </cell>
          <cell r="W449" t="str">
            <v>DAP SZ</v>
          </cell>
          <cell r="X449">
            <v>44021</v>
          </cell>
          <cell r="Y449" t="str">
            <v>Yes</v>
          </cell>
          <cell r="Z449"/>
          <cell r="AA449"/>
          <cell r="AB449"/>
          <cell r="AC449" t="str">
            <v>C170629716</v>
          </cell>
          <cell r="AD449"/>
          <cell r="AE449"/>
          <cell r="AF449"/>
          <cell r="AG449"/>
          <cell r="AH449"/>
          <cell r="AI449"/>
          <cell r="AJ449"/>
          <cell r="AK449"/>
          <cell r="AL449"/>
          <cell r="AM449"/>
          <cell r="AN449"/>
          <cell r="AO449" t="str">
            <v>Yes</v>
          </cell>
          <cell r="AP449" t="str">
            <v>JUL 20</v>
          </cell>
        </row>
        <row r="450">
          <cell r="A450">
            <v>686</v>
          </cell>
          <cell r="B450" t="str">
            <v>已发货</v>
          </cell>
          <cell r="C450" t="str">
            <v>C49</v>
          </cell>
          <cell r="D450" t="str">
            <v>109917(拆分PO109963，新建PO110004）</v>
          </cell>
          <cell r="E450" t="str">
            <v>Stock order</v>
          </cell>
          <cell r="F450" t="str">
            <v>YSM20R(SV)-2</v>
          </cell>
          <cell r="G450" t="str">
            <v>L-&gt;R</v>
          </cell>
          <cell r="H450" t="str">
            <v>No</v>
          </cell>
          <cell r="I450" t="str">
            <v>Y51843</v>
          </cell>
          <cell r="J450">
            <v>1</v>
          </cell>
          <cell r="K450" t="str">
            <v>盐保仓库</v>
          </cell>
          <cell r="L450">
            <v>44034</v>
          </cell>
          <cell r="M450" t="str">
            <v>NM</v>
          </cell>
          <cell r="N450" t="str">
            <v>JUL 20</v>
          </cell>
          <cell r="O450">
            <v>2020.07</v>
          </cell>
          <cell r="P450" t="str">
            <v>JPY</v>
          </cell>
          <cell r="Q450" t="str">
            <v>C49SZX20200070JY</v>
          </cell>
          <cell r="R450" t="str">
            <v>惠州创荣发</v>
          </cell>
          <cell r="S450" t="str">
            <v>YSM20R(SV)-2</v>
          </cell>
          <cell r="T450" t="str">
            <v>L-&gt;R</v>
          </cell>
          <cell r="U450" t="str">
            <v>No</v>
          </cell>
          <cell r="V450" t="str">
            <v>OK</v>
          </cell>
          <cell r="W450" t="str">
            <v>DAP HZ</v>
          </cell>
          <cell r="X450">
            <v>44005</v>
          </cell>
          <cell r="Y450" t="str">
            <v>Yes</v>
          </cell>
          <cell r="Z450"/>
          <cell r="AA450"/>
          <cell r="AB450"/>
          <cell r="AC450" t="str">
            <v>C200437179</v>
          </cell>
          <cell r="AD450"/>
          <cell r="AE450"/>
          <cell r="AF450"/>
          <cell r="AG450"/>
          <cell r="AH450"/>
          <cell r="AI450"/>
          <cell r="AJ450"/>
          <cell r="AK450"/>
          <cell r="AL450"/>
          <cell r="AM450"/>
          <cell r="AN450"/>
          <cell r="AO450" t="str">
            <v>Yes</v>
          </cell>
          <cell r="AP450" t="str">
            <v>JUL 20</v>
          </cell>
        </row>
        <row r="451">
          <cell r="A451">
            <v>727</v>
          </cell>
          <cell r="B451" t="str">
            <v>已发货</v>
          </cell>
          <cell r="C451" t="str">
            <v>C49</v>
          </cell>
          <cell r="D451" t="str">
            <v>109917(拆分PO109963，新建PO110004）</v>
          </cell>
          <cell r="E451" t="str">
            <v>Stock order</v>
          </cell>
          <cell r="F451" t="str">
            <v>YSM20R(SV)-2</v>
          </cell>
          <cell r="G451" t="str">
            <v>L-&gt;R</v>
          </cell>
          <cell r="H451" t="str">
            <v>No</v>
          </cell>
          <cell r="I451" t="str">
            <v>Y51844</v>
          </cell>
          <cell r="J451">
            <v>1</v>
          </cell>
          <cell r="K451" t="str">
            <v>盐保仓库</v>
          </cell>
          <cell r="L451">
            <v>44034</v>
          </cell>
          <cell r="M451" t="str">
            <v>NM</v>
          </cell>
          <cell r="N451" t="str">
            <v>AUG 20</v>
          </cell>
          <cell r="O451">
            <v>2020.07</v>
          </cell>
          <cell r="P451" t="str">
            <v>JPY</v>
          </cell>
          <cell r="Q451" t="str">
            <v>C49SZX20200106SS</v>
          </cell>
          <cell r="R451" t="str">
            <v>泰鑫荣</v>
          </cell>
          <cell r="S451" t="str">
            <v>YSM20R(SV)-2</v>
          </cell>
          <cell r="T451" t="str">
            <v>L-&gt;R</v>
          </cell>
          <cell r="U451" t="str">
            <v>MVC</v>
          </cell>
          <cell r="V451" t="str">
            <v>WRONG</v>
          </cell>
          <cell r="W451" t="str">
            <v>DAP SZ</v>
          </cell>
          <cell r="X451">
            <v>44029</v>
          </cell>
          <cell r="Y451" t="str">
            <v>Yes</v>
          </cell>
          <cell r="Z451"/>
          <cell r="AA451"/>
          <cell r="AB451"/>
          <cell r="AC451" t="str">
            <v>C200737853</v>
          </cell>
          <cell r="AD451"/>
          <cell r="AE451"/>
          <cell r="AF451"/>
          <cell r="AG451"/>
          <cell r="AH451"/>
          <cell r="AI451"/>
          <cell r="AJ451"/>
          <cell r="AK451"/>
          <cell r="AL451"/>
          <cell r="AM451"/>
          <cell r="AN451"/>
          <cell r="AO451" t="str">
            <v>Yes</v>
          </cell>
          <cell r="AP451" t="str">
            <v>AUG 20</v>
          </cell>
        </row>
        <row r="452">
          <cell r="A452">
            <v>673</v>
          </cell>
          <cell r="B452" t="str">
            <v>已发货</v>
          </cell>
          <cell r="C452" t="str">
            <v>C49</v>
          </cell>
          <cell r="D452" t="str">
            <v>109917(拆分PO109998）</v>
          </cell>
          <cell r="E452" t="str">
            <v>Stock order</v>
          </cell>
          <cell r="F452" t="str">
            <v>YSM20R(SV)-2</v>
          </cell>
          <cell r="G452" t="str">
            <v>L-&gt;R</v>
          </cell>
          <cell r="H452" t="str">
            <v>No</v>
          </cell>
          <cell r="I452" t="str">
            <v>Y51845</v>
          </cell>
          <cell r="J452">
            <v>1</v>
          </cell>
          <cell r="K452" t="str">
            <v>盐保仓库</v>
          </cell>
          <cell r="L452">
            <v>44034</v>
          </cell>
          <cell r="M452">
            <v>6.6100000000000006E-2</v>
          </cell>
          <cell r="N452" t="str">
            <v>AUG 20</v>
          </cell>
          <cell r="O452">
            <v>2020.07</v>
          </cell>
          <cell r="P452" t="str">
            <v>RMB</v>
          </cell>
          <cell r="Q452" t="str">
            <v>C49SZX20200079KW</v>
          </cell>
          <cell r="R452" t="str">
            <v>晨日电子</v>
          </cell>
          <cell r="S452" t="str">
            <v>YSM20R(SV)-2</v>
          </cell>
          <cell r="T452" t="str">
            <v>L-&gt;R</v>
          </cell>
          <cell r="U452" t="str">
            <v>No</v>
          </cell>
          <cell r="V452" t="str">
            <v>OK</v>
          </cell>
          <cell r="W452" t="str">
            <v>含税到厂</v>
          </cell>
          <cell r="X452">
            <v>44005</v>
          </cell>
          <cell r="Y452" t="str">
            <v>Yes</v>
          </cell>
          <cell r="Z452"/>
          <cell r="AA452"/>
          <cell r="AB452"/>
          <cell r="AC452" t="str">
            <v>C200737734</v>
          </cell>
          <cell r="AD452"/>
          <cell r="AE452"/>
          <cell r="AF452"/>
          <cell r="AG452"/>
          <cell r="AH452"/>
          <cell r="AI452"/>
          <cell r="AJ452"/>
          <cell r="AK452"/>
          <cell r="AL452"/>
          <cell r="AM452"/>
          <cell r="AN452"/>
          <cell r="AO452" t="str">
            <v>Yes</v>
          </cell>
          <cell r="AP452" t="str">
            <v>AUG 20</v>
          </cell>
        </row>
        <row r="453">
          <cell r="A453">
            <v>687</v>
          </cell>
          <cell r="B453" t="str">
            <v>已发货</v>
          </cell>
          <cell r="C453" t="str">
            <v>C49</v>
          </cell>
          <cell r="D453">
            <v>109924</v>
          </cell>
          <cell r="E453" t="str">
            <v>Stock order</v>
          </cell>
          <cell r="F453" t="str">
            <v>YSM10</v>
          </cell>
          <cell r="G453" t="str">
            <v>R-&gt;L</v>
          </cell>
          <cell r="H453" t="str">
            <v>No</v>
          </cell>
          <cell r="I453" t="str">
            <v>Y51907</v>
          </cell>
          <cell r="J453">
            <v>1</v>
          </cell>
          <cell r="K453" t="str">
            <v>盐保仓库</v>
          </cell>
          <cell r="L453">
            <v>44034</v>
          </cell>
          <cell r="M453" t="str">
            <v>NM</v>
          </cell>
          <cell r="N453" t="str">
            <v>JUL 20</v>
          </cell>
          <cell r="O453">
            <v>2020.07</v>
          </cell>
          <cell r="P453" t="str">
            <v>JPY</v>
          </cell>
          <cell r="Q453" t="str">
            <v>C49SZX20200070JY</v>
          </cell>
          <cell r="R453" t="str">
            <v>惠州创荣发</v>
          </cell>
          <cell r="S453" t="str">
            <v>YSM10</v>
          </cell>
          <cell r="T453" t="str">
            <v>L-&gt;R</v>
          </cell>
          <cell r="U453" t="str">
            <v>MVC</v>
          </cell>
          <cell r="V453" t="str">
            <v>WRONG</v>
          </cell>
          <cell r="W453" t="str">
            <v>DAP HZ</v>
          </cell>
          <cell r="X453">
            <v>44005</v>
          </cell>
          <cell r="Y453" t="str">
            <v>Yes</v>
          </cell>
          <cell r="Z453"/>
          <cell r="AA453"/>
          <cell r="AB453"/>
          <cell r="AC453" t="str">
            <v>C200437179</v>
          </cell>
          <cell r="AD453">
            <v>301</v>
          </cell>
          <cell r="AE453">
            <v>10</v>
          </cell>
          <cell r="AF453"/>
          <cell r="AG453"/>
          <cell r="AH453"/>
          <cell r="AI453"/>
          <cell r="AN453"/>
          <cell r="AO453" t="str">
            <v>Yes</v>
          </cell>
          <cell r="AP453" t="str">
            <v>JUL 20</v>
          </cell>
        </row>
        <row r="454">
          <cell r="A454">
            <v>688</v>
          </cell>
          <cell r="B454" t="str">
            <v>已发货</v>
          </cell>
          <cell r="C454" t="str">
            <v>C49</v>
          </cell>
          <cell r="D454">
            <v>109924</v>
          </cell>
          <cell r="E454" t="str">
            <v>Stock order</v>
          </cell>
          <cell r="F454" t="str">
            <v>YSM10</v>
          </cell>
          <cell r="G454" t="str">
            <v>R-&gt;L</v>
          </cell>
          <cell r="H454" t="str">
            <v>No</v>
          </cell>
          <cell r="I454" t="str">
            <v>Y51904</v>
          </cell>
          <cell r="J454">
            <v>1</v>
          </cell>
          <cell r="K454" t="str">
            <v>盐保仓库</v>
          </cell>
          <cell r="L454">
            <v>44034</v>
          </cell>
          <cell r="M454" t="str">
            <v>NM</v>
          </cell>
          <cell r="N454" t="str">
            <v>JUL 20</v>
          </cell>
          <cell r="O454">
            <v>2020.07</v>
          </cell>
          <cell r="P454" t="str">
            <v>JPY</v>
          </cell>
          <cell r="Q454" t="str">
            <v>C49SZX20200070JY</v>
          </cell>
          <cell r="R454" t="str">
            <v>惠州创荣发</v>
          </cell>
          <cell r="S454" t="str">
            <v>YSM10</v>
          </cell>
          <cell r="T454" t="str">
            <v>L-&gt;R</v>
          </cell>
          <cell r="U454" t="str">
            <v>MVC</v>
          </cell>
          <cell r="V454" t="str">
            <v>WRONG</v>
          </cell>
          <cell r="W454" t="str">
            <v>DAP HZ</v>
          </cell>
          <cell r="X454">
            <v>44005</v>
          </cell>
          <cell r="Y454" t="str">
            <v>Yes</v>
          </cell>
          <cell r="Z454"/>
          <cell r="AA454"/>
          <cell r="AB454"/>
          <cell r="AC454" t="str">
            <v>C200437179</v>
          </cell>
          <cell r="AD454">
            <v>301</v>
          </cell>
          <cell r="AE454">
            <v>10</v>
          </cell>
          <cell r="AF454"/>
          <cell r="AG454"/>
          <cell r="AH454"/>
          <cell r="AI454"/>
          <cell r="AN454"/>
          <cell r="AO454" t="str">
            <v>Yes</v>
          </cell>
          <cell r="AP454" t="str">
            <v>JUL 20</v>
          </cell>
        </row>
        <row r="455">
          <cell r="A455">
            <v>691</v>
          </cell>
          <cell r="B455" t="str">
            <v>已发货</v>
          </cell>
          <cell r="C455" t="str">
            <v>C49</v>
          </cell>
          <cell r="D455">
            <v>109924</v>
          </cell>
          <cell r="E455" t="str">
            <v>Stock order</v>
          </cell>
          <cell r="F455" t="str">
            <v>YSM10</v>
          </cell>
          <cell r="G455" t="str">
            <v>R-&gt;L</v>
          </cell>
          <cell r="H455" t="str">
            <v>No</v>
          </cell>
          <cell r="I455" t="str">
            <v>Y51909</v>
          </cell>
          <cell r="J455">
            <v>1</v>
          </cell>
          <cell r="K455" t="str">
            <v>盐保仓库</v>
          </cell>
          <cell r="L455">
            <v>44034</v>
          </cell>
          <cell r="M455" t="str">
            <v>NM</v>
          </cell>
          <cell r="N455" t="str">
            <v>JUL 20</v>
          </cell>
          <cell r="O455">
            <v>2020.07</v>
          </cell>
          <cell r="P455" t="str">
            <v>JPY</v>
          </cell>
          <cell r="Q455" t="str">
            <v>C49SZX20200072JY</v>
          </cell>
          <cell r="R455" t="str">
            <v>百施达</v>
          </cell>
          <cell r="S455" t="str">
            <v>YSM10</v>
          </cell>
          <cell r="T455" t="str">
            <v>L-&gt;R</v>
          </cell>
          <cell r="U455" t="str">
            <v>MVC</v>
          </cell>
          <cell r="V455" t="str">
            <v>WRONG</v>
          </cell>
          <cell r="W455" t="str">
            <v>DAP DG</v>
          </cell>
          <cell r="X455">
            <v>44014</v>
          </cell>
          <cell r="Y455" t="str">
            <v>Yes</v>
          </cell>
          <cell r="Z455"/>
          <cell r="AA455"/>
          <cell r="AB455"/>
          <cell r="AC455" t="str">
            <v>C170629555</v>
          </cell>
          <cell r="AD455">
            <v>301</v>
          </cell>
          <cell r="AE455">
            <v>10</v>
          </cell>
          <cell r="AF455"/>
          <cell r="AG455"/>
          <cell r="AH455"/>
          <cell r="AI455"/>
          <cell r="AN455"/>
          <cell r="AO455" t="str">
            <v>Yes</v>
          </cell>
          <cell r="AP455" t="str">
            <v>JUL 20</v>
          </cell>
        </row>
        <row r="456">
          <cell r="A456">
            <v>709</v>
          </cell>
          <cell r="B456" t="str">
            <v>已发货</v>
          </cell>
          <cell r="C456" t="str">
            <v>C49</v>
          </cell>
          <cell r="D456">
            <v>109924</v>
          </cell>
          <cell r="E456" t="str">
            <v>Stock order</v>
          </cell>
          <cell r="F456" t="str">
            <v>YSM10</v>
          </cell>
          <cell r="G456" t="str">
            <v>R-&gt;L</v>
          </cell>
          <cell r="H456" t="str">
            <v>No</v>
          </cell>
          <cell r="I456" t="str">
            <v>Y51906</v>
          </cell>
          <cell r="J456">
            <v>1</v>
          </cell>
          <cell r="K456" t="str">
            <v>盐保仓库</v>
          </cell>
          <cell r="L456">
            <v>44034</v>
          </cell>
          <cell r="M456" t="str">
            <v>NM</v>
          </cell>
          <cell r="N456" t="str">
            <v>JUL 20</v>
          </cell>
          <cell r="O456">
            <v>2020.07</v>
          </cell>
          <cell r="P456" t="str">
            <v>JPY</v>
          </cell>
          <cell r="Q456" t="str">
            <v>C49SZX20200098ZX</v>
          </cell>
          <cell r="R456" t="str">
            <v>格美通</v>
          </cell>
          <cell r="S456" t="str">
            <v>YSM10</v>
          </cell>
          <cell r="T456" t="str">
            <v>L-&gt;R</v>
          </cell>
          <cell r="U456" t="str">
            <v>MVC</v>
          </cell>
          <cell r="V456" t="str">
            <v>WRONG</v>
          </cell>
          <cell r="W456" t="str">
            <v>DAP SZ</v>
          </cell>
          <cell r="X456">
            <v>44026</v>
          </cell>
          <cell r="Y456" t="str">
            <v>Yes</v>
          </cell>
          <cell r="Z456"/>
          <cell r="AA456"/>
          <cell r="AB456"/>
          <cell r="AC456" t="str">
            <v>C180131148</v>
          </cell>
          <cell r="AD456">
            <v>301</v>
          </cell>
          <cell r="AE456">
            <v>10</v>
          </cell>
          <cell r="AF456"/>
          <cell r="AG456"/>
          <cell r="AH456"/>
          <cell r="AI456"/>
          <cell r="AN456"/>
          <cell r="AO456" t="str">
            <v>Yes</v>
          </cell>
          <cell r="AP456" t="str">
            <v>JUL 20</v>
          </cell>
        </row>
        <row r="457">
          <cell r="A457">
            <v>733</v>
          </cell>
          <cell r="B457" t="str">
            <v>已发货</v>
          </cell>
          <cell r="C457" t="str">
            <v>C49</v>
          </cell>
          <cell r="D457" t="str">
            <v>109924(拆分PO109962)</v>
          </cell>
          <cell r="E457" t="str">
            <v>Stock order</v>
          </cell>
          <cell r="F457" t="str">
            <v>YSM10</v>
          </cell>
          <cell r="G457" t="str">
            <v>R-&gt;L</v>
          </cell>
          <cell r="H457" t="str">
            <v>No</v>
          </cell>
          <cell r="I457" t="str">
            <v>Y51903</v>
          </cell>
          <cell r="J457">
            <v>1</v>
          </cell>
          <cell r="K457" t="str">
            <v>力合仓库(已经清关)</v>
          </cell>
          <cell r="L457">
            <v>44034</v>
          </cell>
          <cell r="M457">
            <v>6.6100000000000006E-2</v>
          </cell>
          <cell r="N457" t="str">
            <v>JUL 20</v>
          </cell>
          <cell r="O457">
            <v>2020.07</v>
          </cell>
          <cell r="P457" t="str">
            <v>RMB</v>
          </cell>
          <cell r="Q457" t="str">
            <v>C49SZX20200097JY</v>
          </cell>
          <cell r="R457" t="str">
            <v>辉拓（end user：海纳科）</v>
          </cell>
          <cell r="S457" t="str">
            <v>YSM10</v>
          </cell>
          <cell r="T457" t="str">
            <v>L-&gt;R</v>
          </cell>
          <cell r="U457" t="str">
            <v>MVC</v>
          </cell>
          <cell r="V457" t="str">
            <v>WRONG</v>
          </cell>
          <cell r="W457" t="str">
            <v>含税到厂</v>
          </cell>
          <cell r="X457">
            <v>44032</v>
          </cell>
          <cell r="Y457" t="str">
            <v>Yes</v>
          </cell>
          <cell r="Z457"/>
          <cell r="AA457"/>
          <cell r="AB457"/>
          <cell r="AC457" t="str">
            <v>C141021119</v>
          </cell>
          <cell r="AD457">
            <v>301</v>
          </cell>
          <cell r="AE457">
            <v>10</v>
          </cell>
          <cell r="AF457"/>
          <cell r="AG457"/>
          <cell r="AH457"/>
          <cell r="AI457"/>
          <cell r="AN457"/>
          <cell r="AO457" t="str">
            <v>Yes</v>
          </cell>
          <cell r="AP457" t="str">
            <v>JUL 20</v>
          </cell>
        </row>
        <row r="458">
          <cell r="A458">
            <v>710</v>
          </cell>
          <cell r="B458" t="str">
            <v>已发货</v>
          </cell>
          <cell r="C458" t="str">
            <v>C49</v>
          </cell>
          <cell r="D458" t="str">
            <v>109924(拆分PO109962)</v>
          </cell>
          <cell r="E458" t="str">
            <v>Stock order</v>
          </cell>
          <cell r="F458" t="str">
            <v>YSM10</v>
          </cell>
          <cell r="G458" t="str">
            <v>R-&gt;L</v>
          </cell>
          <cell r="H458" t="str">
            <v>No</v>
          </cell>
          <cell r="I458" t="str">
            <v>Y51908</v>
          </cell>
          <cell r="J458">
            <v>1</v>
          </cell>
          <cell r="K458" t="str">
            <v>盐保仓库</v>
          </cell>
          <cell r="L458">
            <v>44034</v>
          </cell>
          <cell r="M458">
            <v>6.6100000000000006E-2</v>
          </cell>
          <cell r="N458" t="str">
            <v>JUL 20</v>
          </cell>
          <cell r="O458">
            <v>2020.07</v>
          </cell>
          <cell r="P458" t="str">
            <v>JPY</v>
          </cell>
          <cell r="Q458" t="str">
            <v>C49SZX20200098ZX</v>
          </cell>
          <cell r="R458" t="str">
            <v>格美通</v>
          </cell>
          <cell r="S458" t="str">
            <v>YSM10</v>
          </cell>
          <cell r="T458" t="str">
            <v>L-&gt;R</v>
          </cell>
          <cell r="U458" t="str">
            <v>MVC</v>
          </cell>
          <cell r="V458" t="str">
            <v>WRONG</v>
          </cell>
          <cell r="W458" t="str">
            <v>DAP SZ</v>
          </cell>
          <cell r="X458">
            <v>44026</v>
          </cell>
          <cell r="Y458" t="str">
            <v>Yes</v>
          </cell>
          <cell r="Z458"/>
          <cell r="AA458"/>
          <cell r="AB458"/>
          <cell r="AC458" t="str">
            <v>C180131148</v>
          </cell>
          <cell r="AD458">
            <v>301</v>
          </cell>
          <cell r="AE458">
            <v>10</v>
          </cell>
          <cell r="AF458"/>
          <cell r="AG458"/>
          <cell r="AH458"/>
          <cell r="AI458"/>
          <cell r="AN458"/>
          <cell r="AO458" t="str">
            <v>Yes</v>
          </cell>
          <cell r="AP458" t="str">
            <v>JUL 20</v>
          </cell>
        </row>
        <row r="459">
          <cell r="A459">
            <v>679</v>
          </cell>
          <cell r="B459" t="str">
            <v>已发货</v>
          </cell>
          <cell r="C459" t="str">
            <v>C49</v>
          </cell>
          <cell r="D459" t="str">
            <v>109924(拆分PO109962)</v>
          </cell>
          <cell r="E459" t="str">
            <v>Stock order</v>
          </cell>
          <cell r="F459" t="str">
            <v>YSM10</v>
          </cell>
          <cell r="G459" t="str">
            <v>R-&gt;L</v>
          </cell>
          <cell r="H459" t="str">
            <v>No</v>
          </cell>
          <cell r="I459" t="str">
            <v>Y51905</v>
          </cell>
          <cell r="J459">
            <v>1</v>
          </cell>
          <cell r="K459" t="str">
            <v>盐保仓库</v>
          </cell>
          <cell r="L459">
            <v>44034</v>
          </cell>
          <cell r="M459">
            <v>6.6100000000000006E-2</v>
          </cell>
          <cell r="N459" t="str">
            <v>JUL 20</v>
          </cell>
          <cell r="O459">
            <v>2020.07</v>
          </cell>
          <cell r="P459" t="str">
            <v>RMB</v>
          </cell>
          <cell r="Q459" t="str">
            <v>C49SZX20200085JL</v>
          </cell>
          <cell r="R459" t="str">
            <v>达人高科</v>
          </cell>
          <cell r="S459" t="str">
            <v>YSM10</v>
          </cell>
          <cell r="T459" t="str">
            <v>L-&gt;R</v>
          </cell>
          <cell r="U459" t="str">
            <v>MVC</v>
          </cell>
          <cell r="V459" t="str">
            <v>WRONG</v>
          </cell>
          <cell r="W459" t="str">
            <v>含税到厂</v>
          </cell>
          <cell r="X459">
            <v>44006</v>
          </cell>
          <cell r="Y459" t="str">
            <v>Yes</v>
          </cell>
          <cell r="Z459"/>
          <cell r="AA459"/>
          <cell r="AB459"/>
          <cell r="AC459" t="str">
            <v>C191236409</v>
          </cell>
          <cell r="AD459">
            <v>302</v>
          </cell>
          <cell r="AE459">
            <v>10</v>
          </cell>
          <cell r="AF459"/>
          <cell r="AG459"/>
          <cell r="AH459"/>
          <cell r="AI459"/>
          <cell r="AN459"/>
          <cell r="AO459" t="str">
            <v>Yes</v>
          </cell>
          <cell r="AP459" t="str">
            <v>JUL 20</v>
          </cell>
        </row>
        <row r="460">
          <cell r="A460">
            <v>764</v>
          </cell>
          <cell r="B460" t="str">
            <v>已发货</v>
          </cell>
          <cell r="C460" t="str">
            <v>C49</v>
          </cell>
          <cell r="D460" t="str">
            <v>109924(拆分PO109962)</v>
          </cell>
          <cell r="E460" t="str">
            <v>Stock order</v>
          </cell>
          <cell r="F460" t="str">
            <v>YSM10</v>
          </cell>
          <cell r="G460" t="str">
            <v>R-&gt;L</v>
          </cell>
          <cell r="H460" t="str">
            <v>No</v>
          </cell>
          <cell r="I460" t="str">
            <v>Y51910</v>
          </cell>
          <cell r="J460">
            <v>1</v>
          </cell>
          <cell r="K460" t="str">
            <v>盐保仓库</v>
          </cell>
          <cell r="L460">
            <v>44034</v>
          </cell>
          <cell r="M460">
            <v>6.6100000000000006E-2</v>
          </cell>
          <cell r="N460" t="str">
            <v>AUG 20</v>
          </cell>
          <cell r="O460">
            <v>2020.07</v>
          </cell>
          <cell r="P460" t="str">
            <v>RMB</v>
          </cell>
          <cell r="Q460" t="str">
            <v>C49SZX20200131KW</v>
          </cell>
          <cell r="R460" t="str">
            <v>江恒</v>
          </cell>
          <cell r="S460" t="str">
            <v>YSM10</v>
          </cell>
          <cell r="T460" t="str">
            <v>L-&gt;R</v>
          </cell>
          <cell r="U460" t="str">
            <v>MVC</v>
          </cell>
          <cell r="V460" t="str">
            <v>WRONG</v>
          </cell>
          <cell r="W460" t="str">
            <v>含税到厂</v>
          </cell>
          <cell r="X460">
            <v>44051</v>
          </cell>
          <cell r="Y460" t="str">
            <v>Yes</v>
          </cell>
          <cell r="Z460"/>
          <cell r="AA460"/>
          <cell r="AB460"/>
          <cell r="AC460" t="str">
            <v>C170930142</v>
          </cell>
          <cell r="AD460">
            <v>302</v>
          </cell>
          <cell r="AE460">
            <v>10</v>
          </cell>
          <cell r="AF460"/>
          <cell r="AG460"/>
          <cell r="AH460"/>
          <cell r="AI460"/>
          <cell r="AN460"/>
          <cell r="AO460" t="str">
            <v>Yes</v>
          </cell>
          <cell r="AP460" t="str">
            <v>AUG 20</v>
          </cell>
        </row>
        <row r="461">
          <cell r="A461">
            <v>752</v>
          </cell>
          <cell r="B461" t="str">
            <v>已发货</v>
          </cell>
          <cell r="C461" t="str">
            <v>C49</v>
          </cell>
          <cell r="D461" t="str">
            <v>49F103569</v>
          </cell>
          <cell r="E461" t="str">
            <v>上海机器</v>
          </cell>
          <cell r="F461" t="str">
            <v>YSM20R(SV)-2</v>
          </cell>
          <cell r="G461" t="str">
            <v>L-&gt;R</v>
          </cell>
          <cell r="H461" t="str">
            <v>No</v>
          </cell>
          <cell r="I461" t="str">
            <v>Y51940</v>
          </cell>
          <cell r="J461">
            <v>1</v>
          </cell>
          <cell r="K461" t="str">
            <v>上海仓库</v>
          </cell>
          <cell r="L461">
            <v>44035</v>
          </cell>
          <cell r="M461">
            <v>6.6900000000000001E-2</v>
          </cell>
          <cell r="N461" t="str">
            <v>AUG 20</v>
          </cell>
          <cell r="O461">
            <v>2020.07</v>
          </cell>
          <cell r="P461" t="str">
            <v>RMB</v>
          </cell>
          <cell r="Q461" t="str">
            <v>C49SZX20200119SS</v>
          </cell>
          <cell r="R461" t="str">
            <v>兴丰源</v>
          </cell>
          <cell r="S461" t="str">
            <v>YSM20R(SV)-2</v>
          </cell>
          <cell r="T461" t="str">
            <v>L-&gt;R</v>
          </cell>
          <cell r="U461" t="str">
            <v>No</v>
          </cell>
          <cell r="V461" t="str">
            <v>OK</v>
          </cell>
          <cell r="W461" t="str">
            <v>含税到厂</v>
          </cell>
          <cell r="X461">
            <v>44042</v>
          </cell>
          <cell r="Y461" t="str">
            <v>Yes</v>
          </cell>
          <cell r="AC461" t="str">
            <v>C200537351</v>
          </cell>
          <cell r="AD461">
            <v>301</v>
          </cell>
          <cell r="AE461">
            <v>10</v>
          </cell>
          <cell r="AF461">
            <v>304</v>
          </cell>
          <cell r="AG461">
            <v>10</v>
          </cell>
          <cell r="AN461"/>
          <cell r="AO461" t="str">
            <v>Yes</v>
          </cell>
          <cell r="AP461" t="str">
            <v>AUG 20</v>
          </cell>
        </row>
        <row r="462">
          <cell r="A462">
            <v>462</v>
          </cell>
          <cell r="B462" t="str">
            <v>已发货</v>
          </cell>
          <cell r="C462" t="str">
            <v>C49</v>
          </cell>
          <cell r="D462">
            <v>109933</v>
          </cell>
          <cell r="E462" t="str">
            <v>智序名义下单</v>
          </cell>
          <cell r="F462" t="str">
            <v>YSM10</v>
          </cell>
          <cell r="G462" t="str">
            <v>R-&gt;L</v>
          </cell>
          <cell r="H462" t="str">
            <v>ATS15</v>
          </cell>
          <cell r="I462" t="str">
            <v>Y51972</v>
          </cell>
          <cell r="J462">
            <v>1</v>
          </cell>
          <cell r="K462" t="str">
            <v>盐保仓库</v>
          </cell>
          <cell r="L462">
            <v>44055</v>
          </cell>
          <cell r="M462" t="str">
            <v>NM</v>
          </cell>
          <cell r="N462" t="str">
            <v>AUG 20</v>
          </cell>
          <cell r="O462">
            <v>2020.07</v>
          </cell>
          <cell r="P462" t="str">
            <v>JPY</v>
          </cell>
          <cell r="Q462" t="str">
            <v>C49SZX20190151MZ</v>
          </cell>
          <cell r="R462" t="str">
            <v>魔乐视/end user:拓普赛特</v>
          </cell>
          <cell r="S462" t="str">
            <v>YSM10</v>
          </cell>
          <cell r="T462" t="str">
            <v>L-&gt;R</v>
          </cell>
          <cell r="U462" t="str">
            <v>MVC+ATS15</v>
          </cell>
          <cell r="V462" t="str">
            <v>WRONG</v>
          </cell>
          <cell r="W462" t="str">
            <v>DAP SZ</v>
          </cell>
          <cell r="X462">
            <v>43762</v>
          </cell>
          <cell r="Y462" t="str">
            <v>Yes</v>
          </cell>
          <cell r="Z462"/>
          <cell r="AA462"/>
          <cell r="AB462"/>
          <cell r="AC462" t="str">
            <v>C190434446</v>
          </cell>
          <cell r="AD462">
            <v>301</v>
          </cell>
          <cell r="AE462">
            <v>10</v>
          </cell>
          <cell r="AF462"/>
          <cell r="AG462"/>
          <cell r="AH462"/>
          <cell r="AI462"/>
          <cell r="AN462"/>
          <cell r="AO462" t="str">
            <v>Yes</v>
          </cell>
          <cell r="AP462" t="str">
            <v>AUG 20</v>
          </cell>
        </row>
        <row r="463">
          <cell r="A463">
            <v>767</v>
          </cell>
          <cell r="B463" t="str">
            <v>已发货</v>
          </cell>
          <cell r="C463" t="str">
            <v>C49</v>
          </cell>
          <cell r="D463">
            <v>109933</v>
          </cell>
          <cell r="E463" t="str">
            <v>智序名义下单</v>
          </cell>
          <cell r="F463" t="str">
            <v>YSM10</v>
          </cell>
          <cell r="G463" t="str">
            <v>R-&gt;L</v>
          </cell>
          <cell r="H463" t="str">
            <v>ATS15</v>
          </cell>
          <cell r="I463" t="str">
            <v>Y51973</v>
          </cell>
          <cell r="J463">
            <v>1</v>
          </cell>
          <cell r="K463" t="str">
            <v>盐保仓库</v>
          </cell>
          <cell r="L463">
            <v>44055</v>
          </cell>
          <cell r="M463" t="str">
            <v>NM(CR:0.0685)</v>
          </cell>
          <cell r="N463" t="str">
            <v>SEP 20</v>
          </cell>
          <cell r="O463">
            <v>2020.07</v>
          </cell>
          <cell r="P463" t="str">
            <v>JPY</v>
          </cell>
          <cell r="Q463" t="str">
            <v>C49SZX20200078CY</v>
          </cell>
          <cell r="R463" t="str">
            <v>博德越</v>
          </cell>
          <cell r="S463" t="str">
            <v>YSM10</v>
          </cell>
          <cell r="T463" t="str">
            <v>R-&gt;L</v>
          </cell>
          <cell r="U463" t="str">
            <v>MVC+ATS15</v>
          </cell>
          <cell r="V463" t="str">
            <v>WRONG</v>
          </cell>
          <cell r="W463" t="str">
            <v>DAP SZ</v>
          </cell>
          <cell r="X463">
            <v>44053</v>
          </cell>
          <cell r="Y463" t="str">
            <v>Yes</v>
          </cell>
          <cell r="Z463"/>
          <cell r="AA463"/>
          <cell r="AB463"/>
          <cell r="AC463" t="str">
            <v>C200838030</v>
          </cell>
          <cell r="AD463">
            <v>301</v>
          </cell>
          <cell r="AE463">
            <v>10</v>
          </cell>
          <cell r="AF463"/>
          <cell r="AG463"/>
          <cell r="AH463"/>
          <cell r="AI463"/>
          <cell r="AN463"/>
          <cell r="AO463" t="str">
            <v>Yes</v>
          </cell>
          <cell r="AP463" t="str">
            <v>SEP 20</v>
          </cell>
        </row>
        <row r="464">
          <cell r="A464">
            <v>732</v>
          </cell>
          <cell r="B464" t="str">
            <v>已发货</v>
          </cell>
          <cell r="C464" t="str">
            <v>C49</v>
          </cell>
          <cell r="D464">
            <v>109933</v>
          </cell>
          <cell r="E464" t="str">
            <v>智序名义下单</v>
          </cell>
          <cell r="F464" t="str">
            <v>YSM10</v>
          </cell>
          <cell r="G464" t="str">
            <v>R-&gt;L</v>
          </cell>
          <cell r="H464" t="str">
            <v>ATS15</v>
          </cell>
          <cell r="I464" t="str">
            <v>Y51983</v>
          </cell>
          <cell r="J464">
            <v>1</v>
          </cell>
          <cell r="K464" t="str">
            <v>盐保仓库</v>
          </cell>
          <cell r="L464">
            <v>44055</v>
          </cell>
          <cell r="M464" t="str">
            <v>NM(CR:0.0685)</v>
          </cell>
          <cell r="N464" t="str">
            <v>SEP 20</v>
          </cell>
          <cell r="O464">
            <v>2020.07</v>
          </cell>
          <cell r="P464" t="str">
            <v>JPY</v>
          </cell>
          <cell r="Q464" t="str">
            <v>C49SZX20200110MZ</v>
          </cell>
          <cell r="R464" t="str">
            <v>融创新合</v>
          </cell>
          <cell r="S464" t="str">
            <v>YSM10</v>
          </cell>
          <cell r="T464" t="str">
            <v>L-&gt;R</v>
          </cell>
          <cell r="U464" t="str">
            <v>MVC+ATS15</v>
          </cell>
          <cell r="V464" t="str">
            <v>WRONG</v>
          </cell>
          <cell r="W464" t="str">
            <v>CIF HK</v>
          </cell>
          <cell r="X464">
            <v>44033</v>
          </cell>
          <cell r="Y464" t="str">
            <v>Yes</v>
          </cell>
          <cell r="Z464"/>
          <cell r="AA464"/>
          <cell r="AB464"/>
          <cell r="AC464" t="str">
            <v>C200637437</v>
          </cell>
          <cell r="AD464">
            <v>301</v>
          </cell>
          <cell r="AE464">
            <v>10</v>
          </cell>
          <cell r="AF464"/>
          <cell r="AG464"/>
          <cell r="AH464"/>
          <cell r="AI464"/>
          <cell r="AN464"/>
          <cell r="AO464" t="str">
            <v>Yes</v>
          </cell>
          <cell r="AP464" t="str">
            <v>SEP 20</v>
          </cell>
        </row>
        <row r="465">
          <cell r="A465">
            <v>773</v>
          </cell>
          <cell r="B465" t="str">
            <v>已发货</v>
          </cell>
          <cell r="C465" t="str">
            <v>C49</v>
          </cell>
          <cell r="D465">
            <v>109933</v>
          </cell>
          <cell r="E465" t="str">
            <v>智序名义下单</v>
          </cell>
          <cell r="F465" t="str">
            <v>YSM20R(SV)-2</v>
          </cell>
          <cell r="G465" t="str">
            <v>R-&gt;L</v>
          </cell>
          <cell r="H465" t="str">
            <v>No</v>
          </cell>
          <cell r="I465" t="str">
            <v>Y51966</v>
          </cell>
          <cell r="J465">
            <v>1</v>
          </cell>
          <cell r="K465" t="str">
            <v>力合仓库(已经清关)</v>
          </cell>
          <cell r="L465">
            <v>44055</v>
          </cell>
          <cell r="M465" t="str">
            <v>0.0655(价格用PO109999）</v>
          </cell>
          <cell r="N465" t="str">
            <v>SEP 20</v>
          </cell>
          <cell r="O465">
            <v>2020.07</v>
          </cell>
          <cell r="P465" t="str">
            <v>RMB</v>
          </cell>
          <cell r="Q465" t="str">
            <v>C49SZX20200123DZ</v>
          </cell>
          <cell r="R465" t="str">
            <v>海星</v>
          </cell>
          <cell r="S465" t="str">
            <v>YSM20R(SV)-2</v>
          </cell>
          <cell r="T465" t="str">
            <v>R-&gt;L</v>
          </cell>
          <cell r="U465" t="str">
            <v>No</v>
          </cell>
          <cell r="V465" t="str">
            <v>OK</v>
          </cell>
          <cell r="W465" t="str">
            <v>含税到厂</v>
          </cell>
          <cell r="X465">
            <v>44056</v>
          </cell>
          <cell r="Y465" t="str">
            <v>Yes</v>
          </cell>
          <cell r="Z465"/>
          <cell r="AA465"/>
          <cell r="AB465"/>
          <cell r="AC465" t="str">
            <v>C190635038</v>
          </cell>
          <cell r="AD465">
            <v>304</v>
          </cell>
          <cell r="AE465">
            <v>20</v>
          </cell>
          <cell r="AF465"/>
          <cell r="AG465"/>
          <cell r="AH465"/>
          <cell r="AI465"/>
          <cell r="AN465"/>
          <cell r="AO465" t="str">
            <v>Yes</v>
          </cell>
          <cell r="AP465" t="str">
            <v>SEP 20</v>
          </cell>
        </row>
        <row r="466">
          <cell r="A466">
            <v>678</v>
          </cell>
          <cell r="B466" t="str">
            <v>已发货</v>
          </cell>
          <cell r="C466" t="str">
            <v>C49</v>
          </cell>
          <cell r="D466">
            <v>109933</v>
          </cell>
          <cell r="E466" t="str">
            <v>智序名义下单</v>
          </cell>
          <cell r="F466" t="str">
            <v>YSM20R(SV)-2</v>
          </cell>
          <cell r="G466" t="str">
            <v>R-&gt;L</v>
          </cell>
          <cell r="H466" t="str">
            <v>No</v>
          </cell>
          <cell r="I466" t="str">
            <v>Y51967</v>
          </cell>
          <cell r="J466">
            <v>1</v>
          </cell>
          <cell r="K466" t="str">
            <v>盐保仓库</v>
          </cell>
          <cell r="L466">
            <v>44055</v>
          </cell>
          <cell r="M466" t="str">
            <v>NM</v>
          </cell>
          <cell r="N466" t="str">
            <v>AUG 20</v>
          </cell>
          <cell r="O466">
            <v>2020.07</v>
          </cell>
          <cell r="P466" t="str">
            <v>JPY</v>
          </cell>
          <cell r="Q466" t="str">
            <v>C49SZX20200082DZ</v>
          </cell>
          <cell r="R466" t="str">
            <v>朗特</v>
          </cell>
          <cell r="S466" t="str">
            <v>YSM20R(SV)-2</v>
          </cell>
          <cell r="T466" t="str">
            <v>R-&gt;L</v>
          </cell>
          <cell r="U466" t="str">
            <v>No</v>
          </cell>
          <cell r="V466" t="str">
            <v>OK</v>
          </cell>
          <cell r="W466" t="str">
            <v>CIF HK</v>
          </cell>
          <cell r="X466">
            <v>44006</v>
          </cell>
          <cell r="Y466" t="str">
            <v>Yes</v>
          </cell>
          <cell r="Z466"/>
          <cell r="AA466"/>
          <cell r="AB466"/>
          <cell r="AC466" t="str">
            <v>C190534728</v>
          </cell>
          <cell r="AD466">
            <v>304</v>
          </cell>
          <cell r="AE466">
            <v>20</v>
          </cell>
          <cell r="AF466"/>
          <cell r="AG466"/>
          <cell r="AH466"/>
          <cell r="AI466"/>
          <cell r="AJ466"/>
          <cell r="AK466"/>
          <cell r="AL466"/>
          <cell r="AM466"/>
          <cell r="AN466"/>
          <cell r="AO466" t="str">
            <v>Yes</v>
          </cell>
          <cell r="AP466" t="str">
            <v>AUG 20</v>
          </cell>
        </row>
        <row r="467">
          <cell r="A467">
            <v>461</v>
          </cell>
          <cell r="B467" t="str">
            <v>已发货</v>
          </cell>
          <cell r="C467" t="str">
            <v>C49</v>
          </cell>
          <cell r="D467">
            <v>109933</v>
          </cell>
          <cell r="E467" t="str">
            <v>智序名义下单</v>
          </cell>
          <cell r="F467" t="str">
            <v>YSM20R(SV)-2</v>
          </cell>
          <cell r="G467" t="str">
            <v>L-&gt;R</v>
          </cell>
          <cell r="H467" t="str">
            <v>No</v>
          </cell>
          <cell r="I467" t="str">
            <v>Y51968</v>
          </cell>
          <cell r="J467">
            <v>1</v>
          </cell>
          <cell r="K467" t="str">
            <v>盐保仓库</v>
          </cell>
          <cell r="L467">
            <v>44055</v>
          </cell>
          <cell r="M467" t="str">
            <v>NM</v>
          </cell>
          <cell r="N467" t="str">
            <v>AUG 20</v>
          </cell>
          <cell r="O467">
            <v>2020.07</v>
          </cell>
          <cell r="P467" t="str">
            <v>JPY</v>
          </cell>
          <cell r="Q467" t="str">
            <v>C49SZX20190151MZ</v>
          </cell>
          <cell r="R467" t="str">
            <v>魔乐视/end user:拓普赛特</v>
          </cell>
          <cell r="S467" t="str">
            <v>YSM20R(SV)-2</v>
          </cell>
          <cell r="T467" t="str">
            <v>L-&gt;R</v>
          </cell>
          <cell r="U467" t="str">
            <v>No</v>
          </cell>
          <cell r="V467" t="str">
            <v>OK</v>
          </cell>
          <cell r="W467" t="str">
            <v>DAP SZ</v>
          </cell>
          <cell r="X467">
            <v>43762</v>
          </cell>
          <cell r="Y467" t="str">
            <v>Yes</v>
          </cell>
          <cell r="Z467"/>
          <cell r="AA467"/>
          <cell r="AB467"/>
          <cell r="AC467" t="str">
            <v>C190434446</v>
          </cell>
          <cell r="AD467">
            <v>303</v>
          </cell>
          <cell r="AE467">
            <v>20</v>
          </cell>
          <cell r="AF467"/>
          <cell r="AG467"/>
          <cell r="AH467"/>
          <cell r="AI467"/>
          <cell r="AJ467"/>
          <cell r="AK467"/>
          <cell r="AL467"/>
          <cell r="AM467"/>
          <cell r="AN467"/>
          <cell r="AO467" t="str">
            <v>Yes</v>
          </cell>
          <cell r="AP467" t="str">
            <v>AUG 20</v>
          </cell>
        </row>
        <row r="468">
          <cell r="A468">
            <v>693</v>
          </cell>
          <cell r="B468" t="str">
            <v>已发货</v>
          </cell>
          <cell r="C468" t="str">
            <v>C49</v>
          </cell>
          <cell r="D468">
            <v>109933</v>
          </cell>
          <cell r="E468" t="str">
            <v>智序名义下单</v>
          </cell>
          <cell r="F468" t="str">
            <v>YSM20R(SV)-2</v>
          </cell>
          <cell r="G468" t="str">
            <v>L-&gt;R</v>
          </cell>
          <cell r="H468" t="str">
            <v>No</v>
          </cell>
          <cell r="I468" t="str">
            <v>Y51969</v>
          </cell>
          <cell r="J468">
            <v>1</v>
          </cell>
          <cell r="K468" t="str">
            <v>盐保仓库</v>
          </cell>
          <cell r="L468">
            <v>44055</v>
          </cell>
          <cell r="M468" t="str">
            <v>NM(CR:0.0685)</v>
          </cell>
          <cell r="N468" t="str">
            <v>AUG 20</v>
          </cell>
          <cell r="O468">
            <v>2020.07</v>
          </cell>
          <cell r="P468" t="str">
            <v>JPY</v>
          </cell>
          <cell r="Q468" t="str">
            <v>C49SZX20200116JL</v>
          </cell>
          <cell r="R468" t="str">
            <v>德劲</v>
          </cell>
          <cell r="S468" t="str">
            <v>YSM20R(SV)-2</v>
          </cell>
          <cell r="T468" t="str">
            <v>L-&gt;R</v>
          </cell>
          <cell r="U468" t="str">
            <v>MVC</v>
          </cell>
          <cell r="V468" t="str">
            <v>WRONG</v>
          </cell>
          <cell r="W468" t="str">
            <v>DAP SZ</v>
          </cell>
          <cell r="X468">
            <v>44018</v>
          </cell>
          <cell r="Y468" t="str">
            <v>Yes</v>
          </cell>
          <cell r="Z468"/>
          <cell r="AA468"/>
          <cell r="AB468"/>
          <cell r="AC468" t="str">
            <v>C190434452</v>
          </cell>
          <cell r="AD468">
            <v>301</v>
          </cell>
          <cell r="AE468">
            <v>20</v>
          </cell>
          <cell r="AF468"/>
          <cell r="AG468"/>
          <cell r="AH468"/>
          <cell r="AI468"/>
          <cell r="AJ468"/>
          <cell r="AK468"/>
          <cell r="AL468"/>
          <cell r="AM468"/>
          <cell r="AN468"/>
          <cell r="AO468" t="str">
            <v>Yes</v>
          </cell>
          <cell r="AP468" t="str">
            <v>AUG 20</v>
          </cell>
        </row>
        <row r="469">
          <cell r="A469">
            <v>694</v>
          </cell>
          <cell r="B469" t="str">
            <v>已发货</v>
          </cell>
          <cell r="C469" t="str">
            <v>C49</v>
          </cell>
          <cell r="D469">
            <v>109933</v>
          </cell>
          <cell r="E469" t="str">
            <v>智序名义下单</v>
          </cell>
          <cell r="F469" t="str">
            <v>YSM20R(SV)-2</v>
          </cell>
          <cell r="G469" t="str">
            <v>L-&gt;R</v>
          </cell>
          <cell r="H469" t="str">
            <v>No</v>
          </cell>
          <cell r="I469" t="str">
            <v>Y51970</v>
          </cell>
          <cell r="J469">
            <v>1</v>
          </cell>
          <cell r="K469" t="str">
            <v>盐保仓库</v>
          </cell>
          <cell r="L469">
            <v>44055</v>
          </cell>
          <cell r="M469" t="str">
            <v>NM(CR:0.0685)</v>
          </cell>
          <cell r="N469" t="str">
            <v>AUG 20</v>
          </cell>
          <cell r="O469">
            <v>2020.07</v>
          </cell>
          <cell r="P469" t="str">
            <v>JPY</v>
          </cell>
          <cell r="Q469" t="str">
            <v>C49SZX20200116JL</v>
          </cell>
          <cell r="R469" t="str">
            <v>德劲</v>
          </cell>
          <cell r="S469" t="str">
            <v>YSM20R(SV)-2</v>
          </cell>
          <cell r="T469" t="str">
            <v>L-&gt;R</v>
          </cell>
          <cell r="U469" t="str">
            <v>MVC</v>
          </cell>
          <cell r="V469" t="str">
            <v>WRONG</v>
          </cell>
          <cell r="W469" t="str">
            <v>DAP SZ</v>
          </cell>
          <cell r="X469">
            <v>44018</v>
          </cell>
          <cell r="Y469" t="str">
            <v>Yes</v>
          </cell>
          <cell r="Z469"/>
          <cell r="AA469"/>
          <cell r="AB469"/>
          <cell r="AC469" t="str">
            <v>C190434452</v>
          </cell>
          <cell r="AD469">
            <v>301</v>
          </cell>
          <cell r="AE469">
            <v>10</v>
          </cell>
          <cell r="AF469">
            <v>311</v>
          </cell>
          <cell r="AG469">
            <v>10</v>
          </cell>
          <cell r="AH469"/>
          <cell r="AI469"/>
          <cell r="AJ469"/>
          <cell r="AK469"/>
          <cell r="AL469"/>
          <cell r="AM469"/>
          <cell r="AN469"/>
          <cell r="AO469" t="str">
            <v>Yes</v>
          </cell>
          <cell r="AP469" t="str">
            <v>AUG 20</v>
          </cell>
        </row>
        <row r="470">
          <cell r="A470">
            <v>695</v>
          </cell>
          <cell r="B470" t="str">
            <v>已发货</v>
          </cell>
          <cell r="C470" t="str">
            <v>C49</v>
          </cell>
          <cell r="D470">
            <v>109933</v>
          </cell>
          <cell r="E470" t="str">
            <v>智序名义下单</v>
          </cell>
          <cell r="F470" t="str">
            <v>YSM20R(SV)-2</v>
          </cell>
          <cell r="G470" t="str">
            <v>L-&gt;R</v>
          </cell>
          <cell r="H470" t="str">
            <v>No</v>
          </cell>
          <cell r="I470" t="str">
            <v>Y51971</v>
          </cell>
          <cell r="J470">
            <v>1</v>
          </cell>
          <cell r="K470" t="str">
            <v>盐保仓库</v>
          </cell>
          <cell r="L470">
            <v>44055</v>
          </cell>
          <cell r="M470" t="str">
            <v>NM(CR:0.0685)</v>
          </cell>
          <cell r="N470" t="str">
            <v>AUG 20</v>
          </cell>
          <cell r="O470">
            <v>2020.07</v>
          </cell>
          <cell r="P470" t="str">
            <v>JPY</v>
          </cell>
          <cell r="Q470" t="str">
            <v>C49SZX20200116JL</v>
          </cell>
          <cell r="R470" t="str">
            <v>德劲</v>
          </cell>
          <cell r="S470" t="str">
            <v>YSM20R(SV)-2</v>
          </cell>
          <cell r="T470" t="str">
            <v>L-&gt;R</v>
          </cell>
          <cell r="U470" t="str">
            <v>MVC</v>
          </cell>
          <cell r="V470" t="str">
            <v>WRONG</v>
          </cell>
          <cell r="W470" t="str">
            <v>DAP SZ</v>
          </cell>
          <cell r="X470">
            <v>44018</v>
          </cell>
          <cell r="Y470" t="str">
            <v>Yes</v>
          </cell>
          <cell r="Z470"/>
          <cell r="AA470"/>
          <cell r="AB470"/>
          <cell r="AC470" t="str">
            <v>C190434452</v>
          </cell>
          <cell r="AD470">
            <v>301</v>
          </cell>
          <cell r="AE470">
            <v>10</v>
          </cell>
          <cell r="AF470">
            <v>311</v>
          </cell>
          <cell r="AG470">
            <v>10</v>
          </cell>
          <cell r="AH470"/>
          <cell r="AI470"/>
          <cell r="AJ470"/>
          <cell r="AK470"/>
          <cell r="AL470"/>
          <cell r="AM470"/>
          <cell r="AN470"/>
          <cell r="AO470" t="str">
            <v>Yes</v>
          </cell>
          <cell r="AP470" t="str">
            <v>AUG 20</v>
          </cell>
        </row>
        <row r="471">
          <cell r="A471">
            <v>670</v>
          </cell>
          <cell r="B471" t="str">
            <v>已发货</v>
          </cell>
          <cell r="C471" t="str">
            <v>C49</v>
          </cell>
          <cell r="D471" t="str">
            <v>49J103603</v>
          </cell>
          <cell r="E471" t="str">
            <v>正邦名义下单</v>
          </cell>
          <cell r="F471" t="str">
            <v>YSM40R-4</v>
          </cell>
          <cell r="G471" t="str">
            <v>L-&gt;R</v>
          </cell>
          <cell r="H471" t="str">
            <v>No</v>
          </cell>
          <cell r="I471" t="str">
            <v>Y50716</v>
          </cell>
          <cell r="J471">
            <v>1</v>
          </cell>
          <cell r="K471" t="str">
            <v>Yamaha 大浪仓</v>
          </cell>
          <cell r="L471">
            <v>44024</v>
          </cell>
          <cell r="M471" t="str">
            <v xml:space="preserve">NM </v>
          </cell>
          <cell r="N471" t="str">
            <v>JUL 20</v>
          </cell>
          <cell r="O471"/>
          <cell r="P471" t="str">
            <v>RMB</v>
          </cell>
          <cell r="Q471" t="str">
            <v>C49SZX20200077JZ</v>
          </cell>
          <cell r="R471" t="str">
            <v>正邦</v>
          </cell>
          <cell r="S471" t="str">
            <v>YSM40R-4</v>
          </cell>
          <cell r="T471" t="str">
            <v>L-&gt;R</v>
          </cell>
          <cell r="U471" t="str">
            <v>No</v>
          </cell>
          <cell r="V471" t="str">
            <v>OK</v>
          </cell>
          <cell r="W471" t="str">
            <v>含税到厂</v>
          </cell>
          <cell r="X471">
            <v>44005</v>
          </cell>
          <cell r="Y471" t="str">
            <v>Yes</v>
          </cell>
          <cell r="Z471"/>
          <cell r="AA471"/>
          <cell r="AB471"/>
          <cell r="AC471" t="str">
            <v xml:space="preserve">IND order </v>
          </cell>
          <cell r="AD471"/>
          <cell r="AE471"/>
          <cell r="AF471"/>
          <cell r="AG471"/>
          <cell r="AH471"/>
          <cell r="AI471"/>
          <cell r="AN471"/>
          <cell r="AO471" t="str">
            <v>Yes</v>
          </cell>
          <cell r="AP471" t="str">
            <v>JUL 20</v>
          </cell>
        </row>
        <row r="472">
          <cell r="A472">
            <v>706</v>
          </cell>
          <cell r="B472" t="str">
            <v>已发货</v>
          </cell>
          <cell r="C472" t="str">
            <v>C49</v>
          </cell>
          <cell r="D472">
            <v>109957</v>
          </cell>
          <cell r="E472" t="str">
            <v>Stock order</v>
          </cell>
          <cell r="F472" t="str">
            <v>YSM10</v>
          </cell>
          <cell r="G472" t="str">
            <v>R-&gt;L</v>
          </cell>
          <cell r="H472" t="str">
            <v>ATS15</v>
          </cell>
          <cell r="I472" t="str">
            <v>Y52108</v>
          </cell>
          <cell r="J472">
            <v>1</v>
          </cell>
          <cell r="K472" t="str">
            <v>盐保仓库</v>
          </cell>
          <cell r="L472">
            <v>44064</v>
          </cell>
          <cell r="M472" t="str">
            <v>NM(CR:0.0685)</v>
          </cell>
          <cell r="N472" t="str">
            <v>SEP 20</v>
          </cell>
          <cell r="O472">
            <v>2020.07</v>
          </cell>
          <cell r="P472" t="str">
            <v>JPY</v>
          </cell>
          <cell r="Q472" t="str">
            <v>C49SZX20200075EC</v>
          </cell>
          <cell r="R472" t="str">
            <v>海红天远</v>
          </cell>
          <cell r="S472" t="str">
            <v>YSM10</v>
          </cell>
          <cell r="T472" t="str">
            <v>R-&gt;L</v>
          </cell>
          <cell r="U472" t="str">
            <v>MVC+ATS15</v>
          </cell>
          <cell r="V472" t="str">
            <v>WRONG</v>
          </cell>
          <cell r="W472" t="str">
            <v>CIF HK</v>
          </cell>
          <cell r="X472">
            <v>44025</v>
          </cell>
          <cell r="Y472" t="str">
            <v>Yes</v>
          </cell>
          <cell r="Z472"/>
          <cell r="AA472"/>
          <cell r="AB472"/>
          <cell r="AC472" t="str">
            <v>C200737827</v>
          </cell>
          <cell r="AD472">
            <v>302</v>
          </cell>
          <cell r="AE472">
            <v>10</v>
          </cell>
          <cell r="AF472"/>
          <cell r="AG472"/>
          <cell r="AH472"/>
          <cell r="AI472"/>
          <cell r="AN472"/>
          <cell r="AO472" t="str">
            <v>Yes</v>
          </cell>
          <cell r="AP472" t="str">
            <v>SEP 20</v>
          </cell>
        </row>
        <row r="473">
          <cell r="A473">
            <v>768</v>
          </cell>
          <cell r="B473" t="str">
            <v>已发货</v>
          </cell>
          <cell r="C473" t="str">
            <v>C49</v>
          </cell>
          <cell r="D473">
            <v>109957</v>
          </cell>
          <cell r="E473" t="str">
            <v>Stock order</v>
          </cell>
          <cell r="F473" t="str">
            <v>YSM10</v>
          </cell>
          <cell r="G473" t="str">
            <v>R-&gt;L</v>
          </cell>
          <cell r="H473" t="str">
            <v>ATS15</v>
          </cell>
          <cell r="I473" t="str">
            <v>Y52109</v>
          </cell>
          <cell r="J473">
            <v>1</v>
          </cell>
          <cell r="K473" t="str">
            <v>盐保仓库</v>
          </cell>
          <cell r="L473">
            <v>44064</v>
          </cell>
          <cell r="M473" t="str">
            <v>NM(CR:0.0685)</v>
          </cell>
          <cell r="N473" t="str">
            <v>SEP 20</v>
          </cell>
          <cell r="O473">
            <v>2020.07</v>
          </cell>
          <cell r="P473" t="str">
            <v>JPY</v>
          </cell>
          <cell r="Q473" t="str">
            <v>C49SZX20200078CY</v>
          </cell>
          <cell r="R473" t="str">
            <v>博德越</v>
          </cell>
          <cell r="S473" t="str">
            <v>YSM10</v>
          </cell>
          <cell r="T473" t="str">
            <v>R-&gt;L</v>
          </cell>
          <cell r="U473" t="str">
            <v>MVC+ATS15</v>
          </cell>
          <cell r="V473" t="str">
            <v>WRONG</v>
          </cell>
          <cell r="W473" t="str">
            <v>DAP SZ</v>
          </cell>
          <cell r="X473">
            <v>44053</v>
          </cell>
          <cell r="Y473" t="str">
            <v>Yes</v>
          </cell>
          <cell r="Z473"/>
          <cell r="AA473"/>
          <cell r="AB473"/>
          <cell r="AC473" t="str">
            <v>C200838030</v>
          </cell>
          <cell r="AD473">
            <v>302</v>
          </cell>
          <cell r="AE473">
            <v>10</v>
          </cell>
          <cell r="AF473"/>
          <cell r="AG473"/>
          <cell r="AH473"/>
          <cell r="AI473"/>
          <cell r="AN473"/>
          <cell r="AO473" t="str">
            <v>Yes</v>
          </cell>
          <cell r="AP473" t="str">
            <v>SEP 20</v>
          </cell>
        </row>
        <row r="474">
          <cell r="A474">
            <v>734</v>
          </cell>
          <cell r="B474" t="str">
            <v>已发货</v>
          </cell>
          <cell r="C474" t="str">
            <v>C49</v>
          </cell>
          <cell r="D474">
            <v>109957</v>
          </cell>
          <cell r="E474" t="str">
            <v>Stock order</v>
          </cell>
          <cell r="F474" t="str">
            <v>YSM10</v>
          </cell>
          <cell r="G474" t="str">
            <v>R-&gt;L</v>
          </cell>
          <cell r="H474" t="str">
            <v>No</v>
          </cell>
          <cell r="I474" t="str">
            <v>Y52110（不能调动机器，序列号提供给了客户）</v>
          </cell>
          <cell r="J474">
            <v>1</v>
          </cell>
          <cell r="K474" t="str">
            <v>盐保仓库</v>
          </cell>
          <cell r="L474">
            <v>44064</v>
          </cell>
          <cell r="M474" t="str">
            <v>NM(CR:0.0685)</v>
          </cell>
          <cell r="N474" t="str">
            <v>SEP 20</v>
          </cell>
          <cell r="O474">
            <v>2020.07</v>
          </cell>
          <cell r="P474" t="str">
            <v>JPY</v>
          </cell>
          <cell r="Q474" t="str">
            <v>C49SZX20200125JY</v>
          </cell>
          <cell r="R474" t="str">
            <v>昊亮迪（end user：海纳科）</v>
          </cell>
          <cell r="S474" t="str">
            <v>YSM10</v>
          </cell>
          <cell r="T474" t="str">
            <v>L-&gt;R</v>
          </cell>
          <cell r="U474" t="str">
            <v>MVC</v>
          </cell>
          <cell r="V474" t="str">
            <v>WRONG</v>
          </cell>
          <cell r="W474" t="str">
            <v>DAP SZ</v>
          </cell>
          <cell r="X474">
            <v>44032</v>
          </cell>
          <cell r="Y474" t="str">
            <v>Yes</v>
          </cell>
          <cell r="Z474"/>
          <cell r="AA474"/>
          <cell r="AB474"/>
          <cell r="AC474" t="str">
            <v>C200838012</v>
          </cell>
          <cell r="AD474">
            <v>301</v>
          </cell>
          <cell r="AE474">
            <v>10</v>
          </cell>
          <cell r="AF474"/>
          <cell r="AG474"/>
          <cell r="AH474"/>
          <cell r="AI474"/>
          <cell r="AN474"/>
          <cell r="AO474" t="str">
            <v>Yes</v>
          </cell>
          <cell r="AP474" t="str">
            <v>SEP 20</v>
          </cell>
        </row>
        <row r="475">
          <cell r="A475">
            <v>775</v>
          </cell>
          <cell r="B475" t="str">
            <v>已发货</v>
          </cell>
          <cell r="C475" t="str">
            <v>C49</v>
          </cell>
          <cell r="D475">
            <v>109957</v>
          </cell>
          <cell r="E475" t="str">
            <v>Stock order</v>
          </cell>
          <cell r="F475" t="str">
            <v>YSM10</v>
          </cell>
          <cell r="G475" t="str">
            <v>R-&gt;L</v>
          </cell>
          <cell r="H475" t="str">
            <v>No</v>
          </cell>
          <cell r="I475" t="str">
            <v>Y52111</v>
          </cell>
          <cell r="J475">
            <v>1</v>
          </cell>
          <cell r="K475" t="str">
            <v>力合仓库(已经清关)</v>
          </cell>
          <cell r="L475">
            <v>44064</v>
          </cell>
          <cell r="M475" t="str">
            <v>0.0655(价格用PO109977）</v>
          </cell>
          <cell r="N475" t="str">
            <v>SEP 20</v>
          </cell>
          <cell r="O475">
            <v>2020.07</v>
          </cell>
          <cell r="P475" t="str">
            <v>RMB</v>
          </cell>
          <cell r="Q475" t="str">
            <v>C49SZX20200123DZ</v>
          </cell>
          <cell r="R475" t="str">
            <v>海星</v>
          </cell>
          <cell r="S475" t="str">
            <v>YSM10</v>
          </cell>
          <cell r="T475" t="str">
            <v>R-&gt;L</v>
          </cell>
          <cell r="U475" t="str">
            <v>MVC</v>
          </cell>
          <cell r="V475" t="str">
            <v>WRONG</v>
          </cell>
          <cell r="W475" t="str">
            <v>含税到厂</v>
          </cell>
          <cell r="X475">
            <v>44056</v>
          </cell>
          <cell r="Y475" t="str">
            <v>Yes</v>
          </cell>
          <cell r="Z475"/>
          <cell r="AA475"/>
          <cell r="AB475"/>
          <cell r="AC475" t="str">
            <v>C190635038</v>
          </cell>
          <cell r="AD475">
            <v>301</v>
          </cell>
          <cell r="AE475">
            <v>10</v>
          </cell>
          <cell r="AF475"/>
          <cell r="AG475"/>
          <cell r="AH475"/>
          <cell r="AI475"/>
          <cell r="AN475"/>
          <cell r="AO475" t="str">
            <v>Yes</v>
          </cell>
          <cell r="AP475" t="str">
            <v>SEP 20</v>
          </cell>
        </row>
        <row r="476">
          <cell r="A476">
            <v>729</v>
          </cell>
          <cell r="B476" t="str">
            <v>已发货</v>
          </cell>
          <cell r="C476" t="str">
            <v>C49</v>
          </cell>
          <cell r="D476">
            <v>109957</v>
          </cell>
          <cell r="E476" t="str">
            <v>Stock order</v>
          </cell>
          <cell r="F476" t="str">
            <v>YSM10</v>
          </cell>
          <cell r="G476" t="str">
            <v>R-&gt;L</v>
          </cell>
          <cell r="H476" t="str">
            <v>No</v>
          </cell>
          <cell r="I476" t="str">
            <v>Y52112</v>
          </cell>
          <cell r="J476">
            <v>1</v>
          </cell>
          <cell r="K476" t="str">
            <v>盐保仓库</v>
          </cell>
          <cell r="L476">
            <v>44064</v>
          </cell>
          <cell r="M476" t="str">
            <v>NM(CR:0.0685)</v>
          </cell>
          <cell r="N476" t="str">
            <v>AUG 20</v>
          </cell>
          <cell r="O476">
            <v>2020.08</v>
          </cell>
          <cell r="P476" t="str">
            <v>JPY</v>
          </cell>
          <cell r="Q476" t="str">
            <v>C49SZX20200066SX</v>
          </cell>
          <cell r="R476" t="str">
            <v>锐诚</v>
          </cell>
          <cell r="S476" t="str">
            <v>YSM10</v>
          </cell>
          <cell r="T476" t="str">
            <v>L-&gt;R</v>
          </cell>
          <cell r="U476" t="str">
            <v>MVC</v>
          </cell>
          <cell r="V476" t="str">
            <v>WRONG</v>
          </cell>
          <cell r="W476" t="str">
            <v>DAP HZ</v>
          </cell>
          <cell r="X476">
            <v>44032</v>
          </cell>
          <cell r="Y476" t="str">
            <v>Yes</v>
          </cell>
          <cell r="Z476"/>
          <cell r="AA476"/>
          <cell r="AB476"/>
          <cell r="AC476" t="str">
            <v>C180231291</v>
          </cell>
          <cell r="AD476">
            <v>301</v>
          </cell>
          <cell r="AE476">
            <v>10</v>
          </cell>
          <cell r="AF476"/>
          <cell r="AG476"/>
          <cell r="AH476"/>
          <cell r="AI476"/>
          <cell r="AN476"/>
          <cell r="AO476" t="str">
            <v>Yes</v>
          </cell>
          <cell r="AP476" t="str">
            <v>AUG 20</v>
          </cell>
        </row>
        <row r="477">
          <cell r="A477">
            <v>730</v>
          </cell>
          <cell r="B477" t="str">
            <v>已发货</v>
          </cell>
          <cell r="C477" t="str">
            <v>C49</v>
          </cell>
          <cell r="D477">
            <v>109957</v>
          </cell>
          <cell r="E477" t="str">
            <v>Stock order</v>
          </cell>
          <cell r="F477" t="str">
            <v>YSM10</v>
          </cell>
          <cell r="G477" t="str">
            <v>R-&gt;L</v>
          </cell>
          <cell r="H477" t="str">
            <v>No</v>
          </cell>
          <cell r="I477" t="str">
            <v>Y52113</v>
          </cell>
          <cell r="J477">
            <v>1</v>
          </cell>
          <cell r="K477" t="str">
            <v>盐保仓库</v>
          </cell>
          <cell r="L477">
            <v>44064</v>
          </cell>
          <cell r="M477" t="str">
            <v>NM(CR:0.0685)</v>
          </cell>
          <cell r="N477" t="str">
            <v>AUG 20</v>
          </cell>
          <cell r="O477">
            <v>2020.08</v>
          </cell>
          <cell r="P477" t="str">
            <v>JPY</v>
          </cell>
          <cell r="Q477" t="str">
            <v>C49SZX20200066SX</v>
          </cell>
          <cell r="R477" t="str">
            <v>锐诚</v>
          </cell>
          <cell r="S477" t="str">
            <v>YSM10</v>
          </cell>
          <cell r="T477" t="str">
            <v>L-&gt;R</v>
          </cell>
          <cell r="U477" t="str">
            <v>No</v>
          </cell>
          <cell r="V477" t="str">
            <v>WRONG</v>
          </cell>
          <cell r="W477" t="str">
            <v>DAP HZ</v>
          </cell>
          <cell r="X477">
            <v>44032</v>
          </cell>
          <cell r="Y477" t="str">
            <v>Yes</v>
          </cell>
          <cell r="Z477"/>
          <cell r="AA477"/>
          <cell r="AB477"/>
          <cell r="AC477" t="str">
            <v>C180231291</v>
          </cell>
          <cell r="AD477">
            <v>301</v>
          </cell>
          <cell r="AE477">
            <v>10</v>
          </cell>
          <cell r="AF477"/>
          <cell r="AG477"/>
          <cell r="AH477"/>
          <cell r="AI477"/>
          <cell r="AN477"/>
          <cell r="AO477" t="str">
            <v>Yes</v>
          </cell>
          <cell r="AP477" t="str">
            <v>AUG 20</v>
          </cell>
        </row>
        <row r="478">
          <cell r="A478">
            <v>771</v>
          </cell>
          <cell r="B478" t="str">
            <v>已发货</v>
          </cell>
          <cell r="C478" t="str">
            <v>C49</v>
          </cell>
          <cell r="D478">
            <v>109957</v>
          </cell>
          <cell r="E478" t="str">
            <v>Stock order</v>
          </cell>
          <cell r="F478" t="str">
            <v>YSM10</v>
          </cell>
          <cell r="G478" t="str">
            <v>R-&gt;L</v>
          </cell>
          <cell r="H478" t="str">
            <v>No</v>
          </cell>
          <cell r="I478" t="str">
            <v>Y52114</v>
          </cell>
          <cell r="J478">
            <v>1</v>
          </cell>
          <cell r="K478" t="str">
            <v>盐保仓库</v>
          </cell>
          <cell r="L478">
            <v>44064</v>
          </cell>
          <cell r="M478" t="str">
            <v>NM(CR:0.0685)</v>
          </cell>
          <cell r="N478" t="str">
            <v>SEP 20</v>
          </cell>
          <cell r="O478">
            <v>2020.08</v>
          </cell>
          <cell r="P478" t="str">
            <v>RMB</v>
          </cell>
          <cell r="Q478" t="str">
            <v>C49SZX20200126JY</v>
          </cell>
          <cell r="R478" t="str">
            <v>芯联鑫</v>
          </cell>
          <cell r="S478" t="str">
            <v>YSM10</v>
          </cell>
          <cell r="T478" t="str">
            <v>L-&gt;R</v>
          </cell>
          <cell r="U478" t="str">
            <v>MVC</v>
          </cell>
          <cell r="V478" t="str">
            <v>WRONG</v>
          </cell>
          <cell r="W478" t="str">
            <v>含税到厂</v>
          </cell>
          <cell r="X478">
            <v>44054</v>
          </cell>
          <cell r="Y478" t="str">
            <v>Yes</v>
          </cell>
          <cell r="Z478"/>
          <cell r="AA478"/>
          <cell r="AB478"/>
          <cell r="AC478" t="str">
            <v>C200737845</v>
          </cell>
          <cell r="AD478">
            <v>301</v>
          </cell>
          <cell r="AE478">
            <v>10</v>
          </cell>
          <cell r="AF478"/>
          <cell r="AG478"/>
          <cell r="AH478"/>
          <cell r="AI478"/>
          <cell r="AN478"/>
          <cell r="AO478" t="str">
            <v>Yes</v>
          </cell>
          <cell r="AP478" t="str">
            <v>SEP 20</v>
          </cell>
        </row>
        <row r="479">
          <cell r="A479">
            <v>696</v>
          </cell>
          <cell r="B479" t="str">
            <v>已发货</v>
          </cell>
          <cell r="C479" t="str">
            <v>C49</v>
          </cell>
          <cell r="D479">
            <v>109981</v>
          </cell>
          <cell r="E479" t="str">
            <v>德劲名义下单</v>
          </cell>
          <cell r="F479" t="str">
            <v>YSM40R-4</v>
          </cell>
          <cell r="G479" t="str">
            <v>L-&gt;R</v>
          </cell>
          <cell r="H479" t="str">
            <v>No</v>
          </cell>
          <cell r="I479" t="str">
            <v>Y51103</v>
          </cell>
          <cell r="J479">
            <v>1</v>
          </cell>
          <cell r="K479" t="str">
            <v>盐保仓库</v>
          </cell>
          <cell r="L479">
            <v>44069</v>
          </cell>
          <cell r="M479" t="str">
            <v>NM(CR:0.0685)</v>
          </cell>
          <cell r="N479" t="str">
            <v>AUG 20</v>
          </cell>
          <cell r="O479">
            <v>2020.04</v>
          </cell>
          <cell r="P479" t="str">
            <v>JPY</v>
          </cell>
          <cell r="Q479" t="str">
            <v>C49SZX20200116JL</v>
          </cell>
          <cell r="R479" t="str">
            <v>德劲</v>
          </cell>
          <cell r="S479" t="str">
            <v>YSM40R-4</v>
          </cell>
          <cell r="T479" t="str">
            <v>L-&gt;R</v>
          </cell>
          <cell r="U479" t="str">
            <v>No</v>
          </cell>
          <cell r="V479" t="str">
            <v>OK</v>
          </cell>
          <cell r="W479" t="str">
            <v>DAP SZ</v>
          </cell>
          <cell r="X479">
            <v>44018</v>
          </cell>
          <cell r="Y479" t="str">
            <v>Yes</v>
          </cell>
          <cell r="Z479"/>
          <cell r="AA479"/>
          <cell r="AB479"/>
          <cell r="AC479" t="str">
            <v xml:space="preserve">IND order </v>
          </cell>
          <cell r="AD479"/>
          <cell r="AE479"/>
          <cell r="AF479"/>
          <cell r="AG479"/>
          <cell r="AH479"/>
          <cell r="AI479"/>
          <cell r="AN479"/>
          <cell r="AO479" t="str">
            <v>Yes</v>
          </cell>
          <cell r="AP479" t="str">
            <v>AUG 20</v>
          </cell>
        </row>
        <row r="480">
          <cell r="A480">
            <v>793</v>
          </cell>
          <cell r="B480" t="str">
            <v>已发货</v>
          </cell>
          <cell r="C480" t="str">
            <v>C49</v>
          </cell>
          <cell r="D480" t="str">
            <v>109981(拆分PO110029）</v>
          </cell>
          <cell r="E480" t="str">
            <v>德劲名义下单</v>
          </cell>
          <cell r="F480" t="str">
            <v>YSM40R-4</v>
          </cell>
          <cell r="G480" t="str">
            <v>L-&gt;R</v>
          </cell>
          <cell r="H480" t="str">
            <v>No</v>
          </cell>
          <cell r="I480" t="str">
            <v>Y51203</v>
          </cell>
          <cell r="J480">
            <v>1</v>
          </cell>
          <cell r="K480" t="str">
            <v>盐保仓库</v>
          </cell>
          <cell r="L480">
            <v>44069</v>
          </cell>
          <cell r="M480">
            <v>6.5500000000000003E-2</v>
          </cell>
          <cell r="N480" t="str">
            <v>SEP 20</v>
          </cell>
          <cell r="O480">
            <v>2020.04</v>
          </cell>
          <cell r="P480" t="str">
            <v>RMB</v>
          </cell>
          <cell r="Q480" t="str">
            <v>C49SZX20200127KW</v>
          </cell>
          <cell r="R480" t="str">
            <v>万恒光电</v>
          </cell>
          <cell r="S480" t="str">
            <v>YSM40R-4</v>
          </cell>
          <cell r="T480" t="str">
            <v>L-&gt;R</v>
          </cell>
          <cell r="U480" t="str">
            <v>No</v>
          </cell>
          <cell r="V480" t="str">
            <v>OK</v>
          </cell>
          <cell r="W480" t="str">
            <v>含税到厂</v>
          </cell>
          <cell r="X480">
            <v>44069</v>
          </cell>
          <cell r="Y480" t="str">
            <v>Yes</v>
          </cell>
          <cell r="Z480"/>
          <cell r="AA480"/>
          <cell r="AB480"/>
          <cell r="AC480" t="str">
            <v>C200938128</v>
          </cell>
          <cell r="AD480"/>
          <cell r="AE480"/>
          <cell r="AF480"/>
          <cell r="AG480"/>
          <cell r="AH480"/>
          <cell r="AI480"/>
          <cell r="AN480"/>
          <cell r="AO480" t="str">
            <v>Yes</v>
          </cell>
          <cell r="AP480" t="str">
            <v>SEP 20</v>
          </cell>
        </row>
        <row r="481">
          <cell r="A481">
            <v>707</v>
          </cell>
          <cell r="B481" t="str">
            <v>已发货</v>
          </cell>
          <cell r="C481" t="str">
            <v>C49</v>
          </cell>
          <cell r="D481">
            <v>109958</v>
          </cell>
          <cell r="E481" t="str">
            <v>Stock order</v>
          </cell>
          <cell r="F481" t="str">
            <v>YSM10</v>
          </cell>
          <cell r="G481" t="str">
            <v>R-&gt;L</v>
          </cell>
          <cell r="H481" t="str">
            <v>No</v>
          </cell>
          <cell r="I481" t="str">
            <v>Y52115</v>
          </cell>
          <cell r="J481">
            <v>1</v>
          </cell>
          <cell r="K481" t="str">
            <v>盐保仓库</v>
          </cell>
          <cell r="L481">
            <v>44071</v>
          </cell>
          <cell r="M481">
            <v>6.6299999999999998E-2</v>
          </cell>
          <cell r="N481" t="str">
            <v>SEP 20</v>
          </cell>
          <cell r="O481">
            <v>2020.08</v>
          </cell>
          <cell r="P481" t="str">
            <v>JPY</v>
          </cell>
          <cell r="Q481" t="str">
            <v>C49SZX20200075EC</v>
          </cell>
          <cell r="R481" t="str">
            <v>海红天远</v>
          </cell>
          <cell r="S481" t="str">
            <v>YSM10</v>
          </cell>
          <cell r="T481" t="str">
            <v>R-&gt;L</v>
          </cell>
          <cell r="U481" t="str">
            <v>No</v>
          </cell>
          <cell r="V481" t="str">
            <v>OK</v>
          </cell>
          <cell r="W481" t="str">
            <v>CIF HK</v>
          </cell>
          <cell r="X481">
            <v>44025</v>
          </cell>
          <cell r="Y481" t="str">
            <v>Yes</v>
          </cell>
          <cell r="Z481"/>
          <cell r="AA481"/>
          <cell r="AB481"/>
          <cell r="AC481" t="str">
            <v>C200737827</v>
          </cell>
          <cell r="AD481">
            <v>301</v>
          </cell>
          <cell r="AE481">
            <v>10</v>
          </cell>
          <cell r="AF481"/>
          <cell r="AG481"/>
          <cell r="AH481"/>
          <cell r="AI481"/>
          <cell r="AN481"/>
          <cell r="AO481" t="str">
            <v>Yes</v>
          </cell>
          <cell r="AP481" t="str">
            <v>SEP 20</v>
          </cell>
        </row>
        <row r="482">
          <cell r="A482">
            <v>724</v>
          </cell>
          <cell r="B482" t="str">
            <v>已发货</v>
          </cell>
          <cell r="C482" t="str">
            <v>C49</v>
          </cell>
          <cell r="D482">
            <v>109958</v>
          </cell>
          <cell r="E482" t="str">
            <v>Stock order</v>
          </cell>
          <cell r="F482" t="str">
            <v>YSM10</v>
          </cell>
          <cell r="G482" t="str">
            <v>R-&gt;L</v>
          </cell>
          <cell r="H482" t="str">
            <v>No</v>
          </cell>
          <cell r="I482" t="str">
            <v>Y52116</v>
          </cell>
          <cell r="J482">
            <v>1</v>
          </cell>
          <cell r="K482" t="str">
            <v>盐保仓库</v>
          </cell>
          <cell r="L482">
            <v>44071</v>
          </cell>
          <cell r="M482">
            <v>6.6299999999999998E-2</v>
          </cell>
          <cell r="N482" t="str">
            <v>SEP 20</v>
          </cell>
          <cell r="O482">
            <v>2020.08</v>
          </cell>
          <cell r="P482" t="str">
            <v>JPY</v>
          </cell>
          <cell r="Q482" t="str">
            <v>C49SZX20200102MZ</v>
          </cell>
          <cell r="R482" t="str">
            <v>崧盛</v>
          </cell>
          <cell r="S482" t="str">
            <v>YSM10</v>
          </cell>
          <cell r="T482" t="str">
            <v>L-&gt;R</v>
          </cell>
          <cell r="U482" t="str">
            <v>No</v>
          </cell>
          <cell r="V482" t="str">
            <v>WRONG</v>
          </cell>
          <cell r="W482" t="str">
            <v>CIF HK</v>
          </cell>
          <cell r="X482">
            <v>44028</v>
          </cell>
          <cell r="Y482" t="str">
            <v>Yes</v>
          </cell>
          <cell r="Z482"/>
          <cell r="AA482"/>
          <cell r="AB482"/>
          <cell r="AC482" t="str">
            <v>C190635053</v>
          </cell>
          <cell r="AD482">
            <v>301</v>
          </cell>
          <cell r="AE482">
            <v>10</v>
          </cell>
          <cell r="AF482"/>
          <cell r="AG482"/>
          <cell r="AH482"/>
          <cell r="AI482"/>
          <cell r="AN482"/>
          <cell r="AO482" t="str">
            <v>Yes</v>
          </cell>
          <cell r="AP482" t="str">
            <v>SEP 20</v>
          </cell>
        </row>
        <row r="483">
          <cell r="A483">
            <v>725</v>
          </cell>
          <cell r="B483" t="str">
            <v>已发货</v>
          </cell>
          <cell r="C483" t="str">
            <v>C49</v>
          </cell>
          <cell r="D483">
            <v>109958</v>
          </cell>
          <cell r="E483" t="str">
            <v>Stock order</v>
          </cell>
          <cell r="F483" t="str">
            <v>YSM10</v>
          </cell>
          <cell r="G483" t="str">
            <v>R-&gt;L</v>
          </cell>
          <cell r="H483" t="str">
            <v>No</v>
          </cell>
          <cell r="I483" t="str">
            <v>Y52117</v>
          </cell>
          <cell r="J483">
            <v>1</v>
          </cell>
          <cell r="K483" t="str">
            <v>盐保仓库</v>
          </cell>
          <cell r="L483">
            <v>44071</v>
          </cell>
          <cell r="M483">
            <v>6.6299999999999998E-2</v>
          </cell>
          <cell r="N483" t="str">
            <v>SEP 20</v>
          </cell>
          <cell r="O483">
            <v>2020.08</v>
          </cell>
          <cell r="P483" t="str">
            <v>JPY</v>
          </cell>
          <cell r="Q483" t="str">
            <v>C49SZX20200102MZ</v>
          </cell>
          <cell r="R483" t="str">
            <v>崧盛</v>
          </cell>
          <cell r="S483" t="str">
            <v>YSM10</v>
          </cell>
          <cell r="T483" t="str">
            <v>L-&gt;R</v>
          </cell>
          <cell r="U483" t="str">
            <v>No</v>
          </cell>
          <cell r="V483" t="str">
            <v>WRONG</v>
          </cell>
          <cell r="W483" t="str">
            <v>CIF HK</v>
          </cell>
          <cell r="X483">
            <v>44028</v>
          </cell>
          <cell r="Y483" t="str">
            <v>Yes</v>
          </cell>
          <cell r="Z483"/>
          <cell r="AA483"/>
          <cell r="AB483"/>
          <cell r="AC483" t="str">
            <v>C190635053</v>
          </cell>
          <cell r="AD483">
            <v>301</v>
          </cell>
          <cell r="AE483">
            <v>10</v>
          </cell>
          <cell r="AF483"/>
          <cell r="AG483"/>
          <cell r="AH483"/>
          <cell r="AI483"/>
          <cell r="AN483"/>
          <cell r="AO483" t="str">
            <v>Yes</v>
          </cell>
          <cell r="AP483" t="str">
            <v>SEP 20</v>
          </cell>
        </row>
        <row r="484">
          <cell r="A484">
            <v>719</v>
          </cell>
          <cell r="B484" t="str">
            <v>已发货</v>
          </cell>
          <cell r="C484" t="str">
            <v>C49</v>
          </cell>
          <cell r="D484">
            <v>109958</v>
          </cell>
          <cell r="E484" t="str">
            <v>Stock order</v>
          </cell>
          <cell r="F484" t="str">
            <v>YSM10</v>
          </cell>
          <cell r="G484" t="str">
            <v>R-&gt;L</v>
          </cell>
          <cell r="H484" t="str">
            <v>No</v>
          </cell>
          <cell r="I484" t="str">
            <v>Y52118</v>
          </cell>
          <cell r="J484">
            <v>1</v>
          </cell>
          <cell r="K484" t="str">
            <v>盐保仓库</v>
          </cell>
          <cell r="L484">
            <v>44071</v>
          </cell>
          <cell r="M484">
            <v>6.6299999999999998E-2</v>
          </cell>
          <cell r="N484" t="str">
            <v>SEP 20</v>
          </cell>
          <cell r="O484">
            <v>2020.08</v>
          </cell>
          <cell r="P484" t="str">
            <v>JPY</v>
          </cell>
          <cell r="Q484" t="str">
            <v>C49SZX20200103SS</v>
          </cell>
          <cell r="R484" t="str">
            <v>钧溢电子</v>
          </cell>
          <cell r="S484" t="str">
            <v>YSM10</v>
          </cell>
          <cell r="T484" t="str">
            <v>L-&gt;R</v>
          </cell>
          <cell r="U484" t="str">
            <v>MVC</v>
          </cell>
          <cell r="V484" t="str">
            <v>WRONG</v>
          </cell>
          <cell r="W484" t="str">
            <v>DAP SZ</v>
          </cell>
          <cell r="X484">
            <v>44027</v>
          </cell>
          <cell r="Y484" t="str">
            <v>Yes</v>
          </cell>
          <cell r="Z484"/>
          <cell r="AA484"/>
          <cell r="AB484"/>
          <cell r="AC484" t="str">
            <v>C191136105</v>
          </cell>
          <cell r="AD484">
            <v>302</v>
          </cell>
          <cell r="AE484">
            <v>10</v>
          </cell>
          <cell r="AF484"/>
          <cell r="AG484"/>
          <cell r="AH484"/>
          <cell r="AI484"/>
          <cell r="AN484"/>
          <cell r="AO484" t="str">
            <v>Yes</v>
          </cell>
          <cell r="AP484" t="str">
            <v>SEP 20</v>
          </cell>
        </row>
        <row r="485">
          <cell r="A485">
            <v>742</v>
          </cell>
          <cell r="B485" t="str">
            <v>已发货</v>
          </cell>
          <cell r="C485" t="str">
            <v>C49</v>
          </cell>
          <cell r="D485">
            <v>109958</v>
          </cell>
          <cell r="E485" t="str">
            <v>Stock order</v>
          </cell>
          <cell r="F485" t="str">
            <v>YSM10</v>
          </cell>
          <cell r="G485" t="str">
            <v>R-&gt;L</v>
          </cell>
          <cell r="H485" t="str">
            <v>No</v>
          </cell>
          <cell r="I485" t="str">
            <v>Y52119</v>
          </cell>
          <cell r="J485">
            <v>1</v>
          </cell>
          <cell r="K485" t="str">
            <v>盐保仓库</v>
          </cell>
          <cell r="L485">
            <v>44071</v>
          </cell>
          <cell r="M485">
            <v>6.6299999999999998E-2</v>
          </cell>
          <cell r="N485" t="str">
            <v>SEP 20</v>
          </cell>
          <cell r="O485">
            <v>2020.08</v>
          </cell>
          <cell r="P485" t="str">
            <v>JPY</v>
          </cell>
          <cell r="Q485" t="str">
            <v>C49SZX20200111JY</v>
          </cell>
          <cell r="R485" t="str">
            <v>华创易达</v>
          </cell>
          <cell r="S485" t="str">
            <v>YSM10</v>
          </cell>
          <cell r="T485" t="str">
            <v>L-&gt;R</v>
          </cell>
          <cell r="U485" t="str">
            <v>No</v>
          </cell>
          <cell r="V485" t="str">
            <v>WRONG</v>
          </cell>
          <cell r="W485" t="str">
            <v>DAP SZ</v>
          </cell>
          <cell r="X485">
            <v>44035</v>
          </cell>
          <cell r="Y485" t="str">
            <v>Yes</v>
          </cell>
          <cell r="Z485"/>
          <cell r="AA485"/>
          <cell r="AB485"/>
          <cell r="AC485" t="str">
            <v>C200737736</v>
          </cell>
          <cell r="AD485">
            <v>302</v>
          </cell>
          <cell r="AE485">
            <v>10</v>
          </cell>
          <cell r="AF485"/>
          <cell r="AG485"/>
          <cell r="AH485"/>
          <cell r="AI485"/>
          <cell r="AN485"/>
          <cell r="AO485" t="str">
            <v>Yes</v>
          </cell>
          <cell r="AP485" t="str">
            <v>SEP 20</v>
          </cell>
        </row>
        <row r="486">
          <cell r="A486">
            <v>728</v>
          </cell>
          <cell r="B486" t="str">
            <v>已发货</v>
          </cell>
          <cell r="C486" t="str">
            <v>C49</v>
          </cell>
          <cell r="D486" t="str">
            <v>109954(拆分PO109999）</v>
          </cell>
          <cell r="E486" t="str">
            <v>Stock order</v>
          </cell>
          <cell r="F486" t="str">
            <v>YSM20R(SV)-2</v>
          </cell>
          <cell r="G486" t="str">
            <v>L-&gt;R</v>
          </cell>
          <cell r="H486" t="str">
            <v>No</v>
          </cell>
          <cell r="I486" t="str">
            <v>Y52100</v>
          </cell>
          <cell r="J486">
            <v>1</v>
          </cell>
          <cell r="K486" t="str">
            <v>力合中转仓</v>
          </cell>
          <cell r="L486">
            <v>44090</v>
          </cell>
          <cell r="M486">
            <v>6.5500000000000003E-2</v>
          </cell>
          <cell r="N486" t="str">
            <v>SEP 20</v>
          </cell>
          <cell r="O486">
            <v>2020.09</v>
          </cell>
          <cell r="P486" t="str">
            <v>RMB</v>
          </cell>
          <cell r="Q486" t="str">
            <v>C49SZX20200096MZ</v>
          </cell>
          <cell r="R486" t="str">
            <v>东原</v>
          </cell>
          <cell r="S486" t="str">
            <v>YSM20R(SV)-2</v>
          </cell>
          <cell r="T486" t="str">
            <v>L-&gt;R</v>
          </cell>
          <cell r="U486" t="str">
            <v>No</v>
          </cell>
          <cell r="V486" t="str">
            <v>OK</v>
          </cell>
          <cell r="W486" t="str">
            <v>含税到厂</v>
          </cell>
          <cell r="X486">
            <v>44030</v>
          </cell>
          <cell r="Y486" t="str">
            <v>Yes</v>
          </cell>
          <cell r="Z486"/>
          <cell r="AA486"/>
          <cell r="AB486"/>
          <cell r="AC486" t="str">
            <v>C150222316</v>
          </cell>
          <cell r="AD486">
            <v>312</v>
          </cell>
          <cell r="AE486">
            <v>10</v>
          </cell>
          <cell r="AF486">
            <v>303</v>
          </cell>
          <cell r="AG486">
            <v>10</v>
          </cell>
          <cell r="AH486"/>
          <cell r="AI486"/>
          <cell r="AN486"/>
          <cell r="AO486" t="str">
            <v>Yes</v>
          </cell>
          <cell r="AP486" t="str">
            <v>SEP 20</v>
          </cell>
        </row>
        <row r="487">
          <cell r="A487">
            <v>758</v>
          </cell>
          <cell r="B487" t="str">
            <v>已发货</v>
          </cell>
          <cell r="C487" t="str">
            <v>C49</v>
          </cell>
          <cell r="D487" t="str">
            <v>109954(拆分PO109999）</v>
          </cell>
          <cell r="E487" t="str">
            <v>Stock order</v>
          </cell>
          <cell r="F487" t="str">
            <v>YSM20R(SV)-2</v>
          </cell>
          <cell r="G487" t="str">
            <v>L-&gt;R</v>
          </cell>
          <cell r="H487" t="str">
            <v>No</v>
          </cell>
          <cell r="I487" t="str">
            <v>Y52101</v>
          </cell>
          <cell r="J487">
            <v>1</v>
          </cell>
          <cell r="K487" t="str">
            <v>力合中转仓</v>
          </cell>
          <cell r="L487">
            <v>44090</v>
          </cell>
          <cell r="M487" t="str">
            <v>NM（价格用PO#109933)</v>
          </cell>
          <cell r="N487" t="str">
            <v>SEP 20</v>
          </cell>
          <cell r="O487">
            <v>2020.09</v>
          </cell>
          <cell r="P487" t="str">
            <v>JPY</v>
          </cell>
          <cell r="Q487" t="str">
            <v>C49SZX20200130JZ</v>
          </cell>
          <cell r="R487" t="str">
            <v>斯迈</v>
          </cell>
          <cell r="S487" t="str">
            <v>YSM20R(SV)-2</v>
          </cell>
          <cell r="T487" t="str">
            <v>L-&gt;R</v>
          </cell>
          <cell r="U487" t="str">
            <v>No</v>
          </cell>
          <cell r="V487" t="str">
            <v>OK</v>
          </cell>
          <cell r="W487" t="str">
            <v>DAP GZ</v>
          </cell>
          <cell r="X487">
            <v>44049</v>
          </cell>
          <cell r="Y487" t="str">
            <v>Yes</v>
          </cell>
          <cell r="Z487"/>
          <cell r="AA487"/>
          <cell r="AB487"/>
          <cell r="AC487" t="str">
            <v>C200837985</v>
          </cell>
          <cell r="AD487">
            <v>303</v>
          </cell>
          <cell r="AE487">
            <v>10</v>
          </cell>
          <cell r="AF487">
            <v>312</v>
          </cell>
          <cell r="AG487">
            <v>10</v>
          </cell>
          <cell r="AH487"/>
          <cell r="AI487"/>
          <cell r="AN487"/>
          <cell r="AO487" t="str">
            <v>Yes</v>
          </cell>
          <cell r="AP487" t="str">
            <v>SEP 20</v>
          </cell>
        </row>
        <row r="488">
          <cell r="A488">
            <v>759</v>
          </cell>
          <cell r="B488" t="str">
            <v>已发货</v>
          </cell>
          <cell r="C488" t="str">
            <v>C49</v>
          </cell>
          <cell r="D488" t="str">
            <v>109954(拆分PO109999）</v>
          </cell>
          <cell r="E488" t="str">
            <v>Stock order</v>
          </cell>
          <cell r="F488" t="str">
            <v>YSM20R(SV)-2</v>
          </cell>
          <cell r="G488" t="str">
            <v>L-&gt;R</v>
          </cell>
          <cell r="H488" t="str">
            <v>No</v>
          </cell>
          <cell r="I488" t="str">
            <v>Y52102</v>
          </cell>
          <cell r="J488">
            <v>1</v>
          </cell>
          <cell r="K488" t="str">
            <v>力合中转仓</v>
          </cell>
          <cell r="L488">
            <v>44090</v>
          </cell>
          <cell r="M488">
            <v>6.5500000000000003E-2</v>
          </cell>
          <cell r="N488" t="str">
            <v>SEP 20</v>
          </cell>
          <cell r="O488">
            <v>2020.09</v>
          </cell>
          <cell r="P488" t="str">
            <v>JPY</v>
          </cell>
          <cell r="Q488" t="str">
            <v>C49SZX20200130JZ</v>
          </cell>
          <cell r="R488" t="str">
            <v>斯迈</v>
          </cell>
          <cell r="S488" t="str">
            <v>YSM20R(SV)-2</v>
          </cell>
          <cell r="T488" t="str">
            <v>L-&gt;R</v>
          </cell>
          <cell r="U488" t="str">
            <v>No</v>
          </cell>
          <cell r="V488" t="str">
            <v>OK</v>
          </cell>
          <cell r="W488" t="str">
            <v>DAP GZ</v>
          </cell>
          <cell r="X488">
            <v>44049</v>
          </cell>
          <cell r="Y488" t="str">
            <v>Yes</v>
          </cell>
          <cell r="Z488"/>
          <cell r="AA488"/>
          <cell r="AB488"/>
          <cell r="AC488" t="str">
            <v>C200837985</v>
          </cell>
          <cell r="AD488">
            <v>301</v>
          </cell>
          <cell r="AE488">
            <v>20</v>
          </cell>
          <cell r="AF488"/>
          <cell r="AG488"/>
          <cell r="AH488"/>
          <cell r="AI488"/>
          <cell r="AN488"/>
          <cell r="AO488" t="str">
            <v>Yes</v>
          </cell>
          <cell r="AP488" t="str">
            <v>SEP 20</v>
          </cell>
        </row>
        <row r="489">
          <cell r="A489">
            <v>736</v>
          </cell>
          <cell r="B489" t="str">
            <v>已发货</v>
          </cell>
          <cell r="C489" t="str">
            <v>C49</v>
          </cell>
          <cell r="D489" t="str">
            <v>109954(拆分PO110000)</v>
          </cell>
          <cell r="E489" t="str">
            <v>Stock order</v>
          </cell>
          <cell r="F489" t="str">
            <v>YSM20R(SV)-2</v>
          </cell>
          <cell r="G489" t="str">
            <v>L-&gt;R</v>
          </cell>
          <cell r="H489" t="str">
            <v>No</v>
          </cell>
          <cell r="I489" t="str">
            <v>Y52103</v>
          </cell>
          <cell r="J489">
            <v>1</v>
          </cell>
          <cell r="K489" t="str">
            <v>力合中转仓</v>
          </cell>
          <cell r="L489">
            <v>44090</v>
          </cell>
          <cell r="M489">
            <v>6.5600000000000006E-2</v>
          </cell>
          <cell r="N489" t="str">
            <v>SEP 20</v>
          </cell>
          <cell r="O489">
            <v>2020.09</v>
          </cell>
          <cell r="P489" t="str">
            <v>JPY</v>
          </cell>
          <cell r="Q489" t="str">
            <v>C49SZX20200108JL</v>
          </cell>
          <cell r="R489" t="str">
            <v>伯莱科</v>
          </cell>
          <cell r="S489" t="str">
            <v>YSM20R(SV)-2</v>
          </cell>
          <cell r="T489" t="str">
            <v>L-&gt;R</v>
          </cell>
          <cell r="U489" t="str">
            <v>No</v>
          </cell>
          <cell r="V489" t="str">
            <v>OK</v>
          </cell>
          <cell r="W489" t="str">
            <v>DAP SZ</v>
          </cell>
          <cell r="X489">
            <v>44033</v>
          </cell>
          <cell r="Y489" t="str">
            <v>Yes</v>
          </cell>
          <cell r="Z489"/>
          <cell r="AA489"/>
          <cell r="AB489"/>
          <cell r="AC489" t="str">
            <v>C170128496</v>
          </cell>
          <cell r="AD489">
            <v>301</v>
          </cell>
          <cell r="AE489">
            <v>20</v>
          </cell>
          <cell r="AF489"/>
          <cell r="AG489"/>
          <cell r="AH489"/>
          <cell r="AI489"/>
          <cell r="AN489"/>
          <cell r="AO489" t="str">
            <v>Yes</v>
          </cell>
          <cell r="AP489" t="str">
            <v>SEP 20</v>
          </cell>
        </row>
        <row r="490">
          <cell r="A490">
            <v>722</v>
          </cell>
          <cell r="B490" t="str">
            <v>已发货</v>
          </cell>
          <cell r="C490" t="str">
            <v>C49</v>
          </cell>
          <cell r="D490" t="str">
            <v>109954(拆分PO110000)</v>
          </cell>
          <cell r="E490" t="str">
            <v>Stock order</v>
          </cell>
          <cell r="F490" t="str">
            <v>YSM20R(SV)-2</v>
          </cell>
          <cell r="G490" t="str">
            <v>L-&gt;R</v>
          </cell>
          <cell r="H490" t="str">
            <v>No</v>
          </cell>
          <cell r="I490" t="str">
            <v>Y52104</v>
          </cell>
          <cell r="J490">
            <v>1</v>
          </cell>
          <cell r="K490" t="str">
            <v>盐保仓库</v>
          </cell>
          <cell r="L490">
            <v>44090</v>
          </cell>
          <cell r="M490">
            <v>6.5600000000000006E-2</v>
          </cell>
          <cell r="N490" t="str">
            <v>SEP 20</v>
          </cell>
          <cell r="O490">
            <v>2020.09</v>
          </cell>
          <cell r="P490" t="str">
            <v>JPY</v>
          </cell>
          <cell r="Q490" t="str">
            <v>C49SZX20200102MZ</v>
          </cell>
          <cell r="R490" t="str">
            <v>崧盛</v>
          </cell>
          <cell r="S490" t="str">
            <v>YSM20R(SV)-2</v>
          </cell>
          <cell r="T490" t="str">
            <v>L-&gt;R</v>
          </cell>
          <cell r="U490" t="str">
            <v>No</v>
          </cell>
          <cell r="V490" t="str">
            <v>OK</v>
          </cell>
          <cell r="W490" t="str">
            <v>CIF HK</v>
          </cell>
          <cell r="X490">
            <v>44028</v>
          </cell>
          <cell r="Y490" t="str">
            <v>Yes</v>
          </cell>
          <cell r="Z490"/>
          <cell r="AA490"/>
          <cell r="AB490"/>
          <cell r="AC490" t="str">
            <v>C190635053</v>
          </cell>
          <cell r="AD490">
            <v>301</v>
          </cell>
          <cell r="AE490">
            <v>20</v>
          </cell>
          <cell r="AF490"/>
          <cell r="AG490"/>
          <cell r="AH490"/>
          <cell r="AI490"/>
          <cell r="AN490"/>
          <cell r="AO490" t="str">
            <v>Yes</v>
          </cell>
          <cell r="AP490" t="str">
            <v>SEP 20</v>
          </cell>
        </row>
        <row r="491">
          <cell r="A491">
            <v>723</v>
          </cell>
          <cell r="B491" t="str">
            <v>已发货</v>
          </cell>
          <cell r="C491" t="str">
            <v>C49</v>
          </cell>
          <cell r="D491">
            <v>109954</v>
          </cell>
          <cell r="E491" t="str">
            <v>Stock order</v>
          </cell>
          <cell r="F491" t="str">
            <v>YSM20R(SV)-2</v>
          </cell>
          <cell r="G491" t="str">
            <v>L-&gt;R</v>
          </cell>
          <cell r="H491" t="str">
            <v>No</v>
          </cell>
          <cell r="I491" t="str">
            <v>Y52105</v>
          </cell>
          <cell r="J491">
            <v>1</v>
          </cell>
          <cell r="K491" t="str">
            <v>盐保仓库</v>
          </cell>
          <cell r="L491">
            <v>44090</v>
          </cell>
          <cell r="M491">
            <v>6.6100000000000006E-2</v>
          </cell>
          <cell r="N491" t="str">
            <v>SEP 20</v>
          </cell>
          <cell r="O491">
            <v>2020.09</v>
          </cell>
          <cell r="P491" t="str">
            <v>JPY</v>
          </cell>
          <cell r="Q491" t="str">
            <v>C49SZX20200102MZ</v>
          </cell>
          <cell r="R491" t="str">
            <v>崧盛</v>
          </cell>
          <cell r="S491" t="str">
            <v>YSM20R(SV)-2</v>
          </cell>
          <cell r="T491" t="str">
            <v>L-&gt;R</v>
          </cell>
          <cell r="U491" t="str">
            <v>No</v>
          </cell>
          <cell r="V491" t="str">
            <v>OK</v>
          </cell>
          <cell r="W491" t="str">
            <v>CIF HK</v>
          </cell>
          <cell r="X491">
            <v>44028</v>
          </cell>
          <cell r="Y491" t="str">
            <v>Yes</v>
          </cell>
          <cell r="Z491"/>
          <cell r="AA491"/>
          <cell r="AB491"/>
          <cell r="AC491" t="str">
            <v>C190635053</v>
          </cell>
          <cell r="AD491">
            <v>302</v>
          </cell>
          <cell r="AE491">
            <v>20</v>
          </cell>
          <cell r="AF491"/>
          <cell r="AG491"/>
          <cell r="AH491"/>
          <cell r="AI491"/>
          <cell r="AN491"/>
          <cell r="AO491" t="str">
            <v>Yes</v>
          </cell>
          <cell r="AP491" t="str">
            <v>SEP 20</v>
          </cell>
        </row>
        <row r="492">
          <cell r="A492">
            <v>731</v>
          </cell>
          <cell r="B492" t="str">
            <v>已发货</v>
          </cell>
          <cell r="C492" t="str">
            <v>C49</v>
          </cell>
          <cell r="D492">
            <v>109954</v>
          </cell>
          <cell r="E492" t="str">
            <v>Stock order</v>
          </cell>
          <cell r="F492" t="str">
            <v>YSM20R(SV)-2</v>
          </cell>
          <cell r="G492" t="str">
            <v>L-&gt;R</v>
          </cell>
          <cell r="H492" t="str">
            <v>No</v>
          </cell>
          <cell r="I492" t="str">
            <v>Y52106</v>
          </cell>
          <cell r="J492">
            <v>1</v>
          </cell>
          <cell r="K492" t="str">
            <v>盐保仓库</v>
          </cell>
          <cell r="L492">
            <v>44090</v>
          </cell>
          <cell r="M492">
            <v>6.6100000000000006E-2</v>
          </cell>
          <cell r="N492" t="str">
            <v>SEP 20</v>
          </cell>
          <cell r="O492">
            <v>2020.09</v>
          </cell>
          <cell r="P492" t="str">
            <v>JPY</v>
          </cell>
          <cell r="Q492" t="str">
            <v>C49SZX20200110MZ</v>
          </cell>
          <cell r="R492" t="str">
            <v>融创新合</v>
          </cell>
          <cell r="S492" t="str">
            <v>YSM20R(SV)-2</v>
          </cell>
          <cell r="T492" t="str">
            <v>L-&gt;R</v>
          </cell>
          <cell r="U492" t="str">
            <v>No</v>
          </cell>
          <cell r="V492" t="str">
            <v>OK</v>
          </cell>
          <cell r="W492" t="str">
            <v>CIF HK</v>
          </cell>
          <cell r="X492">
            <v>44033</v>
          </cell>
          <cell r="Y492" t="str">
            <v>Yes</v>
          </cell>
          <cell r="Z492"/>
          <cell r="AA492"/>
          <cell r="AB492"/>
          <cell r="AC492" t="str">
            <v>C200637437</v>
          </cell>
          <cell r="AD492">
            <v>302</v>
          </cell>
          <cell r="AE492">
            <v>20</v>
          </cell>
          <cell r="AF492"/>
          <cell r="AG492"/>
          <cell r="AH492"/>
          <cell r="AI492"/>
          <cell r="AN492"/>
          <cell r="AO492" t="str">
            <v>Yes</v>
          </cell>
          <cell r="AP492" t="str">
            <v>SEP 20</v>
          </cell>
        </row>
        <row r="493">
          <cell r="A493">
            <v>708</v>
          </cell>
          <cell r="B493" t="str">
            <v>已发货</v>
          </cell>
          <cell r="C493" t="str">
            <v>C49</v>
          </cell>
          <cell r="D493">
            <v>109954</v>
          </cell>
          <cell r="E493" t="str">
            <v>Stock order</v>
          </cell>
          <cell r="F493" t="str">
            <v>YSM20R(SV)-2</v>
          </cell>
          <cell r="G493" t="str">
            <v>R-&gt;L</v>
          </cell>
          <cell r="H493" t="str">
            <v>No</v>
          </cell>
          <cell r="I493" t="str">
            <v>Y52107</v>
          </cell>
          <cell r="J493">
            <v>1</v>
          </cell>
          <cell r="K493" t="str">
            <v>TBA</v>
          </cell>
          <cell r="L493">
            <v>44090</v>
          </cell>
          <cell r="M493">
            <v>6.6100000000000006E-2</v>
          </cell>
          <cell r="N493" t="str">
            <v>SEP 20</v>
          </cell>
          <cell r="O493">
            <v>2020.09</v>
          </cell>
          <cell r="P493" t="str">
            <v>JPY</v>
          </cell>
          <cell r="Q493" t="str">
            <v>C49SZX20200075EC</v>
          </cell>
          <cell r="R493" t="str">
            <v>海红天远</v>
          </cell>
          <cell r="S493" t="str">
            <v>YSM20R(SV)-2</v>
          </cell>
          <cell r="T493" t="str">
            <v>R-&gt;L</v>
          </cell>
          <cell r="U493" t="str">
            <v>No</v>
          </cell>
          <cell r="V493" t="str">
            <v>OK</v>
          </cell>
          <cell r="W493" t="str">
            <v>CIF HK</v>
          </cell>
          <cell r="X493">
            <v>44025</v>
          </cell>
          <cell r="Y493" t="str">
            <v>Yes</v>
          </cell>
          <cell r="Z493"/>
          <cell r="AA493"/>
          <cell r="AB493"/>
          <cell r="AC493" t="str">
            <v>C200737827</v>
          </cell>
          <cell r="AD493">
            <v>312</v>
          </cell>
          <cell r="AE493">
            <v>20</v>
          </cell>
          <cell r="AF493"/>
          <cell r="AG493"/>
          <cell r="AH493"/>
          <cell r="AI493"/>
          <cell r="AN493"/>
          <cell r="AO493" t="str">
            <v>Yes</v>
          </cell>
          <cell r="AP493" t="str">
            <v>SEP 20</v>
          </cell>
        </row>
        <row r="494">
          <cell r="A494">
            <v>715</v>
          </cell>
          <cell r="B494" t="str">
            <v>已发货</v>
          </cell>
          <cell r="C494" t="str">
            <v>C49</v>
          </cell>
          <cell r="D494">
            <v>109976</v>
          </cell>
          <cell r="E494" t="str">
            <v>Stock order</v>
          </cell>
          <cell r="F494" t="str">
            <v>YSM10</v>
          </cell>
          <cell r="G494" t="str">
            <v>R-&gt;L</v>
          </cell>
          <cell r="H494" t="str">
            <v>No</v>
          </cell>
          <cell r="I494" t="str">
            <v>Y52275</v>
          </cell>
          <cell r="J494">
            <v>1</v>
          </cell>
          <cell r="K494" t="str">
            <v>码头</v>
          </cell>
          <cell r="L494">
            <v>44097</v>
          </cell>
          <cell r="M494" t="str">
            <v>NM</v>
          </cell>
          <cell r="N494" t="str">
            <v>SEP 20</v>
          </cell>
          <cell r="O494">
            <v>2020.09</v>
          </cell>
          <cell r="P494" t="str">
            <v>JPY</v>
          </cell>
          <cell r="Q494" t="str">
            <v>C49SZX20200089JL-R2</v>
          </cell>
          <cell r="R494" t="str">
            <v>瑞福联</v>
          </cell>
          <cell r="S494" t="str">
            <v>YSM10</v>
          </cell>
          <cell r="T494" t="str">
            <v>L-&gt;R</v>
          </cell>
          <cell r="U494" t="str">
            <v>MVC</v>
          </cell>
          <cell r="V494" t="str">
            <v>WRONG</v>
          </cell>
          <cell r="W494" t="str">
            <v>CIF HK</v>
          </cell>
          <cell r="X494">
            <v>44027</v>
          </cell>
          <cell r="Y494" t="str">
            <v>Yes</v>
          </cell>
          <cell r="Z494"/>
          <cell r="AA494"/>
          <cell r="AB494"/>
          <cell r="AC494" t="str">
            <v>C170930271</v>
          </cell>
          <cell r="AD494">
            <v>301</v>
          </cell>
          <cell r="AE494">
            <v>10</v>
          </cell>
          <cell r="AF494"/>
          <cell r="AG494"/>
          <cell r="AH494"/>
          <cell r="AI494"/>
          <cell r="AN494"/>
          <cell r="AO494" t="str">
            <v>Yes</v>
          </cell>
          <cell r="AP494" t="str">
            <v>SEP 20</v>
          </cell>
        </row>
        <row r="495">
          <cell r="A495">
            <v>716</v>
          </cell>
          <cell r="B495" t="str">
            <v>已发货</v>
          </cell>
          <cell r="C495" t="str">
            <v>C49</v>
          </cell>
          <cell r="D495">
            <v>109976</v>
          </cell>
          <cell r="E495" t="str">
            <v>Stock order</v>
          </cell>
          <cell r="F495" t="str">
            <v>YSM10</v>
          </cell>
          <cell r="G495" t="str">
            <v>R-&gt;L</v>
          </cell>
          <cell r="H495" t="str">
            <v>No</v>
          </cell>
          <cell r="I495" t="str">
            <v>Y52276</v>
          </cell>
          <cell r="J495">
            <v>1</v>
          </cell>
          <cell r="K495" t="str">
            <v>码头</v>
          </cell>
          <cell r="L495">
            <v>44097</v>
          </cell>
          <cell r="M495" t="str">
            <v>NM</v>
          </cell>
          <cell r="N495" t="str">
            <v>SEP 20</v>
          </cell>
          <cell r="O495">
            <v>2020.09</v>
          </cell>
          <cell r="P495" t="str">
            <v>JPY</v>
          </cell>
          <cell r="Q495" t="str">
            <v>C49SZX20200089JL-R2</v>
          </cell>
          <cell r="R495" t="str">
            <v>瑞福联</v>
          </cell>
          <cell r="S495" t="str">
            <v>YSM10</v>
          </cell>
          <cell r="T495" t="str">
            <v>L-&gt;R</v>
          </cell>
          <cell r="U495" t="str">
            <v>MVC</v>
          </cell>
          <cell r="V495" t="str">
            <v>WRONG</v>
          </cell>
          <cell r="W495" t="str">
            <v>CIF HK</v>
          </cell>
          <cell r="X495">
            <v>44027</v>
          </cell>
          <cell r="Y495" t="str">
            <v>Yes</v>
          </cell>
          <cell r="Z495"/>
          <cell r="AA495"/>
          <cell r="AB495"/>
          <cell r="AC495" t="str">
            <v>C170930271</v>
          </cell>
          <cell r="AD495">
            <v>301</v>
          </cell>
          <cell r="AE495">
            <v>10</v>
          </cell>
          <cell r="AF495"/>
          <cell r="AG495"/>
          <cell r="AH495"/>
          <cell r="AI495"/>
          <cell r="AN495"/>
          <cell r="AO495" t="str">
            <v>Yes</v>
          </cell>
          <cell r="AP495" t="str">
            <v>SEP 20</v>
          </cell>
        </row>
        <row r="496">
          <cell r="A496">
            <v>717</v>
          </cell>
          <cell r="B496" t="str">
            <v>已发货</v>
          </cell>
          <cell r="C496" t="str">
            <v>C49</v>
          </cell>
          <cell r="D496">
            <v>109976</v>
          </cell>
          <cell r="E496" t="str">
            <v>Stock order</v>
          </cell>
          <cell r="F496" t="str">
            <v>YSM10</v>
          </cell>
          <cell r="G496" t="str">
            <v>R-&gt;L</v>
          </cell>
          <cell r="H496" t="str">
            <v>No</v>
          </cell>
          <cell r="I496" t="str">
            <v>Y52277</v>
          </cell>
          <cell r="J496">
            <v>1</v>
          </cell>
          <cell r="K496" t="str">
            <v>码头</v>
          </cell>
          <cell r="L496">
            <v>44097</v>
          </cell>
          <cell r="M496" t="str">
            <v>NM</v>
          </cell>
          <cell r="N496" t="str">
            <v>SEP 20</v>
          </cell>
          <cell r="O496">
            <v>2020.09</v>
          </cell>
          <cell r="P496" t="str">
            <v>JPY</v>
          </cell>
          <cell r="Q496" t="str">
            <v>C49SZX20200089JL-R3</v>
          </cell>
          <cell r="R496" t="str">
            <v>金睿通</v>
          </cell>
          <cell r="S496" t="str">
            <v>YSM10</v>
          </cell>
          <cell r="T496" t="str">
            <v>L-&gt;R</v>
          </cell>
          <cell r="U496" t="str">
            <v>MVC</v>
          </cell>
          <cell r="V496" t="str">
            <v>WRONG</v>
          </cell>
          <cell r="W496" t="str">
            <v>CIF HK</v>
          </cell>
          <cell r="X496">
            <v>44027</v>
          </cell>
          <cell r="Y496" t="str">
            <v>Yes</v>
          </cell>
          <cell r="Z496"/>
          <cell r="AA496"/>
          <cell r="AB496"/>
          <cell r="AC496" t="str">
            <v>C170930271</v>
          </cell>
          <cell r="AD496">
            <v>301</v>
          </cell>
          <cell r="AE496">
            <v>10</v>
          </cell>
          <cell r="AF496"/>
          <cell r="AG496"/>
          <cell r="AH496"/>
          <cell r="AI496"/>
          <cell r="AN496"/>
          <cell r="AO496" t="str">
            <v>Yes</v>
          </cell>
          <cell r="AP496" t="str">
            <v>SEP 20</v>
          </cell>
        </row>
        <row r="497">
          <cell r="A497">
            <v>718</v>
          </cell>
          <cell r="B497" t="str">
            <v>已发货</v>
          </cell>
          <cell r="C497" t="str">
            <v>C49</v>
          </cell>
          <cell r="D497">
            <v>109976</v>
          </cell>
          <cell r="E497" t="str">
            <v>Stock order</v>
          </cell>
          <cell r="F497" t="str">
            <v>YSM10</v>
          </cell>
          <cell r="G497" t="str">
            <v>R-&gt;L</v>
          </cell>
          <cell r="H497" t="str">
            <v>No</v>
          </cell>
          <cell r="I497" t="str">
            <v>Y52278</v>
          </cell>
          <cell r="J497">
            <v>1</v>
          </cell>
          <cell r="K497" t="str">
            <v>码头</v>
          </cell>
          <cell r="L497">
            <v>44097</v>
          </cell>
          <cell r="M497" t="str">
            <v>NM</v>
          </cell>
          <cell r="N497" t="str">
            <v>SEP 20</v>
          </cell>
          <cell r="O497">
            <v>2020.09</v>
          </cell>
          <cell r="P497" t="str">
            <v>JPY</v>
          </cell>
          <cell r="Q497" t="str">
            <v>C49SZX20200089JL-R3</v>
          </cell>
          <cell r="R497" t="str">
            <v>金睿通</v>
          </cell>
          <cell r="S497" t="str">
            <v>YSM10</v>
          </cell>
          <cell r="T497" t="str">
            <v>L-&gt;R</v>
          </cell>
          <cell r="U497" t="str">
            <v>MVC</v>
          </cell>
          <cell r="V497" t="str">
            <v>WRONG</v>
          </cell>
          <cell r="W497" t="str">
            <v>CIF HK</v>
          </cell>
          <cell r="X497">
            <v>44027</v>
          </cell>
          <cell r="Y497" t="str">
            <v>Yes</v>
          </cell>
          <cell r="Z497"/>
          <cell r="AA497"/>
          <cell r="AB497"/>
          <cell r="AC497" t="str">
            <v>C170930271</v>
          </cell>
          <cell r="AD497">
            <v>301</v>
          </cell>
          <cell r="AE497">
            <v>10</v>
          </cell>
          <cell r="AF497"/>
          <cell r="AG497"/>
          <cell r="AH497"/>
          <cell r="AI497"/>
          <cell r="AN497"/>
          <cell r="AO497" t="str">
            <v>Yes</v>
          </cell>
          <cell r="AP497" t="str">
            <v>SEP 20</v>
          </cell>
        </row>
        <row r="498">
          <cell r="A498">
            <v>701</v>
          </cell>
          <cell r="B498" t="str">
            <v>已发货</v>
          </cell>
          <cell r="C498" t="str">
            <v>C49</v>
          </cell>
          <cell r="D498">
            <v>109976</v>
          </cell>
          <cell r="E498" t="str">
            <v>Stock order</v>
          </cell>
          <cell r="F498" t="str">
            <v>YSM10</v>
          </cell>
          <cell r="G498" t="str">
            <v>R-&gt;L</v>
          </cell>
          <cell r="H498" t="str">
            <v>No</v>
          </cell>
          <cell r="I498" t="str">
            <v>Y52279</v>
          </cell>
          <cell r="J498">
            <v>1</v>
          </cell>
          <cell r="K498" t="str">
            <v>CY仓库</v>
          </cell>
          <cell r="L498">
            <v>44097</v>
          </cell>
          <cell r="M498" t="str">
            <v>NM</v>
          </cell>
          <cell r="N498" t="str">
            <v>SEP 20</v>
          </cell>
          <cell r="O498">
            <v>2020.09</v>
          </cell>
          <cell r="P498" t="str">
            <v>JPY</v>
          </cell>
          <cell r="Q498" t="str">
            <v>C49SZX20200095R1SS</v>
          </cell>
          <cell r="R498" t="str">
            <v>前海福源</v>
          </cell>
          <cell r="S498" t="str">
            <v>YSM10</v>
          </cell>
          <cell r="T498" t="str">
            <v>L-&gt;R</v>
          </cell>
          <cell r="U498" t="str">
            <v>No</v>
          </cell>
          <cell r="V498" t="str">
            <v>WRONG</v>
          </cell>
          <cell r="W498" t="str">
            <v>DAP SZ</v>
          </cell>
          <cell r="X498">
            <v>44021</v>
          </cell>
          <cell r="Y498" t="str">
            <v>Yes</v>
          </cell>
          <cell r="Z498"/>
          <cell r="AA498"/>
          <cell r="AB498"/>
          <cell r="AC498" t="str">
            <v>C190434540</v>
          </cell>
          <cell r="AD498">
            <v>301</v>
          </cell>
          <cell r="AE498">
            <v>10</v>
          </cell>
          <cell r="AF498"/>
          <cell r="AG498"/>
          <cell r="AH498"/>
          <cell r="AI498"/>
          <cell r="AN498"/>
          <cell r="AO498" t="str">
            <v>Yes</v>
          </cell>
          <cell r="AP498" t="str">
            <v>SEP 20</v>
          </cell>
        </row>
        <row r="499">
          <cell r="A499">
            <v>757</v>
          </cell>
          <cell r="B499" t="str">
            <v>已发货</v>
          </cell>
          <cell r="C499" t="str">
            <v>C49</v>
          </cell>
          <cell r="D499">
            <v>109980</v>
          </cell>
          <cell r="E499" t="str">
            <v>德劲名义下单</v>
          </cell>
          <cell r="F499" t="str">
            <v>YSM20R(SV)-2</v>
          </cell>
          <cell r="G499" t="str">
            <v>L-&gt;R</v>
          </cell>
          <cell r="H499" t="str">
            <v>No</v>
          </cell>
          <cell r="I499" t="str">
            <v>Y52295</v>
          </cell>
          <cell r="J499">
            <v>1</v>
          </cell>
          <cell r="K499" t="str">
            <v>盐保仓库</v>
          </cell>
          <cell r="L499">
            <v>44097</v>
          </cell>
          <cell r="M499" t="str">
            <v>NM</v>
          </cell>
          <cell r="N499" t="str">
            <v>SEP 20</v>
          </cell>
          <cell r="O499">
            <v>2020.09</v>
          </cell>
          <cell r="P499" t="str">
            <v>JPY</v>
          </cell>
          <cell r="Q499" t="str">
            <v>C49SZX20200122JY</v>
          </cell>
          <cell r="R499" t="str">
            <v>豫龙辉</v>
          </cell>
          <cell r="S499" t="str">
            <v>YSM20R(SV)-2</v>
          </cell>
          <cell r="T499" t="str">
            <v>L-&gt;R</v>
          </cell>
          <cell r="U499" t="str">
            <v>No</v>
          </cell>
          <cell r="V499" t="str">
            <v>OK</v>
          </cell>
          <cell r="W499" t="str">
            <v>DAP SZ</v>
          </cell>
          <cell r="X499">
            <v>44047</v>
          </cell>
          <cell r="Y499" t="str">
            <v>Yes</v>
          </cell>
          <cell r="Z499"/>
          <cell r="AA499"/>
          <cell r="AB499"/>
          <cell r="AC499" t="str">
            <v>C200838017</v>
          </cell>
          <cell r="AD499">
            <v>311</v>
          </cell>
          <cell r="AE499">
            <v>10</v>
          </cell>
          <cell r="AF499">
            <v>302</v>
          </cell>
          <cell r="AG499">
            <v>10</v>
          </cell>
          <cell r="AH499"/>
          <cell r="AI499"/>
          <cell r="AN499"/>
          <cell r="AO499" t="str">
            <v>Yes</v>
          </cell>
          <cell r="AP499" t="str">
            <v>SEP 20</v>
          </cell>
        </row>
        <row r="500">
          <cell r="A500">
            <v>743</v>
          </cell>
          <cell r="B500" t="str">
            <v>已发货</v>
          </cell>
          <cell r="C500" t="str">
            <v>C49</v>
          </cell>
          <cell r="D500">
            <v>109980</v>
          </cell>
          <cell r="E500" t="str">
            <v>德劲名义下单</v>
          </cell>
          <cell r="F500" t="str">
            <v>YSM20R(SV)-2</v>
          </cell>
          <cell r="G500" t="str">
            <v>L-&gt;R</v>
          </cell>
          <cell r="H500" t="str">
            <v>No</v>
          </cell>
          <cell r="I500" t="str">
            <v>Y52294</v>
          </cell>
          <cell r="J500">
            <v>1</v>
          </cell>
          <cell r="K500" t="str">
            <v>盐保仓库</v>
          </cell>
          <cell r="L500">
            <v>44097</v>
          </cell>
          <cell r="M500" t="str">
            <v>NM</v>
          </cell>
          <cell r="N500" t="str">
            <v>SEP 20</v>
          </cell>
          <cell r="O500">
            <v>2020.09</v>
          </cell>
          <cell r="P500" t="str">
            <v>JPY</v>
          </cell>
          <cell r="Q500" t="str">
            <v>C49SZX20200112SS</v>
          </cell>
          <cell r="R500" t="str">
            <v>钧溢电子</v>
          </cell>
          <cell r="S500" t="str">
            <v>YSM20R(SV)-2</v>
          </cell>
          <cell r="T500" t="str">
            <v>L-&gt;R</v>
          </cell>
          <cell r="U500" t="str">
            <v>No</v>
          </cell>
          <cell r="V500" t="str">
            <v>OK</v>
          </cell>
          <cell r="W500" t="str">
            <v>DAP SZ</v>
          </cell>
          <cell r="X500">
            <v>44036</v>
          </cell>
          <cell r="Y500" t="str">
            <v>Yes</v>
          </cell>
          <cell r="Z500"/>
          <cell r="AA500"/>
          <cell r="AB500"/>
          <cell r="AC500" t="str">
            <v>C191136105</v>
          </cell>
          <cell r="AD500">
            <v>301</v>
          </cell>
          <cell r="AE500">
            <v>10</v>
          </cell>
          <cell r="AF500">
            <v>303</v>
          </cell>
          <cell r="AG500">
            <v>10</v>
          </cell>
          <cell r="AH500"/>
          <cell r="AI500"/>
          <cell r="AN500"/>
          <cell r="AO500" t="str">
            <v>Yes</v>
          </cell>
          <cell r="AP500" t="str">
            <v>SEP 20</v>
          </cell>
        </row>
        <row r="501">
          <cell r="A501">
            <v>868</v>
          </cell>
          <cell r="B501" t="str">
            <v>已发货</v>
          </cell>
          <cell r="C501" t="str">
            <v>C49</v>
          </cell>
          <cell r="D501">
            <v>109980</v>
          </cell>
          <cell r="E501" t="str">
            <v>德劲名义下单</v>
          </cell>
          <cell r="F501" t="str">
            <v>YSM20R(SV)-2</v>
          </cell>
          <cell r="G501" t="str">
            <v>L-&gt;R</v>
          </cell>
          <cell r="H501" t="str">
            <v>cATS10+special layout</v>
          </cell>
          <cell r="I501" t="str">
            <v>Y52288</v>
          </cell>
          <cell r="J501">
            <v>1</v>
          </cell>
          <cell r="K501" t="str">
            <v>盐保仓库</v>
          </cell>
          <cell r="L501">
            <v>44097</v>
          </cell>
          <cell r="M501" t="str">
            <v>NM</v>
          </cell>
          <cell r="N501" t="str">
            <v>DEC 20</v>
          </cell>
          <cell r="O501">
            <v>2020.09</v>
          </cell>
          <cell r="P501" t="str">
            <v>JPY</v>
          </cell>
          <cell r="Q501" t="str">
            <v>C49SZX20200170DZ</v>
          </cell>
          <cell r="R501" t="str">
            <v>嘉裕</v>
          </cell>
          <cell r="S501" t="str">
            <v>YSM20R(SV)-2</v>
          </cell>
          <cell r="T501" t="str">
            <v>L-&gt;R</v>
          </cell>
          <cell r="U501" t="str">
            <v>cATS10+MVC</v>
          </cell>
          <cell r="V501" t="str">
            <v>WRONG</v>
          </cell>
          <cell r="W501" t="str">
            <v>CIF HK</v>
          </cell>
          <cell r="X501">
            <v>44098</v>
          </cell>
          <cell r="Y501" t="str">
            <v>Yes</v>
          </cell>
          <cell r="Z501"/>
          <cell r="AA501"/>
          <cell r="AB501"/>
          <cell r="AC501" t="str">
            <v>C200336888</v>
          </cell>
          <cell r="AD501">
            <v>311</v>
          </cell>
          <cell r="AE501">
            <v>10</v>
          </cell>
          <cell r="AF501">
            <v>302</v>
          </cell>
          <cell r="AG501">
            <v>10</v>
          </cell>
          <cell r="AH501"/>
          <cell r="AI501"/>
          <cell r="AN501"/>
          <cell r="AO501" t="str">
            <v>Yes</v>
          </cell>
          <cell r="AP501" t="str">
            <v>DEC 20</v>
          </cell>
        </row>
        <row r="502">
          <cell r="A502">
            <v>921</v>
          </cell>
          <cell r="B502" t="str">
            <v>已发货</v>
          </cell>
          <cell r="C502" t="str">
            <v>C49</v>
          </cell>
          <cell r="D502">
            <v>109980</v>
          </cell>
          <cell r="E502" t="str">
            <v>德劲名义下单</v>
          </cell>
          <cell r="F502" t="str">
            <v>YSM20R(SV)-2</v>
          </cell>
          <cell r="G502" t="str">
            <v>L-&gt;R</v>
          </cell>
          <cell r="H502" t="str">
            <v>cATS10+special layout</v>
          </cell>
          <cell r="I502" t="str">
            <v>Y52289</v>
          </cell>
          <cell r="J502">
            <v>1</v>
          </cell>
          <cell r="K502" t="str">
            <v>盐保仓库</v>
          </cell>
          <cell r="L502">
            <v>44097</v>
          </cell>
          <cell r="M502" t="str">
            <v>NM</v>
          </cell>
          <cell r="N502" t="str">
            <v>JAN 21</v>
          </cell>
          <cell r="O502">
            <v>2020.09</v>
          </cell>
          <cell r="P502" t="str">
            <v>JPY</v>
          </cell>
          <cell r="Q502" t="str">
            <v>C49SZX20200145JL</v>
          </cell>
          <cell r="R502" t="str">
            <v>易而达</v>
          </cell>
          <cell r="S502" t="str">
            <v>YSM20R(SV)-2</v>
          </cell>
          <cell r="T502" t="str">
            <v>L-&gt;R</v>
          </cell>
          <cell r="U502" t="str">
            <v>cATS10+MVC</v>
          </cell>
          <cell r="V502" t="str">
            <v>WRONG</v>
          </cell>
          <cell r="W502" t="str">
            <v>DAP GZ</v>
          </cell>
          <cell r="X502">
            <v>44145</v>
          </cell>
          <cell r="Y502" t="str">
            <v>Yes</v>
          </cell>
          <cell r="Z502"/>
          <cell r="AA502"/>
          <cell r="AB502"/>
          <cell r="AC502" t="str">
            <v>C180832785</v>
          </cell>
          <cell r="AD502">
            <v>301</v>
          </cell>
          <cell r="AE502">
            <v>10</v>
          </cell>
          <cell r="AF502">
            <v>302</v>
          </cell>
          <cell r="AG502">
            <v>10</v>
          </cell>
          <cell r="AH502"/>
          <cell r="AI502"/>
          <cell r="AN502"/>
          <cell r="AO502" t="str">
            <v>Yes</v>
          </cell>
          <cell r="AP502" t="str">
            <v>JAN 21</v>
          </cell>
        </row>
        <row r="503">
          <cell r="A503">
            <v>713</v>
          </cell>
          <cell r="B503" t="str">
            <v>已发货</v>
          </cell>
          <cell r="C503" t="str">
            <v>C49</v>
          </cell>
          <cell r="D503">
            <v>109980</v>
          </cell>
          <cell r="E503" t="str">
            <v>德劲名义下单</v>
          </cell>
          <cell r="F503" t="str">
            <v>YSM20R(SV)-2</v>
          </cell>
          <cell r="G503" t="str">
            <v>L-&gt;R</v>
          </cell>
          <cell r="H503" t="str">
            <v>No</v>
          </cell>
          <cell r="I503" t="str">
            <v>Y52290</v>
          </cell>
          <cell r="J503">
            <v>1</v>
          </cell>
          <cell r="K503" t="str">
            <v>码头</v>
          </cell>
          <cell r="L503">
            <v>44097</v>
          </cell>
          <cell r="M503" t="str">
            <v>NM</v>
          </cell>
          <cell r="N503" t="str">
            <v>SEP 20</v>
          </cell>
          <cell r="O503">
            <v>2020.09</v>
          </cell>
          <cell r="P503" t="str">
            <v>JPY</v>
          </cell>
          <cell r="Q503" t="str">
            <v>C49SZX20200089JL-R3</v>
          </cell>
          <cell r="R503" t="str">
            <v>金睿通</v>
          </cell>
          <cell r="S503" t="str">
            <v>YSM20R(SV)-2</v>
          </cell>
          <cell r="T503" t="str">
            <v>L-&gt;R</v>
          </cell>
          <cell r="U503" t="str">
            <v>No</v>
          </cell>
          <cell r="V503" t="str">
            <v>OK</v>
          </cell>
          <cell r="W503" t="str">
            <v>CIF HK</v>
          </cell>
          <cell r="X503">
            <v>44027</v>
          </cell>
          <cell r="Y503" t="str">
            <v>Yes</v>
          </cell>
          <cell r="Z503"/>
          <cell r="AA503"/>
          <cell r="AB503"/>
          <cell r="AC503" t="str">
            <v>C170930271</v>
          </cell>
          <cell r="AD503">
            <v>301</v>
          </cell>
          <cell r="AE503">
            <v>10</v>
          </cell>
          <cell r="AF503">
            <v>302</v>
          </cell>
          <cell r="AG503">
            <v>10</v>
          </cell>
          <cell r="AH503"/>
          <cell r="AI503"/>
          <cell r="AN503"/>
          <cell r="AO503" t="str">
            <v>Yes</v>
          </cell>
          <cell r="AP503" t="str">
            <v>SEP 20</v>
          </cell>
        </row>
        <row r="504">
          <cell r="A504">
            <v>714</v>
          </cell>
          <cell r="B504" t="str">
            <v>已发货</v>
          </cell>
          <cell r="C504" t="str">
            <v>C49</v>
          </cell>
          <cell r="D504">
            <v>109980</v>
          </cell>
          <cell r="E504" t="str">
            <v>德劲名义下单</v>
          </cell>
          <cell r="F504" t="str">
            <v>YSM20R(SV)-2</v>
          </cell>
          <cell r="G504" t="str">
            <v>L-&gt;R</v>
          </cell>
          <cell r="H504" t="str">
            <v>No</v>
          </cell>
          <cell r="I504" t="str">
            <v>Y52291</v>
          </cell>
          <cell r="J504">
            <v>1</v>
          </cell>
          <cell r="K504" t="str">
            <v>码头</v>
          </cell>
          <cell r="L504">
            <v>44097</v>
          </cell>
          <cell r="M504" t="str">
            <v>NM</v>
          </cell>
          <cell r="N504" t="str">
            <v>SEP 20</v>
          </cell>
          <cell r="O504">
            <v>2020.09</v>
          </cell>
          <cell r="P504" t="str">
            <v>JPY</v>
          </cell>
          <cell r="Q504" t="str">
            <v>C49SZX20200089JL-R3</v>
          </cell>
          <cell r="R504" t="str">
            <v>金睿通</v>
          </cell>
          <cell r="S504" t="str">
            <v>YSM20R(SV)-2</v>
          </cell>
          <cell r="T504" t="str">
            <v>L-&gt;R</v>
          </cell>
          <cell r="U504" t="str">
            <v>No</v>
          </cell>
          <cell r="V504" t="str">
            <v>OK</v>
          </cell>
          <cell r="W504" t="str">
            <v>CIF HK</v>
          </cell>
          <cell r="X504">
            <v>44027</v>
          </cell>
          <cell r="Y504" t="str">
            <v>Yes</v>
          </cell>
          <cell r="Z504"/>
          <cell r="AA504"/>
          <cell r="AB504"/>
          <cell r="AC504" t="str">
            <v>C170930271</v>
          </cell>
          <cell r="AD504">
            <v>301</v>
          </cell>
          <cell r="AE504">
            <v>10</v>
          </cell>
          <cell r="AF504">
            <v>303</v>
          </cell>
          <cell r="AG504">
            <v>10</v>
          </cell>
          <cell r="AH504"/>
          <cell r="AI504"/>
          <cell r="AN504"/>
          <cell r="AO504" t="str">
            <v>Yes</v>
          </cell>
          <cell r="AP504" t="str">
            <v>SEP 20</v>
          </cell>
        </row>
        <row r="505">
          <cell r="A505">
            <v>711</v>
          </cell>
          <cell r="B505" t="str">
            <v>已发货</v>
          </cell>
          <cell r="C505" t="str">
            <v>C49</v>
          </cell>
          <cell r="D505">
            <v>109980</v>
          </cell>
          <cell r="E505" t="str">
            <v>德劲名义下单</v>
          </cell>
          <cell r="F505" t="str">
            <v>YSM20R(SV)-2</v>
          </cell>
          <cell r="G505" t="str">
            <v>L-&gt;R</v>
          </cell>
          <cell r="H505" t="str">
            <v>No</v>
          </cell>
          <cell r="I505" t="str">
            <v>Y52292</v>
          </cell>
          <cell r="J505">
            <v>1</v>
          </cell>
          <cell r="K505" t="str">
            <v>码头</v>
          </cell>
          <cell r="L505">
            <v>44097</v>
          </cell>
          <cell r="M505" t="str">
            <v>NM</v>
          </cell>
          <cell r="N505" t="str">
            <v>SEP 20</v>
          </cell>
          <cell r="O505">
            <v>2020.09</v>
          </cell>
          <cell r="P505" t="str">
            <v>JPY</v>
          </cell>
          <cell r="Q505" t="str">
            <v>C49SZX20200089JL-R2</v>
          </cell>
          <cell r="R505" t="str">
            <v>瑞福联</v>
          </cell>
          <cell r="S505" t="str">
            <v>YSM20R(SV)-2</v>
          </cell>
          <cell r="T505" t="str">
            <v>L-&gt;R</v>
          </cell>
          <cell r="U505" t="str">
            <v>No</v>
          </cell>
          <cell r="V505" t="str">
            <v>OK</v>
          </cell>
          <cell r="W505" t="str">
            <v>CIF HK</v>
          </cell>
          <cell r="X505">
            <v>44027</v>
          </cell>
          <cell r="Y505" t="str">
            <v>Yes</v>
          </cell>
          <cell r="Z505"/>
          <cell r="AA505"/>
          <cell r="AB505"/>
          <cell r="AC505" t="str">
            <v>C170930271</v>
          </cell>
          <cell r="AD505">
            <v>301</v>
          </cell>
          <cell r="AE505">
            <v>10</v>
          </cell>
          <cell r="AF505">
            <v>302</v>
          </cell>
          <cell r="AG505">
            <v>10</v>
          </cell>
          <cell r="AH505"/>
          <cell r="AI505"/>
          <cell r="AN505"/>
          <cell r="AO505" t="str">
            <v>Yes</v>
          </cell>
          <cell r="AP505" t="str">
            <v>SEP 20</v>
          </cell>
        </row>
        <row r="506">
          <cell r="A506">
            <v>712</v>
          </cell>
          <cell r="B506" t="str">
            <v>已发货</v>
          </cell>
          <cell r="C506" t="str">
            <v>C49</v>
          </cell>
          <cell r="D506">
            <v>109980</v>
          </cell>
          <cell r="E506" t="str">
            <v>德劲名义下单</v>
          </cell>
          <cell r="F506" t="str">
            <v>YSM20R(SV)-2</v>
          </cell>
          <cell r="G506" t="str">
            <v>L-&gt;R</v>
          </cell>
          <cell r="H506" t="str">
            <v>No</v>
          </cell>
          <cell r="I506" t="str">
            <v>Y52293</v>
          </cell>
          <cell r="J506">
            <v>1</v>
          </cell>
          <cell r="K506" t="str">
            <v>码头</v>
          </cell>
          <cell r="L506">
            <v>44097</v>
          </cell>
          <cell r="M506" t="str">
            <v>NM</v>
          </cell>
          <cell r="N506" t="str">
            <v>SEP 20</v>
          </cell>
          <cell r="O506">
            <v>2020.09</v>
          </cell>
          <cell r="P506" t="str">
            <v>JPY</v>
          </cell>
          <cell r="Q506" t="str">
            <v>C49SZX20200089JL-R2</v>
          </cell>
          <cell r="R506" t="str">
            <v>瑞福联</v>
          </cell>
          <cell r="S506" t="str">
            <v>YSM20R(SV)-2</v>
          </cell>
          <cell r="T506" t="str">
            <v>L-&gt;R</v>
          </cell>
          <cell r="U506" t="str">
            <v>No</v>
          </cell>
          <cell r="V506" t="str">
            <v>OK</v>
          </cell>
          <cell r="W506" t="str">
            <v>CIF HK</v>
          </cell>
          <cell r="X506">
            <v>44027</v>
          </cell>
          <cell r="Y506" t="str">
            <v>Yes</v>
          </cell>
          <cell r="Z506"/>
          <cell r="AA506"/>
          <cell r="AB506"/>
          <cell r="AC506" t="str">
            <v>C170930271</v>
          </cell>
          <cell r="AD506">
            <v>301</v>
          </cell>
          <cell r="AE506">
            <v>10</v>
          </cell>
          <cell r="AF506">
            <v>302</v>
          </cell>
          <cell r="AG506">
            <v>10</v>
          </cell>
          <cell r="AH506"/>
          <cell r="AI506"/>
          <cell r="AN506"/>
          <cell r="AO506" t="str">
            <v>Yes</v>
          </cell>
          <cell r="AP506" t="str">
            <v>SEP 20</v>
          </cell>
        </row>
        <row r="507">
          <cell r="A507">
            <v>799</v>
          </cell>
          <cell r="B507" t="str">
            <v>已发货</v>
          </cell>
          <cell r="C507" t="str">
            <v>C49</v>
          </cell>
          <cell r="D507">
            <v>109977</v>
          </cell>
          <cell r="E507" t="str">
            <v>Stock order</v>
          </cell>
          <cell r="F507" t="str">
            <v>YSM10</v>
          </cell>
          <cell r="G507" t="str">
            <v>R-&gt;L</v>
          </cell>
          <cell r="H507" t="str">
            <v>No</v>
          </cell>
          <cell r="I507" t="str">
            <v>Y52280</v>
          </cell>
          <cell r="J507">
            <v>1</v>
          </cell>
          <cell r="K507" t="str">
            <v>码头-&gt;准备清关</v>
          </cell>
          <cell r="L507">
            <v>44099</v>
          </cell>
          <cell r="M507">
            <v>6.5500000000000003E-2</v>
          </cell>
          <cell r="N507" t="str">
            <v>SEP 20</v>
          </cell>
          <cell r="O507">
            <v>2020.09</v>
          </cell>
          <cell r="P507" t="str">
            <v>RMB</v>
          </cell>
          <cell r="Q507" t="str">
            <v>C49SZX20200141SX</v>
          </cell>
          <cell r="R507" t="str">
            <v>奕东</v>
          </cell>
          <cell r="S507" t="str">
            <v>YSM10</v>
          </cell>
          <cell r="T507" t="str">
            <v>L-&gt;R</v>
          </cell>
          <cell r="U507" t="str">
            <v>MVC</v>
          </cell>
          <cell r="V507" t="str">
            <v>WRONG</v>
          </cell>
          <cell r="W507" t="str">
            <v>含税到厂</v>
          </cell>
          <cell r="X507">
            <v>44074</v>
          </cell>
          <cell r="Y507" t="str">
            <v>Yes</v>
          </cell>
          <cell r="Z507"/>
          <cell r="AA507"/>
          <cell r="AB507"/>
          <cell r="AC507" t="str">
            <v>C200337023</v>
          </cell>
          <cell r="AD507">
            <v>302</v>
          </cell>
          <cell r="AE507">
            <v>10</v>
          </cell>
          <cell r="AF507"/>
          <cell r="AG507"/>
          <cell r="AH507"/>
          <cell r="AI507"/>
          <cell r="AN507"/>
          <cell r="AO507" t="str">
            <v>Yes</v>
          </cell>
          <cell r="AP507" t="str">
            <v>SEP 20</v>
          </cell>
        </row>
        <row r="508">
          <cell r="A508">
            <v>798</v>
          </cell>
          <cell r="B508" t="str">
            <v>已发货</v>
          </cell>
          <cell r="C508" t="str">
            <v>C49</v>
          </cell>
          <cell r="D508">
            <v>109977</v>
          </cell>
          <cell r="E508" t="str">
            <v>Stock order</v>
          </cell>
          <cell r="F508" t="str">
            <v>YSM10</v>
          </cell>
          <cell r="G508" t="str">
            <v>R-&gt;L</v>
          </cell>
          <cell r="H508" t="str">
            <v>No</v>
          </cell>
          <cell r="I508" t="str">
            <v>Y52281</v>
          </cell>
          <cell r="J508">
            <v>1</v>
          </cell>
          <cell r="K508" t="str">
            <v>码头-&gt;准备清关</v>
          </cell>
          <cell r="L508">
            <v>44099</v>
          </cell>
          <cell r="M508">
            <v>6.5500000000000003E-2</v>
          </cell>
          <cell r="N508" t="str">
            <v>SEP 20</v>
          </cell>
          <cell r="O508">
            <v>2020.09</v>
          </cell>
          <cell r="P508" t="str">
            <v>RMB</v>
          </cell>
          <cell r="Q508" t="str">
            <v>C49SZX20200141SX</v>
          </cell>
          <cell r="R508" t="str">
            <v>奕东</v>
          </cell>
          <cell r="S508" t="str">
            <v>YSM10</v>
          </cell>
          <cell r="T508" t="str">
            <v>L-&gt;R</v>
          </cell>
          <cell r="U508" t="str">
            <v>MVC</v>
          </cell>
          <cell r="V508" t="str">
            <v>WRONG</v>
          </cell>
          <cell r="W508" t="str">
            <v>含税到厂</v>
          </cell>
          <cell r="X508">
            <v>44074</v>
          </cell>
          <cell r="Y508" t="str">
            <v>Yes</v>
          </cell>
          <cell r="Z508"/>
          <cell r="AA508"/>
          <cell r="AB508"/>
          <cell r="AC508" t="str">
            <v>C200337023</v>
          </cell>
          <cell r="AD508">
            <v>302</v>
          </cell>
          <cell r="AE508">
            <v>10</v>
          </cell>
          <cell r="AF508"/>
          <cell r="AG508"/>
          <cell r="AH508"/>
          <cell r="AI508"/>
          <cell r="AN508"/>
          <cell r="AO508" t="str">
            <v>Yes</v>
          </cell>
          <cell r="AP508" t="str">
            <v>SEP 20</v>
          </cell>
        </row>
        <row r="509">
          <cell r="A509">
            <v>801</v>
          </cell>
          <cell r="B509" t="str">
            <v>已发货</v>
          </cell>
          <cell r="C509" t="str">
            <v>C49</v>
          </cell>
          <cell r="D509">
            <v>109977</v>
          </cell>
          <cell r="E509" t="str">
            <v>Stock order</v>
          </cell>
          <cell r="F509" t="str">
            <v>YSM10</v>
          </cell>
          <cell r="G509" t="str">
            <v>R-&gt;L</v>
          </cell>
          <cell r="H509" t="str">
            <v>No</v>
          </cell>
          <cell r="I509" t="str">
            <v>Y52282</v>
          </cell>
          <cell r="J509">
            <v>1</v>
          </cell>
          <cell r="K509" t="str">
            <v>码头-&gt;准备清关</v>
          </cell>
          <cell r="L509">
            <v>44099</v>
          </cell>
          <cell r="M509">
            <v>6.5500000000000003E-2</v>
          </cell>
          <cell r="N509" t="str">
            <v>SEP 20</v>
          </cell>
          <cell r="O509">
            <v>2020.09</v>
          </cell>
          <cell r="P509" t="str">
            <v>RMB</v>
          </cell>
          <cell r="Q509" t="str">
            <v>C49SZX20200141SX</v>
          </cell>
          <cell r="R509" t="str">
            <v>奕东</v>
          </cell>
          <cell r="S509" t="str">
            <v>YSM10</v>
          </cell>
          <cell r="T509" t="str">
            <v>R-&gt;L</v>
          </cell>
          <cell r="U509" t="str">
            <v>MVC</v>
          </cell>
          <cell r="V509" t="str">
            <v>WRONG</v>
          </cell>
          <cell r="W509" t="str">
            <v>含税到厂</v>
          </cell>
          <cell r="X509">
            <v>44074</v>
          </cell>
          <cell r="Y509" t="str">
            <v>Yes</v>
          </cell>
          <cell r="Z509"/>
          <cell r="AA509"/>
          <cell r="AB509"/>
          <cell r="AC509" t="str">
            <v>C200337023</v>
          </cell>
          <cell r="AD509">
            <v>302</v>
          </cell>
          <cell r="AE509">
            <v>10</v>
          </cell>
          <cell r="AF509"/>
          <cell r="AG509"/>
          <cell r="AH509"/>
          <cell r="AI509"/>
          <cell r="AN509"/>
          <cell r="AO509" t="str">
            <v>Yes</v>
          </cell>
          <cell r="AP509" t="str">
            <v>SEP 20</v>
          </cell>
        </row>
        <row r="510">
          <cell r="A510">
            <v>772</v>
          </cell>
          <cell r="B510" t="str">
            <v>已发货</v>
          </cell>
          <cell r="C510" t="str">
            <v>C49</v>
          </cell>
          <cell r="D510">
            <v>109977</v>
          </cell>
          <cell r="E510" t="str">
            <v>Stock order</v>
          </cell>
          <cell r="F510" t="str">
            <v>YSM10</v>
          </cell>
          <cell r="G510" t="str">
            <v>R-&gt;L</v>
          </cell>
          <cell r="H510" t="str">
            <v>No</v>
          </cell>
          <cell r="I510" t="str">
            <v>Y52283</v>
          </cell>
          <cell r="J510">
            <v>1</v>
          </cell>
          <cell r="K510" t="str">
            <v>码头-&gt;准备清关</v>
          </cell>
          <cell r="L510">
            <v>44099</v>
          </cell>
          <cell r="M510">
            <v>6.5500000000000003E-2</v>
          </cell>
          <cell r="N510" t="str">
            <v>SEP 20</v>
          </cell>
          <cell r="O510">
            <v>2020.09</v>
          </cell>
          <cell r="P510" t="str">
            <v>RMB</v>
          </cell>
          <cell r="Q510" t="str">
            <v>C49SZX20200126JY</v>
          </cell>
          <cell r="R510" t="str">
            <v>芯联鑫</v>
          </cell>
          <cell r="S510" t="str">
            <v>YSM10</v>
          </cell>
          <cell r="T510" t="str">
            <v>L-&gt;R</v>
          </cell>
          <cell r="U510" t="str">
            <v>MVC</v>
          </cell>
          <cell r="V510" t="str">
            <v>WRONG</v>
          </cell>
          <cell r="W510" t="str">
            <v>含税到厂</v>
          </cell>
          <cell r="X510">
            <v>44054</v>
          </cell>
          <cell r="Y510" t="str">
            <v>Yes</v>
          </cell>
          <cell r="Z510"/>
          <cell r="AA510"/>
          <cell r="AB510"/>
          <cell r="AC510" t="str">
            <v>C200737845</v>
          </cell>
          <cell r="AD510">
            <v>302</v>
          </cell>
          <cell r="AE510">
            <v>10</v>
          </cell>
          <cell r="AF510"/>
          <cell r="AG510"/>
          <cell r="AH510"/>
          <cell r="AI510"/>
          <cell r="AN510"/>
          <cell r="AO510" t="str">
            <v>Yes</v>
          </cell>
          <cell r="AP510" t="str">
            <v>SEP 20</v>
          </cell>
        </row>
        <row r="511">
          <cell r="A511">
            <v>800</v>
          </cell>
          <cell r="B511" t="str">
            <v>已发货</v>
          </cell>
          <cell r="C511" t="str">
            <v>C49</v>
          </cell>
          <cell r="D511">
            <v>109977</v>
          </cell>
          <cell r="E511" t="str">
            <v>Stock order</v>
          </cell>
          <cell r="F511" t="str">
            <v>YSM10</v>
          </cell>
          <cell r="G511" t="str">
            <v>R-&gt;L</v>
          </cell>
          <cell r="H511" t="str">
            <v>No</v>
          </cell>
          <cell r="I511" t="str">
            <v>Y52284</v>
          </cell>
          <cell r="J511">
            <v>1</v>
          </cell>
          <cell r="K511" t="str">
            <v>码头-&gt;准备清关</v>
          </cell>
          <cell r="L511">
            <v>44099</v>
          </cell>
          <cell r="M511">
            <v>6.5500000000000003E-2</v>
          </cell>
          <cell r="N511" t="str">
            <v>SEP 20</v>
          </cell>
          <cell r="O511">
            <v>2020.09</v>
          </cell>
          <cell r="P511" t="str">
            <v>RMB</v>
          </cell>
          <cell r="Q511" t="str">
            <v>C49SZX20200141SX</v>
          </cell>
          <cell r="R511" t="str">
            <v>奕东</v>
          </cell>
          <cell r="S511" t="str">
            <v>YSM10</v>
          </cell>
          <cell r="T511" t="str">
            <v>R-&gt;L</v>
          </cell>
          <cell r="U511" t="str">
            <v>MVC</v>
          </cell>
          <cell r="V511" t="str">
            <v>WRONG</v>
          </cell>
          <cell r="W511" t="str">
            <v>含税到厂</v>
          </cell>
          <cell r="X511">
            <v>44074</v>
          </cell>
          <cell r="Y511" t="str">
            <v>Yes</v>
          </cell>
          <cell r="Z511"/>
          <cell r="AA511"/>
          <cell r="AB511"/>
          <cell r="AC511" t="str">
            <v>C200337023</v>
          </cell>
          <cell r="AD511">
            <v>311</v>
          </cell>
          <cell r="AE511">
            <v>10</v>
          </cell>
          <cell r="AF511"/>
          <cell r="AG511"/>
          <cell r="AH511"/>
          <cell r="AI511"/>
          <cell r="AN511"/>
          <cell r="AO511" t="str">
            <v>Yes</v>
          </cell>
          <cell r="AP511" t="str">
            <v>SEP 20</v>
          </cell>
        </row>
        <row r="512">
          <cell r="A512">
            <v>769</v>
          </cell>
          <cell r="B512" t="str">
            <v>已发货</v>
          </cell>
          <cell r="C512" t="str">
            <v>C49</v>
          </cell>
          <cell r="D512">
            <v>109977</v>
          </cell>
          <cell r="E512" t="str">
            <v>Stock order</v>
          </cell>
          <cell r="F512" t="str">
            <v>YSM10</v>
          </cell>
          <cell r="G512" t="str">
            <v>R-&gt;L</v>
          </cell>
          <cell r="H512" t="str">
            <v>No</v>
          </cell>
          <cell r="I512" t="str">
            <v>Y52285</v>
          </cell>
          <cell r="J512">
            <v>1</v>
          </cell>
          <cell r="K512" t="str">
            <v>CY仓库</v>
          </cell>
          <cell r="L512">
            <v>44099</v>
          </cell>
          <cell r="M512">
            <v>6.5500000000000003E-2</v>
          </cell>
          <cell r="N512" t="str">
            <v>SEP 20</v>
          </cell>
          <cell r="O512">
            <v>2020.09</v>
          </cell>
          <cell r="P512" t="str">
            <v>JPY</v>
          </cell>
          <cell r="Q512" t="str">
            <v>C49SZX20200078CY</v>
          </cell>
          <cell r="R512" t="str">
            <v>博德越</v>
          </cell>
          <cell r="S512" t="str">
            <v>YSM10</v>
          </cell>
          <cell r="T512" t="str">
            <v>R-&gt;L</v>
          </cell>
          <cell r="U512" t="str">
            <v>MVC</v>
          </cell>
          <cell r="V512" t="str">
            <v>WRONG</v>
          </cell>
          <cell r="W512" t="str">
            <v>DAP SZ</v>
          </cell>
          <cell r="X512">
            <v>44053</v>
          </cell>
          <cell r="Y512" t="str">
            <v>Yes</v>
          </cell>
          <cell r="Z512"/>
          <cell r="AA512"/>
          <cell r="AB512"/>
          <cell r="AC512" t="str">
            <v>C200838030</v>
          </cell>
          <cell r="AD512">
            <v>302</v>
          </cell>
          <cell r="AE512">
            <v>10</v>
          </cell>
          <cell r="AF512"/>
          <cell r="AG512"/>
          <cell r="AH512"/>
          <cell r="AI512"/>
          <cell r="AN512"/>
          <cell r="AO512" t="str">
            <v>Yes</v>
          </cell>
          <cell r="AP512" t="str">
            <v>SEP 20</v>
          </cell>
        </row>
        <row r="513">
          <cell r="A513">
            <v>702</v>
          </cell>
          <cell r="B513" t="str">
            <v>已发货</v>
          </cell>
          <cell r="C513" t="str">
            <v>C49</v>
          </cell>
          <cell r="D513">
            <v>109977</v>
          </cell>
          <cell r="E513" t="str">
            <v>Stock order</v>
          </cell>
          <cell r="F513" t="str">
            <v>YSM10</v>
          </cell>
          <cell r="G513" t="str">
            <v>R-&gt;L</v>
          </cell>
          <cell r="H513" t="str">
            <v>No</v>
          </cell>
          <cell r="I513" t="str">
            <v>Y52286</v>
          </cell>
          <cell r="J513">
            <v>1</v>
          </cell>
          <cell r="K513" t="str">
            <v>CY仓库</v>
          </cell>
          <cell r="L513">
            <v>44099</v>
          </cell>
          <cell r="M513">
            <v>6.5500000000000003E-2</v>
          </cell>
          <cell r="N513" t="str">
            <v>SEP 20</v>
          </cell>
          <cell r="O513">
            <v>2020.09</v>
          </cell>
          <cell r="P513" t="str">
            <v>JPY</v>
          </cell>
          <cell r="Q513" t="str">
            <v>C49SZX20200095R1SS</v>
          </cell>
          <cell r="R513" t="str">
            <v>前海福源</v>
          </cell>
          <cell r="S513" t="str">
            <v>YSM10</v>
          </cell>
          <cell r="T513" t="str">
            <v>L-&gt;R</v>
          </cell>
          <cell r="U513" t="str">
            <v>No</v>
          </cell>
          <cell r="V513" t="str">
            <v>WRONG</v>
          </cell>
          <cell r="W513" t="str">
            <v>DAP SZ</v>
          </cell>
          <cell r="X513">
            <v>44021</v>
          </cell>
          <cell r="Y513" t="str">
            <v>Yes</v>
          </cell>
          <cell r="Z513"/>
          <cell r="AA513"/>
          <cell r="AB513"/>
          <cell r="AC513" t="str">
            <v>C190434540</v>
          </cell>
          <cell r="AD513">
            <v>302</v>
          </cell>
          <cell r="AE513">
            <v>10</v>
          </cell>
          <cell r="AF513"/>
          <cell r="AG513"/>
          <cell r="AH513"/>
          <cell r="AI513"/>
          <cell r="AN513"/>
          <cell r="AO513" t="str">
            <v>Yes</v>
          </cell>
          <cell r="AP513" t="str">
            <v>SEP 20</v>
          </cell>
        </row>
        <row r="514">
          <cell r="A514">
            <v>895</v>
          </cell>
          <cell r="B514" t="str">
            <v>已发货</v>
          </cell>
          <cell r="C514" t="str">
            <v>C49</v>
          </cell>
          <cell r="D514">
            <v>110058</v>
          </cell>
          <cell r="E514" t="str">
            <v xml:space="preserve">平方兆赫名义下单        </v>
          </cell>
          <cell r="F514" t="str">
            <v>YSM40R-4</v>
          </cell>
          <cell r="G514" t="str">
            <v>L-&gt;R</v>
          </cell>
          <cell r="H514" t="str">
            <v>No</v>
          </cell>
          <cell r="I514" t="str">
            <v>Y52763</v>
          </cell>
          <cell r="J514">
            <v>1</v>
          </cell>
          <cell r="K514" t="str">
            <v>盐保仓库</v>
          </cell>
          <cell r="L514">
            <v>44106</v>
          </cell>
          <cell r="M514" t="str">
            <v>NM</v>
          </cell>
          <cell r="N514" t="str">
            <v>NOV 20</v>
          </cell>
          <cell r="O514">
            <v>2020.09</v>
          </cell>
          <cell r="P514" t="str">
            <v>RMB</v>
          </cell>
          <cell r="Q514" t="str">
            <v>C49SZX20200166DY</v>
          </cell>
          <cell r="R514" t="str">
            <v>华彩鑫</v>
          </cell>
          <cell r="S514" t="str">
            <v>YSM40R-4</v>
          </cell>
          <cell r="T514" t="str">
            <v>L-&gt;R</v>
          </cell>
          <cell r="U514" t="str">
            <v>No</v>
          </cell>
          <cell r="V514" t="str">
            <v>OK</v>
          </cell>
          <cell r="W514" t="str">
            <v>含税到厂</v>
          </cell>
          <cell r="X514">
            <v>44127</v>
          </cell>
          <cell r="Y514" t="str">
            <v>Yes</v>
          </cell>
          <cell r="Z514"/>
          <cell r="AA514"/>
          <cell r="AB514"/>
          <cell r="AC514" t="str">
            <v>C201138560</v>
          </cell>
          <cell r="AD514"/>
          <cell r="AE514"/>
          <cell r="AF514"/>
          <cell r="AG514"/>
          <cell r="AH514"/>
          <cell r="AI514"/>
          <cell r="AN514"/>
          <cell r="AO514" t="str">
            <v>Yes</v>
          </cell>
          <cell r="AP514" t="str">
            <v>NOV 20</v>
          </cell>
        </row>
        <row r="515">
          <cell r="A515">
            <v>765</v>
          </cell>
          <cell r="B515" t="str">
            <v>已发货</v>
          </cell>
          <cell r="C515" t="str">
            <v>C49</v>
          </cell>
          <cell r="D515">
            <v>109984</v>
          </cell>
          <cell r="E515" t="str">
            <v>Stock order</v>
          </cell>
          <cell r="F515" t="str">
            <v>YSM20R(SV)-2</v>
          </cell>
          <cell r="G515" t="str">
            <v>R-&gt;L</v>
          </cell>
          <cell r="H515" t="str">
            <v>No</v>
          </cell>
          <cell r="I515" t="str">
            <v>Y52318</v>
          </cell>
          <cell r="J515">
            <v>1</v>
          </cell>
          <cell r="K515" t="str">
            <v>码头-&gt;准备清关</v>
          </cell>
          <cell r="L515">
            <v>44113</v>
          </cell>
          <cell r="M515" t="str">
            <v>NM</v>
          </cell>
          <cell r="N515" t="str">
            <v>OCT 20</v>
          </cell>
          <cell r="O515">
            <v>2020.09</v>
          </cell>
          <cell r="P515" t="str">
            <v>JPY</v>
          </cell>
          <cell r="Q515" t="str">
            <v>C49SZX20200078CY</v>
          </cell>
          <cell r="R515" t="str">
            <v>博德越</v>
          </cell>
          <cell r="S515" t="str">
            <v>YSM20R(SV)-2</v>
          </cell>
          <cell r="T515" t="str">
            <v>R-&gt;L</v>
          </cell>
          <cell r="U515" t="str">
            <v>No</v>
          </cell>
          <cell r="V515" t="str">
            <v>OK</v>
          </cell>
          <cell r="W515" t="str">
            <v>DAP SZ</v>
          </cell>
          <cell r="X515">
            <v>44053</v>
          </cell>
          <cell r="Y515" t="str">
            <v>Yes</v>
          </cell>
          <cell r="Z515"/>
          <cell r="AA515"/>
          <cell r="AB515"/>
          <cell r="AC515" t="str">
            <v>C200838030</v>
          </cell>
          <cell r="AD515">
            <v>301</v>
          </cell>
          <cell r="AE515">
            <v>10</v>
          </cell>
          <cell r="AF515">
            <v>302</v>
          </cell>
          <cell r="AG515">
            <v>10</v>
          </cell>
          <cell r="AH515"/>
          <cell r="AI515"/>
          <cell r="AN515"/>
          <cell r="AO515" t="str">
            <v>Yes</v>
          </cell>
          <cell r="AP515" t="str">
            <v>OCT 20</v>
          </cell>
        </row>
        <row r="516">
          <cell r="A516">
            <v>766</v>
          </cell>
          <cell r="B516" t="str">
            <v>已发货</v>
          </cell>
          <cell r="C516" t="str">
            <v>C49</v>
          </cell>
          <cell r="D516">
            <v>109984</v>
          </cell>
          <cell r="E516" t="str">
            <v>Stock order</v>
          </cell>
          <cell r="F516" t="str">
            <v>YSM20R(SV)-2</v>
          </cell>
          <cell r="G516" t="str">
            <v>R-&gt;L</v>
          </cell>
          <cell r="H516" t="str">
            <v>No</v>
          </cell>
          <cell r="I516" t="str">
            <v>Y52319</v>
          </cell>
          <cell r="J516">
            <v>1</v>
          </cell>
          <cell r="K516" t="str">
            <v>码头-&gt;准备清关</v>
          </cell>
          <cell r="L516">
            <v>44113</v>
          </cell>
          <cell r="M516" t="str">
            <v>NM</v>
          </cell>
          <cell r="N516" t="str">
            <v>OCT 20</v>
          </cell>
          <cell r="O516">
            <v>2020.09</v>
          </cell>
          <cell r="P516" t="str">
            <v>JPY</v>
          </cell>
          <cell r="Q516" t="str">
            <v>C49SZX20200078CY</v>
          </cell>
          <cell r="R516" t="str">
            <v>博德越</v>
          </cell>
          <cell r="S516" t="str">
            <v>YSM20R(SV)-2</v>
          </cell>
          <cell r="T516" t="str">
            <v>R-&gt;L</v>
          </cell>
          <cell r="U516" t="str">
            <v>No</v>
          </cell>
          <cell r="V516" t="str">
            <v>OK</v>
          </cell>
          <cell r="W516" t="str">
            <v>DAP SZ</v>
          </cell>
          <cell r="X516">
            <v>44053</v>
          </cell>
          <cell r="Y516" t="str">
            <v>Yes</v>
          </cell>
          <cell r="Z516"/>
          <cell r="AA516"/>
          <cell r="AB516"/>
          <cell r="AC516" t="str">
            <v>C200838030</v>
          </cell>
          <cell r="AD516">
            <v>301</v>
          </cell>
          <cell r="AE516">
            <v>10</v>
          </cell>
          <cell r="AF516">
            <v>302</v>
          </cell>
          <cell r="AG516">
            <v>10</v>
          </cell>
          <cell r="AH516"/>
          <cell r="AI516"/>
          <cell r="AN516"/>
          <cell r="AO516" t="str">
            <v>Yes</v>
          </cell>
          <cell r="AP516" t="str">
            <v>OCT 20</v>
          </cell>
        </row>
        <row r="517">
          <cell r="A517">
            <v>699</v>
          </cell>
          <cell r="B517" t="str">
            <v>已发货</v>
          </cell>
          <cell r="C517" t="str">
            <v>C49</v>
          </cell>
          <cell r="D517">
            <v>109984</v>
          </cell>
          <cell r="E517" t="str">
            <v>Stock order</v>
          </cell>
          <cell r="F517" t="str">
            <v>YSM20R(SV)-2</v>
          </cell>
          <cell r="G517" t="str">
            <v>R-&gt;L</v>
          </cell>
          <cell r="H517" t="str">
            <v>No</v>
          </cell>
          <cell r="I517" t="str">
            <v>Y52320</v>
          </cell>
          <cell r="J517">
            <v>1</v>
          </cell>
          <cell r="K517" t="str">
            <v>CY仓库</v>
          </cell>
          <cell r="L517">
            <v>44113</v>
          </cell>
          <cell r="M517" t="str">
            <v>NM</v>
          </cell>
          <cell r="N517" t="str">
            <v>OCT 20</v>
          </cell>
          <cell r="O517">
            <v>2020.09</v>
          </cell>
          <cell r="P517" t="str">
            <v>JPY</v>
          </cell>
          <cell r="Q517" t="str">
            <v>C49SZX20200088SS</v>
          </cell>
          <cell r="R517" t="str">
            <v>乐凡电子</v>
          </cell>
          <cell r="S517" t="str">
            <v>YSM20R(SV)-2</v>
          </cell>
          <cell r="T517" t="str">
            <v>R-&gt;L</v>
          </cell>
          <cell r="U517" t="str">
            <v>No</v>
          </cell>
          <cell r="V517" t="str">
            <v>OK</v>
          </cell>
          <cell r="W517" t="str">
            <v>DAP SZ</v>
          </cell>
          <cell r="X517">
            <v>44020</v>
          </cell>
          <cell r="Y517" t="str">
            <v>Yes</v>
          </cell>
          <cell r="Z517"/>
          <cell r="AA517"/>
          <cell r="AB517"/>
          <cell r="AC517" t="str">
            <v>C200236762</v>
          </cell>
          <cell r="AD517">
            <v>301</v>
          </cell>
          <cell r="AE517">
            <v>10</v>
          </cell>
          <cell r="AF517">
            <v>302</v>
          </cell>
          <cell r="AG517">
            <v>10</v>
          </cell>
          <cell r="AH517"/>
          <cell r="AI517"/>
          <cell r="AN517"/>
          <cell r="AO517" t="str">
            <v>Yes</v>
          </cell>
          <cell r="AP517" t="str">
            <v>OCT 20</v>
          </cell>
        </row>
        <row r="518">
          <cell r="A518">
            <v>760</v>
          </cell>
          <cell r="B518" t="str">
            <v>已发货</v>
          </cell>
          <cell r="C518" t="str">
            <v>C49</v>
          </cell>
          <cell r="D518">
            <v>109984</v>
          </cell>
          <cell r="E518" t="str">
            <v>Stock order</v>
          </cell>
          <cell r="F518" t="str">
            <v>YSM20R(SV)-2</v>
          </cell>
          <cell r="G518" t="str">
            <v>L-&gt;R</v>
          </cell>
          <cell r="H518" t="str">
            <v>No</v>
          </cell>
          <cell r="I518" t="str">
            <v>Y52321</v>
          </cell>
          <cell r="J518">
            <v>1</v>
          </cell>
          <cell r="K518" t="str">
            <v>码头-&gt;准备清关</v>
          </cell>
          <cell r="L518">
            <v>44113</v>
          </cell>
          <cell r="M518" t="str">
            <v>NM</v>
          </cell>
          <cell r="N518" t="str">
            <v>OCT 20</v>
          </cell>
          <cell r="O518">
            <v>2020.09</v>
          </cell>
          <cell r="P518" t="str">
            <v>JPY</v>
          </cell>
          <cell r="Q518" t="str">
            <v>C49SZX20200130JZ</v>
          </cell>
          <cell r="R518" t="str">
            <v>斯迈</v>
          </cell>
          <cell r="S518" t="str">
            <v>YSM20R(SV)-2</v>
          </cell>
          <cell r="T518" t="str">
            <v>L-&gt;R</v>
          </cell>
          <cell r="U518" t="str">
            <v>No</v>
          </cell>
          <cell r="V518" t="str">
            <v>OK</v>
          </cell>
          <cell r="W518" t="str">
            <v>DAP GZ</v>
          </cell>
          <cell r="X518">
            <v>44049</v>
          </cell>
          <cell r="Y518" t="str">
            <v>Yes</v>
          </cell>
          <cell r="Z518"/>
          <cell r="AA518"/>
          <cell r="AB518"/>
          <cell r="AC518" t="str">
            <v>C200837985</v>
          </cell>
          <cell r="AD518">
            <v>301</v>
          </cell>
          <cell r="AE518">
            <v>10</v>
          </cell>
          <cell r="AF518">
            <v>312</v>
          </cell>
          <cell r="AG518">
            <v>10</v>
          </cell>
          <cell r="AH518"/>
          <cell r="AI518"/>
          <cell r="AN518"/>
          <cell r="AO518" t="str">
            <v>Yes</v>
          </cell>
          <cell r="AP518" t="str">
            <v>OCT 20</v>
          </cell>
        </row>
        <row r="519">
          <cell r="A519">
            <v>761</v>
          </cell>
          <cell r="B519" t="str">
            <v>已发货</v>
          </cell>
          <cell r="C519" t="str">
            <v>C49</v>
          </cell>
          <cell r="D519">
            <v>109984</v>
          </cell>
          <cell r="E519" t="str">
            <v>Stock order</v>
          </cell>
          <cell r="F519" t="str">
            <v>YSM20R(SV)-2</v>
          </cell>
          <cell r="G519" t="str">
            <v>L-&gt;R</v>
          </cell>
          <cell r="H519" t="str">
            <v>No</v>
          </cell>
          <cell r="I519" t="str">
            <v>Y52322</v>
          </cell>
          <cell r="J519">
            <v>1</v>
          </cell>
          <cell r="K519" t="str">
            <v>码头-&gt;准备清关</v>
          </cell>
          <cell r="L519">
            <v>44113</v>
          </cell>
          <cell r="M519" t="str">
            <v>NM</v>
          </cell>
          <cell r="N519" t="str">
            <v>OCT 20</v>
          </cell>
          <cell r="O519">
            <v>2020.09</v>
          </cell>
          <cell r="P519" t="str">
            <v>JPY</v>
          </cell>
          <cell r="Q519" t="str">
            <v>C49SZX20200130JZ</v>
          </cell>
          <cell r="R519" t="str">
            <v>斯迈</v>
          </cell>
          <cell r="S519" t="str">
            <v>YSM20R(SV)-2</v>
          </cell>
          <cell r="T519" t="str">
            <v>L-&gt;R</v>
          </cell>
          <cell r="U519" t="str">
            <v>No</v>
          </cell>
          <cell r="V519" t="str">
            <v>OK</v>
          </cell>
          <cell r="W519" t="str">
            <v>DAP GZ</v>
          </cell>
          <cell r="X519">
            <v>44049</v>
          </cell>
          <cell r="Y519" t="str">
            <v>Yes</v>
          </cell>
          <cell r="Z519"/>
          <cell r="AA519"/>
          <cell r="AB519"/>
          <cell r="AC519" t="str">
            <v>C200837985</v>
          </cell>
          <cell r="AD519">
            <v>303</v>
          </cell>
          <cell r="AE519">
            <v>20</v>
          </cell>
          <cell r="AF519"/>
          <cell r="AG519"/>
          <cell r="AH519"/>
          <cell r="AI519"/>
          <cell r="AN519"/>
          <cell r="AO519" t="str">
            <v>Yes</v>
          </cell>
          <cell r="AP519" t="str">
            <v>OCT 20</v>
          </cell>
        </row>
        <row r="520">
          <cell r="A520">
            <v>737</v>
          </cell>
          <cell r="B520" t="str">
            <v>已发货</v>
          </cell>
          <cell r="C520" t="str">
            <v>C49</v>
          </cell>
          <cell r="D520">
            <v>109984</v>
          </cell>
          <cell r="E520" t="str">
            <v>Stock order</v>
          </cell>
          <cell r="F520" t="str">
            <v>YSM20R(SV)-2</v>
          </cell>
          <cell r="G520" t="str">
            <v>L-&gt;R</v>
          </cell>
          <cell r="H520" t="str">
            <v>No</v>
          </cell>
          <cell r="I520" t="str">
            <v>Y52323</v>
          </cell>
          <cell r="J520">
            <v>1</v>
          </cell>
          <cell r="K520" t="str">
            <v>码头-&gt;准备清关</v>
          </cell>
          <cell r="L520">
            <v>44113</v>
          </cell>
          <cell r="M520" t="str">
            <v>NM</v>
          </cell>
          <cell r="N520" t="str">
            <v>OCT 20</v>
          </cell>
          <cell r="O520">
            <v>2020.09</v>
          </cell>
          <cell r="P520" t="str">
            <v>JPY</v>
          </cell>
          <cell r="Q520" t="str">
            <v>C49SZX20200109JL</v>
          </cell>
          <cell r="R520" t="str">
            <v>捷舜诚</v>
          </cell>
          <cell r="S520" t="str">
            <v>YSM20R(SV)-2</v>
          </cell>
          <cell r="T520" t="str">
            <v>L-&gt;R</v>
          </cell>
          <cell r="U520" t="str">
            <v>No</v>
          </cell>
          <cell r="V520" t="str">
            <v>OK</v>
          </cell>
          <cell r="W520" t="str">
            <v>DAP SZ</v>
          </cell>
          <cell r="X520">
            <v>44033</v>
          </cell>
          <cell r="Y520" t="str">
            <v>Yes</v>
          </cell>
          <cell r="Z520"/>
          <cell r="AA520"/>
          <cell r="AB520"/>
          <cell r="AC520" t="str">
            <v>C170629728</v>
          </cell>
          <cell r="AD520">
            <v>303</v>
          </cell>
          <cell r="AE520">
            <v>10</v>
          </cell>
          <cell r="AF520">
            <v>302</v>
          </cell>
          <cell r="AG520">
            <v>10</v>
          </cell>
          <cell r="AH520"/>
          <cell r="AI520"/>
          <cell r="AN520"/>
          <cell r="AO520" t="str">
            <v>Yes</v>
          </cell>
          <cell r="AP520" t="str">
            <v>OCT 20</v>
          </cell>
        </row>
        <row r="521">
          <cell r="A521">
            <v>777</v>
          </cell>
          <cell r="B521" t="str">
            <v>已发货</v>
          </cell>
          <cell r="C521" t="str">
            <v>C28.</v>
          </cell>
          <cell r="D521">
            <v>110038</v>
          </cell>
          <cell r="E521" t="str">
            <v>海星名义下单</v>
          </cell>
          <cell r="F521" t="str">
            <v>YCP10</v>
          </cell>
          <cell r="G521" t="str">
            <v>R-&gt;L</v>
          </cell>
          <cell r="H521" t="str">
            <v>No</v>
          </cell>
          <cell r="I521" t="str">
            <v>Y52654</v>
          </cell>
          <cell r="J521">
            <v>1</v>
          </cell>
          <cell r="K521" t="str">
            <v>码头-&gt;准备清关</v>
          </cell>
          <cell r="L521">
            <v>44123</v>
          </cell>
          <cell r="M521">
            <v>6.5000000000000002E-2</v>
          </cell>
          <cell r="N521" t="str">
            <v>OCT 20</v>
          </cell>
          <cell r="O521">
            <v>2020.09</v>
          </cell>
          <cell r="P521" t="str">
            <v>RMB</v>
          </cell>
          <cell r="Q521" t="str">
            <v>C28SZX20200055KC</v>
          </cell>
          <cell r="R521" t="str">
            <v>海星</v>
          </cell>
          <cell r="S521" t="str">
            <v>YCP10</v>
          </cell>
          <cell r="T521" t="str">
            <v>R-&gt;L</v>
          </cell>
          <cell r="U521" t="str">
            <v>No</v>
          </cell>
          <cell r="V521" t="str">
            <v>OK</v>
          </cell>
          <cell r="W521" t="str">
            <v>含税到厂</v>
          </cell>
          <cell r="X521">
            <v>44056</v>
          </cell>
          <cell r="Y521" t="str">
            <v>Yes</v>
          </cell>
          <cell r="Z521"/>
          <cell r="AA521"/>
          <cell r="AB521"/>
          <cell r="AC521" t="str">
            <v xml:space="preserve">IND order </v>
          </cell>
          <cell r="AD521"/>
          <cell r="AE521"/>
          <cell r="AF521"/>
          <cell r="AG521"/>
          <cell r="AH521"/>
          <cell r="AI521"/>
          <cell r="AN521"/>
          <cell r="AO521" t="str">
            <v>Yes</v>
          </cell>
          <cell r="AP521" t="str">
            <v>OCT 20</v>
          </cell>
        </row>
        <row r="522">
          <cell r="A522">
            <v>795</v>
          </cell>
          <cell r="B522" t="str">
            <v>已发货</v>
          </cell>
          <cell r="C522" t="str">
            <v>C49</v>
          </cell>
          <cell r="D522" t="str">
            <v>109995(拆单110118)</v>
          </cell>
          <cell r="E522" t="str">
            <v>瑞福联名义</v>
          </cell>
          <cell r="F522" t="str">
            <v>YSM10</v>
          </cell>
          <cell r="G522" t="str">
            <v>L-&gt;R</v>
          </cell>
          <cell r="H522" t="str">
            <v>ATS15</v>
          </cell>
          <cell r="I522" t="str">
            <v>Y52393</v>
          </cell>
          <cell r="J522">
            <v>1</v>
          </cell>
          <cell r="K522" t="str">
            <v>力合仓库(已经清关)</v>
          </cell>
          <cell r="L522">
            <v>44126</v>
          </cell>
          <cell r="M522">
            <v>6.4199999999999993E-2</v>
          </cell>
          <cell r="N522" t="str">
            <v>JAN 21</v>
          </cell>
          <cell r="O522" t="str">
            <v>2020.10.</v>
          </cell>
          <cell r="P522" t="str">
            <v>RMB</v>
          </cell>
          <cell r="Q522" t="str">
            <v>C49SZX20200140RSX</v>
          </cell>
          <cell r="R522" t="str">
            <v>嘉普达</v>
          </cell>
          <cell r="S522" t="str">
            <v>YSM10</v>
          </cell>
          <cell r="T522" t="str">
            <v>R-&gt;L</v>
          </cell>
          <cell r="U522" t="str">
            <v>MVC+ATS15</v>
          </cell>
          <cell r="V522" t="str">
            <v>WRONG</v>
          </cell>
          <cell r="W522" t="str">
            <v>含税到厂</v>
          </cell>
          <cell r="X522">
            <v>44075</v>
          </cell>
          <cell r="Y522" t="str">
            <v>Yes</v>
          </cell>
          <cell r="Z522"/>
          <cell r="AA522"/>
          <cell r="AB522"/>
          <cell r="AC522" t="str">
            <v>C200938204</v>
          </cell>
          <cell r="AD522">
            <v>311</v>
          </cell>
          <cell r="AE522">
            <v>10</v>
          </cell>
          <cell r="AF522"/>
          <cell r="AG522"/>
          <cell r="AH522"/>
          <cell r="AI522"/>
          <cell r="AN522"/>
          <cell r="AO522" t="str">
            <v>Yes</v>
          </cell>
          <cell r="AP522" t="str">
            <v>JAN 21</v>
          </cell>
        </row>
        <row r="523">
          <cell r="A523">
            <v>832</v>
          </cell>
          <cell r="B523" t="str">
            <v>已发货</v>
          </cell>
          <cell r="C523" t="str">
            <v>C49</v>
          </cell>
          <cell r="D523">
            <v>109995</v>
          </cell>
          <cell r="E523" t="str">
            <v>瑞福联名义</v>
          </cell>
          <cell r="F523" t="str">
            <v>YSM10</v>
          </cell>
          <cell r="G523" t="str">
            <v>L-&gt;R</v>
          </cell>
          <cell r="H523" t="str">
            <v>ATS15</v>
          </cell>
          <cell r="I523" t="str">
            <v>Y52394</v>
          </cell>
          <cell r="J523">
            <v>1</v>
          </cell>
          <cell r="K523" t="str">
            <v>力合仓库(已经清关)</v>
          </cell>
          <cell r="L523">
            <v>44126</v>
          </cell>
          <cell r="M523" t="str">
            <v>0.0638，价格PO110121</v>
          </cell>
          <cell r="N523" t="str">
            <v>NOV 20</v>
          </cell>
          <cell r="O523" t="str">
            <v>2020.10.</v>
          </cell>
          <cell r="P523" t="str">
            <v>RMB</v>
          </cell>
          <cell r="Q523" t="str">
            <v>C49SZX20200155JD</v>
          </cell>
          <cell r="R523" t="str">
            <v>志华鑫</v>
          </cell>
          <cell r="S523" t="str">
            <v>YSM10</v>
          </cell>
          <cell r="T523" t="str">
            <v>L-&gt;R</v>
          </cell>
          <cell r="U523" t="str">
            <v>cATS10+MVC</v>
          </cell>
          <cell r="V523" t="str">
            <v>WRONG</v>
          </cell>
          <cell r="W523" t="str">
            <v>含税到厂</v>
          </cell>
          <cell r="X523">
            <v>44090</v>
          </cell>
          <cell r="Y523" t="str">
            <v>Yes</v>
          </cell>
          <cell r="Z523"/>
          <cell r="AA523"/>
          <cell r="AB523"/>
          <cell r="AC523" t="str">
            <v>C201038384</v>
          </cell>
          <cell r="AD523">
            <v>312</v>
          </cell>
          <cell r="AE523">
            <v>10</v>
          </cell>
          <cell r="AF523"/>
          <cell r="AG523"/>
          <cell r="AH523"/>
          <cell r="AI523"/>
          <cell r="AN523"/>
          <cell r="AO523" t="str">
            <v>Yes</v>
          </cell>
          <cell r="AP523" t="str">
            <v>NOV 20</v>
          </cell>
        </row>
        <row r="524">
          <cell r="A524">
            <v>770</v>
          </cell>
          <cell r="B524" t="str">
            <v>已发货</v>
          </cell>
          <cell r="C524" t="str">
            <v>C49</v>
          </cell>
          <cell r="D524">
            <v>109995</v>
          </cell>
          <cell r="E524" t="str">
            <v>瑞福联名义</v>
          </cell>
          <cell r="F524" t="str">
            <v>YSM10</v>
          </cell>
          <cell r="G524" t="str">
            <v>L-&gt;R</v>
          </cell>
          <cell r="H524" t="str">
            <v>No</v>
          </cell>
          <cell r="I524" t="str">
            <v>Y52395</v>
          </cell>
          <cell r="J524">
            <v>1</v>
          </cell>
          <cell r="K524" t="str">
            <v>码头-&gt;准备清关</v>
          </cell>
          <cell r="L524">
            <v>44126</v>
          </cell>
          <cell r="M524" t="str">
            <v>NM</v>
          </cell>
          <cell r="N524" t="str">
            <v>OCT 20</v>
          </cell>
          <cell r="O524" t="str">
            <v>2020.10.</v>
          </cell>
          <cell r="P524" t="str">
            <v>JPY</v>
          </cell>
          <cell r="Q524" t="str">
            <v>C49SZX20200078CY</v>
          </cell>
          <cell r="R524" t="str">
            <v>博德越</v>
          </cell>
          <cell r="S524" t="str">
            <v>YSM10</v>
          </cell>
          <cell r="T524" t="str">
            <v>R-&gt;L</v>
          </cell>
          <cell r="U524" t="str">
            <v>MVC</v>
          </cell>
          <cell r="V524" t="str">
            <v>WRONG</v>
          </cell>
          <cell r="W524" t="str">
            <v>DAP SZ</v>
          </cell>
          <cell r="X524">
            <v>44053</v>
          </cell>
          <cell r="Y524" t="str">
            <v>Yes</v>
          </cell>
          <cell r="Z524"/>
          <cell r="AA524"/>
          <cell r="AB524"/>
          <cell r="AC524" t="str">
            <v>C200838030</v>
          </cell>
          <cell r="AD524">
            <v>301</v>
          </cell>
          <cell r="AE524">
            <v>10</v>
          </cell>
          <cell r="AF524"/>
          <cell r="AG524"/>
          <cell r="AH524"/>
          <cell r="AI524"/>
          <cell r="AN524"/>
          <cell r="AO524" t="str">
            <v>Yes</v>
          </cell>
          <cell r="AP524" t="str">
            <v>OCT 20</v>
          </cell>
        </row>
        <row r="525">
          <cell r="A525">
            <v>809</v>
          </cell>
          <cell r="B525" t="str">
            <v>已发货</v>
          </cell>
          <cell r="C525" t="str">
            <v>C49</v>
          </cell>
          <cell r="D525">
            <v>110047</v>
          </cell>
          <cell r="E525" t="str">
            <v>斯迈名义下单</v>
          </cell>
          <cell r="F525" t="str">
            <v>YSM20R-2</v>
          </cell>
          <cell r="G525" t="str">
            <v>R-&gt;L</v>
          </cell>
          <cell r="H525" t="str">
            <v>No</v>
          </cell>
          <cell r="I525" t="str">
            <v>Y52830</v>
          </cell>
          <cell r="J525">
            <v>1</v>
          </cell>
          <cell r="K525" t="str">
            <v>力合仓库(已经清关)</v>
          </cell>
          <cell r="L525">
            <v>44126</v>
          </cell>
          <cell r="M525" t="str">
            <v>TBA（PO用110097）</v>
          </cell>
          <cell r="N525" t="str">
            <v>DEC 20</v>
          </cell>
          <cell r="O525">
            <v>2020.09</v>
          </cell>
          <cell r="P525" t="str">
            <v>JPY</v>
          </cell>
          <cell r="Q525" t="str">
            <v>C49SZX20200153SS</v>
          </cell>
          <cell r="R525" t="str">
            <v>正创</v>
          </cell>
          <cell r="S525" t="str">
            <v>YSM20R-2</v>
          </cell>
          <cell r="T525" t="str">
            <v>R-&gt;L</v>
          </cell>
          <cell r="U525" t="str">
            <v>No</v>
          </cell>
          <cell r="V525" t="str">
            <v>OK</v>
          </cell>
          <cell r="W525" t="str">
            <v>DAP SZ</v>
          </cell>
          <cell r="X525">
            <v>44081</v>
          </cell>
          <cell r="Y525" t="str">
            <v>Yes</v>
          </cell>
          <cell r="Z525"/>
          <cell r="AA525"/>
          <cell r="AB525"/>
          <cell r="AC525" t="str">
            <v>C190935522</v>
          </cell>
          <cell r="AD525">
            <v>301</v>
          </cell>
          <cell r="AE525">
            <v>20</v>
          </cell>
          <cell r="AF525"/>
          <cell r="AG525"/>
          <cell r="AH525"/>
          <cell r="AI525"/>
          <cell r="AN525"/>
          <cell r="AO525" t="str">
            <v>Yes</v>
          </cell>
          <cell r="AP525" t="str">
            <v>DEC 20</v>
          </cell>
        </row>
        <row r="526">
          <cell r="A526">
            <v>802</v>
          </cell>
          <cell r="B526" t="str">
            <v>已发货</v>
          </cell>
          <cell r="C526" t="str">
            <v>C49</v>
          </cell>
          <cell r="D526">
            <v>110047</v>
          </cell>
          <cell r="E526" t="str">
            <v>斯迈名义下单</v>
          </cell>
          <cell r="F526" t="str">
            <v>YSM20R-2</v>
          </cell>
          <cell r="G526" t="str">
            <v>R-&gt;L</v>
          </cell>
          <cell r="H526" t="str">
            <v>No</v>
          </cell>
          <cell r="I526" t="str">
            <v>Y52831</v>
          </cell>
          <cell r="J526">
            <v>1</v>
          </cell>
          <cell r="K526" t="str">
            <v>CY仓库</v>
          </cell>
          <cell r="L526">
            <v>44126</v>
          </cell>
          <cell r="M526">
            <v>6.5000000000000002E-2</v>
          </cell>
          <cell r="N526" t="str">
            <v>OCT 20</v>
          </cell>
          <cell r="O526">
            <v>2020.09</v>
          </cell>
          <cell r="P526" t="str">
            <v>JPY</v>
          </cell>
          <cell r="Q526" t="str">
            <v>C49SZX20200135DZ</v>
          </cell>
          <cell r="R526" t="str">
            <v>方案集</v>
          </cell>
          <cell r="S526" t="str">
            <v>YSM20R-2</v>
          </cell>
          <cell r="T526" t="str">
            <v>R-&gt;L</v>
          </cell>
          <cell r="U526" t="str">
            <v>No</v>
          </cell>
          <cell r="V526" t="str">
            <v>OK</v>
          </cell>
          <cell r="W526" t="str">
            <v>CIF HK</v>
          </cell>
          <cell r="X526">
            <v>44075</v>
          </cell>
          <cell r="Y526" t="str">
            <v>Yes</v>
          </cell>
          <cell r="Z526"/>
          <cell r="AA526"/>
          <cell r="AB526"/>
          <cell r="AC526" t="str">
            <v>C200637592</v>
          </cell>
          <cell r="AD526">
            <v>301</v>
          </cell>
          <cell r="AE526">
            <v>20</v>
          </cell>
          <cell r="AF526"/>
          <cell r="AG526"/>
          <cell r="AH526"/>
          <cell r="AI526"/>
          <cell r="AN526"/>
          <cell r="AO526" t="str">
            <v>Yes</v>
          </cell>
          <cell r="AP526" t="str">
            <v>OCT 20</v>
          </cell>
        </row>
        <row r="527">
          <cell r="A527">
            <v>852</v>
          </cell>
          <cell r="B527" t="str">
            <v>已发货</v>
          </cell>
          <cell r="C527" t="str">
            <v>C49</v>
          </cell>
          <cell r="D527">
            <v>110047</v>
          </cell>
          <cell r="E527" t="str">
            <v>斯迈名义下单</v>
          </cell>
          <cell r="F527" t="str">
            <v>YSM20R-2</v>
          </cell>
          <cell r="G527" t="str">
            <v>L-&gt;R</v>
          </cell>
          <cell r="H527" t="str">
            <v>No</v>
          </cell>
          <cell r="I527" t="str">
            <v>Y52832</v>
          </cell>
          <cell r="J527">
            <v>1</v>
          </cell>
          <cell r="K527" t="str">
            <v>码头-&gt;准备清关</v>
          </cell>
          <cell r="L527">
            <v>44126</v>
          </cell>
          <cell r="M527">
            <v>6.5000000000000002E-2</v>
          </cell>
          <cell r="N527" t="str">
            <v>OCT 20</v>
          </cell>
          <cell r="O527">
            <v>2020.09</v>
          </cell>
          <cell r="P527" t="str">
            <v>RMB</v>
          </cell>
          <cell r="Q527" t="str">
            <v>C49SZX20200177DY</v>
          </cell>
          <cell r="R527" t="str">
            <v>擎宇精工</v>
          </cell>
          <cell r="S527" t="str">
            <v>YSM20R-2</v>
          </cell>
          <cell r="T527" t="str">
            <v>L-&gt;R</v>
          </cell>
          <cell r="U527" t="str">
            <v>No</v>
          </cell>
          <cell r="V527" t="str">
            <v>OK</v>
          </cell>
          <cell r="W527" t="str">
            <v>含税到厂</v>
          </cell>
          <cell r="X527">
            <v>44098</v>
          </cell>
          <cell r="Y527" t="str">
            <v>Yes</v>
          </cell>
          <cell r="Z527"/>
          <cell r="AA527"/>
          <cell r="AB527"/>
          <cell r="AC527" t="str">
            <v>C201038374</v>
          </cell>
          <cell r="AD527">
            <v>301</v>
          </cell>
          <cell r="AE527">
            <v>20</v>
          </cell>
          <cell r="AF527"/>
          <cell r="AG527"/>
          <cell r="AH527"/>
          <cell r="AI527"/>
          <cell r="AN527"/>
          <cell r="AO527" t="str">
            <v>Yes</v>
          </cell>
          <cell r="AP527" t="str">
            <v>OCT 20</v>
          </cell>
        </row>
        <row r="528">
          <cell r="A528">
            <v>807</v>
          </cell>
          <cell r="B528" t="str">
            <v>已发货</v>
          </cell>
          <cell r="C528" t="str">
            <v>C49</v>
          </cell>
          <cell r="D528">
            <v>110047</v>
          </cell>
          <cell r="E528" t="str">
            <v>斯迈名义下单</v>
          </cell>
          <cell r="F528" t="str">
            <v>YSM20R-2</v>
          </cell>
          <cell r="G528" t="str">
            <v>L-&gt;R</v>
          </cell>
          <cell r="H528" t="str">
            <v>No</v>
          </cell>
          <cell r="I528" t="str">
            <v>Y52833</v>
          </cell>
          <cell r="J528">
            <v>1</v>
          </cell>
          <cell r="K528" t="str">
            <v>码头-&gt;准备清关</v>
          </cell>
          <cell r="L528">
            <v>44126</v>
          </cell>
          <cell r="M528">
            <v>6.5000000000000002E-2</v>
          </cell>
          <cell r="N528" t="str">
            <v>OCT 20</v>
          </cell>
          <cell r="O528" t="str">
            <v>2020.10.</v>
          </cell>
          <cell r="P528" t="str">
            <v>JPY</v>
          </cell>
          <cell r="Q528" t="str">
            <v>C49SZX20200153SS</v>
          </cell>
          <cell r="R528" t="str">
            <v>正创</v>
          </cell>
          <cell r="S528" t="str">
            <v>YSM20R-2</v>
          </cell>
          <cell r="T528" t="str">
            <v>L-&gt;R</v>
          </cell>
          <cell r="U528" t="str">
            <v>MVC</v>
          </cell>
          <cell r="V528" t="str">
            <v>WRONG</v>
          </cell>
          <cell r="W528" t="str">
            <v>DAP SZ</v>
          </cell>
          <cell r="X528">
            <v>44081</v>
          </cell>
          <cell r="Y528" t="str">
            <v>Yes</v>
          </cell>
          <cell r="Z528"/>
          <cell r="AA528"/>
          <cell r="AB528"/>
          <cell r="AC528" t="str">
            <v>C190935522</v>
          </cell>
          <cell r="AD528">
            <v>302</v>
          </cell>
          <cell r="AE528">
            <v>20</v>
          </cell>
          <cell r="AF528"/>
          <cell r="AG528"/>
          <cell r="AH528"/>
          <cell r="AI528"/>
          <cell r="AN528"/>
          <cell r="AO528" t="str">
            <v>Yes</v>
          </cell>
          <cell r="AP528" t="str">
            <v>OCT 20</v>
          </cell>
        </row>
        <row r="529">
          <cell r="A529">
            <v>808</v>
          </cell>
          <cell r="B529" t="str">
            <v>已发货</v>
          </cell>
          <cell r="C529" t="str">
            <v>C49</v>
          </cell>
          <cell r="D529">
            <v>110047</v>
          </cell>
          <cell r="E529" t="str">
            <v>斯迈名义下单</v>
          </cell>
          <cell r="F529" t="str">
            <v>YSM20R-2</v>
          </cell>
          <cell r="G529" t="str">
            <v>L-&gt;R</v>
          </cell>
          <cell r="H529" t="str">
            <v>No</v>
          </cell>
          <cell r="I529" t="str">
            <v>Y52834</v>
          </cell>
          <cell r="J529">
            <v>1</v>
          </cell>
          <cell r="K529" t="str">
            <v>码头-&gt;准备清关</v>
          </cell>
          <cell r="L529">
            <v>44126</v>
          </cell>
          <cell r="M529">
            <v>6.5000000000000002E-2</v>
          </cell>
          <cell r="N529" t="str">
            <v>OCT 20</v>
          </cell>
          <cell r="O529" t="str">
            <v>2020.10.</v>
          </cell>
          <cell r="P529" t="str">
            <v>JPY</v>
          </cell>
          <cell r="Q529" t="str">
            <v>C49SZX20200153SS</v>
          </cell>
          <cell r="R529" t="str">
            <v>正创</v>
          </cell>
          <cell r="S529" t="str">
            <v>YSM20R-2</v>
          </cell>
          <cell r="T529" t="str">
            <v>L-&gt;R</v>
          </cell>
          <cell r="U529" t="str">
            <v>No</v>
          </cell>
          <cell r="V529" t="str">
            <v>OK</v>
          </cell>
          <cell r="W529" t="str">
            <v>DAP SZ</v>
          </cell>
          <cell r="X529">
            <v>44081</v>
          </cell>
          <cell r="Y529" t="str">
            <v>Yes</v>
          </cell>
          <cell r="Z529"/>
          <cell r="AA529"/>
          <cell r="AB529"/>
          <cell r="AC529" t="str">
            <v>C190935522</v>
          </cell>
          <cell r="AD529">
            <v>302</v>
          </cell>
          <cell r="AE529">
            <v>20</v>
          </cell>
          <cell r="AF529"/>
          <cell r="AG529"/>
          <cell r="AH529"/>
          <cell r="AI529"/>
          <cell r="AN529"/>
          <cell r="AO529" t="str">
            <v>Yes</v>
          </cell>
          <cell r="AP529" t="str">
            <v>OCT 20</v>
          </cell>
        </row>
        <row r="530">
          <cell r="A530">
            <v>805</v>
          </cell>
          <cell r="B530" t="str">
            <v>已发货</v>
          </cell>
          <cell r="C530" t="str">
            <v>C49</v>
          </cell>
          <cell r="D530">
            <v>110048</v>
          </cell>
          <cell r="E530" t="str">
            <v>斯迈名义下单</v>
          </cell>
          <cell r="F530" t="str">
            <v>YSM20R-2</v>
          </cell>
          <cell r="G530" t="str">
            <v>L-&gt;R</v>
          </cell>
          <cell r="H530" t="str">
            <v>No</v>
          </cell>
          <cell r="I530" t="str">
            <v>Y52835</v>
          </cell>
          <cell r="J530">
            <v>1</v>
          </cell>
          <cell r="K530" t="str">
            <v>CY仓库</v>
          </cell>
          <cell r="L530">
            <v>44126</v>
          </cell>
          <cell r="M530">
            <v>6.4100000000000004E-2</v>
          </cell>
          <cell r="N530" t="str">
            <v>OCT 20</v>
          </cell>
          <cell r="O530" t="str">
            <v>2020.10.</v>
          </cell>
          <cell r="P530" t="str">
            <v>RMB</v>
          </cell>
          <cell r="Q530" t="str">
            <v>C49SZX20200148JYR1</v>
          </cell>
          <cell r="R530" t="str">
            <v>芯联鑫</v>
          </cell>
          <cell r="S530" t="str">
            <v>YSM20R-2</v>
          </cell>
          <cell r="T530" t="str">
            <v>L-&gt;R</v>
          </cell>
          <cell r="U530" t="str">
            <v>No</v>
          </cell>
          <cell r="V530" t="str">
            <v>OK</v>
          </cell>
          <cell r="W530" t="str">
            <v>含税到厂</v>
          </cell>
          <cell r="X530">
            <v>44076</v>
          </cell>
          <cell r="Y530" t="str">
            <v>Yes</v>
          </cell>
          <cell r="Z530"/>
          <cell r="AA530"/>
          <cell r="AB530"/>
          <cell r="AC530" t="str">
            <v>C200737845</v>
          </cell>
          <cell r="AD530">
            <v>303</v>
          </cell>
          <cell r="AE530">
            <v>20</v>
          </cell>
          <cell r="AF530"/>
          <cell r="AG530"/>
          <cell r="AH530"/>
          <cell r="AI530"/>
          <cell r="AN530"/>
          <cell r="AO530" t="str">
            <v>Yes</v>
          </cell>
          <cell r="AP530" t="str">
            <v>OCT 20</v>
          </cell>
        </row>
        <row r="531">
          <cell r="A531">
            <v>837</v>
          </cell>
          <cell r="B531" t="str">
            <v>已发货</v>
          </cell>
          <cell r="C531" t="str">
            <v>C49</v>
          </cell>
          <cell r="D531">
            <v>110048</v>
          </cell>
          <cell r="E531" t="str">
            <v>斯迈名义下单</v>
          </cell>
          <cell r="F531" t="str">
            <v>YSM20R-2</v>
          </cell>
          <cell r="G531" t="str">
            <v>L-&gt;R</v>
          </cell>
          <cell r="H531" t="str">
            <v>No</v>
          </cell>
          <cell r="I531" t="str">
            <v>Y52836</v>
          </cell>
          <cell r="J531">
            <v>1</v>
          </cell>
          <cell r="K531" t="str">
            <v>盐保仓库</v>
          </cell>
          <cell r="L531">
            <v>44126</v>
          </cell>
          <cell r="M531">
            <v>6.4100000000000004E-2</v>
          </cell>
          <cell r="N531" t="str">
            <v>NOV 20</v>
          </cell>
          <cell r="O531" t="str">
            <v>2020.10.</v>
          </cell>
          <cell r="P531" t="str">
            <v>JPY</v>
          </cell>
          <cell r="Q531" t="str">
            <v>C49SZX20200165SX</v>
          </cell>
          <cell r="R531" t="str">
            <v>益田科技</v>
          </cell>
          <cell r="S531" t="str">
            <v>YSM20R(SV)-2</v>
          </cell>
          <cell r="T531" t="str">
            <v>L-&gt;R</v>
          </cell>
          <cell r="U531" t="str">
            <v>No</v>
          </cell>
          <cell r="V531" t="str">
            <v>OK</v>
          </cell>
          <cell r="W531" t="str">
            <v>DAP SZ</v>
          </cell>
          <cell r="X531">
            <v>44093</v>
          </cell>
          <cell r="Y531" t="str">
            <v>Yes</v>
          </cell>
          <cell r="Z531"/>
          <cell r="AA531"/>
          <cell r="AB531"/>
          <cell r="AC531" t="str">
            <v>C200938214</v>
          </cell>
          <cell r="AD531">
            <v>301</v>
          </cell>
          <cell r="AE531">
            <v>10</v>
          </cell>
          <cell r="AF531">
            <v>302</v>
          </cell>
          <cell r="AG531">
            <v>10</v>
          </cell>
          <cell r="AH531"/>
          <cell r="AI531"/>
          <cell r="AN531"/>
          <cell r="AO531" t="str">
            <v>Yes</v>
          </cell>
          <cell r="AP531" t="str">
            <v>NOV 20</v>
          </cell>
        </row>
        <row r="532">
          <cell r="A532">
            <v>838</v>
          </cell>
          <cell r="B532" t="str">
            <v>已发货</v>
          </cell>
          <cell r="C532" t="str">
            <v>C49</v>
          </cell>
          <cell r="D532">
            <v>110048</v>
          </cell>
          <cell r="E532" t="str">
            <v>斯迈名义下单</v>
          </cell>
          <cell r="F532" t="str">
            <v>YSM20R-2</v>
          </cell>
          <cell r="G532" t="str">
            <v>L-&gt;R</v>
          </cell>
          <cell r="H532" t="str">
            <v>No</v>
          </cell>
          <cell r="I532" t="str">
            <v>Y52837</v>
          </cell>
          <cell r="J532">
            <v>1</v>
          </cell>
          <cell r="K532" t="str">
            <v>盐保仓库</v>
          </cell>
          <cell r="L532">
            <v>44126</v>
          </cell>
          <cell r="M532">
            <v>6.4100000000000004E-2</v>
          </cell>
          <cell r="N532" t="str">
            <v>NOV 20</v>
          </cell>
          <cell r="O532" t="str">
            <v>2020.10.</v>
          </cell>
          <cell r="P532" t="str">
            <v>JPY</v>
          </cell>
          <cell r="Q532" t="str">
            <v>C49SZX20200165SX</v>
          </cell>
          <cell r="R532" t="str">
            <v>益田科技</v>
          </cell>
          <cell r="S532" t="str">
            <v>YSM20R(SV)-2</v>
          </cell>
          <cell r="T532" t="str">
            <v>L-&gt;R</v>
          </cell>
          <cell r="U532" t="str">
            <v>No</v>
          </cell>
          <cell r="V532" t="str">
            <v>OK</v>
          </cell>
          <cell r="W532" t="str">
            <v>DAP SZ</v>
          </cell>
          <cell r="X532">
            <v>44093</v>
          </cell>
          <cell r="Y532" t="str">
            <v>Yes</v>
          </cell>
          <cell r="Z532"/>
          <cell r="AA532"/>
          <cell r="AB532"/>
          <cell r="AC532" t="str">
            <v>C200938214</v>
          </cell>
          <cell r="AD532">
            <v>301</v>
          </cell>
          <cell r="AE532">
            <v>10</v>
          </cell>
          <cell r="AF532">
            <v>302</v>
          </cell>
          <cell r="AG532">
            <v>10</v>
          </cell>
          <cell r="AH532"/>
          <cell r="AI532"/>
          <cell r="AN532"/>
          <cell r="AO532" t="str">
            <v>Yes</v>
          </cell>
          <cell r="AP532" t="str">
            <v>NOV 20</v>
          </cell>
        </row>
        <row r="533">
          <cell r="A533">
            <v>839</v>
          </cell>
          <cell r="B533" t="str">
            <v>已发货</v>
          </cell>
          <cell r="C533" t="str">
            <v>C49</v>
          </cell>
          <cell r="D533">
            <v>110048</v>
          </cell>
          <cell r="E533" t="str">
            <v>斯迈名义下单</v>
          </cell>
          <cell r="F533" t="str">
            <v>YSM20R-2</v>
          </cell>
          <cell r="G533" t="str">
            <v>L-&gt;R</v>
          </cell>
          <cell r="H533" t="str">
            <v>No</v>
          </cell>
          <cell r="I533" t="str">
            <v>Y52838</v>
          </cell>
          <cell r="J533">
            <v>1</v>
          </cell>
          <cell r="K533" t="str">
            <v>盐保仓库</v>
          </cell>
          <cell r="L533">
            <v>44126</v>
          </cell>
          <cell r="M533">
            <v>6.4100000000000004E-2</v>
          </cell>
          <cell r="N533" t="str">
            <v>NOV 20</v>
          </cell>
          <cell r="O533" t="str">
            <v>2020.10.</v>
          </cell>
          <cell r="P533" t="str">
            <v>JPY</v>
          </cell>
          <cell r="Q533" t="str">
            <v>C49SZX20200165SX</v>
          </cell>
          <cell r="R533" t="str">
            <v>益田科技</v>
          </cell>
          <cell r="S533" t="str">
            <v>YSM20R(SV)-2</v>
          </cell>
          <cell r="T533" t="str">
            <v>L-&gt;R</v>
          </cell>
          <cell r="U533" t="str">
            <v>No</v>
          </cell>
          <cell r="V533" t="str">
            <v>OK</v>
          </cell>
          <cell r="W533" t="str">
            <v>DAP SZ</v>
          </cell>
          <cell r="X533">
            <v>44093</v>
          </cell>
          <cell r="Y533" t="str">
            <v>Yes</v>
          </cell>
          <cell r="Z533"/>
          <cell r="AA533"/>
          <cell r="AB533"/>
          <cell r="AC533" t="str">
            <v>C200938214</v>
          </cell>
          <cell r="AD533">
            <v>301</v>
          </cell>
          <cell r="AE533">
            <v>10</v>
          </cell>
          <cell r="AF533">
            <v>302</v>
          </cell>
          <cell r="AG533">
            <v>10</v>
          </cell>
          <cell r="AH533"/>
          <cell r="AI533"/>
          <cell r="AN533"/>
          <cell r="AO533" t="str">
            <v>Yes</v>
          </cell>
          <cell r="AP533" t="str">
            <v>NOV 20</v>
          </cell>
        </row>
        <row r="534">
          <cell r="A534">
            <v>840</v>
          </cell>
          <cell r="B534" t="str">
            <v>已发货</v>
          </cell>
          <cell r="C534" t="str">
            <v>C49</v>
          </cell>
          <cell r="D534">
            <v>110048</v>
          </cell>
          <cell r="E534" t="str">
            <v>斯迈名义下单</v>
          </cell>
          <cell r="F534" t="str">
            <v>YSM20R-2</v>
          </cell>
          <cell r="G534" t="str">
            <v>L-&gt;R</v>
          </cell>
          <cell r="H534" t="str">
            <v>No</v>
          </cell>
          <cell r="I534" t="str">
            <v>Y52839</v>
          </cell>
          <cell r="J534">
            <v>1</v>
          </cell>
          <cell r="K534" t="str">
            <v>盐保仓库</v>
          </cell>
          <cell r="L534">
            <v>44126</v>
          </cell>
          <cell r="M534">
            <v>6.4100000000000004E-2</v>
          </cell>
          <cell r="N534" t="str">
            <v>NOV 20</v>
          </cell>
          <cell r="O534" t="str">
            <v>2020.10.</v>
          </cell>
          <cell r="P534" t="str">
            <v>JPY</v>
          </cell>
          <cell r="Q534" t="str">
            <v>C49SZX20200165SX</v>
          </cell>
          <cell r="R534" t="str">
            <v>益田科技</v>
          </cell>
          <cell r="S534" t="str">
            <v>YSM20R(SV)-2</v>
          </cell>
          <cell r="T534" t="str">
            <v>L-&gt;R</v>
          </cell>
          <cell r="U534" t="str">
            <v>No</v>
          </cell>
          <cell r="V534" t="str">
            <v>OK</v>
          </cell>
          <cell r="W534" t="str">
            <v>DAP SZ</v>
          </cell>
          <cell r="X534">
            <v>44093</v>
          </cell>
          <cell r="Y534" t="str">
            <v>Yes</v>
          </cell>
          <cell r="Z534"/>
          <cell r="AA534"/>
          <cell r="AB534"/>
          <cell r="AC534" t="str">
            <v>C200938214</v>
          </cell>
          <cell r="AD534">
            <v>301</v>
          </cell>
          <cell r="AE534">
            <v>10</v>
          </cell>
          <cell r="AF534">
            <v>302</v>
          </cell>
          <cell r="AG534">
            <v>10</v>
          </cell>
          <cell r="AH534"/>
          <cell r="AI534"/>
          <cell r="AN534"/>
          <cell r="AO534" t="str">
            <v>Yes</v>
          </cell>
          <cell r="AP534" t="str">
            <v>NOV 20</v>
          </cell>
        </row>
        <row r="535">
          <cell r="A535">
            <v>750</v>
          </cell>
          <cell r="B535" t="str">
            <v>已发货</v>
          </cell>
          <cell r="C535" t="str">
            <v>C49</v>
          </cell>
          <cell r="D535">
            <v>109996</v>
          </cell>
          <cell r="E535" t="str">
            <v>瑞福联名义</v>
          </cell>
          <cell r="F535" t="str">
            <v>YSM20R(SV)-2</v>
          </cell>
          <cell r="G535" t="str">
            <v>L-&gt;R</v>
          </cell>
          <cell r="H535" t="str">
            <v>No</v>
          </cell>
          <cell r="I535" t="str">
            <v>Y52387</v>
          </cell>
          <cell r="J535">
            <v>1</v>
          </cell>
          <cell r="K535" t="str">
            <v>码头-&gt;准备清关</v>
          </cell>
          <cell r="L535">
            <v>44128</v>
          </cell>
          <cell r="M535">
            <v>6.4799999999999996E-2</v>
          </cell>
          <cell r="N535" t="str">
            <v>OCT 20</v>
          </cell>
          <cell r="O535" t="str">
            <v>2020.10.</v>
          </cell>
          <cell r="P535" t="str">
            <v>JPY</v>
          </cell>
          <cell r="Q535" t="str">
            <v>C49SZX20200118SS</v>
          </cell>
          <cell r="R535" t="str">
            <v>正创</v>
          </cell>
          <cell r="S535" t="str">
            <v>YSM20R(SV)-2</v>
          </cell>
          <cell r="T535" t="str">
            <v>L-&gt;R</v>
          </cell>
          <cell r="U535" t="str">
            <v>No</v>
          </cell>
          <cell r="V535" t="str">
            <v>OK</v>
          </cell>
          <cell r="W535" t="str">
            <v>DAP SZ</v>
          </cell>
          <cell r="X535">
            <v>44040</v>
          </cell>
          <cell r="Y535" t="str">
            <v>Yes</v>
          </cell>
          <cell r="Z535"/>
          <cell r="AA535"/>
          <cell r="AB535"/>
          <cell r="AC535" t="str">
            <v>C190935522</v>
          </cell>
          <cell r="AD535">
            <v>301</v>
          </cell>
          <cell r="AE535">
            <v>20</v>
          </cell>
          <cell r="AF535"/>
          <cell r="AG535"/>
          <cell r="AH535"/>
          <cell r="AI535"/>
          <cell r="AN535"/>
          <cell r="AO535" t="str">
            <v>Yes</v>
          </cell>
          <cell r="AP535" t="str">
            <v>OCT 20</v>
          </cell>
        </row>
        <row r="536">
          <cell r="A536">
            <v>553</v>
          </cell>
          <cell r="B536" t="str">
            <v>已发货</v>
          </cell>
          <cell r="C536" t="str">
            <v>C49</v>
          </cell>
          <cell r="D536">
            <v>109996</v>
          </cell>
          <cell r="E536" t="str">
            <v>瑞福联名义</v>
          </cell>
          <cell r="F536" t="str">
            <v>YSM20R(SV)-2</v>
          </cell>
          <cell r="G536" t="str">
            <v>L-&gt;R</v>
          </cell>
          <cell r="H536" t="str">
            <v>No</v>
          </cell>
          <cell r="I536" t="str">
            <v>Y52388</v>
          </cell>
          <cell r="J536">
            <v>1</v>
          </cell>
          <cell r="K536" t="str">
            <v>码头-&gt;准备清关</v>
          </cell>
          <cell r="L536">
            <v>44128</v>
          </cell>
          <cell r="M536">
            <v>6.4799999999999996E-2</v>
          </cell>
          <cell r="N536" t="str">
            <v>OCT 20</v>
          </cell>
          <cell r="O536" t="str">
            <v>2020.10.</v>
          </cell>
          <cell r="P536" t="str">
            <v>JPY</v>
          </cell>
          <cell r="Q536" t="str">
            <v>C49SZX20190187JY</v>
          </cell>
          <cell r="R536" t="str">
            <v>宏润通</v>
          </cell>
          <cell r="S536" t="str">
            <v>YSM20R(SV)-2</v>
          </cell>
          <cell r="T536" t="str">
            <v>L-&gt;R</v>
          </cell>
          <cell r="U536" t="str">
            <v>MVC</v>
          </cell>
          <cell r="V536" t="str">
            <v>WRONG</v>
          </cell>
          <cell r="W536" t="str">
            <v>DAP SZ</v>
          </cell>
          <cell r="X536">
            <v>43819</v>
          </cell>
          <cell r="Y536" t="str">
            <v>Yes</v>
          </cell>
          <cell r="Z536"/>
          <cell r="AA536"/>
          <cell r="AB536"/>
          <cell r="AC536" t="str">
            <v>C201038333</v>
          </cell>
          <cell r="AD536">
            <v>301</v>
          </cell>
          <cell r="AE536">
            <v>10</v>
          </cell>
          <cell r="AF536">
            <v>302</v>
          </cell>
          <cell r="AG536">
            <v>10</v>
          </cell>
          <cell r="AH536"/>
          <cell r="AI536"/>
          <cell r="AN536"/>
          <cell r="AO536" t="str">
            <v>Yes</v>
          </cell>
          <cell r="AP536" t="str">
            <v>OCT 20</v>
          </cell>
        </row>
        <row r="537">
          <cell r="A537">
            <v>835</v>
          </cell>
          <cell r="B537" t="str">
            <v>已发货</v>
          </cell>
          <cell r="C537" t="str">
            <v>C49</v>
          </cell>
          <cell r="D537">
            <v>109996</v>
          </cell>
          <cell r="E537" t="str">
            <v>瑞福联名义</v>
          </cell>
          <cell r="F537" t="str">
            <v>YSM20R(SV)-2</v>
          </cell>
          <cell r="G537" t="str">
            <v>L-&gt;R</v>
          </cell>
          <cell r="H537" t="str">
            <v>No</v>
          </cell>
          <cell r="I537" t="str">
            <v>Y52389</v>
          </cell>
          <cell r="J537">
            <v>1</v>
          </cell>
          <cell r="K537" t="str">
            <v>CY仓库</v>
          </cell>
          <cell r="L537">
            <v>44128</v>
          </cell>
          <cell r="M537">
            <v>6.4799999999999996E-2</v>
          </cell>
          <cell r="N537" t="str">
            <v>NOV 20</v>
          </cell>
          <cell r="O537" t="str">
            <v>2020.10.</v>
          </cell>
          <cell r="P537" t="str">
            <v>JPY</v>
          </cell>
          <cell r="Q537" t="str">
            <v>C49SZX20200159EC</v>
          </cell>
          <cell r="R537" t="str">
            <v>伟志半导体</v>
          </cell>
          <cell r="S537" t="str">
            <v>YSM20R(SV)-2</v>
          </cell>
          <cell r="T537" t="str">
            <v>L-&gt;R</v>
          </cell>
          <cell r="U537" t="str">
            <v>No</v>
          </cell>
          <cell r="V537" t="str">
            <v>OK</v>
          </cell>
          <cell r="W537" t="str">
            <v>DAP HZ</v>
          </cell>
          <cell r="X537">
            <v>44091</v>
          </cell>
          <cell r="Y537" t="str">
            <v>Yes</v>
          </cell>
          <cell r="Z537"/>
          <cell r="AA537"/>
          <cell r="AB537"/>
          <cell r="AC537" t="str">
            <v>C201038403</v>
          </cell>
          <cell r="AD537">
            <v>301</v>
          </cell>
          <cell r="AE537">
            <v>10</v>
          </cell>
          <cell r="AF537">
            <v>302</v>
          </cell>
          <cell r="AG537">
            <v>10</v>
          </cell>
          <cell r="AH537"/>
          <cell r="AI537"/>
          <cell r="AN537"/>
          <cell r="AO537" t="str">
            <v>Yes</v>
          </cell>
          <cell r="AP537" t="str">
            <v>NOV 20</v>
          </cell>
        </row>
        <row r="538">
          <cell r="A538">
            <v>756</v>
          </cell>
          <cell r="B538" t="str">
            <v>已发货</v>
          </cell>
          <cell r="C538" t="str">
            <v>C49</v>
          </cell>
          <cell r="D538">
            <v>109996</v>
          </cell>
          <cell r="E538" t="str">
            <v>瑞福联名义</v>
          </cell>
          <cell r="F538" t="str">
            <v>YSM20R(SV)-2</v>
          </cell>
          <cell r="G538" t="str">
            <v>L-&gt;R</v>
          </cell>
          <cell r="H538" t="str">
            <v>No</v>
          </cell>
          <cell r="I538" t="str">
            <v>Y52390</v>
          </cell>
          <cell r="J538">
            <v>1</v>
          </cell>
          <cell r="K538" t="str">
            <v>力合中转仓</v>
          </cell>
          <cell r="L538">
            <v>44128</v>
          </cell>
          <cell r="M538">
            <v>6.4799999999999996E-2</v>
          </cell>
          <cell r="N538" t="str">
            <v>NOV 20</v>
          </cell>
          <cell r="O538" t="str">
            <v>2020.10.</v>
          </cell>
          <cell r="P538" t="str">
            <v>JPY</v>
          </cell>
          <cell r="Q538" t="str">
            <v>C49SZX20200099R1SS</v>
          </cell>
          <cell r="R538" t="str">
            <v>金晟晖</v>
          </cell>
          <cell r="S538" t="str">
            <v>YSM20R(SV)-2</v>
          </cell>
          <cell r="T538" t="str">
            <v>L-&gt;R</v>
          </cell>
          <cell r="U538" t="str">
            <v>MVC</v>
          </cell>
          <cell r="V538" t="str">
            <v>WRONG</v>
          </cell>
          <cell r="W538" t="str">
            <v>DAP SZ</v>
          </cell>
          <cell r="X538">
            <v>44043</v>
          </cell>
          <cell r="Y538" t="str">
            <v>Yes</v>
          </cell>
          <cell r="Z538"/>
          <cell r="AA538"/>
          <cell r="AB538"/>
          <cell r="AC538" t="str">
            <v>C180231415</v>
          </cell>
          <cell r="AD538">
            <v>301</v>
          </cell>
          <cell r="AE538">
            <v>10</v>
          </cell>
          <cell r="AF538">
            <v>303</v>
          </cell>
          <cell r="AG538">
            <v>10</v>
          </cell>
          <cell r="AH538"/>
          <cell r="AI538"/>
          <cell r="AN538"/>
          <cell r="AO538" t="str">
            <v>Yes</v>
          </cell>
          <cell r="AP538" t="str">
            <v>NOV 20</v>
          </cell>
        </row>
        <row r="539">
          <cell r="A539">
            <v>762</v>
          </cell>
          <cell r="B539" t="str">
            <v>已发货</v>
          </cell>
          <cell r="C539" t="str">
            <v>C49</v>
          </cell>
          <cell r="D539" t="str">
            <v>109996（拆分PO110071）</v>
          </cell>
          <cell r="E539" t="str">
            <v>瑞福联名义</v>
          </cell>
          <cell r="F539" t="str">
            <v>YSM20R(SV)-2</v>
          </cell>
          <cell r="G539" t="str">
            <v>L-&gt;R</v>
          </cell>
          <cell r="H539" t="str">
            <v>No</v>
          </cell>
          <cell r="I539" t="str">
            <v>Y52391</v>
          </cell>
          <cell r="J539">
            <v>1</v>
          </cell>
          <cell r="K539" t="str">
            <v>力合仓库(已经清关)</v>
          </cell>
          <cell r="L539">
            <v>44128</v>
          </cell>
          <cell r="M539">
            <v>6.4899999999999999E-2</v>
          </cell>
          <cell r="N539" t="str">
            <v>NOV 20</v>
          </cell>
          <cell r="O539" t="str">
            <v>2020.10.</v>
          </cell>
          <cell r="P539" t="str">
            <v>RMB</v>
          </cell>
          <cell r="Q539" t="str">
            <v>C49SZX20200121JL</v>
          </cell>
          <cell r="R539" t="str">
            <v>刻锐</v>
          </cell>
          <cell r="S539" t="str">
            <v>YSM20R(SV)-2</v>
          </cell>
          <cell r="T539" t="str">
            <v>L-&gt;R</v>
          </cell>
          <cell r="U539" t="str">
            <v>MVC</v>
          </cell>
          <cell r="V539" t="str">
            <v>WRONG</v>
          </cell>
          <cell r="W539" t="str">
            <v>含税到厂</v>
          </cell>
          <cell r="X539">
            <v>44068</v>
          </cell>
          <cell r="Y539" t="str">
            <v>Yes</v>
          </cell>
          <cell r="Z539"/>
          <cell r="AA539"/>
          <cell r="AB539"/>
          <cell r="AC539" t="str">
            <v>C200938211</v>
          </cell>
          <cell r="AD539">
            <v>301</v>
          </cell>
          <cell r="AE539">
            <v>10</v>
          </cell>
          <cell r="AF539">
            <v>303</v>
          </cell>
          <cell r="AG539">
            <v>10</v>
          </cell>
          <cell r="AH539"/>
          <cell r="AI539"/>
          <cell r="AN539"/>
          <cell r="AO539" t="str">
            <v>Yes</v>
          </cell>
          <cell r="AP539" t="str">
            <v>NOV 20</v>
          </cell>
        </row>
        <row r="540">
          <cell r="A540">
            <v>791</v>
          </cell>
          <cell r="B540" t="str">
            <v>已发货</v>
          </cell>
          <cell r="C540" t="str">
            <v>C49</v>
          </cell>
          <cell r="D540" t="str">
            <v>109996（拆分PO110071）</v>
          </cell>
          <cell r="E540" t="str">
            <v>瑞福联名义</v>
          </cell>
          <cell r="F540" t="str">
            <v>YSM20R(SV)-2</v>
          </cell>
          <cell r="G540" t="str">
            <v>L-&gt;R</v>
          </cell>
          <cell r="H540" t="str">
            <v>No</v>
          </cell>
          <cell r="I540" t="str">
            <v>Y52392</v>
          </cell>
          <cell r="J540">
            <v>1</v>
          </cell>
          <cell r="K540" t="str">
            <v>码头-&gt;准备清关</v>
          </cell>
          <cell r="L540">
            <v>44128</v>
          </cell>
          <cell r="M540">
            <v>6.4899999999999999E-2</v>
          </cell>
          <cell r="N540" t="str">
            <v>OCT 20</v>
          </cell>
          <cell r="O540" t="str">
            <v>2020.10.</v>
          </cell>
          <cell r="P540" t="str">
            <v>RMB</v>
          </cell>
          <cell r="Q540" t="str">
            <v>C49SZX20200143MZ</v>
          </cell>
          <cell r="R540" t="str">
            <v>斯路迅</v>
          </cell>
          <cell r="S540" t="str">
            <v>YSM20R(SV)-2</v>
          </cell>
          <cell r="T540" t="str">
            <v>L-&gt;R</v>
          </cell>
          <cell r="U540" t="str">
            <v>MVC</v>
          </cell>
          <cell r="V540" t="str">
            <v>WRONG</v>
          </cell>
          <cell r="W540" t="str">
            <v>含税到厂</v>
          </cell>
          <cell r="X540">
            <v>44065</v>
          </cell>
          <cell r="Y540" t="str">
            <v>Yes</v>
          </cell>
          <cell r="Z540"/>
          <cell r="AA540"/>
          <cell r="AB540"/>
          <cell r="AC540" t="str">
            <v>C200938163</v>
          </cell>
          <cell r="AD540">
            <v>301</v>
          </cell>
          <cell r="AE540">
            <v>10</v>
          </cell>
          <cell r="AF540">
            <v>312</v>
          </cell>
          <cell r="AG540">
            <v>10</v>
          </cell>
          <cell r="AH540"/>
          <cell r="AI540"/>
          <cell r="AN540"/>
          <cell r="AO540" t="str">
            <v>Yes</v>
          </cell>
          <cell r="AP540" t="str">
            <v>OCT 20</v>
          </cell>
        </row>
        <row r="541">
          <cell r="A541">
            <v>554</v>
          </cell>
          <cell r="B541" t="str">
            <v>已发货</v>
          </cell>
          <cell r="C541" t="str">
            <v>C49</v>
          </cell>
          <cell r="D541">
            <v>109991</v>
          </cell>
          <cell r="E541" t="str">
            <v>Stock order</v>
          </cell>
          <cell r="F541" t="str">
            <v>YSM10</v>
          </cell>
          <cell r="G541" t="str">
            <v>R-&gt;L</v>
          </cell>
          <cell r="H541" t="str">
            <v>ATS15</v>
          </cell>
          <cell r="I541" t="str">
            <v>Y52375</v>
          </cell>
          <cell r="J541">
            <v>1</v>
          </cell>
          <cell r="K541" t="str">
            <v>CY仓库</v>
          </cell>
          <cell r="L541">
            <v>44128</v>
          </cell>
          <cell r="M541" t="str">
            <v>NM</v>
          </cell>
          <cell r="N541" t="str">
            <v>OCT 20</v>
          </cell>
          <cell r="O541" t="str">
            <v>2020.10.</v>
          </cell>
          <cell r="P541" t="str">
            <v>JPY</v>
          </cell>
          <cell r="Q541" t="str">
            <v>C49SZX20190187JY</v>
          </cell>
          <cell r="R541" t="str">
            <v>宏润通</v>
          </cell>
          <cell r="S541" t="str">
            <v>YSM10</v>
          </cell>
          <cell r="T541" t="str">
            <v>L-&gt;R</v>
          </cell>
          <cell r="U541" t="str">
            <v>MVC+ATS15</v>
          </cell>
          <cell r="V541" t="str">
            <v>WRONG</v>
          </cell>
          <cell r="W541" t="str">
            <v>DAP SZ</v>
          </cell>
          <cell r="X541">
            <v>43819</v>
          </cell>
          <cell r="Y541" t="str">
            <v>Yes</v>
          </cell>
          <cell r="Z541"/>
          <cell r="AA541"/>
          <cell r="AB541"/>
          <cell r="AC541" t="str">
            <v>C201038333</v>
          </cell>
          <cell r="AD541">
            <v>301</v>
          </cell>
          <cell r="AE541">
            <v>10</v>
          </cell>
          <cell r="AF541"/>
          <cell r="AG541"/>
          <cell r="AH541"/>
          <cell r="AI541"/>
          <cell r="AN541"/>
          <cell r="AO541" t="str">
            <v>Yes</v>
          </cell>
          <cell r="AP541" t="str">
            <v>OCT 20</v>
          </cell>
        </row>
        <row r="542">
          <cell r="A542">
            <v>986</v>
          </cell>
          <cell r="B542" t="str">
            <v>已发货</v>
          </cell>
          <cell r="C542" t="str">
            <v>C49</v>
          </cell>
          <cell r="D542" t="str">
            <v>109991（拆单110121）</v>
          </cell>
          <cell r="E542" t="str">
            <v>Stock order</v>
          </cell>
          <cell r="F542" t="str">
            <v>YSM10</v>
          </cell>
          <cell r="G542" t="str">
            <v>R-&gt;L</v>
          </cell>
          <cell r="H542" t="str">
            <v>ATS15</v>
          </cell>
          <cell r="I542" t="str">
            <v>Y52376</v>
          </cell>
          <cell r="J542">
            <v>1</v>
          </cell>
          <cell r="K542" t="str">
            <v>盐保仓库</v>
          </cell>
          <cell r="L542">
            <v>44128</v>
          </cell>
          <cell r="M542" t="str">
            <v>NM，价格PO109995</v>
          </cell>
          <cell r="N542" t="str">
            <v>DEC 20</v>
          </cell>
          <cell r="O542" t="str">
            <v>2020.10.</v>
          </cell>
          <cell r="P542" t="str">
            <v>JPY</v>
          </cell>
          <cell r="Q542" t="str">
            <v>C49SZX20200232SX</v>
          </cell>
          <cell r="R542" t="str">
            <v>永顺创</v>
          </cell>
          <cell r="S542" t="str">
            <v>YSM10</v>
          </cell>
          <cell r="T542" t="str">
            <v>L-&gt;R</v>
          </cell>
          <cell r="U542" t="str">
            <v>MVC+ATS15</v>
          </cell>
          <cell r="V542" t="str">
            <v>WRONG</v>
          </cell>
          <cell r="W542" t="str">
            <v>DAP SZ</v>
          </cell>
          <cell r="X542">
            <v>44166</v>
          </cell>
          <cell r="Y542" t="str">
            <v>Yes</v>
          </cell>
          <cell r="Z542"/>
          <cell r="AA542"/>
          <cell r="AB542"/>
          <cell r="AC542" t="str">
            <v>C180532243</v>
          </cell>
          <cell r="AD542">
            <v>301</v>
          </cell>
          <cell r="AE542">
            <v>10</v>
          </cell>
          <cell r="AF542"/>
          <cell r="AG542"/>
          <cell r="AH542"/>
          <cell r="AI542"/>
          <cell r="AN542"/>
          <cell r="AO542" t="str">
            <v>Yes</v>
          </cell>
          <cell r="AP542" t="str">
            <v>DEC 20</v>
          </cell>
        </row>
        <row r="543">
          <cell r="A543">
            <v>927</v>
          </cell>
          <cell r="B543" t="str">
            <v>已发货</v>
          </cell>
          <cell r="C543" t="str">
            <v>C49</v>
          </cell>
          <cell r="D543" t="str">
            <v>109991（拆单110128）</v>
          </cell>
          <cell r="E543" t="str">
            <v>Stock order</v>
          </cell>
          <cell r="F543" t="str">
            <v>YSM10</v>
          </cell>
          <cell r="G543" t="str">
            <v>R-&gt;L</v>
          </cell>
          <cell r="H543" t="str">
            <v>ATS15</v>
          </cell>
          <cell r="I543" t="str">
            <v>Y52377</v>
          </cell>
          <cell r="J543">
            <v>1</v>
          </cell>
          <cell r="K543" t="str">
            <v>盐保仓库</v>
          </cell>
          <cell r="L543">
            <v>44128</v>
          </cell>
          <cell r="M543">
            <v>6.4399999999999999E-2</v>
          </cell>
          <cell r="N543" t="str">
            <v>JAN 21</v>
          </cell>
          <cell r="O543" t="str">
            <v>2020.10.</v>
          </cell>
          <cell r="P543" t="str">
            <v>JPY</v>
          </cell>
          <cell r="Q543" t="str">
            <v>C49SZX20200210RSX</v>
          </cell>
          <cell r="R543" t="str">
            <v>众鑫科</v>
          </cell>
          <cell r="S543" t="str">
            <v>YSM10</v>
          </cell>
          <cell r="T543" t="str">
            <v>R-&gt;L</v>
          </cell>
          <cell r="U543" t="str">
            <v>MVC+ATS15</v>
          </cell>
          <cell r="V543" t="str">
            <v>WRONG</v>
          </cell>
          <cell r="W543" t="str">
            <v>DAP HZ</v>
          </cell>
          <cell r="X543">
            <v>44147</v>
          </cell>
          <cell r="Y543" t="str">
            <v>Yes</v>
          </cell>
          <cell r="Z543"/>
          <cell r="AA543"/>
          <cell r="AB543"/>
          <cell r="AC543" t="str">
            <v>C201238817</v>
          </cell>
          <cell r="AD543">
            <v>301</v>
          </cell>
          <cell r="AE543">
            <v>10</v>
          </cell>
          <cell r="AF543"/>
          <cell r="AG543"/>
          <cell r="AH543"/>
          <cell r="AI543"/>
          <cell r="AN543"/>
          <cell r="AO543" t="str">
            <v>Yes</v>
          </cell>
          <cell r="AP543" t="str">
            <v>JAN 21</v>
          </cell>
        </row>
        <row r="544">
          <cell r="A544">
            <v>783</v>
          </cell>
          <cell r="B544" t="str">
            <v>已发货</v>
          </cell>
          <cell r="C544" t="str">
            <v>C49</v>
          </cell>
          <cell r="D544">
            <v>109991</v>
          </cell>
          <cell r="E544" t="str">
            <v>Stock order</v>
          </cell>
          <cell r="F544" t="str">
            <v>YSM10</v>
          </cell>
          <cell r="G544" t="str">
            <v>R-&gt;L</v>
          </cell>
          <cell r="H544" t="str">
            <v>No</v>
          </cell>
          <cell r="I544" t="str">
            <v>Y52378</v>
          </cell>
          <cell r="J544">
            <v>1</v>
          </cell>
          <cell r="K544" t="str">
            <v>盐保仓库</v>
          </cell>
          <cell r="L544">
            <v>44128</v>
          </cell>
          <cell r="M544" t="str">
            <v>NM</v>
          </cell>
          <cell r="N544" t="str">
            <v>OCT 20</v>
          </cell>
          <cell r="O544" t="str">
            <v>2020.10.</v>
          </cell>
          <cell r="P544" t="str">
            <v>JPY</v>
          </cell>
          <cell r="Q544" t="str">
            <v>C49SZX20200138JZ</v>
          </cell>
          <cell r="R544" t="str">
            <v>斯迈</v>
          </cell>
          <cell r="S544" t="str">
            <v>YSM10</v>
          </cell>
          <cell r="T544" t="str">
            <v>L-&gt;R</v>
          </cell>
          <cell r="U544" t="str">
            <v>MVC</v>
          </cell>
          <cell r="V544" t="str">
            <v>WRONG</v>
          </cell>
          <cell r="W544" t="str">
            <v>DAP GZ</v>
          </cell>
          <cell r="X544">
            <v>44061</v>
          </cell>
          <cell r="Y544" t="str">
            <v>Yes</v>
          </cell>
          <cell r="Z544"/>
          <cell r="AA544"/>
          <cell r="AB544"/>
          <cell r="AC544" t="str">
            <v>C200837985</v>
          </cell>
          <cell r="AD544">
            <v>301</v>
          </cell>
          <cell r="AE544">
            <v>10</v>
          </cell>
          <cell r="AF544"/>
          <cell r="AG544"/>
          <cell r="AH544"/>
          <cell r="AI544"/>
          <cell r="AN544"/>
          <cell r="AO544" t="str">
            <v>Yes</v>
          </cell>
          <cell r="AP544" t="str">
            <v>OCT 20</v>
          </cell>
        </row>
        <row r="545">
          <cell r="A545">
            <v>784</v>
          </cell>
          <cell r="B545" t="str">
            <v>已发货</v>
          </cell>
          <cell r="C545" t="str">
            <v>C49</v>
          </cell>
          <cell r="D545">
            <v>109991</v>
          </cell>
          <cell r="E545" t="str">
            <v>Stock order</v>
          </cell>
          <cell r="F545" t="str">
            <v>YSM10</v>
          </cell>
          <cell r="G545" t="str">
            <v>R-&gt;L</v>
          </cell>
          <cell r="H545" t="str">
            <v>No</v>
          </cell>
          <cell r="I545" t="str">
            <v>Y52379</v>
          </cell>
          <cell r="J545">
            <v>1</v>
          </cell>
          <cell r="K545" t="str">
            <v>盐保仓库</v>
          </cell>
          <cell r="L545">
            <v>44128</v>
          </cell>
          <cell r="M545" t="str">
            <v>NM</v>
          </cell>
          <cell r="N545" t="str">
            <v>OCT 20</v>
          </cell>
          <cell r="O545" t="str">
            <v>2020.10.</v>
          </cell>
          <cell r="P545" t="str">
            <v>JPY</v>
          </cell>
          <cell r="Q545" t="str">
            <v>C49SZX20200138JZ</v>
          </cell>
          <cell r="R545" t="str">
            <v>斯迈</v>
          </cell>
          <cell r="S545" t="str">
            <v>YSM10</v>
          </cell>
          <cell r="T545" t="str">
            <v>L-&gt;R</v>
          </cell>
          <cell r="U545" t="str">
            <v>MVC</v>
          </cell>
          <cell r="V545" t="str">
            <v>WRONG</v>
          </cell>
          <cell r="W545" t="str">
            <v>DAP GZ</v>
          </cell>
          <cell r="X545">
            <v>44061</v>
          </cell>
          <cell r="Y545" t="str">
            <v>Yes</v>
          </cell>
          <cell r="Z545"/>
          <cell r="AA545"/>
          <cell r="AB545"/>
          <cell r="AC545" t="str">
            <v>C200837985</v>
          </cell>
          <cell r="AD545">
            <v>301</v>
          </cell>
          <cell r="AE545">
            <v>10</v>
          </cell>
          <cell r="AF545"/>
          <cell r="AG545"/>
          <cell r="AH545"/>
          <cell r="AI545"/>
          <cell r="AN545"/>
          <cell r="AO545" t="str">
            <v>Yes</v>
          </cell>
          <cell r="AP545" t="str">
            <v>OCT 20</v>
          </cell>
        </row>
        <row r="546">
          <cell r="A546">
            <v>790</v>
          </cell>
          <cell r="B546" t="str">
            <v>已发货</v>
          </cell>
          <cell r="C546" t="str">
            <v>C49</v>
          </cell>
          <cell r="D546">
            <v>110046</v>
          </cell>
          <cell r="E546" t="str">
            <v>阿克西姆名义下单</v>
          </cell>
          <cell r="F546" t="str">
            <v>YSM20R-2</v>
          </cell>
          <cell r="G546" t="str">
            <v>R-&gt;L</v>
          </cell>
          <cell r="H546" t="str">
            <v>No</v>
          </cell>
          <cell r="I546" t="str">
            <v>Y52690</v>
          </cell>
          <cell r="J546">
            <v>1</v>
          </cell>
          <cell r="K546" t="str">
            <v>码头-&gt;准备清关</v>
          </cell>
          <cell r="L546">
            <v>44128</v>
          </cell>
          <cell r="M546">
            <v>6.5000000000000002E-2</v>
          </cell>
          <cell r="N546" t="str">
            <v>OCT 20</v>
          </cell>
          <cell r="O546" t="str">
            <v>2020.10.</v>
          </cell>
          <cell r="P546" t="str">
            <v>RMB</v>
          </cell>
          <cell r="Q546" t="str">
            <v>C49SZX20200132SX</v>
          </cell>
          <cell r="R546" t="str">
            <v>鹏鑫达（end user：阿克西姆）</v>
          </cell>
          <cell r="S546" t="str">
            <v>YSM20R-2</v>
          </cell>
          <cell r="T546" t="str">
            <v>R-&gt;L</v>
          </cell>
          <cell r="U546" t="str">
            <v>MVC</v>
          </cell>
          <cell r="V546" t="str">
            <v>WRONG</v>
          </cell>
          <cell r="W546" t="str">
            <v>含税到厂</v>
          </cell>
          <cell r="X546">
            <v>44060</v>
          </cell>
          <cell r="Y546" t="str">
            <v>Yes</v>
          </cell>
          <cell r="Z546"/>
          <cell r="AA546"/>
          <cell r="AB546"/>
          <cell r="AC546" t="str">
            <v xml:space="preserve">IND order </v>
          </cell>
          <cell r="AD546">
            <v>301</v>
          </cell>
          <cell r="AE546">
            <v>20</v>
          </cell>
          <cell r="AF546"/>
          <cell r="AG546"/>
          <cell r="AH546"/>
          <cell r="AI546"/>
          <cell r="AN546"/>
          <cell r="AO546" t="str">
            <v>Yes</v>
          </cell>
          <cell r="AP546" t="str">
            <v>OCT 20</v>
          </cell>
        </row>
        <row r="547">
          <cell r="A547">
            <v>751</v>
          </cell>
          <cell r="B547" t="str">
            <v>已发货</v>
          </cell>
          <cell r="C547" t="str">
            <v>C49</v>
          </cell>
          <cell r="D547">
            <v>110033</v>
          </cell>
          <cell r="E547" t="str">
            <v>银宝名义下单</v>
          </cell>
          <cell r="F547" t="str">
            <v>YSM20WR-2</v>
          </cell>
          <cell r="G547" t="str">
            <v>L-&gt;R</v>
          </cell>
          <cell r="H547" t="str">
            <v>cATS10</v>
          </cell>
          <cell r="I547" t="str">
            <v>Y52689</v>
          </cell>
          <cell r="J547">
            <v>1</v>
          </cell>
          <cell r="K547" t="str">
            <v>码头-&gt;准备清关</v>
          </cell>
          <cell r="L547">
            <v>44128</v>
          </cell>
          <cell r="M547">
            <v>6.5000000000000002E-2</v>
          </cell>
          <cell r="N547" t="str">
            <v>OCT 20</v>
          </cell>
          <cell r="O547" t="str">
            <v>2020.10.</v>
          </cell>
          <cell r="P547" t="str">
            <v>RMB</v>
          </cell>
          <cell r="Q547" t="str">
            <v>BS-SZGZ20071306-ZB</v>
          </cell>
          <cell r="R547" t="str">
            <v>银宝山新</v>
          </cell>
          <cell r="S547" t="str">
            <v>YSM20WR-2</v>
          </cell>
          <cell r="T547" t="str">
            <v>L-&gt;R</v>
          </cell>
          <cell r="U547" t="str">
            <v>cATS10+MVC</v>
          </cell>
          <cell r="V547" t="str">
            <v>WRONG</v>
          </cell>
          <cell r="W547" t="str">
            <v>DDP SZ</v>
          </cell>
          <cell r="X547">
            <v>44041</v>
          </cell>
          <cell r="Y547" t="str">
            <v>Yes</v>
          </cell>
          <cell r="Z547"/>
          <cell r="AA547"/>
          <cell r="AB547"/>
          <cell r="AC547" t="str">
            <v xml:space="preserve">IND order </v>
          </cell>
          <cell r="AD547"/>
          <cell r="AE547"/>
          <cell r="AF547"/>
          <cell r="AG547"/>
          <cell r="AH547"/>
          <cell r="AI547"/>
          <cell r="AN547"/>
          <cell r="AO547" t="str">
            <v>Yes</v>
          </cell>
          <cell r="AP547" t="str">
            <v>OCT 20</v>
          </cell>
        </row>
        <row r="548">
          <cell r="A548">
            <v>785</v>
          </cell>
          <cell r="B548" t="str">
            <v>已发货</v>
          </cell>
          <cell r="C548" t="str">
            <v>C49</v>
          </cell>
          <cell r="D548">
            <v>109992</v>
          </cell>
          <cell r="E548" t="str">
            <v>Stock order</v>
          </cell>
          <cell r="F548" t="str">
            <v>YSM10</v>
          </cell>
          <cell r="G548" t="str">
            <v>R-&gt;L</v>
          </cell>
          <cell r="H548" t="str">
            <v>No</v>
          </cell>
          <cell r="I548" t="str">
            <v>Y52804</v>
          </cell>
          <cell r="J548">
            <v>1</v>
          </cell>
          <cell r="K548" t="str">
            <v>码头-&gt;准备清关</v>
          </cell>
          <cell r="L548">
            <v>44137</v>
          </cell>
          <cell r="M548">
            <v>6.4799999999999996E-2</v>
          </cell>
          <cell r="N548" t="str">
            <v>NOV 20</v>
          </cell>
          <cell r="O548" t="str">
            <v>2020.10.</v>
          </cell>
          <cell r="P548" t="str">
            <v>JPY</v>
          </cell>
          <cell r="Q548" t="str">
            <v>C49SZX20200138JZ</v>
          </cell>
          <cell r="R548" t="str">
            <v>斯迈</v>
          </cell>
          <cell r="S548" t="str">
            <v>YSM10</v>
          </cell>
          <cell r="T548" t="str">
            <v>L-&gt;R</v>
          </cell>
          <cell r="U548" t="str">
            <v>MVC</v>
          </cell>
          <cell r="V548" t="str">
            <v>WRONG</v>
          </cell>
          <cell r="W548" t="str">
            <v>DAP GZ</v>
          </cell>
          <cell r="X548">
            <v>44061</v>
          </cell>
          <cell r="Y548" t="str">
            <v>Yes</v>
          </cell>
          <cell r="Z548"/>
          <cell r="AA548"/>
          <cell r="AB548"/>
          <cell r="AC548" t="str">
            <v>C200837985</v>
          </cell>
          <cell r="AD548">
            <v>301</v>
          </cell>
          <cell r="AE548">
            <v>10</v>
          </cell>
          <cell r="AF548"/>
          <cell r="AG548"/>
          <cell r="AH548"/>
          <cell r="AI548"/>
          <cell r="AN548"/>
          <cell r="AO548" t="str">
            <v>Yes</v>
          </cell>
          <cell r="AP548" t="str">
            <v>NOV 20</v>
          </cell>
        </row>
        <row r="549">
          <cell r="A549">
            <v>749</v>
          </cell>
          <cell r="B549" t="str">
            <v>已发货</v>
          </cell>
          <cell r="C549" t="str">
            <v>C49</v>
          </cell>
          <cell r="D549">
            <v>109992</v>
          </cell>
          <cell r="E549" t="str">
            <v>Stock order</v>
          </cell>
          <cell r="F549" t="str">
            <v>YSM10</v>
          </cell>
          <cell r="G549" t="str">
            <v>R-&gt;L</v>
          </cell>
          <cell r="H549" t="str">
            <v>No</v>
          </cell>
          <cell r="I549" t="str">
            <v>Y52381</v>
          </cell>
          <cell r="J549">
            <v>1</v>
          </cell>
          <cell r="K549" t="str">
            <v>码头-&gt;准备清关</v>
          </cell>
          <cell r="L549">
            <v>44137</v>
          </cell>
          <cell r="M549">
            <v>6.4799999999999996E-2</v>
          </cell>
          <cell r="N549" t="str">
            <v>NOV 20</v>
          </cell>
          <cell r="O549" t="str">
            <v>2020.10.</v>
          </cell>
          <cell r="P549" t="str">
            <v>JPY</v>
          </cell>
          <cell r="Q549" t="str">
            <v>C49SZX20200120SX</v>
          </cell>
          <cell r="R549" t="str">
            <v>凌鑫</v>
          </cell>
          <cell r="S549" t="str">
            <v>YSM10</v>
          </cell>
          <cell r="T549" t="str">
            <v>L-&gt;R</v>
          </cell>
          <cell r="U549" t="str">
            <v>MVC</v>
          </cell>
          <cell r="V549" t="str">
            <v>WRONG</v>
          </cell>
          <cell r="W549" t="str">
            <v>DAP SZ</v>
          </cell>
          <cell r="X549">
            <v>44041</v>
          </cell>
          <cell r="Y549" t="str">
            <v>Yes</v>
          </cell>
          <cell r="Z549"/>
          <cell r="AA549"/>
          <cell r="AB549"/>
          <cell r="AC549" t="str">
            <v>C180331698</v>
          </cell>
          <cell r="AD549">
            <v>301</v>
          </cell>
          <cell r="AE549">
            <v>10</v>
          </cell>
          <cell r="AF549"/>
          <cell r="AG549"/>
          <cell r="AH549"/>
          <cell r="AI549"/>
          <cell r="AN549"/>
          <cell r="AO549" t="str">
            <v>Yes</v>
          </cell>
          <cell r="AP549" t="str">
            <v>NOV 20</v>
          </cell>
        </row>
        <row r="550">
          <cell r="A550">
            <v>786</v>
          </cell>
          <cell r="B550" t="str">
            <v>已发货</v>
          </cell>
          <cell r="C550" t="str">
            <v>C49</v>
          </cell>
          <cell r="D550">
            <v>109992</v>
          </cell>
          <cell r="E550" t="str">
            <v>Stock order</v>
          </cell>
          <cell r="F550" t="str">
            <v>YSM10</v>
          </cell>
          <cell r="G550" t="str">
            <v>R-&gt;L</v>
          </cell>
          <cell r="H550" t="str">
            <v>No</v>
          </cell>
          <cell r="I550" t="str">
            <v>Y52382</v>
          </cell>
          <cell r="J550">
            <v>1</v>
          </cell>
          <cell r="K550" t="str">
            <v>码头-&gt;准备清关</v>
          </cell>
          <cell r="L550">
            <v>44137</v>
          </cell>
          <cell r="M550">
            <v>6.4799999999999996E-2</v>
          </cell>
          <cell r="N550" t="str">
            <v>NOV 20</v>
          </cell>
          <cell r="O550" t="str">
            <v>2020.10.</v>
          </cell>
          <cell r="P550" t="str">
            <v>JPY</v>
          </cell>
          <cell r="Q550" t="str">
            <v>C49SZX20200138JZ</v>
          </cell>
          <cell r="R550" t="str">
            <v>斯迈</v>
          </cell>
          <cell r="S550" t="str">
            <v>YSM10</v>
          </cell>
          <cell r="T550" t="str">
            <v>L-&gt;R</v>
          </cell>
          <cell r="U550" t="str">
            <v>MVC</v>
          </cell>
          <cell r="V550" t="str">
            <v>WRONG</v>
          </cell>
          <cell r="W550" t="str">
            <v>DAP GZ</v>
          </cell>
          <cell r="X550">
            <v>44061</v>
          </cell>
          <cell r="Y550" t="str">
            <v>Yes</v>
          </cell>
          <cell r="Z550"/>
          <cell r="AA550"/>
          <cell r="AB550"/>
          <cell r="AC550" t="str">
            <v>C200837985</v>
          </cell>
          <cell r="AD550">
            <v>301</v>
          </cell>
          <cell r="AE550">
            <v>10</v>
          </cell>
          <cell r="AF550"/>
          <cell r="AG550"/>
          <cell r="AH550"/>
          <cell r="AI550"/>
          <cell r="AN550"/>
          <cell r="AO550" t="str">
            <v>Yes</v>
          </cell>
          <cell r="AP550" t="str">
            <v>NOV 20</v>
          </cell>
        </row>
        <row r="551">
          <cell r="A551">
            <v>787</v>
          </cell>
          <cell r="B551" t="str">
            <v>已发货</v>
          </cell>
          <cell r="C551" t="str">
            <v>C49</v>
          </cell>
          <cell r="D551">
            <v>109992</v>
          </cell>
          <cell r="E551" t="str">
            <v>Stock order</v>
          </cell>
          <cell r="F551" t="str">
            <v>YSM10</v>
          </cell>
          <cell r="G551" t="str">
            <v>R-&gt;L</v>
          </cell>
          <cell r="H551" t="str">
            <v>No</v>
          </cell>
          <cell r="I551" t="str">
            <v>Y52383</v>
          </cell>
          <cell r="J551">
            <v>1</v>
          </cell>
          <cell r="K551" t="str">
            <v>码头-&gt;准备清关</v>
          </cell>
          <cell r="L551">
            <v>44137</v>
          </cell>
          <cell r="M551">
            <v>6.4799999999999996E-2</v>
          </cell>
          <cell r="N551" t="str">
            <v>NOV 20</v>
          </cell>
          <cell r="O551" t="str">
            <v>2020.10.</v>
          </cell>
          <cell r="P551" t="str">
            <v>JPY</v>
          </cell>
          <cell r="Q551" t="str">
            <v>C49SZX20200138JZ</v>
          </cell>
          <cell r="R551" t="str">
            <v>斯迈</v>
          </cell>
          <cell r="S551" t="str">
            <v>YSM10</v>
          </cell>
          <cell r="T551" t="str">
            <v>L-&gt;R</v>
          </cell>
          <cell r="U551" t="str">
            <v>MVC</v>
          </cell>
          <cell r="V551" t="str">
            <v>WRONG</v>
          </cell>
          <cell r="W551" t="str">
            <v>DAP GZ</v>
          </cell>
          <cell r="X551">
            <v>44061</v>
          </cell>
          <cell r="Y551" t="str">
            <v>Yes</v>
          </cell>
          <cell r="Z551"/>
          <cell r="AA551"/>
          <cell r="AB551"/>
          <cell r="AC551" t="str">
            <v>C200837985</v>
          </cell>
          <cell r="AD551">
            <v>301</v>
          </cell>
          <cell r="AE551">
            <v>10</v>
          </cell>
          <cell r="AF551"/>
          <cell r="AG551"/>
          <cell r="AH551"/>
          <cell r="AI551"/>
          <cell r="AN551"/>
          <cell r="AO551" t="str">
            <v>Yes</v>
          </cell>
          <cell r="AP551" t="str">
            <v>NOV 20</v>
          </cell>
        </row>
        <row r="552">
          <cell r="A552">
            <v>735</v>
          </cell>
          <cell r="B552" t="str">
            <v>已发货</v>
          </cell>
          <cell r="C552" t="str">
            <v>C49</v>
          </cell>
          <cell r="D552" t="str">
            <v>109992（拆分PO110072）</v>
          </cell>
          <cell r="E552" t="str">
            <v>Stock order（序列号已给客户，不可调）</v>
          </cell>
          <cell r="F552" t="str">
            <v>YSM10</v>
          </cell>
          <cell r="G552" t="str">
            <v>R-&gt;L</v>
          </cell>
          <cell r="H552" t="str">
            <v>No</v>
          </cell>
          <cell r="I552" t="str">
            <v>Y52384</v>
          </cell>
          <cell r="J552">
            <v>1</v>
          </cell>
          <cell r="K552" t="str">
            <v>码头-&gt;准备清关</v>
          </cell>
          <cell r="L552">
            <v>44137</v>
          </cell>
          <cell r="M552">
            <v>6.5000000000000002E-2</v>
          </cell>
          <cell r="N552" t="str">
            <v>NOV 20</v>
          </cell>
          <cell r="O552" t="str">
            <v>2020.10.</v>
          </cell>
          <cell r="P552" t="str">
            <v>JPY</v>
          </cell>
          <cell r="Q552" t="str">
            <v>C49SZX20200188JY</v>
          </cell>
          <cell r="R552" t="str">
            <v>光瑞新（end user：海纳科）</v>
          </cell>
          <cell r="S552" t="str">
            <v>YSM10</v>
          </cell>
          <cell r="T552" t="str">
            <v>R-&gt;L</v>
          </cell>
          <cell r="U552" t="str">
            <v>MVC</v>
          </cell>
          <cell r="V552" t="str">
            <v>WRONG</v>
          </cell>
          <cell r="W552" t="str">
            <v>DAP SZ</v>
          </cell>
          <cell r="X552">
            <v>44032</v>
          </cell>
          <cell r="Y552" t="str">
            <v>Yes</v>
          </cell>
          <cell r="Z552"/>
          <cell r="AA552"/>
          <cell r="AB552"/>
          <cell r="AC552" t="str">
            <v>C200838012</v>
          </cell>
          <cell r="AD552">
            <v>301</v>
          </cell>
          <cell r="AE552">
            <v>10</v>
          </cell>
          <cell r="AF552"/>
          <cell r="AG552"/>
          <cell r="AH552"/>
          <cell r="AI552"/>
          <cell r="AJ552"/>
          <cell r="AK552"/>
          <cell r="AL552"/>
          <cell r="AM552"/>
          <cell r="AN552"/>
          <cell r="AO552" t="str">
            <v>Yes</v>
          </cell>
          <cell r="AP552" t="str">
            <v>NOV 20</v>
          </cell>
        </row>
        <row r="553">
          <cell r="A553">
            <v>763</v>
          </cell>
          <cell r="B553" t="str">
            <v>已发货</v>
          </cell>
          <cell r="C553" t="str">
            <v>C49</v>
          </cell>
          <cell r="D553" t="str">
            <v>109992（拆分PO110072）</v>
          </cell>
          <cell r="E553" t="str">
            <v>Stock order</v>
          </cell>
          <cell r="F553" t="str">
            <v>YSM10</v>
          </cell>
          <cell r="G553" t="str">
            <v>R-&gt;L</v>
          </cell>
          <cell r="H553" t="str">
            <v>No</v>
          </cell>
          <cell r="I553" t="str">
            <v>Y52385</v>
          </cell>
          <cell r="J553">
            <v>1</v>
          </cell>
          <cell r="K553" t="str">
            <v>力合仓库(已经清关)</v>
          </cell>
          <cell r="L553">
            <v>44137</v>
          </cell>
          <cell r="M553">
            <v>6.5000000000000002E-2</v>
          </cell>
          <cell r="N553" t="str">
            <v>NOV 20</v>
          </cell>
          <cell r="O553" t="str">
            <v>2020.10.</v>
          </cell>
          <cell r="P553" t="str">
            <v>RMB</v>
          </cell>
          <cell r="Q553" t="str">
            <v>C49SZX20200121JL</v>
          </cell>
          <cell r="R553" t="str">
            <v>刻锐</v>
          </cell>
          <cell r="S553" t="str">
            <v>YSM10</v>
          </cell>
          <cell r="T553" t="str">
            <v>L-&gt;R</v>
          </cell>
          <cell r="U553" t="str">
            <v>MVC</v>
          </cell>
          <cell r="V553" t="str">
            <v>WRONG</v>
          </cell>
          <cell r="W553" t="str">
            <v>含税到厂</v>
          </cell>
          <cell r="X553">
            <v>44068</v>
          </cell>
          <cell r="Y553" t="str">
            <v>Yes</v>
          </cell>
          <cell r="Z553"/>
          <cell r="AA553"/>
          <cell r="AB553"/>
          <cell r="AC553" t="str">
            <v>C200938211</v>
          </cell>
          <cell r="AD553">
            <v>301</v>
          </cell>
          <cell r="AE553">
            <v>10</v>
          </cell>
          <cell r="AF553"/>
          <cell r="AG553"/>
          <cell r="AH553"/>
          <cell r="AI553"/>
          <cell r="AN553"/>
          <cell r="AO553" t="str">
            <v>Yes</v>
          </cell>
          <cell r="AP553" t="str">
            <v>NOV 20</v>
          </cell>
        </row>
        <row r="554">
          <cell r="A554">
            <v>789</v>
          </cell>
          <cell r="B554" t="str">
            <v>已发货</v>
          </cell>
          <cell r="C554" t="str">
            <v>C49</v>
          </cell>
          <cell r="D554" t="str">
            <v>109992（拆分PO110072）</v>
          </cell>
          <cell r="E554" t="str">
            <v>Stock order</v>
          </cell>
          <cell r="F554" t="str">
            <v>YSM10</v>
          </cell>
          <cell r="G554" t="str">
            <v>R-&gt;L</v>
          </cell>
          <cell r="H554" t="str">
            <v>No</v>
          </cell>
          <cell r="I554" t="str">
            <v>Y52386</v>
          </cell>
          <cell r="J554">
            <v>1</v>
          </cell>
          <cell r="K554" t="str">
            <v>码头-&gt;准备清关</v>
          </cell>
          <cell r="L554">
            <v>44137</v>
          </cell>
          <cell r="M554">
            <v>6.5000000000000002E-2</v>
          </cell>
          <cell r="N554" t="str">
            <v>NOV 20</v>
          </cell>
          <cell r="O554" t="str">
            <v>2020.10.</v>
          </cell>
          <cell r="P554" t="str">
            <v>RMB</v>
          </cell>
          <cell r="Q554" t="str">
            <v>C49SZX20200133JL</v>
          </cell>
          <cell r="R554" t="str">
            <v>通通旺</v>
          </cell>
          <cell r="S554" t="str">
            <v>YSM10</v>
          </cell>
          <cell r="T554" t="str">
            <v>L-&gt;R</v>
          </cell>
          <cell r="U554" t="str">
            <v>MVC</v>
          </cell>
          <cell r="V554" t="str">
            <v>WRONG</v>
          </cell>
          <cell r="W554" t="str">
            <v>含税到厂</v>
          </cell>
          <cell r="X554">
            <v>44061</v>
          </cell>
          <cell r="Y554" t="str">
            <v>Yes</v>
          </cell>
          <cell r="Z554"/>
          <cell r="AA554"/>
          <cell r="AB554"/>
          <cell r="AC554" t="str">
            <v>C180231406</v>
          </cell>
          <cell r="AD554">
            <v>301</v>
          </cell>
          <cell r="AE554">
            <v>10</v>
          </cell>
          <cell r="AF554"/>
          <cell r="AG554"/>
          <cell r="AH554"/>
          <cell r="AI554"/>
          <cell r="AN554"/>
          <cell r="AO554" t="str">
            <v>Yes</v>
          </cell>
          <cell r="AP554" t="str">
            <v>NOV 20</v>
          </cell>
        </row>
        <row r="555">
          <cell r="A555">
            <v>740</v>
          </cell>
          <cell r="B555" t="str">
            <v>已发货</v>
          </cell>
          <cell r="C555" t="str">
            <v>C49</v>
          </cell>
          <cell r="D555">
            <v>110034</v>
          </cell>
          <cell r="E555" t="str">
            <v>平方兆赫名义下单</v>
          </cell>
          <cell r="F555" t="str">
            <v>YSM20WR-2</v>
          </cell>
          <cell r="G555" t="str">
            <v>L-&gt;R</v>
          </cell>
          <cell r="H555" t="str">
            <v>MVC</v>
          </cell>
          <cell r="I555" t="str">
            <v>Y52688</v>
          </cell>
          <cell r="J555">
            <v>1</v>
          </cell>
          <cell r="K555" t="str">
            <v>盐保仓库</v>
          </cell>
          <cell r="L555">
            <v>44137</v>
          </cell>
          <cell r="M555" t="str">
            <v>NM</v>
          </cell>
          <cell r="N555" t="str">
            <v>APR 21</v>
          </cell>
          <cell r="O555" t="str">
            <v>2020.10.</v>
          </cell>
          <cell r="P555" t="str">
            <v>JPY</v>
          </cell>
          <cell r="Q555" t="str">
            <v>C49SZX20210028DZ</v>
          </cell>
          <cell r="R555" t="str">
            <v>平方兆赫</v>
          </cell>
          <cell r="S555" t="str">
            <v>YSM20WR-2</v>
          </cell>
          <cell r="T555" t="str">
            <v>L-&gt;R</v>
          </cell>
          <cell r="U555" t="str">
            <v>MVC</v>
          </cell>
          <cell r="V555" t="str">
            <v>OK</v>
          </cell>
          <cell r="W555" t="str">
            <v>CIF HK</v>
          </cell>
          <cell r="X555">
            <v>44265</v>
          </cell>
          <cell r="Y555" t="str">
            <v>Yes</v>
          </cell>
          <cell r="Z555"/>
          <cell r="AA555"/>
          <cell r="AB555"/>
          <cell r="AC555" t="str">
            <v>YES</v>
          </cell>
          <cell r="AD555"/>
          <cell r="AE555"/>
          <cell r="AF555"/>
          <cell r="AG555"/>
          <cell r="AH555"/>
          <cell r="AI555"/>
          <cell r="AN555"/>
          <cell r="AO555" t="str">
            <v>Yes</v>
          </cell>
          <cell r="AP555" t="str">
            <v>APR 21</v>
          </cell>
        </row>
        <row r="556">
          <cell r="A556">
            <v>794</v>
          </cell>
          <cell r="B556" t="str">
            <v>已发货</v>
          </cell>
          <cell r="C556" t="str">
            <v>C49</v>
          </cell>
          <cell r="D556">
            <v>110055</v>
          </cell>
          <cell r="E556" t="str">
            <v>Stock order</v>
          </cell>
          <cell r="F556" t="str">
            <v>YSM10</v>
          </cell>
          <cell r="G556" t="str">
            <v>L-&gt;R</v>
          </cell>
          <cell r="H556" t="str">
            <v>HM5+MVC+ATS15</v>
          </cell>
          <cell r="I556" t="str">
            <v>Y53085</v>
          </cell>
          <cell r="J556">
            <v>1</v>
          </cell>
          <cell r="K556" t="str">
            <v>CY仓库</v>
          </cell>
          <cell r="L556">
            <v>44142</v>
          </cell>
          <cell r="M556" t="str">
            <v>NM</v>
          </cell>
          <cell r="N556" t="str">
            <v>NOV 20</v>
          </cell>
          <cell r="O556" t="str">
            <v>2020.10.</v>
          </cell>
          <cell r="P556" t="str">
            <v>USD</v>
          </cell>
          <cell r="Q556" t="str">
            <v>C49SZX20200146RW</v>
          </cell>
          <cell r="R556" t="str">
            <v>高伟</v>
          </cell>
          <cell r="S556" t="str">
            <v>YSM10-HM5</v>
          </cell>
          <cell r="T556" t="str">
            <v>L-&gt;R</v>
          </cell>
          <cell r="U556" t="str">
            <v>MVC+ATS15</v>
          </cell>
          <cell r="V556" t="str">
            <v>WRONG</v>
          </cell>
          <cell r="W556" t="str">
            <v>CIF HK</v>
          </cell>
          <cell r="X556">
            <v>44070</v>
          </cell>
          <cell r="Y556" t="str">
            <v>Yes</v>
          </cell>
          <cell r="Z556"/>
          <cell r="AA556"/>
          <cell r="AB556"/>
          <cell r="AC556" t="str">
            <v>C120612523</v>
          </cell>
          <cell r="AD556">
            <v>302</v>
          </cell>
          <cell r="AE556">
            <v>10</v>
          </cell>
          <cell r="AF556"/>
          <cell r="AG556"/>
          <cell r="AH556"/>
          <cell r="AI556"/>
          <cell r="AN556"/>
          <cell r="AO556" t="str">
            <v>Yes</v>
          </cell>
          <cell r="AP556" t="str">
            <v>NOV 20</v>
          </cell>
        </row>
        <row r="557">
          <cell r="A557">
            <v>904</v>
          </cell>
          <cell r="B557" t="str">
            <v>已发货</v>
          </cell>
          <cell r="C557" t="str">
            <v>C49</v>
          </cell>
          <cell r="D557">
            <v>110049</v>
          </cell>
          <cell r="E557" t="str">
            <v>博睿通名义下单</v>
          </cell>
          <cell r="F557" t="str">
            <v>YSM10</v>
          </cell>
          <cell r="G557" t="str">
            <v>R-&gt;L</v>
          </cell>
          <cell r="H557" t="str">
            <v>MVC+ATS15</v>
          </cell>
          <cell r="I557" t="str">
            <v>Y52847</v>
          </cell>
          <cell r="J557">
            <v>1</v>
          </cell>
          <cell r="K557" t="str">
            <v>盐保仓库</v>
          </cell>
          <cell r="L557">
            <v>44142</v>
          </cell>
          <cell r="M557">
            <v>6.4199999999999993E-2</v>
          </cell>
          <cell r="N557" t="str">
            <v>NOV 20</v>
          </cell>
          <cell r="O557"/>
          <cell r="P557" t="str">
            <v>JPY</v>
          </cell>
          <cell r="Q557" t="str">
            <v>C49SZX20200200SS</v>
          </cell>
          <cell r="R557" t="str">
            <v>君博信</v>
          </cell>
          <cell r="S557" t="str">
            <v>YSM10</v>
          </cell>
          <cell r="T557" t="str">
            <v>L-&gt;R</v>
          </cell>
          <cell r="U557" t="str">
            <v>MVC+ATS15</v>
          </cell>
          <cell r="V557" t="str">
            <v>WRONG</v>
          </cell>
          <cell r="W557" t="str">
            <v>DAP SZ</v>
          </cell>
          <cell r="X557">
            <v>44135</v>
          </cell>
          <cell r="Y557" t="str">
            <v>Yes</v>
          </cell>
          <cell r="Z557"/>
          <cell r="AA557"/>
          <cell r="AB557"/>
          <cell r="AC557" t="str">
            <v>C190634955</v>
          </cell>
          <cell r="AD557">
            <v>301</v>
          </cell>
          <cell r="AE557">
            <v>10</v>
          </cell>
          <cell r="AF557"/>
          <cell r="AG557"/>
          <cell r="AH557"/>
          <cell r="AI557"/>
          <cell r="AN557"/>
          <cell r="AO557" t="str">
            <v>Yes</v>
          </cell>
          <cell r="AP557" t="str">
            <v>NOV 20</v>
          </cell>
        </row>
        <row r="558">
          <cell r="A558">
            <v>1026</v>
          </cell>
          <cell r="B558" t="str">
            <v>已发货</v>
          </cell>
          <cell r="C558" t="str">
            <v>C49</v>
          </cell>
          <cell r="D558">
            <v>110049</v>
          </cell>
          <cell r="E558" t="str">
            <v>博睿通名义下单</v>
          </cell>
          <cell r="F558" t="str">
            <v>YSM10</v>
          </cell>
          <cell r="G558" t="str">
            <v>R-&gt;L</v>
          </cell>
          <cell r="H558" t="str">
            <v>MVC+ATS15</v>
          </cell>
          <cell r="I558" t="str">
            <v>Y52848</v>
          </cell>
          <cell r="J558">
            <v>1</v>
          </cell>
          <cell r="K558" t="str">
            <v>盐保仓库</v>
          </cell>
          <cell r="L558">
            <v>44142</v>
          </cell>
          <cell r="M558">
            <v>6.4199999999999993E-2</v>
          </cell>
          <cell r="N558" t="str">
            <v>JAN 21</v>
          </cell>
          <cell r="O558"/>
          <cell r="P558" t="str">
            <v>JPY</v>
          </cell>
          <cell r="Q558" t="str">
            <v>C49SZX20200242DZ</v>
          </cell>
          <cell r="R558" t="str">
            <v>朗特</v>
          </cell>
          <cell r="S558" t="str">
            <v>YSM10</v>
          </cell>
          <cell r="T558" t="str">
            <v>R-&gt;L</v>
          </cell>
          <cell r="U558" t="str">
            <v>MVC+ATS15</v>
          </cell>
          <cell r="V558" t="str">
            <v>OK</v>
          </cell>
          <cell r="W558" t="str">
            <v>CIF HK</v>
          </cell>
          <cell r="X558">
            <v>44182</v>
          </cell>
          <cell r="Y558" t="str">
            <v>Yes</v>
          </cell>
          <cell r="Z558"/>
          <cell r="AA558"/>
          <cell r="AB558"/>
          <cell r="AC558" t="str">
            <v>C190534728</v>
          </cell>
          <cell r="AD558">
            <v>301</v>
          </cell>
          <cell r="AE558">
            <v>10</v>
          </cell>
          <cell r="AF558"/>
          <cell r="AG558"/>
          <cell r="AH558"/>
          <cell r="AI558"/>
          <cell r="AN558"/>
          <cell r="AO558" t="str">
            <v>Yes</v>
          </cell>
          <cell r="AP558" t="str">
            <v>JAN 21</v>
          </cell>
        </row>
        <row r="559">
          <cell r="A559">
            <v>744</v>
          </cell>
          <cell r="B559" t="str">
            <v>已发货</v>
          </cell>
          <cell r="C559" t="str">
            <v>C49</v>
          </cell>
          <cell r="D559">
            <v>110049</v>
          </cell>
          <cell r="E559" t="str">
            <v>博睿通名义下单</v>
          </cell>
          <cell r="F559" t="str">
            <v>YSM10</v>
          </cell>
          <cell r="G559" t="str">
            <v>R-&gt;L</v>
          </cell>
          <cell r="H559" t="str">
            <v>No</v>
          </cell>
          <cell r="I559" t="str">
            <v>Y52849</v>
          </cell>
          <cell r="J559">
            <v>1</v>
          </cell>
          <cell r="K559" t="str">
            <v>盐保仓库</v>
          </cell>
          <cell r="L559">
            <v>44142</v>
          </cell>
          <cell r="M559">
            <v>6.4199999999999993E-2</v>
          </cell>
          <cell r="N559" t="str">
            <v>DEC 20</v>
          </cell>
          <cell r="O559"/>
          <cell r="P559" t="str">
            <v>JPY</v>
          </cell>
          <cell r="Q559" t="str">
            <v>C49SZX20200115SX</v>
          </cell>
          <cell r="R559" t="str">
            <v>优控电子</v>
          </cell>
          <cell r="S559" t="str">
            <v>YSM10</v>
          </cell>
          <cell r="T559" t="str">
            <v>L-&gt;R</v>
          </cell>
          <cell r="U559" t="str">
            <v>No</v>
          </cell>
          <cell r="V559" t="str">
            <v>WRONG</v>
          </cell>
          <cell r="W559" t="str">
            <v>DAP JX</v>
          </cell>
          <cell r="X559">
            <v>44040</v>
          </cell>
          <cell r="Y559" t="str">
            <v>Yes</v>
          </cell>
          <cell r="Z559"/>
          <cell r="AA559"/>
          <cell r="AB559"/>
          <cell r="AC559" t="str">
            <v>C200938065</v>
          </cell>
          <cell r="AD559">
            <v>302</v>
          </cell>
          <cell r="AE559">
            <v>10</v>
          </cell>
          <cell r="AF559"/>
          <cell r="AG559"/>
          <cell r="AH559"/>
          <cell r="AI559"/>
          <cell r="AN559"/>
          <cell r="AO559" t="str">
            <v>Yes</v>
          </cell>
          <cell r="AP559" t="str">
            <v>DEC 20</v>
          </cell>
        </row>
        <row r="560">
          <cell r="A560">
            <v>830</v>
          </cell>
          <cell r="B560" t="str">
            <v>已发货</v>
          </cell>
          <cell r="C560" t="str">
            <v>C49</v>
          </cell>
          <cell r="D560">
            <v>110049</v>
          </cell>
          <cell r="E560" t="str">
            <v>博睿通名义下单</v>
          </cell>
          <cell r="F560" t="str">
            <v>YSM20R-2</v>
          </cell>
          <cell r="G560" t="str">
            <v>L-&gt;R</v>
          </cell>
          <cell r="H560" t="str">
            <v>No</v>
          </cell>
          <cell r="I560" t="str">
            <v>Y52843</v>
          </cell>
          <cell r="J560">
            <v>1</v>
          </cell>
          <cell r="K560" t="str">
            <v>盐保仓库</v>
          </cell>
          <cell r="L560">
            <v>44142</v>
          </cell>
          <cell r="M560">
            <v>6.4199999999999993E-2</v>
          </cell>
          <cell r="N560" t="str">
            <v>NOV 20</v>
          </cell>
          <cell r="O560"/>
          <cell r="P560" t="str">
            <v>RMB</v>
          </cell>
          <cell r="Q560" t="str">
            <v>C49SZX20200155JD</v>
          </cell>
          <cell r="R560" t="str">
            <v>志华鑫</v>
          </cell>
          <cell r="S560" t="str">
            <v>YSM20R-2</v>
          </cell>
          <cell r="T560" t="str">
            <v>L-&gt;R</v>
          </cell>
          <cell r="U560" t="str">
            <v>No</v>
          </cell>
          <cell r="V560" t="str">
            <v>OK</v>
          </cell>
          <cell r="W560" t="str">
            <v>含税到厂</v>
          </cell>
          <cell r="X560">
            <v>44090</v>
          </cell>
          <cell r="Y560" t="str">
            <v>Yes</v>
          </cell>
          <cell r="Z560"/>
          <cell r="AA560"/>
          <cell r="AB560"/>
          <cell r="AC560" t="str">
            <v>C201038384</v>
          </cell>
          <cell r="AD560">
            <v>311</v>
          </cell>
          <cell r="AE560">
            <v>20</v>
          </cell>
          <cell r="AF560"/>
          <cell r="AG560"/>
          <cell r="AH560"/>
          <cell r="AI560"/>
          <cell r="AN560"/>
          <cell r="AO560" t="str">
            <v>Yes</v>
          </cell>
          <cell r="AP560" t="str">
            <v>NOV 20</v>
          </cell>
        </row>
        <row r="561">
          <cell r="A561">
            <v>831</v>
          </cell>
          <cell r="B561" t="str">
            <v>已发货</v>
          </cell>
          <cell r="C561" t="str">
            <v>C49</v>
          </cell>
          <cell r="D561">
            <v>110049</v>
          </cell>
          <cell r="E561" t="str">
            <v>博睿通名义下单</v>
          </cell>
          <cell r="F561" t="str">
            <v>YSM20R-2</v>
          </cell>
          <cell r="G561" t="str">
            <v>L-&gt;R</v>
          </cell>
          <cell r="H561" t="str">
            <v>No</v>
          </cell>
          <cell r="I561" t="str">
            <v>Y52844</v>
          </cell>
          <cell r="J561">
            <v>1</v>
          </cell>
          <cell r="K561" t="str">
            <v>盐保仓库</v>
          </cell>
          <cell r="L561">
            <v>44142</v>
          </cell>
          <cell r="M561">
            <v>6.4199999999999993E-2</v>
          </cell>
          <cell r="N561" t="str">
            <v>NOV 20</v>
          </cell>
          <cell r="O561"/>
          <cell r="P561" t="str">
            <v>RMB</v>
          </cell>
          <cell r="Q561" t="str">
            <v>C49SZX20200155JD</v>
          </cell>
          <cell r="R561" t="str">
            <v>志华鑫</v>
          </cell>
          <cell r="S561" t="str">
            <v>YSM20R-2</v>
          </cell>
          <cell r="T561" t="str">
            <v>L-&gt;R</v>
          </cell>
          <cell r="U561" t="str">
            <v>No</v>
          </cell>
          <cell r="V561" t="str">
            <v>OK</v>
          </cell>
          <cell r="W561" t="str">
            <v>含税到厂</v>
          </cell>
          <cell r="X561">
            <v>44090</v>
          </cell>
          <cell r="Y561" t="str">
            <v>Yes</v>
          </cell>
          <cell r="Z561"/>
          <cell r="AA561"/>
          <cell r="AB561"/>
          <cell r="AC561" t="str">
            <v>C201038384</v>
          </cell>
          <cell r="AD561">
            <v>302</v>
          </cell>
          <cell r="AE561">
            <v>10</v>
          </cell>
          <cell r="AF561">
            <v>313</v>
          </cell>
          <cell r="AG561">
            <v>10</v>
          </cell>
          <cell r="AH561"/>
          <cell r="AI561"/>
          <cell r="AN561"/>
          <cell r="AO561" t="str">
            <v>Yes</v>
          </cell>
          <cell r="AP561" t="str">
            <v>NOV 20</v>
          </cell>
        </row>
        <row r="562">
          <cell r="A562">
            <v>792</v>
          </cell>
          <cell r="B562" t="str">
            <v>已发货</v>
          </cell>
          <cell r="C562" t="str">
            <v>C49</v>
          </cell>
          <cell r="D562">
            <v>110025</v>
          </cell>
          <cell r="E562" t="str">
            <v>Stock order</v>
          </cell>
          <cell r="F562" t="str">
            <v>YSM10</v>
          </cell>
          <cell r="G562" t="str">
            <v>R-&gt;L</v>
          </cell>
          <cell r="H562" t="str">
            <v>No</v>
          </cell>
          <cell r="I562" t="str">
            <v>Y53182</v>
          </cell>
          <cell r="J562">
            <v>1</v>
          </cell>
          <cell r="K562" t="str">
            <v>盐保仓库</v>
          </cell>
          <cell r="L562">
            <v>44142</v>
          </cell>
          <cell r="M562">
            <v>6.4199999999999993E-2</v>
          </cell>
          <cell r="N562" t="str">
            <v>NOV 20</v>
          </cell>
          <cell r="O562"/>
          <cell r="P562" t="str">
            <v>JPY</v>
          </cell>
          <cell r="Q562" t="str">
            <v>C49SZX20200137SS</v>
          </cell>
          <cell r="R562" t="str">
            <v>炑炑明</v>
          </cell>
          <cell r="S562" t="str">
            <v>YSM10</v>
          </cell>
          <cell r="T562" t="str">
            <v>L-&gt;R</v>
          </cell>
          <cell r="U562" t="str">
            <v>MVC</v>
          </cell>
          <cell r="V562" t="str">
            <v>WRONG</v>
          </cell>
          <cell r="W562" t="str">
            <v>DAP SZ</v>
          </cell>
          <cell r="X562">
            <v>44067</v>
          </cell>
          <cell r="Y562" t="str">
            <v>Yes</v>
          </cell>
          <cell r="Z562"/>
          <cell r="AA562"/>
          <cell r="AB562"/>
          <cell r="AC562" t="str">
            <v>C200537348</v>
          </cell>
          <cell r="AD562">
            <v>301</v>
          </cell>
          <cell r="AE562">
            <v>10</v>
          </cell>
          <cell r="AF562"/>
          <cell r="AG562"/>
          <cell r="AH562"/>
          <cell r="AI562"/>
          <cell r="AN562"/>
          <cell r="AO562" t="str">
            <v>Yes</v>
          </cell>
          <cell r="AP562" t="str">
            <v>NOV 20</v>
          </cell>
        </row>
        <row r="563">
          <cell r="A563">
            <v>803</v>
          </cell>
          <cell r="B563" t="str">
            <v>已发货</v>
          </cell>
          <cell r="C563" t="str">
            <v>C49</v>
          </cell>
          <cell r="D563">
            <v>110025</v>
          </cell>
          <cell r="E563" t="str">
            <v>Stock order</v>
          </cell>
          <cell r="F563" t="str">
            <v>YSM10</v>
          </cell>
          <cell r="G563" t="str">
            <v>R-&gt;L</v>
          </cell>
          <cell r="H563" t="str">
            <v>No</v>
          </cell>
          <cell r="I563" t="str">
            <v>Y53183</v>
          </cell>
          <cell r="J563">
            <v>1</v>
          </cell>
          <cell r="K563"/>
          <cell r="L563">
            <v>44142</v>
          </cell>
          <cell r="M563">
            <v>6.4199999999999993E-2</v>
          </cell>
          <cell r="N563" t="str">
            <v>NOV 20</v>
          </cell>
          <cell r="O563"/>
          <cell r="P563" t="str">
            <v>JPY</v>
          </cell>
          <cell r="Q563" t="str">
            <v>C49SZX20200150SS</v>
          </cell>
          <cell r="R563" t="str">
            <v>博睿通（end user：锂动力）</v>
          </cell>
          <cell r="S563" t="str">
            <v>YSM10</v>
          </cell>
          <cell r="T563" t="str">
            <v>R-&gt;L</v>
          </cell>
          <cell r="U563" t="str">
            <v>No</v>
          </cell>
          <cell r="V563" t="str">
            <v>OK</v>
          </cell>
          <cell r="W563" t="str">
            <v>DAP FS</v>
          </cell>
          <cell r="X563">
            <v>44076</v>
          </cell>
          <cell r="Y563" t="str">
            <v>Yes</v>
          </cell>
          <cell r="Z563"/>
          <cell r="AA563"/>
          <cell r="AB563"/>
          <cell r="AC563" t="str">
            <v>C180732632</v>
          </cell>
          <cell r="AD563">
            <v>301</v>
          </cell>
          <cell r="AE563">
            <v>10</v>
          </cell>
          <cell r="AF563"/>
          <cell r="AG563"/>
          <cell r="AH563"/>
          <cell r="AI563"/>
          <cell r="AN563"/>
          <cell r="AO563" t="str">
            <v>Yes</v>
          </cell>
          <cell r="AP563" t="str">
            <v>NOV 20</v>
          </cell>
        </row>
        <row r="564">
          <cell r="A564">
            <v>804</v>
          </cell>
          <cell r="B564" t="str">
            <v>已发货</v>
          </cell>
          <cell r="C564" t="str">
            <v>C49</v>
          </cell>
          <cell r="D564">
            <v>110025</v>
          </cell>
          <cell r="E564" t="str">
            <v>Stock order</v>
          </cell>
          <cell r="F564" t="str">
            <v>YSM10</v>
          </cell>
          <cell r="G564" t="str">
            <v>R-&gt;L</v>
          </cell>
          <cell r="H564" t="str">
            <v>No</v>
          </cell>
          <cell r="I564" t="str">
            <v>Y53184</v>
          </cell>
          <cell r="J564">
            <v>1</v>
          </cell>
          <cell r="K564"/>
          <cell r="L564">
            <v>44142</v>
          </cell>
          <cell r="M564">
            <v>6.4199999999999993E-2</v>
          </cell>
          <cell r="N564" t="str">
            <v>NOV 20</v>
          </cell>
          <cell r="O564"/>
          <cell r="P564" t="str">
            <v>JPY</v>
          </cell>
          <cell r="Q564" t="str">
            <v>C49SZX20200150SS</v>
          </cell>
          <cell r="R564" t="str">
            <v>博睿通（end user：锂动力）</v>
          </cell>
          <cell r="S564" t="str">
            <v>YSM10</v>
          </cell>
          <cell r="T564" t="str">
            <v>R-&gt;L</v>
          </cell>
          <cell r="U564" t="str">
            <v>No</v>
          </cell>
          <cell r="V564" t="str">
            <v>OK</v>
          </cell>
          <cell r="W564" t="str">
            <v>DAP FS</v>
          </cell>
          <cell r="X564">
            <v>44076</v>
          </cell>
          <cell r="Y564" t="str">
            <v>Yes</v>
          </cell>
          <cell r="Z564"/>
          <cell r="AA564"/>
          <cell r="AB564"/>
          <cell r="AC564" t="str">
            <v>C180732632</v>
          </cell>
          <cell r="AD564">
            <v>301</v>
          </cell>
          <cell r="AE564">
            <v>10</v>
          </cell>
          <cell r="AF564"/>
          <cell r="AG564"/>
          <cell r="AH564"/>
          <cell r="AI564"/>
          <cell r="AN564"/>
          <cell r="AO564" t="str">
            <v>Yes</v>
          </cell>
          <cell r="AP564" t="str">
            <v>NOV 20</v>
          </cell>
        </row>
        <row r="565">
          <cell r="A565">
            <v>745</v>
          </cell>
          <cell r="B565" t="str">
            <v>已发货</v>
          </cell>
          <cell r="C565" t="str">
            <v>C49</v>
          </cell>
          <cell r="D565" t="str">
            <v>110025(拆单110117)</v>
          </cell>
          <cell r="E565" t="str">
            <v>Stock order</v>
          </cell>
          <cell r="F565" t="str">
            <v>YSM10</v>
          </cell>
          <cell r="G565" t="str">
            <v>R-&gt;L</v>
          </cell>
          <cell r="H565" t="str">
            <v>No</v>
          </cell>
          <cell r="I565" t="str">
            <v>Y53185</v>
          </cell>
          <cell r="J565">
            <v>1</v>
          </cell>
          <cell r="K565" t="str">
            <v>盐保仓库</v>
          </cell>
          <cell r="L565">
            <v>44142</v>
          </cell>
          <cell r="M565" t="str">
            <v>NM，PO用110043</v>
          </cell>
          <cell r="N565" t="str">
            <v>DEC 20</v>
          </cell>
          <cell r="O565"/>
          <cell r="P565" t="str">
            <v>JPY</v>
          </cell>
          <cell r="Q565" t="str">
            <v>C49SZX20200115SX</v>
          </cell>
          <cell r="R565" t="str">
            <v>优控电子</v>
          </cell>
          <cell r="S565" t="str">
            <v>YSM10</v>
          </cell>
          <cell r="T565" t="str">
            <v>L-&gt;R</v>
          </cell>
          <cell r="U565" t="str">
            <v>No</v>
          </cell>
          <cell r="V565" t="str">
            <v>WRONG</v>
          </cell>
          <cell r="W565" t="str">
            <v>DAP JX</v>
          </cell>
          <cell r="X565">
            <v>44040</v>
          </cell>
          <cell r="Y565" t="str">
            <v>Yes</v>
          </cell>
          <cell r="Z565"/>
          <cell r="AA565"/>
          <cell r="AB565"/>
          <cell r="AC565" t="str">
            <v>C200938065</v>
          </cell>
          <cell r="AD565">
            <v>301</v>
          </cell>
          <cell r="AE565">
            <v>10</v>
          </cell>
          <cell r="AF565"/>
          <cell r="AG565"/>
          <cell r="AH565"/>
          <cell r="AI565"/>
          <cell r="AN565"/>
          <cell r="AO565" t="str">
            <v>Yes</v>
          </cell>
          <cell r="AP565" t="str">
            <v>DEC 20</v>
          </cell>
        </row>
        <row r="566">
          <cell r="A566">
            <v>847</v>
          </cell>
          <cell r="B566" t="str">
            <v>已发货</v>
          </cell>
          <cell r="C566" t="str">
            <v>C49</v>
          </cell>
          <cell r="D566" t="str">
            <v>110025(拆单110117)</v>
          </cell>
          <cell r="E566" t="str">
            <v>Stock order</v>
          </cell>
          <cell r="F566" t="str">
            <v>YSM10</v>
          </cell>
          <cell r="G566" t="str">
            <v>R-&gt;L</v>
          </cell>
          <cell r="H566" t="str">
            <v>No</v>
          </cell>
          <cell r="I566" t="str">
            <v>Y53186</v>
          </cell>
          <cell r="J566">
            <v>1</v>
          </cell>
          <cell r="K566"/>
          <cell r="L566">
            <v>44142</v>
          </cell>
          <cell r="M566">
            <v>6.3799999999999996E-2</v>
          </cell>
          <cell r="N566" t="str">
            <v>NOV 20</v>
          </cell>
          <cell r="O566"/>
          <cell r="P566" t="str">
            <v>RMB</v>
          </cell>
          <cell r="Q566" t="str">
            <v>C49SZX20200168SX</v>
          </cell>
          <cell r="R566" t="str">
            <v>利速达</v>
          </cell>
          <cell r="S566" t="str">
            <v>YSM10</v>
          </cell>
          <cell r="T566" t="str">
            <v>L-&gt;R</v>
          </cell>
          <cell r="U566" t="str">
            <v>MVC</v>
          </cell>
          <cell r="V566" t="str">
            <v>WRONG</v>
          </cell>
          <cell r="W566" t="str">
            <v>含税到厂</v>
          </cell>
          <cell r="X566">
            <v>44096</v>
          </cell>
          <cell r="Y566" t="str">
            <v>Yes</v>
          </cell>
          <cell r="Z566"/>
          <cell r="AA566"/>
          <cell r="AB566"/>
          <cell r="AC566" t="str">
            <v>C180732624</v>
          </cell>
          <cell r="AD566">
            <v>301</v>
          </cell>
          <cell r="AE566">
            <v>10</v>
          </cell>
          <cell r="AF566"/>
          <cell r="AG566"/>
          <cell r="AH566"/>
          <cell r="AI566"/>
          <cell r="AN566"/>
          <cell r="AO566" t="str">
            <v>Yes</v>
          </cell>
          <cell r="AP566" t="str">
            <v>NOV 20</v>
          </cell>
        </row>
        <row r="567">
          <cell r="A567">
            <v>866</v>
          </cell>
          <cell r="B567" t="str">
            <v>已发货</v>
          </cell>
          <cell r="C567" t="str">
            <v>C49</v>
          </cell>
          <cell r="D567" t="str">
            <v>49F103708</v>
          </cell>
          <cell r="E567" t="str">
            <v>皇家显示名义下单</v>
          </cell>
          <cell r="F567" t="str">
            <v>YSM40R-4</v>
          </cell>
          <cell r="G567" t="str">
            <v>R-&gt;L</v>
          </cell>
          <cell r="H567" t="str">
            <v>No</v>
          </cell>
          <cell r="I567" t="str">
            <v>Y52766</v>
          </cell>
          <cell r="J567">
            <v>1</v>
          </cell>
          <cell r="K567" t="str">
            <v>深圳仓库</v>
          </cell>
          <cell r="L567">
            <v>44139</v>
          </cell>
          <cell r="M567" t="str">
            <v>NM</v>
          </cell>
          <cell r="N567" t="str">
            <v>NOV 20</v>
          </cell>
          <cell r="O567"/>
          <cell r="P567" t="str">
            <v>RMB</v>
          </cell>
          <cell r="Q567" t="str">
            <v>C49SZX20200171DZ</v>
          </cell>
          <cell r="R567" t="str">
            <v>皇家显示</v>
          </cell>
          <cell r="S567" t="str">
            <v>YSM40R-4</v>
          </cell>
          <cell r="T567" t="str">
            <v>L-&gt;R</v>
          </cell>
          <cell r="U567" t="str">
            <v>No</v>
          </cell>
          <cell r="V567" t="str">
            <v>WRONG</v>
          </cell>
          <cell r="W567" t="str">
            <v>含税到厂</v>
          </cell>
          <cell r="X567">
            <v>44102</v>
          </cell>
          <cell r="Y567" t="str">
            <v>Yes</v>
          </cell>
          <cell r="Z567"/>
          <cell r="AA567"/>
          <cell r="AB567"/>
          <cell r="AC567" t="str">
            <v xml:space="preserve">IND order </v>
          </cell>
          <cell r="AD567"/>
          <cell r="AE567"/>
          <cell r="AF567"/>
          <cell r="AG567"/>
          <cell r="AH567"/>
          <cell r="AI567"/>
          <cell r="AN567"/>
          <cell r="AO567" t="str">
            <v>Yes</v>
          </cell>
          <cell r="AP567" t="str">
            <v>NOV 20</v>
          </cell>
        </row>
        <row r="568">
          <cell r="A568">
            <v>865</v>
          </cell>
          <cell r="B568" t="str">
            <v>已发货</v>
          </cell>
          <cell r="C568" t="str">
            <v>C49</v>
          </cell>
          <cell r="D568" t="str">
            <v>49F103708</v>
          </cell>
          <cell r="E568" t="str">
            <v>皇家显示名义下单</v>
          </cell>
          <cell r="F568" t="str">
            <v>YSM40R-4</v>
          </cell>
          <cell r="G568" t="str">
            <v>R-&gt;L</v>
          </cell>
          <cell r="H568" t="str">
            <v>No</v>
          </cell>
          <cell r="I568" t="str">
            <v>Y52765</v>
          </cell>
          <cell r="J568">
            <v>1</v>
          </cell>
          <cell r="K568" t="str">
            <v>深圳仓库</v>
          </cell>
          <cell r="L568">
            <v>44139</v>
          </cell>
          <cell r="M568" t="str">
            <v>NM</v>
          </cell>
          <cell r="N568" t="str">
            <v>NOV 20</v>
          </cell>
          <cell r="O568"/>
          <cell r="P568" t="str">
            <v>RMB</v>
          </cell>
          <cell r="Q568" t="str">
            <v>C49SZX20200171DZ</v>
          </cell>
          <cell r="R568" t="str">
            <v>皇家显示</v>
          </cell>
          <cell r="S568" t="str">
            <v>YSM40R-4</v>
          </cell>
          <cell r="T568" t="str">
            <v>L-&gt;R</v>
          </cell>
          <cell r="U568" t="str">
            <v>No</v>
          </cell>
          <cell r="V568" t="str">
            <v>WRONG</v>
          </cell>
          <cell r="W568" t="str">
            <v>含税到厂</v>
          </cell>
          <cell r="X568">
            <v>44102</v>
          </cell>
          <cell r="Y568" t="str">
            <v>Yes</v>
          </cell>
          <cell r="Z568"/>
          <cell r="AA568"/>
          <cell r="AB568"/>
          <cell r="AC568" t="str">
            <v xml:space="preserve">IND order </v>
          </cell>
          <cell r="AD568"/>
          <cell r="AE568"/>
          <cell r="AF568"/>
          <cell r="AG568"/>
          <cell r="AH568"/>
          <cell r="AI568"/>
          <cell r="AN568"/>
          <cell r="AO568" t="str">
            <v>Yes</v>
          </cell>
          <cell r="AP568" t="str">
            <v>NOV 20</v>
          </cell>
        </row>
        <row r="569">
          <cell r="A569">
            <v>870</v>
          </cell>
          <cell r="B569" t="str">
            <v>已发货</v>
          </cell>
          <cell r="C569" t="str">
            <v>C28.</v>
          </cell>
          <cell r="D569">
            <v>110045</v>
          </cell>
          <cell r="E569" t="str">
            <v>Stock order</v>
          </cell>
          <cell r="F569" t="str">
            <v>YCP10</v>
          </cell>
          <cell r="G569" t="str">
            <v>R-&gt;L</v>
          </cell>
          <cell r="H569" t="str">
            <v>No</v>
          </cell>
          <cell r="I569" t="str">
            <v>Y52685</v>
          </cell>
          <cell r="J569">
            <v>1</v>
          </cell>
          <cell r="K569" t="str">
            <v>盐保仓库</v>
          </cell>
          <cell r="L569">
            <v>44142</v>
          </cell>
          <cell r="M569" t="str">
            <v>NM</v>
          </cell>
          <cell r="N569" t="str">
            <v>DEC 20</v>
          </cell>
          <cell r="O569" t="str">
            <v>2020.10.</v>
          </cell>
          <cell r="P569" t="str">
            <v>JPY</v>
          </cell>
          <cell r="Q569" t="str">
            <v>C28SZX20200087KC</v>
          </cell>
          <cell r="R569" t="str">
            <v>嘉裕</v>
          </cell>
          <cell r="S569" t="str">
            <v>YCP10</v>
          </cell>
          <cell r="T569" t="str">
            <v>L-&gt;R</v>
          </cell>
          <cell r="U569" t="str">
            <v>No</v>
          </cell>
          <cell r="V569" t="str">
            <v>WRONG</v>
          </cell>
          <cell r="W569" t="str">
            <v>CIF HK</v>
          </cell>
          <cell r="X569">
            <v>44102</v>
          </cell>
          <cell r="Y569" t="str">
            <v>Yes</v>
          </cell>
          <cell r="Z569"/>
          <cell r="AA569"/>
          <cell r="AB569"/>
          <cell r="AC569" t="str">
            <v>C200336888</v>
          </cell>
          <cell r="AD569"/>
          <cell r="AE569"/>
          <cell r="AF569"/>
          <cell r="AG569"/>
          <cell r="AH569"/>
          <cell r="AI569"/>
          <cell r="AN569"/>
          <cell r="AO569" t="str">
            <v>Yes</v>
          </cell>
          <cell r="AP569" t="str">
            <v>DEC 20</v>
          </cell>
        </row>
        <row r="570">
          <cell r="A570">
            <v>846</v>
          </cell>
          <cell r="B570" t="str">
            <v>已发货</v>
          </cell>
          <cell r="C570" t="str">
            <v>C28.</v>
          </cell>
          <cell r="D570">
            <v>110081</v>
          </cell>
          <cell r="E570" t="str">
            <v>Stock order</v>
          </cell>
          <cell r="F570" t="str">
            <v>YSi-V</v>
          </cell>
          <cell r="G570" t="str">
            <v>R-&gt;L</v>
          </cell>
          <cell r="H570" t="str">
            <v>No</v>
          </cell>
          <cell r="I570" t="str">
            <v>Y53169</v>
          </cell>
          <cell r="J570">
            <v>1</v>
          </cell>
          <cell r="K570" t="str">
            <v>盐保仓库</v>
          </cell>
          <cell r="L570">
            <v>44148</v>
          </cell>
          <cell r="M570">
            <v>6.4000000000000001E-2</v>
          </cell>
          <cell r="N570" t="str">
            <v>DEC 20</v>
          </cell>
          <cell r="O570" t="str">
            <v>2020.10.</v>
          </cell>
          <cell r="P570" t="str">
            <v>RMB</v>
          </cell>
          <cell r="Q570" t="str">
            <v>C28SZX20200084KC</v>
          </cell>
          <cell r="R570" t="str">
            <v>鑫联科</v>
          </cell>
          <cell r="S570" t="str">
            <v>YSi-V</v>
          </cell>
          <cell r="T570" t="str">
            <v>R-&gt;L</v>
          </cell>
          <cell r="U570" t="str">
            <v>No</v>
          </cell>
          <cell r="V570" t="str">
            <v>OK</v>
          </cell>
          <cell r="W570" t="str">
            <v>含税到厂</v>
          </cell>
          <cell r="X570">
            <v>44091</v>
          </cell>
          <cell r="Y570" t="str">
            <v>No</v>
          </cell>
          <cell r="Z570"/>
          <cell r="AA570"/>
          <cell r="AB570"/>
          <cell r="AC570" t="str">
            <v>C180933101，客户的安贸一直没更新，用鑫联科名字做的安贸</v>
          </cell>
          <cell r="AD570"/>
          <cell r="AE570"/>
          <cell r="AF570"/>
          <cell r="AG570"/>
          <cell r="AH570"/>
          <cell r="AI570"/>
          <cell r="AN570"/>
          <cell r="AO570" t="str">
            <v>No</v>
          </cell>
          <cell r="AP570" t="str">
            <v>DEC 20</v>
          </cell>
        </row>
        <row r="571">
          <cell r="A571" t="str">
            <v>上海预留.</v>
          </cell>
          <cell r="B571" t="str">
            <v>已发货</v>
          </cell>
          <cell r="C571" t="str">
            <v>C28.</v>
          </cell>
          <cell r="D571">
            <v>110081</v>
          </cell>
          <cell r="E571" t="str">
            <v>Stock order</v>
          </cell>
          <cell r="F571" t="str">
            <v>YSi-V</v>
          </cell>
          <cell r="G571" t="str">
            <v>R-&gt;L</v>
          </cell>
          <cell r="H571" t="str">
            <v>No</v>
          </cell>
          <cell r="I571" t="str">
            <v>Y53170</v>
          </cell>
          <cell r="J571">
            <v>1</v>
          </cell>
          <cell r="K571" t="str">
            <v>华日仓库中转</v>
          </cell>
          <cell r="L571">
            <v>44148</v>
          </cell>
          <cell r="M571">
            <v>6.4000000000000001E-2</v>
          </cell>
          <cell r="N571" t="str">
            <v>FEB 21</v>
          </cell>
          <cell r="O571" t="str">
            <v>2020.10.</v>
          </cell>
          <cell r="P571" t="str">
            <v>RMB</v>
          </cell>
          <cell r="Q571" t="str">
            <v>C49SHA20210115/LYJ</v>
          </cell>
          <cell r="R571" t="str">
            <v>中科朗恩</v>
          </cell>
          <cell r="S571" t="str">
            <v>YSi-V</v>
          </cell>
          <cell r="T571" t="str">
            <v>R-&gt;L</v>
          </cell>
          <cell r="U571" t="str">
            <v>No</v>
          </cell>
          <cell r="V571" t="str">
            <v>OK</v>
          </cell>
          <cell r="W571" t="e">
            <v>#N/A</v>
          </cell>
          <cell r="X571" t="e">
            <v>#N/A</v>
          </cell>
          <cell r="Y571" t="e">
            <v>#N/A</v>
          </cell>
          <cell r="Z571"/>
          <cell r="AA571"/>
          <cell r="AB571"/>
          <cell r="AC571" t="str">
            <v>C180231281</v>
          </cell>
          <cell r="AD571"/>
          <cell r="AE571"/>
          <cell r="AF571"/>
          <cell r="AG571"/>
          <cell r="AH571"/>
          <cell r="AI571"/>
          <cell r="AN571"/>
          <cell r="AO571" t="str">
            <v>NA</v>
          </cell>
          <cell r="AP571" t="str">
            <v>FEB 21</v>
          </cell>
        </row>
        <row r="572">
          <cell r="A572">
            <v>828</v>
          </cell>
          <cell r="B572" t="str">
            <v>已发货</v>
          </cell>
          <cell r="C572" t="str">
            <v>C49</v>
          </cell>
          <cell r="D572">
            <v>110050</v>
          </cell>
          <cell r="E572" t="str">
            <v>博睿通名义下单</v>
          </cell>
          <cell r="F572" t="str">
            <v>YSM10</v>
          </cell>
          <cell r="G572" t="str">
            <v>R-&gt;L</v>
          </cell>
          <cell r="H572" t="str">
            <v>MVC+ATS15</v>
          </cell>
          <cell r="I572" t="str">
            <v>Y52850</v>
          </cell>
          <cell r="J572">
            <v>1</v>
          </cell>
          <cell r="K572" t="str">
            <v>盐保仓库</v>
          </cell>
          <cell r="L572">
            <v>44149</v>
          </cell>
          <cell r="M572" t="str">
            <v>NM</v>
          </cell>
          <cell r="N572" t="str">
            <v>NOV 20</v>
          </cell>
          <cell r="O572" t="str">
            <v>2020.10.</v>
          </cell>
          <cell r="P572" t="str">
            <v>JPY</v>
          </cell>
          <cell r="Q572" t="str">
            <v>C49SZX20200160JL</v>
          </cell>
          <cell r="R572" t="str">
            <v>力通威</v>
          </cell>
          <cell r="S572" t="str">
            <v>YSM10</v>
          </cell>
          <cell r="T572" t="str">
            <v>R-&gt;L</v>
          </cell>
          <cell r="U572" t="str">
            <v>MVC+ATS15</v>
          </cell>
          <cell r="V572" t="str">
            <v>OK</v>
          </cell>
          <cell r="W572" t="str">
            <v>CIF HK</v>
          </cell>
          <cell r="X572">
            <v>44084</v>
          </cell>
          <cell r="Y572" t="str">
            <v>Yes</v>
          </cell>
          <cell r="Z572"/>
          <cell r="AA572"/>
          <cell r="AB572"/>
          <cell r="AC572" t="str">
            <v>C190133876</v>
          </cell>
          <cell r="AD572">
            <v>302</v>
          </cell>
          <cell r="AE572">
            <v>10</v>
          </cell>
          <cell r="AG572"/>
          <cell r="AH572"/>
          <cell r="AI572"/>
          <cell r="AJ572"/>
          <cell r="AK572"/>
          <cell r="AL572"/>
          <cell r="AM572"/>
          <cell r="AN572"/>
          <cell r="AO572" t="str">
            <v>Yes</v>
          </cell>
          <cell r="AP572" t="str">
            <v>NOV 20</v>
          </cell>
        </row>
        <row r="573">
          <cell r="A573">
            <v>849</v>
          </cell>
          <cell r="B573" t="str">
            <v>已发货</v>
          </cell>
          <cell r="C573" t="str">
            <v>C49</v>
          </cell>
          <cell r="D573">
            <v>110050</v>
          </cell>
          <cell r="E573" t="str">
            <v>博睿通名义下单</v>
          </cell>
          <cell r="F573" t="str">
            <v>YSM10</v>
          </cell>
          <cell r="G573" t="str">
            <v>R-&gt;L</v>
          </cell>
          <cell r="H573" t="str">
            <v>MVC+ATS15</v>
          </cell>
          <cell r="I573" t="str">
            <v>Y52851</v>
          </cell>
          <cell r="J573">
            <v>1</v>
          </cell>
          <cell r="K573" t="str">
            <v>盐保仓库</v>
          </cell>
          <cell r="L573">
            <v>44149</v>
          </cell>
          <cell r="M573" t="str">
            <v>NM</v>
          </cell>
          <cell r="N573" t="str">
            <v>DEC 20</v>
          </cell>
          <cell r="O573" t="str">
            <v>2020.10.</v>
          </cell>
          <cell r="P573" t="str">
            <v>JPY</v>
          </cell>
          <cell r="Q573" t="str">
            <v>C49SZX20200167EC</v>
          </cell>
          <cell r="R573" t="str">
            <v>海红天远</v>
          </cell>
          <cell r="S573" t="str">
            <v>YSM10</v>
          </cell>
          <cell r="T573" t="str">
            <v>L-&gt;R</v>
          </cell>
          <cell r="U573" t="str">
            <v>MVC+ATS15</v>
          </cell>
          <cell r="V573" t="str">
            <v>WRONG</v>
          </cell>
          <cell r="W573" t="str">
            <v>CIF HK</v>
          </cell>
          <cell r="X573">
            <v>44092</v>
          </cell>
          <cell r="Y573" t="str">
            <v>Yes</v>
          </cell>
          <cell r="Z573"/>
          <cell r="AA573"/>
          <cell r="AB573"/>
          <cell r="AC573" t="str">
            <v>C200737827</v>
          </cell>
          <cell r="AD573">
            <v>302</v>
          </cell>
          <cell r="AE573">
            <v>10</v>
          </cell>
          <cell r="AF573"/>
          <cell r="AG573"/>
          <cell r="AH573"/>
          <cell r="AI573"/>
          <cell r="AN573"/>
          <cell r="AO573" t="str">
            <v>Yes</v>
          </cell>
          <cell r="AP573" t="str">
            <v>DEC 20</v>
          </cell>
        </row>
        <row r="574">
          <cell r="A574">
            <v>833</v>
          </cell>
          <cell r="B574" t="str">
            <v>已发货</v>
          </cell>
          <cell r="C574" t="str">
            <v>C49</v>
          </cell>
          <cell r="D574" t="str">
            <v>110050（拆单110179）</v>
          </cell>
          <cell r="E574" t="str">
            <v>博睿通名义下单</v>
          </cell>
          <cell r="F574" t="str">
            <v>YSM10</v>
          </cell>
          <cell r="G574" t="str">
            <v>R-&gt;L</v>
          </cell>
          <cell r="H574" t="str">
            <v>No</v>
          </cell>
          <cell r="I574" t="str">
            <v>Y52852</v>
          </cell>
          <cell r="J574">
            <v>1</v>
          </cell>
          <cell r="K574" t="str">
            <v>盐保仓库</v>
          </cell>
          <cell r="L574">
            <v>44149</v>
          </cell>
          <cell r="M574">
            <v>6.4000000000000001E-2</v>
          </cell>
          <cell r="N574" t="str">
            <v>NOV 20</v>
          </cell>
          <cell r="O574" t="str">
            <v>2020.10.</v>
          </cell>
          <cell r="P574" t="str">
            <v>RMB</v>
          </cell>
          <cell r="Q574" t="str">
            <v>C49SZX20200155JD</v>
          </cell>
          <cell r="R574" t="str">
            <v>志华鑫</v>
          </cell>
          <cell r="S574" t="str">
            <v>YSM10</v>
          </cell>
          <cell r="T574" t="str">
            <v>L-&gt;R</v>
          </cell>
          <cell r="U574" t="str">
            <v>MVC</v>
          </cell>
          <cell r="V574" t="str">
            <v>WRONG</v>
          </cell>
          <cell r="W574" t="str">
            <v>含税到厂</v>
          </cell>
          <cell r="X574">
            <v>44090</v>
          </cell>
          <cell r="Y574" t="str">
            <v>Yes</v>
          </cell>
          <cell r="Z574"/>
          <cell r="AA574"/>
          <cell r="AB574"/>
          <cell r="AC574" t="str">
            <v>C201038384</v>
          </cell>
          <cell r="AD574">
            <v>302</v>
          </cell>
          <cell r="AE574">
            <v>10</v>
          </cell>
          <cell r="AF574"/>
          <cell r="AG574"/>
          <cell r="AH574"/>
          <cell r="AI574"/>
          <cell r="AN574"/>
          <cell r="AO574" t="str">
            <v>Yes</v>
          </cell>
          <cell r="AP574" t="str">
            <v>NOV 20</v>
          </cell>
        </row>
        <row r="575">
          <cell r="A575">
            <v>845</v>
          </cell>
          <cell r="B575" t="str">
            <v>已发货</v>
          </cell>
          <cell r="C575" t="str">
            <v>C49</v>
          </cell>
          <cell r="D575">
            <v>110043</v>
          </cell>
          <cell r="E575" t="str">
            <v>Stock order</v>
          </cell>
          <cell r="F575" t="str">
            <v>YSM10</v>
          </cell>
          <cell r="G575" t="str">
            <v>R-&gt;L</v>
          </cell>
          <cell r="H575" t="str">
            <v>No</v>
          </cell>
          <cell r="I575" t="str">
            <v>Y53235</v>
          </cell>
          <cell r="J575">
            <v>1</v>
          </cell>
          <cell r="K575" t="str">
            <v>CY仓库</v>
          </cell>
          <cell r="L575">
            <v>44156</v>
          </cell>
          <cell r="M575" t="str">
            <v>NM</v>
          </cell>
          <cell r="N575" t="str">
            <v>NOV 20</v>
          </cell>
          <cell r="O575"/>
          <cell r="P575" t="str">
            <v>JPY</v>
          </cell>
          <cell r="Q575" t="str">
            <v>C49SZX20200159JY</v>
          </cell>
          <cell r="R575" t="str">
            <v>昊亮迪</v>
          </cell>
          <cell r="S575" t="str">
            <v>YSM10</v>
          </cell>
          <cell r="T575" t="str">
            <v>L-&gt;R</v>
          </cell>
          <cell r="U575" t="str">
            <v>No</v>
          </cell>
          <cell r="V575" t="str">
            <v>WRONG</v>
          </cell>
          <cell r="W575" t="str">
            <v>DAP SZ</v>
          </cell>
          <cell r="X575">
            <v>44085</v>
          </cell>
          <cell r="Y575" t="str">
            <v>Yes</v>
          </cell>
          <cell r="Z575"/>
          <cell r="AA575"/>
          <cell r="AB575"/>
          <cell r="AC575" t="str">
            <v>C200838012</v>
          </cell>
          <cell r="AD575">
            <v>301</v>
          </cell>
          <cell r="AE575">
            <v>10</v>
          </cell>
          <cell r="AF575"/>
          <cell r="AG575"/>
          <cell r="AH575"/>
          <cell r="AI575"/>
          <cell r="AN575"/>
          <cell r="AO575" t="str">
            <v>Yes</v>
          </cell>
          <cell r="AP575" t="str">
            <v>NOV 20</v>
          </cell>
        </row>
        <row r="576">
          <cell r="A576">
            <v>810</v>
          </cell>
          <cell r="B576" t="str">
            <v>已发货</v>
          </cell>
          <cell r="C576" t="str">
            <v>C49</v>
          </cell>
          <cell r="D576">
            <v>110043</v>
          </cell>
          <cell r="E576" t="str">
            <v>Stock order</v>
          </cell>
          <cell r="F576" t="str">
            <v>YSM10</v>
          </cell>
          <cell r="G576" t="str">
            <v>R-&gt;L</v>
          </cell>
          <cell r="H576" t="str">
            <v>No</v>
          </cell>
          <cell r="I576" t="str">
            <v>Y53236</v>
          </cell>
          <cell r="J576">
            <v>1</v>
          </cell>
          <cell r="K576" t="str">
            <v>CY仓库</v>
          </cell>
          <cell r="L576">
            <v>44156</v>
          </cell>
          <cell r="M576" t="str">
            <v>0.0638,PO 用110117</v>
          </cell>
          <cell r="N576" t="str">
            <v>NOV 20</v>
          </cell>
          <cell r="O576"/>
          <cell r="P576" t="str">
            <v>RMB</v>
          </cell>
          <cell r="Q576" t="str">
            <v>C49SZX20200157SX</v>
          </cell>
          <cell r="R576" t="str">
            <v>成景</v>
          </cell>
          <cell r="S576" t="str">
            <v>YSM10</v>
          </cell>
          <cell r="T576" t="str">
            <v>L-&gt;R</v>
          </cell>
          <cell r="U576" t="str">
            <v>MVC</v>
          </cell>
          <cell r="V576" t="str">
            <v>WRONG</v>
          </cell>
          <cell r="W576" t="str">
            <v>含税到厂</v>
          </cell>
          <cell r="X576">
            <v>44082</v>
          </cell>
          <cell r="Y576" t="str">
            <v>Yes</v>
          </cell>
          <cell r="Z576"/>
          <cell r="AA576"/>
          <cell r="AB576"/>
          <cell r="AC576" t="str">
            <v>C180532024</v>
          </cell>
          <cell r="AD576">
            <v>301</v>
          </cell>
          <cell r="AE576">
            <v>10</v>
          </cell>
          <cell r="AF576"/>
          <cell r="AG576"/>
          <cell r="AH576"/>
          <cell r="AI576"/>
          <cell r="AN576"/>
          <cell r="AO576" t="str">
            <v>Yes</v>
          </cell>
          <cell r="AP576" t="str">
            <v>NOV 20</v>
          </cell>
        </row>
        <row r="577">
          <cell r="A577">
            <v>811</v>
          </cell>
          <cell r="B577" t="str">
            <v>已发货</v>
          </cell>
          <cell r="C577" t="str">
            <v>C49</v>
          </cell>
          <cell r="D577">
            <v>110043</v>
          </cell>
          <cell r="E577" t="str">
            <v>Stock order</v>
          </cell>
          <cell r="F577" t="str">
            <v>YSM10</v>
          </cell>
          <cell r="G577" t="str">
            <v>R-&gt;L</v>
          </cell>
          <cell r="H577" t="str">
            <v>No</v>
          </cell>
          <cell r="I577" t="str">
            <v>Y53237</v>
          </cell>
          <cell r="J577">
            <v>1</v>
          </cell>
          <cell r="K577" t="str">
            <v>CY仓库</v>
          </cell>
          <cell r="L577">
            <v>44156</v>
          </cell>
          <cell r="M577" t="str">
            <v>NM</v>
          </cell>
          <cell r="N577" t="str">
            <v>NOV 20</v>
          </cell>
          <cell r="O577"/>
          <cell r="P577" t="str">
            <v>JPY</v>
          </cell>
          <cell r="Q577" t="str">
            <v>C49SZX20200129JL</v>
          </cell>
          <cell r="R577" t="str">
            <v>力通威</v>
          </cell>
          <cell r="S577" t="str">
            <v>YSM10</v>
          </cell>
          <cell r="T577" t="str">
            <v>R-&gt;L</v>
          </cell>
          <cell r="U577" t="str">
            <v>MVC</v>
          </cell>
          <cell r="V577" t="str">
            <v>WRONG</v>
          </cell>
          <cell r="W577" t="str">
            <v>CIF HK</v>
          </cell>
          <cell r="X577">
            <v>44081</v>
          </cell>
          <cell r="Y577" t="str">
            <v>Yes</v>
          </cell>
          <cell r="Z577"/>
          <cell r="AA577"/>
          <cell r="AB577"/>
          <cell r="AC577" t="str">
            <v>C171230831</v>
          </cell>
          <cell r="AD577">
            <v>301</v>
          </cell>
          <cell r="AE577">
            <v>10</v>
          </cell>
          <cell r="AF577"/>
          <cell r="AG577"/>
          <cell r="AH577"/>
          <cell r="AI577"/>
          <cell r="AJ577"/>
          <cell r="AK577"/>
          <cell r="AL577"/>
          <cell r="AM577"/>
          <cell r="AN577"/>
          <cell r="AO577" t="str">
            <v>Yes</v>
          </cell>
          <cell r="AP577" t="str">
            <v>NOV 20</v>
          </cell>
        </row>
        <row r="578">
          <cell r="A578">
            <v>812</v>
          </cell>
          <cell r="B578" t="str">
            <v>已发货</v>
          </cell>
          <cell r="C578" t="str">
            <v>C49</v>
          </cell>
          <cell r="D578" t="str">
            <v>110043(拆单110140)</v>
          </cell>
          <cell r="E578" t="str">
            <v>Stock order</v>
          </cell>
          <cell r="F578" t="str">
            <v>YSM10</v>
          </cell>
          <cell r="G578" t="str">
            <v>R-&gt;L</v>
          </cell>
          <cell r="H578" t="str">
            <v>No</v>
          </cell>
          <cell r="I578" t="str">
            <v>Y53265</v>
          </cell>
          <cell r="J578">
            <v>1</v>
          </cell>
          <cell r="K578" t="str">
            <v>CY仓库</v>
          </cell>
          <cell r="L578">
            <v>44156</v>
          </cell>
          <cell r="M578">
            <v>6.4000000000000001E-2</v>
          </cell>
          <cell r="N578" t="str">
            <v>NOV 20</v>
          </cell>
          <cell r="O578"/>
          <cell r="P578" t="str">
            <v>JPY</v>
          </cell>
          <cell r="Q578" t="str">
            <v>C49SZX20200129JL</v>
          </cell>
          <cell r="R578" t="str">
            <v>力通威</v>
          </cell>
          <cell r="S578" t="str">
            <v>YSM10</v>
          </cell>
          <cell r="T578" t="str">
            <v>R-&gt;L</v>
          </cell>
          <cell r="U578" t="str">
            <v>MVC</v>
          </cell>
          <cell r="V578" t="str">
            <v>WRONG</v>
          </cell>
          <cell r="W578" t="str">
            <v>CIF HK</v>
          </cell>
          <cell r="X578">
            <v>44081</v>
          </cell>
          <cell r="Y578" t="str">
            <v>Yes</v>
          </cell>
          <cell r="Z578"/>
          <cell r="AA578"/>
          <cell r="AB578"/>
          <cell r="AC578" t="str">
            <v>C171230831</v>
          </cell>
          <cell r="AD578">
            <v>301</v>
          </cell>
          <cell r="AE578">
            <v>10</v>
          </cell>
          <cell r="AF578"/>
          <cell r="AG578"/>
          <cell r="AH578"/>
          <cell r="AI578"/>
          <cell r="AJ578"/>
          <cell r="AK578"/>
          <cell r="AL578"/>
          <cell r="AM578"/>
          <cell r="AN578"/>
          <cell r="AO578" t="str">
            <v>Yes</v>
          </cell>
          <cell r="AP578" t="str">
            <v>NOV 20</v>
          </cell>
        </row>
        <row r="579">
          <cell r="A579">
            <v>813</v>
          </cell>
          <cell r="B579" t="str">
            <v>已发货</v>
          </cell>
          <cell r="C579" t="str">
            <v>C49</v>
          </cell>
          <cell r="D579" t="str">
            <v>110043(拆单110140)</v>
          </cell>
          <cell r="E579" t="str">
            <v>Stock order</v>
          </cell>
          <cell r="F579" t="str">
            <v>YSM10</v>
          </cell>
          <cell r="G579" t="str">
            <v>R-&gt;L</v>
          </cell>
          <cell r="H579" t="str">
            <v>No</v>
          </cell>
          <cell r="I579" t="str">
            <v>Y53240</v>
          </cell>
          <cell r="J579">
            <v>1</v>
          </cell>
          <cell r="K579" t="str">
            <v>CY仓库</v>
          </cell>
          <cell r="L579">
            <v>44156</v>
          </cell>
          <cell r="M579">
            <v>6.4000000000000001E-2</v>
          </cell>
          <cell r="N579" t="str">
            <v>NOV 20</v>
          </cell>
          <cell r="O579"/>
          <cell r="P579" t="str">
            <v>JPY</v>
          </cell>
          <cell r="Q579" t="str">
            <v>C49SZX20200129JL</v>
          </cell>
          <cell r="R579" t="str">
            <v>力通威</v>
          </cell>
          <cell r="S579" t="str">
            <v>YSM10</v>
          </cell>
          <cell r="T579" t="str">
            <v>R-&gt;L</v>
          </cell>
          <cell r="U579" t="str">
            <v>MVC</v>
          </cell>
          <cell r="V579" t="str">
            <v>WRONG</v>
          </cell>
          <cell r="W579" t="str">
            <v>CIF HK</v>
          </cell>
          <cell r="X579">
            <v>44081</v>
          </cell>
          <cell r="Y579" t="str">
            <v>Yes</v>
          </cell>
          <cell r="Z579"/>
          <cell r="AA579"/>
          <cell r="AB579"/>
          <cell r="AC579" t="str">
            <v>C171230831</v>
          </cell>
          <cell r="AD579">
            <v>301</v>
          </cell>
          <cell r="AE579">
            <v>10</v>
          </cell>
          <cell r="AF579"/>
          <cell r="AG579"/>
          <cell r="AH579"/>
          <cell r="AI579"/>
          <cell r="AJ579"/>
          <cell r="AK579"/>
          <cell r="AL579"/>
          <cell r="AM579"/>
          <cell r="AN579"/>
          <cell r="AO579" t="str">
            <v>Yes</v>
          </cell>
          <cell r="AP579" t="str">
            <v>NOV 20</v>
          </cell>
        </row>
        <row r="580">
          <cell r="A580">
            <v>862</v>
          </cell>
          <cell r="B580" t="str">
            <v>已发货</v>
          </cell>
          <cell r="C580" t="str">
            <v>C49</v>
          </cell>
          <cell r="D580">
            <v>110137</v>
          </cell>
          <cell r="E580" t="str">
            <v>Stock order</v>
          </cell>
          <cell r="F580" t="str">
            <v>YSM20R-2</v>
          </cell>
          <cell r="G580" t="str">
            <v>L-&gt;R</v>
          </cell>
          <cell r="H580" t="str">
            <v>No</v>
          </cell>
          <cell r="I580" t="str">
            <v>Y53439</v>
          </cell>
          <cell r="J580">
            <v>1</v>
          </cell>
          <cell r="K580" t="str">
            <v>CY仓库</v>
          </cell>
          <cell r="L580">
            <v>44156</v>
          </cell>
          <cell r="M580">
            <v>6.4000000000000001E-2</v>
          </cell>
          <cell r="N580" t="str">
            <v>NOV 20</v>
          </cell>
          <cell r="O580">
            <v>2020.11</v>
          </cell>
          <cell r="P580" t="str">
            <v>JPY</v>
          </cell>
          <cell r="Q580" t="str">
            <v>C49SZX20200175JY</v>
          </cell>
          <cell r="R580" t="str">
            <v>百纳海</v>
          </cell>
          <cell r="S580" t="str">
            <v>YSM20R-2</v>
          </cell>
          <cell r="T580" t="str">
            <v>L-&gt;R</v>
          </cell>
          <cell r="U580" t="str">
            <v>No</v>
          </cell>
          <cell r="V580" t="str">
            <v>OK</v>
          </cell>
          <cell r="W580" t="str">
            <v>DAP SZ</v>
          </cell>
          <cell r="X580">
            <v>44099</v>
          </cell>
          <cell r="Y580" t="str">
            <v>Yes</v>
          </cell>
          <cell r="Z580"/>
          <cell r="AA580"/>
          <cell r="AB580"/>
          <cell r="AC580" t="str">
            <v>C200637625</v>
          </cell>
          <cell r="AD580">
            <v>303</v>
          </cell>
          <cell r="AE580">
            <v>20</v>
          </cell>
          <cell r="AF580"/>
          <cell r="AG580"/>
          <cell r="AH580"/>
          <cell r="AI580"/>
          <cell r="AN580"/>
          <cell r="AO580" t="str">
            <v>Yes</v>
          </cell>
          <cell r="AP580" t="str">
            <v>NOV 20</v>
          </cell>
        </row>
        <row r="581">
          <cell r="A581">
            <v>829</v>
          </cell>
          <cell r="B581" t="str">
            <v>已发货</v>
          </cell>
          <cell r="C581" t="str">
            <v>C49</v>
          </cell>
          <cell r="D581">
            <v>110137</v>
          </cell>
          <cell r="E581" t="str">
            <v>Stock order</v>
          </cell>
          <cell r="F581" t="str">
            <v>YSM20R-2</v>
          </cell>
          <cell r="G581" t="str">
            <v>L-&gt;R</v>
          </cell>
          <cell r="H581" t="str">
            <v>No</v>
          </cell>
          <cell r="I581" t="str">
            <v>Y53440</v>
          </cell>
          <cell r="J581">
            <v>1</v>
          </cell>
          <cell r="K581" t="str">
            <v>CY仓库</v>
          </cell>
          <cell r="L581">
            <v>44156</v>
          </cell>
          <cell r="M581">
            <v>6.4000000000000001E-2</v>
          </cell>
          <cell r="N581" t="str">
            <v>NOV 20</v>
          </cell>
          <cell r="O581">
            <v>2020.11</v>
          </cell>
          <cell r="P581" t="str">
            <v>JPY</v>
          </cell>
          <cell r="Q581" t="str">
            <v>C49SZX20200160JL</v>
          </cell>
          <cell r="R581" t="str">
            <v>力通威</v>
          </cell>
          <cell r="S581" t="str">
            <v>YSM20R-2</v>
          </cell>
          <cell r="T581" t="str">
            <v>L-&gt;R</v>
          </cell>
          <cell r="U581" t="str">
            <v>No</v>
          </cell>
          <cell r="V581" t="str">
            <v>OK</v>
          </cell>
          <cell r="W581" t="str">
            <v>CIF HK</v>
          </cell>
          <cell r="X581">
            <v>44084</v>
          </cell>
          <cell r="Y581" t="str">
            <v>Yes</v>
          </cell>
          <cell r="Z581"/>
          <cell r="AA581"/>
          <cell r="AB581"/>
          <cell r="AC581" t="str">
            <v>C190133876</v>
          </cell>
          <cell r="AD581">
            <v>303</v>
          </cell>
          <cell r="AE581">
            <v>20</v>
          </cell>
          <cell r="AF581"/>
          <cell r="AG581"/>
          <cell r="AH581"/>
          <cell r="AI581"/>
          <cell r="AJ581"/>
          <cell r="AK581"/>
          <cell r="AL581"/>
          <cell r="AM581"/>
          <cell r="AN581"/>
          <cell r="AO581" t="str">
            <v>Yes</v>
          </cell>
          <cell r="AP581" t="str">
            <v>NOV 20</v>
          </cell>
        </row>
        <row r="582">
          <cell r="A582">
            <v>827</v>
          </cell>
          <cell r="B582" t="str">
            <v>已发货</v>
          </cell>
          <cell r="C582" t="str">
            <v>C49</v>
          </cell>
          <cell r="D582">
            <v>110089</v>
          </cell>
          <cell r="E582" t="str">
            <v>旭晟名义下单</v>
          </cell>
          <cell r="F582" t="str">
            <v>YSM20R-2</v>
          </cell>
          <cell r="G582" t="str">
            <v>L-&gt;R</v>
          </cell>
          <cell r="H582" t="str">
            <v>No</v>
          </cell>
          <cell r="I582" t="str">
            <v>Y53174</v>
          </cell>
          <cell r="J582">
            <v>1</v>
          </cell>
          <cell r="K582" t="str">
            <v>码头</v>
          </cell>
          <cell r="L582">
            <v>44157</v>
          </cell>
          <cell r="M582" t="str">
            <v>NM</v>
          </cell>
          <cell r="N582" t="str">
            <v>NOV 20</v>
          </cell>
          <cell r="O582">
            <v>2020.11</v>
          </cell>
          <cell r="P582" t="str">
            <v>JPY</v>
          </cell>
          <cell r="Q582" t="str">
            <v>C49SZX20200152SX</v>
          </cell>
          <cell r="R582" t="str">
            <v>旭晟</v>
          </cell>
          <cell r="S582" t="str">
            <v>YSM20R-2</v>
          </cell>
          <cell r="T582" t="str">
            <v>L-&gt;R</v>
          </cell>
          <cell r="U582" t="str">
            <v>No</v>
          </cell>
          <cell r="V582" t="str">
            <v>OK</v>
          </cell>
          <cell r="W582" t="str">
            <v>DAP SZ</v>
          </cell>
          <cell r="X582">
            <v>44088</v>
          </cell>
          <cell r="Y582" t="str">
            <v>Yes</v>
          </cell>
          <cell r="Z582"/>
          <cell r="AA582"/>
          <cell r="AB582"/>
          <cell r="AC582" t="str">
            <v>IND order</v>
          </cell>
          <cell r="AD582"/>
          <cell r="AE582"/>
          <cell r="AF582"/>
          <cell r="AG582"/>
          <cell r="AH582"/>
          <cell r="AI582"/>
          <cell r="AN582"/>
          <cell r="AO582" t="str">
            <v>Yes</v>
          </cell>
          <cell r="AP582" t="str">
            <v>NOV 20</v>
          </cell>
        </row>
        <row r="583">
          <cell r="A583">
            <v>935</v>
          </cell>
          <cell r="B583" t="str">
            <v>已发货</v>
          </cell>
          <cell r="C583" t="str">
            <v>C49</v>
          </cell>
          <cell r="D583" t="str">
            <v>110026（拆单110178）</v>
          </cell>
          <cell r="E583" t="str">
            <v>Stock order</v>
          </cell>
          <cell r="F583" t="str">
            <v>YSM10</v>
          </cell>
          <cell r="G583" t="str">
            <v>R-&gt;L</v>
          </cell>
          <cell r="H583" t="str">
            <v>No</v>
          </cell>
          <cell r="I583" t="str">
            <v>Y53187</v>
          </cell>
          <cell r="J583">
            <v>1</v>
          </cell>
          <cell r="K583" t="str">
            <v>力合仓库(已经清关)</v>
          </cell>
          <cell r="L583">
            <v>44161</v>
          </cell>
          <cell r="M583">
            <v>6.4000000000000001E-2</v>
          </cell>
          <cell r="N583" t="str">
            <v>DEC 20</v>
          </cell>
          <cell r="O583"/>
          <cell r="P583" t="str">
            <v>RMB</v>
          </cell>
          <cell r="Q583" t="str">
            <v>C49SZX20200215JL</v>
          </cell>
          <cell r="R583" t="str">
            <v>江恒</v>
          </cell>
          <cell r="S583" t="str">
            <v>YSM10</v>
          </cell>
          <cell r="T583" t="str">
            <v>R-&gt;L</v>
          </cell>
          <cell r="U583" t="str">
            <v>MVC</v>
          </cell>
          <cell r="V583" t="str">
            <v>WRONG</v>
          </cell>
          <cell r="W583" t="str">
            <v>含税到厂</v>
          </cell>
          <cell r="X583">
            <v>44147</v>
          </cell>
          <cell r="Y583" t="str">
            <v>Yes</v>
          </cell>
          <cell r="Z583"/>
          <cell r="AA583"/>
          <cell r="AB583"/>
          <cell r="AC583" t="str">
            <v>C170930142</v>
          </cell>
          <cell r="AD583">
            <v>302</v>
          </cell>
          <cell r="AE583">
            <v>10</v>
          </cell>
          <cell r="AF583"/>
          <cell r="AG583"/>
          <cell r="AH583"/>
          <cell r="AI583"/>
          <cell r="AN583"/>
          <cell r="AO583" t="str">
            <v>Yes</v>
          </cell>
          <cell r="AP583" t="str">
            <v>DEC 20</v>
          </cell>
        </row>
        <row r="584">
          <cell r="A584">
            <v>806</v>
          </cell>
          <cell r="B584" t="str">
            <v>已发货</v>
          </cell>
          <cell r="C584" t="str">
            <v>C49</v>
          </cell>
          <cell r="D584" t="str">
            <v>110026（拆单110178）</v>
          </cell>
          <cell r="E584" t="str">
            <v>Stock order</v>
          </cell>
          <cell r="F584" t="str">
            <v>YSM10</v>
          </cell>
          <cell r="G584" t="str">
            <v>R-&gt;L</v>
          </cell>
          <cell r="H584" t="str">
            <v>No</v>
          </cell>
          <cell r="I584" t="str">
            <v>Y53188</v>
          </cell>
          <cell r="J584">
            <v>1</v>
          </cell>
          <cell r="K584" t="str">
            <v>力合仓库(已经清关)</v>
          </cell>
          <cell r="L584">
            <v>44161</v>
          </cell>
          <cell r="M584">
            <v>6.4000000000000001E-2</v>
          </cell>
          <cell r="N584" t="str">
            <v>DEC 20</v>
          </cell>
          <cell r="O584"/>
          <cell r="P584" t="str">
            <v>RMB</v>
          </cell>
          <cell r="Q584" t="str">
            <v>C49SZX20200149JL</v>
          </cell>
          <cell r="R584" t="str">
            <v>博新</v>
          </cell>
          <cell r="S584" t="str">
            <v>YSM10</v>
          </cell>
          <cell r="T584" t="str">
            <v>R-&gt;L</v>
          </cell>
          <cell r="U584" t="str">
            <v>MVC</v>
          </cell>
          <cell r="V584" t="str">
            <v>WRONG</v>
          </cell>
          <cell r="W584" t="str">
            <v>含税到厂</v>
          </cell>
          <cell r="X584">
            <v>44077</v>
          </cell>
          <cell r="Y584" t="str">
            <v>Yes</v>
          </cell>
          <cell r="Z584"/>
          <cell r="AA584"/>
          <cell r="AB584"/>
          <cell r="AC584" t="str">
            <v>C201238746</v>
          </cell>
          <cell r="AD584">
            <v>302</v>
          </cell>
          <cell r="AE584">
            <v>10</v>
          </cell>
          <cell r="AF584"/>
          <cell r="AG584"/>
          <cell r="AH584"/>
          <cell r="AI584"/>
          <cell r="AN584"/>
          <cell r="AO584" t="str">
            <v>Yes</v>
          </cell>
          <cell r="AP584" t="str">
            <v>DEC 20</v>
          </cell>
        </row>
        <row r="585">
          <cell r="A585">
            <v>876</v>
          </cell>
          <cell r="B585" t="str">
            <v>已发货</v>
          </cell>
          <cell r="C585" t="str">
            <v>C49</v>
          </cell>
          <cell r="D585" t="str">
            <v>110026（拆单110182）</v>
          </cell>
          <cell r="E585" t="str">
            <v>Stock order</v>
          </cell>
          <cell r="F585" t="str">
            <v>YSM10</v>
          </cell>
          <cell r="G585" t="str">
            <v>R-&gt;L</v>
          </cell>
          <cell r="H585" t="str">
            <v>No</v>
          </cell>
          <cell r="I585" t="str">
            <v>Y53189</v>
          </cell>
          <cell r="J585">
            <v>1</v>
          </cell>
          <cell r="K585" t="str">
            <v>力合仓库(已经清关)</v>
          </cell>
          <cell r="L585">
            <v>44161</v>
          </cell>
          <cell r="M585">
            <v>6.3399999999999998E-2</v>
          </cell>
          <cell r="N585" t="str">
            <v>DEC 20</v>
          </cell>
          <cell r="O585"/>
          <cell r="P585" t="str">
            <v>RMB</v>
          </cell>
          <cell r="Q585" t="str">
            <v>C49SZX20200173MX</v>
          </cell>
          <cell r="R585" t="str">
            <v>日东（end user：远爱）</v>
          </cell>
          <cell r="S585" t="str">
            <v>YSM10</v>
          </cell>
          <cell r="T585" t="str">
            <v>L-&gt;R</v>
          </cell>
          <cell r="U585" t="str">
            <v>No</v>
          </cell>
          <cell r="V585" t="str">
            <v>WRONG</v>
          </cell>
          <cell r="W585" t="str">
            <v>含税到厂</v>
          </cell>
          <cell r="X585">
            <v>44103</v>
          </cell>
          <cell r="Y585" t="str">
            <v>Yes</v>
          </cell>
          <cell r="Z585"/>
          <cell r="AA585"/>
          <cell r="AB585"/>
          <cell r="AC585" t="str">
            <v>C201238776</v>
          </cell>
          <cell r="AD585">
            <v>302</v>
          </cell>
          <cell r="AE585">
            <v>10</v>
          </cell>
          <cell r="AF585"/>
          <cell r="AG585"/>
          <cell r="AH585"/>
          <cell r="AI585"/>
          <cell r="AN585"/>
          <cell r="AO585" t="str">
            <v>Yes</v>
          </cell>
          <cell r="AP585" t="str">
            <v>DEC 20</v>
          </cell>
        </row>
        <row r="586">
          <cell r="A586">
            <v>877</v>
          </cell>
          <cell r="B586" t="str">
            <v>已发货</v>
          </cell>
          <cell r="C586" t="str">
            <v>C49</v>
          </cell>
          <cell r="D586" t="str">
            <v>110026（拆单110182）</v>
          </cell>
          <cell r="E586" t="str">
            <v>Stock order</v>
          </cell>
          <cell r="F586" t="str">
            <v>YSM10</v>
          </cell>
          <cell r="G586" t="str">
            <v>R-&gt;L</v>
          </cell>
          <cell r="H586" t="str">
            <v>No</v>
          </cell>
          <cell r="I586" t="str">
            <v>Y53190</v>
          </cell>
          <cell r="J586">
            <v>1</v>
          </cell>
          <cell r="K586" t="str">
            <v>力合仓库(已经清关)</v>
          </cell>
          <cell r="L586">
            <v>44161</v>
          </cell>
          <cell r="M586">
            <v>6.3399999999999998E-2</v>
          </cell>
          <cell r="N586" t="str">
            <v>DEC 20</v>
          </cell>
          <cell r="O586"/>
          <cell r="P586" t="str">
            <v>RMB</v>
          </cell>
          <cell r="Q586" t="str">
            <v>C49SZX20200173MX</v>
          </cell>
          <cell r="R586" t="str">
            <v>日东（end user：远爱）</v>
          </cell>
          <cell r="S586" t="str">
            <v>YSM10</v>
          </cell>
          <cell r="T586" t="str">
            <v>L-&gt;R</v>
          </cell>
          <cell r="U586" t="str">
            <v>No</v>
          </cell>
          <cell r="V586" t="str">
            <v>WRONG</v>
          </cell>
          <cell r="W586" t="str">
            <v>含税到厂</v>
          </cell>
          <cell r="X586">
            <v>44103</v>
          </cell>
          <cell r="Y586" t="str">
            <v>Yes</v>
          </cell>
          <cell r="Z586"/>
          <cell r="AA586"/>
          <cell r="AB586"/>
          <cell r="AC586" t="str">
            <v>C201238776</v>
          </cell>
          <cell r="AD586">
            <v>302</v>
          </cell>
          <cell r="AE586">
            <v>10</v>
          </cell>
          <cell r="AF586"/>
          <cell r="AG586"/>
          <cell r="AH586"/>
          <cell r="AI586"/>
          <cell r="AN586"/>
          <cell r="AO586" t="str">
            <v>Yes</v>
          </cell>
          <cell r="AP586" t="str">
            <v>DEC 20</v>
          </cell>
        </row>
        <row r="587">
          <cell r="A587">
            <v>922</v>
          </cell>
          <cell r="B587" t="str">
            <v>已发货</v>
          </cell>
          <cell r="C587" t="str">
            <v>C49</v>
          </cell>
          <cell r="D587" t="str">
            <v>110026（拆单110178）</v>
          </cell>
          <cell r="E587" t="str">
            <v>Stock order</v>
          </cell>
          <cell r="F587" t="str">
            <v>YSM10</v>
          </cell>
          <cell r="G587" t="str">
            <v>R-&gt;L</v>
          </cell>
          <cell r="H587" t="str">
            <v>No</v>
          </cell>
          <cell r="I587" t="str">
            <v>Y53191</v>
          </cell>
          <cell r="J587">
            <v>1</v>
          </cell>
          <cell r="K587" t="str">
            <v>力合仓库(已经清关)</v>
          </cell>
          <cell r="L587">
            <v>44161</v>
          </cell>
          <cell r="M587">
            <v>6.4000000000000001E-2</v>
          </cell>
          <cell r="N587" t="str">
            <v>DEC 20</v>
          </cell>
          <cell r="O587"/>
          <cell r="P587" t="str">
            <v>RMB</v>
          </cell>
          <cell r="Q587" t="str">
            <v>C49SZX20200209SX</v>
          </cell>
          <cell r="R587" t="str">
            <v>韵律光电</v>
          </cell>
          <cell r="S587" t="str">
            <v>YSM10</v>
          </cell>
          <cell r="T587" t="str">
            <v>R-&gt;L</v>
          </cell>
          <cell r="U587" t="str">
            <v>MVC</v>
          </cell>
          <cell r="V587" t="str">
            <v>WRONG</v>
          </cell>
          <cell r="W587" t="str">
            <v>含税到厂</v>
          </cell>
          <cell r="X587">
            <v>44146</v>
          </cell>
          <cell r="Y587" t="str">
            <v>Yes</v>
          </cell>
          <cell r="Z587"/>
          <cell r="AA587"/>
          <cell r="AB587"/>
          <cell r="AC587" t="str">
            <v>C170429073</v>
          </cell>
          <cell r="AD587">
            <v>302</v>
          </cell>
          <cell r="AE587">
            <v>10</v>
          </cell>
          <cell r="AF587"/>
          <cell r="AG587"/>
          <cell r="AH587"/>
          <cell r="AI587"/>
          <cell r="AN587"/>
          <cell r="AO587" t="str">
            <v>Yes</v>
          </cell>
          <cell r="AP587" t="str">
            <v>DEC 20</v>
          </cell>
        </row>
        <row r="588">
          <cell r="A588">
            <v>863</v>
          </cell>
          <cell r="B588" t="str">
            <v>已发货</v>
          </cell>
          <cell r="C588" t="str">
            <v>C49</v>
          </cell>
          <cell r="D588">
            <v>110026</v>
          </cell>
          <cell r="E588" t="str">
            <v>Stock order</v>
          </cell>
          <cell r="F588" t="str">
            <v>YSM10</v>
          </cell>
          <cell r="G588" t="str">
            <v>R-&gt;L</v>
          </cell>
          <cell r="H588" t="str">
            <v>No</v>
          </cell>
          <cell r="I588" t="str">
            <v>Y53192</v>
          </cell>
          <cell r="J588">
            <v>1</v>
          </cell>
          <cell r="K588" t="str">
            <v>盐保仓库</v>
          </cell>
          <cell r="L588">
            <v>44161</v>
          </cell>
          <cell r="M588" t="str">
            <v>NM</v>
          </cell>
          <cell r="N588" t="str">
            <v>DEC 20</v>
          </cell>
          <cell r="O588"/>
          <cell r="P588" t="str">
            <v>JPY</v>
          </cell>
          <cell r="Q588" t="str">
            <v>C49SZX20200179MZ</v>
          </cell>
          <cell r="R588" t="str">
            <v>鸿南</v>
          </cell>
          <cell r="S588" t="str">
            <v>YSM10</v>
          </cell>
          <cell r="T588" t="str">
            <v>R-&gt;L</v>
          </cell>
          <cell r="U588" t="str">
            <v>MVC</v>
          </cell>
          <cell r="V588" t="str">
            <v>WRONG</v>
          </cell>
          <cell r="W588" t="str">
            <v>CIF HK</v>
          </cell>
          <cell r="X588">
            <v>44102</v>
          </cell>
          <cell r="Y588" t="str">
            <v>Yes</v>
          </cell>
          <cell r="Z588"/>
          <cell r="AA588"/>
          <cell r="AB588"/>
          <cell r="AC588" t="str">
            <v>C180331587</v>
          </cell>
          <cell r="AD588">
            <v>312</v>
          </cell>
          <cell r="AE588">
            <v>10</v>
          </cell>
          <cell r="AF588"/>
          <cell r="AG588"/>
          <cell r="AH588"/>
          <cell r="AI588"/>
          <cell r="AN588"/>
          <cell r="AO588" t="str">
            <v>Yes</v>
          </cell>
          <cell r="AP588" t="str">
            <v>DEC 20</v>
          </cell>
        </row>
        <row r="589">
          <cell r="A589">
            <v>850</v>
          </cell>
          <cell r="B589" t="str">
            <v>已发货</v>
          </cell>
          <cell r="C589" t="str">
            <v>C49</v>
          </cell>
          <cell r="D589">
            <v>110026</v>
          </cell>
          <cell r="E589" t="str">
            <v>Stock order</v>
          </cell>
          <cell r="F589" t="str">
            <v>YSM10</v>
          </cell>
          <cell r="G589" t="str">
            <v>R-&gt;L</v>
          </cell>
          <cell r="H589" t="str">
            <v>No</v>
          </cell>
          <cell r="I589" t="str">
            <v>Y53193</v>
          </cell>
          <cell r="J589">
            <v>1</v>
          </cell>
          <cell r="K589" t="str">
            <v>盐保仓库</v>
          </cell>
          <cell r="L589">
            <v>44161</v>
          </cell>
          <cell r="M589" t="str">
            <v>NM</v>
          </cell>
          <cell r="N589" t="str">
            <v>DEC 20</v>
          </cell>
          <cell r="O589"/>
          <cell r="P589" t="str">
            <v>JPY</v>
          </cell>
          <cell r="Q589" t="str">
            <v>C49SZX20200167EC</v>
          </cell>
          <cell r="R589" t="str">
            <v>海红天远</v>
          </cell>
          <cell r="S589" t="str">
            <v>YSM10</v>
          </cell>
          <cell r="T589" t="str">
            <v>L-&gt;R</v>
          </cell>
          <cell r="U589" t="str">
            <v>No</v>
          </cell>
          <cell r="V589" t="str">
            <v>WRONG</v>
          </cell>
          <cell r="W589" t="str">
            <v>CIF HK</v>
          </cell>
          <cell r="X589">
            <v>44092</v>
          </cell>
          <cell r="Y589" t="str">
            <v>Yes</v>
          </cell>
          <cell r="Z589"/>
          <cell r="AA589"/>
          <cell r="AB589"/>
          <cell r="AC589" t="str">
            <v>C200737827</v>
          </cell>
          <cell r="AD589">
            <v>312</v>
          </cell>
          <cell r="AE589">
            <v>10</v>
          </cell>
          <cell r="AF589"/>
          <cell r="AG589"/>
          <cell r="AH589"/>
          <cell r="AI589"/>
          <cell r="AN589"/>
          <cell r="AO589" t="str">
            <v>Yes</v>
          </cell>
          <cell r="AP589" t="str">
            <v>DEC 20</v>
          </cell>
        </row>
        <row r="590">
          <cell r="A590">
            <v>880</v>
          </cell>
          <cell r="B590" t="str">
            <v>已发货</v>
          </cell>
          <cell r="C590" t="str">
            <v>C49</v>
          </cell>
          <cell r="D590" t="str">
            <v>110044（拆单110207）</v>
          </cell>
          <cell r="E590" t="str">
            <v>Stock order</v>
          </cell>
          <cell r="F590" t="str">
            <v>YSM10</v>
          </cell>
          <cell r="G590" t="str">
            <v>R-&gt;L</v>
          </cell>
          <cell r="H590" t="str">
            <v>No</v>
          </cell>
          <cell r="I590" t="str">
            <v>Y53266</v>
          </cell>
          <cell r="J590">
            <v>1</v>
          </cell>
          <cell r="K590" t="str">
            <v>盐保仓库</v>
          </cell>
          <cell r="L590">
            <v>44161</v>
          </cell>
          <cell r="M590">
            <v>6.3799999999999996E-2</v>
          </cell>
          <cell r="N590" t="str">
            <v>DEC 20</v>
          </cell>
          <cell r="O590"/>
          <cell r="P590" t="str">
            <v>RMB</v>
          </cell>
          <cell r="Q590" t="str">
            <v>C49SZX20200187SX</v>
          </cell>
          <cell r="R590" t="str">
            <v>亿莱</v>
          </cell>
          <cell r="S590" t="str">
            <v>YSM10</v>
          </cell>
          <cell r="T590" t="str">
            <v>L-&gt;R</v>
          </cell>
          <cell r="U590" t="str">
            <v>MVC</v>
          </cell>
          <cell r="V590" t="str">
            <v>WRONG</v>
          </cell>
          <cell r="W590" t="str">
            <v>含税到厂</v>
          </cell>
          <cell r="X590">
            <v>44116</v>
          </cell>
          <cell r="Y590" t="str">
            <v>Yes</v>
          </cell>
          <cell r="Z590"/>
          <cell r="AA590"/>
          <cell r="AB590"/>
          <cell r="AC590" t="str">
            <v>C201238803</v>
          </cell>
          <cell r="AD590">
            <v>301</v>
          </cell>
          <cell r="AE590">
            <v>10</v>
          </cell>
          <cell r="AF590"/>
          <cell r="AG590"/>
          <cell r="AH590"/>
          <cell r="AI590"/>
          <cell r="AN590"/>
          <cell r="AO590" t="str">
            <v>Yes</v>
          </cell>
          <cell r="AP590" t="str">
            <v>DEC 20</v>
          </cell>
        </row>
        <row r="591">
          <cell r="A591">
            <v>879</v>
          </cell>
          <cell r="B591" t="str">
            <v>已发货</v>
          </cell>
          <cell r="C591" t="str">
            <v>C49</v>
          </cell>
          <cell r="D591" t="str">
            <v>110044（拆单110207）</v>
          </cell>
          <cell r="E591" t="str">
            <v>Stock order</v>
          </cell>
          <cell r="F591" t="str">
            <v>YSM10</v>
          </cell>
          <cell r="G591" t="str">
            <v>R-&gt;L</v>
          </cell>
          <cell r="H591" t="str">
            <v>No</v>
          </cell>
          <cell r="I591" t="str">
            <v>Y53267</v>
          </cell>
          <cell r="J591">
            <v>1</v>
          </cell>
          <cell r="K591" t="str">
            <v>盐保仓库</v>
          </cell>
          <cell r="L591">
            <v>44161</v>
          </cell>
          <cell r="M591">
            <v>6.3799999999999996E-2</v>
          </cell>
          <cell r="N591" t="str">
            <v>DEC 20</v>
          </cell>
          <cell r="O591"/>
          <cell r="P591" t="str">
            <v>RMB</v>
          </cell>
          <cell r="Q591" t="str">
            <v>C49SZX20200187SX</v>
          </cell>
          <cell r="R591" t="str">
            <v>亿莱</v>
          </cell>
          <cell r="S591" t="str">
            <v>YSM10</v>
          </cell>
          <cell r="T591" t="str">
            <v>L-&gt;R</v>
          </cell>
          <cell r="U591" t="str">
            <v>MVC</v>
          </cell>
          <cell r="V591" t="str">
            <v>WRONG</v>
          </cell>
          <cell r="W591" t="str">
            <v>含税到厂</v>
          </cell>
          <cell r="X591">
            <v>44116</v>
          </cell>
          <cell r="Y591" t="str">
            <v>Yes</v>
          </cell>
          <cell r="Z591"/>
          <cell r="AA591"/>
          <cell r="AB591"/>
          <cell r="AC591" t="str">
            <v>C201238803</v>
          </cell>
          <cell r="AD591">
            <v>301</v>
          </cell>
          <cell r="AE591">
            <v>10</v>
          </cell>
          <cell r="AF591"/>
          <cell r="AG591"/>
          <cell r="AH591"/>
          <cell r="AI591"/>
          <cell r="AN591"/>
          <cell r="AO591" t="str">
            <v>Yes</v>
          </cell>
          <cell r="AP591" t="str">
            <v>DEC 20</v>
          </cell>
        </row>
        <row r="592">
          <cell r="A592">
            <v>861</v>
          </cell>
          <cell r="B592" t="str">
            <v>已发货</v>
          </cell>
          <cell r="C592" t="str">
            <v>C49</v>
          </cell>
          <cell r="D592">
            <v>110044</v>
          </cell>
          <cell r="E592" t="str">
            <v>Stock order</v>
          </cell>
          <cell r="F592" t="str">
            <v>YSM10</v>
          </cell>
          <cell r="G592" t="str">
            <v>R-&gt;L</v>
          </cell>
          <cell r="H592" t="str">
            <v>No</v>
          </cell>
          <cell r="I592" t="str">
            <v>Y53268</v>
          </cell>
          <cell r="J592">
            <v>1</v>
          </cell>
          <cell r="K592" t="str">
            <v>盐保仓库</v>
          </cell>
          <cell r="L592">
            <v>44161</v>
          </cell>
          <cell r="M592" t="str">
            <v>TBA</v>
          </cell>
          <cell r="N592" t="str">
            <v>DEC 20</v>
          </cell>
          <cell r="O592"/>
          <cell r="P592" t="str">
            <v>JPY</v>
          </cell>
          <cell r="Q592" t="str">
            <v>C49SZX20200169DZ</v>
          </cell>
          <cell r="R592" t="str">
            <v>兆晖</v>
          </cell>
          <cell r="S592" t="str">
            <v>YSM10</v>
          </cell>
          <cell r="T592" t="str">
            <v>L-&gt;R</v>
          </cell>
          <cell r="U592" t="str">
            <v>MVC</v>
          </cell>
          <cell r="V592" t="str">
            <v>WRONG</v>
          </cell>
          <cell r="W592" t="str">
            <v>CIF HK</v>
          </cell>
          <cell r="X592">
            <v>44101</v>
          </cell>
          <cell r="Y592" t="str">
            <v>Yes</v>
          </cell>
          <cell r="Z592"/>
          <cell r="AA592"/>
          <cell r="AB592"/>
          <cell r="AC592" t="str">
            <v>C121114462</v>
          </cell>
          <cell r="AD592">
            <v>301</v>
          </cell>
          <cell r="AE592">
            <v>10</v>
          </cell>
          <cell r="AF592"/>
          <cell r="AG592"/>
          <cell r="AH592"/>
          <cell r="AI592"/>
          <cell r="AN592"/>
          <cell r="AO592" t="str">
            <v>Yes</v>
          </cell>
          <cell r="AP592" t="str">
            <v>DEC 20</v>
          </cell>
        </row>
        <row r="593">
          <cell r="A593">
            <v>860</v>
          </cell>
          <cell r="B593" t="str">
            <v>已发货</v>
          </cell>
          <cell r="C593" t="str">
            <v>C49</v>
          </cell>
          <cell r="D593">
            <v>110044</v>
          </cell>
          <cell r="E593" t="str">
            <v>Stock order</v>
          </cell>
          <cell r="F593" t="str">
            <v>YSM10</v>
          </cell>
          <cell r="G593" t="str">
            <v>R-&gt;L</v>
          </cell>
          <cell r="H593" t="str">
            <v>No</v>
          </cell>
          <cell r="I593" t="str">
            <v>Y53269</v>
          </cell>
          <cell r="J593">
            <v>1</v>
          </cell>
          <cell r="K593" t="str">
            <v>盐保仓库</v>
          </cell>
          <cell r="L593">
            <v>44161</v>
          </cell>
          <cell r="M593" t="str">
            <v>TBA</v>
          </cell>
          <cell r="N593" t="str">
            <v>DEC 20</v>
          </cell>
          <cell r="O593"/>
          <cell r="P593" t="str">
            <v>JPY</v>
          </cell>
          <cell r="Q593" t="str">
            <v>C49SZX20200169DZ</v>
          </cell>
          <cell r="R593" t="str">
            <v>兆晖</v>
          </cell>
          <cell r="S593" t="str">
            <v>YSM10</v>
          </cell>
          <cell r="T593" t="str">
            <v>L-&gt;R</v>
          </cell>
          <cell r="U593" t="str">
            <v>MVC</v>
          </cell>
          <cell r="V593" t="str">
            <v>WRONG</v>
          </cell>
          <cell r="W593" t="str">
            <v>CIF HK</v>
          </cell>
          <cell r="X593">
            <v>44101</v>
          </cell>
          <cell r="Y593" t="str">
            <v>Yes</v>
          </cell>
          <cell r="Z593"/>
          <cell r="AA593"/>
          <cell r="AB593"/>
          <cell r="AC593" t="str">
            <v>C121114462</v>
          </cell>
          <cell r="AD593">
            <v>301</v>
          </cell>
          <cell r="AE593">
            <v>10</v>
          </cell>
          <cell r="AF593"/>
          <cell r="AG593"/>
          <cell r="AH593"/>
          <cell r="AI593"/>
          <cell r="AN593"/>
          <cell r="AO593" t="str">
            <v>Yes</v>
          </cell>
          <cell r="AP593" t="str">
            <v>DEC 20</v>
          </cell>
        </row>
        <row r="594">
          <cell r="A594">
            <v>858</v>
          </cell>
          <cell r="B594" t="str">
            <v>已发货</v>
          </cell>
          <cell r="C594" t="str">
            <v>C49</v>
          </cell>
          <cell r="D594">
            <v>110044</v>
          </cell>
          <cell r="E594" t="str">
            <v>Stock order</v>
          </cell>
          <cell r="F594" t="str">
            <v>YSM10</v>
          </cell>
          <cell r="G594" t="str">
            <v>R-&gt;L</v>
          </cell>
          <cell r="H594" t="str">
            <v>No</v>
          </cell>
          <cell r="I594" t="str">
            <v>Y53238</v>
          </cell>
          <cell r="J594">
            <v>1</v>
          </cell>
          <cell r="K594" t="str">
            <v>盐保仓库</v>
          </cell>
          <cell r="L594">
            <v>44161</v>
          </cell>
          <cell r="M594" t="str">
            <v>TBA</v>
          </cell>
          <cell r="N594" t="str">
            <v>DEC 20</v>
          </cell>
          <cell r="O594"/>
          <cell r="P594" t="str">
            <v>JPY</v>
          </cell>
          <cell r="Q594" t="str">
            <v>C49SZX20200169DZ</v>
          </cell>
          <cell r="R594" t="str">
            <v>兆晖</v>
          </cell>
          <cell r="S594" t="str">
            <v>YSM10</v>
          </cell>
          <cell r="T594" t="str">
            <v>L-&gt;R</v>
          </cell>
          <cell r="U594" t="str">
            <v>MVC</v>
          </cell>
          <cell r="V594" t="str">
            <v>WRONG</v>
          </cell>
          <cell r="W594" t="str">
            <v>CIF HK</v>
          </cell>
          <cell r="X594">
            <v>44101</v>
          </cell>
          <cell r="Y594" t="str">
            <v>Yes</v>
          </cell>
          <cell r="Z594"/>
          <cell r="AA594"/>
          <cell r="AB594"/>
          <cell r="AC594" t="str">
            <v>C121114462</v>
          </cell>
          <cell r="AD594">
            <v>301</v>
          </cell>
          <cell r="AE594">
            <v>10</v>
          </cell>
          <cell r="AF594"/>
          <cell r="AG594"/>
          <cell r="AH594"/>
          <cell r="AI594"/>
          <cell r="AN594"/>
          <cell r="AO594" t="str">
            <v>Yes</v>
          </cell>
          <cell r="AP594" t="str">
            <v>DEC 20</v>
          </cell>
        </row>
        <row r="595">
          <cell r="A595">
            <v>859</v>
          </cell>
          <cell r="B595" t="str">
            <v>已发货</v>
          </cell>
          <cell r="C595" t="str">
            <v>C49</v>
          </cell>
          <cell r="D595">
            <v>110044</v>
          </cell>
          <cell r="E595" t="str">
            <v>Stock order</v>
          </cell>
          <cell r="F595" t="str">
            <v>YSM10</v>
          </cell>
          <cell r="G595" t="str">
            <v>R-&gt;L</v>
          </cell>
          <cell r="H595" t="str">
            <v>No</v>
          </cell>
          <cell r="I595" t="str">
            <v>Y53239</v>
          </cell>
          <cell r="J595">
            <v>1</v>
          </cell>
          <cell r="K595" t="str">
            <v>盐保仓库</v>
          </cell>
          <cell r="L595">
            <v>44161</v>
          </cell>
          <cell r="M595" t="str">
            <v>TBA</v>
          </cell>
          <cell r="N595" t="str">
            <v>DEC 20</v>
          </cell>
          <cell r="O595"/>
          <cell r="P595" t="str">
            <v>JPY</v>
          </cell>
          <cell r="Q595" t="str">
            <v>C49SZX20200169DZ</v>
          </cell>
          <cell r="R595" t="str">
            <v>兆晖</v>
          </cell>
          <cell r="S595" t="str">
            <v>YSM10</v>
          </cell>
          <cell r="T595" t="str">
            <v>L-&gt;R</v>
          </cell>
          <cell r="U595" t="str">
            <v>MVC</v>
          </cell>
          <cell r="V595" t="str">
            <v>WRONG</v>
          </cell>
          <cell r="W595" t="str">
            <v>CIF HK</v>
          </cell>
          <cell r="X595">
            <v>44101</v>
          </cell>
          <cell r="Y595" t="str">
            <v>Yes</v>
          </cell>
          <cell r="Z595"/>
          <cell r="AA595"/>
          <cell r="AB595"/>
          <cell r="AC595" t="str">
            <v>C121114462</v>
          </cell>
          <cell r="AD595">
            <v>301</v>
          </cell>
          <cell r="AE595">
            <v>10</v>
          </cell>
          <cell r="AF595"/>
          <cell r="AG595"/>
          <cell r="AH595"/>
          <cell r="AI595"/>
          <cell r="AN595"/>
          <cell r="AO595" t="str">
            <v>Yes</v>
          </cell>
          <cell r="AP595" t="str">
            <v>DEC 20</v>
          </cell>
        </row>
        <row r="596">
          <cell r="A596">
            <v>851</v>
          </cell>
          <cell r="B596" t="str">
            <v>已发货</v>
          </cell>
          <cell r="C596" t="str">
            <v>C49</v>
          </cell>
          <cell r="D596">
            <v>110069</v>
          </cell>
          <cell r="E596" t="str">
            <v>Stock order</v>
          </cell>
          <cell r="F596" t="str">
            <v>YSM20R-2</v>
          </cell>
          <cell r="G596" t="str">
            <v>L-&gt;R</v>
          </cell>
          <cell r="H596" t="str">
            <v>No</v>
          </cell>
          <cell r="I596" t="str">
            <v>Y53443</v>
          </cell>
          <cell r="J596">
            <v>1</v>
          </cell>
          <cell r="K596" t="str">
            <v>CY仓库</v>
          </cell>
          <cell r="L596">
            <v>44175</v>
          </cell>
          <cell r="M596" t="str">
            <v>NM</v>
          </cell>
          <cell r="N596" t="str">
            <v>DEC 20</v>
          </cell>
          <cell r="O596"/>
          <cell r="P596" t="str">
            <v>JPY</v>
          </cell>
          <cell r="Q596" t="str">
            <v>C49SZX20200167EC</v>
          </cell>
          <cell r="R596" t="str">
            <v>海红天远</v>
          </cell>
          <cell r="S596" t="str">
            <v>YSM20R(SV)-2</v>
          </cell>
          <cell r="T596" t="str">
            <v>L-&gt;R</v>
          </cell>
          <cell r="U596" t="str">
            <v>No</v>
          </cell>
          <cell r="V596" t="str">
            <v>OK</v>
          </cell>
          <cell r="W596" t="str">
            <v>CIF HK</v>
          </cell>
          <cell r="X596">
            <v>44092</v>
          </cell>
          <cell r="Y596" t="str">
            <v>Yes</v>
          </cell>
          <cell r="Z596"/>
          <cell r="AA596"/>
          <cell r="AB596"/>
          <cell r="AC596" t="str">
            <v>C200737827</v>
          </cell>
          <cell r="AD596">
            <v>301</v>
          </cell>
          <cell r="AE596">
            <v>20</v>
          </cell>
          <cell r="AF596"/>
          <cell r="AG596"/>
          <cell r="AH596"/>
          <cell r="AI596"/>
          <cell r="AN596"/>
          <cell r="AO596" t="str">
            <v>Yes</v>
          </cell>
          <cell r="AP596" t="str">
            <v>DEC 20</v>
          </cell>
        </row>
        <row r="597">
          <cell r="A597">
            <v>841</v>
          </cell>
          <cell r="B597" t="str">
            <v>已发货</v>
          </cell>
          <cell r="C597" t="str">
            <v>C49</v>
          </cell>
          <cell r="D597">
            <v>110069</v>
          </cell>
          <cell r="E597" t="str">
            <v>Stock order</v>
          </cell>
          <cell r="F597" t="str">
            <v>YSM20R-2</v>
          </cell>
          <cell r="G597" t="str">
            <v>R-&gt;L</v>
          </cell>
          <cell r="H597" t="str">
            <v>No</v>
          </cell>
          <cell r="I597" t="str">
            <v>Y53444</v>
          </cell>
          <cell r="J597">
            <v>1</v>
          </cell>
          <cell r="K597" t="str">
            <v>CY仓库</v>
          </cell>
          <cell r="L597">
            <v>44175</v>
          </cell>
          <cell r="M597" t="str">
            <v>NM</v>
          </cell>
          <cell r="N597" t="str">
            <v>DEC 20</v>
          </cell>
          <cell r="O597"/>
          <cell r="P597" t="str">
            <v>JPY</v>
          </cell>
          <cell r="Q597" t="str">
            <v>C49SZX20200165SX</v>
          </cell>
          <cell r="R597" t="str">
            <v>益田科技</v>
          </cell>
          <cell r="S597" t="str">
            <v>YSM20R(SV)-2</v>
          </cell>
          <cell r="T597" t="str">
            <v>R-&gt;L</v>
          </cell>
          <cell r="U597" t="str">
            <v>No</v>
          </cell>
          <cell r="V597" t="str">
            <v>OK</v>
          </cell>
          <cell r="W597" t="str">
            <v>DAP SZ</v>
          </cell>
          <cell r="X597">
            <v>44093</v>
          </cell>
          <cell r="Y597" t="str">
            <v>Yes</v>
          </cell>
          <cell r="Z597"/>
          <cell r="AA597"/>
          <cell r="AB597"/>
          <cell r="AC597" t="str">
            <v>C200938214</v>
          </cell>
          <cell r="AD597">
            <v>301</v>
          </cell>
          <cell r="AE597">
            <v>20</v>
          </cell>
          <cell r="AF597"/>
          <cell r="AG597"/>
          <cell r="AH597"/>
          <cell r="AI597"/>
          <cell r="AN597"/>
          <cell r="AO597" t="str">
            <v>Yes</v>
          </cell>
          <cell r="AP597" t="str">
            <v>DEC 20</v>
          </cell>
        </row>
        <row r="598">
          <cell r="A598">
            <v>842</v>
          </cell>
          <cell r="B598" t="str">
            <v>已发货</v>
          </cell>
          <cell r="C598" t="str">
            <v>C49</v>
          </cell>
          <cell r="D598">
            <v>110069</v>
          </cell>
          <cell r="E598" t="str">
            <v>Stock order</v>
          </cell>
          <cell r="F598" t="str">
            <v>YSM20R-2</v>
          </cell>
          <cell r="G598" t="str">
            <v>R-&gt;L</v>
          </cell>
          <cell r="H598" t="str">
            <v>No</v>
          </cell>
          <cell r="I598" t="str">
            <v>Y53445</v>
          </cell>
          <cell r="J598">
            <v>1</v>
          </cell>
          <cell r="K598" t="str">
            <v>CY仓库</v>
          </cell>
          <cell r="L598">
            <v>44175</v>
          </cell>
          <cell r="M598" t="str">
            <v>NM</v>
          </cell>
          <cell r="N598" t="str">
            <v>DEC 20</v>
          </cell>
          <cell r="O598"/>
          <cell r="P598" t="str">
            <v>JPY</v>
          </cell>
          <cell r="Q598" t="str">
            <v>C49SZX20200165SX</v>
          </cell>
          <cell r="R598" t="str">
            <v>益田科技</v>
          </cell>
          <cell r="S598" t="str">
            <v>YSM20R(SV)-2</v>
          </cell>
          <cell r="T598" t="str">
            <v>R-&gt;L</v>
          </cell>
          <cell r="U598" t="str">
            <v>No</v>
          </cell>
          <cell r="V598" t="str">
            <v>OK</v>
          </cell>
          <cell r="W598" t="str">
            <v>DAP SZ</v>
          </cell>
          <cell r="X598">
            <v>44093</v>
          </cell>
          <cell r="Y598" t="str">
            <v>Yes</v>
          </cell>
          <cell r="Z598"/>
          <cell r="AA598"/>
          <cell r="AB598"/>
          <cell r="AC598" t="str">
            <v>C200938214</v>
          </cell>
          <cell r="AD598">
            <v>301</v>
          </cell>
          <cell r="AE598">
            <v>10</v>
          </cell>
          <cell r="AF598">
            <v>302</v>
          </cell>
          <cell r="AG598">
            <v>10</v>
          </cell>
          <cell r="AH598"/>
          <cell r="AI598"/>
          <cell r="AN598"/>
          <cell r="AO598" t="str">
            <v>Yes</v>
          </cell>
          <cell r="AP598" t="str">
            <v>DEC 20</v>
          </cell>
        </row>
        <row r="599">
          <cell r="A599">
            <v>843</v>
          </cell>
          <cell r="B599" t="str">
            <v>已发货</v>
          </cell>
          <cell r="C599" t="str">
            <v>C49</v>
          </cell>
          <cell r="D599">
            <v>110069</v>
          </cell>
          <cell r="E599" t="str">
            <v>Stock order</v>
          </cell>
          <cell r="F599" t="str">
            <v>YSM20R-2</v>
          </cell>
          <cell r="G599" t="str">
            <v>R-&gt;L</v>
          </cell>
          <cell r="H599" t="str">
            <v>No</v>
          </cell>
          <cell r="I599" t="str">
            <v>Y53446</v>
          </cell>
          <cell r="J599">
            <v>1</v>
          </cell>
          <cell r="K599" t="str">
            <v>CY仓库</v>
          </cell>
          <cell r="L599">
            <v>44175</v>
          </cell>
          <cell r="M599" t="str">
            <v>NM</v>
          </cell>
          <cell r="N599" t="str">
            <v>DEC 20</v>
          </cell>
          <cell r="O599"/>
          <cell r="P599" t="str">
            <v>JPY</v>
          </cell>
          <cell r="Q599" t="str">
            <v>C49SZX20200165SX</v>
          </cell>
          <cell r="R599" t="str">
            <v>益田科技</v>
          </cell>
          <cell r="S599" t="str">
            <v>YSM20R(SV)-2</v>
          </cell>
          <cell r="T599" t="str">
            <v>R-&gt;L</v>
          </cell>
          <cell r="U599" t="str">
            <v>No</v>
          </cell>
          <cell r="V599" t="str">
            <v>OK</v>
          </cell>
          <cell r="W599" t="str">
            <v>DAP SZ</v>
          </cell>
          <cell r="X599">
            <v>44093</v>
          </cell>
          <cell r="Y599" t="str">
            <v>Yes</v>
          </cell>
          <cell r="Z599"/>
          <cell r="AA599"/>
          <cell r="AB599"/>
          <cell r="AC599" t="str">
            <v>C200938214</v>
          </cell>
          <cell r="AD599">
            <v>301</v>
          </cell>
          <cell r="AE599">
            <v>10</v>
          </cell>
          <cell r="AF599">
            <v>302</v>
          </cell>
          <cell r="AG599">
            <v>10</v>
          </cell>
          <cell r="AH599"/>
          <cell r="AI599"/>
          <cell r="AN599"/>
          <cell r="AO599" t="str">
            <v>Yes</v>
          </cell>
          <cell r="AP599" t="str">
            <v>DEC 20</v>
          </cell>
        </row>
        <row r="600">
          <cell r="A600">
            <v>844</v>
          </cell>
          <cell r="B600" t="str">
            <v>已发货</v>
          </cell>
          <cell r="C600" t="str">
            <v>C49</v>
          </cell>
          <cell r="D600">
            <v>110069</v>
          </cell>
          <cell r="E600" t="str">
            <v>Stock order</v>
          </cell>
          <cell r="F600" t="str">
            <v>YSM20R-2</v>
          </cell>
          <cell r="G600" t="str">
            <v>R-&gt;L</v>
          </cell>
          <cell r="H600" t="str">
            <v>No</v>
          </cell>
          <cell r="I600" t="str">
            <v>Y53447</v>
          </cell>
          <cell r="J600">
            <v>1</v>
          </cell>
          <cell r="K600" t="str">
            <v>CY仓库</v>
          </cell>
          <cell r="L600">
            <v>44175</v>
          </cell>
          <cell r="M600" t="str">
            <v>NM</v>
          </cell>
          <cell r="N600" t="str">
            <v>DEC 20</v>
          </cell>
          <cell r="O600"/>
          <cell r="P600" t="str">
            <v>JPY</v>
          </cell>
          <cell r="Q600" t="str">
            <v>C49SZX20200165SX</v>
          </cell>
          <cell r="R600" t="str">
            <v>益田科技</v>
          </cell>
          <cell r="S600" t="str">
            <v>YSM20R(SV)-2</v>
          </cell>
          <cell r="T600" t="str">
            <v>R-&gt;L</v>
          </cell>
          <cell r="U600" t="str">
            <v>No</v>
          </cell>
          <cell r="V600" t="str">
            <v>OK</v>
          </cell>
          <cell r="W600" t="str">
            <v>DAP SZ</v>
          </cell>
          <cell r="X600">
            <v>44093</v>
          </cell>
          <cell r="Y600" t="str">
            <v>Yes</v>
          </cell>
          <cell r="Z600"/>
          <cell r="AA600"/>
          <cell r="AB600"/>
          <cell r="AC600" t="str">
            <v>C200938214</v>
          </cell>
          <cell r="AD600">
            <v>301</v>
          </cell>
          <cell r="AE600">
            <v>10</v>
          </cell>
          <cell r="AF600">
            <v>302</v>
          </cell>
          <cell r="AG600">
            <v>10</v>
          </cell>
          <cell r="AH600"/>
          <cell r="AI600"/>
          <cell r="AN600"/>
          <cell r="AO600" t="str">
            <v>Yes</v>
          </cell>
          <cell r="AP600" t="str">
            <v>DEC 20</v>
          </cell>
        </row>
        <row r="601">
          <cell r="A601">
            <v>932</v>
          </cell>
          <cell r="B601" t="str">
            <v>已发货</v>
          </cell>
          <cell r="C601" t="str">
            <v>C49</v>
          </cell>
          <cell r="D601">
            <v>110110</v>
          </cell>
          <cell r="E601" t="str">
            <v>博睿通名义下单</v>
          </cell>
          <cell r="F601" t="str">
            <v>YSM20R-2</v>
          </cell>
          <cell r="G601" t="str">
            <v>L-&gt;R</v>
          </cell>
          <cell r="H601" t="str">
            <v>No</v>
          </cell>
          <cell r="I601" t="str">
            <v>Y52845</v>
          </cell>
          <cell r="J601">
            <v>1</v>
          </cell>
          <cell r="K601" t="str">
            <v>码头-&gt;准备清关</v>
          </cell>
          <cell r="L601">
            <v>44180</v>
          </cell>
          <cell r="M601" t="str">
            <v>NM</v>
          </cell>
          <cell r="N601" t="str">
            <v>DEC 20</v>
          </cell>
          <cell r="O601"/>
          <cell r="P601" t="str">
            <v>JPY</v>
          </cell>
          <cell r="Q601" t="str">
            <v>C49SZX20200216JL</v>
          </cell>
          <cell r="R601" t="str">
            <v>捷舜诚</v>
          </cell>
          <cell r="S601" t="str">
            <v>YSM20R-2</v>
          </cell>
          <cell r="T601" t="str">
            <v>L-&gt;R</v>
          </cell>
          <cell r="U601" t="str">
            <v>No</v>
          </cell>
          <cell r="V601" t="str">
            <v>OK</v>
          </cell>
          <cell r="W601" t="str">
            <v>DAP SZ</v>
          </cell>
          <cell r="X601">
            <v>44148</v>
          </cell>
          <cell r="Y601" t="str">
            <v>Yes</v>
          </cell>
          <cell r="Z601"/>
          <cell r="AA601"/>
          <cell r="AB601"/>
          <cell r="AC601" t="str">
            <v>C170629728</v>
          </cell>
          <cell r="AD601">
            <v>313</v>
          </cell>
          <cell r="AE601">
            <v>20</v>
          </cell>
          <cell r="AF601"/>
          <cell r="AG601"/>
          <cell r="AH601"/>
          <cell r="AI601"/>
          <cell r="AN601"/>
          <cell r="AO601" t="str">
            <v>Yes</v>
          </cell>
          <cell r="AP601" t="str">
            <v>DEC 20</v>
          </cell>
        </row>
        <row r="602">
          <cell r="A602">
            <v>881</v>
          </cell>
          <cell r="B602" t="str">
            <v>已发货</v>
          </cell>
          <cell r="C602" t="str">
            <v>C49</v>
          </cell>
          <cell r="D602" t="str">
            <v>110110（拆单110180）</v>
          </cell>
          <cell r="E602" t="str">
            <v>博睿通名义下单</v>
          </cell>
          <cell r="F602" t="str">
            <v>YSM20R-2</v>
          </cell>
          <cell r="G602" t="str">
            <v>L-&gt;R</v>
          </cell>
          <cell r="H602" t="str">
            <v>No</v>
          </cell>
          <cell r="I602" t="str">
            <v>Y52846</v>
          </cell>
          <cell r="J602">
            <v>1</v>
          </cell>
          <cell r="K602" t="str">
            <v>码头-&gt;准备清关</v>
          </cell>
          <cell r="L602">
            <v>44180</v>
          </cell>
          <cell r="M602">
            <v>6.4000000000000001E-2</v>
          </cell>
          <cell r="N602" t="str">
            <v>DEC 20</v>
          </cell>
          <cell r="O602"/>
          <cell r="P602" t="str">
            <v>RMB</v>
          </cell>
          <cell r="Q602" t="str">
            <v>C49SZX20200187SX</v>
          </cell>
          <cell r="R602" t="str">
            <v>亿莱</v>
          </cell>
          <cell r="S602" t="str">
            <v>YSM20R-2</v>
          </cell>
          <cell r="T602" t="str">
            <v>L-&gt;R</v>
          </cell>
          <cell r="U602" t="str">
            <v>No</v>
          </cell>
          <cell r="V602" t="str">
            <v>OK</v>
          </cell>
          <cell r="W602" t="str">
            <v>含税到厂</v>
          </cell>
          <cell r="X602">
            <v>44116</v>
          </cell>
          <cell r="Y602" t="str">
            <v>Yes</v>
          </cell>
          <cell r="Z602"/>
          <cell r="AA602"/>
          <cell r="AB602"/>
          <cell r="AC602" t="str">
            <v>C201238803</v>
          </cell>
          <cell r="AD602">
            <v>302</v>
          </cell>
          <cell r="AE602">
            <v>20</v>
          </cell>
          <cell r="AF602"/>
          <cell r="AG602"/>
          <cell r="AH602"/>
          <cell r="AI602"/>
          <cell r="AN602"/>
          <cell r="AO602" t="str">
            <v>Yes</v>
          </cell>
          <cell r="AP602" t="str">
            <v>DEC 20</v>
          </cell>
        </row>
        <row r="603">
          <cell r="A603">
            <v>883</v>
          </cell>
          <cell r="B603" t="str">
            <v>已发货</v>
          </cell>
          <cell r="C603" t="str">
            <v>C49</v>
          </cell>
          <cell r="D603">
            <v>110068</v>
          </cell>
          <cell r="E603" t="str">
            <v>Stock order</v>
          </cell>
          <cell r="F603" t="str">
            <v>YSM20R-2</v>
          </cell>
          <cell r="G603" t="str">
            <v>L-&gt;R</v>
          </cell>
          <cell r="H603" t="str">
            <v>cATS10+special layout</v>
          </cell>
          <cell r="I603" t="str">
            <v>Y53442</v>
          </cell>
          <cell r="J603">
            <v>1</v>
          </cell>
          <cell r="K603" t="str">
            <v>盐保仓库</v>
          </cell>
          <cell r="L603">
            <v>44178</v>
          </cell>
          <cell r="M603" t="str">
            <v>NM</v>
          </cell>
          <cell r="N603" t="str">
            <v>JAN 21</v>
          </cell>
          <cell r="O603">
            <v>2020.11</v>
          </cell>
          <cell r="P603" t="str">
            <v>JPY</v>
          </cell>
          <cell r="Q603" t="str">
            <v>C49SZX20200113SS</v>
          </cell>
          <cell r="R603" t="str">
            <v>派勤</v>
          </cell>
          <cell r="S603" t="str">
            <v>YSM20R-2</v>
          </cell>
          <cell r="T603" t="str">
            <v>L-&gt;R</v>
          </cell>
          <cell r="U603" t="str">
            <v>cATS10+MVC</v>
          </cell>
          <cell r="V603" t="str">
            <v>WRONG</v>
          </cell>
          <cell r="W603" t="str">
            <v>DAP SZ</v>
          </cell>
          <cell r="X603">
            <v>44119</v>
          </cell>
          <cell r="Y603" t="str">
            <v>Yes</v>
          </cell>
          <cell r="Z603"/>
          <cell r="AA603"/>
          <cell r="AB603"/>
          <cell r="AC603" t="str">
            <v>C201138627</v>
          </cell>
          <cell r="AD603">
            <v>301</v>
          </cell>
          <cell r="AE603">
            <v>10</v>
          </cell>
          <cell r="AF603">
            <v>302</v>
          </cell>
          <cell r="AG603">
            <v>10</v>
          </cell>
          <cell r="AH603"/>
          <cell r="AI603"/>
          <cell r="AN603"/>
          <cell r="AO603" t="str">
            <v>Yes</v>
          </cell>
          <cell r="AP603" t="str">
            <v>JAN 21</v>
          </cell>
        </row>
        <row r="604">
          <cell r="A604">
            <v>867</v>
          </cell>
          <cell r="B604" t="str">
            <v>已发货</v>
          </cell>
          <cell r="C604" t="str">
            <v>C49</v>
          </cell>
          <cell r="D604">
            <v>110068</v>
          </cell>
          <cell r="E604" t="str">
            <v>Stock order</v>
          </cell>
          <cell r="F604" t="str">
            <v>YSM20R-2</v>
          </cell>
          <cell r="G604" t="str">
            <v>L-&gt;R</v>
          </cell>
          <cell r="H604" t="str">
            <v>No</v>
          </cell>
          <cell r="I604" t="str">
            <v>Y53441</v>
          </cell>
          <cell r="J604">
            <v>1</v>
          </cell>
          <cell r="K604" t="str">
            <v>盐保仓库</v>
          </cell>
          <cell r="L604">
            <v>44178</v>
          </cell>
          <cell r="M604" t="str">
            <v>NM</v>
          </cell>
          <cell r="N604" t="str">
            <v>DEC 20</v>
          </cell>
          <cell r="O604">
            <v>2020.11</v>
          </cell>
          <cell r="P604" t="str">
            <v>JPY</v>
          </cell>
          <cell r="Q604" t="str">
            <v>C49SZX20200170DZ</v>
          </cell>
          <cell r="R604" t="str">
            <v>嘉裕</v>
          </cell>
          <cell r="S604" t="str">
            <v>YSM20R-2</v>
          </cell>
          <cell r="T604" t="str">
            <v>L-&gt;R</v>
          </cell>
          <cell r="U604" t="str">
            <v>No</v>
          </cell>
          <cell r="V604" t="str">
            <v>OK</v>
          </cell>
          <cell r="W604" t="str">
            <v>CIF HK</v>
          </cell>
          <cell r="X604">
            <v>44098</v>
          </cell>
          <cell r="Y604" t="str">
            <v>Yes</v>
          </cell>
          <cell r="Z604"/>
          <cell r="AA604"/>
          <cell r="AB604"/>
          <cell r="AC604" t="str">
            <v>C200336888</v>
          </cell>
          <cell r="AD604">
            <v>303</v>
          </cell>
          <cell r="AE604">
            <v>20</v>
          </cell>
          <cell r="AF604"/>
          <cell r="AG604"/>
          <cell r="AH604"/>
          <cell r="AI604"/>
          <cell r="AN604"/>
          <cell r="AO604" t="str">
            <v>Yes</v>
          </cell>
          <cell r="AP604" t="str">
            <v>DEC 20</v>
          </cell>
        </row>
        <row r="605">
          <cell r="A605">
            <v>928</v>
          </cell>
          <cell r="B605" t="str">
            <v>已发货</v>
          </cell>
          <cell r="C605" t="str">
            <v>C49</v>
          </cell>
          <cell r="D605" t="str">
            <v>110097（拆单110192）</v>
          </cell>
          <cell r="E605" t="str">
            <v>玥芯通名义下单</v>
          </cell>
          <cell r="F605" t="str">
            <v>YSM20R-2</v>
          </cell>
          <cell r="G605" t="str">
            <v>L-&gt;R</v>
          </cell>
          <cell r="H605" t="str">
            <v>No</v>
          </cell>
          <cell r="I605" t="str">
            <v>Y53571</v>
          </cell>
          <cell r="J605">
            <v>1</v>
          </cell>
          <cell r="K605" t="str">
            <v>盐保仓库</v>
          </cell>
          <cell r="L605">
            <v>44186</v>
          </cell>
          <cell r="M605">
            <v>6.3399999999999998E-2</v>
          </cell>
          <cell r="N605" t="str">
            <v>JAN 21</v>
          </cell>
          <cell r="O605"/>
          <cell r="P605" t="str">
            <v>JPY</v>
          </cell>
          <cell r="Q605" t="str">
            <v>C49SZX20200210RSX</v>
          </cell>
          <cell r="R605" t="str">
            <v>众鑫科</v>
          </cell>
          <cell r="S605" t="str">
            <v>YSM20R-2</v>
          </cell>
          <cell r="T605" t="str">
            <v>L-&gt;R</v>
          </cell>
          <cell r="U605" t="str">
            <v>No</v>
          </cell>
          <cell r="V605" t="str">
            <v>OK</v>
          </cell>
          <cell r="W605" t="str">
            <v>DAP HZ</v>
          </cell>
          <cell r="X605">
            <v>44147</v>
          </cell>
          <cell r="Y605" t="str">
            <v>Yes</v>
          </cell>
          <cell r="Z605"/>
          <cell r="AA605"/>
          <cell r="AB605"/>
          <cell r="AC605" t="str">
            <v>Yes</v>
          </cell>
          <cell r="AD605">
            <v>301</v>
          </cell>
          <cell r="AE605">
            <v>20</v>
          </cell>
          <cell r="AF605"/>
          <cell r="AG605"/>
          <cell r="AH605"/>
          <cell r="AI605"/>
          <cell r="AJ605"/>
          <cell r="AK605"/>
          <cell r="AL605"/>
          <cell r="AM605"/>
          <cell r="AN605"/>
          <cell r="AO605" t="str">
            <v>Yes</v>
          </cell>
          <cell r="AP605" t="str">
            <v>JAN 21</v>
          </cell>
        </row>
        <row r="606">
          <cell r="A606">
            <v>796</v>
          </cell>
          <cell r="B606" t="str">
            <v>已发货</v>
          </cell>
          <cell r="C606" t="str">
            <v>C49</v>
          </cell>
          <cell r="D606">
            <v>110097</v>
          </cell>
          <cell r="E606" t="str">
            <v>玥芯通名义下单</v>
          </cell>
          <cell r="F606" t="str">
            <v>YSM20R-2</v>
          </cell>
          <cell r="G606" t="str">
            <v>R-&gt;L</v>
          </cell>
          <cell r="H606" t="str">
            <v>No</v>
          </cell>
          <cell r="I606" t="str">
            <v>Y53572</v>
          </cell>
          <cell r="J606">
            <v>1</v>
          </cell>
          <cell r="K606" t="str">
            <v>力合仓库(已经清关)</v>
          </cell>
          <cell r="L606">
            <v>44186</v>
          </cell>
          <cell r="M606" t="str">
            <v>0.065(PO用110047）</v>
          </cell>
          <cell r="N606" t="str">
            <v>JAN 21</v>
          </cell>
          <cell r="O606"/>
          <cell r="P606" t="str">
            <v>RMB</v>
          </cell>
          <cell r="Q606" t="str">
            <v>C49SZX20200140RSX</v>
          </cell>
          <cell r="R606" t="str">
            <v>嘉普达</v>
          </cell>
          <cell r="S606" t="str">
            <v>YSM20R-2</v>
          </cell>
          <cell r="T606" t="str">
            <v>R-&gt;L</v>
          </cell>
          <cell r="U606" t="str">
            <v>No</v>
          </cell>
          <cell r="V606" t="str">
            <v>OK</v>
          </cell>
          <cell r="W606" t="str">
            <v>含税到厂</v>
          </cell>
          <cell r="X606">
            <v>44075</v>
          </cell>
          <cell r="Y606" t="str">
            <v>Yes</v>
          </cell>
          <cell r="Z606"/>
          <cell r="AA606"/>
          <cell r="AB606"/>
          <cell r="AC606" t="str">
            <v>C200938204</v>
          </cell>
          <cell r="AD606">
            <v>302</v>
          </cell>
          <cell r="AE606">
            <v>20</v>
          </cell>
          <cell r="AF606"/>
          <cell r="AG606"/>
          <cell r="AH606"/>
          <cell r="AI606"/>
          <cell r="AN606"/>
          <cell r="AO606" t="str">
            <v>Yes</v>
          </cell>
          <cell r="AP606" t="str">
            <v>JAN 21</v>
          </cell>
        </row>
        <row r="607">
          <cell r="A607">
            <v>864</v>
          </cell>
          <cell r="B607" t="str">
            <v>已发货</v>
          </cell>
          <cell r="C607" t="str">
            <v>C49</v>
          </cell>
          <cell r="D607">
            <v>110097</v>
          </cell>
          <cell r="E607" t="str">
            <v>玥芯通名义下单</v>
          </cell>
          <cell r="F607" t="str">
            <v>YSM20R-2</v>
          </cell>
          <cell r="G607" t="str">
            <v>R-&gt;L</v>
          </cell>
          <cell r="H607" t="str">
            <v>No</v>
          </cell>
          <cell r="I607" t="str">
            <v>Y53573</v>
          </cell>
          <cell r="J607">
            <v>1</v>
          </cell>
          <cell r="K607" t="str">
            <v>盐保仓库</v>
          </cell>
          <cell r="L607">
            <v>44186</v>
          </cell>
          <cell r="M607" t="str">
            <v>NM</v>
          </cell>
          <cell r="N607" t="str">
            <v>DEC 20</v>
          </cell>
          <cell r="O607"/>
          <cell r="P607" t="str">
            <v>JPY</v>
          </cell>
          <cell r="Q607" t="str">
            <v>C49SZX20200179MZ</v>
          </cell>
          <cell r="R607" t="str">
            <v>鸿南</v>
          </cell>
          <cell r="S607" t="str">
            <v>YSM20R-2</v>
          </cell>
          <cell r="T607" t="str">
            <v>R-&gt;L</v>
          </cell>
          <cell r="U607" t="str">
            <v>No</v>
          </cell>
          <cell r="V607" t="str">
            <v>OK</v>
          </cell>
          <cell r="W607" t="str">
            <v>CIF HK</v>
          </cell>
          <cell r="X607">
            <v>44102</v>
          </cell>
          <cell r="Y607" t="str">
            <v>Yes</v>
          </cell>
          <cell r="Z607"/>
          <cell r="AA607"/>
          <cell r="AB607"/>
          <cell r="AC607" t="str">
            <v>C180331587</v>
          </cell>
          <cell r="AD607">
            <v>301</v>
          </cell>
          <cell r="AE607">
            <v>10</v>
          </cell>
          <cell r="AF607">
            <v>312</v>
          </cell>
          <cell r="AG607">
            <v>10</v>
          </cell>
          <cell r="AH607"/>
          <cell r="AI607"/>
          <cell r="AN607"/>
          <cell r="AO607" t="str">
            <v>Yes</v>
          </cell>
          <cell r="AP607" t="str">
            <v>DEC 20</v>
          </cell>
        </row>
        <row r="608">
          <cell r="A608">
            <v>896</v>
          </cell>
          <cell r="B608" t="str">
            <v>已发货</v>
          </cell>
          <cell r="C608" t="str">
            <v>C49</v>
          </cell>
          <cell r="D608" t="str">
            <v>110181(拆单110214)</v>
          </cell>
          <cell r="E608" t="str">
            <v>玥芯通名义下单</v>
          </cell>
          <cell r="F608" t="str">
            <v>YSM20R-2</v>
          </cell>
          <cell r="G608" t="str">
            <v>L-&gt;R</v>
          </cell>
          <cell r="H608" t="str">
            <v>No</v>
          </cell>
          <cell r="I608" t="str">
            <v>Y53574</v>
          </cell>
          <cell r="J608">
            <v>1</v>
          </cell>
          <cell r="K608" t="str">
            <v>力合仓库(已经清关)</v>
          </cell>
          <cell r="L608">
            <v>44186</v>
          </cell>
          <cell r="M608">
            <v>6.3500000000000001E-2</v>
          </cell>
          <cell r="N608" t="str">
            <v>DEC 20</v>
          </cell>
          <cell r="O608"/>
          <cell r="P608" t="str">
            <v>RMB</v>
          </cell>
          <cell r="Q608" t="str">
            <v>C49SZX20200196EC</v>
          </cell>
          <cell r="R608" t="str">
            <v>广泰博</v>
          </cell>
          <cell r="S608" t="str">
            <v>YSM20R-2</v>
          </cell>
          <cell r="T608" t="str">
            <v>L-&gt;R</v>
          </cell>
          <cell r="U608" t="str">
            <v>No</v>
          </cell>
          <cell r="V608" t="str">
            <v>OK</v>
          </cell>
          <cell r="W608" t="str">
            <v>含税到厂</v>
          </cell>
          <cell r="X608">
            <v>44127</v>
          </cell>
          <cell r="Y608" t="str">
            <v>Yes</v>
          </cell>
          <cell r="Z608"/>
          <cell r="AA608"/>
          <cell r="AB608"/>
          <cell r="AC608" t="str">
            <v>C201138594</v>
          </cell>
          <cell r="AD608">
            <v>301</v>
          </cell>
          <cell r="AE608">
            <v>10</v>
          </cell>
          <cell r="AF608">
            <v>303</v>
          </cell>
          <cell r="AG608">
            <v>10</v>
          </cell>
          <cell r="AH608"/>
          <cell r="AI608"/>
          <cell r="AN608"/>
          <cell r="AO608" t="str">
            <v>Yes</v>
          </cell>
          <cell r="AP608" t="str">
            <v>DEC 20</v>
          </cell>
        </row>
        <row r="609">
          <cell r="A609">
            <v>897</v>
          </cell>
          <cell r="B609" t="str">
            <v>已发货</v>
          </cell>
          <cell r="C609" t="str">
            <v>C49</v>
          </cell>
          <cell r="D609">
            <v>110181</v>
          </cell>
          <cell r="E609" t="str">
            <v>玥芯通名义下单</v>
          </cell>
          <cell r="F609" t="str">
            <v>YSM20R-2</v>
          </cell>
          <cell r="G609" t="str">
            <v>L-&gt;R</v>
          </cell>
          <cell r="H609" t="str">
            <v>No</v>
          </cell>
          <cell r="I609" t="str">
            <v>Y53575</v>
          </cell>
          <cell r="J609">
            <v>1</v>
          </cell>
          <cell r="K609" t="str">
            <v>力合仓库(已经清关)</v>
          </cell>
          <cell r="L609">
            <v>44186</v>
          </cell>
          <cell r="M609" t="str">
            <v>0.0638 PO用110208</v>
          </cell>
          <cell r="N609" t="str">
            <v>DEC 20</v>
          </cell>
          <cell r="O609"/>
          <cell r="P609" t="str">
            <v>RMB</v>
          </cell>
          <cell r="Q609" t="str">
            <v>C49SZX20200196EC</v>
          </cell>
          <cell r="R609" t="str">
            <v>广泰博</v>
          </cell>
          <cell r="S609" t="str">
            <v>YSM20R-2</v>
          </cell>
          <cell r="T609" t="str">
            <v>L-&gt;R</v>
          </cell>
          <cell r="U609" t="str">
            <v>No</v>
          </cell>
          <cell r="V609" t="str">
            <v>OK</v>
          </cell>
          <cell r="W609" t="str">
            <v>含税到厂</v>
          </cell>
          <cell r="X609">
            <v>44127</v>
          </cell>
          <cell r="Y609" t="str">
            <v>Yes</v>
          </cell>
          <cell r="Z609"/>
          <cell r="AA609"/>
          <cell r="AB609"/>
          <cell r="AC609" t="str">
            <v>C201138594</v>
          </cell>
          <cell r="AD609">
            <v>301</v>
          </cell>
          <cell r="AE609">
            <v>10</v>
          </cell>
          <cell r="AF609">
            <v>303</v>
          </cell>
          <cell r="AG609">
            <v>10</v>
          </cell>
          <cell r="AH609"/>
          <cell r="AI609"/>
          <cell r="AN609"/>
          <cell r="AO609" t="str">
            <v>Yes</v>
          </cell>
          <cell r="AP609" t="str">
            <v>DEC 20</v>
          </cell>
        </row>
        <row r="610">
          <cell r="A610">
            <v>919</v>
          </cell>
          <cell r="B610" t="str">
            <v>已发货</v>
          </cell>
          <cell r="C610" t="str">
            <v>C49</v>
          </cell>
          <cell r="D610">
            <v>110158</v>
          </cell>
          <cell r="E610" t="str">
            <v>捷舜诚名义</v>
          </cell>
          <cell r="F610" t="str">
            <v>YSM20R-2</v>
          </cell>
          <cell r="G610" t="str">
            <v>L-&gt;R</v>
          </cell>
          <cell r="H610" t="str">
            <v>No</v>
          </cell>
          <cell r="I610" t="str">
            <v>Y53922</v>
          </cell>
          <cell r="J610">
            <v>1</v>
          </cell>
          <cell r="K610" t="str">
            <v>力合中转仓</v>
          </cell>
          <cell r="L610">
            <v>44186</v>
          </cell>
          <cell r="M610" t="str">
            <v>NM</v>
          </cell>
          <cell r="N610" t="str">
            <v>DEC 20</v>
          </cell>
          <cell r="O610"/>
          <cell r="P610" t="str">
            <v>JPY</v>
          </cell>
          <cell r="Q610" t="str">
            <v>C49SZX20200203SS</v>
          </cell>
          <cell r="R610" t="str">
            <v>存封</v>
          </cell>
          <cell r="S610" t="str">
            <v>YSM20R-2</v>
          </cell>
          <cell r="T610" t="str">
            <v>L-&gt;R</v>
          </cell>
          <cell r="U610" t="str">
            <v>No</v>
          </cell>
          <cell r="V610" t="str">
            <v>OK</v>
          </cell>
          <cell r="W610" t="str">
            <v>DAP DG</v>
          </cell>
          <cell r="X610">
            <v>44144</v>
          </cell>
          <cell r="Y610" t="str">
            <v>Yes</v>
          </cell>
          <cell r="Z610"/>
          <cell r="AA610"/>
          <cell r="AB610"/>
          <cell r="AC610" t="str">
            <v>C180131261</v>
          </cell>
          <cell r="AD610">
            <v>301</v>
          </cell>
          <cell r="AE610">
            <v>10</v>
          </cell>
          <cell r="AF610">
            <v>311</v>
          </cell>
          <cell r="AG610">
            <v>10</v>
          </cell>
          <cell r="AH610"/>
          <cell r="AI610"/>
          <cell r="AN610"/>
          <cell r="AO610" t="str">
            <v>Yes</v>
          </cell>
          <cell r="AP610" t="str">
            <v>DEC 20</v>
          </cell>
        </row>
        <row r="611">
          <cell r="A611">
            <v>887</v>
          </cell>
          <cell r="B611" t="str">
            <v>已发货</v>
          </cell>
          <cell r="C611" t="str">
            <v>C49</v>
          </cell>
          <cell r="D611">
            <v>110158</v>
          </cell>
          <cell r="E611" t="str">
            <v>捷舜诚名义</v>
          </cell>
          <cell r="F611" t="str">
            <v>YSM20R-2</v>
          </cell>
          <cell r="G611" t="str">
            <v>L-&gt;R</v>
          </cell>
          <cell r="H611" t="str">
            <v>No</v>
          </cell>
          <cell r="I611" t="str">
            <v>Y53923</v>
          </cell>
          <cell r="J611">
            <v>1</v>
          </cell>
          <cell r="K611" t="str">
            <v>力合中转仓</v>
          </cell>
          <cell r="L611">
            <v>44186</v>
          </cell>
          <cell r="M611" t="str">
            <v>NM</v>
          </cell>
          <cell r="N611" t="str">
            <v>DEC 20</v>
          </cell>
          <cell r="O611"/>
          <cell r="P611" t="str">
            <v>JPY</v>
          </cell>
          <cell r="Q611" t="str">
            <v>C49SZX20200190SS</v>
          </cell>
          <cell r="R611" t="str">
            <v>维益</v>
          </cell>
          <cell r="S611" t="str">
            <v>YSM20R-2</v>
          </cell>
          <cell r="T611" t="str">
            <v>L-&gt;R</v>
          </cell>
          <cell r="U611" t="str">
            <v>No</v>
          </cell>
          <cell r="V611" t="str">
            <v>OK</v>
          </cell>
          <cell r="W611" t="str">
            <v>DAP SZ</v>
          </cell>
          <cell r="X611">
            <v>44123</v>
          </cell>
          <cell r="Y611" t="str">
            <v>Yes</v>
          </cell>
          <cell r="Z611"/>
          <cell r="AA611"/>
          <cell r="AB611"/>
          <cell r="AC611" t="str">
            <v>C180331713</v>
          </cell>
          <cell r="AD611">
            <v>301</v>
          </cell>
          <cell r="AE611">
            <v>10</v>
          </cell>
          <cell r="AF611">
            <v>307</v>
          </cell>
          <cell r="AG611">
            <v>10</v>
          </cell>
          <cell r="AH611"/>
          <cell r="AI611"/>
          <cell r="AJ611"/>
          <cell r="AK611"/>
          <cell r="AL611"/>
          <cell r="AM611"/>
          <cell r="AN611"/>
          <cell r="AO611" t="str">
            <v>Yes</v>
          </cell>
          <cell r="AP611" t="str">
            <v>DEC 20</v>
          </cell>
        </row>
        <row r="612">
          <cell r="A612">
            <v>857</v>
          </cell>
          <cell r="B612" t="str">
            <v>已发货</v>
          </cell>
          <cell r="C612" t="str">
            <v>C49</v>
          </cell>
          <cell r="D612">
            <v>110122</v>
          </cell>
          <cell r="E612" t="str">
            <v>Stock order</v>
          </cell>
          <cell r="F612" t="str">
            <v>YSM10</v>
          </cell>
          <cell r="G612" t="str">
            <v>R-&gt;L</v>
          </cell>
          <cell r="H612" t="str">
            <v>No</v>
          </cell>
          <cell r="I612" t="str">
            <v>Y53961</v>
          </cell>
          <cell r="J612">
            <v>1</v>
          </cell>
          <cell r="K612" t="str">
            <v>CY仓库</v>
          </cell>
          <cell r="L612">
            <v>44193</v>
          </cell>
          <cell r="M612" t="str">
            <v>NM</v>
          </cell>
          <cell r="N612" t="str">
            <v>DEC 20</v>
          </cell>
          <cell r="O612"/>
          <cell r="P612" t="str">
            <v>JPY</v>
          </cell>
          <cell r="Q612" t="str">
            <v>C49SZX20200178SS</v>
          </cell>
          <cell r="R612" t="str">
            <v>顺鸿达</v>
          </cell>
          <cell r="S612" t="str">
            <v>YSM10</v>
          </cell>
          <cell r="T612" t="str">
            <v>R-&gt;L</v>
          </cell>
          <cell r="U612" t="str">
            <v>MVC</v>
          </cell>
          <cell r="V612" t="str">
            <v>WRONG</v>
          </cell>
          <cell r="W612" t="str">
            <v>DAP DG</v>
          </cell>
          <cell r="X612">
            <v>44100</v>
          </cell>
          <cell r="Y612" t="str">
            <v>Yes</v>
          </cell>
          <cell r="Z612"/>
          <cell r="AA612"/>
          <cell r="AB612"/>
          <cell r="AC612" t="str">
            <v>C190434559</v>
          </cell>
          <cell r="AD612">
            <v>301</v>
          </cell>
          <cell r="AE612">
            <v>10</v>
          </cell>
          <cell r="AF612"/>
          <cell r="AG612"/>
          <cell r="AH612"/>
          <cell r="AI612"/>
          <cell r="AN612"/>
          <cell r="AO612" t="str">
            <v>Yes</v>
          </cell>
          <cell r="AP612" t="str">
            <v>DEC 20</v>
          </cell>
        </row>
        <row r="613">
          <cell r="A613">
            <v>907</v>
          </cell>
          <cell r="B613" t="str">
            <v>已发货</v>
          </cell>
          <cell r="C613" t="str">
            <v>C49</v>
          </cell>
          <cell r="D613">
            <v>110159</v>
          </cell>
          <cell r="E613" t="str">
            <v>捷舜诚名义</v>
          </cell>
          <cell r="F613" t="str">
            <v>YSM20R-2</v>
          </cell>
          <cell r="G613" t="str">
            <v>L-&gt;R</v>
          </cell>
          <cell r="H613" t="str">
            <v>No</v>
          </cell>
          <cell r="I613" t="str">
            <v>Y53924</v>
          </cell>
          <cell r="J613">
            <v>1</v>
          </cell>
          <cell r="K613" t="str">
            <v>CY仓库</v>
          </cell>
          <cell r="L613">
            <v>44193</v>
          </cell>
          <cell r="M613" t="str">
            <v>NM</v>
          </cell>
          <cell r="N613" t="str">
            <v>JAN 21</v>
          </cell>
          <cell r="O613"/>
          <cell r="P613" t="str">
            <v>JPY</v>
          </cell>
          <cell r="Q613" t="str">
            <v>C49SZX20200142SX</v>
          </cell>
          <cell r="R613" t="str">
            <v>鑫亿特</v>
          </cell>
          <cell r="S613" t="str">
            <v>YSM20R-2</v>
          </cell>
          <cell r="T613" t="str">
            <v>L-&gt;R</v>
          </cell>
          <cell r="U613" t="str">
            <v>No</v>
          </cell>
          <cell r="V613" t="str">
            <v>OK</v>
          </cell>
          <cell r="W613" t="str">
            <v>DAP SZ</v>
          </cell>
          <cell r="X613">
            <v>44138</v>
          </cell>
          <cell r="Y613" t="str">
            <v>Yes</v>
          </cell>
          <cell r="Z613"/>
          <cell r="AA613"/>
          <cell r="AB613"/>
          <cell r="AC613" t="str">
            <v>C201238798</v>
          </cell>
          <cell r="AD613">
            <v>301</v>
          </cell>
          <cell r="AE613">
            <v>20</v>
          </cell>
          <cell r="AF613"/>
          <cell r="AG613"/>
          <cell r="AH613"/>
          <cell r="AI613"/>
          <cell r="AN613"/>
          <cell r="AO613" t="str">
            <v>Yes</v>
          </cell>
          <cell r="AP613" t="str">
            <v>JAN 21</v>
          </cell>
        </row>
        <row r="614">
          <cell r="A614">
            <v>913</v>
          </cell>
          <cell r="B614" t="str">
            <v>已发货</v>
          </cell>
          <cell r="C614" t="str">
            <v>C49</v>
          </cell>
          <cell r="D614">
            <v>110159</v>
          </cell>
          <cell r="E614" t="str">
            <v>捷舜诚名义</v>
          </cell>
          <cell r="F614" t="str">
            <v>YSM20R-2</v>
          </cell>
          <cell r="G614" t="str">
            <v>L-&gt;R</v>
          </cell>
          <cell r="H614" t="str">
            <v>No</v>
          </cell>
          <cell r="I614" t="str">
            <v>Y53925</v>
          </cell>
          <cell r="J614">
            <v>1</v>
          </cell>
          <cell r="K614" t="str">
            <v>CY仓库</v>
          </cell>
          <cell r="L614">
            <v>44193</v>
          </cell>
          <cell r="M614" t="str">
            <v>NM PO用110158</v>
          </cell>
          <cell r="N614" t="str">
            <v>JAN 21</v>
          </cell>
          <cell r="O614"/>
          <cell r="P614" t="str">
            <v>JPY</v>
          </cell>
          <cell r="Q614" t="str">
            <v>C49SZX20200206MZ</v>
          </cell>
          <cell r="R614" t="str">
            <v>崧盛</v>
          </cell>
          <cell r="S614" t="str">
            <v>YSM20R-2</v>
          </cell>
          <cell r="T614" t="str">
            <v>L-&gt;R</v>
          </cell>
          <cell r="U614" t="str">
            <v>No</v>
          </cell>
          <cell r="V614" t="str">
            <v>OK</v>
          </cell>
          <cell r="W614" t="str">
            <v>CIF HK</v>
          </cell>
          <cell r="X614">
            <v>44139</v>
          </cell>
          <cell r="Y614" t="str">
            <v>Yes</v>
          </cell>
          <cell r="Z614"/>
          <cell r="AA614"/>
          <cell r="AB614"/>
          <cell r="AC614" t="str">
            <v>C190635053</v>
          </cell>
          <cell r="AD614">
            <v>301</v>
          </cell>
          <cell r="AE614">
            <v>10</v>
          </cell>
          <cell r="AF614">
            <v>312</v>
          </cell>
          <cell r="AG614">
            <v>10</v>
          </cell>
          <cell r="AH614"/>
          <cell r="AI614"/>
          <cell r="AN614"/>
          <cell r="AO614" t="str">
            <v>Yes</v>
          </cell>
          <cell r="AP614" t="str">
            <v>JAN 21</v>
          </cell>
        </row>
        <row r="615">
          <cell r="A615">
            <v>915</v>
          </cell>
          <cell r="B615" t="str">
            <v>已发货</v>
          </cell>
          <cell r="C615" t="str">
            <v>C49</v>
          </cell>
          <cell r="D615">
            <v>110161</v>
          </cell>
          <cell r="E615" t="str">
            <v>Stock order</v>
          </cell>
          <cell r="F615" t="str">
            <v>YSM10</v>
          </cell>
          <cell r="G615" t="str">
            <v>R-&gt;L</v>
          </cell>
          <cell r="H615" t="str">
            <v>No</v>
          </cell>
          <cell r="I615" t="str">
            <v>Y53241</v>
          </cell>
          <cell r="J615">
            <v>1</v>
          </cell>
          <cell r="K615" t="str">
            <v>CY仓库</v>
          </cell>
          <cell r="L615">
            <v>44197</v>
          </cell>
          <cell r="M615" t="str">
            <v>NM</v>
          </cell>
          <cell r="N615" t="str">
            <v>JAN 21</v>
          </cell>
          <cell r="O615"/>
          <cell r="P615" t="str">
            <v>JPY</v>
          </cell>
          <cell r="Q615" t="str">
            <v>C49SZX20200206MZ</v>
          </cell>
          <cell r="R615" t="str">
            <v>崧盛</v>
          </cell>
          <cell r="S615" t="str">
            <v>YSM10</v>
          </cell>
          <cell r="T615" t="str">
            <v>L-&gt;R</v>
          </cell>
          <cell r="U615" t="str">
            <v>No</v>
          </cell>
          <cell r="V615" t="str">
            <v>WRONG</v>
          </cell>
          <cell r="W615" t="str">
            <v>CIF HK</v>
          </cell>
          <cell r="X615">
            <v>44139</v>
          </cell>
          <cell r="Y615" t="str">
            <v>Yes</v>
          </cell>
          <cell r="Z615"/>
          <cell r="AA615"/>
          <cell r="AB615"/>
          <cell r="AC615" t="str">
            <v>C190635053</v>
          </cell>
          <cell r="AD615">
            <v>301</v>
          </cell>
          <cell r="AE615">
            <v>10</v>
          </cell>
          <cell r="AF615"/>
          <cell r="AG615"/>
          <cell r="AH615"/>
          <cell r="AI615"/>
          <cell r="AN615"/>
          <cell r="AO615" t="str">
            <v>Yes</v>
          </cell>
          <cell r="AP615" t="str">
            <v>JAN 21</v>
          </cell>
        </row>
        <row r="616">
          <cell r="A616">
            <v>912</v>
          </cell>
          <cell r="B616" t="str">
            <v>已发货</v>
          </cell>
          <cell r="C616" t="str">
            <v>C49</v>
          </cell>
          <cell r="D616">
            <v>110108</v>
          </cell>
          <cell r="E616" t="str">
            <v>志华鑫名义下单</v>
          </cell>
          <cell r="F616" t="str">
            <v>YSM20R-2</v>
          </cell>
          <cell r="G616" t="str">
            <v>L-&gt;R</v>
          </cell>
          <cell r="H616" t="str">
            <v>No</v>
          </cell>
          <cell r="I616" t="str">
            <v>Y53846</v>
          </cell>
          <cell r="J616">
            <v>1</v>
          </cell>
          <cell r="K616" t="str">
            <v>CY仓库</v>
          </cell>
          <cell r="L616">
            <v>44197</v>
          </cell>
          <cell r="M616" t="str">
            <v>NM</v>
          </cell>
          <cell r="N616" t="str">
            <v>JAN 21</v>
          </cell>
          <cell r="O616"/>
          <cell r="P616" t="str">
            <v>JPY</v>
          </cell>
          <cell r="Q616" t="str">
            <v>C49SZX20200206MZ</v>
          </cell>
          <cell r="R616" t="str">
            <v>崧盛</v>
          </cell>
          <cell r="S616" t="str">
            <v>YSM20R-2</v>
          </cell>
          <cell r="T616" t="str">
            <v>L-&gt;R</v>
          </cell>
          <cell r="U616" t="str">
            <v>No</v>
          </cell>
          <cell r="V616" t="str">
            <v>OK</v>
          </cell>
          <cell r="W616" t="str">
            <v>CIF HK</v>
          </cell>
          <cell r="X616">
            <v>44139</v>
          </cell>
          <cell r="Y616" t="str">
            <v>Yes</v>
          </cell>
          <cell r="Z616"/>
          <cell r="AA616"/>
          <cell r="AB616"/>
          <cell r="AC616" t="str">
            <v>C190635053</v>
          </cell>
          <cell r="AD616">
            <v>301</v>
          </cell>
          <cell r="AE616">
            <v>10</v>
          </cell>
          <cell r="AF616">
            <v>303</v>
          </cell>
          <cell r="AG616">
            <v>10</v>
          </cell>
          <cell r="AH616"/>
          <cell r="AI616"/>
          <cell r="AN616"/>
          <cell r="AO616" t="str">
            <v>Yes</v>
          </cell>
          <cell r="AP616" t="str">
            <v>JAN 21</v>
          </cell>
        </row>
        <row r="617">
          <cell r="A617">
            <v>914</v>
          </cell>
          <cell r="B617" t="str">
            <v>已发货</v>
          </cell>
          <cell r="C617" t="str">
            <v>C49</v>
          </cell>
          <cell r="D617">
            <v>110108</v>
          </cell>
          <cell r="E617" t="str">
            <v>志华鑫名义下单</v>
          </cell>
          <cell r="F617" t="str">
            <v>YSM10</v>
          </cell>
          <cell r="G617" t="str">
            <v>R-&gt;L</v>
          </cell>
          <cell r="H617" t="str">
            <v>No</v>
          </cell>
          <cell r="I617" t="str">
            <v>Y53848</v>
          </cell>
          <cell r="J617">
            <v>1</v>
          </cell>
          <cell r="K617" t="str">
            <v>CY仓库</v>
          </cell>
          <cell r="L617">
            <v>44197</v>
          </cell>
          <cell r="M617" t="str">
            <v>NM</v>
          </cell>
          <cell r="N617" t="str">
            <v>JAN 21</v>
          </cell>
          <cell r="O617"/>
          <cell r="P617" t="str">
            <v>JPY</v>
          </cell>
          <cell r="Q617" t="str">
            <v>C49SZX20200206MZ</v>
          </cell>
          <cell r="R617" t="str">
            <v>崧盛</v>
          </cell>
          <cell r="S617" t="str">
            <v>YSM10</v>
          </cell>
          <cell r="T617" t="str">
            <v>L-&gt;R</v>
          </cell>
          <cell r="U617" t="str">
            <v>No</v>
          </cell>
          <cell r="V617" t="str">
            <v>WRONG</v>
          </cell>
          <cell r="W617" t="str">
            <v>CIF HK</v>
          </cell>
          <cell r="X617">
            <v>44139</v>
          </cell>
          <cell r="Y617" t="str">
            <v>Yes</v>
          </cell>
          <cell r="Z617"/>
          <cell r="AA617"/>
          <cell r="AB617"/>
          <cell r="AC617" t="str">
            <v>C190635053</v>
          </cell>
          <cell r="AD617">
            <v>301</v>
          </cell>
          <cell r="AE617">
            <v>10</v>
          </cell>
          <cell r="AF617"/>
          <cell r="AG617"/>
          <cell r="AH617"/>
          <cell r="AI617"/>
          <cell r="AN617"/>
          <cell r="AO617" t="str">
            <v>Yes</v>
          </cell>
          <cell r="AP617" t="str">
            <v>JAN 21</v>
          </cell>
        </row>
        <row r="618">
          <cell r="A618">
            <v>908</v>
          </cell>
          <cell r="B618" t="str">
            <v>已发货</v>
          </cell>
          <cell r="C618" t="str">
            <v>C49</v>
          </cell>
          <cell r="D618">
            <v>110108</v>
          </cell>
          <cell r="E618" t="str">
            <v>志华鑫名义下单</v>
          </cell>
          <cell r="F618" t="str">
            <v>YSM10</v>
          </cell>
          <cell r="G618" t="str">
            <v>R-&gt;L</v>
          </cell>
          <cell r="H618" t="str">
            <v>No</v>
          </cell>
          <cell r="I618" t="str">
            <v>Y53849</v>
          </cell>
          <cell r="J618">
            <v>1</v>
          </cell>
          <cell r="K618" t="str">
            <v>CY仓库</v>
          </cell>
          <cell r="L618">
            <v>44197</v>
          </cell>
          <cell r="M618" t="str">
            <v>NM</v>
          </cell>
          <cell r="N618" t="str">
            <v>JAN 21</v>
          </cell>
          <cell r="O618"/>
          <cell r="P618" t="str">
            <v>JPY</v>
          </cell>
          <cell r="Q618" t="str">
            <v>C49SZX20200142SX</v>
          </cell>
          <cell r="R618" t="str">
            <v>鑫亿特</v>
          </cell>
          <cell r="S618" t="str">
            <v>YSM10</v>
          </cell>
          <cell r="T618" t="str">
            <v>L-&gt;R</v>
          </cell>
          <cell r="U618" t="str">
            <v>MVC</v>
          </cell>
          <cell r="V618" t="str">
            <v>WRONG</v>
          </cell>
          <cell r="W618" t="str">
            <v>DAP SZ</v>
          </cell>
          <cell r="X618">
            <v>44138</v>
          </cell>
          <cell r="Y618" t="str">
            <v>Yes</v>
          </cell>
          <cell r="Z618"/>
          <cell r="AA618"/>
          <cell r="AB618"/>
          <cell r="AC618" t="str">
            <v>C201238798</v>
          </cell>
          <cell r="AD618">
            <v>301</v>
          </cell>
          <cell r="AE618">
            <v>10</v>
          </cell>
          <cell r="AF618"/>
          <cell r="AG618"/>
          <cell r="AH618"/>
          <cell r="AI618"/>
          <cell r="AN618"/>
          <cell r="AO618" t="str">
            <v>Yes</v>
          </cell>
          <cell r="AP618" t="str">
            <v>JAN 21</v>
          </cell>
        </row>
        <row r="619">
          <cell r="A619">
            <v>906</v>
          </cell>
          <cell r="B619" t="str">
            <v>已发货</v>
          </cell>
          <cell r="C619" t="str">
            <v>C49</v>
          </cell>
          <cell r="D619">
            <v>110066</v>
          </cell>
          <cell r="E619" t="str">
            <v>Stock order</v>
          </cell>
          <cell r="F619" t="str">
            <v>YSM10</v>
          </cell>
          <cell r="G619" t="str">
            <v>R-&gt;L</v>
          </cell>
          <cell r="H619" t="str">
            <v>No</v>
          </cell>
          <cell r="I619" t="str">
            <v>Y53618</v>
          </cell>
          <cell r="J619">
            <v>1</v>
          </cell>
          <cell r="K619" t="str">
            <v>码头-&gt;准备清关</v>
          </cell>
          <cell r="L619">
            <v>44200</v>
          </cell>
          <cell r="M619" t="str">
            <v>NM</v>
          </cell>
          <cell r="N619" t="str">
            <v>JAN 21</v>
          </cell>
          <cell r="O619"/>
          <cell r="P619" t="str">
            <v>JPY</v>
          </cell>
          <cell r="Q619" t="str">
            <v>C49SZX20200205JZ</v>
          </cell>
          <cell r="R619" t="str">
            <v>新明海</v>
          </cell>
          <cell r="S619" t="str">
            <v>YSM10</v>
          </cell>
          <cell r="T619" t="str">
            <v>L-&gt;R</v>
          </cell>
          <cell r="U619" t="str">
            <v>MVC</v>
          </cell>
          <cell r="V619" t="str">
            <v>WRONG</v>
          </cell>
          <cell r="W619" t="str">
            <v>DAP HZ</v>
          </cell>
          <cell r="X619">
            <v>44138</v>
          </cell>
          <cell r="Y619" t="str">
            <v>Yes</v>
          </cell>
          <cell r="Z619"/>
          <cell r="AA619"/>
          <cell r="AB619"/>
          <cell r="AC619" t="str">
            <v>C180933045</v>
          </cell>
          <cell r="AD619">
            <v>301</v>
          </cell>
          <cell r="AE619">
            <v>10</v>
          </cell>
          <cell r="AF619"/>
          <cell r="AG619"/>
          <cell r="AH619"/>
          <cell r="AI619"/>
          <cell r="AN619"/>
          <cell r="AO619" t="str">
            <v>Yes</v>
          </cell>
          <cell r="AP619" t="str">
            <v>JAN 21</v>
          </cell>
        </row>
        <row r="620">
          <cell r="A620">
            <v>936</v>
          </cell>
          <cell r="B620" t="str">
            <v>已发货</v>
          </cell>
          <cell r="C620" t="str">
            <v>C49</v>
          </cell>
          <cell r="D620">
            <v>110066</v>
          </cell>
          <cell r="E620" t="str">
            <v>Stock order</v>
          </cell>
          <cell r="F620" t="str">
            <v>YSM10</v>
          </cell>
          <cell r="G620" t="str">
            <v>R-&gt;L</v>
          </cell>
          <cell r="H620" t="str">
            <v>No</v>
          </cell>
          <cell r="I620" t="str">
            <v>Y53619</v>
          </cell>
          <cell r="J620">
            <v>1</v>
          </cell>
          <cell r="K620" t="str">
            <v>码头-&gt;准备清关</v>
          </cell>
          <cell r="L620">
            <v>44200</v>
          </cell>
          <cell r="M620" t="str">
            <v>NM</v>
          </cell>
          <cell r="N620" t="str">
            <v>JAN 21</v>
          </cell>
          <cell r="O620"/>
          <cell r="P620" t="str">
            <v>JPY</v>
          </cell>
          <cell r="Q620" t="str">
            <v>C49SZX20200219SS</v>
          </cell>
          <cell r="R620" t="str">
            <v>钧溢电子</v>
          </cell>
          <cell r="S620" t="str">
            <v>YSM10</v>
          </cell>
          <cell r="T620" t="str">
            <v>L-&gt;R</v>
          </cell>
          <cell r="U620" t="str">
            <v>MVC</v>
          </cell>
          <cell r="V620" t="str">
            <v>WRONG</v>
          </cell>
          <cell r="W620" t="str">
            <v>DAP SZ</v>
          </cell>
          <cell r="X620">
            <v>44152</v>
          </cell>
          <cell r="Y620" t="str">
            <v>Yes</v>
          </cell>
          <cell r="Z620"/>
          <cell r="AA620"/>
          <cell r="AB620"/>
          <cell r="AC620" t="str">
            <v>C191136105</v>
          </cell>
          <cell r="AD620">
            <v>301</v>
          </cell>
          <cell r="AE620">
            <v>10</v>
          </cell>
          <cell r="AF620"/>
          <cell r="AG620"/>
          <cell r="AH620"/>
          <cell r="AI620"/>
          <cell r="AN620"/>
          <cell r="AO620" t="str">
            <v>Yes</v>
          </cell>
          <cell r="AP620" t="str">
            <v>JAN 21</v>
          </cell>
        </row>
        <row r="621">
          <cell r="A621">
            <v>885</v>
          </cell>
          <cell r="B621" t="str">
            <v>已发货</v>
          </cell>
          <cell r="C621" t="str">
            <v>C49</v>
          </cell>
          <cell r="D621">
            <v>110066</v>
          </cell>
          <cell r="E621" t="str">
            <v>Stock order</v>
          </cell>
          <cell r="F621" t="str">
            <v>YSM10</v>
          </cell>
          <cell r="G621" t="str">
            <v>R-&gt;L</v>
          </cell>
          <cell r="H621" t="str">
            <v>No</v>
          </cell>
          <cell r="I621" t="str">
            <v>Y53613不能调动机器</v>
          </cell>
          <cell r="J621">
            <v>1</v>
          </cell>
          <cell r="K621" t="str">
            <v>盐保仓库</v>
          </cell>
          <cell r="L621">
            <v>44200</v>
          </cell>
          <cell r="M621" t="str">
            <v>NM</v>
          </cell>
          <cell r="N621" t="str">
            <v>JAN 21</v>
          </cell>
          <cell r="O621"/>
          <cell r="P621" t="str">
            <v>JPY</v>
          </cell>
          <cell r="Q621" t="str">
            <v>C49SZX20210003JY</v>
          </cell>
          <cell r="R621" t="str">
            <v>光瑞新（end user：海纳科）</v>
          </cell>
          <cell r="S621" t="str">
            <v>YSM10</v>
          </cell>
          <cell r="T621" t="str">
            <v>R-&gt;L</v>
          </cell>
          <cell r="U621" t="str">
            <v>MVC</v>
          </cell>
          <cell r="V621" t="str">
            <v>WRONG</v>
          </cell>
          <cell r="W621" t="str">
            <v>DAP SZ</v>
          </cell>
          <cell r="X621">
            <v>44119</v>
          </cell>
          <cell r="Y621" t="str">
            <v>Yes</v>
          </cell>
          <cell r="Z621"/>
          <cell r="AA621"/>
          <cell r="AB621"/>
          <cell r="AC621" t="str">
            <v>C200838012</v>
          </cell>
          <cell r="AD621">
            <v>301</v>
          </cell>
          <cell r="AE621">
            <v>10</v>
          </cell>
          <cell r="AF621"/>
          <cell r="AG621"/>
          <cell r="AH621"/>
          <cell r="AI621"/>
          <cell r="AN621"/>
          <cell r="AO621" t="str">
            <v>Yes</v>
          </cell>
          <cell r="AP621" t="str">
            <v>JAN 21</v>
          </cell>
        </row>
        <row r="622">
          <cell r="A622">
            <v>884</v>
          </cell>
          <cell r="B622" t="str">
            <v>已发货</v>
          </cell>
          <cell r="C622" t="str">
            <v>C49</v>
          </cell>
          <cell r="D622">
            <v>110066</v>
          </cell>
          <cell r="E622" t="str">
            <v>Stock order</v>
          </cell>
          <cell r="F622" t="str">
            <v>YSM10</v>
          </cell>
          <cell r="G622" t="str">
            <v>R-&gt;L</v>
          </cell>
          <cell r="H622" t="str">
            <v>No</v>
          </cell>
          <cell r="I622" t="str">
            <v>Y53614不能调动机器</v>
          </cell>
          <cell r="J622">
            <v>1</v>
          </cell>
          <cell r="K622" t="str">
            <v>盐保仓库</v>
          </cell>
          <cell r="L622">
            <v>44200</v>
          </cell>
          <cell r="M622" t="str">
            <v>NM</v>
          </cell>
          <cell r="N622" t="str">
            <v>JAN 21</v>
          </cell>
          <cell r="O622"/>
          <cell r="P622" t="str">
            <v>JPY</v>
          </cell>
          <cell r="Q622" t="str">
            <v>C49SZX20210003JY</v>
          </cell>
          <cell r="R622" t="str">
            <v>光瑞新（end user：海纳科）</v>
          </cell>
          <cell r="S622" t="str">
            <v>YSM10</v>
          </cell>
          <cell r="T622" t="str">
            <v>R-&gt;L</v>
          </cell>
          <cell r="U622" t="str">
            <v>MVC</v>
          </cell>
          <cell r="V622" t="str">
            <v>WRONG</v>
          </cell>
          <cell r="W622" t="str">
            <v>DAP SZ</v>
          </cell>
          <cell r="X622">
            <v>44119</v>
          </cell>
          <cell r="Y622" t="str">
            <v>Yes</v>
          </cell>
          <cell r="Z622"/>
          <cell r="AA622"/>
          <cell r="AB622"/>
          <cell r="AC622" t="str">
            <v>C200838012</v>
          </cell>
          <cell r="AD622">
            <v>301</v>
          </cell>
          <cell r="AE622">
            <v>10</v>
          </cell>
          <cell r="AF622"/>
          <cell r="AG622"/>
          <cell r="AH622"/>
          <cell r="AI622"/>
          <cell r="AN622"/>
          <cell r="AO622" t="str">
            <v>Yes</v>
          </cell>
          <cell r="AP622" t="str">
            <v>JAN 21</v>
          </cell>
        </row>
        <row r="623">
          <cell r="A623">
            <v>894</v>
          </cell>
          <cell r="B623" t="str">
            <v>已发货</v>
          </cell>
          <cell r="C623" t="str">
            <v>C49</v>
          </cell>
          <cell r="D623">
            <v>110066</v>
          </cell>
          <cell r="E623" t="str">
            <v>Stock order</v>
          </cell>
          <cell r="F623" t="str">
            <v>YSM10</v>
          </cell>
          <cell r="G623" t="str">
            <v>R-&gt;L</v>
          </cell>
          <cell r="H623" t="str">
            <v>No</v>
          </cell>
          <cell r="I623" t="str">
            <v>Y53615</v>
          </cell>
          <cell r="J623">
            <v>1</v>
          </cell>
          <cell r="K623" t="str">
            <v>盐保仓库</v>
          </cell>
          <cell r="L623">
            <v>44200</v>
          </cell>
          <cell r="M623" t="str">
            <v>NM</v>
          </cell>
          <cell r="N623" t="str">
            <v>JAN 21</v>
          </cell>
          <cell r="O623"/>
          <cell r="P623" t="str">
            <v>JPY</v>
          </cell>
          <cell r="Q623" t="str">
            <v>C49SZX20200191SS</v>
          </cell>
          <cell r="R623" t="str">
            <v>博睿通</v>
          </cell>
          <cell r="S623" t="str">
            <v>YSM10</v>
          </cell>
          <cell r="T623" t="str">
            <v>L-&gt;R</v>
          </cell>
          <cell r="U623" t="str">
            <v>MVC</v>
          </cell>
          <cell r="V623" t="str">
            <v>WRONG</v>
          </cell>
          <cell r="W623" t="str">
            <v>CIF HK</v>
          </cell>
          <cell r="X623">
            <v>44124</v>
          </cell>
          <cell r="Y623" t="str">
            <v>Yes</v>
          </cell>
          <cell r="Z623"/>
          <cell r="AA623"/>
          <cell r="AB623"/>
          <cell r="AC623" t="str">
            <v>C191236445</v>
          </cell>
          <cell r="AD623">
            <v>301</v>
          </cell>
          <cell r="AE623">
            <v>10</v>
          </cell>
          <cell r="AF623"/>
          <cell r="AG623"/>
          <cell r="AH623"/>
          <cell r="AI623"/>
          <cell r="AN623"/>
          <cell r="AO623" t="str">
            <v>Yes</v>
          </cell>
          <cell r="AP623" t="str">
            <v>JAN 21</v>
          </cell>
        </row>
        <row r="624">
          <cell r="A624">
            <v>1027</v>
          </cell>
          <cell r="B624" t="str">
            <v>已发货</v>
          </cell>
          <cell r="C624" t="str">
            <v>C49</v>
          </cell>
          <cell r="D624">
            <v>110066</v>
          </cell>
          <cell r="E624" t="str">
            <v>Stock order</v>
          </cell>
          <cell r="F624" t="str">
            <v>YSM10</v>
          </cell>
          <cell r="G624" t="str">
            <v>R-&gt;L</v>
          </cell>
          <cell r="H624" t="str">
            <v>No</v>
          </cell>
          <cell r="I624" t="str">
            <v>Y53616</v>
          </cell>
          <cell r="J624">
            <v>1</v>
          </cell>
          <cell r="K624" t="str">
            <v>盐保仓库</v>
          </cell>
          <cell r="L624">
            <v>44200</v>
          </cell>
          <cell r="M624" t="str">
            <v>TBA</v>
          </cell>
          <cell r="N624" t="str">
            <v>JAN 21</v>
          </cell>
          <cell r="O624"/>
          <cell r="P624" t="str">
            <v>JPY</v>
          </cell>
          <cell r="Q624" t="str">
            <v>C49SZX20200242DZ</v>
          </cell>
          <cell r="R624" t="str">
            <v>朗特</v>
          </cell>
          <cell r="S624" t="str">
            <v>YSM10</v>
          </cell>
          <cell r="T624" t="str">
            <v>R-&gt;L</v>
          </cell>
          <cell r="U624" t="str">
            <v>MVC</v>
          </cell>
          <cell r="V624" t="str">
            <v>WRONG</v>
          </cell>
          <cell r="W624" t="str">
            <v>CIF HK</v>
          </cell>
          <cell r="X624">
            <v>44182</v>
          </cell>
          <cell r="Y624" t="str">
            <v>Yes</v>
          </cell>
          <cell r="Z624"/>
          <cell r="AA624"/>
          <cell r="AB624"/>
          <cell r="AC624" t="str">
            <v>C190534728</v>
          </cell>
          <cell r="AD624">
            <v>301</v>
          </cell>
          <cell r="AE624">
            <v>10</v>
          </cell>
          <cell r="AF624"/>
          <cell r="AG624"/>
          <cell r="AH624"/>
          <cell r="AI624"/>
          <cell r="AN624"/>
          <cell r="AO624" t="str">
            <v>Yes</v>
          </cell>
          <cell r="AP624" t="str">
            <v>JAN 21</v>
          </cell>
        </row>
        <row r="625">
          <cell r="A625">
            <v>893</v>
          </cell>
          <cell r="B625" t="str">
            <v>已发货</v>
          </cell>
          <cell r="C625" t="str">
            <v>C49</v>
          </cell>
          <cell r="D625">
            <v>110066</v>
          </cell>
          <cell r="E625" t="str">
            <v>Stock order</v>
          </cell>
          <cell r="F625" t="str">
            <v>YSM10</v>
          </cell>
          <cell r="G625" t="str">
            <v>R-&gt;L</v>
          </cell>
          <cell r="H625" t="str">
            <v>No</v>
          </cell>
          <cell r="I625" t="str">
            <v>Y53617</v>
          </cell>
          <cell r="J625">
            <v>1</v>
          </cell>
          <cell r="K625" t="str">
            <v>盐保仓库</v>
          </cell>
          <cell r="L625">
            <v>44200</v>
          </cell>
          <cell r="M625" t="str">
            <v>NM</v>
          </cell>
          <cell r="N625" t="str">
            <v>JAN 21</v>
          </cell>
          <cell r="O625"/>
          <cell r="P625" t="str">
            <v>JPY</v>
          </cell>
          <cell r="Q625" t="str">
            <v>C49SZX20200191SS</v>
          </cell>
          <cell r="R625" t="str">
            <v>博睿通</v>
          </cell>
          <cell r="S625" t="str">
            <v>YSM10</v>
          </cell>
          <cell r="T625" t="str">
            <v>L-&gt;R</v>
          </cell>
          <cell r="U625" t="str">
            <v>MVC</v>
          </cell>
          <cell r="V625" t="str">
            <v>WRONG</v>
          </cell>
          <cell r="W625" t="str">
            <v>CIF HK</v>
          </cell>
          <cell r="X625">
            <v>44124</v>
          </cell>
          <cell r="Y625" t="str">
            <v>Yes</v>
          </cell>
          <cell r="Z625"/>
          <cell r="AA625"/>
          <cell r="AB625"/>
          <cell r="AC625" t="str">
            <v>C191236445</v>
          </cell>
          <cell r="AD625">
            <v>301</v>
          </cell>
          <cell r="AE625">
            <v>10</v>
          </cell>
          <cell r="AF625"/>
          <cell r="AG625"/>
          <cell r="AH625"/>
          <cell r="AI625"/>
          <cell r="AN625"/>
          <cell r="AO625" t="str">
            <v>Yes</v>
          </cell>
          <cell r="AP625" t="str">
            <v>JAN 21</v>
          </cell>
        </row>
        <row r="626">
          <cell r="A626">
            <v>959</v>
          </cell>
          <cell r="B626" t="str">
            <v>已发货</v>
          </cell>
          <cell r="C626" t="str">
            <v>C49</v>
          </cell>
          <cell r="D626">
            <v>110067</v>
          </cell>
          <cell r="E626" t="str">
            <v>Stock order</v>
          </cell>
          <cell r="F626" t="str">
            <v>YSM10</v>
          </cell>
          <cell r="G626" t="str">
            <v>R-&gt;L</v>
          </cell>
          <cell r="H626" t="str">
            <v>No</v>
          </cell>
          <cell r="I626" t="str">
            <v>Y53620</v>
          </cell>
          <cell r="J626">
            <v>1</v>
          </cell>
          <cell r="K626" t="str">
            <v>盐保仓库</v>
          </cell>
          <cell r="L626">
            <v>44207</v>
          </cell>
          <cell r="M626" t="str">
            <v>NM</v>
          </cell>
          <cell r="N626" t="str">
            <v>FEB 21</v>
          </cell>
          <cell r="O626"/>
          <cell r="P626" t="str">
            <v>JPY</v>
          </cell>
          <cell r="Q626" t="str">
            <v>C49SZX20200213MX</v>
          </cell>
          <cell r="R626" t="str">
            <v>音品（End user:厚朴）</v>
          </cell>
          <cell r="S626" t="str">
            <v>YSM10</v>
          </cell>
          <cell r="T626" t="str">
            <v>L-&gt;R</v>
          </cell>
          <cell r="U626" t="str">
            <v>No</v>
          </cell>
          <cell r="V626" t="str">
            <v>WRONG</v>
          </cell>
          <cell r="W626" t="str">
            <v>DAP SZ</v>
          </cell>
          <cell r="X626">
            <v>44153</v>
          </cell>
          <cell r="Y626" t="str">
            <v>Yes</v>
          </cell>
          <cell r="Z626"/>
          <cell r="AA626"/>
          <cell r="AB626"/>
          <cell r="AC626" t="str">
            <v>C210139194</v>
          </cell>
          <cell r="AD626">
            <v>301</v>
          </cell>
          <cell r="AE626">
            <v>10</v>
          </cell>
          <cell r="AF626"/>
          <cell r="AG626"/>
          <cell r="AH626"/>
          <cell r="AI626"/>
          <cell r="AN626"/>
          <cell r="AO626" t="str">
            <v>Yes</v>
          </cell>
          <cell r="AP626" t="str">
            <v>FEB 21</v>
          </cell>
        </row>
        <row r="627">
          <cell r="A627">
            <v>903</v>
          </cell>
          <cell r="B627" t="str">
            <v>已发货</v>
          </cell>
          <cell r="C627" t="str">
            <v>C49</v>
          </cell>
          <cell r="D627">
            <v>110067</v>
          </cell>
          <cell r="E627" t="str">
            <v>Stock order</v>
          </cell>
          <cell r="F627" t="str">
            <v>YSM10</v>
          </cell>
          <cell r="G627" t="str">
            <v>R-&gt;L</v>
          </cell>
          <cell r="H627" t="str">
            <v>No</v>
          </cell>
          <cell r="I627" t="str">
            <v>Y53621</v>
          </cell>
          <cell r="J627">
            <v>1</v>
          </cell>
          <cell r="K627" t="str">
            <v>盐保仓库</v>
          </cell>
          <cell r="L627">
            <v>44207</v>
          </cell>
          <cell r="M627" t="str">
            <v>NM</v>
          </cell>
          <cell r="N627" t="str">
            <v>JAN 21</v>
          </cell>
          <cell r="O627"/>
          <cell r="P627" t="str">
            <v>JPY</v>
          </cell>
          <cell r="Q627" t="str">
            <v>C49SZX20200199MZ</v>
          </cell>
          <cell r="R627" t="str">
            <v>鸿南</v>
          </cell>
          <cell r="S627" t="str">
            <v>YSM10</v>
          </cell>
          <cell r="T627" t="str">
            <v>R-&gt;L</v>
          </cell>
          <cell r="U627" t="str">
            <v>MVC</v>
          </cell>
          <cell r="V627" t="str">
            <v>WRONG</v>
          </cell>
          <cell r="W627" t="str">
            <v>CIF HK</v>
          </cell>
          <cell r="X627">
            <v>44134</v>
          </cell>
          <cell r="Y627" t="str">
            <v>Yes</v>
          </cell>
          <cell r="Z627"/>
          <cell r="AA627"/>
          <cell r="AB627"/>
          <cell r="AC627" t="str">
            <v>C180331587</v>
          </cell>
          <cell r="AD627">
            <v>302</v>
          </cell>
          <cell r="AE627">
            <v>10</v>
          </cell>
          <cell r="AF627"/>
          <cell r="AG627"/>
          <cell r="AH627"/>
          <cell r="AI627"/>
          <cell r="AN627"/>
          <cell r="AO627" t="str">
            <v>Yes</v>
          </cell>
          <cell r="AP627" t="str">
            <v>JAN 21</v>
          </cell>
        </row>
        <row r="628">
          <cell r="A628">
            <v>1043</v>
          </cell>
          <cell r="B628" t="str">
            <v>已发货</v>
          </cell>
          <cell r="C628" t="str">
            <v>C49</v>
          </cell>
          <cell r="D628">
            <v>110067</v>
          </cell>
          <cell r="E628" t="str">
            <v>Stock order</v>
          </cell>
          <cell r="F628" t="str">
            <v>YSM10</v>
          </cell>
          <cell r="G628" t="str">
            <v>R-&gt;L</v>
          </cell>
          <cell r="H628" t="str">
            <v>No</v>
          </cell>
          <cell r="I628" t="str">
            <v>Y53622</v>
          </cell>
          <cell r="J628">
            <v>1</v>
          </cell>
          <cell r="K628" t="str">
            <v>盐保仓库</v>
          </cell>
          <cell r="L628">
            <v>44207</v>
          </cell>
          <cell r="M628" t="str">
            <v>NM</v>
          </cell>
          <cell r="N628" t="str">
            <v>JAN 21</v>
          </cell>
          <cell r="O628"/>
          <cell r="P628" t="str">
            <v>JPY</v>
          </cell>
          <cell r="Q628" t="str">
            <v>C49SZX20200255JY</v>
          </cell>
          <cell r="R628" t="str">
            <v>昊亮迪</v>
          </cell>
          <cell r="S628" t="str">
            <v>YSM10</v>
          </cell>
          <cell r="T628" t="str">
            <v>L-&gt;R</v>
          </cell>
          <cell r="U628" t="str">
            <v>No</v>
          </cell>
          <cell r="V628" t="str">
            <v>WRONG</v>
          </cell>
          <cell r="W628" t="str">
            <v>DAP SZ</v>
          </cell>
          <cell r="X628">
            <v>44189</v>
          </cell>
          <cell r="Y628" t="str">
            <v>Yes</v>
          </cell>
          <cell r="Z628"/>
          <cell r="AA628"/>
          <cell r="AB628"/>
          <cell r="AC628" t="str">
            <v>C201038333</v>
          </cell>
          <cell r="AD628">
            <v>302</v>
          </cell>
          <cell r="AE628">
            <v>10</v>
          </cell>
          <cell r="AF628"/>
          <cell r="AG628"/>
          <cell r="AH628"/>
          <cell r="AI628"/>
          <cell r="AN628"/>
          <cell r="AO628" t="str">
            <v>Yes</v>
          </cell>
          <cell r="AP628" t="str">
            <v>JAN 21</v>
          </cell>
        </row>
        <row r="629">
          <cell r="A629">
            <v>955</v>
          </cell>
          <cell r="B629" t="str">
            <v>已发货</v>
          </cell>
          <cell r="C629" t="str">
            <v>C49</v>
          </cell>
          <cell r="D629">
            <v>110067</v>
          </cell>
          <cell r="E629" t="str">
            <v>Stock order</v>
          </cell>
          <cell r="F629" t="str">
            <v>YSM10</v>
          </cell>
          <cell r="G629" t="str">
            <v>R-&gt;L</v>
          </cell>
          <cell r="H629" t="str">
            <v>No</v>
          </cell>
          <cell r="I629" t="str">
            <v>Y53623（不能调动)</v>
          </cell>
          <cell r="J629">
            <v>1</v>
          </cell>
          <cell r="K629" t="str">
            <v>力合中转仓</v>
          </cell>
          <cell r="L629">
            <v>44207</v>
          </cell>
          <cell r="M629" t="str">
            <v>NM</v>
          </cell>
          <cell r="N629" t="str">
            <v>AUG 21</v>
          </cell>
          <cell r="O629"/>
          <cell r="P629" t="str">
            <v>JPY</v>
          </cell>
          <cell r="Q629" t="str">
            <v>C49SZX20200213MX</v>
          </cell>
          <cell r="R629" t="str">
            <v>音品（End user:艾艺科技)</v>
          </cell>
          <cell r="S629" t="str">
            <v>YSM10</v>
          </cell>
          <cell r="T629" t="str">
            <v>L-&gt;R</v>
          </cell>
          <cell r="U629" t="str">
            <v>No</v>
          </cell>
          <cell r="V629" t="str">
            <v>WRONG</v>
          </cell>
          <cell r="W629" t="str">
            <v>DAP SZ</v>
          </cell>
          <cell r="X629">
            <v>44153</v>
          </cell>
          <cell r="Y629" t="str">
            <v>Yes</v>
          </cell>
          <cell r="Z629"/>
          <cell r="AA629"/>
          <cell r="AB629"/>
          <cell r="AC629" t="str">
            <v>C210740713</v>
          </cell>
          <cell r="AD629">
            <v>311</v>
          </cell>
          <cell r="AE629">
            <v>10</v>
          </cell>
          <cell r="AF629"/>
          <cell r="AG629"/>
          <cell r="AH629"/>
          <cell r="AI629"/>
          <cell r="AN629"/>
          <cell r="AO629" t="str">
            <v>Yes</v>
          </cell>
          <cell r="AP629" t="str">
            <v>AUG 21</v>
          </cell>
        </row>
        <row r="630">
          <cell r="A630">
            <v>923</v>
          </cell>
          <cell r="B630" t="str">
            <v>已发货</v>
          </cell>
          <cell r="C630" t="str">
            <v>C28.</v>
          </cell>
          <cell r="D630">
            <v>110195</v>
          </cell>
          <cell r="E630" t="str">
            <v>鸿通宇名义</v>
          </cell>
          <cell r="F630" t="str">
            <v>YSi-V</v>
          </cell>
          <cell r="G630" t="str">
            <v>L-&gt;R</v>
          </cell>
          <cell r="H630" t="str">
            <v>No</v>
          </cell>
          <cell r="I630"/>
          <cell r="J630">
            <v>1</v>
          </cell>
          <cell r="K630"/>
          <cell r="L630">
            <v>44211</v>
          </cell>
          <cell r="M630">
            <v>6.3100000000000003E-2</v>
          </cell>
          <cell r="N630" t="str">
            <v>JAN 21</v>
          </cell>
          <cell r="O630"/>
          <cell r="P630" t="str">
            <v>RMB</v>
          </cell>
          <cell r="Q630" t="str">
            <v>C28SZX20200081KC</v>
          </cell>
          <cell r="R630" t="str">
            <v>鸿通宇</v>
          </cell>
          <cell r="S630" t="str">
            <v>YSi-V</v>
          </cell>
          <cell r="T630" t="str">
            <v>L-&gt;R</v>
          </cell>
          <cell r="U630" t="str">
            <v>No</v>
          </cell>
          <cell r="V630" t="str">
            <v>OK</v>
          </cell>
          <cell r="W630" t="str">
            <v>含税到厂</v>
          </cell>
          <cell r="X630">
            <v>44140</v>
          </cell>
          <cell r="Y630" t="str">
            <v>Yes</v>
          </cell>
          <cell r="Z630"/>
          <cell r="AA630"/>
          <cell r="AB630"/>
          <cell r="AC630" t="str">
            <v>IND order</v>
          </cell>
          <cell r="AD630"/>
          <cell r="AE630"/>
          <cell r="AF630"/>
          <cell r="AG630"/>
          <cell r="AH630"/>
          <cell r="AI630"/>
          <cell r="AN630"/>
          <cell r="AO630" t="str">
            <v>Yes</v>
          </cell>
          <cell r="AP630" t="str">
            <v>JAN 21</v>
          </cell>
        </row>
        <row r="631">
          <cell r="A631">
            <v>920</v>
          </cell>
          <cell r="B631" t="str">
            <v>已发货</v>
          </cell>
          <cell r="C631" t="str">
            <v>C49</v>
          </cell>
          <cell r="D631">
            <v>110105</v>
          </cell>
          <cell r="E631" t="str">
            <v>益田名义下单</v>
          </cell>
          <cell r="F631" t="str">
            <v>YSM20R-2</v>
          </cell>
          <cell r="G631" t="str">
            <v>L-&gt;R</v>
          </cell>
          <cell r="H631" t="str">
            <v>No</v>
          </cell>
          <cell r="I631" t="str">
            <v>Y53630</v>
          </cell>
          <cell r="J631">
            <v>1</v>
          </cell>
          <cell r="K631" t="str">
            <v>盐保仓库</v>
          </cell>
          <cell r="L631">
            <v>44212</v>
          </cell>
          <cell r="M631" t="str">
            <v>NM</v>
          </cell>
          <cell r="N631" t="str">
            <v>JAN 21</v>
          </cell>
          <cell r="O631"/>
          <cell r="P631" t="str">
            <v>JPY</v>
          </cell>
          <cell r="Q631" t="str">
            <v>C49SZX20200145JL</v>
          </cell>
          <cell r="R631" t="str">
            <v>易而达</v>
          </cell>
          <cell r="S631" t="str">
            <v>YSM20R-2</v>
          </cell>
          <cell r="T631" t="str">
            <v>L-&gt;R</v>
          </cell>
          <cell r="U631" t="str">
            <v>No</v>
          </cell>
          <cell r="V631" t="str">
            <v>OK</v>
          </cell>
          <cell r="W631" t="str">
            <v>DAP GZ</v>
          </cell>
          <cell r="X631">
            <v>44145</v>
          </cell>
          <cell r="Y631" t="str">
            <v>Yes</v>
          </cell>
          <cell r="Z631"/>
          <cell r="AA631"/>
          <cell r="AB631"/>
          <cell r="AC631" t="str">
            <v>C180832785</v>
          </cell>
          <cell r="AD631">
            <v>301</v>
          </cell>
          <cell r="AE631">
            <v>20</v>
          </cell>
          <cell r="AF631"/>
          <cell r="AG631"/>
          <cell r="AH631"/>
          <cell r="AI631"/>
          <cell r="AN631"/>
          <cell r="AO631" t="str">
            <v>Yes</v>
          </cell>
          <cell r="AP631" t="str">
            <v>JAN 21</v>
          </cell>
        </row>
        <row r="632">
          <cell r="A632">
            <v>889</v>
          </cell>
          <cell r="B632" t="str">
            <v>已发货</v>
          </cell>
          <cell r="C632" t="str">
            <v>C49</v>
          </cell>
          <cell r="D632">
            <v>110105</v>
          </cell>
          <cell r="E632" t="str">
            <v>益田名义下单</v>
          </cell>
          <cell r="F632" t="str">
            <v>YSM20R-2</v>
          </cell>
          <cell r="G632" t="str">
            <v>L-&gt;R</v>
          </cell>
          <cell r="H632" t="str">
            <v>No</v>
          </cell>
          <cell r="I632" t="str">
            <v>Y53631</v>
          </cell>
          <cell r="J632">
            <v>1</v>
          </cell>
          <cell r="K632" t="str">
            <v>盐保仓库</v>
          </cell>
          <cell r="L632">
            <v>44212</v>
          </cell>
          <cell r="M632" t="str">
            <v>NM</v>
          </cell>
          <cell r="N632" t="str">
            <v>JAN 21</v>
          </cell>
          <cell r="O632"/>
          <cell r="P632" t="str">
            <v>JPY</v>
          </cell>
          <cell r="Q632" t="str">
            <v>C49SZX20200195SS</v>
          </cell>
          <cell r="R632" t="str">
            <v>泰鑫荣</v>
          </cell>
          <cell r="S632" t="str">
            <v>YSM20R-2</v>
          </cell>
          <cell r="T632" t="str">
            <v>L-&gt;R</v>
          </cell>
          <cell r="U632" t="str">
            <v>No</v>
          </cell>
          <cell r="V632" t="str">
            <v>OK</v>
          </cell>
          <cell r="W632" t="str">
            <v>DAP SZ</v>
          </cell>
          <cell r="X632">
            <v>44125</v>
          </cell>
          <cell r="Y632" t="str">
            <v>Yes</v>
          </cell>
          <cell r="Z632"/>
          <cell r="AA632"/>
          <cell r="AB632"/>
          <cell r="AC632" t="str">
            <v>C200737853</v>
          </cell>
          <cell r="AD632">
            <v>301</v>
          </cell>
          <cell r="AE632">
            <v>20</v>
          </cell>
          <cell r="AF632"/>
          <cell r="AG632"/>
          <cell r="AH632"/>
          <cell r="AI632"/>
          <cell r="AN632"/>
          <cell r="AO632" t="str">
            <v>Yes</v>
          </cell>
          <cell r="AP632" t="str">
            <v>JAN 21</v>
          </cell>
        </row>
        <row r="633">
          <cell r="A633">
            <v>878</v>
          </cell>
          <cell r="B633" t="str">
            <v>已发货</v>
          </cell>
          <cell r="C633" t="str">
            <v>C49</v>
          </cell>
          <cell r="D633">
            <v>110105</v>
          </cell>
          <cell r="E633" t="str">
            <v>益田名义下单</v>
          </cell>
          <cell r="F633" t="str">
            <v>YSM20R-2</v>
          </cell>
          <cell r="G633" t="str">
            <v>R-&gt;L</v>
          </cell>
          <cell r="H633" t="str">
            <v>No</v>
          </cell>
          <cell r="I633" t="str">
            <v>Y53632</v>
          </cell>
          <cell r="J633">
            <v>1</v>
          </cell>
          <cell r="K633" t="str">
            <v>盐保仓库</v>
          </cell>
          <cell r="L633">
            <v>44212</v>
          </cell>
          <cell r="M633" t="str">
            <v>NM</v>
          </cell>
          <cell r="N633" t="str">
            <v>JAN 21</v>
          </cell>
          <cell r="O633"/>
          <cell r="P633" t="str">
            <v>JPY</v>
          </cell>
          <cell r="Q633" t="str">
            <v>C49SZX20200182JY</v>
          </cell>
          <cell r="R633" t="str">
            <v>百纳海</v>
          </cell>
          <cell r="S633" t="str">
            <v>YSM20R-2</v>
          </cell>
          <cell r="T633" t="str">
            <v>R-&gt;L</v>
          </cell>
          <cell r="U633" t="str">
            <v>No</v>
          </cell>
          <cell r="V633" t="str">
            <v>OK</v>
          </cell>
          <cell r="W633" t="str">
            <v>DAP SZ</v>
          </cell>
          <cell r="X633">
            <v>44117</v>
          </cell>
          <cell r="Y633" t="str">
            <v>Yes</v>
          </cell>
          <cell r="Z633"/>
          <cell r="AA633"/>
          <cell r="AB633"/>
          <cell r="AC633" t="str">
            <v>C200637625</v>
          </cell>
          <cell r="AD633">
            <v>301</v>
          </cell>
          <cell r="AE633">
            <v>10</v>
          </cell>
          <cell r="AF633">
            <v>302</v>
          </cell>
          <cell r="AG633">
            <v>10</v>
          </cell>
          <cell r="AH633"/>
          <cell r="AI633"/>
          <cell r="AN633"/>
          <cell r="AO633" t="str">
            <v>Yes</v>
          </cell>
          <cell r="AP633" t="str">
            <v>JAN 21</v>
          </cell>
        </row>
        <row r="634">
          <cell r="A634">
            <v>901</v>
          </cell>
          <cell r="B634" t="str">
            <v>已发货</v>
          </cell>
          <cell r="C634" t="str">
            <v>C49</v>
          </cell>
          <cell r="D634">
            <v>110105</v>
          </cell>
          <cell r="E634" t="str">
            <v>益田名义下单</v>
          </cell>
          <cell r="F634" t="str">
            <v>YSM20R-2</v>
          </cell>
          <cell r="G634" t="str">
            <v>R-&gt;L</v>
          </cell>
          <cell r="H634" t="str">
            <v>No</v>
          </cell>
          <cell r="I634" t="str">
            <v>Y53633</v>
          </cell>
          <cell r="J634">
            <v>1</v>
          </cell>
          <cell r="K634" t="str">
            <v>盐保仓库</v>
          </cell>
          <cell r="L634">
            <v>44212</v>
          </cell>
          <cell r="M634" t="str">
            <v>NM</v>
          </cell>
          <cell r="N634" t="str">
            <v>JAN 21</v>
          </cell>
          <cell r="O634"/>
          <cell r="P634" t="str">
            <v>JPY</v>
          </cell>
          <cell r="Q634" t="str">
            <v>C49SZX20200199MZ</v>
          </cell>
          <cell r="R634" t="str">
            <v>鸿南</v>
          </cell>
          <cell r="S634" t="str">
            <v>YSM20R-2</v>
          </cell>
          <cell r="T634" t="str">
            <v>R-&gt;L</v>
          </cell>
          <cell r="U634" t="str">
            <v>No</v>
          </cell>
          <cell r="V634" t="str">
            <v>OK</v>
          </cell>
          <cell r="W634" t="str">
            <v>CIF HK</v>
          </cell>
          <cell r="X634">
            <v>44134</v>
          </cell>
          <cell r="Y634" t="str">
            <v>Yes</v>
          </cell>
          <cell r="Z634"/>
          <cell r="AA634"/>
          <cell r="AB634"/>
          <cell r="AC634" t="str">
            <v>C180331587</v>
          </cell>
          <cell r="AD634">
            <v>301</v>
          </cell>
          <cell r="AE634">
            <v>10</v>
          </cell>
          <cell r="AF634">
            <v>302</v>
          </cell>
          <cell r="AG634">
            <v>10</v>
          </cell>
          <cell r="AH634"/>
          <cell r="AI634"/>
          <cell r="AN634"/>
          <cell r="AO634" t="str">
            <v>Yes</v>
          </cell>
          <cell r="AP634" t="str">
            <v>JAN 21</v>
          </cell>
        </row>
        <row r="635">
          <cell r="A635">
            <v>902</v>
          </cell>
          <cell r="B635" t="str">
            <v>已发货</v>
          </cell>
          <cell r="C635" t="str">
            <v>C49</v>
          </cell>
          <cell r="D635" t="str">
            <v>110106 (拆单110215)</v>
          </cell>
          <cell r="E635" t="str">
            <v>益田名义下单</v>
          </cell>
          <cell r="F635" t="str">
            <v>YSM20R-2</v>
          </cell>
          <cell r="G635" t="str">
            <v>R-&gt;L</v>
          </cell>
          <cell r="H635" t="str">
            <v>No</v>
          </cell>
          <cell r="I635" t="str">
            <v>Y53634</v>
          </cell>
          <cell r="J635">
            <v>1</v>
          </cell>
          <cell r="K635" t="str">
            <v>盐保仓库</v>
          </cell>
          <cell r="L635">
            <v>44213</v>
          </cell>
          <cell r="M635">
            <v>6.3500000000000001E-2</v>
          </cell>
          <cell r="N635" t="str">
            <v>JAN 21</v>
          </cell>
          <cell r="O635"/>
          <cell r="P635" t="str">
            <v>JPY</v>
          </cell>
          <cell r="Q635" t="str">
            <v>C49SZX20200199MZ</v>
          </cell>
          <cell r="R635" t="str">
            <v>鸿南</v>
          </cell>
          <cell r="S635" t="str">
            <v>YSM20R-2</v>
          </cell>
          <cell r="T635" t="str">
            <v>R-&gt;L</v>
          </cell>
          <cell r="U635" t="str">
            <v>No</v>
          </cell>
          <cell r="V635" t="str">
            <v>OK</v>
          </cell>
          <cell r="W635" t="str">
            <v>CIF HK</v>
          </cell>
          <cell r="X635">
            <v>44134</v>
          </cell>
          <cell r="Y635" t="str">
            <v>Yes</v>
          </cell>
          <cell r="Z635"/>
          <cell r="AA635"/>
          <cell r="AB635"/>
          <cell r="AC635" t="str">
            <v>C180331587</v>
          </cell>
          <cell r="AD635">
            <v>301</v>
          </cell>
          <cell r="AE635">
            <v>10</v>
          </cell>
          <cell r="AF635">
            <v>312</v>
          </cell>
          <cell r="AG635">
            <v>10</v>
          </cell>
          <cell r="AH635"/>
          <cell r="AI635"/>
          <cell r="AN635"/>
          <cell r="AO635" t="str">
            <v>Yes</v>
          </cell>
          <cell r="AP635" t="str">
            <v>JAN 21</v>
          </cell>
        </row>
        <row r="636">
          <cell r="A636">
            <v>882</v>
          </cell>
          <cell r="B636" t="str">
            <v>已发货</v>
          </cell>
          <cell r="C636" t="str">
            <v>C49</v>
          </cell>
          <cell r="D636" t="str">
            <v>110106（拆单110208）</v>
          </cell>
          <cell r="E636" t="str">
            <v>益田名义下单</v>
          </cell>
          <cell r="F636" t="str">
            <v>YSM20R-2</v>
          </cell>
          <cell r="G636" t="str">
            <v>L-&gt;R</v>
          </cell>
          <cell r="H636" t="str">
            <v>No</v>
          </cell>
          <cell r="I636" t="str">
            <v>Y53635</v>
          </cell>
          <cell r="J636">
            <v>1</v>
          </cell>
          <cell r="K636" t="str">
            <v>盐保仓库</v>
          </cell>
          <cell r="L636">
            <v>44213</v>
          </cell>
          <cell r="M636" t="str">
            <v>TBA Po 用110181</v>
          </cell>
          <cell r="N636" t="str">
            <v>JAN 21</v>
          </cell>
          <cell r="O636"/>
          <cell r="P636" t="str">
            <v>JPY</v>
          </cell>
          <cell r="Q636" t="str">
            <v>C49SZX20200113SS</v>
          </cell>
          <cell r="R636" t="str">
            <v>派勤</v>
          </cell>
          <cell r="S636" t="str">
            <v>YSM20R-2</v>
          </cell>
          <cell r="T636" t="str">
            <v>L-&gt;R</v>
          </cell>
          <cell r="U636" t="str">
            <v>No</v>
          </cell>
          <cell r="V636" t="str">
            <v>OK</v>
          </cell>
          <cell r="W636" t="str">
            <v>DAP SZ</v>
          </cell>
          <cell r="X636">
            <v>44119</v>
          </cell>
          <cell r="Y636" t="str">
            <v>Yes</v>
          </cell>
          <cell r="Z636"/>
          <cell r="AA636"/>
          <cell r="AB636"/>
          <cell r="AC636" t="str">
            <v>C201138627</v>
          </cell>
          <cell r="AD636">
            <v>301</v>
          </cell>
          <cell r="AE636">
            <v>10</v>
          </cell>
          <cell r="AF636">
            <v>312</v>
          </cell>
          <cell r="AG636">
            <v>10</v>
          </cell>
          <cell r="AH636"/>
          <cell r="AI636"/>
          <cell r="AN636"/>
          <cell r="AO636" t="str">
            <v>Yes</v>
          </cell>
          <cell r="AP636" t="str">
            <v>JAN 21</v>
          </cell>
        </row>
        <row r="637">
          <cell r="A637">
            <v>1045</v>
          </cell>
          <cell r="B637" t="str">
            <v>已发货</v>
          </cell>
          <cell r="C637" t="str">
            <v>C49</v>
          </cell>
          <cell r="D637">
            <v>110106</v>
          </cell>
          <cell r="E637" t="str">
            <v>益田名义下单</v>
          </cell>
          <cell r="F637" t="str">
            <v>YSM20R-2</v>
          </cell>
          <cell r="G637" t="str">
            <v>L-&gt;R</v>
          </cell>
          <cell r="H637" t="str">
            <v>No</v>
          </cell>
          <cell r="I637" t="str">
            <v>Y53636</v>
          </cell>
          <cell r="J637">
            <v>1</v>
          </cell>
          <cell r="K637" t="str">
            <v>盐保仓库</v>
          </cell>
          <cell r="L637">
            <v>44213</v>
          </cell>
          <cell r="M637" t="str">
            <v>NM</v>
          </cell>
          <cell r="N637" t="str">
            <v>JAN 21</v>
          </cell>
          <cell r="O637"/>
          <cell r="P637" t="str">
            <v>JPY</v>
          </cell>
          <cell r="Q637" t="str">
            <v>C49SZX20200246MX</v>
          </cell>
          <cell r="R637" t="str">
            <v>华耘</v>
          </cell>
          <cell r="S637" t="str">
            <v>YSM20R-2</v>
          </cell>
          <cell r="T637" t="str">
            <v>L-&gt;R</v>
          </cell>
          <cell r="U637" t="str">
            <v>No</v>
          </cell>
          <cell r="V637" t="str">
            <v>OK</v>
          </cell>
          <cell r="W637" t="str">
            <v>DAP DG</v>
          </cell>
          <cell r="X637">
            <v>44193</v>
          </cell>
          <cell r="Y637" t="str">
            <v>Yes</v>
          </cell>
          <cell r="Z637"/>
          <cell r="AA637"/>
          <cell r="AB637"/>
          <cell r="AC637" t="str">
            <v>C210239227</v>
          </cell>
          <cell r="AD637">
            <v>301</v>
          </cell>
          <cell r="AE637">
            <v>10</v>
          </cell>
          <cell r="AF637">
            <v>303</v>
          </cell>
          <cell r="AG637">
            <v>10</v>
          </cell>
          <cell r="AH637"/>
          <cell r="AI637"/>
          <cell r="AN637"/>
          <cell r="AO637" t="str">
            <v>Yes</v>
          </cell>
          <cell r="AP637" t="str">
            <v>JAN 21</v>
          </cell>
        </row>
        <row r="638">
          <cell r="A638">
            <v>873</v>
          </cell>
          <cell r="B638" t="str">
            <v>已发货</v>
          </cell>
          <cell r="C638" t="str">
            <v>C49</v>
          </cell>
          <cell r="D638">
            <v>110106</v>
          </cell>
          <cell r="E638" t="str">
            <v>益田名义下单</v>
          </cell>
          <cell r="F638" t="str">
            <v>YSM20R-2</v>
          </cell>
          <cell r="G638" t="str">
            <v>L-&gt;R</v>
          </cell>
          <cell r="H638" t="str">
            <v>No</v>
          </cell>
          <cell r="I638" t="str">
            <v>Y53637</v>
          </cell>
          <cell r="J638">
            <v>1</v>
          </cell>
          <cell r="K638" t="str">
            <v>盐保仓库</v>
          </cell>
          <cell r="L638">
            <v>44213</v>
          </cell>
          <cell r="M638" t="str">
            <v>NM</v>
          </cell>
          <cell r="N638" t="str">
            <v>JAN 21</v>
          </cell>
          <cell r="O638"/>
          <cell r="P638" t="str">
            <v>JPY</v>
          </cell>
          <cell r="Q638" t="str">
            <v>C49SZX20200180SX</v>
          </cell>
          <cell r="R638" t="str">
            <v>东陆</v>
          </cell>
          <cell r="S638" t="str">
            <v>YSM20R-2</v>
          </cell>
          <cell r="T638" t="str">
            <v>L-&gt;R</v>
          </cell>
          <cell r="U638" t="str">
            <v>No</v>
          </cell>
          <cell r="V638" t="str">
            <v>OK</v>
          </cell>
          <cell r="W638" t="str">
            <v>DAP SZ</v>
          </cell>
          <cell r="X638">
            <v>44104</v>
          </cell>
          <cell r="Y638" t="str">
            <v>Yes</v>
          </cell>
          <cell r="Z638"/>
          <cell r="AA638"/>
          <cell r="AB638"/>
          <cell r="AC638" t="str">
            <v>C171030541</v>
          </cell>
          <cell r="AD638">
            <v>301</v>
          </cell>
          <cell r="AE638">
            <v>10</v>
          </cell>
          <cell r="AF638">
            <v>303</v>
          </cell>
          <cell r="AG638">
            <v>10</v>
          </cell>
          <cell r="AH638"/>
          <cell r="AI638"/>
          <cell r="AN638"/>
          <cell r="AO638" t="str">
            <v>Yes</v>
          </cell>
          <cell r="AP638" t="str">
            <v>JAN 21</v>
          </cell>
        </row>
        <row r="639">
          <cell r="A639">
            <v>905</v>
          </cell>
          <cell r="B639" t="str">
            <v>已发货</v>
          </cell>
          <cell r="C639" t="str">
            <v>C49</v>
          </cell>
          <cell r="D639">
            <v>110198</v>
          </cell>
          <cell r="E639" t="str">
            <v>志华鑫名义下单</v>
          </cell>
          <cell r="F639" t="str">
            <v>YSM20R-2</v>
          </cell>
          <cell r="G639" t="str">
            <v>L-&gt;R</v>
          </cell>
          <cell r="H639" t="str">
            <v>No</v>
          </cell>
          <cell r="I639" t="str">
            <v>Y53842</v>
          </cell>
          <cell r="J639">
            <v>1</v>
          </cell>
          <cell r="K639" t="str">
            <v>盐保仓库</v>
          </cell>
          <cell r="L639">
            <v>44213</v>
          </cell>
          <cell r="M639" t="str">
            <v>NM</v>
          </cell>
          <cell r="N639" t="str">
            <v>JAN 21</v>
          </cell>
          <cell r="O639"/>
          <cell r="P639" t="str">
            <v>JPY</v>
          </cell>
          <cell r="Q639" t="str">
            <v>C49SZX20200205JZ</v>
          </cell>
          <cell r="R639" t="str">
            <v>新明海</v>
          </cell>
          <cell r="S639" t="str">
            <v>YSM20R-2</v>
          </cell>
          <cell r="T639" t="str">
            <v>L-&gt;R</v>
          </cell>
          <cell r="U639" t="str">
            <v>No</v>
          </cell>
          <cell r="V639" t="str">
            <v>OK</v>
          </cell>
          <cell r="W639" t="str">
            <v>DAP HZ</v>
          </cell>
          <cell r="X639">
            <v>44138</v>
          </cell>
          <cell r="Y639" t="str">
            <v>Yes</v>
          </cell>
          <cell r="Z639"/>
          <cell r="AA639"/>
          <cell r="AB639"/>
          <cell r="AC639" t="str">
            <v>C180933045</v>
          </cell>
          <cell r="AD639">
            <v>301</v>
          </cell>
          <cell r="AE639">
            <v>10</v>
          </cell>
          <cell r="AF639">
            <v>311</v>
          </cell>
          <cell r="AG639">
            <v>10</v>
          </cell>
          <cell r="AH639"/>
          <cell r="AI639"/>
          <cell r="AN639"/>
          <cell r="AO639" t="str">
            <v>Yes</v>
          </cell>
          <cell r="AP639" t="str">
            <v>JAN 21</v>
          </cell>
        </row>
        <row r="640">
          <cell r="A640">
            <v>1038</v>
          </cell>
          <cell r="B640" t="str">
            <v>已发货</v>
          </cell>
          <cell r="C640" t="str">
            <v>C49</v>
          </cell>
          <cell r="D640">
            <v>110168</v>
          </cell>
          <cell r="E640" t="str">
            <v>华彩鑫名义</v>
          </cell>
          <cell r="F640" t="str">
            <v>YSM40R-4</v>
          </cell>
          <cell r="G640" t="str">
            <v>L-&gt;R</v>
          </cell>
          <cell r="H640" t="str">
            <v>No</v>
          </cell>
          <cell r="I640" t="str">
            <v>Y54173</v>
          </cell>
          <cell r="J640">
            <v>1</v>
          </cell>
          <cell r="K640" t="str">
            <v>码头-&gt;准备清关</v>
          </cell>
          <cell r="L640">
            <v>44222</v>
          </cell>
          <cell r="M640">
            <v>6.4000000000000001E-2</v>
          </cell>
          <cell r="N640" t="str">
            <v>JAN 21</v>
          </cell>
          <cell r="O640"/>
          <cell r="P640" t="str">
            <v>RMB</v>
          </cell>
          <cell r="Q640" t="str">
            <v>C49SZX20200220SX</v>
          </cell>
          <cell r="R640" t="str">
            <v>拓新伟业</v>
          </cell>
          <cell r="S640" t="str">
            <v>YSM40R-4</v>
          </cell>
          <cell r="T640" t="str">
            <v>L-&gt;R</v>
          </cell>
          <cell r="U640" t="str">
            <v>No</v>
          </cell>
          <cell r="V640" t="str">
            <v>OK</v>
          </cell>
          <cell r="W640" t="str">
            <v>含税到厂</v>
          </cell>
          <cell r="X640">
            <v>44181</v>
          </cell>
          <cell r="Y640" t="str">
            <v>Yes</v>
          </cell>
          <cell r="Z640"/>
          <cell r="AA640"/>
          <cell r="AB640"/>
          <cell r="AC640" t="str">
            <v>C210239202</v>
          </cell>
          <cell r="AD640"/>
          <cell r="AE640"/>
          <cell r="AF640"/>
          <cell r="AG640"/>
          <cell r="AH640"/>
          <cell r="AI640"/>
          <cell r="AN640"/>
          <cell r="AO640" t="str">
            <v>Yes</v>
          </cell>
          <cell r="AP640" t="str">
            <v>JAN 21</v>
          </cell>
        </row>
        <row r="641">
          <cell r="A641">
            <v>1039</v>
          </cell>
          <cell r="B641" t="str">
            <v>已发货</v>
          </cell>
          <cell r="C641" t="str">
            <v>C49</v>
          </cell>
          <cell r="D641">
            <v>110170</v>
          </cell>
          <cell r="E641" t="str">
            <v>华彩鑫名义</v>
          </cell>
          <cell r="F641" t="str">
            <v>YSM40R-4</v>
          </cell>
          <cell r="G641" t="str">
            <v>L-&gt;R</v>
          </cell>
          <cell r="H641" t="str">
            <v>No</v>
          </cell>
          <cell r="I641" t="str">
            <v>Y54174</v>
          </cell>
          <cell r="J641">
            <v>1</v>
          </cell>
          <cell r="K641" t="str">
            <v>码头-&gt;准备清关</v>
          </cell>
          <cell r="L641">
            <v>44222</v>
          </cell>
          <cell r="M641">
            <v>6.3600000000000004E-2</v>
          </cell>
          <cell r="N641" t="str">
            <v>JAN 21</v>
          </cell>
          <cell r="O641"/>
          <cell r="P641" t="str">
            <v>RMB</v>
          </cell>
          <cell r="Q641" t="str">
            <v>C49SZX20200220SX</v>
          </cell>
          <cell r="R641" t="str">
            <v>拓新伟业</v>
          </cell>
          <cell r="S641" t="str">
            <v>YSM40R-4</v>
          </cell>
          <cell r="T641" t="str">
            <v>L-&gt;R</v>
          </cell>
          <cell r="U641" t="str">
            <v>No</v>
          </cell>
          <cell r="V641" t="str">
            <v>OK</v>
          </cell>
          <cell r="W641" t="str">
            <v>含税到厂</v>
          </cell>
          <cell r="X641">
            <v>44181</v>
          </cell>
          <cell r="Y641" t="str">
            <v>Yes</v>
          </cell>
          <cell r="Z641"/>
          <cell r="AA641"/>
          <cell r="AB641"/>
          <cell r="AC641" t="str">
            <v>C210239202</v>
          </cell>
          <cell r="AD641"/>
          <cell r="AE641"/>
          <cell r="AF641"/>
          <cell r="AG641"/>
          <cell r="AH641"/>
          <cell r="AI641"/>
          <cell r="AN641"/>
          <cell r="AO641" t="str">
            <v>Yes</v>
          </cell>
          <cell r="AP641" t="str">
            <v>JAN 21</v>
          </cell>
        </row>
        <row r="642">
          <cell r="A642">
            <v>872</v>
          </cell>
          <cell r="B642" t="str">
            <v>已发货</v>
          </cell>
          <cell r="C642" t="str">
            <v>C49</v>
          </cell>
          <cell r="D642">
            <v>110107</v>
          </cell>
          <cell r="E642" t="str">
            <v>志华鑫名义下单</v>
          </cell>
          <cell r="F642" t="str">
            <v>YSM20R-2</v>
          </cell>
          <cell r="G642" t="str">
            <v>R-&gt;L</v>
          </cell>
          <cell r="H642" t="str">
            <v>No</v>
          </cell>
          <cell r="I642" t="str">
            <v>Y53843</v>
          </cell>
          <cell r="J642">
            <v>1</v>
          </cell>
          <cell r="K642" t="str">
            <v>盐保仓库</v>
          </cell>
          <cell r="L642">
            <v>44227</v>
          </cell>
          <cell r="M642" t="str">
            <v>NM</v>
          </cell>
          <cell r="N642" t="str">
            <v>JAN 21</v>
          </cell>
          <cell r="O642"/>
          <cell r="P642" t="str">
            <v>JPY</v>
          </cell>
          <cell r="Q642" t="str">
            <v>C49SZX20200180SX</v>
          </cell>
          <cell r="R642" t="str">
            <v>东陆</v>
          </cell>
          <cell r="S642" t="str">
            <v>YSM20R-2</v>
          </cell>
          <cell r="T642" t="str">
            <v>R-&gt;L</v>
          </cell>
          <cell r="U642" t="str">
            <v>MVC</v>
          </cell>
          <cell r="V642" t="str">
            <v>WRONG</v>
          </cell>
          <cell r="W642" t="str">
            <v>DAP SZ</v>
          </cell>
          <cell r="X642">
            <v>44104</v>
          </cell>
          <cell r="Y642" t="str">
            <v>Yes</v>
          </cell>
          <cell r="Z642"/>
          <cell r="AA642"/>
          <cell r="AB642"/>
          <cell r="AC642" t="str">
            <v>C171030541</v>
          </cell>
          <cell r="AD642">
            <v>301</v>
          </cell>
          <cell r="AE642">
            <v>10</v>
          </cell>
          <cell r="AF642">
            <v>311</v>
          </cell>
          <cell r="AG642">
            <v>10</v>
          </cell>
          <cell r="AH642"/>
          <cell r="AI642"/>
          <cell r="AN642"/>
          <cell r="AO642" t="str">
            <v>Yes</v>
          </cell>
          <cell r="AP642" t="str">
            <v>JAN 21</v>
          </cell>
        </row>
        <row r="643">
          <cell r="A643">
            <v>978</v>
          </cell>
          <cell r="B643" t="str">
            <v>已发货</v>
          </cell>
          <cell r="C643" t="str">
            <v>C49</v>
          </cell>
          <cell r="D643">
            <v>110107</v>
          </cell>
          <cell r="E643" t="str">
            <v>志华鑫名义下单</v>
          </cell>
          <cell r="F643" t="str">
            <v>YSM20R-2</v>
          </cell>
          <cell r="G643" t="str">
            <v>R-&gt;L</v>
          </cell>
          <cell r="H643" t="str">
            <v>No</v>
          </cell>
          <cell r="I643" t="str">
            <v>Y53844</v>
          </cell>
          <cell r="J643">
            <v>1</v>
          </cell>
          <cell r="K643" t="str">
            <v>力合中转仓</v>
          </cell>
          <cell r="L643">
            <v>44227</v>
          </cell>
          <cell r="M643" t="str">
            <v>NM</v>
          </cell>
          <cell r="N643" t="str">
            <v>FEB 21</v>
          </cell>
          <cell r="O643"/>
          <cell r="P643" t="str">
            <v>JPY</v>
          </cell>
          <cell r="Q643" t="str">
            <v>C49SZX20200229JY</v>
          </cell>
          <cell r="R643" t="str">
            <v>豫龙辉</v>
          </cell>
          <cell r="S643" t="str">
            <v>YSM20R-2</v>
          </cell>
          <cell r="T643" t="str">
            <v>R-&gt;L</v>
          </cell>
          <cell r="U643" t="str">
            <v>No</v>
          </cell>
          <cell r="V643" t="str">
            <v>OK</v>
          </cell>
          <cell r="W643" t="str">
            <v>DAP SZ</v>
          </cell>
          <cell r="X643">
            <v>44161</v>
          </cell>
          <cell r="Y643" t="str">
            <v>Yes</v>
          </cell>
          <cell r="Z643"/>
          <cell r="AA643"/>
          <cell r="AB643"/>
          <cell r="AC643" t="str">
            <v>C200838017</v>
          </cell>
          <cell r="AD643">
            <v>301</v>
          </cell>
          <cell r="AE643">
            <v>10</v>
          </cell>
          <cell r="AF643">
            <v>312</v>
          </cell>
          <cell r="AG643">
            <v>10</v>
          </cell>
          <cell r="AH643"/>
          <cell r="AI643"/>
          <cell r="AN643"/>
          <cell r="AO643" t="str">
            <v>Yes</v>
          </cell>
          <cell r="AP643" t="str">
            <v>FEB 21</v>
          </cell>
        </row>
        <row r="644">
          <cell r="A644">
            <v>947</v>
          </cell>
          <cell r="B644" t="str">
            <v>已发货</v>
          </cell>
          <cell r="C644" t="str">
            <v>C49</v>
          </cell>
          <cell r="D644" t="str">
            <v>110107（拆单110209）</v>
          </cell>
          <cell r="E644" t="str">
            <v>志华鑫名义下单</v>
          </cell>
          <cell r="F644" t="str">
            <v>YSM20R-2</v>
          </cell>
          <cell r="G644" t="str">
            <v>L-&gt;R</v>
          </cell>
          <cell r="H644" t="str">
            <v>No</v>
          </cell>
          <cell r="I644" t="str">
            <v>Y53845</v>
          </cell>
          <cell r="J644">
            <v>1</v>
          </cell>
          <cell r="K644" t="str">
            <v>盐保仓库</v>
          </cell>
          <cell r="L644">
            <v>44227</v>
          </cell>
          <cell r="M644">
            <v>6.3799999999999996E-2</v>
          </cell>
          <cell r="N644" t="str">
            <v>JAN 21</v>
          </cell>
          <cell r="O644"/>
          <cell r="P644" t="str">
            <v>JPY</v>
          </cell>
          <cell r="Q644" t="str">
            <v>C49SZX20200213MX</v>
          </cell>
          <cell r="R644" t="str">
            <v>音品（End user:厚朴）</v>
          </cell>
          <cell r="S644" t="str">
            <v>YSM20R-2</v>
          </cell>
          <cell r="T644" t="str">
            <v>L-&gt;R</v>
          </cell>
          <cell r="U644" t="str">
            <v>No</v>
          </cell>
          <cell r="V644" t="str">
            <v>OK</v>
          </cell>
          <cell r="W644" t="str">
            <v>DAP SZ</v>
          </cell>
          <cell r="X644">
            <v>44153</v>
          </cell>
          <cell r="Y644" t="str">
            <v>Yes</v>
          </cell>
          <cell r="Z644"/>
          <cell r="AA644"/>
          <cell r="AB644"/>
          <cell r="AC644" t="str">
            <v>C210139194</v>
          </cell>
          <cell r="AD644">
            <v>301</v>
          </cell>
          <cell r="AE644">
            <v>10</v>
          </cell>
          <cell r="AF644">
            <v>311</v>
          </cell>
          <cell r="AG644">
            <v>10</v>
          </cell>
          <cell r="AH644"/>
          <cell r="AI644"/>
          <cell r="AN644"/>
          <cell r="AO644" t="str">
            <v>Yes</v>
          </cell>
          <cell r="AP644" t="str">
            <v>JAN 21</v>
          </cell>
        </row>
        <row r="645">
          <cell r="A645">
            <v>1109</v>
          </cell>
          <cell r="B645" t="str">
            <v>已发货</v>
          </cell>
          <cell r="C645" t="str">
            <v>C49</v>
          </cell>
          <cell r="D645" t="str">
            <v>110107（拆单110209）</v>
          </cell>
          <cell r="E645" t="str">
            <v>志华鑫名义下单</v>
          </cell>
          <cell r="F645" t="str">
            <v>YSM20R-2</v>
          </cell>
          <cell r="G645" t="str">
            <v>L-&gt;R</v>
          </cell>
          <cell r="H645" t="str">
            <v>No</v>
          </cell>
          <cell r="I645" t="str">
            <v>Y53847</v>
          </cell>
          <cell r="J645">
            <v>1</v>
          </cell>
          <cell r="K645" t="str">
            <v>盐保仓库</v>
          </cell>
          <cell r="L645">
            <v>44227</v>
          </cell>
          <cell r="M645">
            <v>6.3799999999999996E-2</v>
          </cell>
          <cell r="N645" t="str">
            <v>MAR 21</v>
          </cell>
          <cell r="O645"/>
          <cell r="P645" t="str">
            <v>JPY</v>
          </cell>
          <cell r="Q645" t="str">
            <v>C49SZX20210037SX</v>
          </cell>
          <cell r="R645" t="str">
            <v>模鑫</v>
          </cell>
          <cell r="S645" t="str">
            <v>YSM20R-2</v>
          </cell>
          <cell r="T645" t="str">
            <v>L-&gt;R</v>
          </cell>
          <cell r="U645" t="str">
            <v>No</v>
          </cell>
          <cell r="V645" t="str">
            <v>OK</v>
          </cell>
          <cell r="W645" t="str">
            <v>DAP SZ</v>
          </cell>
          <cell r="X645">
            <v>44228</v>
          </cell>
          <cell r="Y645" t="str">
            <v>Yes</v>
          </cell>
          <cell r="Z645"/>
          <cell r="AA645"/>
          <cell r="AB645"/>
          <cell r="AC645" t="str">
            <v>C210339637</v>
          </cell>
          <cell r="AD645">
            <v>301</v>
          </cell>
          <cell r="AE645">
            <v>10</v>
          </cell>
          <cell r="AF645">
            <v>311</v>
          </cell>
          <cell r="AG645">
            <v>10</v>
          </cell>
          <cell r="AH645"/>
          <cell r="AI645"/>
          <cell r="AN645"/>
          <cell r="AO645" t="str">
            <v>Yes</v>
          </cell>
          <cell r="AP645" t="str">
            <v>MAR 21</v>
          </cell>
        </row>
        <row r="646">
          <cell r="A646">
            <v>911</v>
          </cell>
          <cell r="B646" t="str">
            <v>已发货</v>
          </cell>
          <cell r="C646" t="str">
            <v>C49</v>
          </cell>
          <cell r="D646">
            <v>110199</v>
          </cell>
          <cell r="E646" t="str">
            <v>Stock order</v>
          </cell>
          <cell r="F646" t="str">
            <v>YSM10</v>
          </cell>
          <cell r="G646" t="str">
            <v>R-&gt;L</v>
          </cell>
          <cell r="H646" t="str">
            <v>No</v>
          </cell>
          <cell r="I646" t="str">
            <v>Y53962</v>
          </cell>
          <cell r="J646">
            <v>1</v>
          </cell>
          <cell r="K646" t="str">
            <v>盐保仓库</v>
          </cell>
          <cell r="L646">
            <v>44221</v>
          </cell>
          <cell r="M646" t="str">
            <v>NM</v>
          </cell>
          <cell r="N646" t="str">
            <v>JAN 21</v>
          </cell>
          <cell r="O646"/>
          <cell r="P646" t="str">
            <v>JPY</v>
          </cell>
          <cell r="Q646" t="str">
            <v>C49SZX20200207MZ</v>
          </cell>
          <cell r="R646" t="str">
            <v>崧盛</v>
          </cell>
          <cell r="S646" t="str">
            <v>YSM10</v>
          </cell>
          <cell r="T646" t="str">
            <v>L-&gt;R</v>
          </cell>
          <cell r="U646" t="str">
            <v>No</v>
          </cell>
          <cell r="V646" t="str">
            <v>WRONG</v>
          </cell>
          <cell r="W646" t="str">
            <v>CIF HK</v>
          </cell>
          <cell r="X646">
            <v>44139</v>
          </cell>
          <cell r="Y646" t="str">
            <v>Yes</v>
          </cell>
          <cell r="Z646"/>
          <cell r="AA646"/>
          <cell r="AB646"/>
          <cell r="AC646" t="str">
            <v>C190635053</v>
          </cell>
          <cell r="AD646">
            <v>302</v>
          </cell>
          <cell r="AE646">
            <v>10</v>
          </cell>
          <cell r="AF646"/>
          <cell r="AG646"/>
          <cell r="AH646"/>
          <cell r="AI646"/>
          <cell r="AJ646"/>
          <cell r="AK646"/>
          <cell r="AL646"/>
          <cell r="AM646"/>
          <cell r="AN646"/>
          <cell r="AO646" t="str">
            <v>Yes</v>
          </cell>
          <cell r="AP646" t="str">
            <v>JAN 21</v>
          </cell>
        </row>
        <row r="647">
          <cell r="A647">
            <v>910</v>
          </cell>
          <cell r="B647" t="str">
            <v>已发货</v>
          </cell>
          <cell r="C647" t="str">
            <v>C49</v>
          </cell>
          <cell r="D647">
            <v>110199</v>
          </cell>
          <cell r="E647" t="str">
            <v>Stock order</v>
          </cell>
          <cell r="F647" t="str">
            <v>YSM10</v>
          </cell>
          <cell r="G647" t="str">
            <v>R-&gt;L</v>
          </cell>
          <cell r="H647" t="str">
            <v>No</v>
          </cell>
          <cell r="I647" t="str">
            <v>Y53963</v>
          </cell>
          <cell r="J647">
            <v>1</v>
          </cell>
          <cell r="K647" t="str">
            <v>盐保仓库</v>
          </cell>
          <cell r="L647">
            <v>44221</v>
          </cell>
          <cell r="M647" t="str">
            <v>NM</v>
          </cell>
          <cell r="N647" t="str">
            <v>JAN 21</v>
          </cell>
          <cell r="O647"/>
          <cell r="P647" t="str">
            <v>JPY</v>
          </cell>
          <cell r="Q647" t="str">
            <v>C49SZX20200207MZ</v>
          </cell>
          <cell r="R647" t="str">
            <v>崧盛</v>
          </cell>
          <cell r="S647" t="str">
            <v>YSM10</v>
          </cell>
          <cell r="T647" t="str">
            <v>L-&gt;R</v>
          </cell>
          <cell r="U647" t="str">
            <v>No</v>
          </cell>
          <cell r="V647" t="str">
            <v>WRONG</v>
          </cell>
          <cell r="W647" t="str">
            <v>CIF HK</v>
          </cell>
          <cell r="X647">
            <v>44139</v>
          </cell>
          <cell r="Y647" t="str">
            <v>Yes</v>
          </cell>
          <cell r="Z647"/>
          <cell r="AA647"/>
          <cell r="AB647"/>
          <cell r="AC647" t="str">
            <v>C190635053</v>
          </cell>
          <cell r="AD647">
            <v>302</v>
          </cell>
          <cell r="AE647">
            <v>10</v>
          </cell>
          <cell r="AF647"/>
          <cell r="AG647"/>
          <cell r="AH647"/>
          <cell r="AI647"/>
          <cell r="AJ647"/>
          <cell r="AK647"/>
          <cell r="AL647"/>
          <cell r="AM647"/>
          <cell r="AN647"/>
          <cell r="AO647" t="str">
            <v>Yes</v>
          </cell>
          <cell r="AP647" t="str">
            <v>JAN 21</v>
          </cell>
        </row>
        <row r="648">
          <cell r="A648">
            <v>1065</v>
          </cell>
          <cell r="B648" t="str">
            <v>已发货</v>
          </cell>
          <cell r="C648" t="str">
            <v>C49</v>
          </cell>
          <cell r="D648">
            <v>110199</v>
          </cell>
          <cell r="E648" t="str">
            <v>Stock order</v>
          </cell>
          <cell r="F648" t="str">
            <v>YSM10</v>
          </cell>
          <cell r="G648" t="str">
            <v>R-&gt;L</v>
          </cell>
          <cell r="H648" t="str">
            <v>No</v>
          </cell>
          <cell r="I648" t="str">
            <v>Y53964</v>
          </cell>
          <cell r="J648">
            <v>1</v>
          </cell>
          <cell r="K648" t="str">
            <v>盐保仓库</v>
          </cell>
          <cell r="L648">
            <v>44221</v>
          </cell>
          <cell r="M648" t="str">
            <v>NM</v>
          </cell>
          <cell r="N648" t="str">
            <v>JAN 21</v>
          </cell>
          <cell r="O648"/>
          <cell r="P648" t="str">
            <v>JPY</v>
          </cell>
          <cell r="Q648" t="str">
            <v>C49SZX20210012SX</v>
          </cell>
          <cell r="R648" t="str">
            <v>赛朗斯</v>
          </cell>
          <cell r="S648" t="str">
            <v>YSM10</v>
          </cell>
          <cell r="T648" t="str">
            <v>L-&gt;R</v>
          </cell>
          <cell r="U648" t="str">
            <v>MVC</v>
          </cell>
          <cell r="V648" t="str">
            <v>WRONG</v>
          </cell>
          <cell r="W648" t="str">
            <v>DAP FS</v>
          </cell>
          <cell r="X648">
            <v>44207</v>
          </cell>
          <cell r="Y648" t="str">
            <v>Yes</v>
          </cell>
          <cell r="Z648"/>
          <cell r="AA648"/>
          <cell r="AB648"/>
          <cell r="AC648" t="str">
            <v>C210239281</v>
          </cell>
          <cell r="AD648">
            <v>302</v>
          </cell>
          <cell r="AE648">
            <v>10</v>
          </cell>
          <cell r="AF648"/>
          <cell r="AG648"/>
          <cell r="AH648"/>
          <cell r="AI648"/>
          <cell r="AN648"/>
          <cell r="AO648" t="str">
            <v>Yes</v>
          </cell>
          <cell r="AP648" t="str">
            <v>JAN 21</v>
          </cell>
        </row>
        <row r="649">
          <cell r="A649">
            <v>917</v>
          </cell>
          <cell r="B649" t="str">
            <v>已发货</v>
          </cell>
          <cell r="C649" t="str">
            <v>C49</v>
          </cell>
          <cell r="D649">
            <v>110199</v>
          </cell>
          <cell r="E649" t="str">
            <v>Stock order</v>
          </cell>
          <cell r="F649" t="str">
            <v>YSM10</v>
          </cell>
          <cell r="G649" t="str">
            <v>R-&gt;L</v>
          </cell>
          <cell r="H649" t="str">
            <v>No</v>
          </cell>
          <cell r="I649" t="str">
            <v>Y53965</v>
          </cell>
          <cell r="J649">
            <v>1</v>
          </cell>
          <cell r="K649" t="str">
            <v>盐保仓库</v>
          </cell>
          <cell r="L649">
            <v>44221</v>
          </cell>
          <cell r="M649" t="str">
            <v>NM</v>
          </cell>
          <cell r="N649" t="str">
            <v>JAN 21</v>
          </cell>
          <cell r="O649"/>
          <cell r="P649" t="str">
            <v>JPY</v>
          </cell>
          <cell r="Q649" t="str">
            <v>C49SZX20200192SS</v>
          </cell>
          <cell r="R649" t="str">
            <v>合进高</v>
          </cell>
          <cell r="S649" t="str">
            <v>YSM10</v>
          </cell>
          <cell r="T649" t="str">
            <v>L-&gt;R</v>
          </cell>
          <cell r="U649" t="str">
            <v>MVC</v>
          </cell>
          <cell r="V649" t="str">
            <v>WRONG</v>
          </cell>
          <cell r="W649" t="str">
            <v>CIF HK</v>
          </cell>
          <cell r="X649">
            <v>44124</v>
          </cell>
          <cell r="Y649" t="str">
            <v>Yes</v>
          </cell>
          <cell r="Z649"/>
          <cell r="AA649"/>
          <cell r="AB649"/>
          <cell r="AC649" t="str">
            <v>C200437242</v>
          </cell>
          <cell r="AD649">
            <v>301</v>
          </cell>
          <cell r="AE649">
            <v>10</v>
          </cell>
          <cell r="AF649"/>
          <cell r="AG649"/>
          <cell r="AH649"/>
          <cell r="AI649"/>
          <cell r="AN649"/>
          <cell r="AO649" t="str">
            <v>Yes</v>
          </cell>
          <cell r="AP649" t="str">
            <v>JAN 21</v>
          </cell>
        </row>
        <row r="650">
          <cell r="A650">
            <v>918</v>
          </cell>
          <cell r="B650" t="str">
            <v>已发货</v>
          </cell>
          <cell r="C650" t="str">
            <v>C49</v>
          </cell>
          <cell r="D650">
            <v>110199</v>
          </cell>
          <cell r="E650" t="str">
            <v>Stock order</v>
          </cell>
          <cell r="F650" t="str">
            <v>YSM10</v>
          </cell>
          <cell r="G650" t="str">
            <v>R-&gt;L</v>
          </cell>
          <cell r="H650" t="str">
            <v>No</v>
          </cell>
          <cell r="I650" t="str">
            <v>Y53966</v>
          </cell>
          <cell r="J650">
            <v>1</v>
          </cell>
          <cell r="K650" t="str">
            <v>盐保仓库</v>
          </cell>
          <cell r="L650">
            <v>44221</v>
          </cell>
          <cell r="M650" t="str">
            <v>NM</v>
          </cell>
          <cell r="N650" t="str">
            <v>JAN 21</v>
          </cell>
          <cell r="O650"/>
          <cell r="P650" t="str">
            <v>JPY</v>
          </cell>
          <cell r="Q650" t="str">
            <v>C49SZX20200192SS</v>
          </cell>
          <cell r="R650" t="str">
            <v>合进高</v>
          </cell>
          <cell r="S650" t="str">
            <v>YSM10</v>
          </cell>
          <cell r="T650" t="str">
            <v>L-&gt;R</v>
          </cell>
          <cell r="U650" t="str">
            <v>MVC</v>
          </cell>
          <cell r="V650" t="str">
            <v>WRONG</v>
          </cell>
          <cell r="W650" t="str">
            <v>CIF HK</v>
          </cell>
          <cell r="X650">
            <v>44124</v>
          </cell>
          <cell r="Y650" t="str">
            <v>Yes</v>
          </cell>
          <cell r="Z650"/>
          <cell r="AA650"/>
          <cell r="AB650"/>
          <cell r="AC650" t="str">
            <v>C200437242</v>
          </cell>
          <cell r="AD650">
            <v>301</v>
          </cell>
          <cell r="AE650">
            <v>10</v>
          </cell>
          <cell r="AF650"/>
          <cell r="AG650"/>
          <cell r="AH650"/>
          <cell r="AI650"/>
          <cell r="AN650"/>
          <cell r="AO650" t="str">
            <v>Yes</v>
          </cell>
          <cell r="AP650" t="str">
            <v>JAN 21</v>
          </cell>
        </row>
        <row r="651">
          <cell r="A651">
            <v>940</v>
          </cell>
          <cell r="B651" t="str">
            <v>已发货</v>
          </cell>
          <cell r="C651" t="str">
            <v>C49</v>
          </cell>
          <cell r="D651">
            <v>110201</v>
          </cell>
          <cell r="E651" t="str">
            <v>Stock order</v>
          </cell>
          <cell r="F651" t="str">
            <v>YSM10</v>
          </cell>
          <cell r="G651" t="str">
            <v>R-&gt;L</v>
          </cell>
          <cell r="H651" t="str">
            <v>No</v>
          </cell>
          <cell r="I651" t="str">
            <v>Y53624</v>
          </cell>
          <cell r="J651">
            <v>1</v>
          </cell>
          <cell r="K651" t="str">
            <v>盐保仓库</v>
          </cell>
          <cell r="L651">
            <v>44221</v>
          </cell>
          <cell r="M651" t="str">
            <v>NM</v>
          </cell>
          <cell r="N651" t="str">
            <v>JAN 21</v>
          </cell>
          <cell r="O651"/>
          <cell r="P651" t="str">
            <v>JPY</v>
          </cell>
          <cell r="Q651" t="str">
            <v>C49SZX20200222SS</v>
          </cell>
          <cell r="R651" t="str">
            <v>盈通恒翼</v>
          </cell>
          <cell r="S651" t="str">
            <v>YSM10</v>
          </cell>
          <cell r="T651" t="str">
            <v>L-&gt;R</v>
          </cell>
          <cell r="U651" t="str">
            <v>MVC</v>
          </cell>
          <cell r="V651" t="str">
            <v>WRONG</v>
          </cell>
          <cell r="W651" t="str">
            <v>DAP SZ</v>
          </cell>
          <cell r="X651">
            <v>44153</v>
          </cell>
          <cell r="Y651" t="str">
            <v>Yes</v>
          </cell>
          <cell r="Z651"/>
          <cell r="AA651"/>
          <cell r="AB651"/>
          <cell r="AC651" t="str">
            <v>C210139067</v>
          </cell>
          <cell r="AD651">
            <v>312</v>
          </cell>
          <cell r="AE651">
            <v>10</v>
          </cell>
          <cell r="AF651"/>
          <cell r="AG651"/>
          <cell r="AH651"/>
          <cell r="AI651"/>
          <cell r="AN651"/>
          <cell r="AO651" t="str">
            <v>Yes</v>
          </cell>
          <cell r="AP651" t="str">
            <v>JAN 21</v>
          </cell>
        </row>
        <row r="652">
          <cell r="A652">
            <v>797</v>
          </cell>
          <cell r="B652" t="str">
            <v>已发货</v>
          </cell>
          <cell r="C652" t="str">
            <v>C28.</v>
          </cell>
          <cell r="D652">
            <v>110064</v>
          </cell>
          <cell r="E652" t="str">
            <v>Stock order</v>
          </cell>
          <cell r="F652" t="str">
            <v>R0625L</v>
          </cell>
          <cell r="G652" t="str">
            <v>NO</v>
          </cell>
          <cell r="H652" t="str">
            <v>No</v>
          </cell>
          <cell r="I652">
            <v>6818</v>
          </cell>
          <cell r="J652">
            <v>1</v>
          </cell>
          <cell r="K652"/>
          <cell r="L652">
            <v>44079</v>
          </cell>
          <cell r="M652">
            <v>7.8</v>
          </cell>
          <cell r="N652" t="str">
            <v>SEP 20</v>
          </cell>
          <cell r="O652"/>
          <cell r="P652" t="str">
            <v>RMB</v>
          </cell>
          <cell r="Q652" t="str">
            <v>SOLMT2061001</v>
          </cell>
          <cell r="R652" t="str">
            <v>力拔</v>
          </cell>
          <cell r="S652" t="str">
            <v>SolderStar-Lite 6</v>
          </cell>
          <cell r="T652" t="str">
            <v>No</v>
          </cell>
          <cell r="U652" t="str">
            <v>No</v>
          </cell>
          <cell r="V652" t="str">
            <v>OK</v>
          </cell>
          <cell r="W652" t="str">
            <v>含税到厂</v>
          </cell>
          <cell r="X652">
            <v>44069</v>
          </cell>
          <cell r="Y652" t="str">
            <v>No</v>
          </cell>
          <cell r="Z652"/>
          <cell r="AA652"/>
          <cell r="AB652"/>
          <cell r="AC652" t="str">
            <v>C28</v>
          </cell>
          <cell r="AD652"/>
          <cell r="AE652"/>
          <cell r="AF652"/>
          <cell r="AG652"/>
          <cell r="AH652"/>
          <cell r="AI652"/>
          <cell r="AN652"/>
          <cell r="AO652" t="str">
            <v>No</v>
          </cell>
          <cell r="AP652" t="str">
            <v>SEP 20</v>
          </cell>
        </row>
        <row r="653">
          <cell r="B653" t="str">
            <v>已发货</v>
          </cell>
          <cell r="C653" t="str">
            <v>C28.</v>
          </cell>
          <cell r="D653">
            <v>110064</v>
          </cell>
          <cell r="E653" t="str">
            <v>Stock order</v>
          </cell>
          <cell r="F653" t="str">
            <v>R0625L</v>
          </cell>
          <cell r="G653" t="str">
            <v>NO</v>
          </cell>
          <cell r="H653" t="str">
            <v>No</v>
          </cell>
          <cell r="I653">
            <v>6819</v>
          </cell>
          <cell r="J653">
            <v>1</v>
          </cell>
          <cell r="K653"/>
          <cell r="L653">
            <v>44079</v>
          </cell>
          <cell r="M653">
            <v>7.8</v>
          </cell>
          <cell r="N653"/>
          <cell r="O653"/>
          <cell r="P653" t="e">
            <v>#N/A</v>
          </cell>
          <cell r="Q653" t="e">
            <v>#N/A</v>
          </cell>
          <cell r="R653" t="e">
            <v>#N/A</v>
          </cell>
          <cell r="S653" t="e">
            <v>#N/A</v>
          </cell>
          <cell r="T653" t="e">
            <v>#N/A</v>
          </cell>
          <cell r="U653" t="e">
            <v>#N/A</v>
          </cell>
          <cell r="V653" t="e">
            <v>#N/A</v>
          </cell>
          <cell r="W653" t="e">
            <v>#N/A</v>
          </cell>
          <cell r="X653" t="e">
            <v>#N/A</v>
          </cell>
          <cell r="Y653" t="e">
            <v>#N/A</v>
          </cell>
          <cell r="Z653"/>
          <cell r="AA653"/>
          <cell r="AB653"/>
          <cell r="AC653" t="str">
            <v>C28</v>
          </cell>
          <cell r="AD653"/>
          <cell r="AE653"/>
          <cell r="AF653"/>
          <cell r="AG653"/>
          <cell r="AH653"/>
          <cell r="AI653"/>
          <cell r="AN653"/>
          <cell r="AO653" t="str">
            <v>NA</v>
          </cell>
          <cell r="AP653" t="str">
            <v>blank</v>
          </cell>
        </row>
        <row r="654">
          <cell r="B654" t="str">
            <v>已发货</v>
          </cell>
          <cell r="C654" t="str">
            <v>C28.</v>
          </cell>
          <cell r="D654">
            <v>110064</v>
          </cell>
          <cell r="E654" t="str">
            <v>Stock order</v>
          </cell>
          <cell r="F654" t="str">
            <v>R0625L</v>
          </cell>
          <cell r="G654" t="str">
            <v>NO</v>
          </cell>
          <cell r="H654" t="str">
            <v>No</v>
          </cell>
          <cell r="I654">
            <v>6820</v>
          </cell>
          <cell r="J654">
            <v>1</v>
          </cell>
          <cell r="K654" t="str">
            <v>力合中转仓</v>
          </cell>
          <cell r="L654">
            <v>44079</v>
          </cell>
          <cell r="M654">
            <v>7.8</v>
          </cell>
          <cell r="N654" t="str">
            <v>SEP 20</v>
          </cell>
          <cell r="O654"/>
          <cell r="P654" t="e">
            <v>#N/A</v>
          </cell>
          <cell r="Q654" t="e">
            <v>#N/A</v>
          </cell>
          <cell r="R654" t="e">
            <v>#N/A</v>
          </cell>
          <cell r="S654" t="e">
            <v>#N/A</v>
          </cell>
          <cell r="T654" t="e">
            <v>#N/A</v>
          </cell>
          <cell r="U654" t="e">
            <v>#N/A</v>
          </cell>
          <cell r="V654" t="e">
            <v>#N/A</v>
          </cell>
          <cell r="W654" t="e">
            <v>#N/A</v>
          </cell>
          <cell r="X654" t="e">
            <v>#N/A</v>
          </cell>
          <cell r="Y654" t="e">
            <v>#N/A</v>
          </cell>
          <cell r="Z654"/>
          <cell r="AA654"/>
          <cell r="AB654"/>
          <cell r="AC654" t="str">
            <v>C28</v>
          </cell>
          <cell r="AD654"/>
          <cell r="AE654"/>
          <cell r="AF654"/>
          <cell r="AG654"/>
          <cell r="AH654"/>
          <cell r="AI654"/>
          <cell r="AN654"/>
          <cell r="AO654" t="str">
            <v>NA</v>
          </cell>
          <cell r="AP654" t="str">
            <v>SEP 20</v>
          </cell>
        </row>
        <row r="655">
          <cell r="A655" t="str">
            <v>力丰</v>
          </cell>
          <cell r="B655" t="str">
            <v>已发货</v>
          </cell>
          <cell r="C655" t="str">
            <v>C28.</v>
          </cell>
          <cell r="D655">
            <v>110064</v>
          </cell>
          <cell r="E655" t="str">
            <v>Stock order</v>
          </cell>
          <cell r="F655" t="str">
            <v>R0625L</v>
          </cell>
          <cell r="G655" t="str">
            <v>NO</v>
          </cell>
          <cell r="H655" t="str">
            <v>No</v>
          </cell>
          <cell r="I655">
            <v>6821</v>
          </cell>
          <cell r="J655">
            <v>1</v>
          </cell>
          <cell r="K655"/>
          <cell r="L655">
            <v>44079</v>
          </cell>
          <cell r="M655">
            <v>7.8</v>
          </cell>
          <cell r="N655"/>
          <cell r="O655"/>
          <cell r="P655" t="str">
            <v>RMB</v>
          </cell>
          <cell r="Q655" t="str">
            <v>力丰</v>
          </cell>
          <cell r="R655" t="e">
            <v>#N/A</v>
          </cell>
          <cell r="S655" t="e">
            <v>#N/A</v>
          </cell>
          <cell r="T655" t="e">
            <v>#N/A</v>
          </cell>
          <cell r="U655" t="e">
            <v>#N/A</v>
          </cell>
          <cell r="V655" t="e">
            <v>#N/A</v>
          </cell>
          <cell r="W655" t="e">
            <v>#N/A</v>
          </cell>
          <cell r="X655" t="e">
            <v>#N/A</v>
          </cell>
          <cell r="Y655" t="e">
            <v>#N/A</v>
          </cell>
          <cell r="Z655"/>
          <cell r="AA655"/>
          <cell r="AB655"/>
          <cell r="AC655" t="str">
            <v>C28</v>
          </cell>
          <cell r="AD655"/>
          <cell r="AE655"/>
          <cell r="AF655"/>
          <cell r="AG655"/>
          <cell r="AH655"/>
          <cell r="AI655"/>
          <cell r="AJ655"/>
          <cell r="AK655"/>
          <cell r="AL655"/>
          <cell r="AM655"/>
          <cell r="AN655"/>
          <cell r="AO655" t="str">
            <v>NA</v>
          </cell>
          <cell r="AP655" t="str">
            <v>blank</v>
          </cell>
        </row>
        <row r="656">
          <cell r="B656" t="str">
            <v>已发货</v>
          </cell>
          <cell r="C656" t="str">
            <v>C28.</v>
          </cell>
          <cell r="D656">
            <v>110064</v>
          </cell>
          <cell r="E656" t="str">
            <v>Stock order</v>
          </cell>
          <cell r="F656" t="str">
            <v>R0625L</v>
          </cell>
          <cell r="G656" t="str">
            <v>NO</v>
          </cell>
          <cell r="H656" t="str">
            <v>No</v>
          </cell>
          <cell r="I656">
            <v>6822</v>
          </cell>
          <cell r="J656">
            <v>1</v>
          </cell>
          <cell r="K656" t="str">
            <v>HK 仓库</v>
          </cell>
          <cell r="L656">
            <v>44079</v>
          </cell>
          <cell r="M656">
            <v>7.8</v>
          </cell>
          <cell r="N656"/>
          <cell r="O656"/>
          <cell r="P656" t="str">
            <v>RMB</v>
          </cell>
          <cell r="Q656" t="str">
            <v>上海客户</v>
          </cell>
          <cell r="R656" t="e">
            <v>#N/A</v>
          </cell>
          <cell r="S656" t="e">
            <v>#N/A</v>
          </cell>
          <cell r="T656" t="e">
            <v>#N/A</v>
          </cell>
          <cell r="U656" t="e">
            <v>#N/A</v>
          </cell>
          <cell r="V656" t="e">
            <v>#N/A</v>
          </cell>
          <cell r="W656" t="e">
            <v>#N/A</v>
          </cell>
          <cell r="X656" t="e">
            <v>#N/A</v>
          </cell>
          <cell r="Y656" t="e">
            <v>#N/A</v>
          </cell>
          <cell r="Z656"/>
          <cell r="AA656"/>
          <cell r="AB656"/>
          <cell r="AC656" t="str">
            <v>C28</v>
          </cell>
          <cell r="AD656"/>
          <cell r="AE656"/>
          <cell r="AF656"/>
          <cell r="AG656"/>
          <cell r="AH656"/>
          <cell r="AI656"/>
          <cell r="AN656"/>
          <cell r="AO656" t="str">
            <v>NA</v>
          </cell>
          <cell r="AP656" t="str">
            <v>blank</v>
          </cell>
        </row>
        <row r="657">
          <cell r="A657">
            <v>942</v>
          </cell>
          <cell r="B657" t="str">
            <v>已发货</v>
          </cell>
          <cell r="C657" t="str">
            <v>C49</v>
          </cell>
          <cell r="D657">
            <v>110096</v>
          </cell>
          <cell r="E657" t="str">
            <v>玥芯通名义下单</v>
          </cell>
          <cell r="F657" t="str">
            <v>YSM10</v>
          </cell>
          <cell r="G657" t="str">
            <v>R-&gt;L</v>
          </cell>
          <cell r="H657" t="str">
            <v>No</v>
          </cell>
          <cell r="I657" t="str">
            <v>Y53564</v>
          </cell>
          <cell r="J657">
            <v>1</v>
          </cell>
          <cell r="K657" t="str">
            <v>盐保仓库</v>
          </cell>
          <cell r="L657">
            <v>44221</v>
          </cell>
          <cell r="M657" t="str">
            <v>NM</v>
          </cell>
          <cell r="N657" t="str">
            <v>JAN 21</v>
          </cell>
          <cell r="O657"/>
          <cell r="P657" t="str">
            <v>JPY</v>
          </cell>
          <cell r="Q657" t="str">
            <v>C49SZX20200222SS</v>
          </cell>
          <cell r="R657" t="str">
            <v>盈通恒翼</v>
          </cell>
          <cell r="S657" t="str">
            <v>YSM10</v>
          </cell>
          <cell r="T657" t="str">
            <v>R-&gt;L</v>
          </cell>
          <cell r="U657" t="str">
            <v>No</v>
          </cell>
          <cell r="V657" t="str">
            <v>OK</v>
          </cell>
          <cell r="W657" t="str">
            <v>DAP SZ</v>
          </cell>
          <cell r="X657">
            <v>44153</v>
          </cell>
          <cell r="Y657" t="str">
            <v>Yes</v>
          </cell>
          <cell r="Z657"/>
          <cell r="AA657"/>
          <cell r="AB657"/>
          <cell r="AC657" t="str">
            <v>C210139067</v>
          </cell>
          <cell r="AD657">
            <v>302</v>
          </cell>
          <cell r="AE657">
            <v>10</v>
          </cell>
          <cell r="AF657"/>
          <cell r="AG657"/>
          <cell r="AH657"/>
          <cell r="AI657"/>
          <cell r="AN657"/>
          <cell r="AO657" t="str">
            <v>Yes</v>
          </cell>
          <cell r="AP657" t="str">
            <v>JAN 21</v>
          </cell>
        </row>
        <row r="658">
          <cell r="A658">
            <v>1114</v>
          </cell>
          <cell r="B658" t="str">
            <v>已发货</v>
          </cell>
          <cell r="C658" t="str">
            <v>C49</v>
          </cell>
          <cell r="D658" t="str">
            <v>110096（拆单110241）</v>
          </cell>
          <cell r="E658" t="str">
            <v>玥芯通名义下单</v>
          </cell>
          <cell r="F658" t="str">
            <v>YSM10</v>
          </cell>
          <cell r="G658" t="str">
            <v>R-&gt;L</v>
          </cell>
          <cell r="H658" t="str">
            <v>No</v>
          </cell>
          <cell r="I658" t="str">
            <v>Y53565</v>
          </cell>
          <cell r="J658">
            <v>1</v>
          </cell>
          <cell r="K658" t="str">
            <v>力合中转仓</v>
          </cell>
          <cell r="L658">
            <v>44221</v>
          </cell>
          <cell r="M658">
            <v>6.3100000000000003E-2</v>
          </cell>
          <cell r="N658" t="str">
            <v>FEB 21</v>
          </cell>
          <cell r="O658"/>
          <cell r="P658" t="str">
            <v>JPY</v>
          </cell>
          <cell r="Q658" t="str">
            <v>C49SZX20210032JL</v>
          </cell>
          <cell r="R658" t="str">
            <v>捷舜诚</v>
          </cell>
          <cell r="S658" t="str">
            <v>YSM10</v>
          </cell>
          <cell r="T658" t="str">
            <v>L-&gt;R</v>
          </cell>
          <cell r="U658" t="str">
            <v>MVC</v>
          </cell>
          <cell r="V658" t="str">
            <v>WRONG</v>
          </cell>
          <cell r="W658" t="str">
            <v>DAP SZ</v>
          </cell>
          <cell r="X658">
            <v>44225</v>
          </cell>
          <cell r="Y658" t="str">
            <v>Yes</v>
          </cell>
          <cell r="Z658"/>
          <cell r="AA658"/>
          <cell r="AB658"/>
          <cell r="AC658" t="str">
            <v>C170629728</v>
          </cell>
          <cell r="AD658">
            <v>311</v>
          </cell>
          <cell r="AE658">
            <v>10</v>
          </cell>
          <cell r="AF658"/>
          <cell r="AG658"/>
          <cell r="AH658"/>
          <cell r="AI658"/>
          <cell r="AN658"/>
          <cell r="AO658" t="str">
            <v>Yes</v>
          </cell>
          <cell r="AP658" t="str">
            <v>FEB 21</v>
          </cell>
        </row>
        <row r="659">
          <cell r="A659">
            <v>916</v>
          </cell>
          <cell r="B659" t="str">
            <v>已发货</v>
          </cell>
          <cell r="C659" t="str">
            <v>C49</v>
          </cell>
          <cell r="D659">
            <v>110096</v>
          </cell>
          <cell r="E659" t="str">
            <v>玥芯通名义下单</v>
          </cell>
          <cell r="F659" t="str">
            <v>YSM10</v>
          </cell>
          <cell r="G659" t="str">
            <v>R-&gt;L</v>
          </cell>
          <cell r="H659" t="str">
            <v>MVC+ATS15</v>
          </cell>
          <cell r="I659" t="str">
            <v>Y53566</v>
          </cell>
          <cell r="J659">
            <v>1</v>
          </cell>
          <cell r="K659" t="str">
            <v>盐保仓库</v>
          </cell>
          <cell r="L659">
            <v>44221</v>
          </cell>
          <cell r="M659" t="str">
            <v>NM</v>
          </cell>
          <cell r="N659" t="str">
            <v>JAN 21</v>
          </cell>
          <cell r="O659"/>
          <cell r="P659" t="str">
            <v>JPY</v>
          </cell>
          <cell r="Q659" t="str">
            <v>C49SZX20200192SS</v>
          </cell>
          <cell r="R659" t="str">
            <v>合进高</v>
          </cell>
          <cell r="S659" t="str">
            <v>YSM10</v>
          </cell>
          <cell r="T659" t="str">
            <v>L-&gt;R</v>
          </cell>
          <cell r="U659" t="str">
            <v>MVC+ATS15</v>
          </cell>
          <cell r="V659" t="str">
            <v>WRONG</v>
          </cell>
          <cell r="W659" t="str">
            <v>CIF HK</v>
          </cell>
          <cell r="X659">
            <v>44124</v>
          </cell>
          <cell r="Y659" t="str">
            <v>Yes</v>
          </cell>
          <cell r="Z659"/>
          <cell r="AA659"/>
          <cell r="AB659"/>
          <cell r="AC659" t="str">
            <v xml:space="preserve">C200336910 </v>
          </cell>
          <cell r="AD659">
            <v>312</v>
          </cell>
          <cell r="AE659">
            <v>10</v>
          </cell>
          <cell r="AF659"/>
          <cell r="AG659"/>
          <cell r="AH659"/>
          <cell r="AI659"/>
          <cell r="AN659"/>
          <cell r="AO659" t="str">
            <v>Yes</v>
          </cell>
          <cell r="AP659" t="str">
            <v>JAN 21</v>
          </cell>
        </row>
        <row r="660">
          <cell r="A660">
            <v>1049</v>
          </cell>
          <cell r="B660" t="str">
            <v>已发货</v>
          </cell>
          <cell r="C660" t="str">
            <v>C49</v>
          </cell>
          <cell r="D660">
            <v>110096</v>
          </cell>
          <cell r="E660" t="str">
            <v>玥芯通名义下单</v>
          </cell>
          <cell r="F660" t="str">
            <v>YSM10</v>
          </cell>
          <cell r="G660" t="str">
            <v>R-&gt;L</v>
          </cell>
          <cell r="H660" t="str">
            <v>MVC+ATS15</v>
          </cell>
          <cell r="I660" t="str">
            <v>Y53567</v>
          </cell>
          <cell r="J660">
            <v>1</v>
          </cell>
          <cell r="K660" t="str">
            <v>盐保仓库</v>
          </cell>
          <cell r="L660">
            <v>44221</v>
          </cell>
          <cell r="M660" t="str">
            <v>NM</v>
          </cell>
          <cell r="N660" t="str">
            <v>APR 21</v>
          </cell>
          <cell r="O660"/>
          <cell r="P660" t="str">
            <v>JPY</v>
          </cell>
          <cell r="Q660" t="str">
            <v>C49SZX20200257JY</v>
          </cell>
          <cell r="R660" t="str">
            <v>精德鸿</v>
          </cell>
          <cell r="S660" t="str">
            <v>YSM10</v>
          </cell>
          <cell r="T660" t="str">
            <v>L-&gt;R</v>
          </cell>
          <cell r="U660" t="str">
            <v>MVC+ATS15</v>
          </cell>
          <cell r="V660" t="str">
            <v>WRONG</v>
          </cell>
          <cell r="W660" t="str">
            <v>DAP SZ</v>
          </cell>
          <cell r="X660">
            <v>44193</v>
          </cell>
          <cell r="Y660" t="str">
            <v>Yes</v>
          </cell>
          <cell r="Z660"/>
          <cell r="AA660"/>
          <cell r="AB660"/>
          <cell r="AC660" t="str">
            <v>C210139127</v>
          </cell>
          <cell r="AD660">
            <v>301</v>
          </cell>
          <cell r="AE660">
            <v>10</v>
          </cell>
          <cell r="AF660"/>
          <cell r="AG660"/>
          <cell r="AH660"/>
          <cell r="AI660"/>
          <cell r="AN660"/>
          <cell r="AO660" t="str">
            <v>Yes</v>
          </cell>
          <cell r="AP660" t="str">
            <v>APR 21</v>
          </cell>
        </row>
        <row r="661">
          <cell r="A661">
            <v>1157</v>
          </cell>
          <cell r="B661" t="str">
            <v>已发货</v>
          </cell>
          <cell r="C661" t="str">
            <v>C49</v>
          </cell>
          <cell r="D661">
            <v>110096</v>
          </cell>
          <cell r="E661" t="str">
            <v>玥芯通名义下单</v>
          </cell>
          <cell r="F661" t="str">
            <v>YSM10</v>
          </cell>
          <cell r="G661" t="str">
            <v>R-&gt;L</v>
          </cell>
          <cell r="H661" t="str">
            <v>MVC+ATS15</v>
          </cell>
          <cell r="I661" t="str">
            <v>Y53568</v>
          </cell>
          <cell r="J661">
            <v>1</v>
          </cell>
          <cell r="K661" t="str">
            <v>盐保仓库</v>
          </cell>
          <cell r="L661">
            <v>44221</v>
          </cell>
          <cell r="M661" t="str">
            <v>TBA</v>
          </cell>
          <cell r="N661" t="str">
            <v>APR 21</v>
          </cell>
          <cell r="O661"/>
          <cell r="P661" t="str">
            <v>JPY</v>
          </cell>
          <cell r="Q661" t="str">
            <v>C49SZX20210051JY</v>
          </cell>
          <cell r="R661" t="str">
            <v>络鑫（end user:东莞络鑫）</v>
          </cell>
          <cell r="S661" t="str">
            <v>YSM10</v>
          </cell>
          <cell r="T661" t="str">
            <v>L-&gt;R</v>
          </cell>
          <cell r="U661" t="str">
            <v>MVC+ATS15</v>
          </cell>
          <cell r="V661" t="str">
            <v>WRONG</v>
          </cell>
          <cell r="W661" t="str">
            <v>CIF HK</v>
          </cell>
          <cell r="X661">
            <v>44259</v>
          </cell>
          <cell r="Y661" t="str">
            <v>Yes</v>
          </cell>
          <cell r="Z661"/>
          <cell r="AA661"/>
          <cell r="AB661"/>
          <cell r="AC661" t="str">
            <v>C210439957</v>
          </cell>
          <cell r="AD661">
            <v>301</v>
          </cell>
          <cell r="AE661">
            <v>10</v>
          </cell>
          <cell r="AF661"/>
          <cell r="AG661"/>
          <cell r="AH661"/>
          <cell r="AI661"/>
          <cell r="AN661"/>
          <cell r="AO661" t="str">
            <v>Yes</v>
          </cell>
          <cell r="AP661" t="str">
            <v>APR 21</v>
          </cell>
        </row>
        <row r="662">
          <cell r="A662">
            <v>909</v>
          </cell>
          <cell r="B662" t="str">
            <v>已发货</v>
          </cell>
          <cell r="C662" t="str">
            <v>C49</v>
          </cell>
          <cell r="D662">
            <v>110123</v>
          </cell>
          <cell r="E662" t="str">
            <v>Stock order</v>
          </cell>
          <cell r="F662" t="str">
            <v>YSM20R-2</v>
          </cell>
          <cell r="G662" t="str">
            <v>L-&gt;R</v>
          </cell>
          <cell r="H662" t="str">
            <v>No</v>
          </cell>
          <cell r="I662" t="str">
            <v>Y54026</v>
          </cell>
          <cell r="J662">
            <v>1</v>
          </cell>
          <cell r="K662" t="str">
            <v>盐保仓库</v>
          </cell>
          <cell r="L662">
            <v>44221</v>
          </cell>
          <cell r="M662" t="str">
            <v>NM</v>
          </cell>
          <cell r="N662" t="str">
            <v>JAN 21</v>
          </cell>
          <cell r="O662"/>
          <cell r="P662" t="str">
            <v>JPY</v>
          </cell>
          <cell r="Q662" t="str">
            <v>C49SZX20200207MZ</v>
          </cell>
          <cell r="R662" t="str">
            <v>崧盛</v>
          </cell>
          <cell r="S662" t="str">
            <v>YSM20R-2</v>
          </cell>
          <cell r="T662" t="str">
            <v>L-&gt;R</v>
          </cell>
          <cell r="U662" t="str">
            <v>No</v>
          </cell>
          <cell r="V662" t="str">
            <v>OK</v>
          </cell>
          <cell r="W662" t="str">
            <v>CIF HK</v>
          </cell>
          <cell r="X662">
            <v>44139</v>
          </cell>
          <cell r="Y662" t="str">
            <v>Yes</v>
          </cell>
          <cell r="Z662"/>
          <cell r="AA662"/>
          <cell r="AB662"/>
          <cell r="AC662" t="str">
            <v>C190635053</v>
          </cell>
          <cell r="AD662">
            <v>301</v>
          </cell>
          <cell r="AE662">
            <v>10</v>
          </cell>
          <cell r="AF662">
            <v>303</v>
          </cell>
          <cell r="AG662">
            <v>10</v>
          </cell>
          <cell r="AH662"/>
          <cell r="AI662"/>
          <cell r="AJ662"/>
          <cell r="AK662"/>
          <cell r="AL662"/>
          <cell r="AM662"/>
          <cell r="AN662"/>
          <cell r="AO662" t="str">
            <v>Yes</v>
          </cell>
          <cell r="AP662" t="str">
            <v>JAN 21</v>
          </cell>
        </row>
        <row r="663">
          <cell r="A663">
            <v>1080</v>
          </cell>
          <cell r="B663" t="str">
            <v>已发货</v>
          </cell>
          <cell r="C663" t="str">
            <v>C49</v>
          </cell>
          <cell r="D663" t="str">
            <v>110235（拆单110242）</v>
          </cell>
          <cell r="E663" t="str">
            <v>Stock order</v>
          </cell>
          <cell r="F663" t="str">
            <v>YSM20R-2</v>
          </cell>
          <cell r="G663" t="str">
            <v>L-&gt;R</v>
          </cell>
          <cell r="H663" t="str">
            <v>No</v>
          </cell>
          <cell r="I663" t="str">
            <v>Y54024</v>
          </cell>
          <cell r="J663">
            <v>1</v>
          </cell>
          <cell r="K663" t="str">
            <v>华日仓库中转</v>
          </cell>
          <cell r="L663">
            <v>44234</v>
          </cell>
          <cell r="M663" t="str">
            <v>NM</v>
          </cell>
          <cell r="N663" t="str">
            <v>MAR 21</v>
          </cell>
          <cell r="O663"/>
          <cell r="P663" t="str">
            <v>JPY</v>
          </cell>
          <cell r="Q663" t="str">
            <v>C49SZX20210026DZ</v>
          </cell>
          <cell r="R663" t="str">
            <v>航特</v>
          </cell>
          <cell r="S663" t="str">
            <v>YSM20R-2</v>
          </cell>
          <cell r="T663" t="str">
            <v>L-&gt;R</v>
          </cell>
          <cell r="U663" t="str">
            <v>No</v>
          </cell>
          <cell r="V663" t="str">
            <v>OK</v>
          </cell>
          <cell r="W663" t="str">
            <v>DAP CS</v>
          </cell>
          <cell r="X663">
            <v>44218</v>
          </cell>
          <cell r="Y663" t="str">
            <v>Yes</v>
          </cell>
          <cell r="Z663"/>
          <cell r="AA663"/>
          <cell r="AB663"/>
          <cell r="AC663" t="str">
            <v>C200637621</v>
          </cell>
          <cell r="AD663">
            <v>301</v>
          </cell>
          <cell r="AE663">
            <v>10</v>
          </cell>
          <cell r="AF663">
            <v>311</v>
          </cell>
          <cell r="AG663">
            <v>10</v>
          </cell>
          <cell r="AI663"/>
          <cell r="AJ663"/>
          <cell r="AK663"/>
          <cell r="AL663"/>
          <cell r="AM663"/>
          <cell r="AN663"/>
          <cell r="AO663" t="str">
            <v>Yes</v>
          </cell>
          <cell r="AP663" t="str">
            <v>MAR 21</v>
          </cell>
        </row>
        <row r="664">
          <cell r="A664">
            <v>1121</v>
          </cell>
          <cell r="B664" t="str">
            <v>已发货</v>
          </cell>
          <cell r="C664" t="str">
            <v>C49</v>
          </cell>
          <cell r="D664">
            <v>110235</v>
          </cell>
          <cell r="E664" t="str">
            <v>Stock order</v>
          </cell>
          <cell r="F664" t="str">
            <v>YSM20R-2</v>
          </cell>
          <cell r="G664" t="str">
            <v>L-&gt;R</v>
          </cell>
          <cell r="H664" t="str">
            <v>No</v>
          </cell>
          <cell r="I664" t="str">
            <v>Y54025</v>
          </cell>
          <cell r="J664">
            <v>1</v>
          </cell>
          <cell r="K664" t="str">
            <v>盐保仓库</v>
          </cell>
          <cell r="L664">
            <v>44234</v>
          </cell>
          <cell r="M664">
            <v>6.3100000000000003E-2</v>
          </cell>
          <cell r="N664" t="str">
            <v>MAR 21</v>
          </cell>
          <cell r="O664"/>
          <cell r="P664" t="str">
            <v>JPY</v>
          </cell>
          <cell r="Q664" t="str">
            <v>C49SZX20210011JY</v>
          </cell>
          <cell r="R664" t="str">
            <v>英拓邦</v>
          </cell>
          <cell r="S664" t="str">
            <v>YSM20R-2</v>
          </cell>
          <cell r="T664" t="str">
            <v>L-&gt;R</v>
          </cell>
          <cell r="U664" t="str">
            <v>MVC</v>
          </cell>
          <cell r="V664" t="str">
            <v>WRONG</v>
          </cell>
          <cell r="W664" t="str">
            <v>CIF HK</v>
          </cell>
          <cell r="X664">
            <v>44222</v>
          </cell>
          <cell r="Y664" t="str">
            <v>Yes</v>
          </cell>
          <cell r="Z664"/>
          <cell r="AA664"/>
          <cell r="AB664"/>
          <cell r="AC664" t="str">
            <v>C190634939</v>
          </cell>
          <cell r="AD664">
            <v>301</v>
          </cell>
          <cell r="AE664">
            <v>10</v>
          </cell>
          <cell r="AF664">
            <v>311</v>
          </cell>
          <cell r="AG664">
            <v>10</v>
          </cell>
          <cell r="AH664"/>
          <cell r="AI664"/>
          <cell r="AN664"/>
          <cell r="AO664" t="str">
            <v>Yes</v>
          </cell>
          <cell r="AP664" t="str">
            <v>MAR 21</v>
          </cell>
        </row>
        <row r="665">
          <cell r="A665">
            <v>943</v>
          </cell>
          <cell r="B665" t="str">
            <v>已发货</v>
          </cell>
          <cell r="C665" t="str">
            <v>C49</v>
          </cell>
          <cell r="D665">
            <v>110235</v>
          </cell>
          <cell r="E665" t="str">
            <v>Stock order</v>
          </cell>
          <cell r="F665" t="str">
            <v>YSM20R-2</v>
          </cell>
          <cell r="G665" t="str">
            <v>L-&gt;R</v>
          </cell>
          <cell r="H665" t="str">
            <v>No</v>
          </cell>
          <cell r="I665" t="str">
            <v>Y54027</v>
          </cell>
          <cell r="J665">
            <v>1</v>
          </cell>
          <cell r="K665" t="str">
            <v>华日仓库中转</v>
          </cell>
          <cell r="L665">
            <v>44234</v>
          </cell>
          <cell r="M665">
            <v>6.3100000000000003E-2</v>
          </cell>
          <cell r="N665" t="str">
            <v>FEB 21</v>
          </cell>
          <cell r="O665"/>
          <cell r="P665" t="str">
            <v>RMB</v>
          </cell>
          <cell r="Q665" t="str">
            <v>C49SZX20200221MZ</v>
          </cell>
          <cell r="R665" t="str">
            <v>腾拓</v>
          </cell>
          <cell r="S665" t="str">
            <v>YSM20R-2</v>
          </cell>
          <cell r="T665" t="str">
            <v>L-&gt;R</v>
          </cell>
          <cell r="U665" t="str">
            <v>No</v>
          </cell>
          <cell r="V665" t="str">
            <v>OK</v>
          </cell>
          <cell r="W665" t="str">
            <v>含税到厂</v>
          </cell>
          <cell r="X665">
            <v>44154</v>
          </cell>
          <cell r="Y665" t="str">
            <v>Yes</v>
          </cell>
          <cell r="Z665"/>
          <cell r="AA665"/>
          <cell r="AB665"/>
          <cell r="AC665" t="str">
            <v>C210339459</v>
          </cell>
          <cell r="AD665">
            <v>301</v>
          </cell>
          <cell r="AE665">
            <v>10</v>
          </cell>
          <cell r="AF665">
            <v>302</v>
          </cell>
          <cell r="AG665">
            <v>10</v>
          </cell>
          <cell r="AH665"/>
          <cell r="AI665"/>
          <cell r="AN665"/>
          <cell r="AO665" t="str">
            <v>Yes</v>
          </cell>
          <cell r="AP665" t="str">
            <v>FEB 21</v>
          </cell>
        </row>
        <row r="666">
          <cell r="A666">
            <v>944</v>
          </cell>
          <cell r="B666" t="str">
            <v>已发货</v>
          </cell>
          <cell r="C666" t="str">
            <v>C49</v>
          </cell>
          <cell r="D666">
            <v>110235</v>
          </cell>
          <cell r="E666" t="str">
            <v>Stock order</v>
          </cell>
          <cell r="F666" t="str">
            <v>YSM20R-2</v>
          </cell>
          <cell r="G666" t="str">
            <v>L-&gt;R</v>
          </cell>
          <cell r="H666" t="str">
            <v>No</v>
          </cell>
          <cell r="I666" t="str">
            <v>Y54028</v>
          </cell>
          <cell r="J666">
            <v>1</v>
          </cell>
          <cell r="K666" t="str">
            <v>华日仓库中转</v>
          </cell>
          <cell r="L666">
            <v>44234</v>
          </cell>
          <cell r="M666">
            <v>6.3100000000000003E-2</v>
          </cell>
          <cell r="N666" t="str">
            <v>FEB 21</v>
          </cell>
          <cell r="O666"/>
          <cell r="P666" t="str">
            <v>RMB</v>
          </cell>
          <cell r="Q666" t="str">
            <v>C49SZX20200221MZ</v>
          </cell>
          <cell r="R666" t="str">
            <v>腾拓</v>
          </cell>
          <cell r="S666" t="str">
            <v>YSM20R-2</v>
          </cell>
          <cell r="T666" t="str">
            <v>L-&gt;R</v>
          </cell>
          <cell r="U666" t="str">
            <v>MVC</v>
          </cell>
          <cell r="V666" t="str">
            <v>WRONG</v>
          </cell>
          <cell r="W666" t="str">
            <v>含税到厂</v>
          </cell>
          <cell r="X666">
            <v>44154</v>
          </cell>
          <cell r="Y666" t="str">
            <v>Yes</v>
          </cell>
          <cell r="Z666"/>
          <cell r="AA666"/>
          <cell r="AB666"/>
          <cell r="AC666" t="str">
            <v>C210339459</v>
          </cell>
          <cell r="AD666">
            <v>302</v>
          </cell>
          <cell r="AE666">
            <v>20</v>
          </cell>
          <cell r="AF666"/>
          <cell r="AG666"/>
          <cell r="AH666"/>
          <cell r="AI666"/>
          <cell r="AN666"/>
          <cell r="AO666" t="str">
            <v>Yes</v>
          </cell>
          <cell r="AP666" t="str">
            <v>FEB 21</v>
          </cell>
        </row>
        <row r="667">
          <cell r="A667">
            <v>899</v>
          </cell>
          <cell r="B667" t="str">
            <v>已发货</v>
          </cell>
          <cell r="C667" t="str">
            <v>C49</v>
          </cell>
          <cell r="D667">
            <v>110132</v>
          </cell>
          <cell r="E667" t="str">
            <v>Stock order</v>
          </cell>
          <cell r="F667" t="str">
            <v>YSM20R-2</v>
          </cell>
          <cell r="G667" t="str">
            <v>L-&gt;R</v>
          </cell>
          <cell r="H667" t="str">
            <v>No</v>
          </cell>
          <cell r="I667" t="str">
            <v>Y54102</v>
          </cell>
          <cell r="J667">
            <v>1</v>
          </cell>
          <cell r="K667" t="str">
            <v>盐保仓库</v>
          </cell>
          <cell r="L667">
            <v>44234</v>
          </cell>
          <cell r="M667" t="str">
            <v>NM</v>
          </cell>
          <cell r="N667" t="str">
            <v>FEB 21</v>
          </cell>
          <cell r="O667"/>
          <cell r="P667" t="str">
            <v>JPY</v>
          </cell>
          <cell r="Q667" t="str">
            <v>C49SZX20200198JZ</v>
          </cell>
          <cell r="R667" t="str">
            <v>阿里兄妹</v>
          </cell>
          <cell r="S667" t="str">
            <v>YSM20R-2</v>
          </cell>
          <cell r="T667" t="str">
            <v>L-&gt;R</v>
          </cell>
          <cell r="U667" t="str">
            <v>MVC</v>
          </cell>
          <cell r="V667" t="str">
            <v>WRONG</v>
          </cell>
          <cell r="W667" t="str">
            <v>DAP SZ</v>
          </cell>
          <cell r="X667">
            <v>44130</v>
          </cell>
          <cell r="Y667" t="str">
            <v>Yes</v>
          </cell>
          <cell r="Z667"/>
          <cell r="AA667"/>
          <cell r="AB667"/>
          <cell r="AC667" t="str">
            <v>C150422959</v>
          </cell>
          <cell r="AD667">
            <v>301</v>
          </cell>
          <cell r="AE667">
            <v>10</v>
          </cell>
          <cell r="AF667">
            <v>311</v>
          </cell>
          <cell r="AG667">
            <v>10</v>
          </cell>
          <cell r="AH667"/>
          <cell r="AI667"/>
          <cell r="AN667"/>
          <cell r="AO667" t="str">
            <v>Yes</v>
          </cell>
          <cell r="AP667" t="str">
            <v>FEB 21</v>
          </cell>
        </row>
        <row r="668">
          <cell r="A668">
            <v>900</v>
          </cell>
          <cell r="B668" t="str">
            <v>已发货</v>
          </cell>
          <cell r="C668" t="str">
            <v>C49</v>
          </cell>
          <cell r="D668">
            <v>110132</v>
          </cell>
          <cell r="E668" t="str">
            <v>Stock order</v>
          </cell>
          <cell r="F668" t="str">
            <v>YSM20R-2</v>
          </cell>
          <cell r="G668" t="str">
            <v>L-&gt;R</v>
          </cell>
          <cell r="H668" t="str">
            <v>No</v>
          </cell>
          <cell r="I668" t="str">
            <v>Y54103</v>
          </cell>
          <cell r="J668">
            <v>1</v>
          </cell>
          <cell r="K668" t="str">
            <v>盐保仓库</v>
          </cell>
          <cell r="L668">
            <v>44234</v>
          </cell>
          <cell r="M668" t="str">
            <v>NM</v>
          </cell>
          <cell r="N668" t="str">
            <v>FEB 21</v>
          </cell>
          <cell r="O668"/>
          <cell r="P668" t="str">
            <v>JPY</v>
          </cell>
          <cell r="Q668" t="str">
            <v>C49SZX20200198JZ</v>
          </cell>
          <cell r="R668" t="str">
            <v>阿里兄妹</v>
          </cell>
          <cell r="S668" t="str">
            <v>YSM20R-2</v>
          </cell>
          <cell r="T668" t="str">
            <v>L-&gt;R</v>
          </cell>
          <cell r="U668" t="str">
            <v>MVC</v>
          </cell>
          <cell r="V668" t="str">
            <v>WRONG</v>
          </cell>
          <cell r="W668" t="str">
            <v>DAP SZ</v>
          </cell>
          <cell r="X668">
            <v>44130</v>
          </cell>
          <cell r="Y668" t="str">
            <v>Yes</v>
          </cell>
          <cell r="Z668"/>
          <cell r="AA668"/>
          <cell r="AB668"/>
          <cell r="AC668" t="str">
            <v>C150422959</v>
          </cell>
          <cell r="AD668">
            <v>301</v>
          </cell>
          <cell r="AE668">
            <v>10</v>
          </cell>
          <cell r="AF668">
            <v>311</v>
          </cell>
          <cell r="AG668">
            <v>10</v>
          </cell>
          <cell r="AH668"/>
          <cell r="AI668"/>
          <cell r="AN668"/>
          <cell r="AO668" t="str">
            <v>Yes</v>
          </cell>
          <cell r="AP668" t="str">
            <v>FEB 21</v>
          </cell>
        </row>
        <row r="669">
          <cell r="A669">
            <v>1111</v>
          </cell>
          <cell r="B669" t="str">
            <v>已发货</v>
          </cell>
          <cell r="C669" t="str">
            <v>C49</v>
          </cell>
          <cell r="D669">
            <v>110132</v>
          </cell>
          <cell r="E669" t="str">
            <v>Stock order</v>
          </cell>
          <cell r="F669" t="str">
            <v>YSM20R-2</v>
          </cell>
          <cell r="G669" t="str">
            <v>L-&gt;R</v>
          </cell>
          <cell r="H669" t="str">
            <v>No</v>
          </cell>
          <cell r="I669" t="str">
            <v>Y54104</v>
          </cell>
          <cell r="J669">
            <v>1</v>
          </cell>
          <cell r="K669" t="str">
            <v>力合中转仓</v>
          </cell>
          <cell r="L669">
            <v>44234</v>
          </cell>
          <cell r="M669" t="str">
            <v>NM</v>
          </cell>
          <cell r="N669" t="str">
            <v>FEB 21</v>
          </cell>
          <cell r="O669"/>
          <cell r="P669" t="str">
            <v>JPY</v>
          </cell>
          <cell r="Q669" t="str">
            <v>C49SZX20210032JL</v>
          </cell>
          <cell r="R669" t="str">
            <v>捷舜诚</v>
          </cell>
          <cell r="S669" t="str">
            <v>YSM20R-2</v>
          </cell>
          <cell r="T669" t="str">
            <v>L-&gt;R</v>
          </cell>
          <cell r="U669" t="str">
            <v>MVC</v>
          </cell>
          <cell r="V669" t="str">
            <v>WRONG</v>
          </cell>
          <cell r="W669" t="str">
            <v>DAP SZ</v>
          </cell>
          <cell r="X669">
            <v>44225</v>
          </cell>
          <cell r="Y669" t="str">
            <v>Yes</v>
          </cell>
          <cell r="Z669"/>
          <cell r="AA669"/>
          <cell r="AB669"/>
          <cell r="AC669" t="str">
            <v>C170629728</v>
          </cell>
          <cell r="AD669">
            <v>301</v>
          </cell>
          <cell r="AE669">
            <v>10</v>
          </cell>
          <cell r="AF669">
            <v>303</v>
          </cell>
          <cell r="AG669">
            <v>10</v>
          </cell>
          <cell r="AH669"/>
          <cell r="AI669"/>
          <cell r="AN669"/>
          <cell r="AO669" t="str">
            <v>Yes</v>
          </cell>
          <cell r="AP669" t="str">
            <v>FEB 21</v>
          </cell>
        </row>
        <row r="670">
          <cell r="A670">
            <v>1078</v>
          </cell>
          <cell r="B670" t="str">
            <v>已发货</v>
          </cell>
          <cell r="C670" t="str">
            <v>C49</v>
          </cell>
          <cell r="D670">
            <v>110132</v>
          </cell>
          <cell r="E670" t="str">
            <v>Stock order</v>
          </cell>
          <cell r="F670" t="str">
            <v>YSM20R-2</v>
          </cell>
          <cell r="G670" t="str">
            <v>R-&gt;L</v>
          </cell>
          <cell r="H670" t="str">
            <v>No</v>
          </cell>
          <cell r="I670" t="str">
            <v>Y54105</v>
          </cell>
          <cell r="J670">
            <v>1</v>
          </cell>
          <cell r="K670" t="str">
            <v>盐保仓库</v>
          </cell>
          <cell r="L670">
            <v>44234</v>
          </cell>
          <cell r="M670" t="str">
            <v>NM</v>
          </cell>
          <cell r="N670" t="str">
            <v>FEB 21</v>
          </cell>
          <cell r="O670"/>
          <cell r="P670" t="str">
            <v>JPY</v>
          </cell>
          <cell r="Q670" t="str">
            <v>C49SZX20210025DZ</v>
          </cell>
          <cell r="R670" t="str">
            <v>巨鑫电子</v>
          </cell>
          <cell r="S670" t="str">
            <v>YSM20R-2</v>
          </cell>
          <cell r="T670" t="str">
            <v>R-&gt;L</v>
          </cell>
          <cell r="U670" t="str">
            <v>No</v>
          </cell>
          <cell r="V670" t="str">
            <v>OK</v>
          </cell>
          <cell r="W670" t="str">
            <v>DAP SZ</v>
          </cell>
          <cell r="X670">
            <v>44216</v>
          </cell>
          <cell r="Y670" t="str">
            <v>Yes</v>
          </cell>
          <cell r="Z670"/>
          <cell r="AA670"/>
          <cell r="AB670"/>
          <cell r="AC670" t="str">
            <v>C210239208</v>
          </cell>
          <cell r="AD670">
            <v>301</v>
          </cell>
          <cell r="AE670">
            <v>10</v>
          </cell>
          <cell r="AF670">
            <v>311</v>
          </cell>
          <cell r="AG670">
            <v>10</v>
          </cell>
          <cell r="AH670"/>
          <cell r="AI670"/>
          <cell r="AN670"/>
          <cell r="AO670" t="str">
            <v>Yes</v>
          </cell>
          <cell r="AP670" t="str">
            <v>FEB 21</v>
          </cell>
        </row>
        <row r="671">
          <cell r="A671">
            <v>1070</v>
          </cell>
          <cell r="B671" t="str">
            <v>已发货</v>
          </cell>
          <cell r="C671" t="str">
            <v>C49</v>
          </cell>
          <cell r="D671">
            <v>110130</v>
          </cell>
          <cell r="E671" t="str">
            <v>Stock order</v>
          </cell>
          <cell r="F671" t="str">
            <v>YSM10</v>
          </cell>
          <cell r="G671" t="str">
            <v>R-&gt;L</v>
          </cell>
          <cell r="H671" t="str">
            <v>No</v>
          </cell>
          <cell r="I671" t="str">
            <v>Y54198</v>
          </cell>
          <cell r="J671">
            <v>1</v>
          </cell>
          <cell r="K671" t="str">
            <v>华日仓库中转</v>
          </cell>
          <cell r="L671">
            <v>44234</v>
          </cell>
          <cell r="M671" t="str">
            <v>NM</v>
          </cell>
          <cell r="N671" t="str">
            <v>FEB 21</v>
          </cell>
          <cell r="O671"/>
          <cell r="P671" t="str">
            <v>JPY</v>
          </cell>
          <cell r="Q671" t="str">
            <v>C49SZX20210018SX</v>
          </cell>
          <cell r="R671" t="str">
            <v>恒泰</v>
          </cell>
          <cell r="S671" t="str">
            <v>YSM10</v>
          </cell>
          <cell r="T671" t="str">
            <v>R-&gt;L</v>
          </cell>
          <cell r="U671" t="str">
            <v>No</v>
          </cell>
          <cell r="V671" t="str">
            <v>OK</v>
          </cell>
          <cell r="W671" t="str">
            <v>DAP JA</v>
          </cell>
          <cell r="X671">
            <v>44214</v>
          </cell>
          <cell r="Y671" t="str">
            <v>Yes</v>
          </cell>
          <cell r="Z671"/>
          <cell r="AA671"/>
          <cell r="AB671"/>
          <cell r="AC671" t="str">
            <v>C180431829</v>
          </cell>
          <cell r="AD671">
            <v>301</v>
          </cell>
          <cell r="AE671">
            <v>10</v>
          </cell>
          <cell r="AF671"/>
          <cell r="AG671"/>
          <cell r="AH671"/>
          <cell r="AI671"/>
          <cell r="AN671"/>
          <cell r="AO671" t="str">
            <v>Yes</v>
          </cell>
          <cell r="AP671" t="str">
            <v>FEB 21</v>
          </cell>
        </row>
        <row r="672">
          <cell r="A672">
            <v>931</v>
          </cell>
          <cell r="B672" t="str">
            <v>已发货</v>
          </cell>
          <cell r="C672" t="str">
            <v>C49</v>
          </cell>
          <cell r="D672">
            <v>110130</v>
          </cell>
          <cell r="E672" t="str">
            <v>Stock order</v>
          </cell>
          <cell r="F672" t="str">
            <v>YSM10</v>
          </cell>
          <cell r="G672" t="str">
            <v>R-&gt;L</v>
          </cell>
          <cell r="H672" t="str">
            <v>No</v>
          </cell>
          <cell r="I672" t="str">
            <v>Y54199</v>
          </cell>
          <cell r="J672">
            <v>1</v>
          </cell>
          <cell r="K672" t="str">
            <v>华日仓库中转</v>
          </cell>
          <cell r="L672">
            <v>44234</v>
          </cell>
          <cell r="M672" t="str">
            <v>NM</v>
          </cell>
          <cell r="N672" t="str">
            <v>FEB 21</v>
          </cell>
          <cell r="O672"/>
          <cell r="P672" t="str">
            <v>JPY</v>
          </cell>
          <cell r="Q672" t="str">
            <v>C49SZX20200211SX</v>
          </cell>
          <cell r="R672" t="str">
            <v>同创</v>
          </cell>
          <cell r="S672" t="str">
            <v>YSM10</v>
          </cell>
          <cell r="T672" t="str">
            <v>L-&gt;R</v>
          </cell>
          <cell r="U672" t="str">
            <v>MVC+ANC</v>
          </cell>
          <cell r="V672" t="str">
            <v>WRONG</v>
          </cell>
          <cell r="W672" t="str">
            <v>DAP SZ</v>
          </cell>
          <cell r="X672">
            <v>44148</v>
          </cell>
          <cell r="Y672" t="str">
            <v>Yes</v>
          </cell>
          <cell r="Z672"/>
          <cell r="AA672"/>
          <cell r="AB672"/>
          <cell r="AC672" t="str">
            <v>C210139111</v>
          </cell>
          <cell r="AD672">
            <v>301</v>
          </cell>
          <cell r="AE672">
            <v>10</v>
          </cell>
          <cell r="AF672"/>
          <cell r="AG672"/>
          <cell r="AH672"/>
          <cell r="AI672"/>
          <cell r="AN672"/>
          <cell r="AO672" t="str">
            <v>Yes</v>
          </cell>
          <cell r="AP672" t="str">
            <v>FEB 21</v>
          </cell>
        </row>
        <row r="673">
          <cell r="A673">
            <v>983</v>
          </cell>
          <cell r="B673" t="str">
            <v>已发货</v>
          </cell>
          <cell r="C673" t="str">
            <v>C49</v>
          </cell>
          <cell r="D673">
            <v>110130</v>
          </cell>
          <cell r="E673" t="str">
            <v>Stock order</v>
          </cell>
          <cell r="F673" t="str">
            <v>YSM10</v>
          </cell>
          <cell r="G673" t="str">
            <v>R-&gt;L</v>
          </cell>
          <cell r="H673" t="str">
            <v>No</v>
          </cell>
          <cell r="I673" t="str">
            <v>Y54200</v>
          </cell>
          <cell r="J673">
            <v>1</v>
          </cell>
          <cell r="K673" t="str">
            <v>力合中转仓</v>
          </cell>
          <cell r="L673">
            <v>44234</v>
          </cell>
          <cell r="M673" t="str">
            <v>NM</v>
          </cell>
          <cell r="N673" t="str">
            <v>FEB 21</v>
          </cell>
          <cell r="O673"/>
          <cell r="P673" t="str">
            <v>JPY</v>
          </cell>
          <cell r="Q673" t="str">
            <v>C49SZX20200230SS</v>
          </cell>
          <cell r="R673" t="str">
            <v>盈通恒翼</v>
          </cell>
          <cell r="S673" t="str">
            <v>YSM10</v>
          </cell>
          <cell r="T673" t="str">
            <v>R-&gt;L</v>
          </cell>
          <cell r="U673" t="str">
            <v>No</v>
          </cell>
          <cell r="V673" t="str">
            <v>OK</v>
          </cell>
          <cell r="W673" t="str">
            <v>DAP SZ</v>
          </cell>
          <cell r="X673">
            <v>44163</v>
          </cell>
          <cell r="Y673" t="str">
            <v>Yes</v>
          </cell>
          <cell r="Z673"/>
          <cell r="AA673"/>
          <cell r="AB673"/>
          <cell r="AC673" t="str">
            <v>C210139067</v>
          </cell>
          <cell r="AD673">
            <v>301</v>
          </cell>
          <cell r="AE673">
            <v>10</v>
          </cell>
          <cell r="AF673"/>
          <cell r="AG673"/>
          <cell r="AH673"/>
          <cell r="AI673"/>
          <cell r="AN673"/>
          <cell r="AO673" t="str">
            <v>Yes</v>
          </cell>
          <cell r="AP673" t="str">
            <v>FEB 21</v>
          </cell>
        </row>
        <row r="674">
          <cell r="A674">
            <v>1077</v>
          </cell>
          <cell r="B674" t="str">
            <v>已发货</v>
          </cell>
          <cell r="C674" t="str">
            <v>C49</v>
          </cell>
          <cell r="D674">
            <v>110130</v>
          </cell>
          <cell r="E674" t="str">
            <v>Stock order</v>
          </cell>
          <cell r="F674" t="str">
            <v>YSM10</v>
          </cell>
          <cell r="G674" t="str">
            <v>R-&gt;L</v>
          </cell>
          <cell r="H674" t="str">
            <v>No</v>
          </cell>
          <cell r="I674" t="str">
            <v>Y54201</v>
          </cell>
          <cell r="J674">
            <v>1</v>
          </cell>
          <cell r="K674" t="str">
            <v>华日仓库中转</v>
          </cell>
          <cell r="L674">
            <v>44234</v>
          </cell>
          <cell r="M674" t="str">
            <v>NM</v>
          </cell>
          <cell r="N674" t="str">
            <v>FEB 21</v>
          </cell>
          <cell r="O674"/>
          <cell r="P674" t="str">
            <v>JPY</v>
          </cell>
          <cell r="Q674" t="str">
            <v>C49SZX20210020SX</v>
          </cell>
          <cell r="R674" t="str">
            <v>锐诚</v>
          </cell>
          <cell r="S674" t="str">
            <v>YSM10</v>
          </cell>
          <cell r="T674" t="str">
            <v>L-&gt;R</v>
          </cell>
          <cell r="U674" t="str">
            <v>MVC</v>
          </cell>
          <cell r="V674" t="str">
            <v>WRONG</v>
          </cell>
          <cell r="W674" t="str">
            <v>DAP HZ</v>
          </cell>
          <cell r="X674">
            <v>44216</v>
          </cell>
          <cell r="Y674" t="str">
            <v>Yes</v>
          </cell>
          <cell r="Z674"/>
          <cell r="AA674"/>
          <cell r="AB674"/>
          <cell r="AC674" t="str">
            <v>C180231291</v>
          </cell>
          <cell r="AD674">
            <v>301</v>
          </cell>
          <cell r="AE674">
            <v>10</v>
          </cell>
          <cell r="AF674"/>
          <cell r="AG674"/>
          <cell r="AH674"/>
          <cell r="AI674"/>
          <cell r="AN674"/>
          <cell r="AO674" t="str">
            <v>Yes</v>
          </cell>
          <cell r="AP674" t="str">
            <v>FEB 21</v>
          </cell>
        </row>
        <row r="675">
          <cell r="A675">
            <v>941</v>
          </cell>
          <cell r="B675" t="str">
            <v>已发货</v>
          </cell>
          <cell r="C675" t="str">
            <v>C49</v>
          </cell>
          <cell r="D675">
            <v>110130</v>
          </cell>
          <cell r="E675" t="str">
            <v>Stock order</v>
          </cell>
          <cell r="F675" t="str">
            <v>YSM10</v>
          </cell>
          <cell r="G675" t="str">
            <v>R-&gt;L</v>
          </cell>
          <cell r="H675" t="str">
            <v>No</v>
          </cell>
          <cell r="I675" t="str">
            <v>Y54202</v>
          </cell>
          <cell r="J675">
            <v>1</v>
          </cell>
          <cell r="K675" t="str">
            <v>力合中转仓</v>
          </cell>
          <cell r="L675">
            <v>44234</v>
          </cell>
          <cell r="M675" t="str">
            <v>NM</v>
          </cell>
          <cell r="N675" t="str">
            <v>FEB 21</v>
          </cell>
          <cell r="O675"/>
          <cell r="P675" t="str">
            <v>JPY</v>
          </cell>
          <cell r="Q675" t="str">
            <v>C49SZX20200222SS</v>
          </cell>
          <cell r="R675" t="str">
            <v>盈通恒翼</v>
          </cell>
          <cell r="S675" t="str">
            <v>YSM10</v>
          </cell>
          <cell r="T675" t="str">
            <v>L-&gt;R</v>
          </cell>
          <cell r="U675" t="str">
            <v>MVC</v>
          </cell>
          <cell r="V675" t="str">
            <v>WRONG</v>
          </cell>
          <cell r="W675" t="str">
            <v>DAP SZ</v>
          </cell>
          <cell r="X675">
            <v>44153</v>
          </cell>
          <cell r="Y675" t="str">
            <v>Yes</v>
          </cell>
          <cell r="Z675"/>
          <cell r="AA675"/>
          <cell r="AB675"/>
          <cell r="AC675" t="str">
            <v>C210139067</v>
          </cell>
          <cell r="AD675">
            <v>301</v>
          </cell>
          <cell r="AE675">
            <v>10</v>
          </cell>
          <cell r="AF675"/>
          <cell r="AG675"/>
          <cell r="AH675"/>
          <cell r="AI675"/>
          <cell r="AN675"/>
          <cell r="AO675" t="str">
            <v>Yes</v>
          </cell>
          <cell r="AP675" t="str">
            <v>FEB 21</v>
          </cell>
        </row>
        <row r="676">
          <cell r="A676">
            <v>930</v>
          </cell>
          <cell r="B676" t="str">
            <v>已发货</v>
          </cell>
          <cell r="C676" t="str">
            <v>C49</v>
          </cell>
          <cell r="D676">
            <v>110133</v>
          </cell>
          <cell r="E676" t="str">
            <v>Stock order</v>
          </cell>
          <cell r="F676" t="str">
            <v>YSM20R-2</v>
          </cell>
          <cell r="G676" t="str">
            <v>L-&gt;R</v>
          </cell>
          <cell r="H676" t="str">
            <v>No</v>
          </cell>
          <cell r="I676" t="str">
            <v>Y54106</v>
          </cell>
          <cell r="J676">
            <v>1</v>
          </cell>
          <cell r="K676" t="str">
            <v>华日仓库中转</v>
          </cell>
          <cell r="L676">
            <v>44234</v>
          </cell>
          <cell r="M676" t="str">
            <v>NM</v>
          </cell>
          <cell r="N676" t="str">
            <v>FEB 21</v>
          </cell>
          <cell r="O676"/>
          <cell r="P676" t="str">
            <v>JPY</v>
          </cell>
          <cell r="Q676" t="str">
            <v>C49SZX20200211SX</v>
          </cell>
          <cell r="R676" t="str">
            <v>同创</v>
          </cell>
          <cell r="S676" t="str">
            <v>YSM20R-2</v>
          </cell>
          <cell r="T676" t="str">
            <v>L-&gt;R</v>
          </cell>
          <cell r="U676" t="str">
            <v>No</v>
          </cell>
          <cell r="V676" t="str">
            <v>OK</v>
          </cell>
          <cell r="W676" t="str">
            <v>DAP SZ</v>
          </cell>
          <cell r="X676">
            <v>44148</v>
          </cell>
          <cell r="Y676" t="str">
            <v>Yes</v>
          </cell>
          <cell r="Z676"/>
          <cell r="AA676"/>
          <cell r="AB676"/>
          <cell r="AC676" t="str">
            <v>C210139111</v>
          </cell>
          <cell r="AD676">
            <v>302</v>
          </cell>
          <cell r="AE676">
            <v>10</v>
          </cell>
          <cell r="AF676">
            <v>311</v>
          </cell>
          <cell r="AG676">
            <v>10</v>
          </cell>
          <cell r="AH676"/>
          <cell r="AI676"/>
          <cell r="AN676"/>
          <cell r="AO676" t="str">
            <v>Yes</v>
          </cell>
          <cell r="AP676" t="str">
            <v>FEB 21</v>
          </cell>
        </row>
        <row r="677">
          <cell r="A677">
            <v>1079</v>
          </cell>
          <cell r="B677" t="str">
            <v>已发货</v>
          </cell>
          <cell r="C677" t="str">
            <v>C49</v>
          </cell>
          <cell r="D677">
            <v>110133</v>
          </cell>
          <cell r="E677" t="str">
            <v>Stock order</v>
          </cell>
          <cell r="F677" t="str">
            <v>YSM20R-2</v>
          </cell>
          <cell r="G677" t="str">
            <v>L-&gt;R</v>
          </cell>
          <cell r="H677" t="str">
            <v>No</v>
          </cell>
          <cell r="I677" t="str">
            <v>Y54107</v>
          </cell>
          <cell r="J677">
            <v>1</v>
          </cell>
          <cell r="K677" t="str">
            <v>盐保仓库</v>
          </cell>
          <cell r="L677">
            <v>44234</v>
          </cell>
          <cell r="M677" t="str">
            <v>NM</v>
          </cell>
          <cell r="N677" t="str">
            <v>MAR 21</v>
          </cell>
          <cell r="O677"/>
          <cell r="P677" t="str">
            <v>JPY</v>
          </cell>
          <cell r="Q677" t="str">
            <v>C49SZX20210026DZ</v>
          </cell>
          <cell r="R677" t="str">
            <v>航特</v>
          </cell>
          <cell r="S677" t="str">
            <v>YSM20R-2</v>
          </cell>
          <cell r="T677" t="str">
            <v>L-&gt;R</v>
          </cell>
          <cell r="U677" t="str">
            <v>No</v>
          </cell>
          <cell r="V677" t="str">
            <v>OK</v>
          </cell>
          <cell r="W677" t="str">
            <v>DAP CS</v>
          </cell>
          <cell r="X677">
            <v>44218</v>
          </cell>
          <cell r="Y677" t="str">
            <v>Yes</v>
          </cell>
          <cell r="Z677"/>
          <cell r="AA677"/>
          <cell r="AB677"/>
          <cell r="AC677" t="str">
            <v>C200637621</v>
          </cell>
          <cell r="AD677">
            <v>302</v>
          </cell>
          <cell r="AE677">
            <v>20</v>
          </cell>
          <cell r="AF677"/>
          <cell r="AG677"/>
          <cell r="AH677"/>
          <cell r="AI677"/>
          <cell r="AJ677"/>
          <cell r="AK677"/>
          <cell r="AL677"/>
          <cell r="AM677"/>
          <cell r="AN677"/>
          <cell r="AO677" t="str">
            <v>Yes</v>
          </cell>
          <cell r="AP677" t="str">
            <v>MAR 21</v>
          </cell>
        </row>
        <row r="678">
          <cell r="A678">
            <v>988</v>
          </cell>
          <cell r="B678" t="str">
            <v>已发货</v>
          </cell>
          <cell r="C678" t="str">
            <v>C49</v>
          </cell>
          <cell r="D678">
            <v>110133</v>
          </cell>
          <cell r="E678" t="str">
            <v>Stock order</v>
          </cell>
          <cell r="F678" t="str">
            <v>YSM20R-2</v>
          </cell>
          <cell r="G678" t="str">
            <v>L-&gt;R</v>
          </cell>
          <cell r="H678" t="str">
            <v>No</v>
          </cell>
          <cell r="I678" t="str">
            <v>Y54108</v>
          </cell>
          <cell r="J678">
            <v>1</v>
          </cell>
          <cell r="K678" t="str">
            <v>盐保仓库</v>
          </cell>
          <cell r="L678">
            <v>44234</v>
          </cell>
          <cell r="M678" t="str">
            <v>NM</v>
          </cell>
          <cell r="N678" t="str">
            <v>MAR 21</v>
          </cell>
          <cell r="O678"/>
          <cell r="P678" t="str">
            <v>JPY</v>
          </cell>
          <cell r="Q678" t="str">
            <v>C49SZX20200232SX</v>
          </cell>
          <cell r="R678" t="str">
            <v>永顺创</v>
          </cell>
          <cell r="S678" t="str">
            <v>YSM20R-2</v>
          </cell>
          <cell r="T678" t="str">
            <v>L-&gt;R</v>
          </cell>
          <cell r="U678" t="str">
            <v>No</v>
          </cell>
          <cell r="V678" t="str">
            <v>OK</v>
          </cell>
          <cell r="W678" t="str">
            <v>DAP SZ</v>
          </cell>
          <cell r="X678">
            <v>44166</v>
          </cell>
          <cell r="Y678" t="str">
            <v>Yes</v>
          </cell>
          <cell r="Z678"/>
          <cell r="AA678"/>
          <cell r="AB678"/>
          <cell r="AC678" t="str">
            <v>C180532243</v>
          </cell>
          <cell r="AD678">
            <v>302</v>
          </cell>
          <cell r="AE678">
            <v>20</v>
          </cell>
          <cell r="AF678"/>
          <cell r="AG678"/>
          <cell r="AH678"/>
          <cell r="AI678"/>
          <cell r="AN678"/>
          <cell r="AO678" t="str">
            <v>Yes</v>
          </cell>
          <cell r="AP678" t="str">
            <v>MAR 21</v>
          </cell>
        </row>
        <row r="679">
          <cell r="A679">
            <v>1106</v>
          </cell>
          <cell r="B679" t="str">
            <v>已发货</v>
          </cell>
          <cell r="C679" t="str">
            <v>C49</v>
          </cell>
          <cell r="D679">
            <v>110133</v>
          </cell>
          <cell r="E679" t="str">
            <v>Stock order</v>
          </cell>
          <cell r="F679" t="str">
            <v>YSM20R-2</v>
          </cell>
          <cell r="G679" t="str">
            <v>L-&gt;R</v>
          </cell>
          <cell r="H679" t="str">
            <v>No</v>
          </cell>
          <cell r="I679" t="str">
            <v>Y54109</v>
          </cell>
          <cell r="J679">
            <v>1</v>
          </cell>
          <cell r="K679" t="str">
            <v>盐保仓库</v>
          </cell>
          <cell r="L679">
            <v>44234</v>
          </cell>
          <cell r="M679" t="str">
            <v>NM</v>
          </cell>
          <cell r="N679" t="str">
            <v>APR 21</v>
          </cell>
          <cell r="O679"/>
          <cell r="P679" t="str">
            <v>JPY</v>
          </cell>
          <cell r="Q679" t="str">
            <v>C49SZX20210038SX</v>
          </cell>
          <cell r="R679" t="str">
            <v>赛美达</v>
          </cell>
          <cell r="S679" t="str">
            <v>YSM20R-2</v>
          </cell>
          <cell r="T679" t="str">
            <v>L-&gt;R</v>
          </cell>
          <cell r="U679" t="str">
            <v>No</v>
          </cell>
          <cell r="V679" t="str">
            <v>OK</v>
          </cell>
          <cell r="W679" t="str">
            <v>DAP SZ</v>
          </cell>
          <cell r="X679">
            <v>44225</v>
          </cell>
          <cell r="Y679" t="str">
            <v>Yes</v>
          </cell>
          <cell r="Z679"/>
          <cell r="AA679"/>
          <cell r="AB679"/>
          <cell r="AC679" t="str">
            <v>C200236775</v>
          </cell>
          <cell r="AD679">
            <v>302</v>
          </cell>
          <cell r="AE679">
            <v>20</v>
          </cell>
          <cell r="AF679"/>
          <cell r="AG679"/>
          <cell r="AH679"/>
          <cell r="AI679"/>
          <cell r="AN679"/>
          <cell r="AO679" t="str">
            <v>Yes</v>
          </cell>
          <cell r="AP679" t="str">
            <v>APR 21</v>
          </cell>
        </row>
        <row r="680">
          <cell r="A680">
            <v>990</v>
          </cell>
          <cell r="B680" t="str">
            <v>已发货</v>
          </cell>
          <cell r="C680" t="str">
            <v>C49</v>
          </cell>
          <cell r="D680">
            <v>110133</v>
          </cell>
          <cell r="E680" t="str">
            <v>Stock order</v>
          </cell>
          <cell r="F680" t="str">
            <v>YSM20R-2</v>
          </cell>
          <cell r="G680" t="str">
            <v>L-&gt;R</v>
          </cell>
          <cell r="H680" t="str">
            <v>No</v>
          </cell>
          <cell r="I680" t="str">
            <v>Y54110</v>
          </cell>
          <cell r="J680">
            <v>1</v>
          </cell>
          <cell r="K680" t="str">
            <v>力合仓库(已经清关)</v>
          </cell>
          <cell r="L680">
            <v>44234</v>
          </cell>
          <cell r="M680" t="str">
            <v>0.0599，PO用110407</v>
          </cell>
          <cell r="N680" t="str">
            <v>APR 21</v>
          </cell>
          <cell r="O680"/>
          <cell r="P680" t="str">
            <v>RMB</v>
          </cell>
          <cell r="Q680" t="str">
            <v>C49SZX20200080DY</v>
          </cell>
          <cell r="R680" t="str">
            <v>富源晟</v>
          </cell>
          <cell r="S680" t="str">
            <v>YSM20R-2</v>
          </cell>
          <cell r="T680" t="str">
            <v>L-&gt;R</v>
          </cell>
          <cell r="U680" t="str">
            <v>No</v>
          </cell>
          <cell r="V680" t="str">
            <v>OK</v>
          </cell>
          <cell r="W680" t="str">
            <v>含税到厂</v>
          </cell>
          <cell r="X680">
            <v>44173</v>
          </cell>
          <cell r="Y680" t="str">
            <v>Yes</v>
          </cell>
          <cell r="Z680"/>
          <cell r="AA680"/>
          <cell r="AB680"/>
          <cell r="AC680" t="str">
            <v>C210139036</v>
          </cell>
          <cell r="AD680">
            <v>302</v>
          </cell>
          <cell r="AE680">
            <v>20</v>
          </cell>
          <cell r="AF680"/>
          <cell r="AG680"/>
          <cell r="AH680"/>
          <cell r="AI680"/>
          <cell r="AN680"/>
          <cell r="AO680" t="str">
            <v>Yes</v>
          </cell>
          <cell r="AP680" t="str">
            <v>APR 21</v>
          </cell>
        </row>
        <row r="681">
          <cell r="A681">
            <v>1017</v>
          </cell>
          <cell r="B681" t="str">
            <v>已发货</v>
          </cell>
          <cell r="C681" t="str">
            <v>C49</v>
          </cell>
          <cell r="D681">
            <v>110210</v>
          </cell>
          <cell r="E681" t="str">
            <v>众鑫科名义</v>
          </cell>
          <cell r="F681" t="str">
            <v>YSM10</v>
          </cell>
          <cell r="G681" t="str">
            <v>R-&gt;L</v>
          </cell>
          <cell r="H681" t="str">
            <v>MVC F&amp;R+ATS15</v>
          </cell>
          <cell r="I681" t="str">
            <v>Y54554</v>
          </cell>
          <cell r="J681">
            <v>1</v>
          </cell>
          <cell r="K681" t="str">
            <v>盐保仓库</v>
          </cell>
          <cell r="L681">
            <v>44247</v>
          </cell>
          <cell r="M681" t="str">
            <v>NM</v>
          </cell>
          <cell r="N681" t="str">
            <v>FEB 21</v>
          </cell>
          <cell r="O681"/>
          <cell r="P681" t="str">
            <v>JPY</v>
          </cell>
          <cell r="Q681" t="str">
            <v>C49SZX20200239JL</v>
          </cell>
          <cell r="R681" t="str">
            <v>博实结</v>
          </cell>
          <cell r="S681" t="str">
            <v>YSM10</v>
          </cell>
          <cell r="T681" t="str">
            <v>L-&gt;R</v>
          </cell>
          <cell r="U681" t="str">
            <v>MVC+ATS15</v>
          </cell>
          <cell r="V681" t="str">
            <v>WRONG</v>
          </cell>
          <cell r="W681" t="str">
            <v>CIF HK</v>
          </cell>
          <cell r="X681">
            <v>44174</v>
          </cell>
          <cell r="Y681" t="str">
            <v>Yes</v>
          </cell>
          <cell r="Z681"/>
          <cell r="AA681"/>
          <cell r="AB681"/>
          <cell r="AC681" t="str">
            <v>C210339539</v>
          </cell>
          <cell r="AD681">
            <v>301</v>
          </cell>
          <cell r="AE681">
            <v>10</v>
          </cell>
          <cell r="AF681"/>
          <cell r="AG681"/>
          <cell r="AH681"/>
          <cell r="AI681"/>
          <cell r="AN681"/>
          <cell r="AO681" t="str">
            <v>Yes</v>
          </cell>
          <cell r="AP681" t="str">
            <v>FEB 21</v>
          </cell>
        </row>
        <row r="682">
          <cell r="A682">
            <v>1074</v>
          </cell>
          <cell r="B682" t="str">
            <v>已发货</v>
          </cell>
          <cell r="C682" t="str">
            <v>C49</v>
          </cell>
          <cell r="D682">
            <v>110210</v>
          </cell>
          <cell r="E682" t="str">
            <v>众鑫科名义</v>
          </cell>
          <cell r="F682" t="str">
            <v>YSM10</v>
          </cell>
          <cell r="G682" t="str">
            <v>R-&gt;L</v>
          </cell>
          <cell r="H682" t="str">
            <v>MVC F&amp;R+ATS15</v>
          </cell>
          <cell r="I682" t="str">
            <v>Y54555</v>
          </cell>
          <cell r="J682">
            <v>1</v>
          </cell>
          <cell r="K682" t="str">
            <v>盐保仓库</v>
          </cell>
          <cell r="L682">
            <v>44247</v>
          </cell>
          <cell r="M682" t="str">
            <v>NM</v>
          </cell>
          <cell r="N682" t="str">
            <v>MAY 21</v>
          </cell>
          <cell r="O682"/>
          <cell r="P682" t="str">
            <v>JPY</v>
          </cell>
          <cell r="Q682" t="str">
            <v>C49SZX20210009MZ</v>
          </cell>
          <cell r="R682" t="str">
            <v>奥视通</v>
          </cell>
          <cell r="S682" t="str">
            <v>YSM10</v>
          </cell>
          <cell r="T682" t="str">
            <v>L-&gt;R</v>
          </cell>
          <cell r="U682" t="str">
            <v>MVC+ATS15</v>
          </cell>
          <cell r="V682" t="str">
            <v>WRONG</v>
          </cell>
          <cell r="W682" t="str">
            <v>DAP HZ</v>
          </cell>
          <cell r="X682">
            <v>44215</v>
          </cell>
          <cell r="Y682" t="str">
            <v>Yes</v>
          </cell>
          <cell r="Z682"/>
          <cell r="AA682"/>
          <cell r="AB682"/>
          <cell r="AC682" t="str">
            <v>C170429029</v>
          </cell>
          <cell r="AD682">
            <v>301</v>
          </cell>
          <cell r="AE682">
            <v>10</v>
          </cell>
          <cell r="AF682"/>
          <cell r="AG682"/>
          <cell r="AH682"/>
          <cell r="AI682"/>
          <cell r="AN682"/>
          <cell r="AO682" t="str">
            <v>Yes</v>
          </cell>
          <cell r="AP682" t="str">
            <v>MAY 21</v>
          </cell>
        </row>
        <row r="683">
          <cell r="A683">
            <v>1300</v>
          </cell>
          <cell r="B683" t="str">
            <v>已发货</v>
          </cell>
          <cell r="C683" t="str">
            <v>C49</v>
          </cell>
          <cell r="D683">
            <v>110210</v>
          </cell>
          <cell r="E683" t="str">
            <v>众鑫科名义</v>
          </cell>
          <cell r="F683" t="str">
            <v>YSM10</v>
          </cell>
          <cell r="G683" t="str">
            <v>R-&gt;L</v>
          </cell>
          <cell r="H683" t="str">
            <v>MVC F&amp;R+ATS15</v>
          </cell>
          <cell r="I683" t="str">
            <v>Y54556</v>
          </cell>
          <cell r="J683">
            <v>1</v>
          </cell>
          <cell r="K683" t="str">
            <v>力合中转仓</v>
          </cell>
          <cell r="L683">
            <v>44247</v>
          </cell>
          <cell r="M683" t="str">
            <v>NM</v>
          </cell>
          <cell r="N683" t="str">
            <v>APR 21</v>
          </cell>
          <cell r="O683"/>
          <cell r="P683" t="str">
            <v>RMB</v>
          </cell>
          <cell r="Q683" t="str">
            <v>C49SZX20210105JY</v>
          </cell>
          <cell r="R683" t="str">
            <v>辉拓</v>
          </cell>
          <cell r="S683" t="str">
            <v>YSM10</v>
          </cell>
          <cell r="T683" t="str">
            <v>L-&gt;R</v>
          </cell>
          <cell r="U683" t="str">
            <v>MVC F&amp;R+ATS15</v>
          </cell>
          <cell r="V683" t="str">
            <v>WRONG</v>
          </cell>
          <cell r="W683" t="str">
            <v>DDP SZ</v>
          </cell>
          <cell r="X683">
            <v>44292</v>
          </cell>
          <cell r="Y683" t="str">
            <v>Yes</v>
          </cell>
          <cell r="Z683"/>
          <cell r="AA683"/>
          <cell r="AB683"/>
          <cell r="AC683" t="str">
            <v>C161027838</v>
          </cell>
          <cell r="AD683">
            <v>302</v>
          </cell>
          <cell r="AE683">
            <v>10</v>
          </cell>
          <cell r="AF683"/>
          <cell r="AG683"/>
          <cell r="AH683"/>
          <cell r="AI683"/>
          <cell r="AN683"/>
          <cell r="AO683" t="str">
            <v>Yes</v>
          </cell>
          <cell r="AP683" t="str">
            <v>APR 21</v>
          </cell>
        </row>
        <row r="684">
          <cell r="A684">
            <v>1299</v>
          </cell>
          <cell r="B684" t="str">
            <v>已发货</v>
          </cell>
          <cell r="C684"/>
          <cell r="D684" t="str">
            <v>上海货</v>
          </cell>
          <cell r="E684" t="str">
            <v>上海货</v>
          </cell>
          <cell r="F684" t="str">
            <v>YSM20R-2</v>
          </cell>
          <cell r="G684" t="str">
            <v>L-&gt;R</v>
          </cell>
          <cell r="H684" t="str">
            <v>No</v>
          </cell>
          <cell r="I684" t="str">
            <v>Y55488</v>
          </cell>
          <cell r="J684">
            <v>0</v>
          </cell>
          <cell r="K684"/>
          <cell r="L684"/>
          <cell r="M684"/>
          <cell r="N684" t="str">
            <v>APR 21</v>
          </cell>
          <cell r="P684" t="str">
            <v>RMB</v>
          </cell>
          <cell r="Q684" t="str">
            <v>C49SZX20210105JY</v>
          </cell>
          <cell r="R684" t="str">
            <v>辉拓</v>
          </cell>
          <cell r="S684" t="str">
            <v>YSM20R-2</v>
          </cell>
          <cell r="T684" t="str">
            <v>L-&gt;R</v>
          </cell>
          <cell r="U684" t="str">
            <v>MVC</v>
          </cell>
          <cell r="V684" t="str">
            <v>WRONG</v>
          </cell>
          <cell r="W684" t="str">
            <v>DDP SZ</v>
          </cell>
          <cell r="X684">
            <v>44292</v>
          </cell>
          <cell r="Y684" t="str">
            <v>Yes</v>
          </cell>
          <cell r="AC684" t="str">
            <v>C161027838</v>
          </cell>
          <cell r="AO684" t="str">
            <v>Yes</v>
          </cell>
          <cell r="AP684" t="str">
            <v>APR 21</v>
          </cell>
        </row>
        <row r="685">
          <cell r="A685">
            <v>1321</v>
          </cell>
          <cell r="B685" t="str">
            <v>已发货</v>
          </cell>
          <cell r="C685" t="str">
            <v>C49</v>
          </cell>
          <cell r="D685">
            <v>110210</v>
          </cell>
          <cell r="E685" t="str">
            <v>众鑫科名义</v>
          </cell>
          <cell r="F685" t="str">
            <v>YSM10</v>
          </cell>
          <cell r="G685" t="str">
            <v>R-&gt;L</v>
          </cell>
          <cell r="H685" t="str">
            <v>MVC F&amp;R+ATS15</v>
          </cell>
          <cell r="I685" t="str">
            <v>Y54557</v>
          </cell>
          <cell r="J685">
            <v>1</v>
          </cell>
          <cell r="K685" t="str">
            <v>盐保仓库</v>
          </cell>
          <cell r="L685">
            <v>44247</v>
          </cell>
          <cell r="M685" t="str">
            <v>NM</v>
          </cell>
          <cell r="N685" t="str">
            <v>MAY 21</v>
          </cell>
          <cell r="O685"/>
          <cell r="P685" t="str">
            <v>JPY</v>
          </cell>
          <cell r="Q685" t="str">
            <v>C49SZX20210109SX</v>
          </cell>
          <cell r="R685" t="str">
            <v>华汛</v>
          </cell>
          <cell r="S685" t="str">
            <v>YSM10</v>
          </cell>
          <cell r="T685" t="str">
            <v>R-&gt;L</v>
          </cell>
          <cell r="U685" t="str">
            <v>MVC+ATS15</v>
          </cell>
          <cell r="V685" t="str">
            <v>WRONG</v>
          </cell>
          <cell r="W685" t="str">
            <v>DAP SZ</v>
          </cell>
          <cell r="X685">
            <v>44295</v>
          </cell>
          <cell r="Y685" t="str">
            <v>Yes</v>
          </cell>
          <cell r="Z685"/>
          <cell r="AA685"/>
          <cell r="AB685"/>
          <cell r="AC685" t="str">
            <v>C180933040</v>
          </cell>
          <cell r="AD685">
            <v>311</v>
          </cell>
          <cell r="AE685">
            <v>10</v>
          </cell>
          <cell r="AF685"/>
          <cell r="AG685"/>
          <cell r="AH685"/>
          <cell r="AI685"/>
          <cell r="AN685"/>
          <cell r="AO685" t="str">
            <v>Yes</v>
          </cell>
          <cell r="AP685" t="str">
            <v>MAY 21</v>
          </cell>
        </row>
        <row r="686">
          <cell r="A686">
            <v>1128</v>
          </cell>
          <cell r="B686" t="str">
            <v>已发货</v>
          </cell>
          <cell r="C686" t="str">
            <v>C49</v>
          </cell>
          <cell r="D686">
            <v>110175</v>
          </cell>
          <cell r="E686" t="str">
            <v>Stock order(reserved by Leader Tech)</v>
          </cell>
          <cell r="F686" t="str">
            <v>YSM20R-2</v>
          </cell>
          <cell r="G686" t="str">
            <v>L-&gt;R</v>
          </cell>
          <cell r="H686" t="str">
            <v>No</v>
          </cell>
          <cell r="I686" t="str">
            <v>Y54386</v>
          </cell>
          <cell r="J686">
            <v>1</v>
          </cell>
          <cell r="K686" t="str">
            <v>力合中转仓</v>
          </cell>
          <cell r="L686" t="str">
            <v>2021-2-20</v>
          </cell>
          <cell r="M686" t="str">
            <v>NM</v>
          </cell>
          <cell r="N686" t="str">
            <v>APR 21</v>
          </cell>
          <cell r="O686"/>
          <cell r="P686" t="str">
            <v>JPY</v>
          </cell>
          <cell r="Q686" t="str">
            <v>C49SZX20210036JZ</v>
          </cell>
          <cell r="R686" t="str">
            <v>恒泰创新</v>
          </cell>
          <cell r="S686" t="str">
            <v>YSM20R-2</v>
          </cell>
          <cell r="T686" t="str">
            <v>L-&gt;R</v>
          </cell>
          <cell r="U686" t="str">
            <v>MVC</v>
          </cell>
          <cell r="V686" t="str">
            <v>WRONG</v>
          </cell>
          <cell r="W686" t="str">
            <v>DAP SZ</v>
          </cell>
          <cell r="X686">
            <v>44229</v>
          </cell>
          <cell r="Y686" t="str">
            <v>Yes</v>
          </cell>
          <cell r="Z686"/>
          <cell r="AA686"/>
          <cell r="AB686"/>
          <cell r="AC686" t="str">
            <v>C190434451</v>
          </cell>
          <cell r="AD686">
            <v>301</v>
          </cell>
          <cell r="AE686">
            <v>10</v>
          </cell>
          <cell r="AF686">
            <v>312</v>
          </cell>
          <cell r="AG686">
            <v>10</v>
          </cell>
          <cell r="AH686"/>
          <cell r="AI686"/>
          <cell r="AN686"/>
          <cell r="AO686" t="str">
            <v>Yes</v>
          </cell>
          <cell r="AP686" t="str">
            <v>APR 21</v>
          </cell>
        </row>
        <row r="687">
          <cell r="A687">
            <v>1217</v>
          </cell>
          <cell r="B687" t="str">
            <v>已发货</v>
          </cell>
          <cell r="C687" t="str">
            <v>C49</v>
          </cell>
          <cell r="D687">
            <v>110175</v>
          </cell>
          <cell r="E687" t="str">
            <v>Stock order(reserved by Leader Tech)</v>
          </cell>
          <cell r="F687" t="str">
            <v>YSM20R-2</v>
          </cell>
          <cell r="G687" t="str">
            <v>L-&gt;R</v>
          </cell>
          <cell r="H687" t="str">
            <v>No</v>
          </cell>
          <cell r="I687" t="str">
            <v>Y54387</v>
          </cell>
          <cell r="J687">
            <v>1</v>
          </cell>
          <cell r="K687" t="str">
            <v>盐保仓库</v>
          </cell>
          <cell r="L687" t="str">
            <v>2021-2-20</v>
          </cell>
          <cell r="M687" t="str">
            <v>NM</v>
          </cell>
          <cell r="N687" t="str">
            <v>MAR 21</v>
          </cell>
          <cell r="O687"/>
          <cell r="P687" t="str">
            <v>JPY</v>
          </cell>
          <cell r="Q687" t="str">
            <v>C49SZX20210068JL</v>
          </cell>
          <cell r="R687" t="str">
            <v>芯睿视</v>
          </cell>
          <cell r="S687" t="str">
            <v>YSM20R-2</v>
          </cell>
          <cell r="T687" t="str">
            <v>L-&gt;R</v>
          </cell>
          <cell r="U687" t="str">
            <v>No</v>
          </cell>
          <cell r="V687" t="str">
            <v>OK</v>
          </cell>
          <cell r="W687" t="str">
            <v>CIF HK</v>
          </cell>
          <cell r="X687">
            <v>44263</v>
          </cell>
          <cell r="Y687" t="str">
            <v>Yes</v>
          </cell>
          <cell r="Z687"/>
          <cell r="AA687"/>
          <cell r="AB687"/>
          <cell r="AC687" t="str">
            <v>C210540156</v>
          </cell>
          <cell r="AD687">
            <v>301</v>
          </cell>
          <cell r="AE687">
            <v>10</v>
          </cell>
          <cell r="AF687">
            <v>312</v>
          </cell>
          <cell r="AG687">
            <v>10</v>
          </cell>
          <cell r="AH687"/>
          <cell r="AI687"/>
          <cell r="AN687"/>
          <cell r="AO687" t="str">
            <v>Yes</v>
          </cell>
          <cell r="AP687" t="str">
            <v>MAR 21</v>
          </cell>
        </row>
        <row r="688">
          <cell r="A688">
            <v>1218</v>
          </cell>
          <cell r="B688" t="str">
            <v>已发货</v>
          </cell>
          <cell r="C688" t="str">
            <v>C49</v>
          </cell>
          <cell r="D688">
            <v>110175</v>
          </cell>
          <cell r="E688" t="str">
            <v>Stock order(reserved by Leader Tech)</v>
          </cell>
          <cell r="F688" t="str">
            <v>YSM20R-2</v>
          </cell>
          <cell r="G688" t="str">
            <v>L-&gt;R</v>
          </cell>
          <cell r="H688" t="str">
            <v>No</v>
          </cell>
          <cell r="I688" t="str">
            <v>Y54388</v>
          </cell>
          <cell r="J688">
            <v>1</v>
          </cell>
          <cell r="K688" t="str">
            <v>盐保仓库</v>
          </cell>
          <cell r="L688" t="str">
            <v>2021-2-20</v>
          </cell>
          <cell r="M688" t="str">
            <v>NM</v>
          </cell>
          <cell r="N688" t="str">
            <v>MAR 21</v>
          </cell>
          <cell r="O688"/>
          <cell r="P688" t="str">
            <v>JPY</v>
          </cell>
          <cell r="Q688" t="str">
            <v>C49SZX20210068JL</v>
          </cell>
          <cell r="R688" t="str">
            <v>芯睿视</v>
          </cell>
          <cell r="S688" t="str">
            <v>YSM20R-2</v>
          </cell>
          <cell r="T688" t="str">
            <v>L-&gt;R</v>
          </cell>
          <cell r="U688" t="str">
            <v>No</v>
          </cell>
          <cell r="V688" t="str">
            <v>OK</v>
          </cell>
          <cell r="W688" t="str">
            <v>CIF HK</v>
          </cell>
          <cell r="X688">
            <v>44263</v>
          </cell>
          <cell r="Y688" t="str">
            <v>Yes</v>
          </cell>
          <cell r="Z688"/>
          <cell r="AA688"/>
          <cell r="AB688"/>
          <cell r="AC688" t="str">
            <v>C210540156</v>
          </cell>
          <cell r="AD688">
            <v>301</v>
          </cell>
          <cell r="AE688">
            <v>10</v>
          </cell>
          <cell r="AF688">
            <v>312</v>
          </cell>
          <cell r="AG688">
            <v>10</v>
          </cell>
          <cell r="AH688"/>
          <cell r="AI688"/>
          <cell r="AN688"/>
          <cell r="AO688" t="str">
            <v>Yes</v>
          </cell>
          <cell r="AP688" t="str">
            <v>MAR 21</v>
          </cell>
        </row>
        <row r="689">
          <cell r="A689">
            <v>1221</v>
          </cell>
          <cell r="B689" t="str">
            <v>已发货</v>
          </cell>
          <cell r="C689" t="str">
            <v>C49</v>
          </cell>
          <cell r="D689">
            <v>110175</v>
          </cell>
          <cell r="E689" t="str">
            <v>Stock order(reserved by Leader Tech)</v>
          </cell>
          <cell r="F689" t="str">
            <v>YSM20R-2</v>
          </cell>
          <cell r="G689" t="str">
            <v>L-&gt;R</v>
          </cell>
          <cell r="H689" t="str">
            <v>No</v>
          </cell>
          <cell r="I689" t="str">
            <v>Y54389</v>
          </cell>
          <cell r="J689">
            <v>1</v>
          </cell>
          <cell r="K689" t="str">
            <v>盐保仓库</v>
          </cell>
          <cell r="L689" t="str">
            <v>2021-2-20</v>
          </cell>
          <cell r="M689" t="str">
            <v>NM</v>
          </cell>
          <cell r="N689" t="str">
            <v>MAR 21</v>
          </cell>
          <cell r="O689"/>
          <cell r="P689" t="str">
            <v>JPY</v>
          </cell>
          <cell r="Q689" t="str">
            <v>C49SZX20210068JL</v>
          </cell>
          <cell r="R689" t="str">
            <v>芯睿视</v>
          </cell>
          <cell r="S689" t="str">
            <v>YSM20R-2</v>
          </cell>
          <cell r="T689" t="str">
            <v>L-&gt;R</v>
          </cell>
          <cell r="U689" t="str">
            <v>No</v>
          </cell>
          <cell r="V689" t="str">
            <v>OK</v>
          </cell>
          <cell r="W689" t="str">
            <v>CIF HK</v>
          </cell>
          <cell r="X689">
            <v>44263</v>
          </cell>
          <cell r="Y689" t="str">
            <v>Yes</v>
          </cell>
          <cell r="Z689"/>
          <cell r="AA689"/>
          <cell r="AB689"/>
          <cell r="AC689" t="str">
            <v>C210540156</v>
          </cell>
          <cell r="AD689">
            <v>301</v>
          </cell>
          <cell r="AE689">
            <v>10</v>
          </cell>
          <cell r="AF689">
            <v>312</v>
          </cell>
          <cell r="AG689">
            <v>10</v>
          </cell>
          <cell r="AH689"/>
          <cell r="AI689"/>
          <cell r="AN689"/>
          <cell r="AO689" t="str">
            <v>Yes</v>
          </cell>
          <cell r="AP689" t="str">
            <v>MAR 21</v>
          </cell>
        </row>
        <row r="690">
          <cell r="A690">
            <v>1222</v>
          </cell>
          <cell r="B690" t="str">
            <v>已发货</v>
          </cell>
          <cell r="C690" t="str">
            <v>C49</v>
          </cell>
          <cell r="D690">
            <v>110175</v>
          </cell>
          <cell r="E690" t="str">
            <v>Stock order(reserved by Leader Tech)</v>
          </cell>
          <cell r="F690" t="str">
            <v>YSM20R-2</v>
          </cell>
          <cell r="G690" t="str">
            <v>L-&gt;R</v>
          </cell>
          <cell r="H690" t="str">
            <v>No</v>
          </cell>
          <cell r="I690" t="str">
            <v>Y54390</v>
          </cell>
          <cell r="J690">
            <v>1</v>
          </cell>
          <cell r="K690" t="str">
            <v>盐保仓库</v>
          </cell>
          <cell r="L690" t="str">
            <v>2021-2-20</v>
          </cell>
          <cell r="M690" t="str">
            <v>NM</v>
          </cell>
          <cell r="N690" t="str">
            <v>MAR 21</v>
          </cell>
          <cell r="O690"/>
          <cell r="P690" t="str">
            <v>JPY</v>
          </cell>
          <cell r="Q690" t="str">
            <v>C49SZX20210068JL</v>
          </cell>
          <cell r="R690" t="str">
            <v>芯睿视</v>
          </cell>
          <cell r="S690" t="str">
            <v>YSM20R-2</v>
          </cell>
          <cell r="T690" t="str">
            <v>L-&gt;R</v>
          </cell>
          <cell r="U690" t="str">
            <v>No</v>
          </cell>
          <cell r="V690" t="str">
            <v>OK</v>
          </cell>
          <cell r="W690" t="str">
            <v>CIF HK</v>
          </cell>
          <cell r="X690">
            <v>44263</v>
          </cell>
          <cell r="Y690" t="str">
            <v>Yes</v>
          </cell>
          <cell r="Z690"/>
          <cell r="AA690"/>
          <cell r="AB690"/>
          <cell r="AC690" t="str">
            <v>C210540156</v>
          </cell>
          <cell r="AD690">
            <v>301</v>
          </cell>
          <cell r="AE690">
            <v>10</v>
          </cell>
          <cell r="AF690">
            <v>312</v>
          </cell>
          <cell r="AG690">
            <v>10</v>
          </cell>
          <cell r="AH690"/>
          <cell r="AI690"/>
          <cell r="AN690"/>
          <cell r="AO690" t="str">
            <v>Yes</v>
          </cell>
          <cell r="AP690" t="str">
            <v>MAR 21</v>
          </cell>
        </row>
        <row r="691">
          <cell r="A691">
            <v>1098</v>
          </cell>
          <cell r="B691" t="str">
            <v>已发货</v>
          </cell>
          <cell r="C691" t="str">
            <v>C49</v>
          </cell>
          <cell r="D691">
            <v>110174</v>
          </cell>
          <cell r="E691" t="str">
            <v>Stock order(reserved by Leader Tech)</v>
          </cell>
          <cell r="F691" t="str">
            <v>YSM20R-2</v>
          </cell>
          <cell r="G691" t="str">
            <v>L-&gt;R</v>
          </cell>
          <cell r="H691" t="str">
            <v>No</v>
          </cell>
          <cell r="I691" t="str">
            <v>Y54381</v>
          </cell>
          <cell r="J691">
            <v>1</v>
          </cell>
          <cell r="K691" t="str">
            <v>力合中转仓</v>
          </cell>
          <cell r="L691">
            <v>44252</v>
          </cell>
          <cell r="M691" t="str">
            <v>NM</v>
          </cell>
          <cell r="N691" t="str">
            <v>MAY 21</v>
          </cell>
          <cell r="O691"/>
          <cell r="P691" t="str">
            <v>JPY</v>
          </cell>
          <cell r="Q691" t="str">
            <v>C49SZX20210022VG</v>
          </cell>
          <cell r="R691" t="str">
            <v>吉鑫凯</v>
          </cell>
          <cell r="S691" t="str">
            <v>YSM20R-2</v>
          </cell>
          <cell r="T691" t="str">
            <v>L-&gt;R</v>
          </cell>
          <cell r="U691" t="str">
            <v>MVC</v>
          </cell>
          <cell r="V691" t="str">
            <v>WRONG</v>
          </cell>
          <cell r="W691" t="str">
            <v>DAP SZ</v>
          </cell>
          <cell r="X691">
            <v>44222</v>
          </cell>
          <cell r="Y691" t="str">
            <v>Yes</v>
          </cell>
          <cell r="Z691"/>
          <cell r="AA691"/>
          <cell r="AB691"/>
          <cell r="AC691" t="str">
            <v>C210339453</v>
          </cell>
          <cell r="AD691">
            <v>301</v>
          </cell>
          <cell r="AE691">
            <v>10</v>
          </cell>
          <cell r="AF691">
            <v>311</v>
          </cell>
          <cell r="AG691">
            <v>10</v>
          </cell>
          <cell r="AH691"/>
          <cell r="AI691"/>
          <cell r="AN691"/>
          <cell r="AO691" t="str">
            <v>Yes</v>
          </cell>
          <cell r="AP691" t="str">
            <v>MAY 21</v>
          </cell>
        </row>
        <row r="692">
          <cell r="A692">
            <v>949</v>
          </cell>
          <cell r="B692" t="str">
            <v>已发货</v>
          </cell>
          <cell r="C692" t="str">
            <v>C49</v>
          </cell>
          <cell r="D692">
            <v>110174</v>
          </cell>
          <cell r="E692" t="str">
            <v>Stock order(reserved by Leader Tech)</v>
          </cell>
          <cell r="F692" t="str">
            <v>YSM20R-2</v>
          </cell>
          <cell r="G692" t="str">
            <v>L-&gt;R</v>
          </cell>
          <cell r="H692" t="str">
            <v>No</v>
          </cell>
          <cell r="I692" t="str">
            <v>Y54382</v>
          </cell>
          <cell r="J692">
            <v>1</v>
          </cell>
          <cell r="K692" t="str">
            <v>盐保仓库</v>
          </cell>
          <cell r="L692">
            <v>44252</v>
          </cell>
          <cell r="M692" t="str">
            <v>NM</v>
          </cell>
          <cell r="N692" t="str">
            <v>MAR 21</v>
          </cell>
          <cell r="O692"/>
          <cell r="P692" t="str">
            <v>JPY</v>
          </cell>
          <cell r="Q692" t="str">
            <v>C49SZX20200213MX</v>
          </cell>
          <cell r="R692" t="str">
            <v>音品（End user:艾艺科技)</v>
          </cell>
          <cell r="S692" t="str">
            <v>YSM20R-2</v>
          </cell>
          <cell r="T692" t="str">
            <v>L-&gt;R</v>
          </cell>
          <cell r="U692" t="str">
            <v>No</v>
          </cell>
          <cell r="V692" t="str">
            <v>OK</v>
          </cell>
          <cell r="W692" t="str">
            <v>DAP SZ</v>
          </cell>
          <cell r="X692">
            <v>44153</v>
          </cell>
          <cell r="Y692" t="str">
            <v>Yes</v>
          </cell>
          <cell r="Z692"/>
          <cell r="AA692"/>
          <cell r="AB692"/>
          <cell r="AC692" t="str">
            <v>C210139194</v>
          </cell>
          <cell r="AD692">
            <v>301</v>
          </cell>
          <cell r="AE692">
            <v>10</v>
          </cell>
          <cell r="AF692">
            <v>311</v>
          </cell>
          <cell r="AG692">
            <v>10</v>
          </cell>
          <cell r="AH692"/>
          <cell r="AI692"/>
          <cell r="AN692"/>
          <cell r="AO692" t="str">
            <v>Yes</v>
          </cell>
          <cell r="AP692" t="str">
            <v>MAR 21</v>
          </cell>
        </row>
        <row r="693">
          <cell r="A693">
            <v>1122</v>
          </cell>
          <cell r="B693" t="str">
            <v>已发货</v>
          </cell>
          <cell r="C693" t="str">
            <v>C49</v>
          </cell>
          <cell r="D693">
            <v>110174</v>
          </cell>
          <cell r="E693" t="str">
            <v>Stock order(reserved by Leader Tech)</v>
          </cell>
          <cell r="F693" t="str">
            <v>YSM20R-2</v>
          </cell>
          <cell r="G693" t="str">
            <v>L-&gt;R</v>
          </cell>
          <cell r="H693" t="str">
            <v>No</v>
          </cell>
          <cell r="I693" t="str">
            <v>Y54383</v>
          </cell>
          <cell r="J693">
            <v>1</v>
          </cell>
          <cell r="K693" t="str">
            <v>盐保仓库</v>
          </cell>
          <cell r="L693">
            <v>44252</v>
          </cell>
          <cell r="M693" t="str">
            <v>NM</v>
          </cell>
          <cell r="N693" t="str">
            <v>MAR 21</v>
          </cell>
          <cell r="O693"/>
          <cell r="P693" t="str">
            <v>JPY</v>
          </cell>
          <cell r="Q693" t="str">
            <v>C49SZX20210011JY</v>
          </cell>
          <cell r="R693" t="str">
            <v>英拓邦</v>
          </cell>
          <cell r="S693" t="str">
            <v>YSM20R-2</v>
          </cell>
          <cell r="T693" t="str">
            <v>L-&gt;R</v>
          </cell>
          <cell r="U693" t="str">
            <v>No</v>
          </cell>
          <cell r="V693" t="str">
            <v>OK</v>
          </cell>
          <cell r="W693" t="str">
            <v>CIF HK</v>
          </cell>
          <cell r="X693">
            <v>44222</v>
          </cell>
          <cell r="Y693" t="str">
            <v>Yes</v>
          </cell>
          <cell r="Z693"/>
          <cell r="AA693"/>
          <cell r="AB693"/>
          <cell r="AC693" t="str">
            <v>C210239312</v>
          </cell>
          <cell r="AD693">
            <v>301</v>
          </cell>
          <cell r="AE693">
            <v>10</v>
          </cell>
          <cell r="AF693">
            <v>311</v>
          </cell>
          <cell r="AG693">
            <v>10</v>
          </cell>
          <cell r="AH693"/>
          <cell r="AI693"/>
          <cell r="AN693"/>
          <cell r="AO693" t="str">
            <v>Yes</v>
          </cell>
          <cell r="AP693" t="str">
            <v>MAR 21</v>
          </cell>
        </row>
        <row r="694">
          <cell r="A694">
            <v>1015</v>
          </cell>
          <cell r="B694" t="str">
            <v>已发货</v>
          </cell>
          <cell r="C694" t="str">
            <v>C49</v>
          </cell>
          <cell r="D694">
            <v>110174</v>
          </cell>
          <cell r="E694" t="str">
            <v>Stock order(reserved by Leader Tech)</v>
          </cell>
          <cell r="F694" t="str">
            <v>YSM20R-2</v>
          </cell>
          <cell r="G694" t="str">
            <v>L-&gt;R</v>
          </cell>
          <cell r="H694" t="str">
            <v>No</v>
          </cell>
          <cell r="I694" t="str">
            <v>Y54384</v>
          </cell>
          <cell r="J694">
            <v>1</v>
          </cell>
          <cell r="K694" t="str">
            <v>盐保仓库</v>
          </cell>
          <cell r="L694">
            <v>44252</v>
          </cell>
          <cell r="M694" t="str">
            <v>NM</v>
          </cell>
          <cell r="N694" t="str">
            <v>FEB 21</v>
          </cell>
          <cell r="O694"/>
          <cell r="P694" t="str">
            <v>JPY</v>
          </cell>
          <cell r="Q694" t="str">
            <v>C49SZX20200239JL</v>
          </cell>
          <cell r="R694" t="str">
            <v>博实结</v>
          </cell>
          <cell r="S694" t="str">
            <v>YSM20R-2</v>
          </cell>
          <cell r="T694" t="str">
            <v>L-&gt;R</v>
          </cell>
          <cell r="U694" t="str">
            <v>No</v>
          </cell>
          <cell r="V694" t="str">
            <v>OK</v>
          </cell>
          <cell r="W694" t="str">
            <v>CIF HK</v>
          </cell>
          <cell r="X694">
            <v>44174</v>
          </cell>
          <cell r="Y694" t="str">
            <v>Yes</v>
          </cell>
          <cell r="Z694"/>
          <cell r="AA694"/>
          <cell r="AB694"/>
          <cell r="AC694" t="str">
            <v>C210339539</v>
          </cell>
          <cell r="AD694">
            <v>301</v>
          </cell>
          <cell r="AE694">
            <v>10</v>
          </cell>
          <cell r="AF694">
            <v>311</v>
          </cell>
          <cell r="AG694">
            <v>10</v>
          </cell>
          <cell r="AH694"/>
          <cell r="AI694"/>
          <cell r="AN694"/>
          <cell r="AO694" t="str">
            <v>Yes</v>
          </cell>
          <cell r="AP694" t="str">
            <v>FEB 21</v>
          </cell>
        </row>
        <row r="695">
          <cell r="A695">
            <v>1014</v>
          </cell>
          <cell r="B695" t="str">
            <v>已发货</v>
          </cell>
          <cell r="C695" t="str">
            <v>C49</v>
          </cell>
          <cell r="D695">
            <v>110174</v>
          </cell>
          <cell r="E695" t="str">
            <v>Stock order(reserved by Leader Tech)</v>
          </cell>
          <cell r="F695" t="str">
            <v>YSM20R-2</v>
          </cell>
          <cell r="G695" t="str">
            <v>L-&gt;R</v>
          </cell>
          <cell r="H695" t="str">
            <v>No</v>
          </cell>
          <cell r="I695" t="str">
            <v>Y54385</v>
          </cell>
          <cell r="J695">
            <v>1</v>
          </cell>
          <cell r="K695" t="str">
            <v>盐保仓库</v>
          </cell>
          <cell r="L695">
            <v>44252</v>
          </cell>
          <cell r="M695" t="str">
            <v>NM</v>
          </cell>
          <cell r="N695" t="str">
            <v>MAR 21</v>
          </cell>
          <cell r="O695"/>
          <cell r="P695" t="str">
            <v>JPY</v>
          </cell>
          <cell r="Q695" t="str">
            <v>C49SZX20200239JL</v>
          </cell>
          <cell r="R695" t="str">
            <v>博实结</v>
          </cell>
          <cell r="S695" t="str">
            <v>YSM20R-2</v>
          </cell>
          <cell r="T695" t="str">
            <v>L-&gt;R</v>
          </cell>
          <cell r="U695" t="str">
            <v>No</v>
          </cell>
          <cell r="V695" t="str">
            <v>OK</v>
          </cell>
          <cell r="W695" t="str">
            <v>CIF HK</v>
          </cell>
          <cell r="X695">
            <v>44174</v>
          </cell>
          <cell r="Y695" t="str">
            <v>Yes</v>
          </cell>
          <cell r="Z695"/>
          <cell r="AA695"/>
          <cell r="AB695"/>
          <cell r="AC695" t="str">
            <v>C210339539</v>
          </cell>
          <cell r="AD695">
            <v>301</v>
          </cell>
          <cell r="AE695">
            <v>10</v>
          </cell>
          <cell r="AF695">
            <v>311</v>
          </cell>
          <cell r="AG695">
            <v>10</v>
          </cell>
          <cell r="AH695"/>
          <cell r="AI695"/>
          <cell r="AN695"/>
          <cell r="AO695" t="str">
            <v>Yes</v>
          </cell>
          <cell r="AP695" t="str">
            <v>MAR 21</v>
          </cell>
        </row>
        <row r="696">
          <cell r="A696">
            <v>1110</v>
          </cell>
          <cell r="B696" t="str">
            <v>已发货</v>
          </cell>
          <cell r="C696" t="str">
            <v>C49</v>
          </cell>
          <cell r="D696">
            <v>110131</v>
          </cell>
          <cell r="E696" t="str">
            <v>Stock order</v>
          </cell>
          <cell r="F696" t="str">
            <v>YSM10</v>
          </cell>
          <cell r="G696" t="str">
            <v>R-&gt;L</v>
          </cell>
          <cell r="H696" t="str">
            <v>No</v>
          </cell>
          <cell r="I696" t="str">
            <v>Y54203</v>
          </cell>
          <cell r="J696">
            <v>1</v>
          </cell>
          <cell r="K696" t="str">
            <v>盐保仓库</v>
          </cell>
          <cell r="L696">
            <v>44252</v>
          </cell>
          <cell r="M696" t="str">
            <v>NM</v>
          </cell>
          <cell r="N696" t="str">
            <v>MAR 21</v>
          </cell>
          <cell r="O696"/>
          <cell r="P696" t="str">
            <v>JPY</v>
          </cell>
          <cell r="Q696" t="str">
            <v>C49SZX20210037SX</v>
          </cell>
          <cell r="R696" t="str">
            <v>模鑫</v>
          </cell>
          <cell r="S696" t="str">
            <v>YSM10</v>
          </cell>
          <cell r="T696" t="str">
            <v>L-&gt;R</v>
          </cell>
          <cell r="U696" t="str">
            <v>MVC</v>
          </cell>
          <cell r="V696" t="str">
            <v>WRONG</v>
          </cell>
          <cell r="W696" t="str">
            <v>DAP SZ</v>
          </cell>
          <cell r="X696">
            <v>44228</v>
          </cell>
          <cell r="Y696" t="str">
            <v>Yes</v>
          </cell>
          <cell r="Z696"/>
          <cell r="AA696"/>
          <cell r="AB696"/>
          <cell r="AC696" t="str">
            <v>C210339637</v>
          </cell>
          <cell r="AD696">
            <v>301</v>
          </cell>
          <cell r="AE696">
            <v>10</v>
          </cell>
          <cell r="AF696"/>
          <cell r="AG696"/>
          <cell r="AH696"/>
          <cell r="AI696"/>
          <cell r="AN696"/>
          <cell r="AO696" t="str">
            <v>Yes</v>
          </cell>
          <cell r="AP696" t="str">
            <v>MAR 21</v>
          </cell>
        </row>
        <row r="697">
          <cell r="A697">
            <v>1056</v>
          </cell>
          <cell r="B697" t="str">
            <v>已发货</v>
          </cell>
          <cell r="C697" t="str">
            <v>C49</v>
          </cell>
          <cell r="D697">
            <v>110131</v>
          </cell>
          <cell r="E697" t="str">
            <v>Stock order</v>
          </cell>
          <cell r="F697" t="str">
            <v>YSM10</v>
          </cell>
          <cell r="G697" t="str">
            <v>R-&gt;L</v>
          </cell>
          <cell r="H697" t="str">
            <v>No</v>
          </cell>
          <cell r="I697" t="str">
            <v>Y54204</v>
          </cell>
          <cell r="J697">
            <v>1</v>
          </cell>
          <cell r="K697" t="str">
            <v>盐保仓库</v>
          </cell>
          <cell r="L697">
            <v>44252</v>
          </cell>
          <cell r="M697" t="str">
            <v>NM</v>
          </cell>
          <cell r="N697" t="str">
            <v>FEB 21</v>
          </cell>
          <cell r="O697"/>
          <cell r="P697" t="str">
            <v>JPY</v>
          </cell>
          <cell r="Q697" t="str">
            <v>C49SZX20200260LC</v>
          </cell>
          <cell r="R697" t="str">
            <v>永诺精密</v>
          </cell>
          <cell r="S697" t="str">
            <v>YSM10</v>
          </cell>
          <cell r="T697" t="str">
            <v>L-&gt;R</v>
          </cell>
          <cell r="U697" t="str">
            <v>No</v>
          </cell>
          <cell r="V697" t="str">
            <v>WRONG</v>
          </cell>
          <cell r="W697" t="str">
            <v>DAP DG</v>
          </cell>
          <cell r="X697">
            <v>44193</v>
          </cell>
          <cell r="Y697" t="str">
            <v>Yes</v>
          </cell>
          <cell r="Z697"/>
          <cell r="AA697"/>
          <cell r="AB697"/>
          <cell r="AC697" t="str">
            <v>C210239322</v>
          </cell>
          <cell r="AD697">
            <v>301</v>
          </cell>
          <cell r="AE697">
            <v>10</v>
          </cell>
          <cell r="AF697"/>
          <cell r="AG697"/>
          <cell r="AH697"/>
          <cell r="AI697"/>
          <cell r="AN697"/>
          <cell r="AO697" t="str">
            <v>Yes</v>
          </cell>
          <cell r="AP697" t="str">
            <v>FEB 21</v>
          </cell>
        </row>
        <row r="698">
          <cell r="A698">
            <v>977</v>
          </cell>
          <cell r="B698" t="str">
            <v>已发货</v>
          </cell>
          <cell r="C698" t="str">
            <v>C49</v>
          </cell>
          <cell r="D698">
            <v>110131</v>
          </cell>
          <cell r="E698" t="str">
            <v>Stock order</v>
          </cell>
          <cell r="F698" t="str">
            <v>YSM10</v>
          </cell>
          <cell r="G698" t="str">
            <v>R-&gt;L</v>
          </cell>
          <cell r="H698" t="str">
            <v>No</v>
          </cell>
          <cell r="I698" t="str">
            <v>Y54205</v>
          </cell>
          <cell r="J698">
            <v>1</v>
          </cell>
          <cell r="K698" t="str">
            <v>力合中转仓</v>
          </cell>
          <cell r="L698">
            <v>44252</v>
          </cell>
          <cell r="M698" t="str">
            <v>NM</v>
          </cell>
          <cell r="N698" t="str">
            <v>APR 21</v>
          </cell>
          <cell r="O698"/>
          <cell r="P698" t="str">
            <v>JPY</v>
          </cell>
          <cell r="Q698" t="str">
            <v>C49SZX20200227MZ</v>
          </cell>
          <cell r="R698" t="str">
            <v>程氏松哥</v>
          </cell>
          <cell r="S698" t="str">
            <v>YSM10</v>
          </cell>
          <cell r="T698" t="str">
            <v>L-&gt;R</v>
          </cell>
          <cell r="U698" t="str">
            <v>No</v>
          </cell>
          <cell r="V698" t="str">
            <v>WRONG</v>
          </cell>
          <cell r="W698" t="str">
            <v>DAP SZ</v>
          </cell>
          <cell r="X698">
            <v>44158</v>
          </cell>
          <cell r="Y698" t="str">
            <v>Yes</v>
          </cell>
          <cell r="Z698"/>
          <cell r="AA698"/>
          <cell r="AB698"/>
          <cell r="AC698" t="str">
            <v>C210239433</v>
          </cell>
          <cell r="AD698">
            <v>301</v>
          </cell>
          <cell r="AE698">
            <v>10</v>
          </cell>
          <cell r="AF698"/>
          <cell r="AG698"/>
          <cell r="AH698"/>
          <cell r="AI698"/>
          <cell r="AN698"/>
          <cell r="AO698" t="str">
            <v>Yes</v>
          </cell>
          <cell r="AP698" t="str">
            <v>APR 21</v>
          </cell>
        </row>
        <row r="699">
          <cell r="A699">
            <v>989</v>
          </cell>
          <cell r="B699" t="str">
            <v>已发货</v>
          </cell>
          <cell r="C699" t="str">
            <v>C49</v>
          </cell>
          <cell r="D699">
            <v>110131</v>
          </cell>
          <cell r="E699" t="str">
            <v>Stock order</v>
          </cell>
          <cell r="F699" t="str">
            <v>YSM10</v>
          </cell>
          <cell r="G699" t="str">
            <v>R-&gt;L</v>
          </cell>
          <cell r="H699" t="str">
            <v>No</v>
          </cell>
          <cell r="I699" t="str">
            <v>Y54206</v>
          </cell>
          <cell r="J699">
            <v>1</v>
          </cell>
          <cell r="K699" t="str">
            <v>盐保仓库</v>
          </cell>
          <cell r="L699">
            <v>44252</v>
          </cell>
          <cell r="M699" t="str">
            <v>NM</v>
          </cell>
          <cell r="N699" t="str">
            <v>FEB 21</v>
          </cell>
          <cell r="O699"/>
          <cell r="P699" t="str">
            <v>JPY</v>
          </cell>
          <cell r="Q699" t="str">
            <v>C49SZX20200162CY</v>
          </cell>
          <cell r="R699" t="str">
            <v>景硕电子</v>
          </cell>
          <cell r="S699" t="str">
            <v>YSM10</v>
          </cell>
          <cell r="T699" t="str">
            <v>L-&gt;R</v>
          </cell>
          <cell r="U699" t="str">
            <v>MVC</v>
          </cell>
          <cell r="V699" t="str">
            <v>WRONG</v>
          </cell>
          <cell r="W699" t="str">
            <v>DAP SZ</v>
          </cell>
          <cell r="X699">
            <v>44167</v>
          </cell>
          <cell r="Y699" t="str">
            <v>Yes</v>
          </cell>
          <cell r="Z699"/>
          <cell r="AA699"/>
          <cell r="AB699"/>
          <cell r="AC699" t="str">
            <v>C210139192</v>
          </cell>
          <cell r="AD699">
            <v>301</v>
          </cell>
          <cell r="AE699">
            <v>10</v>
          </cell>
          <cell r="AF699"/>
          <cell r="AG699"/>
          <cell r="AH699"/>
          <cell r="AI699"/>
          <cell r="AN699"/>
          <cell r="AO699" t="str">
            <v>Yes</v>
          </cell>
          <cell r="AP699" t="str">
            <v>FEB 21</v>
          </cell>
        </row>
        <row r="700">
          <cell r="A700">
            <v>1123</v>
          </cell>
          <cell r="B700" t="str">
            <v>已发货</v>
          </cell>
          <cell r="C700" t="str">
            <v>C49</v>
          </cell>
          <cell r="D700">
            <v>110131</v>
          </cell>
          <cell r="E700" t="str">
            <v>Stock order</v>
          </cell>
          <cell r="F700" t="str">
            <v>YSM10</v>
          </cell>
          <cell r="G700" t="str">
            <v>R-&gt;L</v>
          </cell>
          <cell r="H700" t="str">
            <v>No</v>
          </cell>
          <cell r="I700" t="str">
            <v>Y54207</v>
          </cell>
          <cell r="J700">
            <v>1</v>
          </cell>
          <cell r="K700" t="str">
            <v>盐保仓库</v>
          </cell>
          <cell r="L700">
            <v>44252</v>
          </cell>
          <cell r="M700" t="str">
            <v>NM</v>
          </cell>
          <cell r="N700" t="str">
            <v>MAR 21</v>
          </cell>
          <cell r="O700"/>
          <cell r="P700" t="str">
            <v>JPY</v>
          </cell>
          <cell r="Q700" t="str">
            <v>C49SZX20210011JY</v>
          </cell>
          <cell r="R700" t="str">
            <v>英拓邦</v>
          </cell>
          <cell r="S700" t="str">
            <v>YSM10</v>
          </cell>
          <cell r="T700" t="str">
            <v>L-&gt;R</v>
          </cell>
          <cell r="U700" t="str">
            <v>MVC</v>
          </cell>
          <cell r="V700" t="str">
            <v>WRONG</v>
          </cell>
          <cell r="W700" t="str">
            <v>CIF HK</v>
          </cell>
          <cell r="X700">
            <v>44222</v>
          </cell>
          <cell r="Y700" t="str">
            <v>Yes</v>
          </cell>
          <cell r="Z700"/>
          <cell r="AA700"/>
          <cell r="AB700"/>
          <cell r="AC700" t="str">
            <v>C210239312</v>
          </cell>
          <cell r="AD700">
            <v>301</v>
          </cell>
          <cell r="AE700">
            <v>10</v>
          </cell>
          <cell r="AF700"/>
          <cell r="AG700"/>
          <cell r="AH700"/>
          <cell r="AI700"/>
          <cell r="AN700"/>
          <cell r="AO700" t="str">
            <v>Yes</v>
          </cell>
          <cell r="AP700" t="str">
            <v>MAR 21</v>
          </cell>
        </row>
        <row r="701">
          <cell r="A701" t="str">
            <v>上海预留</v>
          </cell>
          <cell r="B701" t="str">
            <v>已发货</v>
          </cell>
          <cell r="C701" t="str">
            <v>C49</v>
          </cell>
          <cell r="D701">
            <v>110230</v>
          </cell>
          <cell r="E701" t="str">
            <v>玥芯通名义下单</v>
          </cell>
          <cell r="F701" t="str">
            <v>YSM10</v>
          </cell>
          <cell r="G701" t="str">
            <v>R-&gt;L</v>
          </cell>
          <cell r="H701" t="str">
            <v>MVC+ATS15</v>
          </cell>
          <cell r="I701" t="str">
            <v>Y53569</v>
          </cell>
          <cell r="J701">
            <v>1</v>
          </cell>
          <cell r="K701" t="str">
            <v>华日仓库中转</v>
          </cell>
          <cell r="L701">
            <v>44255</v>
          </cell>
          <cell r="M701">
            <v>6.1600000000000002E-2</v>
          </cell>
          <cell r="N701"/>
          <cell r="O701"/>
          <cell r="P701" t="str">
            <v>RMB</v>
          </cell>
          <cell r="Q701" t="str">
            <v>C49BJS20201218ZX</v>
          </cell>
          <cell r="R701" t="str">
            <v>怡德发（固安）电子</v>
          </cell>
          <cell r="S701" t="str">
            <v>YSM10</v>
          </cell>
          <cell r="T701" t="str">
            <v>R-&gt;L</v>
          </cell>
          <cell r="U701" t="str">
            <v>MVC+ATS15</v>
          </cell>
          <cell r="V701" t="str">
            <v>OK</v>
          </cell>
          <cell r="W701" t="e">
            <v>#N/A</v>
          </cell>
          <cell r="X701" t="e">
            <v>#N/A</v>
          </cell>
          <cell r="Y701" t="e">
            <v>#N/A</v>
          </cell>
          <cell r="Z701"/>
          <cell r="AA701"/>
          <cell r="AB701"/>
          <cell r="AC701" t="str">
            <v>YES</v>
          </cell>
          <cell r="AD701">
            <v>301</v>
          </cell>
          <cell r="AE701">
            <v>10</v>
          </cell>
          <cell r="AF701"/>
          <cell r="AG701"/>
          <cell r="AH701"/>
          <cell r="AI701"/>
          <cell r="AJ701"/>
          <cell r="AK701"/>
          <cell r="AL701"/>
          <cell r="AM701"/>
          <cell r="AN701"/>
          <cell r="AO701" t="str">
            <v>NA</v>
          </cell>
          <cell r="AP701" t="str">
            <v>blank</v>
          </cell>
        </row>
        <row r="702">
          <cell r="A702" t="str">
            <v>上海预留。</v>
          </cell>
          <cell r="B702" t="str">
            <v>已发货</v>
          </cell>
          <cell r="C702" t="str">
            <v>C49</v>
          </cell>
          <cell r="D702">
            <v>110230</v>
          </cell>
          <cell r="E702" t="str">
            <v>玥芯通名义下单</v>
          </cell>
          <cell r="F702" t="str">
            <v>YSM10</v>
          </cell>
          <cell r="G702" t="str">
            <v>R-&gt;L</v>
          </cell>
          <cell r="H702" t="str">
            <v>MVC+ATS15</v>
          </cell>
          <cell r="I702" t="str">
            <v>Y53570</v>
          </cell>
          <cell r="J702">
            <v>1</v>
          </cell>
          <cell r="K702" t="str">
            <v>华日仓库中转</v>
          </cell>
          <cell r="L702">
            <v>44255</v>
          </cell>
          <cell r="M702">
            <v>6.1600000000000002E-2</v>
          </cell>
          <cell r="N702"/>
          <cell r="O702"/>
          <cell r="P702" t="str">
            <v>RMB</v>
          </cell>
          <cell r="Q702" t="str">
            <v>C49BJS20201218ZX</v>
          </cell>
          <cell r="R702" t="str">
            <v>怡德发（固安）电子</v>
          </cell>
          <cell r="S702" t="str">
            <v>YSM10</v>
          </cell>
          <cell r="T702" t="str">
            <v>R-&gt;L</v>
          </cell>
          <cell r="U702" t="str">
            <v>MVC+ATS15</v>
          </cell>
          <cell r="V702" t="str">
            <v>OK</v>
          </cell>
          <cell r="W702" t="e">
            <v>#N/A</v>
          </cell>
          <cell r="X702" t="e">
            <v>#N/A</v>
          </cell>
          <cell r="Y702" t="e">
            <v>#N/A</v>
          </cell>
          <cell r="Z702"/>
          <cell r="AA702"/>
          <cell r="AB702"/>
          <cell r="AC702" t="str">
            <v>YES</v>
          </cell>
          <cell r="AD702">
            <v>301</v>
          </cell>
          <cell r="AE702">
            <v>10</v>
          </cell>
          <cell r="AF702"/>
          <cell r="AG702"/>
          <cell r="AH702"/>
          <cell r="AI702"/>
          <cell r="AJ702"/>
          <cell r="AK702"/>
          <cell r="AL702"/>
          <cell r="AM702"/>
          <cell r="AN702"/>
          <cell r="AO702" t="str">
            <v>NA</v>
          </cell>
          <cell r="AP702" t="str">
            <v>blank</v>
          </cell>
        </row>
        <row r="703">
          <cell r="A703">
            <v>1124</v>
          </cell>
          <cell r="B703" t="str">
            <v>已发货</v>
          </cell>
          <cell r="C703" t="str">
            <v>C49</v>
          </cell>
          <cell r="D703">
            <v>110150</v>
          </cell>
          <cell r="E703" t="str">
            <v>Stock order</v>
          </cell>
          <cell r="F703" t="str">
            <v>YSM10</v>
          </cell>
          <cell r="G703" t="str">
            <v>R-&gt;L</v>
          </cell>
          <cell r="H703" t="str">
            <v>No</v>
          </cell>
          <cell r="I703" t="str">
            <v>Y54689</v>
          </cell>
          <cell r="J703">
            <v>1</v>
          </cell>
          <cell r="K703" t="str">
            <v>盐保仓库</v>
          </cell>
          <cell r="L703">
            <v>44255</v>
          </cell>
          <cell r="M703" t="str">
            <v>NM</v>
          </cell>
          <cell r="N703" t="str">
            <v>MAR 21</v>
          </cell>
          <cell r="O703"/>
          <cell r="P703" t="str">
            <v>JPY</v>
          </cell>
          <cell r="Q703" t="str">
            <v>C49SZX20210011JY</v>
          </cell>
          <cell r="R703" t="str">
            <v>英拓邦</v>
          </cell>
          <cell r="S703" t="str">
            <v>YSM10</v>
          </cell>
          <cell r="T703" t="str">
            <v>R-&gt;L</v>
          </cell>
          <cell r="U703" t="str">
            <v>MVC</v>
          </cell>
          <cell r="V703" t="str">
            <v>WRONG</v>
          </cell>
          <cell r="W703" t="str">
            <v>CIF HK</v>
          </cell>
          <cell r="X703">
            <v>44222</v>
          </cell>
          <cell r="Y703" t="str">
            <v>Yes</v>
          </cell>
          <cell r="Z703"/>
          <cell r="AA703"/>
          <cell r="AB703"/>
          <cell r="AC703" t="str">
            <v>C210239312</v>
          </cell>
          <cell r="AD703">
            <v>301</v>
          </cell>
          <cell r="AE703">
            <v>10</v>
          </cell>
          <cell r="AF703"/>
          <cell r="AG703"/>
          <cell r="AH703"/>
          <cell r="AI703"/>
          <cell r="AN703"/>
          <cell r="AO703" t="str">
            <v>Yes</v>
          </cell>
          <cell r="AP703" t="str">
            <v>MAR 21</v>
          </cell>
        </row>
        <row r="704">
          <cell r="A704">
            <v>1125</v>
          </cell>
          <cell r="B704" t="str">
            <v>已发货</v>
          </cell>
          <cell r="C704" t="str">
            <v>C49</v>
          </cell>
          <cell r="D704">
            <v>110150</v>
          </cell>
          <cell r="E704" t="str">
            <v>Stock order</v>
          </cell>
          <cell r="F704" t="str">
            <v>YSM10</v>
          </cell>
          <cell r="G704" t="str">
            <v>R-&gt;L</v>
          </cell>
          <cell r="H704" t="str">
            <v>No</v>
          </cell>
          <cell r="I704" t="str">
            <v>Y54690</v>
          </cell>
          <cell r="J704">
            <v>1</v>
          </cell>
          <cell r="K704" t="str">
            <v>盐保仓库</v>
          </cell>
          <cell r="L704">
            <v>44255</v>
          </cell>
          <cell r="M704" t="str">
            <v>NM</v>
          </cell>
          <cell r="N704" t="str">
            <v>MAR 21</v>
          </cell>
          <cell r="O704"/>
          <cell r="P704" t="str">
            <v>JPY</v>
          </cell>
          <cell r="Q704" t="str">
            <v>C49SZX20210011JY</v>
          </cell>
          <cell r="R704" t="str">
            <v>英拓邦</v>
          </cell>
          <cell r="S704" t="str">
            <v>YSM10</v>
          </cell>
          <cell r="T704" t="str">
            <v>R-&gt;L</v>
          </cell>
          <cell r="U704" t="str">
            <v>MVC</v>
          </cell>
          <cell r="V704" t="str">
            <v>WRONG</v>
          </cell>
          <cell r="W704" t="str">
            <v>CIF HK</v>
          </cell>
          <cell r="X704">
            <v>44222</v>
          </cell>
          <cell r="Y704" t="str">
            <v>Yes</v>
          </cell>
          <cell r="Z704"/>
          <cell r="AA704"/>
          <cell r="AB704"/>
          <cell r="AC704" t="str">
            <v>C210239312</v>
          </cell>
          <cell r="AD704">
            <v>301</v>
          </cell>
          <cell r="AE704">
            <v>10</v>
          </cell>
          <cell r="AF704"/>
          <cell r="AG704"/>
          <cell r="AH704"/>
          <cell r="AI704"/>
          <cell r="AN704"/>
          <cell r="AO704" t="str">
            <v>Yes</v>
          </cell>
          <cell r="AP704" t="str">
            <v>MAR 21</v>
          </cell>
        </row>
        <row r="705">
          <cell r="A705">
            <v>993</v>
          </cell>
          <cell r="B705" t="str">
            <v>已发货</v>
          </cell>
          <cell r="C705" t="str">
            <v>C49</v>
          </cell>
          <cell r="D705">
            <v>110150</v>
          </cell>
          <cell r="E705" t="str">
            <v>Stock order</v>
          </cell>
          <cell r="F705" t="str">
            <v>YSM10</v>
          </cell>
          <cell r="G705" t="str">
            <v>R-&gt;L</v>
          </cell>
          <cell r="H705" t="str">
            <v>No</v>
          </cell>
          <cell r="I705" t="str">
            <v>Y54691</v>
          </cell>
          <cell r="J705">
            <v>1</v>
          </cell>
          <cell r="K705" t="str">
            <v>盐保仓库</v>
          </cell>
          <cell r="L705">
            <v>44255</v>
          </cell>
          <cell r="M705" t="str">
            <v>NM</v>
          </cell>
          <cell r="N705" t="str">
            <v>MAR 21</v>
          </cell>
          <cell r="O705"/>
          <cell r="P705" t="str">
            <v>JPY</v>
          </cell>
          <cell r="Q705" t="str">
            <v>C49SZX20200237SX</v>
          </cell>
          <cell r="R705" t="str">
            <v>岚新</v>
          </cell>
          <cell r="S705" t="str">
            <v>YSM10</v>
          </cell>
          <cell r="T705" t="str">
            <v>L-&gt;R</v>
          </cell>
          <cell r="U705" t="str">
            <v>No</v>
          </cell>
          <cell r="V705" t="str">
            <v>WRONG</v>
          </cell>
          <cell r="W705" t="str">
            <v>DAP SZ</v>
          </cell>
          <cell r="X705">
            <v>44173</v>
          </cell>
          <cell r="Y705" t="str">
            <v>Yes</v>
          </cell>
          <cell r="Z705"/>
          <cell r="AA705"/>
          <cell r="AB705"/>
          <cell r="AC705" t="str">
            <v>C210239298</v>
          </cell>
          <cell r="AD705">
            <v>301</v>
          </cell>
          <cell r="AE705">
            <v>10</v>
          </cell>
          <cell r="AF705"/>
          <cell r="AG705"/>
          <cell r="AH705"/>
          <cell r="AI705"/>
          <cell r="AN705"/>
          <cell r="AO705" t="str">
            <v>Yes</v>
          </cell>
          <cell r="AP705" t="str">
            <v>MAR 21</v>
          </cell>
        </row>
        <row r="706">
          <cell r="A706">
            <v>1126</v>
          </cell>
          <cell r="B706" t="str">
            <v>已发货</v>
          </cell>
          <cell r="C706" t="str">
            <v>C49</v>
          </cell>
          <cell r="D706">
            <v>110150</v>
          </cell>
          <cell r="E706" t="str">
            <v>Stock order</v>
          </cell>
          <cell r="F706" t="str">
            <v>YSM10</v>
          </cell>
          <cell r="G706" t="str">
            <v>R-&gt;L</v>
          </cell>
          <cell r="H706" t="str">
            <v>No</v>
          </cell>
          <cell r="I706" t="str">
            <v>Y54692</v>
          </cell>
          <cell r="J706">
            <v>1</v>
          </cell>
          <cell r="K706" t="str">
            <v>盐保仓库</v>
          </cell>
          <cell r="L706">
            <v>44255</v>
          </cell>
          <cell r="M706" t="str">
            <v>NM</v>
          </cell>
          <cell r="N706" t="str">
            <v>MAR 21</v>
          </cell>
          <cell r="O706"/>
          <cell r="P706" t="str">
            <v>JPY</v>
          </cell>
          <cell r="Q706" t="str">
            <v>C49SZX20210011JY</v>
          </cell>
          <cell r="R706" t="str">
            <v>英拓邦</v>
          </cell>
          <cell r="S706" t="str">
            <v>YSM10</v>
          </cell>
          <cell r="T706" t="str">
            <v>R-&gt;L</v>
          </cell>
          <cell r="U706" t="str">
            <v>MVC</v>
          </cell>
          <cell r="V706" t="str">
            <v>WRONG</v>
          </cell>
          <cell r="W706" t="str">
            <v>CIF HK</v>
          </cell>
          <cell r="X706">
            <v>44222</v>
          </cell>
          <cell r="Y706" t="str">
            <v>Yes</v>
          </cell>
          <cell r="Z706"/>
          <cell r="AA706"/>
          <cell r="AB706"/>
          <cell r="AC706" t="str">
            <v>C210239312</v>
          </cell>
          <cell r="AD706">
            <v>301</v>
          </cell>
          <cell r="AE706">
            <v>10</v>
          </cell>
          <cell r="AF706"/>
          <cell r="AG706"/>
          <cell r="AH706"/>
          <cell r="AI706"/>
          <cell r="AN706"/>
          <cell r="AO706" t="str">
            <v>Yes</v>
          </cell>
          <cell r="AP706" t="str">
            <v>MAR 21</v>
          </cell>
        </row>
        <row r="707">
          <cell r="A707">
            <v>1037</v>
          </cell>
          <cell r="B707" t="str">
            <v>已发货</v>
          </cell>
          <cell r="C707" t="str">
            <v>C49</v>
          </cell>
          <cell r="D707">
            <v>110150</v>
          </cell>
          <cell r="E707" t="str">
            <v>Stock order</v>
          </cell>
          <cell r="F707" t="str">
            <v>YSM10</v>
          </cell>
          <cell r="G707" t="str">
            <v>R-&gt;L</v>
          </cell>
          <cell r="H707" t="str">
            <v>No</v>
          </cell>
          <cell r="I707" t="str">
            <v>Y54693</v>
          </cell>
          <cell r="J707">
            <v>1</v>
          </cell>
          <cell r="K707" t="str">
            <v>CY仓库</v>
          </cell>
          <cell r="L707">
            <v>44255</v>
          </cell>
          <cell r="M707" t="str">
            <v>NM</v>
          </cell>
          <cell r="N707" t="str">
            <v>MAR 21</v>
          </cell>
          <cell r="O707"/>
          <cell r="P707" t="str">
            <v>JPY</v>
          </cell>
          <cell r="Q707" t="str">
            <v>C49SZX20200243DZ</v>
          </cell>
          <cell r="R707" t="str">
            <v>朗特</v>
          </cell>
          <cell r="S707" t="str">
            <v>YSM10</v>
          </cell>
          <cell r="T707" t="str">
            <v>R-&gt;L</v>
          </cell>
          <cell r="U707" t="str">
            <v>No</v>
          </cell>
          <cell r="V707" t="str">
            <v>OK</v>
          </cell>
          <cell r="W707" t="str">
            <v>CIF HK</v>
          </cell>
          <cell r="X707">
            <v>44182</v>
          </cell>
          <cell r="Y707" t="str">
            <v>Yes</v>
          </cell>
          <cell r="Z707"/>
          <cell r="AA707"/>
          <cell r="AB707"/>
          <cell r="AC707" t="str">
            <v>C170729808</v>
          </cell>
          <cell r="AD707">
            <v>301</v>
          </cell>
          <cell r="AE707">
            <v>10</v>
          </cell>
          <cell r="AF707"/>
          <cell r="AG707"/>
          <cell r="AH707"/>
          <cell r="AI707"/>
          <cell r="AN707"/>
          <cell r="AO707" t="str">
            <v>Yes</v>
          </cell>
          <cell r="AP707" t="str">
            <v>MAR 21</v>
          </cell>
        </row>
        <row r="708">
          <cell r="A708">
            <v>1119</v>
          </cell>
          <cell r="B708" t="str">
            <v>已发货</v>
          </cell>
          <cell r="C708" t="str">
            <v>C49</v>
          </cell>
          <cell r="D708" t="str">
            <v>110287（拆单110276）</v>
          </cell>
          <cell r="E708" t="str">
            <v>众鑫科名义</v>
          </cell>
          <cell r="F708" t="str">
            <v>YSM20R-2</v>
          </cell>
          <cell r="G708" t="str">
            <v>R-&gt;L</v>
          </cell>
          <cell r="H708" t="str">
            <v>MVC</v>
          </cell>
          <cell r="I708" t="str">
            <v>Y54558</v>
          </cell>
          <cell r="J708">
            <v>1</v>
          </cell>
          <cell r="K708" t="str">
            <v>盐保仓库</v>
          </cell>
          <cell r="L708">
            <v>44256</v>
          </cell>
          <cell r="M708">
            <v>6.3E-2</v>
          </cell>
          <cell r="N708" t="str">
            <v>MAR 21</v>
          </cell>
          <cell r="O708"/>
          <cell r="P708" t="str">
            <v>JPY</v>
          </cell>
          <cell r="Q708" t="str">
            <v>C49SZX20210011JY</v>
          </cell>
          <cell r="R708" t="str">
            <v>英拓邦</v>
          </cell>
          <cell r="S708" t="str">
            <v>YSM20R-2</v>
          </cell>
          <cell r="T708" t="str">
            <v>R-&gt;L</v>
          </cell>
          <cell r="U708" t="str">
            <v>No</v>
          </cell>
          <cell r="V708" t="str">
            <v>WRONG</v>
          </cell>
          <cell r="W708" t="str">
            <v>CIF HK</v>
          </cell>
          <cell r="X708">
            <v>44222</v>
          </cell>
          <cell r="Y708" t="str">
            <v>Yes</v>
          </cell>
          <cell r="Z708"/>
          <cell r="AA708"/>
          <cell r="AB708"/>
          <cell r="AC708" t="str">
            <v>C210239312</v>
          </cell>
          <cell r="AD708">
            <v>301</v>
          </cell>
          <cell r="AE708">
            <v>10</v>
          </cell>
          <cell r="AF708">
            <v>311</v>
          </cell>
          <cell r="AG708">
            <v>10</v>
          </cell>
          <cell r="AH708"/>
          <cell r="AI708"/>
          <cell r="AN708"/>
          <cell r="AO708" t="str">
            <v>Yes</v>
          </cell>
          <cell r="AP708" t="str">
            <v>MAR 21</v>
          </cell>
        </row>
        <row r="709">
          <cell r="A709">
            <v>1028</v>
          </cell>
          <cell r="B709" t="str">
            <v>已发货</v>
          </cell>
          <cell r="C709" t="str">
            <v>C49</v>
          </cell>
          <cell r="D709" t="str">
            <v>110287（拆单110276）</v>
          </cell>
          <cell r="E709" t="str">
            <v>众鑫科名义</v>
          </cell>
          <cell r="F709" t="str">
            <v>YSM20R-2</v>
          </cell>
          <cell r="G709" t="str">
            <v>R-&gt;L</v>
          </cell>
          <cell r="H709" t="str">
            <v>MVC</v>
          </cell>
          <cell r="I709" t="str">
            <v>Y54559</v>
          </cell>
          <cell r="J709">
            <v>1</v>
          </cell>
          <cell r="K709" t="str">
            <v>CY仓库</v>
          </cell>
          <cell r="L709">
            <v>44256</v>
          </cell>
          <cell r="M709">
            <v>6.3E-2</v>
          </cell>
          <cell r="N709" t="str">
            <v>MAR 21</v>
          </cell>
          <cell r="O709"/>
          <cell r="P709" t="str">
            <v>JPY</v>
          </cell>
          <cell r="Q709" t="str">
            <v>C49SZX20200243DZ</v>
          </cell>
          <cell r="R709" t="str">
            <v>朗特</v>
          </cell>
          <cell r="S709" t="str">
            <v>YSM20R-2</v>
          </cell>
          <cell r="T709" t="str">
            <v>R-&gt;L</v>
          </cell>
          <cell r="U709" t="str">
            <v>No</v>
          </cell>
          <cell r="V709" t="str">
            <v>WRONG</v>
          </cell>
          <cell r="W709" t="str">
            <v>CIF HK</v>
          </cell>
          <cell r="X709">
            <v>44182</v>
          </cell>
          <cell r="Y709" t="str">
            <v>Yes</v>
          </cell>
          <cell r="Z709"/>
          <cell r="AA709"/>
          <cell r="AB709"/>
          <cell r="AC709" t="str">
            <v>C170729808</v>
          </cell>
          <cell r="AD709">
            <v>301</v>
          </cell>
          <cell r="AE709">
            <v>10</v>
          </cell>
          <cell r="AF709">
            <v>311</v>
          </cell>
          <cell r="AG709">
            <v>10</v>
          </cell>
          <cell r="AH709"/>
          <cell r="AI709"/>
          <cell r="AN709"/>
          <cell r="AO709" t="str">
            <v>Yes</v>
          </cell>
          <cell r="AP709" t="str">
            <v>MAR 21</v>
          </cell>
        </row>
        <row r="710">
          <cell r="A710">
            <v>1029</v>
          </cell>
          <cell r="B710" t="str">
            <v>已发货</v>
          </cell>
          <cell r="C710" t="str">
            <v>C49</v>
          </cell>
          <cell r="D710">
            <v>110287</v>
          </cell>
          <cell r="E710" t="str">
            <v>众鑫科名义</v>
          </cell>
          <cell r="F710" t="str">
            <v>YSM20R-2</v>
          </cell>
          <cell r="G710" t="str">
            <v>R-&gt;L</v>
          </cell>
          <cell r="H710" t="str">
            <v>MVC</v>
          </cell>
          <cell r="I710" t="str">
            <v>Y54560</v>
          </cell>
          <cell r="J710">
            <v>1</v>
          </cell>
          <cell r="K710" t="str">
            <v>CY仓库</v>
          </cell>
          <cell r="L710">
            <v>44256</v>
          </cell>
          <cell r="M710" t="str">
            <v>TBA</v>
          </cell>
          <cell r="N710" t="str">
            <v>MAR 21</v>
          </cell>
          <cell r="O710"/>
          <cell r="P710" t="str">
            <v>JPY</v>
          </cell>
          <cell r="Q710" t="str">
            <v>C49SZX20200243DZ</v>
          </cell>
          <cell r="R710" t="str">
            <v>朗特</v>
          </cell>
          <cell r="S710" t="str">
            <v>YSM20R-2</v>
          </cell>
          <cell r="T710" t="str">
            <v>R-&gt;L</v>
          </cell>
          <cell r="U710" t="str">
            <v>No</v>
          </cell>
          <cell r="V710" t="str">
            <v>WRONG</v>
          </cell>
          <cell r="W710" t="str">
            <v>CIF HK</v>
          </cell>
          <cell r="X710">
            <v>44182</v>
          </cell>
          <cell r="Y710" t="str">
            <v>Yes</v>
          </cell>
          <cell r="Z710"/>
          <cell r="AA710"/>
          <cell r="AB710"/>
          <cell r="AC710" t="str">
            <v>C170729808</v>
          </cell>
          <cell r="AD710">
            <v>311</v>
          </cell>
          <cell r="AE710">
            <v>10</v>
          </cell>
          <cell r="AF710">
            <v>303</v>
          </cell>
          <cell r="AG710">
            <v>10</v>
          </cell>
          <cell r="AH710"/>
          <cell r="AI710"/>
          <cell r="AN710"/>
          <cell r="AO710" t="str">
            <v>Yes</v>
          </cell>
          <cell r="AP710" t="str">
            <v>MAR 21</v>
          </cell>
        </row>
        <row r="711">
          <cell r="A711">
            <v>1030</v>
          </cell>
          <cell r="B711" t="str">
            <v>已发货</v>
          </cell>
          <cell r="C711" t="str">
            <v>C49</v>
          </cell>
          <cell r="D711">
            <v>110287</v>
          </cell>
          <cell r="E711" t="str">
            <v>众鑫科名义</v>
          </cell>
          <cell r="F711" t="str">
            <v>YSM20R-2</v>
          </cell>
          <cell r="G711" t="str">
            <v>R-&gt;L</v>
          </cell>
          <cell r="H711" t="str">
            <v>MVC</v>
          </cell>
          <cell r="I711" t="str">
            <v>Y54561</v>
          </cell>
          <cell r="J711">
            <v>1</v>
          </cell>
          <cell r="K711" t="str">
            <v>CY仓库</v>
          </cell>
          <cell r="L711">
            <v>44256</v>
          </cell>
          <cell r="M711" t="str">
            <v>TBA</v>
          </cell>
          <cell r="N711" t="str">
            <v>MAR 21</v>
          </cell>
          <cell r="O711"/>
          <cell r="P711" t="str">
            <v>JPY</v>
          </cell>
          <cell r="Q711" t="str">
            <v>C49SZX20200243DZ</v>
          </cell>
          <cell r="R711" t="str">
            <v>朗特</v>
          </cell>
          <cell r="S711" t="str">
            <v>YSM20R-2</v>
          </cell>
          <cell r="T711" t="str">
            <v>R-&gt;L</v>
          </cell>
          <cell r="U711" t="str">
            <v>No</v>
          </cell>
          <cell r="V711" t="str">
            <v>WRONG</v>
          </cell>
          <cell r="W711" t="str">
            <v>CIF HK</v>
          </cell>
          <cell r="X711">
            <v>44182</v>
          </cell>
          <cell r="Y711" t="str">
            <v>Yes</v>
          </cell>
          <cell r="Z711"/>
          <cell r="AA711"/>
          <cell r="AB711"/>
          <cell r="AC711" t="str">
            <v>C170729808</v>
          </cell>
          <cell r="AD711">
            <v>302</v>
          </cell>
          <cell r="AE711">
            <v>10</v>
          </cell>
          <cell r="AF711">
            <v>311</v>
          </cell>
          <cell r="AG711">
            <v>10</v>
          </cell>
          <cell r="AH711"/>
          <cell r="AI711"/>
          <cell r="AN711"/>
          <cell r="AO711" t="str">
            <v>Yes</v>
          </cell>
          <cell r="AP711" t="str">
            <v>MAR 21</v>
          </cell>
        </row>
        <row r="712">
          <cell r="A712">
            <v>1025</v>
          </cell>
          <cell r="B712" t="str">
            <v>已发货</v>
          </cell>
          <cell r="C712" t="str">
            <v>C49</v>
          </cell>
          <cell r="D712" t="str">
            <v>110172（拆分PO110275)</v>
          </cell>
          <cell r="E712" t="str">
            <v>Stock order(reserved by Leader Tech)</v>
          </cell>
          <cell r="F712" t="str">
            <v>YSM10</v>
          </cell>
          <cell r="G712" t="str">
            <v>R-&gt;L</v>
          </cell>
          <cell r="H712" t="str">
            <v>No</v>
          </cell>
          <cell r="I712" t="str">
            <v>Y54662</v>
          </cell>
          <cell r="J712">
            <v>1</v>
          </cell>
          <cell r="K712" t="str">
            <v>盐保仓库</v>
          </cell>
          <cell r="L712">
            <v>44256</v>
          </cell>
          <cell r="M712">
            <v>6.3E-2</v>
          </cell>
          <cell r="N712" t="str">
            <v>MAR 21</v>
          </cell>
          <cell r="O712"/>
          <cell r="P712" t="str">
            <v>JPY</v>
          </cell>
          <cell r="Q712" t="str">
            <v>C49SZX20200230JY</v>
          </cell>
          <cell r="R712" t="str">
            <v>海凌科达</v>
          </cell>
          <cell r="S712" t="str">
            <v>YSM10</v>
          </cell>
          <cell r="T712" t="str">
            <v>R-&gt;L</v>
          </cell>
          <cell r="U712" t="str">
            <v>No</v>
          </cell>
          <cell r="V712" t="str">
            <v>OK</v>
          </cell>
          <cell r="W712" t="str">
            <v>CIF HK</v>
          </cell>
          <cell r="X712">
            <v>44180</v>
          </cell>
          <cell r="Y712" t="str">
            <v>Yes</v>
          </cell>
          <cell r="Z712"/>
          <cell r="AA712"/>
          <cell r="AB712"/>
          <cell r="AC712" t="str">
            <v>C190735224</v>
          </cell>
          <cell r="AD712">
            <v>301</v>
          </cell>
          <cell r="AE712">
            <v>10</v>
          </cell>
          <cell r="AF712"/>
          <cell r="AG712"/>
          <cell r="AH712"/>
          <cell r="AI712"/>
          <cell r="AN712"/>
          <cell r="AO712" t="str">
            <v>Yes</v>
          </cell>
          <cell r="AP712" t="str">
            <v>MAR 21</v>
          </cell>
        </row>
        <row r="713">
          <cell r="A713">
            <v>1024</v>
          </cell>
          <cell r="B713" t="str">
            <v>已发货</v>
          </cell>
          <cell r="C713" t="str">
            <v>C49</v>
          </cell>
          <cell r="D713" t="str">
            <v>110172（拆分PO110275)</v>
          </cell>
          <cell r="E713" t="str">
            <v>Stock order(reserved by Leader Tech)</v>
          </cell>
          <cell r="F713" t="str">
            <v>YSM10</v>
          </cell>
          <cell r="G713" t="str">
            <v>R-&gt;L</v>
          </cell>
          <cell r="H713" t="str">
            <v>No</v>
          </cell>
          <cell r="I713" t="str">
            <v>Y54663</v>
          </cell>
          <cell r="J713">
            <v>1</v>
          </cell>
          <cell r="K713" t="str">
            <v>盐保仓库</v>
          </cell>
          <cell r="L713">
            <v>44256</v>
          </cell>
          <cell r="M713">
            <v>6.3E-2</v>
          </cell>
          <cell r="N713" t="str">
            <v>MAR 21</v>
          </cell>
          <cell r="O713"/>
          <cell r="P713" t="str">
            <v>JPY</v>
          </cell>
          <cell r="Q713" t="str">
            <v>C49SZX20200230JY</v>
          </cell>
          <cell r="R713" t="str">
            <v>海凌科达</v>
          </cell>
          <cell r="S713" t="str">
            <v>YSM10</v>
          </cell>
          <cell r="T713" t="str">
            <v>R-&gt;L</v>
          </cell>
          <cell r="U713" t="str">
            <v>No</v>
          </cell>
          <cell r="V713" t="str">
            <v>OK</v>
          </cell>
          <cell r="W713" t="str">
            <v>CIF HK</v>
          </cell>
          <cell r="X713">
            <v>44180</v>
          </cell>
          <cell r="Y713" t="str">
            <v>Yes</v>
          </cell>
          <cell r="Z713"/>
          <cell r="AA713"/>
          <cell r="AB713"/>
          <cell r="AC713" t="str">
            <v>C190735224</v>
          </cell>
          <cell r="AD713">
            <v>301</v>
          </cell>
          <cell r="AE713">
            <v>10</v>
          </cell>
          <cell r="AF713"/>
          <cell r="AG713"/>
          <cell r="AH713"/>
          <cell r="AI713"/>
          <cell r="AN713"/>
          <cell r="AO713" t="str">
            <v>Yes</v>
          </cell>
          <cell r="AP713" t="str">
            <v>MAR 21</v>
          </cell>
        </row>
        <row r="714">
          <cell r="A714">
            <v>1022</v>
          </cell>
          <cell r="B714" t="str">
            <v>已发货</v>
          </cell>
          <cell r="C714" t="str">
            <v>C49</v>
          </cell>
          <cell r="D714">
            <v>110172</v>
          </cell>
          <cell r="E714" t="str">
            <v>Stock order(reserved by Leader Tech)</v>
          </cell>
          <cell r="F714" t="str">
            <v>YSM10</v>
          </cell>
          <cell r="G714" t="str">
            <v>R-&gt;L</v>
          </cell>
          <cell r="H714" t="str">
            <v>No</v>
          </cell>
          <cell r="I714" t="str">
            <v>Y54664</v>
          </cell>
          <cell r="J714">
            <v>1</v>
          </cell>
          <cell r="K714" t="str">
            <v>盐保仓库</v>
          </cell>
          <cell r="L714">
            <v>44256</v>
          </cell>
          <cell r="M714" t="str">
            <v>NM</v>
          </cell>
          <cell r="N714" t="str">
            <v>MAR 21</v>
          </cell>
          <cell r="O714"/>
          <cell r="P714" t="str">
            <v>JPY</v>
          </cell>
          <cell r="Q714" t="str">
            <v>C49SZX20200230JY</v>
          </cell>
          <cell r="R714" t="str">
            <v>海凌科达</v>
          </cell>
          <cell r="S714" t="str">
            <v>YSM10</v>
          </cell>
          <cell r="T714" t="str">
            <v>L-&gt;R</v>
          </cell>
          <cell r="U714" t="str">
            <v>No</v>
          </cell>
          <cell r="V714" t="str">
            <v>WRONG</v>
          </cell>
          <cell r="W714" t="str">
            <v>CIF HK</v>
          </cell>
          <cell r="X714">
            <v>44180</v>
          </cell>
          <cell r="Y714" t="str">
            <v>Yes</v>
          </cell>
          <cell r="Z714"/>
          <cell r="AA714"/>
          <cell r="AB714"/>
          <cell r="AC714" t="str">
            <v>C190735224</v>
          </cell>
          <cell r="AD714">
            <v>301</v>
          </cell>
          <cell r="AE714">
            <v>10</v>
          </cell>
          <cell r="AF714"/>
          <cell r="AG714"/>
          <cell r="AH714"/>
          <cell r="AI714"/>
          <cell r="AN714"/>
          <cell r="AO714" t="str">
            <v>Yes</v>
          </cell>
          <cell r="AP714" t="str">
            <v>MAR 21</v>
          </cell>
        </row>
        <row r="715">
          <cell r="A715">
            <v>1023</v>
          </cell>
          <cell r="B715" t="str">
            <v>已发货</v>
          </cell>
          <cell r="C715" t="str">
            <v>C49</v>
          </cell>
          <cell r="D715">
            <v>110172</v>
          </cell>
          <cell r="E715" t="str">
            <v>Stock order(reserved by Leader Tech)</v>
          </cell>
          <cell r="F715" t="str">
            <v>YSM10</v>
          </cell>
          <cell r="G715" t="str">
            <v>R-&gt;L</v>
          </cell>
          <cell r="H715" t="str">
            <v>No</v>
          </cell>
          <cell r="I715" t="str">
            <v>Y54665</v>
          </cell>
          <cell r="J715">
            <v>1</v>
          </cell>
          <cell r="K715" t="str">
            <v>盐保仓库</v>
          </cell>
          <cell r="L715">
            <v>44256</v>
          </cell>
          <cell r="M715" t="str">
            <v>NM</v>
          </cell>
          <cell r="N715" t="str">
            <v>MAR 21</v>
          </cell>
          <cell r="O715"/>
          <cell r="P715" t="str">
            <v>JPY</v>
          </cell>
          <cell r="Q715" t="str">
            <v>C49SZX20200230JY</v>
          </cell>
          <cell r="R715" t="str">
            <v>海凌科达</v>
          </cell>
          <cell r="S715" t="str">
            <v>YSM10</v>
          </cell>
          <cell r="T715" t="str">
            <v>L-&gt;R</v>
          </cell>
          <cell r="U715" t="str">
            <v>No</v>
          </cell>
          <cell r="V715" t="str">
            <v>WRONG</v>
          </cell>
          <cell r="W715" t="str">
            <v>CIF HK</v>
          </cell>
          <cell r="X715">
            <v>44180</v>
          </cell>
          <cell r="Y715" t="str">
            <v>Yes</v>
          </cell>
          <cell r="Z715"/>
          <cell r="AA715"/>
          <cell r="AB715"/>
          <cell r="AC715" t="str">
            <v>C190735224</v>
          </cell>
          <cell r="AD715">
            <v>301</v>
          </cell>
          <cell r="AE715">
            <v>10</v>
          </cell>
          <cell r="AF715"/>
          <cell r="AG715"/>
          <cell r="AH715"/>
          <cell r="AI715"/>
          <cell r="AN715"/>
          <cell r="AO715" t="str">
            <v>Yes</v>
          </cell>
          <cell r="AP715" t="str">
            <v>MAR 21</v>
          </cell>
        </row>
        <row r="716">
          <cell r="A716">
            <v>1254</v>
          </cell>
          <cell r="B716" t="str">
            <v>已发货</v>
          </cell>
          <cell r="C716" t="str">
            <v>C49</v>
          </cell>
          <cell r="D716">
            <v>110172</v>
          </cell>
          <cell r="E716" t="str">
            <v>Stock order(reserved by Leader Tech)</v>
          </cell>
          <cell r="F716" t="str">
            <v>YSM10</v>
          </cell>
          <cell r="G716" t="str">
            <v>R-&gt;L</v>
          </cell>
          <cell r="H716" t="str">
            <v>No</v>
          </cell>
          <cell r="I716" t="str">
            <v>Y54666</v>
          </cell>
          <cell r="J716">
            <v>1</v>
          </cell>
          <cell r="K716" t="str">
            <v>华日仓库中转</v>
          </cell>
          <cell r="L716">
            <v>44256</v>
          </cell>
          <cell r="M716" t="str">
            <v>NM</v>
          </cell>
          <cell r="N716" t="str">
            <v>MAR 21</v>
          </cell>
          <cell r="O716"/>
          <cell r="P716" t="str">
            <v>JPY</v>
          </cell>
          <cell r="Q716" t="str">
            <v>C49SZX20210090EC</v>
          </cell>
          <cell r="R716" t="str">
            <v>景思</v>
          </cell>
          <cell r="S716" t="str">
            <v>YSM10</v>
          </cell>
          <cell r="T716" t="str">
            <v>L-&gt;R</v>
          </cell>
          <cell r="U716" t="str">
            <v>MVC</v>
          </cell>
          <cell r="V716" t="str">
            <v>WRONG</v>
          </cell>
          <cell r="W716" t="str">
            <v>DAP SZ</v>
          </cell>
          <cell r="X716">
            <v>44270</v>
          </cell>
          <cell r="Y716" t="str">
            <v>Yes</v>
          </cell>
          <cell r="Z716"/>
          <cell r="AA716"/>
          <cell r="AB716"/>
          <cell r="AC716" t="str">
            <v>C210439795</v>
          </cell>
          <cell r="AD716">
            <v>301</v>
          </cell>
          <cell r="AE716">
            <v>10</v>
          </cell>
          <cell r="AF716"/>
          <cell r="AG716"/>
          <cell r="AH716"/>
          <cell r="AI716"/>
          <cell r="AN716"/>
          <cell r="AO716" t="str">
            <v>Yes</v>
          </cell>
          <cell r="AP716" t="str">
            <v>MAR 21</v>
          </cell>
        </row>
        <row r="717">
          <cell r="A717">
            <v>1219</v>
          </cell>
          <cell r="B717" t="str">
            <v>已发货</v>
          </cell>
          <cell r="C717" t="str">
            <v>C49</v>
          </cell>
          <cell r="D717">
            <v>110173</v>
          </cell>
          <cell r="E717" t="str">
            <v>Stock order(reserved by Leader Tech)</v>
          </cell>
          <cell r="F717" t="str">
            <v>YSM10</v>
          </cell>
          <cell r="G717" t="str">
            <v>R-&gt;L</v>
          </cell>
          <cell r="H717" t="str">
            <v>No</v>
          </cell>
          <cell r="I717" t="str">
            <v>Y54667</v>
          </cell>
          <cell r="J717">
            <v>1</v>
          </cell>
          <cell r="K717" t="str">
            <v>盐保仓库</v>
          </cell>
          <cell r="L717">
            <v>44256</v>
          </cell>
          <cell r="M717" t="str">
            <v>NM</v>
          </cell>
          <cell r="N717" t="str">
            <v>MAR 21</v>
          </cell>
          <cell r="O717"/>
          <cell r="P717" t="str">
            <v>JPY</v>
          </cell>
          <cell r="Q717" t="str">
            <v>C49SZX20210068JL</v>
          </cell>
          <cell r="R717" t="str">
            <v>芯睿视</v>
          </cell>
          <cell r="S717" t="str">
            <v>YSM10</v>
          </cell>
          <cell r="T717" t="str">
            <v>L-&gt;R</v>
          </cell>
          <cell r="U717" t="str">
            <v>MVC</v>
          </cell>
          <cell r="V717" t="str">
            <v>WRONG</v>
          </cell>
          <cell r="W717" t="str">
            <v>CIF HK</v>
          </cell>
          <cell r="X717">
            <v>44263</v>
          </cell>
          <cell r="Y717" t="str">
            <v>Yes</v>
          </cell>
          <cell r="Z717"/>
          <cell r="AA717"/>
          <cell r="AB717"/>
          <cell r="AC717" t="str">
            <v>C210540156</v>
          </cell>
          <cell r="AD717">
            <v>301</v>
          </cell>
          <cell r="AE717">
            <v>10</v>
          </cell>
          <cell r="AF717"/>
          <cell r="AG717"/>
          <cell r="AH717"/>
          <cell r="AI717"/>
          <cell r="AN717"/>
          <cell r="AO717" t="str">
            <v>Yes</v>
          </cell>
          <cell r="AP717" t="str">
            <v>MAR 21</v>
          </cell>
        </row>
        <row r="718">
          <cell r="A718">
            <v>1220</v>
          </cell>
          <cell r="B718" t="str">
            <v>已发货</v>
          </cell>
          <cell r="C718" t="str">
            <v>C49</v>
          </cell>
          <cell r="D718">
            <v>110173</v>
          </cell>
          <cell r="E718" t="str">
            <v>Stock order(reserved by Leader Tech)</v>
          </cell>
          <cell r="F718" t="str">
            <v>YSM10</v>
          </cell>
          <cell r="G718" t="str">
            <v>R-&gt;L</v>
          </cell>
          <cell r="H718" t="str">
            <v>No</v>
          </cell>
          <cell r="I718" t="str">
            <v>Y54668</v>
          </cell>
          <cell r="J718">
            <v>1</v>
          </cell>
          <cell r="K718" t="str">
            <v>盐保仓库</v>
          </cell>
          <cell r="L718">
            <v>44256</v>
          </cell>
          <cell r="M718" t="str">
            <v>NM</v>
          </cell>
          <cell r="N718" t="str">
            <v>MAR 21</v>
          </cell>
          <cell r="O718"/>
          <cell r="P718" t="str">
            <v>JPY</v>
          </cell>
          <cell r="Q718" t="str">
            <v>C49SZX20210068JL</v>
          </cell>
          <cell r="R718" t="str">
            <v>芯睿视</v>
          </cell>
          <cell r="S718" t="str">
            <v>YSM10</v>
          </cell>
          <cell r="T718" t="str">
            <v>L-&gt;R</v>
          </cell>
          <cell r="U718" t="str">
            <v>MVC</v>
          </cell>
          <cell r="V718" t="str">
            <v>WRONG</v>
          </cell>
          <cell r="W718" t="str">
            <v>CIF HK</v>
          </cell>
          <cell r="X718">
            <v>44263</v>
          </cell>
          <cell r="Y718" t="str">
            <v>Yes</v>
          </cell>
          <cell r="Z718"/>
          <cell r="AA718"/>
          <cell r="AB718"/>
          <cell r="AC718" t="str">
            <v>C210540156</v>
          </cell>
          <cell r="AD718">
            <v>301</v>
          </cell>
          <cell r="AE718">
            <v>10</v>
          </cell>
          <cell r="AF718"/>
          <cell r="AG718"/>
          <cell r="AH718"/>
          <cell r="AI718"/>
          <cell r="AN718"/>
          <cell r="AO718" t="str">
            <v>Yes</v>
          </cell>
          <cell r="AP718" t="str">
            <v>MAR 21</v>
          </cell>
        </row>
        <row r="719">
          <cell r="A719">
            <v>1223</v>
          </cell>
          <cell r="B719" t="str">
            <v>已发货</v>
          </cell>
          <cell r="C719" t="str">
            <v>C49</v>
          </cell>
          <cell r="D719">
            <v>110173</v>
          </cell>
          <cell r="E719" t="str">
            <v>Stock order(reserved by Leader Tech)</v>
          </cell>
          <cell r="F719" t="str">
            <v>YSM10</v>
          </cell>
          <cell r="G719" t="str">
            <v>R-&gt;L</v>
          </cell>
          <cell r="H719" t="str">
            <v>No</v>
          </cell>
          <cell r="I719" t="str">
            <v>Y54669</v>
          </cell>
          <cell r="J719">
            <v>1</v>
          </cell>
          <cell r="K719" t="str">
            <v>盐保仓库</v>
          </cell>
          <cell r="L719">
            <v>44256</v>
          </cell>
          <cell r="M719" t="str">
            <v>NM</v>
          </cell>
          <cell r="N719" t="str">
            <v>MAR 21</v>
          </cell>
          <cell r="O719"/>
          <cell r="P719" t="str">
            <v>JPY</v>
          </cell>
          <cell r="Q719" t="str">
            <v>C49SZX20210068JL</v>
          </cell>
          <cell r="R719" t="str">
            <v>芯睿视</v>
          </cell>
          <cell r="S719" t="str">
            <v>YSM10</v>
          </cell>
          <cell r="T719" t="str">
            <v>L-&gt;R</v>
          </cell>
          <cell r="U719" t="str">
            <v>MVC</v>
          </cell>
          <cell r="V719" t="str">
            <v>WRONG</v>
          </cell>
          <cell r="W719" t="str">
            <v>CIF HK</v>
          </cell>
          <cell r="X719">
            <v>44263</v>
          </cell>
          <cell r="Y719" t="str">
            <v>Yes</v>
          </cell>
          <cell r="Z719"/>
          <cell r="AA719"/>
          <cell r="AB719"/>
          <cell r="AC719" t="str">
            <v>C210540156</v>
          </cell>
          <cell r="AD719">
            <v>301</v>
          </cell>
          <cell r="AE719">
            <v>10</v>
          </cell>
          <cell r="AF719"/>
          <cell r="AG719"/>
          <cell r="AH719"/>
          <cell r="AI719"/>
          <cell r="AN719"/>
          <cell r="AO719" t="str">
            <v>Yes</v>
          </cell>
          <cell r="AP719" t="str">
            <v>MAR 21</v>
          </cell>
        </row>
        <row r="720">
          <cell r="A720">
            <v>1224</v>
          </cell>
          <cell r="B720" t="str">
            <v>已发货</v>
          </cell>
          <cell r="C720" t="str">
            <v>C49</v>
          </cell>
          <cell r="D720">
            <v>110173</v>
          </cell>
          <cell r="E720" t="str">
            <v>Stock order(reserved by Leader Tech)</v>
          </cell>
          <cell r="F720" t="str">
            <v>YSM10</v>
          </cell>
          <cell r="G720" t="str">
            <v>R-&gt;L</v>
          </cell>
          <cell r="H720" t="str">
            <v>No</v>
          </cell>
          <cell r="I720" t="str">
            <v>Y54670</v>
          </cell>
          <cell r="J720">
            <v>1</v>
          </cell>
          <cell r="K720" t="str">
            <v>盐保仓库</v>
          </cell>
          <cell r="L720">
            <v>44256</v>
          </cell>
          <cell r="M720" t="str">
            <v>NM</v>
          </cell>
          <cell r="N720" t="str">
            <v>MAR 21</v>
          </cell>
          <cell r="O720"/>
          <cell r="P720" t="str">
            <v>JPY</v>
          </cell>
          <cell r="Q720" t="str">
            <v>C49SZX20210068JL</v>
          </cell>
          <cell r="R720" t="str">
            <v>芯睿视</v>
          </cell>
          <cell r="S720" t="str">
            <v>YSM10</v>
          </cell>
          <cell r="T720" t="str">
            <v>L-&gt;R</v>
          </cell>
          <cell r="U720" t="str">
            <v>MVC</v>
          </cell>
          <cell r="V720" t="str">
            <v>WRONG</v>
          </cell>
          <cell r="W720" t="str">
            <v>CIF HK</v>
          </cell>
          <cell r="X720">
            <v>44263</v>
          </cell>
          <cell r="Y720" t="str">
            <v>Yes</v>
          </cell>
          <cell r="Z720"/>
          <cell r="AA720"/>
          <cell r="AB720"/>
          <cell r="AC720" t="str">
            <v>C210540156</v>
          </cell>
          <cell r="AD720">
            <v>301</v>
          </cell>
          <cell r="AE720">
            <v>10</v>
          </cell>
          <cell r="AF720"/>
          <cell r="AG720"/>
          <cell r="AH720"/>
          <cell r="AI720"/>
          <cell r="AN720"/>
          <cell r="AO720" t="str">
            <v>Yes</v>
          </cell>
          <cell r="AP720" t="str">
            <v>MAR 21</v>
          </cell>
        </row>
        <row r="721">
          <cell r="A721">
            <v>1107</v>
          </cell>
          <cell r="B721" t="str">
            <v>已发货</v>
          </cell>
          <cell r="C721" t="str">
            <v>C49</v>
          </cell>
          <cell r="D721">
            <v>110173</v>
          </cell>
          <cell r="E721" t="str">
            <v>Stock order(reserved by Leader Tech)</v>
          </cell>
          <cell r="F721" t="str">
            <v>YSM10</v>
          </cell>
          <cell r="G721" t="str">
            <v>R-&gt;L</v>
          </cell>
          <cell r="H721" t="str">
            <v>No</v>
          </cell>
          <cell r="I721" t="str">
            <v>Y54671</v>
          </cell>
          <cell r="J721">
            <v>1</v>
          </cell>
          <cell r="K721" t="str">
            <v>华日仓库中转</v>
          </cell>
          <cell r="L721">
            <v>44256</v>
          </cell>
          <cell r="M721" t="str">
            <v>NM</v>
          </cell>
          <cell r="N721" t="str">
            <v>APR 21</v>
          </cell>
          <cell r="O721"/>
          <cell r="P721" t="str">
            <v>JPY</v>
          </cell>
          <cell r="Q721" t="str">
            <v>C49SZX20210038SX</v>
          </cell>
          <cell r="R721" t="str">
            <v>赛美达</v>
          </cell>
          <cell r="S721" t="str">
            <v>YSM10</v>
          </cell>
          <cell r="T721" t="str">
            <v>R-&gt;L</v>
          </cell>
          <cell r="U721" t="str">
            <v>MVC</v>
          </cell>
          <cell r="V721" t="str">
            <v>WRONG</v>
          </cell>
          <cell r="W721" t="str">
            <v>DAP SZ</v>
          </cell>
          <cell r="X721">
            <v>44225</v>
          </cell>
          <cell r="Y721" t="str">
            <v>Yes</v>
          </cell>
          <cell r="Z721"/>
          <cell r="AA721"/>
          <cell r="AB721"/>
          <cell r="AC721" t="str">
            <v>C200236775</v>
          </cell>
          <cell r="AD721">
            <v>301</v>
          </cell>
          <cell r="AE721">
            <v>10</v>
          </cell>
          <cell r="AF721"/>
          <cell r="AG721"/>
          <cell r="AH721"/>
          <cell r="AI721"/>
          <cell r="AN721"/>
          <cell r="AO721" t="str">
            <v>Yes</v>
          </cell>
          <cell r="AP721" t="str">
            <v>APR 21</v>
          </cell>
        </row>
        <row r="722">
          <cell r="A722">
            <v>874</v>
          </cell>
          <cell r="B722" t="str">
            <v>已发货</v>
          </cell>
          <cell r="C722" t="str">
            <v>C49</v>
          </cell>
          <cell r="D722" t="str">
            <v>110151(拆分110270）</v>
          </cell>
          <cell r="E722" t="str">
            <v>Stock order</v>
          </cell>
          <cell r="F722" t="str">
            <v>YSM10</v>
          </cell>
          <cell r="G722" t="str">
            <v>R-&gt;L</v>
          </cell>
          <cell r="H722" t="str">
            <v>No</v>
          </cell>
          <cell r="I722" t="str">
            <v>Y54696</v>
          </cell>
          <cell r="J722">
            <v>1</v>
          </cell>
          <cell r="K722" t="str">
            <v>CY仓库</v>
          </cell>
          <cell r="L722">
            <v>44259</v>
          </cell>
          <cell r="M722">
            <v>6.3200000000000006E-2</v>
          </cell>
          <cell r="N722" t="str">
            <v>MAR 21</v>
          </cell>
          <cell r="O722"/>
          <cell r="P722" t="str">
            <v>JPY</v>
          </cell>
          <cell r="Q722" t="str">
            <v>C49SZX20200181SX</v>
          </cell>
          <cell r="R722" t="str">
            <v>东陆</v>
          </cell>
          <cell r="S722" t="str">
            <v>YSM10</v>
          </cell>
          <cell r="T722" t="str">
            <v>L-&gt;R</v>
          </cell>
          <cell r="U722" t="str">
            <v>No</v>
          </cell>
          <cell r="V722" t="str">
            <v>WRONG</v>
          </cell>
          <cell r="W722" t="str">
            <v>DAP SZ</v>
          </cell>
          <cell r="X722">
            <v>44104</v>
          </cell>
          <cell r="Y722" t="str">
            <v>Yes</v>
          </cell>
          <cell r="Z722"/>
          <cell r="AA722"/>
          <cell r="AB722"/>
          <cell r="AC722" t="str">
            <v>C171030541</v>
          </cell>
          <cell r="AD722">
            <v>301</v>
          </cell>
          <cell r="AE722">
            <v>10</v>
          </cell>
          <cell r="AF722"/>
          <cell r="AG722"/>
          <cell r="AH722"/>
          <cell r="AI722"/>
          <cell r="AN722"/>
          <cell r="AO722" t="str">
            <v>Yes</v>
          </cell>
          <cell r="AP722" t="str">
            <v>MAR 21</v>
          </cell>
        </row>
        <row r="723">
          <cell r="A723">
            <v>875</v>
          </cell>
          <cell r="B723" t="str">
            <v>已发货</v>
          </cell>
          <cell r="C723" t="str">
            <v>C49</v>
          </cell>
          <cell r="D723" t="str">
            <v>110151(拆分110270）</v>
          </cell>
          <cell r="E723" t="str">
            <v>Stock order</v>
          </cell>
          <cell r="F723" t="str">
            <v>YSM10</v>
          </cell>
          <cell r="G723" t="str">
            <v>R-&gt;L</v>
          </cell>
          <cell r="H723" t="str">
            <v>No</v>
          </cell>
          <cell r="I723" t="str">
            <v>Y54697</v>
          </cell>
          <cell r="J723">
            <v>1</v>
          </cell>
          <cell r="K723" t="str">
            <v>CY仓库</v>
          </cell>
          <cell r="L723">
            <v>44259</v>
          </cell>
          <cell r="M723">
            <v>6.3200000000000006E-2</v>
          </cell>
          <cell r="N723" t="str">
            <v>MAR 21</v>
          </cell>
          <cell r="O723"/>
          <cell r="P723" t="str">
            <v>JPY</v>
          </cell>
          <cell r="Q723" t="str">
            <v>C49SZX20200181SX</v>
          </cell>
          <cell r="R723" t="str">
            <v>东陆</v>
          </cell>
          <cell r="S723" t="str">
            <v>YSM10</v>
          </cell>
          <cell r="T723" t="str">
            <v>L-&gt;R</v>
          </cell>
          <cell r="U723" t="str">
            <v>No</v>
          </cell>
          <cell r="V723" t="str">
            <v>WRONG</v>
          </cell>
          <cell r="W723" t="str">
            <v>DAP SZ</v>
          </cell>
          <cell r="X723">
            <v>44104</v>
          </cell>
          <cell r="Y723" t="str">
            <v>Yes</v>
          </cell>
          <cell r="Z723"/>
          <cell r="AA723"/>
          <cell r="AB723"/>
          <cell r="AC723" t="str">
            <v>C171030541</v>
          </cell>
          <cell r="AD723">
            <v>301</v>
          </cell>
          <cell r="AE723">
            <v>10</v>
          </cell>
          <cell r="AF723"/>
          <cell r="AG723"/>
          <cell r="AH723"/>
          <cell r="AI723"/>
          <cell r="AN723"/>
          <cell r="AO723" t="str">
            <v>Yes</v>
          </cell>
          <cell r="AP723" t="str">
            <v>MAR 21</v>
          </cell>
        </row>
        <row r="724">
          <cell r="A724">
            <v>981</v>
          </cell>
          <cell r="B724" t="str">
            <v>已发货</v>
          </cell>
          <cell r="C724" t="str">
            <v>C49</v>
          </cell>
          <cell r="D724">
            <v>110151</v>
          </cell>
          <cell r="E724" t="str">
            <v>Stock order</v>
          </cell>
          <cell r="F724" t="str">
            <v>YSM10</v>
          </cell>
          <cell r="G724" t="str">
            <v>R-&gt;L</v>
          </cell>
          <cell r="H724" t="str">
            <v>No</v>
          </cell>
          <cell r="I724" t="str">
            <v>Y54694</v>
          </cell>
          <cell r="J724">
            <v>1</v>
          </cell>
          <cell r="K724" t="str">
            <v>CY仓库</v>
          </cell>
          <cell r="L724">
            <v>44259</v>
          </cell>
          <cell r="M724" t="str">
            <v>NM</v>
          </cell>
          <cell r="N724" t="str">
            <v>MAR 21</v>
          </cell>
          <cell r="O724"/>
          <cell r="P724" t="str">
            <v>JPY</v>
          </cell>
          <cell r="Q724" t="str">
            <v>C49SZX20200228JZ</v>
          </cell>
          <cell r="R724" t="str">
            <v>新明海</v>
          </cell>
          <cell r="S724" t="str">
            <v>YSM10</v>
          </cell>
          <cell r="T724" t="str">
            <v>R-&gt;L</v>
          </cell>
          <cell r="U724" t="str">
            <v>MVC</v>
          </cell>
          <cell r="V724" t="str">
            <v>WRONG</v>
          </cell>
          <cell r="W724" t="str">
            <v>DAP HZ</v>
          </cell>
          <cell r="X724">
            <v>44161</v>
          </cell>
          <cell r="Y724" t="str">
            <v>Yes</v>
          </cell>
          <cell r="Z724"/>
          <cell r="AA724"/>
          <cell r="AB724"/>
          <cell r="AC724" t="str">
            <v>C180933045</v>
          </cell>
          <cell r="AD724">
            <v>301</v>
          </cell>
          <cell r="AE724">
            <v>10</v>
          </cell>
          <cell r="AF724"/>
          <cell r="AG724"/>
          <cell r="AH724"/>
          <cell r="AI724"/>
          <cell r="AN724"/>
          <cell r="AO724" t="str">
            <v>Yes</v>
          </cell>
          <cell r="AP724" t="str">
            <v>MAR 21</v>
          </cell>
        </row>
        <row r="725">
          <cell r="A725">
            <v>937</v>
          </cell>
          <cell r="B725" t="str">
            <v>已发货</v>
          </cell>
          <cell r="C725" t="str">
            <v>C49</v>
          </cell>
          <cell r="D725">
            <v>110151</v>
          </cell>
          <cell r="E725" t="str">
            <v>Stock order</v>
          </cell>
          <cell r="F725" t="str">
            <v>YSM10</v>
          </cell>
          <cell r="G725" t="str">
            <v>R-&gt;L</v>
          </cell>
          <cell r="H725" t="str">
            <v>No</v>
          </cell>
          <cell r="I725" t="str">
            <v>Y54695</v>
          </cell>
          <cell r="J725">
            <v>1</v>
          </cell>
          <cell r="K725" t="str">
            <v>CY仓库</v>
          </cell>
          <cell r="L725">
            <v>44259</v>
          </cell>
          <cell r="M725" t="str">
            <v>NM</v>
          </cell>
          <cell r="N725" t="str">
            <v>MAR 21</v>
          </cell>
          <cell r="O725"/>
          <cell r="P725" t="str">
            <v>JPY</v>
          </cell>
          <cell r="Q725" t="str">
            <v>C49SZX20200212SX</v>
          </cell>
          <cell r="R725" t="str">
            <v>博科通</v>
          </cell>
          <cell r="S725" t="str">
            <v>YSM10</v>
          </cell>
          <cell r="T725" t="str">
            <v>L-&gt;R</v>
          </cell>
          <cell r="U725" t="str">
            <v>MVC+ANC</v>
          </cell>
          <cell r="V725" t="str">
            <v>WRONG</v>
          </cell>
          <cell r="W725" t="str">
            <v>DAP BJ</v>
          </cell>
          <cell r="X725">
            <v>44149</v>
          </cell>
          <cell r="Y725" t="str">
            <v>Yes</v>
          </cell>
          <cell r="Z725"/>
          <cell r="AA725"/>
          <cell r="AB725"/>
          <cell r="AC725" t="str">
            <v>C210239201</v>
          </cell>
          <cell r="AD725">
            <v>301</v>
          </cell>
          <cell r="AE725">
            <v>10</v>
          </cell>
          <cell r="AF725"/>
          <cell r="AG725"/>
          <cell r="AH725"/>
          <cell r="AI725"/>
          <cell r="AN725"/>
          <cell r="AO725" t="str">
            <v>Yes</v>
          </cell>
          <cell r="AP725" t="str">
            <v>MAR 21</v>
          </cell>
        </row>
        <row r="726">
          <cell r="A726">
            <v>1016</v>
          </cell>
          <cell r="B726" t="str">
            <v>已发货</v>
          </cell>
          <cell r="C726" t="str">
            <v>C49</v>
          </cell>
          <cell r="D726">
            <v>110151</v>
          </cell>
          <cell r="E726" t="str">
            <v>Stock order</v>
          </cell>
          <cell r="F726" t="str">
            <v>YSM10</v>
          </cell>
          <cell r="G726" t="str">
            <v>R-&gt;L</v>
          </cell>
          <cell r="H726" t="str">
            <v>ATS15</v>
          </cell>
          <cell r="I726" t="str">
            <v>Y54698</v>
          </cell>
          <cell r="J726">
            <v>1</v>
          </cell>
          <cell r="K726" t="str">
            <v>CY仓库</v>
          </cell>
          <cell r="L726">
            <v>44259</v>
          </cell>
          <cell r="M726" t="str">
            <v>NM</v>
          </cell>
          <cell r="N726" t="str">
            <v>MAR 21</v>
          </cell>
          <cell r="O726"/>
          <cell r="P726" t="str">
            <v>JPY</v>
          </cell>
          <cell r="Q726" t="str">
            <v>C49SZX20200239JL</v>
          </cell>
          <cell r="R726" t="str">
            <v>博实结</v>
          </cell>
          <cell r="S726" t="str">
            <v>YSM10</v>
          </cell>
          <cell r="T726" t="str">
            <v>L-&gt;R</v>
          </cell>
          <cell r="U726" t="str">
            <v>MVC+ATS15</v>
          </cell>
          <cell r="V726" t="str">
            <v>WRONG</v>
          </cell>
          <cell r="W726" t="str">
            <v>CIF HK</v>
          </cell>
          <cell r="X726">
            <v>44174</v>
          </cell>
          <cell r="Y726" t="str">
            <v>Yes</v>
          </cell>
          <cell r="Z726"/>
          <cell r="AA726"/>
          <cell r="AB726"/>
          <cell r="AC726" t="str">
            <v>C210339539</v>
          </cell>
          <cell r="AD726">
            <v>301</v>
          </cell>
          <cell r="AE726">
            <v>10</v>
          </cell>
          <cell r="AF726"/>
          <cell r="AG726"/>
          <cell r="AH726"/>
          <cell r="AI726"/>
          <cell r="AN726"/>
          <cell r="AO726" t="str">
            <v>Yes</v>
          </cell>
          <cell r="AP726" t="str">
            <v>MAR 21</v>
          </cell>
        </row>
        <row r="727">
          <cell r="A727">
            <v>984</v>
          </cell>
          <cell r="B727" t="str">
            <v>已发货</v>
          </cell>
          <cell r="C727" t="str">
            <v>C49</v>
          </cell>
          <cell r="D727">
            <v>110237</v>
          </cell>
          <cell r="E727" t="str">
            <v>音品名义下单</v>
          </cell>
          <cell r="F727" t="str">
            <v>YSM10</v>
          </cell>
          <cell r="G727" t="str">
            <v>R-&gt;L</v>
          </cell>
          <cell r="H727" t="str">
            <v>MVC</v>
          </cell>
          <cell r="I727" t="str">
            <v>Y55072</v>
          </cell>
          <cell r="J727">
            <v>1</v>
          </cell>
          <cell r="K727" t="str">
            <v>CY仓库</v>
          </cell>
          <cell r="L727">
            <v>44259</v>
          </cell>
          <cell r="M727" t="str">
            <v>NM</v>
          </cell>
          <cell r="N727" t="str">
            <v>MAR 21</v>
          </cell>
          <cell r="O727"/>
          <cell r="P727" t="str">
            <v>JPY</v>
          </cell>
          <cell r="Q727" t="str">
            <v>C49SZX20200231SX</v>
          </cell>
          <cell r="R727" t="str">
            <v>可祁</v>
          </cell>
          <cell r="S727" t="str">
            <v>YSM10</v>
          </cell>
          <cell r="T727" t="str">
            <v>L-&gt;R</v>
          </cell>
          <cell r="U727" t="str">
            <v>MVC</v>
          </cell>
          <cell r="V727" t="str">
            <v>WRONG</v>
          </cell>
          <cell r="W727" t="str">
            <v>DAP SZ</v>
          </cell>
          <cell r="X727">
            <v>44165</v>
          </cell>
          <cell r="Y727" t="str">
            <v>Yes</v>
          </cell>
          <cell r="Z727"/>
          <cell r="AA727"/>
          <cell r="AB727"/>
          <cell r="AC727" t="str">
            <v>C181133399</v>
          </cell>
          <cell r="AD727">
            <v>301</v>
          </cell>
          <cell r="AE727">
            <v>10</v>
          </cell>
          <cell r="AF727"/>
          <cell r="AG727"/>
          <cell r="AH727"/>
          <cell r="AI727"/>
          <cell r="AN727"/>
          <cell r="AO727" t="str">
            <v>Yes</v>
          </cell>
          <cell r="AP727" t="str">
            <v>MAR 21</v>
          </cell>
        </row>
        <row r="728">
          <cell r="A728">
            <v>985</v>
          </cell>
          <cell r="B728" t="str">
            <v>已发货</v>
          </cell>
          <cell r="C728" t="str">
            <v>C49</v>
          </cell>
          <cell r="D728">
            <v>110237</v>
          </cell>
          <cell r="E728" t="str">
            <v>音品名义下单</v>
          </cell>
          <cell r="F728" t="str">
            <v>YSM10</v>
          </cell>
          <cell r="G728" t="str">
            <v>R-&gt;L</v>
          </cell>
          <cell r="H728" t="str">
            <v>MVC</v>
          </cell>
          <cell r="I728" t="str">
            <v>Y55073</v>
          </cell>
          <cell r="J728">
            <v>1</v>
          </cell>
          <cell r="K728" t="str">
            <v>CY仓库</v>
          </cell>
          <cell r="L728">
            <v>44259</v>
          </cell>
          <cell r="M728" t="str">
            <v>NM</v>
          </cell>
          <cell r="N728" t="str">
            <v>MAR 21</v>
          </cell>
          <cell r="O728"/>
          <cell r="P728" t="str">
            <v>JPY</v>
          </cell>
          <cell r="Q728" t="str">
            <v>C49SZX20200231SX</v>
          </cell>
          <cell r="R728" t="str">
            <v>可祁</v>
          </cell>
          <cell r="S728" t="str">
            <v>YSM10</v>
          </cell>
          <cell r="T728" t="str">
            <v>L-&gt;R</v>
          </cell>
          <cell r="U728" t="str">
            <v>MVC</v>
          </cell>
          <cell r="V728" t="str">
            <v>WRONG</v>
          </cell>
          <cell r="W728" t="str">
            <v>DAP SZ</v>
          </cell>
          <cell r="X728">
            <v>44165</v>
          </cell>
          <cell r="Y728" t="str">
            <v>Yes</v>
          </cell>
          <cell r="Z728"/>
          <cell r="AA728"/>
          <cell r="AB728"/>
          <cell r="AC728" t="str">
            <v>C181133399</v>
          </cell>
          <cell r="AD728">
            <v>301</v>
          </cell>
          <cell r="AE728">
            <v>10</v>
          </cell>
          <cell r="AF728"/>
          <cell r="AG728"/>
          <cell r="AH728"/>
          <cell r="AI728"/>
          <cell r="AN728"/>
          <cell r="AO728" t="str">
            <v>Yes</v>
          </cell>
          <cell r="AP728" t="str">
            <v>MAR 21</v>
          </cell>
        </row>
        <row r="729">
          <cell r="A729">
            <v>1031</v>
          </cell>
          <cell r="B729" t="str">
            <v>已发货</v>
          </cell>
          <cell r="C729" t="str">
            <v>C49</v>
          </cell>
          <cell r="D729">
            <v>110237</v>
          </cell>
          <cell r="E729" t="str">
            <v>音品名义下单</v>
          </cell>
          <cell r="F729" t="str">
            <v>YSM10</v>
          </cell>
          <cell r="G729" t="str">
            <v>R-&gt;L</v>
          </cell>
          <cell r="H729" t="str">
            <v>MVC+ATS15</v>
          </cell>
          <cell r="I729" t="str">
            <v>Y55074</v>
          </cell>
          <cell r="J729">
            <v>1</v>
          </cell>
          <cell r="K729" t="str">
            <v>CY仓库</v>
          </cell>
          <cell r="L729">
            <v>44259</v>
          </cell>
          <cell r="M729" t="str">
            <v>NM</v>
          </cell>
          <cell r="N729" t="str">
            <v>MAR 21</v>
          </cell>
          <cell r="O729"/>
          <cell r="P729" t="str">
            <v>JPY</v>
          </cell>
          <cell r="Q729" t="str">
            <v>C49SZX20200243DZ</v>
          </cell>
          <cell r="R729" t="str">
            <v>朗特</v>
          </cell>
          <cell r="S729" t="str">
            <v>YSM10</v>
          </cell>
          <cell r="T729" t="str">
            <v>R-&gt;L</v>
          </cell>
          <cell r="U729" t="str">
            <v>MVC+ATS15</v>
          </cell>
          <cell r="V729" t="str">
            <v>OK</v>
          </cell>
          <cell r="W729" t="str">
            <v>CIF HK</v>
          </cell>
          <cell r="X729">
            <v>44182</v>
          </cell>
          <cell r="Y729" t="str">
            <v>Yes</v>
          </cell>
          <cell r="Z729"/>
          <cell r="AA729"/>
          <cell r="AB729"/>
          <cell r="AC729" t="str">
            <v>C170729808</v>
          </cell>
          <cell r="AD729">
            <v>311</v>
          </cell>
          <cell r="AE729">
            <v>10</v>
          </cell>
          <cell r="AF729"/>
          <cell r="AG729"/>
          <cell r="AH729"/>
          <cell r="AI729"/>
          <cell r="AN729"/>
          <cell r="AO729" t="str">
            <v>Yes</v>
          </cell>
          <cell r="AP729" t="str">
            <v>MAR 21</v>
          </cell>
        </row>
        <row r="730">
          <cell r="A730">
            <v>1032</v>
          </cell>
          <cell r="B730" t="str">
            <v>已发货</v>
          </cell>
          <cell r="C730" t="str">
            <v>C49</v>
          </cell>
          <cell r="D730">
            <v>110237</v>
          </cell>
          <cell r="E730" t="str">
            <v>音品名义下单</v>
          </cell>
          <cell r="F730" t="str">
            <v>YSM10</v>
          </cell>
          <cell r="G730" t="str">
            <v>R-&gt;L</v>
          </cell>
          <cell r="H730" t="str">
            <v>MVC+ATS15</v>
          </cell>
          <cell r="I730" t="str">
            <v>Y55075</v>
          </cell>
          <cell r="J730">
            <v>1</v>
          </cell>
          <cell r="K730" t="str">
            <v>CY仓库</v>
          </cell>
          <cell r="L730">
            <v>44259</v>
          </cell>
          <cell r="M730" t="str">
            <v>NM</v>
          </cell>
          <cell r="N730" t="str">
            <v>MAR 21</v>
          </cell>
          <cell r="O730"/>
          <cell r="P730" t="str">
            <v>JPY</v>
          </cell>
          <cell r="Q730" t="str">
            <v>C49SZX20200243DZ</v>
          </cell>
          <cell r="R730" t="str">
            <v>朗特</v>
          </cell>
          <cell r="S730" t="str">
            <v>YSM10</v>
          </cell>
          <cell r="T730" t="str">
            <v>R-&gt;L</v>
          </cell>
          <cell r="U730" t="str">
            <v>MVC+ATS15</v>
          </cell>
          <cell r="V730" t="str">
            <v>OK</v>
          </cell>
          <cell r="W730" t="str">
            <v>CIF HK</v>
          </cell>
          <cell r="X730">
            <v>44182</v>
          </cell>
          <cell r="Y730" t="str">
            <v>Yes</v>
          </cell>
          <cell r="Z730"/>
          <cell r="AA730"/>
          <cell r="AB730"/>
          <cell r="AC730" t="str">
            <v>C170729808</v>
          </cell>
          <cell r="AD730">
            <v>301</v>
          </cell>
          <cell r="AE730">
            <v>10</v>
          </cell>
          <cell r="AF730"/>
          <cell r="AG730"/>
          <cell r="AH730"/>
          <cell r="AI730"/>
          <cell r="AN730"/>
          <cell r="AO730" t="str">
            <v>Yes</v>
          </cell>
          <cell r="AP730" t="str">
            <v>MAR 21</v>
          </cell>
        </row>
        <row r="731">
          <cell r="A731">
            <v>1033</v>
          </cell>
          <cell r="B731" t="str">
            <v>已发货</v>
          </cell>
          <cell r="C731" t="str">
            <v>C49</v>
          </cell>
          <cell r="D731">
            <v>110237</v>
          </cell>
          <cell r="E731" t="str">
            <v>音品名义下单</v>
          </cell>
          <cell r="F731" t="str">
            <v>YSM10</v>
          </cell>
          <cell r="G731" t="str">
            <v>R-&gt;L</v>
          </cell>
          <cell r="H731" t="str">
            <v>MVC+ATS15</v>
          </cell>
          <cell r="I731" t="str">
            <v>Y55076</v>
          </cell>
          <cell r="J731">
            <v>1</v>
          </cell>
          <cell r="K731" t="str">
            <v>CY仓库</v>
          </cell>
          <cell r="L731">
            <v>44259</v>
          </cell>
          <cell r="M731" t="str">
            <v>NM</v>
          </cell>
          <cell r="N731" t="str">
            <v>APR 21</v>
          </cell>
          <cell r="O731"/>
          <cell r="P731" t="str">
            <v>JPY</v>
          </cell>
          <cell r="Q731" t="str">
            <v>C49SZX20200243DZ</v>
          </cell>
          <cell r="R731" t="str">
            <v>朗特</v>
          </cell>
          <cell r="S731" t="str">
            <v>YSM10</v>
          </cell>
          <cell r="T731" t="str">
            <v>R-&gt;L</v>
          </cell>
          <cell r="U731" t="str">
            <v>MVC+ATS15</v>
          </cell>
          <cell r="V731" t="str">
            <v>OK</v>
          </cell>
          <cell r="W731" t="str">
            <v>CIF HK</v>
          </cell>
          <cell r="X731">
            <v>44182</v>
          </cell>
          <cell r="Y731" t="str">
            <v>Yes</v>
          </cell>
          <cell r="Z731"/>
          <cell r="AA731"/>
          <cell r="AB731"/>
          <cell r="AC731" t="str">
            <v>C170729808</v>
          </cell>
          <cell r="AD731">
            <v>312</v>
          </cell>
          <cell r="AE731">
            <v>10</v>
          </cell>
          <cell r="AF731"/>
          <cell r="AG731"/>
          <cell r="AH731"/>
          <cell r="AI731"/>
          <cell r="AN731"/>
          <cell r="AO731" t="str">
            <v>Yes</v>
          </cell>
          <cell r="AP731" t="str">
            <v>APR 21</v>
          </cell>
        </row>
        <row r="732">
          <cell r="A732">
            <v>1019</v>
          </cell>
          <cell r="B732" t="str">
            <v>已发货</v>
          </cell>
          <cell r="C732" t="str">
            <v>C49</v>
          </cell>
          <cell r="D732">
            <v>110251</v>
          </cell>
          <cell r="E732" t="str">
            <v>Stock order</v>
          </cell>
          <cell r="F732" t="str">
            <v>YSM10</v>
          </cell>
          <cell r="G732" t="str">
            <v>R-&gt;L</v>
          </cell>
          <cell r="H732" t="str">
            <v>HM5+MVC+ATS15</v>
          </cell>
          <cell r="I732" t="str">
            <v>Y54855</v>
          </cell>
          <cell r="J732">
            <v>1</v>
          </cell>
          <cell r="K732" t="str">
            <v>CY仓库</v>
          </cell>
          <cell r="L732">
            <v>44259</v>
          </cell>
          <cell r="M732" t="str">
            <v>NM</v>
          </cell>
          <cell r="N732" t="str">
            <v>MAR 21</v>
          </cell>
          <cell r="O732"/>
          <cell r="P732" t="str">
            <v>USD</v>
          </cell>
          <cell r="Q732" t="str">
            <v>ZS202012031533</v>
          </cell>
          <cell r="R732" t="str">
            <v>高伟</v>
          </cell>
          <cell r="S732" t="str">
            <v>YSM10-HM5</v>
          </cell>
          <cell r="T732" t="str">
            <v>L-&gt;R</v>
          </cell>
          <cell r="U732" t="str">
            <v>MVC+ATS15</v>
          </cell>
          <cell r="V732" t="str">
            <v>WRONG</v>
          </cell>
          <cell r="W732" t="str">
            <v>CIF HK</v>
          </cell>
          <cell r="X732">
            <v>44168</v>
          </cell>
          <cell r="Y732" t="str">
            <v>Yes</v>
          </cell>
          <cell r="Z732"/>
          <cell r="AA732"/>
          <cell r="AB732"/>
          <cell r="AC732" t="str">
            <v>C120612523</v>
          </cell>
          <cell r="AD732">
            <v>301</v>
          </cell>
          <cell r="AE732">
            <v>10</v>
          </cell>
          <cell r="AF732"/>
          <cell r="AG732"/>
          <cell r="AH732"/>
          <cell r="AI732"/>
          <cell r="AN732"/>
          <cell r="AO732" t="str">
            <v>Yes</v>
          </cell>
          <cell r="AP732" t="str">
            <v>MAR 21</v>
          </cell>
        </row>
        <row r="733">
          <cell r="A733">
            <v>980</v>
          </cell>
          <cell r="B733" t="str">
            <v>已发货</v>
          </cell>
          <cell r="C733" t="str">
            <v>C49</v>
          </cell>
          <cell r="D733">
            <v>110328</v>
          </cell>
          <cell r="E733" t="str">
            <v>Stock order</v>
          </cell>
          <cell r="F733" t="str">
            <v>YSM20R-2</v>
          </cell>
          <cell r="G733" t="str">
            <v>R-&gt;L</v>
          </cell>
          <cell r="H733" t="str">
            <v>MVC</v>
          </cell>
          <cell r="I733" t="str">
            <v>Y54974</v>
          </cell>
          <cell r="J733">
            <v>1</v>
          </cell>
          <cell r="K733" t="str">
            <v>CY仓库</v>
          </cell>
          <cell r="L733">
            <v>44259</v>
          </cell>
          <cell r="M733" t="str">
            <v>NM</v>
          </cell>
          <cell r="N733" t="str">
            <v>MAR 21</v>
          </cell>
          <cell r="O733"/>
          <cell r="P733" t="str">
            <v>JPY</v>
          </cell>
          <cell r="Q733" t="str">
            <v>C49SZX20200228JZ</v>
          </cell>
          <cell r="R733" t="str">
            <v>新明海</v>
          </cell>
          <cell r="S733" t="str">
            <v>YSM20R-2</v>
          </cell>
          <cell r="T733" t="str">
            <v>R-&gt;L</v>
          </cell>
          <cell r="U733" t="str">
            <v>MVC</v>
          </cell>
          <cell r="V733" t="str">
            <v>OK</v>
          </cell>
          <cell r="W733" t="str">
            <v>DAP HZ</v>
          </cell>
          <cell r="X733">
            <v>44161</v>
          </cell>
          <cell r="Y733" t="str">
            <v>Yes</v>
          </cell>
          <cell r="Z733"/>
          <cell r="AA733"/>
          <cell r="AB733"/>
          <cell r="AC733" t="str">
            <v>C180933045</v>
          </cell>
          <cell r="AD733">
            <v>301</v>
          </cell>
          <cell r="AE733">
            <v>10</v>
          </cell>
          <cell r="AF733">
            <v>311</v>
          </cell>
          <cell r="AG733">
            <v>10</v>
          </cell>
          <cell r="AH733"/>
          <cell r="AI733"/>
          <cell r="AN733"/>
          <cell r="AO733" t="str">
            <v>Yes</v>
          </cell>
          <cell r="AP733" t="str">
            <v>MAR 21</v>
          </cell>
        </row>
        <row r="734">
          <cell r="A734">
            <v>1020</v>
          </cell>
          <cell r="B734" t="str">
            <v>已发货</v>
          </cell>
          <cell r="C734" t="str">
            <v>C49</v>
          </cell>
          <cell r="D734">
            <v>110176</v>
          </cell>
          <cell r="E734" t="str">
            <v>Stock order(reserved by Leader Tech)</v>
          </cell>
          <cell r="F734" t="str">
            <v>YSM20R-2</v>
          </cell>
          <cell r="G734" t="str">
            <v>L-&gt;R</v>
          </cell>
          <cell r="H734" t="str">
            <v>No</v>
          </cell>
          <cell r="I734" t="str">
            <v>Y54391</v>
          </cell>
          <cell r="J734">
            <v>1</v>
          </cell>
          <cell r="K734" t="str">
            <v>CY仓库</v>
          </cell>
          <cell r="L734">
            <v>44259</v>
          </cell>
          <cell r="M734" t="str">
            <v>NM</v>
          </cell>
          <cell r="N734" t="str">
            <v>MAR 21</v>
          </cell>
          <cell r="O734"/>
          <cell r="P734" t="str">
            <v>JPY</v>
          </cell>
          <cell r="Q734" t="str">
            <v>C49SZX20200245MZ</v>
          </cell>
          <cell r="R734" t="str">
            <v>新智杰光电</v>
          </cell>
          <cell r="S734" t="str">
            <v>YSM20R-2</v>
          </cell>
          <cell r="T734" t="str">
            <v>L-&gt;R</v>
          </cell>
          <cell r="U734" t="str">
            <v>MVC</v>
          </cell>
          <cell r="V734" t="str">
            <v>WRONG</v>
          </cell>
          <cell r="W734" t="str">
            <v>DAP FS</v>
          </cell>
          <cell r="X734">
            <v>44179</v>
          </cell>
          <cell r="Y734" t="str">
            <v>Yes</v>
          </cell>
          <cell r="Z734"/>
          <cell r="AA734"/>
          <cell r="AB734"/>
          <cell r="AC734" t="str">
            <v>C210339444</v>
          </cell>
          <cell r="AD734">
            <v>302</v>
          </cell>
          <cell r="AE734">
            <v>20</v>
          </cell>
          <cell r="AF734"/>
          <cell r="AG734"/>
          <cell r="AH734"/>
          <cell r="AI734"/>
          <cell r="AN734"/>
          <cell r="AO734" t="str">
            <v>Yes</v>
          </cell>
          <cell r="AP734" t="str">
            <v>MAR 21</v>
          </cell>
        </row>
        <row r="735">
          <cell r="A735">
            <v>982</v>
          </cell>
          <cell r="B735" t="str">
            <v>已发货</v>
          </cell>
          <cell r="C735" t="str">
            <v>C49</v>
          </cell>
          <cell r="D735">
            <v>110176</v>
          </cell>
          <cell r="E735" t="str">
            <v>Stock order(reserved by Leader Tech)</v>
          </cell>
          <cell r="F735" t="str">
            <v>YSM20R-2</v>
          </cell>
          <cell r="G735" t="str">
            <v>R-&gt;L</v>
          </cell>
          <cell r="H735" t="str">
            <v>No</v>
          </cell>
          <cell r="I735" t="str">
            <v>Y54392</v>
          </cell>
          <cell r="J735">
            <v>1</v>
          </cell>
          <cell r="K735" t="str">
            <v>CY仓库</v>
          </cell>
          <cell r="L735">
            <v>44259</v>
          </cell>
          <cell r="M735" t="str">
            <v>NM</v>
          </cell>
          <cell r="N735" t="str">
            <v>MAR 21</v>
          </cell>
          <cell r="O735"/>
          <cell r="P735" t="str">
            <v>JPY</v>
          </cell>
          <cell r="Q735" t="str">
            <v>C49SZX20200218JZ</v>
          </cell>
          <cell r="R735" t="str">
            <v>深圳健科</v>
          </cell>
          <cell r="S735" t="str">
            <v>YSM20R-2</v>
          </cell>
          <cell r="T735" t="str">
            <v>R-&gt;L</v>
          </cell>
          <cell r="U735" t="str">
            <v>No</v>
          </cell>
          <cell r="V735" t="str">
            <v>OK</v>
          </cell>
          <cell r="W735" t="str">
            <v>DAP SZ</v>
          </cell>
          <cell r="X735">
            <v>44162</v>
          </cell>
          <cell r="Y735" t="str">
            <v>Yes</v>
          </cell>
          <cell r="Z735"/>
          <cell r="AA735"/>
          <cell r="AB735"/>
          <cell r="AC735" t="str">
            <v>C11048457</v>
          </cell>
          <cell r="AD735">
            <v>302</v>
          </cell>
          <cell r="AE735">
            <v>20</v>
          </cell>
          <cell r="AF735"/>
          <cell r="AG735"/>
          <cell r="AH735"/>
          <cell r="AI735"/>
          <cell r="AN735"/>
          <cell r="AO735" t="str">
            <v>Yes</v>
          </cell>
          <cell r="AP735" t="str">
            <v>MAR 21</v>
          </cell>
        </row>
        <row r="736">
          <cell r="A736">
            <v>1120</v>
          </cell>
          <cell r="B736" t="str">
            <v>已发货</v>
          </cell>
          <cell r="C736" t="str">
            <v>C49</v>
          </cell>
          <cell r="D736">
            <v>110176</v>
          </cell>
          <cell r="E736" t="str">
            <v>Stock order(reserved by Leader Tech)</v>
          </cell>
          <cell r="F736" t="str">
            <v>YSM20R-2</v>
          </cell>
          <cell r="G736" t="str">
            <v>R-&gt;L</v>
          </cell>
          <cell r="H736" t="str">
            <v>No</v>
          </cell>
          <cell r="I736" t="str">
            <v>Y54393</v>
          </cell>
          <cell r="J736">
            <v>1</v>
          </cell>
          <cell r="K736" t="str">
            <v>CY仓库</v>
          </cell>
          <cell r="L736">
            <v>44259</v>
          </cell>
          <cell r="M736" t="str">
            <v>NM</v>
          </cell>
          <cell r="N736" t="str">
            <v>MAR 21</v>
          </cell>
          <cell r="O736"/>
          <cell r="P736" t="str">
            <v>JPY</v>
          </cell>
          <cell r="Q736" t="str">
            <v>C49SZX20210011JY</v>
          </cell>
          <cell r="R736" t="str">
            <v>英拓邦</v>
          </cell>
          <cell r="S736" t="str">
            <v>YSM20R-2</v>
          </cell>
          <cell r="T736" t="str">
            <v>R-&gt;L</v>
          </cell>
          <cell r="U736" t="str">
            <v>No</v>
          </cell>
          <cell r="V736" t="str">
            <v>OK</v>
          </cell>
          <cell r="W736" t="str">
            <v>CIF HK</v>
          </cell>
          <cell r="X736">
            <v>44222</v>
          </cell>
          <cell r="Y736" t="str">
            <v>Yes</v>
          </cell>
          <cell r="Z736"/>
          <cell r="AA736"/>
          <cell r="AB736"/>
          <cell r="AC736" t="str">
            <v>C210239312</v>
          </cell>
          <cell r="AD736">
            <v>302</v>
          </cell>
          <cell r="AE736">
            <v>10</v>
          </cell>
          <cell r="AF736">
            <v>312</v>
          </cell>
          <cell r="AG736">
            <v>10</v>
          </cell>
          <cell r="AH736"/>
          <cell r="AI736"/>
          <cell r="AN736"/>
          <cell r="AO736" t="str">
            <v>Yes</v>
          </cell>
          <cell r="AP736" t="str">
            <v>MAR 21</v>
          </cell>
        </row>
        <row r="737">
          <cell r="A737">
            <v>979</v>
          </cell>
          <cell r="B737" t="str">
            <v>已发货</v>
          </cell>
          <cell r="C737" t="str">
            <v>C49</v>
          </cell>
          <cell r="D737">
            <v>110176</v>
          </cell>
          <cell r="E737" t="str">
            <v>Stock order(reserved by Leader Tech)</v>
          </cell>
          <cell r="F737" t="str">
            <v>YSM20R-2</v>
          </cell>
          <cell r="G737" t="str">
            <v>L-&gt;R</v>
          </cell>
          <cell r="H737" t="str">
            <v>No</v>
          </cell>
          <cell r="I737" t="str">
            <v>Y54394</v>
          </cell>
          <cell r="J737">
            <v>1</v>
          </cell>
          <cell r="K737" t="str">
            <v>CY仓库</v>
          </cell>
          <cell r="L737">
            <v>44259</v>
          </cell>
          <cell r="M737" t="str">
            <v>NM</v>
          </cell>
          <cell r="N737" t="str">
            <v>MAR 21</v>
          </cell>
          <cell r="O737"/>
          <cell r="P737" t="str">
            <v>JPY</v>
          </cell>
          <cell r="Q737" t="str">
            <v>C49SZX20200228JZ</v>
          </cell>
          <cell r="R737" t="str">
            <v>新明海</v>
          </cell>
          <cell r="S737" t="str">
            <v>YSM20R-2</v>
          </cell>
          <cell r="T737" t="str">
            <v>L-&gt;R</v>
          </cell>
          <cell r="U737" t="str">
            <v>No</v>
          </cell>
          <cell r="V737" t="str">
            <v>OK</v>
          </cell>
          <cell r="W737" t="str">
            <v>DAP HZ</v>
          </cell>
          <cell r="X737">
            <v>44161</v>
          </cell>
          <cell r="Y737" t="str">
            <v>Yes</v>
          </cell>
          <cell r="Z737"/>
          <cell r="AA737"/>
          <cell r="AB737"/>
          <cell r="AC737" t="str">
            <v>C180933045</v>
          </cell>
          <cell r="AD737">
            <v>302</v>
          </cell>
          <cell r="AE737">
            <v>10</v>
          </cell>
          <cell r="AF737">
            <v>312</v>
          </cell>
          <cell r="AG737">
            <v>10</v>
          </cell>
          <cell r="AH737"/>
          <cell r="AI737"/>
          <cell r="AN737"/>
          <cell r="AO737" t="str">
            <v>Yes</v>
          </cell>
          <cell r="AP737" t="str">
            <v>MAR 21</v>
          </cell>
        </row>
        <row r="738">
          <cell r="A738">
            <v>1042</v>
          </cell>
          <cell r="B738" t="str">
            <v>已发货</v>
          </cell>
          <cell r="C738" t="str">
            <v>C49</v>
          </cell>
          <cell r="D738">
            <v>110176</v>
          </cell>
          <cell r="E738" t="str">
            <v>Stock order(reserved by Leader Tech)</v>
          </cell>
          <cell r="F738" t="str">
            <v>YSM20R-2</v>
          </cell>
          <cell r="G738" t="str">
            <v>L-&gt;R</v>
          </cell>
          <cell r="H738" t="str">
            <v>No</v>
          </cell>
          <cell r="I738" t="str">
            <v>Y54395</v>
          </cell>
          <cell r="J738">
            <v>1</v>
          </cell>
          <cell r="K738" t="str">
            <v>CY仓库</v>
          </cell>
          <cell r="L738">
            <v>44259</v>
          </cell>
          <cell r="M738" t="str">
            <v>NM</v>
          </cell>
          <cell r="N738" t="str">
            <v>MAR 21</v>
          </cell>
          <cell r="O738"/>
          <cell r="P738" t="str">
            <v>JPY</v>
          </cell>
          <cell r="Q738" t="str">
            <v>C49SZX20200247MZ</v>
          </cell>
          <cell r="R738" t="str">
            <v>崧盛</v>
          </cell>
          <cell r="S738" t="str">
            <v>YSM20R-2</v>
          </cell>
          <cell r="T738" t="str">
            <v>L-&gt;R</v>
          </cell>
          <cell r="U738" t="str">
            <v>MVC</v>
          </cell>
          <cell r="V738" t="str">
            <v>WRONG</v>
          </cell>
          <cell r="W738" t="str">
            <v>CIF HK</v>
          </cell>
          <cell r="X738">
            <v>44183</v>
          </cell>
          <cell r="Y738" t="str">
            <v>Yes</v>
          </cell>
          <cell r="Z738"/>
          <cell r="AA738"/>
          <cell r="AB738"/>
          <cell r="AC738" t="str">
            <v>C210139083</v>
          </cell>
          <cell r="AD738">
            <v>302</v>
          </cell>
          <cell r="AE738">
            <v>10</v>
          </cell>
          <cell r="AF738">
            <v>312</v>
          </cell>
          <cell r="AG738">
            <v>10</v>
          </cell>
          <cell r="AH738"/>
          <cell r="AI738"/>
          <cell r="AN738"/>
          <cell r="AO738" t="str">
            <v>Yes</v>
          </cell>
          <cell r="AP738" t="str">
            <v>MAR 21</v>
          </cell>
        </row>
        <row r="739">
          <cell r="A739">
            <v>992</v>
          </cell>
          <cell r="B739" t="str">
            <v>已发货</v>
          </cell>
          <cell r="C739" t="str">
            <v>C49</v>
          </cell>
          <cell r="D739">
            <v>110297</v>
          </cell>
          <cell r="E739" t="str">
            <v>STK</v>
          </cell>
          <cell r="F739" t="str">
            <v>YSM10</v>
          </cell>
          <cell r="G739" t="str">
            <v>R-&gt;L</v>
          </cell>
          <cell r="H739" t="str">
            <v xml:space="preserve">96 FEEDER PLATE (YSM10) </v>
          </cell>
          <cell r="I739" t="str">
            <v>Y55289</v>
          </cell>
          <cell r="J739">
            <v>1</v>
          </cell>
          <cell r="K739" t="str">
            <v>CY仓库</v>
          </cell>
          <cell r="L739">
            <v>44268</v>
          </cell>
          <cell r="M739" t="str">
            <v>TBA</v>
          </cell>
          <cell r="N739" t="str">
            <v>MAR 21</v>
          </cell>
          <cell r="O739"/>
          <cell r="P739" t="str">
            <v>JPY</v>
          </cell>
          <cell r="Q739" t="str">
            <v>C49SZX20200237SX</v>
          </cell>
          <cell r="R739" t="str">
            <v>岚新</v>
          </cell>
          <cell r="S739" t="str">
            <v>YSM10</v>
          </cell>
          <cell r="T739" t="str">
            <v>L-&gt;R</v>
          </cell>
          <cell r="U739" t="str">
            <v>Rear站位</v>
          </cell>
          <cell r="V739" t="str">
            <v>WRONG</v>
          </cell>
          <cell r="W739" t="str">
            <v>DAP SZ</v>
          </cell>
          <cell r="X739">
            <v>44173</v>
          </cell>
          <cell r="Y739" t="str">
            <v>Yes</v>
          </cell>
          <cell r="Z739"/>
          <cell r="AA739"/>
          <cell r="AB739"/>
          <cell r="AC739" t="str">
            <v>C210239298</v>
          </cell>
          <cell r="AD739"/>
          <cell r="AE739"/>
          <cell r="AF739"/>
          <cell r="AG739"/>
          <cell r="AH739"/>
          <cell r="AI739"/>
          <cell r="AN739"/>
          <cell r="AO739" t="str">
            <v>Yes</v>
          </cell>
          <cell r="AP739" t="str">
            <v>MAR 21</v>
          </cell>
        </row>
        <row r="740">
          <cell r="A740">
            <v>1277</v>
          </cell>
          <cell r="B740" t="str">
            <v>已发货</v>
          </cell>
          <cell r="C740" t="str">
            <v>C49</v>
          </cell>
          <cell r="D740">
            <v>110152</v>
          </cell>
          <cell r="E740" t="str">
            <v>Stock order</v>
          </cell>
          <cell r="F740" t="str">
            <v>YSM20R-2</v>
          </cell>
          <cell r="G740" t="str">
            <v>R-&gt;L</v>
          </cell>
          <cell r="H740" t="str">
            <v>MVC</v>
          </cell>
          <cell r="I740" t="str">
            <v>Y54975</v>
          </cell>
          <cell r="J740">
            <v>1</v>
          </cell>
          <cell r="K740" t="str">
            <v>盐保仓库</v>
          </cell>
          <cell r="L740">
            <v>44281</v>
          </cell>
          <cell r="M740" t="str">
            <v>NM</v>
          </cell>
          <cell r="N740" t="str">
            <v>MAY 21</v>
          </cell>
          <cell r="O740"/>
          <cell r="P740" t="str">
            <v>JPY</v>
          </cell>
          <cell r="Q740" t="str">
            <v>C49SZX20210039JZ</v>
          </cell>
          <cell r="R740" t="str">
            <v>世达威</v>
          </cell>
          <cell r="S740" t="str">
            <v>YSM20R-2</v>
          </cell>
          <cell r="T740" t="str">
            <v>R-&gt;L</v>
          </cell>
          <cell r="U740" t="str">
            <v>No</v>
          </cell>
          <cell r="V740" t="str">
            <v>WRONG</v>
          </cell>
          <cell r="W740" t="str">
            <v>DAP SZ</v>
          </cell>
          <cell r="X740">
            <v>44278</v>
          </cell>
          <cell r="Y740" t="str">
            <v>Yes</v>
          </cell>
          <cell r="Z740"/>
          <cell r="AA740"/>
          <cell r="AB740"/>
          <cell r="AC740" t="str">
            <v>C210239270</v>
          </cell>
          <cell r="AD740">
            <v>301</v>
          </cell>
          <cell r="AE740">
            <v>10</v>
          </cell>
          <cell r="AF740">
            <v>311</v>
          </cell>
          <cell r="AG740">
            <v>10</v>
          </cell>
          <cell r="AH740"/>
          <cell r="AI740"/>
          <cell r="AN740"/>
          <cell r="AO740" t="str">
            <v>Yes</v>
          </cell>
          <cell r="AP740" t="str">
            <v>MAY 21</v>
          </cell>
        </row>
        <row r="741">
          <cell r="A741">
            <v>1112</v>
          </cell>
          <cell r="B741" t="str">
            <v>已发货</v>
          </cell>
          <cell r="C741" t="str">
            <v>C49</v>
          </cell>
          <cell r="D741">
            <v>110152</v>
          </cell>
          <cell r="E741" t="str">
            <v>Stock order</v>
          </cell>
          <cell r="F741" t="str">
            <v>YSM20R-2</v>
          </cell>
          <cell r="G741" t="str">
            <v>L-&gt;R</v>
          </cell>
          <cell r="H741" t="str">
            <v>MVC</v>
          </cell>
          <cell r="I741" t="str">
            <v>Y54976</v>
          </cell>
          <cell r="J741">
            <v>1</v>
          </cell>
          <cell r="K741" t="str">
            <v>盐保仓库</v>
          </cell>
          <cell r="L741">
            <v>44281</v>
          </cell>
          <cell r="M741" t="str">
            <v>NM</v>
          </cell>
          <cell r="N741" t="str">
            <v>MAR 21</v>
          </cell>
          <cell r="O741"/>
          <cell r="P741" t="str">
            <v>JPY</v>
          </cell>
          <cell r="Q741" t="str">
            <v>C49SZX20210032JL</v>
          </cell>
          <cell r="R741" t="str">
            <v>捷舜诚</v>
          </cell>
          <cell r="S741" t="str">
            <v>YSM20R-2</v>
          </cell>
          <cell r="T741" t="str">
            <v>L-&gt;R</v>
          </cell>
          <cell r="U741" t="str">
            <v>MVC</v>
          </cell>
          <cell r="V741" t="str">
            <v>OK</v>
          </cell>
          <cell r="W741" t="str">
            <v>DAP SZ</v>
          </cell>
          <cell r="X741">
            <v>44225</v>
          </cell>
          <cell r="Y741" t="str">
            <v>Yes</v>
          </cell>
          <cell r="Z741"/>
          <cell r="AA741"/>
          <cell r="AB741"/>
          <cell r="AC741" t="str">
            <v>C170629728</v>
          </cell>
          <cell r="AD741">
            <v>301</v>
          </cell>
          <cell r="AE741">
            <v>10</v>
          </cell>
          <cell r="AF741">
            <v>311</v>
          </cell>
          <cell r="AG741">
            <v>10</v>
          </cell>
          <cell r="AH741"/>
          <cell r="AI741"/>
          <cell r="AJ741"/>
          <cell r="AK741"/>
          <cell r="AL741"/>
          <cell r="AM741"/>
          <cell r="AN741"/>
          <cell r="AO741" t="str">
            <v>Yes</v>
          </cell>
          <cell r="AP741" t="str">
            <v>MAR 21</v>
          </cell>
        </row>
        <row r="742">
          <cell r="A742">
            <v>1113</v>
          </cell>
          <cell r="B742" t="str">
            <v>已发货</v>
          </cell>
          <cell r="C742" t="str">
            <v>C49</v>
          </cell>
          <cell r="D742">
            <v>110152</v>
          </cell>
          <cell r="E742" t="str">
            <v>Stock order</v>
          </cell>
          <cell r="F742" t="str">
            <v>YSM20R-2</v>
          </cell>
          <cell r="G742" t="str">
            <v>L-&gt;R</v>
          </cell>
          <cell r="H742" t="str">
            <v>No</v>
          </cell>
          <cell r="I742" t="str">
            <v>Y54977</v>
          </cell>
          <cell r="J742">
            <v>1</v>
          </cell>
          <cell r="K742" t="str">
            <v>盐保仓库</v>
          </cell>
          <cell r="L742">
            <v>44281</v>
          </cell>
          <cell r="M742" t="str">
            <v>NM</v>
          </cell>
          <cell r="N742" t="str">
            <v>MAR 21</v>
          </cell>
          <cell r="O742"/>
          <cell r="P742" t="str">
            <v>JPY</v>
          </cell>
          <cell r="Q742" t="str">
            <v>C49SZX20210032JL</v>
          </cell>
          <cell r="R742" t="str">
            <v>捷舜诚</v>
          </cell>
          <cell r="S742" t="str">
            <v>YSM20R-2</v>
          </cell>
          <cell r="T742" t="str">
            <v>L-&gt;R</v>
          </cell>
          <cell r="U742" t="str">
            <v>MVC</v>
          </cell>
          <cell r="V742" t="str">
            <v>WRONG</v>
          </cell>
          <cell r="W742" t="str">
            <v>DAP SZ</v>
          </cell>
          <cell r="X742">
            <v>44225</v>
          </cell>
          <cell r="Y742" t="str">
            <v>Yes</v>
          </cell>
          <cell r="Z742"/>
          <cell r="AA742"/>
          <cell r="AB742"/>
          <cell r="AC742" t="str">
            <v>C170629728</v>
          </cell>
          <cell r="AD742">
            <v>301</v>
          </cell>
          <cell r="AE742">
            <v>10</v>
          </cell>
          <cell r="AF742">
            <v>311</v>
          </cell>
          <cell r="AG742">
            <v>10</v>
          </cell>
          <cell r="AH742"/>
          <cell r="AI742"/>
          <cell r="AJ742"/>
          <cell r="AK742"/>
          <cell r="AL742"/>
          <cell r="AM742"/>
          <cell r="AN742"/>
          <cell r="AO742" t="str">
            <v>Yes</v>
          </cell>
          <cell r="AP742" t="str">
            <v>MAR 21</v>
          </cell>
        </row>
        <row r="743">
          <cell r="A743">
            <v>987</v>
          </cell>
          <cell r="B743" t="str">
            <v>已发货</v>
          </cell>
          <cell r="C743" t="str">
            <v>C49</v>
          </cell>
          <cell r="D743">
            <v>110152</v>
          </cell>
          <cell r="E743" t="str">
            <v>Stock order</v>
          </cell>
          <cell r="F743" t="str">
            <v>YSM20R-2</v>
          </cell>
          <cell r="G743" t="str">
            <v>L-&gt;R</v>
          </cell>
          <cell r="H743" t="str">
            <v>cATS10+MVC+special layout</v>
          </cell>
          <cell r="I743" t="str">
            <v>Y54978</v>
          </cell>
          <cell r="J743">
            <v>1</v>
          </cell>
          <cell r="K743" t="str">
            <v>盐保仓库</v>
          </cell>
          <cell r="L743">
            <v>44281</v>
          </cell>
          <cell r="M743" t="str">
            <v>NM</v>
          </cell>
          <cell r="N743" t="str">
            <v>MAR 21</v>
          </cell>
          <cell r="O743"/>
          <cell r="P743" t="str">
            <v>JPY</v>
          </cell>
          <cell r="Q743" t="str">
            <v>C49SZX20200232SX</v>
          </cell>
          <cell r="R743" t="str">
            <v>永顺创</v>
          </cell>
          <cell r="S743" t="str">
            <v>YSM20R-2</v>
          </cell>
          <cell r="T743" t="str">
            <v>L-&gt;R</v>
          </cell>
          <cell r="U743" t="str">
            <v>cATS10+MVC</v>
          </cell>
          <cell r="V743" t="str">
            <v>WRONG</v>
          </cell>
          <cell r="W743" t="str">
            <v>DAP SZ</v>
          </cell>
          <cell r="X743">
            <v>44166</v>
          </cell>
          <cell r="Y743" t="str">
            <v>Yes</v>
          </cell>
          <cell r="Z743"/>
          <cell r="AA743"/>
          <cell r="AB743"/>
          <cell r="AC743" t="str">
            <v>C180532243</v>
          </cell>
          <cell r="AD743">
            <v>301</v>
          </cell>
          <cell r="AE743">
            <v>10</v>
          </cell>
          <cell r="AF743">
            <v>303</v>
          </cell>
          <cell r="AG743">
            <v>10</v>
          </cell>
          <cell r="AH743"/>
          <cell r="AI743"/>
          <cell r="AN743"/>
          <cell r="AO743" t="str">
            <v>Yes</v>
          </cell>
          <cell r="AP743" t="str">
            <v>MAR 21</v>
          </cell>
        </row>
        <row r="744">
          <cell r="A744">
            <v>1048</v>
          </cell>
          <cell r="B744" t="str">
            <v>已发货</v>
          </cell>
          <cell r="C744" t="str">
            <v>C49</v>
          </cell>
          <cell r="D744">
            <v>110238</v>
          </cell>
          <cell r="E744" t="str">
            <v>Stock order</v>
          </cell>
          <cell r="F744" t="str">
            <v>YSM10</v>
          </cell>
          <cell r="G744" t="str">
            <v>R-&gt;L</v>
          </cell>
          <cell r="H744" t="str">
            <v>MVC</v>
          </cell>
          <cell r="I744" t="str">
            <v>Y55162</v>
          </cell>
          <cell r="J744">
            <v>1</v>
          </cell>
          <cell r="K744" t="str">
            <v>CY仓库</v>
          </cell>
          <cell r="L744">
            <v>44281</v>
          </cell>
          <cell r="M744" t="str">
            <v>NM</v>
          </cell>
          <cell r="N744" t="str">
            <v>APR 21</v>
          </cell>
          <cell r="O744"/>
          <cell r="P744" t="str">
            <v>JPY</v>
          </cell>
          <cell r="Q744" t="str">
            <v>C49SZX20200257JY</v>
          </cell>
          <cell r="R744" t="str">
            <v>精德鸿</v>
          </cell>
          <cell r="S744" t="str">
            <v>YSM10</v>
          </cell>
          <cell r="T744" t="str">
            <v>L-&gt;R</v>
          </cell>
          <cell r="U744" t="str">
            <v>MVC</v>
          </cell>
          <cell r="V744" t="str">
            <v>WRONG</v>
          </cell>
          <cell r="W744" t="str">
            <v>DAP SZ</v>
          </cell>
          <cell r="X744">
            <v>44193</v>
          </cell>
          <cell r="Y744" t="str">
            <v>Yes</v>
          </cell>
          <cell r="Z744"/>
          <cell r="AA744"/>
          <cell r="AB744"/>
          <cell r="AC744" t="str">
            <v>C210139127</v>
          </cell>
          <cell r="AD744">
            <v>311</v>
          </cell>
          <cell r="AE744">
            <v>10</v>
          </cell>
          <cell r="AF744"/>
          <cell r="AG744"/>
          <cell r="AH744"/>
          <cell r="AI744"/>
          <cell r="AN744"/>
          <cell r="AO744" t="str">
            <v>Yes</v>
          </cell>
          <cell r="AP744" t="str">
            <v>APR 21</v>
          </cell>
        </row>
        <row r="745">
          <cell r="A745">
            <v>1059</v>
          </cell>
          <cell r="B745" t="str">
            <v>已发货</v>
          </cell>
          <cell r="C745" t="str">
            <v>C49</v>
          </cell>
          <cell r="D745">
            <v>110238</v>
          </cell>
          <cell r="E745" t="str">
            <v>Stock order</v>
          </cell>
          <cell r="F745" t="str">
            <v>YSM10</v>
          </cell>
          <cell r="G745" t="str">
            <v>R-&gt;L</v>
          </cell>
          <cell r="H745" t="str">
            <v>MVC</v>
          </cell>
          <cell r="I745" t="str">
            <v>Y55163</v>
          </cell>
          <cell r="J745">
            <v>1</v>
          </cell>
          <cell r="K745" t="str">
            <v>CY仓库</v>
          </cell>
          <cell r="L745">
            <v>44281</v>
          </cell>
          <cell r="M745" t="str">
            <v>NM</v>
          </cell>
          <cell r="N745" t="str">
            <v>APR 21</v>
          </cell>
          <cell r="O745"/>
          <cell r="P745" t="str">
            <v>JPY</v>
          </cell>
          <cell r="Q745" t="str">
            <v>C49SZX20210005SX</v>
          </cell>
          <cell r="R745" t="str">
            <v>品诚伟创</v>
          </cell>
          <cell r="S745" t="str">
            <v>YSM10</v>
          </cell>
          <cell r="T745" t="str">
            <v>L-&gt;R</v>
          </cell>
          <cell r="U745" t="str">
            <v>MVC</v>
          </cell>
          <cell r="V745" t="str">
            <v>WRONG</v>
          </cell>
          <cell r="W745" t="str">
            <v>DAP SZ</v>
          </cell>
          <cell r="X745">
            <v>44202</v>
          </cell>
          <cell r="Y745" t="str">
            <v>Yes</v>
          </cell>
          <cell r="Z745"/>
          <cell r="AA745"/>
          <cell r="AB745"/>
          <cell r="AC745" t="str">
            <v>C210439784</v>
          </cell>
          <cell r="AD745">
            <v>311</v>
          </cell>
          <cell r="AE745">
            <v>10</v>
          </cell>
          <cell r="AF745"/>
          <cell r="AG745"/>
          <cell r="AH745"/>
          <cell r="AI745"/>
          <cell r="AN745"/>
          <cell r="AO745" t="str">
            <v>Yes</v>
          </cell>
          <cell r="AP745" t="str">
            <v>APR 21</v>
          </cell>
        </row>
        <row r="746">
          <cell r="A746">
            <v>1034</v>
          </cell>
          <cell r="B746" t="str">
            <v>已发货</v>
          </cell>
          <cell r="C746" t="str">
            <v>C49</v>
          </cell>
          <cell r="D746">
            <v>110238</v>
          </cell>
          <cell r="E746" t="str">
            <v>Stock order</v>
          </cell>
          <cell r="F746" t="str">
            <v>YSM10</v>
          </cell>
          <cell r="G746" t="str">
            <v>R-&gt;L</v>
          </cell>
          <cell r="H746" t="str">
            <v>No</v>
          </cell>
          <cell r="I746" t="str">
            <v>Y55164</v>
          </cell>
          <cell r="J746">
            <v>1</v>
          </cell>
          <cell r="K746" t="str">
            <v>CY仓库</v>
          </cell>
          <cell r="L746">
            <v>44281</v>
          </cell>
          <cell r="M746" t="str">
            <v>NM</v>
          </cell>
          <cell r="N746" t="str">
            <v>APR 21</v>
          </cell>
          <cell r="O746"/>
          <cell r="P746" t="str">
            <v>JPY</v>
          </cell>
          <cell r="Q746" t="str">
            <v>C49SZX20200243DZ</v>
          </cell>
          <cell r="R746" t="str">
            <v>朗特</v>
          </cell>
          <cell r="S746" t="str">
            <v>YSM10</v>
          </cell>
          <cell r="T746" t="str">
            <v>R-&gt;L</v>
          </cell>
          <cell r="U746" t="str">
            <v>No</v>
          </cell>
          <cell r="V746" t="str">
            <v>OK</v>
          </cell>
          <cell r="W746" t="str">
            <v>CIF HK</v>
          </cell>
          <cell r="X746">
            <v>44182</v>
          </cell>
          <cell r="Y746" t="str">
            <v>Yes</v>
          </cell>
          <cell r="Z746"/>
          <cell r="AA746"/>
          <cell r="AB746"/>
          <cell r="AC746" t="str">
            <v>C170729808</v>
          </cell>
          <cell r="AD746">
            <v>301</v>
          </cell>
          <cell r="AE746">
            <v>10</v>
          </cell>
          <cell r="AF746"/>
          <cell r="AG746"/>
          <cell r="AH746"/>
          <cell r="AI746"/>
          <cell r="AN746"/>
          <cell r="AO746" t="str">
            <v>Yes</v>
          </cell>
          <cell r="AP746" t="str">
            <v>APR 21</v>
          </cell>
        </row>
        <row r="747">
          <cell r="A747">
            <v>1035</v>
          </cell>
          <cell r="B747" t="str">
            <v>已发货</v>
          </cell>
          <cell r="C747" t="str">
            <v>C49</v>
          </cell>
          <cell r="D747">
            <v>110238</v>
          </cell>
          <cell r="E747" t="str">
            <v>Stock order</v>
          </cell>
          <cell r="F747" t="str">
            <v>YSM10</v>
          </cell>
          <cell r="G747" t="str">
            <v>R-&gt;L</v>
          </cell>
          <cell r="H747" t="str">
            <v>No</v>
          </cell>
          <cell r="I747" t="str">
            <v>Y55165</v>
          </cell>
          <cell r="J747">
            <v>1</v>
          </cell>
          <cell r="K747" t="str">
            <v>CY仓库</v>
          </cell>
          <cell r="L747">
            <v>44281</v>
          </cell>
          <cell r="M747" t="str">
            <v>NM</v>
          </cell>
          <cell r="N747" t="str">
            <v>APR 21</v>
          </cell>
          <cell r="O747"/>
          <cell r="P747" t="str">
            <v>JPY</v>
          </cell>
          <cell r="Q747" t="str">
            <v>C49SZX20200243DZ</v>
          </cell>
          <cell r="R747" t="str">
            <v>朗特</v>
          </cell>
          <cell r="S747" t="str">
            <v>YSM10</v>
          </cell>
          <cell r="T747" t="str">
            <v>R-&gt;L</v>
          </cell>
          <cell r="U747" t="str">
            <v>No</v>
          </cell>
          <cell r="V747" t="str">
            <v>OK</v>
          </cell>
          <cell r="W747" t="str">
            <v>CIF HK</v>
          </cell>
          <cell r="X747">
            <v>44182</v>
          </cell>
          <cell r="Y747" t="str">
            <v>Yes</v>
          </cell>
          <cell r="Z747"/>
          <cell r="AA747"/>
          <cell r="AB747"/>
          <cell r="AC747" t="str">
            <v>C170729808</v>
          </cell>
          <cell r="AD747">
            <v>301</v>
          </cell>
          <cell r="AE747">
            <v>10</v>
          </cell>
          <cell r="AF747"/>
          <cell r="AG747"/>
          <cell r="AH747"/>
          <cell r="AI747"/>
          <cell r="AN747"/>
          <cell r="AO747" t="str">
            <v>Yes</v>
          </cell>
          <cell r="AP747" t="str">
            <v>APR 21</v>
          </cell>
        </row>
        <row r="748">
          <cell r="A748">
            <v>1036</v>
          </cell>
          <cell r="B748" t="str">
            <v>已发货</v>
          </cell>
          <cell r="C748" t="str">
            <v>C49</v>
          </cell>
          <cell r="D748">
            <v>110238</v>
          </cell>
          <cell r="E748" t="str">
            <v>Stock order</v>
          </cell>
          <cell r="F748" t="str">
            <v>YSM10</v>
          </cell>
          <cell r="G748" t="str">
            <v>R-&gt;L</v>
          </cell>
          <cell r="H748" t="str">
            <v>No</v>
          </cell>
          <cell r="I748" t="str">
            <v>Y55166</v>
          </cell>
          <cell r="J748">
            <v>1</v>
          </cell>
          <cell r="K748" t="str">
            <v>CY仓库</v>
          </cell>
          <cell r="L748">
            <v>44281</v>
          </cell>
          <cell r="M748" t="str">
            <v>NM</v>
          </cell>
          <cell r="N748" t="str">
            <v>APR 21</v>
          </cell>
          <cell r="O748"/>
          <cell r="P748" t="str">
            <v>JPY</v>
          </cell>
          <cell r="Q748" t="str">
            <v>C49SZX20200243DZ</v>
          </cell>
          <cell r="R748" t="str">
            <v>朗特</v>
          </cell>
          <cell r="S748" t="str">
            <v>YSM10</v>
          </cell>
          <cell r="T748" t="str">
            <v>R-&gt;L</v>
          </cell>
          <cell r="U748" t="str">
            <v>No</v>
          </cell>
          <cell r="V748" t="str">
            <v>OK</v>
          </cell>
          <cell r="W748" t="str">
            <v>CIF HK</v>
          </cell>
          <cell r="X748">
            <v>44182</v>
          </cell>
          <cell r="Y748" t="str">
            <v>Yes</v>
          </cell>
          <cell r="Z748"/>
          <cell r="AA748"/>
          <cell r="AB748"/>
          <cell r="AC748" t="str">
            <v>C170729808</v>
          </cell>
          <cell r="AD748">
            <v>301</v>
          </cell>
          <cell r="AE748">
            <v>10</v>
          </cell>
          <cell r="AF748"/>
          <cell r="AG748"/>
          <cell r="AH748"/>
          <cell r="AI748"/>
          <cell r="AN748"/>
          <cell r="AO748" t="str">
            <v>Yes</v>
          </cell>
          <cell r="AP748" t="str">
            <v>APR 21</v>
          </cell>
        </row>
        <row r="749">
          <cell r="A749">
            <v>1142</v>
          </cell>
          <cell r="B749" t="str">
            <v>已发货</v>
          </cell>
          <cell r="C749" t="str">
            <v>C49</v>
          </cell>
          <cell r="D749">
            <v>110238</v>
          </cell>
          <cell r="E749" t="str">
            <v>Stock order</v>
          </cell>
          <cell r="F749" t="str">
            <v>YSM10</v>
          </cell>
          <cell r="G749" t="str">
            <v>R-&gt;L</v>
          </cell>
          <cell r="H749" t="str">
            <v>No</v>
          </cell>
          <cell r="I749" t="str">
            <v>Y55167</v>
          </cell>
          <cell r="J749">
            <v>1</v>
          </cell>
          <cell r="K749" t="str">
            <v>盐保仓库</v>
          </cell>
          <cell r="L749">
            <v>44281</v>
          </cell>
          <cell r="M749" t="str">
            <v>NM</v>
          </cell>
          <cell r="N749" t="str">
            <v>APR 21</v>
          </cell>
          <cell r="O749"/>
          <cell r="P749" t="str">
            <v>JPY</v>
          </cell>
          <cell r="Q749" t="str">
            <v>C49SZX20210050SX</v>
          </cell>
          <cell r="R749" t="str">
            <v>模鑫</v>
          </cell>
          <cell r="S749" t="str">
            <v>YSM10</v>
          </cell>
          <cell r="T749" t="str">
            <v>R-&gt;L</v>
          </cell>
          <cell r="U749" t="str">
            <v>MVC</v>
          </cell>
          <cell r="V749" t="str">
            <v>WRONG</v>
          </cell>
          <cell r="W749" t="str">
            <v>DAP SZ</v>
          </cell>
          <cell r="X749">
            <v>44234</v>
          </cell>
          <cell r="Y749" t="str">
            <v>Yes</v>
          </cell>
          <cell r="Z749"/>
          <cell r="AA749"/>
          <cell r="AB749"/>
          <cell r="AC749" t="str">
            <v>C210339637</v>
          </cell>
          <cell r="AD749">
            <v>301</v>
          </cell>
          <cell r="AE749">
            <v>10</v>
          </cell>
          <cell r="AF749"/>
          <cell r="AG749"/>
          <cell r="AH749"/>
          <cell r="AI749"/>
          <cell r="AN749"/>
          <cell r="AO749" t="str">
            <v>Yes</v>
          </cell>
          <cell r="AP749" t="str">
            <v>APR 21</v>
          </cell>
        </row>
        <row r="750">
          <cell r="A750">
            <v>738</v>
          </cell>
          <cell r="B750" t="str">
            <v>已发货</v>
          </cell>
          <cell r="C750" t="str">
            <v>C49</v>
          </cell>
          <cell r="D750">
            <v>110238</v>
          </cell>
          <cell r="E750" t="str">
            <v>Stock order</v>
          </cell>
          <cell r="F750" t="str">
            <v>YSM10</v>
          </cell>
          <cell r="G750" t="str">
            <v>R-&gt;L</v>
          </cell>
          <cell r="H750" t="str">
            <v>No</v>
          </cell>
          <cell r="I750" t="str">
            <v>Y55168</v>
          </cell>
          <cell r="J750">
            <v>1</v>
          </cell>
          <cell r="K750" t="str">
            <v>盐保仓库</v>
          </cell>
          <cell r="L750">
            <v>44281</v>
          </cell>
          <cell r="M750" t="str">
            <v>NM</v>
          </cell>
          <cell r="N750" t="str">
            <v>MAR 21</v>
          </cell>
          <cell r="O750"/>
          <cell r="P750" t="str">
            <v>JPY</v>
          </cell>
          <cell r="Q750" t="str">
            <v>C49SZX20200093R1SS</v>
          </cell>
          <cell r="R750" t="str">
            <v>弛瑞</v>
          </cell>
          <cell r="S750" t="str">
            <v>YSM10</v>
          </cell>
          <cell r="T750" t="str">
            <v>L-&gt;R</v>
          </cell>
          <cell r="U750" t="str">
            <v>No</v>
          </cell>
          <cell r="V750" t="str">
            <v>WRONG</v>
          </cell>
          <cell r="W750" t="str">
            <v>DAP SZ</v>
          </cell>
          <cell r="X750">
            <v>44229</v>
          </cell>
          <cell r="Y750" t="str">
            <v>Yes</v>
          </cell>
          <cell r="Z750"/>
          <cell r="AA750"/>
          <cell r="AB750"/>
          <cell r="AC750" t="str">
            <v>C210439993</v>
          </cell>
          <cell r="AD750">
            <v>301</v>
          </cell>
          <cell r="AE750">
            <v>10</v>
          </cell>
          <cell r="AF750"/>
          <cell r="AG750"/>
          <cell r="AH750"/>
          <cell r="AI750"/>
          <cell r="AJ750"/>
          <cell r="AK750"/>
          <cell r="AL750"/>
          <cell r="AM750"/>
          <cell r="AN750"/>
          <cell r="AO750" t="str">
            <v>Yes</v>
          </cell>
          <cell r="AP750" t="str">
            <v>MAR 21</v>
          </cell>
        </row>
        <row r="751">
          <cell r="A751">
            <v>1367</v>
          </cell>
          <cell r="B751" t="str">
            <v>已发货</v>
          </cell>
          <cell r="C751" t="str">
            <v>C49</v>
          </cell>
          <cell r="D751">
            <v>110238</v>
          </cell>
          <cell r="E751" t="str">
            <v>Stock order</v>
          </cell>
          <cell r="F751" t="str">
            <v>YSM10</v>
          </cell>
          <cell r="G751" t="str">
            <v>R-&gt;L</v>
          </cell>
          <cell r="H751" t="str">
            <v>No</v>
          </cell>
          <cell r="I751" t="str">
            <v>Y55169</v>
          </cell>
          <cell r="J751">
            <v>1</v>
          </cell>
          <cell r="K751" t="str">
            <v>盐保仓库</v>
          </cell>
          <cell r="L751">
            <v>44281</v>
          </cell>
          <cell r="M751" t="str">
            <v>NM</v>
          </cell>
          <cell r="N751" t="str">
            <v>MAY 21</v>
          </cell>
          <cell r="O751"/>
          <cell r="P751" t="str">
            <v>JPY</v>
          </cell>
          <cell r="Q751" t="str">
            <v>C49SZX20210140DZ</v>
          </cell>
          <cell r="R751" t="str">
            <v>锘铧</v>
          </cell>
          <cell r="S751" t="str">
            <v>YSM10</v>
          </cell>
          <cell r="T751" t="str">
            <v>L-&gt;R</v>
          </cell>
          <cell r="U751" t="str">
            <v>MVC</v>
          </cell>
          <cell r="V751" t="str">
            <v>WRONG</v>
          </cell>
          <cell r="W751" t="str">
            <v>DAP GZ</v>
          </cell>
          <cell r="X751">
            <v>44327</v>
          </cell>
          <cell r="Y751" t="str">
            <v>Yes</v>
          </cell>
          <cell r="Z751"/>
          <cell r="AA751"/>
          <cell r="AB751"/>
          <cell r="AC751" t="str">
            <v>C161128121</v>
          </cell>
          <cell r="AD751">
            <v>301</v>
          </cell>
          <cell r="AE751">
            <v>10</v>
          </cell>
          <cell r="AF751"/>
          <cell r="AG751"/>
          <cell r="AH751"/>
          <cell r="AI751"/>
          <cell r="AN751"/>
          <cell r="AO751" t="str">
            <v>Yes</v>
          </cell>
          <cell r="AP751" t="str">
            <v>MAY 21</v>
          </cell>
        </row>
        <row r="752">
          <cell r="A752" t="str">
            <v>上海预留..</v>
          </cell>
          <cell r="B752" t="str">
            <v>已发货</v>
          </cell>
          <cell r="C752" t="str">
            <v>C49</v>
          </cell>
          <cell r="D752">
            <v>110238</v>
          </cell>
          <cell r="E752" t="str">
            <v>Stock order</v>
          </cell>
          <cell r="F752" t="str">
            <v>YSM10</v>
          </cell>
          <cell r="G752" t="str">
            <v>R-&gt;L</v>
          </cell>
          <cell r="H752" t="str">
            <v>MVC+ATS15</v>
          </cell>
          <cell r="I752" t="str">
            <v>Y55174</v>
          </cell>
          <cell r="J752">
            <v>1</v>
          </cell>
          <cell r="K752" t="str">
            <v>华日仓库中转</v>
          </cell>
          <cell r="L752">
            <v>44281</v>
          </cell>
          <cell r="M752" t="str">
            <v>NM(CR:0.0621</v>
          </cell>
          <cell r="N752"/>
          <cell r="O752"/>
          <cell r="P752" t="str">
            <v>RMB</v>
          </cell>
          <cell r="Q752" t="str">
            <v>C49SHA20210326</v>
          </cell>
          <cell r="R752" t="str">
            <v>上海多越</v>
          </cell>
          <cell r="S752" t="str">
            <v>YSM10</v>
          </cell>
          <cell r="T752" t="str">
            <v>L-&gt;R</v>
          </cell>
          <cell r="U752" t="str">
            <v>MVC+ATS15</v>
          </cell>
          <cell r="V752" t="str">
            <v>WRONG</v>
          </cell>
          <cell r="W752" t="e">
            <v>#N/A</v>
          </cell>
          <cell r="X752" t="e">
            <v>#N/A</v>
          </cell>
          <cell r="Y752" t="str">
            <v>Yes</v>
          </cell>
          <cell r="Z752"/>
          <cell r="AA752"/>
          <cell r="AB752"/>
          <cell r="AC752" t="str">
            <v>Yes</v>
          </cell>
          <cell r="AD752">
            <v>301</v>
          </cell>
          <cell r="AE752">
            <v>10</v>
          </cell>
          <cell r="AF752"/>
          <cell r="AG752"/>
          <cell r="AH752"/>
          <cell r="AI752"/>
          <cell r="AN752"/>
          <cell r="AO752" t="str">
            <v>Yes</v>
          </cell>
          <cell r="AP752" t="str">
            <v>blank</v>
          </cell>
        </row>
        <row r="753">
          <cell r="A753">
            <v>1399</v>
          </cell>
          <cell r="B753" t="str">
            <v>已发货</v>
          </cell>
          <cell r="C753" t="str">
            <v>C49</v>
          </cell>
          <cell r="D753">
            <v>110238</v>
          </cell>
          <cell r="E753" t="str">
            <v>Stock order</v>
          </cell>
          <cell r="F753" t="str">
            <v>YSM10</v>
          </cell>
          <cell r="G753" t="str">
            <v>R-&gt;L</v>
          </cell>
          <cell r="H753" t="str">
            <v>MVC+ATS15</v>
          </cell>
          <cell r="I753" t="str">
            <v>Y55175</v>
          </cell>
          <cell r="J753">
            <v>1</v>
          </cell>
          <cell r="K753" t="str">
            <v>力合仓库(已经清关)</v>
          </cell>
          <cell r="L753">
            <v>44281</v>
          </cell>
          <cell r="M753" t="str">
            <v>0.0606，PO用110430</v>
          </cell>
          <cell r="N753" t="str">
            <v>JUL 21</v>
          </cell>
          <cell r="O753"/>
          <cell r="P753" t="str">
            <v>JPY</v>
          </cell>
          <cell r="Q753" t="str">
            <v>C49SZX20210144VG</v>
          </cell>
          <cell r="R753" t="str">
            <v>鑫华锋</v>
          </cell>
          <cell r="S753" t="str">
            <v>YSM10</v>
          </cell>
          <cell r="T753" t="str">
            <v>L-&gt;R</v>
          </cell>
          <cell r="U753" t="str">
            <v>MVC+ATS15</v>
          </cell>
          <cell r="V753" t="str">
            <v>WRONG</v>
          </cell>
          <cell r="W753" t="str">
            <v>DAP SZ</v>
          </cell>
          <cell r="X753">
            <v>44344</v>
          </cell>
          <cell r="Y753" t="str">
            <v>Yes</v>
          </cell>
          <cell r="Z753"/>
          <cell r="AA753"/>
          <cell r="AB753"/>
          <cell r="AC753" t="str">
            <v>C210740683</v>
          </cell>
          <cell r="AD753">
            <v>301</v>
          </cell>
          <cell r="AE753">
            <v>10</v>
          </cell>
          <cell r="AF753"/>
          <cell r="AG753"/>
          <cell r="AH753"/>
          <cell r="AI753"/>
          <cell r="AN753"/>
          <cell r="AO753" t="str">
            <v>Yes</v>
          </cell>
          <cell r="AP753" t="str">
            <v>JUL 21</v>
          </cell>
        </row>
        <row r="754">
          <cell r="A754">
            <v>1047</v>
          </cell>
          <cell r="B754" t="str">
            <v>已发货</v>
          </cell>
          <cell r="C754" t="str">
            <v>C49</v>
          </cell>
          <cell r="D754">
            <v>110153</v>
          </cell>
          <cell r="E754" t="str">
            <v>Stock order</v>
          </cell>
          <cell r="F754" t="str">
            <v>YSM20R-2</v>
          </cell>
          <cell r="G754" t="str">
            <v>L-&gt;R</v>
          </cell>
          <cell r="H754" t="str">
            <v>No</v>
          </cell>
          <cell r="I754" t="str">
            <v>Y54979</v>
          </cell>
          <cell r="J754">
            <v>1</v>
          </cell>
          <cell r="K754" t="str">
            <v>盐保仓库</v>
          </cell>
          <cell r="L754">
            <v>44284</v>
          </cell>
          <cell r="M754" t="str">
            <v>NM</v>
          </cell>
          <cell r="N754" t="str">
            <v>APR 21</v>
          </cell>
          <cell r="O754"/>
          <cell r="P754" t="str">
            <v>JPY</v>
          </cell>
          <cell r="Q754" t="str">
            <v>C49SZX20200257JY</v>
          </cell>
          <cell r="R754" t="str">
            <v>精德鸿</v>
          </cell>
          <cell r="S754" t="str">
            <v>YSM20R-2</v>
          </cell>
          <cell r="T754" t="str">
            <v>L-&gt;R</v>
          </cell>
          <cell r="U754" t="str">
            <v>No</v>
          </cell>
          <cell r="V754" t="str">
            <v>OK</v>
          </cell>
          <cell r="W754" t="str">
            <v>DAP SZ</v>
          </cell>
          <cell r="X754">
            <v>44193</v>
          </cell>
          <cell r="Y754" t="str">
            <v>Yes</v>
          </cell>
          <cell r="Z754"/>
          <cell r="AA754"/>
          <cell r="AB754"/>
          <cell r="AC754" t="str">
            <v>C210139127</v>
          </cell>
          <cell r="AD754">
            <v>301</v>
          </cell>
          <cell r="AE754">
            <v>20</v>
          </cell>
          <cell r="AF754"/>
          <cell r="AG754"/>
          <cell r="AH754"/>
          <cell r="AI754"/>
          <cell r="AN754"/>
          <cell r="AO754" t="str">
            <v>Yes</v>
          </cell>
          <cell r="AP754" t="str">
            <v>APR 21</v>
          </cell>
        </row>
        <row r="755">
          <cell r="A755">
            <v>1057</v>
          </cell>
          <cell r="B755" t="str">
            <v>已发货</v>
          </cell>
          <cell r="C755" t="str">
            <v>C49</v>
          </cell>
          <cell r="D755">
            <v>110153</v>
          </cell>
          <cell r="E755" t="str">
            <v>Stock order</v>
          </cell>
          <cell r="F755" t="str">
            <v>YSM20R-2</v>
          </cell>
          <cell r="G755" t="str">
            <v>L-&gt;R</v>
          </cell>
          <cell r="H755" t="str">
            <v>No</v>
          </cell>
          <cell r="I755" t="str">
            <v>Y54980</v>
          </cell>
          <cell r="J755">
            <v>1</v>
          </cell>
          <cell r="K755" t="str">
            <v>盐保仓库</v>
          </cell>
          <cell r="L755">
            <v>44284</v>
          </cell>
          <cell r="M755" t="str">
            <v>NM</v>
          </cell>
          <cell r="N755" t="str">
            <v>APR 21</v>
          </cell>
          <cell r="O755"/>
          <cell r="P755" t="str">
            <v>JPY</v>
          </cell>
          <cell r="Q755" t="str">
            <v>C49SZX20210001SS</v>
          </cell>
          <cell r="R755" t="str">
            <v>乐凡电子</v>
          </cell>
          <cell r="S755" t="str">
            <v>YSM20R-2</v>
          </cell>
          <cell r="T755" t="str">
            <v>L-&gt;R</v>
          </cell>
          <cell r="U755" t="str">
            <v>No</v>
          </cell>
          <cell r="V755" t="str">
            <v>OK</v>
          </cell>
          <cell r="W755" t="str">
            <v>DAP SZ</v>
          </cell>
          <cell r="X755">
            <v>44196</v>
          </cell>
          <cell r="Y755" t="str">
            <v>Yes</v>
          </cell>
          <cell r="Z755"/>
          <cell r="AA755"/>
          <cell r="AB755"/>
          <cell r="AC755" t="str">
            <v>C200236762</v>
          </cell>
          <cell r="AD755">
            <v>301</v>
          </cell>
          <cell r="AE755">
            <v>10</v>
          </cell>
          <cell r="AF755">
            <v>312</v>
          </cell>
          <cell r="AG755">
            <v>10</v>
          </cell>
          <cell r="AH755"/>
          <cell r="AI755"/>
          <cell r="AN755"/>
          <cell r="AO755" t="str">
            <v>Yes</v>
          </cell>
          <cell r="AP755" t="str">
            <v>APR 21</v>
          </cell>
        </row>
        <row r="756">
          <cell r="A756">
            <v>1046</v>
          </cell>
          <cell r="B756" t="str">
            <v>已发货</v>
          </cell>
          <cell r="C756" t="str">
            <v>C49</v>
          </cell>
          <cell r="D756">
            <v>110153</v>
          </cell>
          <cell r="E756" t="str">
            <v>Stock order</v>
          </cell>
          <cell r="F756" t="str">
            <v>YSM20R-2</v>
          </cell>
          <cell r="G756" t="str">
            <v>L-&gt;R</v>
          </cell>
          <cell r="H756" t="str">
            <v>No</v>
          </cell>
          <cell r="I756" t="str">
            <v>Y54981</v>
          </cell>
          <cell r="J756">
            <v>1</v>
          </cell>
          <cell r="K756" t="str">
            <v>盐保仓库</v>
          </cell>
          <cell r="L756">
            <v>44284</v>
          </cell>
          <cell r="M756" t="str">
            <v>NM</v>
          </cell>
          <cell r="N756" t="str">
            <v>APR 21</v>
          </cell>
          <cell r="O756"/>
          <cell r="P756" t="str">
            <v>JPY</v>
          </cell>
          <cell r="Q756" t="str">
            <v>C49SZX20200257JY</v>
          </cell>
          <cell r="R756" t="str">
            <v>精德鸿</v>
          </cell>
          <cell r="S756" t="str">
            <v>YSM20R-2</v>
          </cell>
          <cell r="T756" t="str">
            <v>L-&gt;R</v>
          </cell>
          <cell r="U756" t="str">
            <v>No</v>
          </cell>
          <cell r="V756" t="str">
            <v>OK</v>
          </cell>
          <cell r="W756" t="str">
            <v>DAP SZ</v>
          </cell>
          <cell r="X756">
            <v>44193</v>
          </cell>
          <cell r="Y756" t="str">
            <v>Yes</v>
          </cell>
          <cell r="Z756"/>
          <cell r="AA756"/>
          <cell r="AB756"/>
          <cell r="AC756" t="str">
            <v>C210139127</v>
          </cell>
          <cell r="AD756">
            <v>301</v>
          </cell>
          <cell r="AE756">
            <v>10</v>
          </cell>
          <cell r="AF756">
            <v>312</v>
          </cell>
          <cell r="AG756">
            <v>10</v>
          </cell>
          <cell r="AH756"/>
          <cell r="AI756"/>
          <cell r="AN756"/>
          <cell r="AO756" t="str">
            <v>Yes</v>
          </cell>
          <cell r="AP756" t="str">
            <v>APR 21</v>
          </cell>
        </row>
        <row r="757">
          <cell r="A757">
            <v>1168</v>
          </cell>
          <cell r="B757" t="str">
            <v>已发货</v>
          </cell>
          <cell r="C757" t="str">
            <v>C49</v>
          </cell>
          <cell r="D757">
            <v>110153</v>
          </cell>
          <cell r="E757" t="str">
            <v>Stock order</v>
          </cell>
          <cell r="F757" t="str">
            <v>YSM20R-2</v>
          </cell>
          <cell r="G757" t="str">
            <v>L-&gt;R</v>
          </cell>
          <cell r="H757" t="str">
            <v>No</v>
          </cell>
          <cell r="I757" t="str">
            <v>Y54982</v>
          </cell>
          <cell r="J757">
            <v>1</v>
          </cell>
          <cell r="K757" t="str">
            <v>盐保仓库</v>
          </cell>
          <cell r="L757">
            <v>44284</v>
          </cell>
          <cell r="M757" t="str">
            <v>NM</v>
          </cell>
          <cell r="N757" t="str">
            <v>APR 21</v>
          </cell>
          <cell r="O757"/>
          <cell r="P757" t="str">
            <v>JPY</v>
          </cell>
          <cell r="Q757" t="str">
            <v>C49SZX20210049MX</v>
          </cell>
          <cell r="R757" t="str">
            <v>智序</v>
          </cell>
          <cell r="S757" t="str">
            <v>YSM20R-2</v>
          </cell>
          <cell r="T757" t="str">
            <v>L-&gt;R</v>
          </cell>
          <cell r="U757" t="str">
            <v>No</v>
          </cell>
          <cell r="V757" t="str">
            <v>OK</v>
          </cell>
          <cell r="W757" t="str">
            <v>DAP SZ</v>
          </cell>
          <cell r="X757">
            <v>44256</v>
          </cell>
          <cell r="Y757" t="str">
            <v>Yes</v>
          </cell>
          <cell r="Z757"/>
          <cell r="AA757"/>
          <cell r="AB757"/>
          <cell r="AC757" t="str">
            <v>C210440011</v>
          </cell>
          <cell r="AD757">
            <v>301</v>
          </cell>
          <cell r="AE757">
            <v>10</v>
          </cell>
          <cell r="AF757">
            <v>312</v>
          </cell>
          <cell r="AG757">
            <v>10</v>
          </cell>
          <cell r="AH757"/>
          <cell r="AI757"/>
          <cell r="AN757"/>
          <cell r="AO757" t="str">
            <v>Yes</v>
          </cell>
          <cell r="AP757" t="str">
            <v>APR 21</v>
          </cell>
        </row>
        <row r="758">
          <cell r="A758">
            <v>1018</v>
          </cell>
          <cell r="B758" t="str">
            <v>已发货</v>
          </cell>
          <cell r="C758" t="str">
            <v>C49</v>
          </cell>
          <cell r="D758">
            <v>110153</v>
          </cell>
          <cell r="E758" t="str">
            <v>Stock order</v>
          </cell>
          <cell r="F758" t="str">
            <v>YSM20R-2</v>
          </cell>
          <cell r="G758" t="str">
            <v>L-&gt;R</v>
          </cell>
          <cell r="H758" t="str">
            <v>No</v>
          </cell>
          <cell r="I758" t="str">
            <v>Y54983</v>
          </cell>
          <cell r="J758">
            <v>1</v>
          </cell>
          <cell r="K758" t="str">
            <v>盐保仓库</v>
          </cell>
          <cell r="L758">
            <v>44284</v>
          </cell>
          <cell r="M758" t="str">
            <v>NM</v>
          </cell>
          <cell r="N758" t="str">
            <v>APR 21</v>
          </cell>
          <cell r="O758"/>
          <cell r="P758" t="str">
            <v>JPY</v>
          </cell>
          <cell r="Q758" t="str">
            <v>C49SZX20200240MZ</v>
          </cell>
          <cell r="R758" t="str">
            <v>鑫金鸿</v>
          </cell>
          <cell r="S758" t="str">
            <v>YSM20R-2</v>
          </cell>
          <cell r="T758" t="str">
            <v>L-&gt;R</v>
          </cell>
          <cell r="U758" t="str">
            <v>No</v>
          </cell>
          <cell r="V758" t="str">
            <v>OK</v>
          </cell>
          <cell r="W758" t="str">
            <v>DAP SZ</v>
          </cell>
          <cell r="X758">
            <v>44174</v>
          </cell>
          <cell r="Y758" t="str">
            <v>Yes</v>
          </cell>
          <cell r="Z758"/>
          <cell r="AA758"/>
          <cell r="AB758"/>
          <cell r="AC758" t="str">
            <v>C210139105</v>
          </cell>
          <cell r="AD758">
            <v>301</v>
          </cell>
          <cell r="AE758">
            <v>10</v>
          </cell>
          <cell r="AF758">
            <v>312</v>
          </cell>
          <cell r="AG758">
            <v>10</v>
          </cell>
          <cell r="AH758"/>
          <cell r="AI758"/>
          <cell r="AN758"/>
          <cell r="AO758" t="str">
            <v>Yes</v>
          </cell>
          <cell r="AP758" t="str">
            <v>APR 21</v>
          </cell>
        </row>
        <row r="759">
          <cell r="A759">
            <v>1141</v>
          </cell>
          <cell r="B759" t="str">
            <v>已发货</v>
          </cell>
          <cell r="C759" t="str">
            <v>C49</v>
          </cell>
          <cell r="D759">
            <v>110212</v>
          </cell>
          <cell r="E759" t="str">
            <v>Stock order</v>
          </cell>
          <cell r="F759" t="str">
            <v>YSM20R-2</v>
          </cell>
          <cell r="G759" t="str">
            <v>R-&gt;L</v>
          </cell>
          <cell r="H759" t="str">
            <v>No</v>
          </cell>
          <cell r="I759" t="str">
            <v>Y55398</v>
          </cell>
          <cell r="J759">
            <v>1</v>
          </cell>
          <cell r="K759" t="str">
            <v>盐保仓库</v>
          </cell>
          <cell r="L759">
            <v>44284</v>
          </cell>
          <cell r="M759" t="str">
            <v>NM</v>
          </cell>
          <cell r="N759" t="str">
            <v>APR 21</v>
          </cell>
          <cell r="O759"/>
          <cell r="P759" t="str">
            <v>JPY</v>
          </cell>
          <cell r="Q759" t="str">
            <v>C49SZX20210050SX</v>
          </cell>
          <cell r="R759" t="str">
            <v>模鑫</v>
          </cell>
          <cell r="S759" t="str">
            <v>YSM20R-2</v>
          </cell>
          <cell r="T759" t="str">
            <v>R-&gt;L</v>
          </cell>
          <cell r="U759" t="str">
            <v>No</v>
          </cell>
          <cell r="V759" t="str">
            <v>OK</v>
          </cell>
          <cell r="W759" t="str">
            <v>DAP SZ</v>
          </cell>
          <cell r="X759">
            <v>44234</v>
          </cell>
          <cell r="Y759" t="str">
            <v>Yes</v>
          </cell>
          <cell r="Z759"/>
          <cell r="AA759"/>
          <cell r="AB759"/>
          <cell r="AC759" t="str">
            <v>C210339637</v>
          </cell>
          <cell r="AD759">
            <v>301</v>
          </cell>
          <cell r="AE759">
            <v>10</v>
          </cell>
          <cell r="AF759">
            <v>311</v>
          </cell>
          <cell r="AG759">
            <v>10</v>
          </cell>
          <cell r="AH759"/>
          <cell r="AI759"/>
          <cell r="AN759"/>
          <cell r="AO759" t="str">
            <v>Yes</v>
          </cell>
          <cell r="AP759" t="str">
            <v>APR 21</v>
          </cell>
        </row>
        <row r="760">
          <cell r="A760">
            <v>1044</v>
          </cell>
          <cell r="B760" t="str">
            <v>已发货</v>
          </cell>
          <cell r="C760" t="str">
            <v>C49</v>
          </cell>
          <cell r="D760">
            <v>110212</v>
          </cell>
          <cell r="E760" t="str">
            <v>Stock order</v>
          </cell>
          <cell r="F760" t="str">
            <v>YSM20R-2</v>
          </cell>
          <cell r="G760" t="str">
            <v>R-&gt;L</v>
          </cell>
          <cell r="H760" t="str">
            <v>No</v>
          </cell>
          <cell r="I760" t="str">
            <v>Y55399</v>
          </cell>
          <cell r="J760">
            <v>1</v>
          </cell>
          <cell r="K760" t="str">
            <v>华日仓库中转</v>
          </cell>
          <cell r="L760">
            <v>44284</v>
          </cell>
          <cell r="M760" t="str">
            <v>NM</v>
          </cell>
          <cell r="N760" t="str">
            <v>APR 21</v>
          </cell>
          <cell r="O760"/>
          <cell r="P760" t="str">
            <v>JPY</v>
          </cell>
          <cell r="Q760" t="str">
            <v>C49SZX20200249SX</v>
          </cell>
          <cell r="R760" t="str">
            <v>凌鑫</v>
          </cell>
          <cell r="S760" t="str">
            <v>YSM20R-2</v>
          </cell>
          <cell r="T760" t="str">
            <v>R-&gt;L</v>
          </cell>
          <cell r="U760" t="str">
            <v>No</v>
          </cell>
          <cell r="V760" t="str">
            <v>OK</v>
          </cell>
          <cell r="W760" t="str">
            <v>DAP SZ</v>
          </cell>
          <cell r="X760">
            <v>44190</v>
          </cell>
          <cell r="Y760" t="str">
            <v>Yes</v>
          </cell>
          <cell r="Z760"/>
          <cell r="AA760"/>
          <cell r="AB760"/>
          <cell r="AC760" t="str">
            <v>C180331698</v>
          </cell>
          <cell r="AD760">
            <v>301</v>
          </cell>
          <cell r="AE760">
            <v>10</v>
          </cell>
          <cell r="AF760">
            <v>311</v>
          </cell>
          <cell r="AG760">
            <v>10</v>
          </cell>
          <cell r="AH760"/>
          <cell r="AI760"/>
          <cell r="AN760"/>
          <cell r="AO760" t="str">
            <v>Yes</v>
          </cell>
          <cell r="AP760" t="str">
            <v>APR 21</v>
          </cell>
        </row>
        <row r="761">
          <cell r="A761">
            <v>1140</v>
          </cell>
          <cell r="B761" t="str">
            <v>已发货</v>
          </cell>
          <cell r="C761" t="str">
            <v>C49</v>
          </cell>
          <cell r="D761">
            <v>110212</v>
          </cell>
          <cell r="E761" t="str">
            <v>Stock order</v>
          </cell>
          <cell r="F761" t="str">
            <v>YSM20R-2</v>
          </cell>
          <cell r="G761" t="str">
            <v>L-&gt;R</v>
          </cell>
          <cell r="H761" t="str">
            <v>cATS10+special layout</v>
          </cell>
          <cell r="I761" t="str">
            <v>Y55400，不能调动</v>
          </cell>
          <cell r="J761">
            <v>1</v>
          </cell>
          <cell r="K761" t="str">
            <v>盐保仓库</v>
          </cell>
          <cell r="L761">
            <v>44284</v>
          </cell>
          <cell r="M761" t="str">
            <v>NM</v>
          </cell>
          <cell r="N761" t="str">
            <v>APR 21</v>
          </cell>
          <cell r="O761"/>
          <cell r="P761" t="str">
            <v>JPY</v>
          </cell>
          <cell r="Q761" t="str">
            <v>C49SZX20210126DZ</v>
          </cell>
          <cell r="R761" t="str">
            <v>名商</v>
          </cell>
          <cell r="S761" t="str">
            <v>YSM20R-2</v>
          </cell>
          <cell r="T761" t="str">
            <v>L-&gt;R</v>
          </cell>
          <cell r="U761" t="str">
            <v>cATS10+MVC+special layout</v>
          </cell>
          <cell r="V761" t="str">
            <v>WRONG</v>
          </cell>
          <cell r="W761" t="str">
            <v>CIF HK</v>
          </cell>
          <cell r="X761">
            <v>44233</v>
          </cell>
          <cell r="Y761" t="str">
            <v>Yes</v>
          </cell>
          <cell r="Z761"/>
          <cell r="AA761"/>
          <cell r="AB761"/>
          <cell r="AC761" t="str">
            <v>C190334211</v>
          </cell>
          <cell r="AD761">
            <v>301</v>
          </cell>
          <cell r="AE761">
            <v>10</v>
          </cell>
          <cell r="AF761">
            <v>303</v>
          </cell>
          <cell r="AG761">
            <v>10</v>
          </cell>
          <cell r="AH761"/>
          <cell r="AI761"/>
          <cell r="AN761"/>
          <cell r="AO761" t="str">
            <v>Yes</v>
          </cell>
          <cell r="AP761" t="str">
            <v>APR 21</v>
          </cell>
        </row>
        <row r="762">
          <cell r="A762">
            <v>1167</v>
          </cell>
          <cell r="B762" t="str">
            <v>已发货</v>
          </cell>
          <cell r="C762" t="str">
            <v>C49</v>
          </cell>
          <cell r="D762">
            <v>110212</v>
          </cell>
          <cell r="E762" t="str">
            <v>Stock order</v>
          </cell>
          <cell r="F762" t="str">
            <v>YSM20R-2</v>
          </cell>
          <cell r="G762" t="str">
            <v>L-&gt;R</v>
          </cell>
          <cell r="H762" t="str">
            <v>No</v>
          </cell>
          <cell r="I762" t="str">
            <v>Y55401</v>
          </cell>
          <cell r="J762">
            <v>1</v>
          </cell>
          <cell r="K762" t="str">
            <v>盐保仓库</v>
          </cell>
          <cell r="L762">
            <v>44284</v>
          </cell>
          <cell r="M762" t="str">
            <v>NM</v>
          </cell>
          <cell r="N762" t="str">
            <v>APR 21</v>
          </cell>
          <cell r="O762"/>
          <cell r="P762" t="str">
            <v>JPY</v>
          </cell>
          <cell r="Q762" t="str">
            <v>C49SZX20210049MX</v>
          </cell>
          <cell r="R762" t="str">
            <v>智序</v>
          </cell>
          <cell r="S762" t="str">
            <v>YSM20R-2</v>
          </cell>
          <cell r="T762" t="str">
            <v>L-&gt;R</v>
          </cell>
          <cell r="U762" t="str">
            <v>No</v>
          </cell>
          <cell r="V762" t="str">
            <v>OK</v>
          </cell>
          <cell r="W762" t="str">
            <v>DAP SZ</v>
          </cell>
          <cell r="X762">
            <v>44256</v>
          </cell>
          <cell r="Y762" t="str">
            <v>Yes</v>
          </cell>
          <cell r="Z762"/>
          <cell r="AA762"/>
          <cell r="AB762"/>
          <cell r="AC762" t="str">
            <v>C210440011</v>
          </cell>
          <cell r="AD762">
            <v>301</v>
          </cell>
          <cell r="AE762">
            <v>10</v>
          </cell>
          <cell r="AF762">
            <v>311</v>
          </cell>
          <cell r="AG762">
            <v>10</v>
          </cell>
          <cell r="AH762"/>
          <cell r="AI762"/>
          <cell r="AN762"/>
          <cell r="AO762" t="str">
            <v>Yes</v>
          </cell>
          <cell r="AP762" t="str">
            <v>APR 21</v>
          </cell>
        </row>
        <row r="763">
          <cell r="A763">
            <v>1173</v>
          </cell>
          <cell r="B763" t="str">
            <v>已发货</v>
          </cell>
          <cell r="C763" t="str">
            <v>C49</v>
          </cell>
          <cell r="D763">
            <v>110212</v>
          </cell>
          <cell r="E763" t="str">
            <v>Stock order</v>
          </cell>
          <cell r="F763" t="str">
            <v>YSM20R-2</v>
          </cell>
          <cell r="G763" t="str">
            <v>L-&gt;R</v>
          </cell>
          <cell r="H763" t="str">
            <v>No</v>
          </cell>
          <cell r="I763" t="str">
            <v>Y55402</v>
          </cell>
          <cell r="J763">
            <v>1</v>
          </cell>
          <cell r="K763" t="str">
            <v>盐保仓库</v>
          </cell>
          <cell r="L763">
            <v>44284</v>
          </cell>
          <cell r="M763" t="str">
            <v>NM</v>
          </cell>
          <cell r="N763" t="str">
            <v>APR 21</v>
          </cell>
          <cell r="O763"/>
          <cell r="P763" t="str">
            <v>JPY</v>
          </cell>
          <cell r="Q763" t="str">
            <v>C49SZX20210049MX</v>
          </cell>
          <cell r="R763" t="str">
            <v>智序</v>
          </cell>
          <cell r="S763" t="str">
            <v>YSM20R-2</v>
          </cell>
          <cell r="T763" t="str">
            <v>L-&gt;R</v>
          </cell>
          <cell r="U763" t="str">
            <v>No</v>
          </cell>
          <cell r="V763" t="str">
            <v>OK</v>
          </cell>
          <cell r="W763" t="str">
            <v>DAP SZ</v>
          </cell>
          <cell r="X763">
            <v>44256</v>
          </cell>
          <cell r="Y763" t="str">
            <v>Yes</v>
          </cell>
          <cell r="Z763"/>
          <cell r="AA763"/>
          <cell r="AB763"/>
          <cell r="AC763" t="str">
            <v>C210440011</v>
          </cell>
          <cell r="AD763">
            <v>301</v>
          </cell>
          <cell r="AE763">
            <v>10</v>
          </cell>
          <cell r="AF763">
            <v>311</v>
          </cell>
          <cell r="AG763">
            <v>10</v>
          </cell>
          <cell r="AH763"/>
          <cell r="AI763"/>
          <cell r="AN763"/>
          <cell r="AO763" t="str">
            <v>Yes</v>
          </cell>
          <cell r="AP763" t="str">
            <v>APR 21</v>
          </cell>
        </row>
        <row r="764">
          <cell r="A764">
            <v>1279</v>
          </cell>
          <cell r="B764" t="str">
            <v>已发货</v>
          </cell>
          <cell r="C764" t="str">
            <v>C49</v>
          </cell>
          <cell r="D764">
            <v>110212</v>
          </cell>
          <cell r="E764" t="str">
            <v>Stock order</v>
          </cell>
          <cell r="F764" t="str">
            <v>YSM20R-2</v>
          </cell>
          <cell r="G764" t="str">
            <v>L-&gt;R</v>
          </cell>
          <cell r="H764" t="str">
            <v>No</v>
          </cell>
          <cell r="I764" t="str">
            <v>Y55403</v>
          </cell>
          <cell r="J764">
            <v>1</v>
          </cell>
          <cell r="K764" t="str">
            <v>华日仓库中转</v>
          </cell>
          <cell r="L764">
            <v>44284</v>
          </cell>
          <cell r="M764" t="str">
            <v>NM</v>
          </cell>
          <cell r="N764" t="str">
            <v>APR 21</v>
          </cell>
          <cell r="O764"/>
          <cell r="P764" t="str">
            <v>JPY</v>
          </cell>
          <cell r="Q764" t="str">
            <v>C49SZX20210077JY</v>
          </cell>
          <cell r="R764" t="str">
            <v>创荣发</v>
          </cell>
          <cell r="S764" t="str">
            <v>YSM20R-2</v>
          </cell>
          <cell r="T764" t="str">
            <v>L-&gt;R</v>
          </cell>
          <cell r="U764" t="str">
            <v>No</v>
          </cell>
          <cell r="V764" t="str">
            <v>OK</v>
          </cell>
          <cell r="W764" t="str">
            <v>DAP HZ</v>
          </cell>
          <cell r="X764">
            <v>44272</v>
          </cell>
          <cell r="Y764" t="str">
            <v>Yes</v>
          </cell>
          <cell r="Z764"/>
          <cell r="AA764"/>
          <cell r="AB764"/>
          <cell r="AC764" t="str">
            <v>C200437179</v>
          </cell>
          <cell r="AD764">
            <v>301</v>
          </cell>
          <cell r="AE764">
            <v>10</v>
          </cell>
          <cell r="AF764">
            <v>304</v>
          </cell>
          <cell r="AG764">
            <v>10</v>
          </cell>
          <cell r="AH764"/>
          <cell r="AI764"/>
          <cell r="AN764"/>
          <cell r="AO764" t="str">
            <v>Yes</v>
          </cell>
          <cell r="AP764" t="str">
            <v>APR 21</v>
          </cell>
        </row>
        <row r="765">
          <cell r="A765">
            <v>1137</v>
          </cell>
          <cell r="B765" t="str">
            <v>已发货</v>
          </cell>
          <cell r="C765" t="str">
            <v>C49</v>
          </cell>
          <cell r="D765">
            <v>110348</v>
          </cell>
          <cell r="E765" t="str">
            <v>Stock order</v>
          </cell>
          <cell r="F765" t="str">
            <v>YSM10</v>
          </cell>
          <cell r="G765" t="str">
            <v>R-&gt;L</v>
          </cell>
          <cell r="H765" t="str">
            <v>No</v>
          </cell>
          <cell r="I765" t="str">
            <v>Y55170</v>
          </cell>
          <cell r="J765">
            <v>1</v>
          </cell>
          <cell r="K765" t="str">
            <v>盐保仓库</v>
          </cell>
          <cell r="L765">
            <v>44287</v>
          </cell>
          <cell r="M765" t="str">
            <v>NM</v>
          </cell>
          <cell r="N765" t="str">
            <v>MAY 21</v>
          </cell>
          <cell r="O765"/>
          <cell r="P765" t="str">
            <v>JPY</v>
          </cell>
          <cell r="Q765" t="str">
            <v>C49SZX20210045SX</v>
          </cell>
          <cell r="R765" t="str">
            <v>百益晟</v>
          </cell>
          <cell r="S765" t="str">
            <v>YSM10</v>
          </cell>
          <cell r="T765" t="str">
            <v>L-&gt;R</v>
          </cell>
          <cell r="U765" t="str">
            <v>MVC</v>
          </cell>
          <cell r="V765" t="str">
            <v>WRONG</v>
          </cell>
          <cell r="W765" t="str">
            <v>DAP SZ</v>
          </cell>
          <cell r="X765">
            <v>44231</v>
          </cell>
          <cell r="Y765" t="str">
            <v>Yes</v>
          </cell>
          <cell r="Z765"/>
          <cell r="AA765"/>
          <cell r="AB765"/>
          <cell r="AC765" t="str">
            <v>C190434521</v>
          </cell>
          <cell r="AD765">
            <v>301</v>
          </cell>
          <cell r="AE765">
            <v>10</v>
          </cell>
          <cell r="AF765"/>
          <cell r="AG765"/>
          <cell r="AH765"/>
          <cell r="AI765"/>
          <cell r="AN765"/>
          <cell r="AO765" t="str">
            <v>Yes</v>
          </cell>
          <cell r="AP765" t="str">
            <v>MAY 21</v>
          </cell>
        </row>
        <row r="766">
          <cell r="A766" t="str">
            <v>上海预留…</v>
          </cell>
          <cell r="B766" t="str">
            <v>已发货</v>
          </cell>
          <cell r="C766" t="str">
            <v>C49</v>
          </cell>
          <cell r="D766">
            <v>110348</v>
          </cell>
          <cell r="E766" t="str">
            <v>Stock order</v>
          </cell>
          <cell r="F766" t="str">
            <v>YSM10</v>
          </cell>
          <cell r="G766" t="str">
            <v>R-&gt;L</v>
          </cell>
          <cell r="H766" t="str">
            <v>MVC+ATS15</v>
          </cell>
          <cell r="I766" t="str">
            <v>Y55176</v>
          </cell>
          <cell r="J766">
            <v>1</v>
          </cell>
          <cell r="K766" t="str">
            <v>力合仓库(已经清关)</v>
          </cell>
          <cell r="L766">
            <v>44287</v>
          </cell>
          <cell r="M766" t="str">
            <v>NM</v>
          </cell>
          <cell r="N766" t="str">
            <v>MAY 21</v>
          </cell>
          <cell r="O766"/>
          <cell r="P766" t="str">
            <v>RMB</v>
          </cell>
          <cell r="Q766" t="str">
            <v>C49SHA20210422/ZQR</v>
          </cell>
          <cell r="R766" t="str">
            <v>上海项如电子科技有限公司</v>
          </cell>
          <cell r="S766" t="str">
            <v>YSM10</v>
          </cell>
          <cell r="T766" t="str">
            <v>L-&gt;R</v>
          </cell>
          <cell r="U766" t="str">
            <v>MVC+ATS15</v>
          </cell>
          <cell r="V766" t="str">
            <v>WRONG</v>
          </cell>
          <cell r="W766" t="e">
            <v>#N/A</v>
          </cell>
          <cell r="X766" t="e">
            <v>#N/A</v>
          </cell>
          <cell r="Y766" t="e">
            <v>#N/A</v>
          </cell>
          <cell r="Z766"/>
          <cell r="AA766"/>
          <cell r="AB766"/>
          <cell r="AC766" t="str">
            <v>YES</v>
          </cell>
          <cell r="AD766">
            <v>301</v>
          </cell>
          <cell r="AE766">
            <v>10</v>
          </cell>
          <cell r="AF766"/>
          <cell r="AG766"/>
          <cell r="AH766"/>
          <cell r="AI766"/>
          <cell r="AN766"/>
          <cell r="AO766" t="str">
            <v>NA</v>
          </cell>
          <cell r="AP766" t="str">
            <v>MAY 21</v>
          </cell>
        </row>
        <row r="767">
          <cell r="A767">
            <v>1136</v>
          </cell>
          <cell r="B767" t="str">
            <v>已发货</v>
          </cell>
          <cell r="C767" t="str">
            <v>C49</v>
          </cell>
          <cell r="D767" t="str">
            <v>110348(拆单110364)</v>
          </cell>
          <cell r="E767" t="str">
            <v>Stock order</v>
          </cell>
          <cell r="F767" t="str">
            <v>YSM10</v>
          </cell>
          <cell r="G767" t="str">
            <v>R-&gt;L</v>
          </cell>
          <cell r="H767" t="str">
            <v>No</v>
          </cell>
          <cell r="I767" t="str">
            <v>Y55171</v>
          </cell>
          <cell r="J767">
            <v>1</v>
          </cell>
          <cell r="K767" t="str">
            <v>盐保仓库</v>
          </cell>
          <cell r="L767">
            <v>44287</v>
          </cell>
          <cell r="M767" t="str">
            <v>NM PO用110347</v>
          </cell>
          <cell r="N767" t="str">
            <v>MAY 21</v>
          </cell>
          <cell r="O767"/>
          <cell r="P767" t="str">
            <v>JPY</v>
          </cell>
          <cell r="Q767" t="str">
            <v>C49SZX20210045SX</v>
          </cell>
          <cell r="R767" t="str">
            <v>百益晟</v>
          </cell>
          <cell r="S767" t="str">
            <v>YSM10</v>
          </cell>
          <cell r="T767" t="str">
            <v>L-&gt;R</v>
          </cell>
          <cell r="U767" t="str">
            <v>MVC</v>
          </cell>
          <cell r="V767" t="str">
            <v>WRONG</v>
          </cell>
          <cell r="W767" t="str">
            <v>DAP SZ</v>
          </cell>
          <cell r="X767">
            <v>44231</v>
          </cell>
          <cell r="Y767" t="str">
            <v>Yes</v>
          </cell>
          <cell r="Z767"/>
          <cell r="AA767"/>
          <cell r="AB767"/>
          <cell r="AC767" t="str">
            <v>C190434521</v>
          </cell>
          <cell r="AD767">
            <v>301</v>
          </cell>
          <cell r="AE767">
            <v>10</v>
          </cell>
          <cell r="AF767"/>
          <cell r="AG767"/>
          <cell r="AH767"/>
          <cell r="AI767"/>
          <cell r="AN767"/>
          <cell r="AO767" t="str">
            <v>Yes</v>
          </cell>
          <cell r="AP767" t="str">
            <v>MAY 21</v>
          </cell>
        </row>
        <row r="768">
          <cell r="A768">
            <v>1258</v>
          </cell>
          <cell r="B768" t="str">
            <v>已发货</v>
          </cell>
          <cell r="C768" t="str">
            <v>C49</v>
          </cell>
          <cell r="D768">
            <v>110348</v>
          </cell>
          <cell r="E768" t="str">
            <v>Stock order</v>
          </cell>
          <cell r="F768" t="str">
            <v>YSM10</v>
          </cell>
          <cell r="G768" t="str">
            <v>R-&gt;L</v>
          </cell>
          <cell r="H768" t="str">
            <v>No</v>
          </cell>
          <cell r="I768" t="str">
            <v>Y55172</v>
          </cell>
          <cell r="J768">
            <v>1</v>
          </cell>
          <cell r="K768" t="str">
            <v>盐保仓库</v>
          </cell>
          <cell r="L768">
            <v>44287</v>
          </cell>
          <cell r="M768" t="str">
            <v>NM</v>
          </cell>
          <cell r="N768" t="str">
            <v>JUN 21</v>
          </cell>
          <cell r="O768"/>
          <cell r="P768" t="str">
            <v>JPY</v>
          </cell>
          <cell r="Q768" t="str">
            <v>C49SZX20210081MZ</v>
          </cell>
          <cell r="R768" t="str">
            <v>崧盛</v>
          </cell>
          <cell r="S768" t="str">
            <v>YSM10</v>
          </cell>
          <cell r="T768" t="str">
            <v>L-&gt;R</v>
          </cell>
          <cell r="U768" t="str">
            <v>No</v>
          </cell>
          <cell r="V768" t="str">
            <v>WRONG</v>
          </cell>
          <cell r="W768" t="str">
            <v>CIF HK</v>
          </cell>
          <cell r="X768">
            <v>44268</v>
          </cell>
          <cell r="Y768" t="str">
            <v>Yes</v>
          </cell>
          <cell r="Z768"/>
          <cell r="AA768"/>
          <cell r="AB768"/>
          <cell r="AC768" t="str">
            <v>C210439739</v>
          </cell>
          <cell r="AD768">
            <v>301</v>
          </cell>
          <cell r="AE768">
            <v>10</v>
          </cell>
          <cell r="AF768"/>
          <cell r="AG768"/>
          <cell r="AH768"/>
          <cell r="AI768"/>
          <cell r="AN768"/>
          <cell r="AO768" t="str">
            <v>Yes</v>
          </cell>
          <cell r="AP768" t="str">
            <v>JUN 21</v>
          </cell>
        </row>
        <row r="769">
          <cell r="A769">
            <v>1280</v>
          </cell>
          <cell r="B769" t="str">
            <v>已发货</v>
          </cell>
          <cell r="C769" t="str">
            <v>C49</v>
          </cell>
          <cell r="D769">
            <v>110348</v>
          </cell>
          <cell r="E769" t="str">
            <v>Stock order</v>
          </cell>
          <cell r="F769" t="str">
            <v>YSM10</v>
          </cell>
          <cell r="G769" t="str">
            <v>R-&gt;L</v>
          </cell>
          <cell r="H769" t="str">
            <v>No</v>
          </cell>
          <cell r="I769" t="str">
            <v>Y55173</v>
          </cell>
          <cell r="J769">
            <v>1</v>
          </cell>
          <cell r="K769" t="str">
            <v>华日仓库中转</v>
          </cell>
          <cell r="L769">
            <v>44287</v>
          </cell>
          <cell r="M769" t="str">
            <v>NM</v>
          </cell>
          <cell r="N769" t="str">
            <v>APR 21</v>
          </cell>
          <cell r="O769"/>
          <cell r="P769" t="str">
            <v>JPY</v>
          </cell>
          <cell r="Q769" t="str">
            <v>C49SZX20210077JY</v>
          </cell>
          <cell r="R769" t="str">
            <v>创荣发</v>
          </cell>
          <cell r="S769" t="str">
            <v>YSM10</v>
          </cell>
          <cell r="T769" t="str">
            <v>L-&gt;R</v>
          </cell>
          <cell r="U769" t="str">
            <v>MVC</v>
          </cell>
          <cell r="V769" t="str">
            <v>WRONG</v>
          </cell>
          <cell r="W769" t="str">
            <v>DAP HZ</v>
          </cell>
          <cell r="X769">
            <v>44272</v>
          </cell>
          <cell r="Y769" t="str">
            <v>Yes</v>
          </cell>
          <cell r="Z769"/>
          <cell r="AA769"/>
          <cell r="AB769"/>
          <cell r="AC769" t="str">
            <v>C200437179</v>
          </cell>
          <cell r="AD769">
            <v>301</v>
          </cell>
          <cell r="AE769">
            <v>10</v>
          </cell>
          <cell r="AF769"/>
          <cell r="AG769"/>
          <cell r="AH769"/>
          <cell r="AI769"/>
          <cell r="AN769"/>
          <cell r="AO769" t="str">
            <v>Yes</v>
          </cell>
          <cell r="AP769" t="str">
            <v>APR 21</v>
          </cell>
        </row>
        <row r="770">
          <cell r="A770">
            <v>1255</v>
          </cell>
          <cell r="B770" t="str">
            <v>已发货</v>
          </cell>
          <cell r="C770" t="str">
            <v>C49</v>
          </cell>
          <cell r="D770" t="str">
            <v>110347(拆单110339)</v>
          </cell>
          <cell r="E770" t="str">
            <v>Stock order</v>
          </cell>
          <cell r="F770" t="str">
            <v>YSM10</v>
          </cell>
          <cell r="G770" t="str">
            <v>R-&gt;L</v>
          </cell>
          <cell r="H770" t="str">
            <v>No</v>
          </cell>
          <cell r="I770" t="str">
            <v>Y55423</v>
          </cell>
          <cell r="J770">
            <v>1</v>
          </cell>
          <cell r="K770" t="str">
            <v>力合中转仓</v>
          </cell>
          <cell r="L770">
            <v>44287</v>
          </cell>
          <cell r="M770" t="str">
            <v>NM，PO用110348</v>
          </cell>
          <cell r="N770" t="str">
            <v>APR 21</v>
          </cell>
          <cell r="O770"/>
          <cell r="P770" t="str">
            <v>JPY</v>
          </cell>
          <cell r="Q770" t="str">
            <v>C49SZX20210079EC</v>
          </cell>
          <cell r="R770" t="str">
            <v>福瑞康</v>
          </cell>
          <cell r="S770" t="str">
            <v>YSM10</v>
          </cell>
          <cell r="T770" t="str">
            <v>L-&gt;R</v>
          </cell>
          <cell r="U770" t="str">
            <v>MVC</v>
          </cell>
          <cell r="V770" t="str">
            <v>WRONG</v>
          </cell>
          <cell r="W770" t="str">
            <v>DAP DG</v>
          </cell>
          <cell r="X770">
            <v>44267</v>
          </cell>
          <cell r="Y770" t="str">
            <v>Yes</v>
          </cell>
          <cell r="Z770"/>
          <cell r="AA770"/>
          <cell r="AB770"/>
          <cell r="AC770" t="str">
            <v>C210439833</v>
          </cell>
          <cell r="AD770">
            <v>301</v>
          </cell>
          <cell r="AE770">
            <v>10</v>
          </cell>
          <cell r="AF770"/>
          <cell r="AG770"/>
          <cell r="AH770"/>
          <cell r="AI770"/>
          <cell r="AN770"/>
          <cell r="AO770" t="str">
            <v>Yes</v>
          </cell>
          <cell r="AP770" t="str">
            <v>APR 21</v>
          </cell>
        </row>
        <row r="771">
          <cell r="A771">
            <v>1162</v>
          </cell>
          <cell r="B771" t="str">
            <v>已发货</v>
          </cell>
          <cell r="C771" t="str">
            <v>C49</v>
          </cell>
          <cell r="D771">
            <v>110347</v>
          </cell>
          <cell r="E771" t="str">
            <v>Stock order</v>
          </cell>
          <cell r="F771" t="str">
            <v>YSM10</v>
          </cell>
          <cell r="G771" t="str">
            <v>R-&gt;L</v>
          </cell>
          <cell r="H771" t="str">
            <v>No</v>
          </cell>
          <cell r="I771" t="str">
            <v>Y55424</v>
          </cell>
          <cell r="J771">
            <v>1</v>
          </cell>
          <cell r="K771" t="str">
            <v>力合仓库(已经清关)</v>
          </cell>
          <cell r="L771">
            <v>44287</v>
          </cell>
          <cell r="M771" t="str">
            <v>0.0605  PO用110364</v>
          </cell>
          <cell r="N771" t="str">
            <v>APR 21</v>
          </cell>
          <cell r="O771"/>
          <cell r="P771" t="str">
            <v>RMB</v>
          </cell>
          <cell r="Q771" t="str">
            <v>C49SZX20210047JL</v>
          </cell>
          <cell r="R771" t="str">
            <v>铭翔</v>
          </cell>
          <cell r="S771" t="str">
            <v>YSM10</v>
          </cell>
          <cell r="T771" t="str">
            <v>L-&gt;R</v>
          </cell>
          <cell r="U771" t="str">
            <v>MVC</v>
          </cell>
          <cell r="V771" t="str">
            <v>WRONG</v>
          </cell>
          <cell r="W771" t="str">
            <v>含税到厂</v>
          </cell>
          <cell r="X771">
            <v>44249</v>
          </cell>
          <cell r="Y771" t="str">
            <v>Yes</v>
          </cell>
          <cell r="Z771"/>
          <cell r="AA771"/>
          <cell r="AB771"/>
          <cell r="AC771" t="str">
            <v>C191136061</v>
          </cell>
          <cell r="AD771">
            <v>301</v>
          </cell>
          <cell r="AE771">
            <v>10</v>
          </cell>
          <cell r="AF771"/>
          <cell r="AG771"/>
          <cell r="AH771"/>
          <cell r="AI771"/>
          <cell r="AN771"/>
          <cell r="AO771" t="str">
            <v>Yes</v>
          </cell>
          <cell r="AP771" t="str">
            <v>APR 21</v>
          </cell>
        </row>
        <row r="772">
          <cell r="A772">
            <v>991</v>
          </cell>
          <cell r="B772" t="str">
            <v>已发货</v>
          </cell>
          <cell r="C772" t="str">
            <v>C49</v>
          </cell>
          <cell r="D772" t="str">
            <v>110347(拆单110337)</v>
          </cell>
          <cell r="E772" t="str">
            <v>Stock order</v>
          </cell>
          <cell r="F772" t="str">
            <v>YSM10</v>
          </cell>
          <cell r="G772" t="str">
            <v>R-&gt;L</v>
          </cell>
          <cell r="H772" t="str">
            <v>No</v>
          </cell>
          <cell r="I772" t="str">
            <v>Y55425</v>
          </cell>
          <cell r="J772">
            <v>1</v>
          </cell>
          <cell r="K772" t="str">
            <v>力合仓库(已经清关)</v>
          </cell>
          <cell r="L772">
            <v>44287</v>
          </cell>
          <cell r="M772">
            <v>6.2300000000000001E-2</v>
          </cell>
          <cell r="N772" t="str">
            <v>MAY 21</v>
          </cell>
          <cell r="O772"/>
          <cell r="P772" t="str">
            <v>RMB</v>
          </cell>
          <cell r="Q772" t="str">
            <v>C49SZX20200080DY</v>
          </cell>
          <cell r="R772" t="str">
            <v>富源晟</v>
          </cell>
          <cell r="S772" t="str">
            <v>YSM10</v>
          </cell>
          <cell r="T772" t="str">
            <v>L-&gt;R</v>
          </cell>
          <cell r="U772" t="str">
            <v>MVC</v>
          </cell>
          <cell r="V772" t="str">
            <v>WRONG</v>
          </cell>
          <cell r="W772" t="str">
            <v>含税到厂</v>
          </cell>
          <cell r="X772">
            <v>44173</v>
          </cell>
          <cell r="Y772" t="str">
            <v>Yes</v>
          </cell>
          <cell r="Z772"/>
          <cell r="AA772"/>
          <cell r="AB772"/>
          <cell r="AC772" t="str">
            <v>C210139036</v>
          </cell>
          <cell r="AD772">
            <v>301</v>
          </cell>
          <cell r="AE772">
            <v>10</v>
          </cell>
          <cell r="AF772"/>
          <cell r="AG772"/>
          <cell r="AH772"/>
          <cell r="AI772"/>
          <cell r="AN772"/>
          <cell r="AO772" t="str">
            <v>Yes</v>
          </cell>
          <cell r="AP772" t="str">
            <v>MAY 21</v>
          </cell>
        </row>
        <row r="773">
          <cell r="A773">
            <v>1040</v>
          </cell>
          <cell r="B773" t="str">
            <v>已发货</v>
          </cell>
          <cell r="C773" t="str">
            <v>C49</v>
          </cell>
          <cell r="D773" t="str">
            <v>110347(拆单110337)</v>
          </cell>
          <cell r="E773" t="str">
            <v>Stock order</v>
          </cell>
          <cell r="F773" t="str">
            <v>YSM10</v>
          </cell>
          <cell r="G773" t="str">
            <v>R-&gt;L</v>
          </cell>
          <cell r="H773" t="str">
            <v>No</v>
          </cell>
          <cell r="I773" t="str">
            <v>Y55426</v>
          </cell>
          <cell r="J773">
            <v>1</v>
          </cell>
          <cell r="K773" t="str">
            <v>力合仓库(已经清关)</v>
          </cell>
          <cell r="L773">
            <v>44287</v>
          </cell>
          <cell r="M773">
            <v>6.2300000000000001E-2</v>
          </cell>
          <cell r="N773" t="str">
            <v>APR 21</v>
          </cell>
          <cell r="O773"/>
          <cell r="P773" t="str">
            <v>RMB</v>
          </cell>
          <cell r="Q773" t="str">
            <v>C49SZX20200248SX</v>
          </cell>
          <cell r="R773" t="str">
            <v>悦之彩</v>
          </cell>
          <cell r="S773" t="str">
            <v>YSM10</v>
          </cell>
          <cell r="T773" t="str">
            <v>L-&gt;R</v>
          </cell>
          <cell r="U773" t="str">
            <v>MVC</v>
          </cell>
          <cell r="V773" t="str">
            <v>WRONG</v>
          </cell>
          <cell r="W773" t="str">
            <v>含税到厂</v>
          </cell>
          <cell r="X773">
            <v>44183</v>
          </cell>
          <cell r="Y773" t="str">
            <v>Yes</v>
          </cell>
          <cell r="Z773"/>
          <cell r="AA773"/>
          <cell r="AB773"/>
          <cell r="AC773" t="str">
            <v>C191035936</v>
          </cell>
          <cell r="AD773">
            <v>301</v>
          </cell>
          <cell r="AE773">
            <v>10</v>
          </cell>
          <cell r="AF773"/>
          <cell r="AG773"/>
          <cell r="AH773"/>
          <cell r="AI773"/>
          <cell r="AN773"/>
          <cell r="AO773" t="str">
            <v>Yes</v>
          </cell>
          <cell r="AP773" t="str">
            <v>APR 21</v>
          </cell>
        </row>
        <row r="774">
          <cell r="A774">
            <v>1041</v>
          </cell>
          <cell r="B774" t="str">
            <v>已发货</v>
          </cell>
          <cell r="C774" t="str">
            <v>C49</v>
          </cell>
          <cell r="D774" t="str">
            <v>110347(拆单110339)</v>
          </cell>
          <cell r="E774" t="str">
            <v>Stock order</v>
          </cell>
          <cell r="F774" t="str">
            <v>YSM10</v>
          </cell>
          <cell r="G774" t="str">
            <v>R-&gt;L</v>
          </cell>
          <cell r="H774" t="str">
            <v>No</v>
          </cell>
          <cell r="I774" t="str">
            <v>Y55427</v>
          </cell>
          <cell r="J774">
            <v>1</v>
          </cell>
          <cell r="K774" t="str">
            <v>力合仓库(已经清关)</v>
          </cell>
          <cell r="L774">
            <v>44287</v>
          </cell>
          <cell r="M774">
            <v>6.2300000000000001E-2</v>
          </cell>
          <cell r="N774" t="str">
            <v>APR 21</v>
          </cell>
          <cell r="O774"/>
          <cell r="P774" t="str">
            <v>RMB</v>
          </cell>
          <cell r="Q774" t="str">
            <v>C49SZX20200248SX</v>
          </cell>
          <cell r="R774" t="str">
            <v>悦之彩</v>
          </cell>
          <cell r="S774" t="str">
            <v>YSM10</v>
          </cell>
          <cell r="T774" t="str">
            <v>L-&gt;R</v>
          </cell>
          <cell r="U774" t="str">
            <v>MVC</v>
          </cell>
          <cell r="V774" t="str">
            <v>WRONG</v>
          </cell>
          <cell r="W774" t="str">
            <v>含税到厂</v>
          </cell>
          <cell r="X774">
            <v>44183</v>
          </cell>
          <cell r="Y774" t="str">
            <v>Yes</v>
          </cell>
          <cell r="Z774"/>
          <cell r="AA774"/>
          <cell r="AB774"/>
          <cell r="AC774" t="str">
            <v>C191035936</v>
          </cell>
          <cell r="AD774">
            <v>301</v>
          </cell>
          <cell r="AE774">
            <v>10</v>
          </cell>
          <cell r="AF774"/>
          <cell r="AG774"/>
          <cell r="AH774"/>
          <cell r="AI774"/>
          <cell r="AN774"/>
          <cell r="AO774" t="str">
            <v>Yes</v>
          </cell>
          <cell r="AP774" t="str">
            <v>APR 21</v>
          </cell>
        </row>
        <row r="775">
          <cell r="A775">
            <v>739</v>
          </cell>
          <cell r="B775" t="str">
            <v>已发货</v>
          </cell>
          <cell r="C775" t="str">
            <v>C49</v>
          </cell>
          <cell r="D775">
            <v>110274</v>
          </cell>
          <cell r="E775" t="str">
            <v>平方兆赫名义下单</v>
          </cell>
          <cell r="F775" t="str">
            <v>YSM40R-4</v>
          </cell>
          <cell r="G775" t="str">
            <v>L-&gt;R</v>
          </cell>
          <cell r="H775" t="str">
            <v>No</v>
          </cell>
          <cell r="I775" t="str">
            <v>Y55408</v>
          </cell>
          <cell r="J775">
            <v>1</v>
          </cell>
          <cell r="K775" t="str">
            <v>CY仓库</v>
          </cell>
          <cell r="L775">
            <v>44300</v>
          </cell>
          <cell r="M775" t="str">
            <v>NM</v>
          </cell>
          <cell r="N775" t="str">
            <v>APR 21</v>
          </cell>
          <cell r="O775"/>
          <cell r="P775" t="str">
            <v>JPY</v>
          </cell>
          <cell r="Q775" t="str">
            <v>C49SZX20210028DZ</v>
          </cell>
          <cell r="R775" t="str">
            <v>平方兆赫</v>
          </cell>
          <cell r="S775" t="str">
            <v>YSM40R-4</v>
          </cell>
          <cell r="T775" t="str">
            <v>L-&gt;R</v>
          </cell>
          <cell r="U775" t="str">
            <v>No</v>
          </cell>
          <cell r="V775" t="str">
            <v>OK</v>
          </cell>
          <cell r="W775" t="str">
            <v>CIF HK</v>
          </cell>
          <cell r="X775">
            <v>44265</v>
          </cell>
          <cell r="Y775" t="str">
            <v>Yes</v>
          </cell>
          <cell r="Z775"/>
          <cell r="AA775"/>
          <cell r="AB775"/>
          <cell r="AC775" t="str">
            <v>YES</v>
          </cell>
          <cell r="AD775"/>
          <cell r="AE775"/>
          <cell r="AF775"/>
          <cell r="AG775"/>
          <cell r="AH775"/>
          <cell r="AI775"/>
          <cell r="AN775"/>
          <cell r="AO775" t="str">
            <v>Yes</v>
          </cell>
          <cell r="AP775" t="str">
            <v>APR 21</v>
          </cell>
        </row>
        <row r="776">
          <cell r="A776">
            <v>1058</v>
          </cell>
          <cell r="B776" t="str">
            <v>已发货</v>
          </cell>
          <cell r="C776" t="str">
            <v>C49</v>
          </cell>
          <cell r="D776">
            <v>110272</v>
          </cell>
          <cell r="E776" t="str">
            <v>精德鸿名义下单</v>
          </cell>
          <cell r="F776" t="str">
            <v>YSM20R-2</v>
          </cell>
          <cell r="G776" t="str">
            <v>L-&gt;R</v>
          </cell>
          <cell r="H776" t="str">
            <v>No</v>
          </cell>
          <cell r="I776" t="str">
            <v>Y55697</v>
          </cell>
          <cell r="J776">
            <v>1</v>
          </cell>
          <cell r="K776" t="str">
            <v>盐保仓库</v>
          </cell>
          <cell r="L776">
            <v>44305</v>
          </cell>
          <cell r="M776" t="str">
            <v>NM</v>
          </cell>
          <cell r="N776" t="str">
            <v>APR 21</v>
          </cell>
          <cell r="O776"/>
          <cell r="P776" t="str">
            <v>JPY</v>
          </cell>
          <cell r="Q776" t="str">
            <v>C49SZX20210002SX</v>
          </cell>
          <cell r="R776" t="str">
            <v>利速达</v>
          </cell>
          <cell r="S776" t="str">
            <v>YSM20R-2</v>
          </cell>
          <cell r="T776" t="str">
            <v>L-&gt;R</v>
          </cell>
          <cell r="U776" t="str">
            <v>No</v>
          </cell>
          <cell r="V776" t="str">
            <v>OK</v>
          </cell>
          <cell r="W776" t="str">
            <v>DAP SZ</v>
          </cell>
          <cell r="X776">
            <v>44200</v>
          </cell>
          <cell r="Y776" t="str">
            <v>Yes</v>
          </cell>
          <cell r="Z776"/>
          <cell r="AA776"/>
          <cell r="AB776"/>
          <cell r="AC776" t="str">
            <v>C180732624</v>
          </cell>
          <cell r="AD776">
            <v>301</v>
          </cell>
          <cell r="AE776">
            <v>20</v>
          </cell>
          <cell r="AF776"/>
          <cell r="AG776"/>
          <cell r="AH776"/>
          <cell r="AI776"/>
          <cell r="AN776"/>
          <cell r="AO776" t="str">
            <v>Yes</v>
          </cell>
          <cell r="AP776" t="str">
            <v>APR 21</v>
          </cell>
        </row>
        <row r="777">
          <cell r="A777">
            <v>1139</v>
          </cell>
          <cell r="B777" t="str">
            <v>已发货</v>
          </cell>
          <cell r="C777" t="str">
            <v>C49</v>
          </cell>
          <cell r="D777">
            <v>110272</v>
          </cell>
          <cell r="E777" t="str">
            <v>精德鸿名义下单</v>
          </cell>
          <cell r="F777" t="str">
            <v>YSM20R-2</v>
          </cell>
          <cell r="G777" t="str">
            <v>L-&gt;R</v>
          </cell>
          <cell r="H777" t="str">
            <v>No</v>
          </cell>
          <cell r="I777" t="str">
            <v>Y55698，不能调动</v>
          </cell>
          <cell r="J777">
            <v>1</v>
          </cell>
          <cell r="K777" t="str">
            <v>盐保仓库</v>
          </cell>
          <cell r="L777">
            <v>44305</v>
          </cell>
          <cell r="M777" t="str">
            <v>NM</v>
          </cell>
          <cell r="N777" t="str">
            <v>APR 21</v>
          </cell>
          <cell r="O777"/>
          <cell r="P777" t="str">
            <v>JPY</v>
          </cell>
          <cell r="Q777" t="str">
            <v>C49SZX20210126DZ</v>
          </cell>
          <cell r="R777" t="str">
            <v>名商</v>
          </cell>
          <cell r="S777" t="str">
            <v>YSM20R-2</v>
          </cell>
          <cell r="T777" t="str">
            <v>L-&gt;R</v>
          </cell>
          <cell r="U777" t="str">
            <v>No</v>
          </cell>
          <cell r="V777" t="str">
            <v>OK</v>
          </cell>
          <cell r="W777" t="str">
            <v>CIF HK</v>
          </cell>
          <cell r="X777">
            <v>44233</v>
          </cell>
          <cell r="Y777" t="str">
            <v>Yes</v>
          </cell>
          <cell r="Z777"/>
          <cell r="AA777"/>
          <cell r="AB777"/>
          <cell r="AC777" t="str">
            <v>C190334211</v>
          </cell>
          <cell r="AD777">
            <v>301</v>
          </cell>
          <cell r="AE777">
            <v>20</v>
          </cell>
          <cell r="AF777"/>
          <cell r="AG777"/>
          <cell r="AH777"/>
          <cell r="AI777"/>
          <cell r="AN777"/>
          <cell r="AO777" t="str">
            <v>Yes</v>
          </cell>
          <cell r="AP777" t="str">
            <v>APR 21</v>
          </cell>
        </row>
        <row r="778">
          <cell r="A778">
            <v>1188</v>
          </cell>
          <cell r="B778" t="str">
            <v>已发货</v>
          </cell>
          <cell r="C778" t="str">
            <v>C49</v>
          </cell>
          <cell r="D778">
            <v>110272</v>
          </cell>
          <cell r="E778" t="str">
            <v>精德鸿名义下单</v>
          </cell>
          <cell r="F778" t="str">
            <v>YSM20R-2</v>
          </cell>
          <cell r="G778" t="str">
            <v>L-&gt;R</v>
          </cell>
          <cell r="H778" t="str">
            <v>No</v>
          </cell>
          <cell r="I778" t="str">
            <v>Y55699</v>
          </cell>
          <cell r="J778">
            <v>1</v>
          </cell>
          <cell r="K778" t="str">
            <v>力合仓库(已经清关)</v>
          </cell>
          <cell r="L778">
            <v>44305</v>
          </cell>
          <cell r="M778" t="str">
            <v>0.0605，PO用110365</v>
          </cell>
          <cell r="N778" t="str">
            <v>JUN 21</v>
          </cell>
          <cell r="O778"/>
          <cell r="P778" t="str">
            <v>RMB</v>
          </cell>
          <cell r="Q778" t="str">
            <v>C49SZX20210156DZ</v>
          </cell>
          <cell r="R778" t="str">
            <v>海星</v>
          </cell>
          <cell r="S778" t="str">
            <v>YSM20R-2</v>
          </cell>
          <cell r="T778" t="str">
            <v>L-&gt;R</v>
          </cell>
          <cell r="U778" t="str">
            <v>No</v>
          </cell>
          <cell r="V778" t="str">
            <v>OK</v>
          </cell>
          <cell r="W778" t="str">
            <v>DDP SZ</v>
          </cell>
          <cell r="X778">
            <v>44260</v>
          </cell>
          <cell r="Y778" t="str">
            <v>Yes</v>
          </cell>
          <cell r="Z778"/>
          <cell r="AA778"/>
          <cell r="AB778"/>
          <cell r="AC778" t="str">
            <v>C210640335</v>
          </cell>
          <cell r="AD778">
            <v>301</v>
          </cell>
          <cell r="AE778">
            <v>20</v>
          </cell>
          <cell r="AF778"/>
          <cell r="AG778"/>
          <cell r="AH778"/>
          <cell r="AI778"/>
          <cell r="AN778"/>
          <cell r="AO778" t="str">
            <v>Yes</v>
          </cell>
          <cell r="AP778" t="str">
            <v>JUN 21</v>
          </cell>
        </row>
        <row r="779">
          <cell r="A779">
            <v>1134</v>
          </cell>
          <cell r="B779" t="str">
            <v>已发货</v>
          </cell>
          <cell r="C779" t="str">
            <v>C49</v>
          </cell>
          <cell r="D779">
            <v>110272</v>
          </cell>
          <cell r="E779" t="str">
            <v>精德鸿名义下单</v>
          </cell>
          <cell r="F779" t="str">
            <v>YSM20R-2</v>
          </cell>
          <cell r="G779" t="str">
            <v>L-&gt;R</v>
          </cell>
          <cell r="H779" t="str">
            <v>No</v>
          </cell>
          <cell r="I779" t="str">
            <v>Y55700</v>
          </cell>
          <cell r="J779">
            <v>1</v>
          </cell>
          <cell r="K779" t="str">
            <v>盐保仓库</v>
          </cell>
          <cell r="L779">
            <v>44305</v>
          </cell>
          <cell r="M779" t="str">
            <v>NM</v>
          </cell>
          <cell r="N779" t="str">
            <v>MAY 21</v>
          </cell>
          <cell r="O779"/>
          <cell r="P779" t="str">
            <v>JPY</v>
          </cell>
          <cell r="Q779" t="str">
            <v>C49SZX20210042VG</v>
          </cell>
          <cell r="R779" t="str">
            <v>狂热者</v>
          </cell>
          <cell r="S779" t="str">
            <v>YSM20R-2</v>
          </cell>
          <cell r="T779" t="str">
            <v>L-&gt;R</v>
          </cell>
          <cell r="U779" t="str">
            <v>No</v>
          </cell>
          <cell r="V779" t="str">
            <v>OK</v>
          </cell>
          <cell r="W779" t="str">
            <v>DAP SZ</v>
          </cell>
          <cell r="X779">
            <v>44231</v>
          </cell>
          <cell r="Y779" t="str">
            <v>Yes</v>
          </cell>
          <cell r="Z779"/>
          <cell r="AA779"/>
          <cell r="AB779"/>
          <cell r="AC779" t="str">
            <v>C210439928</v>
          </cell>
          <cell r="AD779">
            <v>301</v>
          </cell>
          <cell r="AE779">
            <v>20</v>
          </cell>
          <cell r="AF779"/>
          <cell r="AG779"/>
          <cell r="AH779"/>
          <cell r="AI779"/>
          <cell r="AN779"/>
          <cell r="AO779" t="str">
            <v>Yes</v>
          </cell>
          <cell r="AP779" t="str">
            <v>MAY 21</v>
          </cell>
        </row>
        <row r="780">
          <cell r="A780">
            <v>1347</v>
          </cell>
          <cell r="B780" t="str">
            <v>已发货</v>
          </cell>
          <cell r="C780" t="str">
            <v>C49</v>
          </cell>
          <cell r="D780" t="str">
            <v>110272(拆单110428)</v>
          </cell>
          <cell r="E780" t="str">
            <v>精德鸿名义下单</v>
          </cell>
          <cell r="F780" t="str">
            <v>YSM20R-2</v>
          </cell>
          <cell r="G780" t="str">
            <v>L-&gt;R</v>
          </cell>
          <cell r="H780" t="str">
            <v>No</v>
          </cell>
          <cell r="I780" t="str">
            <v>Y55701</v>
          </cell>
          <cell r="J780">
            <v>1</v>
          </cell>
          <cell r="K780" t="str">
            <v>华日仓库中转</v>
          </cell>
          <cell r="L780">
            <v>44305</v>
          </cell>
          <cell r="M780">
            <v>6.0600000000000001E-2</v>
          </cell>
          <cell r="N780" t="str">
            <v>MAY 21</v>
          </cell>
          <cell r="O780"/>
          <cell r="P780" t="str">
            <v>RMB</v>
          </cell>
          <cell r="Q780" t="str">
            <v>C49SZX20210127JL</v>
          </cell>
          <cell r="R780" t="str">
            <v>同基</v>
          </cell>
          <cell r="S780" t="str">
            <v>YSM20R-2</v>
          </cell>
          <cell r="T780" t="str">
            <v>L-&gt;R</v>
          </cell>
          <cell r="U780" t="str">
            <v>No</v>
          </cell>
          <cell r="V780" t="str">
            <v>OK</v>
          </cell>
          <cell r="W780" t="str">
            <v>DDP SZ</v>
          </cell>
          <cell r="X780">
            <v>44308</v>
          </cell>
          <cell r="Y780" t="str">
            <v>Yes</v>
          </cell>
          <cell r="Z780"/>
          <cell r="AA780"/>
          <cell r="AB780"/>
          <cell r="AC780" t="str">
            <v>C190534655</v>
          </cell>
          <cell r="AD780">
            <v>301</v>
          </cell>
          <cell r="AE780">
            <v>20</v>
          </cell>
          <cell r="AF780"/>
          <cell r="AG780"/>
          <cell r="AH780"/>
          <cell r="AI780"/>
          <cell r="AN780"/>
          <cell r="AO780" t="str">
            <v>Yes</v>
          </cell>
          <cell r="AP780" t="str">
            <v>MAY 21</v>
          </cell>
        </row>
        <row r="781">
          <cell r="A781">
            <v>1270</v>
          </cell>
          <cell r="B781" t="str">
            <v>已发货</v>
          </cell>
          <cell r="C781" t="str">
            <v>C49</v>
          </cell>
          <cell r="D781" t="str">
            <v>110272(拆单110407)</v>
          </cell>
          <cell r="E781" t="str">
            <v>精德鸿名义下单</v>
          </cell>
          <cell r="F781" t="str">
            <v>YSM20R-2</v>
          </cell>
          <cell r="G781" t="str">
            <v>L-&gt;R</v>
          </cell>
          <cell r="H781" t="str">
            <v>No</v>
          </cell>
          <cell r="I781" t="str">
            <v>Y55702</v>
          </cell>
          <cell r="J781">
            <v>1</v>
          </cell>
          <cell r="K781" t="str">
            <v>力合中转仓</v>
          </cell>
          <cell r="L781">
            <v>44305</v>
          </cell>
          <cell r="M781" t="str">
            <v>NM，PO用110133</v>
          </cell>
          <cell r="N781" t="str">
            <v>JUN 21</v>
          </cell>
          <cell r="O781"/>
          <cell r="P781" t="str">
            <v>JPY</v>
          </cell>
          <cell r="Q781" t="str">
            <v>C49SZX20210089SX</v>
          </cell>
          <cell r="R781" t="str">
            <v>顺弘</v>
          </cell>
          <cell r="S781" t="str">
            <v>YSM20R-2</v>
          </cell>
          <cell r="T781" t="str">
            <v>L-&gt;R</v>
          </cell>
          <cell r="U781" t="str">
            <v>No</v>
          </cell>
          <cell r="V781" t="str">
            <v>OK</v>
          </cell>
          <cell r="W781" t="str">
            <v>DAP DG</v>
          </cell>
          <cell r="X781">
            <v>44273</v>
          </cell>
          <cell r="Y781" t="str">
            <v>No</v>
          </cell>
          <cell r="Z781"/>
          <cell r="AA781"/>
          <cell r="AB781"/>
          <cell r="AC781" t="str">
            <v>C171030531</v>
          </cell>
          <cell r="AD781">
            <v>301</v>
          </cell>
          <cell r="AE781">
            <v>20</v>
          </cell>
          <cell r="AF781"/>
          <cell r="AG781"/>
          <cell r="AH781"/>
          <cell r="AI781"/>
          <cell r="AN781"/>
          <cell r="AO781" t="str">
            <v>No</v>
          </cell>
          <cell r="AP781" t="str">
            <v>JUN 21</v>
          </cell>
        </row>
        <row r="782">
          <cell r="A782">
            <v>1094</v>
          </cell>
          <cell r="B782" t="str">
            <v>已发货</v>
          </cell>
          <cell r="C782" t="str">
            <v>C49</v>
          </cell>
          <cell r="D782">
            <v>110333</v>
          </cell>
          <cell r="E782" t="str">
            <v>龙大名义下单</v>
          </cell>
          <cell r="F782" t="str">
            <v>YSM40R-4</v>
          </cell>
          <cell r="G782" t="str">
            <v>L-&gt;R</v>
          </cell>
          <cell r="H782" t="str">
            <v>No</v>
          </cell>
          <cell r="I782" t="str">
            <v>Y55746</v>
          </cell>
          <cell r="J782">
            <v>1</v>
          </cell>
          <cell r="K782" t="str">
            <v>华日仓库中转</v>
          </cell>
          <cell r="L782">
            <v>44309</v>
          </cell>
          <cell r="M782">
            <v>6.2199999999999998E-2</v>
          </cell>
          <cell r="N782" t="str">
            <v>MAY 21</v>
          </cell>
          <cell r="O782"/>
          <cell r="P782" t="str">
            <v>RMB</v>
          </cell>
          <cell r="Q782" t="str">
            <v>C49SZX20210021SS</v>
          </cell>
          <cell r="R782" t="str">
            <v>龙大光电</v>
          </cell>
          <cell r="S782" t="str">
            <v>YSM40R-4</v>
          </cell>
          <cell r="T782" t="str">
            <v>L-&gt;R</v>
          </cell>
          <cell r="U782" t="str">
            <v>No</v>
          </cell>
          <cell r="V782" t="str">
            <v>OK</v>
          </cell>
          <cell r="W782" t="str">
            <v>含税到厂</v>
          </cell>
          <cell r="X782">
            <v>44222</v>
          </cell>
          <cell r="Y782" t="str">
            <v>Yes</v>
          </cell>
          <cell r="Z782"/>
          <cell r="AA782"/>
          <cell r="AB782"/>
          <cell r="AC782" t="str">
            <v>YES</v>
          </cell>
          <cell r="AD782">
            <v>7203</v>
          </cell>
          <cell r="AE782">
            <v>18</v>
          </cell>
          <cell r="AF782">
            <v>7205</v>
          </cell>
          <cell r="AG782">
            <v>16</v>
          </cell>
          <cell r="AH782">
            <v>7207</v>
          </cell>
          <cell r="AI782">
            <v>10</v>
          </cell>
          <cell r="AJ782">
            <v>7208</v>
          </cell>
          <cell r="AK782">
            <v>10</v>
          </cell>
          <cell r="AL782" t="str">
            <v>72GD</v>
          </cell>
          <cell r="AM782">
            <v>18</v>
          </cell>
          <cell r="AN782"/>
          <cell r="AO782" t="str">
            <v>Yes</v>
          </cell>
          <cell r="AP782" t="str">
            <v>MAY 21</v>
          </cell>
        </row>
        <row r="783">
          <cell r="A783">
            <v>1095</v>
          </cell>
          <cell r="B783" t="str">
            <v>已发货</v>
          </cell>
          <cell r="C783" t="str">
            <v>C49</v>
          </cell>
          <cell r="D783">
            <v>110333</v>
          </cell>
          <cell r="E783" t="str">
            <v>龙大名义下单</v>
          </cell>
          <cell r="F783" t="str">
            <v>YSM40R-4</v>
          </cell>
          <cell r="G783" t="str">
            <v>L-&gt;R</v>
          </cell>
          <cell r="H783" t="str">
            <v>No</v>
          </cell>
          <cell r="I783" t="str">
            <v>Y55747</v>
          </cell>
          <cell r="J783">
            <v>1</v>
          </cell>
          <cell r="K783" t="str">
            <v>华日仓库中转</v>
          </cell>
          <cell r="L783">
            <v>44309</v>
          </cell>
          <cell r="M783">
            <v>6.2199999999999998E-2</v>
          </cell>
          <cell r="N783" t="str">
            <v>MAY 21</v>
          </cell>
          <cell r="O783"/>
          <cell r="P783" t="str">
            <v>RMB</v>
          </cell>
          <cell r="Q783" t="str">
            <v>C49SZX20210021SS</v>
          </cell>
          <cell r="R783" t="str">
            <v>龙大光电</v>
          </cell>
          <cell r="S783" t="str">
            <v>YSM40R-4</v>
          </cell>
          <cell r="T783" t="str">
            <v>L-&gt;R</v>
          </cell>
          <cell r="U783" t="str">
            <v>No</v>
          </cell>
          <cell r="V783" t="str">
            <v>OK</v>
          </cell>
          <cell r="W783" t="str">
            <v>含税到厂</v>
          </cell>
          <cell r="X783">
            <v>44222</v>
          </cell>
          <cell r="Y783" t="str">
            <v>Yes</v>
          </cell>
          <cell r="Z783"/>
          <cell r="AA783"/>
          <cell r="AB783"/>
          <cell r="AC783" t="str">
            <v>YES</v>
          </cell>
          <cell r="AD783">
            <v>7204</v>
          </cell>
          <cell r="AE783">
            <v>72</v>
          </cell>
          <cell r="AF783"/>
          <cell r="AG783"/>
          <cell r="AH783"/>
          <cell r="AI783"/>
          <cell r="AJ783"/>
          <cell r="AK783"/>
          <cell r="AL783"/>
          <cell r="AM783"/>
          <cell r="AN783"/>
          <cell r="AO783" t="str">
            <v>Yes</v>
          </cell>
          <cell r="AP783" t="str">
            <v>MAY 21</v>
          </cell>
        </row>
        <row r="784">
          <cell r="A784">
            <v>1096</v>
          </cell>
          <cell r="B784" t="str">
            <v>已发货</v>
          </cell>
          <cell r="C784" t="str">
            <v>C49</v>
          </cell>
          <cell r="D784">
            <v>110333</v>
          </cell>
          <cell r="E784" t="str">
            <v>龙大名义下单</v>
          </cell>
          <cell r="F784" t="str">
            <v>YSM40R-4</v>
          </cell>
          <cell r="G784" t="str">
            <v>L-&gt;R</v>
          </cell>
          <cell r="H784" t="str">
            <v>No</v>
          </cell>
          <cell r="I784" t="str">
            <v>Y55748</v>
          </cell>
          <cell r="J784">
            <v>1</v>
          </cell>
          <cell r="K784" t="str">
            <v>华日仓库中转</v>
          </cell>
          <cell r="L784">
            <v>44309</v>
          </cell>
          <cell r="M784">
            <v>6.2199999999999998E-2</v>
          </cell>
          <cell r="N784" t="str">
            <v>MAY 21</v>
          </cell>
          <cell r="O784"/>
          <cell r="P784" t="str">
            <v>RMB</v>
          </cell>
          <cell r="Q784" t="str">
            <v>C49SZX20210021SS</v>
          </cell>
          <cell r="R784" t="str">
            <v>龙大光电</v>
          </cell>
          <cell r="S784" t="str">
            <v>YSM40R-4</v>
          </cell>
          <cell r="T784" t="str">
            <v>L-&gt;R</v>
          </cell>
          <cell r="U784" t="str">
            <v>No</v>
          </cell>
          <cell r="V784" t="str">
            <v>OK</v>
          </cell>
          <cell r="W784" t="str">
            <v>含税到厂</v>
          </cell>
          <cell r="X784">
            <v>44222</v>
          </cell>
          <cell r="Y784" t="str">
            <v>Yes</v>
          </cell>
          <cell r="Z784"/>
          <cell r="AA784"/>
          <cell r="AB784"/>
          <cell r="AC784" t="str">
            <v>YES</v>
          </cell>
          <cell r="AD784" t="str">
            <v>72GD</v>
          </cell>
          <cell r="AE784">
            <v>72</v>
          </cell>
          <cell r="AF784"/>
          <cell r="AG784"/>
          <cell r="AH784"/>
          <cell r="AI784"/>
          <cell r="AJ784"/>
          <cell r="AK784"/>
          <cell r="AL784"/>
          <cell r="AM784"/>
          <cell r="AN784"/>
          <cell r="AO784" t="str">
            <v>Yes</v>
          </cell>
          <cell r="AP784" t="str">
            <v>MAY 21</v>
          </cell>
        </row>
        <row r="785">
          <cell r="A785">
            <v>1097</v>
          </cell>
          <cell r="B785" t="str">
            <v>已发货</v>
          </cell>
          <cell r="C785" t="str">
            <v>C49</v>
          </cell>
          <cell r="D785">
            <v>110333</v>
          </cell>
          <cell r="E785" t="str">
            <v>龙大名义下单</v>
          </cell>
          <cell r="F785" t="str">
            <v>YSM40R-4</v>
          </cell>
          <cell r="G785" t="str">
            <v>L-&gt;R</v>
          </cell>
          <cell r="H785" t="str">
            <v>No</v>
          </cell>
          <cell r="I785" t="str">
            <v>Y55749</v>
          </cell>
          <cell r="J785">
            <v>1</v>
          </cell>
          <cell r="K785" t="str">
            <v>华日仓库中转</v>
          </cell>
          <cell r="L785">
            <v>44309</v>
          </cell>
          <cell r="M785">
            <v>6.2199999999999998E-2</v>
          </cell>
          <cell r="N785" t="str">
            <v>MAY 21</v>
          </cell>
          <cell r="O785"/>
          <cell r="P785" t="str">
            <v>RMB</v>
          </cell>
          <cell r="Q785" t="str">
            <v>C49SZX20210021SS</v>
          </cell>
          <cell r="R785" t="str">
            <v>龙大光电</v>
          </cell>
          <cell r="S785" t="str">
            <v>YSM40R-4</v>
          </cell>
          <cell r="T785" t="str">
            <v>L-&gt;R</v>
          </cell>
          <cell r="U785" t="str">
            <v>No</v>
          </cell>
          <cell r="V785" t="str">
            <v>OK</v>
          </cell>
          <cell r="W785" t="str">
            <v>含税到厂</v>
          </cell>
          <cell r="X785">
            <v>44222</v>
          </cell>
          <cell r="Y785" t="str">
            <v>Yes</v>
          </cell>
          <cell r="Z785"/>
          <cell r="AA785"/>
          <cell r="AB785"/>
          <cell r="AC785" t="str">
            <v>YES</v>
          </cell>
          <cell r="AD785" t="str">
            <v>72GD</v>
          </cell>
          <cell r="AE785">
            <v>72</v>
          </cell>
          <cell r="AF785"/>
          <cell r="AG785"/>
          <cell r="AH785"/>
          <cell r="AI785"/>
          <cell r="AJ785"/>
          <cell r="AK785"/>
          <cell r="AL785"/>
          <cell r="AM785"/>
          <cell r="AN785"/>
          <cell r="AO785" t="str">
            <v>Yes</v>
          </cell>
          <cell r="AP785" t="str">
            <v>MAY 21</v>
          </cell>
        </row>
        <row r="786">
          <cell r="A786">
            <v>1127</v>
          </cell>
          <cell r="B786" t="str">
            <v>已发货</v>
          </cell>
          <cell r="C786" t="str">
            <v>C28.</v>
          </cell>
          <cell r="D786">
            <v>110327</v>
          </cell>
          <cell r="E786" t="str">
            <v>嘉裕名义下单</v>
          </cell>
          <cell r="F786" t="str">
            <v>YSi-V</v>
          </cell>
          <cell r="G786" t="str">
            <v>L-&gt;R</v>
          </cell>
          <cell r="H786" t="str">
            <v>No</v>
          </cell>
          <cell r="I786" t="str">
            <v>Y54770</v>
          </cell>
          <cell r="J786">
            <v>1</v>
          </cell>
          <cell r="K786" t="str">
            <v>CY仓库</v>
          </cell>
          <cell r="L786">
            <v>44309</v>
          </cell>
          <cell r="M786" t="str">
            <v>NM</v>
          </cell>
          <cell r="N786" t="str">
            <v>APR 21</v>
          </cell>
          <cell r="O786"/>
          <cell r="P786" t="str">
            <v>JPY</v>
          </cell>
          <cell r="Q786" t="str">
            <v>C28HKG2021013KC</v>
          </cell>
          <cell r="R786" t="str">
            <v>嘉裕</v>
          </cell>
          <cell r="S786" t="str">
            <v>YSi-V</v>
          </cell>
          <cell r="T786" t="str">
            <v>L-&gt;R</v>
          </cell>
          <cell r="U786" t="str">
            <v>No</v>
          </cell>
          <cell r="V786" t="str">
            <v>OK</v>
          </cell>
          <cell r="W786" t="str">
            <v>CIF HK</v>
          </cell>
          <cell r="X786">
            <v>44224</v>
          </cell>
          <cell r="Y786" t="str">
            <v>Yes</v>
          </cell>
          <cell r="Z786"/>
          <cell r="AA786"/>
          <cell r="AB786"/>
          <cell r="AC786" t="str">
            <v>YES</v>
          </cell>
          <cell r="AD786"/>
          <cell r="AE786"/>
          <cell r="AF786"/>
          <cell r="AG786"/>
          <cell r="AH786"/>
          <cell r="AI786"/>
          <cell r="AN786"/>
          <cell r="AO786" t="str">
            <v>Yes</v>
          </cell>
          <cell r="AP786" t="str">
            <v>APR 21</v>
          </cell>
        </row>
        <row r="787">
          <cell r="A787">
            <v>1064</v>
          </cell>
          <cell r="B787" t="str">
            <v>已发货</v>
          </cell>
          <cell r="C787" t="str">
            <v>C49</v>
          </cell>
          <cell r="D787" t="str">
            <v>110245（拆单110361）</v>
          </cell>
          <cell r="E787" t="str">
            <v>Stock order</v>
          </cell>
          <cell r="F787" t="str">
            <v>YSM20R-2</v>
          </cell>
          <cell r="G787" t="str">
            <v>R-&gt;L</v>
          </cell>
          <cell r="H787" t="str">
            <v>No</v>
          </cell>
          <cell r="I787" t="str">
            <v>Y55683</v>
          </cell>
          <cell r="J787">
            <v>1</v>
          </cell>
          <cell r="K787" t="str">
            <v>力合中转仓</v>
          </cell>
          <cell r="L787">
            <v>44309</v>
          </cell>
          <cell r="M787">
            <v>6.0499999999999998E-2</v>
          </cell>
          <cell r="N787" t="str">
            <v>APR 21</v>
          </cell>
          <cell r="O787"/>
          <cell r="P787" t="str">
            <v>RMB</v>
          </cell>
          <cell r="Q787" t="str">
            <v>C49SZX20210007DZ</v>
          </cell>
          <cell r="R787" t="str">
            <v>赛维显示</v>
          </cell>
          <cell r="S787" t="str">
            <v>YSM20R-2</v>
          </cell>
          <cell r="T787" t="str">
            <v>R-&gt;L</v>
          </cell>
          <cell r="U787" t="str">
            <v>No</v>
          </cell>
          <cell r="V787" t="str">
            <v>OK</v>
          </cell>
          <cell r="W787" t="str">
            <v>含税到厂</v>
          </cell>
          <cell r="X787">
            <v>44205</v>
          </cell>
          <cell r="Y787" t="str">
            <v>Yes</v>
          </cell>
          <cell r="Z787"/>
          <cell r="AA787"/>
          <cell r="AB787"/>
          <cell r="AC787" t="str">
            <v>C200136594</v>
          </cell>
          <cell r="AD787">
            <v>301</v>
          </cell>
          <cell r="AE787">
            <v>10</v>
          </cell>
          <cell r="AF787">
            <v>311</v>
          </cell>
          <cell r="AG787">
            <v>10</v>
          </cell>
          <cell r="AH787"/>
          <cell r="AI787"/>
          <cell r="AN787"/>
          <cell r="AO787" t="str">
            <v>Yes</v>
          </cell>
          <cell r="AP787" t="str">
            <v>APR 21</v>
          </cell>
        </row>
        <row r="788">
          <cell r="A788">
            <v>1063</v>
          </cell>
          <cell r="B788" t="str">
            <v>已发货</v>
          </cell>
          <cell r="C788" t="str">
            <v>C49</v>
          </cell>
          <cell r="D788" t="str">
            <v>110245（拆单110361）</v>
          </cell>
          <cell r="E788" t="str">
            <v>Stock order</v>
          </cell>
          <cell r="F788" t="str">
            <v>YSM20R-2</v>
          </cell>
          <cell r="G788" t="str">
            <v>R-&gt;L</v>
          </cell>
          <cell r="H788" t="str">
            <v>No</v>
          </cell>
          <cell r="I788" t="str">
            <v>Y55684</v>
          </cell>
          <cell r="J788">
            <v>1</v>
          </cell>
          <cell r="K788" t="str">
            <v>力合中转仓</v>
          </cell>
          <cell r="L788">
            <v>44309</v>
          </cell>
          <cell r="M788">
            <v>6.0499999999999998E-2</v>
          </cell>
          <cell r="N788" t="str">
            <v>APR 21</v>
          </cell>
          <cell r="O788"/>
          <cell r="P788" t="str">
            <v>RMB</v>
          </cell>
          <cell r="Q788" t="str">
            <v>C49SZX20210007DZ</v>
          </cell>
          <cell r="R788" t="str">
            <v>赛维显示</v>
          </cell>
          <cell r="S788" t="str">
            <v>YSM20R-2</v>
          </cell>
          <cell r="T788" t="str">
            <v>R-&gt;L</v>
          </cell>
          <cell r="U788" t="str">
            <v>No</v>
          </cell>
          <cell r="V788" t="str">
            <v>OK</v>
          </cell>
          <cell r="W788" t="str">
            <v>含税到厂</v>
          </cell>
          <cell r="X788">
            <v>44205</v>
          </cell>
          <cell r="Y788" t="str">
            <v>Yes</v>
          </cell>
          <cell r="Z788"/>
          <cell r="AA788"/>
          <cell r="AB788"/>
          <cell r="AC788" t="str">
            <v>C200136594</v>
          </cell>
          <cell r="AD788">
            <v>301</v>
          </cell>
          <cell r="AE788">
            <v>10</v>
          </cell>
          <cell r="AF788">
            <v>311</v>
          </cell>
          <cell r="AG788">
            <v>10</v>
          </cell>
          <cell r="AH788"/>
          <cell r="AI788"/>
          <cell r="AN788"/>
          <cell r="AO788" t="str">
            <v>Yes</v>
          </cell>
          <cell r="AP788" t="str">
            <v>APR 21</v>
          </cell>
        </row>
        <row r="789">
          <cell r="A789">
            <v>1061</v>
          </cell>
          <cell r="B789" t="str">
            <v>已发货</v>
          </cell>
          <cell r="C789" t="str">
            <v>C49</v>
          </cell>
          <cell r="D789" t="str">
            <v>110245（拆单110361）</v>
          </cell>
          <cell r="E789" t="str">
            <v>Stock order</v>
          </cell>
          <cell r="F789" t="str">
            <v>YSM20R-2</v>
          </cell>
          <cell r="G789" t="str">
            <v>L-&gt;R</v>
          </cell>
          <cell r="H789" t="str">
            <v>No</v>
          </cell>
          <cell r="I789" t="str">
            <v>Y55685</v>
          </cell>
          <cell r="J789">
            <v>1</v>
          </cell>
          <cell r="K789" t="str">
            <v>力合中转仓</v>
          </cell>
          <cell r="L789">
            <v>44309</v>
          </cell>
          <cell r="M789">
            <v>6.0499999999999998E-2</v>
          </cell>
          <cell r="N789" t="str">
            <v>APR 21</v>
          </cell>
          <cell r="O789"/>
          <cell r="P789" t="str">
            <v>RMB</v>
          </cell>
          <cell r="Q789" t="str">
            <v>C49SZX20210007DZ</v>
          </cell>
          <cell r="R789" t="str">
            <v>赛维显示</v>
          </cell>
          <cell r="S789" t="str">
            <v>YSM20R-2</v>
          </cell>
          <cell r="T789" t="str">
            <v>L-&gt;R</v>
          </cell>
          <cell r="U789" t="str">
            <v>No</v>
          </cell>
          <cell r="V789" t="str">
            <v>OK</v>
          </cell>
          <cell r="W789" t="str">
            <v>含税到厂</v>
          </cell>
          <cell r="X789">
            <v>44205</v>
          </cell>
          <cell r="Y789" t="str">
            <v>Yes</v>
          </cell>
          <cell r="Z789"/>
          <cell r="AA789"/>
          <cell r="AB789"/>
          <cell r="AC789" t="str">
            <v>C200136594</v>
          </cell>
          <cell r="AD789">
            <v>301</v>
          </cell>
          <cell r="AE789">
            <v>10</v>
          </cell>
          <cell r="AF789">
            <v>303</v>
          </cell>
          <cell r="AG789">
            <v>10</v>
          </cell>
          <cell r="AH789"/>
          <cell r="AI789"/>
          <cell r="AN789"/>
          <cell r="AO789" t="str">
            <v>Yes</v>
          </cell>
          <cell r="AP789" t="str">
            <v>APR 21</v>
          </cell>
        </row>
        <row r="790">
          <cell r="A790">
            <v>1062</v>
          </cell>
          <cell r="B790" t="str">
            <v>已发货</v>
          </cell>
          <cell r="C790" t="str">
            <v>C49</v>
          </cell>
          <cell r="D790" t="str">
            <v>110245（拆单110361）</v>
          </cell>
          <cell r="E790" t="str">
            <v>Stock order</v>
          </cell>
          <cell r="F790" t="str">
            <v>YSM20R-2</v>
          </cell>
          <cell r="G790" t="str">
            <v>L-&gt;R</v>
          </cell>
          <cell r="H790" t="str">
            <v>No</v>
          </cell>
          <cell r="I790" t="str">
            <v>Y55686</v>
          </cell>
          <cell r="J790">
            <v>1</v>
          </cell>
          <cell r="K790" t="str">
            <v>力合中转仓</v>
          </cell>
          <cell r="L790">
            <v>44309</v>
          </cell>
          <cell r="M790">
            <v>6.0499999999999998E-2</v>
          </cell>
          <cell r="N790" t="str">
            <v>APR 21</v>
          </cell>
          <cell r="O790"/>
          <cell r="P790" t="str">
            <v>RMB</v>
          </cell>
          <cell r="Q790" t="str">
            <v>C49SZX20210007DZ</v>
          </cell>
          <cell r="R790" t="str">
            <v>赛维显示</v>
          </cell>
          <cell r="S790" t="str">
            <v>YSM20R-2</v>
          </cell>
          <cell r="T790" t="str">
            <v>L-&gt;R</v>
          </cell>
          <cell r="U790" t="str">
            <v>No</v>
          </cell>
          <cell r="V790" t="str">
            <v>OK</v>
          </cell>
          <cell r="W790" t="str">
            <v>含税到厂</v>
          </cell>
          <cell r="X790">
            <v>44205</v>
          </cell>
          <cell r="Y790" t="str">
            <v>Yes</v>
          </cell>
          <cell r="Z790"/>
          <cell r="AA790"/>
          <cell r="AB790"/>
          <cell r="AC790" t="str">
            <v>C200136594</v>
          </cell>
          <cell r="AD790">
            <v>301</v>
          </cell>
          <cell r="AE790">
            <v>10</v>
          </cell>
          <cell r="AF790">
            <v>304</v>
          </cell>
          <cell r="AG790">
            <v>10</v>
          </cell>
          <cell r="AH790"/>
          <cell r="AI790"/>
          <cell r="AN790"/>
          <cell r="AO790" t="str">
            <v>Yes</v>
          </cell>
          <cell r="AP790" t="str">
            <v>APR 21</v>
          </cell>
        </row>
        <row r="791">
          <cell r="A791">
            <v>1105</v>
          </cell>
          <cell r="B791" t="str">
            <v>已发货</v>
          </cell>
          <cell r="C791" t="str">
            <v>C49</v>
          </cell>
          <cell r="D791">
            <v>110245</v>
          </cell>
          <cell r="E791" t="str">
            <v>Stock order</v>
          </cell>
          <cell r="F791" t="str">
            <v>YSM20R-2</v>
          </cell>
          <cell r="G791" t="str">
            <v>L-&gt;R</v>
          </cell>
          <cell r="H791" t="str">
            <v>No</v>
          </cell>
          <cell r="I791" t="str">
            <v>Y55687</v>
          </cell>
          <cell r="J791">
            <v>1</v>
          </cell>
          <cell r="K791" t="str">
            <v>CY仓库</v>
          </cell>
          <cell r="L791">
            <v>44309</v>
          </cell>
          <cell r="M791" t="str">
            <v>NM</v>
          </cell>
          <cell r="N791" t="str">
            <v>APR 21</v>
          </cell>
          <cell r="O791"/>
          <cell r="P791" t="str">
            <v>JPY</v>
          </cell>
          <cell r="Q791" t="str">
            <v>C49SZX20210029DZ</v>
          </cell>
          <cell r="R791" t="str">
            <v>嘉裕</v>
          </cell>
          <cell r="S791" t="str">
            <v>YSM20R-2</v>
          </cell>
          <cell r="T791" t="str">
            <v>L-&gt;R</v>
          </cell>
          <cell r="U791" t="str">
            <v>No</v>
          </cell>
          <cell r="V791" t="str">
            <v>OK</v>
          </cell>
          <cell r="W791" t="str">
            <v>CIF HK</v>
          </cell>
          <cell r="X791">
            <v>44224</v>
          </cell>
          <cell r="Y791" t="str">
            <v>Yes</v>
          </cell>
          <cell r="Z791"/>
          <cell r="AA791"/>
          <cell r="AB791"/>
          <cell r="AC791" t="str">
            <v>C200336888</v>
          </cell>
          <cell r="AD791">
            <v>301</v>
          </cell>
          <cell r="AE791">
            <v>10</v>
          </cell>
          <cell r="AF791">
            <v>304</v>
          </cell>
          <cell r="AG791">
            <v>10</v>
          </cell>
          <cell r="AH791"/>
          <cell r="AI791"/>
          <cell r="AN791"/>
          <cell r="AO791" t="str">
            <v>Yes</v>
          </cell>
          <cell r="AP791" t="str">
            <v>APR 21</v>
          </cell>
        </row>
        <row r="792">
          <cell r="A792">
            <v>1135</v>
          </cell>
          <cell r="B792" t="str">
            <v>已发货</v>
          </cell>
          <cell r="C792" t="str">
            <v>C49</v>
          </cell>
          <cell r="D792">
            <v>110245</v>
          </cell>
          <cell r="E792" t="str">
            <v>Stock order</v>
          </cell>
          <cell r="F792" t="str">
            <v>YSM20R-2</v>
          </cell>
          <cell r="G792" t="str">
            <v>L-&gt;R</v>
          </cell>
          <cell r="H792" t="str">
            <v>No</v>
          </cell>
          <cell r="I792" t="str">
            <v>Y55688</v>
          </cell>
          <cell r="J792">
            <v>1</v>
          </cell>
          <cell r="K792" t="str">
            <v>盐保仓库</v>
          </cell>
          <cell r="L792">
            <v>44309</v>
          </cell>
          <cell r="M792" t="str">
            <v>NM</v>
          </cell>
          <cell r="N792" t="str">
            <v>MAY 21</v>
          </cell>
          <cell r="O792"/>
          <cell r="P792" t="str">
            <v>JPY</v>
          </cell>
          <cell r="Q792" t="str">
            <v>C49SZX20210046SS</v>
          </cell>
          <cell r="R792" t="str">
            <v>恒业信</v>
          </cell>
          <cell r="S792" t="str">
            <v>YSM20R-2</v>
          </cell>
          <cell r="T792" t="str">
            <v>L-&gt;R</v>
          </cell>
          <cell r="U792" t="str">
            <v>No</v>
          </cell>
          <cell r="V792" t="str">
            <v>OK</v>
          </cell>
          <cell r="W792" t="str">
            <v>DAP SZ</v>
          </cell>
          <cell r="X792">
            <v>44231</v>
          </cell>
          <cell r="Y792" t="str">
            <v>Yes</v>
          </cell>
          <cell r="Z792"/>
          <cell r="AA792"/>
          <cell r="AB792"/>
          <cell r="AC792" t="str">
            <v>C200337000</v>
          </cell>
          <cell r="AD792">
            <v>301</v>
          </cell>
          <cell r="AE792">
            <v>10</v>
          </cell>
          <cell r="AF792">
            <v>302</v>
          </cell>
          <cell r="AG792">
            <v>10</v>
          </cell>
          <cell r="AH792"/>
          <cell r="AI792"/>
          <cell r="AN792"/>
          <cell r="AO792" t="str">
            <v>Yes</v>
          </cell>
          <cell r="AP792" t="str">
            <v>MAY 21</v>
          </cell>
        </row>
        <row r="793">
          <cell r="A793">
            <v>1340</v>
          </cell>
          <cell r="B793" t="str">
            <v>已发货</v>
          </cell>
          <cell r="C793" t="str">
            <v>C49</v>
          </cell>
          <cell r="D793">
            <v>110245</v>
          </cell>
          <cell r="E793" t="str">
            <v>Stock order</v>
          </cell>
          <cell r="F793" t="str">
            <v>YSM20R-2</v>
          </cell>
          <cell r="G793" t="str">
            <v>L-&gt;R</v>
          </cell>
          <cell r="H793" t="str">
            <v>No</v>
          </cell>
          <cell r="I793" t="str">
            <v>Y55689</v>
          </cell>
          <cell r="J793">
            <v>1</v>
          </cell>
          <cell r="K793" t="str">
            <v>盐保仓库</v>
          </cell>
          <cell r="L793">
            <v>44309</v>
          </cell>
          <cell r="M793" t="str">
            <v>NM</v>
          </cell>
          <cell r="N793" t="str">
            <v>MAY 21</v>
          </cell>
          <cell r="O793"/>
          <cell r="P793" t="str">
            <v>JPY</v>
          </cell>
          <cell r="Q793" t="str">
            <v>C49SZX20210117JY</v>
          </cell>
          <cell r="R793" t="str">
            <v>精德鸿</v>
          </cell>
          <cell r="S793" t="str">
            <v>YSM20R-2</v>
          </cell>
          <cell r="T793" t="str">
            <v>L-&gt;R</v>
          </cell>
          <cell r="U793" t="str">
            <v>MVC</v>
          </cell>
          <cell r="V793" t="str">
            <v>WRONG</v>
          </cell>
          <cell r="W793" t="str">
            <v>DAP SZ</v>
          </cell>
          <cell r="X793">
            <v>44306</v>
          </cell>
          <cell r="Y793" t="str">
            <v>Yes</v>
          </cell>
          <cell r="Z793"/>
          <cell r="AA793"/>
          <cell r="AB793"/>
          <cell r="AC793" t="str">
            <v>C210139127</v>
          </cell>
          <cell r="AD793">
            <v>301</v>
          </cell>
          <cell r="AE793">
            <v>10</v>
          </cell>
          <cell r="AF793">
            <v>302</v>
          </cell>
          <cell r="AG793">
            <v>10</v>
          </cell>
          <cell r="AH793"/>
          <cell r="AI793"/>
          <cell r="AN793"/>
          <cell r="AO793" t="str">
            <v>Yes</v>
          </cell>
          <cell r="AP793" t="str">
            <v>MAY 21</v>
          </cell>
        </row>
        <row r="794">
          <cell r="A794">
            <v>1341</v>
          </cell>
          <cell r="B794" t="str">
            <v>已发货</v>
          </cell>
          <cell r="C794" t="str">
            <v>C49</v>
          </cell>
          <cell r="D794">
            <v>110245</v>
          </cell>
          <cell r="E794" t="str">
            <v>Stock order</v>
          </cell>
          <cell r="F794" t="str">
            <v>YSM20R-2</v>
          </cell>
          <cell r="G794" t="str">
            <v>L-&gt;R</v>
          </cell>
          <cell r="H794" t="str">
            <v>No</v>
          </cell>
          <cell r="I794" t="str">
            <v>Y55690</v>
          </cell>
          <cell r="J794">
            <v>1</v>
          </cell>
          <cell r="K794" t="str">
            <v>盐保仓库</v>
          </cell>
          <cell r="L794">
            <v>44309</v>
          </cell>
          <cell r="M794" t="str">
            <v>NM</v>
          </cell>
          <cell r="N794" t="str">
            <v>MAY 21</v>
          </cell>
          <cell r="O794"/>
          <cell r="P794" t="str">
            <v>JPY</v>
          </cell>
          <cell r="Q794" t="str">
            <v>C49SZX20210117JY</v>
          </cell>
          <cell r="R794" t="str">
            <v>精德鸿</v>
          </cell>
          <cell r="S794" t="str">
            <v>YSM20R-2</v>
          </cell>
          <cell r="T794" t="str">
            <v>L-&gt;R</v>
          </cell>
          <cell r="U794" t="str">
            <v>No</v>
          </cell>
          <cell r="V794" t="str">
            <v>OK</v>
          </cell>
          <cell r="W794" t="str">
            <v>DAP SZ</v>
          </cell>
          <cell r="X794">
            <v>44306</v>
          </cell>
          <cell r="Y794" t="str">
            <v>Yes</v>
          </cell>
          <cell r="Z794"/>
          <cell r="AA794"/>
          <cell r="AB794"/>
          <cell r="AC794" t="str">
            <v>C210139127</v>
          </cell>
          <cell r="AD794">
            <v>301</v>
          </cell>
          <cell r="AE794">
            <v>10</v>
          </cell>
          <cell r="AF794">
            <v>302</v>
          </cell>
          <cell r="AG794">
            <v>10</v>
          </cell>
          <cell r="AH794"/>
          <cell r="AI794"/>
          <cell r="AN794"/>
          <cell r="AO794" t="str">
            <v>Yes</v>
          </cell>
          <cell r="AP794" t="str">
            <v>MAY 21</v>
          </cell>
        </row>
        <row r="795">
          <cell r="A795">
            <v>1252</v>
          </cell>
          <cell r="B795" t="str">
            <v>已发货</v>
          </cell>
          <cell r="C795" t="str">
            <v>C49</v>
          </cell>
          <cell r="D795">
            <v>110245</v>
          </cell>
          <cell r="E795" t="str">
            <v>Stock order</v>
          </cell>
          <cell r="F795" t="str">
            <v>YSM20R-2</v>
          </cell>
          <cell r="G795" t="str">
            <v>L-&gt;R</v>
          </cell>
          <cell r="H795" t="str">
            <v>No</v>
          </cell>
          <cell r="I795" t="str">
            <v>Y55691</v>
          </cell>
          <cell r="J795">
            <v>1</v>
          </cell>
          <cell r="K795" t="str">
            <v>盐保仓库</v>
          </cell>
          <cell r="L795">
            <v>44309</v>
          </cell>
          <cell r="M795" t="str">
            <v>NM</v>
          </cell>
          <cell r="N795" t="str">
            <v>MAY 21</v>
          </cell>
          <cell r="O795"/>
          <cell r="P795" t="str">
            <v>JPY</v>
          </cell>
          <cell r="Q795" t="str">
            <v>C49SZX20210076JZ</v>
          </cell>
          <cell r="R795" t="str">
            <v>圣亨</v>
          </cell>
          <cell r="S795" t="str">
            <v>YSM20R-2</v>
          </cell>
          <cell r="T795" t="str">
            <v>L-&gt;R</v>
          </cell>
          <cell r="U795" t="str">
            <v>No</v>
          </cell>
          <cell r="V795" t="str">
            <v>OK</v>
          </cell>
          <cell r="W795" t="str">
            <v>DAP DG</v>
          </cell>
          <cell r="X795">
            <v>44266</v>
          </cell>
          <cell r="Y795" t="str">
            <v>Yes</v>
          </cell>
          <cell r="Z795"/>
          <cell r="AA795"/>
          <cell r="AB795"/>
          <cell r="AC795" t="str">
            <v>C210540263</v>
          </cell>
          <cell r="AD795">
            <v>301</v>
          </cell>
          <cell r="AE795">
            <v>10</v>
          </cell>
          <cell r="AF795">
            <v>302</v>
          </cell>
          <cell r="AG795">
            <v>10</v>
          </cell>
          <cell r="AH795"/>
          <cell r="AI795"/>
          <cell r="AN795"/>
          <cell r="AO795" t="str">
            <v>Yes</v>
          </cell>
          <cell r="AP795" t="str">
            <v>MAY 21</v>
          </cell>
        </row>
        <row r="796">
          <cell r="A796">
            <v>1152</v>
          </cell>
          <cell r="B796" t="str">
            <v>已发货</v>
          </cell>
          <cell r="C796" t="str">
            <v>C49</v>
          </cell>
          <cell r="D796">
            <v>110245</v>
          </cell>
          <cell r="E796" t="str">
            <v>Stock order</v>
          </cell>
          <cell r="F796" t="str">
            <v>YSM20R-2</v>
          </cell>
          <cell r="G796" t="str">
            <v>L-&gt;R</v>
          </cell>
          <cell r="H796" t="str">
            <v>No</v>
          </cell>
          <cell r="I796" t="str">
            <v>Y55692</v>
          </cell>
          <cell r="J796">
            <v>1</v>
          </cell>
          <cell r="K796"/>
          <cell r="L796">
            <v>44309</v>
          </cell>
          <cell r="M796" t="str">
            <v>NM</v>
          </cell>
          <cell r="N796" t="str">
            <v>APR 21</v>
          </cell>
          <cell r="O796"/>
          <cell r="P796" t="str">
            <v>JPY</v>
          </cell>
          <cell r="Q796" t="str">
            <v>C49SZX20210051JY</v>
          </cell>
          <cell r="R796" t="str">
            <v>络鑫（end user:东莞络鑫）</v>
          </cell>
          <cell r="S796" t="str">
            <v>YSM20R-2</v>
          </cell>
          <cell r="T796" t="str">
            <v>L-&gt;R</v>
          </cell>
          <cell r="U796" t="str">
            <v>No</v>
          </cell>
          <cell r="V796" t="str">
            <v>OK</v>
          </cell>
          <cell r="W796" t="str">
            <v>CIF HK</v>
          </cell>
          <cell r="X796">
            <v>44259</v>
          </cell>
          <cell r="Y796" t="str">
            <v>Yes</v>
          </cell>
          <cell r="Z796"/>
          <cell r="AA796"/>
          <cell r="AB796"/>
          <cell r="AC796" t="str">
            <v>C210439957</v>
          </cell>
          <cell r="AD796">
            <v>301</v>
          </cell>
          <cell r="AE796">
            <v>10</v>
          </cell>
          <cell r="AF796">
            <v>302</v>
          </cell>
          <cell r="AG796">
            <v>10</v>
          </cell>
          <cell r="AH796"/>
          <cell r="AI796"/>
          <cell r="AN796"/>
          <cell r="AO796" t="str">
            <v>Yes</v>
          </cell>
          <cell r="AP796" t="str">
            <v>APR 21</v>
          </cell>
        </row>
        <row r="797">
          <cell r="A797">
            <v>1163</v>
          </cell>
          <cell r="B797" t="str">
            <v>已发货</v>
          </cell>
          <cell r="C797" t="str">
            <v>C49</v>
          </cell>
          <cell r="D797">
            <v>110271</v>
          </cell>
          <cell r="E797" t="str">
            <v>精德鸿名义下单</v>
          </cell>
          <cell r="F797" t="str">
            <v>YSM10</v>
          </cell>
          <cell r="G797" t="str">
            <v>R-&gt;L</v>
          </cell>
          <cell r="H797" t="str">
            <v>MVC</v>
          </cell>
          <cell r="I797" t="str">
            <v>Y55693</v>
          </cell>
          <cell r="J797">
            <v>1</v>
          </cell>
          <cell r="K797" t="str">
            <v>CY仓库</v>
          </cell>
          <cell r="L797">
            <v>44316</v>
          </cell>
          <cell r="M797" t="str">
            <v>NM</v>
          </cell>
          <cell r="N797" t="str">
            <v>MAY 21</v>
          </cell>
          <cell r="O797"/>
          <cell r="P797" t="str">
            <v>JPY</v>
          </cell>
          <cell r="Q797" t="str">
            <v>C49SZX20210059EC</v>
          </cell>
          <cell r="R797" t="str">
            <v>骏孚</v>
          </cell>
          <cell r="S797" t="str">
            <v>YSM10</v>
          </cell>
          <cell r="T797" t="str">
            <v>R-&gt;L</v>
          </cell>
          <cell r="U797" t="str">
            <v>MVC</v>
          </cell>
          <cell r="V797" t="str">
            <v>OK</v>
          </cell>
          <cell r="W797" t="str">
            <v>DAP GZ</v>
          </cell>
          <cell r="X797">
            <v>44256</v>
          </cell>
          <cell r="Y797" t="str">
            <v>Yes</v>
          </cell>
          <cell r="Z797"/>
          <cell r="AA797"/>
          <cell r="AB797"/>
          <cell r="AC797" t="str">
            <v>C210439747</v>
          </cell>
          <cell r="AD797">
            <v>301</v>
          </cell>
          <cell r="AE797">
            <v>10</v>
          </cell>
          <cell r="AF797"/>
          <cell r="AG797"/>
          <cell r="AH797"/>
          <cell r="AI797"/>
          <cell r="AN797"/>
          <cell r="AO797" t="str">
            <v>Yes</v>
          </cell>
          <cell r="AP797" t="str">
            <v>MAY 21</v>
          </cell>
        </row>
        <row r="798">
          <cell r="A798">
            <v>1076</v>
          </cell>
          <cell r="B798" t="str">
            <v>已发货</v>
          </cell>
          <cell r="C798" t="str">
            <v>C49</v>
          </cell>
          <cell r="D798">
            <v>110271</v>
          </cell>
          <cell r="E798" t="str">
            <v>精德鸿名义下单</v>
          </cell>
          <cell r="F798" t="str">
            <v>YSM10</v>
          </cell>
          <cell r="G798" t="str">
            <v>R-&gt;L</v>
          </cell>
          <cell r="H798" t="str">
            <v>MVC</v>
          </cell>
          <cell r="I798" t="str">
            <v>Y55694</v>
          </cell>
          <cell r="J798">
            <v>1</v>
          </cell>
          <cell r="K798" t="str">
            <v>CY仓库</v>
          </cell>
          <cell r="L798">
            <v>44316</v>
          </cell>
          <cell r="M798" t="str">
            <v>NM</v>
          </cell>
          <cell r="N798" t="str">
            <v>MAY 21</v>
          </cell>
          <cell r="O798"/>
          <cell r="P798" t="str">
            <v>JPY</v>
          </cell>
          <cell r="Q798" t="str">
            <v>C49SZX20210009MZ</v>
          </cell>
          <cell r="R798" t="str">
            <v>奥视通</v>
          </cell>
          <cell r="S798" t="str">
            <v>YSM10</v>
          </cell>
          <cell r="T798" t="str">
            <v>L-&gt;R</v>
          </cell>
          <cell r="U798" t="str">
            <v>MVC</v>
          </cell>
          <cell r="V798" t="str">
            <v>WRONG</v>
          </cell>
          <cell r="W798" t="str">
            <v>DAP HZ</v>
          </cell>
          <cell r="X798">
            <v>44215</v>
          </cell>
          <cell r="Y798" t="str">
            <v>Yes</v>
          </cell>
          <cell r="Z798"/>
          <cell r="AA798"/>
          <cell r="AB798"/>
          <cell r="AC798" t="str">
            <v>C170429029</v>
          </cell>
          <cell r="AD798">
            <v>301</v>
          </cell>
          <cell r="AE798">
            <v>10</v>
          </cell>
          <cell r="AF798"/>
          <cell r="AG798"/>
          <cell r="AH798"/>
          <cell r="AI798"/>
          <cell r="AN798"/>
          <cell r="AO798" t="str">
            <v>Yes</v>
          </cell>
          <cell r="AP798" t="str">
            <v>MAY 21</v>
          </cell>
        </row>
        <row r="799">
          <cell r="A799">
            <v>1166</v>
          </cell>
          <cell r="B799" t="str">
            <v>已发货</v>
          </cell>
          <cell r="C799" t="str">
            <v>C49</v>
          </cell>
          <cell r="D799">
            <v>110271</v>
          </cell>
          <cell r="E799" t="str">
            <v>精德鸿名义下单</v>
          </cell>
          <cell r="F799" t="str">
            <v>YSM10</v>
          </cell>
          <cell r="G799" t="str">
            <v>R-&gt;L</v>
          </cell>
          <cell r="H799" t="str">
            <v>MVC</v>
          </cell>
          <cell r="I799" t="str">
            <v>Y55695</v>
          </cell>
          <cell r="J799">
            <v>1</v>
          </cell>
          <cell r="K799" t="str">
            <v>CY仓库</v>
          </cell>
          <cell r="L799">
            <v>44316</v>
          </cell>
          <cell r="M799" t="str">
            <v>NM</v>
          </cell>
          <cell r="N799" t="str">
            <v>MAY 21</v>
          </cell>
          <cell r="O799"/>
          <cell r="P799" t="str">
            <v>JPY</v>
          </cell>
          <cell r="Q799" t="str">
            <v>C49SZX20210060SX</v>
          </cell>
          <cell r="R799" t="str">
            <v>岚新</v>
          </cell>
          <cell r="S799" t="str">
            <v>YSM10</v>
          </cell>
          <cell r="T799" t="str">
            <v>L-&gt;R</v>
          </cell>
          <cell r="U799" t="str">
            <v>MVC</v>
          </cell>
          <cell r="V799" t="str">
            <v>WRONG</v>
          </cell>
          <cell r="W799" t="str">
            <v>DAP DG</v>
          </cell>
          <cell r="X799">
            <v>44256</v>
          </cell>
          <cell r="Y799" t="str">
            <v>Yes</v>
          </cell>
          <cell r="Z799"/>
          <cell r="AA799"/>
          <cell r="AB799"/>
          <cell r="AC799" t="str">
            <v>C210239298</v>
          </cell>
          <cell r="AD799">
            <v>301</v>
          </cell>
          <cell r="AE799">
            <v>10</v>
          </cell>
          <cell r="AF799"/>
          <cell r="AG799"/>
          <cell r="AH799"/>
          <cell r="AI799"/>
          <cell r="AN799"/>
          <cell r="AO799" t="str">
            <v>Yes</v>
          </cell>
          <cell r="AP799" t="str">
            <v>MAY 21</v>
          </cell>
        </row>
        <row r="800">
          <cell r="A800">
            <v>1075</v>
          </cell>
          <cell r="B800" t="str">
            <v>已发货</v>
          </cell>
          <cell r="C800" t="str">
            <v>C49</v>
          </cell>
          <cell r="D800">
            <v>110271</v>
          </cell>
          <cell r="E800" t="str">
            <v>精德鸿名义下单</v>
          </cell>
          <cell r="F800" t="str">
            <v>YSM10</v>
          </cell>
          <cell r="G800" t="str">
            <v>R-&gt;L</v>
          </cell>
          <cell r="H800" t="str">
            <v>MVC+ATS15</v>
          </cell>
          <cell r="I800" t="str">
            <v>Y55696</v>
          </cell>
          <cell r="J800">
            <v>1</v>
          </cell>
          <cell r="K800" t="str">
            <v>CY仓库</v>
          </cell>
          <cell r="L800">
            <v>44316</v>
          </cell>
          <cell r="M800" t="str">
            <v>NM</v>
          </cell>
          <cell r="N800" t="str">
            <v>MAY 21</v>
          </cell>
          <cell r="O800"/>
          <cell r="P800" t="str">
            <v>JPY</v>
          </cell>
          <cell r="Q800" t="str">
            <v>C49SZX20210009MZ</v>
          </cell>
          <cell r="R800" t="str">
            <v>奥视通</v>
          </cell>
          <cell r="S800" t="str">
            <v>YSM10</v>
          </cell>
          <cell r="T800" t="str">
            <v>L-&gt;R</v>
          </cell>
          <cell r="U800" t="str">
            <v>MVC+ATS15</v>
          </cell>
          <cell r="V800" t="str">
            <v>WRONG</v>
          </cell>
          <cell r="W800" t="str">
            <v>DAP HZ</v>
          </cell>
          <cell r="X800">
            <v>44215</v>
          </cell>
          <cell r="Y800" t="str">
            <v>Yes</v>
          </cell>
          <cell r="Z800"/>
          <cell r="AA800"/>
          <cell r="AB800"/>
          <cell r="AC800" t="str">
            <v>C170429029</v>
          </cell>
          <cell r="AD800">
            <v>301</v>
          </cell>
          <cell r="AE800">
            <v>10</v>
          </cell>
          <cell r="AF800"/>
          <cell r="AG800"/>
          <cell r="AH800"/>
          <cell r="AI800"/>
          <cell r="AN800"/>
          <cell r="AO800" t="str">
            <v>Yes</v>
          </cell>
          <cell r="AP800" t="str">
            <v>MAY 21</v>
          </cell>
        </row>
        <row r="801">
          <cell r="A801">
            <v>1069</v>
          </cell>
          <cell r="B801" t="str">
            <v>已发货</v>
          </cell>
          <cell r="C801" t="str">
            <v>C28.</v>
          </cell>
          <cell r="D801">
            <v>110301</v>
          </cell>
          <cell r="E801" t="str">
            <v>奕东名义下单</v>
          </cell>
          <cell r="F801" t="str">
            <v>YSi-V</v>
          </cell>
          <cell r="G801" t="str">
            <v>L-&gt;R</v>
          </cell>
          <cell r="H801" t="str">
            <v>No</v>
          </cell>
          <cell r="I801" t="str">
            <v>Y55393</v>
          </cell>
          <cell r="J801">
            <v>1</v>
          </cell>
          <cell r="K801" t="str">
            <v>CY仓库</v>
          </cell>
          <cell r="L801">
            <v>44316</v>
          </cell>
          <cell r="M801" t="str">
            <v>NM</v>
          </cell>
          <cell r="N801" t="str">
            <v>MAY 21</v>
          </cell>
          <cell r="O801"/>
          <cell r="P801" t="str">
            <v>JPY</v>
          </cell>
          <cell r="Q801" t="str">
            <v>C28SZX20200127RW</v>
          </cell>
          <cell r="R801" t="str">
            <v>奕东</v>
          </cell>
          <cell r="S801" t="str">
            <v>YSi-V</v>
          </cell>
          <cell r="T801" t="str">
            <v>L-&gt;R</v>
          </cell>
          <cell r="U801" t="str">
            <v>No</v>
          </cell>
          <cell r="V801" t="str">
            <v>OK</v>
          </cell>
          <cell r="W801" t="str">
            <v>DAP DG</v>
          </cell>
          <cell r="X801">
            <v>44204</v>
          </cell>
          <cell r="Y801" t="str">
            <v>Yes</v>
          </cell>
          <cell r="Z801"/>
          <cell r="AA801"/>
          <cell r="AB801"/>
          <cell r="AC801" t="str">
            <v>YES</v>
          </cell>
          <cell r="AD801"/>
          <cell r="AE801"/>
          <cell r="AF801"/>
          <cell r="AG801"/>
          <cell r="AH801"/>
          <cell r="AI801"/>
          <cell r="AN801"/>
          <cell r="AO801" t="str">
            <v>Yes</v>
          </cell>
          <cell r="AP801" t="str">
            <v>MAY 21</v>
          </cell>
        </row>
        <row r="802">
          <cell r="A802">
            <v>1228</v>
          </cell>
          <cell r="B802" t="str">
            <v>已发货</v>
          </cell>
          <cell r="C802" t="str">
            <v>C49</v>
          </cell>
          <cell r="D802">
            <v>110346</v>
          </cell>
          <cell r="E802" t="str">
            <v>Stock order</v>
          </cell>
          <cell r="F802" t="str">
            <v>YSM20R-2</v>
          </cell>
          <cell r="G802" t="str">
            <v>L-&gt;R</v>
          </cell>
          <cell r="H802" t="str">
            <v>No</v>
          </cell>
          <cell r="I802" t="str">
            <v>Y55404</v>
          </cell>
          <cell r="J802">
            <v>1</v>
          </cell>
          <cell r="K802" t="str">
            <v>盐保仓库</v>
          </cell>
          <cell r="L802">
            <v>44318</v>
          </cell>
          <cell r="M802" t="str">
            <v>NM</v>
          </cell>
          <cell r="N802" t="str">
            <v>JUN 21</v>
          </cell>
          <cell r="O802"/>
          <cell r="P802" t="str">
            <v>JPY</v>
          </cell>
          <cell r="Q802" t="str">
            <v>C49SZX20210035SX</v>
          </cell>
          <cell r="R802" t="str">
            <v>巴科</v>
          </cell>
          <cell r="S802" t="str">
            <v>YSM20R-2</v>
          </cell>
          <cell r="T802" t="str">
            <v>L-&gt;R</v>
          </cell>
          <cell r="U802" t="str">
            <v>No</v>
          </cell>
          <cell r="V802" t="str">
            <v>OK</v>
          </cell>
          <cell r="W802" t="str">
            <v>CIF HK</v>
          </cell>
          <cell r="X802">
            <v>44264</v>
          </cell>
          <cell r="Y802" t="str">
            <v>Yes</v>
          </cell>
          <cell r="Z802"/>
          <cell r="AA802"/>
          <cell r="AB802"/>
          <cell r="AC802" t="str">
            <v>C210439741</v>
          </cell>
          <cell r="AD802">
            <v>301</v>
          </cell>
          <cell r="AE802">
            <v>10</v>
          </cell>
          <cell r="AF802">
            <v>304</v>
          </cell>
          <cell r="AG802">
            <v>10</v>
          </cell>
          <cell r="AH802"/>
          <cell r="AI802"/>
          <cell r="AN802"/>
          <cell r="AO802" t="str">
            <v>Yes</v>
          </cell>
          <cell r="AP802" t="str">
            <v>JUN 21</v>
          </cell>
        </row>
        <row r="803">
          <cell r="A803">
            <v>1133</v>
          </cell>
          <cell r="B803" t="str">
            <v>已发货</v>
          </cell>
          <cell r="C803" t="str">
            <v>C49</v>
          </cell>
          <cell r="D803" t="str">
            <v>110346(拆单110340)</v>
          </cell>
          <cell r="E803" t="str">
            <v>Stock order</v>
          </cell>
          <cell r="F803" t="str">
            <v>YSM20R-2</v>
          </cell>
          <cell r="G803" t="str">
            <v>L-&gt;R</v>
          </cell>
          <cell r="H803" t="str">
            <v>No</v>
          </cell>
          <cell r="I803" t="str">
            <v>Y55405</v>
          </cell>
          <cell r="J803">
            <v>1</v>
          </cell>
          <cell r="K803" t="str">
            <v>盐保仓库</v>
          </cell>
          <cell r="L803">
            <v>44318</v>
          </cell>
          <cell r="M803">
            <v>6.2300000000000001E-2</v>
          </cell>
          <cell r="N803" t="str">
            <v>MAY 21</v>
          </cell>
          <cell r="O803"/>
          <cell r="P803" t="str">
            <v>JPY</v>
          </cell>
          <cell r="Q803" t="str">
            <v>C49SZX20210042VG</v>
          </cell>
          <cell r="R803" t="str">
            <v>狂热者</v>
          </cell>
          <cell r="S803" t="str">
            <v>YSM20R-2</v>
          </cell>
          <cell r="T803" t="str">
            <v>L-&gt;R</v>
          </cell>
          <cell r="U803" t="str">
            <v>No</v>
          </cell>
          <cell r="V803" t="str">
            <v>OK</v>
          </cell>
          <cell r="W803" t="str">
            <v>DAP SZ</v>
          </cell>
          <cell r="X803">
            <v>44231</v>
          </cell>
          <cell r="Y803" t="str">
            <v>Yes</v>
          </cell>
          <cell r="Z803"/>
          <cell r="AA803"/>
          <cell r="AB803"/>
          <cell r="AC803" t="str">
            <v>C210439928</v>
          </cell>
          <cell r="AD803">
            <v>302</v>
          </cell>
          <cell r="AE803">
            <v>20</v>
          </cell>
          <cell r="AF803"/>
          <cell r="AG803"/>
          <cell r="AH803"/>
          <cell r="AI803"/>
          <cell r="AN803"/>
          <cell r="AO803" t="str">
            <v>Yes</v>
          </cell>
          <cell r="AP803" t="str">
            <v>MAY 21</v>
          </cell>
        </row>
        <row r="804">
          <cell r="A804">
            <v>1253</v>
          </cell>
          <cell r="B804" t="str">
            <v>已发货</v>
          </cell>
          <cell r="C804" t="str">
            <v>C49</v>
          </cell>
          <cell r="D804">
            <v>110346</v>
          </cell>
          <cell r="E804" t="str">
            <v>Stock order</v>
          </cell>
          <cell r="F804" t="str">
            <v>YSM20R-2</v>
          </cell>
          <cell r="G804" t="str">
            <v>L-&gt;R</v>
          </cell>
          <cell r="H804" t="str">
            <v>No</v>
          </cell>
          <cell r="I804" t="str">
            <v>Y55406</v>
          </cell>
          <cell r="J804">
            <v>1</v>
          </cell>
          <cell r="K804" t="str">
            <v>盐保仓库</v>
          </cell>
          <cell r="L804">
            <v>44318</v>
          </cell>
          <cell r="M804" t="str">
            <v>NM</v>
          </cell>
          <cell r="N804" t="str">
            <v>MAY 21</v>
          </cell>
          <cell r="O804"/>
          <cell r="P804" t="str">
            <v>JPY</v>
          </cell>
          <cell r="Q804" t="str">
            <v>C49SZX20210076JZ</v>
          </cell>
          <cell r="R804" t="str">
            <v>圣亨</v>
          </cell>
          <cell r="S804" t="str">
            <v>YSM20R-2</v>
          </cell>
          <cell r="T804" t="str">
            <v>L-&gt;R</v>
          </cell>
          <cell r="U804" t="str">
            <v>No</v>
          </cell>
          <cell r="V804" t="str">
            <v>OK</v>
          </cell>
          <cell r="W804" t="str">
            <v>DAP DG</v>
          </cell>
          <cell r="X804">
            <v>44266</v>
          </cell>
          <cell r="Y804" t="str">
            <v>Yes</v>
          </cell>
          <cell r="Z804"/>
          <cell r="AA804"/>
          <cell r="AB804"/>
          <cell r="AC804" t="str">
            <v>C210540263</v>
          </cell>
          <cell r="AD804">
            <v>302</v>
          </cell>
          <cell r="AE804">
            <v>20</v>
          </cell>
          <cell r="AF804"/>
          <cell r="AG804"/>
          <cell r="AH804"/>
          <cell r="AI804"/>
          <cell r="AN804"/>
          <cell r="AO804" t="str">
            <v>Yes</v>
          </cell>
          <cell r="AP804" t="str">
            <v>MAY 21</v>
          </cell>
        </row>
        <row r="805">
          <cell r="A805">
            <v>1149</v>
          </cell>
          <cell r="B805" t="str">
            <v>已发货</v>
          </cell>
          <cell r="C805" t="str">
            <v>C49</v>
          </cell>
          <cell r="D805" t="str">
            <v>110346(拆单110409)</v>
          </cell>
          <cell r="E805" t="str">
            <v>Stock order</v>
          </cell>
          <cell r="F805" t="str">
            <v>YSM20R-2</v>
          </cell>
          <cell r="G805" t="str">
            <v>L-&gt;R</v>
          </cell>
          <cell r="H805" t="str">
            <v>No</v>
          </cell>
          <cell r="I805" t="str">
            <v>Y55407</v>
          </cell>
          <cell r="J805">
            <v>1</v>
          </cell>
          <cell r="K805" t="str">
            <v>盐保仓库</v>
          </cell>
          <cell r="L805">
            <v>44318</v>
          </cell>
          <cell r="M805">
            <v>5.9900000000000002E-2</v>
          </cell>
          <cell r="N805" t="str">
            <v>MAY 21</v>
          </cell>
          <cell r="O805"/>
          <cell r="P805" t="str">
            <v>RMB</v>
          </cell>
          <cell r="Q805" t="str">
            <v>C49SZX20210055SS</v>
          </cell>
          <cell r="R805" t="str">
            <v>中润互联</v>
          </cell>
          <cell r="S805" t="str">
            <v>YSM20R-2</v>
          </cell>
          <cell r="T805" t="str">
            <v>L-&gt;R</v>
          </cell>
          <cell r="U805" t="str">
            <v>No</v>
          </cell>
          <cell r="V805" t="str">
            <v>OK</v>
          </cell>
          <cell r="W805" t="str">
            <v>含税到厂</v>
          </cell>
          <cell r="X805">
            <v>44249</v>
          </cell>
          <cell r="Y805" t="str">
            <v>Yes</v>
          </cell>
          <cell r="Z805"/>
          <cell r="AA805"/>
          <cell r="AB805"/>
          <cell r="AC805" t="str">
            <v>C200637604</v>
          </cell>
          <cell r="AD805">
            <v>302</v>
          </cell>
          <cell r="AE805">
            <v>20</v>
          </cell>
          <cell r="AF805"/>
          <cell r="AG805"/>
          <cell r="AH805"/>
          <cell r="AI805"/>
          <cell r="AN805"/>
          <cell r="AO805" t="str">
            <v>Yes</v>
          </cell>
          <cell r="AP805" t="str">
            <v>MAY 21</v>
          </cell>
        </row>
        <row r="806">
          <cell r="A806">
            <v>1324</v>
          </cell>
          <cell r="B806" t="str">
            <v>已发货</v>
          </cell>
          <cell r="C806" t="str">
            <v>C49</v>
          </cell>
          <cell r="D806">
            <v>110211</v>
          </cell>
          <cell r="E806" t="str">
            <v>Stock order</v>
          </cell>
          <cell r="F806" t="str">
            <v>YSM10</v>
          </cell>
          <cell r="G806" t="str">
            <v>R-&gt;L</v>
          </cell>
          <cell r="H806" t="str">
            <v>No</v>
          </cell>
          <cell r="I806" t="str">
            <v>Y55428</v>
          </cell>
          <cell r="J806">
            <v>1</v>
          </cell>
          <cell r="K806" t="str">
            <v>盐保仓库</v>
          </cell>
          <cell r="L806">
            <v>44318</v>
          </cell>
          <cell r="M806" t="str">
            <v>NM</v>
          </cell>
          <cell r="N806" t="str">
            <v>MAY 21</v>
          </cell>
          <cell r="O806"/>
          <cell r="P806" t="str">
            <v>JPY</v>
          </cell>
          <cell r="Q806" t="str">
            <v>C49SZX20210066JYR1</v>
          </cell>
          <cell r="R806" t="str">
            <v>旭日伟光</v>
          </cell>
          <cell r="S806" t="str">
            <v>YSM10</v>
          </cell>
          <cell r="T806" t="str">
            <v>L-&gt;R</v>
          </cell>
          <cell r="U806" t="str">
            <v>MVC</v>
          </cell>
          <cell r="V806" t="str">
            <v>WRONG</v>
          </cell>
          <cell r="W806" t="str">
            <v>DAP SZ</v>
          </cell>
          <cell r="X806">
            <v>44298</v>
          </cell>
          <cell r="Y806" t="str">
            <v>Yes</v>
          </cell>
          <cell r="Z806"/>
          <cell r="AA806"/>
          <cell r="AB806"/>
          <cell r="AC806" t="str">
            <v>C190735084</v>
          </cell>
          <cell r="AD806">
            <v>301</v>
          </cell>
          <cell r="AE806">
            <v>10</v>
          </cell>
          <cell r="AF806"/>
          <cell r="AG806"/>
          <cell r="AH806"/>
          <cell r="AI806"/>
          <cell r="AN806"/>
          <cell r="AO806" t="str">
            <v>Yes</v>
          </cell>
          <cell r="AP806" t="str">
            <v>MAY 21</v>
          </cell>
        </row>
        <row r="807">
          <cell r="A807">
            <v>1132</v>
          </cell>
          <cell r="B807" t="str">
            <v>已发货</v>
          </cell>
          <cell r="C807" t="str">
            <v>C49</v>
          </cell>
          <cell r="D807">
            <v>110211</v>
          </cell>
          <cell r="E807" t="str">
            <v>Stock order</v>
          </cell>
          <cell r="F807" t="str">
            <v>YSM10</v>
          </cell>
          <cell r="G807" t="str">
            <v>R-&gt;L</v>
          </cell>
          <cell r="H807" t="str">
            <v>No</v>
          </cell>
          <cell r="I807" t="str">
            <v>Y55429</v>
          </cell>
          <cell r="J807">
            <v>1</v>
          </cell>
          <cell r="K807" t="str">
            <v>盐保仓库</v>
          </cell>
          <cell r="L807">
            <v>44318</v>
          </cell>
          <cell r="M807" t="str">
            <v>NM</v>
          </cell>
          <cell r="N807" t="str">
            <v>MAY 21</v>
          </cell>
          <cell r="O807"/>
          <cell r="P807" t="str">
            <v>JPY</v>
          </cell>
          <cell r="Q807" t="str">
            <v>C49SZX20210042VG</v>
          </cell>
          <cell r="R807" t="str">
            <v>狂热者</v>
          </cell>
          <cell r="S807" t="str">
            <v>YSM10</v>
          </cell>
          <cell r="T807" t="str">
            <v>L-&gt;R</v>
          </cell>
          <cell r="U807" t="str">
            <v>No</v>
          </cell>
          <cell r="V807" t="str">
            <v>WRONG</v>
          </cell>
          <cell r="W807" t="str">
            <v>DAP SZ</v>
          </cell>
          <cell r="X807">
            <v>44231</v>
          </cell>
          <cell r="Y807" t="str">
            <v>Yes</v>
          </cell>
          <cell r="Z807"/>
          <cell r="AA807"/>
          <cell r="AB807"/>
          <cell r="AC807" t="str">
            <v>C210439928</v>
          </cell>
          <cell r="AD807">
            <v>302</v>
          </cell>
          <cell r="AE807">
            <v>10</v>
          </cell>
          <cell r="AF807"/>
          <cell r="AG807"/>
          <cell r="AH807"/>
          <cell r="AI807"/>
          <cell r="AN807"/>
          <cell r="AO807" t="str">
            <v>Yes</v>
          </cell>
          <cell r="AP807" t="str">
            <v>MAY 21</v>
          </cell>
        </row>
        <row r="808">
          <cell r="A808">
            <v>1366</v>
          </cell>
          <cell r="B808" t="str">
            <v>已发货</v>
          </cell>
          <cell r="C808" t="str">
            <v>C49</v>
          </cell>
          <cell r="D808">
            <v>110211</v>
          </cell>
          <cell r="E808" t="str">
            <v>Stock order</v>
          </cell>
          <cell r="F808" t="str">
            <v>YSM10</v>
          </cell>
          <cell r="G808" t="str">
            <v>R-&gt;L</v>
          </cell>
          <cell r="H808" t="str">
            <v>No</v>
          </cell>
          <cell r="I808" t="str">
            <v>Y55430</v>
          </cell>
          <cell r="J808">
            <v>1</v>
          </cell>
          <cell r="K808" t="str">
            <v>盐保仓库</v>
          </cell>
          <cell r="L808">
            <v>44318</v>
          </cell>
          <cell r="M808" t="str">
            <v>NM</v>
          </cell>
          <cell r="N808" t="str">
            <v>MAY 21</v>
          </cell>
          <cell r="O808"/>
          <cell r="P808" t="str">
            <v>JPY</v>
          </cell>
          <cell r="Q808" t="str">
            <v>C49SZX20210140DZ</v>
          </cell>
          <cell r="R808" t="str">
            <v>锘铧</v>
          </cell>
          <cell r="S808" t="str">
            <v>YSM10</v>
          </cell>
          <cell r="T808" t="str">
            <v>L-&gt;R</v>
          </cell>
          <cell r="U808" t="str">
            <v>MVC</v>
          </cell>
          <cell r="V808" t="str">
            <v>WRONG</v>
          </cell>
          <cell r="W808" t="str">
            <v>DAP GZ</v>
          </cell>
          <cell r="X808">
            <v>44327</v>
          </cell>
          <cell r="Y808" t="str">
            <v>Yes</v>
          </cell>
          <cell r="Z808"/>
          <cell r="AA808"/>
          <cell r="AB808"/>
          <cell r="AC808" t="str">
            <v>C161128121</v>
          </cell>
          <cell r="AD808">
            <v>312</v>
          </cell>
          <cell r="AE808">
            <v>10</v>
          </cell>
          <cell r="AF808"/>
          <cell r="AG808"/>
          <cell r="AH808"/>
          <cell r="AI808"/>
          <cell r="AN808"/>
          <cell r="AO808" t="str">
            <v>Yes</v>
          </cell>
          <cell r="AP808" t="str">
            <v>MAY 21</v>
          </cell>
        </row>
        <row r="809">
          <cell r="A809">
            <v>1088</v>
          </cell>
          <cell r="B809" t="str">
            <v>已发货</v>
          </cell>
          <cell r="C809" t="str">
            <v>C49</v>
          </cell>
          <cell r="D809">
            <v>110211</v>
          </cell>
          <cell r="E809" t="str">
            <v>Stock order</v>
          </cell>
          <cell r="F809" t="str">
            <v>YSM10</v>
          </cell>
          <cell r="G809" t="str">
            <v>R-&gt;L</v>
          </cell>
          <cell r="H809" t="str">
            <v>No</v>
          </cell>
          <cell r="I809" t="str">
            <v>Y55431</v>
          </cell>
          <cell r="J809">
            <v>1</v>
          </cell>
          <cell r="K809" t="str">
            <v>盐保仓库</v>
          </cell>
          <cell r="L809">
            <v>44318</v>
          </cell>
          <cell r="M809" t="str">
            <v>NM</v>
          </cell>
          <cell r="N809" t="str">
            <v>MAY 21</v>
          </cell>
          <cell r="O809"/>
          <cell r="P809" t="str">
            <v>JPY</v>
          </cell>
          <cell r="Q809" t="str">
            <v>C49SZX20210029SS</v>
          </cell>
          <cell r="R809" t="str">
            <v>锂动力</v>
          </cell>
          <cell r="S809" t="str">
            <v>YSM10</v>
          </cell>
          <cell r="T809" t="str">
            <v>R-&gt;L</v>
          </cell>
          <cell r="U809" t="str">
            <v>No</v>
          </cell>
          <cell r="V809" t="str">
            <v>OK</v>
          </cell>
          <cell r="W809" t="str">
            <v>DAP FS</v>
          </cell>
          <cell r="X809">
            <v>44222</v>
          </cell>
          <cell r="Y809" t="str">
            <v>Yes</v>
          </cell>
          <cell r="Z809"/>
          <cell r="AA809"/>
          <cell r="AB809"/>
          <cell r="AC809" t="str">
            <v>C180732632</v>
          </cell>
          <cell r="AD809">
            <v>312</v>
          </cell>
          <cell r="AE809">
            <v>10</v>
          </cell>
          <cell r="AF809"/>
          <cell r="AG809"/>
          <cell r="AH809"/>
          <cell r="AI809"/>
          <cell r="AN809"/>
          <cell r="AO809" t="str">
            <v>Yes</v>
          </cell>
          <cell r="AP809" t="str">
            <v>MAY 21</v>
          </cell>
        </row>
        <row r="810">
          <cell r="A810">
            <v>1287</v>
          </cell>
          <cell r="B810" t="str">
            <v>已发货</v>
          </cell>
          <cell r="C810" t="str">
            <v>C49</v>
          </cell>
          <cell r="D810">
            <v>110211</v>
          </cell>
          <cell r="E810" t="str">
            <v>Stock order</v>
          </cell>
          <cell r="F810" t="str">
            <v>YSM10</v>
          </cell>
          <cell r="G810" t="str">
            <v>R-&gt;L</v>
          </cell>
          <cell r="H810" t="str">
            <v>No</v>
          </cell>
          <cell r="I810" t="str">
            <v>Y55432</v>
          </cell>
          <cell r="J810">
            <v>1</v>
          </cell>
          <cell r="K810" t="str">
            <v>盐保仓库</v>
          </cell>
          <cell r="L810">
            <v>44318</v>
          </cell>
          <cell r="M810" t="str">
            <v>NM</v>
          </cell>
          <cell r="N810" t="str">
            <v>MAY 21</v>
          </cell>
          <cell r="O810"/>
          <cell r="P810" t="str">
            <v>JPY</v>
          </cell>
          <cell r="Q810" t="str">
            <v>C49SZX20210099VG</v>
          </cell>
          <cell r="R810" t="str">
            <v>鸿翔</v>
          </cell>
          <cell r="S810" t="str">
            <v>YSM10</v>
          </cell>
          <cell r="T810" t="str">
            <v>L-&gt;R</v>
          </cell>
          <cell r="U810" t="str">
            <v>MVC</v>
          </cell>
          <cell r="V810" t="str">
            <v>WRONG</v>
          </cell>
          <cell r="W810" t="str">
            <v>DAP SZ</v>
          </cell>
          <cell r="X810">
            <v>44282</v>
          </cell>
          <cell r="Y810" t="str">
            <v>Yes</v>
          </cell>
          <cell r="Z810"/>
          <cell r="AA810"/>
          <cell r="AB810"/>
          <cell r="AC810" t="str">
            <v>C210540191</v>
          </cell>
          <cell r="AD810">
            <v>312</v>
          </cell>
          <cell r="AE810">
            <v>10</v>
          </cell>
          <cell r="AF810"/>
          <cell r="AG810"/>
          <cell r="AH810"/>
          <cell r="AI810"/>
          <cell r="AN810"/>
          <cell r="AO810" t="str">
            <v>Yes</v>
          </cell>
          <cell r="AP810" t="str">
            <v>MAY 21</v>
          </cell>
        </row>
        <row r="811">
          <cell r="A811">
            <v>1147</v>
          </cell>
          <cell r="B811" t="str">
            <v>已发货</v>
          </cell>
          <cell r="C811" t="str">
            <v>C49</v>
          </cell>
          <cell r="D811" t="str">
            <v>110227（拆单110362）</v>
          </cell>
          <cell r="E811" t="str">
            <v>锘铧名义下单</v>
          </cell>
          <cell r="F811" t="str">
            <v>YSM10</v>
          </cell>
          <cell r="G811" t="str">
            <v>R-&gt;L</v>
          </cell>
          <cell r="H811" t="str">
            <v>MVC F&amp;R+ATS15</v>
          </cell>
          <cell r="I811" t="str">
            <v>Y54955</v>
          </cell>
          <cell r="J811">
            <v>1</v>
          </cell>
          <cell r="K811" t="str">
            <v>力合仓库(已经清关)</v>
          </cell>
          <cell r="L811">
            <v>44318</v>
          </cell>
          <cell r="M811" t="str">
            <v>0.0599 PO用110408</v>
          </cell>
          <cell r="N811" t="str">
            <v>MAY 21</v>
          </cell>
          <cell r="O811"/>
          <cell r="P811" t="str">
            <v>RMB</v>
          </cell>
          <cell r="Q811" t="str">
            <v>C49SZX20210055SS</v>
          </cell>
          <cell r="R811" t="str">
            <v>中润互联</v>
          </cell>
          <cell r="S811" t="str">
            <v>YSM10</v>
          </cell>
          <cell r="T811" t="str">
            <v>L-&gt;R</v>
          </cell>
          <cell r="U811" t="str">
            <v>MVC+ATS15</v>
          </cell>
          <cell r="V811" t="str">
            <v>WRONG</v>
          </cell>
          <cell r="W811" t="str">
            <v>含税到厂</v>
          </cell>
          <cell r="X811">
            <v>44249</v>
          </cell>
          <cell r="Y811" t="str">
            <v>Yes</v>
          </cell>
          <cell r="Z811"/>
          <cell r="AA811"/>
          <cell r="AB811"/>
          <cell r="AC811" t="str">
            <v>C200637604</v>
          </cell>
          <cell r="AD811">
            <v>301</v>
          </cell>
          <cell r="AE811">
            <v>10</v>
          </cell>
          <cell r="AF811"/>
          <cell r="AG811"/>
          <cell r="AH811"/>
          <cell r="AI811"/>
          <cell r="AN811"/>
          <cell r="AO811" t="str">
            <v>Yes</v>
          </cell>
          <cell r="AP811" t="str">
            <v>MAY 21</v>
          </cell>
        </row>
        <row r="812">
          <cell r="A812">
            <v>1148</v>
          </cell>
          <cell r="B812" t="str">
            <v>已发货</v>
          </cell>
          <cell r="C812" t="str">
            <v>C49</v>
          </cell>
          <cell r="D812" t="str">
            <v>110227（拆单110362）</v>
          </cell>
          <cell r="E812" t="str">
            <v>锘铧名义下单</v>
          </cell>
          <cell r="F812" t="str">
            <v>YSM10</v>
          </cell>
          <cell r="G812" t="str">
            <v>R-&gt;L</v>
          </cell>
          <cell r="H812" t="str">
            <v>MVC F&amp;R+ATS15</v>
          </cell>
          <cell r="I812" t="str">
            <v>Y54956</v>
          </cell>
          <cell r="J812">
            <v>1</v>
          </cell>
          <cell r="K812" t="str">
            <v>力合仓库(已经清关)</v>
          </cell>
          <cell r="L812">
            <v>44318</v>
          </cell>
          <cell r="M812" t="str">
            <v>0.0599 PO用110408</v>
          </cell>
          <cell r="N812" t="str">
            <v>MAY 21</v>
          </cell>
          <cell r="O812"/>
          <cell r="P812" t="str">
            <v>RMB</v>
          </cell>
          <cell r="Q812" t="str">
            <v>C49SZX20210055SS</v>
          </cell>
          <cell r="R812" t="str">
            <v>中润互联</v>
          </cell>
          <cell r="S812" t="str">
            <v>YSM10</v>
          </cell>
          <cell r="T812" t="str">
            <v>R-&gt;L</v>
          </cell>
          <cell r="U812" t="str">
            <v>MVC+ATS15</v>
          </cell>
          <cell r="V812" t="str">
            <v>WRONG</v>
          </cell>
          <cell r="W812" t="str">
            <v>含税到厂</v>
          </cell>
          <cell r="X812">
            <v>44249</v>
          </cell>
          <cell r="Y812" t="str">
            <v>Yes</v>
          </cell>
          <cell r="Z812"/>
          <cell r="AA812"/>
          <cell r="AB812"/>
          <cell r="AC812" t="str">
            <v>C200637604</v>
          </cell>
          <cell r="AD812">
            <v>301</v>
          </cell>
          <cell r="AE812">
            <v>10</v>
          </cell>
          <cell r="AF812"/>
          <cell r="AG812"/>
          <cell r="AH812"/>
          <cell r="AI812"/>
          <cell r="AN812"/>
          <cell r="AO812" t="str">
            <v>Yes</v>
          </cell>
          <cell r="AP812" t="str">
            <v>MAY 21</v>
          </cell>
        </row>
        <row r="813">
          <cell r="A813">
            <v>1342</v>
          </cell>
          <cell r="B813" t="str">
            <v>已发货</v>
          </cell>
          <cell r="C813" t="str">
            <v>C49</v>
          </cell>
          <cell r="D813">
            <v>110227</v>
          </cell>
          <cell r="E813" t="str">
            <v>锘铧名义下单</v>
          </cell>
          <cell r="F813" t="str">
            <v>YSM10</v>
          </cell>
          <cell r="G813" t="str">
            <v>R-&gt;L</v>
          </cell>
          <cell r="H813" t="str">
            <v>MVC F&amp;R+ATS15</v>
          </cell>
          <cell r="I813" t="str">
            <v>Y54957</v>
          </cell>
          <cell r="J813">
            <v>1</v>
          </cell>
          <cell r="K813" t="str">
            <v>力合仓库(已经清关)</v>
          </cell>
          <cell r="L813">
            <v>44318</v>
          </cell>
          <cell r="M813" t="str">
            <v>NM，PO用110238</v>
          </cell>
          <cell r="N813" t="str">
            <v>MAY 21</v>
          </cell>
          <cell r="O813"/>
          <cell r="P813" t="str">
            <v>JPY</v>
          </cell>
          <cell r="Q813" t="str">
            <v>C49SZX20210117JY</v>
          </cell>
          <cell r="R813" t="str">
            <v>精德鸿</v>
          </cell>
          <cell r="S813" t="str">
            <v>YSM10</v>
          </cell>
          <cell r="T813" t="str">
            <v>L-&gt;R</v>
          </cell>
          <cell r="U813" t="str">
            <v>MVC+ATS15</v>
          </cell>
          <cell r="V813" t="str">
            <v>WRONG</v>
          </cell>
          <cell r="W813" t="str">
            <v>DAP SZ</v>
          </cell>
          <cell r="X813">
            <v>44306</v>
          </cell>
          <cell r="Y813" t="str">
            <v>Yes</v>
          </cell>
          <cell r="Z813"/>
          <cell r="AA813"/>
          <cell r="AB813"/>
          <cell r="AC813" t="str">
            <v>C210139127</v>
          </cell>
          <cell r="AD813">
            <v>301</v>
          </cell>
          <cell r="AE813">
            <v>10</v>
          </cell>
          <cell r="AF813"/>
          <cell r="AG813"/>
          <cell r="AH813"/>
          <cell r="AI813"/>
          <cell r="AN813"/>
          <cell r="AO813" t="str">
            <v>Yes</v>
          </cell>
          <cell r="AP813" t="str">
            <v>MAY 21</v>
          </cell>
        </row>
        <row r="814">
          <cell r="A814">
            <v>1102</v>
          </cell>
          <cell r="B814" t="str">
            <v>已发货</v>
          </cell>
          <cell r="C814" t="str">
            <v>C49</v>
          </cell>
          <cell r="D814">
            <v>110403</v>
          </cell>
          <cell r="E814" t="str">
            <v>Stock order</v>
          </cell>
          <cell r="F814" t="str">
            <v>YSM10</v>
          </cell>
          <cell r="G814" t="str">
            <v>R-&gt;L</v>
          </cell>
          <cell r="H814" t="str">
            <v>No</v>
          </cell>
          <cell r="I814" t="str">
            <v>Y55550</v>
          </cell>
          <cell r="J814">
            <v>1</v>
          </cell>
          <cell r="K814" t="str">
            <v>盐保仓库</v>
          </cell>
          <cell r="L814">
            <v>44322</v>
          </cell>
          <cell r="M814" t="str">
            <v>NM</v>
          </cell>
          <cell r="N814" t="str">
            <v>MAY 21</v>
          </cell>
          <cell r="O814"/>
          <cell r="P814" t="str">
            <v>JPY</v>
          </cell>
          <cell r="Q814" t="str">
            <v>C49SZX20210019JY</v>
          </cell>
          <cell r="R814" t="str">
            <v>晟锦威</v>
          </cell>
          <cell r="S814" t="str">
            <v>YSM10</v>
          </cell>
          <cell r="T814" t="str">
            <v>R-&gt;L</v>
          </cell>
          <cell r="U814" t="str">
            <v>MVC</v>
          </cell>
          <cell r="V814" t="str">
            <v>WRONG</v>
          </cell>
          <cell r="W814" t="str">
            <v>DAP SZ</v>
          </cell>
          <cell r="X814">
            <v>44223</v>
          </cell>
          <cell r="Y814" t="str">
            <v>Yes</v>
          </cell>
          <cell r="Z814"/>
          <cell r="AA814"/>
          <cell r="AB814"/>
          <cell r="AC814" t="str">
            <v>C210440026</v>
          </cell>
          <cell r="AD814">
            <v>301</v>
          </cell>
          <cell r="AE814">
            <v>10</v>
          </cell>
          <cell r="AF814"/>
          <cell r="AG814"/>
          <cell r="AH814"/>
          <cell r="AI814"/>
          <cell r="AN814"/>
          <cell r="AO814" t="str">
            <v>Yes</v>
          </cell>
          <cell r="AP814" t="str">
            <v>MAY 21</v>
          </cell>
        </row>
        <row r="815">
          <cell r="A815">
            <v>1103</v>
          </cell>
          <cell r="B815" t="str">
            <v>已发货</v>
          </cell>
          <cell r="C815" t="str">
            <v>C49</v>
          </cell>
          <cell r="D815">
            <v>110403</v>
          </cell>
          <cell r="E815" t="str">
            <v>Stock order</v>
          </cell>
          <cell r="F815" t="str">
            <v>YSM10</v>
          </cell>
          <cell r="G815" t="str">
            <v>R-&gt;L</v>
          </cell>
          <cell r="H815" t="str">
            <v>No</v>
          </cell>
          <cell r="I815" t="str">
            <v>Y55551</v>
          </cell>
          <cell r="J815">
            <v>1</v>
          </cell>
          <cell r="K815" t="str">
            <v>盐保仓库</v>
          </cell>
          <cell r="L815">
            <v>44322</v>
          </cell>
          <cell r="M815" t="str">
            <v>NM</v>
          </cell>
          <cell r="N815" t="str">
            <v>MAY 21</v>
          </cell>
          <cell r="O815"/>
          <cell r="P815" t="str">
            <v>JPY</v>
          </cell>
          <cell r="Q815" t="str">
            <v>C49SZX20210019JY</v>
          </cell>
          <cell r="R815" t="str">
            <v>晟锦威</v>
          </cell>
          <cell r="S815" t="str">
            <v>YSM10</v>
          </cell>
          <cell r="T815" t="str">
            <v>R-&gt;L</v>
          </cell>
          <cell r="U815" t="str">
            <v>MVC</v>
          </cell>
          <cell r="V815" t="str">
            <v>WRONG</v>
          </cell>
          <cell r="W815" t="str">
            <v>DAP SZ</v>
          </cell>
          <cell r="X815">
            <v>44223</v>
          </cell>
          <cell r="Y815" t="str">
            <v>Yes</v>
          </cell>
          <cell r="Z815"/>
          <cell r="AA815"/>
          <cell r="AB815"/>
          <cell r="AC815" t="str">
            <v>C210440026</v>
          </cell>
          <cell r="AD815">
            <v>301</v>
          </cell>
          <cell r="AE815">
            <v>10</v>
          </cell>
          <cell r="AF815"/>
          <cell r="AG815"/>
          <cell r="AH815"/>
          <cell r="AI815"/>
          <cell r="AN815"/>
          <cell r="AO815" t="str">
            <v>Yes</v>
          </cell>
          <cell r="AP815" t="str">
            <v>MAY 21</v>
          </cell>
        </row>
        <row r="816">
          <cell r="A816">
            <v>1104</v>
          </cell>
          <cell r="B816" t="str">
            <v>已发货</v>
          </cell>
          <cell r="C816" t="str">
            <v>C49</v>
          </cell>
          <cell r="D816">
            <v>110403</v>
          </cell>
          <cell r="E816" t="str">
            <v>Stock order</v>
          </cell>
          <cell r="F816" t="str">
            <v>YSM10</v>
          </cell>
          <cell r="G816" t="str">
            <v>R-&gt;L</v>
          </cell>
          <cell r="H816" t="str">
            <v>No</v>
          </cell>
          <cell r="I816" t="str">
            <v>Y55555</v>
          </cell>
          <cell r="J816">
            <v>1</v>
          </cell>
          <cell r="K816" t="str">
            <v>盐保仓库</v>
          </cell>
          <cell r="L816">
            <v>44322</v>
          </cell>
          <cell r="M816" t="str">
            <v>NM</v>
          </cell>
          <cell r="N816" t="str">
            <v>MAY 21</v>
          </cell>
          <cell r="O816"/>
          <cell r="P816" t="str">
            <v>JPY</v>
          </cell>
          <cell r="Q816" t="str">
            <v>C49SZX20210019JY</v>
          </cell>
          <cell r="R816" t="str">
            <v>晟锦威</v>
          </cell>
          <cell r="S816" t="str">
            <v>YSM10</v>
          </cell>
          <cell r="T816" t="str">
            <v>R-&gt;L</v>
          </cell>
          <cell r="U816" t="str">
            <v>MVC</v>
          </cell>
          <cell r="V816" t="str">
            <v>WRONG</v>
          </cell>
          <cell r="W816" t="str">
            <v>DAP SZ</v>
          </cell>
          <cell r="X816">
            <v>44223</v>
          </cell>
          <cell r="Y816" t="str">
            <v>Yes</v>
          </cell>
          <cell r="Z816"/>
          <cell r="AA816"/>
          <cell r="AB816"/>
          <cell r="AC816" t="str">
            <v>C210440026</v>
          </cell>
          <cell r="AD816">
            <v>301</v>
          </cell>
          <cell r="AE816">
            <v>10</v>
          </cell>
          <cell r="AF816"/>
          <cell r="AG816"/>
          <cell r="AH816"/>
          <cell r="AI816"/>
          <cell r="AN816"/>
          <cell r="AO816" t="str">
            <v>Yes</v>
          </cell>
          <cell r="AP816" t="str">
            <v>MAY 21</v>
          </cell>
        </row>
        <row r="817">
          <cell r="A817">
            <v>1067</v>
          </cell>
          <cell r="B817" t="str">
            <v>已发货</v>
          </cell>
          <cell r="C817" t="str">
            <v>C49</v>
          </cell>
          <cell r="D817">
            <v>110244</v>
          </cell>
          <cell r="E817" t="str">
            <v>Stock order</v>
          </cell>
          <cell r="F817" t="str">
            <v>YSM10</v>
          </cell>
          <cell r="G817" t="str">
            <v>R-&gt;L</v>
          </cell>
          <cell r="H817" t="str">
            <v>MVC</v>
          </cell>
          <cell r="I817" t="str">
            <v>Y55594</v>
          </cell>
          <cell r="J817">
            <v>1</v>
          </cell>
          <cell r="K817" t="str">
            <v>盐保仓库</v>
          </cell>
          <cell r="L817">
            <v>44322</v>
          </cell>
          <cell r="M817" t="str">
            <v>NM</v>
          </cell>
          <cell r="N817" t="str">
            <v>MAY 21</v>
          </cell>
          <cell r="O817"/>
          <cell r="P817" t="str">
            <v>JPY</v>
          </cell>
          <cell r="Q817" t="str">
            <v>C49SZX20210013SS</v>
          </cell>
          <cell r="R817" t="str">
            <v>泰润</v>
          </cell>
          <cell r="S817" t="str">
            <v>YSM10</v>
          </cell>
          <cell r="T817" t="str">
            <v>L-&gt;R</v>
          </cell>
          <cell r="U817" t="str">
            <v>MVC</v>
          </cell>
          <cell r="V817" t="str">
            <v>WRONG</v>
          </cell>
          <cell r="W817" t="str">
            <v>DAP SZ</v>
          </cell>
          <cell r="X817">
            <v>44208</v>
          </cell>
          <cell r="Y817" t="str">
            <v>Yes</v>
          </cell>
          <cell r="Z817"/>
          <cell r="AA817"/>
          <cell r="AB817"/>
          <cell r="AC817" t="str">
            <v>C210239252</v>
          </cell>
          <cell r="AD817">
            <v>311</v>
          </cell>
          <cell r="AE817">
            <v>10</v>
          </cell>
          <cell r="AF817"/>
          <cell r="AG817"/>
          <cell r="AH817"/>
          <cell r="AI817"/>
          <cell r="AN817"/>
          <cell r="AO817" t="str">
            <v>Yes</v>
          </cell>
          <cell r="AP817" t="str">
            <v>MAY 21</v>
          </cell>
        </row>
        <row r="818">
          <cell r="A818">
            <v>1108</v>
          </cell>
          <cell r="B818" t="str">
            <v>已发货</v>
          </cell>
          <cell r="C818" t="str">
            <v>C49</v>
          </cell>
          <cell r="D818">
            <v>110244</v>
          </cell>
          <cell r="E818" t="str">
            <v>Stock order</v>
          </cell>
          <cell r="F818" t="str">
            <v>YSM10</v>
          </cell>
          <cell r="G818" t="str">
            <v>R-&gt;L</v>
          </cell>
          <cell r="H818" t="str">
            <v>MVC</v>
          </cell>
          <cell r="I818" t="str">
            <v>Y55595</v>
          </cell>
          <cell r="J818">
            <v>1</v>
          </cell>
          <cell r="K818" t="str">
            <v>力合中转仓</v>
          </cell>
          <cell r="L818">
            <v>44322</v>
          </cell>
          <cell r="M818" t="str">
            <v>NM</v>
          </cell>
          <cell r="N818" t="str">
            <v>MAY 21</v>
          </cell>
          <cell r="O818"/>
          <cell r="P818" t="str">
            <v>JPY</v>
          </cell>
          <cell r="Q818" t="str">
            <v>C49SZX20210030SX</v>
          </cell>
          <cell r="R818" t="str">
            <v>华汛</v>
          </cell>
          <cell r="S818" t="str">
            <v>YSM10</v>
          </cell>
          <cell r="T818" t="str">
            <v>L-&gt;R</v>
          </cell>
          <cell r="U818" t="str">
            <v>MVC</v>
          </cell>
          <cell r="V818" t="str">
            <v>WRONG</v>
          </cell>
          <cell r="W818" t="str">
            <v>DAP SZ</v>
          </cell>
          <cell r="X818">
            <v>44222</v>
          </cell>
          <cell r="Y818" t="str">
            <v>Yes</v>
          </cell>
          <cell r="Z818"/>
          <cell r="AA818"/>
          <cell r="AB818"/>
          <cell r="AC818" t="str">
            <v>C180933040</v>
          </cell>
          <cell r="AD818">
            <v>311</v>
          </cell>
          <cell r="AE818">
            <v>10</v>
          </cell>
          <cell r="AF818"/>
          <cell r="AG818"/>
          <cell r="AH818"/>
          <cell r="AI818"/>
          <cell r="AN818"/>
          <cell r="AO818" t="str">
            <v>Yes</v>
          </cell>
          <cell r="AP818" t="str">
            <v>MAY 21</v>
          </cell>
        </row>
        <row r="819">
          <cell r="A819">
            <v>1361</v>
          </cell>
          <cell r="B819" t="str">
            <v>已发货</v>
          </cell>
          <cell r="C819" t="str">
            <v>C49</v>
          </cell>
          <cell r="D819">
            <v>110244</v>
          </cell>
          <cell r="E819" t="str">
            <v>Stock order</v>
          </cell>
          <cell r="F819" t="str">
            <v>YSM10</v>
          </cell>
          <cell r="G819" t="str">
            <v>R-&gt;L</v>
          </cell>
          <cell r="H819" t="str">
            <v>No</v>
          </cell>
          <cell r="I819" t="str">
            <v>Y55596</v>
          </cell>
          <cell r="J819">
            <v>1</v>
          </cell>
          <cell r="K819" t="str">
            <v>盐保仓库</v>
          </cell>
          <cell r="L819">
            <v>44322</v>
          </cell>
          <cell r="M819" t="str">
            <v>NM</v>
          </cell>
          <cell r="N819" t="str">
            <v>MAY 21</v>
          </cell>
          <cell r="O819"/>
          <cell r="P819" t="str">
            <v>JPY</v>
          </cell>
          <cell r="Q819" t="str">
            <v>C49SZX20210136DZ</v>
          </cell>
          <cell r="R819" t="str">
            <v>兆晖</v>
          </cell>
          <cell r="S819" t="str">
            <v>YSM10</v>
          </cell>
          <cell r="T819" t="str">
            <v>L-&gt;R</v>
          </cell>
          <cell r="U819" t="str">
            <v>MVC</v>
          </cell>
          <cell r="V819" t="str">
            <v>WRONG</v>
          </cell>
          <cell r="W819" t="str">
            <v>DAP SZ</v>
          </cell>
          <cell r="X819">
            <v>44316</v>
          </cell>
          <cell r="Y819" t="str">
            <v>Yes</v>
          </cell>
          <cell r="Z819"/>
          <cell r="AA819"/>
          <cell r="AB819"/>
          <cell r="AC819" t="str">
            <v>C121114462</v>
          </cell>
          <cell r="AD819">
            <v>301</v>
          </cell>
          <cell r="AE819">
            <v>10</v>
          </cell>
          <cell r="AF819"/>
          <cell r="AG819"/>
          <cell r="AH819"/>
          <cell r="AI819"/>
          <cell r="AN819"/>
          <cell r="AO819" t="str">
            <v>Yes</v>
          </cell>
          <cell r="AP819" t="str">
            <v>MAY 21</v>
          </cell>
        </row>
        <row r="820">
          <cell r="A820">
            <v>1362</v>
          </cell>
          <cell r="B820" t="str">
            <v>已发货</v>
          </cell>
          <cell r="C820" t="str">
            <v>C49</v>
          </cell>
          <cell r="D820">
            <v>110244</v>
          </cell>
          <cell r="E820" t="str">
            <v>Stock order</v>
          </cell>
          <cell r="F820" t="str">
            <v>YSM10</v>
          </cell>
          <cell r="G820" t="str">
            <v>R-&gt;L</v>
          </cell>
          <cell r="H820" t="str">
            <v>No</v>
          </cell>
          <cell r="I820" t="str">
            <v>Y55597</v>
          </cell>
          <cell r="J820">
            <v>1</v>
          </cell>
          <cell r="K820" t="str">
            <v>盐保仓库</v>
          </cell>
          <cell r="L820">
            <v>44322</v>
          </cell>
          <cell r="M820" t="str">
            <v>NM</v>
          </cell>
          <cell r="N820" t="str">
            <v>MAY 21</v>
          </cell>
          <cell r="O820"/>
          <cell r="P820" t="str">
            <v>JPY</v>
          </cell>
          <cell r="Q820" t="str">
            <v>C49SZX20210136DZ</v>
          </cell>
          <cell r="R820" t="str">
            <v>兆晖</v>
          </cell>
          <cell r="S820" t="str">
            <v>YSM10</v>
          </cell>
          <cell r="T820" t="str">
            <v>L-&gt;R</v>
          </cell>
          <cell r="U820" t="str">
            <v>MVC</v>
          </cell>
          <cell r="V820" t="str">
            <v>WRONG</v>
          </cell>
          <cell r="W820" t="str">
            <v>DAP SZ</v>
          </cell>
          <cell r="X820">
            <v>44316</v>
          </cell>
          <cell r="Y820" t="str">
            <v>Yes</v>
          </cell>
          <cell r="Z820"/>
          <cell r="AA820"/>
          <cell r="AB820"/>
          <cell r="AC820" t="str">
            <v>C121114462</v>
          </cell>
          <cell r="AD820">
            <v>301</v>
          </cell>
          <cell r="AE820">
            <v>10</v>
          </cell>
          <cell r="AF820"/>
          <cell r="AG820"/>
          <cell r="AH820"/>
          <cell r="AI820"/>
          <cell r="AN820"/>
          <cell r="AO820" t="str">
            <v>Yes</v>
          </cell>
          <cell r="AP820" t="str">
            <v>MAY 21</v>
          </cell>
        </row>
        <row r="821">
          <cell r="A821">
            <v>1352</v>
          </cell>
          <cell r="B821" t="str">
            <v>已发货</v>
          </cell>
          <cell r="C821" t="str">
            <v>C49</v>
          </cell>
          <cell r="D821">
            <v>110244</v>
          </cell>
          <cell r="E821" t="str">
            <v>Stock order</v>
          </cell>
          <cell r="F821" t="str">
            <v>YSM10</v>
          </cell>
          <cell r="G821" t="str">
            <v>R-&gt;L</v>
          </cell>
          <cell r="H821" t="str">
            <v>No</v>
          </cell>
          <cell r="I821" t="str">
            <v>Y55598</v>
          </cell>
          <cell r="J821">
            <v>1</v>
          </cell>
          <cell r="K821" t="str">
            <v>力合中转仓</v>
          </cell>
          <cell r="L821">
            <v>44322</v>
          </cell>
          <cell r="M821" t="str">
            <v>NM</v>
          </cell>
          <cell r="N821" t="str">
            <v>JUN 21</v>
          </cell>
          <cell r="O821"/>
          <cell r="P821" t="str">
            <v>JPY</v>
          </cell>
          <cell r="Q821" t="str">
            <v>C49SZX20210123JY</v>
          </cell>
          <cell r="R821" t="str">
            <v>四方信达</v>
          </cell>
          <cell r="S821" t="str">
            <v>YSM10</v>
          </cell>
          <cell r="T821" t="str">
            <v>L-&gt;R</v>
          </cell>
          <cell r="U821" t="str">
            <v>MVC</v>
          </cell>
          <cell r="V821" t="str">
            <v>WRONG</v>
          </cell>
          <cell r="W821" t="str">
            <v>DAP SZ</v>
          </cell>
          <cell r="X821">
            <v>44313</v>
          </cell>
          <cell r="Y821" t="str">
            <v>Yes</v>
          </cell>
          <cell r="Z821"/>
          <cell r="AA821"/>
          <cell r="AB821"/>
          <cell r="AC821" t="str">
            <v>C150222453</v>
          </cell>
          <cell r="AD821">
            <v>301</v>
          </cell>
          <cell r="AE821">
            <v>10</v>
          </cell>
          <cell r="AF821"/>
          <cell r="AG821"/>
          <cell r="AH821"/>
          <cell r="AI821"/>
          <cell r="AN821"/>
          <cell r="AO821" t="str">
            <v>Yes</v>
          </cell>
          <cell r="AP821" t="str">
            <v>JUN 21</v>
          </cell>
        </row>
        <row r="822">
          <cell r="A822">
            <v>1138</v>
          </cell>
          <cell r="B822" t="str">
            <v>已发货</v>
          </cell>
          <cell r="C822" t="str">
            <v>C49</v>
          </cell>
          <cell r="D822" t="str">
            <v>110228(拆单110338)</v>
          </cell>
          <cell r="E822" t="str">
            <v>锘铧名义下单</v>
          </cell>
          <cell r="F822" t="str">
            <v>YSM20R-2</v>
          </cell>
          <cell r="G822" t="str">
            <v>R-&gt;L</v>
          </cell>
          <cell r="H822" t="str">
            <v>MVC</v>
          </cell>
          <cell r="I822" t="str">
            <v>Y54940</v>
          </cell>
          <cell r="J822">
            <v>1</v>
          </cell>
          <cell r="K822" t="str">
            <v>盐保仓库</v>
          </cell>
          <cell r="L822">
            <v>44322</v>
          </cell>
          <cell r="M822">
            <v>6.2300000000000001E-2</v>
          </cell>
          <cell r="N822" t="str">
            <v>MAY 21</v>
          </cell>
          <cell r="O822"/>
          <cell r="P822" t="str">
            <v>JPY</v>
          </cell>
          <cell r="Q822" t="str">
            <v>C49SZX20210016JY</v>
          </cell>
          <cell r="R822" t="str">
            <v>芯联鑫</v>
          </cell>
          <cell r="S822" t="str">
            <v>YSM20R-2</v>
          </cell>
          <cell r="T822" t="str">
            <v>R-&gt;L</v>
          </cell>
          <cell r="U822" t="str">
            <v>MVC</v>
          </cell>
          <cell r="V822" t="str">
            <v>OK</v>
          </cell>
          <cell r="W822" t="str">
            <v>DAP GZ</v>
          </cell>
          <cell r="X822">
            <v>44232</v>
          </cell>
          <cell r="Y822" t="str">
            <v>Yes</v>
          </cell>
          <cell r="Z822"/>
          <cell r="AA822"/>
          <cell r="AB822"/>
          <cell r="AC822" t="str">
            <v>C200737845</v>
          </cell>
          <cell r="AD822">
            <v>301</v>
          </cell>
          <cell r="AE822">
            <v>20</v>
          </cell>
          <cell r="AF822"/>
          <cell r="AG822"/>
          <cell r="AH822"/>
          <cell r="AI822"/>
          <cell r="AN822"/>
          <cell r="AO822" t="str">
            <v>Yes</v>
          </cell>
          <cell r="AP822" t="str">
            <v>MAY 21</v>
          </cell>
        </row>
        <row r="823">
          <cell r="A823">
            <v>1150</v>
          </cell>
          <cell r="B823" t="str">
            <v>已发货</v>
          </cell>
          <cell r="C823" t="str">
            <v>C49</v>
          </cell>
          <cell r="D823" t="str">
            <v>110228(拆单110338)</v>
          </cell>
          <cell r="E823" t="str">
            <v>锘铧名义下单</v>
          </cell>
          <cell r="F823" t="str">
            <v>YSM20R-2</v>
          </cell>
          <cell r="G823" t="str">
            <v>R-&gt;L</v>
          </cell>
          <cell r="H823" t="str">
            <v>MVC</v>
          </cell>
          <cell r="I823" t="str">
            <v>Y54941</v>
          </cell>
          <cell r="J823">
            <v>1</v>
          </cell>
          <cell r="K823" t="str">
            <v>盐保仓库</v>
          </cell>
          <cell r="L823">
            <v>44322</v>
          </cell>
          <cell r="M823">
            <v>6.2300000000000001E-2</v>
          </cell>
          <cell r="N823" t="str">
            <v>MAY 21</v>
          </cell>
          <cell r="O823"/>
          <cell r="P823" t="str">
            <v>RMB</v>
          </cell>
          <cell r="Q823" t="str">
            <v>C49SZX20210055SS</v>
          </cell>
          <cell r="R823" t="str">
            <v>中润互联</v>
          </cell>
          <cell r="S823" t="str">
            <v>YSM20R-2</v>
          </cell>
          <cell r="T823" t="str">
            <v>R-&gt;L</v>
          </cell>
          <cell r="U823" t="str">
            <v>No</v>
          </cell>
          <cell r="V823" t="str">
            <v>WRONG</v>
          </cell>
          <cell r="W823" t="str">
            <v>含税到厂</v>
          </cell>
          <cell r="X823">
            <v>44249</v>
          </cell>
          <cell r="Y823" t="str">
            <v>Yes</v>
          </cell>
          <cell r="Z823"/>
          <cell r="AA823"/>
          <cell r="AB823"/>
          <cell r="AC823" t="str">
            <v>C200637604</v>
          </cell>
          <cell r="AD823">
            <v>301</v>
          </cell>
          <cell r="AE823">
            <v>20</v>
          </cell>
          <cell r="AF823"/>
          <cell r="AG823"/>
          <cell r="AH823"/>
          <cell r="AI823"/>
          <cell r="AN823"/>
          <cell r="AO823" t="str">
            <v>Yes</v>
          </cell>
          <cell r="AP823" t="str">
            <v>MAY 21</v>
          </cell>
        </row>
        <row r="824">
          <cell r="A824">
            <v>1068</v>
          </cell>
          <cell r="B824" t="str">
            <v>已发货</v>
          </cell>
          <cell r="C824" t="str">
            <v>C49</v>
          </cell>
          <cell r="D824" t="str">
            <v>110228(拆单110338)</v>
          </cell>
          <cell r="E824" t="str">
            <v>锘铧名义下单</v>
          </cell>
          <cell r="F824" t="str">
            <v>YSM20R-2</v>
          </cell>
          <cell r="G824" t="str">
            <v>L-&gt;R</v>
          </cell>
          <cell r="H824" t="str">
            <v>No</v>
          </cell>
          <cell r="I824" t="str">
            <v>Y54942</v>
          </cell>
          <cell r="J824">
            <v>1</v>
          </cell>
          <cell r="K824" t="str">
            <v>盐保仓库</v>
          </cell>
          <cell r="L824">
            <v>44322</v>
          </cell>
          <cell r="M824">
            <v>6.2300000000000001E-2</v>
          </cell>
          <cell r="N824" t="str">
            <v>MAY 21</v>
          </cell>
          <cell r="O824"/>
          <cell r="P824" t="str">
            <v>JPY</v>
          </cell>
          <cell r="Q824" t="str">
            <v>C49SZX20210013SS</v>
          </cell>
          <cell r="R824" t="str">
            <v>泰润</v>
          </cell>
          <cell r="S824" t="str">
            <v>YSM20R-2</v>
          </cell>
          <cell r="T824" t="str">
            <v>L-&gt;R</v>
          </cell>
          <cell r="U824" t="str">
            <v>MVC</v>
          </cell>
          <cell r="V824" t="str">
            <v>WRONG</v>
          </cell>
          <cell r="W824" t="str">
            <v>DAP SZ</v>
          </cell>
          <cell r="X824">
            <v>44208</v>
          </cell>
          <cell r="Y824" t="str">
            <v>Yes</v>
          </cell>
          <cell r="Z824"/>
          <cell r="AA824"/>
          <cell r="AB824"/>
          <cell r="AC824" t="str">
            <v>C210239252</v>
          </cell>
          <cell r="AD824">
            <v>301</v>
          </cell>
          <cell r="AE824">
            <v>20</v>
          </cell>
          <cell r="AF824"/>
          <cell r="AG824"/>
          <cell r="AH824"/>
          <cell r="AI824"/>
          <cell r="AN824"/>
          <cell r="AO824" t="str">
            <v>Yes</v>
          </cell>
          <cell r="AP824" t="str">
            <v>MAY 21</v>
          </cell>
        </row>
        <row r="825">
          <cell r="A825">
            <v>1238</v>
          </cell>
          <cell r="B825" t="str">
            <v>已发货</v>
          </cell>
          <cell r="C825" t="str">
            <v>C49</v>
          </cell>
          <cell r="D825" t="str">
            <v>110228(拆单110338)</v>
          </cell>
          <cell r="E825" t="str">
            <v>锘铧名义下单</v>
          </cell>
          <cell r="F825" t="str">
            <v>YSM20R-2</v>
          </cell>
          <cell r="G825" t="str">
            <v>L-&gt;R</v>
          </cell>
          <cell r="H825" t="str">
            <v>No</v>
          </cell>
          <cell r="I825" t="str">
            <v>Y54943</v>
          </cell>
          <cell r="J825">
            <v>1</v>
          </cell>
          <cell r="K825" t="str">
            <v>盐保仓库</v>
          </cell>
          <cell r="L825">
            <v>44322</v>
          </cell>
          <cell r="M825">
            <v>6.2300000000000001E-2</v>
          </cell>
          <cell r="N825" t="str">
            <v>JUN 21</v>
          </cell>
          <cell r="O825"/>
          <cell r="P825" t="str">
            <v>JPY</v>
          </cell>
          <cell r="Q825" t="str">
            <v>C49SZX20210035SX</v>
          </cell>
          <cell r="R825" t="str">
            <v>巴科</v>
          </cell>
          <cell r="S825" t="str">
            <v>YSM20R-2</v>
          </cell>
          <cell r="T825" t="str">
            <v>L-&gt;R</v>
          </cell>
          <cell r="U825" t="str">
            <v>No</v>
          </cell>
          <cell r="V825" t="str">
            <v>OK</v>
          </cell>
          <cell r="W825" t="str">
            <v>CIF HK</v>
          </cell>
          <cell r="X825">
            <v>44264</v>
          </cell>
          <cell r="Y825" t="str">
            <v>Yes</v>
          </cell>
          <cell r="Z825"/>
          <cell r="AA825"/>
          <cell r="AB825"/>
          <cell r="AC825" t="str">
            <v>C210440018</v>
          </cell>
          <cell r="AD825">
            <v>301</v>
          </cell>
          <cell r="AE825">
            <v>20</v>
          </cell>
          <cell r="AF825"/>
          <cell r="AG825"/>
          <cell r="AH825"/>
          <cell r="AI825"/>
          <cell r="AN825"/>
          <cell r="AO825" t="str">
            <v>Yes</v>
          </cell>
          <cell r="AP825" t="str">
            <v>JUN 21</v>
          </cell>
        </row>
        <row r="826">
          <cell r="A826">
            <v>1239</v>
          </cell>
          <cell r="B826" t="str">
            <v>已发货</v>
          </cell>
          <cell r="C826" t="str">
            <v>C49</v>
          </cell>
          <cell r="D826">
            <v>110228</v>
          </cell>
          <cell r="E826" t="str">
            <v>锘铧名义下单</v>
          </cell>
          <cell r="F826" t="str">
            <v>YSM20R-2</v>
          </cell>
          <cell r="G826" t="str">
            <v>L-&gt;R</v>
          </cell>
          <cell r="H826" t="str">
            <v>No</v>
          </cell>
          <cell r="I826" t="str">
            <v>Y54944</v>
          </cell>
          <cell r="J826">
            <v>1</v>
          </cell>
          <cell r="K826" t="str">
            <v>盐保仓库</v>
          </cell>
          <cell r="L826">
            <v>44322</v>
          </cell>
          <cell r="M826" t="str">
            <v>NM</v>
          </cell>
          <cell r="N826" t="str">
            <v>JUN 21</v>
          </cell>
          <cell r="O826"/>
          <cell r="P826" t="str">
            <v>JPY</v>
          </cell>
          <cell r="Q826" t="str">
            <v>C49SZX20210035SX</v>
          </cell>
          <cell r="R826" t="str">
            <v>巴科</v>
          </cell>
          <cell r="S826" t="str">
            <v>YSM20R-2</v>
          </cell>
          <cell r="T826" t="str">
            <v>L-&gt;R</v>
          </cell>
          <cell r="U826" t="str">
            <v>No</v>
          </cell>
          <cell r="V826" t="str">
            <v>OK</v>
          </cell>
          <cell r="W826" t="str">
            <v>CIF HK</v>
          </cell>
          <cell r="X826">
            <v>44264</v>
          </cell>
          <cell r="Y826" t="str">
            <v>Yes</v>
          </cell>
          <cell r="Z826"/>
          <cell r="AA826"/>
          <cell r="AB826"/>
          <cell r="AC826" t="str">
            <v>C210440018</v>
          </cell>
          <cell r="AD826">
            <v>301</v>
          </cell>
          <cell r="AE826">
            <v>20</v>
          </cell>
          <cell r="AF826"/>
          <cell r="AG826"/>
          <cell r="AH826"/>
          <cell r="AI826"/>
          <cell r="AN826"/>
          <cell r="AO826" t="str">
            <v>Yes</v>
          </cell>
          <cell r="AP826" t="str">
            <v>JUN 21</v>
          </cell>
        </row>
        <row r="827">
          <cell r="A827">
            <v>1236</v>
          </cell>
          <cell r="B827" t="str">
            <v>已发货</v>
          </cell>
          <cell r="C827" t="str">
            <v>C49</v>
          </cell>
          <cell r="D827">
            <v>110228</v>
          </cell>
          <cell r="E827" t="str">
            <v>锘铧名义下单</v>
          </cell>
          <cell r="F827" t="str">
            <v>YSM20R-2</v>
          </cell>
          <cell r="G827" t="str">
            <v>L-&gt;R</v>
          </cell>
          <cell r="H827" t="str">
            <v>No</v>
          </cell>
          <cell r="I827" t="str">
            <v>Y54945</v>
          </cell>
          <cell r="J827">
            <v>1</v>
          </cell>
          <cell r="K827" t="str">
            <v>盐保仓库</v>
          </cell>
          <cell r="L827">
            <v>44322</v>
          </cell>
          <cell r="M827" t="str">
            <v>NM</v>
          </cell>
          <cell r="N827" t="str">
            <v>JUN 21</v>
          </cell>
          <cell r="O827"/>
          <cell r="P827" t="str">
            <v>JPY</v>
          </cell>
          <cell r="Q827" t="str">
            <v>C49SZX20210035SX</v>
          </cell>
          <cell r="R827" t="str">
            <v>巴科</v>
          </cell>
          <cell r="S827" t="str">
            <v>YSM20R-2</v>
          </cell>
          <cell r="T827" t="str">
            <v>L-&gt;R</v>
          </cell>
          <cell r="U827" t="str">
            <v>No</v>
          </cell>
          <cell r="V827" t="str">
            <v>OK</v>
          </cell>
          <cell r="W827" t="str">
            <v>CIF HK</v>
          </cell>
          <cell r="X827">
            <v>44264</v>
          </cell>
          <cell r="Y827" t="str">
            <v>Yes</v>
          </cell>
          <cell r="Z827"/>
          <cell r="AA827"/>
          <cell r="AB827"/>
          <cell r="AC827" t="str">
            <v>C210440018</v>
          </cell>
          <cell r="AD827">
            <v>304</v>
          </cell>
          <cell r="AE827">
            <v>20</v>
          </cell>
          <cell r="AF827"/>
          <cell r="AG827"/>
          <cell r="AH827"/>
          <cell r="AI827"/>
          <cell r="AN827"/>
          <cell r="AO827" t="str">
            <v>Yes</v>
          </cell>
          <cell r="AP827" t="str">
            <v>JUN 21</v>
          </cell>
        </row>
        <row r="828">
          <cell r="A828">
            <v>1234</v>
          </cell>
          <cell r="B828" t="str">
            <v>已发货</v>
          </cell>
          <cell r="C828" t="str">
            <v>C49</v>
          </cell>
          <cell r="D828">
            <v>110228</v>
          </cell>
          <cell r="E828" t="str">
            <v>锘铧名义下单</v>
          </cell>
          <cell r="F828" t="str">
            <v>YSM20R-2</v>
          </cell>
          <cell r="G828" t="str">
            <v>L-&gt;R</v>
          </cell>
          <cell r="H828" t="str">
            <v>No</v>
          </cell>
          <cell r="I828" t="str">
            <v>Y54946</v>
          </cell>
          <cell r="J828">
            <v>1</v>
          </cell>
          <cell r="K828" t="str">
            <v>盐保仓库</v>
          </cell>
          <cell r="L828">
            <v>44322</v>
          </cell>
          <cell r="M828" t="str">
            <v>Nm</v>
          </cell>
          <cell r="N828" t="str">
            <v>JUN 21</v>
          </cell>
          <cell r="O828"/>
          <cell r="P828" t="str">
            <v>JPY</v>
          </cell>
          <cell r="Q828" t="str">
            <v>C49SZX20210035SX</v>
          </cell>
          <cell r="R828" t="str">
            <v>巴科</v>
          </cell>
          <cell r="S828" t="str">
            <v>YSM20R-2</v>
          </cell>
          <cell r="T828" t="str">
            <v>L-&gt;R</v>
          </cell>
          <cell r="U828" t="str">
            <v>No</v>
          </cell>
          <cell r="V828" t="str">
            <v>OK</v>
          </cell>
          <cell r="W828" t="str">
            <v>CIF HK</v>
          </cell>
          <cell r="X828">
            <v>44264</v>
          </cell>
          <cell r="Y828" t="str">
            <v>Yes</v>
          </cell>
          <cell r="Z828"/>
          <cell r="AA828"/>
          <cell r="AB828"/>
          <cell r="AC828" t="str">
            <v>C210440018</v>
          </cell>
          <cell r="AD828">
            <v>304</v>
          </cell>
          <cell r="AE828">
            <v>20</v>
          </cell>
          <cell r="AF828"/>
          <cell r="AG828"/>
          <cell r="AH828"/>
          <cell r="AI828"/>
          <cell r="AN828"/>
          <cell r="AO828" t="str">
            <v>Yes</v>
          </cell>
          <cell r="AP828" t="str">
            <v>JUN 21</v>
          </cell>
        </row>
        <row r="829">
          <cell r="A829">
            <v>1227</v>
          </cell>
          <cell r="B829" t="str">
            <v>已发货</v>
          </cell>
          <cell r="C829" t="str">
            <v>C49</v>
          </cell>
          <cell r="D829" t="str">
            <v>110228(拆单110338)</v>
          </cell>
          <cell r="E829" t="str">
            <v>锘铧名义下单</v>
          </cell>
          <cell r="F829" t="str">
            <v>YSM20R-2</v>
          </cell>
          <cell r="G829" t="str">
            <v>L-&gt;R</v>
          </cell>
          <cell r="H829" t="str">
            <v>No</v>
          </cell>
          <cell r="I829" t="str">
            <v>Y54947</v>
          </cell>
          <cell r="J829">
            <v>1</v>
          </cell>
          <cell r="K829" t="str">
            <v>盐保仓库</v>
          </cell>
          <cell r="L829">
            <v>44322</v>
          </cell>
          <cell r="M829">
            <v>6.2300000000000001E-2</v>
          </cell>
          <cell r="N829" t="str">
            <v>JUN 21</v>
          </cell>
          <cell r="O829"/>
          <cell r="P829" t="str">
            <v>JPY</v>
          </cell>
          <cell r="Q829" t="str">
            <v>C49SZX20210035SX</v>
          </cell>
          <cell r="R829" t="str">
            <v>巴科</v>
          </cell>
          <cell r="S829" t="str">
            <v>YSM20R-2</v>
          </cell>
          <cell r="T829" t="str">
            <v>L-&gt;R</v>
          </cell>
          <cell r="U829" t="str">
            <v>No</v>
          </cell>
          <cell r="V829" t="str">
            <v>OK</v>
          </cell>
          <cell r="W829" t="str">
            <v>CIF HK</v>
          </cell>
          <cell r="X829">
            <v>44264</v>
          </cell>
          <cell r="Y829" t="str">
            <v>Yes</v>
          </cell>
          <cell r="Z829"/>
          <cell r="AA829"/>
          <cell r="AB829"/>
          <cell r="AC829" t="str">
            <v>C210440018</v>
          </cell>
          <cell r="AD829">
            <v>312</v>
          </cell>
          <cell r="AE829">
            <v>20</v>
          </cell>
          <cell r="AF829"/>
          <cell r="AG829"/>
          <cell r="AH829"/>
          <cell r="AI829"/>
          <cell r="AN829"/>
          <cell r="AO829" t="str">
            <v>Yes</v>
          </cell>
          <cell r="AP829" t="str">
            <v>JUN 21</v>
          </cell>
        </row>
        <row r="830">
          <cell r="A830">
            <v>1229</v>
          </cell>
          <cell r="B830" t="str">
            <v>已发货</v>
          </cell>
          <cell r="C830" t="str">
            <v>C49</v>
          </cell>
          <cell r="D830">
            <v>110228</v>
          </cell>
          <cell r="E830" t="str">
            <v>锘铧名义下单</v>
          </cell>
          <cell r="F830" t="str">
            <v>YSM20R-2</v>
          </cell>
          <cell r="G830" t="str">
            <v>L-&gt;R</v>
          </cell>
          <cell r="H830" t="str">
            <v>No</v>
          </cell>
          <cell r="I830" t="str">
            <v>Y54948</v>
          </cell>
          <cell r="J830">
            <v>1</v>
          </cell>
          <cell r="K830" t="str">
            <v>盐保仓库</v>
          </cell>
          <cell r="L830">
            <v>44322</v>
          </cell>
          <cell r="M830" t="str">
            <v>NM</v>
          </cell>
          <cell r="N830" t="str">
            <v>JUN 21</v>
          </cell>
          <cell r="O830"/>
          <cell r="P830" t="str">
            <v>JPY</v>
          </cell>
          <cell r="Q830" t="str">
            <v>C49SZX20210035SX</v>
          </cell>
          <cell r="R830" t="str">
            <v>巴科</v>
          </cell>
          <cell r="S830" t="str">
            <v>YSM20R-2</v>
          </cell>
          <cell r="T830" t="str">
            <v>L-&gt;R</v>
          </cell>
          <cell r="U830" t="str">
            <v>No</v>
          </cell>
          <cell r="V830" t="str">
            <v>OK</v>
          </cell>
          <cell r="W830" t="str">
            <v>CIF HK</v>
          </cell>
          <cell r="X830">
            <v>44264</v>
          </cell>
          <cell r="Y830" t="str">
            <v>Yes</v>
          </cell>
          <cell r="Z830"/>
          <cell r="AA830"/>
          <cell r="AB830"/>
          <cell r="AC830" t="str">
            <v>C210439741</v>
          </cell>
          <cell r="AD830">
            <v>313</v>
          </cell>
          <cell r="AE830">
            <v>20</v>
          </cell>
          <cell r="AF830"/>
          <cell r="AG830"/>
          <cell r="AH830"/>
          <cell r="AI830"/>
          <cell r="AN830"/>
          <cell r="AO830" t="str">
            <v>Yes</v>
          </cell>
          <cell r="AP830" t="str">
            <v>JUN 21</v>
          </cell>
        </row>
        <row r="831">
          <cell r="A831">
            <v>1240</v>
          </cell>
          <cell r="B831" t="str">
            <v>已发货</v>
          </cell>
          <cell r="C831" t="str">
            <v>C49</v>
          </cell>
          <cell r="D831">
            <v>110228</v>
          </cell>
          <cell r="E831" t="str">
            <v>锘铧名义下单</v>
          </cell>
          <cell r="F831" t="str">
            <v>YSM20R-2</v>
          </cell>
          <cell r="G831" t="str">
            <v>L-&gt;R</v>
          </cell>
          <cell r="H831" t="str">
            <v>No</v>
          </cell>
          <cell r="I831" t="str">
            <v>Y54949</v>
          </cell>
          <cell r="J831">
            <v>1</v>
          </cell>
          <cell r="K831" t="str">
            <v>盐保仓库</v>
          </cell>
          <cell r="L831">
            <v>44322</v>
          </cell>
          <cell r="M831" t="str">
            <v>NM</v>
          </cell>
          <cell r="N831" t="str">
            <v>JUN 21</v>
          </cell>
          <cell r="O831"/>
          <cell r="P831" t="str">
            <v>JPY</v>
          </cell>
          <cell r="Q831" t="str">
            <v>C49SZX20210035SX</v>
          </cell>
          <cell r="R831" t="str">
            <v>巴科</v>
          </cell>
          <cell r="S831" t="str">
            <v>YSM20R-2</v>
          </cell>
          <cell r="T831" t="str">
            <v>L-&gt;R</v>
          </cell>
          <cell r="U831" t="str">
            <v>No</v>
          </cell>
          <cell r="V831" t="str">
            <v>OK</v>
          </cell>
          <cell r="W831" t="str">
            <v>CIF HK</v>
          </cell>
          <cell r="X831">
            <v>44264</v>
          </cell>
          <cell r="Y831" t="str">
            <v>Yes</v>
          </cell>
          <cell r="Z831"/>
          <cell r="AA831"/>
          <cell r="AB831"/>
          <cell r="AC831" t="str">
            <v>C210439741</v>
          </cell>
          <cell r="AD831">
            <v>302</v>
          </cell>
          <cell r="AE831">
            <v>10</v>
          </cell>
          <cell r="AF831">
            <v>313</v>
          </cell>
          <cell r="AG831">
            <v>10</v>
          </cell>
          <cell r="AH831"/>
          <cell r="AI831"/>
          <cell r="AN831"/>
          <cell r="AO831" t="str">
            <v>Yes</v>
          </cell>
          <cell r="AP831" t="str">
            <v>JUN 21</v>
          </cell>
        </row>
        <row r="832">
          <cell r="A832">
            <v>1241</v>
          </cell>
          <cell r="B832" t="str">
            <v>已发货</v>
          </cell>
          <cell r="C832" t="str">
            <v>C49</v>
          </cell>
          <cell r="D832">
            <v>110228</v>
          </cell>
          <cell r="E832" t="str">
            <v>锘铧名义下单</v>
          </cell>
          <cell r="F832" t="str">
            <v>YSM20R-2</v>
          </cell>
          <cell r="G832" t="str">
            <v>L-&gt;R</v>
          </cell>
          <cell r="H832" t="str">
            <v>No</v>
          </cell>
          <cell r="I832" t="str">
            <v>Y54950</v>
          </cell>
          <cell r="J832">
            <v>1</v>
          </cell>
          <cell r="K832" t="str">
            <v>盐保仓库</v>
          </cell>
          <cell r="L832">
            <v>44322</v>
          </cell>
          <cell r="M832" t="str">
            <v>NM</v>
          </cell>
          <cell r="N832" t="str">
            <v>JUN 21</v>
          </cell>
          <cell r="O832"/>
          <cell r="P832" t="str">
            <v>JPY</v>
          </cell>
          <cell r="Q832" t="str">
            <v>C49SZX20210035SX</v>
          </cell>
          <cell r="R832" t="str">
            <v>巴科</v>
          </cell>
          <cell r="S832" t="str">
            <v>YSM20R-2</v>
          </cell>
          <cell r="T832" t="str">
            <v>L-&gt;R</v>
          </cell>
          <cell r="U832" t="str">
            <v>No</v>
          </cell>
          <cell r="V832" t="str">
            <v>OK</v>
          </cell>
          <cell r="W832" t="str">
            <v>CIF HK</v>
          </cell>
          <cell r="X832">
            <v>44264</v>
          </cell>
          <cell r="Y832" t="str">
            <v>Yes</v>
          </cell>
          <cell r="Z832"/>
          <cell r="AA832"/>
          <cell r="AB832"/>
          <cell r="AC832" t="str">
            <v>C210439741</v>
          </cell>
          <cell r="AD832">
            <v>302</v>
          </cell>
          <cell r="AE832">
            <v>10</v>
          </cell>
          <cell r="AF832">
            <v>311</v>
          </cell>
          <cell r="AG832">
            <v>10</v>
          </cell>
          <cell r="AH832"/>
          <cell r="AI832"/>
          <cell r="AN832"/>
          <cell r="AO832" t="str">
            <v>Yes</v>
          </cell>
          <cell r="AP832" t="str">
            <v>JUN 21</v>
          </cell>
        </row>
        <row r="833">
          <cell r="A833">
            <v>1242</v>
          </cell>
          <cell r="B833" t="str">
            <v>已发货</v>
          </cell>
          <cell r="C833" t="str">
            <v>C49</v>
          </cell>
          <cell r="D833">
            <v>110228</v>
          </cell>
          <cell r="E833" t="str">
            <v>锘铧名义下单</v>
          </cell>
          <cell r="F833" t="str">
            <v>YSM20R-2</v>
          </cell>
          <cell r="G833" t="str">
            <v>L-&gt;R</v>
          </cell>
          <cell r="H833" t="str">
            <v>No</v>
          </cell>
          <cell r="I833" t="str">
            <v>Y54951</v>
          </cell>
          <cell r="J833">
            <v>1</v>
          </cell>
          <cell r="K833" t="str">
            <v>盐保仓库</v>
          </cell>
          <cell r="L833">
            <v>44322</v>
          </cell>
          <cell r="M833" t="str">
            <v>NM</v>
          </cell>
          <cell r="N833" t="str">
            <v>JUN 21</v>
          </cell>
          <cell r="O833"/>
          <cell r="P833" t="str">
            <v>JPY</v>
          </cell>
          <cell r="Q833" t="str">
            <v>C49SZX20210035SX</v>
          </cell>
          <cell r="R833" t="str">
            <v>巴科</v>
          </cell>
          <cell r="S833" t="str">
            <v>YSM20R-2</v>
          </cell>
          <cell r="T833" t="str">
            <v>L-&gt;R</v>
          </cell>
          <cell r="U833" t="str">
            <v>No</v>
          </cell>
          <cell r="V833" t="str">
            <v>OK</v>
          </cell>
          <cell r="W833" t="str">
            <v>CIF HK</v>
          </cell>
          <cell r="X833">
            <v>44264</v>
          </cell>
          <cell r="Y833" t="str">
            <v>Yes</v>
          </cell>
          <cell r="Z833"/>
          <cell r="AA833"/>
          <cell r="AB833"/>
          <cell r="AC833" t="str">
            <v>C210439741</v>
          </cell>
          <cell r="AD833">
            <v>302</v>
          </cell>
          <cell r="AE833">
            <v>10</v>
          </cell>
          <cell r="AF833">
            <v>311</v>
          </cell>
          <cell r="AG833">
            <v>10</v>
          </cell>
          <cell r="AH833"/>
          <cell r="AI833"/>
          <cell r="AN833"/>
          <cell r="AO833" t="str">
            <v>Yes</v>
          </cell>
          <cell r="AP833" t="str">
            <v>JUN 21</v>
          </cell>
        </row>
        <row r="834">
          <cell r="A834">
            <v>1230</v>
          </cell>
          <cell r="B834" t="str">
            <v>已发货</v>
          </cell>
          <cell r="C834" t="str">
            <v>C49</v>
          </cell>
          <cell r="D834">
            <v>110228</v>
          </cell>
          <cell r="E834" t="str">
            <v>锘铧名义下单</v>
          </cell>
          <cell r="F834" t="str">
            <v>YSM20R-2</v>
          </cell>
          <cell r="G834" t="str">
            <v>L-&gt;R</v>
          </cell>
          <cell r="H834" t="str">
            <v>No</v>
          </cell>
          <cell r="I834" t="str">
            <v>Y54952</v>
          </cell>
          <cell r="J834">
            <v>1</v>
          </cell>
          <cell r="K834" t="str">
            <v>盐保仓库</v>
          </cell>
          <cell r="L834">
            <v>44322</v>
          </cell>
          <cell r="M834" t="str">
            <v>NM</v>
          </cell>
          <cell r="N834" t="str">
            <v>JUN 21</v>
          </cell>
          <cell r="O834"/>
          <cell r="P834" t="str">
            <v>JPY</v>
          </cell>
          <cell r="Q834" t="str">
            <v>C49SZX20210035SX</v>
          </cell>
          <cell r="R834" t="str">
            <v>巴科</v>
          </cell>
          <cell r="S834" t="str">
            <v>YSM20R-2</v>
          </cell>
          <cell r="T834" t="str">
            <v>L-&gt;R</v>
          </cell>
          <cell r="U834" t="str">
            <v>No</v>
          </cell>
          <cell r="V834" t="str">
            <v>OK</v>
          </cell>
          <cell r="W834" t="str">
            <v>CIF HK</v>
          </cell>
          <cell r="X834">
            <v>44264</v>
          </cell>
          <cell r="Y834" t="str">
            <v>Yes</v>
          </cell>
          <cell r="Z834"/>
          <cell r="AA834"/>
          <cell r="AB834"/>
          <cell r="AC834" t="str">
            <v>C210439741</v>
          </cell>
          <cell r="AD834">
            <v>302</v>
          </cell>
          <cell r="AE834">
            <v>10</v>
          </cell>
          <cell r="AF834">
            <v>311</v>
          </cell>
          <cell r="AG834">
            <v>10</v>
          </cell>
          <cell r="AH834"/>
          <cell r="AI834"/>
          <cell r="AN834"/>
          <cell r="AO834" t="str">
            <v>Yes</v>
          </cell>
          <cell r="AP834" t="str">
            <v>JUN 21</v>
          </cell>
        </row>
        <row r="835">
          <cell r="A835">
            <v>1231</v>
          </cell>
          <cell r="B835" t="str">
            <v>已发货</v>
          </cell>
          <cell r="C835" t="str">
            <v>C49</v>
          </cell>
          <cell r="D835">
            <v>110228</v>
          </cell>
          <cell r="E835" t="str">
            <v>锘铧名义下单</v>
          </cell>
          <cell r="F835" t="str">
            <v>YSM20R-2</v>
          </cell>
          <cell r="G835" t="str">
            <v>L-&gt;R</v>
          </cell>
          <cell r="H835" t="str">
            <v>No</v>
          </cell>
          <cell r="I835" t="str">
            <v>Y54953</v>
          </cell>
          <cell r="J835">
            <v>1</v>
          </cell>
          <cell r="K835" t="str">
            <v>盐保仓库</v>
          </cell>
          <cell r="L835">
            <v>44322</v>
          </cell>
          <cell r="M835" t="str">
            <v>NM</v>
          </cell>
          <cell r="N835" t="str">
            <v>JUN 21</v>
          </cell>
          <cell r="O835"/>
          <cell r="P835" t="str">
            <v>JPY</v>
          </cell>
          <cell r="Q835" t="str">
            <v>C49SZX20210035SX</v>
          </cell>
          <cell r="R835" t="str">
            <v>巴科</v>
          </cell>
          <cell r="S835" t="str">
            <v>YSM20R-2</v>
          </cell>
          <cell r="T835" t="str">
            <v>L-&gt;R</v>
          </cell>
          <cell r="U835" t="str">
            <v>No</v>
          </cell>
          <cell r="V835" t="str">
            <v>OK</v>
          </cell>
          <cell r="W835" t="str">
            <v>CIF HK</v>
          </cell>
          <cell r="X835">
            <v>44264</v>
          </cell>
          <cell r="Y835" t="str">
            <v>Yes</v>
          </cell>
          <cell r="Z835"/>
          <cell r="AA835"/>
          <cell r="AB835"/>
          <cell r="AC835" t="str">
            <v>C210440018</v>
          </cell>
          <cell r="AD835">
            <v>302</v>
          </cell>
          <cell r="AE835">
            <v>10</v>
          </cell>
          <cell r="AF835">
            <v>311</v>
          </cell>
          <cell r="AG835">
            <v>10</v>
          </cell>
          <cell r="AH835"/>
          <cell r="AI835"/>
          <cell r="AN835"/>
          <cell r="AO835" t="str">
            <v>Yes</v>
          </cell>
          <cell r="AP835" t="str">
            <v>JUN 21</v>
          </cell>
        </row>
        <row r="836">
          <cell r="A836">
            <v>1232</v>
          </cell>
          <cell r="B836" t="str">
            <v>已发货</v>
          </cell>
          <cell r="C836" t="str">
            <v>C49</v>
          </cell>
          <cell r="D836">
            <v>110228</v>
          </cell>
          <cell r="E836" t="str">
            <v>锘铧名义下单</v>
          </cell>
          <cell r="F836" t="str">
            <v>YSM20R-2</v>
          </cell>
          <cell r="G836" t="str">
            <v>L-&gt;R</v>
          </cell>
          <cell r="H836" t="str">
            <v>No</v>
          </cell>
          <cell r="I836" t="str">
            <v>Y54954</v>
          </cell>
          <cell r="J836">
            <v>1</v>
          </cell>
          <cell r="K836" t="str">
            <v>盐保仓库</v>
          </cell>
          <cell r="L836">
            <v>44322</v>
          </cell>
          <cell r="M836" t="str">
            <v>NM</v>
          </cell>
          <cell r="N836" t="str">
            <v>JUN 21</v>
          </cell>
          <cell r="O836"/>
          <cell r="P836" t="str">
            <v>JPY</v>
          </cell>
          <cell r="Q836" t="str">
            <v>C49SZX20210035SX</v>
          </cell>
          <cell r="R836" t="str">
            <v>巴科</v>
          </cell>
          <cell r="S836" t="str">
            <v>YSM20R-2</v>
          </cell>
          <cell r="T836" t="str">
            <v>L-&gt;R</v>
          </cell>
          <cell r="U836" t="str">
            <v>No</v>
          </cell>
          <cell r="V836" t="str">
            <v>OK</v>
          </cell>
          <cell r="W836" t="str">
            <v>CIF HK</v>
          </cell>
          <cell r="X836">
            <v>44264</v>
          </cell>
          <cell r="Y836" t="str">
            <v>Yes</v>
          </cell>
          <cell r="Z836"/>
          <cell r="AA836"/>
          <cell r="AB836"/>
          <cell r="AC836" t="str">
            <v>C210440018</v>
          </cell>
          <cell r="AD836">
            <v>302</v>
          </cell>
          <cell r="AE836">
            <v>10</v>
          </cell>
          <cell r="AF836">
            <v>311</v>
          </cell>
          <cell r="AG836">
            <v>10</v>
          </cell>
          <cell r="AH836"/>
          <cell r="AI836"/>
          <cell r="AN836"/>
          <cell r="AO836" t="str">
            <v>Yes</v>
          </cell>
          <cell r="AP836" t="str">
            <v>JUN 21</v>
          </cell>
        </row>
        <row r="837">
          <cell r="A837">
            <v>1185</v>
          </cell>
          <cell r="B837" t="str">
            <v>已发货</v>
          </cell>
          <cell r="C837" t="str">
            <v>C49</v>
          </cell>
          <cell r="D837">
            <v>110416</v>
          </cell>
          <cell r="E837" t="str">
            <v>Stock order</v>
          </cell>
          <cell r="F837" t="str">
            <v>YSM20R-2</v>
          </cell>
          <cell r="G837" t="str">
            <v>R-&gt;L</v>
          </cell>
          <cell r="H837" t="str">
            <v>No</v>
          </cell>
          <cell r="I837" t="str">
            <v>Y56411</v>
          </cell>
          <cell r="J837">
            <v>1</v>
          </cell>
          <cell r="K837" t="str">
            <v>盐保仓库</v>
          </cell>
          <cell r="L837">
            <v>44322</v>
          </cell>
          <cell r="M837" t="str">
            <v>NM</v>
          </cell>
          <cell r="N837" t="str">
            <v>MAY 21</v>
          </cell>
          <cell r="O837"/>
          <cell r="P837" t="str">
            <v>JPY</v>
          </cell>
          <cell r="Q837" t="str">
            <v>C49SZX20210063LC</v>
          </cell>
          <cell r="R837" t="str">
            <v>星辰宇</v>
          </cell>
          <cell r="S837" t="str">
            <v>YSM20R-2</v>
          </cell>
          <cell r="T837" t="str">
            <v>R-&gt;L</v>
          </cell>
          <cell r="U837" t="str">
            <v>No</v>
          </cell>
          <cell r="V837" t="str">
            <v>OK</v>
          </cell>
          <cell r="W837" t="str">
            <v>DAP SZ</v>
          </cell>
          <cell r="X837">
            <v>44259</v>
          </cell>
          <cell r="Y837" t="str">
            <v>Yes</v>
          </cell>
          <cell r="Z837"/>
          <cell r="AA837"/>
          <cell r="AB837"/>
          <cell r="AC837" t="str">
            <v>C200537332</v>
          </cell>
          <cell r="AD837">
            <v>301</v>
          </cell>
          <cell r="AE837">
            <v>10</v>
          </cell>
          <cell r="AF837">
            <v>311</v>
          </cell>
          <cell r="AG837">
            <v>10</v>
          </cell>
          <cell r="AH837"/>
          <cell r="AI837"/>
          <cell r="AN837"/>
          <cell r="AO837" t="str">
            <v>Yes</v>
          </cell>
          <cell r="AP837" t="str">
            <v>MAY 21</v>
          </cell>
        </row>
        <row r="838">
          <cell r="A838">
            <v>1100</v>
          </cell>
          <cell r="B838" t="str">
            <v>已发货</v>
          </cell>
          <cell r="C838" t="str">
            <v>C49</v>
          </cell>
          <cell r="D838">
            <v>110416</v>
          </cell>
          <cell r="E838" t="str">
            <v>Stock order</v>
          </cell>
          <cell r="F838" t="str">
            <v>YSM20R-2</v>
          </cell>
          <cell r="G838" t="str">
            <v>R-&gt;L</v>
          </cell>
          <cell r="H838" t="str">
            <v>No</v>
          </cell>
          <cell r="I838" t="str">
            <v>Y56412</v>
          </cell>
          <cell r="J838">
            <v>1</v>
          </cell>
          <cell r="K838" t="str">
            <v>盐保仓库</v>
          </cell>
          <cell r="L838">
            <v>44322</v>
          </cell>
          <cell r="M838" t="str">
            <v>NM</v>
          </cell>
          <cell r="N838" t="str">
            <v>MAY 21</v>
          </cell>
          <cell r="O838"/>
          <cell r="P838" t="str">
            <v>JPY</v>
          </cell>
          <cell r="Q838" t="str">
            <v>C49SZX20210019JY</v>
          </cell>
          <cell r="R838" t="str">
            <v>晟锦威</v>
          </cell>
          <cell r="S838" t="str">
            <v>YSM20R-2</v>
          </cell>
          <cell r="T838" t="str">
            <v>R-&gt;L</v>
          </cell>
          <cell r="U838" t="str">
            <v>No</v>
          </cell>
          <cell r="V838" t="str">
            <v>OK</v>
          </cell>
          <cell r="W838" t="str">
            <v>DAP SZ</v>
          </cell>
          <cell r="X838">
            <v>44223</v>
          </cell>
          <cell r="Y838" t="str">
            <v>Yes</v>
          </cell>
          <cell r="Z838"/>
          <cell r="AA838"/>
          <cell r="AB838"/>
          <cell r="AC838" t="str">
            <v>C210440026</v>
          </cell>
          <cell r="AD838">
            <v>301</v>
          </cell>
          <cell r="AE838">
            <v>10</v>
          </cell>
          <cell r="AF838">
            <v>311</v>
          </cell>
          <cell r="AG838">
            <v>10</v>
          </cell>
          <cell r="AH838"/>
          <cell r="AI838"/>
          <cell r="AN838"/>
          <cell r="AO838" t="str">
            <v>Yes</v>
          </cell>
          <cell r="AP838" t="str">
            <v>MAY 21</v>
          </cell>
        </row>
        <row r="839">
          <cell r="A839">
            <v>1101</v>
          </cell>
          <cell r="B839" t="str">
            <v>已发货</v>
          </cell>
          <cell r="C839" t="str">
            <v>C49</v>
          </cell>
          <cell r="D839">
            <v>110416</v>
          </cell>
          <cell r="E839" t="str">
            <v>Stock order</v>
          </cell>
          <cell r="F839" t="str">
            <v>YSM20R-2</v>
          </cell>
          <cell r="G839" t="str">
            <v>R-&gt;L</v>
          </cell>
          <cell r="H839" t="str">
            <v>No</v>
          </cell>
          <cell r="I839" t="str">
            <v>Y56413</v>
          </cell>
          <cell r="J839">
            <v>1</v>
          </cell>
          <cell r="K839" t="str">
            <v>盐保仓库</v>
          </cell>
          <cell r="L839">
            <v>44322</v>
          </cell>
          <cell r="M839" t="str">
            <v>NM</v>
          </cell>
          <cell r="N839" t="str">
            <v>MAY 21</v>
          </cell>
          <cell r="O839"/>
          <cell r="P839" t="str">
            <v>JPY</v>
          </cell>
          <cell r="Q839" t="str">
            <v>C49SZX20210019JY</v>
          </cell>
          <cell r="R839" t="str">
            <v>晟锦威</v>
          </cell>
          <cell r="S839" t="str">
            <v>YSM20R-2</v>
          </cell>
          <cell r="T839" t="str">
            <v>R-&gt;L</v>
          </cell>
          <cell r="U839" t="str">
            <v>No</v>
          </cell>
          <cell r="V839" t="str">
            <v>OK</v>
          </cell>
          <cell r="W839" t="str">
            <v>DAP SZ</v>
          </cell>
          <cell r="X839">
            <v>44223</v>
          </cell>
          <cell r="Y839" t="str">
            <v>Yes</v>
          </cell>
          <cell r="Z839"/>
          <cell r="AA839"/>
          <cell r="AB839"/>
          <cell r="AC839" t="str">
            <v>C210440026</v>
          </cell>
          <cell r="AD839">
            <v>301</v>
          </cell>
          <cell r="AE839">
            <v>10</v>
          </cell>
          <cell r="AF839">
            <v>303</v>
          </cell>
          <cell r="AG839">
            <v>10</v>
          </cell>
          <cell r="AH839"/>
          <cell r="AI839"/>
          <cell r="AN839"/>
          <cell r="AO839" t="str">
            <v>Yes</v>
          </cell>
          <cell r="AP839" t="str">
            <v>MAY 21</v>
          </cell>
        </row>
        <row r="840">
          <cell r="A840">
            <v>1071</v>
          </cell>
          <cell r="B840" t="str">
            <v>已发货</v>
          </cell>
          <cell r="C840" t="str">
            <v>C49</v>
          </cell>
          <cell r="D840">
            <v>110416</v>
          </cell>
          <cell r="E840" t="str">
            <v>Stock order</v>
          </cell>
          <cell r="F840" t="str">
            <v>YSM20R-2</v>
          </cell>
          <cell r="G840" t="str">
            <v>L-&gt;R</v>
          </cell>
          <cell r="H840" t="str">
            <v>No</v>
          </cell>
          <cell r="I840" t="str">
            <v>Y56414</v>
          </cell>
          <cell r="J840">
            <v>1</v>
          </cell>
          <cell r="K840" t="str">
            <v>盐保仓库</v>
          </cell>
          <cell r="L840">
            <v>44322</v>
          </cell>
          <cell r="M840" t="str">
            <v>NM</v>
          </cell>
          <cell r="N840" t="str">
            <v>MAY 21</v>
          </cell>
          <cell r="O840"/>
          <cell r="P840" t="str">
            <v>JPY</v>
          </cell>
          <cell r="Q840" t="str">
            <v>C49SZX20210009MZ</v>
          </cell>
          <cell r="R840" t="str">
            <v>奥视通</v>
          </cell>
          <cell r="S840" t="str">
            <v>YSM20R-2</v>
          </cell>
          <cell r="T840" t="str">
            <v>L-&gt;R</v>
          </cell>
          <cell r="U840" t="str">
            <v>No</v>
          </cell>
          <cell r="V840" t="str">
            <v>OK</v>
          </cell>
          <cell r="W840" t="str">
            <v>DAP HZ</v>
          </cell>
          <cell r="X840">
            <v>44215</v>
          </cell>
          <cell r="Y840" t="str">
            <v>Yes</v>
          </cell>
          <cell r="Z840"/>
          <cell r="AA840"/>
          <cell r="AB840"/>
          <cell r="AC840" t="str">
            <v>C170429029</v>
          </cell>
          <cell r="AD840">
            <v>303</v>
          </cell>
          <cell r="AE840">
            <v>10</v>
          </cell>
          <cell r="AF840">
            <v>311</v>
          </cell>
          <cell r="AG840">
            <v>10</v>
          </cell>
          <cell r="AH840"/>
          <cell r="AI840"/>
          <cell r="AN840"/>
          <cell r="AO840" t="str">
            <v>Yes</v>
          </cell>
          <cell r="AP840" t="str">
            <v>MAY 21</v>
          </cell>
        </row>
        <row r="841">
          <cell r="A841">
            <v>1072</v>
          </cell>
          <cell r="B841" t="str">
            <v>已发货</v>
          </cell>
          <cell r="C841" t="str">
            <v>C49</v>
          </cell>
          <cell r="D841">
            <v>110416</v>
          </cell>
          <cell r="E841" t="str">
            <v>Stock order</v>
          </cell>
          <cell r="F841" t="str">
            <v>YSM20R-2</v>
          </cell>
          <cell r="G841" t="str">
            <v>L-&gt;R</v>
          </cell>
          <cell r="H841" t="str">
            <v>No</v>
          </cell>
          <cell r="I841" t="str">
            <v>Y56415</v>
          </cell>
          <cell r="J841">
            <v>1</v>
          </cell>
          <cell r="K841" t="str">
            <v>盐保仓库</v>
          </cell>
          <cell r="L841">
            <v>44322</v>
          </cell>
          <cell r="M841" t="str">
            <v>NM</v>
          </cell>
          <cell r="N841" t="str">
            <v>MAY 21</v>
          </cell>
          <cell r="O841"/>
          <cell r="P841" t="str">
            <v>JPY</v>
          </cell>
          <cell r="Q841" t="str">
            <v>C49SZX20210009MZ</v>
          </cell>
          <cell r="R841" t="str">
            <v>奥视通</v>
          </cell>
          <cell r="S841" t="str">
            <v>YSM20R-2</v>
          </cell>
          <cell r="T841" t="str">
            <v>L-&gt;R</v>
          </cell>
          <cell r="U841" t="str">
            <v>No</v>
          </cell>
          <cell r="V841" t="str">
            <v>OK</v>
          </cell>
          <cell r="W841" t="str">
            <v>DAP HZ</v>
          </cell>
          <cell r="X841">
            <v>44215</v>
          </cell>
          <cell r="Y841" t="str">
            <v>Yes</v>
          </cell>
          <cell r="Z841"/>
          <cell r="AA841"/>
          <cell r="AB841"/>
          <cell r="AC841" t="str">
            <v>C170429029</v>
          </cell>
          <cell r="AD841">
            <v>303</v>
          </cell>
          <cell r="AE841">
            <v>10</v>
          </cell>
          <cell r="AF841">
            <v>301</v>
          </cell>
          <cell r="AG841">
            <v>10</v>
          </cell>
          <cell r="AH841"/>
          <cell r="AI841"/>
          <cell r="AN841"/>
          <cell r="AO841" t="str">
            <v>Yes</v>
          </cell>
          <cell r="AP841" t="str">
            <v>MAY 21</v>
          </cell>
        </row>
        <row r="842">
          <cell r="A842">
            <v>1073</v>
          </cell>
          <cell r="B842" t="str">
            <v>已发货</v>
          </cell>
          <cell r="C842" t="str">
            <v>C49</v>
          </cell>
          <cell r="D842">
            <v>110416</v>
          </cell>
          <cell r="E842" t="str">
            <v>Stock order</v>
          </cell>
          <cell r="F842" t="str">
            <v>YSM20R-2</v>
          </cell>
          <cell r="G842" t="str">
            <v>L-&gt;R</v>
          </cell>
          <cell r="H842" t="str">
            <v>No</v>
          </cell>
          <cell r="I842" t="str">
            <v>Y56416</v>
          </cell>
          <cell r="J842">
            <v>1</v>
          </cell>
          <cell r="K842" t="str">
            <v>盐保仓库</v>
          </cell>
          <cell r="L842">
            <v>44322</v>
          </cell>
          <cell r="M842" t="str">
            <v>NM</v>
          </cell>
          <cell r="N842" t="str">
            <v>MAY 21</v>
          </cell>
          <cell r="O842"/>
          <cell r="P842" t="str">
            <v>JPY</v>
          </cell>
          <cell r="Q842" t="str">
            <v>C49SZX20210009MZ</v>
          </cell>
          <cell r="R842" t="str">
            <v>奥视通</v>
          </cell>
          <cell r="S842" t="str">
            <v>YSM20R-2</v>
          </cell>
          <cell r="T842" t="str">
            <v>L-&gt;R</v>
          </cell>
          <cell r="U842" t="str">
            <v>No</v>
          </cell>
          <cell r="V842" t="str">
            <v>OK</v>
          </cell>
          <cell r="W842" t="str">
            <v>DAP HZ</v>
          </cell>
          <cell r="X842">
            <v>44215</v>
          </cell>
          <cell r="Y842" t="str">
            <v>Yes</v>
          </cell>
          <cell r="Z842"/>
          <cell r="AA842"/>
          <cell r="AB842"/>
          <cell r="AC842" t="str">
            <v>C170429029</v>
          </cell>
          <cell r="AD842">
            <v>302</v>
          </cell>
          <cell r="AE842">
            <v>10</v>
          </cell>
          <cell r="AF842">
            <v>301</v>
          </cell>
          <cell r="AG842">
            <v>10</v>
          </cell>
          <cell r="AH842"/>
          <cell r="AI842"/>
          <cell r="AN842"/>
          <cell r="AO842" t="str">
            <v>Yes</v>
          </cell>
          <cell r="AP842" t="str">
            <v>MAY 21</v>
          </cell>
        </row>
        <row r="843">
          <cell r="A843">
            <v>1235</v>
          </cell>
          <cell r="B843" t="str">
            <v>已发货</v>
          </cell>
          <cell r="C843" t="str">
            <v>C49</v>
          </cell>
          <cell r="D843">
            <v>110416</v>
          </cell>
          <cell r="E843" t="str">
            <v>Stock order</v>
          </cell>
          <cell r="F843" t="str">
            <v>YSM20R-2</v>
          </cell>
          <cell r="G843" t="str">
            <v>L-&gt;R</v>
          </cell>
          <cell r="H843" t="str">
            <v>No</v>
          </cell>
          <cell r="I843" t="str">
            <v>Y56417</v>
          </cell>
          <cell r="J843">
            <v>1</v>
          </cell>
          <cell r="K843" t="str">
            <v>盐保仓库</v>
          </cell>
          <cell r="L843">
            <v>44322</v>
          </cell>
          <cell r="M843" t="str">
            <v>NM</v>
          </cell>
          <cell r="N843" t="str">
            <v>JUN 21</v>
          </cell>
          <cell r="O843"/>
          <cell r="P843" t="str">
            <v>JPY</v>
          </cell>
          <cell r="Q843" t="str">
            <v>C49SZX20210035SX</v>
          </cell>
          <cell r="R843" t="str">
            <v>巴科</v>
          </cell>
          <cell r="S843" t="str">
            <v>YSM20R-2</v>
          </cell>
          <cell r="T843" t="str">
            <v>L-&gt;R</v>
          </cell>
          <cell r="U843" t="str">
            <v>No</v>
          </cell>
          <cell r="V843" t="str">
            <v>OK</v>
          </cell>
          <cell r="W843" t="str">
            <v>CIF HK</v>
          </cell>
          <cell r="X843">
            <v>44264</v>
          </cell>
          <cell r="Y843" t="str">
            <v>Yes</v>
          </cell>
          <cell r="Z843"/>
          <cell r="AA843"/>
          <cell r="AB843"/>
          <cell r="AC843" t="str">
            <v>C210439741</v>
          </cell>
          <cell r="AD843">
            <v>302</v>
          </cell>
          <cell r="AE843">
            <v>10</v>
          </cell>
          <cell r="AF843">
            <v>301</v>
          </cell>
          <cell r="AG843">
            <v>10</v>
          </cell>
          <cell r="AH843"/>
          <cell r="AI843"/>
          <cell r="AN843"/>
          <cell r="AO843" t="str">
            <v>Yes</v>
          </cell>
          <cell r="AP843" t="str">
            <v>JUN 21</v>
          </cell>
        </row>
        <row r="844">
          <cell r="A844">
            <v>1233</v>
          </cell>
          <cell r="B844" t="str">
            <v>已发货</v>
          </cell>
          <cell r="C844" t="str">
            <v>C49</v>
          </cell>
          <cell r="D844">
            <v>110416</v>
          </cell>
          <cell r="E844" t="str">
            <v>Stock order</v>
          </cell>
          <cell r="F844" t="str">
            <v>YSM20R-2</v>
          </cell>
          <cell r="G844" t="str">
            <v>L-&gt;R</v>
          </cell>
          <cell r="H844" t="str">
            <v>No</v>
          </cell>
          <cell r="I844" t="str">
            <v>Y56261</v>
          </cell>
          <cell r="J844">
            <v>1</v>
          </cell>
          <cell r="K844" t="str">
            <v>盐保仓库</v>
          </cell>
          <cell r="L844">
            <v>44322</v>
          </cell>
          <cell r="M844" t="str">
            <v>NM</v>
          </cell>
          <cell r="N844" t="str">
            <v>JUN 21</v>
          </cell>
          <cell r="O844"/>
          <cell r="P844" t="str">
            <v>JPY</v>
          </cell>
          <cell r="Q844" t="str">
            <v>C49SZX20210035SX</v>
          </cell>
          <cell r="R844" t="str">
            <v>巴科</v>
          </cell>
          <cell r="S844" t="str">
            <v>YSM20R-2</v>
          </cell>
          <cell r="T844" t="str">
            <v>L-&gt;R</v>
          </cell>
          <cell r="U844" t="str">
            <v>No</v>
          </cell>
          <cell r="V844" t="str">
            <v>OK</v>
          </cell>
          <cell r="W844" t="str">
            <v>CIF HK</v>
          </cell>
          <cell r="X844">
            <v>44264</v>
          </cell>
          <cell r="Y844" t="str">
            <v>Yes</v>
          </cell>
          <cell r="Z844"/>
          <cell r="AA844"/>
          <cell r="AB844"/>
          <cell r="AC844" t="str">
            <v>C210440018</v>
          </cell>
          <cell r="AD844">
            <v>302</v>
          </cell>
          <cell r="AE844">
            <v>10</v>
          </cell>
          <cell r="AF844">
            <v>302</v>
          </cell>
          <cell r="AG844">
            <v>10</v>
          </cell>
          <cell r="AH844"/>
          <cell r="AI844"/>
          <cell r="AN844"/>
          <cell r="AO844" t="str">
            <v>Yes</v>
          </cell>
          <cell r="AP844" t="str">
            <v>JUN 21</v>
          </cell>
        </row>
        <row r="845">
          <cell r="A845">
            <v>1237</v>
          </cell>
          <cell r="B845" t="str">
            <v>已发货</v>
          </cell>
          <cell r="C845" t="str">
            <v>C49</v>
          </cell>
          <cell r="D845">
            <v>110416</v>
          </cell>
          <cell r="E845" t="str">
            <v>Stock order</v>
          </cell>
          <cell r="F845" t="str">
            <v>YSM20R-2</v>
          </cell>
          <cell r="G845" t="str">
            <v>L-&gt;R</v>
          </cell>
          <cell r="H845" t="str">
            <v>No</v>
          </cell>
          <cell r="I845" t="str">
            <v>Y56418</v>
          </cell>
          <cell r="J845">
            <v>1</v>
          </cell>
          <cell r="K845" t="str">
            <v>盐保仓库</v>
          </cell>
          <cell r="L845">
            <v>44322</v>
          </cell>
          <cell r="M845" t="str">
            <v>NM</v>
          </cell>
          <cell r="N845" t="str">
            <v>JUN 21</v>
          </cell>
          <cell r="O845"/>
          <cell r="P845" t="str">
            <v>JPY</v>
          </cell>
          <cell r="Q845" t="str">
            <v>C49SZX20210035SX</v>
          </cell>
          <cell r="R845" t="str">
            <v>巴科</v>
          </cell>
          <cell r="S845" t="str">
            <v>YSM20R-2</v>
          </cell>
          <cell r="T845" t="str">
            <v>L-&gt;R</v>
          </cell>
          <cell r="U845" t="str">
            <v>No</v>
          </cell>
          <cell r="V845" t="str">
            <v>OK</v>
          </cell>
          <cell r="W845" t="str">
            <v>CIF HK</v>
          </cell>
          <cell r="X845">
            <v>44264</v>
          </cell>
          <cell r="Y845" t="str">
            <v>Yes</v>
          </cell>
          <cell r="Z845"/>
          <cell r="AA845"/>
          <cell r="AB845"/>
          <cell r="AC845" t="str">
            <v>C210439741</v>
          </cell>
          <cell r="AD845">
            <v>302</v>
          </cell>
          <cell r="AE845">
            <v>10</v>
          </cell>
          <cell r="AF845">
            <v>301</v>
          </cell>
          <cell r="AG845">
            <v>10</v>
          </cell>
          <cell r="AH845"/>
          <cell r="AI845"/>
          <cell r="AN845"/>
          <cell r="AO845" t="str">
            <v>Yes</v>
          </cell>
          <cell r="AP845" t="str">
            <v>JUN 21</v>
          </cell>
        </row>
        <row r="846">
          <cell r="A846">
            <v>1143</v>
          </cell>
          <cell r="B846" t="str">
            <v>已发货</v>
          </cell>
          <cell r="C846" t="str">
            <v>C49</v>
          </cell>
          <cell r="D846" t="str">
            <v>110248(拆单110408)</v>
          </cell>
          <cell r="E846" t="str">
            <v>Stock order</v>
          </cell>
          <cell r="F846" t="str">
            <v>YSM10</v>
          </cell>
          <cell r="G846" t="str">
            <v>R-&gt;L</v>
          </cell>
          <cell r="H846" t="str">
            <v>MVC+ATS15</v>
          </cell>
          <cell r="I846" t="str">
            <v>Y55552</v>
          </cell>
          <cell r="J846">
            <v>1</v>
          </cell>
          <cell r="K846" t="str">
            <v>力合仓库(已经清关)</v>
          </cell>
          <cell r="L846">
            <v>44331</v>
          </cell>
          <cell r="M846" t="str">
            <v>0.0605 PO用110362</v>
          </cell>
          <cell r="N846" t="str">
            <v>JUN 21</v>
          </cell>
          <cell r="O846"/>
          <cell r="P846" t="str">
            <v>RMB</v>
          </cell>
          <cell r="Q846" t="str">
            <v>C49SZX20210048SS</v>
          </cell>
          <cell r="R846" t="str">
            <v>美田</v>
          </cell>
          <cell r="S846" t="str">
            <v>YSM10</v>
          </cell>
          <cell r="T846" t="str">
            <v>L-&gt;R</v>
          </cell>
          <cell r="U846" t="str">
            <v>MVC F&amp;R+ATS15</v>
          </cell>
          <cell r="V846" t="str">
            <v>WRONG</v>
          </cell>
          <cell r="W846" t="str">
            <v>含税到厂</v>
          </cell>
          <cell r="X846">
            <v>44236</v>
          </cell>
          <cell r="Y846" t="str">
            <v>Yes</v>
          </cell>
          <cell r="Z846"/>
          <cell r="AA846"/>
          <cell r="AB846"/>
          <cell r="AC846" t="str">
            <v>C210640498</v>
          </cell>
          <cell r="AD846">
            <v>302</v>
          </cell>
          <cell r="AE846">
            <v>10</v>
          </cell>
          <cell r="AF846"/>
          <cell r="AG846"/>
          <cell r="AH846"/>
          <cell r="AI846"/>
          <cell r="AN846"/>
          <cell r="AO846" t="str">
            <v>Yes</v>
          </cell>
          <cell r="AP846" t="str">
            <v>JUN 21</v>
          </cell>
        </row>
        <row r="847">
          <cell r="A847">
            <v>1144</v>
          </cell>
          <cell r="B847" t="str">
            <v>已发货</v>
          </cell>
          <cell r="C847" t="str">
            <v>C49</v>
          </cell>
          <cell r="D847" t="str">
            <v>110248(拆单110408)</v>
          </cell>
          <cell r="E847" t="str">
            <v>Stock order</v>
          </cell>
          <cell r="F847" t="str">
            <v>YSM10</v>
          </cell>
          <cell r="G847" t="str">
            <v>R-&gt;L</v>
          </cell>
          <cell r="H847" t="str">
            <v>MVC+ATS15</v>
          </cell>
          <cell r="I847" t="str">
            <v>Y55553</v>
          </cell>
          <cell r="J847">
            <v>1</v>
          </cell>
          <cell r="K847" t="str">
            <v>力合仓库(已经清关)</v>
          </cell>
          <cell r="L847">
            <v>44331</v>
          </cell>
          <cell r="M847" t="str">
            <v>0.0605 PO用110362</v>
          </cell>
          <cell r="N847" t="str">
            <v>JUN 21</v>
          </cell>
          <cell r="O847"/>
          <cell r="P847" t="str">
            <v>RMB</v>
          </cell>
          <cell r="Q847" t="str">
            <v>C49SZX20210048SS</v>
          </cell>
          <cell r="R847" t="str">
            <v>美田</v>
          </cell>
          <cell r="S847" t="str">
            <v>YSM10</v>
          </cell>
          <cell r="T847" t="str">
            <v>L-&gt;R</v>
          </cell>
          <cell r="U847" t="str">
            <v>MVC F&amp;R+ATS15</v>
          </cell>
          <cell r="V847" t="str">
            <v>WRONG</v>
          </cell>
          <cell r="W847" t="str">
            <v>含税到厂</v>
          </cell>
          <cell r="X847">
            <v>44236</v>
          </cell>
          <cell r="Y847" t="str">
            <v>Yes</v>
          </cell>
          <cell r="Z847"/>
          <cell r="AA847"/>
          <cell r="AB847"/>
          <cell r="AC847" t="str">
            <v>C210640498</v>
          </cell>
          <cell r="AD847">
            <v>302</v>
          </cell>
          <cell r="AE847">
            <v>10</v>
          </cell>
          <cell r="AF847"/>
          <cell r="AG847"/>
          <cell r="AH847"/>
          <cell r="AI847"/>
          <cell r="AN847"/>
          <cell r="AO847" t="str">
            <v>Yes</v>
          </cell>
          <cell r="AP847" t="str">
            <v>JUN 21</v>
          </cell>
        </row>
        <row r="848">
          <cell r="A848">
            <v>1335</v>
          </cell>
          <cell r="B848" t="str">
            <v>已发货</v>
          </cell>
          <cell r="C848" t="str">
            <v>C49</v>
          </cell>
          <cell r="D848">
            <v>110248</v>
          </cell>
          <cell r="E848" t="str">
            <v>Stock order</v>
          </cell>
          <cell r="F848" t="str">
            <v>YSM10</v>
          </cell>
          <cell r="G848" t="str">
            <v>R-&gt;L</v>
          </cell>
          <cell r="H848" t="str">
            <v>MVC+ATS15</v>
          </cell>
          <cell r="I848" t="str">
            <v>Y55554</v>
          </cell>
          <cell r="J848">
            <v>1</v>
          </cell>
          <cell r="K848" t="str">
            <v>力合中转仓</v>
          </cell>
          <cell r="L848">
            <v>44331</v>
          </cell>
          <cell r="M848" t="str">
            <v>NM</v>
          </cell>
          <cell r="N848" t="str">
            <v>JUN 21</v>
          </cell>
          <cell r="O848"/>
          <cell r="P848" t="str">
            <v>JPY</v>
          </cell>
          <cell r="Q848" t="str">
            <v>C49SZX20210112JD</v>
          </cell>
          <cell r="R848" t="str">
            <v>贝爱婴童</v>
          </cell>
          <cell r="S848" t="str">
            <v>YSM10</v>
          </cell>
          <cell r="T848" t="str">
            <v>L-&gt;R</v>
          </cell>
          <cell r="U848" t="str">
            <v>MVC+ATS15</v>
          </cell>
          <cell r="V848" t="str">
            <v>WRONG</v>
          </cell>
          <cell r="W848" t="str">
            <v>DAP ZS</v>
          </cell>
          <cell r="X848">
            <v>44300</v>
          </cell>
          <cell r="Y848" t="str">
            <v>Yes</v>
          </cell>
          <cell r="Z848"/>
          <cell r="AA848"/>
          <cell r="AB848"/>
          <cell r="AC848" t="str">
            <v>C210440019</v>
          </cell>
          <cell r="AD848">
            <v>302</v>
          </cell>
          <cell r="AE848">
            <v>10</v>
          </cell>
          <cell r="AF848"/>
          <cell r="AG848"/>
          <cell r="AH848"/>
          <cell r="AI848"/>
          <cell r="AN848"/>
          <cell r="AO848" t="str">
            <v>Yes</v>
          </cell>
          <cell r="AP848" t="str">
            <v>JUN 21</v>
          </cell>
        </row>
        <row r="849">
          <cell r="A849">
            <v>1278</v>
          </cell>
          <cell r="B849" t="str">
            <v>已发货</v>
          </cell>
          <cell r="C849" t="str">
            <v>C49</v>
          </cell>
          <cell r="D849">
            <v>110248</v>
          </cell>
          <cell r="E849" t="str">
            <v>Stock order</v>
          </cell>
          <cell r="F849" t="str">
            <v>YSM10</v>
          </cell>
          <cell r="G849" t="str">
            <v>R-&gt;L</v>
          </cell>
          <cell r="H849" t="str">
            <v>MVC</v>
          </cell>
          <cell r="I849" t="str">
            <v>Y55543</v>
          </cell>
          <cell r="J849">
            <v>1</v>
          </cell>
          <cell r="K849" t="str">
            <v>力合中转仓</v>
          </cell>
          <cell r="L849">
            <v>44331</v>
          </cell>
          <cell r="M849" t="str">
            <v>NM</v>
          </cell>
          <cell r="N849" t="str">
            <v>JUN 21</v>
          </cell>
          <cell r="O849"/>
          <cell r="P849" t="str">
            <v>RMB</v>
          </cell>
          <cell r="Q849" t="str">
            <v>C49SZX20210085JL</v>
          </cell>
          <cell r="R849" t="str">
            <v>欧科讯</v>
          </cell>
          <cell r="S849" t="str">
            <v>YSM10</v>
          </cell>
          <cell r="T849" t="str">
            <v>R-&gt;L</v>
          </cell>
          <cell r="U849" t="str">
            <v>MVC</v>
          </cell>
          <cell r="V849" t="str">
            <v>OK</v>
          </cell>
          <cell r="W849" t="str">
            <v>DDP SZ</v>
          </cell>
          <cell r="X849">
            <v>44271</v>
          </cell>
          <cell r="Y849" t="str">
            <v>Yes</v>
          </cell>
          <cell r="Z849"/>
          <cell r="AA849"/>
          <cell r="AB849"/>
          <cell r="AC849" t="str">
            <v>C200336922</v>
          </cell>
          <cell r="AD849">
            <v>301</v>
          </cell>
          <cell r="AE849">
            <v>10</v>
          </cell>
          <cell r="AF849"/>
          <cell r="AG849"/>
          <cell r="AH849"/>
          <cell r="AI849"/>
          <cell r="AN849"/>
          <cell r="AO849" t="str">
            <v>Yes</v>
          </cell>
          <cell r="AP849" t="str">
            <v>JUN 21</v>
          </cell>
        </row>
        <row r="850">
          <cell r="A850">
            <v>1336</v>
          </cell>
          <cell r="B850" t="str">
            <v>已发货</v>
          </cell>
          <cell r="C850" t="str">
            <v>C49</v>
          </cell>
          <cell r="D850" t="str">
            <v>110248(拆单110465)</v>
          </cell>
          <cell r="E850" t="str">
            <v>Stock order</v>
          </cell>
          <cell r="F850" t="str">
            <v>YSM10</v>
          </cell>
          <cell r="G850" t="str">
            <v>R-&gt;L</v>
          </cell>
          <cell r="H850" t="str">
            <v>MVC</v>
          </cell>
          <cell r="I850" t="str">
            <v>Y55544</v>
          </cell>
          <cell r="J850">
            <v>1</v>
          </cell>
          <cell r="K850" t="str">
            <v>力合仓库(已经清关)</v>
          </cell>
          <cell r="L850">
            <v>44331</v>
          </cell>
          <cell r="M850">
            <v>5.9499999999999997E-2</v>
          </cell>
          <cell r="N850" t="str">
            <v>JUN 21</v>
          </cell>
          <cell r="O850"/>
          <cell r="P850" t="str">
            <v>RMB</v>
          </cell>
          <cell r="Q850" t="str">
            <v>C49SZX20210115DY</v>
          </cell>
          <cell r="R850" t="str">
            <v>亮瑞</v>
          </cell>
          <cell r="S850" t="str">
            <v>YSM10</v>
          </cell>
          <cell r="T850" t="str">
            <v>L-&gt;R</v>
          </cell>
          <cell r="U850" t="str">
            <v>MVC</v>
          </cell>
          <cell r="V850" t="str">
            <v>WRONG</v>
          </cell>
          <cell r="W850" t="str">
            <v>DDP SZ</v>
          </cell>
          <cell r="X850">
            <v>44300</v>
          </cell>
          <cell r="Y850" t="str">
            <v>Yes</v>
          </cell>
          <cell r="Z850"/>
          <cell r="AA850"/>
          <cell r="AB850"/>
          <cell r="AC850" t="str">
            <v>C210640328</v>
          </cell>
          <cell r="AD850">
            <v>301</v>
          </cell>
          <cell r="AE850">
            <v>10</v>
          </cell>
          <cell r="AF850"/>
          <cell r="AG850"/>
          <cell r="AH850"/>
          <cell r="AI850"/>
          <cell r="AN850"/>
          <cell r="AO850" t="str">
            <v>Yes</v>
          </cell>
          <cell r="AP850" t="str">
            <v>JUN 21</v>
          </cell>
        </row>
        <row r="851">
          <cell r="A851">
            <v>1370</v>
          </cell>
          <cell r="B851" t="str">
            <v>已发货</v>
          </cell>
          <cell r="C851" t="str">
            <v>C49</v>
          </cell>
          <cell r="D851">
            <v>110248</v>
          </cell>
          <cell r="E851" t="str">
            <v>Stock order</v>
          </cell>
          <cell r="F851" t="str">
            <v>YSM10</v>
          </cell>
          <cell r="G851" t="str">
            <v>R-&gt;L</v>
          </cell>
          <cell r="H851" t="str">
            <v>No</v>
          </cell>
          <cell r="I851" t="str">
            <v>Y55545</v>
          </cell>
          <cell r="J851">
            <v>1</v>
          </cell>
          <cell r="K851" t="str">
            <v>盐保仓库</v>
          </cell>
          <cell r="L851">
            <v>44331</v>
          </cell>
          <cell r="M851" t="str">
            <v>TBA</v>
          </cell>
          <cell r="N851" t="str">
            <v>JUN 21</v>
          </cell>
          <cell r="O851"/>
          <cell r="P851" t="str">
            <v>JPY</v>
          </cell>
          <cell r="Q851" t="str">
            <v>C49SZX20210149DY</v>
          </cell>
          <cell r="R851" t="str">
            <v>格隆</v>
          </cell>
          <cell r="S851" t="str">
            <v>YSM10</v>
          </cell>
          <cell r="T851" t="str">
            <v>L-&gt;R</v>
          </cell>
          <cell r="U851" t="str">
            <v>MVC</v>
          </cell>
          <cell r="V851" t="str">
            <v>WRONG</v>
          </cell>
          <cell r="W851" t="str">
            <v>CIF HK</v>
          </cell>
          <cell r="X851">
            <v>44330</v>
          </cell>
          <cell r="Y851" t="str">
            <v>Yes</v>
          </cell>
          <cell r="Z851"/>
          <cell r="AA851"/>
          <cell r="AB851"/>
          <cell r="AC851" t="str">
            <v>C210640305</v>
          </cell>
          <cell r="AD851">
            <v>312</v>
          </cell>
          <cell r="AE851">
            <v>10</v>
          </cell>
          <cell r="AF851"/>
          <cell r="AG851"/>
          <cell r="AH851"/>
          <cell r="AI851"/>
          <cell r="AN851"/>
          <cell r="AO851" t="str">
            <v>Yes</v>
          </cell>
          <cell r="AP851" t="str">
            <v>JUN 21</v>
          </cell>
        </row>
        <row r="852">
          <cell r="A852">
            <v>1243</v>
          </cell>
          <cell r="B852" t="str">
            <v>已发货</v>
          </cell>
          <cell r="C852" t="str">
            <v>C49</v>
          </cell>
          <cell r="D852">
            <v>110248</v>
          </cell>
          <cell r="E852" t="str">
            <v>Stock order</v>
          </cell>
          <cell r="F852" t="str">
            <v>YSM10</v>
          </cell>
          <cell r="G852" t="str">
            <v>R-&gt;L</v>
          </cell>
          <cell r="H852" t="str">
            <v>No</v>
          </cell>
          <cell r="I852" t="str">
            <v>Y55556</v>
          </cell>
          <cell r="J852">
            <v>1</v>
          </cell>
          <cell r="K852" t="str">
            <v>盐保仓库</v>
          </cell>
          <cell r="L852">
            <v>44331</v>
          </cell>
          <cell r="M852" t="str">
            <v>NM</v>
          </cell>
          <cell r="N852" t="str">
            <v>JUN 21</v>
          </cell>
          <cell r="O852"/>
          <cell r="P852" t="str">
            <v>JPY</v>
          </cell>
          <cell r="Q852" t="str">
            <v>C49SZX20210035SX</v>
          </cell>
          <cell r="R852" t="str">
            <v>巴科</v>
          </cell>
          <cell r="S852" t="str">
            <v>YSM10</v>
          </cell>
          <cell r="T852" t="str">
            <v>L-&gt;R</v>
          </cell>
          <cell r="U852" t="str">
            <v>No</v>
          </cell>
          <cell r="V852" t="str">
            <v>WRONG</v>
          </cell>
          <cell r="W852" t="str">
            <v>CIF HK</v>
          </cell>
          <cell r="X852">
            <v>44264</v>
          </cell>
          <cell r="Y852" t="str">
            <v>Yes</v>
          </cell>
          <cell r="Z852"/>
          <cell r="AA852"/>
          <cell r="AB852"/>
          <cell r="AC852" t="str">
            <v>C210440018</v>
          </cell>
          <cell r="AD852">
            <v>312</v>
          </cell>
          <cell r="AE852">
            <v>10</v>
          </cell>
          <cell r="AF852"/>
          <cell r="AG852"/>
          <cell r="AH852"/>
          <cell r="AI852"/>
          <cell r="AN852"/>
          <cell r="AO852" t="str">
            <v>Yes</v>
          </cell>
          <cell r="AP852" t="str">
            <v>JUN 21</v>
          </cell>
        </row>
        <row r="853">
          <cell r="A853">
            <v>1378</v>
          </cell>
          <cell r="B853" t="str">
            <v>已发货</v>
          </cell>
          <cell r="C853" t="str">
            <v>C49</v>
          </cell>
          <cell r="D853">
            <v>110248</v>
          </cell>
          <cell r="E853" t="str">
            <v>Stock order</v>
          </cell>
          <cell r="F853" t="str">
            <v>YSM10</v>
          </cell>
          <cell r="G853" t="str">
            <v>R-&gt;L</v>
          </cell>
          <cell r="H853" t="str">
            <v>MVC</v>
          </cell>
          <cell r="I853" t="str">
            <v>Y55547</v>
          </cell>
          <cell r="J853">
            <v>1</v>
          </cell>
          <cell r="K853" t="str">
            <v>盐保仓库</v>
          </cell>
          <cell r="L853">
            <v>44331</v>
          </cell>
          <cell r="M853" t="str">
            <v>NM</v>
          </cell>
          <cell r="N853" t="str">
            <v>JUN 21</v>
          </cell>
          <cell r="O853"/>
          <cell r="P853" t="str">
            <v>JPY</v>
          </cell>
          <cell r="Q853" t="str">
            <v>C49SZX20210153MZ</v>
          </cell>
          <cell r="R853" t="str">
            <v>巨能</v>
          </cell>
          <cell r="S853" t="str">
            <v>YSM10</v>
          </cell>
          <cell r="T853" t="str">
            <v>L-&gt;R</v>
          </cell>
          <cell r="U853" t="str">
            <v>MVC</v>
          </cell>
          <cell r="V853" t="str">
            <v>WRONG</v>
          </cell>
          <cell r="W853" t="str">
            <v>DAP SZ</v>
          </cell>
          <cell r="X853">
            <v>44337</v>
          </cell>
          <cell r="Y853" t="str">
            <v>Yes</v>
          </cell>
          <cell r="Z853"/>
          <cell r="AA853"/>
          <cell r="AB853"/>
          <cell r="AC853" t="str">
            <v>C210640437</v>
          </cell>
          <cell r="AD853">
            <v>301</v>
          </cell>
          <cell r="AE853">
            <v>10</v>
          </cell>
          <cell r="AF853"/>
          <cell r="AG853"/>
          <cell r="AH853"/>
          <cell r="AI853"/>
          <cell r="AN853"/>
          <cell r="AO853" t="str">
            <v>Yes</v>
          </cell>
          <cell r="AP853" t="str">
            <v>JUN 21</v>
          </cell>
        </row>
        <row r="854">
          <cell r="A854">
            <v>1298</v>
          </cell>
          <cell r="B854" t="str">
            <v>已发货</v>
          </cell>
          <cell r="C854" t="str">
            <v>C49</v>
          </cell>
          <cell r="D854">
            <v>110248</v>
          </cell>
          <cell r="E854" t="str">
            <v>Stock order</v>
          </cell>
          <cell r="F854" t="str">
            <v>YSM10</v>
          </cell>
          <cell r="G854" t="str">
            <v>R-&gt;L</v>
          </cell>
          <cell r="H854" t="str">
            <v>MVC</v>
          </cell>
          <cell r="I854" t="str">
            <v>Y55548</v>
          </cell>
          <cell r="J854">
            <v>1</v>
          </cell>
          <cell r="K854" t="str">
            <v>盐保仓库</v>
          </cell>
          <cell r="L854">
            <v>44331</v>
          </cell>
          <cell r="M854" t="str">
            <v>NM</v>
          </cell>
          <cell r="N854" t="str">
            <v>MAY 21</v>
          </cell>
          <cell r="O854"/>
          <cell r="P854" t="str">
            <v>JPY</v>
          </cell>
          <cell r="Q854" t="str">
            <v>C49SZX20210107SX</v>
          </cell>
          <cell r="R854" t="str">
            <v>君泽</v>
          </cell>
          <cell r="S854" t="str">
            <v>YSM10</v>
          </cell>
          <cell r="T854" t="str">
            <v>R-&gt;L</v>
          </cell>
          <cell r="U854" t="str">
            <v>MVC</v>
          </cell>
          <cell r="V854" t="str">
            <v>OK</v>
          </cell>
          <cell r="W854" t="str">
            <v>DAP DG</v>
          </cell>
          <cell r="X854">
            <v>44293</v>
          </cell>
          <cell r="Y854" t="str">
            <v>Yes</v>
          </cell>
          <cell r="Z854"/>
          <cell r="AA854"/>
          <cell r="AB854"/>
          <cell r="AC854" t="str">
            <v>C190735079</v>
          </cell>
          <cell r="AD854">
            <v>301</v>
          </cell>
          <cell r="AE854">
            <v>10</v>
          </cell>
          <cell r="AF854"/>
          <cell r="AG854"/>
          <cell r="AH854"/>
          <cell r="AI854"/>
          <cell r="AN854"/>
          <cell r="AO854" t="str">
            <v>Yes</v>
          </cell>
          <cell r="AP854" t="str">
            <v>MAY 21</v>
          </cell>
        </row>
        <row r="855">
          <cell r="A855">
            <v>1297</v>
          </cell>
          <cell r="B855" t="str">
            <v>已发货</v>
          </cell>
          <cell r="C855" t="str">
            <v>C49</v>
          </cell>
          <cell r="D855">
            <v>110248</v>
          </cell>
          <cell r="E855" t="str">
            <v>Stock order</v>
          </cell>
          <cell r="F855" t="str">
            <v>YSM10</v>
          </cell>
          <cell r="G855" t="str">
            <v>R-&gt;L</v>
          </cell>
          <cell r="H855" t="str">
            <v>MVC</v>
          </cell>
          <cell r="I855" t="str">
            <v>Y55549</v>
          </cell>
          <cell r="J855">
            <v>1</v>
          </cell>
          <cell r="K855" t="str">
            <v>盐保仓库</v>
          </cell>
          <cell r="L855">
            <v>44331</v>
          </cell>
          <cell r="M855" t="str">
            <v>Nm</v>
          </cell>
          <cell r="N855" t="str">
            <v>MAY 21</v>
          </cell>
          <cell r="O855"/>
          <cell r="P855" t="str">
            <v>JPY</v>
          </cell>
          <cell r="Q855" t="str">
            <v>C49SZX20210107SX</v>
          </cell>
          <cell r="R855" t="str">
            <v>君泽</v>
          </cell>
          <cell r="S855" t="str">
            <v>YSM10</v>
          </cell>
          <cell r="T855" t="str">
            <v>L-&gt;R</v>
          </cell>
          <cell r="U855" t="str">
            <v>MVC</v>
          </cell>
          <cell r="V855" t="str">
            <v>WRONG</v>
          </cell>
          <cell r="W855" t="str">
            <v>DAP DG</v>
          </cell>
          <cell r="X855">
            <v>44293</v>
          </cell>
          <cell r="Y855" t="str">
            <v>Yes</v>
          </cell>
          <cell r="Z855"/>
          <cell r="AA855"/>
          <cell r="AB855"/>
          <cell r="AC855" t="str">
            <v>C190735079</v>
          </cell>
          <cell r="AD855">
            <v>301</v>
          </cell>
          <cell r="AE855">
            <v>10</v>
          </cell>
          <cell r="AF855"/>
          <cell r="AG855"/>
          <cell r="AH855"/>
          <cell r="AI855"/>
          <cell r="AN855"/>
          <cell r="AO855" t="str">
            <v>Yes</v>
          </cell>
          <cell r="AP855" t="str">
            <v>MAY 21</v>
          </cell>
        </row>
        <row r="856">
          <cell r="A856">
            <v>1244</v>
          </cell>
          <cell r="B856" t="str">
            <v>已发货</v>
          </cell>
          <cell r="C856" t="str">
            <v>C49</v>
          </cell>
          <cell r="D856">
            <v>110248</v>
          </cell>
          <cell r="E856" t="str">
            <v>Stock order</v>
          </cell>
          <cell r="F856" t="str">
            <v>YSM10</v>
          </cell>
          <cell r="G856" t="str">
            <v>R-&gt;L</v>
          </cell>
          <cell r="H856" t="str">
            <v>No</v>
          </cell>
          <cell r="I856" t="str">
            <v>Y55546</v>
          </cell>
          <cell r="J856">
            <v>1</v>
          </cell>
          <cell r="K856" t="str">
            <v>盐保仓库</v>
          </cell>
          <cell r="L856">
            <v>44331</v>
          </cell>
          <cell r="M856" t="str">
            <v>NM</v>
          </cell>
          <cell r="N856" t="str">
            <v>JUN 21</v>
          </cell>
          <cell r="O856"/>
          <cell r="P856" t="str">
            <v>JPY</v>
          </cell>
          <cell r="Q856" t="str">
            <v>C49SZX20210035SX</v>
          </cell>
          <cell r="R856" t="str">
            <v>巴科</v>
          </cell>
          <cell r="S856" t="str">
            <v>YSM10</v>
          </cell>
          <cell r="T856" t="str">
            <v>L-&gt;R</v>
          </cell>
          <cell r="U856" t="str">
            <v>No</v>
          </cell>
          <cell r="V856" t="str">
            <v>WRONG</v>
          </cell>
          <cell r="W856" t="str">
            <v>CIF HK</v>
          </cell>
          <cell r="X856">
            <v>44264</v>
          </cell>
          <cell r="Y856" t="str">
            <v>Yes</v>
          </cell>
          <cell r="Z856"/>
          <cell r="AA856"/>
          <cell r="AB856"/>
          <cell r="AC856" t="str">
            <v>C210439741</v>
          </cell>
          <cell r="AD856">
            <v>301</v>
          </cell>
          <cell r="AE856">
            <v>10</v>
          </cell>
          <cell r="AF856"/>
          <cell r="AG856"/>
          <cell r="AH856"/>
          <cell r="AI856"/>
          <cell r="AN856"/>
          <cell r="AO856" t="str">
            <v>Yes</v>
          </cell>
          <cell r="AP856" t="str">
            <v>JUN 21</v>
          </cell>
        </row>
        <row r="857">
          <cell r="A857">
            <v>1245</v>
          </cell>
          <cell r="B857" t="str">
            <v>已发货</v>
          </cell>
          <cell r="C857" t="str">
            <v>C49</v>
          </cell>
          <cell r="D857">
            <v>110248</v>
          </cell>
          <cell r="E857" t="str">
            <v>Stock order</v>
          </cell>
          <cell r="F857" t="str">
            <v>YSM10</v>
          </cell>
          <cell r="G857" t="str">
            <v>R-&gt;L</v>
          </cell>
          <cell r="H857" t="str">
            <v>No</v>
          </cell>
          <cell r="I857" t="str">
            <v>Y55557</v>
          </cell>
          <cell r="J857">
            <v>1</v>
          </cell>
          <cell r="K857" t="str">
            <v>盐保仓库</v>
          </cell>
          <cell r="L857">
            <v>44331</v>
          </cell>
          <cell r="M857" t="str">
            <v>NM</v>
          </cell>
          <cell r="N857" t="str">
            <v>JUN 21</v>
          </cell>
          <cell r="O857"/>
          <cell r="P857" t="str">
            <v>JPY</v>
          </cell>
          <cell r="Q857" t="str">
            <v>C49SZX20210035SX</v>
          </cell>
          <cell r="R857" t="str">
            <v>巴科</v>
          </cell>
          <cell r="S857" t="str">
            <v>YSM10</v>
          </cell>
          <cell r="T857" t="str">
            <v>L-&gt;R</v>
          </cell>
          <cell r="U857" t="str">
            <v>No</v>
          </cell>
          <cell r="V857" t="str">
            <v>WRONG</v>
          </cell>
          <cell r="W857" t="str">
            <v>CIF HK</v>
          </cell>
          <cell r="X857">
            <v>44264</v>
          </cell>
          <cell r="Y857" t="str">
            <v>Yes</v>
          </cell>
          <cell r="Z857"/>
          <cell r="AA857"/>
          <cell r="AB857"/>
          <cell r="AC857" t="str">
            <v>C210440018</v>
          </cell>
          <cell r="AD857">
            <v>301</v>
          </cell>
          <cell r="AE857">
            <v>10</v>
          </cell>
          <cell r="AF857"/>
          <cell r="AG857"/>
          <cell r="AH857"/>
          <cell r="AI857"/>
          <cell r="AN857"/>
          <cell r="AO857" t="str">
            <v>Yes</v>
          </cell>
          <cell r="AP857" t="str">
            <v>JUN 21</v>
          </cell>
        </row>
        <row r="858">
          <cell r="A858">
            <v>924</v>
          </cell>
          <cell r="B858" t="str">
            <v>已发货</v>
          </cell>
          <cell r="C858" t="str">
            <v>C28.</v>
          </cell>
          <cell r="D858">
            <v>110331</v>
          </cell>
          <cell r="E858" t="str">
            <v>鸿通宇名义</v>
          </cell>
          <cell r="F858" t="str">
            <v>YSi-V</v>
          </cell>
          <cell r="G858" t="str">
            <v>L-&gt;R</v>
          </cell>
          <cell r="H858" t="str">
            <v>No</v>
          </cell>
          <cell r="I858" t="str">
            <v>Y55797</v>
          </cell>
          <cell r="J858">
            <v>1</v>
          </cell>
          <cell r="K858" t="str">
            <v>码头-&gt;准备清关</v>
          </cell>
          <cell r="L858">
            <v>44338</v>
          </cell>
          <cell r="M858" t="str">
            <v>TBA</v>
          </cell>
          <cell r="N858" t="str">
            <v>MAY 21</v>
          </cell>
          <cell r="O858"/>
          <cell r="P858" t="str">
            <v>RMB</v>
          </cell>
          <cell r="Q858" t="str">
            <v>C28SZX20200081KC</v>
          </cell>
          <cell r="R858" t="str">
            <v>鸿通宇</v>
          </cell>
          <cell r="S858" t="str">
            <v>YSi-V</v>
          </cell>
          <cell r="T858" t="str">
            <v>L-&gt;R</v>
          </cell>
          <cell r="U858" t="str">
            <v>No</v>
          </cell>
          <cell r="V858" t="str">
            <v>OK</v>
          </cell>
          <cell r="W858" t="str">
            <v>含税到厂</v>
          </cell>
          <cell r="X858">
            <v>44140</v>
          </cell>
          <cell r="Y858" t="str">
            <v>Yes</v>
          </cell>
          <cell r="Z858"/>
          <cell r="AA858"/>
          <cell r="AB858"/>
          <cell r="AC858" t="str">
            <v>YES</v>
          </cell>
          <cell r="AD858"/>
          <cell r="AE858"/>
          <cell r="AF858"/>
          <cell r="AG858"/>
          <cell r="AH858"/>
          <cell r="AI858"/>
          <cell r="AN858"/>
          <cell r="AO858" t="str">
            <v>Yes</v>
          </cell>
          <cell r="AP858" t="str">
            <v>MAY 21</v>
          </cell>
        </row>
        <row r="859">
          <cell r="A859">
            <v>925</v>
          </cell>
          <cell r="B859" t="str">
            <v>已发货</v>
          </cell>
          <cell r="C859" t="str">
            <v>C28.</v>
          </cell>
          <cell r="D859">
            <v>110331</v>
          </cell>
          <cell r="E859" t="str">
            <v>鸿通宇名义</v>
          </cell>
          <cell r="F859" t="str">
            <v>YSi-V</v>
          </cell>
          <cell r="G859" t="str">
            <v>L-&gt;R</v>
          </cell>
          <cell r="H859" t="str">
            <v>No</v>
          </cell>
          <cell r="I859" t="str">
            <v>Y55798</v>
          </cell>
          <cell r="J859">
            <v>1</v>
          </cell>
          <cell r="K859" t="str">
            <v>码头-&gt;准备清关</v>
          </cell>
          <cell r="L859">
            <v>44338</v>
          </cell>
          <cell r="M859" t="str">
            <v>TBA</v>
          </cell>
          <cell r="N859" t="str">
            <v>MAY 21</v>
          </cell>
          <cell r="O859"/>
          <cell r="P859" t="str">
            <v>RMB</v>
          </cell>
          <cell r="Q859" t="str">
            <v>C28SZX20200081KC</v>
          </cell>
          <cell r="R859" t="str">
            <v>鸿通宇</v>
          </cell>
          <cell r="S859" t="str">
            <v>YSi-V</v>
          </cell>
          <cell r="T859" t="str">
            <v>L-&gt;R</v>
          </cell>
          <cell r="U859" t="str">
            <v>No</v>
          </cell>
          <cell r="V859" t="str">
            <v>OK</v>
          </cell>
          <cell r="W859" t="str">
            <v>含税到厂</v>
          </cell>
          <cell r="X859">
            <v>44140</v>
          </cell>
          <cell r="Y859" t="str">
            <v>Yes</v>
          </cell>
          <cell r="Z859"/>
          <cell r="AA859"/>
          <cell r="AB859"/>
          <cell r="AC859" t="str">
            <v>YES</v>
          </cell>
          <cell r="AD859"/>
          <cell r="AE859"/>
          <cell r="AF859"/>
          <cell r="AG859"/>
          <cell r="AH859"/>
          <cell r="AI859"/>
          <cell r="AN859"/>
          <cell r="AO859" t="str">
            <v>Yes</v>
          </cell>
          <cell r="AP859" t="str">
            <v>MAY 21</v>
          </cell>
        </row>
        <row r="860">
          <cell r="A860">
            <v>1418</v>
          </cell>
          <cell r="B860" t="str">
            <v>已发货</v>
          </cell>
          <cell r="C860" t="str">
            <v>C49</v>
          </cell>
          <cell r="D860">
            <v>110246</v>
          </cell>
          <cell r="E860" t="str">
            <v>Stock order</v>
          </cell>
          <cell r="F860" t="str">
            <v>YSM10</v>
          </cell>
          <cell r="G860" t="str">
            <v>R-&gt;L</v>
          </cell>
          <cell r="H860" t="str">
            <v>MVC+ATS15</v>
          </cell>
          <cell r="I860" t="str">
            <v>Y56505</v>
          </cell>
          <cell r="J860">
            <v>1</v>
          </cell>
          <cell r="K860" t="str">
            <v>CY仓库</v>
          </cell>
          <cell r="L860">
            <v>44338</v>
          </cell>
          <cell r="M860" t="str">
            <v>NM</v>
          </cell>
          <cell r="N860" t="str">
            <v>JUN 21</v>
          </cell>
          <cell r="O860"/>
          <cell r="P860" t="str">
            <v>JPY</v>
          </cell>
          <cell r="Q860" t="str">
            <v>C49SZX20210141VG</v>
          </cell>
          <cell r="R860" t="str">
            <v>狂热者</v>
          </cell>
          <cell r="S860" t="str">
            <v>YSM10</v>
          </cell>
          <cell r="T860" t="str">
            <v>L-&gt;R</v>
          </cell>
          <cell r="U860" t="str">
            <v>MVC+ATS15</v>
          </cell>
          <cell r="V860" t="str">
            <v>WRONG</v>
          </cell>
          <cell r="W860" t="str">
            <v>DAP SZ</v>
          </cell>
          <cell r="X860">
            <v>44358</v>
          </cell>
          <cell r="Y860" t="str">
            <v>Yes</v>
          </cell>
          <cell r="Z860"/>
          <cell r="AA860"/>
          <cell r="AB860"/>
          <cell r="AC860" t="str">
            <v>C210439928</v>
          </cell>
          <cell r="AD860">
            <v>311</v>
          </cell>
          <cell r="AE860">
            <v>10</v>
          </cell>
          <cell r="AF860"/>
          <cell r="AG860"/>
          <cell r="AH860"/>
          <cell r="AI860"/>
          <cell r="AN860"/>
          <cell r="AO860" t="str">
            <v>Yes</v>
          </cell>
          <cell r="AP860" t="str">
            <v>JUN 21</v>
          </cell>
        </row>
        <row r="861">
          <cell r="A861">
            <v>1165</v>
          </cell>
          <cell r="B861" t="str">
            <v>已发货</v>
          </cell>
          <cell r="C861" t="str">
            <v>C49</v>
          </cell>
          <cell r="D861">
            <v>110246</v>
          </cell>
          <cell r="E861" t="str">
            <v>Stock order</v>
          </cell>
          <cell r="F861" t="str">
            <v>YSM10</v>
          </cell>
          <cell r="G861" t="str">
            <v>R-&gt;L</v>
          </cell>
          <cell r="H861" t="str">
            <v>MVC</v>
          </cell>
          <cell r="I861" t="str">
            <v>Y56507</v>
          </cell>
          <cell r="J861">
            <v>1</v>
          </cell>
          <cell r="K861" t="str">
            <v>CY仓库</v>
          </cell>
          <cell r="L861">
            <v>44338</v>
          </cell>
          <cell r="M861" t="str">
            <v>NM</v>
          </cell>
          <cell r="N861" t="str">
            <v>MAY 21</v>
          </cell>
          <cell r="O861"/>
          <cell r="P861" t="str">
            <v>JPY</v>
          </cell>
          <cell r="Q861" t="str">
            <v>C49SZX20210056JL</v>
          </cell>
          <cell r="R861" t="str">
            <v>瑞福联</v>
          </cell>
          <cell r="S861" t="str">
            <v>YSM10</v>
          </cell>
          <cell r="T861" t="str">
            <v>L-&gt;R</v>
          </cell>
          <cell r="U861" t="str">
            <v>MVC</v>
          </cell>
          <cell r="V861" t="str">
            <v>WRONG</v>
          </cell>
          <cell r="W861" t="str">
            <v>CIF HK</v>
          </cell>
          <cell r="X861">
            <v>44251</v>
          </cell>
          <cell r="Y861" t="str">
            <v>Yes</v>
          </cell>
          <cell r="Z861"/>
          <cell r="AA861"/>
          <cell r="AB861"/>
          <cell r="AC861" t="str">
            <v>C170930271</v>
          </cell>
          <cell r="AD861">
            <v>301</v>
          </cell>
          <cell r="AE861">
            <v>10</v>
          </cell>
          <cell r="AF861"/>
          <cell r="AG861"/>
          <cell r="AH861"/>
          <cell r="AI861"/>
          <cell r="AN861"/>
          <cell r="AO861" t="str">
            <v>Yes</v>
          </cell>
          <cell r="AP861" t="str">
            <v>MAY 21</v>
          </cell>
        </row>
        <row r="862">
          <cell r="A862">
            <v>1384</v>
          </cell>
          <cell r="B862" t="str">
            <v>已发货</v>
          </cell>
          <cell r="C862" t="str">
            <v>C49</v>
          </cell>
          <cell r="D862">
            <v>110246</v>
          </cell>
          <cell r="E862" t="str">
            <v>Stock order</v>
          </cell>
          <cell r="F862" t="str">
            <v>YSM10</v>
          </cell>
          <cell r="G862" t="str">
            <v>R-&gt;L</v>
          </cell>
          <cell r="H862" t="str">
            <v>MVC</v>
          </cell>
          <cell r="I862" t="str">
            <v>Y56508</v>
          </cell>
          <cell r="J862">
            <v>1</v>
          </cell>
          <cell r="K862" t="str">
            <v>CY仓库</v>
          </cell>
          <cell r="L862">
            <v>44338</v>
          </cell>
          <cell r="M862" t="str">
            <v>NM</v>
          </cell>
          <cell r="N862" t="str">
            <v>JUL 21</v>
          </cell>
          <cell r="O862"/>
          <cell r="P862" t="str">
            <v>JPY</v>
          </cell>
          <cell r="Q862" t="str">
            <v>C49SZX20220057DZ</v>
          </cell>
          <cell r="R862" t="str">
            <v>广恒创新（enduser:深圳比尔乔）</v>
          </cell>
          <cell r="S862" t="str">
            <v>YSM10</v>
          </cell>
          <cell r="T862" t="str">
            <v>R-&gt;L</v>
          </cell>
          <cell r="U862" t="str">
            <v>MVC</v>
          </cell>
          <cell r="V862" t="str">
            <v>OK</v>
          </cell>
          <cell r="W862" t="str">
            <v>CIF HK</v>
          </cell>
          <cell r="X862">
            <v>44340</v>
          </cell>
          <cell r="Y862" t="str">
            <v>Yes</v>
          </cell>
          <cell r="Z862"/>
          <cell r="AA862"/>
          <cell r="AB862"/>
          <cell r="AC862" t="str">
            <v>C210640373</v>
          </cell>
          <cell r="AD862">
            <v>301</v>
          </cell>
          <cell r="AE862">
            <v>10</v>
          </cell>
          <cell r="AF862"/>
          <cell r="AG862"/>
          <cell r="AH862"/>
          <cell r="AI862"/>
          <cell r="AN862"/>
          <cell r="AO862" t="str">
            <v>Yes</v>
          </cell>
          <cell r="AP862" t="str">
            <v>JUL 21</v>
          </cell>
        </row>
        <row r="863">
          <cell r="A863">
            <v>1365</v>
          </cell>
          <cell r="B863" t="str">
            <v>已发货</v>
          </cell>
          <cell r="C863" t="str">
            <v>C49</v>
          </cell>
          <cell r="D863">
            <v>110246</v>
          </cell>
          <cell r="E863" t="str">
            <v>Stock order</v>
          </cell>
          <cell r="F863" t="str">
            <v>YSM10</v>
          </cell>
          <cell r="G863" t="str">
            <v>R-&gt;L</v>
          </cell>
          <cell r="H863" t="str">
            <v>MVC</v>
          </cell>
          <cell r="I863" t="str">
            <v>Y56509</v>
          </cell>
          <cell r="J863">
            <v>1</v>
          </cell>
          <cell r="K863" t="str">
            <v>力合仓库(已经清关)</v>
          </cell>
          <cell r="L863">
            <v>44338</v>
          </cell>
          <cell r="M863" t="str">
            <v>NM</v>
          </cell>
          <cell r="N863" t="str">
            <v>MAY 21</v>
          </cell>
          <cell r="O863"/>
          <cell r="P863" t="str">
            <v>RMB</v>
          </cell>
          <cell r="Q863" t="str">
            <v>C49SZX20210145SX</v>
          </cell>
          <cell r="R863" t="str">
            <v>东陆</v>
          </cell>
          <cell r="S863" t="str">
            <v>YSM10</v>
          </cell>
          <cell r="T863" t="str">
            <v>L-&gt;R</v>
          </cell>
          <cell r="U863" t="str">
            <v>MVC</v>
          </cell>
          <cell r="V863" t="str">
            <v>WRONG</v>
          </cell>
          <cell r="W863" t="str">
            <v>DDP SZ</v>
          </cell>
          <cell r="X863">
            <v>44327</v>
          </cell>
          <cell r="Y863" t="str">
            <v>Yes</v>
          </cell>
          <cell r="Z863"/>
          <cell r="AA863"/>
          <cell r="AB863"/>
          <cell r="AC863" t="str">
            <v>C171030541</v>
          </cell>
          <cell r="AD863">
            <v>301</v>
          </cell>
          <cell r="AE863">
            <v>10</v>
          </cell>
          <cell r="AF863"/>
          <cell r="AG863"/>
          <cell r="AH863"/>
          <cell r="AI863"/>
          <cell r="AN863"/>
          <cell r="AO863" t="str">
            <v>Yes</v>
          </cell>
          <cell r="AP863" t="str">
            <v>MAY 21</v>
          </cell>
        </row>
        <row r="864">
          <cell r="A864">
            <v>1177</v>
          </cell>
          <cell r="B864" t="str">
            <v>已发货</v>
          </cell>
          <cell r="C864" t="str">
            <v>C49</v>
          </cell>
          <cell r="D864">
            <v>110236</v>
          </cell>
          <cell r="E864" t="str">
            <v>音品名义下单</v>
          </cell>
          <cell r="F864" t="str">
            <v>YSM20R-2</v>
          </cell>
          <cell r="G864" t="str">
            <v>R-&gt;L</v>
          </cell>
          <cell r="H864" t="str">
            <v>No</v>
          </cell>
          <cell r="I864" t="str">
            <v>Y55077</v>
          </cell>
          <cell r="J864">
            <v>1</v>
          </cell>
          <cell r="K864" t="str">
            <v>CY仓库</v>
          </cell>
          <cell r="L864">
            <v>44338</v>
          </cell>
          <cell r="M864" t="str">
            <v>NM</v>
          </cell>
          <cell r="N864" t="str">
            <v>JUL 21</v>
          </cell>
          <cell r="O864"/>
          <cell r="P864" t="str">
            <v>JPY</v>
          </cell>
          <cell r="Q864" t="str">
            <v>C49SZX20210057DZ</v>
          </cell>
          <cell r="R864" t="str">
            <v>优品</v>
          </cell>
          <cell r="S864" t="str">
            <v>YSM20R-2</v>
          </cell>
          <cell r="T864" t="str">
            <v>R-&gt;L</v>
          </cell>
          <cell r="U864" t="str">
            <v>MVC</v>
          </cell>
          <cell r="V864" t="str">
            <v>WRONG</v>
          </cell>
          <cell r="W864" t="str">
            <v>CIF HK</v>
          </cell>
          <cell r="X864">
            <v>44257</v>
          </cell>
          <cell r="Y864" t="str">
            <v>Yes</v>
          </cell>
          <cell r="Z864"/>
          <cell r="AA864"/>
          <cell r="AB864"/>
          <cell r="AC864" t="str">
            <v>C120712916</v>
          </cell>
          <cell r="AD864">
            <v>301</v>
          </cell>
          <cell r="AE864">
            <v>20</v>
          </cell>
          <cell r="AF864"/>
          <cell r="AG864"/>
          <cell r="AH864"/>
          <cell r="AI864"/>
          <cell r="AN864"/>
          <cell r="AO864" t="str">
            <v>Yes</v>
          </cell>
          <cell r="AP864" t="str">
            <v>JUL 21</v>
          </cell>
        </row>
        <row r="865">
          <cell r="A865">
            <v>1296</v>
          </cell>
          <cell r="B865" t="str">
            <v>已发货</v>
          </cell>
          <cell r="C865" t="str">
            <v>C49</v>
          </cell>
          <cell r="D865">
            <v>110236</v>
          </cell>
          <cell r="E865" t="str">
            <v>音品名义下单</v>
          </cell>
          <cell r="F865" t="str">
            <v>YSM20R-2</v>
          </cell>
          <cell r="G865" t="str">
            <v>R-&gt;L</v>
          </cell>
          <cell r="H865" t="str">
            <v>No</v>
          </cell>
          <cell r="I865" t="str">
            <v>Y55078</v>
          </cell>
          <cell r="J865">
            <v>1</v>
          </cell>
          <cell r="K865" t="str">
            <v>CY仓库</v>
          </cell>
          <cell r="L865">
            <v>44338</v>
          </cell>
          <cell r="M865" t="str">
            <v>TBA</v>
          </cell>
          <cell r="N865" t="str">
            <v>MAY 21</v>
          </cell>
          <cell r="O865"/>
          <cell r="P865" t="str">
            <v>JPY</v>
          </cell>
          <cell r="Q865" t="str">
            <v>C49SZX20210107SX</v>
          </cell>
          <cell r="R865" t="str">
            <v>君泽</v>
          </cell>
          <cell r="S865" t="str">
            <v>YSM20R-2</v>
          </cell>
          <cell r="T865" t="str">
            <v>R-&gt;L</v>
          </cell>
          <cell r="U865" t="str">
            <v>No</v>
          </cell>
          <cell r="V865" t="str">
            <v>OK</v>
          </cell>
          <cell r="W865" t="str">
            <v>DAP DG</v>
          </cell>
          <cell r="X865">
            <v>44293</v>
          </cell>
          <cell r="Y865" t="str">
            <v>Yes</v>
          </cell>
          <cell r="Z865"/>
          <cell r="AA865"/>
          <cell r="AB865"/>
          <cell r="AC865" t="str">
            <v>C190735079</v>
          </cell>
          <cell r="AD865">
            <v>301</v>
          </cell>
          <cell r="AE865">
            <v>20</v>
          </cell>
          <cell r="AF865"/>
          <cell r="AG865"/>
          <cell r="AH865"/>
          <cell r="AI865"/>
          <cell r="AN865"/>
          <cell r="AO865" t="str">
            <v>Yes</v>
          </cell>
          <cell r="AP865" t="str">
            <v>MAY 21</v>
          </cell>
        </row>
        <row r="866">
          <cell r="A866">
            <v>1175</v>
          </cell>
          <cell r="B866" t="str">
            <v>已发货</v>
          </cell>
          <cell r="C866" t="str">
            <v>C49</v>
          </cell>
          <cell r="D866">
            <v>110236</v>
          </cell>
          <cell r="E866" t="str">
            <v>音品名义下单</v>
          </cell>
          <cell r="F866" t="str">
            <v>YSM20R-2</v>
          </cell>
          <cell r="G866" t="str">
            <v>L-&gt;R</v>
          </cell>
          <cell r="H866" t="str">
            <v>No</v>
          </cell>
          <cell r="I866" t="str">
            <v>Y55079</v>
          </cell>
          <cell r="J866">
            <v>1</v>
          </cell>
          <cell r="K866" t="str">
            <v>CY仓库</v>
          </cell>
          <cell r="L866">
            <v>44338</v>
          </cell>
          <cell r="M866" t="str">
            <v>NM</v>
          </cell>
          <cell r="N866" t="str">
            <v>MAY 21</v>
          </cell>
          <cell r="O866"/>
          <cell r="P866" t="str">
            <v>JPY</v>
          </cell>
          <cell r="Q866" t="str">
            <v>C49SZX20210049MX</v>
          </cell>
          <cell r="R866" t="str">
            <v>智序</v>
          </cell>
          <cell r="S866" t="str">
            <v>YSM20R-2</v>
          </cell>
          <cell r="T866" t="str">
            <v>L-&gt;R</v>
          </cell>
          <cell r="U866" t="str">
            <v>No</v>
          </cell>
          <cell r="V866" t="str">
            <v>OK</v>
          </cell>
          <cell r="W866" t="str">
            <v>DAP SZ</v>
          </cell>
          <cell r="X866">
            <v>44256</v>
          </cell>
          <cell r="Y866" t="str">
            <v>Yes</v>
          </cell>
          <cell r="Z866"/>
          <cell r="AA866"/>
          <cell r="AB866"/>
          <cell r="AC866" t="str">
            <v>C210440011</v>
          </cell>
          <cell r="AD866">
            <v>301</v>
          </cell>
          <cell r="AE866">
            <v>20</v>
          </cell>
          <cell r="AF866"/>
          <cell r="AG866"/>
          <cell r="AH866"/>
          <cell r="AI866"/>
          <cell r="AN866"/>
          <cell r="AO866" t="str">
            <v>Yes</v>
          </cell>
          <cell r="AP866" t="str">
            <v>MAY 21</v>
          </cell>
        </row>
        <row r="867">
          <cell r="A867">
            <v>1176</v>
          </cell>
          <cell r="B867" t="str">
            <v>已发货</v>
          </cell>
          <cell r="C867" t="str">
            <v>C49</v>
          </cell>
          <cell r="D867">
            <v>110236</v>
          </cell>
          <cell r="E867" t="str">
            <v>音品名义下单</v>
          </cell>
          <cell r="F867" t="str">
            <v>YSM20R-2</v>
          </cell>
          <cell r="G867" t="str">
            <v>L-&gt;R</v>
          </cell>
          <cell r="H867" t="str">
            <v>No</v>
          </cell>
          <cell r="I867" t="str">
            <v>Y55080</v>
          </cell>
          <cell r="J867">
            <v>1</v>
          </cell>
          <cell r="K867" t="str">
            <v>CY仓库</v>
          </cell>
          <cell r="L867">
            <v>44338</v>
          </cell>
          <cell r="M867" t="str">
            <v>NM</v>
          </cell>
          <cell r="N867" t="str">
            <v>MAY 21</v>
          </cell>
          <cell r="O867"/>
          <cell r="P867" t="str">
            <v>JPY</v>
          </cell>
          <cell r="Q867" t="str">
            <v>C49SZX20210049MX</v>
          </cell>
          <cell r="R867" t="str">
            <v>智序</v>
          </cell>
          <cell r="S867" t="str">
            <v>YSM20R-2</v>
          </cell>
          <cell r="T867" t="str">
            <v>L-&gt;R</v>
          </cell>
          <cell r="U867" t="str">
            <v>No</v>
          </cell>
          <cell r="V867" t="str">
            <v>OK</v>
          </cell>
          <cell r="W867" t="str">
            <v>DAP SZ</v>
          </cell>
          <cell r="X867">
            <v>44256</v>
          </cell>
          <cell r="Y867" t="str">
            <v>Yes</v>
          </cell>
          <cell r="Z867"/>
          <cell r="AA867"/>
          <cell r="AB867"/>
          <cell r="AC867" t="str">
            <v>C210440011</v>
          </cell>
          <cell r="AD867">
            <v>301</v>
          </cell>
          <cell r="AE867">
            <v>20</v>
          </cell>
          <cell r="AF867"/>
          <cell r="AG867"/>
          <cell r="AH867"/>
          <cell r="AI867"/>
          <cell r="AN867"/>
          <cell r="AO867" t="str">
            <v>Yes</v>
          </cell>
          <cell r="AP867" t="str">
            <v>MAY 21</v>
          </cell>
        </row>
        <row r="868">
          <cell r="A868">
            <v>1306</v>
          </cell>
          <cell r="B868" t="str">
            <v>已发货</v>
          </cell>
          <cell r="C868" t="str">
            <v>C49</v>
          </cell>
          <cell r="D868">
            <v>110236</v>
          </cell>
          <cell r="E868" t="str">
            <v>音品名义下单</v>
          </cell>
          <cell r="F868" t="str">
            <v>YSM20R-2</v>
          </cell>
          <cell r="G868" t="str">
            <v>L-&gt;R</v>
          </cell>
          <cell r="H868" t="str">
            <v>No</v>
          </cell>
          <cell r="I868" t="str">
            <v>Y55081,机器不能调动</v>
          </cell>
          <cell r="J868">
            <v>1</v>
          </cell>
          <cell r="K868" t="str">
            <v>CY仓库</v>
          </cell>
          <cell r="L868">
            <v>44338</v>
          </cell>
          <cell r="M868" t="str">
            <v>TBA</v>
          </cell>
          <cell r="N868" t="str">
            <v>JUN 21</v>
          </cell>
          <cell r="O868"/>
          <cell r="P868" t="str">
            <v>JPY</v>
          </cell>
          <cell r="Q868" t="str">
            <v>C49SZX20210096JL</v>
          </cell>
          <cell r="R868" t="str">
            <v>杉川</v>
          </cell>
          <cell r="S868" t="str">
            <v>YSM20R-2</v>
          </cell>
          <cell r="T868" t="str">
            <v>L-&gt;R</v>
          </cell>
          <cell r="U868" t="str">
            <v>No</v>
          </cell>
          <cell r="V868" t="str">
            <v>OK</v>
          </cell>
          <cell r="W868" t="str">
            <v>DAP SZ</v>
          </cell>
          <cell r="X868">
            <v>44288</v>
          </cell>
          <cell r="Y868" t="str">
            <v>Yes</v>
          </cell>
          <cell r="Z868"/>
          <cell r="AA868"/>
          <cell r="AB868"/>
          <cell r="AC868" t="str">
            <v>C210540119</v>
          </cell>
          <cell r="AD868">
            <v>301</v>
          </cell>
          <cell r="AE868">
            <v>20</v>
          </cell>
          <cell r="AF868"/>
          <cell r="AG868"/>
          <cell r="AH868"/>
          <cell r="AI868"/>
          <cell r="AN868"/>
          <cell r="AO868" t="str">
            <v>Yes</v>
          </cell>
          <cell r="AP868" t="str">
            <v>JUN 21</v>
          </cell>
        </row>
        <row r="869">
          <cell r="A869">
            <v>1452</v>
          </cell>
          <cell r="B869" t="str">
            <v>已发货</v>
          </cell>
          <cell r="C869" t="str">
            <v>C49</v>
          </cell>
          <cell r="D869" t="str">
            <v>110236（拆单110363）</v>
          </cell>
          <cell r="E869" t="str">
            <v>音品名义下单</v>
          </cell>
          <cell r="F869" t="str">
            <v>YSM20R-2</v>
          </cell>
          <cell r="G869" t="str">
            <v>L-&gt;R</v>
          </cell>
          <cell r="H869" t="str">
            <v>MVC</v>
          </cell>
          <cell r="I869" t="str">
            <v>Y55082</v>
          </cell>
          <cell r="J869">
            <v>1</v>
          </cell>
          <cell r="K869" t="str">
            <v>CY仓库</v>
          </cell>
          <cell r="L869">
            <v>44338</v>
          </cell>
          <cell r="M869">
            <v>6.0499999999999998E-2</v>
          </cell>
          <cell r="N869" t="str">
            <v>JUL 21</v>
          </cell>
          <cell r="O869"/>
          <cell r="P869" t="str">
            <v>JPY</v>
          </cell>
          <cell r="Q869" t="str">
            <v>HKFR-ESE-2021071301</v>
          </cell>
          <cell r="R869" t="str">
            <v>富洛</v>
          </cell>
          <cell r="S869" t="str">
            <v>YSM20R-2</v>
          </cell>
          <cell r="T869" t="str">
            <v>L-&gt;R</v>
          </cell>
          <cell r="U869" t="str">
            <v>MVC</v>
          </cell>
          <cell r="V869" t="str">
            <v>OK</v>
          </cell>
          <cell r="W869" t="str">
            <v>CIF HK</v>
          </cell>
          <cell r="X869">
            <v>44391</v>
          </cell>
          <cell r="Y869" t="str">
            <v>Yes</v>
          </cell>
          <cell r="Z869"/>
          <cell r="AA869"/>
          <cell r="AB869"/>
          <cell r="AC869" t="str">
            <v>C200437262</v>
          </cell>
          <cell r="AD869">
            <v>301</v>
          </cell>
          <cell r="AE869">
            <v>10</v>
          </cell>
          <cell r="AF869">
            <v>303</v>
          </cell>
          <cell r="AG869">
            <v>10</v>
          </cell>
          <cell r="AH869"/>
          <cell r="AI869"/>
          <cell r="AN869"/>
          <cell r="AO869" t="str">
            <v>Yes</v>
          </cell>
          <cell r="AP869" t="str">
            <v>JUL 21</v>
          </cell>
        </row>
        <row r="870">
          <cell r="A870">
            <v>1146</v>
          </cell>
          <cell r="B870" t="str">
            <v>已发货</v>
          </cell>
          <cell r="C870" t="str">
            <v>C49</v>
          </cell>
          <cell r="D870" t="str">
            <v>110236（拆单110363）</v>
          </cell>
          <cell r="E870" t="str">
            <v>音品名义下单</v>
          </cell>
          <cell r="F870" t="str">
            <v>YSM20R-2</v>
          </cell>
          <cell r="G870" t="str">
            <v>L-&gt;R</v>
          </cell>
          <cell r="H870" t="str">
            <v>MVC</v>
          </cell>
          <cell r="I870" t="str">
            <v>Y55083</v>
          </cell>
          <cell r="J870">
            <v>1</v>
          </cell>
          <cell r="K870" t="str">
            <v>力合中转仓</v>
          </cell>
          <cell r="L870">
            <v>44338</v>
          </cell>
          <cell r="M870">
            <v>6.0499999999999998E-2</v>
          </cell>
          <cell r="N870" t="str">
            <v>JUN 21</v>
          </cell>
          <cell r="O870"/>
          <cell r="P870" t="str">
            <v>RMB</v>
          </cell>
          <cell r="Q870" t="str">
            <v>C49SZX20210048SS</v>
          </cell>
          <cell r="R870" t="str">
            <v>美田</v>
          </cell>
          <cell r="S870" t="str">
            <v>YSM20R-2</v>
          </cell>
          <cell r="T870" t="str">
            <v>L-&gt;R</v>
          </cell>
          <cell r="U870" t="str">
            <v>MVC</v>
          </cell>
          <cell r="V870" t="str">
            <v>OK</v>
          </cell>
          <cell r="W870" t="str">
            <v>含税到厂</v>
          </cell>
          <cell r="X870">
            <v>44236</v>
          </cell>
          <cell r="Y870" t="str">
            <v>Yes</v>
          </cell>
          <cell r="Z870"/>
          <cell r="AA870"/>
          <cell r="AB870"/>
          <cell r="AC870" t="str">
            <v>C210640498</v>
          </cell>
          <cell r="AD870">
            <v>301</v>
          </cell>
          <cell r="AE870">
            <v>10</v>
          </cell>
          <cell r="AF870">
            <v>303</v>
          </cell>
          <cell r="AG870">
            <v>10</v>
          </cell>
          <cell r="AH870"/>
          <cell r="AI870"/>
          <cell r="AN870"/>
          <cell r="AO870" t="str">
            <v>Yes</v>
          </cell>
          <cell r="AP870" t="str">
            <v>JUN 21</v>
          </cell>
        </row>
        <row r="871">
          <cell r="A871">
            <v>1256</v>
          </cell>
          <cell r="B871" t="str">
            <v>已发货</v>
          </cell>
          <cell r="C871" t="str">
            <v>C49</v>
          </cell>
          <cell r="D871">
            <v>110236</v>
          </cell>
          <cell r="E871" t="str">
            <v>音品名义下单</v>
          </cell>
          <cell r="F871" t="str">
            <v>YSM20R-2</v>
          </cell>
          <cell r="G871" t="str">
            <v>L-&gt;R</v>
          </cell>
          <cell r="H871" t="str">
            <v>MVC</v>
          </cell>
          <cell r="I871" t="str">
            <v>Y55084</v>
          </cell>
          <cell r="J871">
            <v>1</v>
          </cell>
          <cell r="K871" t="str">
            <v>盐保仓库</v>
          </cell>
          <cell r="L871">
            <v>44338</v>
          </cell>
          <cell r="M871" t="str">
            <v>NM</v>
          </cell>
          <cell r="N871" t="str">
            <v>JUN 21</v>
          </cell>
          <cell r="O871"/>
          <cell r="P871" t="str">
            <v>JPY</v>
          </cell>
          <cell r="Q871" t="str">
            <v>C49SZX20210081MZ</v>
          </cell>
          <cell r="R871" t="str">
            <v>崧盛</v>
          </cell>
          <cell r="S871" t="str">
            <v>YSM20R-2</v>
          </cell>
          <cell r="T871" t="str">
            <v>L-&gt;R</v>
          </cell>
          <cell r="U871" t="str">
            <v>No</v>
          </cell>
          <cell r="V871" t="str">
            <v>WRONG</v>
          </cell>
          <cell r="W871" t="str">
            <v>CIF HK</v>
          </cell>
          <cell r="X871">
            <v>44268</v>
          </cell>
          <cell r="Y871" t="str">
            <v>Yes</v>
          </cell>
          <cell r="Z871"/>
          <cell r="AA871"/>
          <cell r="AB871"/>
          <cell r="AC871" t="str">
            <v>C210439739</v>
          </cell>
          <cell r="AD871">
            <v>312</v>
          </cell>
          <cell r="AE871">
            <v>10</v>
          </cell>
          <cell r="AF871">
            <v>311</v>
          </cell>
          <cell r="AG871">
            <v>10</v>
          </cell>
          <cell r="AH871"/>
          <cell r="AI871"/>
          <cell r="AN871"/>
          <cell r="AO871" t="str">
            <v>Yes</v>
          </cell>
          <cell r="AP871" t="str">
            <v>JUN 21</v>
          </cell>
        </row>
        <row r="872">
          <cell r="A872">
            <v>1257</v>
          </cell>
          <cell r="B872" t="str">
            <v>已发货</v>
          </cell>
          <cell r="C872" t="str">
            <v>C49</v>
          </cell>
          <cell r="D872">
            <v>110236</v>
          </cell>
          <cell r="E872" t="str">
            <v>音品名义下单</v>
          </cell>
          <cell r="F872" t="str">
            <v>YSM20R-2</v>
          </cell>
          <cell r="G872" t="str">
            <v>L-&gt;R</v>
          </cell>
          <cell r="H872" t="str">
            <v>MVC</v>
          </cell>
          <cell r="I872" t="str">
            <v>Y55085</v>
          </cell>
          <cell r="J872">
            <v>1</v>
          </cell>
          <cell r="K872" t="str">
            <v>盐保仓库</v>
          </cell>
          <cell r="L872">
            <v>44338</v>
          </cell>
          <cell r="M872" t="str">
            <v>NM</v>
          </cell>
          <cell r="N872" t="str">
            <v>JUN 21</v>
          </cell>
          <cell r="O872"/>
          <cell r="P872" t="str">
            <v>JPY</v>
          </cell>
          <cell r="Q872" t="str">
            <v>C49SZX20210081MZ</v>
          </cell>
          <cell r="R872" t="str">
            <v>崧盛</v>
          </cell>
          <cell r="S872" t="str">
            <v>YSM20R-2</v>
          </cell>
          <cell r="T872" t="str">
            <v>L-&gt;R</v>
          </cell>
          <cell r="U872" t="str">
            <v>No</v>
          </cell>
          <cell r="V872" t="str">
            <v>WRONG</v>
          </cell>
          <cell r="W872" t="str">
            <v>CIF HK</v>
          </cell>
          <cell r="X872">
            <v>44268</v>
          </cell>
          <cell r="Y872" t="str">
            <v>Yes</v>
          </cell>
          <cell r="Z872"/>
          <cell r="AA872"/>
          <cell r="AB872"/>
          <cell r="AC872" t="str">
            <v>C210439739</v>
          </cell>
          <cell r="AD872">
            <v>312</v>
          </cell>
          <cell r="AE872">
            <v>10</v>
          </cell>
          <cell r="AF872">
            <v>311</v>
          </cell>
          <cell r="AG872">
            <v>10</v>
          </cell>
          <cell r="AH872"/>
          <cell r="AI872"/>
          <cell r="AN872"/>
          <cell r="AO872" t="str">
            <v>Yes</v>
          </cell>
          <cell r="AP872" t="str">
            <v>JUN 21</v>
          </cell>
        </row>
        <row r="873">
          <cell r="A873">
            <v>1145</v>
          </cell>
          <cell r="B873" t="str">
            <v>已发货</v>
          </cell>
          <cell r="C873" t="str">
            <v>C49</v>
          </cell>
          <cell r="D873" t="str">
            <v>110236(拆单110475)</v>
          </cell>
          <cell r="E873" t="str">
            <v>音品名义下单</v>
          </cell>
          <cell r="F873" t="str">
            <v>YSM20R-2</v>
          </cell>
          <cell r="G873" t="str">
            <v>L-&gt;R</v>
          </cell>
          <cell r="H873" t="str">
            <v>MVC</v>
          </cell>
          <cell r="I873" t="str">
            <v>Y55086</v>
          </cell>
          <cell r="J873">
            <v>1</v>
          </cell>
          <cell r="K873" t="str">
            <v>盐保仓库</v>
          </cell>
          <cell r="L873">
            <v>44338</v>
          </cell>
          <cell r="M873">
            <v>5.9299999999999999E-2</v>
          </cell>
          <cell r="N873" t="str">
            <v>JUN 21</v>
          </cell>
          <cell r="O873"/>
          <cell r="P873" t="str">
            <v>RMB</v>
          </cell>
          <cell r="Q873" t="str">
            <v>C49SZX20210048SS</v>
          </cell>
          <cell r="R873" t="str">
            <v>美田</v>
          </cell>
          <cell r="S873" t="str">
            <v>YSM20R-2</v>
          </cell>
          <cell r="T873" t="str">
            <v>L-&gt;R</v>
          </cell>
          <cell r="U873" t="str">
            <v>MVC</v>
          </cell>
          <cell r="V873" t="str">
            <v>OK</v>
          </cell>
          <cell r="W873" t="str">
            <v>含税到厂</v>
          </cell>
          <cell r="X873">
            <v>44236</v>
          </cell>
          <cell r="Y873" t="str">
            <v>Yes</v>
          </cell>
          <cell r="Z873"/>
          <cell r="AA873"/>
          <cell r="AB873"/>
          <cell r="AC873" t="str">
            <v>C210640498</v>
          </cell>
          <cell r="AD873">
            <v>312</v>
          </cell>
          <cell r="AE873">
            <v>10</v>
          </cell>
          <cell r="AF873">
            <v>311</v>
          </cell>
          <cell r="AG873">
            <v>10</v>
          </cell>
          <cell r="AH873"/>
          <cell r="AI873"/>
          <cell r="AN873"/>
          <cell r="AO873" t="str">
            <v>Yes</v>
          </cell>
          <cell r="AP873" t="str">
            <v>JUN 21</v>
          </cell>
        </row>
        <row r="874">
          <cell r="A874">
            <v>1189</v>
          </cell>
          <cell r="B874" t="str">
            <v>已发货</v>
          </cell>
          <cell r="C874" t="str">
            <v>C49</v>
          </cell>
          <cell r="D874">
            <v>110437</v>
          </cell>
          <cell r="E874" t="str">
            <v>Stock order</v>
          </cell>
          <cell r="F874" t="str">
            <v>YSM20R-2</v>
          </cell>
          <cell r="G874" t="str">
            <v>L-&gt;R</v>
          </cell>
          <cell r="H874" t="str">
            <v>No</v>
          </cell>
          <cell r="I874" t="str">
            <v>Y56419</v>
          </cell>
          <cell r="J874">
            <v>1</v>
          </cell>
          <cell r="K874" t="str">
            <v>力合仓库(已经清关)</v>
          </cell>
          <cell r="L874">
            <v>44338</v>
          </cell>
          <cell r="M874">
            <v>5.9299999999999999E-2</v>
          </cell>
          <cell r="N874" t="str">
            <v>JUN 21</v>
          </cell>
          <cell r="O874"/>
          <cell r="P874" t="str">
            <v>RMB</v>
          </cell>
          <cell r="Q874" t="str">
            <v>C49SZX20210156DZ</v>
          </cell>
          <cell r="R874" t="str">
            <v>海星</v>
          </cell>
          <cell r="S874" t="str">
            <v>YSM20R-2</v>
          </cell>
          <cell r="T874" t="str">
            <v>L-&gt;R</v>
          </cell>
          <cell r="U874" t="str">
            <v>No</v>
          </cell>
          <cell r="V874" t="str">
            <v>OK</v>
          </cell>
          <cell r="W874" t="str">
            <v>DDP SZ</v>
          </cell>
          <cell r="X874">
            <v>44260</v>
          </cell>
          <cell r="Y874" t="str">
            <v>Yes</v>
          </cell>
          <cell r="Z874"/>
          <cell r="AA874"/>
          <cell r="AB874"/>
          <cell r="AC874" t="str">
            <v>C210640335</v>
          </cell>
          <cell r="AD874">
            <v>302</v>
          </cell>
          <cell r="AE874">
            <v>10</v>
          </cell>
          <cell r="AF874">
            <v>301</v>
          </cell>
          <cell r="AG874">
            <v>10</v>
          </cell>
          <cell r="AH874"/>
          <cell r="AI874"/>
          <cell r="AN874"/>
          <cell r="AO874" t="str">
            <v>Yes</v>
          </cell>
          <cell r="AP874" t="str">
            <v>JUN 21</v>
          </cell>
        </row>
        <row r="875">
          <cell r="A875">
            <v>1131</v>
          </cell>
          <cell r="B875" t="str">
            <v>已发货</v>
          </cell>
          <cell r="C875" t="str">
            <v>C49</v>
          </cell>
          <cell r="D875" t="str">
            <v>110437(拆单110410)</v>
          </cell>
          <cell r="E875" t="str">
            <v>Stock order</v>
          </cell>
          <cell r="F875" t="str">
            <v>YSM20R-2</v>
          </cell>
          <cell r="G875" t="str">
            <v>L-&gt;R</v>
          </cell>
          <cell r="H875" t="str">
            <v>No</v>
          </cell>
          <cell r="I875" t="str">
            <v>Y56420</v>
          </cell>
          <cell r="J875">
            <v>1</v>
          </cell>
          <cell r="K875" t="str">
            <v>力合仓库(已经清关)</v>
          </cell>
          <cell r="L875">
            <v>44338</v>
          </cell>
          <cell r="M875">
            <v>5.9900000000000002E-2</v>
          </cell>
          <cell r="N875" t="str">
            <v>JUN 21</v>
          </cell>
          <cell r="O875"/>
          <cell r="P875" t="str">
            <v>RMB</v>
          </cell>
          <cell r="Q875" t="str">
            <v>C49SZX20210040DY</v>
          </cell>
          <cell r="R875" t="str">
            <v>惠宇</v>
          </cell>
          <cell r="S875" t="str">
            <v>YSM20R-2</v>
          </cell>
          <cell r="T875" t="str">
            <v>L-&gt;R</v>
          </cell>
          <cell r="U875" t="str">
            <v>No</v>
          </cell>
          <cell r="V875" t="str">
            <v>OK</v>
          </cell>
          <cell r="W875" t="str">
            <v>含税到厂</v>
          </cell>
          <cell r="X875">
            <v>44230</v>
          </cell>
          <cell r="Y875" t="str">
            <v>Yes</v>
          </cell>
          <cell r="Z875"/>
          <cell r="AA875"/>
          <cell r="AB875"/>
          <cell r="AC875" t="str">
            <v>C210339473</v>
          </cell>
          <cell r="AD875">
            <v>302</v>
          </cell>
          <cell r="AE875">
            <v>10</v>
          </cell>
          <cell r="AF875">
            <v>302</v>
          </cell>
          <cell r="AG875">
            <v>10</v>
          </cell>
          <cell r="AH875"/>
          <cell r="AI875"/>
          <cell r="AN875"/>
          <cell r="AO875" t="str">
            <v>Yes</v>
          </cell>
          <cell r="AP875" t="str">
            <v>JUN 21</v>
          </cell>
        </row>
        <row r="876">
          <cell r="A876">
            <v>1169</v>
          </cell>
          <cell r="B876" t="str">
            <v>已发货</v>
          </cell>
          <cell r="C876" t="str">
            <v>C49</v>
          </cell>
          <cell r="D876" t="str">
            <v>110437(拆单110365）</v>
          </cell>
          <cell r="E876" t="str">
            <v>Stock order</v>
          </cell>
          <cell r="F876" t="str">
            <v>YSM20R-2</v>
          </cell>
          <cell r="G876" t="str">
            <v>L-&gt;R</v>
          </cell>
          <cell r="H876" t="str">
            <v>No</v>
          </cell>
          <cell r="I876" t="str">
            <v>Y56421</v>
          </cell>
          <cell r="J876">
            <v>1</v>
          </cell>
          <cell r="K876" t="str">
            <v>力合仓库(已经清关)</v>
          </cell>
          <cell r="L876">
            <v>44338</v>
          </cell>
          <cell r="M876" t="str">
            <v>NM，PO用110272</v>
          </cell>
          <cell r="N876" t="str">
            <v>MAY 21</v>
          </cell>
          <cell r="O876"/>
          <cell r="P876" t="str">
            <v>JPY</v>
          </cell>
          <cell r="Q876" t="str">
            <v>C49SZX20210049MX</v>
          </cell>
          <cell r="R876" t="str">
            <v>智序</v>
          </cell>
          <cell r="S876" t="str">
            <v>YSM20R-2</v>
          </cell>
          <cell r="T876" t="str">
            <v>L-&gt;R</v>
          </cell>
          <cell r="U876" t="str">
            <v>No</v>
          </cell>
          <cell r="V876" t="str">
            <v>OK</v>
          </cell>
          <cell r="W876" t="str">
            <v>DAP SZ</v>
          </cell>
          <cell r="X876">
            <v>44256</v>
          </cell>
          <cell r="Y876" t="str">
            <v>Yes</v>
          </cell>
          <cell r="Z876"/>
          <cell r="AA876"/>
          <cell r="AB876"/>
          <cell r="AC876" t="str">
            <v>C210440011</v>
          </cell>
          <cell r="AD876">
            <v>302</v>
          </cell>
          <cell r="AE876">
            <v>10</v>
          </cell>
          <cell r="AF876">
            <v>302</v>
          </cell>
          <cell r="AG876">
            <v>10</v>
          </cell>
          <cell r="AH876"/>
          <cell r="AI876"/>
          <cell r="AN876"/>
          <cell r="AO876" t="str">
            <v>Yes</v>
          </cell>
          <cell r="AP876" t="str">
            <v>MAY 21</v>
          </cell>
        </row>
        <row r="877">
          <cell r="A877">
            <v>1180</v>
          </cell>
          <cell r="B877" t="str">
            <v>已发货</v>
          </cell>
          <cell r="C877" t="str">
            <v>C49</v>
          </cell>
          <cell r="D877" t="str">
            <v>110437(拆单110365）</v>
          </cell>
          <cell r="E877" t="str">
            <v>Stock order</v>
          </cell>
          <cell r="F877" t="str">
            <v>YSM20R-2</v>
          </cell>
          <cell r="G877" t="str">
            <v>L-&gt;R</v>
          </cell>
          <cell r="H877" t="str">
            <v>No</v>
          </cell>
          <cell r="I877" t="str">
            <v>Y56422</v>
          </cell>
          <cell r="J877">
            <v>1</v>
          </cell>
          <cell r="K877" t="str">
            <v>力合仓库(已经清关)</v>
          </cell>
          <cell r="L877">
            <v>44338</v>
          </cell>
          <cell r="M877">
            <v>6.0499999999999998E-2</v>
          </cell>
          <cell r="N877" t="str">
            <v>JUN 21</v>
          </cell>
          <cell r="O877"/>
          <cell r="P877" t="str">
            <v>JPY</v>
          </cell>
          <cell r="Q877" t="str">
            <v>C49SZX20210065JD</v>
          </cell>
          <cell r="R877" t="str">
            <v>贝爱婴童</v>
          </cell>
          <cell r="S877" t="str">
            <v>YSM20R-2</v>
          </cell>
          <cell r="T877" t="str">
            <v>L-&gt;R</v>
          </cell>
          <cell r="U877" t="str">
            <v>No</v>
          </cell>
          <cell r="V877" t="str">
            <v>OK</v>
          </cell>
          <cell r="W877" t="str">
            <v>DAP ZS</v>
          </cell>
          <cell r="X877">
            <v>44258</v>
          </cell>
          <cell r="Y877" t="str">
            <v>Yes</v>
          </cell>
          <cell r="Z877"/>
          <cell r="AA877"/>
          <cell r="AB877"/>
          <cell r="AC877" t="str">
            <v>C210440019</v>
          </cell>
          <cell r="AD877">
            <v>302</v>
          </cell>
          <cell r="AE877">
            <v>10</v>
          </cell>
          <cell r="AF877">
            <v>302</v>
          </cell>
          <cell r="AG877">
            <v>10</v>
          </cell>
          <cell r="AH877"/>
          <cell r="AI877"/>
          <cell r="AN877"/>
          <cell r="AO877" t="str">
            <v>Yes</v>
          </cell>
          <cell r="AP877" t="str">
            <v>JUN 21</v>
          </cell>
        </row>
        <row r="878">
          <cell r="A878">
            <v>1307</v>
          </cell>
          <cell r="B878" t="str">
            <v>已发货</v>
          </cell>
          <cell r="C878" t="str">
            <v>C49</v>
          </cell>
          <cell r="D878">
            <v>110397</v>
          </cell>
          <cell r="E878" t="str">
            <v>杉川名义</v>
          </cell>
          <cell r="F878" t="str">
            <v>YSM20WR-2</v>
          </cell>
          <cell r="G878" t="str">
            <v>L-&gt;R</v>
          </cell>
          <cell r="H878" t="str">
            <v>cATS10+MVC(F&amp;R)+Feeder Carriage</v>
          </cell>
          <cell r="I878" t="str">
            <v>Y57133</v>
          </cell>
          <cell r="J878">
            <v>1</v>
          </cell>
          <cell r="K878" t="str">
            <v>CY仓库</v>
          </cell>
          <cell r="L878">
            <v>44340</v>
          </cell>
          <cell r="M878"/>
          <cell r="N878" t="str">
            <v>JUN 21</v>
          </cell>
          <cell r="O878"/>
          <cell r="P878" t="str">
            <v>JPY</v>
          </cell>
          <cell r="Q878" t="str">
            <v>C49SZX20210096JL</v>
          </cell>
          <cell r="R878" t="str">
            <v>杉川</v>
          </cell>
          <cell r="S878" t="str">
            <v>YSM20WR-2</v>
          </cell>
          <cell r="T878" t="str">
            <v>L-&gt;R</v>
          </cell>
          <cell r="U878" t="str">
            <v>cATS10+MVC+Feeder Carriage</v>
          </cell>
          <cell r="V878" t="str">
            <v>WRONG</v>
          </cell>
          <cell r="W878" t="str">
            <v>DAP SZ</v>
          </cell>
          <cell r="X878">
            <v>44288</v>
          </cell>
          <cell r="Y878" t="str">
            <v>Yes</v>
          </cell>
          <cell r="Z878"/>
          <cell r="AA878"/>
          <cell r="AB878"/>
          <cell r="AC878" t="str">
            <v>YES</v>
          </cell>
          <cell r="AD878"/>
          <cell r="AE878"/>
          <cell r="AF878"/>
          <cell r="AG878"/>
          <cell r="AH878"/>
          <cell r="AI878"/>
          <cell r="AN878"/>
          <cell r="AO878" t="str">
            <v>Yes</v>
          </cell>
          <cell r="AP878" t="str">
            <v>JUN 21</v>
          </cell>
        </row>
        <row r="879">
          <cell r="A879">
            <v>1318</v>
          </cell>
          <cell r="B879" t="str">
            <v>已发货</v>
          </cell>
          <cell r="C879" t="str">
            <v>C49</v>
          </cell>
          <cell r="D879">
            <v>110397</v>
          </cell>
          <cell r="E879" t="str">
            <v>杉川名义</v>
          </cell>
          <cell r="F879" t="str">
            <v>YSM20WR-2</v>
          </cell>
          <cell r="G879" t="str">
            <v>L-&gt;R</v>
          </cell>
          <cell r="H879" t="str">
            <v>No</v>
          </cell>
          <cell r="I879" t="str">
            <v>Y57131</v>
          </cell>
          <cell r="J879">
            <v>1</v>
          </cell>
          <cell r="K879" t="str">
            <v>CY仓库</v>
          </cell>
          <cell r="L879">
            <v>44340</v>
          </cell>
          <cell r="M879"/>
          <cell r="N879" t="str">
            <v>JUN 21</v>
          </cell>
          <cell r="O879"/>
          <cell r="P879" t="str">
            <v>JPY</v>
          </cell>
          <cell r="Q879" t="str">
            <v>C49SZX20210096JL</v>
          </cell>
          <cell r="R879" t="str">
            <v>杉川</v>
          </cell>
          <cell r="S879" t="str">
            <v>YSM20WR-2</v>
          </cell>
          <cell r="T879" t="str">
            <v>L-&gt;R</v>
          </cell>
          <cell r="U879" t="str">
            <v>No</v>
          </cell>
          <cell r="V879" t="str">
            <v>OK</v>
          </cell>
          <cell r="W879" t="str">
            <v>DAP SZ</v>
          </cell>
          <cell r="X879">
            <v>44288</v>
          </cell>
          <cell r="Y879" t="str">
            <v>Yes</v>
          </cell>
          <cell r="Z879"/>
          <cell r="AA879"/>
          <cell r="AB879"/>
          <cell r="AC879" t="str">
            <v>YES</v>
          </cell>
          <cell r="AD879"/>
          <cell r="AE879"/>
          <cell r="AF879"/>
          <cell r="AG879"/>
          <cell r="AH879"/>
          <cell r="AI879"/>
          <cell r="AN879"/>
          <cell r="AO879" t="str">
            <v>Yes</v>
          </cell>
          <cell r="AP879" t="str">
            <v>JUN 21</v>
          </cell>
        </row>
        <row r="880">
          <cell r="A880">
            <v>1311</v>
          </cell>
          <cell r="B880" t="str">
            <v>已发货</v>
          </cell>
          <cell r="C880" t="str">
            <v>C49</v>
          </cell>
          <cell r="D880">
            <v>110397</v>
          </cell>
          <cell r="E880" t="str">
            <v>杉川名义</v>
          </cell>
          <cell r="F880" t="str">
            <v>YSM20WR-2</v>
          </cell>
          <cell r="G880" t="str">
            <v>L-&gt;R</v>
          </cell>
          <cell r="H880" t="str">
            <v>No</v>
          </cell>
          <cell r="I880" t="str">
            <v>Y57132</v>
          </cell>
          <cell r="J880">
            <v>1</v>
          </cell>
          <cell r="K880" t="str">
            <v>CY仓库</v>
          </cell>
          <cell r="L880">
            <v>44340</v>
          </cell>
          <cell r="M880"/>
          <cell r="N880" t="str">
            <v>JUN 21</v>
          </cell>
          <cell r="O880"/>
          <cell r="P880" t="str">
            <v>JPY</v>
          </cell>
          <cell r="Q880" t="str">
            <v>C49SZX20210096JL</v>
          </cell>
          <cell r="R880" t="str">
            <v>杉川</v>
          </cell>
          <cell r="S880" t="str">
            <v>YSM20WR-2</v>
          </cell>
          <cell r="T880" t="str">
            <v>L-&gt;R</v>
          </cell>
          <cell r="U880" t="str">
            <v>MVC</v>
          </cell>
          <cell r="V880" t="str">
            <v>WRONG</v>
          </cell>
          <cell r="W880" t="str">
            <v>DAP SZ</v>
          </cell>
          <cell r="X880">
            <v>44288</v>
          </cell>
          <cell r="Y880" t="str">
            <v>Yes</v>
          </cell>
          <cell r="Z880"/>
          <cell r="AA880"/>
          <cell r="AB880"/>
          <cell r="AC880" t="str">
            <v>YES</v>
          </cell>
          <cell r="AD880"/>
          <cell r="AE880"/>
          <cell r="AF880"/>
          <cell r="AG880"/>
          <cell r="AH880"/>
          <cell r="AI880"/>
          <cell r="AJ880"/>
          <cell r="AK880"/>
          <cell r="AL880"/>
          <cell r="AM880"/>
          <cell r="AN880"/>
          <cell r="AO880" t="str">
            <v>Yes</v>
          </cell>
          <cell r="AP880" t="str">
            <v>JUN 21</v>
          </cell>
        </row>
        <row r="881">
          <cell r="A881">
            <v>945</v>
          </cell>
          <cell r="B881" t="str">
            <v>已发货</v>
          </cell>
          <cell r="C881" t="str">
            <v>C49</v>
          </cell>
          <cell r="D881">
            <v>110384</v>
          </cell>
          <cell r="E881" t="str">
            <v>正创名义下单</v>
          </cell>
          <cell r="F881" t="str">
            <v>YSM20R-2</v>
          </cell>
          <cell r="G881" t="str">
            <v>L-&gt;R</v>
          </cell>
          <cell r="H881" t="str">
            <v>No</v>
          </cell>
          <cell r="I881" t="str">
            <v>Y56656</v>
          </cell>
          <cell r="J881">
            <v>1</v>
          </cell>
          <cell r="K881" t="str">
            <v>CY仓库</v>
          </cell>
          <cell r="L881">
            <v>44346</v>
          </cell>
          <cell r="M881" t="str">
            <v>NM</v>
          </cell>
          <cell r="N881" t="str">
            <v>JUN 21</v>
          </cell>
          <cell r="O881"/>
          <cell r="P881" t="str">
            <v>JPY</v>
          </cell>
          <cell r="Q881" t="str">
            <v>C49SZX20200213MX</v>
          </cell>
          <cell r="R881" t="str">
            <v>音品（End user:鸿翔）</v>
          </cell>
          <cell r="S881" t="str">
            <v>YSM20R-2</v>
          </cell>
          <cell r="T881" t="str">
            <v>L-&gt;R</v>
          </cell>
          <cell r="U881" t="str">
            <v>No</v>
          </cell>
          <cell r="V881" t="str">
            <v>OK</v>
          </cell>
          <cell r="W881" t="str">
            <v>DAP SZ</v>
          </cell>
          <cell r="X881">
            <v>44153</v>
          </cell>
          <cell r="Y881" t="str">
            <v>Yes</v>
          </cell>
          <cell r="Z881"/>
          <cell r="AA881"/>
          <cell r="AB881"/>
          <cell r="AC881" t="str">
            <v>C210540191</v>
          </cell>
          <cell r="AD881">
            <v>301</v>
          </cell>
          <cell r="AE881">
            <v>10</v>
          </cell>
          <cell r="AF881">
            <v>311</v>
          </cell>
          <cell r="AG881">
            <v>10</v>
          </cell>
          <cell r="AH881"/>
          <cell r="AI881"/>
          <cell r="AN881"/>
          <cell r="AO881" t="str">
            <v>Yes</v>
          </cell>
          <cell r="AP881" t="str">
            <v>JUN 21</v>
          </cell>
        </row>
        <row r="882">
          <cell r="A882">
            <v>853</v>
          </cell>
          <cell r="B882" t="str">
            <v>已发货</v>
          </cell>
          <cell r="C882" t="str">
            <v>C49</v>
          </cell>
          <cell r="D882">
            <v>110384</v>
          </cell>
          <cell r="E882" t="str">
            <v>正创名义下单</v>
          </cell>
          <cell r="F882" t="str">
            <v>YSM20R-2</v>
          </cell>
          <cell r="G882" t="str">
            <v>L-&gt;R</v>
          </cell>
          <cell r="H882" t="str">
            <v>No</v>
          </cell>
          <cell r="I882" t="str">
            <v>Y56657</v>
          </cell>
          <cell r="J882">
            <v>1</v>
          </cell>
          <cell r="K882" t="str">
            <v>CY仓库</v>
          </cell>
          <cell r="L882">
            <v>44346</v>
          </cell>
          <cell r="M882" t="str">
            <v>NM</v>
          </cell>
          <cell r="N882" t="str">
            <v>JUL 21</v>
          </cell>
          <cell r="O882"/>
          <cell r="P882" t="str">
            <v>JPY</v>
          </cell>
          <cell r="Q882" t="str">
            <v>C49SZX20200176SX</v>
          </cell>
          <cell r="R882" t="str">
            <v>兴开泰</v>
          </cell>
          <cell r="S882" t="str">
            <v>YSM20R-2</v>
          </cell>
          <cell r="T882" t="str">
            <v>L-&gt;R</v>
          </cell>
          <cell r="U882" t="str">
            <v>No</v>
          </cell>
          <cell r="V882" t="str">
            <v>OK</v>
          </cell>
          <cell r="W882" t="str">
            <v>DAP DG</v>
          </cell>
          <cell r="X882">
            <v>44098</v>
          </cell>
          <cell r="Y882" t="str">
            <v>Yes</v>
          </cell>
          <cell r="Z882"/>
          <cell r="AA882"/>
          <cell r="AB882"/>
          <cell r="AC882" t="str">
            <v>C140518616</v>
          </cell>
          <cell r="AD882">
            <v>301</v>
          </cell>
          <cell r="AE882">
            <v>10</v>
          </cell>
          <cell r="AF882">
            <v>311</v>
          </cell>
          <cell r="AG882">
            <v>10</v>
          </cell>
          <cell r="AH882"/>
          <cell r="AI882"/>
          <cell r="AN882"/>
          <cell r="AO882" t="str">
            <v>Yes</v>
          </cell>
          <cell r="AP882" t="str">
            <v>JUL 21</v>
          </cell>
        </row>
        <row r="883">
          <cell r="A883">
            <v>1179</v>
          </cell>
          <cell r="B883" t="str">
            <v>已发货</v>
          </cell>
          <cell r="C883" t="str">
            <v>C49</v>
          </cell>
          <cell r="D883">
            <v>110384</v>
          </cell>
          <cell r="E883" t="str">
            <v>正创名义下单</v>
          </cell>
          <cell r="F883" t="str">
            <v>YSM20R-2</v>
          </cell>
          <cell r="G883" t="str">
            <v>L-&gt;R</v>
          </cell>
          <cell r="H883" t="str">
            <v>No</v>
          </cell>
          <cell r="I883" t="str">
            <v>Y56658</v>
          </cell>
          <cell r="J883">
            <v>1</v>
          </cell>
          <cell r="K883" t="str">
            <v>CY仓库</v>
          </cell>
          <cell r="L883">
            <v>44346</v>
          </cell>
          <cell r="M883" t="str">
            <v>NM</v>
          </cell>
          <cell r="N883" t="str">
            <v>JUN 21</v>
          </cell>
          <cell r="O883"/>
          <cell r="P883" t="str">
            <v>JPY</v>
          </cell>
          <cell r="Q883" t="str">
            <v>C49SZX20210062JY</v>
          </cell>
          <cell r="R883" t="str">
            <v>海松微</v>
          </cell>
          <cell r="S883" t="str">
            <v>YSM20R-2</v>
          </cell>
          <cell r="T883" t="str">
            <v>L-&gt;R</v>
          </cell>
          <cell r="U883" t="str">
            <v>No</v>
          </cell>
          <cell r="V883" t="str">
            <v>OK</v>
          </cell>
          <cell r="W883" t="str">
            <v>DAP SZ</v>
          </cell>
          <cell r="X883">
            <v>44257</v>
          </cell>
          <cell r="Y883" t="str">
            <v>Yes</v>
          </cell>
          <cell r="Z883"/>
          <cell r="AA883"/>
          <cell r="AB883"/>
          <cell r="AC883" t="str">
            <v>C190935542</v>
          </cell>
          <cell r="AD883">
            <v>301</v>
          </cell>
          <cell r="AE883">
            <v>10</v>
          </cell>
          <cell r="AF883">
            <v>303</v>
          </cell>
          <cell r="AG883">
            <v>10</v>
          </cell>
          <cell r="AH883"/>
          <cell r="AI883"/>
          <cell r="AN883"/>
          <cell r="AO883" t="str">
            <v>Yes</v>
          </cell>
          <cell r="AP883" t="str">
            <v>JUN 21</v>
          </cell>
        </row>
        <row r="884">
          <cell r="A884">
            <v>1412</v>
          </cell>
          <cell r="B884" t="str">
            <v>已发货</v>
          </cell>
          <cell r="C884" t="str">
            <v>C49</v>
          </cell>
          <cell r="D884">
            <v>110384</v>
          </cell>
          <cell r="E884" t="str">
            <v>正创名义下单</v>
          </cell>
          <cell r="F884" t="str">
            <v>YSM20R-2</v>
          </cell>
          <cell r="G884" t="str">
            <v>L-&gt;R</v>
          </cell>
          <cell r="H884" t="str">
            <v>No</v>
          </cell>
          <cell r="I884" t="str">
            <v>Y56659</v>
          </cell>
          <cell r="J884">
            <v>1</v>
          </cell>
          <cell r="K884" t="str">
            <v>CY仓库</v>
          </cell>
          <cell r="L884">
            <v>44346</v>
          </cell>
          <cell r="M884" t="str">
            <v>NM</v>
          </cell>
          <cell r="N884" t="str">
            <v>JUL 21</v>
          </cell>
          <cell r="O884"/>
          <cell r="P884" t="str">
            <v>JPY</v>
          </cell>
          <cell r="Q884" t="str">
            <v>C49SZX20210095JL</v>
          </cell>
          <cell r="R884" t="str">
            <v>伟盛贸易(富洛）/晶科</v>
          </cell>
          <cell r="S884" t="str">
            <v>YSM20R-2</v>
          </cell>
          <cell r="T884" t="str">
            <v>L-&gt;R</v>
          </cell>
          <cell r="U884" t="str">
            <v>No</v>
          </cell>
          <cell r="V884" t="str">
            <v>OK</v>
          </cell>
          <cell r="W884" t="str">
            <v>CIF HK</v>
          </cell>
          <cell r="X884">
            <v>44355</v>
          </cell>
          <cell r="Y884" t="str">
            <v>Yes</v>
          </cell>
          <cell r="Z884"/>
          <cell r="AA884"/>
          <cell r="AB884"/>
          <cell r="AC884" t="str">
            <v>C190735075</v>
          </cell>
          <cell r="AD884">
            <v>301</v>
          </cell>
          <cell r="AE884">
            <v>10</v>
          </cell>
          <cell r="AF884">
            <v>303</v>
          </cell>
          <cell r="AG884">
            <v>10</v>
          </cell>
          <cell r="AH884"/>
          <cell r="AI884"/>
          <cell r="AN884"/>
          <cell r="AO884" t="str">
            <v>Yes</v>
          </cell>
          <cell r="AP884" t="str">
            <v>JUL 21</v>
          </cell>
        </row>
        <row r="885">
          <cell r="A885">
            <v>1413</v>
          </cell>
          <cell r="B885" t="str">
            <v>已发货</v>
          </cell>
          <cell r="C885" t="str">
            <v>C49</v>
          </cell>
          <cell r="D885">
            <v>110384</v>
          </cell>
          <cell r="E885" t="str">
            <v>正创名义下单</v>
          </cell>
          <cell r="F885" t="str">
            <v>YSM20R-2</v>
          </cell>
          <cell r="G885" t="str">
            <v>L-&gt;R</v>
          </cell>
          <cell r="H885" t="str">
            <v>No</v>
          </cell>
          <cell r="I885" t="str">
            <v>Y56660</v>
          </cell>
          <cell r="J885">
            <v>1</v>
          </cell>
          <cell r="K885" t="str">
            <v>CY仓库</v>
          </cell>
          <cell r="L885">
            <v>44346</v>
          </cell>
          <cell r="M885" t="str">
            <v>NM</v>
          </cell>
          <cell r="N885" t="str">
            <v>JUL 21</v>
          </cell>
          <cell r="O885"/>
          <cell r="P885" t="str">
            <v>JPY</v>
          </cell>
          <cell r="Q885" t="str">
            <v>C49SZX20210095JL</v>
          </cell>
          <cell r="R885" t="str">
            <v>伟盛贸易(富洛）/晶科</v>
          </cell>
          <cell r="S885" t="str">
            <v>YSM20R-2</v>
          </cell>
          <cell r="T885" t="str">
            <v>L-&gt;R</v>
          </cell>
          <cell r="U885" t="str">
            <v>No</v>
          </cell>
          <cell r="V885" t="str">
            <v>OK</v>
          </cell>
          <cell r="W885" t="str">
            <v>CIF HK</v>
          </cell>
          <cell r="X885">
            <v>44355</v>
          </cell>
          <cell r="Y885" t="str">
            <v>Yes</v>
          </cell>
          <cell r="Z885"/>
          <cell r="AA885"/>
          <cell r="AB885"/>
          <cell r="AC885" t="str">
            <v>C190735075</v>
          </cell>
          <cell r="AD885">
            <v>301</v>
          </cell>
          <cell r="AE885">
            <v>10</v>
          </cell>
          <cell r="AF885">
            <v>303</v>
          </cell>
          <cell r="AG885">
            <v>10</v>
          </cell>
          <cell r="AH885"/>
          <cell r="AI885"/>
          <cell r="AN885"/>
          <cell r="AO885" t="str">
            <v>Yes</v>
          </cell>
          <cell r="AP885" t="str">
            <v>JUL 21</v>
          </cell>
        </row>
        <row r="886">
          <cell r="A886">
            <v>1264</v>
          </cell>
          <cell r="B886" t="str">
            <v>已发货</v>
          </cell>
          <cell r="C886" t="str">
            <v>C49</v>
          </cell>
          <cell r="D886">
            <v>110384</v>
          </cell>
          <cell r="E886" t="str">
            <v>正创名义下单</v>
          </cell>
          <cell r="F886" t="str">
            <v>YSM20R-2</v>
          </cell>
          <cell r="G886" t="str">
            <v>L-&gt;R</v>
          </cell>
          <cell r="H886" t="str">
            <v>No</v>
          </cell>
          <cell r="I886" t="str">
            <v>Y56661</v>
          </cell>
          <cell r="J886">
            <v>1</v>
          </cell>
          <cell r="K886" t="str">
            <v>CY仓库</v>
          </cell>
          <cell r="L886">
            <v>44346</v>
          </cell>
          <cell r="M886" t="str">
            <v>NM</v>
          </cell>
          <cell r="N886" t="str">
            <v>JUL 21</v>
          </cell>
          <cell r="O886"/>
          <cell r="P886" t="str">
            <v>JPY</v>
          </cell>
          <cell r="Q886" t="str">
            <v>C49SZX20210087SX</v>
          </cell>
          <cell r="R886" t="str">
            <v>特斯浦</v>
          </cell>
          <cell r="S886" t="str">
            <v>YSM20R-2</v>
          </cell>
          <cell r="T886" t="str">
            <v>L-&gt;R</v>
          </cell>
          <cell r="U886" t="str">
            <v>No</v>
          </cell>
          <cell r="V886" t="str">
            <v>OK</v>
          </cell>
          <cell r="W886" t="str">
            <v>DAP DG</v>
          </cell>
          <cell r="X886">
            <v>44271</v>
          </cell>
          <cell r="Y886" t="str">
            <v>Yes</v>
          </cell>
          <cell r="Z886"/>
          <cell r="AA886"/>
          <cell r="AB886"/>
          <cell r="AC886" t="str">
            <v>C210440016</v>
          </cell>
          <cell r="AD886">
            <v>301</v>
          </cell>
          <cell r="AE886">
            <v>10</v>
          </cell>
          <cell r="AF886">
            <v>303</v>
          </cell>
          <cell r="AG886">
            <v>10</v>
          </cell>
          <cell r="AH886"/>
          <cell r="AI886"/>
          <cell r="AN886"/>
          <cell r="AO886" t="str">
            <v>Yes</v>
          </cell>
          <cell r="AP886" t="str">
            <v>JUL 21</v>
          </cell>
        </row>
        <row r="887">
          <cell r="A887">
            <v>854</v>
          </cell>
          <cell r="B887" t="str">
            <v>已发货</v>
          </cell>
          <cell r="C887" t="str">
            <v>C49</v>
          </cell>
          <cell r="D887">
            <v>110384</v>
          </cell>
          <cell r="E887" t="str">
            <v>正创名义下单</v>
          </cell>
          <cell r="F887" t="str">
            <v>YSM20R-2</v>
          </cell>
          <cell r="G887" t="str">
            <v>R-&gt;L</v>
          </cell>
          <cell r="H887" t="str">
            <v>No</v>
          </cell>
          <cell r="I887" t="str">
            <v>Y56662</v>
          </cell>
          <cell r="J887">
            <v>1</v>
          </cell>
          <cell r="K887" t="str">
            <v>CY仓库</v>
          </cell>
          <cell r="L887">
            <v>44346</v>
          </cell>
          <cell r="M887" t="str">
            <v>NM</v>
          </cell>
          <cell r="N887" t="str">
            <v>JUL 21</v>
          </cell>
          <cell r="O887"/>
          <cell r="P887" t="str">
            <v>JPY</v>
          </cell>
          <cell r="Q887" t="str">
            <v>C49SZX20200176SX</v>
          </cell>
          <cell r="R887" t="str">
            <v>兴开泰</v>
          </cell>
          <cell r="S887" t="str">
            <v>YSM20R-2</v>
          </cell>
          <cell r="T887" t="str">
            <v>R-&gt;L</v>
          </cell>
          <cell r="U887" t="str">
            <v>No</v>
          </cell>
          <cell r="V887" t="str">
            <v>OK</v>
          </cell>
          <cell r="W887" t="str">
            <v>DAP DG</v>
          </cell>
          <cell r="X887">
            <v>44098</v>
          </cell>
          <cell r="Y887" t="str">
            <v>Yes</v>
          </cell>
          <cell r="Z887"/>
          <cell r="AA887"/>
          <cell r="AB887"/>
          <cell r="AC887" t="str">
            <v>C140518616</v>
          </cell>
          <cell r="AD887">
            <v>301</v>
          </cell>
          <cell r="AE887">
            <v>10</v>
          </cell>
          <cell r="AF887">
            <v>303</v>
          </cell>
          <cell r="AG887">
            <v>10</v>
          </cell>
          <cell r="AH887"/>
          <cell r="AI887"/>
          <cell r="AN887"/>
          <cell r="AO887" t="str">
            <v>Yes</v>
          </cell>
          <cell r="AP887" t="str">
            <v>JUL 21</v>
          </cell>
        </row>
        <row r="888">
          <cell r="A888">
            <v>1268</v>
          </cell>
          <cell r="B888" t="str">
            <v>已发货</v>
          </cell>
          <cell r="C888" t="str">
            <v>C49</v>
          </cell>
          <cell r="D888">
            <v>110450</v>
          </cell>
          <cell r="E888" t="str">
            <v>Stock order</v>
          </cell>
          <cell r="F888" t="str">
            <v>YSM10</v>
          </cell>
          <cell r="G888" t="str">
            <v>R-&gt;L</v>
          </cell>
          <cell r="H888" t="str">
            <v>MVC</v>
          </cell>
          <cell r="I888" t="str">
            <v>Y57236</v>
          </cell>
          <cell r="J888">
            <v>1</v>
          </cell>
          <cell r="K888" t="str">
            <v>CY仓库</v>
          </cell>
          <cell r="L888">
            <v>44346</v>
          </cell>
          <cell r="M888" t="str">
            <v>NM</v>
          </cell>
          <cell r="N888" t="str">
            <v>JUN 21</v>
          </cell>
          <cell r="O888"/>
          <cell r="P888" t="str">
            <v>JPY</v>
          </cell>
          <cell r="Q888" t="str">
            <v>C49SZX20210075JL</v>
          </cell>
          <cell r="R888" t="str">
            <v>伯莱科</v>
          </cell>
          <cell r="S888" t="str">
            <v>YSM10</v>
          </cell>
          <cell r="T888" t="str">
            <v>L-&gt;R</v>
          </cell>
          <cell r="U888" t="str">
            <v>MVC</v>
          </cell>
          <cell r="V888" t="str">
            <v>WRONG</v>
          </cell>
          <cell r="W888" t="str">
            <v>DAP SZ</v>
          </cell>
          <cell r="X888">
            <v>44266</v>
          </cell>
          <cell r="Y888" t="str">
            <v>Yes</v>
          </cell>
          <cell r="Z888"/>
          <cell r="AA888"/>
          <cell r="AB888"/>
          <cell r="AC888" t="str">
            <v>C170128496</v>
          </cell>
          <cell r="AD888">
            <v>311</v>
          </cell>
          <cell r="AE888">
            <v>10</v>
          </cell>
          <cell r="AF888"/>
          <cell r="AG888"/>
          <cell r="AH888"/>
          <cell r="AI888"/>
          <cell r="AN888"/>
          <cell r="AO888" t="str">
            <v>Yes</v>
          </cell>
          <cell r="AP888" t="str">
            <v>JUN 21</v>
          </cell>
        </row>
        <row r="889">
          <cell r="A889">
            <v>1269</v>
          </cell>
          <cell r="B889" t="str">
            <v>已发货</v>
          </cell>
          <cell r="C889" t="str">
            <v>C49</v>
          </cell>
          <cell r="D889">
            <v>110450</v>
          </cell>
          <cell r="E889" t="str">
            <v>Stock order</v>
          </cell>
          <cell r="F889" t="str">
            <v>YSM10</v>
          </cell>
          <cell r="G889" t="str">
            <v>R-&gt;L</v>
          </cell>
          <cell r="H889" t="str">
            <v>MVC</v>
          </cell>
          <cell r="I889" t="str">
            <v>Y57237</v>
          </cell>
          <cell r="J889">
            <v>1</v>
          </cell>
          <cell r="K889" t="str">
            <v>CY仓库</v>
          </cell>
          <cell r="L889">
            <v>44346</v>
          </cell>
          <cell r="M889" t="str">
            <v>NM</v>
          </cell>
          <cell r="N889" t="str">
            <v>JUN 21</v>
          </cell>
          <cell r="O889"/>
          <cell r="P889" t="str">
            <v>JPY</v>
          </cell>
          <cell r="Q889" t="str">
            <v>C49SZX20210075JL</v>
          </cell>
          <cell r="R889" t="str">
            <v>伯莱科</v>
          </cell>
          <cell r="S889" t="str">
            <v>YSM10</v>
          </cell>
          <cell r="T889" t="str">
            <v>L-&gt;R</v>
          </cell>
          <cell r="U889" t="str">
            <v>MVC</v>
          </cell>
          <cell r="V889" t="str">
            <v>WRONG</v>
          </cell>
          <cell r="W889" t="str">
            <v>DAP SZ</v>
          </cell>
          <cell r="X889">
            <v>44266</v>
          </cell>
          <cell r="Y889" t="str">
            <v>Yes</v>
          </cell>
          <cell r="Z889"/>
          <cell r="AA889"/>
          <cell r="AB889"/>
          <cell r="AC889" t="str">
            <v>C170128496</v>
          </cell>
          <cell r="AD889">
            <v>311</v>
          </cell>
          <cell r="AE889">
            <v>10</v>
          </cell>
          <cell r="AF889"/>
          <cell r="AG889"/>
          <cell r="AH889"/>
          <cell r="AI889"/>
          <cell r="AN889"/>
          <cell r="AO889" t="str">
            <v>Yes</v>
          </cell>
          <cell r="AP889" t="str">
            <v>JUN 21</v>
          </cell>
        </row>
        <row r="890">
          <cell r="A890">
            <v>1350</v>
          </cell>
          <cell r="B890" t="str">
            <v>已发货</v>
          </cell>
          <cell r="C890" t="str">
            <v>C49</v>
          </cell>
          <cell r="D890">
            <v>110450</v>
          </cell>
          <cell r="E890" t="str">
            <v>Stock order</v>
          </cell>
          <cell r="F890" t="str">
            <v>YSM10</v>
          </cell>
          <cell r="G890" t="str">
            <v>R-&gt;L</v>
          </cell>
          <cell r="H890" t="str">
            <v>MVC</v>
          </cell>
          <cell r="I890" t="str">
            <v>Y57238</v>
          </cell>
          <cell r="J890">
            <v>1</v>
          </cell>
          <cell r="K890" t="str">
            <v>CY仓库</v>
          </cell>
          <cell r="L890">
            <v>44346</v>
          </cell>
          <cell r="M890" t="str">
            <v>NM</v>
          </cell>
          <cell r="N890" t="str">
            <v>JUN 21</v>
          </cell>
          <cell r="O890"/>
          <cell r="P890" t="str">
            <v>JPY</v>
          </cell>
          <cell r="Q890" t="str">
            <v>C49SZX20210124JL</v>
          </cell>
          <cell r="R890" t="str">
            <v>小婉牛</v>
          </cell>
          <cell r="S890" t="str">
            <v>YSM10</v>
          </cell>
          <cell r="T890" t="str">
            <v>L-&gt;R</v>
          </cell>
          <cell r="U890" t="str">
            <v>MVC</v>
          </cell>
          <cell r="V890" t="str">
            <v>WRONG</v>
          </cell>
          <cell r="W890" t="str">
            <v>DAP SZ</v>
          </cell>
          <cell r="X890">
            <v>44308</v>
          </cell>
          <cell r="Y890" t="str">
            <v>Yes</v>
          </cell>
          <cell r="Z890"/>
          <cell r="AA890"/>
          <cell r="AB890"/>
          <cell r="AC890" t="str">
            <v>C210540181</v>
          </cell>
          <cell r="AD890">
            <v>311</v>
          </cell>
          <cell r="AE890">
            <v>10</v>
          </cell>
          <cell r="AF890"/>
          <cell r="AG890"/>
          <cell r="AH890"/>
          <cell r="AI890"/>
          <cell r="AN890"/>
          <cell r="AO890" t="str">
            <v>Yes</v>
          </cell>
          <cell r="AP890" t="str">
            <v>JUN 21</v>
          </cell>
        </row>
        <row r="891">
          <cell r="A891">
            <v>1385</v>
          </cell>
          <cell r="B891" t="str">
            <v>已发货</v>
          </cell>
          <cell r="C891" t="str">
            <v>C49</v>
          </cell>
          <cell r="D891" t="str">
            <v>110450(拆单110430)</v>
          </cell>
          <cell r="E891" t="str">
            <v>Stock order</v>
          </cell>
          <cell r="F891" t="str">
            <v>YSM10</v>
          </cell>
          <cell r="G891" t="str">
            <v>R-&gt;L</v>
          </cell>
          <cell r="H891" t="str">
            <v>MVC</v>
          </cell>
          <cell r="I891" t="str">
            <v>Y57239</v>
          </cell>
          <cell r="J891">
            <v>1</v>
          </cell>
          <cell r="K891" t="str">
            <v>CY仓库</v>
          </cell>
          <cell r="L891">
            <v>44346</v>
          </cell>
          <cell r="M891" t="str">
            <v>NM, PO 用110227</v>
          </cell>
          <cell r="N891" t="str">
            <v>JUL 21</v>
          </cell>
          <cell r="O891"/>
          <cell r="P891" t="str">
            <v>JPY</v>
          </cell>
          <cell r="Q891" t="str">
            <v>C49SZX20220057DZ</v>
          </cell>
          <cell r="R891" t="str">
            <v>广恒创新（enduser:深圳比尔乔）</v>
          </cell>
          <cell r="S891" t="str">
            <v>YSM10</v>
          </cell>
          <cell r="T891" t="str">
            <v>R-&gt;L</v>
          </cell>
          <cell r="U891" t="str">
            <v>MVC</v>
          </cell>
          <cell r="V891" t="str">
            <v>OK</v>
          </cell>
          <cell r="W891" t="str">
            <v>CIF HK</v>
          </cell>
          <cell r="X891">
            <v>44340</v>
          </cell>
          <cell r="Y891" t="str">
            <v>Yes</v>
          </cell>
          <cell r="Z891"/>
          <cell r="AA891"/>
          <cell r="AB891"/>
          <cell r="AC891" t="str">
            <v>C210640373</v>
          </cell>
          <cell r="AD891">
            <v>301</v>
          </cell>
          <cell r="AE891">
            <v>10</v>
          </cell>
          <cell r="AF891"/>
          <cell r="AG891"/>
          <cell r="AH891"/>
          <cell r="AI891"/>
          <cell r="AN891"/>
          <cell r="AO891" t="str">
            <v>Yes</v>
          </cell>
          <cell r="AP891" t="str">
            <v>JUL 21</v>
          </cell>
        </row>
        <row r="892">
          <cell r="A892">
            <v>1386</v>
          </cell>
          <cell r="B892" t="str">
            <v>已发货</v>
          </cell>
          <cell r="C892" t="str">
            <v>C49</v>
          </cell>
          <cell r="D892" t="str">
            <v>110450(拆单110430)</v>
          </cell>
          <cell r="E892" t="str">
            <v>Stock order</v>
          </cell>
          <cell r="F892" t="str">
            <v>YSM10</v>
          </cell>
          <cell r="G892" t="str">
            <v>R-&gt;L</v>
          </cell>
          <cell r="H892" t="str">
            <v>MVC</v>
          </cell>
          <cell r="I892" t="str">
            <v>Y57240</v>
          </cell>
          <cell r="J892">
            <v>1</v>
          </cell>
          <cell r="K892" t="str">
            <v>CY仓库</v>
          </cell>
          <cell r="L892">
            <v>44346</v>
          </cell>
          <cell r="M892">
            <v>6.0600000000000001E-2</v>
          </cell>
          <cell r="N892" t="str">
            <v>JUL 21</v>
          </cell>
          <cell r="O892"/>
          <cell r="P892" t="str">
            <v>JPY</v>
          </cell>
          <cell r="Q892" t="str">
            <v>C49SZX20220057DZ</v>
          </cell>
          <cell r="R892" t="str">
            <v>广恒创新（enduser:深圳比尔乔）</v>
          </cell>
          <cell r="S892" t="str">
            <v>YSM10</v>
          </cell>
          <cell r="T892" t="str">
            <v>R-&gt;L</v>
          </cell>
          <cell r="U892" t="str">
            <v>MVC</v>
          </cell>
          <cell r="V892" t="str">
            <v>OK</v>
          </cell>
          <cell r="W892" t="str">
            <v>CIF HK</v>
          </cell>
          <cell r="X892">
            <v>44340</v>
          </cell>
          <cell r="Y892" t="str">
            <v>Yes</v>
          </cell>
          <cell r="Z892"/>
          <cell r="AA892"/>
          <cell r="AB892"/>
          <cell r="AC892" t="str">
            <v>C210640373</v>
          </cell>
          <cell r="AD892">
            <v>301</v>
          </cell>
          <cell r="AE892">
            <v>10</v>
          </cell>
          <cell r="AF892"/>
          <cell r="AG892"/>
          <cell r="AH892"/>
          <cell r="AI892"/>
          <cell r="AN892"/>
          <cell r="AO892" t="str">
            <v>Yes</v>
          </cell>
          <cell r="AP892" t="str">
            <v>JUL 21</v>
          </cell>
        </row>
        <row r="893">
          <cell r="A893">
            <v>1271</v>
          </cell>
          <cell r="B893" t="str">
            <v>已发货</v>
          </cell>
          <cell r="C893" t="str">
            <v>C49</v>
          </cell>
          <cell r="D893">
            <v>110449</v>
          </cell>
          <cell r="E893" t="str">
            <v>Stock order</v>
          </cell>
          <cell r="F893" t="str">
            <v>YSM10</v>
          </cell>
          <cell r="G893" t="str">
            <v>R-&gt;L</v>
          </cell>
          <cell r="H893" t="str">
            <v>No</v>
          </cell>
          <cell r="I893" t="str">
            <v>Y56510</v>
          </cell>
          <cell r="J893">
            <v>1</v>
          </cell>
          <cell r="K893" t="str">
            <v>CY仓库</v>
          </cell>
          <cell r="L893">
            <v>44346</v>
          </cell>
          <cell r="M893" t="str">
            <v>NM</v>
          </cell>
          <cell r="N893" t="str">
            <v>JUN 21</v>
          </cell>
          <cell r="O893"/>
          <cell r="P893" t="str">
            <v>JPY</v>
          </cell>
          <cell r="Q893" t="str">
            <v>C49SZX20210086JL</v>
          </cell>
          <cell r="R893" t="str">
            <v>鹏鑫达（end user：晶昌鸿业）</v>
          </cell>
          <cell r="S893" t="str">
            <v>YSM10</v>
          </cell>
          <cell r="T893" t="str">
            <v>L-&gt;R</v>
          </cell>
          <cell r="U893" t="str">
            <v>MVC</v>
          </cell>
          <cell r="V893" t="str">
            <v>WRONG</v>
          </cell>
          <cell r="W893" t="str">
            <v>DAP SZ</v>
          </cell>
          <cell r="X893">
            <v>44274</v>
          </cell>
          <cell r="Y893" t="str">
            <v>Yes</v>
          </cell>
          <cell r="Z893"/>
          <cell r="AA893"/>
          <cell r="AB893"/>
          <cell r="AC893" t="str">
            <v>C150122206</v>
          </cell>
          <cell r="AD893">
            <v>301</v>
          </cell>
          <cell r="AE893">
            <v>10</v>
          </cell>
          <cell r="AF893"/>
          <cell r="AG893"/>
          <cell r="AH893"/>
          <cell r="AI893"/>
          <cell r="AN893"/>
          <cell r="AO893" t="str">
            <v>Yes</v>
          </cell>
          <cell r="AP893" t="str">
            <v>JUN 21</v>
          </cell>
        </row>
        <row r="894">
          <cell r="A894">
            <v>1272</v>
          </cell>
          <cell r="B894" t="str">
            <v>已发货</v>
          </cell>
          <cell r="C894" t="str">
            <v>C49</v>
          </cell>
          <cell r="D894">
            <v>110449</v>
          </cell>
          <cell r="E894" t="str">
            <v>Stock order</v>
          </cell>
          <cell r="F894" t="str">
            <v>YSM10</v>
          </cell>
          <cell r="G894" t="str">
            <v>R-&gt;L</v>
          </cell>
          <cell r="H894" t="str">
            <v>No</v>
          </cell>
          <cell r="I894" t="str">
            <v>Y56511</v>
          </cell>
          <cell r="J894">
            <v>1</v>
          </cell>
          <cell r="K894" t="str">
            <v>CY仓库</v>
          </cell>
          <cell r="L894">
            <v>44346</v>
          </cell>
          <cell r="M894" t="str">
            <v>NM</v>
          </cell>
          <cell r="N894" t="str">
            <v>JUN 21</v>
          </cell>
          <cell r="O894"/>
          <cell r="P894" t="str">
            <v>JPY</v>
          </cell>
          <cell r="Q894" t="str">
            <v>C49SZX20210086JL</v>
          </cell>
          <cell r="R894" t="str">
            <v>鹏鑫达（end user：晶昌鸿业）</v>
          </cell>
          <cell r="S894" t="str">
            <v>YSM10</v>
          </cell>
          <cell r="T894" t="str">
            <v>L-&gt;R</v>
          </cell>
          <cell r="U894" t="str">
            <v>MVC</v>
          </cell>
          <cell r="V894" t="str">
            <v>WRONG</v>
          </cell>
          <cell r="W894" t="str">
            <v>DAP SZ</v>
          </cell>
          <cell r="X894">
            <v>44274</v>
          </cell>
          <cell r="Y894" t="str">
            <v>Yes</v>
          </cell>
          <cell r="Z894"/>
          <cell r="AA894"/>
          <cell r="AB894"/>
          <cell r="AC894" t="str">
            <v>C150122206</v>
          </cell>
          <cell r="AD894">
            <v>301</v>
          </cell>
          <cell r="AE894">
            <v>10</v>
          </cell>
          <cell r="AF894"/>
          <cell r="AG894"/>
          <cell r="AH894"/>
          <cell r="AI894"/>
          <cell r="AN894"/>
          <cell r="AO894" t="str">
            <v>Yes</v>
          </cell>
          <cell r="AP894" t="str">
            <v>JUN 21</v>
          </cell>
        </row>
        <row r="895">
          <cell r="A895">
            <v>1375</v>
          </cell>
          <cell r="B895" t="str">
            <v>已发货</v>
          </cell>
          <cell r="C895" t="str">
            <v>C49</v>
          </cell>
          <cell r="D895">
            <v>110449</v>
          </cell>
          <cell r="E895" t="str">
            <v>Stock order</v>
          </cell>
          <cell r="F895" t="str">
            <v>YSM10</v>
          </cell>
          <cell r="G895" t="str">
            <v>R-&gt;L</v>
          </cell>
          <cell r="H895" t="str">
            <v xml:space="preserve">MVC+96 FEEDER PLATE (YSM10) </v>
          </cell>
          <cell r="I895" t="str">
            <v>Y56512</v>
          </cell>
          <cell r="J895">
            <v>1</v>
          </cell>
          <cell r="K895" t="str">
            <v>CY仓库</v>
          </cell>
          <cell r="L895">
            <v>44346</v>
          </cell>
          <cell r="M895" t="str">
            <v>NM</v>
          </cell>
          <cell r="N895" t="str">
            <v>JUN 21</v>
          </cell>
          <cell r="O895"/>
          <cell r="P895" t="str">
            <v>JPY</v>
          </cell>
          <cell r="Q895" t="str">
            <v>C49SZX20210138JL</v>
          </cell>
          <cell r="R895" t="str">
            <v>力通威</v>
          </cell>
          <cell r="S895" t="str">
            <v>YSM10</v>
          </cell>
          <cell r="T895" t="str">
            <v>L-&gt;R</v>
          </cell>
          <cell r="U895" t="str">
            <v xml:space="preserve">MVC+96 FEEDER PLATE (YSM10) </v>
          </cell>
          <cell r="V895" t="str">
            <v>WRONG</v>
          </cell>
          <cell r="W895" t="str">
            <v>CIF HK</v>
          </cell>
          <cell r="X895">
            <v>44333</v>
          </cell>
          <cell r="Y895" t="str">
            <v>Yes</v>
          </cell>
          <cell r="Z895"/>
          <cell r="AA895"/>
          <cell r="AB895"/>
          <cell r="AC895" t="str">
            <v>C190133876</v>
          </cell>
          <cell r="AD895">
            <v>301</v>
          </cell>
          <cell r="AE895">
            <v>10</v>
          </cell>
          <cell r="AF895"/>
          <cell r="AG895"/>
          <cell r="AH895"/>
          <cell r="AI895"/>
          <cell r="AN895"/>
          <cell r="AO895" t="str">
            <v>Yes</v>
          </cell>
          <cell r="AP895" t="str">
            <v>JUN 21</v>
          </cell>
        </row>
        <row r="896">
          <cell r="A896">
            <v>1351</v>
          </cell>
          <cell r="B896" t="str">
            <v>已发货</v>
          </cell>
          <cell r="C896" t="str">
            <v>C49</v>
          </cell>
          <cell r="D896">
            <v>110449</v>
          </cell>
          <cell r="E896" t="str">
            <v>Stock order</v>
          </cell>
          <cell r="F896" t="str">
            <v>YSM10</v>
          </cell>
          <cell r="G896" t="str">
            <v>R-&gt;L</v>
          </cell>
          <cell r="H896" t="str">
            <v>MVC</v>
          </cell>
          <cell r="I896" t="str">
            <v>Y56513</v>
          </cell>
          <cell r="J896">
            <v>1</v>
          </cell>
          <cell r="K896" t="str">
            <v>CY仓库</v>
          </cell>
          <cell r="L896">
            <v>44346</v>
          </cell>
          <cell r="M896" t="str">
            <v>TBA</v>
          </cell>
          <cell r="N896" t="str">
            <v>JUN 21</v>
          </cell>
          <cell r="O896"/>
          <cell r="P896" t="str">
            <v>JPY</v>
          </cell>
          <cell r="Q896" t="str">
            <v>C49SZX20210123JY</v>
          </cell>
          <cell r="R896" t="str">
            <v>四方信达</v>
          </cell>
          <cell r="S896" t="str">
            <v>YSM10</v>
          </cell>
          <cell r="T896" t="str">
            <v>L-&gt;R</v>
          </cell>
          <cell r="U896" t="str">
            <v>MVC</v>
          </cell>
          <cell r="V896" t="str">
            <v>WRONG</v>
          </cell>
          <cell r="W896" t="str">
            <v>DAP SZ</v>
          </cell>
          <cell r="X896">
            <v>44313</v>
          </cell>
          <cell r="Y896" t="str">
            <v>Yes</v>
          </cell>
          <cell r="Z896"/>
          <cell r="AA896"/>
          <cell r="AB896"/>
          <cell r="AC896" t="str">
            <v>C150222453</v>
          </cell>
          <cell r="AD896">
            <v>301</v>
          </cell>
          <cell r="AE896">
            <v>10</v>
          </cell>
          <cell r="AF896"/>
          <cell r="AG896"/>
          <cell r="AH896"/>
          <cell r="AI896"/>
          <cell r="AN896"/>
          <cell r="AO896" t="str">
            <v>Yes</v>
          </cell>
          <cell r="AP896" t="str">
            <v>JUN 21</v>
          </cell>
        </row>
        <row r="897">
          <cell r="A897">
            <v>1151</v>
          </cell>
          <cell r="B897" t="str">
            <v>已发货</v>
          </cell>
          <cell r="C897" t="str">
            <v>C49</v>
          </cell>
          <cell r="D897">
            <v>110352</v>
          </cell>
          <cell r="E897" t="str">
            <v>晶科名义下单</v>
          </cell>
          <cell r="F897" t="str">
            <v>SIGMA-G5S2</v>
          </cell>
          <cell r="G897" t="str">
            <v>L-&gt;R</v>
          </cell>
          <cell r="H897" t="str">
            <v>No</v>
          </cell>
          <cell r="I897" t="str">
            <v>Y55599</v>
          </cell>
          <cell r="J897">
            <v>1</v>
          </cell>
          <cell r="K897" t="str">
            <v>CY仓库</v>
          </cell>
          <cell r="L897">
            <v>44353</v>
          </cell>
          <cell r="M897" t="str">
            <v>NM</v>
          </cell>
          <cell r="N897" t="str">
            <v>JUN 21</v>
          </cell>
          <cell r="O897"/>
          <cell r="P897" t="str">
            <v>JPY</v>
          </cell>
          <cell r="Q897" t="str">
            <v>C49SZX20210219KW</v>
          </cell>
          <cell r="R897" t="str">
            <v>伟盛贸易(富洛）/晶科</v>
          </cell>
          <cell r="S897" t="str">
            <v>SIGMA G5S2</v>
          </cell>
          <cell r="T897" t="str">
            <v>No</v>
          </cell>
          <cell r="U897" t="str">
            <v>No</v>
          </cell>
          <cell r="V897" t="str">
            <v>WRONG</v>
          </cell>
          <cell r="W897" t="str">
            <v>CIF HK</v>
          </cell>
          <cell r="X897">
            <v>44252</v>
          </cell>
          <cell r="Y897" t="str">
            <v>Yes</v>
          </cell>
          <cell r="Z897"/>
          <cell r="AA897"/>
          <cell r="AB897"/>
          <cell r="AC897" t="str">
            <v xml:space="preserve">IND order </v>
          </cell>
          <cell r="AD897"/>
          <cell r="AE897"/>
          <cell r="AF897"/>
          <cell r="AG897"/>
          <cell r="AH897"/>
          <cell r="AI897"/>
          <cell r="AN897"/>
          <cell r="AO897" t="str">
            <v>Yes</v>
          </cell>
          <cell r="AP897" t="str">
            <v>JUN 21</v>
          </cell>
        </row>
        <row r="898">
          <cell r="A898">
            <v>1186</v>
          </cell>
          <cell r="B898" t="str">
            <v>已发货</v>
          </cell>
          <cell r="C898" t="str">
            <v>C49</v>
          </cell>
          <cell r="D898">
            <v>110380</v>
          </cell>
          <cell r="E898" t="str">
            <v>嘉裕名义下单</v>
          </cell>
          <cell r="F898" t="str">
            <v>YSM20R-2</v>
          </cell>
          <cell r="G898" t="str">
            <v>L-&gt;R</v>
          </cell>
          <cell r="H898" t="str">
            <v>cATS30+MVC(F&amp;R)+10pallet for cATS30+交换台车</v>
          </cell>
          <cell r="I898" t="str">
            <v>Y55600</v>
          </cell>
          <cell r="J898">
            <v>1</v>
          </cell>
          <cell r="K898" t="str">
            <v>CY仓库</v>
          </cell>
          <cell r="L898">
            <v>44353</v>
          </cell>
          <cell r="M898" t="str">
            <v>NM</v>
          </cell>
          <cell r="N898" t="str">
            <v>JUN 21</v>
          </cell>
          <cell r="O898"/>
          <cell r="P898" t="str">
            <v>JPY</v>
          </cell>
          <cell r="Q898" t="str">
            <v>C49SZX20210161DZ</v>
          </cell>
          <cell r="R898" t="str">
            <v>嘉裕</v>
          </cell>
          <cell r="S898" t="str">
            <v>YSM20R-2</v>
          </cell>
          <cell r="T898" t="str">
            <v>L-&gt;R</v>
          </cell>
          <cell r="U898" t="str">
            <v>cATS30+MVC(F&amp;R)+10pallet for cATS30+交换台车</v>
          </cell>
          <cell r="V898" t="str">
            <v>OK</v>
          </cell>
          <cell r="W898" t="str">
            <v>CIF HK</v>
          </cell>
          <cell r="X898">
            <v>44260</v>
          </cell>
          <cell r="Y898" t="str">
            <v>Yes</v>
          </cell>
          <cell r="Z898"/>
          <cell r="AA898"/>
          <cell r="AB898"/>
          <cell r="AC898" t="str">
            <v>YES</v>
          </cell>
          <cell r="AD898"/>
          <cell r="AE898"/>
          <cell r="AF898"/>
          <cell r="AG898"/>
          <cell r="AH898"/>
          <cell r="AI898"/>
          <cell r="AN898"/>
          <cell r="AO898" t="str">
            <v>Yes</v>
          </cell>
          <cell r="AP898" t="str">
            <v>JUN 21</v>
          </cell>
        </row>
        <row r="899">
          <cell r="A899">
            <v>1187</v>
          </cell>
          <cell r="B899" t="str">
            <v>已发货</v>
          </cell>
          <cell r="C899" t="str">
            <v>C49</v>
          </cell>
          <cell r="D899">
            <v>110380</v>
          </cell>
          <cell r="E899" t="str">
            <v>嘉裕名义下单</v>
          </cell>
          <cell r="F899" t="str">
            <v>YSM20R-2</v>
          </cell>
          <cell r="G899" t="str">
            <v>L-&gt;R</v>
          </cell>
          <cell r="H899" t="str">
            <v>MVC(F&amp;R)+10pallet for cATS10+交换台车</v>
          </cell>
          <cell r="I899" t="str">
            <v>Y55601</v>
          </cell>
          <cell r="J899">
            <v>1</v>
          </cell>
          <cell r="K899" t="str">
            <v>CY仓库</v>
          </cell>
          <cell r="L899">
            <v>44353</v>
          </cell>
          <cell r="M899" t="str">
            <v>NM</v>
          </cell>
          <cell r="N899" t="str">
            <v>JUN 21</v>
          </cell>
          <cell r="O899"/>
          <cell r="P899" t="str">
            <v>JPY</v>
          </cell>
          <cell r="Q899" t="str">
            <v>C49SZX20210161DZ</v>
          </cell>
          <cell r="R899" t="str">
            <v>嘉裕</v>
          </cell>
          <cell r="S899" t="str">
            <v>YSM20R-2</v>
          </cell>
          <cell r="T899" t="str">
            <v>L-&gt;R</v>
          </cell>
          <cell r="U899" t="str">
            <v>MVC(F&amp;R)+10pallet for cATS10+交换台车</v>
          </cell>
          <cell r="V899" t="str">
            <v>OK</v>
          </cell>
          <cell r="W899" t="str">
            <v>CIF HK</v>
          </cell>
          <cell r="X899">
            <v>44260</v>
          </cell>
          <cell r="Y899" t="str">
            <v>Yes</v>
          </cell>
          <cell r="Z899"/>
          <cell r="AA899"/>
          <cell r="AB899"/>
          <cell r="AC899" t="str">
            <v>YES</v>
          </cell>
          <cell r="AD899"/>
          <cell r="AE899"/>
          <cell r="AF899"/>
          <cell r="AG899"/>
          <cell r="AH899"/>
          <cell r="AI899"/>
          <cell r="AN899"/>
          <cell r="AO899" t="str">
            <v>Yes</v>
          </cell>
          <cell r="AP899" t="str">
            <v>JUN 21</v>
          </cell>
        </row>
        <row r="900">
          <cell r="A900">
            <v>1266</v>
          </cell>
          <cell r="B900" t="str">
            <v>已发货</v>
          </cell>
          <cell r="C900" t="str">
            <v>C49</v>
          </cell>
          <cell r="D900">
            <v>110481</v>
          </cell>
          <cell r="E900" t="str">
            <v>Stock order</v>
          </cell>
          <cell r="F900" t="str">
            <v>YSM10</v>
          </cell>
          <cell r="G900" t="str">
            <v>R-&gt;L</v>
          </cell>
          <cell r="H900" t="str">
            <v>MVC+ATS15</v>
          </cell>
          <cell r="I900" t="str">
            <v>Y56506</v>
          </cell>
          <cell r="J900">
            <v>1</v>
          </cell>
          <cell r="K900" t="str">
            <v>华日仓库中转</v>
          </cell>
          <cell r="L900">
            <v>44366</v>
          </cell>
          <cell r="M900" t="str">
            <v>TBA</v>
          </cell>
          <cell r="N900" t="str">
            <v>JUL 21</v>
          </cell>
          <cell r="O900"/>
          <cell r="P900" t="str">
            <v>JPY</v>
          </cell>
          <cell r="Q900" t="str">
            <v>C49SZX20210088SX</v>
          </cell>
          <cell r="R900" t="str">
            <v>恒越通</v>
          </cell>
          <cell r="S900" t="str">
            <v>YSM10</v>
          </cell>
          <cell r="T900" t="str">
            <v>L-&gt;R</v>
          </cell>
          <cell r="U900" t="str">
            <v>MVC+ATS15</v>
          </cell>
          <cell r="V900" t="str">
            <v>WRONG</v>
          </cell>
          <cell r="W900" t="str">
            <v>DAP SZ</v>
          </cell>
          <cell r="X900">
            <v>44272</v>
          </cell>
          <cell r="Y900" t="str">
            <v>Yes</v>
          </cell>
          <cell r="Z900"/>
          <cell r="AA900"/>
          <cell r="AB900"/>
          <cell r="AC900" t="str">
            <v>C210440022</v>
          </cell>
          <cell r="AD900">
            <v>311</v>
          </cell>
          <cell r="AE900">
            <v>10</v>
          </cell>
          <cell r="AF900"/>
          <cell r="AG900"/>
          <cell r="AH900"/>
          <cell r="AI900"/>
          <cell r="AN900"/>
          <cell r="AO900" t="str">
            <v>Yes</v>
          </cell>
          <cell r="AP900" t="str">
            <v>JUL 21</v>
          </cell>
        </row>
        <row r="901">
          <cell r="A901">
            <v>1247</v>
          </cell>
          <cell r="B901" t="str">
            <v>已发货</v>
          </cell>
          <cell r="C901" t="str">
            <v>C49</v>
          </cell>
          <cell r="D901">
            <v>110479</v>
          </cell>
          <cell r="E901" t="str">
            <v>Stock order</v>
          </cell>
          <cell r="F901" t="str">
            <v>YSM20R-2</v>
          </cell>
          <cell r="G901" t="str">
            <v>L-&gt;R</v>
          </cell>
          <cell r="H901" t="str">
            <v>cATS10+MVC+special layout</v>
          </cell>
          <cell r="I901" t="str">
            <v>Y56425</v>
          </cell>
          <cell r="J901">
            <v>1</v>
          </cell>
          <cell r="K901" t="str">
            <v>CY仓库</v>
          </cell>
          <cell r="L901">
            <v>44366</v>
          </cell>
          <cell r="M901" t="str">
            <v>NM</v>
          </cell>
          <cell r="N901" t="str">
            <v>JUL 21</v>
          </cell>
          <cell r="O901"/>
          <cell r="P901" t="str">
            <v>JPY</v>
          </cell>
          <cell r="Q901" t="str">
            <v>C49SZX20210061SX</v>
          </cell>
          <cell r="R901" t="str">
            <v>嘉普达</v>
          </cell>
          <cell r="S901" t="str">
            <v>YSM20R-2</v>
          </cell>
          <cell r="T901" t="str">
            <v>L-&gt;R</v>
          </cell>
          <cell r="U901" t="str">
            <v>cATS10+MVC+special layout</v>
          </cell>
          <cell r="V901" t="str">
            <v>OK</v>
          </cell>
          <cell r="W901" t="str">
            <v>DAP SZ</v>
          </cell>
          <cell r="X901">
            <v>44265</v>
          </cell>
          <cell r="Y901" t="str">
            <v>Yes</v>
          </cell>
          <cell r="Z901"/>
          <cell r="AA901"/>
          <cell r="AB901"/>
          <cell r="AC901" t="str">
            <v>C200938204</v>
          </cell>
          <cell r="AD901">
            <v>303</v>
          </cell>
          <cell r="AE901">
            <v>10</v>
          </cell>
          <cell r="AF901">
            <v>311</v>
          </cell>
          <cell r="AG901">
            <v>10</v>
          </cell>
          <cell r="AH901"/>
          <cell r="AI901"/>
          <cell r="AN901"/>
          <cell r="AO901" t="str">
            <v>Yes</v>
          </cell>
          <cell r="AP901" t="str">
            <v>JUL 21</v>
          </cell>
        </row>
        <row r="902">
          <cell r="A902">
            <v>1249</v>
          </cell>
          <cell r="B902" t="str">
            <v>已发货</v>
          </cell>
          <cell r="C902" t="str">
            <v>C49</v>
          </cell>
          <cell r="D902">
            <v>110452</v>
          </cell>
          <cell r="E902" t="str">
            <v>Stock order</v>
          </cell>
          <cell r="F902" t="str">
            <v>YSM20R-2</v>
          </cell>
          <cell r="G902" t="str">
            <v>L-&gt;R</v>
          </cell>
          <cell r="H902" t="str">
            <v>No</v>
          </cell>
          <cell r="I902" t="str">
            <v>Y57089</v>
          </cell>
          <cell r="J902">
            <v>1</v>
          </cell>
          <cell r="K902" t="str">
            <v>CY仓库</v>
          </cell>
          <cell r="L902">
            <v>44366</v>
          </cell>
          <cell r="M902" t="str">
            <v>NM</v>
          </cell>
          <cell r="N902" t="str">
            <v>JUL 21</v>
          </cell>
          <cell r="O902"/>
          <cell r="P902" t="str">
            <v>JPY</v>
          </cell>
          <cell r="Q902" t="str">
            <v>C49SZX20210071SS</v>
          </cell>
          <cell r="R902" t="str">
            <v>泓凯</v>
          </cell>
          <cell r="S902" t="str">
            <v>YSM20R-2</v>
          </cell>
          <cell r="T902" t="str">
            <v>L-&gt;R</v>
          </cell>
          <cell r="U902" t="str">
            <v>No</v>
          </cell>
          <cell r="V902" t="str">
            <v>OK</v>
          </cell>
          <cell r="W902" t="str">
            <v>DAP SZ</v>
          </cell>
          <cell r="X902">
            <v>44261</v>
          </cell>
          <cell r="Y902" t="str">
            <v>Yes</v>
          </cell>
          <cell r="Z902"/>
          <cell r="AA902"/>
          <cell r="AB902"/>
          <cell r="AC902" t="str">
            <v>C210540145</v>
          </cell>
          <cell r="AD902">
            <v>301</v>
          </cell>
          <cell r="AE902">
            <v>10</v>
          </cell>
          <cell r="AF902">
            <v>311</v>
          </cell>
          <cell r="AG902">
            <v>10</v>
          </cell>
          <cell r="AH902"/>
          <cell r="AI902"/>
          <cell r="AN902"/>
          <cell r="AO902" t="str">
            <v>Yes</v>
          </cell>
          <cell r="AP902" t="str">
            <v>JUL 21</v>
          </cell>
        </row>
        <row r="903">
          <cell r="A903">
            <v>1453</v>
          </cell>
          <cell r="B903" t="str">
            <v>已发货</v>
          </cell>
          <cell r="C903" t="str">
            <v>C49</v>
          </cell>
          <cell r="D903">
            <v>110452</v>
          </cell>
          <cell r="E903" t="str">
            <v>Stock order</v>
          </cell>
          <cell r="F903" t="str">
            <v>YSM20R-2</v>
          </cell>
          <cell r="G903" t="str">
            <v>L-&gt;R</v>
          </cell>
          <cell r="H903" t="str">
            <v>MVC</v>
          </cell>
          <cell r="I903" t="str">
            <v>Y57090</v>
          </cell>
          <cell r="J903">
            <v>1</v>
          </cell>
          <cell r="K903" t="str">
            <v>CY仓库</v>
          </cell>
          <cell r="L903">
            <v>44366</v>
          </cell>
          <cell r="M903" t="str">
            <v>NM</v>
          </cell>
          <cell r="N903" t="str">
            <v>JUL 21</v>
          </cell>
          <cell r="O903"/>
          <cell r="P903" t="str">
            <v>JPY</v>
          </cell>
          <cell r="Q903" t="str">
            <v>HKFR-ESE-2021071301</v>
          </cell>
          <cell r="R903" t="str">
            <v>富洛</v>
          </cell>
          <cell r="S903" t="str">
            <v>YSM20R-2</v>
          </cell>
          <cell r="T903" t="str">
            <v>L-&gt;R</v>
          </cell>
          <cell r="U903" t="str">
            <v>MVC</v>
          </cell>
          <cell r="V903" t="str">
            <v>OK</v>
          </cell>
          <cell r="W903" t="str">
            <v>CIF HK</v>
          </cell>
          <cell r="X903">
            <v>44391</v>
          </cell>
          <cell r="Y903" t="str">
            <v>Yes</v>
          </cell>
          <cell r="Z903"/>
          <cell r="AA903"/>
          <cell r="AB903"/>
          <cell r="AC903" t="str">
            <v>C200437262</v>
          </cell>
          <cell r="AD903">
            <v>301</v>
          </cell>
          <cell r="AE903">
            <v>10</v>
          </cell>
          <cell r="AF903">
            <v>311</v>
          </cell>
          <cell r="AG903">
            <v>10</v>
          </cell>
          <cell r="AH903"/>
          <cell r="AI903"/>
          <cell r="AN903"/>
          <cell r="AO903" t="str">
            <v>Yes</v>
          </cell>
          <cell r="AP903" t="str">
            <v>JUL 21</v>
          </cell>
        </row>
        <row r="904">
          <cell r="A904">
            <v>1329</v>
          </cell>
          <cell r="B904" t="str">
            <v>已发货</v>
          </cell>
          <cell r="C904" t="str">
            <v>C49</v>
          </cell>
          <cell r="D904">
            <v>110452</v>
          </cell>
          <cell r="E904" t="str">
            <v>Stock order</v>
          </cell>
          <cell r="F904" t="str">
            <v>YSM20R-2</v>
          </cell>
          <cell r="G904" t="str">
            <v>L-&gt;R</v>
          </cell>
          <cell r="H904" t="str">
            <v>No</v>
          </cell>
          <cell r="I904" t="str">
            <v>Y57091</v>
          </cell>
          <cell r="J904">
            <v>1</v>
          </cell>
          <cell r="K904" t="str">
            <v>CY仓库</v>
          </cell>
          <cell r="L904">
            <v>44366</v>
          </cell>
          <cell r="M904" t="str">
            <v>NM</v>
          </cell>
          <cell r="N904" t="str">
            <v>AUG 21</v>
          </cell>
          <cell r="O904"/>
          <cell r="P904" t="str">
            <v>JPY</v>
          </cell>
          <cell r="Q904" t="str">
            <v>C49SZX20210178JY</v>
          </cell>
          <cell r="R904" t="str">
            <v>毅诚科达</v>
          </cell>
          <cell r="S904" t="str">
            <v>YSM20R-2</v>
          </cell>
          <cell r="T904" t="str">
            <v>L-&gt;R</v>
          </cell>
          <cell r="U904" t="str">
            <v>No</v>
          </cell>
          <cell r="V904" t="str">
            <v>OK</v>
          </cell>
          <cell r="W904" t="str">
            <v>DAP SZ</v>
          </cell>
          <cell r="X904">
            <v>44300</v>
          </cell>
          <cell r="Y904" t="str">
            <v>Yes</v>
          </cell>
          <cell r="Z904"/>
          <cell r="AA904"/>
          <cell r="AB904"/>
          <cell r="AC904" t="str">
            <v>C191236328</v>
          </cell>
          <cell r="AD904">
            <v>301</v>
          </cell>
          <cell r="AE904">
            <v>10</v>
          </cell>
          <cell r="AF904">
            <v>311</v>
          </cell>
          <cell r="AG904">
            <v>10</v>
          </cell>
          <cell r="AH904"/>
          <cell r="AI904"/>
          <cell r="AN904"/>
          <cell r="AO904" t="str">
            <v>Yes</v>
          </cell>
          <cell r="AP904" t="str">
            <v>AUG 21</v>
          </cell>
        </row>
        <row r="905">
          <cell r="A905">
            <v>1265</v>
          </cell>
          <cell r="B905" t="str">
            <v>已发货</v>
          </cell>
          <cell r="C905" t="str">
            <v>C49</v>
          </cell>
          <cell r="D905">
            <v>110452</v>
          </cell>
          <cell r="E905" t="str">
            <v>Stock order</v>
          </cell>
          <cell r="F905" t="str">
            <v>YSM20R-2</v>
          </cell>
          <cell r="G905" t="str">
            <v>L-&gt;R</v>
          </cell>
          <cell r="H905" t="str">
            <v>No</v>
          </cell>
          <cell r="I905" t="str">
            <v>Y57092</v>
          </cell>
          <cell r="J905">
            <v>1</v>
          </cell>
          <cell r="K905" t="str">
            <v>华日仓库中转</v>
          </cell>
          <cell r="L905">
            <v>44366</v>
          </cell>
          <cell r="M905" t="str">
            <v>NM</v>
          </cell>
          <cell r="N905" t="str">
            <v>JUL 21</v>
          </cell>
          <cell r="O905"/>
          <cell r="P905" t="str">
            <v>JPY</v>
          </cell>
          <cell r="Q905" t="str">
            <v>C49SZX20210088SX</v>
          </cell>
          <cell r="R905" t="str">
            <v>恒越通</v>
          </cell>
          <cell r="S905" t="str">
            <v>YSM20R-2</v>
          </cell>
          <cell r="T905" t="str">
            <v>L-&gt;R</v>
          </cell>
          <cell r="U905" t="str">
            <v>No</v>
          </cell>
          <cell r="V905" t="str">
            <v>OK</v>
          </cell>
          <cell r="W905" t="str">
            <v>DAP SZ</v>
          </cell>
          <cell r="X905">
            <v>44272</v>
          </cell>
          <cell r="Y905" t="str">
            <v>Yes</v>
          </cell>
          <cell r="Z905"/>
          <cell r="AA905"/>
          <cell r="AB905"/>
          <cell r="AC905" t="str">
            <v>C210440022</v>
          </cell>
          <cell r="AD905">
            <v>301</v>
          </cell>
          <cell r="AE905">
            <v>10</v>
          </cell>
          <cell r="AF905">
            <v>311</v>
          </cell>
          <cell r="AG905">
            <v>10</v>
          </cell>
          <cell r="AH905"/>
          <cell r="AI905"/>
          <cell r="AN905"/>
          <cell r="AO905" t="str">
            <v>Yes</v>
          </cell>
          <cell r="AP905" t="str">
            <v>JUL 21</v>
          </cell>
        </row>
        <row r="906">
          <cell r="A906">
            <v>1303</v>
          </cell>
          <cell r="B906" t="str">
            <v>已发货</v>
          </cell>
          <cell r="C906" t="str">
            <v>C49</v>
          </cell>
          <cell r="D906">
            <v>110402</v>
          </cell>
          <cell r="E906" t="str">
            <v>杉川名义</v>
          </cell>
          <cell r="F906" t="str">
            <v>YSM40R-4</v>
          </cell>
          <cell r="G906" t="str">
            <v>L-&gt;R</v>
          </cell>
          <cell r="H906" t="str">
            <v>No</v>
          </cell>
          <cell r="I906" t="str">
            <v>Y57169,机器不能调动</v>
          </cell>
          <cell r="J906">
            <v>1</v>
          </cell>
          <cell r="K906" t="str">
            <v>前海保税区</v>
          </cell>
          <cell r="L906">
            <v>44375</v>
          </cell>
          <cell r="M906" t="str">
            <v>NM</v>
          </cell>
          <cell r="N906" t="str">
            <v>JUL 21</v>
          </cell>
          <cell r="O906"/>
          <cell r="P906" t="str">
            <v>JPY</v>
          </cell>
          <cell r="Q906" t="str">
            <v>C49SZX20210096JL</v>
          </cell>
          <cell r="R906" t="str">
            <v>杉川</v>
          </cell>
          <cell r="S906" t="str">
            <v>YSM40R-4</v>
          </cell>
          <cell r="T906" t="str">
            <v>L-&gt;R</v>
          </cell>
          <cell r="U906" t="str">
            <v>No</v>
          </cell>
          <cell r="V906" t="str">
            <v>OK</v>
          </cell>
          <cell r="W906" t="str">
            <v>DAP SZ</v>
          </cell>
          <cell r="X906">
            <v>44288</v>
          </cell>
          <cell r="Y906" t="str">
            <v>Yes</v>
          </cell>
          <cell r="Z906"/>
          <cell r="AA906"/>
          <cell r="AB906"/>
          <cell r="AC906" t="str">
            <v xml:space="preserve">IND order </v>
          </cell>
          <cell r="AD906"/>
          <cell r="AE906"/>
          <cell r="AF906"/>
          <cell r="AG906"/>
          <cell r="AH906"/>
          <cell r="AI906"/>
          <cell r="AN906"/>
          <cell r="AO906" t="str">
            <v>Yes</v>
          </cell>
          <cell r="AP906" t="str">
            <v>JUL 21</v>
          </cell>
        </row>
        <row r="907">
          <cell r="A907">
            <v>1304</v>
          </cell>
          <cell r="B907" t="str">
            <v>已发货</v>
          </cell>
          <cell r="C907" t="str">
            <v>C49</v>
          </cell>
          <cell r="D907">
            <v>110402</v>
          </cell>
          <cell r="E907" t="str">
            <v>杉川名义</v>
          </cell>
          <cell r="F907" t="str">
            <v>YSM40R-4</v>
          </cell>
          <cell r="G907" t="str">
            <v>L-&gt;R</v>
          </cell>
          <cell r="H907" t="str">
            <v>No</v>
          </cell>
          <cell r="I907" t="str">
            <v>Y57208,机器不能调动</v>
          </cell>
          <cell r="J907">
            <v>1</v>
          </cell>
          <cell r="K907" t="str">
            <v>前海保税区</v>
          </cell>
          <cell r="L907">
            <v>44375</v>
          </cell>
          <cell r="M907" t="str">
            <v>NM</v>
          </cell>
          <cell r="N907" t="str">
            <v>AUG 21</v>
          </cell>
          <cell r="O907"/>
          <cell r="P907" t="str">
            <v>JPY</v>
          </cell>
          <cell r="Q907" t="str">
            <v>C49SZX20210096JL</v>
          </cell>
          <cell r="R907" t="str">
            <v>杉川</v>
          </cell>
          <cell r="S907" t="str">
            <v>YSM40R-4</v>
          </cell>
          <cell r="T907" t="str">
            <v>L-&gt;R</v>
          </cell>
          <cell r="U907" t="str">
            <v>No</v>
          </cell>
          <cell r="V907" t="str">
            <v>OK</v>
          </cell>
          <cell r="W907" t="str">
            <v>DAP SZ</v>
          </cell>
          <cell r="X907">
            <v>44288</v>
          </cell>
          <cell r="Y907" t="str">
            <v>Yes</v>
          </cell>
          <cell r="Z907"/>
          <cell r="AA907"/>
          <cell r="AB907"/>
          <cell r="AC907" t="str">
            <v xml:space="preserve">IND order </v>
          </cell>
          <cell r="AD907"/>
          <cell r="AE907"/>
          <cell r="AF907"/>
          <cell r="AG907"/>
          <cell r="AH907"/>
          <cell r="AI907"/>
          <cell r="AN907"/>
          <cell r="AO907" t="str">
            <v>Yes</v>
          </cell>
          <cell r="AP907" t="str">
            <v>AUG 21</v>
          </cell>
        </row>
        <row r="908">
          <cell r="A908">
            <v>1305</v>
          </cell>
          <cell r="B908" t="str">
            <v>已发货</v>
          </cell>
          <cell r="C908" t="str">
            <v>C49</v>
          </cell>
          <cell r="D908">
            <v>110402</v>
          </cell>
          <cell r="E908" t="str">
            <v>杉川名义</v>
          </cell>
          <cell r="F908" t="str">
            <v>YSM40R-4</v>
          </cell>
          <cell r="G908" t="str">
            <v>L-&gt;R</v>
          </cell>
          <cell r="H908" t="str">
            <v>No</v>
          </cell>
          <cell r="I908" t="str">
            <v>Y57209,机器不能调动</v>
          </cell>
          <cell r="J908">
            <v>1</v>
          </cell>
          <cell r="K908" t="str">
            <v>前海保税区</v>
          </cell>
          <cell r="L908">
            <v>44375</v>
          </cell>
          <cell r="M908" t="str">
            <v>NM</v>
          </cell>
          <cell r="N908" t="str">
            <v>AUG 21</v>
          </cell>
          <cell r="O908"/>
          <cell r="P908" t="str">
            <v>JPY</v>
          </cell>
          <cell r="Q908" t="str">
            <v>C49SZX20210096JL</v>
          </cell>
          <cell r="R908" t="str">
            <v>杉川</v>
          </cell>
          <cell r="S908" t="str">
            <v>YSM40R-4</v>
          </cell>
          <cell r="T908" t="str">
            <v>L-&gt;R</v>
          </cell>
          <cell r="U908" t="str">
            <v>No</v>
          </cell>
          <cell r="V908" t="str">
            <v>OK</v>
          </cell>
          <cell r="W908" t="str">
            <v>DAP SZ</v>
          </cell>
          <cell r="X908">
            <v>44288</v>
          </cell>
          <cell r="Y908" t="str">
            <v>Yes</v>
          </cell>
          <cell r="Z908"/>
          <cell r="AA908"/>
          <cell r="AB908"/>
          <cell r="AC908" t="str">
            <v xml:space="preserve">IND order </v>
          </cell>
          <cell r="AD908"/>
          <cell r="AE908"/>
          <cell r="AF908"/>
          <cell r="AG908"/>
          <cell r="AH908"/>
          <cell r="AI908"/>
          <cell r="AN908"/>
          <cell r="AO908" t="str">
            <v>Yes</v>
          </cell>
          <cell r="AP908" t="str">
            <v>AUG 21</v>
          </cell>
        </row>
        <row r="909">
          <cell r="A909">
            <v>1479</v>
          </cell>
          <cell r="B909" t="str">
            <v>已发货</v>
          </cell>
          <cell r="C909" t="str">
            <v>C49</v>
          </cell>
          <cell r="D909">
            <v>110402</v>
          </cell>
          <cell r="E909" t="str">
            <v>杉川名义</v>
          </cell>
          <cell r="F909" t="str">
            <v>YSM40R-4</v>
          </cell>
          <cell r="G909" t="str">
            <v>L-&gt;R</v>
          </cell>
          <cell r="H909" t="str">
            <v>No</v>
          </cell>
          <cell r="I909" t="str">
            <v>Y57170</v>
          </cell>
          <cell r="J909">
            <v>1</v>
          </cell>
          <cell r="K909" t="str">
            <v>前海保税区</v>
          </cell>
          <cell r="L909">
            <v>44375</v>
          </cell>
          <cell r="M909" t="str">
            <v>NM</v>
          </cell>
          <cell r="N909" t="str">
            <v>OCT 21</v>
          </cell>
          <cell r="O909"/>
          <cell r="P909" t="str">
            <v>JPY</v>
          </cell>
          <cell r="Q909" t="str">
            <v>C49SZX20210193SX</v>
          </cell>
          <cell r="R909" t="str">
            <v>锐诚</v>
          </cell>
          <cell r="S909" t="str">
            <v>YSM40R-4</v>
          </cell>
          <cell r="T909" t="str">
            <v>L-&gt;R</v>
          </cell>
          <cell r="U909" t="str">
            <v>No</v>
          </cell>
          <cell r="V909" t="str">
            <v>OK</v>
          </cell>
          <cell r="W909" t="str">
            <v>DAP HZ</v>
          </cell>
          <cell r="X909">
            <v>44457</v>
          </cell>
          <cell r="Y909" t="str">
            <v>Yes</v>
          </cell>
          <cell r="Z909"/>
          <cell r="AA909"/>
          <cell r="AB909"/>
          <cell r="AC909" t="str">
            <v>C180231291</v>
          </cell>
          <cell r="AD909"/>
          <cell r="AE909"/>
          <cell r="AF909"/>
          <cell r="AG909"/>
          <cell r="AH909"/>
          <cell r="AI909"/>
          <cell r="AN909"/>
          <cell r="AO909" t="str">
            <v>Yes</v>
          </cell>
          <cell r="AP909" t="str">
            <v>OCT 21</v>
          </cell>
        </row>
        <row r="910">
          <cell r="A910">
            <v>1136</v>
          </cell>
          <cell r="B910" t="str">
            <v>已发货</v>
          </cell>
          <cell r="C910" t="str">
            <v>C28.</v>
          </cell>
          <cell r="D910">
            <v>110342</v>
          </cell>
          <cell r="E910" t="str">
            <v>STK</v>
          </cell>
          <cell r="F910" t="str">
            <v>R-0625L</v>
          </cell>
          <cell r="G910" t="str">
            <v>NO</v>
          </cell>
          <cell r="H910" t="str">
            <v>No</v>
          </cell>
          <cell r="I910">
            <v>6825</v>
          </cell>
          <cell r="J910">
            <v>1</v>
          </cell>
          <cell r="K910" t="str">
            <v>HK 仓库</v>
          </cell>
          <cell r="L910">
            <v>44166</v>
          </cell>
          <cell r="M910">
            <v>7.8</v>
          </cell>
          <cell r="N910" t="str">
            <v>MAY 21</v>
          </cell>
          <cell r="O910"/>
          <cell r="P910" t="str">
            <v>JPY</v>
          </cell>
          <cell r="Q910" t="str">
            <v>C49SZX20210045SX</v>
          </cell>
          <cell r="R910" t="str">
            <v>百益晟</v>
          </cell>
          <cell r="S910" t="str">
            <v>YSM10</v>
          </cell>
          <cell r="T910" t="str">
            <v>L-&gt;R</v>
          </cell>
          <cell r="U910" t="str">
            <v>MVC</v>
          </cell>
          <cell r="V910" t="str">
            <v>WRONG</v>
          </cell>
          <cell r="W910" t="str">
            <v>DAP SZ</v>
          </cell>
          <cell r="X910">
            <v>44231</v>
          </cell>
          <cell r="Y910" t="str">
            <v>Yes</v>
          </cell>
          <cell r="Z910"/>
          <cell r="AA910"/>
          <cell r="AB910"/>
          <cell r="AC910" t="str">
            <v>YES</v>
          </cell>
          <cell r="AD910"/>
          <cell r="AE910"/>
          <cell r="AF910"/>
          <cell r="AG910"/>
          <cell r="AH910"/>
          <cell r="AI910"/>
          <cell r="AJ910"/>
          <cell r="AK910"/>
          <cell r="AL910"/>
          <cell r="AM910"/>
          <cell r="AN910"/>
          <cell r="AO910" t="str">
            <v>Yes</v>
          </cell>
          <cell r="AP910" t="str">
            <v>MAY 21</v>
          </cell>
        </row>
        <row r="911">
          <cell r="A911">
            <v>1472</v>
          </cell>
          <cell r="B911" t="str">
            <v>已发货</v>
          </cell>
          <cell r="C911" t="str">
            <v>C28.</v>
          </cell>
          <cell r="D911">
            <v>110342</v>
          </cell>
          <cell r="E911" t="str">
            <v>STK</v>
          </cell>
          <cell r="F911" t="str">
            <v>R-0625L</v>
          </cell>
          <cell r="G911" t="str">
            <v>NO</v>
          </cell>
          <cell r="H911" t="str">
            <v>No</v>
          </cell>
          <cell r="I911">
            <v>6826</v>
          </cell>
          <cell r="J911">
            <v>1</v>
          </cell>
          <cell r="K911" t="str">
            <v>HK 仓库</v>
          </cell>
          <cell r="L911">
            <v>44166</v>
          </cell>
          <cell r="M911">
            <v>7.8</v>
          </cell>
          <cell r="N911"/>
          <cell r="O911"/>
          <cell r="P911" t="str">
            <v>RMB</v>
          </cell>
          <cell r="Q911" t="str">
            <v>C28SZX2021044KC</v>
          </cell>
          <cell r="R911" t="str">
            <v>小婉牛</v>
          </cell>
          <cell r="S911" t="str">
            <v>SolderStar R-0625L</v>
          </cell>
          <cell r="T911" t="str">
            <v>No</v>
          </cell>
          <cell r="U911" t="str">
            <v>No</v>
          </cell>
          <cell r="V911" t="str">
            <v>OK</v>
          </cell>
          <cell r="W911" t="str">
            <v>含税到厂</v>
          </cell>
          <cell r="X911">
            <v>44434</v>
          </cell>
          <cell r="Y911" t="str">
            <v>Yes</v>
          </cell>
          <cell r="Z911"/>
          <cell r="AA911"/>
          <cell r="AB911"/>
          <cell r="AC911" t="str">
            <v>c28</v>
          </cell>
          <cell r="AD911"/>
          <cell r="AE911"/>
          <cell r="AF911"/>
          <cell r="AG911"/>
          <cell r="AH911"/>
          <cell r="AI911"/>
          <cell r="AN911"/>
          <cell r="AO911" t="str">
            <v>Yes</v>
          </cell>
          <cell r="AP911" t="str">
            <v>blank</v>
          </cell>
        </row>
        <row r="912">
          <cell r="A912">
            <v>1308</v>
          </cell>
          <cell r="B912" t="str">
            <v>已发货</v>
          </cell>
          <cell r="C912" t="str">
            <v>C49</v>
          </cell>
          <cell r="D912">
            <v>110402</v>
          </cell>
          <cell r="E912" t="str">
            <v>杉川名义</v>
          </cell>
          <cell r="F912" t="str">
            <v>YSM20WR-2</v>
          </cell>
          <cell r="G912" t="str">
            <v>L-&gt;R</v>
          </cell>
          <cell r="H912" t="str">
            <v>cATS10+MVC(F&amp;R)+Feeder Carriage</v>
          </cell>
          <cell r="I912" t="str">
            <v>Y57302</v>
          </cell>
          <cell r="J912">
            <v>1</v>
          </cell>
          <cell r="K912" t="str">
            <v>前海保税区</v>
          </cell>
          <cell r="L912">
            <v>44375</v>
          </cell>
          <cell r="M912" t="str">
            <v>NM</v>
          </cell>
          <cell r="N912" t="str">
            <v>JUL 21</v>
          </cell>
          <cell r="O912"/>
          <cell r="P912" t="str">
            <v>JPY</v>
          </cell>
          <cell r="Q912" t="str">
            <v>C49SZX20210096JL</v>
          </cell>
          <cell r="R912" t="str">
            <v>杉川</v>
          </cell>
          <cell r="S912" t="str">
            <v>YSM20WR-2</v>
          </cell>
          <cell r="T912" t="str">
            <v>L-&gt;R</v>
          </cell>
          <cell r="U912" t="str">
            <v>cATS10+MVC+Feeder Carriage</v>
          </cell>
          <cell r="V912" t="str">
            <v>WRONG</v>
          </cell>
          <cell r="W912" t="str">
            <v>DAP SZ</v>
          </cell>
          <cell r="X912">
            <v>44288</v>
          </cell>
          <cell r="Y912" t="str">
            <v>Yes</v>
          </cell>
          <cell r="Z912"/>
          <cell r="AA912"/>
          <cell r="AB912"/>
          <cell r="AC912" t="str">
            <v xml:space="preserve">IND order </v>
          </cell>
          <cell r="AD912"/>
          <cell r="AE912"/>
          <cell r="AF912"/>
          <cell r="AG912"/>
          <cell r="AH912"/>
          <cell r="AI912"/>
          <cell r="AN912"/>
          <cell r="AO912" t="str">
            <v>Yes</v>
          </cell>
          <cell r="AP912" t="str">
            <v>JUL 21</v>
          </cell>
        </row>
        <row r="913">
          <cell r="A913">
            <v>1312</v>
          </cell>
          <cell r="B913" t="str">
            <v>已发货</v>
          </cell>
          <cell r="C913" t="str">
            <v>C49</v>
          </cell>
          <cell r="D913">
            <v>110402</v>
          </cell>
          <cell r="E913" t="str">
            <v>杉川名义</v>
          </cell>
          <cell r="F913" t="str">
            <v>YSM20WR-2</v>
          </cell>
          <cell r="G913" t="str">
            <v>L-&gt;R</v>
          </cell>
          <cell r="H913" t="str">
            <v>No</v>
          </cell>
          <cell r="I913" t="str">
            <v>Y57300</v>
          </cell>
          <cell r="J913">
            <v>1</v>
          </cell>
          <cell r="K913" t="str">
            <v>前海保税区</v>
          </cell>
          <cell r="L913">
            <v>44375</v>
          </cell>
          <cell r="M913" t="str">
            <v>NM</v>
          </cell>
          <cell r="N913" t="str">
            <v>JUL 21</v>
          </cell>
          <cell r="O913"/>
          <cell r="P913" t="str">
            <v>JPY</v>
          </cell>
          <cell r="Q913" t="str">
            <v>C49SZX20210096JL</v>
          </cell>
          <cell r="R913" t="str">
            <v>杉川</v>
          </cell>
          <cell r="S913" t="str">
            <v>YSM20WR-2</v>
          </cell>
          <cell r="T913" t="str">
            <v>L-&gt;R</v>
          </cell>
          <cell r="U913" t="str">
            <v>MVC</v>
          </cell>
          <cell r="V913" t="str">
            <v>WRONG</v>
          </cell>
          <cell r="W913" t="str">
            <v>DAP SZ</v>
          </cell>
          <cell r="X913">
            <v>44288</v>
          </cell>
          <cell r="Y913" t="str">
            <v>Yes</v>
          </cell>
          <cell r="Z913"/>
          <cell r="AA913"/>
          <cell r="AB913"/>
          <cell r="AC913" t="str">
            <v xml:space="preserve">IND order </v>
          </cell>
          <cell r="AD913"/>
          <cell r="AE913"/>
          <cell r="AF913"/>
          <cell r="AG913"/>
          <cell r="AH913"/>
          <cell r="AI913"/>
          <cell r="AN913"/>
          <cell r="AO913" t="str">
            <v>Yes</v>
          </cell>
          <cell r="AP913" t="str">
            <v>JUL 21</v>
          </cell>
        </row>
        <row r="914">
          <cell r="A914">
            <v>1313</v>
          </cell>
          <cell r="B914" t="str">
            <v>已发货</v>
          </cell>
          <cell r="C914" t="str">
            <v>C49</v>
          </cell>
          <cell r="D914">
            <v>110402</v>
          </cell>
          <cell r="E914" t="str">
            <v>杉川名义</v>
          </cell>
          <cell r="F914" t="str">
            <v>YSM20WR-2</v>
          </cell>
          <cell r="G914" t="str">
            <v>L-&gt;R</v>
          </cell>
          <cell r="H914" t="str">
            <v>No</v>
          </cell>
          <cell r="I914" t="str">
            <v>Y57301</v>
          </cell>
          <cell r="J914">
            <v>1</v>
          </cell>
          <cell r="K914" t="str">
            <v>前海保税区</v>
          </cell>
          <cell r="L914">
            <v>44375</v>
          </cell>
          <cell r="M914" t="str">
            <v>NM</v>
          </cell>
          <cell r="N914" t="str">
            <v>JUL 21</v>
          </cell>
          <cell r="O914"/>
          <cell r="P914" t="str">
            <v>JPY</v>
          </cell>
          <cell r="Q914" t="str">
            <v>C49SZX20210096JL</v>
          </cell>
          <cell r="R914" t="str">
            <v>杉川</v>
          </cell>
          <cell r="S914" t="str">
            <v>YSM20WR-2</v>
          </cell>
          <cell r="T914" t="str">
            <v>L-&gt;R</v>
          </cell>
          <cell r="U914" t="str">
            <v>MVC</v>
          </cell>
          <cell r="V914" t="str">
            <v>WRONG</v>
          </cell>
          <cell r="W914" t="str">
            <v>DAP SZ</v>
          </cell>
          <cell r="X914">
            <v>44288</v>
          </cell>
          <cell r="Y914" t="str">
            <v>Yes</v>
          </cell>
          <cell r="Z914"/>
          <cell r="AA914"/>
          <cell r="AB914"/>
          <cell r="AC914" t="str">
            <v xml:space="preserve">IND order </v>
          </cell>
          <cell r="AD914"/>
          <cell r="AE914"/>
          <cell r="AF914"/>
          <cell r="AG914"/>
          <cell r="AH914"/>
          <cell r="AI914"/>
          <cell r="AN914"/>
          <cell r="AO914" t="str">
            <v>Yes</v>
          </cell>
          <cell r="AP914" t="str">
            <v>JUL 21</v>
          </cell>
        </row>
        <row r="915">
          <cell r="A915">
            <v>1436</v>
          </cell>
          <cell r="B915" t="str">
            <v>已发货</v>
          </cell>
          <cell r="C915" t="str">
            <v>C49</v>
          </cell>
          <cell r="D915" t="str">
            <v>49F103948</v>
          </cell>
          <cell r="E915" t="str">
            <v>拓新伟业名义下单</v>
          </cell>
          <cell r="F915" t="str">
            <v>YSM40R-4(DEMO)</v>
          </cell>
          <cell r="G915" t="str">
            <v>L-&gt;R</v>
          </cell>
          <cell r="H915" t="str">
            <v>No</v>
          </cell>
          <cell r="I915" t="str">
            <v>Y45659</v>
          </cell>
          <cell r="J915">
            <v>1</v>
          </cell>
          <cell r="K915" t="str">
            <v>Yamaha 深圳仓库</v>
          </cell>
          <cell r="L915">
            <v>44387</v>
          </cell>
          <cell r="M915" t="str">
            <v>NM</v>
          </cell>
          <cell r="N915" t="str">
            <v>AUG 21</v>
          </cell>
          <cell r="O915"/>
          <cell r="P915" t="str">
            <v>RMB</v>
          </cell>
          <cell r="Q915" t="str">
            <v>C49SZX20210175SX</v>
          </cell>
          <cell r="R915" t="str">
            <v>拓新伟业</v>
          </cell>
          <cell r="S915" t="str">
            <v>YSM40R-4</v>
          </cell>
          <cell r="T915" t="str">
            <v>L-&gt;R</v>
          </cell>
          <cell r="U915" t="str">
            <v>No</v>
          </cell>
          <cell r="V915" t="str">
            <v>OK</v>
          </cell>
          <cell r="W915" t="str">
            <v>DDP SZ</v>
          </cell>
          <cell r="X915">
            <v>44370</v>
          </cell>
          <cell r="Y915" t="str">
            <v>Yes</v>
          </cell>
          <cell r="Z915"/>
          <cell r="AA915"/>
          <cell r="AB915"/>
          <cell r="AC915" t="str">
            <v xml:space="preserve">IND order </v>
          </cell>
          <cell r="AD915"/>
          <cell r="AE915"/>
          <cell r="AF915"/>
          <cell r="AG915"/>
          <cell r="AH915"/>
          <cell r="AI915"/>
          <cell r="AN915"/>
          <cell r="AO915" t="str">
            <v>Yes</v>
          </cell>
          <cell r="AP915" t="str">
            <v>AUG 21</v>
          </cell>
        </row>
        <row r="916">
          <cell r="A916">
            <v>1437</v>
          </cell>
          <cell r="B916" t="str">
            <v>已发货</v>
          </cell>
          <cell r="C916" t="str">
            <v>C49</v>
          </cell>
          <cell r="D916" t="str">
            <v>49F103948</v>
          </cell>
          <cell r="E916" t="str">
            <v>拓新伟业名义下单</v>
          </cell>
          <cell r="F916" t="str">
            <v>YSM40R-4(DEMO)</v>
          </cell>
          <cell r="G916" t="str">
            <v>L-&gt;R</v>
          </cell>
          <cell r="H916" t="str">
            <v>No</v>
          </cell>
          <cell r="I916" t="str">
            <v>Y44996</v>
          </cell>
          <cell r="J916">
            <v>1</v>
          </cell>
          <cell r="K916" t="str">
            <v>Yamaha 深圳仓库</v>
          </cell>
          <cell r="L916">
            <v>44387</v>
          </cell>
          <cell r="M916" t="str">
            <v>NM</v>
          </cell>
          <cell r="N916" t="str">
            <v>AUG 21</v>
          </cell>
          <cell r="O916"/>
          <cell r="P916" t="str">
            <v>RMB</v>
          </cell>
          <cell r="Q916" t="str">
            <v>C49SZX20210175SX</v>
          </cell>
          <cell r="R916" t="str">
            <v>拓新伟业</v>
          </cell>
          <cell r="S916" t="str">
            <v>YSM40R-4</v>
          </cell>
          <cell r="T916" t="str">
            <v>L-&gt;R</v>
          </cell>
          <cell r="U916" t="str">
            <v>No</v>
          </cell>
          <cell r="V916" t="str">
            <v>OK</v>
          </cell>
          <cell r="W916" t="str">
            <v>DDP SZ</v>
          </cell>
          <cell r="X916">
            <v>44370</v>
          </cell>
          <cell r="Y916" t="str">
            <v>Yes</v>
          </cell>
          <cell r="Z916"/>
          <cell r="AA916"/>
          <cell r="AB916"/>
          <cell r="AC916" t="str">
            <v xml:space="preserve">IND order </v>
          </cell>
          <cell r="AD916"/>
          <cell r="AE916"/>
          <cell r="AF916"/>
          <cell r="AG916"/>
          <cell r="AH916"/>
          <cell r="AI916"/>
          <cell r="AN916"/>
          <cell r="AO916" t="str">
            <v>Yes</v>
          </cell>
          <cell r="AP916" t="str">
            <v>AUG 21</v>
          </cell>
        </row>
        <row r="917">
          <cell r="A917">
            <v>1438</v>
          </cell>
          <cell r="B917" t="str">
            <v>已发货</v>
          </cell>
          <cell r="C917" t="str">
            <v>C49</v>
          </cell>
          <cell r="D917" t="str">
            <v>49F103948</v>
          </cell>
          <cell r="E917" t="str">
            <v>拓新伟业名义下单</v>
          </cell>
          <cell r="F917" t="str">
            <v>YSM40R-4(DEMO)</v>
          </cell>
          <cell r="G917" t="str">
            <v>L-&gt;R</v>
          </cell>
          <cell r="H917" t="str">
            <v>No</v>
          </cell>
          <cell r="I917" t="str">
            <v>Y48100</v>
          </cell>
          <cell r="J917">
            <v>1</v>
          </cell>
          <cell r="K917" t="str">
            <v>Yamaha 深圳仓库</v>
          </cell>
          <cell r="L917">
            <v>44387</v>
          </cell>
          <cell r="M917" t="str">
            <v>NM</v>
          </cell>
          <cell r="N917" t="str">
            <v>AUG 21</v>
          </cell>
          <cell r="O917"/>
          <cell r="P917" t="str">
            <v>RMB</v>
          </cell>
          <cell r="Q917" t="str">
            <v>C49SZX20210175SX</v>
          </cell>
          <cell r="R917" t="str">
            <v>拓新伟业</v>
          </cell>
          <cell r="S917" t="str">
            <v>YSM40R-4</v>
          </cell>
          <cell r="T917" t="str">
            <v>L-&gt;R</v>
          </cell>
          <cell r="U917" t="str">
            <v>No</v>
          </cell>
          <cell r="V917" t="str">
            <v>OK</v>
          </cell>
          <cell r="W917" t="str">
            <v>DDP SZ</v>
          </cell>
          <cell r="X917">
            <v>44370</v>
          </cell>
          <cell r="Y917" t="str">
            <v>Yes</v>
          </cell>
          <cell r="Z917"/>
          <cell r="AA917"/>
          <cell r="AB917"/>
          <cell r="AC917" t="str">
            <v xml:space="preserve">IND order </v>
          </cell>
          <cell r="AD917"/>
          <cell r="AE917"/>
          <cell r="AF917"/>
          <cell r="AG917"/>
          <cell r="AH917"/>
          <cell r="AI917"/>
          <cell r="AN917"/>
          <cell r="AO917" t="str">
            <v>Yes</v>
          </cell>
          <cell r="AP917" t="str">
            <v>AUG 21</v>
          </cell>
        </row>
        <row r="918">
          <cell r="A918">
            <v>1259</v>
          </cell>
          <cell r="B918" t="str">
            <v>已发货</v>
          </cell>
          <cell r="C918" t="str">
            <v>C49</v>
          </cell>
          <cell r="D918">
            <v>110550</v>
          </cell>
          <cell r="E918" t="str">
            <v>富洛Supplier (stk)</v>
          </cell>
          <cell r="F918" t="str">
            <v>YSM10</v>
          </cell>
          <cell r="G918" t="str">
            <v>R-&gt;L</v>
          </cell>
          <cell r="H918" t="str">
            <v>MVC</v>
          </cell>
          <cell r="I918" t="str">
            <v>Y57156</v>
          </cell>
          <cell r="J918">
            <v>1</v>
          </cell>
          <cell r="K918" t="str">
            <v>CY仓库</v>
          </cell>
          <cell r="L918" t="str">
            <v>2021-7-21富洛HK仓库</v>
          </cell>
          <cell r="M918" t="str">
            <v>NM</v>
          </cell>
          <cell r="N918" t="str">
            <v>JUL 21</v>
          </cell>
          <cell r="O918"/>
          <cell r="P918" t="str">
            <v>JPY</v>
          </cell>
          <cell r="Q918" t="str">
            <v>C49SZX20210081MZ</v>
          </cell>
          <cell r="R918" t="str">
            <v>崧盛</v>
          </cell>
          <cell r="S918" t="str">
            <v>YSM10</v>
          </cell>
          <cell r="T918" t="str">
            <v>L-&gt;R</v>
          </cell>
          <cell r="U918" t="str">
            <v>MVC</v>
          </cell>
          <cell r="V918" t="str">
            <v>WRONG</v>
          </cell>
          <cell r="W918" t="str">
            <v>CIF HK</v>
          </cell>
          <cell r="X918">
            <v>44268</v>
          </cell>
          <cell r="Y918" t="str">
            <v>Yes</v>
          </cell>
          <cell r="Z918"/>
          <cell r="AA918"/>
          <cell r="AB918"/>
          <cell r="AC918" t="str">
            <v>C210439739</v>
          </cell>
          <cell r="AD918"/>
          <cell r="AE918"/>
          <cell r="AF918"/>
          <cell r="AG918"/>
          <cell r="AH918"/>
          <cell r="AI918"/>
          <cell r="AN918"/>
          <cell r="AO918" t="str">
            <v>Yes</v>
          </cell>
          <cell r="AP918" t="str">
            <v>JUL 21</v>
          </cell>
        </row>
        <row r="919">
          <cell r="A919">
            <v>1250</v>
          </cell>
          <cell r="B919" t="str">
            <v>已发货</v>
          </cell>
          <cell r="C919" t="str">
            <v>C49</v>
          </cell>
          <cell r="D919">
            <v>110550</v>
          </cell>
          <cell r="E919" t="str">
            <v>富洛Supplier (stk)</v>
          </cell>
          <cell r="F919" t="str">
            <v>YSM10</v>
          </cell>
          <cell r="G919" t="str">
            <v>R-&gt;L</v>
          </cell>
          <cell r="H919" t="str">
            <v>MVC</v>
          </cell>
          <cell r="I919" t="str">
            <v>Y57157</v>
          </cell>
          <cell r="J919">
            <v>1</v>
          </cell>
          <cell r="K919" t="str">
            <v>CY仓库</v>
          </cell>
          <cell r="L919" t="str">
            <v>2021-7-21富洛HK仓库</v>
          </cell>
          <cell r="M919" t="str">
            <v>NM</v>
          </cell>
          <cell r="N919" t="str">
            <v>JUL 21</v>
          </cell>
          <cell r="O919"/>
          <cell r="P919" t="str">
            <v>JPY</v>
          </cell>
          <cell r="Q919" t="str">
            <v>C49SZX20210071SS</v>
          </cell>
          <cell r="R919" t="str">
            <v>泓凯</v>
          </cell>
          <cell r="S919" t="str">
            <v>YSM10</v>
          </cell>
          <cell r="T919" t="str">
            <v>L-&gt;R</v>
          </cell>
          <cell r="U919" t="str">
            <v>MVC</v>
          </cell>
          <cell r="V919" t="str">
            <v>WRONG</v>
          </cell>
          <cell r="W919" t="str">
            <v>DAP SZ</v>
          </cell>
          <cell r="X919">
            <v>44261</v>
          </cell>
          <cell r="Y919" t="str">
            <v>Yes</v>
          </cell>
          <cell r="Z919"/>
          <cell r="AA919"/>
          <cell r="AB919"/>
          <cell r="AC919" t="str">
            <v>C210540145</v>
          </cell>
          <cell r="AD919"/>
          <cell r="AE919"/>
          <cell r="AF919"/>
          <cell r="AG919"/>
          <cell r="AH919"/>
          <cell r="AI919"/>
          <cell r="AN919"/>
          <cell r="AO919" t="str">
            <v>Yes</v>
          </cell>
          <cell r="AP919" t="str">
            <v>JUL 21</v>
          </cell>
        </row>
        <row r="920">
          <cell r="A920">
            <v>929</v>
          </cell>
          <cell r="B920" t="str">
            <v>已发货</v>
          </cell>
          <cell r="C920" t="str">
            <v>C49</v>
          </cell>
          <cell r="D920">
            <v>110441</v>
          </cell>
          <cell r="E920" t="str">
            <v>正创名义下单</v>
          </cell>
          <cell r="F920" t="str">
            <v>YSM20R-2</v>
          </cell>
          <cell r="G920" t="str">
            <v>R-&gt;L</v>
          </cell>
          <cell r="H920" t="str">
            <v>No</v>
          </cell>
          <cell r="I920" t="str">
            <v>Y56663</v>
          </cell>
          <cell r="J920">
            <v>1</v>
          </cell>
          <cell r="K920" t="str">
            <v>力合中转仓</v>
          </cell>
          <cell r="L920">
            <v>44397</v>
          </cell>
          <cell r="M920" t="str">
            <v>NM</v>
          </cell>
          <cell r="N920" t="str">
            <v>AUG 21</v>
          </cell>
          <cell r="O920"/>
          <cell r="P920" t="str">
            <v>JPY</v>
          </cell>
          <cell r="Q920" t="str">
            <v>C49SZX20200210RSX</v>
          </cell>
          <cell r="R920" t="str">
            <v>众鑫科</v>
          </cell>
          <cell r="S920" t="str">
            <v>YSM20R-2</v>
          </cell>
          <cell r="T920" t="str">
            <v>R-&gt;L</v>
          </cell>
          <cell r="U920" t="str">
            <v>No</v>
          </cell>
          <cell r="V920" t="str">
            <v>OK</v>
          </cell>
          <cell r="W920" t="str">
            <v>DAP HZ</v>
          </cell>
          <cell r="X920">
            <v>44147</v>
          </cell>
          <cell r="Y920" t="str">
            <v>Yes</v>
          </cell>
          <cell r="Z920"/>
          <cell r="AA920"/>
          <cell r="AB920"/>
          <cell r="AC920" t="str">
            <v>C201238817</v>
          </cell>
          <cell r="AD920">
            <v>301</v>
          </cell>
          <cell r="AE920">
            <v>10</v>
          </cell>
          <cell r="AF920">
            <v>303</v>
          </cell>
          <cell r="AG920">
            <v>10</v>
          </cell>
          <cell r="AH920"/>
          <cell r="AI920"/>
          <cell r="AN920"/>
          <cell r="AO920" t="str">
            <v>Yes</v>
          </cell>
          <cell r="AP920" t="str">
            <v>AUG 21</v>
          </cell>
        </row>
        <row r="921">
          <cell r="A921">
            <v>1398</v>
          </cell>
          <cell r="B921" t="str">
            <v>已发货</v>
          </cell>
          <cell r="C921" t="str">
            <v>C49</v>
          </cell>
          <cell r="D921">
            <v>110441</v>
          </cell>
          <cell r="E921" t="str">
            <v>正创名义下单</v>
          </cell>
          <cell r="F921" t="str">
            <v>YSM20R-2</v>
          </cell>
          <cell r="G921" t="str">
            <v>L-&gt;R</v>
          </cell>
          <cell r="H921" t="str">
            <v>No</v>
          </cell>
          <cell r="I921" t="str">
            <v>Y56664</v>
          </cell>
          <cell r="J921">
            <v>1</v>
          </cell>
          <cell r="K921" t="str">
            <v>前海保税区</v>
          </cell>
          <cell r="L921">
            <v>44397</v>
          </cell>
          <cell r="M921" t="str">
            <v>NM</v>
          </cell>
          <cell r="N921" t="str">
            <v>JUL 21</v>
          </cell>
          <cell r="O921"/>
          <cell r="P921" t="str">
            <v>JPY</v>
          </cell>
          <cell r="Q921" t="str">
            <v>C49SZX20210144VG</v>
          </cell>
          <cell r="R921" t="str">
            <v>鑫华锋</v>
          </cell>
          <cell r="S921" t="str">
            <v>YSM20R-2</v>
          </cell>
          <cell r="T921" t="str">
            <v>L-&gt;R</v>
          </cell>
          <cell r="U921" t="str">
            <v>No</v>
          </cell>
          <cell r="V921" t="str">
            <v>OK</v>
          </cell>
          <cell r="W921" t="str">
            <v>DAP SZ</v>
          </cell>
          <cell r="X921">
            <v>44344</v>
          </cell>
          <cell r="Y921" t="str">
            <v>Yes</v>
          </cell>
          <cell r="Z921"/>
          <cell r="AA921"/>
          <cell r="AB921"/>
          <cell r="AC921" t="str">
            <v>C210740683</v>
          </cell>
          <cell r="AD921">
            <v>312</v>
          </cell>
          <cell r="AE921">
            <v>10</v>
          </cell>
          <cell r="AF921">
            <v>301</v>
          </cell>
          <cell r="AG921">
            <v>10</v>
          </cell>
          <cell r="AH921"/>
          <cell r="AI921"/>
          <cell r="AN921"/>
          <cell r="AO921" t="str">
            <v>Yes</v>
          </cell>
          <cell r="AP921" t="str">
            <v>JUL 21</v>
          </cell>
        </row>
        <row r="922">
          <cell r="A922">
            <v>1379</v>
          </cell>
          <cell r="B922" t="str">
            <v>已发货</v>
          </cell>
          <cell r="C922" t="str">
            <v>C49</v>
          </cell>
          <cell r="D922">
            <v>110441</v>
          </cell>
          <cell r="E922" t="str">
            <v>正创名义下单</v>
          </cell>
          <cell r="F922" t="str">
            <v>YSM20R-2</v>
          </cell>
          <cell r="G922" t="str">
            <v>L-&gt;R</v>
          </cell>
          <cell r="H922" t="str">
            <v>No</v>
          </cell>
          <cell r="I922" t="str">
            <v>Y56665</v>
          </cell>
          <cell r="J922">
            <v>1</v>
          </cell>
          <cell r="K922" t="str">
            <v>前海保税区</v>
          </cell>
          <cell r="L922">
            <v>44397</v>
          </cell>
          <cell r="M922" t="str">
            <v>NM</v>
          </cell>
          <cell r="N922" t="str">
            <v>AUG 21</v>
          </cell>
          <cell r="O922"/>
          <cell r="P922" t="str">
            <v>JPY</v>
          </cell>
          <cell r="Q922" t="str">
            <v>C49SZX20210154MZ</v>
          </cell>
          <cell r="R922" t="str">
            <v>巨能</v>
          </cell>
          <cell r="S922" t="str">
            <v>YSM20R-2</v>
          </cell>
          <cell r="T922" t="str">
            <v>L-&gt;R</v>
          </cell>
          <cell r="U922" t="str">
            <v>No</v>
          </cell>
          <cell r="V922" t="str">
            <v>OK</v>
          </cell>
          <cell r="W922" t="str">
            <v>DAP SZ</v>
          </cell>
          <cell r="X922">
            <v>44337</v>
          </cell>
          <cell r="Y922" t="str">
            <v>Yes</v>
          </cell>
          <cell r="Z922"/>
          <cell r="AA922"/>
          <cell r="AB922"/>
          <cell r="AC922" t="str">
            <v>C210640437</v>
          </cell>
          <cell r="AD922">
            <v>312</v>
          </cell>
          <cell r="AE922">
            <v>10</v>
          </cell>
          <cell r="AF922">
            <v>301</v>
          </cell>
          <cell r="AG922">
            <v>10</v>
          </cell>
          <cell r="AH922"/>
          <cell r="AI922"/>
          <cell r="AN922"/>
          <cell r="AO922" t="str">
            <v>Yes</v>
          </cell>
          <cell r="AP922" t="str">
            <v>AUG 21</v>
          </cell>
        </row>
        <row r="923">
          <cell r="A923">
            <v>1260</v>
          </cell>
          <cell r="B923" t="str">
            <v>已发货</v>
          </cell>
          <cell r="C923" t="str">
            <v>C49</v>
          </cell>
          <cell r="D923">
            <v>110441</v>
          </cell>
          <cell r="E923" t="str">
            <v>正创名义下单</v>
          </cell>
          <cell r="F923" t="str">
            <v>YSM20R-2</v>
          </cell>
          <cell r="G923" t="str">
            <v>L-&gt;R</v>
          </cell>
          <cell r="H923" t="str">
            <v>No</v>
          </cell>
          <cell r="I923" t="str">
            <v>Y56666</v>
          </cell>
          <cell r="J923">
            <v>1</v>
          </cell>
          <cell r="K923" t="str">
            <v>前海保税区</v>
          </cell>
          <cell r="L923">
            <v>44397</v>
          </cell>
          <cell r="M923" t="str">
            <v>NM</v>
          </cell>
          <cell r="N923" t="str">
            <v>JUL 21</v>
          </cell>
          <cell r="O923"/>
          <cell r="P923" t="str">
            <v>JPY</v>
          </cell>
          <cell r="Q923" t="str">
            <v>C49SZX20210082MZ</v>
          </cell>
          <cell r="R923" t="str">
            <v>崧盛</v>
          </cell>
          <cell r="S923" t="str">
            <v>YSM20R-2</v>
          </cell>
          <cell r="T923" t="str">
            <v>L-&gt;R</v>
          </cell>
          <cell r="U923" t="str">
            <v>No</v>
          </cell>
          <cell r="V923" t="str">
            <v>OK</v>
          </cell>
          <cell r="W923" t="str">
            <v>CIF HK</v>
          </cell>
          <cell r="X923">
            <v>44268</v>
          </cell>
          <cell r="Y923" t="str">
            <v>Yes</v>
          </cell>
          <cell r="Z923"/>
          <cell r="AA923"/>
          <cell r="AB923"/>
          <cell r="AC923" t="str">
            <v>C210439739</v>
          </cell>
          <cell r="AD923">
            <v>311</v>
          </cell>
          <cell r="AE923">
            <v>10</v>
          </cell>
          <cell r="AF923">
            <v>301</v>
          </cell>
          <cell r="AG923">
            <v>10</v>
          </cell>
          <cell r="AH923"/>
          <cell r="AI923"/>
          <cell r="AN923"/>
          <cell r="AO923" t="str">
            <v>Yes</v>
          </cell>
          <cell r="AP923" t="str">
            <v>JUL 21</v>
          </cell>
        </row>
        <row r="924">
          <cell r="A924">
            <v>1261</v>
          </cell>
          <cell r="B924" t="str">
            <v>已发货</v>
          </cell>
          <cell r="C924" t="str">
            <v>C49</v>
          </cell>
          <cell r="D924">
            <v>110441</v>
          </cell>
          <cell r="E924" t="str">
            <v>正创名义下单</v>
          </cell>
          <cell r="F924" t="str">
            <v>YSM20R-2</v>
          </cell>
          <cell r="G924" t="str">
            <v>L-&gt;R</v>
          </cell>
          <cell r="H924" t="str">
            <v>No</v>
          </cell>
          <cell r="I924" t="str">
            <v>Y56667</v>
          </cell>
          <cell r="J924">
            <v>1</v>
          </cell>
          <cell r="K924" t="str">
            <v>前海保税区</v>
          </cell>
          <cell r="L924">
            <v>44397</v>
          </cell>
          <cell r="M924" t="str">
            <v>NM</v>
          </cell>
          <cell r="N924" t="str">
            <v>JUL 21</v>
          </cell>
          <cell r="O924"/>
          <cell r="P924" t="str">
            <v>JPY</v>
          </cell>
          <cell r="Q924" t="str">
            <v>C49SZX20210082MZ</v>
          </cell>
          <cell r="R924" t="str">
            <v>崧盛</v>
          </cell>
          <cell r="S924" t="str">
            <v>YSM20R-2</v>
          </cell>
          <cell r="T924" t="str">
            <v>L-&gt;R</v>
          </cell>
          <cell r="U924" t="str">
            <v>No</v>
          </cell>
          <cell r="V924" t="str">
            <v>OK</v>
          </cell>
          <cell r="W924" t="str">
            <v>CIF HK</v>
          </cell>
          <cell r="X924">
            <v>44268</v>
          </cell>
          <cell r="Y924" t="str">
            <v>Yes</v>
          </cell>
          <cell r="Z924"/>
          <cell r="AA924"/>
          <cell r="AB924"/>
          <cell r="AC924" t="str">
            <v>C210439739</v>
          </cell>
          <cell r="AD924">
            <v>311</v>
          </cell>
          <cell r="AE924">
            <v>10</v>
          </cell>
          <cell r="AF924">
            <v>301</v>
          </cell>
          <cell r="AG924">
            <v>10</v>
          </cell>
          <cell r="AH924"/>
          <cell r="AI924"/>
          <cell r="AN924"/>
          <cell r="AO924" t="str">
            <v>Yes</v>
          </cell>
          <cell r="AP924" t="str">
            <v>JUL 21</v>
          </cell>
        </row>
        <row r="925">
          <cell r="A925">
            <v>1263</v>
          </cell>
          <cell r="B925" t="str">
            <v>已发货</v>
          </cell>
          <cell r="C925" t="str">
            <v>C49</v>
          </cell>
          <cell r="D925">
            <v>110441</v>
          </cell>
          <cell r="E925" t="str">
            <v>正创名义下单</v>
          </cell>
          <cell r="F925" t="str">
            <v>YSM20R-2</v>
          </cell>
          <cell r="G925" t="str">
            <v>L-&gt;R</v>
          </cell>
          <cell r="H925" t="str">
            <v>No</v>
          </cell>
          <cell r="I925" t="str">
            <v>Y56668</v>
          </cell>
          <cell r="J925">
            <v>1</v>
          </cell>
          <cell r="K925" t="str">
            <v>前海保税区</v>
          </cell>
          <cell r="L925">
            <v>44397</v>
          </cell>
          <cell r="M925" t="str">
            <v>NM</v>
          </cell>
          <cell r="N925" t="str">
            <v>JUL 21</v>
          </cell>
          <cell r="O925"/>
          <cell r="P925" t="str">
            <v>JPY</v>
          </cell>
          <cell r="Q925" t="str">
            <v>C49SZX20210082MZ</v>
          </cell>
          <cell r="R925" t="str">
            <v>崧盛</v>
          </cell>
          <cell r="S925" t="str">
            <v>YSM20R-2</v>
          </cell>
          <cell r="T925" t="str">
            <v>L-&gt;R</v>
          </cell>
          <cell r="U925" t="str">
            <v>No</v>
          </cell>
          <cell r="V925" t="str">
            <v>OK</v>
          </cell>
          <cell r="W925" t="str">
            <v>CIF HK</v>
          </cell>
          <cell r="X925">
            <v>44268</v>
          </cell>
          <cell r="Y925" t="str">
            <v>Yes</v>
          </cell>
          <cell r="Z925"/>
          <cell r="AA925"/>
          <cell r="AB925"/>
          <cell r="AC925" t="str">
            <v>C210439739</v>
          </cell>
          <cell r="AD925">
            <v>311</v>
          </cell>
          <cell r="AE925">
            <v>10</v>
          </cell>
          <cell r="AF925">
            <v>301</v>
          </cell>
          <cell r="AG925">
            <v>10</v>
          </cell>
          <cell r="AH925"/>
          <cell r="AI925"/>
          <cell r="AN925"/>
          <cell r="AO925" t="str">
            <v>Yes</v>
          </cell>
          <cell r="AP925" t="str">
            <v>JUL 21</v>
          </cell>
        </row>
        <row r="926">
          <cell r="A926">
            <v>1262</v>
          </cell>
          <cell r="B926" t="str">
            <v>已发货</v>
          </cell>
          <cell r="C926" t="str">
            <v>C49</v>
          </cell>
          <cell r="D926">
            <v>110441</v>
          </cell>
          <cell r="E926" t="str">
            <v>正创名义下单</v>
          </cell>
          <cell r="F926" t="str">
            <v>YSM20R-2</v>
          </cell>
          <cell r="G926" t="str">
            <v>L-&gt;R</v>
          </cell>
          <cell r="H926" t="str">
            <v>No</v>
          </cell>
          <cell r="I926" t="str">
            <v>Y56669</v>
          </cell>
          <cell r="J926">
            <v>1</v>
          </cell>
          <cell r="K926" t="str">
            <v>前海保税区</v>
          </cell>
          <cell r="L926">
            <v>44397</v>
          </cell>
          <cell r="M926" t="str">
            <v>NM</v>
          </cell>
          <cell r="N926" t="str">
            <v>JUL 21</v>
          </cell>
          <cell r="O926"/>
          <cell r="P926" t="str">
            <v>JPY</v>
          </cell>
          <cell r="Q926" t="str">
            <v>C49SZX20210082MZ</v>
          </cell>
          <cell r="R926" t="str">
            <v>崧盛</v>
          </cell>
          <cell r="S926" t="str">
            <v>YSM20R-2</v>
          </cell>
          <cell r="T926" t="str">
            <v>L-&gt;R</v>
          </cell>
          <cell r="U926" t="str">
            <v>No</v>
          </cell>
          <cell r="V926" t="str">
            <v>OK</v>
          </cell>
          <cell r="W926" t="str">
            <v>CIF HK</v>
          </cell>
          <cell r="X926">
            <v>44268</v>
          </cell>
          <cell r="Y926" t="str">
            <v>Yes</v>
          </cell>
          <cell r="Z926"/>
          <cell r="AA926"/>
          <cell r="AB926"/>
          <cell r="AC926" t="str">
            <v>C210439739</v>
          </cell>
          <cell r="AD926">
            <v>311</v>
          </cell>
          <cell r="AE926">
            <v>10</v>
          </cell>
          <cell r="AF926">
            <v>301</v>
          </cell>
          <cell r="AG926">
            <v>10</v>
          </cell>
          <cell r="AH926"/>
          <cell r="AI926"/>
          <cell r="AN926"/>
          <cell r="AO926" t="str">
            <v>Yes</v>
          </cell>
          <cell r="AP926" t="str">
            <v>JUL 21</v>
          </cell>
        </row>
        <row r="927">
          <cell r="A927">
            <v>1323</v>
          </cell>
          <cell r="B927" t="str">
            <v>已发货</v>
          </cell>
          <cell r="C927" t="str">
            <v>C49</v>
          </cell>
          <cell r="D927">
            <v>110247</v>
          </cell>
          <cell r="E927" t="str">
            <v>Stock order</v>
          </cell>
          <cell r="F927" t="str">
            <v>YSM20R-2</v>
          </cell>
          <cell r="G927" t="str">
            <v>L-&gt;R</v>
          </cell>
          <cell r="H927" t="str">
            <v>No</v>
          </cell>
          <cell r="I927" t="str">
            <v>Y55593</v>
          </cell>
          <cell r="J927">
            <v>1</v>
          </cell>
          <cell r="K927" t="str">
            <v>前海保税区</v>
          </cell>
          <cell r="L927">
            <v>44397</v>
          </cell>
          <cell r="M927" t="str">
            <v>NM</v>
          </cell>
          <cell r="N927" t="str">
            <v>AUG 21</v>
          </cell>
          <cell r="O927"/>
          <cell r="P927" t="str">
            <v>JPY</v>
          </cell>
          <cell r="Q927" t="str">
            <v>C49SZX20210108MZ</v>
          </cell>
          <cell r="R927" t="str">
            <v>捷盛达</v>
          </cell>
          <cell r="S927" t="str">
            <v>YSM20R-2</v>
          </cell>
          <cell r="T927" t="str">
            <v>L-&gt;R</v>
          </cell>
          <cell r="U927" t="str">
            <v>No</v>
          </cell>
          <cell r="V927" t="str">
            <v>OK</v>
          </cell>
          <cell r="W927" t="str">
            <v>DAP SZ</v>
          </cell>
          <cell r="X927">
            <v>44294</v>
          </cell>
          <cell r="Y927" t="str">
            <v>Yes</v>
          </cell>
          <cell r="Z927"/>
          <cell r="AA927"/>
          <cell r="AB927"/>
          <cell r="AC927" t="str">
            <v>C210640439</v>
          </cell>
          <cell r="AD927">
            <v>302</v>
          </cell>
          <cell r="AE927">
            <v>10</v>
          </cell>
          <cell r="AF927">
            <v>302</v>
          </cell>
          <cell r="AG927">
            <v>10</v>
          </cell>
          <cell r="AH927"/>
          <cell r="AI927"/>
          <cell r="AN927"/>
          <cell r="AO927" t="str">
            <v>Yes</v>
          </cell>
          <cell r="AP927" t="str">
            <v>AUG 21</v>
          </cell>
        </row>
        <row r="928">
          <cell r="A928">
            <v>1309</v>
          </cell>
          <cell r="B928" t="str">
            <v>已发货</v>
          </cell>
          <cell r="C928" t="str">
            <v>C49</v>
          </cell>
          <cell r="D928">
            <v>110413</v>
          </cell>
          <cell r="E928" t="str">
            <v>杉川名义</v>
          </cell>
          <cell r="F928" t="str">
            <v>YSM20WR-2</v>
          </cell>
          <cell r="G928" t="str">
            <v>L-&gt;R</v>
          </cell>
          <cell r="H928" t="str">
            <v>cATS10+MVC(F&amp;R)+Feeder Carriage</v>
          </cell>
          <cell r="I928" t="str">
            <v>Y57381</v>
          </cell>
          <cell r="J928">
            <v>1</v>
          </cell>
          <cell r="K928" t="str">
            <v>前海保税区</v>
          </cell>
          <cell r="L928">
            <v>44399</v>
          </cell>
          <cell r="M928" t="str">
            <v>NM</v>
          </cell>
          <cell r="N928" t="str">
            <v>AUG 21</v>
          </cell>
          <cell r="O928"/>
          <cell r="P928" t="str">
            <v>JPY</v>
          </cell>
          <cell r="Q928" t="str">
            <v>C49SZX20210096JL</v>
          </cell>
          <cell r="R928" t="str">
            <v>杉川</v>
          </cell>
          <cell r="S928" t="str">
            <v>YSM20WR-2</v>
          </cell>
          <cell r="T928" t="str">
            <v>L-&gt;R</v>
          </cell>
          <cell r="U928" t="str">
            <v>cATS10+MVC+Feeder Carriage</v>
          </cell>
          <cell r="V928" t="str">
            <v>WRONG</v>
          </cell>
          <cell r="W928" t="str">
            <v>DAP SZ</v>
          </cell>
          <cell r="X928">
            <v>44288</v>
          </cell>
          <cell r="Y928" t="str">
            <v>Yes</v>
          </cell>
          <cell r="Z928"/>
          <cell r="AA928"/>
          <cell r="AB928"/>
          <cell r="AC928" t="str">
            <v xml:space="preserve">IND order </v>
          </cell>
          <cell r="AD928"/>
          <cell r="AE928"/>
          <cell r="AF928"/>
          <cell r="AG928"/>
          <cell r="AH928"/>
          <cell r="AI928"/>
          <cell r="AN928"/>
          <cell r="AO928" t="str">
            <v>Yes</v>
          </cell>
          <cell r="AP928" t="str">
            <v>AUG 21</v>
          </cell>
        </row>
        <row r="929">
          <cell r="A929">
            <v>1310</v>
          </cell>
          <cell r="B929" t="str">
            <v>已发货</v>
          </cell>
          <cell r="C929" t="str">
            <v>C49</v>
          </cell>
          <cell r="D929">
            <v>110413</v>
          </cell>
          <cell r="E929" t="str">
            <v>杉川名义</v>
          </cell>
          <cell r="F929" t="str">
            <v>YSM20WR-2</v>
          </cell>
          <cell r="G929" t="str">
            <v>L-&gt;R</v>
          </cell>
          <cell r="H929" t="str">
            <v>cATS10+MVC(F&amp;R)+Feeder Carriage</v>
          </cell>
          <cell r="I929" t="str">
            <v>Y57382</v>
          </cell>
          <cell r="J929">
            <v>1</v>
          </cell>
          <cell r="K929" t="str">
            <v>前海保税区</v>
          </cell>
          <cell r="L929">
            <v>44399</v>
          </cell>
          <cell r="M929" t="str">
            <v>NM</v>
          </cell>
          <cell r="N929" t="str">
            <v>AUG 21</v>
          </cell>
          <cell r="O929"/>
          <cell r="P929" t="str">
            <v>JPY</v>
          </cell>
          <cell r="Q929" t="str">
            <v>C49SZX20210096JL</v>
          </cell>
          <cell r="R929" t="str">
            <v>杉川</v>
          </cell>
          <cell r="S929" t="str">
            <v>YSM20WR-2</v>
          </cell>
          <cell r="T929" t="str">
            <v>L-&gt;R</v>
          </cell>
          <cell r="U929" t="str">
            <v>cATS10+MVC+Feeder Carriage</v>
          </cell>
          <cell r="V929" t="str">
            <v>WRONG</v>
          </cell>
          <cell r="W929" t="str">
            <v>DAP SZ</v>
          </cell>
          <cell r="X929">
            <v>44288</v>
          </cell>
          <cell r="Y929" t="str">
            <v>Yes</v>
          </cell>
          <cell r="Z929"/>
          <cell r="AA929"/>
          <cell r="AB929"/>
          <cell r="AC929" t="str">
            <v xml:space="preserve">IND order </v>
          </cell>
          <cell r="AD929"/>
          <cell r="AE929"/>
          <cell r="AF929"/>
          <cell r="AG929"/>
          <cell r="AH929"/>
          <cell r="AI929"/>
          <cell r="AN929"/>
          <cell r="AO929" t="str">
            <v>Yes</v>
          </cell>
          <cell r="AP929" t="str">
            <v>AUG 21</v>
          </cell>
        </row>
        <row r="930">
          <cell r="A930">
            <v>1314</v>
          </cell>
          <cell r="B930" t="str">
            <v>已发货</v>
          </cell>
          <cell r="C930" t="str">
            <v>C49</v>
          </cell>
          <cell r="D930">
            <v>110413</v>
          </cell>
          <cell r="E930" t="str">
            <v>杉川名义</v>
          </cell>
          <cell r="F930" t="str">
            <v>YSM20WR-2</v>
          </cell>
          <cell r="G930" t="str">
            <v>L-&gt;R</v>
          </cell>
          <cell r="H930" t="str">
            <v>No</v>
          </cell>
          <cell r="I930" t="str">
            <v>Y57377</v>
          </cell>
          <cell r="J930">
            <v>1</v>
          </cell>
          <cell r="K930" t="str">
            <v>前海保税区</v>
          </cell>
          <cell r="L930">
            <v>44399</v>
          </cell>
          <cell r="M930" t="str">
            <v>NM</v>
          </cell>
          <cell r="N930" t="str">
            <v>AUG 21</v>
          </cell>
          <cell r="O930"/>
          <cell r="P930" t="str">
            <v>JPY</v>
          </cell>
          <cell r="Q930" t="str">
            <v>C49SZX20210096JL</v>
          </cell>
          <cell r="R930" t="str">
            <v>杉川</v>
          </cell>
          <cell r="S930" t="str">
            <v>YSM20WR-2</v>
          </cell>
          <cell r="T930" t="str">
            <v>L-&gt;R</v>
          </cell>
          <cell r="U930" t="str">
            <v>MVC</v>
          </cell>
          <cell r="V930" t="str">
            <v>WRONG</v>
          </cell>
          <cell r="W930" t="str">
            <v>DAP SZ</v>
          </cell>
          <cell r="X930">
            <v>44288</v>
          </cell>
          <cell r="Y930" t="str">
            <v>Yes</v>
          </cell>
          <cell r="Z930"/>
          <cell r="AA930"/>
          <cell r="AB930"/>
          <cell r="AC930" t="str">
            <v xml:space="preserve">IND order </v>
          </cell>
          <cell r="AD930"/>
          <cell r="AE930"/>
          <cell r="AF930"/>
          <cell r="AG930"/>
          <cell r="AH930"/>
          <cell r="AI930"/>
          <cell r="AN930"/>
          <cell r="AO930" t="str">
            <v>Yes</v>
          </cell>
          <cell r="AP930" t="str">
            <v>AUG 21</v>
          </cell>
        </row>
        <row r="931">
          <cell r="A931">
            <v>1315</v>
          </cell>
          <cell r="B931" t="str">
            <v>已发货</v>
          </cell>
          <cell r="C931" t="str">
            <v>C49</v>
          </cell>
          <cell r="D931">
            <v>110413</v>
          </cell>
          <cell r="E931" t="str">
            <v>杉川名义</v>
          </cell>
          <cell r="F931" t="str">
            <v>YSM20WR-2</v>
          </cell>
          <cell r="G931" t="str">
            <v>L-&gt;R</v>
          </cell>
          <cell r="H931" t="str">
            <v>No</v>
          </cell>
          <cell r="I931" t="str">
            <v>Y57378</v>
          </cell>
          <cell r="J931">
            <v>1</v>
          </cell>
          <cell r="K931" t="str">
            <v>前海保税区</v>
          </cell>
          <cell r="L931">
            <v>44399</v>
          </cell>
          <cell r="M931" t="str">
            <v>NM</v>
          </cell>
          <cell r="N931" t="str">
            <v>AUG 21</v>
          </cell>
          <cell r="O931"/>
          <cell r="P931" t="str">
            <v>JPY</v>
          </cell>
          <cell r="Q931" t="str">
            <v>C49SZX20210096JL</v>
          </cell>
          <cell r="R931" t="str">
            <v>杉川</v>
          </cell>
          <cell r="S931" t="str">
            <v>YSM20WR-2</v>
          </cell>
          <cell r="T931" t="str">
            <v>L-&gt;R</v>
          </cell>
          <cell r="U931" t="str">
            <v>MVC</v>
          </cell>
          <cell r="V931" t="str">
            <v>WRONG</v>
          </cell>
          <cell r="W931" t="str">
            <v>DAP SZ</v>
          </cell>
          <cell r="X931">
            <v>44288</v>
          </cell>
          <cell r="Y931" t="str">
            <v>Yes</v>
          </cell>
          <cell r="Z931"/>
          <cell r="AA931"/>
          <cell r="AB931"/>
          <cell r="AC931" t="str">
            <v xml:space="preserve">IND order </v>
          </cell>
          <cell r="AD931"/>
          <cell r="AE931"/>
          <cell r="AF931"/>
          <cell r="AG931"/>
          <cell r="AH931"/>
          <cell r="AI931"/>
          <cell r="AJ931"/>
          <cell r="AK931"/>
          <cell r="AL931"/>
          <cell r="AM931"/>
          <cell r="AN931"/>
          <cell r="AO931" t="str">
            <v>Yes</v>
          </cell>
          <cell r="AP931" t="str">
            <v>AUG 21</v>
          </cell>
        </row>
        <row r="932">
          <cell r="A932">
            <v>1316</v>
          </cell>
          <cell r="B932" t="str">
            <v>已发货</v>
          </cell>
          <cell r="C932" t="str">
            <v>C49</v>
          </cell>
          <cell r="D932">
            <v>110413</v>
          </cell>
          <cell r="E932" t="str">
            <v>杉川名义</v>
          </cell>
          <cell r="F932" t="str">
            <v>YSM20WR-2</v>
          </cell>
          <cell r="G932" t="str">
            <v>L-&gt;R</v>
          </cell>
          <cell r="H932" t="str">
            <v>No</v>
          </cell>
          <cell r="I932" t="str">
            <v>Y57379</v>
          </cell>
          <cell r="J932">
            <v>1</v>
          </cell>
          <cell r="K932" t="str">
            <v>前海保税区</v>
          </cell>
          <cell r="L932">
            <v>44399</v>
          </cell>
          <cell r="M932" t="str">
            <v>NM</v>
          </cell>
          <cell r="N932" t="str">
            <v>AUG 21</v>
          </cell>
          <cell r="O932"/>
          <cell r="P932" t="str">
            <v>JPY</v>
          </cell>
          <cell r="Q932" t="str">
            <v>C49SZX20210096JL</v>
          </cell>
          <cell r="R932" t="str">
            <v>杉川</v>
          </cell>
          <cell r="S932" t="str">
            <v>YSM20WR-2</v>
          </cell>
          <cell r="T932" t="str">
            <v>L-&gt;R</v>
          </cell>
          <cell r="U932" t="str">
            <v>MVC</v>
          </cell>
          <cell r="V932" t="str">
            <v>WRONG</v>
          </cell>
          <cell r="W932" t="str">
            <v>DAP SZ</v>
          </cell>
          <cell r="X932">
            <v>44288</v>
          </cell>
          <cell r="Y932" t="str">
            <v>Yes</v>
          </cell>
          <cell r="Z932"/>
          <cell r="AA932"/>
          <cell r="AB932"/>
          <cell r="AC932" t="str">
            <v xml:space="preserve">IND order </v>
          </cell>
          <cell r="AD932"/>
          <cell r="AE932"/>
          <cell r="AF932"/>
          <cell r="AG932"/>
          <cell r="AH932"/>
          <cell r="AI932"/>
          <cell r="AN932"/>
          <cell r="AO932" t="str">
            <v>Yes</v>
          </cell>
          <cell r="AP932" t="str">
            <v>AUG 21</v>
          </cell>
        </row>
        <row r="933">
          <cell r="A933">
            <v>1317</v>
          </cell>
          <cell r="B933" t="str">
            <v>已发货</v>
          </cell>
          <cell r="C933" t="str">
            <v>C49</v>
          </cell>
          <cell r="D933">
            <v>110413</v>
          </cell>
          <cell r="E933" t="str">
            <v>杉川名义</v>
          </cell>
          <cell r="F933" t="str">
            <v>YSM20WR-2</v>
          </cell>
          <cell r="G933" t="str">
            <v>L-&gt;R</v>
          </cell>
          <cell r="H933" t="str">
            <v>No</v>
          </cell>
          <cell r="I933" t="str">
            <v>Y57380</v>
          </cell>
          <cell r="J933">
            <v>1</v>
          </cell>
          <cell r="K933" t="str">
            <v>前海保税区</v>
          </cell>
          <cell r="L933">
            <v>44399</v>
          </cell>
          <cell r="M933" t="str">
            <v>NM</v>
          </cell>
          <cell r="N933" t="str">
            <v>AUG 21</v>
          </cell>
          <cell r="O933"/>
          <cell r="P933" t="str">
            <v>JPY</v>
          </cell>
          <cell r="Q933" t="str">
            <v>C49SZX20210096JL</v>
          </cell>
          <cell r="R933" t="str">
            <v>杉川</v>
          </cell>
          <cell r="S933" t="str">
            <v>YSM20WR-2</v>
          </cell>
          <cell r="T933" t="str">
            <v>L-&gt;R</v>
          </cell>
          <cell r="U933" t="str">
            <v>No</v>
          </cell>
          <cell r="V933" t="str">
            <v>OK</v>
          </cell>
          <cell r="W933" t="str">
            <v>DAP SZ</v>
          </cell>
          <cell r="X933">
            <v>44288</v>
          </cell>
          <cell r="Y933" t="str">
            <v>Yes</v>
          </cell>
          <cell r="Z933"/>
          <cell r="AA933"/>
          <cell r="AB933"/>
          <cell r="AC933" t="str">
            <v xml:space="preserve">IND order </v>
          </cell>
          <cell r="AD933"/>
          <cell r="AE933"/>
          <cell r="AF933"/>
          <cell r="AG933"/>
          <cell r="AH933"/>
          <cell r="AI933"/>
          <cell r="AN933"/>
          <cell r="AO933" t="str">
            <v>Yes</v>
          </cell>
          <cell r="AP933" t="str">
            <v>AUG 21</v>
          </cell>
        </row>
        <row r="934">
          <cell r="A934">
            <v>926</v>
          </cell>
          <cell r="B934" t="str">
            <v>已发货</v>
          </cell>
          <cell r="C934" t="str">
            <v>C49</v>
          </cell>
          <cell r="D934">
            <v>110383</v>
          </cell>
          <cell r="E934" t="str">
            <v>正创名义下单</v>
          </cell>
          <cell r="F934" t="str">
            <v>YSM10</v>
          </cell>
          <cell r="G934" t="str">
            <v>R-&gt;L</v>
          </cell>
          <cell r="H934" t="str">
            <v>MVC+ATS15</v>
          </cell>
          <cell r="I934" t="str">
            <v>Y57060</v>
          </cell>
          <cell r="J934">
            <v>1</v>
          </cell>
          <cell r="K934" t="str">
            <v>力合中转仓</v>
          </cell>
          <cell r="L934">
            <v>44400</v>
          </cell>
          <cell r="M934" t="str">
            <v>NM</v>
          </cell>
          <cell r="N934" t="str">
            <v>AUG 21</v>
          </cell>
          <cell r="O934"/>
          <cell r="P934" t="str">
            <v>JPY</v>
          </cell>
          <cell r="Q934" t="str">
            <v>C49SZX20200210RSX</v>
          </cell>
          <cell r="R934" t="str">
            <v>众鑫科</v>
          </cell>
          <cell r="S934" t="str">
            <v>YSM10</v>
          </cell>
          <cell r="T934" t="str">
            <v>L-&gt;R</v>
          </cell>
          <cell r="U934" t="str">
            <v>MVC+ATS15</v>
          </cell>
          <cell r="V934" t="str">
            <v>WRONG</v>
          </cell>
          <cell r="W934" t="str">
            <v>DAP HZ</v>
          </cell>
          <cell r="X934">
            <v>44147</v>
          </cell>
          <cell r="Y934" t="str">
            <v>Yes</v>
          </cell>
          <cell r="Z934"/>
          <cell r="AA934"/>
          <cell r="AB934"/>
          <cell r="AC934" t="str">
            <v>C201238817</v>
          </cell>
          <cell r="AD934">
            <v>302</v>
          </cell>
          <cell r="AE934">
            <v>10</v>
          </cell>
          <cell r="AF934"/>
          <cell r="AG934"/>
          <cell r="AH934"/>
          <cell r="AI934"/>
          <cell r="AN934"/>
          <cell r="AO934" t="str">
            <v>Yes</v>
          </cell>
          <cell r="AP934" t="str">
            <v>AUG 21</v>
          </cell>
        </row>
        <row r="935">
          <cell r="A935">
            <v>1160</v>
          </cell>
          <cell r="B935" t="str">
            <v>已发货</v>
          </cell>
          <cell r="C935" t="str">
            <v>C49</v>
          </cell>
          <cell r="D935">
            <v>110383</v>
          </cell>
          <cell r="E935" t="str">
            <v>正创名义下单</v>
          </cell>
          <cell r="F935" t="str">
            <v>YSM10</v>
          </cell>
          <cell r="G935" t="str">
            <v>R-&gt;L</v>
          </cell>
          <cell r="H935" t="str">
            <v>MVC+ATS15</v>
          </cell>
          <cell r="I935" t="str">
            <v>Y57061</v>
          </cell>
          <cell r="J935">
            <v>1</v>
          </cell>
          <cell r="K935" t="str">
            <v>前海保税区</v>
          </cell>
          <cell r="L935">
            <v>44400</v>
          </cell>
          <cell r="M935" t="str">
            <v>NM</v>
          </cell>
          <cell r="N935" t="str">
            <v>OCT 21</v>
          </cell>
          <cell r="O935"/>
          <cell r="P935" t="str">
            <v>JPY</v>
          </cell>
          <cell r="Q935" t="str">
            <v>C49SZX20210052JY</v>
          </cell>
          <cell r="R935" t="str">
            <v>江西络鑫</v>
          </cell>
          <cell r="S935" t="str">
            <v>YSM10</v>
          </cell>
          <cell r="T935" t="str">
            <v>L-&gt;R</v>
          </cell>
          <cell r="U935" t="str">
            <v>MVC+ATS15</v>
          </cell>
          <cell r="V935" t="str">
            <v>WRONG</v>
          </cell>
          <cell r="W935" t="str">
            <v>CIF HK</v>
          </cell>
          <cell r="X935">
            <v>44259</v>
          </cell>
          <cell r="Y935" t="str">
            <v>Yes</v>
          </cell>
          <cell r="Z935"/>
          <cell r="AA935"/>
          <cell r="AB935"/>
          <cell r="AC935" t="str">
            <v>C210439777</v>
          </cell>
          <cell r="AD935">
            <v>301</v>
          </cell>
          <cell r="AE935">
            <v>10</v>
          </cell>
          <cell r="AF935"/>
          <cell r="AG935"/>
          <cell r="AH935"/>
          <cell r="AI935"/>
          <cell r="AJ935"/>
          <cell r="AK935"/>
          <cell r="AL935"/>
          <cell r="AM935"/>
          <cell r="AN935"/>
          <cell r="AO935" t="str">
            <v>Yes</v>
          </cell>
          <cell r="AP935" t="str">
            <v>OCT 21</v>
          </cell>
        </row>
        <row r="936">
          <cell r="A936">
            <v>1426</v>
          </cell>
          <cell r="B936" t="str">
            <v>已发货</v>
          </cell>
          <cell r="C936" t="str">
            <v>C49</v>
          </cell>
          <cell r="D936">
            <v>110383</v>
          </cell>
          <cell r="E936" t="str">
            <v>正创名义下单</v>
          </cell>
          <cell r="F936" t="str">
            <v>YSM10</v>
          </cell>
          <cell r="G936" t="str">
            <v>R-&gt;L</v>
          </cell>
          <cell r="H936" t="str">
            <v>MVC+ATS15</v>
          </cell>
          <cell r="I936" t="str">
            <v>Y57062</v>
          </cell>
          <cell r="J936">
            <v>1</v>
          </cell>
          <cell r="K936" t="str">
            <v>前海保税区</v>
          </cell>
          <cell r="L936">
            <v>44400</v>
          </cell>
          <cell r="M936" t="str">
            <v>NM</v>
          </cell>
          <cell r="N936" t="str">
            <v>AUG 21</v>
          </cell>
          <cell r="O936"/>
          <cell r="P936" t="str">
            <v>JPY</v>
          </cell>
          <cell r="Q936" t="str">
            <v>C49SZX20210152SX</v>
          </cell>
          <cell r="R936" t="str">
            <v>太美亚</v>
          </cell>
          <cell r="S936" t="str">
            <v>YSM10</v>
          </cell>
          <cell r="T936" t="str">
            <v>L-&gt;R</v>
          </cell>
          <cell r="U936" t="str">
            <v>MVC+ATS15</v>
          </cell>
          <cell r="V936" t="str">
            <v>WRONG</v>
          </cell>
          <cell r="W936" t="str">
            <v>DAP SZ</v>
          </cell>
          <cell r="X936">
            <v>44351</v>
          </cell>
          <cell r="Y936" t="str">
            <v>Yes</v>
          </cell>
          <cell r="Z936"/>
          <cell r="AA936"/>
          <cell r="AB936"/>
          <cell r="AC936" t="str">
            <v>C190835446</v>
          </cell>
          <cell r="AD936">
            <v>302</v>
          </cell>
          <cell r="AE936">
            <v>10</v>
          </cell>
          <cell r="AF936"/>
          <cell r="AG936"/>
          <cell r="AH936"/>
          <cell r="AI936"/>
          <cell r="AN936"/>
          <cell r="AO936" t="str">
            <v>Yes</v>
          </cell>
          <cell r="AP936" t="str">
            <v>AUG 21</v>
          </cell>
        </row>
        <row r="937">
          <cell r="A937">
            <v>855</v>
          </cell>
          <cell r="B937" t="str">
            <v>已发货</v>
          </cell>
          <cell r="C937" t="str">
            <v>C49</v>
          </cell>
          <cell r="D937">
            <v>110383</v>
          </cell>
          <cell r="E937" t="str">
            <v>正创名义下单</v>
          </cell>
          <cell r="F937" t="str">
            <v>YSM10</v>
          </cell>
          <cell r="G937" t="str">
            <v>R-&gt;L</v>
          </cell>
          <cell r="H937" t="str">
            <v>No</v>
          </cell>
          <cell r="I937" t="str">
            <v>Y57063</v>
          </cell>
          <cell r="J937">
            <v>1</v>
          </cell>
          <cell r="K937" t="str">
            <v>前海保税区</v>
          </cell>
          <cell r="L937">
            <v>44400</v>
          </cell>
          <cell r="M937" t="str">
            <v>NM</v>
          </cell>
          <cell r="N937" t="str">
            <v>JUL 21</v>
          </cell>
          <cell r="O937"/>
          <cell r="P937" t="str">
            <v>JPY</v>
          </cell>
          <cell r="Q937" t="str">
            <v>C49SZX20200176SX</v>
          </cell>
          <cell r="R937" t="str">
            <v>兴开泰（合同吸嘴已发）</v>
          </cell>
          <cell r="S937" t="str">
            <v>YSM10</v>
          </cell>
          <cell r="T937" t="str">
            <v>L-&gt;R</v>
          </cell>
          <cell r="U937" t="str">
            <v>MVC</v>
          </cell>
          <cell r="V937" t="str">
            <v>WRONG</v>
          </cell>
          <cell r="W937" t="str">
            <v>DAP DG</v>
          </cell>
          <cell r="X937">
            <v>44098</v>
          </cell>
          <cell r="Y937" t="str">
            <v>Yes</v>
          </cell>
          <cell r="Z937"/>
          <cell r="AA937"/>
          <cell r="AB937"/>
          <cell r="AC937" t="str">
            <v>C140518616</v>
          </cell>
          <cell r="AD937">
            <v>302</v>
          </cell>
          <cell r="AE937">
            <v>10</v>
          </cell>
          <cell r="AF937"/>
          <cell r="AG937"/>
          <cell r="AH937"/>
          <cell r="AI937"/>
          <cell r="AN937"/>
          <cell r="AO937" t="str">
            <v>Yes</v>
          </cell>
          <cell r="AP937" t="str">
            <v>JUL 21</v>
          </cell>
        </row>
        <row r="938">
          <cell r="A938">
            <v>1089</v>
          </cell>
          <cell r="B938" t="str">
            <v>已发货</v>
          </cell>
          <cell r="C938" t="str">
            <v>C49</v>
          </cell>
          <cell r="D938" t="str">
            <v>110383(拆单110406)</v>
          </cell>
          <cell r="E938" t="str">
            <v>正创名义下单</v>
          </cell>
          <cell r="F938" t="str">
            <v>YSM10</v>
          </cell>
          <cell r="G938" t="str">
            <v>R-&gt;L</v>
          </cell>
          <cell r="H938" t="str">
            <v>No</v>
          </cell>
          <cell r="I938" t="str">
            <v>Y57064</v>
          </cell>
          <cell r="J938">
            <v>1</v>
          </cell>
          <cell r="K938" t="str">
            <v>前海保税区</v>
          </cell>
          <cell r="L938">
            <v>44400</v>
          </cell>
          <cell r="M938">
            <v>5.9900000000000002E-2</v>
          </cell>
          <cell r="N938" t="str">
            <v>JUL 21</v>
          </cell>
          <cell r="O938"/>
          <cell r="P938" t="str">
            <v>RMB</v>
          </cell>
          <cell r="Q938" t="str">
            <v>C49SZX20210015SS</v>
          </cell>
          <cell r="R938" t="str">
            <v>保凌</v>
          </cell>
          <cell r="S938" t="str">
            <v>YSM10</v>
          </cell>
          <cell r="T938" t="str">
            <v>R-&gt;L</v>
          </cell>
          <cell r="U938" t="str">
            <v>No</v>
          </cell>
          <cell r="V938" t="str">
            <v>OK</v>
          </cell>
          <cell r="W938" t="str">
            <v>含税到厂</v>
          </cell>
          <cell r="X938">
            <v>44221</v>
          </cell>
          <cell r="Y938" t="str">
            <v>Yes</v>
          </cell>
          <cell r="Z938"/>
          <cell r="AA938"/>
          <cell r="AB938"/>
          <cell r="AC938" t="str">
            <v>C130615715</v>
          </cell>
          <cell r="AD938">
            <v>302</v>
          </cell>
          <cell r="AE938">
            <v>10</v>
          </cell>
          <cell r="AF938"/>
          <cell r="AG938"/>
          <cell r="AH938"/>
          <cell r="AI938"/>
          <cell r="AN938"/>
          <cell r="AO938" t="str">
            <v>Yes</v>
          </cell>
          <cell r="AP938" t="str">
            <v>JUL 21</v>
          </cell>
        </row>
        <row r="939">
          <cell r="A939">
            <v>1322</v>
          </cell>
          <cell r="B939" t="str">
            <v>已发货</v>
          </cell>
          <cell r="C939" t="str">
            <v>C49</v>
          </cell>
          <cell r="D939">
            <v>110431</v>
          </cell>
          <cell r="E939" t="str">
            <v>Stock order</v>
          </cell>
          <cell r="F939" t="str">
            <v>YSM20R-2</v>
          </cell>
          <cell r="G939" t="str">
            <v>L-&gt;R</v>
          </cell>
          <cell r="H939" t="str">
            <v>No</v>
          </cell>
          <cell r="I939" t="str">
            <v>Y57093</v>
          </cell>
          <cell r="J939">
            <v>1</v>
          </cell>
          <cell r="K939" t="str">
            <v>CY仓库</v>
          </cell>
          <cell r="L939">
            <v>44400</v>
          </cell>
          <cell r="M939">
            <v>6.0600000000000001E-2</v>
          </cell>
          <cell r="N939" t="str">
            <v>AUG 21</v>
          </cell>
          <cell r="O939"/>
          <cell r="P939" t="str">
            <v>RMB</v>
          </cell>
          <cell r="Q939" t="str">
            <v>C49SZX20210110SS</v>
          </cell>
          <cell r="R939" t="str">
            <v>蓝泰翔</v>
          </cell>
          <cell r="S939" t="str">
            <v>YSM20R-2</v>
          </cell>
          <cell r="T939" t="str">
            <v>L-&gt;R</v>
          </cell>
          <cell r="U939" t="str">
            <v>No</v>
          </cell>
          <cell r="V939" t="str">
            <v>OK</v>
          </cell>
          <cell r="W939" t="str">
            <v>DDP SZ</v>
          </cell>
          <cell r="X939">
            <v>44296</v>
          </cell>
          <cell r="Y939" t="str">
            <v>Yes</v>
          </cell>
          <cell r="Z939"/>
          <cell r="AA939"/>
          <cell r="AB939"/>
          <cell r="AC939" t="str">
            <v>C210640447</v>
          </cell>
          <cell r="AD939">
            <v>301</v>
          </cell>
          <cell r="AE939">
            <v>10</v>
          </cell>
          <cell r="AF939">
            <v>311</v>
          </cell>
          <cell r="AG939">
            <v>10</v>
          </cell>
          <cell r="AH939"/>
          <cell r="AI939"/>
          <cell r="AN939"/>
          <cell r="AO939" t="str">
            <v>Yes</v>
          </cell>
          <cell r="AP939" t="str">
            <v>AUG 21</v>
          </cell>
        </row>
        <row r="940">
          <cell r="A940">
            <v>1210</v>
          </cell>
          <cell r="B940" t="str">
            <v>已发货</v>
          </cell>
          <cell r="C940" t="str">
            <v>C49</v>
          </cell>
          <cell r="D940">
            <v>110314</v>
          </cell>
          <cell r="E940" t="str">
            <v>超思维名义下单</v>
          </cell>
          <cell r="F940" t="str">
            <v>YSM20R-2</v>
          </cell>
          <cell r="G940" t="str">
            <v>L-&gt;R</v>
          </cell>
          <cell r="H940" t="str">
            <v>No</v>
          </cell>
          <cell r="I940" t="str">
            <v>Y57106</v>
          </cell>
          <cell r="J940">
            <v>1</v>
          </cell>
          <cell r="K940" t="str">
            <v>前海保税区</v>
          </cell>
          <cell r="L940">
            <v>44421</v>
          </cell>
          <cell r="M940" t="str">
            <v>NM</v>
          </cell>
          <cell r="N940" t="str">
            <v>AUG 21</v>
          </cell>
          <cell r="O940"/>
          <cell r="P940" t="str">
            <v>JPY</v>
          </cell>
          <cell r="Q940" t="str">
            <v>C49SZX20210125DZ</v>
          </cell>
          <cell r="R940" t="str">
            <v>斯迈电子</v>
          </cell>
          <cell r="S940" t="str">
            <v>YSM20R-2</v>
          </cell>
          <cell r="T940" t="str">
            <v>L-&gt;R</v>
          </cell>
          <cell r="U940" t="str">
            <v>MVC</v>
          </cell>
          <cell r="V940" t="str">
            <v>WRONG</v>
          </cell>
          <cell r="W940" t="str">
            <v>DAP GZ</v>
          </cell>
          <cell r="X940">
            <v>44260</v>
          </cell>
          <cell r="Y940" t="str">
            <v>Yes</v>
          </cell>
          <cell r="Z940"/>
          <cell r="AA940"/>
          <cell r="AB940"/>
          <cell r="AC940" t="str">
            <v>C210640294</v>
          </cell>
          <cell r="AD940">
            <v>301</v>
          </cell>
          <cell r="AE940">
            <v>20</v>
          </cell>
          <cell r="AF940"/>
          <cell r="AG940"/>
          <cell r="AH940"/>
          <cell r="AI940"/>
          <cell r="AN940"/>
          <cell r="AO940" t="str">
            <v>Yes</v>
          </cell>
          <cell r="AP940" t="str">
            <v>AUG 21</v>
          </cell>
        </row>
        <row r="941">
          <cell r="A941">
            <v>1212</v>
          </cell>
          <cell r="B941" t="str">
            <v>已发货</v>
          </cell>
          <cell r="C941" t="str">
            <v>C49</v>
          </cell>
          <cell r="D941">
            <v>110314</v>
          </cell>
          <cell r="E941" t="str">
            <v>超思维名义下单</v>
          </cell>
          <cell r="F941" t="str">
            <v>YSM20R-2</v>
          </cell>
          <cell r="G941" t="str">
            <v>L-&gt;R</v>
          </cell>
          <cell r="H941" t="str">
            <v>No</v>
          </cell>
          <cell r="I941" t="str">
            <v>Y57107</v>
          </cell>
          <cell r="J941">
            <v>1</v>
          </cell>
          <cell r="K941" t="str">
            <v>前海保税区</v>
          </cell>
          <cell r="L941">
            <v>44421</v>
          </cell>
          <cell r="M941" t="str">
            <v>NM</v>
          </cell>
          <cell r="N941" t="str">
            <v>AUG 21</v>
          </cell>
          <cell r="O941"/>
          <cell r="P941" t="str">
            <v>JPY</v>
          </cell>
          <cell r="Q941" t="str">
            <v>C49SZX20210125DZ</v>
          </cell>
          <cell r="R941" t="str">
            <v>斯迈电子</v>
          </cell>
          <cell r="S941" t="str">
            <v>YSM20R-2</v>
          </cell>
          <cell r="T941" t="str">
            <v>L-&gt;R</v>
          </cell>
          <cell r="U941" t="str">
            <v>No</v>
          </cell>
          <cell r="V941" t="str">
            <v>OK</v>
          </cell>
          <cell r="W941" t="str">
            <v>DAP GZ</v>
          </cell>
          <cell r="X941">
            <v>44260</v>
          </cell>
          <cell r="Y941" t="str">
            <v>Yes</v>
          </cell>
          <cell r="Z941"/>
          <cell r="AA941"/>
          <cell r="AB941"/>
          <cell r="AC941" t="str">
            <v>C210640294</v>
          </cell>
          <cell r="AD941">
            <v>301</v>
          </cell>
          <cell r="AE941">
            <v>10</v>
          </cell>
          <cell r="AF941">
            <v>311</v>
          </cell>
          <cell r="AG941">
            <v>10</v>
          </cell>
          <cell r="AH941"/>
          <cell r="AI941"/>
          <cell r="AN941"/>
          <cell r="AO941" t="str">
            <v>Yes</v>
          </cell>
          <cell r="AP941" t="str">
            <v>AUG 21</v>
          </cell>
        </row>
        <row r="942">
          <cell r="A942">
            <v>1214</v>
          </cell>
          <cell r="B942" t="str">
            <v>已发货</v>
          </cell>
          <cell r="C942" t="str">
            <v>C49</v>
          </cell>
          <cell r="D942">
            <v>110314</v>
          </cell>
          <cell r="E942" t="str">
            <v>超思维名义下单</v>
          </cell>
          <cell r="F942" t="str">
            <v>YSM20R-2</v>
          </cell>
          <cell r="G942" t="str">
            <v>L-&gt;R</v>
          </cell>
          <cell r="H942" t="str">
            <v>No</v>
          </cell>
          <cell r="I942" t="str">
            <v>Y57108</v>
          </cell>
          <cell r="J942">
            <v>1</v>
          </cell>
          <cell r="K942" t="str">
            <v>前海保税区</v>
          </cell>
          <cell r="L942">
            <v>44421</v>
          </cell>
          <cell r="M942" t="str">
            <v>NM</v>
          </cell>
          <cell r="N942" t="str">
            <v>AUG 21</v>
          </cell>
          <cell r="O942"/>
          <cell r="P942" t="str">
            <v>JPY</v>
          </cell>
          <cell r="Q942" t="str">
            <v>C49SZX20210125DZ</v>
          </cell>
          <cell r="R942" t="str">
            <v>斯迈电子</v>
          </cell>
          <cell r="S942" t="str">
            <v>YSM20R-2</v>
          </cell>
          <cell r="T942" t="str">
            <v>L-&gt;R</v>
          </cell>
          <cell r="U942" t="str">
            <v>No</v>
          </cell>
          <cell r="V942" t="str">
            <v>OK</v>
          </cell>
          <cell r="W942" t="str">
            <v>DAP GZ</v>
          </cell>
          <cell r="X942">
            <v>44260</v>
          </cell>
          <cell r="Y942" t="str">
            <v>Yes</v>
          </cell>
          <cell r="Z942"/>
          <cell r="AA942"/>
          <cell r="AB942"/>
          <cell r="AC942" t="str">
            <v>C210640294</v>
          </cell>
          <cell r="AD942">
            <v>301</v>
          </cell>
          <cell r="AE942">
            <v>10</v>
          </cell>
          <cell r="AF942">
            <v>312</v>
          </cell>
          <cell r="AG942">
            <v>10</v>
          </cell>
          <cell r="AH942"/>
          <cell r="AI942"/>
          <cell r="AN942"/>
          <cell r="AO942" t="str">
            <v>Yes</v>
          </cell>
          <cell r="AP942" t="str">
            <v>AUG 21</v>
          </cell>
        </row>
        <row r="943">
          <cell r="A943">
            <v>1346</v>
          </cell>
          <cell r="B943" t="str">
            <v>已发货</v>
          </cell>
          <cell r="C943" t="str">
            <v>C49</v>
          </cell>
          <cell r="D943">
            <v>110314</v>
          </cell>
          <cell r="E943" t="str">
            <v>超思维名义下单</v>
          </cell>
          <cell r="F943" t="str">
            <v>YSM20R-2</v>
          </cell>
          <cell r="G943" t="str">
            <v>L-&gt;R</v>
          </cell>
          <cell r="H943" t="str">
            <v>No</v>
          </cell>
          <cell r="I943" t="str">
            <v>Y57109</v>
          </cell>
          <cell r="J943">
            <v>1</v>
          </cell>
          <cell r="K943" t="str">
            <v>前海保税区</v>
          </cell>
          <cell r="L943">
            <v>44421</v>
          </cell>
          <cell r="M943" t="str">
            <v>NM</v>
          </cell>
          <cell r="N943" t="str">
            <v>AUG 21</v>
          </cell>
          <cell r="O943"/>
          <cell r="P943" t="str">
            <v>JPY</v>
          </cell>
          <cell r="Q943" t="str">
            <v>C49SZX20210120R1JY</v>
          </cell>
          <cell r="R943" t="str">
            <v>海松微(此相机是C49SZX20210062JY相机）</v>
          </cell>
          <cell r="S943" t="str">
            <v>YSM20R-2</v>
          </cell>
          <cell r="T943" t="str">
            <v>L-&gt;R</v>
          </cell>
          <cell r="U943" t="str">
            <v>No</v>
          </cell>
          <cell r="V943" t="str">
            <v>OK</v>
          </cell>
          <cell r="W943" t="str">
            <v>DAP SZ</v>
          </cell>
          <cell r="X943">
            <v>44306</v>
          </cell>
          <cell r="Y943" t="str">
            <v>Yes</v>
          </cell>
          <cell r="Z943"/>
          <cell r="AA943"/>
          <cell r="AB943"/>
          <cell r="AC943" t="str">
            <v>C190935542</v>
          </cell>
          <cell r="AD943">
            <v>301</v>
          </cell>
          <cell r="AE943">
            <v>10</v>
          </cell>
          <cell r="AF943">
            <v>311</v>
          </cell>
          <cell r="AG943">
            <v>10</v>
          </cell>
          <cell r="AH943"/>
          <cell r="AI943"/>
          <cell r="AN943"/>
          <cell r="AO943" t="str">
            <v>Yes</v>
          </cell>
          <cell r="AP943" t="str">
            <v>AUG 21</v>
          </cell>
        </row>
        <row r="944">
          <cell r="A944">
            <v>1419</v>
          </cell>
          <cell r="B944" t="str">
            <v>已发货</v>
          </cell>
          <cell r="C944" t="str">
            <v>C49</v>
          </cell>
          <cell r="D944">
            <v>110314</v>
          </cell>
          <cell r="E944" t="str">
            <v>超思维名义下单</v>
          </cell>
          <cell r="F944" t="str">
            <v>YSM20R-2</v>
          </cell>
          <cell r="G944" t="str">
            <v>L-&gt;R</v>
          </cell>
          <cell r="H944" t="str">
            <v>No</v>
          </cell>
          <cell r="I944" t="str">
            <v>Y57110</v>
          </cell>
          <cell r="J944">
            <v>1</v>
          </cell>
          <cell r="K944" t="str">
            <v>前海保税区</v>
          </cell>
          <cell r="L944">
            <v>44421</v>
          </cell>
          <cell r="M944" t="str">
            <v>NM</v>
          </cell>
          <cell r="N944" t="str">
            <v>AUG 21</v>
          </cell>
          <cell r="O944"/>
          <cell r="P944" t="str">
            <v>JPY</v>
          </cell>
          <cell r="Q944" t="str">
            <v>C49SZX20210152SX</v>
          </cell>
          <cell r="R944" t="str">
            <v>太美亚</v>
          </cell>
          <cell r="S944" t="str">
            <v>YSM20R-2</v>
          </cell>
          <cell r="T944" t="str">
            <v>L-&gt;R</v>
          </cell>
          <cell r="U944" t="str">
            <v>No</v>
          </cell>
          <cell r="V944" t="str">
            <v>OK</v>
          </cell>
          <cell r="W944" t="str">
            <v>DAP SZ</v>
          </cell>
          <cell r="X944">
            <v>44351</v>
          </cell>
          <cell r="Y944" t="str">
            <v>Yes</v>
          </cell>
          <cell r="Z944"/>
          <cell r="AA944"/>
          <cell r="AB944"/>
          <cell r="AC944" t="str">
            <v>C190835446</v>
          </cell>
          <cell r="AD944">
            <v>301</v>
          </cell>
          <cell r="AE944">
            <v>10</v>
          </cell>
          <cell r="AF944">
            <v>311</v>
          </cell>
          <cell r="AG944">
            <v>10</v>
          </cell>
          <cell r="AH944"/>
          <cell r="AI944"/>
          <cell r="AN944"/>
          <cell r="AO944" t="str">
            <v>Yes</v>
          </cell>
          <cell r="AP944" t="str">
            <v>AUG 21</v>
          </cell>
        </row>
        <row r="945">
          <cell r="A945">
            <v>1420</v>
          </cell>
          <cell r="B945" t="str">
            <v>已发货</v>
          </cell>
          <cell r="C945" t="str">
            <v>C49</v>
          </cell>
          <cell r="D945">
            <v>110500</v>
          </cell>
          <cell r="E945" t="str">
            <v>正创名义下单</v>
          </cell>
          <cell r="F945" t="str">
            <v>YSM20R-2</v>
          </cell>
          <cell r="G945" t="str">
            <v>L-&gt;R</v>
          </cell>
          <cell r="H945" t="str">
            <v>No</v>
          </cell>
          <cell r="I945" t="str">
            <v>Y56670</v>
          </cell>
          <cell r="J945">
            <v>1</v>
          </cell>
          <cell r="K945" t="str">
            <v>码头-&gt;准备清关</v>
          </cell>
          <cell r="L945">
            <v>44434</v>
          </cell>
          <cell r="M945" t="str">
            <v>NM</v>
          </cell>
          <cell r="N945" t="str">
            <v>AUG 21</v>
          </cell>
          <cell r="O945"/>
          <cell r="P945" t="str">
            <v>JPY</v>
          </cell>
          <cell r="Q945" t="str">
            <v>C49SZX20210152SX</v>
          </cell>
          <cell r="R945" t="str">
            <v>太美亚</v>
          </cell>
          <cell r="S945" t="str">
            <v>YSM20R-2</v>
          </cell>
          <cell r="T945" t="str">
            <v>L-&gt;R</v>
          </cell>
          <cell r="U945" t="str">
            <v>MVC</v>
          </cell>
          <cell r="V945" t="str">
            <v>WRONG</v>
          </cell>
          <cell r="W945" t="str">
            <v>DAP SZ</v>
          </cell>
          <cell r="X945">
            <v>44351</v>
          </cell>
          <cell r="Y945" t="str">
            <v>Yes</v>
          </cell>
          <cell r="Z945"/>
          <cell r="AA945"/>
          <cell r="AB945"/>
          <cell r="AC945" t="str">
            <v>C190835446</v>
          </cell>
          <cell r="AD945">
            <v>311</v>
          </cell>
          <cell r="AE945">
            <v>10</v>
          </cell>
          <cell r="AF945">
            <v>301</v>
          </cell>
          <cell r="AG945">
            <v>10</v>
          </cell>
          <cell r="AH945"/>
          <cell r="AI945"/>
          <cell r="AN945"/>
          <cell r="AO945" t="str">
            <v>Yes</v>
          </cell>
          <cell r="AP945" t="str">
            <v>AUG 21</v>
          </cell>
        </row>
        <row r="946">
          <cell r="A946">
            <v>1421</v>
          </cell>
          <cell r="B946" t="str">
            <v>已发货</v>
          </cell>
          <cell r="C946" t="str">
            <v>C49</v>
          </cell>
          <cell r="D946">
            <v>110500</v>
          </cell>
          <cell r="E946" t="str">
            <v>正创名义下单</v>
          </cell>
          <cell r="F946" t="str">
            <v>YSM20R-2</v>
          </cell>
          <cell r="G946" t="str">
            <v>L-&gt;R</v>
          </cell>
          <cell r="H946" t="str">
            <v>No</v>
          </cell>
          <cell r="I946" t="str">
            <v>Y56671</v>
          </cell>
          <cell r="J946">
            <v>1</v>
          </cell>
          <cell r="K946" t="str">
            <v>码头-&gt;准备清关</v>
          </cell>
          <cell r="L946">
            <v>44434</v>
          </cell>
          <cell r="M946" t="str">
            <v>NM</v>
          </cell>
          <cell r="N946" t="str">
            <v>AUG 21</v>
          </cell>
          <cell r="O946"/>
          <cell r="P946" t="str">
            <v>JPY</v>
          </cell>
          <cell r="Q946" t="str">
            <v>C49SZX20210152SX</v>
          </cell>
          <cell r="R946" t="str">
            <v>太美亚</v>
          </cell>
          <cell r="S946" t="str">
            <v>YSM20R-2</v>
          </cell>
          <cell r="T946" t="str">
            <v>L-&gt;R</v>
          </cell>
          <cell r="U946" t="str">
            <v>MVC</v>
          </cell>
          <cell r="V946" t="str">
            <v>WRONG</v>
          </cell>
          <cell r="W946" t="str">
            <v>DAP SZ</v>
          </cell>
          <cell r="X946">
            <v>44351</v>
          </cell>
          <cell r="Y946" t="str">
            <v>Yes</v>
          </cell>
          <cell r="Z946"/>
          <cell r="AA946"/>
          <cell r="AB946"/>
          <cell r="AC946" t="str">
            <v>C190835446</v>
          </cell>
          <cell r="AD946">
            <v>302</v>
          </cell>
          <cell r="AE946">
            <v>10</v>
          </cell>
          <cell r="AF946">
            <v>302</v>
          </cell>
          <cell r="AG946">
            <v>10</v>
          </cell>
          <cell r="AH946"/>
          <cell r="AI946"/>
          <cell r="AN946"/>
          <cell r="AO946" t="str">
            <v>Yes</v>
          </cell>
          <cell r="AP946" t="str">
            <v>AUG 21</v>
          </cell>
        </row>
        <row r="947">
          <cell r="A947">
            <v>1338</v>
          </cell>
          <cell r="B947" t="str">
            <v>已发货</v>
          </cell>
          <cell r="C947" t="str">
            <v>C49</v>
          </cell>
          <cell r="D947">
            <v>110557</v>
          </cell>
          <cell r="E947" t="str">
            <v>Stock order</v>
          </cell>
          <cell r="F947" t="str">
            <v>YSM20R-2</v>
          </cell>
          <cell r="G947" t="str">
            <v>L-&gt;R</v>
          </cell>
          <cell r="H947" t="str">
            <v>No</v>
          </cell>
          <cell r="I947" t="str">
            <v>Y57094，之前预留给博新的，已经清关，需要预留RMB单</v>
          </cell>
          <cell r="J947">
            <v>1</v>
          </cell>
          <cell r="K947" t="str">
            <v>力合仓库(已经清关)</v>
          </cell>
          <cell r="L947">
            <v>44445</v>
          </cell>
          <cell r="M947" t="str">
            <v>NM</v>
          </cell>
          <cell r="N947" t="str">
            <v>OCT 21</v>
          </cell>
          <cell r="O947"/>
          <cell r="P947" t="str">
            <v>JPY</v>
          </cell>
          <cell r="Q947" t="str">
            <v>C49SZX20210119JY</v>
          </cell>
          <cell r="R947" t="str">
            <v>百纳海</v>
          </cell>
          <cell r="S947" t="str">
            <v>YSM20R-2</v>
          </cell>
          <cell r="T947" t="str">
            <v>L-&gt;R</v>
          </cell>
          <cell r="U947" t="str">
            <v>No</v>
          </cell>
          <cell r="V947" t="str">
            <v>OK</v>
          </cell>
          <cell r="W947" t="str">
            <v>DAP SZ</v>
          </cell>
          <cell r="X947">
            <v>44306</v>
          </cell>
          <cell r="Y947" t="str">
            <v>Yes</v>
          </cell>
          <cell r="Z947"/>
          <cell r="AA947"/>
          <cell r="AB947"/>
          <cell r="AC947" t="str">
            <v>C200637625</v>
          </cell>
          <cell r="AD947">
            <v>301</v>
          </cell>
          <cell r="AE947">
            <v>10</v>
          </cell>
          <cell r="AF947">
            <v>311</v>
          </cell>
          <cell r="AG947">
            <v>10</v>
          </cell>
          <cell r="AH947"/>
          <cell r="AI947"/>
          <cell r="AN947"/>
          <cell r="AO947" t="str">
            <v>Yes</v>
          </cell>
          <cell r="AP947" t="str">
            <v>OCT 21</v>
          </cell>
        </row>
        <row r="948">
          <cell r="A948">
            <v>1267</v>
          </cell>
          <cell r="B948" t="str">
            <v>已发货</v>
          </cell>
          <cell r="C948" t="str">
            <v>C49</v>
          </cell>
          <cell r="D948">
            <v>110557</v>
          </cell>
          <cell r="E948" t="str">
            <v>Stock order</v>
          </cell>
          <cell r="F948" t="str">
            <v>YSM20R-2</v>
          </cell>
          <cell r="G948" t="str">
            <v>L-&gt;R</v>
          </cell>
          <cell r="H948" t="str">
            <v>MVC</v>
          </cell>
          <cell r="I948" t="str">
            <v>Y57095</v>
          </cell>
          <cell r="J948">
            <v>1</v>
          </cell>
          <cell r="K948" t="str">
            <v>前海保税区</v>
          </cell>
          <cell r="L948">
            <v>44445</v>
          </cell>
          <cell r="M948" t="str">
            <v>NM</v>
          </cell>
          <cell r="N948" t="str">
            <v>OCT 21</v>
          </cell>
          <cell r="O948"/>
          <cell r="P948" t="str">
            <v>JPY</v>
          </cell>
          <cell r="Q948" t="str">
            <v>C49SZX20210017R1JY</v>
          </cell>
          <cell r="R948" t="str">
            <v>拓步</v>
          </cell>
          <cell r="S948" t="str">
            <v>YSM20R-2</v>
          </cell>
          <cell r="T948" t="str">
            <v>L-&gt;R</v>
          </cell>
          <cell r="U948" t="str">
            <v>MVC</v>
          </cell>
          <cell r="V948" t="str">
            <v>OK</v>
          </cell>
          <cell r="W948" t="str">
            <v>DAP GZ</v>
          </cell>
          <cell r="X948">
            <v>44272</v>
          </cell>
          <cell r="Y948" t="str">
            <v>Yes</v>
          </cell>
          <cell r="Z948"/>
          <cell r="AA948"/>
          <cell r="AB948"/>
          <cell r="AC948" t="str">
            <v>C191236327</v>
          </cell>
          <cell r="AD948">
            <v>301</v>
          </cell>
          <cell r="AE948">
            <v>10</v>
          </cell>
          <cell r="AF948">
            <v>311</v>
          </cell>
          <cell r="AG948">
            <v>10</v>
          </cell>
          <cell r="AH948"/>
          <cell r="AI948"/>
          <cell r="AN948"/>
          <cell r="AO948" t="str">
            <v>Yes</v>
          </cell>
          <cell r="AP948" t="str">
            <v>OCT 21</v>
          </cell>
        </row>
        <row r="949">
          <cell r="A949">
            <v>1155</v>
          </cell>
          <cell r="B949" t="str">
            <v>已发货</v>
          </cell>
          <cell r="C949" t="str">
            <v>C49</v>
          </cell>
          <cell r="D949">
            <v>110558</v>
          </cell>
          <cell r="E949" t="str">
            <v>Stock order</v>
          </cell>
          <cell r="F949" t="str">
            <v>YSM20R-2</v>
          </cell>
          <cell r="G949" t="str">
            <v>L-&gt;R</v>
          </cell>
          <cell r="H949" t="str">
            <v>No</v>
          </cell>
          <cell r="I949" t="str">
            <v>Y57096</v>
          </cell>
          <cell r="J949">
            <v>1</v>
          </cell>
          <cell r="K949" t="str">
            <v>前海保税区</v>
          </cell>
          <cell r="L949">
            <v>44448</v>
          </cell>
          <cell r="M949" t="str">
            <v>NM</v>
          </cell>
          <cell r="N949" t="str">
            <v>OCT 21</v>
          </cell>
          <cell r="O949"/>
          <cell r="P949" t="str">
            <v>JPY</v>
          </cell>
          <cell r="Q949" t="str">
            <v>C49SZX20210052JY</v>
          </cell>
          <cell r="R949" t="str">
            <v>江西络鑫</v>
          </cell>
          <cell r="S949" t="str">
            <v>YSM20R-2</v>
          </cell>
          <cell r="T949" t="str">
            <v>L-&gt;R</v>
          </cell>
          <cell r="U949" t="str">
            <v>No</v>
          </cell>
          <cell r="V949" t="str">
            <v>OK</v>
          </cell>
          <cell r="W949" t="str">
            <v>CIF HK</v>
          </cell>
          <cell r="X949">
            <v>44259</v>
          </cell>
          <cell r="Y949" t="str">
            <v>Yes</v>
          </cell>
          <cell r="Z949"/>
          <cell r="AA949"/>
          <cell r="AB949"/>
          <cell r="AC949" t="str">
            <v>C210439777</v>
          </cell>
          <cell r="AD949">
            <v>302</v>
          </cell>
          <cell r="AE949">
            <v>10</v>
          </cell>
          <cell r="AF949">
            <v>303</v>
          </cell>
          <cell r="AG949">
            <v>10</v>
          </cell>
          <cell r="AH949"/>
          <cell r="AI949"/>
          <cell r="AJ949"/>
          <cell r="AK949"/>
          <cell r="AL949"/>
          <cell r="AM949"/>
          <cell r="AN949"/>
          <cell r="AO949" t="str">
            <v>Yes</v>
          </cell>
          <cell r="AP949" t="str">
            <v>OCT 21</v>
          </cell>
        </row>
        <row r="950">
          <cell r="A950">
            <v>1156</v>
          </cell>
          <cell r="B950" t="str">
            <v>已发货</v>
          </cell>
          <cell r="C950" t="str">
            <v>C49</v>
          </cell>
          <cell r="D950">
            <v>110558</v>
          </cell>
          <cell r="E950" t="str">
            <v>Stock order</v>
          </cell>
          <cell r="F950" t="str">
            <v>YSM20R-2</v>
          </cell>
          <cell r="G950" t="str">
            <v>L-&gt;R</v>
          </cell>
          <cell r="H950" t="str">
            <v>No</v>
          </cell>
          <cell r="I950" t="str">
            <v>Y57097</v>
          </cell>
          <cell r="J950">
            <v>1</v>
          </cell>
          <cell r="K950" t="str">
            <v>前海保税区</v>
          </cell>
          <cell r="L950">
            <v>44448</v>
          </cell>
          <cell r="M950" t="str">
            <v>NM</v>
          </cell>
          <cell r="N950" t="str">
            <v>OCT 21</v>
          </cell>
          <cell r="O950"/>
          <cell r="P950" t="str">
            <v>JPY</v>
          </cell>
          <cell r="Q950" t="str">
            <v>C49SZX20210052JY</v>
          </cell>
          <cell r="R950" t="str">
            <v>江西络鑫</v>
          </cell>
          <cell r="S950" t="str">
            <v>YSM20R-2</v>
          </cell>
          <cell r="T950" t="str">
            <v>L-&gt;R</v>
          </cell>
          <cell r="U950" t="str">
            <v>No</v>
          </cell>
          <cell r="V950" t="str">
            <v>OK</v>
          </cell>
          <cell r="W950" t="str">
            <v>CIF HK</v>
          </cell>
          <cell r="X950">
            <v>44259</v>
          </cell>
          <cell r="Y950" t="str">
            <v>Yes</v>
          </cell>
          <cell r="Z950"/>
          <cell r="AA950"/>
          <cell r="AB950"/>
          <cell r="AC950" t="str">
            <v>C210439777</v>
          </cell>
          <cell r="AD950">
            <v>302</v>
          </cell>
          <cell r="AE950">
            <v>10</v>
          </cell>
          <cell r="AF950">
            <v>303</v>
          </cell>
          <cell r="AG950">
            <v>10</v>
          </cell>
          <cell r="AH950"/>
          <cell r="AI950"/>
          <cell r="AJ950"/>
          <cell r="AK950"/>
          <cell r="AL950"/>
          <cell r="AM950"/>
          <cell r="AN950"/>
          <cell r="AO950" t="str">
            <v>Yes</v>
          </cell>
          <cell r="AP950" t="str">
            <v>OCT 21</v>
          </cell>
        </row>
        <row r="951">
          <cell r="A951">
            <v>1319</v>
          </cell>
          <cell r="B951" t="str">
            <v>已发货</v>
          </cell>
          <cell r="C951" t="str">
            <v>C49</v>
          </cell>
          <cell r="D951">
            <v>110558</v>
          </cell>
          <cell r="E951" t="str">
            <v>Stock order</v>
          </cell>
          <cell r="F951" t="str">
            <v>YSM20R-2</v>
          </cell>
          <cell r="G951" t="str">
            <v>L-&gt;R</v>
          </cell>
          <cell r="H951" t="str">
            <v>No</v>
          </cell>
          <cell r="I951" t="str">
            <v>Y57098</v>
          </cell>
          <cell r="J951">
            <v>1</v>
          </cell>
          <cell r="K951" t="str">
            <v>前海保税区</v>
          </cell>
          <cell r="L951">
            <v>44448</v>
          </cell>
          <cell r="M951" t="str">
            <v>NM</v>
          </cell>
          <cell r="N951" t="str">
            <v>OCT 21</v>
          </cell>
          <cell r="O951"/>
          <cell r="P951" t="str">
            <v>JPY</v>
          </cell>
          <cell r="Q951" t="str">
            <v>C49SZX20210111DZ</v>
          </cell>
          <cell r="R951" t="str">
            <v>恒创兴</v>
          </cell>
          <cell r="S951" t="str">
            <v>YSM20R-2</v>
          </cell>
          <cell r="T951" t="str">
            <v>L-&gt;R</v>
          </cell>
          <cell r="U951" t="str">
            <v>No</v>
          </cell>
          <cell r="V951" t="str">
            <v>OK</v>
          </cell>
          <cell r="W951" t="str">
            <v>CIF HK</v>
          </cell>
          <cell r="X951">
            <v>44295</v>
          </cell>
          <cell r="Y951" t="str">
            <v>Yes</v>
          </cell>
          <cell r="Z951"/>
          <cell r="AA951"/>
          <cell r="AB951"/>
          <cell r="AC951" t="str">
            <v>C210640274</v>
          </cell>
          <cell r="AD951">
            <v>302</v>
          </cell>
          <cell r="AE951">
            <v>10</v>
          </cell>
          <cell r="AF951">
            <v>303</v>
          </cell>
          <cell r="AG951">
            <v>10</v>
          </cell>
          <cell r="AH951"/>
          <cell r="AI951"/>
          <cell r="AN951"/>
          <cell r="AO951" t="str">
            <v>Yes</v>
          </cell>
          <cell r="AP951" t="str">
            <v>OCT 21</v>
          </cell>
        </row>
        <row r="952">
          <cell r="A952">
            <v>1178</v>
          </cell>
          <cell r="B952" t="str">
            <v>已发货</v>
          </cell>
          <cell r="C952" t="str">
            <v>C49</v>
          </cell>
          <cell r="D952">
            <v>110562</v>
          </cell>
          <cell r="E952" t="str">
            <v>Stock order</v>
          </cell>
          <cell r="F952" t="str">
            <v>YSM20R-2</v>
          </cell>
          <cell r="G952" t="str">
            <v>R-&gt;L</v>
          </cell>
          <cell r="H952" t="str">
            <v>No</v>
          </cell>
          <cell r="I952" t="str">
            <v>Y58086</v>
          </cell>
          <cell r="J952">
            <v>1</v>
          </cell>
          <cell r="K952" t="str">
            <v>CY仓库</v>
          </cell>
          <cell r="L952">
            <v>44448</v>
          </cell>
          <cell r="M952" t="str">
            <v>NM</v>
          </cell>
          <cell r="N952" t="str">
            <v>SEP 21</v>
          </cell>
          <cell r="O952"/>
          <cell r="P952" t="str">
            <v>JPY</v>
          </cell>
          <cell r="Q952" t="str">
            <v>C49SZX20210057DZ</v>
          </cell>
          <cell r="R952" t="str">
            <v>优品</v>
          </cell>
          <cell r="S952" t="str">
            <v>YSM20R-2</v>
          </cell>
          <cell r="T952" t="str">
            <v>R-&gt;L</v>
          </cell>
          <cell r="U952" t="str">
            <v>MVC</v>
          </cell>
          <cell r="V952" t="str">
            <v>WRONG</v>
          </cell>
          <cell r="W952" t="str">
            <v>CIF HK</v>
          </cell>
          <cell r="X952">
            <v>44257</v>
          </cell>
          <cell r="Y952" t="str">
            <v>Yes</v>
          </cell>
          <cell r="Z952"/>
          <cell r="AA952"/>
          <cell r="AB952"/>
          <cell r="AC952" t="str">
            <v>C120712916</v>
          </cell>
          <cell r="AD952">
            <v>301</v>
          </cell>
          <cell r="AE952">
            <v>10</v>
          </cell>
          <cell r="AF952">
            <v>311</v>
          </cell>
          <cell r="AG952">
            <v>10</v>
          </cell>
          <cell r="AH952"/>
          <cell r="AI952"/>
          <cell r="AN952"/>
          <cell r="AO952" t="str">
            <v>Yes</v>
          </cell>
          <cell r="AP952" t="str">
            <v>SEP 21</v>
          </cell>
        </row>
        <row r="953">
          <cell r="A953">
            <v>1330</v>
          </cell>
          <cell r="B953" t="str">
            <v>已发货</v>
          </cell>
          <cell r="C953" t="str">
            <v>C49</v>
          </cell>
          <cell r="D953">
            <v>110562</v>
          </cell>
          <cell r="E953" t="str">
            <v>Stock order</v>
          </cell>
          <cell r="F953" t="str">
            <v>YSM20R-2</v>
          </cell>
          <cell r="G953" t="str">
            <v>R-&gt;L</v>
          </cell>
          <cell r="H953" t="str">
            <v>No</v>
          </cell>
          <cell r="I953" t="str">
            <v>Y58087</v>
          </cell>
          <cell r="J953">
            <v>1</v>
          </cell>
          <cell r="K953" t="str">
            <v>前海保税区</v>
          </cell>
          <cell r="L953">
            <v>44448</v>
          </cell>
          <cell r="M953" t="str">
            <v>NM</v>
          </cell>
          <cell r="N953" t="str">
            <v>SEP 21</v>
          </cell>
          <cell r="O953"/>
          <cell r="P953" t="str">
            <v>JPY</v>
          </cell>
          <cell r="Q953" t="str">
            <v>C49SZX20210178JY</v>
          </cell>
          <cell r="R953" t="str">
            <v>毅诚科达</v>
          </cell>
          <cell r="S953" t="str">
            <v>YSM20R-2</v>
          </cell>
          <cell r="T953" t="str">
            <v>R-&gt;L</v>
          </cell>
          <cell r="U953" t="str">
            <v>No</v>
          </cell>
          <cell r="V953" t="str">
            <v>OK</v>
          </cell>
          <cell r="W953" t="str">
            <v>DAP SZ</v>
          </cell>
          <cell r="X953">
            <v>44300</v>
          </cell>
          <cell r="Y953" t="str">
            <v>Yes</v>
          </cell>
          <cell r="Z953"/>
          <cell r="AA953"/>
          <cell r="AB953"/>
          <cell r="AC953" t="str">
            <v>C210640474</v>
          </cell>
          <cell r="AD953">
            <v>301</v>
          </cell>
          <cell r="AE953">
            <v>10</v>
          </cell>
          <cell r="AF953">
            <v>311</v>
          </cell>
          <cell r="AG953">
            <v>10</v>
          </cell>
          <cell r="AH953"/>
          <cell r="AI953"/>
          <cell r="AN953"/>
          <cell r="AO953" t="str">
            <v>Yes</v>
          </cell>
          <cell r="AP953" t="str">
            <v>SEP 21</v>
          </cell>
        </row>
        <row r="954">
          <cell r="A954">
            <v>1161</v>
          </cell>
          <cell r="B954" t="str">
            <v>已发货</v>
          </cell>
          <cell r="C954" t="str">
            <v>C49</v>
          </cell>
          <cell r="D954">
            <v>110593</v>
          </cell>
          <cell r="E954" t="str">
            <v>Cowell 名义下单</v>
          </cell>
          <cell r="F954" t="str">
            <v>YSM10</v>
          </cell>
          <cell r="G954" t="str">
            <v>L-&gt;R</v>
          </cell>
          <cell r="H954" t="str">
            <v>MVC F&amp;R+ATS15</v>
          </cell>
          <cell r="I954" t="str">
            <v>Y58827</v>
          </cell>
          <cell r="J954">
            <v>1</v>
          </cell>
          <cell r="K954" t="str">
            <v>前海保税区</v>
          </cell>
          <cell r="L954">
            <v>44458</v>
          </cell>
          <cell r="M954" t="str">
            <v>NM</v>
          </cell>
          <cell r="N954" t="str">
            <v>OCT 21</v>
          </cell>
          <cell r="O954"/>
          <cell r="P954" t="str">
            <v>JPY</v>
          </cell>
          <cell r="Q954" t="str">
            <v>C49SZX20210052JY</v>
          </cell>
          <cell r="R954" t="str">
            <v>江西络鑫</v>
          </cell>
          <cell r="S954" t="str">
            <v>YSM10</v>
          </cell>
          <cell r="T954" t="str">
            <v>L-&gt;R</v>
          </cell>
          <cell r="U954" t="str">
            <v>MVC+ATS15</v>
          </cell>
          <cell r="V954" t="str">
            <v>WRONG</v>
          </cell>
          <cell r="W954" t="str">
            <v>CIF HK</v>
          </cell>
          <cell r="X954">
            <v>44259</v>
          </cell>
          <cell r="Y954" t="str">
            <v>Yes</v>
          </cell>
          <cell r="Z954"/>
          <cell r="AA954"/>
          <cell r="AB954"/>
          <cell r="AC954" t="str">
            <v>C210439777</v>
          </cell>
          <cell r="AD954">
            <v>302</v>
          </cell>
          <cell r="AE954">
            <v>10</v>
          </cell>
          <cell r="AF954"/>
          <cell r="AG954"/>
          <cell r="AH954"/>
          <cell r="AI954"/>
          <cell r="AJ954"/>
          <cell r="AK954"/>
          <cell r="AL954"/>
          <cell r="AM954"/>
          <cell r="AN954"/>
          <cell r="AO954" t="str">
            <v>Yes</v>
          </cell>
          <cell r="AP954" t="str">
            <v>OCT 21</v>
          </cell>
        </row>
        <row r="955">
          <cell r="A955">
            <v>1461</v>
          </cell>
          <cell r="B955" t="str">
            <v>已发货</v>
          </cell>
          <cell r="C955" t="str">
            <v>C49</v>
          </cell>
          <cell r="D955" t="str">
            <v>49F103968</v>
          </cell>
          <cell r="E955" t="str">
            <v>奕东名义下单</v>
          </cell>
          <cell r="F955" t="str">
            <v>YSM10</v>
          </cell>
          <cell r="G955" t="str">
            <v>R-&gt;L</v>
          </cell>
          <cell r="H955" t="str">
            <v>No</v>
          </cell>
          <cell r="I955" t="str">
            <v>Y58464</v>
          </cell>
          <cell r="J955">
            <v>1</v>
          </cell>
          <cell r="K955" t="str">
            <v>Yamaha 深圳仓库</v>
          </cell>
          <cell r="L955" t="str">
            <v>2021- 9月中下旬苏州仓库</v>
          </cell>
          <cell r="M955" t="str">
            <v>RMB 单</v>
          </cell>
          <cell r="N955" t="str">
            <v>SEP 21</v>
          </cell>
          <cell r="O955"/>
          <cell r="P955" t="str">
            <v>RMB</v>
          </cell>
          <cell r="Q955" t="str">
            <v>C49SZX20210183SX</v>
          </cell>
          <cell r="R955" t="str">
            <v>奕东</v>
          </cell>
          <cell r="S955" t="str">
            <v>YSM10</v>
          </cell>
          <cell r="T955" t="str">
            <v>L-&gt;R</v>
          </cell>
          <cell r="U955" t="str">
            <v>MVC</v>
          </cell>
          <cell r="V955" t="str">
            <v>WRONG</v>
          </cell>
          <cell r="W955" t="str">
            <v>DDP DG</v>
          </cell>
          <cell r="X955">
            <v>44403</v>
          </cell>
          <cell r="Y955" t="str">
            <v>Yes</v>
          </cell>
          <cell r="Z955"/>
          <cell r="AA955"/>
          <cell r="AB955"/>
          <cell r="AC955" t="str">
            <v xml:space="preserve">IND order </v>
          </cell>
          <cell r="AD955"/>
          <cell r="AE955"/>
          <cell r="AF955"/>
          <cell r="AG955"/>
          <cell r="AH955"/>
          <cell r="AI955"/>
          <cell r="AN955"/>
          <cell r="AO955" t="str">
            <v>Yes</v>
          </cell>
          <cell r="AP955" t="str">
            <v>SEP 21</v>
          </cell>
        </row>
        <row r="956">
          <cell r="A956">
            <v>1462</v>
          </cell>
          <cell r="B956" t="str">
            <v>已发货</v>
          </cell>
          <cell r="C956" t="str">
            <v>C49</v>
          </cell>
          <cell r="D956" t="str">
            <v>49F103968</v>
          </cell>
          <cell r="E956" t="str">
            <v>奕东名义下单</v>
          </cell>
          <cell r="F956" t="str">
            <v>YSM10</v>
          </cell>
          <cell r="G956" t="str">
            <v>R-&gt;L</v>
          </cell>
          <cell r="H956" t="str">
            <v>No</v>
          </cell>
          <cell r="I956" t="str">
            <v>Y58465</v>
          </cell>
          <cell r="J956">
            <v>1</v>
          </cell>
          <cell r="K956" t="str">
            <v>Yamaha 深圳仓库</v>
          </cell>
          <cell r="L956" t="str">
            <v>2021- 9月中下旬苏州仓库</v>
          </cell>
          <cell r="M956" t="str">
            <v>RMB 单</v>
          </cell>
          <cell r="N956" t="str">
            <v>SEP 21</v>
          </cell>
          <cell r="O956"/>
          <cell r="P956" t="str">
            <v>RMB</v>
          </cell>
          <cell r="Q956" t="str">
            <v>C49SZX20210183SX</v>
          </cell>
          <cell r="R956" t="str">
            <v>奕东</v>
          </cell>
          <cell r="S956" t="str">
            <v>YSM10</v>
          </cell>
          <cell r="T956" t="str">
            <v>L-&gt;R</v>
          </cell>
          <cell r="U956" t="str">
            <v>MVC</v>
          </cell>
          <cell r="V956" t="str">
            <v>WRONG</v>
          </cell>
          <cell r="W956" t="str">
            <v>DDP DG</v>
          </cell>
          <cell r="X956">
            <v>44403</v>
          </cell>
          <cell r="Y956" t="str">
            <v>Yes</v>
          </cell>
          <cell r="Z956"/>
          <cell r="AA956"/>
          <cell r="AB956"/>
          <cell r="AC956" t="str">
            <v xml:space="preserve">IND order </v>
          </cell>
          <cell r="AD956"/>
          <cell r="AE956"/>
          <cell r="AF956"/>
          <cell r="AG956"/>
          <cell r="AH956"/>
          <cell r="AI956"/>
          <cell r="AN956"/>
          <cell r="AO956" t="str">
            <v>Yes</v>
          </cell>
          <cell r="AP956" t="str">
            <v>SEP 21</v>
          </cell>
        </row>
        <row r="957">
          <cell r="A957">
            <v>1463</v>
          </cell>
          <cell r="B957" t="str">
            <v>已发货</v>
          </cell>
          <cell r="C957" t="str">
            <v>C49</v>
          </cell>
          <cell r="D957" t="str">
            <v>49F103968</v>
          </cell>
          <cell r="E957" t="str">
            <v>奕东名义下单</v>
          </cell>
          <cell r="F957" t="str">
            <v>YSM10</v>
          </cell>
          <cell r="G957" t="str">
            <v>R-&gt;L</v>
          </cell>
          <cell r="H957" t="str">
            <v>No</v>
          </cell>
          <cell r="I957" t="str">
            <v>Y58466</v>
          </cell>
          <cell r="J957">
            <v>1</v>
          </cell>
          <cell r="K957" t="str">
            <v>Yamaha 深圳仓库</v>
          </cell>
          <cell r="L957" t="str">
            <v>2021- 9月中下旬苏州仓库</v>
          </cell>
          <cell r="M957" t="str">
            <v>RMB 单</v>
          </cell>
          <cell r="N957" t="str">
            <v>SEP 21</v>
          </cell>
          <cell r="O957"/>
          <cell r="P957" t="str">
            <v>RMB</v>
          </cell>
          <cell r="Q957" t="str">
            <v>C49SZX20210183SX</v>
          </cell>
          <cell r="R957" t="str">
            <v>奕东</v>
          </cell>
          <cell r="S957" t="str">
            <v>YSM10</v>
          </cell>
          <cell r="T957" t="str">
            <v>L-&gt;R</v>
          </cell>
          <cell r="U957" t="str">
            <v>MVC</v>
          </cell>
          <cell r="V957" t="str">
            <v>WRONG</v>
          </cell>
          <cell r="W957" t="str">
            <v>DDP DG</v>
          </cell>
          <cell r="X957">
            <v>44403</v>
          </cell>
          <cell r="Y957" t="str">
            <v>Yes</v>
          </cell>
          <cell r="Z957"/>
          <cell r="AA957"/>
          <cell r="AB957"/>
          <cell r="AC957" t="str">
            <v xml:space="preserve">IND order </v>
          </cell>
          <cell r="AD957"/>
          <cell r="AE957"/>
          <cell r="AF957"/>
          <cell r="AG957"/>
          <cell r="AH957"/>
          <cell r="AI957"/>
          <cell r="AN957"/>
          <cell r="AO957" t="str">
            <v>Yes</v>
          </cell>
          <cell r="AP957" t="str">
            <v>SEP 21</v>
          </cell>
        </row>
        <row r="958">
          <cell r="A958">
            <v>1464</v>
          </cell>
          <cell r="B958" t="str">
            <v>已发货</v>
          </cell>
          <cell r="C958" t="str">
            <v>C49</v>
          </cell>
          <cell r="D958" t="str">
            <v>49F103968</v>
          </cell>
          <cell r="E958" t="str">
            <v>奕东名义下单</v>
          </cell>
          <cell r="F958" t="str">
            <v>YSM10</v>
          </cell>
          <cell r="G958" t="str">
            <v>R-&gt;L</v>
          </cell>
          <cell r="H958" t="str">
            <v>No</v>
          </cell>
          <cell r="I958" t="str">
            <v>Y58467</v>
          </cell>
          <cell r="J958">
            <v>1</v>
          </cell>
          <cell r="K958" t="str">
            <v>Yamaha 深圳仓库</v>
          </cell>
          <cell r="L958" t="str">
            <v>2021- 9月中下旬苏州仓库</v>
          </cell>
          <cell r="M958" t="str">
            <v>RMB 单</v>
          </cell>
          <cell r="N958" t="str">
            <v>SEP 21</v>
          </cell>
          <cell r="O958"/>
          <cell r="P958" t="str">
            <v>RMB</v>
          </cell>
          <cell r="Q958" t="str">
            <v>C49SZX20210183SX</v>
          </cell>
          <cell r="R958" t="str">
            <v>奕东</v>
          </cell>
          <cell r="S958" t="str">
            <v>YSM10</v>
          </cell>
          <cell r="T958" t="str">
            <v>L-&gt;R</v>
          </cell>
          <cell r="U958" t="str">
            <v>MVC</v>
          </cell>
          <cell r="V958" t="str">
            <v>WRONG</v>
          </cell>
          <cell r="W958" t="str">
            <v>DDP DG</v>
          </cell>
          <cell r="X958">
            <v>44403</v>
          </cell>
          <cell r="Y958" t="str">
            <v>Yes</v>
          </cell>
          <cell r="Z958"/>
          <cell r="AA958"/>
          <cell r="AB958"/>
          <cell r="AC958" t="str">
            <v xml:space="preserve">IND order </v>
          </cell>
          <cell r="AD958"/>
          <cell r="AE958"/>
          <cell r="AF958"/>
          <cell r="AG958"/>
          <cell r="AH958"/>
          <cell r="AI958"/>
          <cell r="AN958"/>
          <cell r="AO958" t="str">
            <v>Yes</v>
          </cell>
          <cell r="AP958" t="str">
            <v>SEP 21</v>
          </cell>
        </row>
        <row r="959">
          <cell r="A959">
            <v>1358</v>
          </cell>
          <cell r="B959" t="str">
            <v>已发货</v>
          </cell>
          <cell r="C959" t="str">
            <v>C49</v>
          </cell>
          <cell r="D959">
            <v>110556</v>
          </cell>
          <cell r="E959" t="str">
            <v>健科名义下单</v>
          </cell>
          <cell r="F959" t="str">
            <v>YSM20R-2</v>
          </cell>
          <cell r="G959" t="str">
            <v>R-&gt;L</v>
          </cell>
          <cell r="H959" t="str">
            <v>No</v>
          </cell>
          <cell r="I959" t="str">
            <v>Y58568</v>
          </cell>
          <cell r="J959">
            <v>1</v>
          </cell>
          <cell r="K959" t="str">
            <v>力合中转仓</v>
          </cell>
          <cell r="L959">
            <v>44486</v>
          </cell>
          <cell r="M959"/>
          <cell r="N959" t="str">
            <v>OCT 21</v>
          </cell>
          <cell r="O959"/>
          <cell r="P959" t="str">
            <v>JPY</v>
          </cell>
          <cell r="Q959" t="str">
            <v>C49SZX20210122DZ</v>
          </cell>
          <cell r="R959" t="str">
            <v>深圳健科</v>
          </cell>
          <cell r="S959" t="str">
            <v>YSM20R-2</v>
          </cell>
          <cell r="T959" t="str">
            <v>R-&gt;L</v>
          </cell>
          <cell r="U959" t="str">
            <v>No</v>
          </cell>
          <cell r="V959" t="str">
            <v>OK</v>
          </cell>
          <cell r="W959" t="str">
            <v>DAP SZ</v>
          </cell>
          <cell r="X959">
            <v>44314</v>
          </cell>
          <cell r="Y959" t="str">
            <v>Yes</v>
          </cell>
          <cell r="Z959"/>
          <cell r="AA959"/>
          <cell r="AB959"/>
          <cell r="AC959" t="str">
            <v xml:space="preserve">IND order </v>
          </cell>
          <cell r="AD959">
            <v>301</v>
          </cell>
          <cell r="AE959">
            <v>10</v>
          </cell>
          <cell r="AF959">
            <v>311</v>
          </cell>
          <cell r="AG959">
            <v>10</v>
          </cell>
          <cell r="AH959"/>
          <cell r="AI959"/>
          <cell r="AN959"/>
          <cell r="AO959" t="str">
            <v>Yes</v>
          </cell>
          <cell r="AP959" t="str">
            <v>OCT 21</v>
          </cell>
        </row>
        <row r="960">
          <cell r="A960">
            <v>1359</v>
          </cell>
          <cell r="B960" t="str">
            <v>已发货</v>
          </cell>
          <cell r="C960" t="str">
            <v>C49</v>
          </cell>
          <cell r="D960">
            <v>110556</v>
          </cell>
          <cell r="E960" t="str">
            <v>健科名义下单</v>
          </cell>
          <cell r="F960" t="str">
            <v>YSM20R-2</v>
          </cell>
          <cell r="G960" t="str">
            <v>R-&gt;L</v>
          </cell>
          <cell r="H960" t="str">
            <v>No</v>
          </cell>
          <cell r="I960" t="str">
            <v>Y58569</v>
          </cell>
          <cell r="J960">
            <v>1</v>
          </cell>
          <cell r="K960" t="str">
            <v>力合中转仓</v>
          </cell>
          <cell r="L960">
            <v>44486</v>
          </cell>
          <cell r="M960"/>
          <cell r="N960" t="str">
            <v>OCT 21</v>
          </cell>
          <cell r="O960"/>
          <cell r="P960" t="str">
            <v>JPY</v>
          </cell>
          <cell r="Q960" t="str">
            <v>C49SZX20210122DZ</v>
          </cell>
          <cell r="R960" t="str">
            <v>深圳健科</v>
          </cell>
          <cell r="S960" t="str">
            <v>YSM20R-2</v>
          </cell>
          <cell r="T960" t="str">
            <v>R-&gt;L</v>
          </cell>
          <cell r="U960" t="str">
            <v>MVC</v>
          </cell>
          <cell r="V960" t="str">
            <v>WRONG</v>
          </cell>
          <cell r="W960" t="str">
            <v>DAP SZ</v>
          </cell>
          <cell r="X960">
            <v>44314</v>
          </cell>
          <cell r="Y960" t="str">
            <v>Yes</v>
          </cell>
          <cell r="Z960"/>
          <cell r="AA960"/>
          <cell r="AB960"/>
          <cell r="AC960" t="str">
            <v xml:space="preserve">IND order </v>
          </cell>
          <cell r="AD960">
            <v>301</v>
          </cell>
          <cell r="AE960">
            <v>10</v>
          </cell>
          <cell r="AF960">
            <v>311</v>
          </cell>
          <cell r="AG960">
            <v>10</v>
          </cell>
          <cell r="AH960"/>
          <cell r="AI960"/>
          <cell r="AN960"/>
          <cell r="AO960" t="str">
            <v>Yes</v>
          </cell>
          <cell r="AP960" t="str">
            <v>OCT 21</v>
          </cell>
        </row>
        <row r="961">
          <cell r="A961">
            <v>1397</v>
          </cell>
          <cell r="B961" t="str">
            <v>已发货</v>
          </cell>
          <cell r="C961" t="str">
            <v>C49</v>
          </cell>
          <cell r="D961">
            <v>110578</v>
          </cell>
          <cell r="E961" t="str">
            <v>兴开泰名义下单</v>
          </cell>
          <cell r="F961" t="str">
            <v>YSM20R-2</v>
          </cell>
          <cell r="G961" t="str">
            <v>L-&gt;R</v>
          </cell>
          <cell r="H961" t="str">
            <v>No</v>
          </cell>
          <cell r="I961" t="str">
            <v>Y58712</v>
          </cell>
          <cell r="J961">
            <v>1</v>
          </cell>
          <cell r="K961" t="str">
            <v>前海保税区</v>
          </cell>
          <cell r="L961">
            <v>44486</v>
          </cell>
          <cell r="M961" t="str">
            <v>NM</v>
          </cell>
          <cell r="N961" t="str">
            <v>NOV 21</v>
          </cell>
          <cell r="O961"/>
          <cell r="P961" t="str">
            <v>JPY</v>
          </cell>
          <cell r="Q961" t="str">
            <v>C49SZX20210158SS</v>
          </cell>
          <cell r="R961" t="str">
            <v>弛瑞</v>
          </cell>
          <cell r="S961" t="str">
            <v>YSM20R-2</v>
          </cell>
          <cell r="T961" t="str">
            <v>L-&gt;R</v>
          </cell>
          <cell r="U961" t="str">
            <v>MVC</v>
          </cell>
          <cell r="V961" t="str">
            <v>WRONG</v>
          </cell>
          <cell r="W961" t="str">
            <v>DAP SZ</v>
          </cell>
          <cell r="X961">
            <v>44344</v>
          </cell>
          <cell r="Y961" t="str">
            <v>Yes</v>
          </cell>
          <cell r="Z961"/>
          <cell r="AA961"/>
          <cell r="AB961"/>
          <cell r="AC961" t="str">
            <v>C210439993</v>
          </cell>
          <cell r="AD961">
            <v>301</v>
          </cell>
          <cell r="AE961">
            <v>10</v>
          </cell>
          <cell r="AF961">
            <v>304</v>
          </cell>
          <cell r="AG961">
            <v>10</v>
          </cell>
          <cell r="AH961"/>
          <cell r="AI961"/>
          <cell r="AN961"/>
          <cell r="AO961" t="str">
            <v>Yes</v>
          </cell>
          <cell r="AP961" t="str">
            <v>NOV 21</v>
          </cell>
        </row>
        <row r="962">
          <cell r="A962">
            <v>1467</v>
          </cell>
          <cell r="B962" t="str">
            <v>已发货</v>
          </cell>
          <cell r="C962" t="str">
            <v>C49</v>
          </cell>
          <cell r="D962">
            <v>110578</v>
          </cell>
          <cell r="E962" t="str">
            <v>兴开泰名义下单</v>
          </cell>
          <cell r="F962" t="str">
            <v>YSM20R-2</v>
          </cell>
          <cell r="G962" t="str">
            <v>R-&gt;L</v>
          </cell>
          <cell r="H962" t="str">
            <v>No</v>
          </cell>
          <cell r="I962" t="str">
            <v>Y58713</v>
          </cell>
          <cell r="J962">
            <v>1</v>
          </cell>
          <cell r="K962" t="str">
            <v>力合中转仓</v>
          </cell>
          <cell r="L962">
            <v>44486</v>
          </cell>
          <cell r="M962" t="str">
            <v>NM</v>
          </cell>
          <cell r="N962" t="str">
            <v>DEC 21</v>
          </cell>
          <cell r="O962"/>
          <cell r="P962" t="str">
            <v>JPY</v>
          </cell>
          <cell r="Q962" t="str">
            <v>C49SZX20210186SS</v>
          </cell>
          <cell r="R962" t="str">
            <v>恒业信</v>
          </cell>
          <cell r="S962" t="str">
            <v>YSM20R-2</v>
          </cell>
          <cell r="T962" t="str">
            <v>R-&gt;L</v>
          </cell>
          <cell r="U962" t="str">
            <v>No</v>
          </cell>
          <cell r="V962" t="str">
            <v>OK</v>
          </cell>
          <cell r="W962" t="str">
            <v>DAP SZ</v>
          </cell>
          <cell r="X962">
            <v>44411</v>
          </cell>
          <cell r="Y962" t="str">
            <v>Yes</v>
          </cell>
          <cell r="Z962"/>
          <cell r="AA962"/>
          <cell r="AB962"/>
          <cell r="AC962" t="str">
            <v>C200337000</v>
          </cell>
          <cell r="AD962">
            <v>301</v>
          </cell>
          <cell r="AE962">
            <v>10</v>
          </cell>
          <cell r="AF962">
            <v>304</v>
          </cell>
          <cell r="AG962">
            <v>10</v>
          </cell>
          <cell r="AH962"/>
          <cell r="AI962"/>
          <cell r="AN962"/>
          <cell r="AO962" t="str">
            <v>Yes</v>
          </cell>
          <cell r="AP962" t="str">
            <v>DEC 21</v>
          </cell>
        </row>
        <row r="963">
          <cell r="A963">
            <v>1465</v>
          </cell>
          <cell r="B963" t="str">
            <v>已发货</v>
          </cell>
          <cell r="C963" t="str">
            <v>C49</v>
          </cell>
          <cell r="D963">
            <v>110576</v>
          </cell>
          <cell r="E963" t="str">
            <v>健科名义下单</v>
          </cell>
          <cell r="F963" t="str">
            <v>YSM20R-2</v>
          </cell>
          <cell r="G963" t="str">
            <v>L-&gt;R</v>
          </cell>
          <cell r="H963" t="str">
            <v>Feeder Carriage</v>
          </cell>
          <cell r="I963" t="str">
            <v>Y58626</v>
          </cell>
          <cell r="J963">
            <v>1</v>
          </cell>
          <cell r="K963" t="str">
            <v>前海保税区</v>
          </cell>
          <cell r="L963">
            <v>44486</v>
          </cell>
          <cell r="M963" t="str">
            <v>NM</v>
          </cell>
          <cell r="N963" t="str">
            <v>NOV 21</v>
          </cell>
          <cell r="O963"/>
          <cell r="P963" t="str">
            <v>JPY</v>
          </cell>
          <cell r="Q963" t="str">
            <v>C49SZX20210184DZ</v>
          </cell>
          <cell r="R963" t="str">
            <v>长沙健科</v>
          </cell>
          <cell r="S963" t="str">
            <v>YSM20R-2</v>
          </cell>
          <cell r="T963" t="str">
            <v>L-&gt;R</v>
          </cell>
          <cell r="U963" t="str">
            <v>MVC+Feeder Carriage</v>
          </cell>
          <cell r="V963" t="str">
            <v>WRONG</v>
          </cell>
          <cell r="W963" t="str">
            <v>DAP CS</v>
          </cell>
          <cell r="X963">
            <v>44408</v>
          </cell>
          <cell r="Y963" t="str">
            <v>Yes</v>
          </cell>
          <cell r="Z963"/>
          <cell r="AA963"/>
          <cell r="AB963"/>
          <cell r="AC963" t="str">
            <v xml:space="preserve">IND order </v>
          </cell>
          <cell r="AD963">
            <v>302</v>
          </cell>
          <cell r="AE963">
            <v>20</v>
          </cell>
          <cell r="AF963"/>
          <cell r="AG963"/>
          <cell r="AH963"/>
          <cell r="AI963"/>
          <cell r="AN963"/>
          <cell r="AO963" t="str">
            <v>Yes</v>
          </cell>
          <cell r="AP963" t="str">
            <v>NOV 21</v>
          </cell>
        </row>
        <row r="964">
          <cell r="A964">
            <v>1466</v>
          </cell>
          <cell r="B964" t="str">
            <v>已发货</v>
          </cell>
          <cell r="C964" t="str">
            <v>C49</v>
          </cell>
          <cell r="D964">
            <v>110576</v>
          </cell>
          <cell r="E964" t="str">
            <v>健科名义下单</v>
          </cell>
          <cell r="F964" t="str">
            <v>YSM20R-2</v>
          </cell>
          <cell r="G964" t="str">
            <v>L-&gt;R</v>
          </cell>
          <cell r="H964" t="str">
            <v>Feeder Carriage</v>
          </cell>
          <cell r="I964" t="str">
            <v>Y58627</v>
          </cell>
          <cell r="J964">
            <v>1</v>
          </cell>
          <cell r="K964" t="str">
            <v>前海保税区</v>
          </cell>
          <cell r="L964">
            <v>44486</v>
          </cell>
          <cell r="M964" t="str">
            <v>NM</v>
          </cell>
          <cell r="N964" t="str">
            <v>NOV 21</v>
          </cell>
          <cell r="O964"/>
          <cell r="P964" t="str">
            <v>JPY</v>
          </cell>
          <cell r="Q964" t="str">
            <v>C49SZX20210184DZ</v>
          </cell>
          <cell r="R964" t="str">
            <v>长沙健科</v>
          </cell>
          <cell r="S964" t="str">
            <v>YSM20R-2</v>
          </cell>
          <cell r="T964" t="str">
            <v>L-&gt;R</v>
          </cell>
          <cell r="U964" t="str">
            <v>Feeder Carriage</v>
          </cell>
          <cell r="V964" t="str">
            <v>OK</v>
          </cell>
          <cell r="W964" t="str">
            <v>DAP CS</v>
          </cell>
          <cell r="X964">
            <v>44408</v>
          </cell>
          <cell r="Y964" t="str">
            <v>Yes</v>
          </cell>
          <cell r="Z964"/>
          <cell r="AA964"/>
          <cell r="AB964"/>
          <cell r="AC964" t="str">
            <v xml:space="preserve">IND order </v>
          </cell>
          <cell r="AD964">
            <v>302</v>
          </cell>
          <cell r="AE964">
            <v>20</v>
          </cell>
          <cell r="AF964"/>
          <cell r="AG964"/>
          <cell r="AH964"/>
          <cell r="AI964"/>
          <cell r="AN964"/>
          <cell r="AO964" t="str">
            <v>Yes</v>
          </cell>
          <cell r="AP964" t="str">
            <v>NOV 21</v>
          </cell>
        </row>
        <row r="965">
          <cell r="A965">
            <v>1403</v>
          </cell>
          <cell r="B965" t="str">
            <v>已发货</v>
          </cell>
          <cell r="C965" t="str">
            <v>C49</v>
          </cell>
          <cell r="D965">
            <v>110580</v>
          </cell>
          <cell r="E965" t="str">
            <v>洛伦兹技术名义下单</v>
          </cell>
          <cell r="F965" t="str">
            <v>YSM20R-2</v>
          </cell>
          <cell r="G965" t="str">
            <v>L-&gt;R</v>
          </cell>
          <cell r="H965" t="str">
            <v>No</v>
          </cell>
          <cell r="I965" t="str">
            <v>Y58718</v>
          </cell>
          <cell r="J965">
            <v>1</v>
          </cell>
          <cell r="K965" t="str">
            <v>力合中转仓</v>
          </cell>
          <cell r="L965">
            <v>44486</v>
          </cell>
          <cell r="M965" t="str">
            <v>NM</v>
          </cell>
          <cell r="N965" t="str">
            <v>NOV 21</v>
          </cell>
          <cell r="O965"/>
          <cell r="P965" t="str">
            <v>JPY</v>
          </cell>
          <cell r="Q965" t="str">
            <v>C49SZX20210164SS</v>
          </cell>
          <cell r="R965" t="str">
            <v>派勤</v>
          </cell>
          <cell r="S965" t="str">
            <v>YSM20R-2</v>
          </cell>
          <cell r="T965" t="str">
            <v>L-&gt;R</v>
          </cell>
          <cell r="U965" t="str">
            <v>No</v>
          </cell>
          <cell r="V965" t="str">
            <v>OK</v>
          </cell>
          <cell r="W965" t="str">
            <v>DAP SZ</v>
          </cell>
          <cell r="X965">
            <v>44350</v>
          </cell>
          <cell r="Y965" t="str">
            <v>Yes</v>
          </cell>
          <cell r="Z965"/>
          <cell r="AA965"/>
          <cell r="AB965"/>
          <cell r="AC965" t="str">
            <v>C201138627</v>
          </cell>
          <cell r="AD965">
            <v>302</v>
          </cell>
          <cell r="AE965">
            <v>10</v>
          </cell>
          <cell r="AF965">
            <v>302</v>
          </cell>
          <cell r="AG965">
            <v>10</v>
          </cell>
          <cell r="AH965"/>
          <cell r="AI965"/>
          <cell r="AN965"/>
          <cell r="AO965" t="str">
            <v>Yes</v>
          </cell>
          <cell r="AP965" t="str">
            <v>NOV 21</v>
          </cell>
        </row>
        <row r="966">
          <cell r="A966">
            <v>1505</v>
          </cell>
          <cell r="B966" t="str">
            <v>已发货</v>
          </cell>
          <cell r="C966" t="str">
            <v>C49</v>
          </cell>
          <cell r="D966">
            <v>110580</v>
          </cell>
          <cell r="E966" t="str">
            <v>洛伦兹技术名义下单</v>
          </cell>
          <cell r="F966" t="str">
            <v>YSM20R-2</v>
          </cell>
          <cell r="G966" t="str">
            <v>L-&gt;R</v>
          </cell>
          <cell r="H966" t="str">
            <v>No</v>
          </cell>
          <cell r="I966" t="str">
            <v>Y58719</v>
          </cell>
          <cell r="J966">
            <v>1</v>
          </cell>
          <cell r="K966" t="str">
            <v>前海保税区</v>
          </cell>
          <cell r="L966">
            <v>44486</v>
          </cell>
          <cell r="M966" t="str">
            <v>NM</v>
          </cell>
          <cell r="N966" t="str">
            <v>MAR 22</v>
          </cell>
          <cell r="O966"/>
          <cell r="P966" t="str">
            <v>JPY</v>
          </cell>
          <cell r="Q966" t="str">
            <v>C49SZX20210103MZ</v>
          </cell>
          <cell r="R966" t="str">
            <v>河南融创</v>
          </cell>
          <cell r="S966" t="str">
            <v>YSM20R-2</v>
          </cell>
          <cell r="T966" t="str">
            <v>L-&gt;R</v>
          </cell>
          <cell r="U966" t="str">
            <v>No</v>
          </cell>
          <cell r="V966" t="str">
            <v>OK</v>
          </cell>
          <cell r="W966" t="str">
            <v>CIF HK</v>
          </cell>
          <cell r="X966">
            <v>44524</v>
          </cell>
          <cell r="Y966" t="str">
            <v>Yes</v>
          </cell>
          <cell r="Z966"/>
          <cell r="AA966"/>
          <cell r="AB966"/>
          <cell r="AC966" t="str">
            <v>C220242164</v>
          </cell>
          <cell r="AD966">
            <v>302</v>
          </cell>
          <cell r="AE966">
            <v>10</v>
          </cell>
          <cell r="AF966">
            <v>302</v>
          </cell>
          <cell r="AG966">
            <v>10</v>
          </cell>
          <cell r="AH966"/>
          <cell r="AI966"/>
          <cell r="AN966"/>
          <cell r="AO966" t="str">
            <v>Yes</v>
          </cell>
          <cell r="AP966" t="str">
            <v>MAR 22</v>
          </cell>
        </row>
        <row r="967">
          <cell r="A967">
            <v>1372</v>
          </cell>
          <cell r="B967" t="str">
            <v>已发货</v>
          </cell>
          <cell r="C967" t="str">
            <v>C49</v>
          </cell>
          <cell r="D967">
            <v>110579</v>
          </cell>
          <cell r="E967" t="str">
            <v>格隆名义下单</v>
          </cell>
          <cell r="F967" t="str">
            <v>YSM20R-2</v>
          </cell>
          <cell r="G967" t="str">
            <v>L-&gt;R</v>
          </cell>
          <cell r="H967" t="str">
            <v>No</v>
          </cell>
          <cell r="I967" t="str">
            <v>Y58717</v>
          </cell>
          <cell r="J967">
            <v>1</v>
          </cell>
          <cell r="K967" t="str">
            <v>前海保税区</v>
          </cell>
          <cell r="L967">
            <v>44486</v>
          </cell>
          <cell r="M967" t="str">
            <v>NM</v>
          </cell>
          <cell r="N967" t="str">
            <v>NOV 21</v>
          </cell>
          <cell r="O967"/>
          <cell r="P967" t="str">
            <v>JPY</v>
          </cell>
          <cell r="Q967" t="str">
            <v>C49SZX20210147DY</v>
          </cell>
          <cell r="R967" t="str">
            <v>朗迅</v>
          </cell>
          <cell r="S967" t="str">
            <v>YSM20R-2</v>
          </cell>
          <cell r="T967" t="str">
            <v>L-&gt;R</v>
          </cell>
          <cell r="U967" t="str">
            <v>No</v>
          </cell>
          <cell r="V967" t="str">
            <v>OK</v>
          </cell>
          <cell r="W967" t="str">
            <v>DAP HZ</v>
          </cell>
          <cell r="X967">
            <v>44333</v>
          </cell>
          <cell r="Y967" t="str">
            <v>Yes</v>
          </cell>
          <cell r="Z967"/>
          <cell r="AA967"/>
          <cell r="AB967"/>
          <cell r="AC967" t="str">
            <v>C210640313</v>
          </cell>
          <cell r="AD967">
            <v>302</v>
          </cell>
          <cell r="AE967">
            <v>10</v>
          </cell>
          <cell r="AF967">
            <v>302</v>
          </cell>
          <cell r="AG967">
            <v>10</v>
          </cell>
          <cell r="AH967"/>
          <cell r="AI967"/>
          <cell r="AN967"/>
          <cell r="AO967" t="str">
            <v>Yes</v>
          </cell>
          <cell r="AP967" t="str">
            <v>NOV 21</v>
          </cell>
        </row>
        <row r="968">
          <cell r="A968">
            <v>1404</v>
          </cell>
          <cell r="B968" t="str">
            <v>已发货</v>
          </cell>
          <cell r="C968" t="str">
            <v>C49</v>
          </cell>
          <cell r="D968">
            <v>110598</v>
          </cell>
          <cell r="E968" t="str">
            <v>Cowell 名义下单</v>
          </cell>
          <cell r="F968" t="str">
            <v>YSM10</v>
          </cell>
          <cell r="G968" t="str">
            <v>L-&gt;R</v>
          </cell>
          <cell r="H968" t="str">
            <v>MVC F&amp;R+ATS15</v>
          </cell>
          <cell r="I968" t="str">
            <v>Y58771</v>
          </cell>
          <cell r="J968">
            <v>1</v>
          </cell>
          <cell r="K968" t="str">
            <v>力合中转仓</v>
          </cell>
          <cell r="L968">
            <v>44486</v>
          </cell>
          <cell r="M968" t="str">
            <v>NM</v>
          </cell>
          <cell r="N968" t="str">
            <v>NOV 21</v>
          </cell>
          <cell r="O968"/>
          <cell r="P968" t="str">
            <v>JPY</v>
          </cell>
          <cell r="Q968" t="str">
            <v>C49SZX20210164SS</v>
          </cell>
          <cell r="R968" t="str">
            <v>派勤</v>
          </cell>
          <cell r="S968" t="str">
            <v>YSM10</v>
          </cell>
          <cell r="T968" t="str">
            <v>L-&gt;R</v>
          </cell>
          <cell r="U968" t="str">
            <v>MVC+ATS15</v>
          </cell>
          <cell r="V968" t="str">
            <v>WRONG</v>
          </cell>
          <cell r="W968" t="str">
            <v>DAP SZ</v>
          </cell>
          <cell r="X968">
            <v>44350</v>
          </cell>
          <cell r="Y968" t="str">
            <v>Yes</v>
          </cell>
          <cell r="Z968"/>
          <cell r="AA968"/>
          <cell r="AB968"/>
          <cell r="AC968" t="str">
            <v>C201138627</v>
          </cell>
          <cell r="AD968">
            <v>302</v>
          </cell>
          <cell r="AE968">
            <v>10</v>
          </cell>
          <cell r="AF968"/>
          <cell r="AG968"/>
          <cell r="AH968"/>
          <cell r="AI968"/>
          <cell r="AN968"/>
          <cell r="AO968" t="str">
            <v>Yes</v>
          </cell>
          <cell r="AP968" t="str">
            <v>NOV 21</v>
          </cell>
        </row>
        <row r="969">
          <cell r="A969">
            <v>1455</v>
          </cell>
          <cell r="B969" t="str">
            <v>已发货</v>
          </cell>
          <cell r="C969" t="str">
            <v>C49</v>
          </cell>
          <cell r="D969">
            <v>110582</v>
          </cell>
          <cell r="E969" t="str">
            <v>新明海名义下单</v>
          </cell>
          <cell r="F969" t="str">
            <v>YSM10</v>
          </cell>
          <cell r="G969" t="str">
            <v>R-&gt;L</v>
          </cell>
          <cell r="H969" t="str">
            <v xml:space="preserve">96 FEEDER PLATE (YSM10) </v>
          </cell>
          <cell r="I969" t="str">
            <v>Y58861</v>
          </cell>
          <cell r="J969">
            <v>1</v>
          </cell>
          <cell r="K969" t="str">
            <v>前海保税区</v>
          </cell>
          <cell r="L969">
            <v>44494</v>
          </cell>
          <cell r="M969" t="str">
            <v>NM</v>
          </cell>
          <cell r="N969" t="str">
            <v>OCT 21</v>
          </cell>
          <cell r="O969"/>
          <cell r="P969" t="str">
            <v>JPY</v>
          </cell>
          <cell r="Q969" t="str">
            <v>C49SZX20210160EC</v>
          </cell>
          <cell r="R969" t="str">
            <v>新明海</v>
          </cell>
          <cell r="S969" t="str">
            <v>YSM10</v>
          </cell>
          <cell r="T969" t="str">
            <v>R-&gt;L</v>
          </cell>
          <cell r="U969" t="str">
            <v>MVC+Rear 站位</v>
          </cell>
          <cell r="V969" t="str">
            <v>WRONG</v>
          </cell>
          <cell r="W969" t="str">
            <v>DAP HZ</v>
          </cell>
          <cell r="X969">
            <v>44382</v>
          </cell>
          <cell r="Y969" t="str">
            <v>Yes</v>
          </cell>
          <cell r="Z969"/>
          <cell r="AA969"/>
          <cell r="AB969"/>
          <cell r="AC969" t="str">
            <v xml:space="preserve">IND order </v>
          </cell>
          <cell r="AD969">
            <v>302</v>
          </cell>
          <cell r="AE969">
            <v>10</v>
          </cell>
          <cell r="AF969"/>
          <cell r="AG969"/>
          <cell r="AH969"/>
          <cell r="AI969"/>
          <cell r="AN969"/>
          <cell r="AO969" t="str">
            <v>Yes</v>
          </cell>
          <cell r="AP969" t="str">
            <v>OCT 21</v>
          </cell>
        </row>
        <row r="970">
          <cell r="A970">
            <v>1485</v>
          </cell>
          <cell r="B970" t="str">
            <v>已发货</v>
          </cell>
          <cell r="C970" t="str">
            <v>C49</v>
          </cell>
          <cell r="D970">
            <v>110582</v>
          </cell>
          <cell r="E970" t="str">
            <v>新明海名义下单</v>
          </cell>
          <cell r="F970" t="str">
            <v>YSM10</v>
          </cell>
          <cell r="G970" t="str">
            <v>R-&gt;L</v>
          </cell>
          <cell r="H970" t="str">
            <v xml:space="preserve">96 FEEDER PLATE (YSM10) </v>
          </cell>
          <cell r="I970" t="str">
            <v>Y58862</v>
          </cell>
          <cell r="J970">
            <v>1</v>
          </cell>
          <cell r="K970" t="str">
            <v>前海保税区</v>
          </cell>
          <cell r="L970">
            <v>44494</v>
          </cell>
          <cell r="M970" t="str">
            <v>NM</v>
          </cell>
          <cell r="N970" t="str">
            <v>NOV 21</v>
          </cell>
          <cell r="O970"/>
          <cell r="P970" t="str">
            <v>JPY</v>
          </cell>
          <cell r="Q970" t="str">
            <v>C49SZX20210195JL</v>
          </cell>
          <cell r="R970" t="str">
            <v>力通威</v>
          </cell>
          <cell r="S970" t="str">
            <v>YSM10</v>
          </cell>
          <cell r="T970" t="str">
            <v>L-&gt;R</v>
          </cell>
          <cell r="U970" t="str">
            <v xml:space="preserve">MVC+96 FEEDER PLATE (YSM10) </v>
          </cell>
          <cell r="V970" t="str">
            <v>WRONG</v>
          </cell>
          <cell r="W970" t="str">
            <v>DAP DG</v>
          </cell>
          <cell r="X970">
            <v>44491</v>
          </cell>
          <cell r="Y970" t="str">
            <v>Yes</v>
          </cell>
          <cell r="Z970"/>
          <cell r="AA970"/>
          <cell r="AB970"/>
          <cell r="AC970" t="str">
            <v>C211141389</v>
          </cell>
          <cell r="AD970">
            <v>302</v>
          </cell>
          <cell r="AE970">
            <v>10</v>
          </cell>
          <cell r="AF970"/>
          <cell r="AG970"/>
          <cell r="AH970"/>
          <cell r="AI970"/>
          <cell r="AN970"/>
          <cell r="AO970" t="str">
            <v>Yes</v>
          </cell>
          <cell r="AP970" t="str">
            <v>NOV 21</v>
          </cell>
        </row>
        <row r="971">
          <cell r="A971">
            <v>1422</v>
          </cell>
          <cell r="B971" t="str">
            <v>已发货</v>
          </cell>
          <cell r="C971" t="str">
            <v>C49</v>
          </cell>
          <cell r="D971" t="str">
            <v>49F104054</v>
          </cell>
          <cell r="E971" t="str">
            <v>太美亚名义下单</v>
          </cell>
          <cell r="F971" t="str">
            <v>YSM20R-2</v>
          </cell>
          <cell r="G971" t="str">
            <v>R-&gt;L</v>
          </cell>
          <cell r="H971" t="str">
            <v>No</v>
          </cell>
          <cell r="I971" t="str">
            <v>Y58990</v>
          </cell>
          <cell r="J971">
            <v>1</v>
          </cell>
          <cell r="K971" t="str">
            <v>Yamaha 深圳仓库</v>
          </cell>
          <cell r="L971" t="str">
            <v>2021/10/30,Yamaha清关</v>
          </cell>
          <cell r="M971" t="str">
            <v>RMB 单</v>
          </cell>
          <cell r="N971" t="str">
            <v>NOV 21</v>
          </cell>
          <cell r="O971"/>
          <cell r="P971" t="str">
            <v>JPY</v>
          </cell>
          <cell r="Q971" t="str">
            <v>C49SZX20210152SX</v>
          </cell>
          <cell r="R971" t="str">
            <v>太美亚</v>
          </cell>
          <cell r="S971" t="str">
            <v>YSM20R-2</v>
          </cell>
          <cell r="T971" t="str">
            <v>R-&gt;L</v>
          </cell>
          <cell r="U971" t="str">
            <v>No</v>
          </cell>
          <cell r="V971" t="str">
            <v>OK</v>
          </cell>
          <cell r="W971" t="str">
            <v>DAP SZ</v>
          </cell>
          <cell r="X971">
            <v>44351</v>
          </cell>
          <cell r="Y971" t="str">
            <v>Yes</v>
          </cell>
          <cell r="Z971"/>
          <cell r="AA971"/>
          <cell r="AB971"/>
          <cell r="AC971" t="str">
            <v xml:space="preserve">IND order </v>
          </cell>
          <cell r="AD971"/>
          <cell r="AE971"/>
          <cell r="AF971"/>
          <cell r="AG971"/>
          <cell r="AH971"/>
          <cell r="AI971"/>
          <cell r="AN971"/>
          <cell r="AO971" t="str">
            <v>Yes</v>
          </cell>
          <cell r="AP971" t="str">
            <v>NOV 21</v>
          </cell>
        </row>
        <row r="972">
          <cell r="A972">
            <v>1423</v>
          </cell>
          <cell r="B972" t="str">
            <v>已发货</v>
          </cell>
          <cell r="C972" t="str">
            <v>C49</v>
          </cell>
          <cell r="D972" t="str">
            <v>49F104054</v>
          </cell>
          <cell r="E972" t="str">
            <v>太美亚名义下单</v>
          </cell>
          <cell r="F972" t="str">
            <v>YSM20R-2</v>
          </cell>
          <cell r="G972" t="str">
            <v>R-&gt;L</v>
          </cell>
          <cell r="H972" t="str">
            <v>No</v>
          </cell>
          <cell r="I972" t="str">
            <v>Y58991</v>
          </cell>
          <cell r="J972">
            <v>1</v>
          </cell>
          <cell r="K972" t="str">
            <v>Yamaha 深圳仓库</v>
          </cell>
          <cell r="L972" t="str">
            <v>2021/10/30,Yamaha清关</v>
          </cell>
          <cell r="M972" t="str">
            <v>RMB 单</v>
          </cell>
          <cell r="N972" t="str">
            <v>NOV 21</v>
          </cell>
          <cell r="O972"/>
          <cell r="P972" t="str">
            <v>JPY</v>
          </cell>
          <cell r="Q972" t="str">
            <v>C49SZX20210152SX</v>
          </cell>
          <cell r="R972" t="str">
            <v>太美亚</v>
          </cell>
          <cell r="S972" t="str">
            <v>YSM20R-2</v>
          </cell>
          <cell r="T972" t="str">
            <v>R-&gt;L</v>
          </cell>
          <cell r="U972" t="str">
            <v>No</v>
          </cell>
          <cell r="V972" t="str">
            <v>OK</v>
          </cell>
          <cell r="W972" t="str">
            <v>DAP SZ</v>
          </cell>
          <cell r="X972">
            <v>44351</v>
          </cell>
          <cell r="Y972" t="str">
            <v>Yes</v>
          </cell>
          <cell r="Z972"/>
          <cell r="AA972"/>
          <cell r="AB972"/>
          <cell r="AC972" t="str">
            <v xml:space="preserve">IND order </v>
          </cell>
          <cell r="AD972"/>
          <cell r="AE972"/>
          <cell r="AF972"/>
          <cell r="AG972"/>
          <cell r="AH972"/>
          <cell r="AI972"/>
          <cell r="AN972"/>
          <cell r="AO972" t="str">
            <v>Yes</v>
          </cell>
          <cell r="AP972" t="str">
            <v>NOV 21</v>
          </cell>
        </row>
        <row r="973">
          <cell r="A973">
            <v>1355</v>
          </cell>
          <cell r="B973" t="str">
            <v>已发货</v>
          </cell>
          <cell r="C973" t="str">
            <v>C49</v>
          </cell>
          <cell r="D973">
            <v>110581</v>
          </cell>
          <cell r="E973" t="str">
            <v>深圳上达名义下单</v>
          </cell>
          <cell r="F973" t="str">
            <v>YSM20WR-2</v>
          </cell>
          <cell r="G973" t="str">
            <v>L-&gt;R</v>
          </cell>
          <cell r="H973" t="str">
            <v>No</v>
          </cell>
          <cell r="I973" t="str">
            <v>Y58723</v>
          </cell>
          <cell r="J973">
            <v>1</v>
          </cell>
          <cell r="K973" t="str">
            <v>前海保税区</v>
          </cell>
          <cell r="L973">
            <v>44504</v>
          </cell>
          <cell r="M973" t="str">
            <v>NM</v>
          </cell>
          <cell r="N973" t="str">
            <v>NOV 21</v>
          </cell>
          <cell r="O973"/>
          <cell r="P973" t="str">
            <v>JPY</v>
          </cell>
          <cell r="Q973" t="str">
            <v>C49SZX20210133EC</v>
          </cell>
          <cell r="R973" t="str">
            <v>海红天远</v>
          </cell>
          <cell r="S973" t="str">
            <v>YSM20WR-2</v>
          </cell>
          <cell r="T973" t="str">
            <v>L-&gt;R</v>
          </cell>
          <cell r="U973" t="str">
            <v>No</v>
          </cell>
          <cell r="V973" t="str">
            <v>OK</v>
          </cell>
          <cell r="W973" t="str">
            <v>CIF HK</v>
          </cell>
          <cell r="X973">
            <v>44314</v>
          </cell>
          <cell r="Y973" t="str">
            <v>Yes</v>
          </cell>
          <cell r="Z973"/>
          <cell r="AA973"/>
          <cell r="AB973"/>
          <cell r="AC973" t="str">
            <v>C200737827</v>
          </cell>
          <cell r="AD973">
            <v>303</v>
          </cell>
          <cell r="AE973">
            <v>16</v>
          </cell>
          <cell r="AF973">
            <v>302</v>
          </cell>
          <cell r="AG973">
            <v>4</v>
          </cell>
          <cell r="AH973"/>
          <cell r="AI973"/>
          <cell r="AN973"/>
          <cell r="AO973" t="str">
            <v>Yes</v>
          </cell>
          <cell r="AP973" t="str">
            <v>NOV 21</v>
          </cell>
        </row>
        <row r="974">
          <cell r="A974">
            <v>1356</v>
          </cell>
          <cell r="B974" t="str">
            <v>已发货</v>
          </cell>
          <cell r="C974" t="str">
            <v>C49</v>
          </cell>
          <cell r="D974">
            <v>110581</v>
          </cell>
          <cell r="E974" t="str">
            <v>深圳上达名义下单</v>
          </cell>
          <cell r="F974" t="str">
            <v>YSM20WR-2</v>
          </cell>
          <cell r="G974" t="str">
            <v>L-&gt;R</v>
          </cell>
          <cell r="H974" t="str">
            <v>No</v>
          </cell>
          <cell r="I974" t="str">
            <v>Y58724</v>
          </cell>
          <cell r="J974">
            <v>1</v>
          </cell>
          <cell r="K974" t="str">
            <v>前海保税区</v>
          </cell>
          <cell r="L974">
            <v>44504</v>
          </cell>
          <cell r="M974" t="str">
            <v>NM</v>
          </cell>
          <cell r="N974" t="str">
            <v>NOV 21</v>
          </cell>
          <cell r="O974"/>
          <cell r="P974" t="str">
            <v>JPY</v>
          </cell>
          <cell r="Q974" t="str">
            <v>C49SZX20210133EC</v>
          </cell>
          <cell r="R974" t="str">
            <v>海红天远</v>
          </cell>
          <cell r="S974" t="str">
            <v>YSM20WR-2</v>
          </cell>
          <cell r="T974" t="str">
            <v>L-&gt;R</v>
          </cell>
          <cell r="U974" t="str">
            <v>No</v>
          </cell>
          <cell r="V974" t="str">
            <v>OK</v>
          </cell>
          <cell r="W974" t="str">
            <v>CIF HK</v>
          </cell>
          <cell r="X974">
            <v>44314</v>
          </cell>
          <cell r="Y974" t="str">
            <v>Yes</v>
          </cell>
          <cell r="Z974"/>
          <cell r="AA974"/>
          <cell r="AB974"/>
          <cell r="AC974" t="str">
            <v>C200737827</v>
          </cell>
          <cell r="AD974">
            <v>303</v>
          </cell>
          <cell r="AE974">
            <v>16</v>
          </cell>
          <cell r="AF974">
            <v>302</v>
          </cell>
          <cell r="AG974">
            <v>4</v>
          </cell>
          <cell r="AH974"/>
          <cell r="AI974"/>
          <cell r="AN974"/>
          <cell r="AO974" t="str">
            <v>Yes</v>
          </cell>
          <cell r="AP974" t="str">
            <v>NOV 21</v>
          </cell>
        </row>
        <row r="975">
          <cell r="A975">
            <v>1246</v>
          </cell>
          <cell r="B975" t="str">
            <v>已发货</v>
          </cell>
          <cell r="C975" t="str">
            <v>C49</v>
          </cell>
          <cell r="D975">
            <v>110581</v>
          </cell>
          <cell r="E975" t="str">
            <v>深圳上达名义下单</v>
          </cell>
          <cell r="F975" t="str">
            <v>YSM10</v>
          </cell>
          <cell r="G975" t="str">
            <v>R-&gt;L</v>
          </cell>
          <cell r="H975" t="str">
            <v>No</v>
          </cell>
          <cell r="I975" t="str">
            <v>Y58864</v>
          </cell>
          <cell r="J975">
            <v>1</v>
          </cell>
          <cell r="K975" t="str">
            <v>力合仓库(已经清关)</v>
          </cell>
          <cell r="L975">
            <v>44504</v>
          </cell>
          <cell r="M975" t="str">
            <v>NM</v>
          </cell>
          <cell r="N975" t="str">
            <v>NOV 21</v>
          </cell>
          <cell r="O975"/>
          <cell r="P975" t="str">
            <v>JPY</v>
          </cell>
          <cell r="Q975" t="str">
            <v>C49SZX20210073AY</v>
          </cell>
          <cell r="R975" t="str">
            <v>铣米</v>
          </cell>
          <cell r="S975" t="str">
            <v>YSM10</v>
          </cell>
          <cell r="T975" t="str">
            <v>L-&gt;R</v>
          </cell>
          <cell r="U975" t="str">
            <v>MVC</v>
          </cell>
          <cell r="V975" t="str">
            <v>WRONG</v>
          </cell>
          <cell r="W975" t="str">
            <v>DAP SZ</v>
          </cell>
          <cell r="X975">
            <v>44265</v>
          </cell>
          <cell r="Y975" t="str">
            <v>Yes</v>
          </cell>
          <cell r="Z975"/>
          <cell r="AA975"/>
          <cell r="AB975"/>
          <cell r="AC975" t="str">
            <v>C210640464</v>
          </cell>
          <cell r="AD975">
            <v>301</v>
          </cell>
          <cell r="AE975">
            <v>10</v>
          </cell>
          <cell r="AF975"/>
          <cell r="AG975"/>
          <cell r="AH975"/>
          <cell r="AI975"/>
          <cell r="AN975"/>
          <cell r="AO975" t="str">
            <v>Yes</v>
          </cell>
          <cell r="AP975" t="str">
            <v>NOV 21</v>
          </cell>
        </row>
        <row r="976">
          <cell r="A976">
            <v>1434</v>
          </cell>
          <cell r="B976" t="str">
            <v>已发货</v>
          </cell>
          <cell r="C976" t="str">
            <v>C49</v>
          </cell>
          <cell r="D976" t="str">
            <v>110581(拆单110652)</v>
          </cell>
          <cell r="E976" t="str">
            <v>深圳上达名义下单</v>
          </cell>
          <cell r="F976" t="str">
            <v>YSM10</v>
          </cell>
          <cell r="G976" t="str">
            <v>R-&gt;L</v>
          </cell>
          <cell r="H976" t="str">
            <v>No</v>
          </cell>
          <cell r="I976" t="str">
            <v>Y58865</v>
          </cell>
          <cell r="J976">
            <v>1</v>
          </cell>
          <cell r="K976" t="str">
            <v>力合仓库(已经清关)</v>
          </cell>
          <cell r="L976">
            <v>44504</v>
          </cell>
          <cell r="M976">
            <v>5.6800000000000003E-2</v>
          </cell>
          <cell r="N976" t="str">
            <v>NOV 21</v>
          </cell>
          <cell r="O976"/>
          <cell r="P976" t="str">
            <v>RMB</v>
          </cell>
          <cell r="Q976" t="str">
            <v>C49SZX20210172EC</v>
          </cell>
          <cell r="R976" t="str">
            <v>科华/End user 美斯特</v>
          </cell>
          <cell r="S976" t="str">
            <v>YSM10</v>
          </cell>
          <cell r="T976" t="str">
            <v>L-&gt;R</v>
          </cell>
          <cell r="U976" t="str">
            <v>MVC</v>
          </cell>
          <cell r="V976" t="str">
            <v>WRONG</v>
          </cell>
          <cell r="W976" t="str">
            <v>DDP SZ</v>
          </cell>
          <cell r="X976">
            <v>44365</v>
          </cell>
          <cell r="Y976" t="str">
            <v>Yes</v>
          </cell>
          <cell r="Z976"/>
          <cell r="AA976"/>
          <cell r="AB976"/>
          <cell r="AC976" t="str">
            <v>C180732715</v>
          </cell>
          <cell r="AD976">
            <v>301</v>
          </cell>
          <cell r="AE976">
            <v>10</v>
          </cell>
          <cell r="AF976"/>
          <cell r="AG976"/>
          <cell r="AH976"/>
          <cell r="AI976"/>
          <cell r="AN976"/>
          <cell r="AO976" t="str">
            <v>Yes</v>
          </cell>
          <cell r="AP976" t="str">
            <v>NOV 21</v>
          </cell>
        </row>
        <row r="977">
          <cell r="A977">
            <v>1371</v>
          </cell>
          <cell r="B977" t="str">
            <v>已发货</v>
          </cell>
          <cell r="C977" t="str">
            <v>C49</v>
          </cell>
          <cell r="D977">
            <v>110594</v>
          </cell>
          <cell r="E977" t="str">
            <v>Cowell 名义下单</v>
          </cell>
          <cell r="F977" t="str">
            <v>YSM20R-2</v>
          </cell>
          <cell r="G977" t="str">
            <v>L-&gt;R</v>
          </cell>
          <cell r="H977" t="str">
            <v>No</v>
          </cell>
          <cell r="I977" t="str">
            <v>Y58825</v>
          </cell>
          <cell r="J977">
            <v>1</v>
          </cell>
          <cell r="K977" t="str">
            <v>前海保税区</v>
          </cell>
          <cell r="L977">
            <v>44504</v>
          </cell>
          <cell r="M977">
            <v>5.6300000000000003E-2</v>
          </cell>
          <cell r="N977" t="str">
            <v>NOV 21</v>
          </cell>
          <cell r="O977"/>
          <cell r="P977" t="str">
            <v>JPY</v>
          </cell>
          <cell r="Q977" t="str">
            <v>C49SZX20210147DY</v>
          </cell>
          <cell r="R977" t="str">
            <v>朗迅</v>
          </cell>
          <cell r="S977" t="str">
            <v>YSM20R-2</v>
          </cell>
          <cell r="T977" t="str">
            <v>L-&gt;R</v>
          </cell>
          <cell r="U977" t="str">
            <v>No</v>
          </cell>
          <cell r="V977" t="str">
            <v>OK</v>
          </cell>
          <cell r="W977" t="str">
            <v>DAP HZ</v>
          </cell>
          <cell r="X977">
            <v>44333</v>
          </cell>
          <cell r="Y977" t="str">
            <v>Yes</v>
          </cell>
          <cell r="Z977"/>
          <cell r="AA977"/>
          <cell r="AB977"/>
          <cell r="AC977" t="str">
            <v>C210640313</v>
          </cell>
          <cell r="AD977">
            <v>303</v>
          </cell>
          <cell r="AE977">
            <v>20</v>
          </cell>
          <cell r="AF977"/>
          <cell r="AG977"/>
          <cell r="AH977"/>
          <cell r="AI977"/>
          <cell r="AN977"/>
          <cell r="AO977" t="str">
            <v>Yes</v>
          </cell>
          <cell r="AP977" t="str">
            <v>NOV 21</v>
          </cell>
        </row>
        <row r="978">
          <cell r="A978">
            <v>1511</v>
          </cell>
          <cell r="B978" t="str">
            <v>已发货</v>
          </cell>
          <cell r="C978" t="str">
            <v>C49</v>
          </cell>
          <cell r="D978">
            <v>110594</v>
          </cell>
          <cell r="E978" t="str">
            <v>Cowell 名义下单</v>
          </cell>
          <cell r="F978" t="str">
            <v>YSM20R-2</v>
          </cell>
          <cell r="G978" t="str">
            <v>L-&gt;R</v>
          </cell>
          <cell r="H978" t="str">
            <v>No</v>
          </cell>
          <cell r="I978" t="str">
            <v>Y58826</v>
          </cell>
          <cell r="J978">
            <v>1</v>
          </cell>
          <cell r="K978" t="str">
            <v>力合仓库(已经清关)</v>
          </cell>
          <cell r="L978">
            <v>44504</v>
          </cell>
          <cell r="M978" t="str">
            <v>0.0563，已经清关，尽量预留RMB单</v>
          </cell>
          <cell r="N978" t="str">
            <v>DEC 21</v>
          </cell>
          <cell r="O978"/>
          <cell r="P978" t="str">
            <v>RMB</v>
          </cell>
          <cell r="Q978" t="str">
            <v>C49SZX20210214EC</v>
          </cell>
          <cell r="R978" t="str">
            <v>骏孚</v>
          </cell>
          <cell r="S978" t="str">
            <v>YSM20R-2</v>
          </cell>
          <cell r="T978" t="str">
            <v>L-&gt;R</v>
          </cell>
          <cell r="U978" t="str">
            <v>No</v>
          </cell>
          <cell r="V978" t="str">
            <v>OK</v>
          </cell>
          <cell r="W978" t="str">
            <v>DDP GZ</v>
          </cell>
          <cell r="X978">
            <v>44532</v>
          </cell>
          <cell r="Y978" t="str">
            <v>Yes</v>
          </cell>
          <cell r="Z978"/>
          <cell r="AA978"/>
          <cell r="AB978"/>
          <cell r="AC978" t="str">
            <v>C210439747</v>
          </cell>
          <cell r="AD978">
            <v>303</v>
          </cell>
          <cell r="AE978">
            <v>10</v>
          </cell>
          <cell r="AF978">
            <v>302</v>
          </cell>
          <cell r="AG978">
            <v>10</v>
          </cell>
          <cell r="AH978"/>
          <cell r="AI978"/>
          <cell r="AN978"/>
          <cell r="AO978" t="str">
            <v>Yes</v>
          </cell>
          <cell r="AP978" t="str">
            <v>DEC 21</v>
          </cell>
        </row>
        <row r="979">
          <cell r="A979">
            <v>1501</v>
          </cell>
          <cell r="B979" t="str">
            <v>已发货</v>
          </cell>
          <cell r="C979" t="str">
            <v>C49</v>
          </cell>
          <cell r="D979" t="str">
            <v>110635(拆单110656）</v>
          </cell>
          <cell r="E979" t="str">
            <v>以络鑫名义下单</v>
          </cell>
          <cell r="F979" t="str">
            <v>YSM20R-2</v>
          </cell>
          <cell r="G979" t="str">
            <v>L-&gt;R</v>
          </cell>
          <cell r="H979" t="str">
            <v>No</v>
          </cell>
          <cell r="I979" t="str">
            <v>Y59183</v>
          </cell>
          <cell r="J979">
            <v>1</v>
          </cell>
          <cell r="K979" t="str">
            <v>力合仓库(已经清关)</v>
          </cell>
          <cell r="L979">
            <v>44527</v>
          </cell>
          <cell r="M979" t="str">
            <v>Yamaha RMB单</v>
          </cell>
          <cell r="N979" t="str">
            <v>DEC 21</v>
          </cell>
          <cell r="O979"/>
          <cell r="P979" t="str">
            <v>RMB</v>
          </cell>
          <cell r="Q979" t="str">
            <v>C49SZX20210204SS</v>
          </cell>
          <cell r="R979" t="str">
            <v>嘉力达</v>
          </cell>
          <cell r="S979" t="str">
            <v>YSM20R-2</v>
          </cell>
          <cell r="T979" t="str">
            <v>L-&gt;R</v>
          </cell>
          <cell r="U979" t="str">
            <v>No</v>
          </cell>
          <cell r="V979" t="str">
            <v>OK</v>
          </cell>
          <cell r="W979" t="str">
            <v>DDP HZ</v>
          </cell>
          <cell r="X979">
            <v>44513</v>
          </cell>
          <cell r="Y979" t="str">
            <v>Yes</v>
          </cell>
          <cell r="Z979"/>
          <cell r="AA979"/>
          <cell r="AB979"/>
          <cell r="AC979" t="str">
            <v>C211141608</v>
          </cell>
          <cell r="AD979">
            <v>301</v>
          </cell>
          <cell r="AE979">
            <v>20</v>
          </cell>
          <cell r="AF979"/>
          <cell r="AG979"/>
          <cell r="AH979"/>
          <cell r="AI979"/>
          <cell r="AN979"/>
          <cell r="AO979" t="str">
            <v>Yes</v>
          </cell>
          <cell r="AP979" t="str">
            <v>DEC 21</v>
          </cell>
        </row>
        <row r="980">
          <cell r="A980">
            <v>1459</v>
          </cell>
          <cell r="B980" t="str">
            <v>已发货</v>
          </cell>
          <cell r="C980" t="str">
            <v>C49</v>
          </cell>
          <cell r="D980">
            <v>110635</v>
          </cell>
          <cell r="E980" t="str">
            <v>以络鑫名义下单</v>
          </cell>
          <cell r="F980" t="str">
            <v>YSM20R-2</v>
          </cell>
          <cell r="G980" t="str">
            <v>L-&gt;R</v>
          </cell>
          <cell r="H980" t="str">
            <v>No</v>
          </cell>
          <cell r="I980" t="str">
            <v>Y59184</v>
          </cell>
          <cell r="J980">
            <v>1</v>
          </cell>
          <cell r="K980" t="str">
            <v>力合仓库(已经清关)</v>
          </cell>
          <cell r="L980">
            <v>44527</v>
          </cell>
          <cell r="M980" t="str">
            <v>Yamaha RMB单</v>
          </cell>
          <cell r="N980" t="str">
            <v>MAR 22</v>
          </cell>
          <cell r="O980"/>
          <cell r="P980" t="str">
            <v>RMB</v>
          </cell>
          <cell r="Q980" t="str">
            <v>C49SZX20210139DZ</v>
          </cell>
          <cell r="R980" t="str">
            <v>力侬</v>
          </cell>
          <cell r="S980" t="str">
            <v>YSM20R-2</v>
          </cell>
          <cell r="T980" t="str">
            <v>L-&gt;R</v>
          </cell>
          <cell r="U980" t="str">
            <v>No</v>
          </cell>
          <cell r="V980" t="str">
            <v>OK</v>
          </cell>
          <cell r="W980" t="str">
            <v>DDP QY</v>
          </cell>
          <cell r="X980">
            <v>44392</v>
          </cell>
          <cell r="Y980" t="str">
            <v>Yes</v>
          </cell>
          <cell r="Z980"/>
          <cell r="AA980"/>
          <cell r="AB980"/>
          <cell r="AC980" t="str">
            <v>C200938198</v>
          </cell>
          <cell r="AD980">
            <v>301</v>
          </cell>
          <cell r="AE980">
            <v>20</v>
          </cell>
          <cell r="AF980"/>
          <cell r="AG980"/>
          <cell r="AH980"/>
          <cell r="AI980"/>
          <cell r="AN980"/>
          <cell r="AO980" t="str">
            <v>Yes</v>
          </cell>
          <cell r="AP980" t="str">
            <v>MAR 22</v>
          </cell>
        </row>
        <row r="981">
          <cell r="A981">
            <v>1153</v>
          </cell>
          <cell r="B981" t="str">
            <v>已发货</v>
          </cell>
          <cell r="C981" t="str">
            <v>C49</v>
          </cell>
          <cell r="D981">
            <v>110635</v>
          </cell>
          <cell r="E981" t="str">
            <v>以络鑫名义下单</v>
          </cell>
          <cell r="F981" t="str">
            <v>YSM20R-2</v>
          </cell>
          <cell r="G981" t="str">
            <v>L-&gt;R</v>
          </cell>
          <cell r="H981" t="str">
            <v>No</v>
          </cell>
          <cell r="I981" t="str">
            <v>Y59185</v>
          </cell>
          <cell r="J981">
            <v>1</v>
          </cell>
          <cell r="K981" t="str">
            <v>力合中转仓</v>
          </cell>
          <cell r="L981">
            <v>44527</v>
          </cell>
          <cell r="M981" t="str">
            <v>NM</v>
          </cell>
          <cell r="N981" t="str">
            <v>DEC 21</v>
          </cell>
          <cell r="O981"/>
          <cell r="P981" t="str">
            <v>JPY</v>
          </cell>
          <cell r="Q981" t="str">
            <v>C49SZX20210052JY</v>
          </cell>
          <cell r="R981" t="str">
            <v>江西络鑫</v>
          </cell>
          <cell r="S981" t="str">
            <v>YSM20R-2</v>
          </cell>
          <cell r="T981" t="str">
            <v>L-&gt;R</v>
          </cell>
          <cell r="U981" t="str">
            <v>No</v>
          </cell>
          <cell r="V981" t="str">
            <v>OK</v>
          </cell>
          <cell r="W981" t="str">
            <v>CIF HK</v>
          </cell>
          <cell r="X981">
            <v>44259</v>
          </cell>
          <cell r="Y981" t="str">
            <v>Yes</v>
          </cell>
          <cell r="Z981"/>
          <cell r="AA981"/>
          <cell r="AB981"/>
          <cell r="AC981" t="str">
            <v>C210439777</v>
          </cell>
          <cell r="AD981">
            <v>301</v>
          </cell>
          <cell r="AE981">
            <v>10</v>
          </cell>
          <cell r="AF981">
            <v>313</v>
          </cell>
          <cell r="AG981">
            <v>10</v>
          </cell>
          <cell r="AH981"/>
          <cell r="AI981"/>
          <cell r="AN981"/>
          <cell r="AO981" t="str">
            <v>Yes</v>
          </cell>
          <cell r="AP981" t="str">
            <v>DEC 21</v>
          </cell>
        </row>
        <row r="982">
          <cell r="A982">
            <v>1154</v>
          </cell>
          <cell r="B982" t="str">
            <v>已发货</v>
          </cell>
          <cell r="C982" t="str">
            <v>C49</v>
          </cell>
          <cell r="D982">
            <v>110635</v>
          </cell>
          <cell r="E982" t="str">
            <v>以络鑫名义下单</v>
          </cell>
          <cell r="F982" t="str">
            <v>YSM20R-2</v>
          </cell>
          <cell r="G982" t="str">
            <v>L-&gt;R</v>
          </cell>
          <cell r="H982" t="str">
            <v>No</v>
          </cell>
          <cell r="I982" t="str">
            <v>Y59186</v>
          </cell>
          <cell r="J982">
            <v>1</v>
          </cell>
          <cell r="K982" t="str">
            <v>力合中转仓</v>
          </cell>
          <cell r="L982">
            <v>44527</v>
          </cell>
          <cell r="M982" t="str">
            <v>NM</v>
          </cell>
          <cell r="N982" t="str">
            <v>DEC 21</v>
          </cell>
          <cell r="O982"/>
          <cell r="P982" t="str">
            <v>JPY</v>
          </cell>
          <cell r="Q982" t="str">
            <v>C49SZX20210052JY</v>
          </cell>
          <cell r="R982" t="str">
            <v>江西络鑫</v>
          </cell>
          <cell r="S982" t="str">
            <v>YSM20R-2</v>
          </cell>
          <cell r="T982" t="str">
            <v>L-&gt;R</v>
          </cell>
          <cell r="U982" t="str">
            <v>No</v>
          </cell>
          <cell r="V982" t="str">
            <v>OK</v>
          </cell>
          <cell r="W982" t="str">
            <v>CIF HK</v>
          </cell>
          <cell r="X982">
            <v>44259</v>
          </cell>
          <cell r="Y982" t="str">
            <v>Yes</v>
          </cell>
          <cell r="Z982"/>
          <cell r="AA982"/>
          <cell r="AB982"/>
          <cell r="AC982" t="str">
            <v>C210439777</v>
          </cell>
          <cell r="AD982">
            <v>301</v>
          </cell>
          <cell r="AE982">
            <v>10</v>
          </cell>
          <cell r="AF982">
            <v>313</v>
          </cell>
          <cell r="AG982">
            <v>10</v>
          </cell>
          <cell r="AH982"/>
          <cell r="AI982"/>
          <cell r="AN982"/>
          <cell r="AO982" t="str">
            <v>Yes</v>
          </cell>
          <cell r="AP982" t="str">
            <v>DEC 21</v>
          </cell>
        </row>
        <row r="983">
          <cell r="A983">
            <v>1495</v>
          </cell>
          <cell r="B983" t="str">
            <v>已发货</v>
          </cell>
          <cell r="C983" t="str">
            <v>C49</v>
          </cell>
          <cell r="D983" t="str">
            <v>110634(拆单110662)</v>
          </cell>
          <cell r="E983" t="str">
            <v>以络鑫名义下单</v>
          </cell>
          <cell r="F983" t="str">
            <v>YSM10</v>
          </cell>
          <cell r="G983" t="str">
            <v>R-&gt;L</v>
          </cell>
          <cell r="H983" t="str">
            <v>MVC F&amp;R+ATS15</v>
          </cell>
          <cell r="I983" t="str">
            <v>Y59179</v>
          </cell>
          <cell r="J983">
            <v>1</v>
          </cell>
          <cell r="K983" t="str">
            <v>码头-&gt;准备清关</v>
          </cell>
          <cell r="L983">
            <v>44527</v>
          </cell>
          <cell r="M983">
            <v>5.6599999999999998E-2</v>
          </cell>
          <cell r="N983" t="str">
            <v>DEC 21</v>
          </cell>
          <cell r="O983"/>
          <cell r="P983" t="str">
            <v>RMB</v>
          </cell>
          <cell r="Q983" t="str">
            <v>C49SZX20210199R1SX</v>
          </cell>
          <cell r="R983" t="str">
            <v>湖北奕宏</v>
          </cell>
          <cell r="S983" t="str">
            <v>YSM10</v>
          </cell>
          <cell r="T983" t="str">
            <v>L-&gt;R</v>
          </cell>
          <cell r="U983" t="str">
            <v>MVC+ATS15</v>
          </cell>
          <cell r="V983" t="str">
            <v>WRONG</v>
          </cell>
          <cell r="W983" t="str">
            <v>DDP HB</v>
          </cell>
          <cell r="X983">
            <v>44497</v>
          </cell>
          <cell r="Y983" t="str">
            <v>Yes</v>
          </cell>
          <cell r="Z983"/>
          <cell r="AA983"/>
          <cell r="AB983"/>
          <cell r="AC983" t="str">
            <v>C170930167</v>
          </cell>
          <cell r="AD983">
            <v>301</v>
          </cell>
          <cell r="AE983">
            <v>10</v>
          </cell>
          <cell r="AF983"/>
          <cell r="AG983"/>
          <cell r="AH983"/>
          <cell r="AI983"/>
          <cell r="AN983"/>
          <cell r="AO983" t="str">
            <v>Yes</v>
          </cell>
          <cell r="AP983" t="str">
            <v>DEC 21</v>
          </cell>
        </row>
        <row r="984">
          <cell r="A984">
            <v>1496</v>
          </cell>
          <cell r="B984" t="str">
            <v>已发货</v>
          </cell>
          <cell r="C984" t="str">
            <v>C49</v>
          </cell>
          <cell r="D984" t="str">
            <v>110634(拆单110662)</v>
          </cell>
          <cell r="E984" t="str">
            <v>以络鑫名义下单</v>
          </cell>
          <cell r="F984" t="str">
            <v>YSM10</v>
          </cell>
          <cell r="G984" t="str">
            <v>R-&gt;L</v>
          </cell>
          <cell r="H984" t="str">
            <v>MVC F&amp;R+ATS15</v>
          </cell>
          <cell r="I984" t="str">
            <v>Y59180</v>
          </cell>
          <cell r="J984">
            <v>1</v>
          </cell>
          <cell r="K984" t="str">
            <v>码头-&gt;准备清关</v>
          </cell>
          <cell r="L984">
            <v>44527</v>
          </cell>
          <cell r="M984">
            <v>5.6599999999999998E-2</v>
          </cell>
          <cell r="N984" t="str">
            <v>DEC 21</v>
          </cell>
          <cell r="O984"/>
          <cell r="P984" t="str">
            <v>RMB</v>
          </cell>
          <cell r="Q984" t="str">
            <v>C49SZX20210199R1SX</v>
          </cell>
          <cell r="R984" t="str">
            <v>湖北奕宏</v>
          </cell>
          <cell r="S984" t="str">
            <v>YSM10</v>
          </cell>
          <cell r="T984" t="str">
            <v>L-&gt;R</v>
          </cell>
          <cell r="U984" t="str">
            <v>MVC+ATS15</v>
          </cell>
          <cell r="V984" t="str">
            <v>WRONG</v>
          </cell>
          <cell r="W984" t="str">
            <v>DDP HB</v>
          </cell>
          <cell r="X984">
            <v>44497</v>
          </cell>
          <cell r="Y984" t="str">
            <v>Yes</v>
          </cell>
          <cell r="Z984"/>
          <cell r="AA984"/>
          <cell r="AB984"/>
          <cell r="AC984" t="str">
            <v>C170930167</v>
          </cell>
          <cell r="AD984">
            <v>301</v>
          </cell>
          <cell r="AE984">
            <v>10</v>
          </cell>
          <cell r="AF984"/>
          <cell r="AG984"/>
          <cell r="AH984"/>
          <cell r="AI984"/>
          <cell r="AN984"/>
          <cell r="AO984" t="str">
            <v>Yes</v>
          </cell>
          <cell r="AP984" t="str">
            <v>DEC 21</v>
          </cell>
        </row>
        <row r="985">
          <cell r="A985">
            <v>1158</v>
          </cell>
          <cell r="B985" t="str">
            <v>已发货</v>
          </cell>
          <cell r="C985" t="str">
            <v>C49</v>
          </cell>
          <cell r="D985">
            <v>110634</v>
          </cell>
          <cell r="E985" t="str">
            <v>以络鑫名义下单</v>
          </cell>
          <cell r="F985" t="str">
            <v>YSM10</v>
          </cell>
          <cell r="G985" t="str">
            <v>R-&gt;L</v>
          </cell>
          <cell r="H985" t="str">
            <v>MVC F&amp;R+ATS15</v>
          </cell>
          <cell r="I985" t="str">
            <v>Y59181</v>
          </cell>
          <cell r="J985">
            <v>1</v>
          </cell>
          <cell r="K985" t="str">
            <v>力合中转仓</v>
          </cell>
          <cell r="L985">
            <v>44527</v>
          </cell>
          <cell r="M985" t="str">
            <v>NM</v>
          </cell>
          <cell r="N985" t="str">
            <v>DEC 21</v>
          </cell>
          <cell r="O985"/>
          <cell r="P985" t="str">
            <v>JPY</v>
          </cell>
          <cell r="Q985" t="str">
            <v>C49SZX20210052JY</v>
          </cell>
          <cell r="R985" t="str">
            <v>江西络鑫</v>
          </cell>
          <cell r="S985" t="str">
            <v>YSM10</v>
          </cell>
          <cell r="T985" t="str">
            <v>L-&gt;R</v>
          </cell>
          <cell r="U985" t="str">
            <v>MVC+ATS15</v>
          </cell>
          <cell r="V985" t="str">
            <v>WRONG</v>
          </cell>
          <cell r="W985" t="str">
            <v>CIF HK</v>
          </cell>
          <cell r="X985">
            <v>44259</v>
          </cell>
          <cell r="Y985" t="str">
            <v>Yes</v>
          </cell>
          <cell r="Z985"/>
          <cell r="AA985"/>
          <cell r="AB985"/>
          <cell r="AC985" t="str">
            <v>C210439777</v>
          </cell>
          <cell r="AD985">
            <v>302</v>
          </cell>
          <cell r="AE985">
            <v>10</v>
          </cell>
          <cell r="AF985"/>
          <cell r="AG985"/>
          <cell r="AH985"/>
          <cell r="AI985"/>
          <cell r="AN985"/>
          <cell r="AO985" t="str">
            <v>Yes</v>
          </cell>
          <cell r="AP985" t="str">
            <v>DEC 21</v>
          </cell>
        </row>
        <row r="986">
          <cell r="A986">
            <v>1159</v>
          </cell>
          <cell r="B986" t="str">
            <v>已发货</v>
          </cell>
          <cell r="C986" t="str">
            <v>C49</v>
          </cell>
          <cell r="D986">
            <v>110634</v>
          </cell>
          <cell r="E986" t="str">
            <v>以络鑫名义下单</v>
          </cell>
          <cell r="F986" t="str">
            <v>YSM10</v>
          </cell>
          <cell r="G986" t="str">
            <v>R-&gt;L</v>
          </cell>
          <cell r="H986" t="str">
            <v>MVC F&amp;R+ATS15</v>
          </cell>
          <cell r="I986" t="str">
            <v>Y59182</v>
          </cell>
          <cell r="J986">
            <v>1</v>
          </cell>
          <cell r="K986" t="str">
            <v>力合中转仓</v>
          </cell>
          <cell r="L986">
            <v>44527</v>
          </cell>
          <cell r="M986" t="str">
            <v>NM</v>
          </cell>
          <cell r="N986" t="str">
            <v>DEC 21</v>
          </cell>
          <cell r="O986"/>
          <cell r="P986" t="str">
            <v>JPY</v>
          </cell>
          <cell r="Q986" t="str">
            <v>C49SZX20210052JY</v>
          </cell>
          <cell r="R986" t="str">
            <v>江西络鑫</v>
          </cell>
          <cell r="S986" t="str">
            <v>YSM10</v>
          </cell>
          <cell r="T986" t="str">
            <v>L-&gt;R</v>
          </cell>
          <cell r="U986" t="str">
            <v>MVC+ATS15</v>
          </cell>
          <cell r="V986" t="str">
            <v>WRONG</v>
          </cell>
          <cell r="W986" t="str">
            <v>CIF HK</v>
          </cell>
          <cell r="X986">
            <v>44259</v>
          </cell>
          <cell r="Y986" t="str">
            <v>Yes</v>
          </cell>
          <cell r="Z986"/>
          <cell r="AA986"/>
          <cell r="AB986"/>
          <cell r="AC986" t="str">
            <v>C210439777</v>
          </cell>
          <cell r="AD986">
            <v>301</v>
          </cell>
          <cell r="AE986">
            <v>10</v>
          </cell>
          <cell r="AF986"/>
          <cell r="AG986"/>
          <cell r="AH986"/>
          <cell r="AI986"/>
          <cell r="AN986"/>
          <cell r="AO986" t="str">
            <v>Yes</v>
          </cell>
          <cell r="AP986" t="str">
            <v>DEC 21</v>
          </cell>
        </row>
        <row r="987">
          <cell r="A987">
            <v>1401</v>
          </cell>
          <cell r="B987" t="str">
            <v>已发货</v>
          </cell>
          <cell r="C987" t="str">
            <v>C49</v>
          </cell>
          <cell r="D987">
            <v>110620</v>
          </cell>
          <cell r="E987" t="str">
            <v>络鑫名义下单</v>
          </cell>
          <cell r="F987" t="str">
            <v>YSM20R-2</v>
          </cell>
          <cell r="G987" t="str">
            <v>L-&gt;R</v>
          </cell>
          <cell r="H987" t="str">
            <v>No</v>
          </cell>
          <cell r="I987" t="str">
            <v>Y59066</v>
          </cell>
          <cell r="J987">
            <v>1</v>
          </cell>
          <cell r="K987" t="str">
            <v>前海保税区</v>
          </cell>
          <cell r="L987">
            <v>44523</v>
          </cell>
          <cell r="M987" t="str">
            <v>NM</v>
          </cell>
          <cell r="N987" t="str">
            <v>NOV 21</v>
          </cell>
          <cell r="O987"/>
          <cell r="P987" t="str">
            <v>JPY</v>
          </cell>
          <cell r="Q987" t="str">
            <v>C49SZX20210157SS</v>
          </cell>
          <cell r="R987" t="str">
            <v>艺通能</v>
          </cell>
          <cell r="S987" t="str">
            <v>YSM20R-2</v>
          </cell>
          <cell r="T987" t="str">
            <v>L-&gt;R</v>
          </cell>
          <cell r="U987" t="str">
            <v>No</v>
          </cell>
          <cell r="V987" t="str">
            <v>OK</v>
          </cell>
          <cell r="W987" t="str">
            <v>DAP SZ</v>
          </cell>
          <cell r="X987">
            <v>44343</v>
          </cell>
          <cell r="Y987" t="str">
            <v>Yes</v>
          </cell>
          <cell r="Z987"/>
          <cell r="AA987"/>
          <cell r="AB987"/>
          <cell r="AC987" t="str">
            <v>C210740721</v>
          </cell>
          <cell r="AD987">
            <v>313</v>
          </cell>
          <cell r="AE987">
            <v>10</v>
          </cell>
          <cell r="AF987">
            <v>304</v>
          </cell>
          <cell r="AG987">
            <v>10</v>
          </cell>
          <cell r="AI987"/>
          <cell r="AJ987"/>
          <cell r="AK987"/>
          <cell r="AL987"/>
          <cell r="AM987"/>
          <cell r="AN987"/>
          <cell r="AO987" t="str">
            <v>Yes</v>
          </cell>
          <cell r="AP987" t="str">
            <v>NOV 21</v>
          </cell>
        </row>
        <row r="988">
          <cell r="A988">
            <v>1377</v>
          </cell>
          <cell r="B988" t="str">
            <v>已发货</v>
          </cell>
          <cell r="C988" t="str">
            <v>C49</v>
          </cell>
          <cell r="D988">
            <v>110620</v>
          </cell>
          <cell r="E988" t="str">
            <v>络鑫名义下单</v>
          </cell>
          <cell r="F988" t="str">
            <v>YSM20R-2</v>
          </cell>
          <cell r="G988" t="str">
            <v>L-&gt;R</v>
          </cell>
          <cell r="H988" t="str">
            <v>No</v>
          </cell>
          <cell r="I988" t="str">
            <v>Y59067</v>
          </cell>
          <cell r="J988">
            <v>1</v>
          </cell>
          <cell r="K988" t="str">
            <v>前海保税区</v>
          </cell>
          <cell r="L988">
            <v>44523</v>
          </cell>
          <cell r="M988" t="str">
            <v xml:space="preserve">NM </v>
          </cell>
          <cell r="N988" t="str">
            <v>NOV 21</v>
          </cell>
          <cell r="O988"/>
          <cell r="P988" t="str">
            <v>JPY</v>
          </cell>
          <cell r="Q988" t="str">
            <v>C49SZX20210151SX</v>
          </cell>
          <cell r="R988" t="str">
            <v>龙腾共创</v>
          </cell>
          <cell r="S988" t="str">
            <v>YSM20R-2</v>
          </cell>
          <cell r="T988" t="str">
            <v>L-&gt;R</v>
          </cell>
          <cell r="U988" t="str">
            <v>MVC</v>
          </cell>
          <cell r="V988" t="str">
            <v>WRONG</v>
          </cell>
          <cell r="W988" t="str">
            <v>DAP SZ</v>
          </cell>
          <cell r="X988">
            <v>44336</v>
          </cell>
          <cell r="Y988" t="str">
            <v>Yes</v>
          </cell>
          <cell r="Z988"/>
          <cell r="AA988"/>
          <cell r="AB988"/>
          <cell r="AC988" t="str">
            <v>C161128062</v>
          </cell>
          <cell r="AD988">
            <v>303</v>
          </cell>
          <cell r="AE988">
            <v>10</v>
          </cell>
          <cell r="AF988">
            <v>304</v>
          </cell>
          <cell r="AG988">
            <v>10</v>
          </cell>
          <cell r="AH988"/>
          <cell r="AI988"/>
          <cell r="AN988"/>
          <cell r="AO988" t="str">
            <v>Yes</v>
          </cell>
          <cell r="AP988" t="str">
            <v>NOV 21</v>
          </cell>
        </row>
        <row r="989">
          <cell r="A989">
            <v>1407</v>
          </cell>
          <cell r="B989" t="str">
            <v>已发货</v>
          </cell>
          <cell r="C989" t="str">
            <v>C49</v>
          </cell>
          <cell r="D989">
            <v>110617</v>
          </cell>
          <cell r="E989" t="str">
            <v>比泰利名义下单</v>
          </cell>
          <cell r="F989" t="str">
            <v>YSM20R-2</v>
          </cell>
          <cell r="G989" t="str">
            <v>L-&gt;R</v>
          </cell>
          <cell r="H989" t="str">
            <v>MVC F&amp;R</v>
          </cell>
          <cell r="I989" t="str">
            <v>Y59083</v>
          </cell>
          <cell r="J989">
            <v>1</v>
          </cell>
          <cell r="K989" t="str">
            <v>前海保税区</v>
          </cell>
          <cell r="L989">
            <v>44523</v>
          </cell>
          <cell r="M989" t="str">
            <v>NM</v>
          </cell>
          <cell r="N989" t="str">
            <v>NOV 21</v>
          </cell>
          <cell r="O989"/>
          <cell r="P989" t="str">
            <v>JPY</v>
          </cell>
          <cell r="Q989" t="str">
            <v>C49SZX20210141DZ</v>
          </cell>
          <cell r="R989" t="str">
            <v>比泰利</v>
          </cell>
          <cell r="S989" t="str">
            <v>YSM20R-2</v>
          </cell>
          <cell r="T989" t="str">
            <v>L-&gt;R</v>
          </cell>
          <cell r="U989" t="str">
            <v>MVC F&amp;R</v>
          </cell>
          <cell r="V989" t="str">
            <v>OK</v>
          </cell>
          <cell r="W989" t="str">
            <v>DAP SZ</v>
          </cell>
          <cell r="X989">
            <v>44355</v>
          </cell>
          <cell r="Y989" t="str">
            <v>Yes</v>
          </cell>
          <cell r="Z989"/>
          <cell r="AA989"/>
          <cell r="AB989"/>
          <cell r="AC989" t="str">
            <v xml:space="preserve">IND order </v>
          </cell>
          <cell r="AD989">
            <v>302</v>
          </cell>
          <cell r="AE989">
            <v>10</v>
          </cell>
          <cell r="AF989">
            <v>301</v>
          </cell>
          <cell r="AG989">
            <v>10</v>
          </cell>
          <cell r="AH989"/>
          <cell r="AI989"/>
          <cell r="AN989"/>
          <cell r="AO989" t="str">
            <v>Yes</v>
          </cell>
          <cell r="AP989" t="str">
            <v>NOV 21</v>
          </cell>
        </row>
        <row r="990">
          <cell r="A990">
            <v>1406</v>
          </cell>
          <cell r="B990" t="str">
            <v>已发货</v>
          </cell>
          <cell r="C990" t="str">
            <v>C49</v>
          </cell>
          <cell r="D990">
            <v>110617</v>
          </cell>
          <cell r="E990" t="str">
            <v>比泰利名义下单</v>
          </cell>
          <cell r="F990" t="str">
            <v>YSM20R-2</v>
          </cell>
          <cell r="G990" t="str">
            <v>L-&gt;R</v>
          </cell>
          <cell r="H990" t="str">
            <v>cATS30+MVC(F&amp;R)+15pallet for cATS30+交换台车</v>
          </cell>
          <cell r="I990" t="str">
            <v>Y59084</v>
          </cell>
          <cell r="J990">
            <v>1</v>
          </cell>
          <cell r="K990" t="str">
            <v>前海保税区</v>
          </cell>
          <cell r="L990">
            <v>44523</v>
          </cell>
          <cell r="M990" t="str">
            <v>NM</v>
          </cell>
          <cell r="N990" t="str">
            <v>NOV 21</v>
          </cell>
          <cell r="O990"/>
          <cell r="P990" t="str">
            <v>JPY</v>
          </cell>
          <cell r="Q990" t="str">
            <v>C49SZX20210141DZ</v>
          </cell>
          <cell r="R990" t="str">
            <v>比泰利</v>
          </cell>
          <cell r="S990" t="str">
            <v>YSM20R-2</v>
          </cell>
          <cell r="T990" t="str">
            <v>L-&gt;R</v>
          </cell>
          <cell r="U990" t="str">
            <v>cATS30+MVC(F&amp;R)+15pallet for cATS30+交换台车</v>
          </cell>
          <cell r="V990" t="str">
            <v>OK</v>
          </cell>
          <cell r="W990" t="str">
            <v>DAP SZ</v>
          </cell>
          <cell r="X990">
            <v>44355</v>
          </cell>
          <cell r="Y990" t="str">
            <v>Yes</v>
          </cell>
          <cell r="Z990"/>
          <cell r="AA990"/>
          <cell r="AB990"/>
          <cell r="AC990" t="str">
            <v xml:space="preserve">IND order </v>
          </cell>
          <cell r="AD990">
            <v>302</v>
          </cell>
          <cell r="AE990">
            <v>10</v>
          </cell>
          <cell r="AF990">
            <v>301</v>
          </cell>
          <cell r="AG990">
            <v>10</v>
          </cell>
          <cell r="AH990"/>
          <cell r="AI990"/>
          <cell r="AN990"/>
          <cell r="AO990" t="str">
            <v>Yes</v>
          </cell>
          <cell r="AP990" t="str">
            <v>NOV 21</v>
          </cell>
        </row>
        <row r="991">
          <cell r="A991">
            <v>1354</v>
          </cell>
          <cell r="B991" t="str">
            <v>已发货</v>
          </cell>
          <cell r="C991" t="str">
            <v>C49</v>
          </cell>
          <cell r="D991">
            <v>110619</v>
          </cell>
          <cell r="E991" t="str">
            <v>天邦达名义下单</v>
          </cell>
          <cell r="F991" t="str">
            <v>YSM20WR-2</v>
          </cell>
          <cell r="G991" t="str">
            <v>L-&gt;R</v>
          </cell>
          <cell r="H991" t="str">
            <v>cATS10+MVC(F&amp;R)+Feeder Carriage</v>
          </cell>
          <cell r="I991" t="str">
            <v>Y59062</v>
          </cell>
          <cell r="J991">
            <v>1</v>
          </cell>
          <cell r="K991" t="str">
            <v>前海保税区</v>
          </cell>
          <cell r="L991">
            <v>44523</v>
          </cell>
          <cell r="M991" t="str">
            <v>NM</v>
          </cell>
          <cell r="N991" t="str">
            <v>NOV 21</v>
          </cell>
          <cell r="O991"/>
          <cell r="P991" t="str">
            <v>JPY</v>
          </cell>
          <cell r="Q991" t="str">
            <v>C49SZX20210133EC</v>
          </cell>
          <cell r="R991" t="str">
            <v>海红天远</v>
          </cell>
          <cell r="S991" t="str">
            <v>YSM20WR-2</v>
          </cell>
          <cell r="T991" t="str">
            <v>L-&gt;R</v>
          </cell>
          <cell r="U991" t="str">
            <v>cATS10+MVC(F&amp;R)+Feeder Carriage</v>
          </cell>
          <cell r="V991" t="str">
            <v>OK</v>
          </cell>
          <cell r="W991" t="str">
            <v>CIF HK</v>
          </cell>
          <cell r="X991">
            <v>44314</v>
          </cell>
          <cell r="Y991" t="str">
            <v>Yes</v>
          </cell>
          <cell r="Z991"/>
          <cell r="AA991"/>
          <cell r="AB991"/>
          <cell r="AC991" t="str">
            <v>C200737827</v>
          </cell>
          <cell r="AD991">
            <v>301</v>
          </cell>
          <cell r="AE991">
            <v>12</v>
          </cell>
          <cell r="AF991">
            <v>303</v>
          </cell>
          <cell r="AG991">
            <v>6</v>
          </cell>
          <cell r="AH991">
            <v>304</v>
          </cell>
          <cell r="AI991">
            <v>4</v>
          </cell>
          <cell r="AN991"/>
          <cell r="AO991" t="str">
            <v>Yes</v>
          </cell>
          <cell r="AP991" t="str">
            <v>NOV 21</v>
          </cell>
        </row>
        <row r="992">
          <cell r="A992">
            <v>1456</v>
          </cell>
          <cell r="B992" t="str">
            <v>已发货</v>
          </cell>
          <cell r="C992" t="str">
            <v>C49</v>
          </cell>
          <cell r="D992">
            <v>110618</v>
          </cell>
          <cell r="E992" t="str">
            <v>力通威名义下单</v>
          </cell>
          <cell r="F992" t="str">
            <v>YSM10</v>
          </cell>
          <cell r="G992" t="str">
            <v>L-&gt;R</v>
          </cell>
          <cell r="H992" t="str">
            <v xml:space="preserve">MVC(F&amp;R)+96 FEEDER PLATE (YSM10) </v>
          </cell>
          <cell r="I992" t="str">
            <v>Y59086</v>
          </cell>
          <cell r="J992">
            <v>1</v>
          </cell>
          <cell r="K992" t="str">
            <v>码头-&gt;准备清关</v>
          </cell>
          <cell r="L992">
            <v>44526</v>
          </cell>
          <cell r="M992" t="str">
            <v>NM</v>
          </cell>
          <cell r="N992" t="str">
            <v>DEC 21</v>
          </cell>
          <cell r="O992"/>
          <cell r="P992" t="str">
            <v>JPY</v>
          </cell>
          <cell r="Q992" t="str">
            <v>C49SZX20210160EC</v>
          </cell>
          <cell r="R992" t="str">
            <v>新明海</v>
          </cell>
          <cell r="S992" t="str">
            <v>YSM10</v>
          </cell>
          <cell r="T992" t="str">
            <v>R-&gt;L</v>
          </cell>
          <cell r="U992" t="str">
            <v>MVC+Rear 站位</v>
          </cell>
          <cell r="V992" t="str">
            <v>WRONG</v>
          </cell>
          <cell r="W992" t="str">
            <v>DAP HZ</v>
          </cell>
          <cell r="X992">
            <v>44382</v>
          </cell>
          <cell r="Y992" t="str">
            <v>Yes</v>
          </cell>
          <cell r="Z992"/>
          <cell r="AA992"/>
          <cell r="AB992"/>
          <cell r="AC992" t="str">
            <v>C180933045</v>
          </cell>
          <cell r="AD992">
            <v>302</v>
          </cell>
          <cell r="AE992">
            <v>10</v>
          </cell>
          <cell r="AF992"/>
          <cell r="AG992"/>
          <cell r="AH992"/>
          <cell r="AI992"/>
          <cell r="AN992"/>
          <cell r="AO992" t="str">
            <v>Yes</v>
          </cell>
          <cell r="AP992" t="str">
            <v>DEC 21</v>
          </cell>
        </row>
        <row r="993">
          <cell r="A993">
            <v>1454</v>
          </cell>
          <cell r="B993" t="str">
            <v>已发货</v>
          </cell>
          <cell r="C993" t="str">
            <v>C49</v>
          </cell>
          <cell r="D993">
            <v>110618</v>
          </cell>
          <cell r="E993" t="str">
            <v>力通威名义下单</v>
          </cell>
          <cell r="F993" t="str">
            <v>YSM10</v>
          </cell>
          <cell r="G993" t="str">
            <v>L-&gt;R</v>
          </cell>
          <cell r="H993" t="str">
            <v xml:space="preserve">MVC(F&amp;R)+96 FEEDER PLATE (YSM10) </v>
          </cell>
          <cell r="I993" t="str">
            <v>Y59087</v>
          </cell>
          <cell r="J993">
            <v>1</v>
          </cell>
          <cell r="K993" t="str">
            <v>码头-&gt;准备清关</v>
          </cell>
          <cell r="L993">
            <v>44526</v>
          </cell>
          <cell r="M993" t="str">
            <v>NM</v>
          </cell>
          <cell r="N993" t="str">
            <v>DEC 21</v>
          </cell>
          <cell r="O993"/>
          <cell r="P993" t="str">
            <v>JPY</v>
          </cell>
          <cell r="Q993" t="str">
            <v>C49SZX20210160EC</v>
          </cell>
          <cell r="R993" t="str">
            <v>新明海</v>
          </cell>
          <cell r="S993" t="str">
            <v>YSM10</v>
          </cell>
          <cell r="T993" t="str">
            <v>L-&gt;R</v>
          </cell>
          <cell r="U993" t="str">
            <v>MVC+Rear 站位</v>
          </cell>
          <cell r="V993" t="str">
            <v>WRONG</v>
          </cell>
          <cell r="W993" t="str">
            <v>DAP HZ</v>
          </cell>
          <cell r="X993">
            <v>44382</v>
          </cell>
          <cell r="Y993" t="str">
            <v>Yes</v>
          </cell>
          <cell r="Z993"/>
          <cell r="AA993"/>
          <cell r="AB993"/>
          <cell r="AC993" t="str">
            <v>C180933045</v>
          </cell>
          <cell r="AD993">
            <v>302</v>
          </cell>
          <cell r="AE993">
            <v>10</v>
          </cell>
          <cell r="AF993"/>
          <cell r="AG993"/>
          <cell r="AH993"/>
          <cell r="AI993"/>
          <cell r="AN993"/>
          <cell r="AO993" t="str">
            <v>Yes</v>
          </cell>
          <cell r="AP993" t="str">
            <v>DEC 21</v>
          </cell>
        </row>
        <row r="994">
          <cell r="A994">
            <v>1513</v>
          </cell>
          <cell r="B994" t="str">
            <v>已发货</v>
          </cell>
          <cell r="C994" t="str">
            <v>C49</v>
          </cell>
          <cell r="D994" t="str">
            <v>49F104089</v>
          </cell>
          <cell r="E994" t="str">
            <v>深圳格隆</v>
          </cell>
          <cell r="F994" t="str">
            <v>YSM20R-2</v>
          </cell>
          <cell r="G994" t="str">
            <v>L-&gt;R</v>
          </cell>
          <cell r="H994" t="str">
            <v>No</v>
          </cell>
          <cell r="I994" t="str">
            <v>Y58471</v>
          </cell>
          <cell r="J994">
            <v>1</v>
          </cell>
          <cell r="K994" t="str">
            <v>力合仓库(已经清关)</v>
          </cell>
          <cell r="L994" t="str">
            <v>2021-12-7Yamaha 仓库</v>
          </cell>
          <cell r="M994" t="str">
            <v>RMB 单</v>
          </cell>
          <cell r="N994" t="str">
            <v>FEB 22</v>
          </cell>
          <cell r="O994"/>
          <cell r="P994" t="str">
            <v>RMB</v>
          </cell>
          <cell r="Q994" t="str">
            <v>C49SZX20210216AY</v>
          </cell>
          <cell r="R994" t="str">
            <v>勃旭</v>
          </cell>
          <cell r="S994" t="str">
            <v>YSM20R-2</v>
          </cell>
          <cell r="T994" t="str">
            <v>L-&gt;R</v>
          </cell>
          <cell r="U994" t="str">
            <v>No</v>
          </cell>
          <cell r="V994" t="str">
            <v>OK</v>
          </cell>
          <cell r="W994" t="str">
            <v>DDP SZ</v>
          </cell>
          <cell r="X994">
            <v>44537</v>
          </cell>
          <cell r="Y994" t="str">
            <v>Yes</v>
          </cell>
          <cell r="Z994"/>
          <cell r="AA994"/>
          <cell r="AB994"/>
          <cell r="AC994" t="str">
            <v>C210941086</v>
          </cell>
          <cell r="AD994">
            <v>302</v>
          </cell>
          <cell r="AE994">
            <v>20</v>
          </cell>
          <cell r="AF994"/>
          <cell r="AG994"/>
          <cell r="AH994"/>
          <cell r="AI994"/>
          <cell r="AN994"/>
          <cell r="AO994" t="str">
            <v>Yes</v>
          </cell>
          <cell r="AP994" t="str">
            <v>FEB 22</v>
          </cell>
        </row>
        <row r="995">
          <cell r="A995">
            <v>1092</v>
          </cell>
          <cell r="B995" t="str">
            <v>已发货</v>
          </cell>
          <cell r="C995" t="str">
            <v>C49</v>
          </cell>
          <cell r="D995" t="str">
            <v>49F104087</v>
          </cell>
          <cell r="E995" t="str">
            <v>广东晶科</v>
          </cell>
          <cell r="F995" t="str">
            <v>YSM20R-2</v>
          </cell>
          <cell r="G995" t="str">
            <v>L-&gt;R</v>
          </cell>
          <cell r="H995" t="str">
            <v>No</v>
          </cell>
          <cell r="I995" t="str">
            <v>Y58909</v>
          </cell>
          <cell r="J995">
            <v>1</v>
          </cell>
          <cell r="K995" t="str">
            <v>力合仓库(已经清关)</v>
          </cell>
          <cell r="L995" t="str">
            <v>2021-12-7 Yamaha 仓库</v>
          </cell>
          <cell r="M995" t="str">
            <v>RMB 单</v>
          </cell>
          <cell r="N995" t="str">
            <v>JAN 22</v>
          </cell>
          <cell r="O995"/>
          <cell r="P995" t="str">
            <v>JPY</v>
          </cell>
          <cell r="Q995" t="str">
            <v>C49SZX20210031SX</v>
          </cell>
          <cell r="R995" t="str">
            <v>益田科技</v>
          </cell>
          <cell r="S995" t="str">
            <v>YSM20R-2</v>
          </cell>
          <cell r="T995" t="str">
            <v>L-&gt;R</v>
          </cell>
          <cell r="U995" t="str">
            <v>No</v>
          </cell>
          <cell r="V995" t="str">
            <v>OK</v>
          </cell>
          <cell r="W995" t="str">
            <v>DAP SZ</v>
          </cell>
          <cell r="X995">
            <v>44222</v>
          </cell>
          <cell r="Y995" t="str">
            <v>Yes</v>
          </cell>
          <cell r="Z995"/>
          <cell r="AA995"/>
          <cell r="AB995"/>
          <cell r="AC995" t="str">
            <v>C200938214</v>
          </cell>
          <cell r="AD995">
            <v>301</v>
          </cell>
          <cell r="AE995">
            <v>20</v>
          </cell>
          <cell r="AH995"/>
          <cell r="AI995"/>
          <cell r="AN995"/>
          <cell r="AO995" t="str">
            <v>Yes</v>
          </cell>
          <cell r="AP995" t="str">
            <v>JAN 22</v>
          </cell>
        </row>
        <row r="996">
          <cell r="A996">
            <v>1556</v>
          </cell>
          <cell r="B996" t="str">
            <v>已发货</v>
          </cell>
          <cell r="C996" t="str">
            <v>C49</v>
          </cell>
          <cell r="D996" t="str">
            <v>49F104087</v>
          </cell>
          <cell r="E996" t="str">
            <v>广东晶科</v>
          </cell>
          <cell r="F996" t="str">
            <v>YSM20R-2</v>
          </cell>
          <cell r="G996" t="str">
            <v>R-&gt;L</v>
          </cell>
          <cell r="H996" t="str">
            <v>No</v>
          </cell>
          <cell r="I996" t="str">
            <v>Y58989</v>
          </cell>
          <cell r="J996">
            <v>1</v>
          </cell>
          <cell r="K996" t="str">
            <v>力合仓库(已经清关)</v>
          </cell>
          <cell r="L996" t="str">
            <v>2021-12-7 Yamaha 仓库</v>
          </cell>
          <cell r="M996" t="str">
            <v>RMB 单</v>
          </cell>
          <cell r="N996" t="str">
            <v>FEB 22</v>
          </cell>
          <cell r="O996"/>
          <cell r="P996" t="str">
            <v>JPY</v>
          </cell>
          <cell r="Q996" t="str">
            <v>C49SZX20220002BX</v>
          </cell>
          <cell r="R996" t="str">
            <v>渝溢三甲</v>
          </cell>
          <cell r="S996" t="str">
            <v>YSM20R-2</v>
          </cell>
          <cell r="T996" t="str">
            <v>R-&gt;L</v>
          </cell>
          <cell r="U996" t="str">
            <v>No</v>
          </cell>
          <cell r="V996" t="str">
            <v>OK</v>
          </cell>
          <cell r="W996" t="str">
            <v>DAP HZ</v>
          </cell>
          <cell r="X996">
            <v>44567</v>
          </cell>
          <cell r="Y996" t="str">
            <v>Yes</v>
          </cell>
          <cell r="Z996"/>
          <cell r="AA996"/>
          <cell r="AB996"/>
          <cell r="AC996" t="str">
            <v>C220141927</v>
          </cell>
          <cell r="AD996">
            <v>302</v>
          </cell>
          <cell r="AE996">
            <v>20</v>
          </cell>
          <cell r="AF996"/>
          <cell r="AG996"/>
          <cell r="AH996"/>
          <cell r="AI996"/>
          <cell r="AN996"/>
          <cell r="AO996" t="str">
            <v>Yes</v>
          </cell>
          <cell r="AP996" t="str">
            <v>FEB 22</v>
          </cell>
        </row>
        <row r="997">
          <cell r="A997">
            <v>1091</v>
          </cell>
          <cell r="B997" t="str">
            <v>已发货</v>
          </cell>
          <cell r="C997" t="str">
            <v>C49</v>
          </cell>
          <cell r="D997" t="str">
            <v>49F104088</v>
          </cell>
          <cell r="E997" t="str">
            <v>深圳宝捷信</v>
          </cell>
          <cell r="F997" t="str">
            <v>YSM20R-2</v>
          </cell>
          <cell r="G997" t="str">
            <v>L-&gt;R</v>
          </cell>
          <cell r="H997" t="str">
            <v>No</v>
          </cell>
          <cell r="I997" t="str">
            <v>Y58472</v>
          </cell>
          <cell r="J997">
            <v>1</v>
          </cell>
          <cell r="K997" t="str">
            <v>力合仓库(已经清关)</v>
          </cell>
          <cell r="L997" t="str">
            <v>2021-12-7 Yamaha 仓库</v>
          </cell>
          <cell r="M997" t="str">
            <v>RMB 单</v>
          </cell>
          <cell r="N997" t="str">
            <v>JAN 22</v>
          </cell>
          <cell r="O997"/>
          <cell r="P997" t="str">
            <v>JPY</v>
          </cell>
          <cell r="Q997" t="str">
            <v>C49SZX20210031SX</v>
          </cell>
          <cell r="R997" t="str">
            <v>益田科技</v>
          </cell>
          <cell r="S997" t="str">
            <v>YSM20R-2</v>
          </cell>
          <cell r="T997" t="str">
            <v>L-&gt;R</v>
          </cell>
          <cell r="U997" t="str">
            <v>No</v>
          </cell>
          <cell r="V997" t="str">
            <v>OK</v>
          </cell>
          <cell r="W997" t="str">
            <v>DAP SZ</v>
          </cell>
          <cell r="X997">
            <v>44222</v>
          </cell>
          <cell r="Y997" t="str">
            <v>Yes</v>
          </cell>
          <cell r="Z997"/>
          <cell r="AA997"/>
          <cell r="AB997"/>
          <cell r="AC997" t="str">
            <v>C200938214</v>
          </cell>
          <cell r="AD997">
            <v>302</v>
          </cell>
          <cell r="AE997">
            <v>10</v>
          </cell>
          <cell r="AF997">
            <v>303</v>
          </cell>
          <cell r="AG997">
            <v>10</v>
          </cell>
          <cell r="AH997"/>
          <cell r="AI997"/>
          <cell r="AN997"/>
          <cell r="AO997" t="str">
            <v>Yes</v>
          </cell>
          <cell r="AP997" t="str">
            <v>JAN 22</v>
          </cell>
        </row>
        <row r="998">
          <cell r="A998">
            <v>1586</v>
          </cell>
          <cell r="B998" t="str">
            <v>已发货</v>
          </cell>
          <cell r="C998" t="str">
            <v>C49</v>
          </cell>
          <cell r="D998">
            <v>110459</v>
          </cell>
          <cell r="E998" t="str">
            <v>海红天远名义下单</v>
          </cell>
          <cell r="F998" t="str">
            <v>YSM20WR-2</v>
          </cell>
          <cell r="G998" t="str">
            <v>L-&gt;R</v>
          </cell>
          <cell r="H998" t="str">
            <v>cATS10+MVC(F&amp;R)+Feeder Carriage</v>
          </cell>
          <cell r="I998" t="str">
            <v>Y58009</v>
          </cell>
          <cell r="J998">
            <v>1</v>
          </cell>
          <cell r="K998" t="str">
            <v>CY仓库</v>
          </cell>
          <cell r="L998">
            <v>44537</v>
          </cell>
          <cell r="M998" t="str">
            <v>NM</v>
          </cell>
          <cell r="N998" t="str">
            <v>MAY 22</v>
          </cell>
          <cell r="O998">
            <v>2021.11</v>
          </cell>
          <cell r="P998" t="str">
            <v>JPY</v>
          </cell>
          <cell r="Q998" t="str">
            <v>C49SZX20220013DZ</v>
          </cell>
          <cell r="R998" t="str">
            <v>朗特</v>
          </cell>
          <cell r="S998" t="str">
            <v>YSM20WR-2</v>
          </cell>
          <cell r="T998" t="str">
            <v>L-&gt;R</v>
          </cell>
          <cell r="U998" t="str">
            <v>cATS10+MVC(F&amp;R)+Feeder Carriage</v>
          </cell>
          <cell r="V998" t="str">
            <v>OK</v>
          </cell>
          <cell r="W998" t="str">
            <v>CIF HK</v>
          </cell>
          <cell r="X998">
            <v>44614</v>
          </cell>
          <cell r="Y998" t="str">
            <v>Yes</v>
          </cell>
          <cell r="Z998"/>
          <cell r="AA998"/>
          <cell r="AB998"/>
          <cell r="AC998" t="str">
            <v>C170729808</v>
          </cell>
          <cell r="AD998">
            <v>301</v>
          </cell>
          <cell r="AE998">
            <v>10</v>
          </cell>
          <cell r="AF998">
            <v>303</v>
          </cell>
          <cell r="AG998">
            <v>6</v>
          </cell>
          <cell r="AH998">
            <v>304</v>
          </cell>
          <cell r="AI998">
            <v>4</v>
          </cell>
          <cell r="AN998"/>
          <cell r="AO998" t="str">
            <v>Yes</v>
          </cell>
          <cell r="AP998" t="str">
            <v>MAY 22</v>
          </cell>
        </row>
        <row r="999">
          <cell r="A999">
            <v>1585</v>
          </cell>
          <cell r="B999" t="str">
            <v>已发货</v>
          </cell>
          <cell r="C999" t="str">
            <v>C49</v>
          </cell>
          <cell r="D999">
            <v>110459</v>
          </cell>
          <cell r="E999" t="str">
            <v>海红天远名义下单</v>
          </cell>
          <cell r="F999" t="str">
            <v>YSM20WR-2</v>
          </cell>
          <cell r="G999" t="str">
            <v>L-&gt;R</v>
          </cell>
          <cell r="H999" t="str">
            <v>No</v>
          </cell>
          <cell r="I999" t="str">
            <v>Y58007</v>
          </cell>
          <cell r="J999">
            <v>1</v>
          </cell>
          <cell r="K999" t="str">
            <v>CY仓库</v>
          </cell>
          <cell r="L999">
            <v>44537</v>
          </cell>
          <cell r="M999" t="str">
            <v>NM</v>
          </cell>
          <cell r="N999" t="str">
            <v>MAY 22</v>
          </cell>
          <cell r="O999">
            <v>2021.11</v>
          </cell>
          <cell r="P999" t="str">
            <v>JPY</v>
          </cell>
          <cell r="Q999" t="str">
            <v>C49SZX20220013DZ</v>
          </cell>
          <cell r="R999" t="str">
            <v>朗特</v>
          </cell>
          <cell r="S999" t="str">
            <v>YSM20WR-2</v>
          </cell>
          <cell r="T999" t="str">
            <v>L-&gt;R</v>
          </cell>
          <cell r="U999" t="str">
            <v>MVC F&amp;R</v>
          </cell>
          <cell r="V999" t="str">
            <v>WRONG</v>
          </cell>
          <cell r="W999" t="str">
            <v>CIF HK</v>
          </cell>
          <cell r="X999">
            <v>44614</v>
          </cell>
          <cell r="Y999" t="str">
            <v>Yes</v>
          </cell>
          <cell r="Z999"/>
          <cell r="AA999"/>
          <cell r="AB999"/>
          <cell r="AC999" t="str">
            <v>C170729808</v>
          </cell>
          <cell r="AD999">
            <v>301</v>
          </cell>
          <cell r="AE999">
            <v>16</v>
          </cell>
          <cell r="AF999">
            <v>302</v>
          </cell>
          <cell r="AG999">
            <v>4</v>
          </cell>
          <cell r="AH999"/>
          <cell r="AI999"/>
          <cell r="AN999"/>
          <cell r="AO999" t="str">
            <v>Yes</v>
          </cell>
          <cell r="AP999" t="str">
            <v>MAY 22</v>
          </cell>
        </row>
        <row r="1000">
          <cell r="A1000">
            <v>1587</v>
          </cell>
          <cell r="B1000" t="str">
            <v>已发货</v>
          </cell>
          <cell r="C1000" t="str">
            <v>C49</v>
          </cell>
          <cell r="D1000">
            <v>110459</v>
          </cell>
          <cell r="E1000" t="str">
            <v>海红天远名义下单</v>
          </cell>
          <cell r="F1000" t="str">
            <v>YSM20WR-2</v>
          </cell>
          <cell r="G1000" t="str">
            <v>L-&gt;R</v>
          </cell>
          <cell r="H1000" t="str">
            <v>No</v>
          </cell>
          <cell r="I1000" t="str">
            <v>Y58008</v>
          </cell>
          <cell r="J1000">
            <v>1</v>
          </cell>
          <cell r="K1000" t="str">
            <v>CY仓库</v>
          </cell>
          <cell r="L1000">
            <v>44537</v>
          </cell>
          <cell r="M1000" t="str">
            <v>NM</v>
          </cell>
          <cell r="N1000" t="str">
            <v>MAY 22</v>
          </cell>
          <cell r="O1000">
            <v>2021.11</v>
          </cell>
          <cell r="P1000" t="str">
            <v>JPY</v>
          </cell>
          <cell r="Q1000" t="str">
            <v>C49SZX20220013DZ</v>
          </cell>
          <cell r="R1000" t="str">
            <v>朗特</v>
          </cell>
          <cell r="S1000" t="str">
            <v>YSM20WR-2</v>
          </cell>
          <cell r="T1000" t="str">
            <v>L-&gt;R</v>
          </cell>
          <cell r="U1000" t="str">
            <v>No</v>
          </cell>
          <cell r="V1000" t="str">
            <v>OK</v>
          </cell>
          <cell r="W1000" t="str">
            <v>CIF HK</v>
          </cell>
          <cell r="X1000">
            <v>44614</v>
          </cell>
          <cell r="Y1000" t="str">
            <v>Yes</v>
          </cell>
          <cell r="Z1000"/>
          <cell r="AA1000"/>
          <cell r="AB1000"/>
          <cell r="AC1000" t="str">
            <v>C170729808</v>
          </cell>
          <cell r="AD1000">
            <v>301</v>
          </cell>
          <cell r="AE1000">
            <v>16</v>
          </cell>
          <cell r="AF1000">
            <v>302</v>
          </cell>
          <cell r="AG1000">
            <v>4</v>
          </cell>
          <cell r="AH1000"/>
          <cell r="AI1000"/>
          <cell r="AN1000"/>
          <cell r="AO1000" t="str">
            <v>Yes</v>
          </cell>
          <cell r="AP1000" t="str">
            <v>MAY 22</v>
          </cell>
        </row>
        <row r="1001">
          <cell r="A1001">
            <v>1424</v>
          </cell>
          <cell r="B1001" t="str">
            <v>已发货</v>
          </cell>
          <cell r="C1001" t="str">
            <v>C49</v>
          </cell>
          <cell r="D1001" t="str">
            <v>110669(拆单110366）</v>
          </cell>
          <cell r="E1001" t="str">
            <v>Stock order</v>
          </cell>
          <cell r="F1001" t="str">
            <v>YSM20R-2</v>
          </cell>
          <cell r="G1001" t="str">
            <v>R-&gt;L</v>
          </cell>
          <cell r="H1001" t="str">
            <v>No</v>
          </cell>
          <cell r="I1001" t="str">
            <v>Y57086</v>
          </cell>
          <cell r="J1001">
            <v>1</v>
          </cell>
          <cell r="K1001" t="str">
            <v>码头-&gt;准备清关</v>
          </cell>
          <cell r="L1001">
            <v>44553</v>
          </cell>
          <cell r="M1001">
            <v>6.0499999999999998E-2</v>
          </cell>
          <cell r="N1001" t="str">
            <v>DEC 21</v>
          </cell>
          <cell r="O1001"/>
          <cell r="P1001" t="str">
            <v>JPY</v>
          </cell>
          <cell r="Q1001" t="str">
            <v>C49SZX20210152SX</v>
          </cell>
          <cell r="R1001" t="str">
            <v>太美亚</v>
          </cell>
          <cell r="S1001" t="str">
            <v>YSM20R-2</v>
          </cell>
          <cell r="T1001" t="str">
            <v>R-&gt;L</v>
          </cell>
          <cell r="U1001" t="str">
            <v>No</v>
          </cell>
          <cell r="V1001" t="str">
            <v>OK</v>
          </cell>
          <cell r="W1001" t="str">
            <v>DAP SZ</v>
          </cell>
          <cell r="X1001">
            <v>44351</v>
          </cell>
          <cell r="Y1001" t="str">
            <v>Yes</v>
          </cell>
          <cell r="Z1001"/>
          <cell r="AA1001"/>
          <cell r="AB1001"/>
          <cell r="AC1001" t="str">
            <v>C190835446</v>
          </cell>
          <cell r="AD1001">
            <v>301</v>
          </cell>
          <cell r="AE1001">
            <v>10</v>
          </cell>
          <cell r="AF1001">
            <v>311</v>
          </cell>
          <cell r="AG1001">
            <v>10</v>
          </cell>
          <cell r="AH1001"/>
          <cell r="AI1001"/>
          <cell r="AN1001"/>
          <cell r="AO1001" t="str">
            <v>Yes</v>
          </cell>
          <cell r="AP1001" t="str">
            <v>DEC 21</v>
          </cell>
        </row>
        <row r="1002">
          <cell r="A1002">
            <v>1425</v>
          </cell>
          <cell r="B1002" t="str">
            <v>已发货</v>
          </cell>
          <cell r="C1002" t="str">
            <v>C49</v>
          </cell>
          <cell r="D1002">
            <v>110669</v>
          </cell>
          <cell r="E1002" t="str">
            <v>Stock order</v>
          </cell>
          <cell r="F1002" t="str">
            <v>YSM20R-2</v>
          </cell>
          <cell r="G1002" t="str">
            <v>R-&gt;L</v>
          </cell>
          <cell r="H1002" t="str">
            <v>No</v>
          </cell>
          <cell r="I1002" t="str">
            <v>Y57087</v>
          </cell>
          <cell r="J1002">
            <v>1</v>
          </cell>
          <cell r="K1002" t="str">
            <v>码头-&gt;准备清关</v>
          </cell>
          <cell r="L1002">
            <v>44553</v>
          </cell>
          <cell r="M1002" t="str">
            <v>TBA</v>
          </cell>
          <cell r="N1002" t="str">
            <v>DEC 21</v>
          </cell>
          <cell r="O1002"/>
          <cell r="P1002" t="str">
            <v>JPY</v>
          </cell>
          <cell r="Q1002" t="str">
            <v>C49SZX20210152SX</v>
          </cell>
          <cell r="R1002" t="str">
            <v>太美亚</v>
          </cell>
          <cell r="S1002" t="str">
            <v>YSM20R-2</v>
          </cell>
          <cell r="T1002" t="str">
            <v>R-&gt;L</v>
          </cell>
          <cell r="U1002" t="str">
            <v>No</v>
          </cell>
          <cell r="V1002" t="str">
            <v>OK</v>
          </cell>
          <cell r="W1002" t="str">
            <v>DAP SZ</v>
          </cell>
          <cell r="X1002">
            <v>44351</v>
          </cell>
          <cell r="Y1002" t="str">
            <v>Yes</v>
          </cell>
          <cell r="Z1002"/>
          <cell r="AA1002"/>
          <cell r="AB1002"/>
          <cell r="AC1002" t="str">
            <v>C190835446</v>
          </cell>
          <cell r="AD1002">
            <v>301</v>
          </cell>
          <cell r="AE1002">
            <v>10</v>
          </cell>
          <cell r="AF1002">
            <v>311</v>
          </cell>
          <cell r="AG1002">
            <v>10</v>
          </cell>
          <cell r="AH1002"/>
          <cell r="AI1002"/>
          <cell r="AN1002"/>
          <cell r="AO1002" t="str">
            <v>Yes</v>
          </cell>
          <cell r="AP1002" t="str">
            <v>DEC 21</v>
          </cell>
        </row>
        <row r="1003">
          <cell r="A1003">
            <v>1447</v>
          </cell>
          <cell r="B1003" t="str">
            <v>已发货</v>
          </cell>
          <cell r="C1003" t="str">
            <v>C28.</v>
          </cell>
          <cell r="D1003">
            <v>110530</v>
          </cell>
          <cell r="E1003" t="str">
            <v>Kstar 名义下单</v>
          </cell>
          <cell r="F1003" t="str">
            <v>YSD</v>
          </cell>
          <cell r="G1003" t="str">
            <v>L-&gt;R</v>
          </cell>
          <cell r="H1003" t="str">
            <v>No</v>
          </cell>
          <cell r="I1003" t="str">
            <v>Y59057</v>
          </cell>
          <cell r="J1003">
            <v>1</v>
          </cell>
          <cell r="K1003" t="str">
            <v>码头-&gt;准备清关</v>
          </cell>
          <cell r="L1003">
            <v>44553</v>
          </cell>
          <cell r="M1003">
            <v>5.6899999999999999E-2</v>
          </cell>
          <cell r="N1003" t="str">
            <v>DEC 21</v>
          </cell>
          <cell r="O1003"/>
          <cell r="P1003" t="str">
            <v>RMB</v>
          </cell>
          <cell r="Q1003" t="str">
            <v>C28SZX2021024KC</v>
          </cell>
          <cell r="R1003" t="str">
            <v>广东科士达</v>
          </cell>
          <cell r="S1003" t="str">
            <v>YSD</v>
          </cell>
          <cell r="T1003" t="str">
            <v>R-&gt;L</v>
          </cell>
          <cell r="U1003" t="str">
            <v>No</v>
          </cell>
          <cell r="V1003" t="str">
            <v>WRONG</v>
          </cell>
          <cell r="W1003" t="str">
            <v>DDP SZ</v>
          </cell>
          <cell r="X1003">
            <v>44364</v>
          </cell>
          <cell r="Y1003" t="str">
            <v>Yes</v>
          </cell>
          <cell r="Z1003"/>
          <cell r="AA1003"/>
          <cell r="AB1003"/>
          <cell r="AC1003" t="str">
            <v xml:space="preserve">IND order </v>
          </cell>
          <cell r="AD1003"/>
          <cell r="AE1003"/>
          <cell r="AF1003"/>
          <cell r="AG1003"/>
          <cell r="AH1003"/>
          <cell r="AI1003"/>
          <cell r="AN1003"/>
          <cell r="AO1003" t="str">
            <v>Yes</v>
          </cell>
          <cell r="AP1003" t="str">
            <v>DEC 21</v>
          </cell>
        </row>
        <row r="1004">
          <cell r="A1004">
            <v>1448</v>
          </cell>
          <cell r="B1004" t="str">
            <v>已发货</v>
          </cell>
          <cell r="C1004" t="str">
            <v>C28.</v>
          </cell>
          <cell r="D1004">
            <v>110530</v>
          </cell>
          <cell r="E1004" t="str">
            <v>Kstar 名义下单</v>
          </cell>
          <cell r="F1004" t="str">
            <v>YSD</v>
          </cell>
          <cell r="G1004" t="str">
            <v>L-&gt;R</v>
          </cell>
          <cell r="H1004" t="str">
            <v>No</v>
          </cell>
          <cell r="I1004" t="str">
            <v>Y59058</v>
          </cell>
          <cell r="J1004">
            <v>1</v>
          </cell>
          <cell r="K1004" t="str">
            <v>码头-&gt;准备清关</v>
          </cell>
          <cell r="L1004">
            <v>44553</v>
          </cell>
          <cell r="M1004">
            <v>5.6899999999999999E-2</v>
          </cell>
          <cell r="N1004" t="str">
            <v>DEC 21</v>
          </cell>
          <cell r="O1004"/>
          <cell r="P1004" t="str">
            <v>RMB</v>
          </cell>
          <cell r="Q1004" t="str">
            <v>C28SZX2021024KC</v>
          </cell>
          <cell r="R1004" t="str">
            <v>广东科士达</v>
          </cell>
          <cell r="S1004" t="str">
            <v>YSD</v>
          </cell>
          <cell r="T1004" t="str">
            <v>R-&gt;L</v>
          </cell>
          <cell r="U1004" t="str">
            <v>No</v>
          </cell>
          <cell r="V1004" t="str">
            <v>WRONG</v>
          </cell>
          <cell r="W1004" t="str">
            <v>DDP SZ</v>
          </cell>
          <cell r="X1004">
            <v>44364</v>
          </cell>
          <cell r="Y1004" t="str">
            <v>Yes</v>
          </cell>
          <cell r="Z1004"/>
          <cell r="AA1004"/>
          <cell r="AB1004"/>
          <cell r="AC1004" t="str">
            <v xml:space="preserve">IND order </v>
          </cell>
          <cell r="AD1004"/>
          <cell r="AE1004"/>
          <cell r="AF1004"/>
          <cell r="AG1004"/>
          <cell r="AH1004"/>
          <cell r="AI1004"/>
          <cell r="AN1004"/>
          <cell r="AO1004" t="str">
            <v>Yes</v>
          </cell>
          <cell r="AP1004" t="str">
            <v>DEC 21</v>
          </cell>
        </row>
        <row r="1005">
          <cell r="A1005">
            <v>1339</v>
          </cell>
          <cell r="B1005" t="str">
            <v>已发货</v>
          </cell>
          <cell r="C1005" t="str">
            <v>C49</v>
          </cell>
          <cell r="D1005">
            <v>110671</v>
          </cell>
          <cell r="E1005" t="str">
            <v>Stock order</v>
          </cell>
          <cell r="F1005" t="str">
            <v>YSM20R-2</v>
          </cell>
          <cell r="G1005" t="str">
            <v>L-&gt;R</v>
          </cell>
          <cell r="H1005" t="str">
            <v>No</v>
          </cell>
          <cell r="I1005" t="str">
            <v>Y57246</v>
          </cell>
          <cell r="J1005">
            <v>1</v>
          </cell>
          <cell r="K1005" t="str">
            <v>前海保税区</v>
          </cell>
          <cell r="L1005">
            <v>44556</v>
          </cell>
          <cell r="M1005" t="str">
            <v>NM</v>
          </cell>
          <cell r="N1005" t="str">
            <v>JAN 22</v>
          </cell>
          <cell r="O1005"/>
          <cell r="P1005" t="str">
            <v>JPY</v>
          </cell>
          <cell r="Q1005" t="str">
            <v>C49SZX20210119JY</v>
          </cell>
          <cell r="R1005" t="str">
            <v>百纳海</v>
          </cell>
          <cell r="S1005" t="str">
            <v>YSM20R-2</v>
          </cell>
          <cell r="T1005" t="str">
            <v>L-&gt;R</v>
          </cell>
          <cell r="U1005" t="str">
            <v>No</v>
          </cell>
          <cell r="V1005" t="str">
            <v>OK</v>
          </cell>
          <cell r="W1005" t="str">
            <v>DAP SZ</v>
          </cell>
          <cell r="X1005">
            <v>44306</v>
          </cell>
          <cell r="Y1005" t="str">
            <v>Yes</v>
          </cell>
          <cell r="Z1005"/>
          <cell r="AA1005"/>
          <cell r="AB1005"/>
          <cell r="AC1005" t="str">
            <v>C200637625</v>
          </cell>
          <cell r="AD1005">
            <v>301</v>
          </cell>
          <cell r="AE1005">
            <v>10</v>
          </cell>
          <cell r="AF1005">
            <v>311</v>
          </cell>
          <cell r="AG1005">
            <v>10</v>
          </cell>
          <cell r="AH1005"/>
          <cell r="AI1005"/>
          <cell r="AN1005"/>
          <cell r="AO1005" t="str">
            <v>Yes</v>
          </cell>
          <cell r="AP1005" t="str">
            <v>JAN 22</v>
          </cell>
        </row>
        <row r="1006">
          <cell r="A1006">
            <v>1353</v>
          </cell>
          <cell r="B1006" t="str">
            <v>已发货</v>
          </cell>
          <cell r="C1006" t="str">
            <v>C49</v>
          </cell>
          <cell r="D1006">
            <v>110664</v>
          </cell>
          <cell r="E1006" t="str">
            <v>Stock order(54%)</v>
          </cell>
          <cell r="F1006" t="str">
            <v>YSM10</v>
          </cell>
          <cell r="G1006" t="str">
            <v>R-&gt;L</v>
          </cell>
          <cell r="H1006" t="str">
            <v>MVC F&amp;R</v>
          </cell>
          <cell r="I1006" t="str">
            <v>Y59418</v>
          </cell>
          <cell r="J1006">
            <v>1</v>
          </cell>
          <cell r="K1006" t="str">
            <v>前海保税区</v>
          </cell>
          <cell r="L1006">
            <v>44562</v>
          </cell>
          <cell r="M1006" t="str">
            <v>NM</v>
          </cell>
          <cell r="N1006" t="str">
            <v>JAN 22</v>
          </cell>
          <cell r="O1006"/>
          <cell r="P1006" t="str">
            <v>JPY</v>
          </cell>
          <cell r="Q1006" t="str">
            <v>C49SZX20210132VG</v>
          </cell>
          <cell r="R1006" t="str">
            <v>睿昌</v>
          </cell>
          <cell r="S1006" t="str">
            <v>YSM10</v>
          </cell>
          <cell r="T1006" t="str">
            <v>L-&gt;R</v>
          </cell>
          <cell r="U1006" t="str">
            <v>MVC</v>
          </cell>
          <cell r="V1006" t="str">
            <v>WRONG</v>
          </cell>
          <cell r="W1006" t="str">
            <v>DAP SZ</v>
          </cell>
          <cell r="X1006">
            <v>44313</v>
          </cell>
          <cell r="Y1006" t="str">
            <v>Yes</v>
          </cell>
          <cell r="Z1006"/>
          <cell r="AA1006"/>
          <cell r="AB1006"/>
          <cell r="AC1006" t="str">
            <v>C210640438</v>
          </cell>
          <cell r="AD1006">
            <v>301</v>
          </cell>
          <cell r="AE1006">
            <v>10</v>
          </cell>
          <cell r="AF1006"/>
          <cell r="AG1006"/>
          <cell r="AH1006"/>
          <cell r="AI1006"/>
          <cell r="AN1006"/>
          <cell r="AO1006" t="str">
            <v>Yes</v>
          </cell>
          <cell r="AP1006" t="str">
            <v>JAN 22</v>
          </cell>
        </row>
        <row r="1007">
          <cell r="A1007">
            <v>1394</v>
          </cell>
          <cell r="B1007" t="str">
            <v>已发货</v>
          </cell>
          <cell r="C1007" t="str">
            <v>C49</v>
          </cell>
          <cell r="D1007">
            <v>110664</v>
          </cell>
          <cell r="E1007" t="str">
            <v>Stock order(54%)</v>
          </cell>
          <cell r="F1007" t="str">
            <v>YSM10</v>
          </cell>
          <cell r="G1007" t="str">
            <v>R-&gt;L</v>
          </cell>
          <cell r="H1007" t="str">
            <v>MVC F&amp;R+ATS15+大板相机</v>
          </cell>
          <cell r="I1007" t="str">
            <v>Y59419</v>
          </cell>
          <cell r="J1007">
            <v>1</v>
          </cell>
          <cell r="K1007" t="str">
            <v>前海保税区</v>
          </cell>
          <cell r="L1007">
            <v>44562</v>
          </cell>
          <cell r="M1007" t="str">
            <v>NM</v>
          </cell>
          <cell r="N1007" t="str">
            <v>JAN 22</v>
          </cell>
          <cell r="O1007"/>
          <cell r="P1007" t="str">
            <v>JPY</v>
          </cell>
          <cell r="Q1007" t="str">
            <v>C49SZX20210143DZ</v>
          </cell>
          <cell r="R1007" t="str">
            <v>方案集</v>
          </cell>
          <cell r="S1007" t="str">
            <v>YSM10</v>
          </cell>
          <cell r="T1007" t="str">
            <v>R-&gt;L</v>
          </cell>
          <cell r="U1007" t="str">
            <v>MVC+ATS15</v>
          </cell>
          <cell r="V1007" t="str">
            <v>WRONG</v>
          </cell>
          <cell r="W1007" t="str">
            <v>CIF HK</v>
          </cell>
          <cell r="X1007">
            <v>44341</v>
          </cell>
          <cell r="Y1007" t="str">
            <v>Yes</v>
          </cell>
          <cell r="Z1007"/>
          <cell r="AA1007"/>
          <cell r="AB1007"/>
          <cell r="AC1007" t="str">
            <v>C200637592</v>
          </cell>
          <cell r="AD1007">
            <v>302</v>
          </cell>
          <cell r="AE1007">
            <v>10</v>
          </cell>
          <cell r="AF1007"/>
          <cell r="AG1007"/>
          <cell r="AH1007"/>
          <cell r="AI1007"/>
          <cell r="AN1007"/>
          <cell r="AO1007" t="str">
            <v>Yes</v>
          </cell>
          <cell r="AP1007" t="str">
            <v>JAN 22</v>
          </cell>
        </row>
        <row r="1008">
          <cell r="A1008">
            <v>1400</v>
          </cell>
          <cell r="B1008" t="str">
            <v>已发货</v>
          </cell>
          <cell r="C1008" t="str">
            <v>C49</v>
          </cell>
          <cell r="D1008">
            <v>110664</v>
          </cell>
          <cell r="E1008" t="str">
            <v>Stock order(54%)</v>
          </cell>
          <cell r="F1008" t="str">
            <v>YSM10</v>
          </cell>
          <cell r="G1008" t="str">
            <v>R-&gt;L</v>
          </cell>
          <cell r="H1008" t="str">
            <v>MVC F&amp;R+大板相机</v>
          </cell>
          <cell r="I1008" t="str">
            <v>Y59421</v>
          </cell>
          <cell r="J1008">
            <v>1</v>
          </cell>
          <cell r="K1008" t="str">
            <v>前海保税区</v>
          </cell>
          <cell r="L1008">
            <v>44562</v>
          </cell>
          <cell r="M1008" t="str">
            <v>NM</v>
          </cell>
          <cell r="N1008" t="str">
            <v>JAN 22</v>
          </cell>
          <cell r="O1008"/>
          <cell r="P1008" t="str">
            <v>JPY</v>
          </cell>
          <cell r="Q1008" t="str">
            <v>C49SZX20210144VG</v>
          </cell>
          <cell r="R1008" t="str">
            <v>鑫华锋</v>
          </cell>
          <cell r="S1008" t="str">
            <v>YSM10</v>
          </cell>
          <cell r="T1008" t="str">
            <v>L-&gt;R</v>
          </cell>
          <cell r="U1008" t="str">
            <v>MVC</v>
          </cell>
          <cell r="V1008" t="str">
            <v>WRONG</v>
          </cell>
          <cell r="W1008" t="str">
            <v>DAP SZ</v>
          </cell>
          <cell r="X1008">
            <v>44344</v>
          </cell>
          <cell r="Y1008" t="str">
            <v>Yes</v>
          </cell>
          <cell r="Z1008"/>
          <cell r="AA1008"/>
          <cell r="AB1008"/>
          <cell r="AC1008" t="str">
            <v>C210740683</v>
          </cell>
          <cell r="AD1008">
            <v>302</v>
          </cell>
          <cell r="AE1008">
            <v>10</v>
          </cell>
          <cell r="AF1008"/>
          <cell r="AG1008"/>
          <cell r="AH1008"/>
          <cell r="AI1008"/>
          <cell r="AN1008"/>
          <cell r="AO1008" t="str">
            <v>Yes</v>
          </cell>
          <cell r="AP1008" t="str">
            <v>JAN 22</v>
          </cell>
        </row>
        <row r="1009">
          <cell r="A1009">
            <v>1360</v>
          </cell>
          <cell r="B1009" t="str">
            <v>已发货</v>
          </cell>
          <cell r="C1009" t="str">
            <v>C49</v>
          </cell>
          <cell r="D1009">
            <v>110664</v>
          </cell>
          <cell r="E1009" t="str">
            <v>Stock order(54%)</v>
          </cell>
          <cell r="F1009" t="str">
            <v>YSM10</v>
          </cell>
          <cell r="G1009" t="str">
            <v>R-&gt;L</v>
          </cell>
          <cell r="H1009" t="str">
            <v>MVC F&amp;R+大板相机</v>
          </cell>
          <cell r="I1009" t="str">
            <v>Y59424</v>
          </cell>
          <cell r="J1009">
            <v>1</v>
          </cell>
          <cell r="K1009" t="str">
            <v>前海保税区</v>
          </cell>
          <cell r="L1009">
            <v>44562</v>
          </cell>
          <cell r="M1009" t="str">
            <v>NM</v>
          </cell>
          <cell r="N1009" t="str">
            <v>JAN 22</v>
          </cell>
          <cell r="O1009"/>
          <cell r="P1009" t="str">
            <v>JPY</v>
          </cell>
          <cell r="Q1009" t="str">
            <v>C49SZX20210131SX</v>
          </cell>
          <cell r="R1009" t="str">
            <v>利速达</v>
          </cell>
          <cell r="S1009" t="str">
            <v>YSM10</v>
          </cell>
          <cell r="T1009" t="str">
            <v>L-&gt;R</v>
          </cell>
          <cell r="U1009" t="str">
            <v>MVC</v>
          </cell>
          <cell r="V1009" t="str">
            <v>WRONG</v>
          </cell>
          <cell r="W1009" t="str">
            <v>DAP SZ</v>
          </cell>
          <cell r="X1009">
            <v>44314</v>
          </cell>
          <cell r="Y1009" t="str">
            <v>Yes</v>
          </cell>
          <cell r="Z1009"/>
          <cell r="AA1009"/>
          <cell r="AB1009"/>
          <cell r="AC1009" t="str">
            <v>C180732624</v>
          </cell>
          <cell r="AD1009">
            <v>301</v>
          </cell>
          <cell r="AE1009">
            <v>10</v>
          </cell>
          <cell r="AF1009"/>
          <cell r="AG1009"/>
          <cell r="AH1009"/>
          <cell r="AI1009"/>
          <cell r="AN1009"/>
          <cell r="AO1009" t="str">
            <v>Yes</v>
          </cell>
          <cell r="AP1009" t="str">
            <v>JAN 22</v>
          </cell>
        </row>
        <row r="1010">
          <cell r="A1010">
            <v>1376</v>
          </cell>
          <cell r="B1010" t="str">
            <v>已发货</v>
          </cell>
          <cell r="C1010" t="str">
            <v>C49</v>
          </cell>
          <cell r="D1010">
            <v>110664</v>
          </cell>
          <cell r="E1010" t="str">
            <v>Stock order(54%)</v>
          </cell>
          <cell r="F1010" t="str">
            <v>YSM10</v>
          </cell>
          <cell r="G1010" t="str">
            <v>R-&gt;L</v>
          </cell>
          <cell r="H1010" t="str">
            <v>MVC F&amp;R+大板相机</v>
          </cell>
          <cell r="I1010" t="str">
            <v>Y59425</v>
          </cell>
          <cell r="J1010">
            <v>1</v>
          </cell>
          <cell r="K1010" t="str">
            <v>前海保税区</v>
          </cell>
          <cell r="L1010">
            <v>44562</v>
          </cell>
          <cell r="M1010" t="str">
            <v>NM</v>
          </cell>
          <cell r="N1010" t="str">
            <v>JAN 22</v>
          </cell>
          <cell r="O1010"/>
          <cell r="P1010" t="str">
            <v>JPY</v>
          </cell>
          <cell r="Q1010" t="str">
            <v>C49SZX20210150SX</v>
          </cell>
          <cell r="R1010" t="str">
            <v>莫思特</v>
          </cell>
          <cell r="S1010" t="str">
            <v>YSM10</v>
          </cell>
          <cell r="T1010" t="str">
            <v>L-&gt;R</v>
          </cell>
          <cell r="U1010" t="str">
            <v>No</v>
          </cell>
          <cell r="V1010" t="str">
            <v>WRONG</v>
          </cell>
          <cell r="W1010" t="str">
            <v>DAP HZ</v>
          </cell>
          <cell r="X1010">
            <v>44334</v>
          </cell>
          <cell r="Y1010" t="str">
            <v>Yes</v>
          </cell>
          <cell r="Z1010"/>
          <cell r="AA1010"/>
          <cell r="AB1010"/>
          <cell r="AC1010" t="str">
            <v>C210640541</v>
          </cell>
          <cell r="AD1010">
            <v>302</v>
          </cell>
          <cell r="AE1010">
            <v>10</v>
          </cell>
          <cell r="AF1010"/>
          <cell r="AG1010"/>
          <cell r="AH1010"/>
          <cell r="AI1010"/>
          <cell r="AN1010"/>
          <cell r="AO1010" t="str">
            <v>Yes</v>
          </cell>
          <cell r="AP1010" t="str">
            <v>JAN 22</v>
          </cell>
        </row>
        <row r="1011">
          <cell r="A1011">
            <v>1411</v>
          </cell>
          <cell r="B1011" t="str">
            <v>已发货</v>
          </cell>
          <cell r="C1011" t="str">
            <v>C49</v>
          </cell>
          <cell r="D1011">
            <v>110664</v>
          </cell>
          <cell r="E1011" t="str">
            <v>Stock order(54%)</v>
          </cell>
          <cell r="F1011" t="str">
            <v>YSM10</v>
          </cell>
          <cell r="G1011" t="str">
            <v>R-&gt;L</v>
          </cell>
          <cell r="H1011" t="str">
            <v>MVC F&amp;R</v>
          </cell>
          <cell r="I1011" t="str">
            <v>Y59420</v>
          </cell>
          <cell r="J1011">
            <v>1</v>
          </cell>
          <cell r="K1011" t="str">
            <v>前海保税区</v>
          </cell>
          <cell r="L1011">
            <v>44562</v>
          </cell>
          <cell r="M1011" t="str">
            <v>NM</v>
          </cell>
          <cell r="N1011" t="str">
            <v>JAN 22</v>
          </cell>
          <cell r="O1011"/>
          <cell r="P1011" t="str">
            <v>JPY</v>
          </cell>
          <cell r="Q1011" t="str">
            <v>C49SZX20210167MW</v>
          </cell>
          <cell r="R1011" t="str">
            <v>众华</v>
          </cell>
          <cell r="S1011" t="str">
            <v>YSM10</v>
          </cell>
          <cell r="T1011" t="str">
            <v>L-&gt;R</v>
          </cell>
          <cell r="U1011" t="str">
            <v>MVC</v>
          </cell>
          <cell r="V1011" t="str">
            <v>WRONG</v>
          </cell>
          <cell r="W1011" t="str">
            <v>DAP HN</v>
          </cell>
          <cell r="X1011">
            <v>44357</v>
          </cell>
          <cell r="Y1011" t="str">
            <v>Yes</v>
          </cell>
          <cell r="Z1011"/>
          <cell r="AA1011"/>
          <cell r="AB1011"/>
          <cell r="AC1011" t="str">
            <v>C210941180</v>
          </cell>
          <cell r="AD1011">
            <v>302</v>
          </cell>
          <cell r="AE1011">
            <v>10</v>
          </cell>
          <cell r="AF1011"/>
          <cell r="AG1011"/>
          <cell r="AH1011"/>
          <cell r="AI1011"/>
          <cell r="AN1011"/>
          <cell r="AO1011" t="str">
            <v>Yes</v>
          </cell>
          <cell r="AP1011" t="str">
            <v>JAN 22</v>
          </cell>
        </row>
        <row r="1012">
          <cell r="A1012">
            <v>1416</v>
          </cell>
          <cell r="B1012" t="str">
            <v>已发货</v>
          </cell>
          <cell r="C1012" t="str">
            <v>C49</v>
          </cell>
          <cell r="D1012">
            <v>110664</v>
          </cell>
          <cell r="E1012" t="str">
            <v>Stock order(54%)</v>
          </cell>
          <cell r="F1012" t="str">
            <v>YSM10</v>
          </cell>
          <cell r="G1012" t="str">
            <v>R-&gt;L</v>
          </cell>
          <cell r="H1012" t="str">
            <v>MVC F&amp;R+ATS15</v>
          </cell>
          <cell r="I1012" t="str">
            <v>Y59422</v>
          </cell>
          <cell r="J1012">
            <v>1</v>
          </cell>
          <cell r="K1012" t="str">
            <v>前海保税区</v>
          </cell>
          <cell r="L1012">
            <v>44562</v>
          </cell>
          <cell r="M1012" t="str">
            <v>NM</v>
          </cell>
          <cell r="N1012" t="str">
            <v>JAN 22</v>
          </cell>
          <cell r="O1012"/>
          <cell r="P1012" t="str">
            <v>JPY</v>
          </cell>
          <cell r="Q1012" t="str">
            <v>C49SZX20210170DZ</v>
          </cell>
          <cell r="R1012" t="str">
            <v>鸿通宇</v>
          </cell>
          <cell r="S1012" t="str">
            <v>YSM10</v>
          </cell>
          <cell r="T1012" t="str">
            <v>L-&gt;R</v>
          </cell>
          <cell r="U1012" t="str">
            <v>MVC+ATS15</v>
          </cell>
          <cell r="V1012" t="str">
            <v>WRONG</v>
          </cell>
          <cell r="W1012" t="str">
            <v>DAP SZ</v>
          </cell>
          <cell r="X1012">
            <v>44358</v>
          </cell>
          <cell r="Y1012" t="str">
            <v>Yes</v>
          </cell>
          <cell r="Z1012"/>
          <cell r="AA1012"/>
          <cell r="AB1012"/>
          <cell r="AC1012" t="str">
            <v>C160526717</v>
          </cell>
          <cell r="AD1012">
            <v>302</v>
          </cell>
          <cell r="AE1012">
            <v>10</v>
          </cell>
          <cell r="AF1012"/>
          <cell r="AG1012"/>
          <cell r="AH1012"/>
          <cell r="AI1012"/>
          <cell r="AN1012"/>
          <cell r="AO1012" t="str">
            <v>Yes</v>
          </cell>
          <cell r="AP1012" t="str">
            <v>JAN 22</v>
          </cell>
        </row>
        <row r="1013">
          <cell r="A1013">
            <v>1417</v>
          </cell>
          <cell r="B1013" t="str">
            <v>已发货</v>
          </cell>
          <cell r="C1013" t="str">
            <v>C49</v>
          </cell>
          <cell r="D1013">
            <v>110664</v>
          </cell>
          <cell r="E1013" t="str">
            <v>Stock order(54%)</v>
          </cell>
          <cell r="F1013" t="str">
            <v>YSM10</v>
          </cell>
          <cell r="G1013" t="str">
            <v>R-&gt;L</v>
          </cell>
          <cell r="H1013" t="str">
            <v>MVC F&amp;R+ATS15</v>
          </cell>
          <cell r="I1013" t="str">
            <v>Y59423</v>
          </cell>
          <cell r="J1013">
            <v>1</v>
          </cell>
          <cell r="K1013" t="str">
            <v>前海保税区</v>
          </cell>
          <cell r="L1013">
            <v>44562</v>
          </cell>
          <cell r="M1013" t="str">
            <v>NM</v>
          </cell>
          <cell r="N1013" t="str">
            <v>JAN 22</v>
          </cell>
          <cell r="O1013"/>
          <cell r="P1013" t="str">
            <v>JPY</v>
          </cell>
          <cell r="Q1013" t="str">
            <v>C49SZX20210170DZ</v>
          </cell>
          <cell r="R1013" t="str">
            <v>鸿通宇</v>
          </cell>
          <cell r="S1013" t="str">
            <v>YSM10</v>
          </cell>
          <cell r="T1013" t="str">
            <v>L-&gt;R</v>
          </cell>
          <cell r="U1013" t="str">
            <v>MVC+ATS15</v>
          </cell>
          <cell r="V1013" t="str">
            <v>WRONG</v>
          </cell>
          <cell r="W1013" t="str">
            <v>DAP SZ</v>
          </cell>
          <cell r="X1013">
            <v>44358</v>
          </cell>
          <cell r="Y1013" t="str">
            <v>Yes</v>
          </cell>
          <cell r="Z1013"/>
          <cell r="AA1013"/>
          <cell r="AB1013"/>
          <cell r="AC1013" t="str">
            <v>C160526717</v>
          </cell>
          <cell r="AD1013">
            <v>301</v>
          </cell>
          <cell r="AE1013">
            <v>10</v>
          </cell>
          <cell r="AF1013"/>
          <cell r="AG1013"/>
          <cell r="AH1013"/>
          <cell r="AI1013"/>
          <cell r="AN1013"/>
          <cell r="AO1013" t="str">
            <v>Yes</v>
          </cell>
          <cell r="AP1013" t="str">
            <v>JAN 22</v>
          </cell>
        </row>
        <row r="1014">
          <cell r="A1014">
            <v>1488</v>
          </cell>
          <cell r="B1014" t="str">
            <v>已发货</v>
          </cell>
          <cell r="C1014" t="str">
            <v>C49</v>
          </cell>
          <cell r="D1014">
            <v>110670</v>
          </cell>
          <cell r="E1014" t="str">
            <v>Stock order(54%)</v>
          </cell>
          <cell r="F1014" t="str">
            <v>YSM20R-2</v>
          </cell>
          <cell r="G1014" t="str">
            <v>R-&gt;L</v>
          </cell>
          <cell r="H1014" t="str">
            <v>No</v>
          </cell>
          <cell r="I1014" t="str">
            <v>Y58207</v>
          </cell>
          <cell r="J1014">
            <v>1</v>
          </cell>
          <cell r="K1014" t="str">
            <v>力合仓库(已经清关)</v>
          </cell>
          <cell r="L1014">
            <v>44562</v>
          </cell>
          <cell r="M1014" t="str">
            <v>NM</v>
          </cell>
          <cell r="N1014" t="str">
            <v>APR 22</v>
          </cell>
          <cell r="O1014">
            <v>2021.12</v>
          </cell>
          <cell r="P1014" t="str">
            <v>JPY</v>
          </cell>
          <cell r="Q1014" t="str">
            <v>C49SZX20210200JY</v>
          </cell>
          <cell r="R1014" t="str">
            <v>英拓邦（End user:深圳傲尔）</v>
          </cell>
          <cell r="S1014" t="str">
            <v>YSM20R-2</v>
          </cell>
          <cell r="T1014" t="str">
            <v>R-&gt;L</v>
          </cell>
          <cell r="U1014" t="str">
            <v>No</v>
          </cell>
          <cell r="V1014" t="str">
            <v>OK</v>
          </cell>
          <cell r="W1014" t="str">
            <v>CIF HK</v>
          </cell>
          <cell r="X1014">
            <v>44496</v>
          </cell>
          <cell r="Y1014" t="str">
            <v>Yes</v>
          </cell>
          <cell r="Z1014"/>
          <cell r="AA1014"/>
          <cell r="AB1014"/>
          <cell r="AC1014" t="str">
            <v>C211241741</v>
          </cell>
          <cell r="AD1014">
            <v>301</v>
          </cell>
          <cell r="AE1014">
            <v>10</v>
          </cell>
          <cell r="AF1014">
            <v>311</v>
          </cell>
          <cell r="AG1014">
            <v>10</v>
          </cell>
          <cell r="AH1014"/>
          <cell r="AI1014"/>
          <cell r="AJ1014"/>
          <cell r="AK1014"/>
          <cell r="AL1014"/>
          <cell r="AM1014"/>
          <cell r="AN1014"/>
          <cell r="AO1014" t="str">
            <v>Yes</v>
          </cell>
          <cell r="AP1014" t="str">
            <v>APR 22</v>
          </cell>
        </row>
        <row r="1015">
          <cell r="A1015">
            <v>1293</v>
          </cell>
          <cell r="B1015" t="str">
            <v>已发货</v>
          </cell>
          <cell r="C1015" t="str">
            <v>C49</v>
          </cell>
          <cell r="D1015">
            <v>110670</v>
          </cell>
          <cell r="E1015" t="str">
            <v>Stock order(54%)</v>
          </cell>
          <cell r="F1015" t="str">
            <v>YSM20R-2</v>
          </cell>
          <cell r="G1015" t="str">
            <v>R-&gt;L</v>
          </cell>
          <cell r="H1015" t="str">
            <v>No</v>
          </cell>
          <cell r="I1015" t="str">
            <v>Y58208</v>
          </cell>
          <cell r="J1015">
            <v>1</v>
          </cell>
          <cell r="K1015" t="str">
            <v>前海保税区</v>
          </cell>
          <cell r="L1015">
            <v>44562</v>
          </cell>
          <cell r="M1015" t="str">
            <v>NM</v>
          </cell>
          <cell r="N1015" t="str">
            <v>JAN 22</v>
          </cell>
          <cell r="O1015"/>
          <cell r="P1015" t="str">
            <v>JPY</v>
          </cell>
          <cell r="Q1015" t="str">
            <v>C49SZX20210091SS</v>
          </cell>
          <cell r="R1015" t="str">
            <v>乘扬</v>
          </cell>
          <cell r="S1015" t="str">
            <v>YSM20R-2</v>
          </cell>
          <cell r="T1015" t="str">
            <v>R-&gt;L</v>
          </cell>
          <cell r="U1015" t="str">
            <v>No</v>
          </cell>
          <cell r="V1015" t="str">
            <v>OK</v>
          </cell>
          <cell r="W1015" t="str">
            <v>CIF HK</v>
          </cell>
          <cell r="X1015">
            <v>44285</v>
          </cell>
          <cell r="Y1015" t="str">
            <v>Yes</v>
          </cell>
          <cell r="Z1015"/>
          <cell r="AA1015"/>
          <cell r="AB1015"/>
          <cell r="AC1015" t="str">
            <v>C200437242</v>
          </cell>
          <cell r="AD1015">
            <v>301</v>
          </cell>
          <cell r="AE1015">
            <v>10</v>
          </cell>
          <cell r="AF1015">
            <v>311</v>
          </cell>
          <cell r="AG1015">
            <v>10</v>
          </cell>
          <cell r="AH1015"/>
          <cell r="AI1015"/>
          <cell r="AN1015"/>
          <cell r="AO1015" t="str">
            <v>Yes</v>
          </cell>
          <cell r="AP1015" t="str">
            <v>JAN 22</v>
          </cell>
        </row>
        <row r="1016">
          <cell r="A1016">
            <v>1439</v>
          </cell>
          <cell r="B1016" t="str">
            <v>已发货</v>
          </cell>
          <cell r="C1016" t="str">
            <v>C49</v>
          </cell>
          <cell r="D1016">
            <v>110708</v>
          </cell>
          <cell r="E1016" t="str">
            <v>Stock order(51%)</v>
          </cell>
          <cell r="F1016" t="str">
            <v>YSM20R-2</v>
          </cell>
          <cell r="G1016" t="str">
            <v>L-&gt;R</v>
          </cell>
          <cell r="H1016" t="str">
            <v>No</v>
          </cell>
          <cell r="I1016" t="str">
            <v>Y59426</v>
          </cell>
          <cell r="J1016">
            <v>1</v>
          </cell>
          <cell r="K1016" t="str">
            <v>前海保税区</v>
          </cell>
          <cell r="L1016">
            <v>44573</v>
          </cell>
          <cell r="M1016" t="str">
            <v>NM</v>
          </cell>
          <cell r="N1016" t="str">
            <v>APR 22</v>
          </cell>
          <cell r="O1016"/>
          <cell r="P1016" t="str">
            <v>JPY</v>
          </cell>
          <cell r="Q1016" t="str">
            <v>C49SZX20210130R1JY</v>
          </cell>
          <cell r="R1016" t="str">
            <v>海松微</v>
          </cell>
          <cell r="S1016" t="str">
            <v>YSM20R-2</v>
          </cell>
          <cell r="T1016" t="str">
            <v>L-&gt;R</v>
          </cell>
          <cell r="U1016" t="str">
            <v>No</v>
          </cell>
          <cell r="V1016" t="str">
            <v>OK</v>
          </cell>
          <cell r="W1016" t="str">
            <v>DAP SZ</v>
          </cell>
          <cell r="X1016">
            <v>44372</v>
          </cell>
          <cell r="Y1016" t="str">
            <v>Yes</v>
          </cell>
          <cell r="Z1016"/>
          <cell r="AA1016"/>
          <cell r="AB1016"/>
          <cell r="AC1016" t="str">
            <v>C160526717</v>
          </cell>
          <cell r="AD1016">
            <v>313</v>
          </cell>
          <cell r="AE1016">
            <v>10</v>
          </cell>
          <cell r="AF1016">
            <v>301</v>
          </cell>
          <cell r="AG1016">
            <v>10</v>
          </cell>
          <cell r="AH1016"/>
          <cell r="AI1016"/>
          <cell r="AJ1016"/>
          <cell r="AK1016"/>
          <cell r="AL1016"/>
          <cell r="AM1016"/>
          <cell r="AN1016"/>
          <cell r="AO1016" t="str">
            <v>Yes</v>
          </cell>
          <cell r="AP1016" t="str">
            <v>APR 22</v>
          </cell>
        </row>
        <row r="1017">
          <cell r="A1017">
            <v>1442</v>
          </cell>
          <cell r="B1017" t="str">
            <v>已发货</v>
          </cell>
          <cell r="C1017" t="str">
            <v>C49</v>
          </cell>
          <cell r="D1017">
            <v>110708</v>
          </cell>
          <cell r="E1017" t="str">
            <v>Stock order(51%)</v>
          </cell>
          <cell r="F1017" t="str">
            <v>YSM20R-2</v>
          </cell>
          <cell r="G1017" t="str">
            <v>L-&gt;R</v>
          </cell>
          <cell r="H1017" t="str">
            <v>MVC F&amp;R</v>
          </cell>
          <cell r="I1017" t="str">
            <v>Y59427</v>
          </cell>
          <cell r="J1017">
            <v>1</v>
          </cell>
          <cell r="K1017" t="str">
            <v>前海保税区</v>
          </cell>
          <cell r="L1017">
            <v>44573</v>
          </cell>
          <cell r="M1017" t="str">
            <v>NM</v>
          </cell>
          <cell r="N1017" t="str">
            <v>JAN 22</v>
          </cell>
          <cell r="O1017"/>
          <cell r="P1017" t="str">
            <v>JPY</v>
          </cell>
          <cell r="Q1017" t="str">
            <v>C49SZX20210176R1JY</v>
          </cell>
          <cell r="R1017" t="str">
            <v>建航</v>
          </cell>
          <cell r="S1017" t="str">
            <v>YSM20R-2</v>
          </cell>
          <cell r="T1017" t="str">
            <v>L-&gt;R</v>
          </cell>
          <cell r="U1017" t="str">
            <v>MVC</v>
          </cell>
          <cell r="V1017" t="str">
            <v>WRONG</v>
          </cell>
          <cell r="W1017" t="str">
            <v>DAP SZ</v>
          </cell>
          <cell r="X1017">
            <v>44372</v>
          </cell>
          <cell r="Y1017" t="str">
            <v>Yes</v>
          </cell>
          <cell r="Z1017"/>
          <cell r="AA1017"/>
          <cell r="AB1017"/>
          <cell r="AC1017" t="str">
            <v>C170529430</v>
          </cell>
          <cell r="AD1017">
            <v>313</v>
          </cell>
          <cell r="AE1017">
            <v>10</v>
          </cell>
          <cell r="AF1017">
            <v>301</v>
          </cell>
          <cell r="AG1017">
            <v>10</v>
          </cell>
          <cell r="AH1017"/>
          <cell r="AI1017"/>
          <cell r="AN1017"/>
          <cell r="AO1017" t="str">
            <v>Yes</v>
          </cell>
          <cell r="AP1017" t="str">
            <v>JAN 22</v>
          </cell>
        </row>
        <row r="1018">
          <cell r="A1018">
            <v>1414</v>
          </cell>
          <cell r="B1018" t="str">
            <v>已发货</v>
          </cell>
          <cell r="C1018" t="str">
            <v>C49</v>
          </cell>
          <cell r="D1018">
            <v>110708</v>
          </cell>
          <cell r="E1018" t="str">
            <v>Stock order(51%)</v>
          </cell>
          <cell r="F1018" t="str">
            <v>YSM20R-2</v>
          </cell>
          <cell r="G1018" t="str">
            <v>L-&gt;R</v>
          </cell>
          <cell r="H1018" t="str">
            <v>No</v>
          </cell>
          <cell r="I1018" t="str">
            <v>Y59428</v>
          </cell>
          <cell r="J1018">
            <v>1</v>
          </cell>
          <cell r="K1018" t="str">
            <v>前海保税区</v>
          </cell>
          <cell r="L1018">
            <v>44573</v>
          </cell>
          <cell r="M1018" t="str">
            <v>NM</v>
          </cell>
          <cell r="N1018" t="str">
            <v>JAN 22</v>
          </cell>
          <cell r="O1018"/>
          <cell r="P1018" t="str">
            <v>JPY</v>
          </cell>
          <cell r="Q1018" t="str">
            <v>C49SZX20210170DZ</v>
          </cell>
          <cell r="R1018" t="str">
            <v>鸿通宇</v>
          </cell>
          <cell r="S1018" t="str">
            <v>YSM20R-2</v>
          </cell>
          <cell r="T1018" t="str">
            <v>L-&gt;R</v>
          </cell>
          <cell r="U1018" t="str">
            <v>No</v>
          </cell>
          <cell r="V1018" t="str">
            <v>OK</v>
          </cell>
          <cell r="W1018" t="str">
            <v>DAP SZ</v>
          </cell>
          <cell r="X1018">
            <v>44358</v>
          </cell>
          <cell r="Y1018" t="str">
            <v>Yes</v>
          </cell>
          <cell r="Z1018"/>
          <cell r="AA1018"/>
          <cell r="AB1018"/>
          <cell r="AC1018" t="str">
            <v>C160526717</v>
          </cell>
          <cell r="AD1018">
            <v>313</v>
          </cell>
          <cell r="AE1018">
            <v>10</v>
          </cell>
          <cell r="AF1018">
            <v>301</v>
          </cell>
          <cell r="AG1018">
            <v>10</v>
          </cell>
          <cell r="AH1018"/>
          <cell r="AI1018"/>
          <cell r="AN1018"/>
          <cell r="AO1018" t="str">
            <v>Yes</v>
          </cell>
          <cell r="AP1018" t="str">
            <v>JAN 22</v>
          </cell>
        </row>
        <row r="1019">
          <cell r="A1019">
            <v>1475</v>
          </cell>
          <cell r="B1019" t="str">
            <v>已发货</v>
          </cell>
          <cell r="C1019" t="str">
            <v>C49</v>
          </cell>
          <cell r="D1019">
            <v>110708</v>
          </cell>
          <cell r="E1019" t="str">
            <v>Stock order(51%)</v>
          </cell>
          <cell r="F1019" t="str">
            <v>YSM20R-2</v>
          </cell>
          <cell r="G1019" t="str">
            <v>L-&gt;R</v>
          </cell>
          <cell r="H1019" t="str">
            <v>No</v>
          </cell>
          <cell r="I1019" t="str">
            <v>Y59429</v>
          </cell>
          <cell r="J1019">
            <v>1</v>
          </cell>
          <cell r="K1019" t="str">
            <v>前海保税区</v>
          </cell>
          <cell r="L1019">
            <v>44573</v>
          </cell>
          <cell r="M1019" t="str">
            <v>NM</v>
          </cell>
          <cell r="N1019" t="str">
            <v>JAN 22</v>
          </cell>
          <cell r="O1019"/>
          <cell r="P1019" t="str">
            <v>JPY</v>
          </cell>
          <cell r="Q1019" t="str">
            <v>C49SZX20210191DY</v>
          </cell>
          <cell r="R1019" t="str">
            <v>穗晖</v>
          </cell>
          <cell r="S1019" t="str">
            <v>YSM20R-2</v>
          </cell>
          <cell r="T1019" t="str">
            <v>L-&gt;R</v>
          </cell>
          <cell r="U1019" t="str">
            <v>No</v>
          </cell>
          <cell r="V1019" t="str">
            <v>OK</v>
          </cell>
          <cell r="W1019" t="str">
            <v>CIF HK</v>
          </cell>
          <cell r="X1019">
            <v>44452</v>
          </cell>
          <cell r="Y1019" t="str">
            <v>Yes</v>
          </cell>
          <cell r="Z1019"/>
          <cell r="AA1019"/>
          <cell r="AB1019"/>
          <cell r="AC1019" t="str">
            <v>C220141918</v>
          </cell>
          <cell r="AD1019">
            <v>303</v>
          </cell>
          <cell r="AE1019">
            <v>20</v>
          </cell>
          <cell r="AF1019"/>
          <cell r="AG1019"/>
          <cell r="AH1019"/>
          <cell r="AI1019"/>
          <cell r="AN1019"/>
          <cell r="AO1019" t="str">
            <v>Yes</v>
          </cell>
          <cell r="AP1019" t="str">
            <v>JAN 22</v>
          </cell>
        </row>
        <row r="1020">
          <cell r="A1020">
            <v>1707</v>
          </cell>
          <cell r="B1020" t="str">
            <v>已发货</v>
          </cell>
          <cell r="C1020" t="str">
            <v>C49</v>
          </cell>
          <cell r="D1020" t="str">
            <v>49F104131</v>
          </cell>
          <cell r="E1020" t="str">
            <v>正邦名义下单</v>
          </cell>
          <cell r="F1020" t="str">
            <v>YSM40R-4</v>
          </cell>
          <cell r="G1020" t="str">
            <v>L-&gt;R</v>
          </cell>
          <cell r="H1020" t="str">
            <v>No</v>
          </cell>
          <cell r="I1020" t="str">
            <v>Y57508</v>
          </cell>
          <cell r="J1020">
            <v>1</v>
          </cell>
          <cell r="K1020" t="str">
            <v>力合仓库(已经清关)</v>
          </cell>
          <cell r="L1020" t="str">
            <v>2022-1-17Yamaha 仓库</v>
          </cell>
          <cell r="M1020" t="str">
            <v>RMB 单</v>
          </cell>
          <cell r="N1020" t="str">
            <v>AUG 22</v>
          </cell>
          <cell r="O1020">
            <v>2021.6</v>
          </cell>
          <cell r="P1020" t="str">
            <v>RMB</v>
          </cell>
          <cell r="Q1020" t="str">
            <v>C49SZX20220083DZ</v>
          </cell>
          <cell r="R1020" t="str">
            <v>惠州耕创</v>
          </cell>
          <cell r="S1020" t="str">
            <v>YSM40R-4</v>
          </cell>
          <cell r="T1020" t="str">
            <v>L-&gt;R</v>
          </cell>
          <cell r="U1020" t="str">
            <v>No</v>
          </cell>
          <cell r="V1020" t="str">
            <v>OK</v>
          </cell>
          <cell r="W1020" t="str">
            <v>DDP HZ</v>
          </cell>
          <cell r="X1020">
            <v>44762</v>
          </cell>
          <cell r="Y1020" t="str">
            <v>Yes</v>
          </cell>
          <cell r="Z1020"/>
          <cell r="AA1020"/>
          <cell r="AB1020"/>
          <cell r="AC1020" t="str">
            <v>C220843546</v>
          </cell>
          <cell r="AD1020"/>
          <cell r="AE1020"/>
          <cell r="AF1020"/>
          <cell r="AG1020"/>
          <cell r="AH1020"/>
          <cell r="AI1020"/>
          <cell r="AJ1020"/>
          <cell r="AK1020"/>
          <cell r="AL1020"/>
          <cell r="AM1020"/>
          <cell r="AN1020"/>
          <cell r="AO1020" t="str">
            <v>Yes</v>
          </cell>
          <cell r="AP1020" t="str">
            <v>AUG 22</v>
          </cell>
        </row>
        <row r="1021">
          <cell r="A1021">
            <v>1708</v>
          </cell>
          <cell r="B1021" t="str">
            <v>已发货</v>
          </cell>
          <cell r="C1021" t="str">
            <v>C49</v>
          </cell>
          <cell r="D1021" t="str">
            <v>49F104131</v>
          </cell>
          <cell r="E1021" t="str">
            <v>正邦名义下单</v>
          </cell>
          <cell r="F1021" t="str">
            <v>YSM40R-4</v>
          </cell>
          <cell r="G1021" t="str">
            <v>L-&gt;R</v>
          </cell>
          <cell r="H1021" t="str">
            <v>No</v>
          </cell>
          <cell r="I1021" t="str">
            <v>Y57509</v>
          </cell>
          <cell r="J1021">
            <v>1</v>
          </cell>
          <cell r="K1021" t="str">
            <v>力合仓库(已经清关)</v>
          </cell>
          <cell r="L1021" t="str">
            <v>2022-1-17Yamaha 仓库</v>
          </cell>
          <cell r="M1021" t="str">
            <v>RMB 单</v>
          </cell>
          <cell r="N1021" t="str">
            <v>AUG 22</v>
          </cell>
          <cell r="O1021">
            <v>2021.6</v>
          </cell>
          <cell r="P1021" t="str">
            <v>RMB</v>
          </cell>
          <cell r="Q1021" t="str">
            <v>C49SZX20220083DZ</v>
          </cell>
          <cell r="R1021" t="str">
            <v>惠州耕创</v>
          </cell>
          <cell r="S1021" t="str">
            <v>YSM40R-4</v>
          </cell>
          <cell r="T1021" t="str">
            <v>L-&gt;R</v>
          </cell>
          <cell r="U1021" t="str">
            <v>No</v>
          </cell>
          <cell r="V1021" t="str">
            <v>OK</v>
          </cell>
          <cell r="W1021" t="str">
            <v>DDP HZ</v>
          </cell>
          <cell r="X1021">
            <v>44762</v>
          </cell>
          <cell r="Y1021" t="str">
            <v>Yes</v>
          </cell>
          <cell r="Z1021"/>
          <cell r="AA1021"/>
          <cell r="AB1021"/>
          <cell r="AC1021" t="str">
            <v>C220843546</v>
          </cell>
          <cell r="AD1021" t="str">
            <v>72GD</v>
          </cell>
          <cell r="AE1021">
            <v>72</v>
          </cell>
          <cell r="AF1021"/>
          <cell r="AG1021"/>
          <cell r="AH1021"/>
          <cell r="AI1021"/>
          <cell r="AJ1021"/>
          <cell r="AK1021"/>
          <cell r="AL1021"/>
          <cell r="AM1021"/>
          <cell r="AN1021"/>
          <cell r="AO1021" t="str">
            <v>Yes</v>
          </cell>
          <cell r="AP1021" t="str">
            <v>AUG 22</v>
          </cell>
        </row>
        <row r="1022">
          <cell r="A1022">
            <v>1540</v>
          </cell>
          <cell r="B1022" t="str">
            <v>已发货</v>
          </cell>
          <cell r="C1022" t="str">
            <v>C49</v>
          </cell>
          <cell r="D1022" t="str">
            <v>49F104147</v>
          </cell>
          <cell r="E1022" t="str">
            <v>快宇名义下单</v>
          </cell>
          <cell r="F1022" t="str">
            <v>YSM40R-4</v>
          </cell>
          <cell r="G1022" t="str">
            <v>L-&gt;R</v>
          </cell>
          <cell r="H1022" t="str">
            <v>No</v>
          </cell>
          <cell r="I1022" t="str">
            <v>Y58302</v>
          </cell>
          <cell r="J1022">
            <v>1</v>
          </cell>
          <cell r="K1022" t="str">
            <v>Yamaha 仓库</v>
          </cell>
          <cell r="L1022" t="str">
            <v>2022-1-17Yamaha 仓库</v>
          </cell>
          <cell r="M1022" t="str">
            <v>RMB 单</v>
          </cell>
          <cell r="N1022" t="str">
            <v>JAN 22</v>
          </cell>
          <cell r="O1022"/>
          <cell r="P1022" t="str">
            <v>RMB</v>
          </cell>
          <cell r="Q1022" t="str">
            <v>C49SZX20210222JL</v>
          </cell>
          <cell r="R1022" t="str">
            <v>深圳快宇</v>
          </cell>
          <cell r="S1022" t="str">
            <v>YSM40R-4</v>
          </cell>
          <cell r="T1022" t="str">
            <v>L-&gt;R</v>
          </cell>
          <cell r="U1022" t="str">
            <v>No</v>
          </cell>
          <cell r="V1022" t="str">
            <v>OK</v>
          </cell>
          <cell r="W1022" t="str">
            <v>DDP SZ</v>
          </cell>
          <cell r="X1022">
            <v>44557</v>
          </cell>
          <cell r="Y1022" t="str">
            <v>Yes</v>
          </cell>
          <cell r="Z1022"/>
          <cell r="AA1022"/>
          <cell r="AB1022"/>
          <cell r="AC1022" t="str">
            <v>IND</v>
          </cell>
          <cell r="AD1022"/>
          <cell r="AE1022"/>
          <cell r="AF1022"/>
          <cell r="AG1022"/>
          <cell r="AH1022"/>
          <cell r="AI1022"/>
          <cell r="AN1022"/>
          <cell r="AO1022" t="str">
            <v>Yes</v>
          </cell>
          <cell r="AP1022" t="str">
            <v>JAN 22</v>
          </cell>
        </row>
        <row r="1023">
          <cell r="A1023">
            <v>1541</v>
          </cell>
          <cell r="B1023" t="str">
            <v>已发货</v>
          </cell>
          <cell r="C1023" t="str">
            <v>C49</v>
          </cell>
          <cell r="D1023" t="str">
            <v>49F104157</v>
          </cell>
          <cell r="E1023" t="str">
            <v>世达威名义下单</v>
          </cell>
          <cell r="F1023" t="str">
            <v>YSM40R-4</v>
          </cell>
          <cell r="G1023" t="str">
            <v>L-&gt;R</v>
          </cell>
          <cell r="H1023" t="str">
            <v>No</v>
          </cell>
          <cell r="I1023" t="str">
            <v>Y58295</v>
          </cell>
          <cell r="J1023">
            <v>1</v>
          </cell>
          <cell r="K1023" t="str">
            <v>Yamaha 仓库</v>
          </cell>
          <cell r="L1023" t="str">
            <v>2022-1-17Yamaha 仓库</v>
          </cell>
          <cell r="M1023" t="str">
            <v>RMB 单</v>
          </cell>
          <cell r="N1023"/>
          <cell r="O1023"/>
          <cell r="P1023" t="str">
            <v>RMB</v>
          </cell>
          <cell r="Q1023" t="str">
            <v>C49SZX20220001SS</v>
          </cell>
          <cell r="R1023" t="str">
            <v>深圳世达威</v>
          </cell>
          <cell r="S1023" t="str">
            <v>YSM40R-4</v>
          </cell>
          <cell r="T1023" t="str">
            <v>L-&gt;R</v>
          </cell>
          <cell r="U1023" t="str">
            <v>No</v>
          </cell>
          <cell r="V1023" t="str">
            <v>OK</v>
          </cell>
          <cell r="W1023" t="str">
            <v>DDP SZ</v>
          </cell>
          <cell r="X1023">
            <v>44565</v>
          </cell>
          <cell r="Y1023" t="str">
            <v>Yes</v>
          </cell>
          <cell r="Z1023"/>
          <cell r="AA1023"/>
          <cell r="AB1023"/>
          <cell r="AC1023" t="str">
            <v>IND</v>
          </cell>
          <cell r="AD1023"/>
          <cell r="AE1023"/>
          <cell r="AF1023"/>
          <cell r="AG1023"/>
          <cell r="AH1023"/>
          <cell r="AI1023"/>
          <cell r="AN1023"/>
          <cell r="AO1023" t="str">
            <v>Yes</v>
          </cell>
          <cell r="AP1023" t="str">
            <v>blank</v>
          </cell>
        </row>
        <row r="1024">
          <cell r="A1024">
            <v>1543</v>
          </cell>
          <cell r="B1024" t="str">
            <v>已发货</v>
          </cell>
          <cell r="C1024" t="str">
            <v>C49</v>
          </cell>
          <cell r="D1024" t="str">
            <v>49F104161</v>
          </cell>
          <cell r="E1024" t="str">
            <v>龙大名义下单</v>
          </cell>
          <cell r="F1024" t="str">
            <v>YSM40R-4</v>
          </cell>
          <cell r="G1024" t="str">
            <v>L-&gt;R</v>
          </cell>
          <cell r="H1024" t="str">
            <v>No</v>
          </cell>
          <cell r="I1024" t="str">
            <v>Y58296</v>
          </cell>
          <cell r="J1024">
            <v>1</v>
          </cell>
          <cell r="K1024" t="str">
            <v>Yamaha 深圳仓库</v>
          </cell>
          <cell r="L1024" t="str">
            <v>2022-1-17Yamaha 仓库</v>
          </cell>
          <cell r="M1024" t="str">
            <v>RMB 单</v>
          </cell>
          <cell r="N1024" t="str">
            <v>FEB 22</v>
          </cell>
          <cell r="O1024"/>
          <cell r="P1024" t="str">
            <v>RMB</v>
          </cell>
          <cell r="Q1024" t="str">
            <v>C49SZX20220005SS</v>
          </cell>
          <cell r="R1024" t="str">
            <v>龙大光电</v>
          </cell>
          <cell r="S1024" t="str">
            <v>YSM40R-4</v>
          </cell>
          <cell r="T1024" t="str">
            <v>L-&gt;R</v>
          </cell>
          <cell r="U1024" t="str">
            <v>No</v>
          </cell>
          <cell r="V1024" t="str">
            <v>OK</v>
          </cell>
          <cell r="W1024" t="str">
            <v>DDP SZ</v>
          </cell>
          <cell r="X1024">
            <v>44572</v>
          </cell>
          <cell r="Y1024" t="str">
            <v>Yes</v>
          </cell>
          <cell r="Z1024"/>
          <cell r="AA1024"/>
          <cell r="AB1024"/>
          <cell r="AC1024" t="str">
            <v>IND</v>
          </cell>
          <cell r="AD1024"/>
          <cell r="AE1024"/>
          <cell r="AF1024"/>
          <cell r="AG1024"/>
          <cell r="AH1024"/>
          <cell r="AI1024"/>
          <cell r="AN1024"/>
          <cell r="AO1024" t="str">
            <v>Yes</v>
          </cell>
          <cell r="AP1024" t="str">
            <v>FEB 22</v>
          </cell>
        </row>
        <row r="1025">
          <cell r="A1025">
            <v>1544</v>
          </cell>
          <cell r="B1025" t="str">
            <v>已发货</v>
          </cell>
          <cell r="C1025" t="str">
            <v>C49</v>
          </cell>
          <cell r="D1025" t="str">
            <v>49F104161</v>
          </cell>
          <cell r="E1025" t="str">
            <v>龙大名义下单</v>
          </cell>
          <cell r="F1025" t="str">
            <v>YSM40R-4</v>
          </cell>
          <cell r="G1025" t="str">
            <v>L-&gt;R</v>
          </cell>
          <cell r="H1025" t="str">
            <v>No</v>
          </cell>
          <cell r="I1025" t="str">
            <v>Y58297</v>
          </cell>
          <cell r="J1025">
            <v>1</v>
          </cell>
          <cell r="K1025" t="str">
            <v>Yamaha 深圳仓库</v>
          </cell>
          <cell r="L1025" t="str">
            <v>2022-1-17Yamaha 仓库</v>
          </cell>
          <cell r="M1025" t="str">
            <v>RMB 单</v>
          </cell>
          <cell r="N1025" t="str">
            <v>FEB 22</v>
          </cell>
          <cell r="O1025"/>
          <cell r="P1025" t="str">
            <v>RMB</v>
          </cell>
          <cell r="Q1025" t="str">
            <v>C49SZX20220005SS</v>
          </cell>
          <cell r="R1025" t="str">
            <v>龙大光电</v>
          </cell>
          <cell r="S1025" t="str">
            <v>YSM40R-4</v>
          </cell>
          <cell r="T1025" t="str">
            <v>L-&gt;R</v>
          </cell>
          <cell r="U1025" t="str">
            <v>No</v>
          </cell>
          <cell r="V1025" t="str">
            <v>OK</v>
          </cell>
          <cell r="W1025" t="str">
            <v>DDP SZ</v>
          </cell>
          <cell r="X1025">
            <v>44572</v>
          </cell>
          <cell r="Y1025" t="str">
            <v>Yes</v>
          </cell>
          <cell r="Z1025"/>
          <cell r="AA1025"/>
          <cell r="AB1025"/>
          <cell r="AC1025" t="str">
            <v>IND</v>
          </cell>
          <cell r="AD1025"/>
          <cell r="AE1025"/>
          <cell r="AF1025"/>
          <cell r="AG1025"/>
          <cell r="AH1025"/>
          <cell r="AI1025"/>
          <cell r="AN1025"/>
          <cell r="AO1025" t="str">
            <v>Yes</v>
          </cell>
          <cell r="AP1025" t="str">
            <v>FEB 22</v>
          </cell>
        </row>
        <row r="1026">
          <cell r="A1026">
            <v>1545</v>
          </cell>
          <cell r="B1026" t="str">
            <v>已发货</v>
          </cell>
          <cell r="C1026" t="str">
            <v>C49</v>
          </cell>
          <cell r="D1026" t="str">
            <v>49F104161</v>
          </cell>
          <cell r="E1026" t="str">
            <v>龙大名义下单</v>
          </cell>
          <cell r="F1026" t="str">
            <v>YSM40R-4</v>
          </cell>
          <cell r="G1026" t="str">
            <v>L-&gt;R</v>
          </cell>
          <cell r="H1026" t="str">
            <v>No</v>
          </cell>
          <cell r="I1026" t="str">
            <v>Y58298</v>
          </cell>
          <cell r="J1026">
            <v>1</v>
          </cell>
          <cell r="K1026" t="str">
            <v>Yamaha 深圳仓库</v>
          </cell>
          <cell r="L1026" t="str">
            <v>2022-1-17Yamaha 仓库</v>
          </cell>
          <cell r="M1026" t="str">
            <v>RMB 单</v>
          </cell>
          <cell r="N1026" t="str">
            <v>FEB 22</v>
          </cell>
          <cell r="O1026"/>
          <cell r="P1026" t="str">
            <v>RMB</v>
          </cell>
          <cell r="Q1026" t="str">
            <v>C49SZX20220005SS</v>
          </cell>
          <cell r="R1026" t="str">
            <v>龙大光电</v>
          </cell>
          <cell r="S1026" t="str">
            <v>YSM40R-4</v>
          </cell>
          <cell r="T1026" t="str">
            <v>L-&gt;R</v>
          </cell>
          <cell r="U1026" t="str">
            <v>No</v>
          </cell>
          <cell r="V1026" t="str">
            <v>OK</v>
          </cell>
          <cell r="W1026" t="str">
            <v>DDP SZ</v>
          </cell>
          <cell r="X1026">
            <v>44572</v>
          </cell>
          <cell r="Y1026" t="str">
            <v>Yes</v>
          </cell>
          <cell r="Z1026"/>
          <cell r="AA1026"/>
          <cell r="AB1026"/>
          <cell r="AC1026" t="str">
            <v>IND</v>
          </cell>
          <cell r="AD1026"/>
          <cell r="AE1026"/>
          <cell r="AF1026"/>
          <cell r="AG1026"/>
          <cell r="AH1026"/>
          <cell r="AI1026"/>
          <cell r="AN1026"/>
          <cell r="AO1026" t="str">
            <v>Yes</v>
          </cell>
          <cell r="AP1026" t="str">
            <v>FEB 22</v>
          </cell>
        </row>
        <row r="1027">
          <cell r="A1027">
            <v>1546</v>
          </cell>
          <cell r="B1027" t="str">
            <v>已发货</v>
          </cell>
          <cell r="C1027" t="str">
            <v>C49</v>
          </cell>
          <cell r="D1027" t="str">
            <v>49F104161</v>
          </cell>
          <cell r="E1027" t="str">
            <v>龙大名义下单</v>
          </cell>
          <cell r="F1027" t="str">
            <v>YSM40R-4</v>
          </cell>
          <cell r="G1027" t="str">
            <v>L-&gt;R</v>
          </cell>
          <cell r="H1027" t="str">
            <v>No</v>
          </cell>
          <cell r="I1027" t="str">
            <v>Y58299</v>
          </cell>
          <cell r="J1027">
            <v>1</v>
          </cell>
          <cell r="K1027" t="str">
            <v>Yamaha 深圳仓库</v>
          </cell>
          <cell r="L1027" t="str">
            <v>2022-1-17Yamaha 仓库</v>
          </cell>
          <cell r="M1027" t="str">
            <v>RMB 单</v>
          </cell>
          <cell r="N1027" t="str">
            <v>FEB 22</v>
          </cell>
          <cell r="O1027"/>
          <cell r="P1027" t="str">
            <v>RMB</v>
          </cell>
          <cell r="Q1027" t="str">
            <v>C49SZX20220005SS</v>
          </cell>
          <cell r="R1027" t="str">
            <v>龙大光电</v>
          </cell>
          <cell r="S1027" t="str">
            <v>YSM40R-4</v>
          </cell>
          <cell r="T1027" t="str">
            <v>L-&gt;R</v>
          </cell>
          <cell r="U1027" t="str">
            <v>No</v>
          </cell>
          <cell r="V1027" t="str">
            <v>OK</v>
          </cell>
          <cell r="W1027" t="str">
            <v>DDP SZ</v>
          </cell>
          <cell r="X1027">
            <v>44572</v>
          </cell>
          <cell r="Y1027" t="str">
            <v>Yes</v>
          </cell>
          <cell r="Z1027"/>
          <cell r="AA1027"/>
          <cell r="AB1027"/>
          <cell r="AC1027" t="str">
            <v>IND</v>
          </cell>
          <cell r="AD1027"/>
          <cell r="AE1027"/>
          <cell r="AF1027"/>
          <cell r="AG1027"/>
          <cell r="AH1027"/>
          <cell r="AI1027"/>
          <cell r="AN1027"/>
          <cell r="AO1027" t="str">
            <v>Yes</v>
          </cell>
          <cell r="AP1027" t="str">
            <v>FEB 22</v>
          </cell>
        </row>
        <row r="1028">
          <cell r="A1028">
            <v>1547</v>
          </cell>
          <cell r="B1028" t="str">
            <v>已发货</v>
          </cell>
          <cell r="C1028" t="str">
            <v>C49</v>
          </cell>
          <cell r="D1028" t="str">
            <v>49F104161</v>
          </cell>
          <cell r="E1028" t="str">
            <v>龙大名义下单</v>
          </cell>
          <cell r="F1028" t="str">
            <v>YSM40R-4</v>
          </cell>
          <cell r="G1028" t="str">
            <v>L-&gt;R</v>
          </cell>
          <cell r="H1028" t="str">
            <v>No</v>
          </cell>
          <cell r="I1028" t="str">
            <v>Y58300</v>
          </cell>
          <cell r="J1028">
            <v>1</v>
          </cell>
          <cell r="K1028" t="str">
            <v>Yamaha 深圳仓库</v>
          </cell>
          <cell r="L1028" t="str">
            <v>2022-1-17Yamaha 仓库</v>
          </cell>
          <cell r="M1028" t="str">
            <v>RMB 单</v>
          </cell>
          <cell r="N1028" t="str">
            <v>FEB 22</v>
          </cell>
          <cell r="O1028"/>
          <cell r="P1028" t="str">
            <v>RMB</v>
          </cell>
          <cell r="Q1028" t="str">
            <v>C49SZX20220005SS</v>
          </cell>
          <cell r="R1028" t="str">
            <v>龙大光电</v>
          </cell>
          <cell r="S1028" t="str">
            <v>YSM40R-4</v>
          </cell>
          <cell r="T1028" t="str">
            <v>L-&gt;R</v>
          </cell>
          <cell r="U1028" t="str">
            <v>No</v>
          </cell>
          <cell r="V1028" t="str">
            <v>OK</v>
          </cell>
          <cell r="W1028" t="str">
            <v>DDP SZ</v>
          </cell>
          <cell r="X1028">
            <v>44572</v>
          </cell>
          <cell r="Y1028" t="str">
            <v>Yes</v>
          </cell>
          <cell r="Z1028"/>
          <cell r="AA1028"/>
          <cell r="AB1028"/>
          <cell r="AC1028" t="str">
            <v>IND</v>
          </cell>
          <cell r="AD1028"/>
          <cell r="AE1028"/>
          <cell r="AF1028"/>
          <cell r="AG1028"/>
          <cell r="AH1028"/>
          <cell r="AI1028"/>
          <cell r="AN1028"/>
          <cell r="AO1028" t="str">
            <v>Yes</v>
          </cell>
          <cell r="AP1028" t="str">
            <v>FEB 22</v>
          </cell>
        </row>
        <row r="1029">
          <cell r="A1029">
            <v>1529</v>
          </cell>
          <cell r="B1029" t="str">
            <v>已发货</v>
          </cell>
          <cell r="C1029" t="str">
            <v>C49</v>
          </cell>
          <cell r="D1029" t="str">
            <v>49F104167</v>
          </cell>
          <cell r="E1029" t="str">
            <v>新亚胜名义下单</v>
          </cell>
          <cell r="F1029" t="str">
            <v>YSM40R-4</v>
          </cell>
          <cell r="G1029" t="str">
            <v>L-&gt;R</v>
          </cell>
          <cell r="H1029" t="str">
            <v>No</v>
          </cell>
          <cell r="I1029" t="str">
            <v>Y58305</v>
          </cell>
          <cell r="J1029">
            <v>1</v>
          </cell>
          <cell r="K1029" t="str">
            <v>Yamaha 苏州仓库</v>
          </cell>
          <cell r="L1029" t="str">
            <v>2022-1-17Yamaha 仓库</v>
          </cell>
          <cell r="M1029" t="str">
            <v>RMB 单</v>
          </cell>
          <cell r="N1029" t="str">
            <v>MAR 22</v>
          </cell>
          <cell r="O1029"/>
          <cell r="P1029" t="str">
            <v>RMB</v>
          </cell>
          <cell r="Q1029" t="str">
            <v>C49SZX20210210DZ</v>
          </cell>
          <cell r="R1029" t="str">
            <v>湖南新亚胜</v>
          </cell>
          <cell r="S1029" t="str">
            <v>YSM40R-4</v>
          </cell>
          <cell r="T1029" t="str">
            <v>L-&gt;R</v>
          </cell>
          <cell r="U1029" t="str">
            <v>No</v>
          </cell>
          <cell r="V1029" t="str">
            <v>OK</v>
          </cell>
          <cell r="W1029" t="str">
            <v>DDP CS</v>
          </cell>
          <cell r="X1029">
            <v>44546</v>
          </cell>
          <cell r="Y1029" t="str">
            <v>Yes</v>
          </cell>
          <cell r="Z1029"/>
          <cell r="AA1029"/>
          <cell r="AB1029"/>
          <cell r="AC1029" t="str">
            <v>IND</v>
          </cell>
          <cell r="AD1029"/>
          <cell r="AE1029"/>
          <cell r="AF1029"/>
          <cell r="AG1029"/>
          <cell r="AH1029"/>
          <cell r="AI1029"/>
          <cell r="AN1029"/>
          <cell r="AO1029" t="str">
            <v>Yes</v>
          </cell>
          <cell r="AP1029" t="str">
            <v>MAR 22</v>
          </cell>
        </row>
        <row r="1030">
          <cell r="A1030">
            <v>1530</v>
          </cell>
          <cell r="B1030" t="str">
            <v>已发货</v>
          </cell>
          <cell r="C1030" t="str">
            <v>C49</v>
          </cell>
          <cell r="D1030" t="str">
            <v>49F104167</v>
          </cell>
          <cell r="E1030" t="str">
            <v>新亚胜名义下单</v>
          </cell>
          <cell r="F1030" t="str">
            <v>YSM40R-4</v>
          </cell>
          <cell r="G1030" t="str">
            <v>L-&gt;R</v>
          </cell>
          <cell r="H1030" t="str">
            <v>No</v>
          </cell>
          <cell r="I1030" t="str">
            <v>Y58306</v>
          </cell>
          <cell r="J1030">
            <v>1</v>
          </cell>
          <cell r="K1030" t="str">
            <v>Yamaha 苏州仓库</v>
          </cell>
          <cell r="L1030" t="str">
            <v>2022-1-17Yamaha 仓库</v>
          </cell>
          <cell r="M1030" t="str">
            <v>RMB 单</v>
          </cell>
          <cell r="N1030" t="str">
            <v>MAR 22</v>
          </cell>
          <cell r="O1030"/>
          <cell r="P1030" t="str">
            <v>RMB</v>
          </cell>
          <cell r="Q1030" t="str">
            <v>C49SZX20210210DZ</v>
          </cell>
          <cell r="R1030" t="str">
            <v>湖南新亚胜</v>
          </cell>
          <cell r="S1030" t="str">
            <v>YSM40R-4</v>
          </cell>
          <cell r="T1030" t="str">
            <v>L-&gt;R</v>
          </cell>
          <cell r="U1030" t="str">
            <v>No</v>
          </cell>
          <cell r="V1030" t="str">
            <v>OK</v>
          </cell>
          <cell r="W1030" t="str">
            <v>DDP CS</v>
          </cell>
          <cell r="X1030">
            <v>44546</v>
          </cell>
          <cell r="Y1030" t="str">
            <v>Yes</v>
          </cell>
          <cell r="Z1030"/>
          <cell r="AA1030"/>
          <cell r="AB1030"/>
          <cell r="AC1030" t="str">
            <v>IND</v>
          </cell>
          <cell r="AD1030"/>
          <cell r="AE1030"/>
          <cell r="AF1030"/>
          <cell r="AG1030"/>
          <cell r="AH1030"/>
          <cell r="AI1030"/>
          <cell r="AN1030"/>
          <cell r="AO1030" t="str">
            <v>Yes</v>
          </cell>
          <cell r="AP1030" t="str">
            <v>MAR 22</v>
          </cell>
        </row>
        <row r="1031">
          <cell r="A1031">
            <v>1512</v>
          </cell>
          <cell r="B1031" t="str">
            <v>已发货</v>
          </cell>
          <cell r="C1031" t="str">
            <v>C49</v>
          </cell>
          <cell r="D1031" t="str">
            <v>49F104104</v>
          </cell>
          <cell r="E1031" t="str">
            <v>易通名义下单</v>
          </cell>
          <cell r="F1031" t="str">
            <v>YSM10</v>
          </cell>
          <cell r="G1031" t="str">
            <v>R-&gt;L</v>
          </cell>
          <cell r="H1031" t="str">
            <v>No</v>
          </cell>
          <cell r="I1031" t="str">
            <v>Y59701</v>
          </cell>
          <cell r="J1031">
            <v>1</v>
          </cell>
          <cell r="K1031" t="str">
            <v>Yamaha 苏州仓库</v>
          </cell>
          <cell r="L1031" t="str">
            <v>2022-1-17Yamaha 仓库</v>
          </cell>
          <cell r="M1031" t="str">
            <v>RMB 单</v>
          </cell>
          <cell r="N1031" t="str">
            <v>FEB 22</v>
          </cell>
          <cell r="O1031"/>
          <cell r="P1031" t="str">
            <v>RMB</v>
          </cell>
          <cell r="Q1031" t="str">
            <v>C49SZX20210216AY</v>
          </cell>
          <cell r="R1031" t="str">
            <v>勃旭</v>
          </cell>
          <cell r="S1031" t="str">
            <v>YSM10</v>
          </cell>
          <cell r="T1031" t="str">
            <v>L-&gt;R</v>
          </cell>
          <cell r="U1031" t="str">
            <v>MVC</v>
          </cell>
          <cell r="V1031" t="str">
            <v>WRONG</v>
          </cell>
          <cell r="W1031" t="str">
            <v>DDP SZ</v>
          </cell>
          <cell r="X1031">
            <v>44537</v>
          </cell>
          <cell r="Y1031" t="str">
            <v>Yes</v>
          </cell>
          <cell r="Z1031"/>
          <cell r="AA1031"/>
          <cell r="AB1031"/>
          <cell r="AC1031" t="str">
            <v>C210941086</v>
          </cell>
          <cell r="AD1031">
            <v>302</v>
          </cell>
          <cell r="AE1031">
            <v>10</v>
          </cell>
          <cell r="AF1031"/>
          <cell r="AG1031"/>
          <cell r="AH1031"/>
          <cell r="AI1031"/>
          <cell r="AN1031"/>
          <cell r="AO1031" t="str">
            <v>Yes</v>
          </cell>
          <cell r="AP1031" t="str">
            <v>FEB 22</v>
          </cell>
        </row>
        <row r="1032">
          <cell r="A1032">
            <v>1484</v>
          </cell>
          <cell r="B1032" t="str">
            <v>已发货</v>
          </cell>
          <cell r="C1032" t="str">
            <v>C49</v>
          </cell>
          <cell r="D1032" t="str">
            <v>49F104105</v>
          </cell>
          <cell r="E1032" t="str">
            <v>英托邦名义下单</v>
          </cell>
          <cell r="F1032" t="str">
            <v>YSM10</v>
          </cell>
          <cell r="G1032" t="str">
            <v>R-&gt;L</v>
          </cell>
          <cell r="H1032" t="str">
            <v>No</v>
          </cell>
          <cell r="I1032" t="str">
            <v xml:space="preserve">Y59702 </v>
          </cell>
          <cell r="J1032">
            <v>1</v>
          </cell>
          <cell r="K1032" t="str">
            <v>力合仓库(已经清关)</v>
          </cell>
          <cell r="L1032" t="str">
            <v>2022-1-17Yamaha 仓库</v>
          </cell>
          <cell r="M1032" t="str">
            <v>RMB 单</v>
          </cell>
          <cell r="N1032" t="str">
            <v>MAR 22</v>
          </cell>
          <cell r="O1032"/>
          <cell r="P1032" t="str">
            <v>RMB</v>
          </cell>
          <cell r="Q1032" t="str">
            <v>C49SZX20210197JY</v>
          </cell>
          <cell r="R1032" t="str">
            <v>高华（End user:龙高）</v>
          </cell>
          <cell r="S1032" t="str">
            <v>YSM10</v>
          </cell>
          <cell r="T1032" t="str">
            <v>L-&gt;R</v>
          </cell>
          <cell r="U1032" t="str">
            <v>MVC</v>
          </cell>
          <cell r="V1032" t="str">
            <v>WRONG</v>
          </cell>
          <cell r="W1032" t="str">
            <v>DDP FS</v>
          </cell>
          <cell r="X1032">
            <v>44490</v>
          </cell>
          <cell r="Y1032" t="str">
            <v>Yes</v>
          </cell>
          <cell r="Z1032"/>
          <cell r="AA1032"/>
          <cell r="AB1032"/>
          <cell r="AC1032" t="str">
            <v>C151225623</v>
          </cell>
          <cell r="AD1032">
            <v>301</v>
          </cell>
          <cell r="AE1032">
            <v>10</v>
          </cell>
          <cell r="AF1032"/>
          <cell r="AG1032"/>
          <cell r="AH1032"/>
          <cell r="AI1032"/>
          <cell r="AN1032"/>
          <cell r="AO1032" t="str">
            <v>Yes</v>
          </cell>
          <cell r="AP1032" t="str">
            <v>MAR 22</v>
          </cell>
        </row>
        <row r="1033">
          <cell r="A1033">
            <v>1599</v>
          </cell>
          <cell r="B1033" t="str">
            <v>已发货</v>
          </cell>
          <cell r="C1033" t="str">
            <v>C49</v>
          </cell>
          <cell r="D1033" t="str">
            <v>49F104103</v>
          </cell>
          <cell r="E1033" t="str">
            <v>勃旭名义下单</v>
          </cell>
          <cell r="F1033" t="str">
            <v>YSM20R-2</v>
          </cell>
          <cell r="G1033" t="str">
            <v>L-&gt;R</v>
          </cell>
          <cell r="H1033" t="str">
            <v>No</v>
          </cell>
          <cell r="I1033" t="str">
            <v xml:space="preserve">Y59781 </v>
          </cell>
          <cell r="J1033">
            <v>1</v>
          </cell>
          <cell r="K1033" t="str">
            <v>力合仓库(已经清关)</v>
          </cell>
          <cell r="L1033" t="str">
            <v>2022-1-17Yamaha 仓库</v>
          </cell>
          <cell r="M1033" t="str">
            <v>RMB 单</v>
          </cell>
          <cell r="N1033" t="str">
            <v>MAR 22</v>
          </cell>
          <cell r="O1033"/>
          <cell r="P1033" t="str">
            <v>JPY</v>
          </cell>
          <cell r="Q1033" t="str">
            <v>C49SZX20220017JL</v>
          </cell>
          <cell r="R1033" t="str">
            <v>英特莱</v>
          </cell>
          <cell r="S1033" t="str">
            <v>YSM20R-2</v>
          </cell>
          <cell r="T1033" t="str">
            <v>L-&gt;R</v>
          </cell>
          <cell r="U1033" t="str">
            <v>No</v>
          </cell>
          <cell r="V1033" t="str">
            <v>OK</v>
          </cell>
          <cell r="W1033" t="str">
            <v>DAP SZ</v>
          </cell>
          <cell r="X1033">
            <v>44616</v>
          </cell>
          <cell r="Y1033" t="str">
            <v>Yes</v>
          </cell>
          <cell r="Z1033"/>
          <cell r="AA1033"/>
          <cell r="AB1033"/>
          <cell r="AC1033" t="str">
            <v>C220342344</v>
          </cell>
          <cell r="AD1033">
            <v>302</v>
          </cell>
          <cell r="AE1033">
            <v>10</v>
          </cell>
          <cell r="AF1033">
            <v>301</v>
          </cell>
          <cell r="AG1033">
            <v>10</v>
          </cell>
          <cell r="AH1033"/>
          <cell r="AI1033"/>
          <cell r="AN1033"/>
          <cell r="AO1033" t="str">
            <v>Yes</v>
          </cell>
          <cell r="AP1033" t="str">
            <v>MAR 22</v>
          </cell>
        </row>
        <row r="1034">
          <cell r="A1034">
            <v>1382</v>
          </cell>
          <cell r="B1034" t="str">
            <v>已发货</v>
          </cell>
          <cell r="C1034" t="str">
            <v>C49</v>
          </cell>
          <cell r="D1034" t="str">
            <v>49F104103</v>
          </cell>
          <cell r="E1034" t="str">
            <v>勃旭名义下单</v>
          </cell>
          <cell r="F1034" t="str">
            <v>YSM10</v>
          </cell>
          <cell r="G1034" t="str">
            <v>R-&gt;L</v>
          </cell>
          <cell r="H1034" t="str">
            <v>No</v>
          </cell>
          <cell r="I1034" t="str">
            <v xml:space="preserve">Y59704 </v>
          </cell>
          <cell r="J1034">
            <v>1</v>
          </cell>
          <cell r="K1034" t="str">
            <v>力合仓库(已经清关)</v>
          </cell>
          <cell r="L1034" t="str">
            <v>2022-1-17Yamaha 仓库</v>
          </cell>
          <cell r="M1034" t="str">
            <v>RMB 单</v>
          </cell>
          <cell r="N1034" t="str">
            <v>MAR 22</v>
          </cell>
          <cell r="O1034">
            <v>2022.1</v>
          </cell>
          <cell r="P1034" t="str">
            <v>JPY</v>
          </cell>
          <cell r="Q1034" t="str">
            <v>C49SZX20210155MZR1</v>
          </cell>
          <cell r="R1034" t="str">
            <v>巨能</v>
          </cell>
          <cell r="S1034" t="str">
            <v>YSM10</v>
          </cell>
          <cell r="T1034" t="str">
            <v>L-&gt;R</v>
          </cell>
          <cell r="U1034" t="str">
            <v>MVC</v>
          </cell>
          <cell r="V1034" t="str">
            <v>WRONG</v>
          </cell>
          <cell r="W1034" t="str">
            <v>DAP SZ</v>
          </cell>
          <cell r="X1034">
            <v>44337</v>
          </cell>
          <cell r="Y1034" t="str">
            <v>Yes</v>
          </cell>
          <cell r="Z1034"/>
          <cell r="AA1034"/>
          <cell r="AB1034"/>
          <cell r="AC1034" t="str">
            <v>C210640437</v>
          </cell>
          <cell r="AD1034">
            <v>302</v>
          </cell>
          <cell r="AE1034">
            <v>10</v>
          </cell>
          <cell r="AF1034"/>
          <cell r="AG1034"/>
          <cell r="AH1034"/>
          <cell r="AI1034"/>
          <cell r="AJ1034"/>
          <cell r="AK1034"/>
          <cell r="AL1034"/>
          <cell r="AM1034"/>
          <cell r="AN1034"/>
          <cell r="AO1034" t="str">
            <v>Yes</v>
          </cell>
          <cell r="AP1034" t="str">
            <v>MAR 22</v>
          </cell>
        </row>
        <row r="1035">
          <cell r="A1035">
            <v>1383</v>
          </cell>
          <cell r="B1035" t="str">
            <v>已发货</v>
          </cell>
          <cell r="C1035" t="str">
            <v>C49</v>
          </cell>
          <cell r="D1035" t="str">
            <v>49F104105</v>
          </cell>
          <cell r="E1035" t="str">
            <v>英托邦名义下单</v>
          </cell>
          <cell r="F1035" t="str">
            <v>YSM10</v>
          </cell>
          <cell r="G1035" t="str">
            <v>R-&gt;L</v>
          </cell>
          <cell r="H1035" t="str">
            <v>No</v>
          </cell>
          <cell r="I1035" t="str">
            <v>Y59703</v>
          </cell>
          <cell r="J1035">
            <v>1</v>
          </cell>
          <cell r="K1035" t="str">
            <v>力合仓库(已经清关)</v>
          </cell>
          <cell r="L1035" t="str">
            <v>2022-1-17Yamaha 仓库</v>
          </cell>
          <cell r="M1035" t="str">
            <v>RMB 单</v>
          </cell>
          <cell r="N1035" t="str">
            <v>MAR 22</v>
          </cell>
          <cell r="O1035">
            <v>2022.1</v>
          </cell>
          <cell r="P1035" t="str">
            <v>JPY</v>
          </cell>
          <cell r="Q1035" t="str">
            <v>C49SZX20210182MZ</v>
          </cell>
          <cell r="R1035" t="str">
            <v>巨能</v>
          </cell>
          <cell r="S1035" t="str">
            <v>YSM10</v>
          </cell>
          <cell r="T1035" t="str">
            <v>L-&gt;R</v>
          </cell>
          <cell r="U1035" t="str">
            <v>MVC</v>
          </cell>
          <cell r="V1035" t="str">
            <v>WRONG</v>
          </cell>
          <cell r="W1035" t="str">
            <v>DAP SZ</v>
          </cell>
          <cell r="X1035">
            <v>44337</v>
          </cell>
          <cell r="Y1035" t="str">
            <v>Yes</v>
          </cell>
          <cell r="Z1035"/>
          <cell r="AA1035"/>
          <cell r="AB1035"/>
          <cell r="AC1035" t="str">
            <v>C210640437</v>
          </cell>
          <cell r="AD1035">
            <v>302</v>
          </cell>
          <cell r="AE1035">
            <v>10</v>
          </cell>
          <cell r="AF1035"/>
          <cell r="AG1035"/>
          <cell r="AH1035"/>
          <cell r="AI1035"/>
          <cell r="AJ1035"/>
          <cell r="AK1035"/>
          <cell r="AL1035"/>
          <cell r="AM1035"/>
          <cell r="AN1035"/>
          <cell r="AO1035" t="str">
            <v>Yes</v>
          </cell>
          <cell r="AP1035" t="str">
            <v>MAR 22</v>
          </cell>
        </row>
        <row r="1036">
          <cell r="A1036">
            <v>1606</v>
          </cell>
          <cell r="B1036" t="str">
            <v>已发货</v>
          </cell>
          <cell r="C1036" t="str">
            <v>C28.</v>
          </cell>
          <cell r="D1036">
            <v>110666</v>
          </cell>
          <cell r="E1036" t="str">
            <v>STOCK order</v>
          </cell>
          <cell r="F1036" t="str">
            <v>YSi-V</v>
          </cell>
          <cell r="G1036" t="str">
            <v>R-&gt;L</v>
          </cell>
          <cell r="H1036" t="str">
            <v>Repair Station+P-Tool AOI</v>
          </cell>
          <cell r="I1036" t="str">
            <v>Y59610</v>
          </cell>
          <cell r="J1036">
            <v>1</v>
          </cell>
          <cell r="K1036" t="str">
            <v>前海保税区</v>
          </cell>
          <cell r="L1036">
            <v>44587</v>
          </cell>
          <cell r="M1036" t="str">
            <v>NM</v>
          </cell>
          <cell r="N1036" t="str">
            <v>JUN 22</v>
          </cell>
          <cell r="O1036">
            <v>2021.12</v>
          </cell>
          <cell r="P1036" t="str">
            <v>JPY</v>
          </cell>
          <cell r="Q1036" t="str">
            <v>C49SZX20220028R1SX</v>
          </cell>
          <cell r="R1036" t="str">
            <v>通达科信</v>
          </cell>
          <cell r="S1036" t="str">
            <v>YSi-V</v>
          </cell>
          <cell r="T1036" t="str">
            <v>L-&gt;R</v>
          </cell>
          <cell r="U1036" t="str">
            <v>No</v>
          </cell>
          <cell r="V1036" t="str">
            <v>WRONG</v>
          </cell>
          <cell r="W1036" t="str">
            <v>CIF HK</v>
          </cell>
          <cell r="X1036">
            <v>44627</v>
          </cell>
          <cell r="Y1036" t="str">
            <v>Yes</v>
          </cell>
          <cell r="Z1036"/>
          <cell r="AA1036"/>
          <cell r="AB1036"/>
          <cell r="AC1036" t="str">
            <v>C220543032</v>
          </cell>
          <cell r="AD1036"/>
          <cell r="AE1036"/>
          <cell r="AF1036"/>
          <cell r="AG1036"/>
          <cell r="AH1036"/>
          <cell r="AI1036"/>
          <cell r="AN1036"/>
          <cell r="AO1036" t="str">
            <v>Yes</v>
          </cell>
          <cell r="AP1036" t="str">
            <v>JUN 22</v>
          </cell>
        </row>
        <row r="1037">
          <cell r="A1037" t="str">
            <v>上海禾川预留</v>
          </cell>
          <cell r="B1037" t="str">
            <v>已发货</v>
          </cell>
          <cell r="C1037" t="str">
            <v>C28.</v>
          </cell>
          <cell r="D1037">
            <v>110666</v>
          </cell>
          <cell r="E1037" t="str">
            <v>STOCK order</v>
          </cell>
          <cell r="F1037" t="str">
            <v>YSi-V</v>
          </cell>
          <cell r="G1037" t="str">
            <v>L-&gt;R</v>
          </cell>
          <cell r="H1037" t="str">
            <v>Repair Station+P-Tool AOI</v>
          </cell>
          <cell r="I1037" t="str">
            <v>Y59611</v>
          </cell>
          <cell r="J1037">
            <v>1</v>
          </cell>
          <cell r="K1037" t="str">
            <v>前海保税区</v>
          </cell>
          <cell r="L1037">
            <v>44587</v>
          </cell>
          <cell r="M1037" t="str">
            <v>NM</v>
          </cell>
          <cell r="N1037"/>
          <cell r="O1037">
            <v>2021.12</v>
          </cell>
          <cell r="P1037" t="str">
            <v>RMB</v>
          </cell>
          <cell r="Q1037" t="str">
            <v>C49SHA20220306/LQM</v>
          </cell>
          <cell r="R1037" t="str">
            <v>浙江禾川</v>
          </cell>
          <cell r="S1037" t="str">
            <v>YSi-V</v>
          </cell>
          <cell r="T1037" t="str">
            <v>L-&gt;R</v>
          </cell>
          <cell r="U1037" t="str">
            <v>Repair Station+P-Tool AOI</v>
          </cell>
          <cell r="V1037" t="str">
            <v>OK</v>
          </cell>
          <cell r="W1037" t="str">
            <v>DDP 浙江</v>
          </cell>
          <cell r="X1037">
            <v>44646</v>
          </cell>
          <cell r="Y1037" t="e">
            <v>#N/A</v>
          </cell>
          <cell r="Z1037"/>
          <cell r="AA1037"/>
          <cell r="AB1037"/>
          <cell r="AC1037" t="str">
            <v>C211141465</v>
          </cell>
          <cell r="AD1037"/>
          <cell r="AE1037"/>
          <cell r="AF1037"/>
          <cell r="AG1037"/>
          <cell r="AH1037"/>
          <cell r="AI1037"/>
          <cell r="AJ1037"/>
          <cell r="AK1037"/>
          <cell r="AL1037"/>
          <cell r="AM1037"/>
          <cell r="AN1037"/>
          <cell r="AO1037" t="str">
            <v>NA</v>
          </cell>
          <cell r="AP1037" t="str">
            <v>blank</v>
          </cell>
        </row>
        <row r="1038">
          <cell r="A1038">
            <v>1482</v>
          </cell>
          <cell r="B1038" t="str">
            <v>已发货</v>
          </cell>
          <cell r="C1038" t="str">
            <v>C49</v>
          </cell>
          <cell r="D1038" t="str">
            <v>110665(拆单110801）</v>
          </cell>
          <cell r="E1038" t="str">
            <v>Stock order(51%)</v>
          </cell>
          <cell r="F1038" t="str">
            <v>YSM20R-2</v>
          </cell>
          <cell r="G1038" t="str">
            <v>L-&gt;R</v>
          </cell>
          <cell r="H1038" t="str">
            <v>cATS10+MVC+special layout</v>
          </cell>
          <cell r="I1038" t="str">
            <v>Y59430</v>
          </cell>
          <cell r="J1038">
            <v>1</v>
          </cell>
          <cell r="K1038" t="str">
            <v>前海保税区</v>
          </cell>
          <cell r="L1038">
            <v>44596</v>
          </cell>
          <cell r="M1038">
            <v>5.6099999999999997E-2</v>
          </cell>
          <cell r="N1038" t="str">
            <v>FEB 22</v>
          </cell>
          <cell r="O1038"/>
          <cell r="P1038" t="str">
            <v>RMB</v>
          </cell>
          <cell r="Q1038" t="str">
            <v>C49SZX20210196MZ</v>
          </cell>
          <cell r="R1038" t="str">
            <v>派诺</v>
          </cell>
          <cell r="S1038" t="str">
            <v>YSM20R-2</v>
          </cell>
          <cell r="T1038" t="str">
            <v>L-&gt;R</v>
          </cell>
          <cell r="U1038" t="str">
            <v>cATS10+MVC+Feeder Carriage</v>
          </cell>
          <cell r="V1038" t="str">
            <v>WRONG</v>
          </cell>
          <cell r="W1038" t="str">
            <v>DDP ZH</v>
          </cell>
          <cell r="X1038">
            <v>44465</v>
          </cell>
          <cell r="Y1038" t="str">
            <v>Yes</v>
          </cell>
          <cell r="Z1038"/>
          <cell r="AA1038"/>
          <cell r="AB1038"/>
          <cell r="AC1038" t="str">
            <v>C120111315</v>
          </cell>
          <cell r="AD1038">
            <v>302</v>
          </cell>
          <cell r="AE1038">
            <v>10</v>
          </cell>
          <cell r="AF1038">
            <v>301</v>
          </cell>
          <cell r="AG1038">
            <v>10</v>
          </cell>
          <cell r="AH1038"/>
          <cell r="AI1038"/>
          <cell r="AN1038"/>
          <cell r="AO1038" t="str">
            <v>Yes</v>
          </cell>
          <cell r="AP1038" t="str">
            <v>FEB 22</v>
          </cell>
        </row>
        <row r="1039">
          <cell r="A1039">
            <v>1751</v>
          </cell>
          <cell r="B1039" t="str">
            <v>已发货</v>
          </cell>
          <cell r="C1039" t="str">
            <v>C49</v>
          </cell>
          <cell r="D1039">
            <v>110665</v>
          </cell>
          <cell r="E1039" t="str">
            <v>Stock order(51%)</v>
          </cell>
          <cell r="F1039" t="str">
            <v>YSM20R-2</v>
          </cell>
          <cell r="G1039" t="str">
            <v>L-&gt;R</v>
          </cell>
          <cell r="H1039" t="str">
            <v>cATS10+MVC+special layout</v>
          </cell>
          <cell r="I1039" t="str">
            <v>Y59431</v>
          </cell>
          <cell r="J1039">
            <v>1</v>
          </cell>
          <cell r="K1039" t="str">
            <v>力合仓库(已经清关)</v>
          </cell>
          <cell r="L1039">
            <v>44596</v>
          </cell>
          <cell r="M1039">
            <v>5.3449999999999998E-2</v>
          </cell>
          <cell r="N1039" t="str">
            <v>NOV 22</v>
          </cell>
          <cell r="O1039">
            <v>2021.12</v>
          </cell>
          <cell r="P1039" t="str">
            <v>RMB</v>
          </cell>
          <cell r="Q1039" t="str">
            <v>C49SZX20220113DZ</v>
          </cell>
          <cell r="R1039" t="str">
            <v>比泰利</v>
          </cell>
          <cell r="S1039" t="str">
            <v>YSM20R-2</v>
          </cell>
          <cell r="T1039" t="str">
            <v>L-&gt;R</v>
          </cell>
          <cell r="U1039" t="str">
            <v>cATS10+MVC(F&amp;R)+special layout</v>
          </cell>
          <cell r="V1039" t="str">
            <v>WRONG</v>
          </cell>
          <cell r="W1039" t="str">
            <v>DDP SZ</v>
          </cell>
          <cell r="X1039">
            <v>44867</v>
          </cell>
          <cell r="Y1039" t="str">
            <v>Yes</v>
          </cell>
          <cell r="Z1039"/>
          <cell r="AA1039"/>
          <cell r="AB1039"/>
          <cell r="AC1039" t="str">
            <v>C211141606</v>
          </cell>
          <cell r="AD1039">
            <v>302</v>
          </cell>
          <cell r="AE1039">
            <v>10</v>
          </cell>
          <cell r="AF1039">
            <v>301</v>
          </cell>
          <cell r="AG1039">
            <v>10</v>
          </cell>
          <cell r="AH1039"/>
          <cell r="AI1039"/>
          <cell r="AJ1039"/>
          <cell r="AK1039"/>
          <cell r="AL1039"/>
          <cell r="AM1039"/>
          <cell r="AN1039"/>
          <cell r="AO1039" t="str">
            <v>Yes</v>
          </cell>
          <cell r="AP1039" t="str">
            <v>NOV 22</v>
          </cell>
        </row>
        <row r="1040">
          <cell r="A1040">
            <v>1636</v>
          </cell>
          <cell r="B1040" t="str">
            <v>已发货</v>
          </cell>
          <cell r="C1040" t="str">
            <v>C49</v>
          </cell>
          <cell r="D1040">
            <v>110693</v>
          </cell>
          <cell r="E1040" t="str">
            <v>深圳领德创下单</v>
          </cell>
          <cell r="F1040" t="str">
            <v>YSM20R-2</v>
          </cell>
          <cell r="G1040" t="str">
            <v>L-&gt;R</v>
          </cell>
          <cell r="H1040" t="str">
            <v>No</v>
          </cell>
          <cell r="I1040" t="str">
            <v>Y59644</v>
          </cell>
          <cell r="J1040">
            <v>1</v>
          </cell>
          <cell r="K1040" t="str">
            <v>前海保税区</v>
          </cell>
          <cell r="L1040">
            <v>44596</v>
          </cell>
          <cell r="M1040" t="str">
            <v>Yamaha RMB单，Y57088益田名义报关</v>
          </cell>
          <cell r="N1040" t="str">
            <v>APR 22</v>
          </cell>
          <cell r="O1040">
            <v>2021.12</v>
          </cell>
          <cell r="P1040" t="str">
            <v>RMB</v>
          </cell>
          <cell r="Q1040" t="str">
            <v>C49SZX20220043SQ</v>
          </cell>
          <cell r="R1040" t="str">
            <v>有泽</v>
          </cell>
          <cell r="S1040" t="str">
            <v>YSM20R-2</v>
          </cell>
          <cell r="T1040" t="str">
            <v>L-&gt;R</v>
          </cell>
          <cell r="U1040" t="str">
            <v>No</v>
          </cell>
          <cell r="V1040" t="str">
            <v>OK</v>
          </cell>
          <cell r="W1040" t="str">
            <v>DDP SZ</v>
          </cell>
          <cell r="X1040">
            <v>44659</v>
          </cell>
          <cell r="Y1040" t="str">
            <v>Yes</v>
          </cell>
          <cell r="Z1040"/>
          <cell r="AA1040"/>
          <cell r="AB1040"/>
          <cell r="AC1040" t="str">
            <v>C220442699</v>
          </cell>
          <cell r="AD1040">
            <v>302</v>
          </cell>
          <cell r="AE1040">
            <v>10</v>
          </cell>
          <cell r="AF1040">
            <v>301</v>
          </cell>
          <cell r="AG1040">
            <v>10</v>
          </cell>
          <cell r="AH1040"/>
          <cell r="AI1040"/>
          <cell r="AN1040"/>
          <cell r="AO1040" t="str">
            <v>Yes</v>
          </cell>
          <cell r="AP1040" t="str">
            <v>APR 22</v>
          </cell>
        </row>
        <row r="1041">
          <cell r="A1041">
            <v>1634</v>
          </cell>
          <cell r="B1041" t="str">
            <v>已发货</v>
          </cell>
          <cell r="C1041" t="str">
            <v>C49</v>
          </cell>
          <cell r="D1041">
            <v>110693</v>
          </cell>
          <cell r="E1041" t="str">
            <v>深圳领德创下单</v>
          </cell>
          <cell r="F1041" t="str">
            <v>YSM20R-2</v>
          </cell>
          <cell r="G1041" t="str">
            <v>L-&gt;R</v>
          </cell>
          <cell r="H1041" t="str">
            <v>No</v>
          </cell>
          <cell r="I1041" t="str">
            <v>Y59645</v>
          </cell>
          <cell r="J1041">
            <v>1</v>
          </cell>
          <cell r="K1041" t="str">
            <v>力合仓库(已经清关)</v>
          </cell>
          <cell r="L1041">
            <v>44596</v>
          </cell>
          <cell r="M1041" t="str">
            <v>Yamaha RMB单</v>
          </cell>
          <cell r="N1041" t="str">
            <v>APR 22</v>
          </cell>
          <cell r="O1041">
            <v>2021.12</v>
          </cell>
          <cell r="P1041" t="str">
            <v>RMB</v>
          </cell>
          <cell r="Q1041" t="str">
            <v>C49SZX20220039JY</v>
          </cell>
          <cell r="R1041" t="str">
            <v>顺禾</v>
          </cell>
          <cell r="S1041" t="str">
            <v>YSM20R-2</v>
          </cell>
          <cell r="T1041" t="str">
            <v>L-&gt;R</v>
          </cell>
          <cell r="U1041" t="str">
            <v>MVC</v>
          </cell>
          <cell r="V1041" t="str">
            <v>WRONG</v>
          </cell>
          <cell r="W1041" t="str">
            <v>DDP SZ</v>
          </cell>
          <cell r="X1041">
            <v>44644</v>
          </cell>
          <cell r="Y1041" t="str">
            <v>Yes</v>
          </cell>
          <cell r="Z1041"/>
          <cell r="AA1041"/>
          <cell r="AB1041"/>
          <cell r="AC1041" t="str">
            <v xml:space="preserve"> C220442618 </v>
          </cell>
          <cell r="AD1041">
            <v>302</v>
          </cell>
          <cell r="AE1041">
            <v>10</v>
          </cell>
          <cell r="AF1041">
            <v>301</v>
          </cell>
          <cell r="AG1041">
            <v>10</v>
          </cell>
          <cell r="AH1041"/>
          <cell r="AI1041"/>
          <cell r="AN1041"/>
          <cell r="AO1041" t="str">
            <v>Yes</v>
          </cell>
          <cell r="AP1041" t="str">
            <v>APR 22</v>
          </cell>
        </row>
        <row r="1042">
          <cell r="A1042">
            <v>1598</v>
          </cell>
          <cell r="B1042" t="str">
            <v>已发货</v>
          </cell>
          <cell r="C1042" t="str">
            <v>C49</v>
          </cell>
          <cell r="D1042">
            <v>110694</v>
          </cell>
          <cell r="E1042" t="str">
            <v>SZ 聚亮兴业</v>
          </cell>
          <cell r="F1042" t="str">
            <v>YSM20R-2</v>
          </cell>
          <cell r="G1042" t="str">
            <v>L-&gt;R</v>
          </cell>
          <cell r="H1042" t="str">
            <v>No</v>
          </cell>
          <cell r="I1042" t="str">
            <v>Y59650</v>
          </cell>
          <cell r="J1042">
            <v>1</v>
          </cell>
          <cell r="K1042" t="str">
            <v>力合仓库(已经清关)</v>
          </cell>
          <cell r="L1042">
            <v>44598</v>
          </cell>
          <cell r="M1042" t="str">
            <v>0.0568,RMB清关</v>
          </cell>
          <cell r="N1042" t="str">
            <v>MAR 22</v>
          </cell>
          <cell r="O1042"/>
          <cell r="P1042" t="str">
            <v>RMB</v>
          </cell>
          <cell r="Q1042" t="str">
            <v>C49SZX20220023SX</v>
          </cell>
          <cell r="R1042" t="str">
            <v>拓新伟业</v>
          </cell>
          <cell r="S1042" t="str">
            <v>YSM20R-2</v>
          </cell>
          <cell r="T1042" t="str">
            <v>L-&gt;R</v>
          </cell>
          <cell r="U1042" t="str">
            <v>MVC</v>
          </cell>
          <cell r="V1042" t="str">
            <v>WRONG</v>
          </cell>
          <cell r="W1042" t="str">
            <v>DDP SZ</v>
          </cell>
          <cell r="X1042">
            <v>44615</v>
          </cell>
          <cell r="Y1042" t="str">
            <v>Yes</v>
          </cell>
          <cell r="Z1042"/>
          <cell r="AA1042"/>
          <cell r="AB1042"/>
          <cell r="AC1042" t="str">
            <v>C210239202</v>
          </cell>
          <cell r="AD1042">
            <v>313</v>
          </cell>
          <cell r="AE1042">
            <v>20</v>
          </cell>
          <cell r="AF1042"/>
          <cell r="AG1042"/>
          <cell r="AH1042"/>
          <cell r="AI1042"/>
          <cell r="AN1042"/>
          <cell r="AO1042" t="str">
            <v>Yes</v>
          </cell>
          <cell r="AP1042" t="str">
            <v>MAR 22</v>
          </cell>
        </row>
        <row r="1043">
          <cell r="A1043">
            <v>1567</v>
          </cell>
          <cell r="B1043" t="str">
            <v>已发货</v>
          </cell>
          <cell r="C1043" t="str">
            <v>C49</v>
          </cell>
          <cell r="D1043">
            <v>110695</v>
          </cell>
          <cell r="E1043" t="str">
            <v>SZ 狂热者</v>
          </cell>
          <cell r="F1043" t="str">
            <v>YSM20R-2</v>
          </cell>
          <cell r="G1043" t="str">
            <v>L-&gt;R</v>
          </cell>
          <cell r="H1043" t="str">
            <v>No</v>
          </cell>
          <cell r="I1043" t="str">
            <v>Y59654</v>
          </cell>
          <cell r="J1043">
            <v>1</v>
          </cell>
          <cell r="K1043" t="str">
            <v>力合中转仓</v>
          </cell>
          <cell r="L1043">
            <v>44598</v>
          </cell>
          <cell r="M1043" t="str">
            <v>NM</v>
          </cell>
          <cell r="N1043" t="str">
            <v>FEB 22</v>
          </cell>
          <cell r="O1043"/>
          <cell r="P1043" t="str">
            <v>JPY</v>
          </cell>
          <cell r="Q1043" t="str">
            <v>C49SZX20220014JL</v>
          </cell>
          <cell r="R1043" t="str">
            <v>捷舜诚</v>
          </cell>
          <cell r="S1043" t="str">
            <v>YSM20R-2</v>
          </cell>
          <cell r="T1043" t="str">
            <v>L-&gt;R</v>
          </cell>
          <cell r="U1043" t="str">
            <v>MVC</v>
          </cell>
          <cell r="V1043" t="str">
            <v>WRONG</v>
          </cell>
          <cell r="W1043" t="str">
            <v>DAP SZ</v>
          </cell>
          <cell r="X1043">
            <v>44586</v>
          </cell>
          <cell r="Y1043" t="str">
            <v>Yes</v>
          </cell>
          <cell r="Z1043"/>
          <cell r="AA1043"/>
          <cell r="AB1043"/>
          <cell r="AC1043" t="str">
            <v>C170629728</v>
          </cell>
          <cell r="AD1043">
            <v>303</v>
          </cell>
          <cell r="AE1043">
            <v>20</v>
          </cell>
          <cell r="AF1043"/>
          <cell r="AG1043"/>
          <cell r="AH1043"/>
          <cell r="AI1043"/>
          <cell r="AN1043"/>
          <cell r="AO1043" t="str">
            <v>Yes</v>
          </cell>
          <cell r="AP1043" t="str">
            <v>FEB 22</v>
          </cell>
        </row>
        <row r="1044">
          <cell r="A1044">
            <v>1504</v>
          </cell>
          <cell r="B1044" t="str">
            <v>已发货</v>
          </cell>
          <cell r="C1044" t="str">
            <v>C49</v>
          </cell>
          <cell r="D1044">
            <v>110697</v>
          </cell>
          <cell r="E1044" t="str">
            <v>SZ 融创新合</v>
          </cell>
          <cell r="F1044" t="str">
            <v>YSM20R-2</v>
          </cell>
          <cell r="G1044" t="str">
            <v>L-&gt;R</v>
          </cell>
          <cell r="H1044" t="str">
            <v>No</v>
          </cell>
          <cell r="I1044" t="str">
            <v>Y59662</v>
          </cell>
          <cell r="J1044">
            <v>1</v>
          </cell>
          <cell r="K1044" t="str">
            <v>前海保税区</v>
          </cell>
          <cell r="L1044">
            <v>44598</v>
          </cell>
          <cell r="M1044" t="str">
            <v>NM</v>
          </cell>
          <cell r="N1044" t="str">
            <v>MAY 22</v>
          </cell>
          <cell r="O1044">
            <v>2022.1</v>
          </cell>
          <cell r="P1044" t="str">
            <v>JPY</v>
          </cell>
          <cell r="Q1044" t="str">
            <v>C49SZX20210103MZ</v>
          </cell>
          <cell r="R1044" t="str">
            <v>河南融创</v>
          </cell>
          <cell r="S1044" t="str">
            <v>YSM20R-2</v>
          </cell>
          <cell r="T1044" t="str">
            <v>L-&gt;R</v>
          </cell>
          <cell r="U1044" t="str">
            <v>No</v>
          </cell>
          <cell r="V1044" t="str">
            <v>OK</v>
          </cell>
          <cell r="W1044" t="str">
            <v>CIF HK</v>
          </cell>
          <cell r="X1044">
            <v>44524</v>
          </cell>
          <cell r="Y1044" t="str">
            <v>Yes</v>
          </cell>
          <cell r="Z1044"/>
          <cell r="AA1044"/>
          <cell r="AB1044"/>
          <cell r="AC1044" t="str">
            <v>C220242164</v>
          </cell>
          <cell r="AD1044">
            <v>304</v>
          </cell>
          <cell r="AE1044">
            <v>20</v>
          </cell>
          <cell r="AF1044"/>
          <cell r="AG1044"/>
          <cell r="AH1044"/>
          <cell r="AI1044"/>
          <cell r="AJ1044"/>
          <cell r="AK1044"/>
          <cell r="AL1044"/>
          <cell r="AM1044"/>
          <cell r="AN1044"/>
          <cell r="AO1044" t="str">
            <v>Yes</v>
          </cell>
          <cell r="AP1044" t="str">
            <v>MAY 22</v>
          </cell>
        </row>
        <row r="1045">
          <cell r="A1045">
            <v>1514</v>
          </cell>
          <cell r="B1045" t="str">
            <v>已发货</v>
          </cell>
          <cell r="C1045" t="str">
            <v>C49</v>
          </cell>
          <cell r="D1045">
            <v>110696</v>
          </cell>
          <cell r="E1045" t="str">
            <v>SZ 晨鑫达</v>
          </cell>
          <cell r="F1045" t="str">
            <v>YSM20R-2</v>
          </cell>
          <cell r="G1045" t="str">
            <v>L-&gt;R</v>
          </cell>
          <cell r="H1045" t="str">
            <v>No</v>
          </cell>
          <cell r="I1045" t="str">
            <v>Y59655</v>
          </cell>
          <cell r="J1045">
            <v>1</v>
          </cell>
          <cell r="K1045" t="str">
            <v>力合中转仓</v>
          </cell>
          <cell r="L1045">
            <v>44597</v>
          </cell>
          <cell r="M1045" t="str">
            <v>NM</v>
          </cell>
          <cell r="N1045" t="str">
            <v>APR 22</v>
          </cell>
          <cell r="O1045">
            <v>2021.12</v>
          </cell>
          <cell r="P1045" t="str">
            <v>JPY</v>
          </cell>
          <cell r="Q1045" t="str">
            <v>C49SZX20210206MZ</v>
          </cell>
          <cell r="R1045" t="str">
            <v>魔乐视</v>
          </cell>
          <cell r="S1045" t="str">
            <v>YSM20R-2</v>
          </cell>
          <cell r="T1045" t="str">
            <v>L-&gt;R</v>
          </cell>
          <cell r="U1045" t="str">
            <v>No</v>
          </cell>
          <cell r="V1045" t="str">
            <v>OK</v>
          </cell>
          <cell r="W1045" t="str">
            <v>DAP SZ</v>
          </cell>
          <cell r="X1045">
            <v>44540</v>
          </cell>
          <cell r="Y1045" t="str">
            <v>Yes</v>
          </cell>
          <cell r="Z1045"/>
          <cell r="AA1045"/>
          <cell r="AB1045"/>
          <cell r="AC1045" t="str">
            <v>C220342452</v>
          </cell>
          <cell r="AD1045">
            <v>301</v>
          </cell>
          <cell r="AE1045">
            <v>10</v>
          </cell>
          <cell r="AF1045">
            <v>313</v>
          </cell>
          <cell r="AG1045">
            <v>10</v>
          </cell>
          <cell r="AH1045"/>
          <cell r="AI1045"/>
          <cell r="AJ1045"/>
          <cell r="AK1045"/>
          <cell r="AL1045"/>
          <cell r="AM1045"/>
          <cell r="AN1045"/>
          <cell r="AO1045" t="str">
            <v>Yes</v>
          </cell>
          <cell r="AP1045" t="str">
            <v>APR 22</v>
          </cell>
        </row>
        <row r="1046">
          <cell r="A1046">
            <v>1515</v>
          </cell>
          <cell r="B1046" t="str">
            <v>已发货</v>
          </cell>
          <cell r="C1046" t="str">
            <v>C49</v>
          </cell>
          <cell r="D1046">
            <v>110696</v>
          </cell>
          <cell r="E1046" t="str">
            <v>SZ 晨鑫达</v>
          </cell>
          <cell r="F1046" t="str">
            <v>YSM20R-2</v>
          </cell>
          <cell r="G1046" t="str">
            <v>L-&gt;R</v>
          </cell>
          <cell r="H1046" t="str">
            <v>No</v>
          </cell>
          <cell r="I1046" t="str">
            <v>Y59656</v>
          </cell>
          <cell r="J1046">
            <v>1</v>
          </cell>
          <cell r="K1046" t="str">
            <v>力合中转仓</v>
          </cell>
          <cell r="L1046">
            <v>44597</v>
          </cell>
          <cell r="M1046" t="str">
            <v>NM</v>
          </cell>
          <cell r="N1046" t="str">
            <v>APR 22</v>
          </cell>
          <cell r="O1046">
            <v>2022.1</v>
          </cell>
          <cell r="P1046" t="str">
            <v>JPY</v>
          </cell>
          <cell r="Q1046" t="str">
            <v>C49SZX20210206MZ</v>
          </cell>
          <cell r="R1046" t="str">
            <v>魔乐视</v>
          </cell>
          <cell r="S1046" t="str">
            <v>YSM20R-2</v>
          </cell>
          <cell r="T1046" t="str">
            <v>L-&gt;R</v>
          </cell>
          <cell r="U1046" t="str">
            <v>No</v>
          </cell>
          <cell r="V1046" t="str">
            <v>OK</v>
          </cell>
          <cell r="W1046" t="str">
            <v>DAP SZ</v>
          </cell>
          <cell r="X1046">
            <v>44540</v>
          </cell>
          <cell r="Y1046" t="str">
            <v>Yes</v>
          </cell>
          <cell r="Z1046"/>
          <cell r="AA1046"/>
          <cell r="AB1046"/>
          <cell r="AC1046" t="str">
            <v>C220342452</v>
          </cell>
          <cell r="AD1046">
            <v>301</v>
          </cell>
          <cell r="AE1046">
            <v>10</v>
          </cell>
          <cell r="AF1046">
            <v>313</v>
          </cell>
          <cell r="AG1046">
            <v>10</v>
          </cell>
          <cell r="AH1046"/>
          <cell r="AI1046"/>
          <cell r="AJ1046"/>
          <cell r="AK1046"/>
          <cell r="AL1046"/>
          <cell r="AM1046"/>
          <cell r="AN1046"/>
          <cell r="AO1046" t="str">
            <v>Yes</v>
          </cell>
          <cell r="AP1046" t="str">
            <v>APR 22</v>
          </cell>
        </row>
        <row r="1047">
          <cell r="A1047">
            <v>1497</v>
          </cell>
          <cell r="B1047" t="str">
            <v>已发货</v>
          </cell>
          <cell r="C1047" t="str">
            <v>C49</v>
          </cell>
          <cell r="D1047">
            <v>110698</v>
          </cell>
          <cell r="E1047" t="str">
            <v>SZ 魔乐视</v>
          </cell>
          <cell r="F1047" t="str">
            <v>YSM20R-2</v>
          </cell>
          <cell r="G1047" t="str">
            <v>L-&gt;R</v>
          </cell>
          <cell r="H1047" t="str">
            <v>No</v>
          </cell>
          <cell r="I1047" t="str">
            <v>Y59657</v>
          </cell>
          <cell r="J1047">
            <v>1</v>
          </cell>
          <cell r="K1047" t="str">
            <v>力合中转仓</v>
          </cell>
          <cell r="L1047">
            <v>44597</v>
          </cell>
          <cell r="M1047" t="str">
            <v>NM</v>
          </cell>
          <cell r="N1047" t="str">
            <v>FEB 22</v>
          </cell>
          <cell r="O1047"/>
          <cell r="P1047" t="str">
            <v>JPY</v>
          </cell>
          <cell r="Q1047" t="str">
            <v>C49SZX20210203EC</v>
          </cell>
          <cell r="R1047" t="str">
            <v>领德创</v>
          </cell>
          <cell r="S1047" t="str">
            <v>YSM20R-2</v>
          </cell>
          <cell r="T1047" t="str">
            <v>L-&gt;R</v>
          </cell>
          <cell r="U1047" t="str">
            <v>No</v>
          </cell>
          <cell r="V1047" t="str">
            <v>OK</v>
          </cell>
          <cell r="W1047" t="str">
            <v>DAP SZ</v>
          </cell>
          <cell r="X1047">
            <v>44511</v>
          </cell>
          <cell r="Y1047" t="str">
            <v>Yes</v>
          </cell>
          <cell r="Z1047"/>
          <cell r="AA1047"/>
          <cell r="AB1047"/>
          <cell r="AC1047" t="str">
            <v>C200737683</v>
          </cell>
          <cell r="AD1047">
            <v>302</v>
          </cell>
          <cell r="AE1047">
            <v>10</v>
          </cell>
          <cell r="AF1047">
            <v>301</v>
          </cell>
          <cell r="AG1047">
            <v>10</v>
          </cell>
          <cell r="AH1047"/>
          <cell r="AI1047"/>
          <cell r="AN1047"/>
          <cell r="AO1047" t="str">
            <v>Yes</v>
          </cell>
          <cell r="AP1047" t="str">
            <v>FEB 22</v>
          </cell>
        </row>
        <row r="1048">
          <cell r="A1048">
            <v>1498</v>
          </cell>
          <cell r="B1048" t="str">
            <v>已发货</v>
          </cell>
          <cell r="C1048" t="str">
            <v>C49</v>
          </cell>
          <cell r="D1048">
            <v>110698</v>
          </cell>
          <cell r="E1048" t="str">
            <v>SZ 魔乐视</v>
          </cell>
          <cell r="F1048" t="str">
            <v>YSM20R-2</v>
          </cell>
          <cell r="G1048" t="str">
            <v>L-&gt;R</v>
          </cell>
          <cell r="H1048" t="str">
            <v>No</v>
          </cell>
          <cell r="I1048" t="str">
            <v>Y59658</v>
          </cell>
          <cell r="J1048">
            <v>1</v>
          </cell>
          <cell r="K1048" t="str">
            <v>力合中转仓</v>
          </cell>
          <cell r="L1048">
            <v>44597</v>
          </cell>
          <cell r="M1048" t="str">
            <v>NM</v>
          </cell>
          <cell r="N1048" t="str">
            <v>FEB 22</v>
          </cell>
          <cell r="O1048"/>
          <cell r="P1048" t="str">
            <v>JPY</v>
          </cell>
          <cell r="Q1048" t="str">
            <v>C49SZX20210203EC</v>
          </cell>
          <cell r="R1048" t="str">
            <v>领德创</v>
          </cell>
          <cell r="S1048" t="str">
            <v>YSM20R-2</v>
          </cell>
          <cell r="T1048" t="str">
            <v>L-&gt;R</v>
          </cell>
          <cell r="U1048" t="str">
            <v>No</v>
          </cell>
          <cell r="V1048" t="str">
            <v>OK</v>
          </cell>
          <cell r="W1048" t="str">
            <v>DAP SZ</v>
          </cell>
          <cell r="X1048">
            <v>44511</v>
          </cell>
          <cell r="Y1048" t="str">
            <v>Yes</v>
          </cell>
          <cell r="Z1048"/>
          <cell r="AA1048"/>
          <cell r="AB1048"/>
          <cell r="AC1048" t="str">
            <v>C200737683</v>
          </cell>
          <cell r="AD1048">
            <v>302</v>
          </cell>
          <cell r="AE1048">
            <v>10</v>
          </cell>
          <cell r="AF1048">
            <v>301</v>
          </cell>
          <cell r="AG1048">
            <v>10</v>
          </cell>
          <cell r="AH1048"/>
          <cell r="AI1048"/>
          <cell r="AN1048"/>
          <cell r="AO1048" t="str">
            <v>Yes</v>
          </cell>
          <cell r="AP1048" t="str">
            <v>FEB 22</v>
          </cell>
        </row>
        <row r="1049">
          <cell r="A1049">
            <v>1579</v>
          </cell>
          <cell r="B1049" t="str">
            <v>已发货</v>
          </cell>
          <cell r="C1049" t="str">
            <v>C49</v>
          </cell>
          <cell r="D1049">
            <v>110734</v>
          </cell>
          <cell r="E1049" t="str">
            <v>SZ 正讯</v>
          </cell>
          <cell r="F1049" t="str">
            <v>YSM20R-2</v>
          </cell>
          <cell r="G1049" t="str">
            <v>L-&gt;R</v>
          </cell>
          <cell r="H1049" t="str">
            <v>MVC F&amp;R</v>
          </cell>
          <cell r="I1049" t="str">
            <v>Y59959</v>
          </cell>
          <cell r="J1049">
            <v>1</v>
          </cell>
          <cell r="K1049" t="str">
            <v>力合中转仓</v>
          </cell>
          <cell r="L1049">
            <v>44600</v>
          </cell>
          <cell r="M1049" t="str">
            <v>NM 110865</v>
          </cell>
          <cell r="N1049" t="str">
            <v>JUN 22</v>
          </cell>
          <cell r="O1049">
            <v>2022.1</v>
          </cell>
          <cell r="P1049" t="str">
            <v>JPY</v>
          </cell>
          <cell r="Q1049" t="str">
            <v>C49SZX20220016JL</v>
          </cell>
          <cell r="R1049" t="str">
            <v>伯莱科</v>
          </cell>
          <cell r="S1049" t="str">
            <v>YSM20R-2</v>
          </cell>
          <cell r="T1049" t="str">
            <v>L-&gt;R</v>
          </cell>
          <cell r="U1049" t="str">
            <v>No</v>
          </cell>
          <cell r="V1049" t="str">
            <v>WRONG</v>
          </cell>
          <cell r="W1049" t="str">
            <v>DAP SZ</v>
          </cell>
          <cell r="X1049">
            <v>44607</v>
          </cell>
          <cell r="Y1049" t="str">
            <v>Yes</v>
          </cell>
          <cell r="Z1049"/>
          <cell r="AA1049"/>
          <cell r="AB1049"/>
          <cell r="AC1049" t="str">
            <v>C170128496</v>
          </cell>
          <cell r="AD1049">
            <v>301</v>
          </cell>
          <cell r="AE1049">
            <v>10</v>
          </cell>
          <cell r="AF1049">
            <v>303</v>
          </cell>
          <cell r="AG1049">
            <v>10</v>
          </cell>
          <cell r="AH1049"/>
          <cell r="AI1049"/>
          <cell r="AN1049"/>
          <cell r="AO1049" t="str">
            <v>Yes</v>
          </cell>
          <cell r="AP1049" t="str">
            <v>JUN 22</v>
          </cell>
        </row>
        <row r="1050">
          <cell r="A1050">
            <v>1531</v>
          </cell>
          <cell r="B1050" t="str">
            <v>已发货</v>
          </cell>
          <cell r="C1050" t="str">
            <v>C49</v>
          </cell>
          <cell r="D1050">
            <v>110731</v>
          </cell>
          <cell r="E1050" t="str">
            <v>深圳傲尔</v>
          </cell>
          <cell r="F1050" t="str">
            <v>YSM20R-2</v>
          </cell>
          <cell r="G1050" t="str">
            <v>R-&gt;L</v>
          </cell>
          <cell r="H1050" t="str">
            <v>No</v>
          </cell>
          <cell r="I1050" t="str">
            <v>Y59950</v>
          </cell>
          <cell r="J1050">
            <v>1</v>
          </cell>
          <cell r="K1050" t="str">
            <v>前海保税区</v>
          </cell>
          <cell r="L1050">
            <v>44600</v>
          </cell>
          <cell r="M1050" t="str">
            <v>NM</v>
          </cell>
          <cell r="N1050" t="str">
            <v>FEB 22</v>
          </cell>
          <cell r="O1050"/>
          <cell r="P1050" t="str">
            <v>JPY</v>
          </cell>
          <cell r="Q1050" t="str">
            <v>C49SZX20210223MZR1</v>
          </cell>
          <cell r="R1050" t="str">
            <v>东莞鸿楠</v>
          </cell>
          <cell r="S1050" t="str">
            <v>YSM20R-2</v>
          </cell>
          <cell r="T1050" t="str">
            <v>R-&gt;L</v>
          </cell>
          <cell r="U1050" t="str">
            <v>No</v>
          </cell>
          <cell r="V1050" t="str">
            <v>OK</v>
          </cell>
          <cell r="W1050" t="str">
            <v>CIF  HK</v>
          </cell>
          <cell r="X1050">
            <v>45120</v>
          </cell>
          <cell r="Y1050" t="str">
            <v>Yes</v>
          </cell>
          <cell r="Z1050"/>
          <cell r="AA1050"/>
          <cell r="AB1050"/>
          <cell r="AC1050" t="str">
            <v>C220242115</v>
          </cell>
          <cell r="AD1050">
            <v>301</v>
          </cell>
          <cell r="AE1050">
            <v>10</v>
          </cell>
          <cell r="AF1050">
            <v>302</v>
          </cell>
          <cell r="AG1050">
            <v>10</v>
          </cell>
          <cell r="AH1050"/>
          <cell r="AI1050"/>
          <cell r="AN1050"/>
          <cell r="AO1050" t="str">
            <v>Yes</v>
          </cell>
          <cell r="AP1050" t="str">
            <v>FEB 22</v>
          </cell>
        </row>
        <row r="1051">
          <cell r="A1051">
            <v>1499</v>
          </cell>
          <cell r="B1051" t="str">
            <v>已发货</v>
          </cell>
          <cell r="C1051" t="str">
            <v>C49</v>
          </cell>
          <cell r="D1051">
            <v>110689</v>
          </cell>
          <cell r="E1051" t="str">
            <v>深圳领德创下单</v>
          </cell>
          <cell r="F1051" t="str">
            <v>YSM10</v>
          </cell>
          <cell r="G1051" t="str">
            <v>R-&gt;L</v>
          </cell>
          <cell r="H1051" t="str">
            <v>MVC F&amp;R+ATS15</v>
          </cell>
          <cell r="I1051" t="str">
            <v>Y59643</v>
          </cell>
          <cell r="J1051">
            <v>1</v>
          </cell>
          <cell r="K1051" t="str">
            <v>力合中转仓</v>
          </cell>
          <cell r="L1051">
            <v>44600</v>
          </cell>
          <cell r="M1051" t="str">
            <v>NM</v>
          </cell>
          <cell r="N1051" t="str">
            <v>FEB 22</v>
          </cell>
          <cell r="O1051"/>
          <cell r="P1051" t="str">
            <v>JPY</v>
          </cell>
          <cell r="Q1051" t="str">
            <v>C49SZX20210203EC</v>
          </cell>
          <cell r="R1051" t="str">
            <v>领德创</v>
          </cell>
          <cell r="S1051" t="str">
            <v>YSM10</v>
          </cell>
          <cell r="T1051" t="str">
            <v>L-&gt;R</v>
          </cell>
          <cell r="U1051" t="str">
            <v>MVC+ATS15</v>
          </cell>
          <cell r="V1051" t="str">
            <v>WRONG</v>
          </cell>
          <cell r="W1051" t="str">
            <v>DAP SZ</v>
          </cell>
          <cell r="X1051">
            <v>44511</v>
          </cell>
          <cell r="Y1051" t="str">
            <v>Yes</v>
          </cell>
          <cell r="Z1051"/>
          <cell r="AA1051"/>
          <cell r="AB1051"/>
          <cell r="AC1051" t="str">
            <v>IND</v>
          </cell>
          <cell r="AD1051">
            <v>302</v>
          </cell>
          <cell r="AE1051">
            <v>10</v>
          </cell>
          <cell r="AF1051"/>
          <cell r="AG1051"/>
          <cell r="AH1051"/>
          <cell r="AI1051"/>
          <cell r="AN1051"/>
          <cell r="AO1051" t="str">
            <v>Yes</v>
          </cell>
          <cell r="AP1051" t="str">
            <v>FEB 22</v>
          </cell>
        </row>
        <row r="1052">
          <cell r="A1052">
            <v>1564</v>
          </cell>
          <cell r="B1052" t="str">
            <v>已发货</v>
          </cell>
          <cell r="C1052" t="str">
            <v>C49</v>
          </cell>
          <cell r="D1052">
            <v>110690</v>
          </cell>
          <cell r="E1052" t="str">
            <v>狂热者下单</v>
          </cell>
          <cell r="F1052" t="str">
            <v>YSM10</v>
          </cell>
          <cell r="G1052" t="str">
            <v>R-&gt;L</v>
          </cell>
          <cell r="H1052" t="str">
            <v>MVC F&amp;R+ATS15</v>
          </cell>
          <cell r="I1052" t="str">
            <v>Y59653</v>
          </cell>
          <cell r="J1052">
            <v>1</v>
          </cell>
          <cell r="K1052" t="str">
            <v>前海保税区</v>
          </cell>
          <cell r="L1052">
            <v>44600</v>
          </cell>
          <cell r="M1052" t="str">
            <v>NM</v>
          </cell>
          <cell r="N1052" t="str">
            <v>MAY 22</v>
          </cell>
          <cell r="O1052">
            <v>2022.1</v>
          </cell>
          <cell r="P1052" t="str">
            <v>JPY</v>
          </cell>
          <cell r="Q1052" t="str">
            <v>C49SZX20220003EC</v>
          </cell>
          <cell r="R1052" t="str">
            <v>海红天远</v>
          </cell>
          <cell r="S1052" t="str">
            <v>YSM10</v>
          </cell>
          <cell r="T1052" t="str">
            <v>L-&gt;R</v>
          </cell>
          <cell r="U1052" t="str">
            <v>MVC+ATS15</v>
          </cell>
          <cell r="V1052" t="str">
            <v>WRONG</v>
          </cell>
          <cell r="W1052" t="str">
            <v>CIF HK</v>
          </cell>
          <cell r="X1052">
            <v>44585</v>
          </cell>
          <cell r="Y1052" t="str">
            <v>Yes</v>
          </cell>
          <cell r="Z1052"/>
          <cell r="AA1052"/>
          <cell r="AB1052"/>
          <cell r="AC1052" t="str">
            <v>C200737827</v>
          </cell>
          <cell r="AD1052">
            <v>302</v>
          </cell>
          <cell r="AE1052">
            <v>10</v>
          </cell>
          <cell r="AF1052"/>
          <cell r="AG1052"/>
          <cell r="AH1052"/>
          <cell r="AI1052"/>
          <cell r="AJ1052"/>
          <cell r="AK1052"/>
          <cell r="AL1052"/>
          <cell r="AM1052"/>
          <cell r="AN1052"/>
          <cell r="AO1052" t="str">
            <v>Yes</v>
          </cell>
          <cell r="AP1052" t="str">
            <v>MAY 22</v>
          </cell>
        </row>
        <row r="1053">
          <cell r="A1053">
            <v>1474</v>
          </cell>
          <cell r="B1053" t="str">
            <v>已发货</v>
          </cell>
          <cell r="C1053" t="str">
            <v>C49</v>
          </cell>
          <cell r="D1053">
            <v>110630</v>
          </cell>
          <cell r="E1053" t="str">
            <v>健科名义下单</v>
          </cell>
          <cell r="F1053" t="str">
            <v>YRH10</v>
          </cell>
          <cell r="G1053" t="str">
            <v>L-&gt;R</v>
          </cell>
          <cell r="H1053" t="str">
            <v>No</v>
          </cell>
          <cell r="I1053" t="str">
            <v>Y59216</v>
          </cell>
          <cell r="J1053">
            <v>1</v>
          </cell>
          <cell r="K1053" t="str">
            <v>力合仓库(已经清关)</v>
          </cell>
          <cell r="L1053">
            <v>44600</v>
          </cell>
          <cell r="M1053" t="str">
            <v>NM</v>
          </cell>
          <cell r="N1053" t="str">
            <v>FEB 22</v>
          </cell>
          <cell r="O1053"/>
          <cell r="P1053" t="str">
            <v>JPY</v>
          </cell>
          <cell r="Q1053" t="str">
            <v>C49SZX20210189DZ</v>
          </cell>
          <cell r="R1053" t="str">
            <v>长沙健科</v>
          </cell>
          <cell r="S1053" t="str">
            <v>YRH10</v>
          </cell>
          <cell r="T1053" t="str">
            <v>L-&gt;R</v>
          </cell>
          <cell r="U1053" t="str">
            <v>No</v>
          </cell>
          <cell r="V1053" t="str">
            <v>OK</v>
          </cell>
          <cell r="W1053" t="str">
            <v>DAP CS</v>
          </cell>
          <cell r="X1053">
            <v>44447</v>
          </cell>
          <cell r="Y1053" t="str">
            <v>Yes</v>
          </cell>
          <cell r="Z1053"/>
          <cell r="AA1053"/>
          <cell r="AB1053"/>
          <cell r="AC1053" t="str">
            <v>IND</v>
          </cell>
          <cell r="AD1053">
            <v>8106</v>
          </cell>
          <cell r="AE1053">
            <v>2</v>
          </cell>
          <cell r="AF1053">
            <v>8107</v>
          </cell>
          <cell r="AG1053">
            <v>2</v>
          </cell>
          <cell r="AH1053">
            <v>8108</v>
          </cell>
          <cell r="AI1053">
            <v>5</v>
          </cell>
          <cell r="AJ1053">
            <v>8151</v>
          </cell>
          <cell r="AK1053">
            <v>1</v>
          </cell>
          <cell r="AN1053"/>
          <cell r="AO1053" t="str">
            <v>Yes</v>
          </cell>
          <cell r="AP1053" t="str">
            <v>FEB 22</v>
          </cell>
        </row>
        <row r="1054">
          <cell r="A1054">
            <v>1591</v>
          </cell>
          <cell r="B1054" t="str">
            <v>已发货</v>
          </cell>
          <cell r="C1054" t="str">
            <v>C49</v>
          </cell>
          <cell r="D1054">
            <v>110691</v>
          </cell>
          <cell r="E1054" t="str">
            <v>方案集下单</v>
          </cell>
          <cell r="F1054" t="str">
            <v>YSM10</v>
          </cell>
          <cell r="G1054" t="str">
            <v>R-&gt;L</v>
          </cell>
          <cell r="H1054" t="str">
            <v>MVC F&amp;R+ATS15</v>
          </cell>
          <cell r="I1054" t="str">
            <v>Y59648</v>
          </cell>
          <cell r="J1054">
            <v>1</v>
          </cell>
          <cell r="K1054" t="str">
            <v>CY仓库</v>
          </cell>
          <cell r="L1054">
            <v>44600</v>
          </cell>
          <cell r="M1054" t="str">
            <v>NM</v>
          </cell>
          <cell r="N1054" t="str">
            <v>MAY 22</v>
          </cell>
          <cell r="O1054">
            <v>2022.1</v>
          </cell>
          <cell r="P1054" t="str">
            <v>JPY</v>
          </cell>
          <cell r="Q1054" t="str">
            <v>C49SZX20220013DZ</v>
          </cell>
          <cell r="R1054" t="str">
            <v>朗特</v>
          </cell>
          <cell r="S1054" t="str">
            <v>YSM10</v>
          </cell>
          <cell r="T1054" t="str">
            <v>R-&gt;L</v>
          </cell>
          <cell r="U1054" t="str">
            <v>MVC+ATS15</v>
          </cell>
          <cell r="V1054" t="str">
            <v>WRONG</v>
          </cell>
          <cell r="W1054" t="str">
            <v>CIF HK</v>
          </cell>
          <cell r="X1054">
            <v>44614</v>
          </cell>
          <cell r="Y1054" t="str">
            <v>Yes</v>
          </cell>
          <cell r="Z1054"/>
          <cell r="AA1054"/>
          <cell r="AB1054"/>
          <cell r="AC1054" t="str">
            <v>C200637456</v>
          </cell>
          <cell r="AD1054">
            <v>302</v>
          </cell>
          <cell r="AE1054">
            <v>10</v>
          </cell>
          <cell r="AF1054"/>
          <cell r="AG1054"/>
          <cell r="AH1054"/>
          <cell r="AI1054"/>
          <cell r="AN1054"/>
          <cell r="AO1054" t="str">
            <v>Yes</v>
          </cell>
          <cell r="AP1054" t="str">
            <v>MAY 22</v>
          </cell>
        </row>
        <row r="1055">
          <cell r="A1055">
            <v>1248</v>
          </cell>
          <cell r="B1055" t="str">
            <v>已发货</v>
          </cell>
          <cell r="C1055" t="str">
            <v>C49</v>
          </cell>
          <cell r="D1055">
            <v>110692</v>
          </cell>
          <cell r="E1055" t="str">
            <v>祥弘瑞下单</v>
          </cell>
          <cell r="F1055" t="str">
            <v>YSM10</v>
          </cell>
          <cell r="G1055" t="str">
            <v>R-&gt;L</v>
          </cell>
          <cell r="H1055" t="str">
            <v>MVC F&amp;R+大板相机</v>
          </cell>
          <cell r="I1055" t="str">
            <v>Y59646</v>
          </cell>
          <cell r="J1055">
            <v>1</v>
          </cell>
          <cell r="K1055" t="str">
            <v>前海保税区</v>
          </cell>
          <cell r="L1055">
            <v>44600</v>
          </cell>
          <cell r="M1055" t="str">
            <v>NM</v>
          </cell>
          <cell r="N1055" t="str">
            <v>FEB 22</v>
          </cell>
          <cell r="O1055"/>
          <cell r="P1055" t="str">
            <v>JPY</v>
          </cell>
          <cell r="Q1055" t="str">
            <v>C49SZX20210072SS</v>
          </cell>
          <cell r="R1055" t="str">
            <v>祥弘瑞</v>
          </cell>
          <cell r="S1055" t="str">
            <v>YSM10</v>
          </cell>
          <cell r="T1055" t="str">
            <v>L-&gt;R</v>
          </cell>
          <cell r="U1055" t="str">
            <v>MVC</v>
          </cell>
          <cell r="V1055" t="str">
            <v>WRONG</v>
          </cell>
          <cell r="W1055" t="str">
            <v>DAP SZ</v>
          </cell>
          <cell r="X1055">
            <v>44266</v>
          </cell>
          <cell r="Y1055" t="str">
            <v>Yes</v>
          </cell>
          <cell r="Z1055"/>
          <cell r="AA1055"/>
          <cell r="AB1055"/>
          <cell r="AC1055" t="str">
            <v>IND</v>
          </cell>
          <cell r="AD1055">
            <v>301</v>
          </cell>
          <cell r="AE1055">
            <v>10</v>
          </cell>
          <cell r="AF1055"/>
          <cell r="AG1055"/>
          <cell r="AH1055"/>
          <cell r="AI1055"/>
          <cell r="AN1055"/>
          <cell r="AO1055" t="str">
            <v>Yes</v>
          </cell>
          <cell r="AP1055" t="str">
            <v>FEB 22</v>
          </cell>
        </row>
        <row r="1056">
          <cell r="A1056">
            <v>1506</v>
          </cell>
          <cell r="B1056" t="str">
            <v>已发货</v>
          </cell>
          <cell r="C1056" t="str">
            <v>C49</v>
          </cell>
          <cell r="D1056">
            <v>110726</v>
          </cell>
          <cell r="E1056" t="str">
            <v>河南融创</v>
          </cell>
          <cell r="F1056" t="str">
            <v>YSM10</v>
          </cell>
          <cell r="G1056" t="str">
            <v>R-&gt;L</v>
          </cell>
          <cell r="H1056" t="str">
            <v>MVC F&amp;R+ATS15</v>
          </cell>
          <cell r="I1056" t="str">
            <v>Y59930</v>
          </cell>
          <cell r="J1056">
            <v>1</v>
          </cell>
          <cell r="K1056" t="str">
            <v>前海保税区</v>
          </cell>
          <cell r="L1056">
            <v>44613</v>
          </cell>
          <cell r="M1056" t="str">
            <v>NM</v>
          </cell>
          <cell r="N1056" t="str">
            <v>MAR 22</v>
          </cell>
          <cell r="O1056">
            <v>2022.1</v>
          </cell>
          <cell r="P1056" t="str">
            <v>JPY</v>
          </cell>
          <cell r="Q1056" t="str">
            <v>C49SZX20210103MZ</v>
          </cell>
          <cell r="R1056" t="str">
            <v>河南融创</v>
          </cell>
          <cell r="S1056" t="str">
            <v>YSM10</v>
          </cell>
          <cell r="T1056" t="str">
            <v>L-&gt;R</v>
          </cell>
          <cell r="U1056" t="str">
            <v>MVC+ATS15</v>
          </cell>
          <cell r="V1056" t="str">
            <v>WRONG</v>
          </cell>
          <cell r="W1056" t="str">
            <v>CIF HK</v>
          </cell>
          <cell r="X1056">
            <v>44524</v>
          </cell>
          <cell r="Y1056" t="str">
            <v>Yes</v>
          </cell>
          <cell r="Z1056"/>
          <cell r="AA1056"/>
          <cell r="AB1056"/>
          <cell r="AC1056" t="str">
            <v>C220242164</v>
          </cell>
          <cell r="AD1056">
            <v>302</v>
          </cell>
          <cell r="AE1056">
            <v>10</v>
          </cell>
          <cell r="AF1056"/>
          <cell r="AG1056"/>
          <cell r="AH1056"/>
          <cell r="AI1056"/>
          <cell r="AJ1056"/>
          <cell r="AK1056"/>
          <cell r="AL1056"/>
          <cell r="AM1056"/>
          <cell r="AN1056"/>
          <cell r="AO1056" t="str">
            <v>Yes</v>
          </cell>
          <cell r="AP1056" t="str">
            <v>MAR 22</v>
          </cell>
        </row>
        <row r="1057">
          <cell r="A1057">
            <v>1507</v>
          </cell>
          <cell r="B1057" t="str">
            <v>已发货</v>
          </cell>
          <cell r="C1057" t="str">
            <v>C49</v>
          </cell>
          <cell r="D1057">
            <v>110726</v>
          </cell>
          <cell r="E1057" t="str">
            <v>河南融创</v>
          </cell>
          <cell r="F1057" t="str">
            <v>YSM10</v>
          </cell>
          <cell r="G1057" t="str">
            <v>R-&gt;L</v>
          </cell>
          <cell r="H1057" t="str">
            <v>MVC F&amp;R+ATS15</v>
          </cell>
          <cell r="I1057" t="str">
            <v>Y59931</v>
          </cell>
          <cell r="J1057">
            <v>1</v>
          </cell>
          <cell r="K1057" t="str">
            <v>前海保税区</v>
          </cell>
          <cell r="L1057">
            <v>44613</v>
          </cell>
          <cell r="M1057" t="str">
            <v>NM</v>
          </cell>
          <cell r="N1057" t="str">
            <v>MAY 22</v>
          </cell>
          <cell r="O1057">
            <v>2022.1</v>
          </cell>
          <cell r="P1057" t="str">
            <v>JPY</v>
          </cell>
          <cell r="Q1057" t="str">
            <v>C49SZX20210103MZ</v>
          </cell>
          <cell r="R1057" t="str">
            <v>河南融创</v>
          </cell>
          <cell r="S1057" t="str">
            <v>YSM10</v>
          </cell>
          <cell r="T1057" t="str">
            <v>L-&gt;R</v>
          </cell>
          <cell r="U1057" t="str">
            <v>MVC+ATS15</v>
          </cell>
          <cell r="V1057" t="str">
            <v>WRONG</v>
          </cell>
          <cell r="W1057" t="str">
            <v>CIF HK</v>
          </cell>
          <cell r="X1057">
            <v>44524</v>
          </cell>
          <cell r="Y1057" t="str">
            <v>Yes</v>
          </cell>
          <cell r="Z1057"/>
          <cell r="AA1057"/>
          <cell r="AB1057"/>
          <cell r="AC1057" t="str">
            <v>C220242164</v>
          </cell>
          <cell r="AD1057">
            <v>302</v>
          </cell>
          <cell r="AE1057">
            <v>10</v>
          </cell>
          <cell r="AF1057"/>
          <cell r="AG1057"/>
          <cell r="AH1057"/>
          <cell r="AI1057"/>
          <cell r="AJ1057"/>
          <cell r="AK1057"/>
          <cell r="AL1057"/>
          <cell r="AM1057"/>
          <cell r="AN1057"/>
          <cell r="AO1057" t="str">
            <v>Yes</v>
          </cell>
          <cell r="AP1057" t="str">
            <v>MAY 22</v>
          </cell>
        </row>
        <row r="1058">
          <cell r="A1058">
            <v>1225</v>
          </cell>
          <cell r="B1058" t="str">
            <v>已发货</v>
          </cell>
          <cell r="C1058" t="str">
            <v>C49</v>
          </cell>
          <cell r="D1058">
            <v>110727</v>
          </cell>
          <cell r="E1058" t="str">
            <v>SZ 海凌科达</v>
          </cell>
          <cell r="F1058" t="str">
            <v>YSM10</v>
          </cell>
          <cell r="G1058" t="str">
            <v>R-&gt;L</v>
          </cell>
          <cell r="H1058" t="str">
            <v>MVC F&amp;R</v>
          </cell>
          <cell r="I1058" t="str">
            <v>Y59932</v>
          </cell>
          <cell r="J1058">
            <v>1</v>
          </cell>
          <cell r="K1058" t="str">
            <v>前海保税区</v>
          </cell>
          <cell r="L1058">
            <v>44613</v>
          </cell>
          <cell r="M1058" t="str">
            <v>NM</v>
          </cell>
          <cell r="N1058" t="str">
            <v>MAR 22</v>
          </cell>
          <cell r="O1058"/>
          <cell r="P1058" t="str">
            <v>JPY</v>
          </cell>
          <cell r="Q1058" t="str">
            <v>C49SZX20210083SS</v>
          </cell>
          <cell r="R1058" t="str">
            <v>世启纳</v>
          </cell>
          <cell r="S1058" t="str">
            <v>YSM10</v>
          </cell>
          <cell r="T1058" t="str">
            <v>R-&gt;L</v>
          </cell>
          <cell r="U1058" t="str">
            <v>MVC</v>
          </cell>
          <cell r="V1058" t="str">
            <v>WRONG</v>
          </cell>
          <cell r="W1058" t="str">
            <v>DAP SZ</v>
          </cell>
          <cell r="X1058">
            <v>44264</v>
          </cell>
          <cell r="Y1058" t="str">
            <v>Yes</v>
          </cell>
          <cell r="Z1058"/>
          <cell r="AA1058"/>
          <cell r="AB1058"/>
          <cell r="AC1058" t="str">
            <v>C210640351</v>
          </cell>
          <cell r="AD1058">
            <v>301</v>
          </cell>
          <cell r="AE1058">
            <v>10</v>
          </cell>
          <cell r="AF1058"/>
          <cell r="AG1058"/>
          <cell r="AH1058"/>
          <cell r="AI1058"/>
          <cell r="AN1058"/>
          <cell r="AO1058" t="str">
            <v>Yes</v>
          </cell>
          <cell r="AP1058" t="str">
            <v>MAR 22</v>
          </cell>
        </row>
        <row r="1059">
          <cell r="A1059">
            <v>1226</v>
          </cell>
          <cell r="B1059" t="str">
            <v>已发货</v>
          </cell>
          <cell r="C1059" t="str">
            <v>C49</v>
          </cell>
          <cell r="D1059">
            <v>110727</v>
          </cell>
          <cell r="E1059" t="str">
            <v>SZ 海凌科达</v>
          </cell>
          <cell r="F1059" t="str">
            <v>YSM10</v>
          </cell>
          <cell r="G1059" t="str">
            <v>R-&gt;L</v>
          </cell>
          <cell r="H1059" t="str">
            <v>MVC F&amp;R</v>
          </cell>
          <cell r="I1059" t="str">
            <v>Y59933</v>
          </cell>
          <cell r="J1059">
            <v>1</v>
          </cell>
          <cell r="K1059" t="str">
            <v>前海保税区</v>
          </cell>
          <cell r="L1059">
            <v>44613</v>
          </cell>
          <cell r="M1059" t="str">
            <v>NM</v>
          </cell>
          <cell r="N1059" t="str">
            <v>MAR 22</v>
          </cell>
          <cell r="O1059"/>
          <cell r="P1059" t="str">
            <v>JPY</v>
          </cell>
          <cell r="Q1059" t="str">
            <v>C49SZX20210083SS</v>
          </cell>
          <cell r="R1059" t="str">
            <v>世启纳</v>
          </cell>
          <cell r="S1059" t="str">
            <v>YSM10</v>
          </cell>
          <cell r="T1059" t="str">
            <v>L-&gt;R</v>
          </cell>
          <cell r="U1059" t="str">
            <v>MVC</v>
          </cell>
          <cell r="V1059" t="str">
            <v>WRONG</v>
          </cell>
          <cell r="W1059" t="str">
            <v>DAP SZ</v>
          </cell>
          <cell r="X1059">
            <v>44264</v>
          </cell>
          <cell r="Y1059" t="str">
            <v>Yes</v>
          </cell>
          <cell r="Z1059"/>
          <cell r="AA1059"/>
          <cell r="AB1059"/>
          <cell r="AC1059" t="str">
            <v>C210640351</v>
          </cell>
          <cell r="AD1059">
            <v>301</v>
          </cell>
          <cell r="AE1059">
            <v>10</v>
          </cell>
          <cell r="AF1059"/>
          <cell r="AG1059"/>
          <cell r="AH1059"/>
          <cell r="AI1059"/>
          <cell r="AN1059"/>
          <cell r="AO1059" t="str">
            <v>Yes</v>
          </cell>
          <cell r="AP1059" t="str">
            <v>MAR 22</v>
          </cell>
        </row>
        <row r="1060">
          <cell r="A1060">
            <v>1369</v>
          </cell>
          <cell r="B1060" t="str">
            <v>已发货</v>
          </cell>
          <cell r="C1060" t="str">
            <v>C49</v>
          </cell>
          <cell r="D1060">
            <v>110729</v>
          </cell>
          <cell r="E1060" t="str">
            <v>SZ 鸿南电子</v>
          </cell>
          <cell r="F1060" t="str">
            <v>YSM20R-2</v>
          </cell>
          <cell r="G1060" t="str">
            <v>L-&gt;R</v>
          </cell>
          <cell r="H1060" t="str">
            <v>No</v>
          </cell>
          <cell r="I1060" t="str">
            <v>Y59936</v>
          </cell>
          <cell r="J1060">
            <v>1</v>
          </cell>
          <cell r="K1060" t="str">
            <v>前海保税区</v>
          </cell>
          <cell r="L1060">
            <v>44613</v>
          </cell>
          <cell r="M1060" t="str">
            <v>NM</v>
          </cell>
          <cell r="N1060" t="str">
            <v>MAR 22</v>
          </cell>
          <cell r="O1060">
            <v>2022.1</v>
          </cell>
          <cell r="P1060" t="str">
            <v>JPY</v>
          </cell>
          <cell r="Q1060" t="str">
            <v>C49SZX20210149DY</v>
          </cell>
          <cell r="R1060" t="str">
            <v>格隆</v>
          </cell>
          <cell r="S1060" t="str">
            <v>YSM20R-2</v>
          </cell>
          <cell r="T1060" t="str">
            <v>L-&gt;R</v>
          </cell>
          <cell r="U1060" t="str">
            <v>No</v>
          </cell>
          <cell r="V1060" t="str">
            <v>OK</v>
          </cell>
          <cell r="W1060" t="str">
            <v>CIF HK</v>
          </cell>
          <cell r="X1060">
            <v>44330</v>
          </cell>
          <cell r="Y1060" t="str">
            <v>Yes</v>
          </cell>
          <cell r="Z1060"/>
          <cell r="AA1060"/>
          <cell r="AB1060"/>
          <cell r="AC1060" t="str">
            <v>C210640305</v>
          </cell>
          <cell r="AD1060">
            <v>301</v>
          </cell>
          <cell r="AE1060">
            <v>10</v>
          </cell>
          <cell r="AF1060">
            <v>302</v>
          </cell>
          <cell r="AG1060">
            <v>10</v>
          </cell>
          <cell r="AH1060"/>
          <cell r="AI1060"/>
          <cell r="AJ1060"/>
          <cell r="AK1060"/>
          <cell r="AL1060"/>
          <cell r="AM1060"/>
          <cell r="AN1060"/>
          <cell r="AO1060" t="str">
            <v>Yes</v>
          </cell>
          <cell r="AP1060" t="str">
            <v>MAR 22</v>
          </cell>
        </row>
        <row r="1061">
          <cell r="A1061">
            <v>1487</v>
          </cell>
          <cell r="B1061" t="str">
            <v>已发货</v>
          </cell>
          <cell r="C1061" t="str">
            <v>C49</v>
          </cell>
          <cell r="D1061">
            <v>110729</v>
          </cell>
          <cell r="E1061" t="str">
            <v>SZ 鸿南电子</v>
          </cell>
          <cell r="F1061" t="str">
            <v>YSM20R-2</v>
          </cell>
          <cell r="G1061" t="str">
            <v>L-&gt;R</v>
          </cell>
          <cell r="H1061" t="str">
            <v>No</v>
          </cell>
          <cell r="I1061" t="str">
            <v>Y59937</v>
          </cell>
          <cell r="J1061">
            <v>1</v>
          </cell>
          <cell r="K1061" t="str">
            <v>前海保税区</v>
          </cell>
          <cell r="L1061">
            <v>44613</v>
          </cell>
          <cell r="M1061" t="str">
            <v>NM</v>
          </cell>
          <cell r="N1061" t="str">
            <v>MAR 22</v>
          </cell>
          <cell r="O1061"/>
          <cell r="P1061" t="str">
            <v>JPY</v>
          </cell>
          <cell r="Q1061" t="str">
            <v>C49SZX20210200JY</v>
          </cell>
          <cell r="R1061" t="str">
            <v>英拓邦（End user:深圳傲尔）</v>
          </cell>
          <cell r="S1061" t="str">
            <v>YSM20R-2</v>
          </cell>
          <cell r="T1061" t="str">
            <v>L-&gt;R</v>
          </cell>
          <cell r="U1061" t="str">
            <v>No</v>
          </cell>
          <cell r="V1061" t="str">
            <v>OK</v>
          </cell>
          <cell r="W1061" t="str">
            <v>CIF HK</v>
          </cell>
          <cell r="X1061">
            <v>44496</v>
          </cell>
          <cell r="Y1061" t="str">
            <v>Yes</v>
          </cell>
          <cell r="Z1061"/>
          <cell r="AA1061"/>
          <cell r="AB1061"/>
          <cell r="AC1061" t="str">
            <v>C211241741</v>
          </cell>
          <cell r="AD1061">
            <v>313</v>
          </cell>
          <cell r="AE1061">
            <v>20</v>
          </cell>
          <cell r="AF1061"/>
          <cell r="AG1061"/>
          <cell r="AH1061"/>
          <cell r="AI1061"/>
          <cell r="AN1061"/>
          <cell r="AO1061" t="str">
            <v>Yes</v>
          </cell>
          <cell r="AP1061" t="str">
            <v>MAR 22</v>
          </cell>
        </row>
        <row r="1062">
          <cell r="A1062">
            <v>1273</v>
          </cell>
          <cell r="B1062" t="str">
            <v>已发货</v>
          </cell>
          <cell r="C1062" t="str">
            <v>C49</v>
          </cell>
          <cell r="D1062">
            <v>110729</v>
          </cell>
          <cell r="E1062" t="str">
            <v>SZ 鸿南电子</v>
          </cell>
          <cell r="F1062" t="str">
            <v>YSM10</v>
          </cell>
          <cell r="G1062" t="str">
            <v>R-&gt;L</v>
          </cell>
          <cell r="H1062" t="str">
            <v>MVC F&amp;R</v>
          </cell>
          <cell r="I1062" t="str">
            <v>Y59934</v>
          </cell>
          <cell r="J1062">
            <v>1</v>
          </cell>
          <cell r="K1062" t="str">
            <v>前海保税区</v>
          </cell>
          <cell r="L1062">
            <v>44613</v>
          </cell>
          <cell r="M1062" t="str">
            <v>NM</v>
          </cell>
          <cell r="N1062" t="str">
            <v>MAR 22</v>
          </cell>
          <cell r="O1062"/>
          <cell r="P1062" t="str">
            <v>JPY</v>
          </cell>
          <cell r="Q1062" t="str">
            <v>C49SZX20210086JL</v>
          </cell>
          <cell r="R1062" t="str">
            <v>鹏鑫达（end user：晶昌鸿业）</v>
          </cell>
          <cell r="S1062" t="str">
            <v>YSM10</v>
          </cell>
          <cell r="T1062" t="str">
            <v>L-&gt;R</v>
          </cell>
          <cell r="U1062" t="str">
            <v>MVC</v>
          </cell>
          <cell r="V1062" t="str">
            <v>WRONG</v>
          </cell>
          <cell r="W1062" t="str">
            <v>DAP SZ</v>
          </cell>
          <cell r="X1062">
            <v>44274</v>
          </cell>
          <cell r="Y1062" t="str">
            <v>Yes</v>
          </cell>
          <cell r="Z1062"/>
          <cell r="AA1062"/>
          <cell r="AB1062"/>
          <cell r="AC1062" t="str">
            <v>C150122206</v>
          </cell>
          <cell r="AD1062">
            <v>301</v>
          </cell>
          <cell r="AE1062">
            <v>10</v>
          </cell>
          <cell r="AF1062"/>
          <cell r="AG1062"/>
          <cell r="AH1062"/>
          <cell r="AI1062"/>
          <cell r="AN1062"/>
          <cell r="AO1062" t="str">
            <v>Yes</v>
          </cell>
          <cell r="AP1062" t="str">
            <v>MAR 22</v>
          </cell>
        </row>
        <row r="1063">
          <cell r="A1063">
            <v>1274</v>
          </cell>
          <cell r="B1063" t="str">
            <v>已发货</v>
          </cell>
          <cell r="C1063" t="str">
            <v>C49</v>
          </cell>
          <cell r="D1063">
            <v>110729</v>
          </cell>
          <cell r="E1063" t="str">
            <v>SZ 鸿南电子</v>
          </cell>
          <cell r="F1063" t="str">
            <v>YSM10</v>
          </cell>
          <cell r="G1063" t="str">
            <v>R-&gt;L</v>
          </cell>
          <cell r="H1063" t="str">
            <v>MVC F&amp;R</v>
          </cell>
          <cell r="I1063" t="str">
            <v>Y59935</v>
          </cell>
          <cell r="J1063">
            <v>1</v>
          </cell>
          <cell r="K1063" t="str">
            <v>前海保税区</v>
          </cell>
          <cell r="L1063">
            <v>44613</v>
          </cell>
          <cell r="M1063" t="str">
            <v>NM</v>
          </cell>
          <cell r="N1063" t="str">
            <v>MAR 22</v>
          </cell>
          <cell r="O1063"/>
          <cell r="P1063" t="str">
            <v>JPY</v>
          </cell>
          <cell r="Q1063" t="str">
            <v>C49SZX20210086JL</v>
          </cell>
          <cell r="R1063" t="str">
            <v>鹏鑫达（end user：晶昌鸿业）</v>
          </cell>
          <cell r="S1063" t="str">
            <v>YSM10</v>
          </cell>
          <cell r="T1063" t="str">
            <v>L-&gt;R</v>
          </cell>
          <cell r="U1063" t="str">
            <v>MVC</v>
          </cell>
          <cell r="V1063" t="str">
            <v>WRONG</v>
          </cell>
          <cell r="W1063" t="str">
            <v>DAP SZ</v>
          </cell>
          <cell r="X1063">
            <v>44274</v>
          </cell>
          <cell r="Y1063" t="str">
            <v>Yes</v>
          </cell>
          <cell r="Z1063"/>
          <cell r="AA1063"/>
          <cell r="AB1063"/>
          <cell r="AC1063" t="str">
            <v>C150122206</v>
          </cell>
          <cell r="AD1063">
            <v>301</v>
          </cell>
          <cell r="AE1063">
            <v>10</v>
          </cell>
          <cell r="AF1063"/>
          <cell r="AG1063"/>
          <cell r="AH1063"/>
          <cell r="AI1063"/>
          <cell r="AN1063"/>
          <cell r="AO1063" t="str">
            <v>Yes</v>
          </cell>
          <cell r="AP1063" t="str">
            <v>MAR 22</v>
          </cell>
        </row>
        <row r="1064">
          <cell r="A1064">
            <v>1468</v>
          </cell>
          <cell r="B1064" t="str">
            <v>已发货</v>
          </cell>
          <cell r="C1064" t="str">
            <v>C49</v>
          </cell>
          <cell r="D1064">
            <v>110733</v>
          </cell>
          <cell r="E1064" t="str">
            <v>珠海派诺</v>
          </cell>
          <cell r="F1064" t="str">
            <v>YSM20R-2</v>
          </cell>
          <cell r="G1064" t="str">
            <v>L-&gt;R</v>
          </cell>
          <cell r="H1064" t="str">
            <v>cATS10+MVC+special layout</v>
          </cell>
          <cell r="I1064" t="str">
            <v>Y59956</v>
          </cell>
          <cell r="J1064">
            <v>1</v>
          </cell>
          <cell r="K1064" t="str">
            <v>力合中转仓</v>
          </cell>
          <cell r="L1064">
            <v>44622</v>
          </cell>
          <cell r="M1064" t="str">
            <v>NM</v>
          </cell>
          <cell r="N1064" t="str">
            <v>MAR 22</v>
          </cell>
          <cell r="O1064">
            <v>2022.2</v>
          </cell>
          <cell r="P1064" t="str">
            <v>JPY</v>
          </cell>
          <cell r="Q1064" t="str">
            <v>C49SZX20210185DZ</v>
          </cell>
          <cell r="R1064" t="str">
            <v>宝捷信</v>
          </cell>
          <cell r="S1064" t="str">
            <v>YSM20R-2</v>
          </cell>
          <cell r="T1064" t="str">
            <v>L-&gt;R</v>
          </cell>
          <cell r="U1064" t="str">
            <v>cATS10+MVC+Feeder Carriage</v>
          </cell>
          <cell r="V1064" t="str">
            <v>WRONG</v>
          </cell>
          <cell r="W1064" t="str">
            <v>DAP HZ</v>
          </cell>
          <cell r="X1064">
            <v>44410</v>
          </cell>
          <cell r="Y1064" t="str">
            <v>Yes</v>
          </cell>
          <cell r="Z1064"/>
          <cell r="AA1064"/>
          <cell r="AB1064"/>
          <cell r="AC1064" t="str">
            <v>C210540203</v>
          </cell>
          <cell r="AD1064">
            <v>301</v>
          </cell>
          <cell r="AE1064">
            <v>10</v>
          </cell>
          <cell r="AF1064">
            <v>302</v>
          </cell>
          <cell r="AG1064">
            <v>10</v>
          </cell>
          <cell r="AH1064"/>
          <cell r="AI1064"/>
          <cell r="AJ1064"/>
          <cell r="AK1064"/>
          <cell r="AL1064"/>
          <cell r="AM1064"/>
          <cell r="AN1064"/>
          <cell r="AO1064" t="str">
            <v>Yes</v>
          </cell>
          <cell r="AP1064" t="str">
            <v>MAR 22</v>
          </cell>
        </row>
        <row r="1065">
          <cell r="A1065">
            <v>1093</v>
          </cell>
          <cell r="B1065" t="str">
            <v>已发货</v>
          </cell>
          <cell r="C1065" t="str">
            <v>C49</v>
          </cell>
          <cell r="D1065">
            <v>110800</v>
          </cell>
          <cell r="E1065" t="str">
            <v>Stock order</v>
          </cell>
          <cell r="F1065" t="str">
            <v>YSM10</v>
          </cell>
          <cell r="G1065" t="str">
            <v>R-&gt;L</v>
          </cell>
          <cell r="H1065" t="str">
            <v>No</v>
          </cell>
          <cell r="I1065" t="str">
            <v>Y56514</v>
          </cell>
          <cell r="J1065">
            <v>1</v>
          </cell>
          <cell r="K1065" t="str">
            <v>力合仓库(已经清关)</v>
          </cell>
          <cell r="L1065">
            <v>44622</v>
          </cell>
          <cell r="M1065" t="str">
            <v>NM</v>
          </cell>
          <cell r="N1065" t="str">
            <v>APR 22</v>
          </cell>
          <cell r="O1065">
            <v>2022.2</v>
          </cell>
          <cell r="P1065" t="str">
            <v>JPY</v>
          </cell>
          <cell r="Q1065" t="str">
            <v>C49SZX20210031SX</v>
          </cell>
          <cell r="R1065" t="str">
            <v>益田科技</v>
          </cell>
          <cell r="S1065" t="str">
            <v>YSM10</v>
          </cell>
          <cell r="T1065" t="str">
            <v>R-&gt;L</v>
          </cell>
          <cell r="U1065" t="str">
            <v>No</v>
          </cell>
          <cell r="V1065" t="str">
            <v>OK</v>
          </cell>
          <cell r="W1065" t="str">
            <v>DAP SZ</v>
          </cell>
          <cell r="X1065">
            <v>44222</v>
          </cell>
          <cell r="Y1065" t="str">
            <v>Yes</v>
          </cell>
          <cell r="Z1065"/>
          <cell r="AA1065"/>
          <cell r="AB1065"/>
          <cell r="AC1065" t="str">
            <v>C200938214</v>
          </cell>
          <cell r="AD1065">
            <v>301</v>
          </cell>
          <cell r="AE1065">
            <v>10</v>
          </cell>
          <cell r="AF1065"/>
          <cell r="AG1065"/>
          <cell r="AH1065"/>
          <cell r="AI1065"/>
          <cell r="AJ1065"/>
          <cell r="AK1065"/>
          <cell r="AL1065"/>
          <cell r="AM1065"/>
          <cell r="AN1065"/>
          <cell r="AO1065" t="str">
            <v>Yes</v>
          </cell>
          <cell r="AP1065" t="str">
            <v>APR 22</v>
          </cell>
        </row>
        <row r="1066">
          <cell r="A1066">
            <v>1502</v>
          </cell>
          <cell r="B1066" t="str">
            <v>已发货</v>
          </cell>
          <cell r="C1066" t="str">
            <v>C49</v>
          </cell>
          <cell r="D1066">
            <v>110800</v>
          </cell>
          <cell r="E1066" t="str">
            <v>Stock order</v>
          </cell>
          <cell r="F1066" t="str">
            <v>YSM10</v>
          </cell>
          <cell r="G1066" t="str">
            <v>R-&gt;L</v>
          </cell>
          <cell r="H1066" t="str">
            <v>No</v>
          </cell>
          <cell r="I1066" t="str">
            <v>Y56515</v>
          </cell>
          <cell r="J1066">
            <v>1</v>
          </cell>
          <cell r="K1066" t="str">
            <v>力合中转仓</v>
          </cell>
          <cell r="L1066">
            <v>44622</v>
          </cell>
          <cell r="M1066" t="str">
            <v>NM</v>
          </cell>
          <cell r="N1066" t="str">
            <v>MAR 22</v>
          </cell>
          <cell r="O1066"/>
          <cell r="P1066" t="str">
            <v>JPY</v>
          </cell>
          <cell r="Q1066" t="str">
            <v>C49SZX20210205SS</v>
          </cell>
          <cell r="R1066" t="str">
            <v>嘉力达</v>
          </cell>
          <cell r="S1066" t="str">
            <v>YSM10</v>
          </cell>
          <cell r="T1066" t="str">
            <v>L-&gt;R</v>
          </cell>
          <cell r="U1066" t="str">
            <v>MVC</v>
          </cell>
          <cell r="V1066" t="str">
            <v>WRONG</v>
          </cell>
          <cell r="W1066" t="str">
            <v>DAP HZ</v>
          </cell>
          <cell r="X1066">
            <v>44513</v>
          </cell>
          <cell r="Y1066" t="str">
            <v>Yes</v>
          </cell>
          <cell r="Z1066"/>
          <cell r="AA1066"/>
          <cell r="AB1066"/>
          <cell r="AC1066" t="str">
            <v>C211141608</v>
          </cell>
          <cell r="AD1066">
            <v>301</v>
          </cell>
          <cell r="AE1066">
            <v>10</v>
          </cell>
          <cell r="AF1066"/>
          <cell r="AG1066"/>
          <cell r="AH1066"/>
          <cell r="AI1066"/>
          <cell r="AJ1066"/>
          <cell r="AK1066"/>
          <cell r="AL1066"/>
          <cell r="AM1066"/>
          <cell r="AN1066"/>
          <cell r="AO1066" t="str">
            <v>Yes</v>
          </cell>
          <cell r="AP1066" t="str">
            <v>MAR 22</v>
          </cell>
        </row>
        <row r="1067">
          <cell r="A1067">
            <v>1517</v>
          </cell>
          <cell r="B1067" t="str">
            <v>已发货</v>
          </cell>
          <cell r="C1067" t="str">
            <v>C49</v>
          </cell>
          <cell r="D1067">
            <v>110771</v>
          </cell>
          <cell r="E1067" t="str">
            <v>Stock order</v>
          </cell>
          <cell r="F1067" t="str">
            <v>YSM10</v>
          </cell>
          <cell r="G1067" t="str">
            <v>R-&gt;L</v>
          </cell>
          <cell r="H1067" t="str">
            <v>MVC+ATS15</v>
          </cell>
          <cell r="I1067" t="str">
            <v>Y57567</v>
          </cell>
          <cell r="J1067">
            <v>1</v>
          </cell>
          <cell r="K1067" t="str">
            <v>力合中转仓</v>
          </cell>
          <cell r="L1067">
            <v>44622</v>
          </cell>
          <cell r="M1067" t="str">
            <v>NM</v>
          </cell>
          <cell r="N1067" t="str">
            <v>APR 22</v>
          </cell>
          <cell r="O1067">
            <v>2022.2</v>
          </cell>
          <cell r="P1067" t="str">
            <v>JPY</v>
          </cell>
          <cell r="Q1067" t="str">
            <v>C49SZX20210206MZ</v>
          </cell>
          <cell r="R1067" t="str">
            <v>魔乐视</v>
          </cell>
          <cell r="S1067" t="str">
            <v>YSM10</v>
          </cell>
          <cell r="T1067" t="str">
            <v>L-&gt;R</v>
          </cell>
          <cell r="U1067" t="str">
            <v>MVC+ATS15</v>
          </cell>
          <cell r="V1067" t="str">
            <v>WRONG</v>
          </cell>
          <cell r="W1067" t="str">
            <v>DAP SZ</v>
          </cell>
          <cell r="X1067">
            <v>44540</v>
          </cell>
          <cell r="Y1067" t="str">
            <v>Yes</v>
          </cell>
          <cell r="Z1067"/>
          <cell r="AA1067"/>
          <cell r="AB1067"/>
          <cell r="AC1067" t="str">
            <v>C220342452</v>
          </cell>
          <cell r="AD1067">
            <v>301</v>
          </cell>
          <cell r="AE1067">
            <v>10</v>
          </cell>
          <cell r="AF1067"/>
          <cell r="AG1067"/>
          <cell r="AH1067"/>
          <cell r="AI1067"/>
          <cell r="AJ1067"/>
          <cell r="AK1067"/>
          <cell r="AL1067"/>
          <cell r="AM1067"/>
          <cell r="AN1067"/>
          <cell r="AO1067" t="str">
            <v>Yes</v>
          </cell>
          <cell r="AP1067" t="str">
            <v>APR 22</v>
          </cell>
        </row>
        <row r="1068">
          <cell r="A1068">
            <v>1492</v>
          </cell>
          <cell r="B1068" t="str">
            <v>已发货</v>
          </cell>
          <cell r="C1068" t="str">
            <v>C49</v>
          </cell>
          <cell r="D1068">
            <v>110771</v>
          </cell>
          <cell r="E1068" t="str">
            <v>Stock order</v>
          </cell>
          <cell r="F1068" t="str">
            <v>YSM10</v>
          </cell>
          <cell r="G1068" t="str">
            <v>R-&gt;L</v>
          </cell>
          <cell r="H1068" t="str">
            <v>No</v>
          </cell>
          <cell r="I1068" t="str">
            <v>Y57568</v>
          </cell>
          <cell r="J1068">
            <v>1</v>
          </cell>
          <cell r="K1068" t="str">
            <v>力合仓库(已经清关)</v>
          </cell>
          <cell r="L1068">
            <v>44622</v>
          </cell>
          <cell r="M1068">
            <v>5.5100000000000003E-2</v>
          </cell>
          <cell r="N1068" t="str">
            <v>APR 22</v>
          </cell>
          <cell r="O1068">
            <v>2022.2</v>
          </cell>
          <cell r="P1068" t="str">
            <v>JPY</v>
          </cell>
          <cell r="Q1068" t="str">
            <v>C49SZX20210194SQ</v>
          </cell>
          <cell r="R1068" t="str">
            <v>旭协（End user 驰电）</v>
          </cell>
          <cell r="S1068" t="str">
            <v>YSM10</v>
          </cell>
          <cell r="T1068" t="str">
            <v>R-&gt;L</v>
          </cell>
          <cell r="U1068" t="str">
            <v>MVC</v>
          </cell>
          <cell r="V1068" t="str">
            <v>WRONG</v>
          </cell>
          <cell r="W1068" t="str">
            <v>DAPSZ</v>
          </cell>
          <cell r="X1068">
            <v>44499</v>
          </cell>
          <cell r="Y1068" t="str">
            <v>Yes</v>
          </cell>
          <cell r="Z1068"/>
          <cell r="AA1068"/>
          <cell r="AB1068"/>
          <cell r="AC1068" t="str">
            <v>C210840857</v>
          </cell>
          <cell r="AD1068">
            <v>301</v>
          </cell>
          <cell r="AE1068">
            <v>10</v>
          </cell>
          <cell r="AF1068"/>
          <cell r="AG1068"/>
          <cell r="AH1068"/>
          <cell r="AI1068"/>
          <cell r="AJ1068"/>
          <cell r="AK1068"/>
          <cell r="AL1068"/>
          <cell r="AM1068"/>
          <cell r="AN1068"/>
          <cell r="AO1068" t="str">
            <v>Yes</v>
          </cell>
          <cell r="AP1068" t="str">
            <v>APR 22</v>
          </cell>
        </row>
        <row r="1069">
          <cell r="A1069">
            <v>1469</v>
          </cell>
          <cell r="B1069" t="str">
            <v>已发货</v>
          </cell>
          <cell r="C1069" t="str">
            <v>C49</v>
          </cell>
          <cell r="D1069">
            <v>110728</v>
          </cell>
          <cell r="E1069" t="str">
            <v>SZ 恒泰创新</v>
          </cell>
          <cell r="F1069" t="str">
            <v>YSM20R-2</v>
          </cell>
          <cell r="G1069" t="str">
            <v>L-&gt;R</v>
          </cell>
          <cell r="H1069" t="str">
            <v>No</v>
          </cell>
          <cell r="I1069" t="str">
            <v>Y59927</v>
          </cell>
          <cell r="J1069">
            <v>1</v>
          </cell>
          <cell r="K1069" t="str">
            <v>力合中转仓</v>
          </cell>
          <cell r="L1069">
            <v>44622</v>
          </cell>
          <cell r="M1069" t="str">
            <v>Yamaha RMB单49F104105</v>
          </cell>
          <cell r="N1069" t="str">
            <v>MAR 22</v>
          </cell>
          <cell r="O1069">
            <v>2022.1</v>
          </cell>
          <cell r="P1069" t="str">
            <v>JPY</v>
          </cell>
          <cell r="Q1069" t="str">
            <v>C49SZX20210185DZ</v>
          </cell>
          <cell r="R1069" t="str">
            <v>宝捷信</v>
          </cell>
          <cell r="S1069" t="str">
            <v>YSM20R-2</v>
          </cell>
          <cell r="T1069" t="str">
            <v>L-&gt;R</v>
          </cell>
          <cell r="U1069" t="str">
            <v>No</v>
          </cell>
          <cell r="V1069" t="str">
            <v>OK</v>
          </cell>
          <cell r="W1069" t="str">
            <v>DAP HZ</v>
          </cell>
          <cell r="X1069">
            <v>44410</v>
          </cell>
          <cell r="Y1069" t="str">
            <v>Yes</v>
          </cell>
          <cell r="Z1069"/>
          <cell r="AA1069"/>
          <cell r="AB1069"/>
          <cell r="AC1069" t="str">
            <v>C210540203</v>
          </cell>
          <cell r="AD1069">
            <v>312</v>
          </cell>
          <cell r="AE1069">
            <v>20</v>
          </cell>
          <cell r="AF1069"/>
          <cell r="AG1069"/>
          <cell r="AH1069"/>
          <cell r="AI1069"/>
          <cell r="AJ1069"/>
          <cell r="AK1069"/>
          <cell r="AL1069"/>
          <cell r="AM1069"/>
          <cell r="AN1069"/>
          <cell r="AO1069" t="str">
            <v>Yes</v>
          </cell>
          <cell r="AP1069" t="str">
            <v>MAR 22</v>
          </cell>
        </row>
        <row r="1070">
          <cell r="A1070">
            <v>1489</v>
          </cell>
          <cell r="B1070" t="str">
            <v>已发货</v>
          </cell>
          <cell r="C1070" t="str">
            <v>C49</v>
          </cell>
          <cell r="D1070">
            <v>110728</v>
          </cell>
          <cell r="E1070" t="str">
            <v>SZ 恒泰创新</v>
          </cell>
          <cell r="F1070" t="str">
            <v>YSM10</v>
          </cell>
          <cell r="G1070" t="str">
            <v>R-&gt;L</v>
          </cell>
          <cell r="H1070" t="str">
            <v>MVC F&amp;R</v>
          </cell>
          <cell r="I1070" t="str">
            <v>Y59928</v>
          </cell>
          <cell r="J1070">
            <v>1</v>
          </cell>
          <cell r="K1070" t="str">
            <v>力合中转仓</v>
          </cell>
          <cell r="L1070">
            <v>44622</v>
          </cell>
          <cell r="M1070" t="str">
            <v>NM</v>
          </cell>
          <cell r="N1070" t="str">
            <v>MAR 22</v>
          </cell>
          <cell r="O1070"/>
          <cell r="P1070" t="str">
            <v>JPY</v>
          </cell>
          <cell r="Q1070" t="str">
            <v>C49SZX20210200JY</v>
          </cell>
          <cell r="R1070" t="str">
            <v>英拓邦（End user:深圳傲尔）</v>
          </cell>
          <cell r="S1070" t="str">
            <v>YSM10</v>
          </cell>
          <cell r="T1070" t="str">
            <v>L-&gt;R</v>
          </cell>
          <cell r="U1070" t="str">
            <v>MVC</v>
          </cell>
          <cell r="V1070" t="str">
            <v>WRONG</v>
          </cell>
          <cell r="W1070" t="str">
            <v>CIF HK</v>
          </cell>
          <cell r="X1070">
            <v>44496</v>
          </cell>
          <cell r="Y1070" t="str">
            <v>Yes</v>
          </cell>
          <cell r="Z1070"/>
          <cell r="AA1070"/>
          <cell r="AB1070"/>
          <cell r="AC1070" t="str">
            <v>C211241741</v>
          </cell>
          <cell r="AD1070">
            <v>312</v>
          </cell>
          <cell r="AE1070">
            <v>10</v>
          </cell>
          <cell r="AF1070"/>
          <cell r="AG1070"/>
          <cell r="AH1070"/>
          <cell r="AI1070"/>
          <cell r="AN1070"/>
          <cell r="AO1070" t="str">
            <v>Yes</v>
          </cell>
          <cell r="AP1070" t="str">
            <v>MAR 22</v>
          </cell>
        </row>
        <row r="1071">
          <cell r="A1071">
            <v>1320</v>
          </cell>
          <cell r="B1071" t="str">
            <v>已发货</v>
          </cell>
          <cell r="C1071" t="str">
            <v>C49</v>
          </cell>
          <cell r="D1071">
            <v>110472</v>
          </cell>
          <cell r="E1071" t="str">
            <v>Stock order</v>
          </cell>
          <cell r="F1071" t="str">
            <v>YSM10</v>
          </cell>
          <cell r="G1071" t="str">
            <v>R-&gt;L</v>
          </cell>
          <cell r="H1071" t="str">
            <v>MVC</v>
          </cell>
          <cell r="I1071" t="str">
            <v>Y57570</v>
          </cell>
          <cell r="J1071">
            <v>1</v>
          </cell>
          <cell r="K1071" t="str">
            <v>力合中转仓</v>
          </cell>
          <cell r="L1071">
            <v>44623</v>
          </cell>
          <cell r="M1071">
            <v>5.9499999999999997E-2</v>
          </cell>
          <cell r="N1071" t="str">
            <v>MAR 22</v>
          </cell>
          <cell r="O1071"/>
          <cell r="P1071" t="str">
            <v>JPY</v>
          </cell>
          <cell r="Q1071" t="str">
            <v>C49SZX20210111DZ</v>
          </cell>
          <cell r="R1071" t="str">
            <v>恒创兴</v>
          </cell>
          <cell r="S1071" t="str">
            <v>YSM10</v>
          </cell>
          <cell r="T1071" t="str">
            <v>L-&gt;R</v>
          </cell>
          <cell r="U1071" t="str">
            <v>MVC</v>
          </cell>
          <cell r="V1071" t="str">
            <v>WRONG</v>
          </cell>
          <cell r="W1071" t="str">
            <v>CIF HK</v>
          </cell>
          <cell r="X1071">
            <v>44295</v>
          </cell>
          <cell r="Y1071" t="str">
            <v>Yes</v>
          </cell>
          <cell r="Z1071"/>
          <cell r="AA1071"/>
          <cell r="AB1071"/>
          <cell r="AC1071" t="str">
            <v>C210640274</v>
          </cell>
          <cell r="AD1071">
            <v>301</v>
          </cell>
          <cell r="AE1071">
            <v>10</v>
          </cell>
          <cell r="AF1071"/>
          <cell r="AG1071"/>
          <cell r="AH1071"/>
          <cell r="AI1071"/>
          <cell r="AJ1071"/>
          <cell r="AK1071"/>
          <cell r="AL1071"/>
          <cell r="AM1071"/>
          <cell r="AN1071"/>
          <cell r="AO1071" t="str">
            <v>Yes</v>
          </cell>
          <cell r="AP1071" t="str">
            <v>MAR 22</v>
          </cell>
        </row>
        <row r="1072">
          <cell r="A1072">
            <v>1373</v>
          </cell>
          <cell r="B1072" t="str">
            <v>已发货</v>
          </cell>
          <cell r="C1072" t="str">
            <v>C49</v>
          </cell>
          <cell r="D1072">
            <v>110472</v>
          </cell>
          <cell r="E1072" t="str">
            <v>Stock order</v>
          </cell>
          <cell r="F1072" t="str">
            <v>YSM10</v>
          </cell>
          <cell r="G1072" t="str">
            <v>R-&gt;L</v>
          </cell>
          <cell r="H1072" t="str">
            <v>MVC</v>
          </cell>
          <cell r="I1072" t="str">
            <v>Y57571</v>
          </cell>
          <cell r="J1072">
            <v>1</v>
          </cell>
          <cell r="K1072" t="str">
            <v>力合中转仓</v>
          </cell>
          <cell r="L1072">
            <v>44623</v>
          </cell>
          <cell r="M1072">
            <v>5.9499999999999997E-2</v>
          </cell>
          <cell r="N1072" t="str">
            <v>MAR 22</v>
          </cell>
          <cell r="O1072"/>
          <cell r="P1072" t="str">
            <v>JPY</v>
          </cell>
          <cell r="Q1072" t="str">
            <v>C49SZX20210147DY</v>
          </cell>
          <cell r="R1072" t="str">
            <v>朗迅</v>
          </cell>
          <cell r="S1072" t="str">
            <v>YSM10</v>
          </cell>
          <cell r="T1072" t="str">
            <v>L-&gt;R</v>
          </cell>
          <cell r="U1072" t="str">
            <v>MVC</v>
          </cell>
          <cell r="V1072" t="str">
            <v>WRONG</v>
          </cell>
          <cell r="W1072" t="str">
            <v>DAP HZ</v>
          </cell>
          <cell r="X1072">
            <v>44333</v>
          </cell>
          <cell r="Y1072" t="str">
            <v>Yes</v>
          </cell>
          <cell r="Z1072"/>
          <cell r="AA1072"/>
          <cell r="AB1072"/>
          <cell r="AC1072" t="str">
            <v>C210640313</v>
          </cell>
          <cell r="AD1072">
            <v>301</v>
          </cell>
          <cell r="AE1072">
            <v>10</v>
          </cell>
          <cell r="AF1072"/>
          <cell r="AG1072"/>
          <cell r="AH1072"/>
          <cell r="AI1072"/>
          <cell r="AJ1072"/>
          <cell r="AK1072"/>
          <cell r="AL1072"/>
          <cell r="AM1072"/>
          <cell r="AN1072"/>
          <cell r="AO1072" t="str">
            <v>Yes</v>
          </cell>
          <cell r="AP1072" t="str">
            <v>MAR 22</v>
          </cell>
        </row>
        <row r="1073">
          <cell r="A1073">
            <v>1374</v>
          </cell>
          <cell r="B1073" t="str">
            <v>已发货</v>
          </cell>
          <cell r="C1073" t="str">
            <v>C49</v>
          </cell>
          <cell r="D1073">
            <v>110472</v>
          </cell>
          <cell r="E1073" t="str">
            <v>Stock order</v>
          </cell>
          <cell r="F1073" t="str">
            <v>YSM10</v>
          </cell>
          <cell r="G1073" t="str">
            <v>R-&gt;L</v>
          </cell>
          <cell r="H1073" t="str">
            <v>No</v>
          </cell>
          <cell r="I1073" t="str">
            <v>Y57569</v>
          </cell>
          <cell r="J1073">
            <v>1</v>
          </cell>
          <cell r="K1073" t="str">
            <v>力合中转仓</v>
          </cell>
          <cell r="L1073">
            <v>44623</v>
          </cell>
          <cell r="M1073">
            <v>5.9499999999999997E-2</v>
          </cell>
          <cell r="N1073" t="str">
            <v>MAR 22</v>
          </cell>
          <cell r="O1073"/>
          <cell r="P1073" t="str">
            <v>JPY</v>
          </cell>
          <cell r="Q1073" t="str">
            <v>C49SZX20210147DY</v>
          </cell>
          <cell r="R1073" t="str">
            <v>朗迅</v>
          </cell>
          <cell r="S1073" t="str">
            <v>YSM10</v>
          </cell>
          <cell r="T1073" t="str">
            <v>L-&gt;R</v>
          </cell>
          <cell r="U1073" t="str">
            <v>MVC</v>
          </cell>
          <cell r="V1073" t="str">
            <v>WRONG</v>
          </cell>
          <cell r="W1073" t="str">
            <v>DAP HZ</v>
          </cell>
          <cell r="X1073">
            <v>44333</v>
          </cell>
          <cell r="Y1073" t="str">
            <v>Yes</v>
          </cell>
          <cell r="Z1073"/>
          <cell r="AA1073"/>
          <cell r="AB1073"/>
          <cell r="AC1073" t="str">
            <v>C210640313</v>
          </cell>
          <cell r="AD1073">
            <v>301</v>
          </cell>
          <cell r="AE1073">
            <v>10</v>
          </cell>
          <cell r="AF1073"/>
          <cell r="AG1073"/>
          <cell r="AH1073"/>
          <cell r="AI1073"/>
          <cell r="AJ1073"/>
          <cell r="AK1073"/>
          <cell r="AL1073"/>
          <cell r="AM1073"/>
          <cell r="AN1073"/>
          <cell r="AO1073" t="str">
            <v>Yes</v>
          </cell>
          <cell r="AP1073" t="str">
            <v>MAR 22</v>
          </cell>
        </row>
        <row r="1074">
          <cell r="A1074">
            <v>1408</v>
          </cell>
          <cell r="B1074" t="str">
            <v>已发货</v>
          </cell>
          <cell r="C1074" t="str">
            <v>C49</v>
          </cell>
          <cell r="D1074">
            <v>110730</v>
          </cell>
          <cell r="E1074" t="str">
            <v>SZ 魔乐视</v>
          </cell>
          <cell r="F1074" t="str">
            <v>YSM20R-2</v>
          </cell>
          <cell r="G1074" t="str">
            <v>L-&gt;R</v>
          </cell>
          <cell r="H1074" t="str">
            <v>No</v>
          </cell>
          <cell r="I1074" t="str">
            <v>Y59946</v>
          </cell>
          <cell r="J1074">
            <v>1</v>
          </cell>
          <cell r="K1074" t="str">
            <v>力合中转仓</v>
          </cell>
          <cell r="L1074">
            <v>44623</v>
          </cell>
          <cell r="M1074" t="str">
            <v>NM</v>
          </cell>
          <cell r="N1074" t="str">
            <v>MAR 22</v>
          </cell>
          <cell r="O1074"/>
          <cell r="P1074" t="str">
            <v>JPY</v>
          </cell>
          <cell r="Q1074" t="str">
            <v>C49SZX20210166SX</v>
          </cell>
          <cell r="R1074" t="str">
            <v>晨鑫达</v>
          </cell>
          <cell r="S1074" t="str">
            <v>YSM20R-2</v>
          </cell>
          <cell r="T1074" t="str">
            <v>L-&gt;R</v>
          </cell>
          <cell r="U1074" t="str">
            <v>No</v>
          </cell>
          <cell r="V1074" t="str">
            <v>OK</v>
          </cell>
          <cell r="W1074" t="str">
            <v>DAP SZ</v>
          </cell>
          <cell r="X1074">
            <v>44356</v>
          </cell>
          <cell r="Y1074" t="str">
            <v>Yes</v>
          </cell>
          <cell r="Z1074"/>
          <cell r="AA1074"/>
          <cell r="AB1074"/>
          <cell r="AC1074" t="str">
            <v>C200537323</v>
          </cell>
          <cell r="AD1074">
            <v>301</v>
          </cell>
          <cell r="AE1074">
            <v>10</v>
          </cell>
          <cell r="AF1074">
            <v>304</v>
          </cell>
          <cell r="AG1074">
            <v>10</v>
          </cell>
          <cell r="AH1074"/>
          <cell r="AI1074"/>
          <cell r="AJ1074"/>
          <cell r="AK1074"/>
          <cell r="AL1074"/>
          <cell r="AM1074"/>
          <cell r="AN1074"/>
          <cell r="AO1074" t="str">
            <v>Yes</v>
          </cell>
          <cell r="AP1074" t="str">
            <v>MAR 22</v>
          </cell>
        </row>
        <row r="1075">
          <cell r="A1075">
            <v>1409</v>
          </cell>
          <cell r="B1075" t="str">
            <v>已发货</v>
          </cell>
          <cell r="C1075" t="str">
            <v>C49</v>
          </cell>
          <cell r="D1075">
            <v>110730</v>
          </cell>
          <cell r="E1075" t="str">
            <v>SZ 魔乐视</v>
          </cell>
          <cell r="F1075" t="str">
            <v>YSM20R-2</v>
          </cell>
          <cell r="G1075" t="str">
            <v>L-&gt;R</v>
          </cell>
          <cell r="H1075" t="str">
            <v>No</v>
          </cell>
          <cell r="I1075" t="str">
            <v>Y59947</v>
          </cell>
          <cell r="J1075">
            <v>1</v>
          </cell>
          <cell r="K1075" t="str">
            <v>力合中转仓</v>
          </cell>
          <cell r="L1075">
            <v>44623</v>
          </cell>
          <cell r="M1075" t="str">
            <v>NM</v>
          </cell>
          <cell r="N1075" t="str">
            <v>MAR 22</v>
          </cell>
          <cell r="O1075"/>
          <cell r="P1075" t="str">
            <v>JPY</v>
          </cell>
          <cell r="Q1075" t="str">
            <v>C49SZX20210166SX</v>
          </cell>
          <cell r="R1075" t="str">
            <v>晨鑫达</v>
          </cell>
          <cell r="S1075" t="str">
            <v>YSM20R-2</v>
          </cell>
          <cell r="T1075" t="str">
            <v>L-&gt;R</v>
          </cell>
          <cell r="U1075" t="str">
            <v>No</v>
          </cell>
          <cell r="V1075" t="str">
            <v>OK</v>
          </cell>
          <cell r="W1075" t="str">
            <v>DAP SZ</v>
          </cell>
          <cell r="X1075">
            <v>44356</v>
          </cell>
          <cell r="Y1075" t="str">
            <v>Yes</v>
          </cell>
          <cell r="Z1075"/>
          <cell r="AA1075"/>
          <cell r="AB1075"/>
          <cell r="AC1075" t="str">
            <v>C200537323</v>
          </cell>
          <cell r="AD1075">
            <v>302</v>
          </cell>
          <cell r="AE1075">
            <v>5</v>
          </cell>
          <cell r="AF1075">
            <v>304</v>
          </cell>
          <cell r="AG1075">
            <v>15</v>
          </cell>
          <cell r="AH1075"/>
          <cell r="AI1075"/>
          <cell r="AJ1075"/>
          <cell r="AK1075"/>
          <cell r="AL1075"/>
          <cell r="AM1075"/>
          <cell r="AN1075"/>
          <cell r="AO1075" t="str">
            <v>Yes</v>
          </cell>
          <cell r="AP1075" t="str">
            <v>MAR 22</v>
          </cell>
        </row>
        <row r="1076">
          <cell r="A1076">
            <v>1410</v>
          </cell>
          <cell r="B1076" t="str">
            <v>已发货</v>
          </cell>
          <cell r="C1076" t="str">
            <v>C49</v>
          </cell>
          <cell r="D1076">
            <v>110730</v>
          </cell>
          <cell r="E1076" t="str">
            <v>SZ 魔乐视</v>
          </cell>
          <cell r="F1076" t="str">
            <v>YSM10</v>
          </cell>
          <cell r="G1076" t="str">
            <v>R-&gt;L</v>
          </cell>
          <cell r="H1076" t="str">
            <v>MVC F&amp;R+ATS15</v>
          </cell>
          <cell r="I1076" t="str">
            <v>Y59948</v>
          </cell>
          <cell r="J1076">
            <v>1</v>
          </cell>
          <cell r="K1076" t="str">
            <v>力合中转仓</v>
          </cell>
          <cell r="L1076">
            <v>44623</v>
          </cell>
          <cell r="M1076" t="str">
            <v>NM</v>
          </cell>
          <cell r="N1076" t="str">
            <v>MAR 22</v>
          </cell>
          <cell r="O1076"/>
          <cell r="P1076" t="str">
            <v>JPY</v>
          </cell>
          <cell r="Q1076" t="str">
            <v>C49SZX20210166SX</v>
          </cell>
          <cell r="R1076" t="str">
            <v>晨鑫达</v>
          </cell>
          <cell r="S1076" t="str">
            <v>YSM10</v>
          </cell>
          <cell r="T1076" t="str">
            <v>L-&gt;R</v>
          </cell>
          <cell r="U1076" t="str">
            <v>MVC F&amp;R+ATS15</v>
          </cell>
          <cell r="V1076" t="str">
            <v>WRONG</v>
          </cell>
          <cell r="W1076" t="str">
            <v>DAP SZ</v>
          </cell>
          <cell r="X1076">
            <v>44356</v>
          </cell>
          <cell r="Y1076" t="str">
            <v>Yes</v>
          </cell>
          <cell r="Z1076"/>
          <cell r="AA1076"/>
          <cell r="AB1076"/>
          <cell r="AC1076" t="str">
            <v>C200537323</v>
          </cell>
          <cell r="AD1076">
            <v>312</v>
          </cell>
          <cell r="AE1076">
            <v>10</v>
          </cell>
          <cell r="AF1076"/>
          <cell r="AG1076"/>
          <cell r="AH1076"/>
          <cell r="AI1076"/>
          <cell r="AJ1076"/>
          <cell r="AK1076"/>
          <cell r="AL1076"/>
          <cell r="AM1076"/>
          <cell r="AN1076"/>
          <cell r="AO1076" t="str">
            <v>Yes</v>
          </cell>
          <cell r="AP1076" t="str">
            <v>MAR 22</v>
          </cell>
        </row>
        <row r="1077">
          <cell r="A1077">
            <v>1559</v>
          </cell>
          <cell r="B1077" t="str">
            <v>已发货</v>
          </cell>
          <cell r="C1077" t="str">
            <v>C49</v>
          </cell>
          <cell r="D1077">
            <v>110730</v>
          </cell>
          <cell r="E1077" t="str">
            <v>SZ 魔乐视</v>
          </cell>
          <cell r="F1077" t="str">
            <v>YSM10</v>
          </cell>
          <cell r="G1077" t="str">
            <v>R-&gt;L</v>
          </cell>
          <cell r="H1077" t="str">
            <v>MVC F&amp;R+ATS15</v>
          </cell>
          <cell r="I1077" t="str">
            <v>Y59949</v>
          </cell>
          <cell r="J1077">
            <v>1</v>
          </cell>
          <cell r="K1077" t="str">
            <v>力合中转仓</v>
          </cell>
          <cell r="L1077">
            <v>44623</v>
          </cell>
          <cell r="M1077" t="str">
            <v>NM，要DAP合同走货带ATS15</v>
          </cell>
          <cell r="N1077" t="str">
            <v>APR 22</v>
          </cell>
          <cell r="O1077">
            <v>2022.1</v>
          </cell>
          <cell r="P1077" t="str">
            <v>JPY</v>
          </cell>
          <cell r="Q1077" t="str">
            <v>C49SZX20220010SQ</v>
          </cell>
          <cell r="R1077" t="str">
            <v>达锂</v>
          </cell>
          <cell r="S1077" t="str">
            <v>YSM10</v>
          </cell>
          <cell r="T1077" t="str">
            <v>L-&gt;R</v>
          </cell>
          <cell r="U1077" t="str">
            <v>MVC+ATS15</v>
          </cell>
          <cell r="V1077" t="str">
            <v>WRONG</v>
          </cell>
          <cell r="W1077" t="str">
            <v>DAP DG</v>
          </cell>
          <cell r="X1077">
            <v>44581</v>
          </cell>
          <cell r="Y1077" t="str">
            <v>Yes</v>
          </cell>
          <cell r="Z1077"/>
          <cell r="AA1077"/>
          <cell r="AB1077"/>
          <cell r="AC1077" t="str">
            <v>C220141989</v>
          </cell>
          <cell r="AD1077">
            <v>312</v>
          </cell>
          <cell r="AE1077">
            <v>10</v>
          </cell>
          <cell r="AF1077"/>
          <cell r="AG1077"/>
          <cell r="AH1077"/>
          <cell r="AI1077"/>
          <cell r="AJ1077"/>
          <cell r="AK1077"/>
          <cell r="AL1077"/>
          <cell r="AM1077"/>
          <cell r="AN1077"/>
          <cell r="AO1077" t="str">
            <v>Yes</v>
          </cell>
          <cell r="AP1077" t="str">
            <v>APR 22</v>
          </cell>
        </row>
        <row r="1078">
          <cell r="A1078">
            <v>1288</v>
          </cell>
          <cell r="B1078" t="str">
            <v>已发货</v>
          </cell>
          <cell r="C1078" t="str">
            <v>C49</v>
          </cell>
          <cell r="D1078">
            <v>110732</v>
          </cell>
          <cell r="E1078" t="str">
            <v>SZ 宝捷时计</v>
          </cell>
          <cell r="F1078" t="str">
            <v>YSM20R-2</v>
          </cell>
          <cell r="G1078" t="str">
            <v>L-&gt;R</v>
          </cell>
          <cell r="H1078" t="str">
            <v>cATS10+MVC+special layout</v>
          </cell>
          <cell r="I1078" t="str">
            <v>Y59951</v>
          </cell>
          <cell r="J1078">
            <v>1</v>
          </cell>
          <cell r="K1078" t="str">
            <v>力合中转仓</v>
          </cell>
          <cell r="L1078">
            <v>44627</v>
          </cell>
          <cell r="M1078" t="str">
            <v>NM</v>
          </cell>
          <cell r="N1078" t="str">
            <v>APR 22</v>
          </cell>
          <cell r="O1078">
            <v>2022.2</v>
          </cell>
          <cell r="P1078" t="str">
            <v>JPY</v>
          </cell>
          <cell r="Q1078" t="str">
            <v>C49SZX20210092MZ</v>
          </cell>
          <cell r="R1078" t="str">
            <v>懿美莱</v>
          </cell>
          <cell r="S1078" t="str">
            <v>YSM20R-2</v>
          </cell>
          <cell r="T1078" t="str">
            <v>L-&gt;R</v>
          </cell>
          <cell r="U1078" t="str">
            <v>cATS10+MVC+special layout</v>
          </cell>
          <cell r="V1078" t="str">
            <v>OK</v>
          </cell>
          <cell r="W1078" t="str">
            <v>DAP SZ</v>
          </cell>
          <cell r="X1078">
            <v>44285</v>
          </cell>
          <cell r="Y1078" t="str">
            <v>Yes</v>
          </cell>
          <cell r="Z1078"/>
          <cell r="AA1078"/>
          <cell r="AB1078"/>
          <cell r="AC1078" t="str">
            <v>C220342350</v>
          </cell>
          <cell r="AD1078">
            <v>303</v>
          </cell>
          <cell r="AE1078">
            <v>5</v>
          </cell>
          <cell r="AF1078">
            <v>304</v>
          </cell>
          <cell r="AG1078">
            <v>5</v>
          </cell>
          <cell r="AH1078">
            <v>312</v>
          </cell>
          <cell r="AI1078">
            <v>10</v>
          </cell>
          <cell r="AJ1078"/>
          <cell r="AK1078"/>
          <cell r="AL1078"/>
          <cell r="AM1078"/>
          <cell r="AN1078"/>
          <cell r="AO1078" t="str">
            <v>Yes</v>
          </cell>
          <cell r="AP1078" t="str">
            <v>APR 22</v>
          </cell>
        </row>
        <row r="1079">
          <cell r="A1079">
            <v>1291</v>
          </cell>
          <cell r="B1079" t="str">
            <v>已发货</v>
          </cell>
          <cell r="C1079" t="str">
            <v>C49</v>
          </cell>
          <cell r="D1079">
            <v>110773</v>
          </cell>
          <cell r="E1079" t="str">
            <v>Stock order</v>
          </cell>
          <cell r="F1079" t="str">
            <v>YSM20R-2</v>
          </cell>
          <cell r="G1079" t="str">
            <v>L-&gt;R</v>
          </cell>
          <cell r="H1079" t="str">
            <v>MVC</v>
          </cell>
          <cell r="I1079" t="str">
            <v>Y57247</v>
          </cell>
          <cell r="J1079">
            <v>1</v>
          </cell>
          <cell r="K1079" t="str">
            <v>力合中转仓</v>
          </cell>
          <cell r="L1079">
            <v>44627</v>
          </cell>
          <cell r="M1079" t="str">
            <v>NM</v>
          </cell>
          <cell r="N1079" t="str">
            <v>APR 22</v>
          </cell>
          <cell r="O1079">
            <v>2022.2</v>
          </cell>
          <cell r="P1079" t="str">
            <v>JPY</v>
          </cell>
          <cell r="Q1079" t="str">
            <v>C49SZX20210092MZ</v>
          </cell>
          <cell r="R1079" t="str">
            <v>懿美莱</v>
          </cell>
          <cell r="S1079" t="str">
            <v>YSM20R-2</v>
          </cell>
          <cell r="T1079" t="str">
            <v>L-&gt;R</v>
          </cell>
          <cell r="U1079" t="str">
            <v>No</v>
          </cell>
          <cell r="V1079" t="str">
            <v>WRONG</v>
          </cell>
          <cell r="W1079" t="str">
            <v>DAP SZ</v>
          </cell>
          <cell r="X1079">
            <v>44285</v>
          </cell>
          <cell r="Y1079" t="str">
            <v>Yes</v>
          </cell>
          <cell r="Z1079"/>
          <cell r="AA1079"/>
          <cell r="AB1079"/>
          <cell r="AC1079" t="str">
            <v>C220342350</v>
          </cell>
          <cell r="AD1079">
            <v>302</v>
          </cell>
          <cell r="AE1079">
            <v>10</v>
          </cell>
          <cell r="AF1079">
            <v>302</v>
          </cell>
          <cell r="AG1079">
            <v>10</v>
          </cell>
          <cell r="AH1079"/>
          <cell r="AI1079"/>
          <cell r="AJ1079"/>
          <cell r="AK1079"/>
          <cell r="AL1079"/>
          <cell r="AM1079"/>
          <cell r="AN1079"/>
          <cell r="AO1079" t="str">
            <v>Yes</v>
          </cell>
          <cell r="AP1079" t="str">
            <v>APR 22</v>
          </cell>
        </row>
        <row r="1080">
          <cell r="A1080">
            <v>1558</v>
          </cell>
          <cell r="B1080" t="str">
            <v>已发货</v>
          </cell>
          <cell r="C1080" t="str">
            <v>C49</v>
          </cell>
          <cell r="D1080">
            <v>110737</v>
          </cell>
          <cell r="E1080" t="str">
            <v>SZ 英拓邦</v>
          </cell>
          <cell r="F1080" t="str">
            <v>YSM20R-2</v>
          </cell>
          <cell r="G1080" t="str">
            <v>L-&gt;R</v>
          </cell>
          <cell r="H1080" t="str">
            <v>No</v>
          </cell>
          <cell r="I1080" t="str">
            <v>Y59985</v>
          </cell>
          <cell r="J1080">
            <v>1</v>
          </cell>
          <cell r="K1080" t="str">
            <v>力合中转仓</v>
          </cell>
          <cell r="L1080">
            <v>44627</v>
          </cell>
          <cell r="M1080" t="str">
            <v>NM</v>
          </cell>
          <cell r="N1080" t="str">
            <v>APR 22</v>
          </cell>
          <cell r="O1080">
            <v>2022.2</v>
          </cell>
          <cell r="P1080" t="str">
            <v>JPY</v>
          </cell>
          <cell r="Q1080" t="str">
            <v>C49SZX20220010SQ</v>
          </cell>
          <cell r="R1080" t="str">
            <v>达锂</v>
          </cell>
          <cell r="S1080" t="str">
            <v>YSM20R-2</v>
          </cell>
          <cell r="T1080" t="str">
            <v>L-&gt;R</v>
          </cell>
          <cell r="U1080" t="str">
            <v>No</v>
          </cell>
          <cell r="V1080" t="str">
            <v>OK</v>
          </cell>
          <cell r="W1080" t="str">
            <v>DAP DG</v>
          </cell>
          <cell r="X1080">
            <v>44581</v>
          </cell>
          <cell r="Y1080" t="str">
            <v>Yes</v>
          </cell>
          <cell r="Z1080"/>
          <cell r="AA1080"/>
          <cell r="AB1080"/>
          <cell r="AC1080" t="str">
            <v>C220141989</v>
          </cell>
          <cell r="AD1080">
            <v>301</v>
          </cell>
          <cell r="AE1080">
            <v>10</v>
          </cell>
          <cell r="AF1080">
            <v>302</v>
          </cell>
          <cell r="AG1080">
            <v>10</v>
          </cell>
          <cell r="AH1080"/>
          <cell r="AI1080"/>
          <cell r="AJ1080"/>
          <cell r="AK1080"/>
          <cell r="AL1080"/>
          <cell r="AM1080"/>
          <cell r="AN1080"/>
          <cell r="AO1080" t="str">
            <v>Yes</v>
          </cell>
          <cell r="AP1080" t="str">
            <v>APR 22</v>
          </cell>
        </row>
        <row r="1081">
          <cell r="A1081">
            <v>1289</v>
          </cell>
          <cell r="B1081" t="str">
            <v>已发货</v>
          </cell>
          <cell r="C1081" t="str">
            <v>C49</v>
          </cell>
          <cell r="D1081">
            <v>110774</v>
          </cell>
          <cell r="E1081" t="str">
            <v>Stock order</v>
          </cell>
          <cell r="F1081" t="str">
            <v>YSM20R-2</v>
          </cell>
          <cell r="G1081" t="str">
            <v>L-&gt;R</v>
          </cell>
          <cell r="H1081" t="str">
            <v>cATS10+MVC+special layout</v>
          </cell>
          <cell r="I1081" t="str">
            <v>Y58089</v>
          </cell>
          <cell r="J1081">
            <v>1</v>
          </cell>
          <cell r="K1081" t="str">
            <v>力合中转仓</v>
          </cell>
          <cell r="L1081">
            <v>44640</v>
          </cell>
          <cell r="M1081" t="str">
            <v>NM</v>
          </cell>
          <cell r="N1081" t="str">
            <v>APR 22</v>
          </cell>
          <cell r="O1081">
            <v>2022.2</v>
          </cell>
          <cell r="P1081" t="str">
            <v>JPY</v>
          </cell>
          <cell r="Q1081" t="str">
            <v>C49SZX20210092MZ</v>
          </cell>
          <cell r="R1081" t="str">
            <v>懿美莱</v>
          </cell>
          <cell r="S1081" t="str">
            <v>YSM20R-2</v>
          </cell>
          <cell r="T1081" t="str">
            <v>L-&gt;R</v>
          </cell>
          <cell r="U1081" t="str">
            <v>cATS10+MVC+special layout</v>
          </cell>
          <cell r="V1081" t="str">
            <v>OK</v>
          </cell>
          <cell r="W1081" t="str">
            <v>DAP SZ</v>
          </cell>
          <cell r="X1081">
            <v>44285</v>
          </cell>
          <cell r="Y1081" t="str">
            <v>Yes</v>
          </cell>
          <cell r="Z1081"/>
          <cell r="AA1081"/>
          <cell r="AB1081"/>
          <cell r="AC1081" t="str">
            <v>C220342350</v>
          </cell>
          <cell r="AD1081">
            <v>301</v>
          </cell>
          <cell r="AE1081">
            <v>10</v>
          </cell>
          <cell r="AF1081">
            <v>311</v>
          </cell>
          <cell r="AG1081">
            <v>10</v>
          </cell>
          <cell r="AH1081"/>
          <cell r="AI1081"/>
          <cell r="AJ1081"/>
          <cell r="AK1081"/>
          <cell r="AL1081"/>
          <cell r="AM1081"/>
          <cell r="AN1081"/>
          <cell r="AO1081" t="str">
            <v>Yes</v>
          </cell>
          <cell r="AP1081" t="str">
            <v>APR 22</v>
          </cell>
        </row>
        <row r="1082">
          <cell r="A1082">
            <v>1445</v>
          </cell>
          <cell r="B1082" t="str">
            <v>已发货</v>
          </cell>
          <cell r="C1082" t="str">
            <v>C49</v>
          </cell>
          <cell r="D1082">
            <v>110775</v>
          </cell>
          <cell r="E1082" t="str">
            <v>Stock order</v>
          </cell>
          <cell r="F1082" t="str">
            <v>YSM20R-2</v>
          </cell>
          <cell r="G1082" t="str">
            <v>R-&gt;L</v>
          </cell>
          <cell r="H1082" t="str">
            <v>No</v>
          </cell>
          <cell r="I1082" t="str">
            <v>Y58088</v>
          </cell>
          <cell r="J1082">
            <v>1</v>
          </cell>
          <cell r="K1082" t="str">
            <v>力合中转仓</v>
          </cell>
          <cell r="L1082">
            <v>44640</v>
          </cell>
          <cell r="M1082" t="str">
            <v>NM</v>
          </cell>
          <cell r="N1082" t="str">
            <v>APR 22</v>
          </cell>
          <cell r="O1082">
            <v>2022.2</v>
          </cell>
          <cell r="P1082" t="str">
            <v>JPY</v>
          </cell>
          <cell r="Q1082" t="str">
            <v>C49SZX20210177SS</v>
          </cell>
          <cell r="R1082" t="str">
            <v>乐凡电子</v>
          </cell>
          <cell r="S1082" t="str">
            <v>YSM20R-2</v>
          </cell>
          <cell r="T1082" t="str">
            <v>R-&gt;L</v>
          </cell>
          <cell r="U1082" t="str">
            <v>No</v>
          </cell>
          <cell r="V1082" t="str">
            <v>OK</v>
          </cell>
          <cell r="W1082" t="str">
            <v>DAP SZ</v>
          </cell>
          <cell r="X1082">
            <v>44372</v>
          </cell>
          <cell r="Y1082" t="str">
            <v>Yes</v>
          </cell>
          <cell r="Z1082"/>
          <cell r="AA1082"/>
          <cell r="AB1082"/>
          <cell r="AC1082" t="str">
            <v>C200236762</v>
          </cell>
          <cell r="AD1082">
            <v>301</v>
          </cell>
          <cell r="AE1082">
            <v>10</v>
          </cell>
          <cell r="AF1082">
            <v>311</v>
          </cell>
          <cell r="AG1082">
            <v>10</v>
          </cell>
          <cell r="AH1082"/>
          <cell r="AI1082"/>
          <cell r="AJ1082"/>
          <cell r="AK1082"/>
          <cell r="AL1082"/>
          <cell r="AM1082"/>
          <cell r="AN1082"/>
          <cell r="AO1082" t="str">
            <v>Yes</v>
          </cell>
          <cell r="AP1082" t="str">
            <v>APR 22</v>
          </cell>
        </row>
        <row r="1083">
          <cell r="A1083">
            <v>1002</v>
          </cell>
          <cell r="B1083" t="str">
            <v>已发货</v>
          </cell>
          <cell r="C1083" t="str">
            <v>C49</v>
          </cell>
          <cell r="D1083">
            <v>110775</v>
          </cell>
          <cell r="E1083" t="str">
            <v>Stock order</v>
          </cell>
          <cell r="F1083" t="str">
            <v>YSM20R-2</v>
          </cell>
          <cell r="G1083" t="str">
            <v>L-&gt;R</v>
          </cell>
          <cell r="H1083" t="str">
            <v>MVC</v>
          </cell>
          <cell r="I1083" t="str">
            <v>Y58090</v>
          </cell>
          <cell r="J1083">
            <v>1</v>
          </cell>
          <cell r="K1083" t="str">
            <v>力合中转仓</v>
          </cell>
          <cell r="L1083">
            <v>44640</v>
          </cell>
          <cell r="M1083" t="str">
            <v>NM</v>
          </cell>
          <cell r="N1083" t="str">
            <v>APR 22</v>
          </cell>
          <cell r="O1083">
            <v>2022.2</v>
          </cell>
          <cell r="P1083" t="str">
            <v>JPY</v>
          </cell>
          <cell r="Q1083" t="str">
            <v>C49SZX20200233JL</v>
          </cell>
          <cell r="R1083" t="str">
            <v>瑞福联</v>
          </cell>
          <cell r="S1083" t="str">
            <v>YSM20R-2</v>
          </cell>
          <cell r="T1083" t="str">
            <v>L-&gt;R</v>
          </cell>
          <cell r="U1083" t="str">
            <v>No</v>
          </cell>
          <cell r="V1083" t="str">
            <v>WRONG</v>
          </cell>
          <cell r="W1083" t="str">
            <v>CIF HK</v>
          </cell>
          <cell r="X1083">
            <v>44175</v>
          </cell>
          <cell r="Y1083" t="str">
            <v>Yes</v>
          </cell>
          <cell r="Z1083"/>
          <cell r="AA1083"/>
          <cell r="AB1083"/>
          <cell r="AC1083" t="str">
            <v>C220242050</v>
          </cell>
          <cell r="AD1083">
            <v>301</v>
          </cell>
          <cell r="AE1083">
            <v>10</v>
          </cell>
          <cell r="AF1083">
            <v>311</v>
          </cell>
          <cell r="AG1083">
            <v>10</v>
          </cell>
          <cell r="AH1083"/>
          <cell r="AI1083"/>
          <cell r="AJ1083"/>
          <cell r="AK1083"/>
          <cell r="AL1083"/>
          <cell r="AM1083"/>
          <cell r="AN1083"/>
          <cell r="AO1083" t="str">
            <v>Yes</v>
          </cell>
          <cell r="AP1083" t="str">
            <v>APR 22</v>
          </cell>
        </row>
        <row r="1084">
          <cell r="A1084">
            <v>1381</v>
          </cell>
          <cell r="B1084" t="str">
            <v>已发货</v>
          </cell>
          <cell r="C1084" t="str">
            <v>C49</v>
          </cell>
          <cell r="D1084">
            <v>110775</v>
          </cell>
          <cell r="E1084" t="str">
            <v>Stock order</v>
          </cell>
          <cell r="F1084" t="str">
            <v>YSM20R-2</v>
          </cell>
          <cell r="G1084" t="str">
            <v>L-&gt;R</v>
          </cell>
          <cell r="H1084" t="str">
            <v>No</v>
          </cell>
          <cell r="I1084" t="str">
            <v>Y58091</v>
          </cell>
          <cell r="J1084">
            <v>1</v>
          </cell>
          <cell r="K1084" t="str">
            <v>力合中转仓</v>
          </cell>
          <cell r="L1084">
            <v>44640</v>
          </cell>
          <cell r="M1084" t="str">
            <v>NM</v>
          </cell>
          <cell r="N1084" t="str">
            <v>APR 22</v>
          </cell>
          <cell r="O1084">
            <v>2022.2</v>
          </cell>
          <cell r="P1084" t="str">
            <v>JPY</v>
          </cell>
          <cell r="Q1084" t="str">
            <v>C49SZX20210182MZ</v>
          </cell>
          <cell r="R1084" t="str">
            <v>巨能</v>
          </cell>
          <cell r="S1084" t="str">
            <v>YSM20R-2</v>
          </cell>
          <cell r="T1084" t="str">
            <v>L-&gt;R</v>
          </cell>
          <cell r="U1084" t="str">
            <v>No</v>
          </cell>
          <cell r="V1084" t="str">
            <v>OK</v>
          </cell>
          <cell r="W1084" t="str">
            <v>DAP SZ</v>
          </cell>
          <cell r="X1084">
            <v>44337</v>
          </cell>
          <cell r="Y1084" t="str">
            <v>Yes</v>
          </cell>
          <cell r="Z1084"/>
          <cell r="AA1084"/>
          <cell r="AB1084"/>
          <cell r="AC1084" t="str">
            <v>C210640437</v>
          </cell>
          <cell r="AD1084">
            <v>301</v>
          </cell>
          <cell r="AE1084">
            <v>10</v>
          </cell>
          <cell r="AF1084">
            <v>311</v>
          </cell>
          <cell r="AG1084">
            <v>10</v>
          </cell>
          <cell r="AH1084"/>
          <cell r="AI1084"/>
          <cell r="AJ1084"/>
          <cell r="AK1084"/>
          <cell r="AL1084"/>
          <cell r="AM1084"/>
          <cell r="AN1084"/>
          <cell r="AO1084" t="str">
            <v>Yes</v>
          </cell>
          <cell r="AP1084" t="str">
            <v>APR 22</v>
          </cell>
        </row>
        <row r="1085">
          <cell r="A1085">
            <v>1090</v>
          </cell>
          <cell r="B1085" t="str">
            <v>已发货</v>
          </cell>
          <cell r="C1085" t="str">
            <v>C49</v>
          </cell>
          <cell r="D1085">
            <v>110249</v>
          </cell>
          <cell r="E1085" t="str">
            <v>Stock order</v>
          </cell>
          <cell r="F1085" t="str">
            <v>YSM20R-2</v>
          </cell>
          <cell r="G1085" t="str">
            <v>L-&gt;R</v>
          </cell>
          <cell r="H1085" t="str">
            <v>No</v>
          </cell>
          <cell r="I1085" t="str">
            <v>Y57088</v>
          </cell>
          <cell r="J1085">
            <v>1</v>
          </cell>
          <cell r="K1085" t="str">
            <v>力合中转仓</v>
          </cell>
          <cell r="L1085">
            <v>44640</v>
          </cell>
          <cell r="M1085" t="str">
            <v>NM，</v>
          </cell>
          <cell r="N1085" t="str">
            <v>APR 22</v>
          </cell>
          <cell r="O1085">
            <v>2022.2</v>
          </cell>
          <cell r="P1085" t="str">
            <v>JPY</v>
          </cell>
          <cell r="Q1085" t="str">
            <v>C49SZX20210031SX</v>
          </cell>
          <cell r="R1085" t="str">
            <v>益田科技</v>
          </cell>
          <cell r="S1085" t="str">
            <v>YSM20R-2</v>
          </cell>
          <cell r="T1085" t="str">
            <v>L-&gt;R</v>
          </cell>
          <cell r="U1085" t="str">
            <v>No</v>
          </cell>
          <cell r="V1085" t="str">
            <v>OK</v>
          </cell>
          <cell r="W1085" t="str">
            <v>DAP SZ</v>
          </cell>
          <cell r="X1085">
            <v>44222</v>
          </cell>
          <cell r="Y1085" t="str">
            <v>Yes</v>
          </cell>
          <cell r="Z1085"/>
          <cell r="AA1085"/>
          <cell r="AB1085"/>
          <cell r="AC1085" t="str">
            <v>C200938214</v>
          </cell>
          <cell r="AD1085">
            <v>302</v>
          </cell>
          <cell r="AE1085">
            <v>10</v>
          </cell>
          <cell r="AF1085">
            <v>302</v>
          </cell>
          <cell r="AG1085">
            <v>10</v>
          </cell>
          <cell r="AH1085"/>
          <cell r="AI1085"/>
          <cell r="AJ1085"/>
          <cell r="AK1085"/>
          <cell r="AL1085"/>
          <cell r="AM1085"/>
          <cell r="AN1085"/>
          <cell r="AO1085" t="str">
            <v>Yes</v>
          </cell>
          <cell r="AP1085" t="str">
            <v>APR 22</v>
          </cell>
        </row>
        <row r="1086">
          <cell r="A1086">
            <v>1557</v>
          </cell>
          <cell r="B1086" t="str">
            <v>已发货</v>
          </cell>
          <cell r="C1086" t="str">
            <v>C49</v>
          </cell>
          <cell r="D1086">
            <v>110755</v>
          </cell>
          <cell r="E1086" t="str">
            <v>DG 维益</v>
          </cell>
          <cell r="F1086" t="str">
            <v>YSM10</v>
          </cell>
          <cell r="G1086" t="str">
            <v>R-&gt;L</v>
          </cell>
          <cell r="H1086" t="str">
            <v>MVC</v>
          </cell>
          <cell r="I1086" t="str">
            <v>Y60236</v>
          </cell>
          <cell r="J1086">
            <v>1</v>
          </cell>
          <cell r="K1086" t="str">
            <v>力合中转仓</v>
          </cell>
          <cell r="L1086">
            <v>44642</v>
          </cell>
          <cell r="M1086" t="str">
            <v>NM</v>
          </cell>
          <cell r="N1086" t="str">
            <v>MAR 22</v>
          </cell>
          <cell r="O1086">
            <v>2022.2</v>
          </cell>
          <cell r="P1086" t="str">
            <v>JPY</v>
          </cell>
          <cell r="Q1086" t="str">
            <v>C49SZX20220002BX</v>
          </cell>
          <cell r="R1086" t="str">
            <v>渝溢三甲</v>
          </cell>
          <cell r="S1086" t="str">
            <v>YSM10</v>
          </cell>
          <cell r="T1086" t="str">
            <v>R-&gt;L</v>
          </cell>
          <cell r="U1086" t="str">
            <v>No</v>
          </cell>
          <cell r="V1086" t="str">
            <v>WRONG</v>
          </cell>
          <cell r="W1086" t="str">
            <v>DAP HZ</v>
          </cell>
          <cell r="X1086">
            <v>44567</v>
          </cell>
          <cell r="Y1086" t="str">
            <v>Yes</v>
          </cell>
          <cell r="Z1086"/>
          <cell r="AA1086"/>
          <cell r="AB1086"/>
          <cell r="AC1086" t="str">
            <v>C220141927</v>
          </cell>
          <cell r="AD1086">
            <v>301</v>
          </cell>
          <cell r="AE1086">
            <v>10</v>
          </cell>
          <cell r="AF1086"/>
          <cell r="AG1086"/>
          <cell r="AH1086"/>
          <cell r="AI1086"/>
          <cell r="AJ1086"/>
          <cell r="AK1086"/>
          <cell r="AL1086"/>
          <cell r="AM1086"/>
          <cell r="AN1086"/>
          <cell r="AO1086" t="str">
            <v>Yes</v>
          </cell>
          <cell r="AP1086" t="str">
            <v>MAR 22</v>
          </cell>
        </row>
        <row r="1087">
          <cell r="A1087">
            <v>1292</v>
          </cell>
          <cell r="B1087" t="str">
            <v>已发货</v>
          </cell>
          <cell r="C1087" t="str">
            <v>C49</v>
          </cell>
          <cell r="D1087">
            <v>110756</v>
          </cell>
          <cell r="E1087" t="str">
            <v>HZ 朗迅</v>
          </cell>
          <cell r="F1087" t="str">
            <v>YSM10</v>
          </cell>
          <cell r="G1087" t="str">
            <v>R-&gt;L</v>
          </cell>
          <cell r="H1087" t="str">
            <v>MVC</v>
          </cell>
          <cell r="I1087" t="str">
            <v>Y60238</v>
          </cell>
          <cell r="J1087">
            <v>1</v>
          </cell>
          <cell r="K1087" t="str">
            <v>力合中转仓</v>
          </cell>
          <cell r="L1087">
            <v>44642</v>
          </cell>
          <cell r="M1087" t="str">
            <v>NM</v>
          </cell>
          <cell r="N1087" t="str">
            <v>APR 22</v>
          </cell>
          <cell r="O1087">
            <v>2022.3</v>
          </cell>
          <cell r="P1087" t="str">
            <v>JPY</v>
          </cell>
          <cell r="Q1087" t="str">
            <v>C49SZX20210091SS</v>
          </cell>
          <cell r="R1087" t="str">
            <v>乘扬</v>
          </cell>
          <cell r="S1087" t="str">
            <v>YSM10</v>
          </cell>
          <cell r="T1087" t="str">
            <v>L-&gt;R</v>
          </cell>
          <cell r="U1087" t="str">
            <v>MVC</v>
          </cell>
          <cell r="V1087" t="str">
            <v>WRONG</v>
          </cell>
          <cell r="W1087" t="str">
            <v>CIF HK</v>
          </cell>
          <cell r="X1087">
            <v>44285</v>
          </cell>
          <cell r="Y1087" t="str">
            <v>Yes</v>
          </cell>
          <cell r="Z1087"/>
          <cell r="AA1087"/>
          <cell r="AB1087"/>
          <cell r="AC1087" t="str">
            <v>C200437242</v>
          </cell>
          <cell r="AD1087">
            <v>301</v>
          </cell>
          <cell r="AE1087">
            <v>10</v>
          </cell>
          <cell r="AF1087"/>
          <cell r="AG1087"/>
          <cell r="AH1087"/>
          <cell r="AI1087"/>
          <cell r="AJ1087"/>
          <cell r="AK1087"/>
          <cell r="AL1087"/>
          <cell r="AM1087"/>
          <cell r="AN1087"/>
          <cell r="AO1087" t="str">
            <v>Yes</v>
          </cell>
          <cell r="AP1087" t="str">
            <v>APR 22</v>
          </cell>
        </row>
        <row r="1088">
          <cell r="A1088">
            <v>1004</v>
          </cell>
          <cell r="B1088" t="str">
            <v>已发货</v>
          </cell>
          <cell r="C1088" t="str">
            <v>C49</v>
          </cell>
          <cell r="D1088">
            <v>110756</v>
          </cell>
          <cell r="E1088" t="str">
            <v>HZ 朗迅</v>
          </cell>
          <cell r="F1088" t="str">
            <v>YSM10</v>
          </cell>
          <cell r="G1088" t="str">
            <v>R-&gt;L</v>
          </cell>
          <cell r="H1088" t="str">
            <v>MVC</v>
          </cell>
          <cell r="I1088" t="str">
            <v>Y60239</v>
          </cell>
          <cell r="J1088">
            <v>1</v>
          </cell>
          <cell r="K1088" t="str">
            <v>力合中转仓</v>
          </cell>
          <cell r="L1088">
            <v>44642</v>
          </cell>
          <cell r="M1088" t="str">
            <v>NM</v>
          </cell>
          <cell r="N1088" t="str">
            <v>APR 22</v>
          </cell>
          <cell r="O1088">
            <v>2022.3</v>
          </cell>
          <cell r="P1088" t="str">
            <v>JPY</v>
          </cell>
          <cell r="Q1088" t="str">
            <v>C49SZX20200233JL</v>
          </cell>
          <cell r="R1088" t="str">
            <v>瑞福联</v>
          </cell>
          <cell r="S1088" t="str">
            <v>YSM10</v>
          </cell>
          <cell r="T1088" t="str">
            <v>L-&gt;R</v>
          </cell>
          <cell r="U1088" t="str">
            <v>MVC</v>
          </cell>
          <cell r="V1088" t="str">
            <v>WRONG</v>
          </cell>
          <cell r="W1088" t="str">
            <v>CIF HK</v>
          </cell>
          <cell r="X1088">
            <v>44175</v>
          </cell>
          <cell r="Y1088" t="str">
            <v>Yes</v>
          </cell>
          <cell r="Z1088"/>
          <cell r="AA1088"/>
          <cell r="AB1088"/>
          <cell r="AC1088" t="str">
            <v>C220242050</v>
          </cell>
          <cell r="AD1088">
            <v>302</v>
          </cell>
          <cell r="AE1088">
            <v>10</v>
          </cell>
          <cell r="AF1088"/>
          <cell r="AG1088"/>
          <cell r="AH1088"/>
          <cell r="AI1088"/>
          <cell r="AJ1088"/>
          <cell r="AK1088"/>
          <cell r="AL1088"/>
          <cell r="AM1088"/>
          <cell r="AN1088"/>
          <cell r="AO1088" t="str">
            <v>Yes</v>
          </cell>
          <cell r="AP1088" t="str">
            <v>APR 22</v>
          </cell>
        </row>
        <row r="1089">
          <cell r="A1089">
            <v>1415</v>
          </cell>
          <cell r="B1089" t="str">
            <v>已发货</v>
          </cell>
          <cell r="C1089" t="str">
            <v>C49</v>
          </cell>
          <cell r="D1089">
            <v>110770</v>
          </cell>
          <cell r="E1089" t="str">
            <v>SZ 鸿通宇（有补差额)</v>
          </cell>
          <cell r="F1089" t="str">
            <v>YSM20R-2</v>
          </cell>
          <cell r="G1089" t="str">
            <v>L-&gt;R</v>
          </cell>
          <cell r="H1089" t="str">
            <v>No</v>
          </cell>
          <cell r="I1089" t="str">
            <v>Y60000</v>
          </cell>
          <cell r="J1089">
            <v>1</v>
          </cell>
          <cell r="K1089" t="str">
            <v>力合中转仓</v>
          </cell>
          <cell r="L1089">
            <v>44642</v>
          </cell>
          <cell r="M1089" t="str">
            <v>0.0536，此台机器清关进来后要和鸿通宇的机器调换</v>
          </cell>
          <cell r="N1089" t="str">
            <v>APR 22</v>
          </cell>
          <cell r="O1089">
            <v>2022.3</v>
          </cell>
          <cell r="P1089" t="str">
            <v>JPY</v>
          </cell>
          <cell r="Q1089" t="str">
            <v>C49SZX20210170DZ</v>
          </cell>
          <cell r="R1089" t="str">
            <v>鸿通宇</v>
          </cell>
          <cell r="S1089" t="str">
            <v>YSM20R-2</v>
          </cell>
          <cell r="T1089" t="str">
            <v>L-&gt;R</v>
          </cell>
          <cell r="U1089" t="str">
            <v>No</v>
          </cell>
          <cell r="V1089" t="str">
            <v>OK</v>
          </cell>
          <cell r="W1089" t="str">
            <v>DAP SZ</v>
          </cell>
          <cell r="X1089">
            <v>44358</v>
          </cell>
          <cell r="Y1089" t="str">
            <v>Yes</v>
          </cell>
          <cell r="Z1089"/>
          <cell r="AA1089"/>
          <cell r="AB1089"/>
          <cell r="AC1089" t="str">
            <v>IND</v>
          </cell>
          <cell r="AD1089">
            <v>301</v>
          </cell>
          <cell r="AE1089">
            <v>10</v>
          </cell>
          <cell r="AF1089">
            <v>304</v>
          </cell>
          <cell r="AG1089">
            <v>10</v>
          </cell>
          <cell r="AI1089"/>
          <cell r="AL1089"/>
          <cell r="AM1089"/>
          <cell r="AN1089"/>
          <cell r="AO1089" t="str">
            <v>Yes</v>
          </cell>
          <cell r="AP1089" t="str">
            <v>APR 22</v>
          </cell>
        </row>
        <row r="1090">
          <cell r="A1090">
            <v>1380</v>
          </cell>
          <cell r="B1090" t="str">
            <v>已发货</v>
          </cell>
          <cell r="C1090" t="str">
            <v>C49</v>
          </cell>
          <cell r="D1090">
            <v>110769</v>
          </cell>
          <cell r="E1090" t="str">
            <v>SZ 魔乐视</v>
          </cell>
          <cell r="F1090" t="str">
            <v>YSM20R-2</v>
          </cell>
          <cell r="G1090" t="str">
            <v>L-&gt;R</v>
          </cell>
          <cell r="H1090" t="str">
            <v>No</v>
          </cell>
          <cell r="I1090" t="str">
            <v>Y60289</v>
          </cell>
          <cell r="J1090">
            <v>1</v>
          </cell>
          <cell r="K1090" t="str">
            <v>力合中转仓</v>
          </cell>
          <cell r="L1090">
            <v>44642</v>
          </cell>
          <cell r="M1090">
            <v>5.3600000000000002E-2</v>
          </cell>
          <cell r="N1090" t="str">
            <v>APR 22</v>
          </cell>
          <cell r="O1090">
            <v>2022.3</v>
          </cell>
          <cell r="P1090" t="str">
            <v>JPY</v>
          </cell>
          <cell r="Q1090" t="str">
            <v>C49SZX20210155MZR1</v>
          </cell>
          <cell r="R1090" t="str">
            <v>巨能</v>
          </cell>
          <cell r="S1090" t="str">
            <v>YSM20R-2</v>
          </cell>
          <cell r="T1090" t="str">
            <v>L-&gt;R</v>
          </cell>
          <cell r="U1090" t="str">
            <v>No</v>
          </cell>
          <cell r="V1090" t="str">
            <v>OK</v>
          </cell>
          <cell r="W1090" t="str">
            <v>DAP SZ</v>
          </cell>
          <cell r="X1090">
            <v>44337</v>
          </cell>
          <cell r="Y1090" t="str">
            <v>Yes</v>
          </cell>
          <cell r="Z1090"/>
          <cell r="AA1090"/>
          <cell r="AB1090"/>
          <cell r="AC1090" t="str">
            <v>C210640437</v>
          </cell>
          <cell r="AD1090">
            <v>303</v>
          </cell>
          <cell r="AE1090">
            <v>20</v>
          </cell>
          <cell r="AF1090"/>
          <cell r="AG1090"/>
          <cell r="AH1090"/>
          <cell r="AI1090"/>
          <cell r="AJ1090"/>
          <cell r="AK1090"/>
          <cell r="AL1090"/>
          <cell r="AM1090"/>
          <cell r="AN1090"/>
          <cell r="AO1090" t="str">
            <v>Yes</v>
          </cell>
          <cell r="AP1090" t="str">
            <v>APR 22</v>
          </cell>
        </row>
        <row r="1091">
          <cell r="A1091">
            <v>1405</v>
          </cell>
          <cell r="B1091" t="str">
            <v>已发货</v>
          </cell>
          <cell r="C1091" t="str">
            <v>C49</v>
          </cell>
          <cell r="D1091">
            <v>110813</v>
          </cell>
          <cell r="E1091" t="str">
            <v>深圳晶昌鸿业</v>
          </cell>
          <cell r="F1091" t="str">
            <v>YSM10</v>
          </cell>
          <cell r="G1091" t="str">
            <v>R-&gt;L</v>
          </cell>
          <cell r="H1091" t="str">
            <v>MVC</v>
          </cell>
          <cell r="I1091" t="str">
            <v>Y60589</v>
          </cell>
          <cell r="J1091">
            <v>1</v>
          </cell>
          <cell r="K1091" t="str">
            <v>力合中转仓</v>
          </cell>
          <cell r="L1091">
            <v>44646</v>
          </cell>
          <cell r="M1091" t="str">
            <v>NM</v>
          </cell>
          <cell r="N1091" t="str">
            <v>APR 22</v>
          </cell>
          <cell r="O1091">
            <v>2022.3</v>
          </cell>
          <cell r="P1091" t="str">
            <v>JPY</v>
          </cell>
          <cell r="Q1091" t="str">
            <v>C49SZX20210165R1SS</v>
          </cell>
          <cell r="R1091" t="str">
            <v>三步/End user新佰浚</v>
          </cell>
          <cell r="S1091" t="str">
            <v>YSM10</v>
          </cell>
          <cell r="T1091" t="str">
            <v>L-&gt;R</v>
          </cell>
          <cell r="U1091" t="str">
            <v>MVC</v>
          </cell>
          <cell r="V1091" t="str">
            <v>WRONG</v>
          </cell>
          <cell r="W1091" t="str">
            <v>DAP SZ</v>
          </cell>
          <cell r="X1091">
            <v>44364</v>
          </cell>
          <cell r="Y1091" t="str">
            <v>Yes</v>
          </cell>
          <cell r="Z1091"/>
          <cell r="AA1091"/>
          <cell r="AB1091"/>
          <cell r="AC1091" t="str">
            <v>C190133829</v>
          </cell>
          <cell r="AD1091">
            <v>301</v>
          </cell>
          <cell r="AE1091">
            <v>10</v>
          </cell>
          <cell r="AF1091"/>
          <cell r="AG1091"/>
          <cell r="AH1091"/>
          <cell r="AI1091"/>
          <cell r="AJ1091"/>
          <cell r="AK1091"/>
          <cell r="AL1091"/>
          <cell r="AM1091"/>
          <cell r="AN1091"/>
          <cell r="AO1091" t="str">
            <v>Yes</v>
          </cell>
          <cell r="AP1091" t="str">
            <v>APR 22</v>
          </cell>
        </row>
        <row r="1092">
          <cell r="A1092">
            <v>1490</v>
          </cell>
          <cell r="B1092" t="str">
            <v>已发货</v>
          </cell>
          <cell r="C1092" t="str">
            <v>C49</v>
          </cell>
          <cell r="D1092">
            <v>110813</v>
          </cell>
          <cell r="E1092" t="str">
            <v>深圳晶昌鸿业</v>
          </cell>
          <cell r="F1092" t="str">
            <v>YSM10</v>
          </cell>
          <cell r="G1092" t="str">
            <v>R-&gt;L</v>
          </cell>
          <cell r="H1092" t="str">
            <v>MVC</v>
          </cell>
          <cell r="I1092" t="str">
            <v>Y60590</v>
          </cell>
          <cell r="J1092">
            <v>1</v>
          </cell>
          <cell r="K1092" t="str">
            <v>力合中转仓</v>
          </cell>
          <cell r="L1092">
            <v>44646</v>
          </cell>
          <cell r="M1092" t="str">
            <v>NM</v>
          </cell>
          <cell r="N1092" t="str">
            <v>APR 22</v>
          </cell>
          <cell r="O1092">
            <v>2022.3</v>
          </cell>
          <cell r="P1092" t="str">
            <v>JPY</v>
          </cell>
          <cell r="Q1092" t="str">
            <v>C49SZX20210200JY</v>
          </cell>
          <cell r="R1092" t="str">
            <v>英拓邦（End user:深圳傲尔）</v>
          </cell>
          <cell r="S1092" t="str">
            <v>YSM10</v>
          </cell>
          <cell r="T1092" t="str">
            <v>L-&gt;R</v>
          </cell>
          <cell r="U1092" t="str">
            <v>MVC</v>
          </cell>
          <cell r="V1092" t="str">
            <v>WRONG</v>
          </cell>
          <cell r="W1092" t="str">
            <v>CIF HK</v>
          </cell>
          <cell r="X1092">
            <v>44496</v>
          </cell>
          <cell r="Y1092" t="str">
            <v>Yes</v>
          </cell>
          <cell r="Z1092"/>
          <cell r="AA1092"/>
          <cell r="AB1092"/>
          <cell r="AC1092" t="str">
            <v>C211241741</v>
          </cell>
          <cell r="AD1092">
            <v>302</v>
          </cell>
          <cell r="AE1092">
            <v>10</v>
          </cell>
          <cell r="AF1092"/>
          <cell r="AG1092"/>
          <cell r="AH1092"/>
          <cell r="AI1092"/>
          <cell r="AJ1092"/>
          <cell r="AK1092"/>
          <cell r="AL1092"/>
          <cell r="AM1092"/>
          <cell r="AN1092"/>
          <cell r="AO1092" t="str">
            <v>Yes</v>
          </cell>
          <cell r="AP1092" t="str">
            <v>APR 22</v>
          </cell>
        </row>
        <row r="1093">
          <cell r="A1093">
            <v>1478</v>
          </cell>
          <cell r="B1093" t="str">
            <v>已发货</v>
          </cell>
          <cell r="C1093" t="str">
            <v>C49</v>
          </cell>
          <cell r="D1093">
            <v>110758</v>
          </cell>
          <cell r="E1093" t="str">
            <v>深圳正讯</v>
          </cell>
          <cell r="F1093" t="str">
            <v>YSM10</v>
          </cell>
          <cell r="G1093" t="str">
            <v>R-&gt;L</v>
          </cell>
          <cell r="H1093" t="str">
            <v>MVC</v>
          </cell>
          <cell r="I1093" t="str">
            <v>Y60237</v>
          </cell>
          <cell r="J1093">
            <v>1</v>
          </cell>
          <cell r="K1093" t="str">
            <v>力合中转仓</v>
          </cell>
          <cell r="L1093">
            <v>44646</v>
          </cell>
          <cell r="M1093" t="str">
            <v>NM</v>
          </cell>
          <cell r="N1093" t="str">
            <v>APR 22</v>
          </cell>
          <cell r="O1093">
            <v>2022.3</v>
          </cell>
          <cell r="P1093" t="str">
            <v>JPY</v>
          </cell>
          <cell r="Q1093" t="str">
            <v>C49SZX20210192SX</v>
          </cell>
          <cell r="R1093" t="str">
            <v>正讯</v>
          </cell>
          <cell r="S1093" t="str">
            <v>YSM10</v>
          </cell>
          <cell r="T1093" t="str">
            <v>L-&gt;R</v>
          </cell>
          <cell r="U1093" t="str">
            <v>MVC</v>
          </cell>
          <cell r="V1093" t="str">
            <v>WRONG</v>
          </cell>
          <cell r="W1093" t="str">
            <v>DAP DG</v>
          </cell>
          <cell r="X1093">
            <v>44456</v>
          </cell>
          <cell r="Y1093" t="str">
            <v>Yes</v>
          </cell>
          <cell r="Z1093"/>
          <cell r="AA1093"/>
          <cell r="AB1093"/>
          <cell r="AC1093" t="str">
            <v>IND</v>
          </cell>
          <cell r="AD1093">
            <v>302</v>
          </cell>
          <cell r="AE1093">
            <v>10</v>
          </cell>
          <cell r="AF1093"/>
          <cell r="AG1093"/>
          <cell r="AH1093"/>
          <cell r="AI1093"/>
          <cell r="AJ1093"/>
          <cell r="AK1093"/>
          <cell r="AL1093"/>
          <cell r="AM1093"/>
          <cell r="AN1093"/>
          <cell r="AO1093" t="str">
            <v>Yes</v>
          </cell>
          <cell r="AP1093" t="str">
            <v>APR 22</v>
          </cell>
        </row>
        <row r="1094">
          <cell r="A1094">
            <v>1491</v>
          </cell>
          <cell r="B1094" t="str">
            <v>已发货</v>
          </cell>
          <cell r="C1094" t="str">
            <v>C49</v>
          </cell>
          <cell r="D1094">
            <v>110760</v>
          </cell>
          <cell r="E1094" t="str">
            <v>深圳恒创兴（有补差额）</v>
          </cell>
          <cell r="F1094" t="str">
            <v>YSM10</v>
          </cell>
          <cell r="G1094" t="str">
            <v>R-&gt;L</v>
          </cell>
          <cell r="H1094" t="str">
            <v>MVC</v>
          </cell>
          <cell r="I1094" t="str">
            <v>Y60297</v>
          </cell>
          <cell r="J1094">
            <v>1</v>
          </cell>
          <cell r="K1094" t="str">
            <v>力合中转仓</v>
          </cell>
          <cell r="L1094">
            <v>44646</v>
          </cell>
          <cell r="M1094" t="str">
            <v>NM</v>
          </cell>
          <cell r="N1094" t="str">
            <v>APR 22</v>
          </cell>
          <cell r="O1094">
            <v>2022.3</v>
          </cell>
          <cell r="P1094" t="str">
            <v>JPY</v>
          </cell>
          <cell r="Q1094" t="str">
            <v>C49SZX20210200JY</v>
          </cell>
          <cell r="R1094" t="str">
            <v>英拓邦（End user:深圳傲尔）</v>
          </cell>
          <cell r="S1094" t="str">
            <v>YSM10</v>
          </cell>
          <cell r="T1094" t="str">
            <v>R-&gt;L</v>
          </cell>
          <cell r="U1094" t="str">
            <v>MVC</v>
          </cell>
          <cell r="V1094" t="str">
            <v>OK</v>
          </cell>
          <cell r="W1094" t="str">
            <v>CIF HK</v>
          </cell>
          <cell r="X1094">
            <v>44496</v>
          </cell>
          <cell r="Y1094" t="str">
            <v>Yes</v>
          </cell>
          <cell r="Z1094"/>
          <cell r="AA1094"/>
          <cell r="AB1094"/>
          <cell r="AC1094" t="str">
            <v>C190634939</v>
          </cell>
          <cell r="AD1094">
            <v>301</v>
          </cell>
          <cell r="AE1094">
            <v>10</v>
          </cell>
          <cell r="AF1094"/>
          <cell r="AG1094"/>
          <cell r="AH1094"/>
          <cell r="AI1094"/>
          <cell r="AJ1094"/>
          <cell r="AK1094"/>
          <cell r="AL1094"/>
          <cell r="AM1094"/>
          <cell r="AN1094"/>
          <cell r="AO1094" t="str">
            <v>Yes</v>
          </cell>
          <cell r="AP1094" t="str">
            <v>APR 22</v>
          </cell>
        </row>
        <row r="1095">
          <cell r="A1095">
            <v>1510</v>
          </cell>
          <cell r="B1095" t="str">
            <v>已发货</v>
          </cell>
          <cell r="C1095" t="str">
            <v>C49</v>
          </cell>
          <cell r="D1095">
            <v>110762</v>
          </cell>
          <cell r="E1095" t="str">
            <v>深圳清禾</v>
          </cell>
          <cell r="F1095" t="str">
            <v>YSM10</v>
          </cell>
          <cell r="G1095" t="str">
            <v>R-&gt;L</v>
          </cell>
          <cell r="H1095" t="str">
            <v>MVC</v>
          </cell>
          <cell r="I1095" t="str">
            <v>Y60230</v>
          </cell>
          <cell r="J1095">
            <v>1</v>
          </cell>
          <cell r="K1095" t="str">
            <v>力合中转仓</v>
          </cell>
          <cell r="L1095">
            <v>44646</v>
          </cell>
          <cell r="M1095" t="str">
            <v>NM</v>
          </cell>
          <cell r="N1095" t="str">
            <v>APR 22</v>
          </cell>
          <cell r="O1095">
            <v>2022.3</v>
          </cell>
          <cell r="P1095" t="str">
            <v>JPY</v>
          </cell>
          <cell r="Q1095" t="str">
            <v>C49SZX20210213SS</v>
          </cell>
          <cell r="R1095" t="str">
            <v>维益</v>
          </cell>
          <cell r="S1095" t="str">
            <v>YSM10</v>
          </cell>
          <cell r="T1095" t="str">
            <v>R-&gt;L</v>
          </cell>
          <cell r="U1095" t="str">
            <v>MVC</v>
          </cell>
          <cell r="V1095" t="str">
            <v>OK</v>
          </cell>
          <cell r="W1095" t="str">
            <v>DAP DG</v>
          </cell>
          <cell r="X1095">
            <v>44532</v>
          </cell>
          <cell r="Y1095" t="str">
            <v>Yes</v>
          </cell>
          <cell r="Z1095"/>
          <cell r="AA1095"/>
          <cell r="AB1095"/>
          <cell r="AC1095" t="str">
            <v>C220442611</v>
          </cell>
          <cell r="AD1095">
            <v>301</v>
          </cell>
          <cell r="AE1095">
            <v>10</v>
          </cell>
          <cell r="AF1095"/>
          <cell r="AG1095"/>
          <cell r="AH1095"/>
          <cell r="AI1095"/>
          <cell r="AN1095"/>
          <cell r="AO1095" t="str">
            <v>Yes</v>
          </cell>
          <cell r="AP1095" t="str">
            <v>APR 22</v>
          </cell>
        </row>
        <row r="1096">
          <cell r="A1096">
            <v>1275</v>
          </cell>
          <cell r="B1096" t="str">
            <v>已发货</v>
          </cell>
          <cell r="C1096" t="str">
            <v>C49</v>
          </cell>
          <cell r="D1096">
            <v>110757</v>
          </cell>
          <cell r="E1096" t="str">
            <v>深圳晶昌鸿业(有补差额)</v>
          </cell>
          <cell r="F1096" t="str">
            <v>YSM10</v>
          </cell>
          <cell r="G1096" t="str">
            <v>R-&gt;L</v>
          </cell>
          <cell r="H1096" t="str">
            <v>MVC</v>
          </cell>
          <cell r="I1096" t="str">
            <v>Y60293</v>
          </cell>
          <cell r="J1096">
            <v>1</v>
          </cell>
          <cell r="K1096" t="str">
            <v>力合中转仓</v>
          </cell>
          <cell r="L1096">
            <v>44646</v>
          </cell>
          <cell r="M1096">
            <v>5.3600000000000002E-2</v>
          </cell>
          <cell r="N1096" t="str">
            <v>APR 22</v>
          </cell>
          <cell r="O1096">
            <v>2022.3</v>
          </cell>
          <cell r="P1096" t="str">
            <v>JPY</v>
          </cell>
          <cell r="Q1096" t="str">
            <v>C49SZX20210086JL</v>
          </cell>
          <cell r="R1096" t="str">
            <v>鹏鑫达（end user：晶昌鸿业）</v>
          </cell>
          <cell r="S1096" t="str">
            <v>YSM10</v>
          </cell>
          <cell r="T1096" t="str">
            <v>L-&gt;R</v>
          </cell>
          <cell r="U1096" t="str">
            <v>MVC</v>
          </cell>
          <cell r="V1096" t="str">
            <v>WRONG</v>
          </cell>
          <cell r="W1096" t="str">
            <v>DAP SZ</v>
          </cell>
          <cell r="X1096">
            <v>44274</v>
          </cell>
          <cell r="Y1096" t="str">
            <v>Yes</v>
          </cell>
          <cell r="Z1096"/>
          <cell r="AA1096"/>
          <cell r="AB1096"/>
          <cell r="AC1096" t="str">
            <v>IND</v>
          </cell>
          <cell r="AD1096">
            <v>301</v>
          </cell>
          <cell r="AE1096">
            <v>10</v>
          </cell>
          <cell r="AF1096"/>
          <cell r="AG1096"/>
          <cell r="AH1096"/>
          <cell r="AI1096"/>
          <cell r="AN1096"/>
          <cell r="AO1096" t="str">
            <v>Yes</v>
          </cell>
          <cell r="AP1096" t="str">
            <v>APR 22</v>
          </cell>
        </row>
        <row r="1097">
          <cell r="A1097">
            <v>1276</v>
          </cell>
          <cell r="B1097" t="str">
            <v>已发货</v>
          </cell>
          <cell r="C1097" t="str">
            <v>C49</v>
          </cell>
          <cell r="D1097">
            <v>110757</v>
          </cell>
          <cell r="E1097" t="str">
            <v>深圳晶昌鸿业(有补差额)</v>
          </cell>
          <cell r="F1097" t="str">
            <v>YSM10</v>
          </cell>
          <cell r="G1097" t="str">
            <v>R-&gt;L</v>
          </cell>
          <cell r="H1097" t="str">
            <v>MVC</v>
          </cell>
          <cell r="I1097" t="str">
            <v>Y60294</v>
          </cell>
          <cell r="J1097">
            <v>1</v>
          </cell>
          <cell r="K1097" t="str">
            <v>力合中转仓</v>
          </cell>
          <cell r="L1097">
            <v>44646</v>
          </cell>
          <cell r="M1097">
            <v>5.3600000000000002E-2</v>
          </cell>
          <cell r="N1097" t="str">
            <v>APR 22</v>
          </cell>
          <cell r="O1097">
            <v>2022.3</v>
          </cell>
          <cell r="P1097" t="str">
            <v>JPY</v>
          </cell>
          <cell r="Q1097" t="str">
            <v>C49SZX20210086JL</v>
          </cell>
          <cell r="R1097" t="str">
            <v>鹏鑫达（end user：晶昌鸿业）</v>
          </cell>
          <cell r="S1097" t="str">
            <v>YSM10</v>
          </cell>
          <cell r="T1097" t="str">
            <v>L-&gt;R</v>
          </cell>
          <cell r="U1097" t="str">
            <v>MVC</v>
          </cell>
          <cell r="V1097" t="str">
            <v>WRONG</v>
          </cell>
          <cell r="W1097" t="str">
            <v>DAP SZ</v>
          </cell>
          <cell r="X1097">
            <v>44274</v>
          </cell>
          <cell r="Y1097" t="str">
            <v>Yes</v>
          </cell>
          <cell r="Z1097"/>
          <cell r="AA1097"/>
          <cell r="AB1097"/>
          <cell r="AC1097" t="str">
            <v>IND</v>
          </cell>
          <cell r="AD1097">
            <v>302</v>
          </cell>
          <cell r="AE1097">
            <v>10</v>
          </cell>
          <cell r="AF1097"/>
          <cell r="AG1097"/>
          <cell r="AH1097"/>
          <cell r="AI1097"/>
          <cell r="AN1097"/>
          <cell r="AO1097" t="str">
            <v>Yes</v>
          </cell>
          <cell r="AP1097" t="str">
            <v>APR 22</v>
          </cell>
        </row>
        <row r="1098">
          <cell r="A1098">
            <v>1446</v>
          </cell>
          <cell r="B1098" t="str">
            <v>已发货</v>
          </cell>
          <cell r="C1098" t="str">
            <v>C49</v>
          </cell>
          <cell r="D1098">
            <v>110759</v>
          </cell>
          <cell r="E1098" t="str">
            <v>SZ 驰电</v>
          </cell>
          <cell r="F1098" t="str">
            <v>YSM10</v>
          </cell>
          <cell r="G1098" t="str">
            <v>R-&gt;L</v>
          </cell>
          <cell r="H1098" t="str">
            <v>MVC</v>
          </cell>
          <cell r="I1098" t="str">
            <v>Y60229</v>
          </cell>
          <cell r="J1098">
            <v>1</v>
          </cell>
          <cell r="K1098" t="str">
            <v>力合仓库(已经清关)</v>
          </cell>
          <cell r="L1098">
            <v>44645</v>
          </cell>
          <cell r="M1098" t="str">
            <v>NM</v>
          </cell>
          <cell r="N1098" t="str">
            <v>APR 22</v>
          </cell>
          <cell r="O1098">
            <v>2022.3</v>
          </cell>
          <cell r="P1098" t="str">
            <v>JPY</v>
          </cell>
          <cell r="Q1098" t="str">
            <v>C49SZX20210177SS</v>
          </cell>
          <cell r="R1098" t="str">
            <v>乐凡电子</v>
          </cell>
          <cell r="S1098" t="str">
            <v>YSM10</v>
          </cell>
          <cell r="T1098" t="str">
            <v>R-&gt;L</v>
          </cell>
          <cell r="U1098" t="str">
            <v>MVC</v>
          </cell>
          <cell r="V1098" t="str">
            <v>OK</v>
          </cell>
          <cell r="W1098" t="str">
            <v>DAP SZ</v>
          </cell>
          <cell r="X1098">
            <v>44372</v>
          </cell>
          <cell r="Y1098" t="str">
            <v>Yes</v>
          </cell>
          <cell r="Z1098"/>
          <cell r="AA1098"/>
          <cell r="AB1098"/>
          <cell r="AC1098" t="str">
            <v>C200236762</v>
          </cell>
          <cell r="AD1098">
            <v>302</v>
          </cell>
          <cell r="AE1098">
            <v>10</v>
          </cell>
          <cell r="AF1098"/>
          <cell r="AG1098"/>
          <cell r="AH1098"/>
          <cell r="AI1098"/>
          <cell r="AJ1098"/>
          <cell r="AK1098"/>
          <cell r="AL1098"/>
          <cell r="AM1098"/>
          <cell r="AN1098"/>
          <cell r="AO1098" t="str">
            <v>Yes</v>
          </cell>
          <cell r="AP1098" t="str">
            <v>APR 22</v>
          </cell>
        </row>
        <row r="1099">
          <cell r="A1099">
            <v>1441</v>
          </cell>
          <cell r="B1099" t="str">
            <v>已发货</v>
          </cell>
          <cell r="C1099" t="str">
            <v>C49</v>
          </cell>
          <cell r="D1099">
            <v>110761</v>
          </cell>
          <cell r="E1099" t="str">
            <v>深圳海松微（有补差额)</v>
          </cell>
          <cell r="F1099" t="str">
            <v>YSM10</v>
          </cell>
          <cell r="G1099" t="str">
            <v>R-&gt;L</v>
          </cell>
          <cell r="H1099" t="str">
            <v>MVC</v>
          </cell>
          <cell r="I1099" t="str">
            <v>Y60295</v>
          </cell>
          <cell r="J1099">
            <v>1</v>
          </cell>
          <cell r="K1099" t="str">
            <v>力合中转仓</v>
          </cell>
          <cell r="L1099">
            <v>44645</v>
          </cell>
          <cell r="M1099">
            <v>5.3600000000000002E-2</v>
          </cell>
          <cell r="N1099" t="str">
            <v>APR 22</v>
          </cell>
          <cell r="O1099">
            <v>2022.3</v>
          </cell>
          <cell r="P1099" t="str">
            <v>JPY</v>
          </cell>
          <cell r="Q1099" t="str">
            <v>C49SZX20210130R1JY</v>
          </cell>
          <cell r="R1099" t="str">
            <v>海松微</v>
          </cell>
          <cell r="S1099" t="str">
            <v>YSM10</v>
          </cell>
          <cell r="T1099" t="str">
            <v>L-&gt;R</v>
          </cell>
          <cell r="U1099" t="str">
            <v>MVC</v>
          </cell>
          <cell r="V1099" t="str">
            <v>WRONG</v>
          </cell>
          <cell r="W1099" t="str">
            <v>DAP SZ</v>
          </cell>
          <cell r="X1099">
            <v>44372</v>
          </cell>
          <cell r="Y1099" t="str">
            <v>Yes</v>
          </cell>
          <cell r="Z1099"/>
          <cell r="AA1099"/>
          <cell r="AB1099"/>
          <cell r="AC1099" t="str">
            <v>IND</v>
          </cell>
          <cell r="AD1099">
            <v>302</v>
          </cell>
          <cell r="AE1099">
            <v>10</v>
          </cell>
          <cell r="AF1099"/>
          <cell r="AG1099"/>
          <cell r="AH1099"/>
          <cell r="AI1099"/>
          <cell r="AJ1099"/>
          <cell r="AK1099"/>
          <cell r="AL1099"/>
          <cell r="AM1099"/>
          <cell r="AN1099"/>
          <cell r="AO1099" t="str">
            <v>Yes</v>
          </cell>
          <cell r="AP1099" t="str">
            <v>APR 22</v>
          </cell>
        </row>
        <row r="1100">
          <cell r="A1100">
            <v>1440</v>
          </cell>
          <cell r="B1100" t="str">
            <v>已发货</v>
          </cell>
          <cell r="C1100" t="str">
            <v>C49</v>
          </cell>
          <cell r="D1100">
            <v>110763</v>
          </cell>
          <cell r="E1100" t="str">
            <v>深圳傲尔</v>
          </cell>
          <cell r="F1100" t="str">
            <v>YSM10</v>
          </cell>
          <cell r="G1100" t="str">
            <v>R-&gt;L</v>
          </cell>
          <cell r="H1100" t="str">
            <v>MVC</v>
          </cell>
          <cell r="I1100" t="str">
            <v>Y60280</v>
          </cell>
          <cell r="J1100">
            <v>1</v>
          </cell>
          <cell r="K1100" t="str">
            <v>力合中转仓</v>
          </cell>
          <cell r="L1100">
            <v>44645</v>
          </cell>
          <cell r="M1100">
            <v>5.3600000000000002E-2</v>
          </cell>
          <cell r="N1100" t="str">
            <v>APR 22</v>
          </cell>
          <cell r="O1100">
            <v>2022.3</v>
          </cell>
          <cell r="P1100" t="str">
            <v>JPY</v>
          </cell>
          <cell r="Q1100" t="str">
            <v>C49SZX20210130R1JY</v>
          </cell>
          <cell r="R1100" t="str">
            <v>海松微（最终需要从C49SZX20210120R1JY中拆除YSM20R相机改为YSM10相机）</v>
          </cell>
          <cell r="S1100" t="str">
            <v>YSM10</v>
          </cell>
          <cell r="T1100" t="str">
            <v>L-&gt;R</v>
          </cell>
          <cell r="U1100" t="str">
            <v>No</v>
          </cell>
          <cell r="V1100" t="str">
            <v>WRONG</v>
          </cell>
          <cell r="W1100" t="str">
            <v>DAP SZ</v>
          </cell>
          <cell r="X1100">
            <v>44372</v>
          </cell>
          <cell r="Y1100" t="str">
            <v>Yes</v>
          </cell>
          <cell r="Z1100"/>
          <cell r="AA1100"/>
          <cell r="AB1100"/>
          <cell r="AC1100" t="str">
            <v>C210840934</v>
          </cell>
          <cell r="AD1100">
            <v>301</v>
          </cell>
          <cell r="AE1100">
            <v>10</v>
          </cell>
          <cell r="AF1100"/>
          <cell r="AG1100"/>
          <cell r="AH1100"/>
          <cell r="AI1100"/>
          <cell r="AJ1100"/>
          <cell r="AK1100"/>
          <cell r="AL1100"/>
          <cell r="AM1100"/>
          <cell r="AN1100"/>
          <cell r="AO1100" t="str">
            <v>Yes</v>
          </cell>
          <cell r="AP1100" t="str">
            <v>APR 22</v>
          </cell>
        </row>
        <row r="1101">
          <cell r="A1101">
            <v>1470</v>
          </cell>
          <cell r="B1101" t="str">
            <v>已发货</v>
          </cell>
          <cell r="C1101" t="str">
            <v>C49</v>
          </cell>
          <cell r="D1101">
            <v>110763</v>
          </cell>
          <cell r="E1101" t="str">
            <v>深圳傲尔</v>
          </cell>
          <cell r="F1101" t="str">
            <v>YSM10</v>
          </cell>
          <cell r="G1101" t="str">
            <v>R-&gt;L</v>
          </cell>
          <cell r="H1101" t="str">
            <v>MVC</v>
          </cell>
          <cell r="I1101" t="str">
            <v>Y60281</v>
          </cell>
          <cell r="J1101">
            <v>1</v>
          </cell>
          <cell r="K1101" t="str">
            <v>力合中转仓</v>
          </cell>
          <cell r="L1101">
            <v>44645</v>
          </cell>
          <cell r="M1101">
            <v>5.3600000000000002E-2</v>
          </cell>
          <cell r="N1101" t="str">
            <v>APR 22</v>
          </cell>
          <cell r="O1101">
            <v>2022.3</v>
          </cell>
          <cell r="P1101" t="str">
            <v>JPY</v>
          </cell>
          <cell r="Q1101" t="str">
            <v>C49SZX20210187SS</v>
          </cell>
          <cell r="R1101" t="str">
            <v>盈通恒翼</v>
          </cell>
          <cell r="S1101" t="str">
            <v>YSM10</v>
          </cell>
          <cell r="T1101" t="str">
            <v>L-&gt;R</v>
          </cell>
          <cell r="U1101" t="str">
            <v>No</v>
          </cell>
          <cell r="V1101" t="str">
            <v>WRONG</v>
          </cell>
          <cell r="W1101" t="str">
            <v>DAP SZ</v>
          </cell>
          <cell r="X1101">
            <v>44439</v>
          </cell>
          <cell r="Y1101" t="str">
            <v>Yes</v>
          </cell>
          <cell r="Z1101"/>
          <cell r="AA1101"/>
          <cell r="AB1101"/>
          <cell r="AC1101" t="str">
            <v>C210139067</v>
          </cell>
          <cell r="AD1101">
            <v>301</v>
          </cell>
          <cell r="AE1101">
            <v>10</v>
          </cell>
          <cell r="AF1101"/>
          <cell r="AG1101"/>
          <cell r="AH1101"/>
          <cell r="AI1101"/>
          <cell r="AJ1101"/>
          <cell r="AK1101"/>
          <cell r="AL1101"/>
          <cell r="AM1101"/>
          <cell r="AN1101"/>
          <cell r="AO1101" t="str">
            <v>Yes</v>
          </cell>
          <cell r="AP1101" t="str">
            <v>APR 22</v>
          </cell>
        </row>
        <row r="1102">
          <cell r="A1102">
            <v>1402</v>
          </cell>
          <cell r="B1102" t="str">
            <v>已发货</v>
          </cell>
          <cell r="C1102" t="str">
            <v>C49</v>
          </cell>
          <cell r="D1102">
            <v>110763</v>
          </cell>
          <cell r="E1102" t="str">
            <v>深圳傲尔</v>
          </cell>
          <cell r="F1102" t="str">
            <v>YSM10</v>
          </cell>
          <cell r="G1102" t="str">
            <v>R-&gt;L</v>
          </cell>
          <cell r="H1102" t="str">
            <v>MVC</v>
          </cell>
          <cell r="I1102" t="str">
            <v>Y60282</v>
          </cell>
          <cell r="J1102">
            <v>1</v>
          </cell>
          <cell r="K1102" t="str">
            <v>力合中转仓</v>
          </cell>
          <cell r="L1102">
            <v>44645</v>
          </cell>
          <cell r="M1102" t="str">
            <v>0.0536，用魔乐视名义清关归还RMB单</v>
          </cell>
          <cell r="N1102" t="str">
            <v>APR 22</v>
          </cell>
          <cell r="O1102">
            <v>2022.3</v>
          </cell>
          <cell r="P1102" t="str">
            <v>RMB</v>
          </cell>
          <cell r="Q1102" t="str">
            <v>C49SZX20220034AY</v>
          </cell>
          <cell r="R1102" t="str">
            <v>清禾</v>
          </cell>
          <cell r="S1102" t="str">
            <v>YSM10</v>
          </cell>
          <cell r="T1102" t="str">
            <v>L-&gt;R</v>
          </cell>
          <cell r="U1102" t="str">
            <v>MVC</v>
          </cell>
          <cell r="V1102" t="str">
            <v>WRONG</v>
          </cell>
          <cell r="W1102" t="str">
            <v>DDP SZ</v>
          </cell>
          <cell r="X1102">
            <v>44642</v>
          </cell>
          <cell r="Y1102" t="str">
            <v>Yes</v>
          </cell>
          <cell r="Z1102"/>
          <cell r="AA1102"/>
          <cell r="AB1102"/>
          <cell r="AC1102" t="str">
            <v>C220442563</v>
          </cell>
          <cell r="AD1102">
            <v>302</v>
          </cell>
          <cell r="AE1102">
            <v>10</v>
          </cell>
          <cell r="AF1102"/>
          <cell r="AG1102"/>
          <cell r="AH1102"/>
          <cell r="AI1102"/>
          <cell r="AJ1102"/>
          <cell r="AK1102"/>
          <cell r="AL1102"/>
          <cell r="AM1102"/>
          <cell r="AN1102"/>
          <cell r="AO1102" t="str">
            <v>Yes</v>
          </cell>
          <cell r="AP1102" t="str">
            <v>APR 22</v>
          </cell>
        </row>
        <row r="1103">
          <cell r="A1103">
            <v>1568</v>
          </cell>
          <cell r="B1103" t="str">
            <v>已发货</v>
          </cell>
          <cell r="C1103" t="str">
            <v>C49</v>
          </cell>
          <cell r="D1103">
            <v>110766</v>
          </cell>
          <cell r="E1103" t="str">
            <v>SZ 巨能</v>
          </cell>
          <cell r="F1103" t="str">
            <v>YSM20R-2</v>
          </cell>
          <cell r="G1103" t="str">
            <v>L-&gt;R</v>
          </cell>
          <cell r="H1103" t="str">
            <v>No</v>
          </cell>
          <cell r="I1103" t="str">
            <v>Y60291</v>
          </cell>
          <cell r="J1103">
            <v>1</v>
          </cell>
          <cell r="K1103" t="str">
            <v>力合中转仓</v>
          </cell>
          <cell r="L1103">
            <v>44648</v>
          </cell>
          <cell r="M1103" t="str">
            <v>0.0536，用益田名义报关，给捷舜诚</v>
          </cell>
          <cell r="N1103" t="str">
            <v>APR 22</v>
          </cell>
          <cell r="O1103">
            <v>2022.3</v>
          </cell>
          <cell r="P1103" t="str">
            <v>JPY</v>
          </cell>
          <cell r="Q1103" t="str">
            <v>C49SZX20220014JL</v>
          </cell>
          <cell r="R1103" t="str">
            <v>捷舜诚</v>
          </cell>
          <cell r="S1103" t="str">
            <v>YSM20R-2</v>
          </cell>
          <cell r="T1103" t="str">
            <v>L-&gt;R</v>
          </cell>
          <cell r="U1103" t="str">
            <v>MVC</v>
          </cell>
          <cell r="V1103" t="str">
            <v>WRONG</v>
          </cell>
          <cell r="W1103" t="str">
            <v>DAP SZ</v>
          </cell>
          <cell r="X1103">
            <v>44586</v>
          </cell>
          <cell r="Y1103" t="str">
            <v>Yes</v>
          </cell>
          <cell r="Z1103"/>
          <cell r="AA1103"/>
          <cell r="AB1103"/>
          <cell r="AC1103" t="str">
            <v>C170629728</v>
          </cell>
          <cell r="AD1103">
            <v>301</v>
          </cell>
          <cell r="AE1103">
            <v>20</v>
          </cell>
          <cell r="AF1103"/>
          <cell r="AG1103"/>
          <cell r="AH1103"/>
          <cell r="AI1103"/>
          <cell r="AJ1103"/>
          <cell r="AK1103"/>
          <cell r="AL1103"/>
          <cell r="AM1103"/>
          <cell r="AN1103"/>
          <cell r="AO1103" t="str">
            <v>Yes</v>
          </cell>
          <cell r="AP1103" t="str">
            <v>APR 22</v>
          </cell>
        </row>
        <row r="1104">
          <cell r="A1104">
            <v>1477</v>
          </cell>
          <cell r="B1104" t="str">
            <v>已发货</v>
          </cell>
          <cell r="C1104" t="str">
            <v>C49</v>
          </cell>
          <cell r="D1104">
            <v>110766</v>
          </cell>
          <cell r="E1104" t="str">
            <v>SZ 巨能</v>
          </cell>
          <cell r="F1104" t="str">
            <v>YSM20R-2</v>
          </cell>
          <cell r="G1104" t="str">
            <v>L-&gt;R</v>
          </cell>
          <cell r="H1104" t="str">
            <v>No</v>
          </cell>
          <cell r="I1104" t="str">
            <v>Y60292</v>
          </cell>
          <cell r="J1104">
            <v>1</v>
          </cell>
          <cell r="K1104" t="str">
            <v>力合中转仓</v>
          </cell>
          <cell r="L1104">
            <v>44648</v>
          </cell>
          <cell r="M1104" t="str">
            <v>0.0536，用懿美莱名义清关归还给正讯</v>
          </cell>
          <cell r="N1104" t="str">
            <v>APR 22</v>
          </cell>
          <cell r="O1104">
            <v>2022.3</v>
          </cell>
          <cell r="P1104" t="str">
            <v>JPY</v>
          </cell>
          <cell r="Q1104" t="str">
            <v>C49SZX20210192SX</v>
          </cell>
          <cell r="R1104" t="str">
            <v>正讯</v>
          </cell>
          <cell r="S1104" t="str">
            <v>YSM20R-2</v>
          </cell>
          <cell r="T1104" t="str">
            <v>L-&gt;R</v>
          </cell>
          <cell r="U1104" t="str">
            <v>No</v>
          </cell>
          <cell r="V1104" t="str">
            <v>OK</v>
          </cell>
          <cell r="W1104" t="str">
            <v>DAP DG</v>
          </cell>
          <cell r="X1104">
            <v>44456</v>
          </cell>
          <cell r="Y1104" t="str">
            <v>Yes</v>
          </cell>
          <cell r="Z1104"/>
          <cell r="AA1104"/>
          <cell r="AB1104"/>
          <cell r="AC1104" t="str">
            <v>C220442556</v>
          </cell>
          <cell r="AD1104">
            <v>304</v>
          </cell>
          <cell r="AE1104">
            <v>20</v>
          </cell>
          <cell r="AF1104"/>
          <cell r="AG1104"/>
          <cell r="AH1104"/>
          <cell r="AI1104"/>
          <cell r="AN1104"/>
          <cell r="AO1104" t="str">
            <v>Yes</v>
          </cell>
          <cell r="AP1104" t="str">
            <v>APR 22</v>
          </cell>
        </row>
        <row r="1105">
          <cell r="A1105">
            <v>1290</v>
          </cell>
          <cell r="B1105" t="str">
            <v>已发货</v>
          </cell>
          <cell r="C1105" t="str">
            <v>C49</v>
          </cell>
          <cell r="D1105">
            <v>110767</v>
          </cell>
          <cell r="E1105" t="str">
            <v>SZ 深圳傲尔</v>
          </cell>
          <cell r="F1105" t="str">
            <v>YSM20R-2</v>
          </cell>
          <cell r="G1105" t="str">
            <v>L-&gt;R</v>
          </cell>
          <cell r="H1105" t="str">
            <v>No</v>
          </cell>
          <cell r="I1105" t="str">
            <v>Y60283</v>
          </cell>
          <cell r="J1105">
            <v>1</v>
          </cell>
          <cell r="K1105" t="str">
            <v>力合中转仓</v>
          </cell>
          <cell r="L1105">
            <v>44648</v>
          </cell>
          <cell r="M1105">
            <v>5.3600000000000002E-2</v>
          </cell>
          <cell r="N1105" t="str">
            <v>APR 22</v>
          </cell>
          <cell r="O1105">
            <v>2022.3</v>
          </cell>
          <cell r="P1105" t="str">
            <v>JPY</v>
          </cell>
          <cell r="Q1105" t="str">
            <v>C49SZX20210092MZ</v>
          </cell>
          <cell r="R1105" t="str">
            <v>懿美莱</v>
          </cell>
          <cell r="S1105" t="str">
            <v>YSM20R-2</v>
          </cell>
          <cell r="T1105" t="str">
            <v>L-&gt;R</v>
          </cell>
          <cell r="U1105" t="str">
            <v>No</v>
          </cell>
          <cell r="V1105" t="str">
            <v>OK</v>
          </cell>
          <cell r="W1105" t="str">
            <v>DAP SZ</v>
          </cell>
          <cell r="X1105">
            <v>44285</v>
          </cell>
          <cell r="Y1105" t="str">
            <v>Yes</v>
          </cell>
          <cell r="Z1105"/>
          <cell r="AA1105"/>
          <cell r="AB1105"/>
          <cell r="AC1105" t="str">
            <v>C220342350</v>
          </cell>
          <cell r="AD1105">
            <v>304</v>
          </cell>
          <cell r="AE1105">
            <v>20</v>
          </cell>
          <cell r="AF1105"/>
          <cell r="AG1105"/>
          <cell r="AH1105"/>
          <cell r="AI1105"/>
          <cell r="AJ1105"/>
          <cell r="AK1105"/>
          <cell r="AL1105"/>
          <cell r="AM1105"/>
          <cell r="AN1105"/>
          <cell r="AO1105" t="str">
            <v>Yes</v>
          </cell>
          <cell r="AP1105" t="str">
            <v>APR 22</v>
          </cell>
        </row>
        <row r="1106">
          <cell r="A1106">
            <v>1471</v>
          </cell>
          <cell r="B1106" t="str">
            <v>已发货</v>
          </cell>
          <cell r="C1106" t="str">
            <v>C49</v>
          </cell>
          <cell r="D1106">
            <v>110767</v>
          </cell>
          <cell r="E1106" t="str">
            <v>SZ 深圳傲尔</v>
          </cell>
          <cell r="F1106" t="str">
            <v>YSM20R-2</v>
          </cell>
          <cell r="G1106" t="str">
            <v>L-&gt;R</v>
          </cell>
          <cell r="H1106" t="str">
            <v>No</v>
          </cell>
          <cell r="I1106" t="str">
            <v>Y60284</v>
          </cell>
          <cell r="J1106">
            <v>1</v>
          </cell>
          <cell r="K1106" t="str">
            <v>力合中转仓</v>
          </cell>
          <cell r="L1106">
            <v>44648</v>
          </cell>
          <cell r="M1106">
            <v>5.3600000000000002E-2</v>
          </cell>
          <cell r="N1106" t="str">
            <v>APR 22</v>
          </cell>
          <cell r="O1106">
            <v>2022.3</v>
          </cell>
          <cell r="P1106" t="str">
            <v>JPY</v>
          </cell>
          <cell r="Q1106" t="str">
            <v>C49SZX20210187SS</v>
          </cell>
          <cell r="R1106" t="str">
            <v>盈通恒翼</v>
          </cell>
          <cell r="S1106" t="str">
            <v>YSM20R-2</v>
          </cell>
          <cell r="T1106" t="str">
            <v>L-&gt;R</v>
          </cell>
          <cell r="U1106" t="str">
            <v>No</v>
          </cell>
          <cell r="V1106" t="str">
            <v>OK</v>
          </cell>
          <cell r="W1106" t="str">
            <v>DAP SZ</v>
          </cell>
          <cell r="X1106">
            <v>44439</v>
          </cell>
          <cell r="Y1106" t="str">
            <v>Yes</v>
          </cell>
          <cell r="Z1106"/>
          <cell r="AA1106"/>
          <cell r="AB1106"/>
          <cell r="AC1106" t="str">
            <v>C210139067</v>
          </cell>
          <cell r="AD1106">
            <v>303</v>
          </cell>
          <cell r="AE1106">
            <v>20</v>
          </cell>
          <cell r="AF1106"/>
          <cell r="AG1106"/>
          <cell r="AH1106"/>
          <cell r="AI1106"/>
          <cell r="AJ1106"/>
          <cell r="AK1106"/>
          <cell r="AL1106"/>
          <cell r="AM1106"/>
          <cell r="AN1106"/>
          <cell r="AO1106" t="str">
            <v>Yes</v>
          </cell>
          <cell r="AP1106" t="str">
            <v>APR 22</v>
          </cell>
        </row>
        <row r="1107">
          <cell r="A1107">
            <v>1486</v>
          </cell>
          <cell r="B1107" t="str">
            <v>已发货</v>
          </cell>
          <cell r="C1107" t="str">
            <v>C49</v>
          </cell>
          <cell r="D1107">
            <v>110768</v>
          </cell>
          <cell r="E1107" t="str">
            <v>SZ 益田科技</v>
          </cell>
          <cell r="F1107" t="str">
            <v>YSM20R-2</v>
          </cell>
          <cell r="G1107" t="str">
            <v>L-&gt;R</v>
          </cell>
          <cell r="H1107" t="str">
            <v>No</v>
          </cell>
          <cell r="I1107" t="str">
            <v>Y60240</v>
          </cell>
          <cell r="J1107">
            <v>1</v>
          </cell>
          <cell r="K1107" t="str">
            <v>力合中转仓</v>
          </cell>
          <cell r="L1107">
            <v>44648</v>
          </cell>
          <cell r="M1107">
            <v>5.3600000000000002E-2</v>
          </cell>
          <cell r="N1107" t="str">
            <v>APR 22</v>
          </cell>
          <cell r="O1107">
            <v>2022.3</v>
          </cell>
          <cell r="P1107" t="str">
            <v>JPY</v>
          </cell>
          <cell r="Q1107" t="str">
            <v>C49SZX20210180SX</v>
          </cell>
          <cell r="R1107" t="str">
            <v>恒磊</v>
          </cell>
          <cell r="S1107" t="str">
            <v>YSM20R-2</v>
          </cell>
          <cell r="T1107" t="str">
            <v>L-&gt;R</v>
          </cell>
          <cell r="U1107" t="str">
            <v>No</v>
          </cell>
          <cell r="V1107" t="str">
            <v>OK</v>
          </cell>
          <cell r="W1107" t="str">
            <v>DAP SZ</v>
          </cell>
          <cell r="X1107">
            <v>44496</v>
          </cell>
          <cell r="Y1107" t="str">
            <v>Yes</v>
          </cell>
          <cell r="Z1107"/>
          <cell r="AA1107"/>
          <cell r="AB1107"/>
          <cell r="AC1107" t="str">
            <v>C211241805</v>
          </cell>
          <cell r="AD1107">
            <v>303</v>
          </cell>
          <cell r="AE1107">
            <v>20</v>
          </cell>
          <cell r="AF1107"/>
          <cell r="AG1107"/>
          <cell r="AH1107"/>
          <cell r="AI1107"/>
          <cell r="AJ1107"/>
          <cell r="AK1107"/>
          <cell r="AL1107"/>
          <cell r="AM1107"/>
          <cell r="AN1107"/>
          <cell r="AO1107" t="str">
            <v>Yes</v>
          </cell>
          <cell r="AP1107" t="str">
            <v>APR 22</v>
          </cell>
        </row>
        <row r="1108">
          <cell r="A1108">
            <v>1569</v>
          </cell>
          <cell r="B1108" t="str">
            <v>已发货</v>
          </cell>
          <cell r="C1108" t="str">
            <v>C49</v>
          </cell>
          <cell r="D1108" t="str">
            <v>110808改49F104206</v>
          </cell>
          <cell r="E1108" t="str">
            <v>Dongguan Yidong</v>
          </cell>
          <cell r="F1108" t="str">
            <v>YSM10</v>
          </cell>
          <cell r="G1108" t="str">
            <v>R-&gt;L</v>
          </cell>
          <cell r="H1108" t="str">
            <v>MVC F&amp;R+大板相机</v>
          </cell>
          <cell r="I1108" t="str">
            <v>Y60548</v>
          </cell>
          <cell r="J1108">
            <v>1</v>
          </cell>
          <cell r="K1108" t="str">
            <v>力合仓库(已经清关)</v>
          </cell>
          <cell r="L1108" t="str">
            <v>2022/4/3深圳盐田港</v>
          </cell>
          <cell r="M1108">
            <v>5.5500000000000001E-2</v>
          </cell>
          <cell r="N1108" t="str">
            <v>APR 22</v>
          </cell>
          <cell r="O1108">
            <v>2022.3</v>
          </cell>
          <cell r="P1108" t="str">
            <v>RMB</v>
          </cell>
          <cell r="Q1108" t="str">
            <v>C49SZX20220012SX</v>
          </cell>
          <cell r="R1108" t="str">
            <v>奕东(End user:湖北奕宏)</v>
          </cell>
          <cell r="S1108" t="str">
            <v>YSM10</v>
          </cell>
          <cell r="T1108" t="str">
            <v>L-&gt;R</v>
          </cell>
          <cell r="U1108" t="str">
            <v>MVC（F&amp;R）+大板相机</v>
          </cell>
          <cell r="V1108" t="str">
            <v>WRONG</v>
          </cell>
          <cell r="W1108" t="str">
            <v>DDP HB</v>
          </cell>
          <cell r="X1108">
            <v>44588</v>
          </cell>
          <cell r="Y1108" t="str">
            <v>Yes</v>
          </cell>
          <cell r="Z1108"/>
          <cell r="AA1108"/>
          <cell r="AB1108"/>
          <cell r="AC1108" t="str">
            <v>C170930167</v>
          </cell>
          <cell r="AD1108">
            <v>302</v>
          </cell>
          <cell r="AE1108">
            <v>10</v>
          </cell>
          <cell r="AF1108"/>
          <cell r="AG1108"/>
          <cell r="AH1108"/>
          <cell r="AI1108"/>
          <cell r="AJ1108"/>
          <cell r="AK1108"/>
          <cell r="AL1108"/>
          <cell r="AM1108"/>
          <cell r="AN1108"/>
          <cell r="AO1108" t="str">
            <v>Yes</v>
          </cell>
          <cell r="AP1108" t="str">
            <v>APR 22</v>
          </cell>
        </row>
        <row r="1109">
          <cell r="A1109">
            <v>1570</v>
          </cell>
          <cell r="B1109" t="str">
            <v>已发货</v>
          </cell>
          <cell r="C1109" t="str">
            <v>C49</v>
          </cell>
          <cell r="D1109" t="str">
            <v>110808改49F104206</v>
          </cell>
          <cell r="E1109" t="str">
            <v>Dongguan Yidong</v>
          </cell>
          <cell r="F1109" t="str">
            <v>YSM10</v>
          </cell>
          <cell r="G1109" t="str">
            <v>R-&gt;L</v>
          </cell>
          <cell r="H1109" t="str">
            <v>MVC F&amp;R+大板相机</v>
          </cell>
          <cell r="I1109" t="str">
            <v>Y60549</v>
          </cell>
          <cell r="J1109">
            <v>1</v>
          </cell>
          <cell r="K1109" t="str">
            <v>力合仓库(已经清关)</v>
          </cell>
          <cell r="L1109" t="str">
            <v>2022/4/3深圳盐田港</v>
          </cell>
          <cell r="M1109">
            <v>5.5500000000000001E-2</v>
          </cell>
          <cell r="N1109" t="str">
            <v>APR 22</v>
          </cell>
          <cell r="O1109">
            <v>2022.3</v>
          </cell>
          <cell r="P1109" t="str">
            <v>RMB</v>
          </cell>
          <cell r="Q1109" t="str">
            <v>C49SZX20220012SX</v>
          </cell>
          <cell r="R1109" t="str">
            <v>奕东(End user:湖北奕宏)</v>
          </cell>
          <cell r="S1109" t="str">
            <v>YSM10</v>
          </cell>
          <cell r="T1109" t="str">
            <v>L-&gt;R</v>
          </cell>
          <cell r="U1109" t="str">
            <v>MVC（F&amp;R）+大板相机</v>
          </cell>
          <cell r="V1109" t="str">
            <v>WRONG</v>
          </cell>
          <cell r="W1109" t="str">
            <v>DDP HB</v>
          </cell>
          <cell r="X1109">
            <v>44588</v>
          </cell>
          <cell r="Y1109" t="str">
            <v>Yes</v>
          </cell>
          <cell r="Z1109"/>
          <cell r="AA1109"/>
          <cell r="AB1109"/>
          <cell r="AC1109" t="str">
            <v>C170930167</v>
          </cell>
          <cell r="AD1109">
            <v>302</v>
          </cell>
          <cell r="AE1109">
            <v>10</v>
          </cell>
          <cell r="AF1109"/>
          <cell r="AG1109"/>
          <cell r="AH1109"/>
          <cell r="AI1109"/>
          <cell r="AJ1109"/>
          <cell r="AK1109"/>
          <cell r="AL1109"/>
          <cell r="AM1109"/>
          <cell r="AN1109"/>
          <cell r="AO1109" t="str">
            <v>Yes</v>
          </cell>
          <cell r="AP1109" t="str">
            <v>APR 22</v>
          </cell>
        </row>
        <row r="1110">
          <cell r="A1110">
            <v>1571</v>
          </cell>
          <cell r="B1110" t="str">
            <v>已发货</v>
          </cell>
          <cell r="C1110" t="str">
            <v>C49</v>
          </cell>
          <cell r="D1110" t="str">
            <v>110808改49F104206</v>
          </cell>
          <cell r="E1110" t="str">
            <v>Dongguan Yidong</v>
          </cell>
          <cell r="F1110" t="str">
            <v>YSM10</v>
          </cell>
          <cell r="G1110" t="str">
            <v>R-&gt;L</v>
          </cell>
          <cell r="H1110" t="str">
            <v>MVC F&amp;R+大板相机</v>
          </cell>
          <cell r="I1110" t="str">
            <v>Y60550</v>
          </cell>
          <cell r="J1110">
            <v>1</v>
          </cell>
          <cell r="K1110" t="str">
            <v>力合仓库(已经清关)</v>
          </cell>
          <cell r="L1110" t="str">
            <v>2022/4/3深圳盐田港</v>
          </cell>
          <cell r="M1110">
            <v>5.5500000000000001E-2</v>
          </cell>
          <cell r="N1110" t="str">
            <v>APR 22</v>
          </cell>
          <cell r="O1110">
            <v>2022.3</v>
          </cell>
          <cell r="P1110" t="str">
            <v>RMB</v>
          </cell>
          <cell r="Q1110" t="str">
            <v>C49SZX20220012SX</v>
          </cell>
          <cell r="R1110" t="str">
            <v>奕东(End user:湖北奕宏)</v>
          </cell>
          <cell r="S1110" t="str">
            <v>YSM10</v>
          </cell>
          <cell r="T1110" t="str">
            <v>L-&gt;R</v>
          </cell>
          <cell r="U1110" t="str">
            <v>MVC（F&amp;R）+大板相机</v>
          </cell>
          <cell r="V1110" t="str">
            <v>WRONG</v>
          </cell>
          <cell r="W1110" t="str">
            <v>DDP HB</v>
          </cell>
          <cell r="X1110">
            <v>44588</v>
          </cell>
          <cell r="Y1110" t="str">
            <v>Yes</v>
          </cell>
          <cell r="Z1110"/>
          <cell r="AA1110"/>
          <cell r="AB1110"/>
          <cell r="AC1110" t="str">
            <v>C170930167</v>
          </cell>
          <cell r="AD1110">
            <v>301</v>
          </cell>
          <cell r="AE1110">
            <v>10</v>
          </cell>
          <cell r="AF1110"/>
          <cell r="AG1110"/>
          <cell r="AH1110"/>
          <cell r="AI1110"/>
          <cell r="AJ1110"/>
          <cell r="AK1110"/>
          <cell r="AL1110"/>
          <cell r="AM1110"/>
          <cell r="AN1110"/>
          <cell r="AO1110" t="str">
            <v>Yes</v>
          </cell>
          <cell r="AP1110" t="str">
            <v>APR 22</v>
          </cell>
        </row>
        <row r="1111">
          <cell r="A1111">
            <v>1572</v>
          </cell>
          <cell r="B1111" t="str">
            <v>已发货</v>
          </cell>
          <cell r="C1111" t="str">
            <v>C49</v>
          </cell>
          <cell r="D1111" t="str">
            <v>110808改49F104206</v>
          </cell>
          <cell r="E1111" t="str">
            <v>Dongguan Yidong</v>
          </cell>
          <cell r="F1111" t="str">
            <v>YSM10</v>
          </cell>
          <cell r="G1111" t="str">
            <v>R-&gt;L</v>
          </cell>
          <cell r="H1111" t="str">
            <v>MVC F&amp;R+大板相机</v>
          </cell>
          <cell r="I1111" t="str">
            <v>Y60551</v>
          </cell>
          <cell r="J1111">
            <v>1</v>
          </cell>
          <cell r="K1111" t="str">
            <v>力合仓库(已经清关)</v>
          </cell>
          <cell r="L1111" t="str">
            <v>2022/4/3深圳盐田港</v>
          </cell>
          <cell r="M1111">
            <v>5.5500000000000001E-2</v>
          </cell>
          <cell r="N1111" t="str">
            <v>APR 22</v>
          </cell>
          <cell r="O1111">
            <v>2022.3</v>
          </cell>
          <cell r="P1111" t="str">
            <v>RMB</v>
          </cell>
          <cell r="Q1111" t="str">
            <v>C49SZX20220012SX</v>
          </cell>
          <cell r="R1111" t="str">
            <v>奕东(End user:湖北奕宏)</v>
          </cell>
          <cell r="S1111" t="str">
            <v>YSM10</v>
          </cell>
          <cell r="T1111" t="str">
            <v>R-&gt;L</v>
          </cell>
          <cell r="U1111" t="str">
            <v>MVC（F&amp;R）+大板相机</v>
          </cell>
          <cell r="V1111" t="str">
            <v>WRONG</v>
          </cell>
          <cell r="W1111" t="str">
            <v>DDP HB</v>
          </cell>
          <cell r="X1111">
            <v>44588</v>
          </cell>
          <cell r="Y1111" t="str">
            <v>Yes</v>
          </cell>
          <cell r="Z1111"/>
          <cell r="AA1111"/>
          <cell r="AB1111"/>
          <cell r="AC1111" t="str">
            <v>C170930167</v>
          </cell>
          <cell r="AD1111">
            <v>301</v>
          </cell>
          <cell r="AE1111">
            <v>10</v>
          </cell>
          <cell r="AF1111"/>
          <cell r="AG1111"/>
          <cell r="AH1111"/>
          <cell r="AI1111"/>
          <cell r="AJ1111"/>
          <cell r="AK1111"/>
          <cell r="AL1111"/>
          <cell r="AM1111"/>
          <cell r="AN1111"/>
          <cell r="AO1111" t="str">
            <v>Yes</v>
          </cell>
          <cell r="AP1111" t="str">
            <v>APR 22</v>
          </cell>
        </row>
        <row r="1112">
          <cell r="A1112">
            <v>1573</v>
          </cell>
          <cell r="B1112" t="str">
            <v>已发货</v>
          </cell>
          <cell r="C1112" t="str">
            <v>C49</v>
          </cell>
          <cell r="D1112" t="str">
            <v>110808改49F104206</v>
          </cell>
          <cell r="E1112" t="str">
            <v>Dongguan Yidong</v>
          </cell>
          <cell r="F1112" t="str">
            <v>YSM10</v>
          </cell>
          <cell r="G1112" t="str">
            <v>R-&gt;L</v>
          </cell>
          <cell r="H1112" t="str">
            <v>MVC F&amp;R+大板相机</v>
          </cell>
          <cell r="I1112" t="str">
            <v>Y60552</v>
          </cell>
          <cell r="J1112">
            <v>1</v>
          </cell>
          <cell r="K1112" t="str">
            <v>力合仓库(已经清关)</v>
          </cell>
          <cell r="L1112" t="str">
            <v>2022/4/3深圳盐田港</v>
          </cell>
          <cell r="M1112">
            <v>5.5500000000000001E-2</v>
          </cell>
          <cell r="N1112" t="str">
            <v>APR 22</v>
          </cell>
          <cell r="O1112">
            <v>2022.3</v>
          </cell>
          <cell r="P1112" t="str">
            <v>RMB</v>
          </cell>
          <cell r="Q1112" t="str">
            <v>C49SZX20220012SX</v>
          </cell>
          <cell r="R1112" t="str">
            <v>奕东(End user:湖北奕宏)</v>
          </cell>
          <cell r="S1112" t="str">
            <v>YSM10</v>
          </cell>
          <cell r="T1112" t="str">
            <v>R-&gt;L</v>
          </cell>
          <cell r="U1112" t="str">
            <v>MVC（F&amp;R）+大板相机</v>
          </cell>
          <cell r="V1112" t="str">
            <v>WRONG</v>
          </cell>
          <cell r="W1112" t="str">
            <v>DDP HB</v>
          </cell>
          <cell r="X1112">
            <v>44588</v>
          </cell>
          <cell r="Y1112" t="str">
            <v>Yes</v>
          </cell>
          <cell r="Z1112"/>
          <cell r="AA1112"/>
          <cell r="AB1112"/>
          <cell r="AC1112" t="str">
            <v>C170930167</v>
          </cell>
          <cell r="AD1112">
            <v>311</v>
          </cell>
          <cell r="AE1112">
            <v>10</v>
          </cell>
          <cell r="AF1112"/>
          <cell r="AG1112"/>
          <cell r="AH1112"/>
          <cell r="AI1112"/>
          <cell r="AJ1112"/>
          <cell r="AK1112"/>
          <cell r="AL1112"/>
          <cell r="AM1112"/>
          <cell r="AN1112"/>
          <cell r="AO1112" t="str">
            <v>Yes</v>
          </cell>
          <cell r="AP1112" t="str">
            <v>APR 22</v>
          </cell>
        </row>
        <row r="1113">
          <cell r="A1113">
            <v>1516</v>
          </cell>
          <cell r="B1113" t="str">
            <v>已发货</v>
          </cell>
          <cell r="C1113" t="str">
            <v>C49</v>
          </cell>
          <cell r="D1113">
            <v>110764</v>
          </cell>
          <cell r="E1113" t="str">
            <v>深圳魔乐视</v>
          </cell>
          <cell r="F1113" t="str">
            <v>YSM10</v>
          </cell>
          <cell r="G1113" t="str">
            <v>R-&gt;L</v>
          </cell>
          <cell r="H1113" t="str">
            <v>MVC+ATS15</v>
          </cell>
          <cell r="I1113" t="str">
            <v>Y60288</v>
          </cell>
          <cell r="J1113">
            <v>1</v>
          </cell>
          <cell r="K1113" t="str">
            <v>力合中转仓</v>
          </cell>
          <cell r="L1113">
            <v>43928</v>
          </cell>
          <cell r="M1113" t="str">
            <v>NM</v>
          </cell>
          <cell r="N1113" t="str">
            <v>APR 22</v>
          </cell>
          <cell r="O1113">
            <v>2022.3</v>
          </cell>
          <cell r="P1113" t="str">
            <v>JPY</v>
          </cell>
          <cell r="Q1113" t="str">
            <v>C49SZX20210206MZ</v>
          </cell>
          <cell r="R1113" t="str">
            <v>魔乐视</v>
          </cell>
          <cell r="S1113" t="str">
            <v>YSM10</v>
          </cell>
          <cell r="T1113" t="str">
            <v>L-&gt;R</v>
          </cell>
          <cell r="U1113" t="str">
            <v>MVC+ATS15</v>
          </cell>
          <cell r="V1113" t="str">
            <v>WRONG</v>
          </cell>
          <cell r="W1113" t="str">
            <v>DAP SZ</v>
          </cell>
          <cell r="X1113">
            <v>44540</v>
          </cell>
          <cell r="Y1113" t="str">
            <v>Yes</v>
          </cell>
          <cell r="Z1113"/>
          <cell r="AA1113"/>
          <cell r="AB1113"/>
          <cell r="AC1113" t="str">
            <v>IND</v>
          </cell>
          <cell r="AD1113">
            <v>302</v>
          </cell>
          <cell r="AE1113">
            <v>10</v>
          </cell>
          <cell r="AF1113"/>
          <cell r="AG1113"/>
          <cell r="AH1113"/>
          <cell r="AI1113"/>
          <cell r="AJ1113"/>
          <cell r="AK1113"/>
          <cell r="AL1113"/>
          <cell r="AM1113"/>
          <cell r="AN1113"/>
          <cell r="AO1113" t="str">
            <v>Yes</v>
          </cell>
          <cell r="AP1113" t="str">
            <v>APR 22</v>
          </cell>
        </row>
        <row r="1114">
          <cell r="A1114">
            <v>1576</v>
          </cell>
          <cell r="B1114" t="str">
            <v>已发货</v>
          </cell>
          <cell r="C1114" t="str">
            <v>C49</v>
          </cell>
          <cell r="D1114">
            <v>110765</v>
          </cell>
          <cell r="E1114" t="str">
            <v>SZ 三丽</v>
          </cell>
          <cell r="F1114" t="str">
            <v>YSM10</v>
          </cell>
          <cell r="G1114" t="str">
            <v>R-&gt;L</v>
          </cell>
          <cell r="H1114" t="str">
            <v>MVC</v>
          </cell>
          <cell r="I1114" t="str">
            <v>Y60231</v>
          </cell>
          <cell r="J1114">
            <v>1</v>
          </cell>
          <cell r="K1114" t="str">
            <v>力合中转仓</v>
          </cell>
          <cell r="L1114">
            <v>43928</v>
          </cell>
          <cell r="M1114" t="str">
            <v>NM</v>
          </cell>
          <cell r="N1114" t="str">
            <v>MAY 22</v>
          </cell>
          <cell r="O1114">
            <v>2022.3</v>
          </cell>
          <cell r="P1114" t="str">
            <v>JPY</v>
          </cell>
          <cell r="Q1114" t="str">
            <v>C49SZX20220015SX</v>
          </cell>
          <cell r="R1114" t="str">
            <v>普德新星</v>
          </cell>
          <cell r="S1114" t="str">
            <v>YSM10</v>
          </cell>
          <cell r="T1114" t="str">
            <v>L-&gt;R</v>
          </cell>
          <cell r="U1114" t="str">
            <v>MVC</v>
          </cell>
          <cell r="V1114" t="str">
            <v>WRONG</v>
          </cell>
          <cell r="W1114" t="str">
            <v>DAP GX</v>
          </cell>
          <cell r="X1114">
            <v>44585</v>
          </cell>
          <cell r="Y1114" t="str">
            <v>Yes</v>
          </cell>
          <cell r="Z1114"/>
          <cell r="AA1114"/>
          <cell r="AB1114"/>
          <cell r="AC1114" t="str">
            <v>C220242116</v>
          </cell>
          <cell r="AD1114">
            <v>301</v>
          </cell>
          <cell r="AE1114">
            <v>10</v>
          </cell>
          <cell r="AF1114"/>
          <cell r="AG1114"/>
          <cell r="AH1114"/>
          <cell r="AI1114"/>
          <cell r="AJ1114"/>
          <cell r="AK1114"/>
          <cell r="AL1114"/>
          <cell r="AM1114"/>
          <cell r="AN1114"/>
          <cell r="AO1114" t="str">
            <v>Yes</v>
          </cell>
          <cell r="AP1114" t="str">
            <v>MAY 22</v>
          </cell>
        </row>
        <row r="1115">
          <cell r="A1115">
            <v>1578</v>
          </cell>
          <cell r="B1115" t="str">
            <v>已发货</v>
          </cell>
          <cell r="C1115" t="str">
            <v>C49</v>
          </cell>
          <cell r="D1115">
            <v>110812</v>
          </cell>
          <cell r="E1115" t="str">
            <v>Stock order</v>
          </cell>
          <cell r="F1115" t="str">
            <v>YSM10</v>
          </cell>
          <cell r="G1115" t="str">
            <v>R-&gt;L</v>
          </cell>
          <cell r="H1115" t="str">
            <v>No</v>
          </cell>
          <cell r="I1115" t="str">
            <v>Y56516</v>
          </cell>
          <cell r="J1115">
            <v>1</v>
          </cell>
          <cell r="K1115" t="str">
            <v>力合仓库(已经清关)</v>
          </cell>
          <cell r="L1115">
            <v>43928</v>
          </cell>
          <cell r="M1115" t="str">
            <v>0.0536 PO 110759。</v>
          </cell>
          <cell r="N1115" t="str">
            <v>APR 22</v>
          </cell>
          <cell r="O1115">
            <v>2022.3</v>
          </cell>
          <cell r="P1115" t="str">
            <v>RMB</v>
          </cell>
          <cell r="Q1115" t="str">
            <v>C49SZX20220011DZ</v>
          </cell>
          <cell r="R1115" t="str">
            <v>昌大</v>
          </cell>
          <cell r="S1115" t="str">
            <v>YSM10</v>
          </cell>
          <cell r="T1115" t="str">
            <v>L-&gt;R</v>
          </cell>
          <cell r="U1115" t="str">
            <v>No</v>
          </cell>
          <cell r="V1115" t="str">
            <v>WRONG</v>
          </cell>
          <cell r="W1115" t="str">
            <v>DDP JX</v>
          </cell>
          <cell r="X1115">
            <v>44585</v>
          </cell>
          <cell r="Y1115" t="str">
            <v>Yes</v>
          </cell>
          <cell r="Z1115"/>
          <cell r="AA1115"/>
          <cell r="AB1115"/>
          <cell r="AC1115" t="str">
            <v>C220242128</v>
          </cell>
          <cell r="AD1115">
            <v>301</v>
          </cell>
          <cell r="AE1115">
            <v>10</v>
          </cell>
          <cell r="AF1115"/>
          <cell r="AG1115"/>
          <cell r="AH1115"/>
          <cell r="AI1115"/>
          <cell r="AN1115"/>
          <cell r="AO1115" t="str">
            <v>Yes</v>
          </cell>
          <cell r="AP1115" t="str">
            <v>APR 22</v>
          </cell>
        </row>
        <row r="1116">
          <cell r="A1116">
            <v>1509</v>
          </cell>
          <cell r="B1116" t="str">
            <v>已发货</v>
          </cell>
          <cell r="C1116" t="str">
            <v>C49</v>
          </cell>
          <cell r="D1116">
            <v>110812</v>
          </cell>
          <cell r="E1116" t="str">
            <v>Stock order</v>
          </cell>
          <cell r="F1116" t="str">
            <v>YSM10</v>
          </cell>
          <cell r="G1116" t="str">
            <v>R-&gt;L</v>
          </cell>
          <cell r="H1116" t="str">
            <v>MVC</v>
          </cell>
          <cell r="I1116" t="str">
            <v>Y56517</v>
          </cell>
          <cell r="J1116">
            <v>1</v>
          </cell>
          <cell r="K1116" t="str">
            <v>力合中转仓</v>
          </cell>
          <cell r="L1116">
            <v>43928</v>
          </cell>
          <cell r="M1116" t="str">
            <v>NM</v>
          </cell>
          <cell r="N1116" t="str">
            <v>MAY 22</v>
          </cell>
          <cell r="O1116">
            <v>2022.3</v>
          </cell>
          <cell r="P1116" t="str">
            <v>JPY</v>
          </cell>
          <cell r="Q1116" t="str">
            <v>C49SZX20210207JY</v>
          </cell>
          <cell r="R1116" t="str">
            <v>海凌科达</v>
          </cell>
          <cell r="S1116" t="str">
            <v>YSM10</v>
          </cell>
          <cell r="T1116" t="str">
            <v>R-&gt;L</v>
          </cell>
          <cell r="U1116" t="str">
            <v>No</v>
          </cell>
          <cell r="V1116" t="str">
            <v>WRONG</v>
          </cell>
          <cell r="W1116" t="str">
            <v>CIF HK</v>
          </cell>
          <cell r="X1116">
            <v>44530</v>
          </cell>
          <cell r="Y1116" t="str">
            <v>Yes</v>
          </cell>
          <cell r="Z1116"/>
          <cell r="AA1116"/>
          <cell r="AB1116"/>
          <cell r="AC1116" t="str">
            <v>C190735224</v>
          </cell>
          <cell r="AD1116">
            <v>301</v>
          </cell>
          <cell r="AE1116">
            <v>10</v>
          </cell>
          <cell r="AF1116"/>
          <cell r="AG1116"/>
          <cell r="AH1116"/>
          <cell r="AI1116"/>
          <cell r="AJ1116"/>
          <cell r="AK1116"/>
          <cell r="AL1116"/>
          <cell r="AM1116"/>
          <cell r="AN1116"/>
          <cell r="AO1116" t="str">
            <v>Yes</v>
          </cell>
          <cell r="AP1116" t="str">
            <v>MAY 22</v>
          </cell>
        </row>
        <row r="1117">
          <cell r="A1117">
            <v>1596</v>
          </cell>
          <cell r="B1117" t="str">
            <v>已发货</v>
          </cell>
          <cell r="C1117" t="str">
            <v>C49</v>
          </cell>
          <cell r="D1117">
            <v>110812</v>
          </cell>
          <cell r="E1117" t="str">
            <v>Stock order</v>
          </cell>
          <cell r="F1117" t="str">
            <v>YSM10</v>
          </cell>
          <cell r="G1117" t="str">
            <v>R-&gt;L</v>
          </cell>
          <cell r="H1117" t="str">
            <v>No</v>
          </cell>
          <cell r="I1117" t="str">
            <v>Y56518</v>
          </cell>
          <cell r="J1117">
            <v>1</v>
          </cell>
          <cell r="K1117" t="str">
            <v>CY仓库</v>
          </cell>
          <cell r="L1117">
            <v>43928</v>
          </cell>
          <cell r="M1117" t="str">
            <v>NM</v>
          </cell>
          <cell r="N1117" t="str">
            <v>MAY 22</v>
          </cell>
          <cell r="O1117">
            <v>2022.3</v>
          </cell>
          <cell r="P1117" t="str">
            <v>JPY</v>
          </cell>
          <cell r="Q1117" t="str">
            <v>C49SZX20220013DZ</v>
          </cell>
          <cell r="R1117" t="str">
            <v>朗特</v>
          </cell>
          <cell r="S1117" t="str">
            <v>YSM10</v>
          </cell>
          <cell r="T1117" t="str">
            <v>R-&gt;L</v>
          </cell>
          <cell r="U1117" t="str">
            <v>MVC</v>
          </cell>
          <cell r="V1117" t="str">
            <v>WRONG</v>
          </cell>
          <cell r="W1117" t="str">
            <v>CIF HK</v>
          </cell>
          <cell r="X1117">
            <v>44614</v>
          </cell>
          <cell r="Y1117" t="str">
            <v>Yes</v>
          </cell>
          <cell r="Z1117"/>
          <cell r="AA1117"/>
          <cell r="AB1117"/>
          <cell r="AC1117" t="str">
            <v>C200637456</v>
          </cell>
          <cell r="AD1117">
            <v>301</v>
          </cell>
          <cell r="AE1117">
            <v>10</v>
          </cell>
          <cell r="AF1117"/>
          <cell r="AG1117"/>
          <cell r="AH1117"/>
          <cell r="AI1117"/>
          <cell r="AN1117"/>
          <cell r="AO1117" t="str">
            <v>Yes</v>
          </cell>
          <cell r="AP1117" t="str">
            <v>MAY 22</v>
          </cell>
        </row>
        <row r="1118">
          <cell r="A1118">
            <v>1574</v>
          </cell>
          <cell r="B1118" t="str">
            <v>已发货</v>
          </cell>
          <cell r="C1118" t="str">
            <v>C49</v>
          </cell>
          <cell r="D1118">
            <v>110519</v>
          </cell>
          <cell r="E1118" t="str">
            <v xml:space="preserve">SINRI Supplier </v>
          </cell>
          <cell r="F1118" t="str">
            <v>YSM20R-2</v>
          </cell>
          <cell r="G1118" t="str">
            <v>L-&gt;R</v>
          </cell>
          <cell r="H1118" t="str">
            <v>No</v>
          </cell>
          <cell r="I1118" t="str">
            <v>Y60220</v>
          </cell>
          <cell r="J1118">
            <v>1</v>
          </cell>
          <cell r="K1118" t="str">
            <v>力合中转仓</v>
          </cell>
          <cell r="L1118">
            <v>44662</v>
          </cell>
          <cell r="M1118" t="str">
            <v>NM</v>
          </cell>
          <cell r="N1118" t="str">
            <v>MAY 22</v>
          </cell>
          <cell r="O1118">
            <v>2022.3</v>
          </cell>
          <cell r="P1118" t="str">
            <v>JPY</v>
          </cell>
          <cell r="Q1118" t="str">
            <v>C49SZX20220015SX</v>
          </cell>
          <cell r="R1118" t="str">
            <v>普德新星</v>
          </cell>
          <cell r="S1118" t="str">
            <v>YSM20R-2</v>
          </cell>
          <cell r="T1118" t="str">
            <v>L-&gt;R</v>
          </cell>
          <cell r="U1118" t="str">
            <v>No</v>
          </cell>
          <cell r="V1118" t="str">
            <v>OK</v>
          </cell>
          <cell r="W1118" t="str">
            <v>DAP GX</v>
          </cell>
          <cell r="X1118">
            <v>44585</v>
          </cell>
          <cell r="Y1118" t="str">
            <v>Yes</v>
          </cell>
          <cell r="Z1118"/>
          <cell r="AA1118"/>
          <cell r="AB1118"/>
          <cell r="AC1118" t="str">
            <v>C220242116</v>
          </cell>
          <cell r="AD1118">
            <v>301</v>
          </cell>
          <cell r="AE1118">
            <v>20</v>
          </cell>
          <cell r="AF1118"/>
          <cell r="AG1118"/>
          <cell r="AH1118"/>
          <cell r="AI1118"/>
          <cell r="AJ1118"/>
          <cell r="AK1118"/>
          <cell r="AL1118"/>
          <cell r="AM1118"/>
          <cell r="AN1118"/>
          <cell r="AO1118" t="str">
            <v>Yes</v>
          </cell>
          <cell r="AP1118" t="str">
            <v>MAY 22</v>
          </cell>
        </row>
        <row r="1119">
          <cell r="A1119">
            <v>1575</v>
          </cell>
          <cell r="B1119" t="str">
            <v>已发货</v>
          </cell>
          <cell r="C1119" t="str">
            <v>C49</v>
          </cell>
          <cell r="D1119">
            <v>110519</v>
          </cell>
          <cell r="E1119" t="str">
            <v xml:space="preserve">SINRI Supplier </v>
          </cell>
          <cell r="F1119" t="str">
            <v>YSM20R-2</v>
          </cell>
          <cell r="G1119" t="str">
            <v>L-&gt;R</v>
          </cell>
          <cell r="H1119" t="str">
            <v>No</v>
          </cell>
          <cell r="I1119" t="str">
            <v>Y60221</v>
          </cell>
          <cell r="J1119">
            <v>1</v>
          </cell>
          <cell r="K1119" t="str">
            <v>力合中转仓</v>
          </cell>
          <cell r="L1119">
            <v>44662</v>
          </cell>
          <cell r="M1119" t="str">
            <v>NM</v>
          </cell>
          <cell r="N1119" t="str">
            <v>MAY 22</v>
          </cell>
          <cell r="O1119">
            <v>2022.3</v>
          </cell>
          <cell r="P1119" t="str">
            <v>JPY</v>
          </cell>
          <cell r="Q1119" t="str">
            <v>C49SZX20220015SX</v>
          </cell>
          <cell r="R1119" t="str">
            <v>普德新星</v>
          </cell>
          <cell r="S1119" t="str">
            <v>YSM20R-2</v>
          </cell>
          <cell r="T1119" t="str">
            <v>L-&gt;R</v>
          </cell>
          <cell r="U1119" t="str">
            <v>No</v>
          </cell>
          <cell r="V1119" t="str">
            <v>OK</v>
          </cell>
          <cell r="W1119" t="str">
            <v>DAP GX</v>
          </cell>
          <cell r="X1119">
            <v>44585</v>
          </cell>
          <cell r="Y1119" t="str">
            <v>Yes</v>
          </cell>
          <cell r="Z1119"/>
          <cell r="AA1119"/>
          <cell r="AB1119"/>
          <cell r="AC1119" t="str">
            <v>C220242116</v>
          </cell>
          <cell r="AD1119">
            <v>301</v>
          </cell>
          <cell r="AE1119">
            <v>10</v>
          </cell>
          <cell r="AF1119">
            <v>302</v>
          </cell>
          <cell r="AG1119">
            <v>10</v>
          </cell>
          <cell r="AH1119"/>
          <cell r="AI1119"/>
          <cell r="AJ1119"/>
          <cell r="AK1119"/>
          <cell r="AL1119"/>
          <cell r="AM1119"/>
          <cell r="AN1119"/>
          <cell r="AO1119" t="str">
            <v>Yes</v>
          </cell>
          <cell r="AP1119" t="str">
            <v>MAY 22</v>
          </cell>
        </row>
        <row r="1120">
          <cell r="A1120">
            <v>1577</v>
          </cell>
          <cell r="B1120" t="str">
            <v>已发货</v>
          </cell>
          <cell r="C1120" t="str">
            <v>C49</v>
          </cell>
          <cell r="D1120">
            <v>110519</v>
          </cell>
          <cell r="E1120" t="str">
            <v xml:space="preserve">SINRI Supplier </v>
          </cell>
          <cell r="F1120" t="str">
            <v>YSM10</v>
          </cell>
          <cell r="G1120" t="str">
            <v>L-&gt;R</v>
          </cell>
          <cell r="H1120" t="str">
            <v>MVC</v>
          </cell>
          <cell r="I1120" t="str">
            <v>Y60219</v>
          </cell>
          <cell r="J1120">
            <v>1</v>
          </cell>
          <cell r="K1120" t="str">
            <v>力合中转仓</v>
          </cell>
          <cell r="L1120">
            <v>44662</v>
          </cell>
          <cell r="M1120" t="str">
            <v>NM</v>
          </cell>
          <cell r="N1120" t="str">
            <v>MAY 22</v>
          </cell>
          <cell r="O1120">
            <v>2022.2</v>
          </cell>
          <cell r="P1120" t="str">
            <v>JPY</v>
          </cell>
          <cell r="Q1120" t="str">
            <v>C49SZX20220015SX</v>
          </cell>
          <cell r="R1120" t="str">
            <v>普德新星</v>
          </cell>
          <cell r="S1120" t="str">
            <v>YSM10</v>
          </cell>
          <cell r="T1120" t="str">
            <v>L-&gt;R</v>
          </cell>
          <cell r="U1120" t="str">
            <v>MVC</v>
          </cell>
          <cell r="V1120" t="str">
            <v>OK</v>
          </cell>
          <cell r="W1120" t="str">
            <v>DAP GX</v>
          </cell>
          <cell r="X1120">
            <v>44585</v>
          </cell>
          <cell r="Y1120" t="str">
            <v>Yes</v>
          </cell>
          <cell r="Z1120"/>
          <cell r="AA1120"/>
          <cell r="AB1120"/>
          <cell r="AC1120" t="str">
            <v>C220242116</v>
          </cell>
          <cell r="AD1120">
            <v>302</v>
          </cell>
          <cell r="AE1120">
            <v>10</v>
          </cell>
          <cell r="AF1120"/>
          <cell r="AG1120"/>
          <cell r="AH1120"/>
          <cell r="AI1120"/>
          <cell r="AJ1120"/>
          <cell r="AK1120"/>
          <cell r="AL1120"/>
          <cell r="AM1120"/>
          <cell r="AN1120"/>
          <cell r="AO1120" t="str">
            <v>Yes</v>
          </cell>
          <cell r="AP1120" t="str">
            <v>MAY 22</v>
          </cell>
        </row>
        <row r="1121">
          <cell r="A1121">
            <v>1548</v>
          </cell>
          <cell r="B1121" t="str">
            <v>已发货</v>
          </cell>
          <cell r="C1121" t="str">
            <v>C49</v>
          </cell>
          <cell r="D1121">
            <v>110803</v>
          </cell>
          <cell r="E1121" t="str">
            <v>广东微观名义下单</v>
          </cell>
          <cell r="F1121" t="str">
            <v>SIGMA-G5S2</v>
          </cell>
          <cell r="G1121" t="str">
            <v>L-&gt;R</v>
          </cell>
          <cell r="H1121" t="str">
            <v>No</v>
          </cell>
          <cell r="I1121" t="str">
            <v>Y60594</v>
          </cell>
          <cell r="J1121">
            <v>1</v>
          </cell>
          <cell r="K1121" t="str">
            <v>4月15日到盐田港</v>
          </cell>
          <cell r="L1121">
            <v>44664</v>
          </cell>
          <cell r="M1121" t="str">
            <v>NM</v>
          </cell>
          <cell r="N1121" t="str">
            <v>APR 22</v>
          </cell>
          <cell r="O1121">
            <v>2022.3</v>
          </cell>
          <cell r="P1121" t="str">
            <v>JPY</v>
          </cell>
          <cell r="Q1121" t="str">
            <v>C49SZX20220006SX</v>
          </cell>
          <cell r="R1121" t="str">
            <v>微观</v>
          </cell>
          <cell r="S1121" t="str">
            <v>SIGMA G5S2</v>
          </cell>
          <cell r="T1121" t="str">
            <v>L-&gt;R</v>
          </cell>
          <cell r="U1121" t="str">
            <v>No</v>
          </cell>
          <cell r="V1121" t="str">
            <v>OK</v>
          </cell>
          <cell r="W1121" t="str">
            <v>DAP ZS</v>
          </cell>
          <cell r="X1121">
            <v>44575</v>
          </cell>
          <cell r="Y1121" t="str">
            <v>Yes</v>
          </cell>
          <cell r="Z1121"/>
          <cell r="AA1121"/>
          <cell r="AB1121"/>
          <cell r="AC1121" t="str">
            <v>IND</v>
          </cell>
          <cell r="AD1121"/>
          <cell r="AE1121"/>
          <cell r="AF1121"/>
          <cell r="AG1121"/>
          <cell r="AH1121"/>
          <cell r="AI1121"/>
          <cell r="AJ1121"/>
          <cell r="AK1121"/>
          <cell r="AL1121"/>
          <cell r="AM1121"/>
          <cell r="AN1121"/>
          <cell r="AO1121" t="str">
            <v>Yes</v>
          </cell>
          <cell r="AP1121" t="str">
            <v>APR 22</v>
          </cell>
        </row>
        <row r="1122">
          <cell r="A1122">
            <v>1549</v>
          </cell>
          <cell r="B1122" t="str">
            <v>已发货</v>
          </cell>
          <cell r="C1122" t="str">
            <v>C49</v>
          </cell>
          <cell r="D1122">
            <v>110803</v>
          </cell>
          <cell r="E1122" t="str">
            <v>广东微观名义下单</v>
          </cell>
          <cell r="F1122" t="str">
            <v>SIGMA-G5S2</v>
          </cell>
          <cell r="G1122" t="str">
            <v>L-&gt;R</v>
          </cell>
          <cell r="H1122" t="str">
            <v>No</v>
          </cell>
          <cell r="I1122" t="str">
            <v>Y60595</v>
          </cell>
          <cell r="J1122">
            <v>1</v>
          </cell>
          <cell r="K1122" t="str">
            <v>4月15日到盐田港</v>
          </cell>
          <cell r="L1122">
            <v>44664</v>
          </cell>
          <cell r="M1122" t="str">
            <v>NM</v>
          </cell>
          <cell r="N1122" t="str">
            <v>APR 22</v>
          </cell>
          <cell r="O1122">
            <v>2022.3</v>
          </cell>
          <cell r="P1122" t="str">
            <v>JPY</v>
          </cell>
          <cell r="Q1122" t="str">
            <v>C49SZX20220006SX</v>
          </cell>
          <cell r="R1122" t="str">
            <v>微观</v>
          </cell>
          <cell r="S1122" t="str">
            <v>SIGMA G5S2</v>
          </cell>
          <cell r="T1122" t="str">
            <v>L-&gt;R</v>
          </cell>
          <cell r="U1122" t="str">
            <v>No</v>
          </cell>
          <cell r="V1122" t="str">
            <v>OK</v>
          </cell>
          <cell r="W1122" t="str">
            <v>DAP ZS</v>
          </cell>
          <cell r="X1122">
            <v>44575</v>
          </cell>
          <cell r="Y1122" t="str">
            <v>Yes</v>
          </cell>
          <cell r="Z1122"/>
          <cell r="AA1122"/>
          <cell r="AB1122"/>
          <cell r="AC1122" t="str">
            <v>IND</v>
          </cell>
          <cell r="AD1122"/>
          <cell r="AE1122"/>
          <cell r="AF1122"/>
          <cell r="AG1122"/>
          <cell r="AH1122"/>
          <cell r="AI1122"/>
          <cell r="AJ1122"/>
          <cell r="AK1122"/>
          <cell r="AL1122"/>
          <cell r="AM1122"/>
          <cell r="AN1122"/>
          <cell r="AO1122" t="str">
            <v>Yes</v>
          </cell>
          <cell r="AP1122" t="str">
            <v>APR 22</v>
          </cell>
        </row>
        <row r="1123">
          <cell r="A1123">
            <v>1550</v>
          </cell>
          <cell r="B1123" t="str">
            <v>已发货</v>
          </cell>
          <cell r="C1123" t="str">
            <v>C49</v>
          </cell>
          <cell r="D1123">
            <v>110803</v>
          </cell>
          <cell r="E1123" t="str">
            <v>广东微观名义下单</v>
          </cell>
          <cell r="F1123" t="str">
            <v>SIGMA-G5S2</v>
          </cell>
          <cell r="G1123" t="str">
            <v>L-&gt;R</v>
          </cell>
          <cell r="H1123" t="str">
            <v>No</v>
          </cell>
          <cell r="I1123" t="str">
            <v>Y60596</v>
          </cell>
          <cell r="J1123">
            <v>1</v>
          </cell>
          <cell r="K1123" t="str">
            <v>4月15日到盐田港</v>
          </cell>
          <cell r="L1123">
            <v>44664</v>
          </cell>
          <cell r="M1123" t="str">
            <v>NM</v>
          </cell>
          <cell r="N1123" t="str">
            <v>APR 22</v>
          </cell>
          <cell r="O1123">
            <v>2022.3</v>
          </cell>
          <cell r="P1123" t="str">
            <v>JPY</v>
          </cell>
          <cell r="Q1123" t="str">
            <v>C49SZX20220006SX</v>
          </cell>
          <cell r="R1123" t="str">
            <v>微观</v>
          </cell>
          <cell r="S1123" t="str">
            <v>SIGMA G5S2</v>
          </cell>
          <cell r="T1123" t="str">
            <v>L-&gt;R</v>
          </cell>
          <cell r="U1123" t="str">
            <v>No</v>
          </cell>
          <cell r="V1123" t="str">
            <v>OK</v>
          </cell>
          <cell r="W1123" t="str">
            <v>DAP ZS</v>
          </cell>
          <cell r="X1123">
            <v>44575</v>
          </cell>
          <cell r="Y1123" t="str">
            <v>Yes</v>
          </cell>
          <cell r="Z1123"/>
          <cell r="AA1123"/>
          <cell r="AB1123"/>
          <cell r="AC1123" t="str">
            <v>IND</v>
          </cell>
          <cell r="AD1123"/>
          <cell r="AE1123"/>
          <cell r="AF1123"/>
          <cell r="AG1123"/>
          <cell r="AH1123"/>
          <cell r="AI1123"/>
          <cell r="AJ1123"/>
          <cell r="AK1123"/>
          <cell r="AL1123"/>
          <cell r="AM1123"/>
          <cell r="AN1123"/>
          <cell r="AO1123" t="str">
            <v>Yes</v>
          </cell>
          <cell r="AP1123" t="str">
            <v>APR 22</v>
          </cell>
        </row>
        <row r="1124">
          <cell r="A1124">
            <v>1551</v>
          </cell>
          <cell r="B1124" t="str">
            <v>已发货</v>
          </cell>
          <cell r="C1124" t="str">
            <v>C49</v>
          </cell>
          <cell r="D1124">
            <v>110803</v>
          </cell>
          <cell r="E1124" t="str">
            <v>广东微观名义下单</v>
          </cell>
          <cell r="F1124" t="str">
            <v>SIGMA-G5S2</v>
          </cell>
          <cell r="G1124" t="str">
            <v>L-&gt;R</v>
          </cell>
          <cell r="H1124" t="str">
            <v>No</v>
          </cell>
          <cell r="I1124" t="str">
            <v>Y60597</v>
          </cell>
          <cell r="J1124">
            <v>1</v>
          </cell>
          <cell r="K1124" t="str">
            <v>4月15日到盐田港</v>
          </cell>
          <cell r="L1124">
            <v>44664</v>
          </cell>
          <cell r="M1124" t="str">
            <v>NM</v>
          </cell>
          <cell r="N1124" t="str">
            <v>APR 22</v>
          </cell>
          <cell r="O1124">
            <v>2022.3</v>
          </cell>
          <cell r="P1124" t="str">
            <v>JPY</v>
          </cell>
          <cell r="Q1124" t="str">
            <v>C49SZX20220006SX</v>
          </cell>
          <cell r="R1124" t="str">
            <v>微观</v>
          </cell>
          <cell r="S1124" t="str">
            <v>SIGMA G5S2</v>
          </cell>
          <cell r="T1124" t="str">
            <v>L-&gt;R</v>
          </cell>
          <cell r="U1124" t="str">
            <v>No</v>
          </cell>
          <cell r="V1124" t="str">
            <v>OK</v>
          </cell>
          <cell r="W1124" t="str">
            <v>DAP ZS</v>
          </cell>
          <cell r="X1124">
            <v>44575</v>
          </cell>
          <cell r="Y1124" t="str">
            <v>Yes</v>
          </cell>
          <cell r="Z1124"/>
          <cell r="AA1124"/>
          <cell r="AB1124"/>
          <cell r="AC1124" t="str">
            <v>IND</v>
          </cell>
          <cell r="AD1124"/>
          <cell r="AE1124"/>
          <cell r="AF1124"/>
          <cell r="AG1124"/>
          <cell r="AH1124"/>
          <cell r="AI1124"/>
          <cell r="AJ1124"/>
          <cell r="AK1124"/>
          <cell r="AL1124"/>
          <cell r="AM1124"/>
          <cell r="AN1124"/>
          <cell r="AO1124" t="str">
            <v>Yes</v>
          </cell>
          <cell r="AP1124" t="str">
            <v>APR 22</v>
          </cell>
        </row>
        <row r="1125">
          <cell r="A1125">
            <v>1552</v>
          </cell>
          <cell r="B1125" t="str">
            <v>已发货</v>
          </cell>
          <cell r="C1125" t="str">
            <v>C49</v>
          </cell>
          <cell r="D1125">
            <v>110803</v>
          </cell>
          <cell r="E1125" t="str">
            <v>广东微观名义下单</v>
          </cell>
          <cell r="F1125" t="str">
            <v>SIGMA-G5S2</v>
          </cell>
          <cell r="G1125" t="str">
            <v>L-&gt;R</v>
          </cell>
          <cell r="H1125" t="str">
            <v>No</v>
          </cell>
          <cell r="I1125" t="str">
            <v>Y60598</v>
          </cell>
          <cell r="J1125">
            <v>1</v>
          </cell>
          <cell r="K1125" t="str">
            <v>4月15日到盐田港</v>
          </cell>
          <cell r="L1125">
            <v>44664</v>
          </cell>
          <cell r="M1125" t="str">
            <v>NM</v>
          </cell>
          <cell r="N1125" t="str">
            <v>APR 22</v>
          </cell>
          <cell r="O1125">
            <v>2022.3</v>
          </cell>
          <cell r="P1125" t="str">
            <v>JPY</v>
          </cell>
          <cell r="Q1125" t="str">
            <v>C49SZX20220006SX</v>
          </cell>
          <cell r="R1125" t="str">
            <v>微观</v>
          </cell>
          <cell r="S1125" t="str">
            <v>SIGMA G5S2</v>
          </cell>
          <cell r="T1125" t="str">
            <v>L-&gt;R</v>
          </cell>
          <cell r="U1125" t="str">
            <v>No</v>
          </cell>
          <cell r="V1125" t="str">
            <v>OK</v>
          </cell>
          <cell r="W1125" t="str">
            <v>DAP ZS</v>
          </cell>
          <cell r="X1125">
            <v>44575</v>
          </cell>
          <cell r="Y1125" t="str">
            <v>Yes</v>
          </cell>
          <cell r="Z1125"/>
          <cell r="AA1125"/>
          <cell r="AB1125"/>
          <cell r="AC1125" t="str">
            <v>IND</v>
          </cell>
          <cell r="AD1125"/>
          <cell r="AE1125"/>
          <cell r="AF1125"/>
          <cell r="AG1125"/>
          <cell r="AH1125"/>
          <cell r="AI1125"/>
          <cell r="AJ1125"/>
          <cell r="AK1125"/>
          <cell r="AL1125"/>
          <cell r="AM1125"/>
          <cell r="AN1125"/>
          <cell r="AO1125" t="str">
            <v>Yes</v>
          </cell>
          <cell r="AP1125" t="str">
            <v>APR 22</v>
          </cell>
        </row>
        <row r="1126">
          <cell r="A1126">
            <v>1553</v>
          </cell>
          <cell r="B1126" t="str">
            <v>已发货</v>
          </cell>
          <cell r="C1126" t="str">
            <v>C49</v>
          </cell>
          <cell r="D1126">
            <v>110803</v>
          </cell>
          <cell r="E1126" t="str">
            <v>广东微观名义下单</v>
          </cell>
          <cell r="F1126" t="str">
            <v>SIGMA-G5S2</v>
          </cell>
          <cell r="G1126" t="str">
            <v>L-&gt;R</v>
          </cell>
          <cell r="H1126" t="str">
            <v>No</v>
          </cell>
          <cell r="I1126" t="str">
            <v>Y60599</v>
          </cell>
          <cell r="J1126">
            <v>1</v>
          </cell>
          <cell r="K1126" t="str">
            <v>4月15日到盐田港</v>
          </cell>
          <cell r="L1126">
            <v>44664</v>
          </cell>
          <cell r="M1126" t="str">
            <v>NM</v>
          </cell>
          <cell r="N1126" t="str">
            <v>APR 22</v>
          </cell>
          <cell r="O1126">
            <v>2022.3</v>
          </cell>
          <cell r="P1126" t="str">
            <v>JPY</v>
          </cell>
          <cell r="Q1126" t="str">
            <v>C49SZX20220006SX</v>
          </cell>
          <cell r="R1126" t="str">
            <v>微观</v>
          </cell>
          <cell r="S1126" t="str">
            <v>SIGMA G5S2</v>
          </cell>
          <cell r="T1126" t="str">
            <v>L-&gt;R</v>
          </cell>
          <cell r="U1126" t="str">
            <v>No</v>
          </cell>
          <cell r="V1126" t="str">
            <v>OK</v>
          </cell>
          <cell r="W1126" t="str">
            <v>DAP ZS</v>
          </cell>
          <cell r="X1126">
            <v>44575</v>
          </cell>
          <cell r="Y1126" t="str">
            <v>Yes</v>
          </cell>
          <cell r="Z1126"/>
          <cell r="AA1126"/>
          <cell r="AB1126"/>
          <cell r="AC1126" t="str">
            <v>IND</v>
          </cell>
          <cell r="AD1126"/>
          <cell r="AE1126"/>
          <cell r="AF1126"/>
          <cell r="AG1126"/>
          <cell r="AH1126"/>
          <cell r="AI1126"/>
          <cell r="AJ1126"/>
          <cell r="AK1126"/>
          <cell r="AL1126"/>
          <cell r="AM1126"/>
          <cell r="AN1126"/>
          <cell r="AO1126" t="str">
            <v>Yes</v>
          </cell>
          <cell r="AP1126" t="str">
            <v>APR 22</v>
          </cell>
        </row>
        <row r="1127">
          <cell r="A1127">
            <v>1538</v>
          </cell>
          <cell r="B1127" t="str">
            <v>已发货</v>
          </cell>
          <cell r="C1127" t="str">
            <v>C28.</v>
          </cell>
          <cell r="D1127">
            <v>110791</v>
          </cell>
          <cell r="E1127" t="str">
            <v>鸿楠名义下单</v>
          </cell>
          <cell r="F1127" t="str">
            <v>YSi-V</v>
          </cell>
          <cell r="G1127" t="str">
            <v>R-&gt;L</v>
          </cell>
          <cell r="H1127" t="str">
            <v>No</v>
          </cell>
          <cell r="I1127" t="str">
            <v>Y60443</v>
          </cell>
          <cell r="J1127">
            <v>1</v>
          </cell>
          <cell r="K1127" t="str">
            <v>力合中转仓</v>
          </cell>
          <cell r="L1127">
            <v>44664</v>
          </cell>
          <cell r="M1127" t="str">
            <v>NM</v>
          </cell>
          <cell r="N1127" t="str">
            <v>APR 22</v>
          </cell>
          <cell r="O1127">
            <v>2022.3</v>
          </cell>
          <cell r="P1127" t="str">
            <v>JPY</v>
          </cell>
          <cell r="Q1127" t="str">
            <v>C28SZX20210216MZ</v>
          </cell>
          <cell r="R1127" t="str">
            <v>东莞鸿楠</v>
          </cell>
          <cell r="S1127" t="str">
            <v>YSi-V</v>
          </cell>
          <cell r="T1127" t="str">
            <v>R-&gt;L</v>
          </cell>
          <cell r="U1127" t="str">
            <v>No</v>
          </cell>
          <cell r="V1127" t="str">
            <v>OK</v>
          </cell>
          <cell r="W1127" t="str">
            <v>CIF  HK</v>
          </cell>
          <cell r="X1127">
            <v>44557</v>
          </cell>
          <cell r="Y1127" t="str">
            <v>Yes</v>
          </cell>
          <cell r="Z1127"/>
          <cell r="AA1127"/>
          <cell r="AB1127"/>
          <cell r="AC1127" t="str">
            <v>IND</v>
          </cell>
          <cell r="AD1127"/>
          <cell r="AE1127"/>
          <cell r="AF1127"/>
          <cell r="AG1127"/>
          <cell r="AH1127"/>
          <cell r="AI1127"/>
          <cell r="AJ1127"/>
          <cell r="AK1127"/>
          <cell r="AL1127"/>
          <cell r="AM1127"/>
          <cell r="AN1127"/>
          <cell r="AO1127" t="str">
            <v>Yes</v>
          </cell>
          <cell r="AP1127" t="str">
            <v>APR 22</v>
          </cell>
        </row>
        <row r="1128">
          <cell r="A1128">
            <v>1563</v>
          </cell>
          <cell r="B1128" t="str">
            <v>已发货</v>
          </cell>
          <cell r="C1128" t="str">
            <v>C49</v>
          </cell>
          <cell r="D1128">
            <v>110824</v>
          </cell>
          <cell r="E1128" t="str">
            <v>超思维名义下单</v>
          </cell>
          <cell r="F1128" t="str">
            <v>YSM10</v>
          </cell>
          <cell r="G1128" t="str">
            <v>R-&gt;L</v>
          </cell>
          <cell r="H1128" t="str">
            <v>MVC F&amp;R+ATS15</v>
          </cell>
          <cell r="I1128" t="str">
            <v>Y57101</v>
          </cell>
          <cell r="J1128">
            <v>1</v>
          </cell>
          <cell r="K1128" t="str">
            <v>CY仓库</v>
          </cell>
          <cell r="L1128">
            <v>44664</v>
          </cell>
          <cell r="M1128" t="str">
            <v>NM</v>
          </cell>
          <cell r="N1128" t="str">
            <v>MAY 22</v>
          </cell>
          <cell r="O1128">
            <v>2022.3</v>
          </cell>
          <cell r="P1128" t="str">
            <v>JPY</v>
          </cell>
          <cell r="Q1128" t="str">
            <v>C49SZX20220003EC</v>
          </cell>
          <cell r="R1128" t="str">
            <v>海红天远</v>
          </cell>
          <cell r="S1128" t="str">
            <v>YSM10</v>
          </cell>
          <cell r="T1128" t="str">
            <v>L-&gt;R</v>
          </cell>
          <cell r="U1128" t="str">
            <v>MVC+ATS15</v>
          </cell>
          <cell r="V1128" t="str">
            <v>WRONG</v>
          </cell>
          <cell r="W1128" t="str">
            <v>CIF HK</v>
          </cell>
          <cell r="X1128">
            <v>44585</v>
          </cell>
          <cell r="Y1128" t="str">
            <v>Yes</v>
          </cell>
          <cell r="Z1128"/>
          <cell r="AA1128"/>
          <cell r="AB1128"/>
          <cell r="AC1128" t="str">
            <v>C200737827</v>
          </cell>
          <cell r="AD1128">
            <v>312</v>
          </cell>
          <cell r="AE1128">
            <v>10</v>
          </cell>
          <cell r="AF1128"/>
          <cell r="AG1128"/>
          <cell r="AH1128"/>
          <cell r="AI1128"/>
          <cell r="AN1128"/>
          <cell r="AO1128" t="str">
            <v>Yes</v>
          </cell>
          <cell r="AP1128" t="str">
            <v>MAY 22</v>
          </cell>
        </row>
        <row r="1129">
          <cell r="A1129">
            <v>1890</v>
          </cell>
          <cell r="B1129" t="str">
            <v>已发货</v>
          </cell>
          <cell r="C1129" t="str">
            <v>C49</v>
          </cell>
          <cell r="D1129">
            <v>110825</v>
          </cell>
          <cell r="E1129" t="str">
            <v>Shenzhen 力通威</v>
          </cell>
          <cell r="F1129" t="str">
            <v>YSM10</v>
          </cell>
          <cell r="G1129" t="str">
            <v>R-&gt;L</v>
          </cell>
          <cell r="H1129" t="str">
            <v xml:space="preserve">MVC+96 FEEDER PLATE (YSM10) </v>
          </cell>
          <cell r="I1129" t="str">
            <v>Y60840</v>
          </cell>
          <cell r="J1129">
            <v>1</v>
          </cell>
          <cell r="K1129" t="str">
            <v>力合仓库(已经清关)</v>
          </cell>
          <cell r="L1129">
            <v>44664</v>
          </cell>
          <cell r="M1129" t="str">
            <v>0.0512，RMB单清关</v>
          </cell>
          <cell r="N1129" t="str">
            <v>MAR 23</v>
          </cell>
          <cell r="O1129">
            <v>2022.3</v>
          </cell>
          <cell r="P1129" t="str">
            <v>RMB</v>
          </cell>
          <cell r="Q1129" t="str">
            <v>C49SZX20230033JL</v>
          </cell>
          <cell r="R1129" t="str">
            <v>力通威</v>
          </cell>
          <cell r="S1129" t="str">
            <v>YSM10</v>
          </cell>
          <cell r="T1129" t="str">
            <v>R-&gt;L</v>
          </cell>
          <cell r="U1129" t="str">
            <v xml:space="preserve">MVC+96 FEEDER PLATE (YSM10) </v>
          </cell>
          <cell r="V1129" t="str">
            <v>OK</v>
          </cell>
          <cell r="W1129" t="str">
            <v>DDP SZ</v>
          </cell>
          <cell r="X1129">
            <v>44994</v>
          </cell>
          <cell r="Y1129" t="str">
            <v>Yes</v>
          </cell>
          <cell r="Z1129"/>
          <cell r="AA1129"/>
          <cell r="AB1129"/>
          <cell r="AC1129" t="str">
            <v>IND</v>
          </cell>
          <cell r="AD1129">
            <v>301</v>
          </cell>
          <cell r="AE1129">
            <v>10</v>
          </cell>
          <cell r="AF1129"/>
          <cell r="AG1129"/>
          <cell r="AH1129"/>
          <cell r="AI1129"/>
          <cell r="AJ1129"/>
          <cell r="AK1129"/>
          <cell r="AL1129"/>
          <cell r="AM1129"/>
          <cell r="AN1129"/>
          <cell r="AO1129" t="str">
            <v>Yes</v>
          </cell>
          <cell r="AP1129" t="str">
            <v>MAR 23</v>
          </cell>
        </row>
        <row r="1130">
          <cell r="A1130">
            <v>1891</v>
          </cell>
          <cell r="B1130" t="str">
            <v>已发货</v>
          </cell>
          <cell r="C1130" t="str">
            <v>C49</v>
          </cell>
          <cell r="D1130">
            <v>110825</v>
          </cell>
          <cell r="E1130" t="str">
            <v>Shenzhen 力通威</v>
          </cell>
          <cell r="F1130" t="str">
            <v>YSM10</v>
          </cell>
          <cell r="G1130" t="str">
            <v>R-&gt;L</v>
          </cell>
          <cell r="H1130" t="str">
            <v xml:space="preserve">MVC+96 FEEDER PLATE (YSM10) </v>
          </cell>
          <cell r="I1130" t="str">
            <v>Y60841</v>
          </cell>
          <cell r="J1130">
            <v>1</v>
          </cell>
          <cell r="K1130" t="str">
            <v>力合仓库(已经清关)</v>
          </cell>
          <cell r="L1130">
            <v>44664</v>
          </cell>
          <cell r="M1130" t="str">
            <v>0.0512，RMB单清关</v>
          </cell>
          <cell r="N1130" t="str">
            <v>MAR 23</v>
          </cell>
          <cell r="O1130">
            <v>2022.3</v>
          </cell>
          <cell r="P1130" t="str">
            <v>RMB</v>
          </cell>
          <cell r="Q1130" t="str">
            <v>C49SZX20230033JL</v>
          </cell>
          <cell r="R1130" t="str">
            <v>力通威</v>
          </cell>
          <cell r="S1130" t="str">
            <v>YSM10</v>
          </cell>
          <cell r="T1130" t="str">
            <v>R-&gt;L</v>
          </cell>
          <cell r="U1130" t="str">
            <v xml:space="preserve">MVC+96 FEEDER PLATE (YSM10) </v>
          </cell>
          <cell r="V1130" t="str">
            <v>OK</v>
          </cell>
          <cell r="W1130" t="str">
            <v>DDP SZ</v>
          </cell>
          <cell r="X1130">
            <v>44994</v>
          </cell>
          <cell r="Y1130" t="str">
            <v>Yes</v>
          </cell>
          <cell r="Z1130"/>
          <cell r="AA1130"/>
          <cell r="AB1130"/>
          <cell r="AC1130" t="str">
            <v>IND</v>
          </cell>
          <cell r="AD1130">
            <v>301</v>
          </cell>
          <cell r="AE1130">
            <v>10</v>
          </cell>
          <cell r="AF1130"/>
          <cell r="AG1130"/>
          <cell r="AH1130"/>
          <cell r="AI1130"/>
          <cell r="AJ1130"/>
          <cell r="AK1130"/>
          <cell r="AL1130"/>
          <cell r="AM1130"/>
          <cell r="AN1130"/>
          <cell r="AO1130" t="str">
            <v>Yes</v>
          </cell>
          <cell r="AP1130" t="str">
            <v>MAR 23</v>
          </cell>
        </row>
        <row r="1131">
          <cell r="A1131">
            <v>1508</v>
          </cell>
          <cell r="B1131" t="str">
            <v>已发货</v>
          </cell>
          <cell r="C1131" t="str">
            <v>C49</v>
          </cell>
          <cell r="D1131">
            <v>110829</v>
          </cell>
          <cell r="E1131" t="str">
            <v>Shenzhen 清禾</v>
          </cell>
          <cell r="F1131" t="str">
            <v>YSM10</v>
          </cell>
          <cell r="G1131" t="str">
            <v>R-&gt;L</v>
          </cell>
          <cell r="H1131" t="str">
            <v>MVC F&amp;R</v>
          </cell>
          <cell r="I1131" t="str">
            <v>Y60826</v>
          </cell>
          <cell r="J1131">
            <v>1</v>
          </cell>
          <cell r="K1131" t="str">
            <v>力合中转仓</v>
          </cell>
          <cell r="L1131">
            <v>44664</v>
          </cell>
          <cell r="M1131">
            <v>5.45E-2</v>
          </cell>
          <cell r="N1131" t="str">
            <v>MAY 22</v>
          </cell>
          <cell r="O1131">
            <v>2022.3</v>
          </cell>
          <cell r="P1131" t="str">
            <v>JPY</v>
          </cell>
          <cell r="Q1131" t="str">
            <v>C49SZX20210207JY</v>
          </cell>
          <cell r="R1131" t="str">
            <v>海凌科达</v>
          </cell>
          <cell r="S1131" t="str">
            <v>YSM10</v>
          </cell>
          <cell r="T1131" t="str">
            <v>L-&gt;R</v>
          </cell>
          <cell r="U1131" t="str">
            <v>No</v>
          </cell>
          <cell r="V1131" t="str">
            <v>WRONG</v>
          </cell>
          <cell r="W1131" t="str">
            <v>CIF HK</v>
          </cell>
          <cell r="X1131">
            <v>44530</v>
          </cell>
          <cell r="Y1131" t="str">
            <v>Yes</v>
          </cell>
          <cell r="Z1131"/>
          <cell r="AA1131"/>
          <cell r="AB1131"/>
          <cell r="AC1131" t="str">
            <v>C190735224</v>
          </cell>
          <cell r="AD1131">
            <v>302</v>
          </cell>
          <cell r="AE1131">
            <v>10</v>
          </cell>
          <cell r="AF1131"/>
          <cell r="AG1131"/>
          <cell r="AH1131"/>
          <cell r="AI1131"/>
          <cell r="AJ1131"/>
          <cell r="AK1131"/>
          <cell r="AL1131"/>
          <cell r="AM1131"/>
          <cell r="AN1131"/>
          <cell r="AO1131" t="str">
            <v>Yes</v>
          </cell>
          <cell r="AP1131" t="str">
            <v>MAY 22</v>
          </cell>
        </row>
        <row r="1132">
          <cell r="A1132">
            <v>1590</v>
          </cell>
          <cell r="B1132" t="str">
            <v>已发货</v>
          </cell>
          <cell r="C1132" t="str">
            <v>C49</v>
          </cell>
          <cell r="D1132">
            <v>110831</v>
          </cell>
          <cell r="E1132" t="str">
            <v>Shenzhen 驰电</v>
          </cell>
          <cell r="F1132" t="str">
            <v>YSM10</v>
          </cell>
          <cell r="G1132" t="str">
            <v>R-&gt;L</v>
          </cell>
          <cell r="H1132" t="str">
            <v>MVC F&amp;R</v>
          </cell>
          <cell r="I1132" t="str">
            <v>Y60825</v>
          </cell>
          <cell r="J1132">
            <v>1</v>
          </cell>
          <cell r="K1132" t="str">
            <v>CY仓库</v>
          </cell>
          <cell r="L1132">
            <v>44664</v>
          </cell>
          <cell r="M1132">
            <v>5.45E-2</v>
          </cell>
          <cell r="N1132" t="str">
            <v>MAY 22</v>
          </cell>
          <cell r="O1132">
            <v>2022.3</v>
          </cell>
          <cell r="P1132" t="str">
            <v>JPY</v>
          </cell>
          <cell r="Q1132" t="str">
            <v>C49SZX20220013DZ</v>
          </cell>
          <cell r="R1132" t="str">
            <v>朗特</v>
          </cell>
          <cell r="S1132" t="str">
            <v>YSM10</v>
          </cell>
          <cell r="T1132" t="str">
            <v>R-&gt;L</v>
          </cell>
          <cell r="U1132" t="str">
            <v>No</v>
          </cell>
          <cell r="V1132" t="str">
            <v>WRONG</v>
          </cell>
          <cell r="W1132" t="str">
            <v>CIF HK</v>
          </cell>
          <cell r="X1132">
            <v>44614</v>
          </cell>
          <cell r="Y1132" t="str">
            <v>Yes</v>
          </cell>
          <cell r="Z1132"/>
          <cell r="AA1132"/>
          <cell r="AB1132"/>
          <cell r="AC1132" t="str">
            <v>C220342453</v>
          </cell>
          <cell r="AD1132">
            <v>301</v>
          </cell>
          <cell r="AE1132">
            <v>10</v>
          </cell>
          <cell r="AF1132"/>
          <cell r="AG1132"/>
          <cell r="AH1132"/>
          <cell r="AI1132"/>
          <cell r="AJ1132"/>
          <cell r="AK1132"/>
          <cell r="AL1132"/>
          <cell r="AM1132"/>
          <cell r="AN1132"/>
          <cell r="AO1132" t="str">
            <v>Yes</v>
          </cell>
          <cell r="AP1132" t="str">
            <v>MAY 22</v>
          </cell>
        </row>
        <row r="1133">
          <cell r="A1133">
            <v>1211</v>
          </cell>
          <cell r="B1133" t="str">
            <v>已发货</v>
          </cell>
          <cell r="C1133" t="str">
            <v>C49</v>
          </cell>
          <cell r="D1133">
            <v>110823</v>
          </cell>
          <cell r="E1133" t="str">
            <v>Stock order</v>
          </cell>
          <cell r="F1133" t="str">
            <v>YSM20R-2</v>
          </cell>
          <cell r="G1133" t="str">
            <v>L-&gt;R</v>
          </cell>
          <cell r="H1133" t="str">
            <v>No</v>
          </cell>
          <cell r="I1133" t="str">
            <v>Y58092</v>
          </cell>
          <cell r="J1133">
            <v>1</v>
          </cell>
          <cell r="K1133" t="str">
            <v>力合中转仓</v>
          </cell>
          <cell r="L1133">
            <v>44667</v>
          </cell>
          <cell r="M1133" t="str">
            <v>NM</v>
          </cell>
          <cell r="N1133" t="str">
            <v>APR 22</v>
          </cell>
          <cell r="O1133">
            <v>2022.3</v>
          </cell>
          <cell r="P1133" t="str">
            <v>JPY</v>
          </cell>
          <cell r="Q1133" t="str">
            <v>C49SZX20210125DZ</v>
          </cell>
          <cell r="R1133" t="str">
            <v>斯迈电子</v>
          </cell>
          <cell r="S1133" t="str">
            <v>YSM20R-2</v>
          </cell>
          <cell r="T1133" t="str">
            <v>L-&gt;R</v>
          </cell>
          <cell r="U1133" t="str">
            <v>MVC</v>
          </cell>
          <cell r="V1133" t="str">
            <v>WRONG</v>
          </cell>
          <cell r="W1133" t="str">
            <v>DAP GZ</v>
          </cell>
          <cell r="X1133">
            <v>44260</v>
          </cell>
          <cell r="Y1133" t="str">
            <v>Yes</v>
          </cell>
          <cell r="Z1133"/>
          <cell r="AA1133"/>
          <cell r="AB1133"/>
          <cell r="AC1133" t="str">
            <v>C210640294</v>
          </cell>
          <cell r="AD1133">
            <v>301</v>
          </cell>
          <cell r="AE1133">
            <v>10</v>
          </cell>
          <cell r="AF1133">
            <v>311</v>
          </cell>
          <cell r="AG1133">
            <v>10</v>
          </cell>
          <cell r="AH1133"/>
          <cell r="AI1133"/>
          <cell r="AN1133"/>
          <cell r="AO1133" t="str">
            <v>Yes</v>
          </cell>
          <cell r="AP1133" t="str">
            <v>APR 22</v>
          </cell>
        </row>
        <row r="1134">
          <cell r="A1134">
            <v>1215</v>
          </cell>
          <cell r="B1134" t="str">
            <v>已发货</v>
          </cell>
          <cell r="C1134" t="str">
            <v>C49</v>
          </cell>
          <cell r="D1134">
            <v>110823</v>
          </cell>
          <cell r="E1134" t="str">
            <v>Stock order</v>
          </cell>
          <cell r="F1134" t="str">
            <v>YSM20R-2</v>
          </cell>
          <cell r="G1134" t="str">
            <v>L-&gt;R</v>
          </cell>
          <cell r="H1134" t="str">
            <v>No</v>
          </cell>
          <cell r="I1134" t="str">
            <v>Y58093</v>
          </cell>
          <cell r="J1134">
            <v>1</v>
          </cell>
          <cell r="K1134" t="str">
            <v>力合中转仓</v>
          </cell>
          <cell r="L1134">
            <v>44667</v>
          </cell>
          <cell r="M1134" t="str">
            <v>NM</v>
          </cell>
          <cell r="N1134" t="str">
            <v>APR 22</v>
          </cell>
          <cell r="O1134">
            <v>2022.3</v>
          </cell>
          <cell r="P1134" t="str">
            <v>JPY</v>
          </cell>
          <cell r="Q1134" t="str">
            <v>C49SZX20210125DZ</v>
          </cell>
          <cell r="R1134" t="str">
            <v>斯迈电子</v>
          </cell>
          <cell r="S1134" t="str">
            <v>YSM20R-2</v>
          </cell>
          <cell r="T1134" t="str">
            <v>L-&gt;R</v>
          </cell>
          <cell r="U1134" t="str">
            <v>No</v>
          </cell>
          <cell r="V1134" t="str">
            <v>OK</v>
          </cell>
          <cell r="W1134" t="str">
            <v>DAP GZ</v>
          </cell>
          <cell r="X1134">
            <v>44260</v>
          </cell>
          <cell r="Y1134" t="str">
            <v>Yes</v>
          </cell>
          <cell r="Z1134"/>
          <cell r="AA1134"/>
          <cell r="AB1134"/>
          <cell r="AC1134" t="str">
            <v>C210640294</v>
          </cell>
          <cell r="AD1134">
            <v>301</v>
          </cell>
          <cell r="AE1134">
            <v>10</v>
          </cell>
          <cell r="AF1134">
            <v>313</v>
          </cell>
          <cell r="AG1134">
            <v>10</v>
          </cell>
          <cell r="AH1134"/>
          <cell r="AI1134"/>
          <cell r="AN1134"/>
          <cell r="AO1134" t="str">
            <v>Yes</v>
          </cell>
          <cell r="AP1134" t="str">
            <v>APR 22</v>
          </cell>
        </row>
        <row r="1135">
          <cell r="A1135">
            <v>1213</v>
          </cell>
          <cell r="B1135" t="str">
            <v>已发货</v>
          </cell>
          <cell r="C1135" t="str">
            <v>C49</v>
          </cell>
          <cell r="D1135">
            <v>110823</v>
          </cell>
          <cell r="E1135" t="str">
            <v>Stock order</v>
          </cell>
          <cell r="F1135" t="str">
            <v>YSM20R-2</v>
          </cell>
          <cell r="G1135" t="str">
            <v>L-&gt;R</v>
          </cell>
          <cell r="H1135" t="str">
            <v>No</v>
          </cell>
          <cell r="I1135" t="str">
            <v>Y58094</v>
          </cell>
          <cell r="J1135">
            <v>1</v>
          </cell>
          <cell r="K1135" t="str">
            <v>力合中转仓</v>
          </cell>
          <cell r="L1135">
            <v>44667</v>
          </cell>
          <cell r="M1135" t="str">
            <v>NM</v>
          </cell>
          <cell r="N1135" t="str">
            <v>APR 22</v>
          </cell>
          <cell r="O1135">
            <v>2022.3</v>
          </cell>
          <cell r="P1135" t="str">
            <v>JPY</v>
          </cell>
          <cell r="Q1135" t="str">
            <v>C49SZX20210125DZ</v>
          </cell>
          <cell r="R1135" t="str">
            <v>斯迈电子</v>
          </cell>
          <cell r="S1135" t="str">
            <v>YSM20R-2</v>
          </cell>
          <cell r="T1135" t="str">
            <v>L-&gt;R</v>
          </cell>
          <cell r="U1135" t="str">
            <v>MVC</v>
          </cell>
          <cell r="V1135" t="str">
            <v>WRONG</v>
          </cell>
          <cell r="W1135" t="str">
            <v>DAP GZ</v>
          </cell>
          <cell r="X1135">
            <v>44260</v>
          </cell>
          <cell r="Y1135" t="str">
            <v>Yes</v>
          </cell>
          <cell r="Z1135"/>
          <cell r="AA1135"/>
          <cell r="AB1135"/>
          <cell r="AC1135" t="str">
            <v>C210640294</v>
          </cell>
          <cell r="AD1135">
            <v>301</v>
          </cell>
          <cell r="AE1135">
            <v>10</v>
          </cell>
          <cell r="AF1135">
            <v>313</v>
          </cell>
          <cell r="AG1135">
            <v>10</v>
          </cell>
          <cell r="AH1135"/>
          <cell r="AI1135"/>
          <cell r="AN1135"/>
          <cell r="AO1135" t="str">
            <v>Yes</v>
          </cell>
          <cell r="AP1135" t="str">
            <v>APR 22</v>
          </cell>
        </row>
        <row r="1136">
          <cell r="A1136">
            <v>1595</v>
          </cell>
          <cell r="B1136" t="str">
            <v>已发货</v>
          </cell>
          <cell r="C1136" t="str">
            <v>C49</v>
          </cell>
          <cell r="D1136">
            <v>110830</v>
          </cell>
          <cell r="E1136" t="str">
            <v>Shenzhen 狂热者（有补差额，折扣约55.3%)</v>
          </cell>
          <cell r="F1136" t="str">
            <v>YSM10</v>
          </cell>
          <cell r="G1136" t="str">
            <v>R-&gt;L</v>
          </cell>
          <cell r="H1136" t="str">
            <v>MVC+ATS15</v>
          </cell>
          <cell r="I1136" t="str">
            <v>Y60982</v>
          </cell>
          <cell r="J1136">
            <v>1</v>
          </cell>
          <cell r="K1136" t="str">
            <v>CY仓库</v>
          </cell>
          <cell r="L1136">
            <v>44667</v>
          </cell>
          <cell r="M1136" t="str">
            <v>NM</v>
          </cell>
          <cell r="N1136" t="str">
            <v>MAY 22</v>
          </cell>
          <cell r="O1136">
            <v>2022.3</v>
          </cell>
          <cell r="P1136" t="str">
            <v>JPY</v>
          </cell>
          <cell r="Q1136" t="str">
            <v>C49SZX20220013DZ</v>
          </cell>
          <cell r="R1136" t="str">
            <v>朗特</v>
          </cell>
          <cell r="S1136" t="str">
            <v>YSM10</v>
          </cell>
          <cell r="T1136" t="str">
            <v>R-&gt;L</v>
          </cell>
          <cell r="U1136" t="str">
            <v>MVC+ATS15</v>
          </cell>
          <cell r="V1136" t="str">
            <v>OK</v>
          </cell>
          <cell r="W1136" t="str">
            <v>CIF HK</v>
          </cell>
          <cell r="X1136">
            <v>44614</v>
          </cell>
          <cell r="Y1136" t="str">
            <v>Yes</v>
          </cell>
          <cell r="Z1136"/>
          <cell r="AA1136"/>
          <cell r="AB1136"/>
          <cell r="AC1136" t="str">
            <v>C220342453</v>
          </cell>
          <cell r="AD1136">
            <v>302</v>
          </cell>
          <cell r="AE1136">
            <v>10</v>
          </cell>
          <cell r="AF1136"/>
          <cell r="AG1136"/>
          <cell r="AH1136"/>
          <cell r="AI1136"/>
          <cell r="AJ1136"/>
          <cell r="AK1136"/>
          <cell r="AL1136"/>
          <cell r="AM1136"/>
          <cell r="AN1136"/>
          <cell r="AO1136" t="str">
            <v>Yes</v>
          </cell>
          <cell r="AP1136" t="str">
            <v>MAY 22</v>
          </cell>
        </row>
        <row r="1137">
          <cell r="A1137">
            <v>1592</v>
          </cell>
          <cell r="B1137" t="str">
            <v>已发货</v>
          </cell>
          <cell r="C1137" t="str">
            <v>C49</v>
          </cell>
          <cell r="D1137">
            <v>110830</v>
          </cell>
          <cell r="E1137" t="str">
            <v>Shenzhen 狂热者（有补差额，折扣约55.3%)</v>
          </cell>
          <cell r="F1137" t="str">
            <v>YSM10</v>
          </cell>
          <cell r="G1137" t="str">
            <v>R-&gt;L</v>
          </cell>
          <cell r="H1137" t="str">
            <v>MVC+ATS15</v>
          </cell>
          <cell r="I1137" t="str">
            <v>Y60983</v>
          </cell>
          <cell r="J1137">
            <v>1</v>
          </cell>
          <cell r="K1137" t="str">
            <v>CY仓库</v>
          </cell>
          <cell r="L1137">
            <v>44667</v>
          </cell>
          <cell r="M1137" t="str">
            <v>NM</v>
          </cell>
          <cell r="N1137" t="str">
            <v>MAY 22</v>
          </cell>
          <cell r="O1137">
            <v>2022.3</v>
          </cell>
          <cell r="P1137" t="str">
            <v>JPY</v>
          </cell>
          <cell r="Q1137" t="str">
            <v>C49SZX20220013DZ</v>
          </cell>
          <cell r="R1137" t="str">
            <v>朗特</v>
          </cell>
          <cell r="S1137" t="str">
            <v>YSM10</v>
          </cell>
          <cell r="T1137" t="str">
            <v>R-&gt;L</v>
          </cell>
          <cell r="U1137" t="str">
            <v>MVC+ATS15</v>
          </cell>
          <cell r="V1137" t="str">
            <v>OK</v>
          </cell>
          <cell r="W1137" t="str">
            <v>CIF HK</v>
          </cell>
          <cell r="X1137">
            <v>44614</v>
          </cell>
          <cell r="Y1137" t="str">
            <v>Yes</v>
          </cell>
          <cell r="Z1137"/>
          <cell r="AA1137"/>
          <cell r="AB1137"/>
          <cell r="AC1137" t="str">
            <v>C220342453</v>
          </cell>
          <cell r="AD1137">
            <v>302</v>
          </cell>
          <cell r="AE1137">
            <v>10</v>
          </cell>
          <cell r="AF1137"/>
          <cell r="AG1137"/>
          <cell r="AH1137"/>
          <cell r="AI1137"/>
          <cell r="AJ1137"/>
          <cell r="AK1137"/>
          <cell r="AL1137"/>
          <cell r="AM1137"/>
          <cell r="AN1137"/>
          <cell r="AO1137" t="str">
            <v>Yes</v>
          </cell>
          <cell r="AP1137" t="str">
            <v>MAY 22</v>
          </cell>
        </row>
        <row r="1138">
          <cell r="A1138">
            <v>1651</v>
          </cell>
          <cell r="B1138" t="str">
            <v>已发货</v>
          </cell>
          <cell r="C1138" t="str">
            <v>C49</v>
          </cell>
          <cell r="D1138">
            <v>110826</v>
          </cell>
          <cell r="E1138" t="str">
            <v>Guangzhou 骏孚（有补差额，折扣约55.3%)</v>
          </cell>
          <cell r="F1138" t="str">
            <v>YSM10</v>
          </cell>
          <cell r="G1138" t="str">
            <v>R-&gt;L</v>
          </cell>
          <cell r="H1138" t="str">
            <v>MVC F&amp;R</v>
          </cell>
          <cell r="I1138" t="str">
            <v>Y60996</v>
          </cell>
          <cell r="J1138">
            <v>1</v>
          </cell>
          <cell r="K1138" t="str">
            <v>力合仓库(已经清关)</v>
          </cell>
          <cell r="L1138">
            <v>44667</v>
          </cell>
          <cell r="M1138" t="str">
            <v>0.0502，PO110810</v>
          </cell>
          <cell r="N1138" t="str">
            <v>JUN 22</v>
          </cell>
          <cell r="O1138">
            <v>2022.3</v>
          </cell>
          <cell r="P1138" t="str">
            <v>RMB</v>
          </cell>
          <cell r="Q1138" t="str">
            <v>C49SZX20220048SX</v>
          </cell>
          <cell r="R1138" t="str">
            <v>志华鑫</v>
          </cell>
          <cell r="S1138" t="str">
            <v>YSM10</v>
          </cell>
          <cell r="T1138" t="str">
            <v>R-&gt;L</v>
          </cell>
          <cell r="U1138" t="str">
            <v>MVC</v>
          </cell>
          <cell r="V1138" t="str">
            <v>WRONG</v>
          </cell>
          <cell r="W1138" t="str">
            <v>DDP SZ</v>
          </cell>
          <cell r="X1138">
            <v>44671</v>
          </cell>
          <cell r="Y1138" t="str">
            <v>Yes</v>
          </cell>
          <cell r="Z1138"/>
          <cell r="AA1138"/>
          <cell r="AB1138"/>
          <cell r="AC1138" t="str">
            <v>C201038384</v>
          </cell>
          <cell r="AD1138">
            <v>302</v>
          </cell>
          <cell r="AE1138">
            <v>10</v>
          </cell>
          <cell r="AF1138"/>
          <cell r="AG1138"/>
          <cell r="AH1138"/>
          <cell r="AI1138"/>
          <cell r="AN1138"/>
          <cell r="AO1138" t="str">
            <v>Yes</v>
          </cell>
          <cell r="AP1138" t="str">
            <v>JUN 22</v>
          </cell>
        </row>
        <row r="1139">
          <cell r="A1139">
            <v>1483</v>
          </cell>
          <cell r="B1139" t="str">
            <v>已发货</v>
          </cell>
          <cell r="C1139" t="str">
            <v>C49</v>
          </cell>
          <cell r="D1139">
            <v>110827</v>
          </cell>
          <cell r="E1139" t="str">
            <v>Jinxi 昌大（有补差额，折扣约55.3%)</v>
          </cell>
          <cell r="F1139" t="str">
            <v>YSM10</v>
          </cell>
          <cell r="G1139" t="str">
            <v>R-&gt;L</v>
          </cell>
          <cell r="H1139" t="str">
            <v>MVC</v>
          </cell>
          <cell r="I1139" t="str">
            <v>Y60994</v>
          </cell>
          <cell r="J1139">
            <v>1</v>
          </cell>
          <cell r="K1139" t="str">
            <v>力合仓库(已经清关)</v>
          </cell>
          <cell r="L1139">
            <v>44667</v>
          </cell>
          <cell r="M1139" t="str">
            <v>NM 110828</v>
          </cell>
          <cell r="N1139" t="str">
            <v>JUN 22</v>
          </cell>
          <cell r="O1139">
            <v>2022.3</v>
          </cell>
          <cell r="P1139" t="str">
            <v>JPY</v>
          </cell>
          <cell r="Q1139" t="str">
            <v>C49SZX20210198DZ</v>
          </cell>
          <cell r="R1139" t="str">
            <v>汇海通达</v>
          </cell>
          <cell r="S1139" t="str">
            <v>YSM10</v>
          </cell>
          <cell r="T1139" t="str">
            <v>L-&gt;R</v>
          </cell>
          <cell r="U1139" t="str">
            <v>No</v>
          </cell>
          <cell r="V1139" t="str">
            <v>WRONG</v>
          </cell>
          <cell r="W1139" t="str">
            <v>DAP SZ</v>
          </cell>
          <cell r="X1139">
            <v>44482</v>
          </cell>
          <cell r="Y1139" t="str">
            <v>Yes</v>
          </cell>
          <cell r="Z1139"/>
          <cell r="AA1139"/>
          <cell r="AB1139"/>
          <cell r="AC1139" t="str">
            <v>C220543032</v>
          </cell>
          <cell r="AD1139">
            <v>312</v>
          </cell>
          <cell r="AE1139">
            <v>10</v>
          </cell>
          <cell r="AF1139"/>
          <cell r="AG1139"/>
          <cell r="AH1139"/>
          <cell r="AI1139"/>
          <cell r="AJ1139"/>
          <cell r="AK1139"/>
          <cell r="AL1139"/>
          <cell r="AM1139"/>
          <cell r="AN1139"/>
          <cell r="AO1139" t="str">
            <v>Yes</v>
          </cell>
          <cell r="AP1139" t="str">
            <v>JUN 22</v>
          </cell>
        </row>
        <row r="1140">
          <cell r="A1140">
            <v>1678</v>
          </cell>
          <cell r="B1140" t="str">
            <v>已发货</v>
          </cell>
          <cell r="C1140" t="str">
            <v>C49</v>
          </cell>
          <cell r="D1140">
            <v>110828</v>
          </cell>
          <cell r="E1140" t="str">
            <v>Shenzhen 恒泰创新（有补差额，折扣约55.3%)</v>
          </cell>
          <cell r="F1140" t="str">
            <v>YSM10</v>
          </cell>
          <cell r="G1140" t="str">
            <v>R-&gt;L</v>
          </cell>
          <cell r="H1140" t="str">
            <v>MVC F&amp;R</v>
          </cell>
          <cell r="I1140" t="str">
            <v>Y61001</v>
          </cell>
          <cell r="J1140">
            <v>1</v>
          </cell>
          <cell r="K1140" t="str">
            <v>力合仓库(已经清关)</v>
          </cell>
          <cell r="L1140">
            <v>44667</v>
          </cell>
          <cell r="M1140" t="str">
            <v>0.0502 RMB清关 110810</v>
          </cell>
          <cell r="N1140" t="str">
            <v>JUN 22</v>
          </cell>
          <cell r="O1140">
            <v>2022.3</v>
          </cell>
          <cell r="P1140" t="str">
            <v>RMB</v>
          </cell>
          <cell r="Q1140" t="str">
            <v>C49SZX20220065SX</v>
          </cell>
          <cell r="R1140" t="str">
            <v>正讯</v>
          </cell>
          <cell r="S1140" t="str">
            <v>YSM10</v>
          </cell>
          <cell r="T1140" t="str">
            <v>R-&gt;L</v>
          </cell>
          <cell r="U1140" t="str">
            <v>MVC</v>
          </cell>
          <cell r="V1140" t="str">
            <v>WRONG</v>
          </cell>
          <cell r="W1140" t="str">
            <v>DDP SZ</v>
          </cell>
          <cell r="X1140">
            <v>44718</v>
          </cell>
          <cell r="Y1140" t="str">
            <v>Yes</v>
          </cell>
          <cell r="Z1140"/>
          <cell r="AA1140"/>
          <cell r="AB1140"/>
          <cell r="AC1140" t="str">
            <v>C220442556</v>
          </cell>
          <cell r="AD1140">
            <v>301</v>
          </cell>
          <cell r="AE1140">
            <v>10</v>
          </cell>
          <cell r="AF1140"/>
          <cell r="AG1140"/>
          <cell r="AH1140"/>
          <cell r="AI1140"/>
          <cell r="AN1140"/>
          <cell r="AO1140" t="str">
            <v>Yes</v>
          </cell>
          <cell r="AP1140" t="str">
            <v>JUN 22</v>
          </cell>
        </row>
        <row r="1141">
          <cell r="A1141">
            <v>1566</v>
          </cell>
          <cell r="B1141" t="str">
            <v>已发货</v>
          </cell>
          <cell r="C1141" t="str">
            <v>C49</v>
          </cell>
          <cell r="D1141">
            <v>110832</v>
          </cell>
          <cell r="E1141" t="str">
            <v>傲尔（有补差额，折扣约55.3%)</v>
          </cell>
          <cell r="F1141" t="str">
            <v>YSM10</v>
          </cell>
          <cell r="G1141" t="str">
            <v>R-&gt;L</v>
          </cell>
          <cell r="H1141" t="str">
            <v>MVC F&amp;R</v>
          </cell>
          <cell r="I1141" t="str">
            <v>Y60998</v>
          </cell>
          <cell r="J1141">
            <v>1</v>
          </cell>
          <cell r="K1141" t="str">
            <v>CY仓库</v>
          </cell>
          <cell r="L1141">
            <v>44667</v>
          </cell>
          <cell r="M1141" t="str">
            <v>NM</v>
          </cell>
          <cell r="N1141" t="str">
            <v>MAY 22</v>
          </cell>
          <cell r="O1141">
            <v>2022.3</v>
          </cell>
          <cell r="P1141" t="str">
            <v>JPY</v>
          </cell>
          <cell r="Q1141" t="str">
            <v>C49SZX20220003EC</v>
          </cell>
          <cell r="R1141" t="str">
            <v>海红天远</v>
          </cell>
          <cell r="S1141" t="str">
            <v>YSM10</v>
          </cell>
          <cell r="T1141" t="str">
            <v>R-&gt;L</v>
          </cell>
          <cell r="U1141" t="str">
            <v>No</v>
          </cell>
          <cell r="V1141" t="str">
            <v>WRONG</v>
          </cell>
          <cell r="W1141" t="str">
            <v>CIF HK</v>
          </cell>
          <cell r="X1141">
            <v>44585</v>
          </cell>
          <cell r="Y1141" t="str">
            <v>Yes</v>
          </cell>
          <cell r="Z1141"/>
          <cell r="AA1141"/>
          <cell r="AB1141"/>
          <cell r="AC1141" t="str">
            <v>C200737827</v>
          </cell>
          <cell r="AD1141">
            <v>301</v>
          </cell>
          <cell r="AE1141">
            <v>10</v>
          </cell>
          <cell r="AF1141"/>
          <cell r="AG1141"/>
          <cell r="AH1141"/>
          <cell r="AI1141"/>
          <cell r="AN1141"/>
          <cell r="AO1141" t="str">
            <v>Yes</v>
          </cell>
          <cell r="AP1141" t="str">
            <v>MAY 22</v>
          </cell>
        </row>
        <row r="1142">
          <cell r="A1142">
            <v>1565</v>
          </cell>
          <cell r="B1142" t="str">
            <v>已发货</v>
          </cell>
          <cell r="C1142" t="str">
            <v>C49</v>
          </cell>
          <cell r="D1142">
            <v>110832</v>
          </cell>
          <cell r="E1142" t="str">
            <v>傲尔（有补差额，折扣约55.3%)</v>
          </cell>
          <cell r="F1142" t="str">
            <v>YSM10</v>
          </cell>
          <cell r="G1142" t="str">
            <v>R-&gt;L</v>
          </cell>
          <cell r="H1142" t="str">
            <v>MVC F&amp;R</v>
          </cell>
          <cell r="I1142" t="str">
            <v>Y60999</v>
          </cell>
          <cell r="J1142">
            <v>1</v>
          </cell>
          <cell r="K1142" t="str">
            <v>CY仓库</v>
          </cell>
          <cell r="L1142">
            <v>44667</v>
          </cell>
          <cell r="M1142" t="str">
            <v>NM</v>
          </cell>
          <cell r="N1142" t="str">
            <v>MAY 22</v>
          </cell>
          <cell r="O1142">
            <v>2022.3</v>
          </cell>
          <cell r="P1142" t="str">
            <v>JPY</v>
          </cell>
          <cell r="Q1142" t="str">
            <v>C49SZX20220003EC</v>
          </cell>
          <cell r="R1142" t="str">
            <v>海红天远</v>
          </cell>
          <cell r="S1142" t="str">
            <v>YSM10</v>
          </cell>
          <cell r="T1142" t="str">
            <v>R-&gt;L</v>
          </cell>
          <cell r="U1142" t="str">
            <v>No</v>
          </cell>
          <cell r="V1142" t="str">
            <v>WRONG</v>
          </cell>
          <cell r="W1142" t="str">
            <v>CIF HK</v>
          </cell>
          <cell r="X1142">
            <v>44585</v>
          </cell>
          <cell r="Y1142" t="str">
            <v>Yes</v>
          </cell>
          <cell r="Z1142"/>
          <cell r="AA1142"/>
          <cell r="AB1142"/>
          <cell r="AC1142" t="str">
            <v>C200737827</v>
          </cell>
          <cell r="AD1142">
            <v>302</v>
          </cell>
          <cell r="AE1142">
            <v>10</v>
          </cell>
          <cell r="AF1142"/>
          <cell r="AG1142"/>
          <cell r="AH1142"/>
          <cell r="AI1142"/>
          <cell r="AN1142"/>
          <cell r="AO1142" t="str">
            <v>Yes</v>
          </cell>
          <cell r="AP1142" t="str">
            <v>MAY 22</v>
          </cell>
        </row>
        <row r="1143">
          <cell r="A1143">
            <v>1679</v>
          </cell>
          <cell r="B1143" t="str">
            <v>已发货</v>
          </cell>
          <cell r="C1143" t="str">
            <v>C49</v>
          </cell>
          <cell r="D1143">
            <v>110833</v>
          </cell>
          <cell r="E1143" t="str">
            <v>SZ 乐凡电子</v>
          </cell>
          <cell r="F1143" t="str">
            <v>YSM20R-2</v>
          </cell>
          <cell r="G1143" t="str">
            <v>R-&gt;L</v>
          </cell>
          <cell r="H1143" t="str">
            <v>No</v>
          </cell>
          <cell r="I1143" t="str">
            <v>Y60993</v>
          </cell>
          <cell r="J1143">
            <v>1</v>
          </cell>
          <cell r="K1143" t="str">
            <v>力合仓库(已经清关)</v>
          </cell>
          <cell r="L1143">
            <v>44680</v>
          </cell>
          <cell r="M1143" t="str">
            <v>YamahaRMB单49F104087,</v>
          </cell>
          <cell r="N1143" t="str">
            <v>JUN 22</v>
          </cell>
          <cell r="O1143">
            <v>2022.4</v>
          </cell>
          <cell r="P1143" t="str">
            <v>RMB</v>
          </cell>
          <cell r="Q1143" t="str">
            <v>C49SZX20220065SX</v>
          </cell>
          <cell r="R1143" t="str">
            <v>正讯</v>
          </cell>
          <cell r="S1143" t="str">
            <v>YSM20R-2</v>
          </cell>
          <cell r="T1143" t="str">
            <v>R-&gt;L</v>
          </cell>
          <cell r="U1143" t="str">
            <v>No</v>
          </cell>
          <cell r="V1143" t="str">
            <v>OK</v>
          </cell>
          <cell r="W1143" t="str">
            <v>DDP SZ</v>
          </cell>
          <cell r="X1143">
            <v>44718</v>
          </cell>
          <cell r="Y1143" t="str">
            <v>Yes</v>
          </cell>
          <cell r="Z1143"/>
          <cell r="AA1143"/>
          <cell r="AB1143"/>
          <cell r="AC1143" t="str">
            <v>C220442556</v>
          </cell>
          <cell r="AD1143">
            <v>301</v>
          </cell>
          <cell r="AE1143">
            <v>10</v>
          </cell>
          <cell r="AF1143">
            <v>302</v>
          </cell>
          <cell r="AG1143">
            <v>10</v>
          </cell>
          <cell r="AH1143"/>
          <cell r="AI1143"/>
          <cell r="AN1143"/>
          <cell r="AO1143" t="str">
            <v>Yes</v>
          </cell>
          <cell r="AP1143" t="str">
            <v>JUN 22</v>
          </cell>
        </row>
        <row r="1144">
          <cell r="A1144">
            <v>1562</v>
          </cell>
          <cell r="B1144" t="str">
            <v>已发货</v>
          </cell>
          <cell r="C1144" t="str">
            <v>C49</v>
          </cell>
          <cell r="D1144">
            <v>110835</v>
          </cell>
          <cell r="E1144" t="str">
            <v>SZ 捷舜诚</v>
          </cell>
          <cell r="F1144" t="str">
            <v>YSM20R-2</v>
          </cell>
          <cell r="G1144" t="str">
            <v>L-&gt;R</v>
          </cell>
          <cell r="H1144" t="str">
            <v>No</v>
          </cell>
          <cell r="I1144" t="str">
            <v>Y61013</v>
          </cell>
          <cell r="J1144">
            <v>1</v>
          </cell>
          <cell r="K1144" t="str">
            <v>CY仓库</v>
          </cell>
          <cell r="L1144">
            <v>44680</v>
          </cell>
          <cell r="M1144" t="str">
            <v>NM</v>
          </cell>
          <cell r="N1144" t="str">
            <v>MAY 22</v>
          </cell>
          <cell r="O1144">
            <v>2022.4</v>
          </cell>
          <cell r="P1144" t="str">
            <v>JPY</v>
          </cell>
          <cell r="Q1144" t="str">
            <v>C49SZX20220003EC</v>
          </cell>
          <cell r="R1144" t="str">
            <v>海红天远</v>
          </cell>
          <cell r="S1144" t="str">
            <v>YSM20R-2</v>
          </cell>
          <cell r="T1144" t="str">
            <v>L-&gt;R</v>
          </cell>
          <cell r="U1144" t="str">
            <v>No</v>
          </cell>
          <cell r="V1144" t="str">
            <v>OK</v>
          </cell>
          <cell r="W1144" t="str">
            <v>CIF HK</v>
          </cell>
          <cell r="X1144">
            <v>44585</v>
          </cell>
          <cell r="Y1144" t="str">
            <v>Yes</v>
          </cell>
          <cell r="Z1144"/>
          <cell r="AA1144"/>
          <cell r="AB1144"/>
          <cell r="AC1144" t="str">
            <v>C200737827</v>
          </cell>
          <cell r="AD1144">
            <v>304</v>
          </cell>
          <cell r="AE1144">
            <v>20</v>
          </cell>
          <cell r="AF1144"/>
          <cell r="AG1144"/>
          <cell r="AH1144"/>
          <cell r="AI1144"/>
          <cell r="AN1144"/>
          <cell r="AO1144" t="str">
            <v>Yes</v>
          </cell>
          <cell r="AP1144" t="str">
            <v>MAY 22</v>
          </cell>
        </row>
        <row r="1145">
          <cell r="A1145">
            <v>1594</v>
          </cell>
          <cell r="B1145" t="str">
            <v>已发货</v>
          </cell>
          <cell r="C1145" t="str">
            <v>C49</v>
          </cell>
          <cell r="D1145">
            <v>110837</v>
          </cell>
          <cell r="E1145" t="str">
            <v>SZ 海红天远</v>
          </cell>
          <cell r="F1145" t="str">
            <v>YSM20R-2</v>
          </cell>
          <cell r="G1145" t="str">
            <v>R-&gt;L</v>
          </cell>
          <cell r="H1145" t="str">
            <v>No</v>
          </cell>
          <cell r="I1145" t="str">
            <v>Y61016</v>
          </cell>
          <cell r="J1145">
            <v>1</v>
          </cell>
          <cell r="K1145" t="str">
            <v>CY仓库</v>
          </cell>
          <cell r="L1145">
            <v>44680</v>
          </cell>
          <cell r="M1145" t="str">
            <v>NM</v>
          </cell>
          <cell r="N1145" t="str">
            <v>MAY 22</v>
          </cell>
          <cell r="O1145">
            <v>2022.4</v>
          </cell>
          <cell r="P1145" t="str">
            <v>JPY</v>
          </cell>
          <cell r="Q1145" t="str">
            <v>C49SZX20220013DZ</v>
          </cell>
          <cell r="R1145" t="str">
            <v>朗特</v>
          </cell>
          <cell r="S1145" t="str">
            <v>YSM20R-2</v>
          </cell>
          <cell r="T1145" t="str">
            <v>R-&gt;L</v>
          </cell>
          <cell r="U1145" t="str">
            <v>No</v>
          </cell>
          <cell r="V1145" t="str">
            <v>OK</v>
          </cell>
          <cell r="W1145" t="str">
            <v>CIF HK</v>
          </cell>
          <cell r="X1145">
            <v>44614</v>
          </cell>
          <cell r="Y1145" t="str">
            <v>Yes</v>
          </cell>
          <cell r="Z1145"/>
          <cell r="AA1145"/>
          <cell r="AB1145"/>
          <cell r="AC1145" t="str">
            <v>C220342453</v>
          </cell>
          <cell r="AD1145">
            <v>301</v>
          </cell>
          <cell r="AE1145">
            <v>10</v>
          </cell>
          <cell r="AF1145">
            <v>302</v>
          </cell>
          <cell r="AG1145">
            <v>10</v>
          </cell>
          <cell r="AH1145"/>
          <cell r="AI1145"/>
          <cell r="AJ1145"/>
          <cell r="AK1145"/>
          <cell r="AL1145"/>
          <cell r="AM1145"/>
          <cell r="AN1145"/>
          <cell r="AO1145" t="str">
            <v>Yes</v>
          </cell>
          <cell r="AP1145" t="str">
            <v>MAY 22</v>
          </cell>
        </row>
        <row r="1146">
          <cell r="A1146">
            <v>1301</v>
          </cell>
          <cell r="B1146" t="str">
            <v>已发货</v>
          </cell>
          <cell r="C1146" t="str">
            <v>C49</v>
          </cell>
          <cell r="D1146">
            <v>110838</v>
          </cell>
          <cell r="E1146" t="str">
            <v>SZ 蓝极光</v>
          </cell>
          <cell r="F1146" t="str">
            <v>YSM20R-2</v>
          </cell>
          <cell r="G1146" t="str">
            <v>L-&gt;R</v>
          </cell>
          <cell r="H1146" t="str">
            <v>No</v>
          </cell>
          <cell r="I1146" t="str">
            <v>Y61017</v>
          </cell>
          <cell r="J1146">
            <v>1</v>
          </cell>
          <cell r="K1146" t="str">
            <v>力合中转仓</v>
          </cell>
          <cell r="L1146">
            <v>44680</v>
          </cell>
          <cell r="M1146" t="str">
            <v>NM</v>
          </cell>
          <cell r="N1146" t="str">
            <v>MAY 22</v>
          </cell>
          <cell r="O1146">
            <v>2022.4</v>
          </cell>
          <cell r="P1146" t="str">
            <v>JPY</v>
          </cell>
          <cell r="Q1146" t="str">
            <v>C49SZX20210106JY</v>
          </cell>
          <cell r="R1146" t="str">
            <v>辉拓</v>
          </cell>
          <cell r="S1146" t="str">
            <v>YSM20R-2</v>
          </cell>
          <cell r="T1146" t="str">
            <v>L-&gt;R</v>
          </cell>
          <cell r="U1146" t="str">
            <v>MVC</v>
          </cell>
          <cell r="V1146" t="str">
            <v>WRONG</v>
          </cell>
          <cell r="W1146" t="str">
            <v>DAP SZ</v>
          </cell>
          <cell r="X1146">
            <v>44293</v>
          </cell>
          <cell r="Y1146" t="str">
            <v>Yes</v>
          </cell>
          <cell r="Z1146"/>
          <cell r="AA1146"/>
          <cell r="AB1146"/>
          <cell r="AC1146" t="str">
            <v>C220442711</v>
          </cell>
          <cell r="AD1146">
            <v>301</v>
          </cell>
          <cell r="AE1146">
            <v>10</v>
          </cell>
          <cell r="AF1146">
            <v>302</v>
          </cell>
          <cell r="AG1146">
            <v>10</v>
          </cell>
          <cell r="AH1146"/>
          <cell r="AI1146"/>
          <cell r="AJ1146"/>
          <cell r="AK1146"/>
          <cell r="AL1146"/>
          <cell r="AM1146"/>
          <cell r="AN1146"/>
          <cell r="AO1146" t="str">
            <v>Yes</v>
          </cell>
          <cell r="AP1146" t="str">
            <v>MAY 22</v>
          </cell>
        </row>
        <row r="1147">
          <cell r="A1147">
            <v>1302</v>
          </cell>
          <cell r="B1147" t="str">
            <v>已发货</v>
          </cell>
          <cell r="C1147" t="str">
            <v>C49</v>
          </cell>
          <cell r="D1147">
            <v>110838</v>
          </cell>
          <cell r="E1147" t="str">
            <v>SZ 蓝极光</v>
          </cell>
          <cell r="F1147" t="str">
            <v>YSM20R-2</v>
          </cell>
          <cell r="G1147" t="str">
            <v>L-&gt;R</v>
          </cell>
          <cell r="H1147" t="str">
            <v>No</v>
          </cell>
          <cell r="I1147" t="str">
            <v>Y61018</v>
          </cell>
          <cell r="J1147">
            <v>1</v>
          </cell>
          <cell r="K1147" t="str">
            <v>力合中转仓</v>
          </cell>
          <cell r="L1147">
            <v>44680</v>
          </cell>
          <cell r="M1147" t="str">
            <v>NM</v>
          </cell>
          <cell r="N1147" t="str">
            <v>MAY 22</v>
          </cell>
          <cell r="O1147">
            <v>2022.4</v>
          </cell>
          <cell r="P1147" t="str">
            <v>JPY</v>
          </cell>
          <cell r="Q1147" t="str">
            <v>C49SZX20210106JY</v>
          </cell>
          <cell r="R1147" t="str">
            <v>辉拓</v>
          </cell>
          <cell r="S1147" t="str">
            <v>YSM20R-2</v>
          </cell>
          <cell r="T1147" t="str">
            <v>L-&gt;R</v>
          </cell>
          <cell r="U1147" t="str">
            <v>MVC</v>
          </cell>
          <cell r="V1147" t="str">
            <v>WRONG</v>
          </cell>
          <cell r="W1147" t="str">
            <v>DAP SZ</v>
          </cell>
          <cell r="X1147">
            <v>44293</v>
          </cell>
          <cell r="Y1147" t="str">
            <v>Yes</v>
          </cell>
          <cell r="Z1147"/>
          <cell r="AA1147"/>
          <cell r="AB1147"/>
          <cell r="AC1147" t="str">
            <v>C220442711</v>
          </cell>
          <cell r="AD1147">
            <v>301</v>
          </cell>
          <cell r="AE1147">
            <v>10</v>
          </cell>
          <cell r="AF1147">
            <v>302</v>
          </cell>
          <cell r="AG1147">
            <v>10</v>
          </cell>
          <cell r="AH1147"/>
          <cell r="AI1147"/>
          <cell r="AJ1147"/>
          <cell r="AK1147"/>
          <cell r="AL1147"/>
          <cell r="AM1147"/>
          <cell r="AN1147"/>
          <cell r="AO1147" t="str">
            <v>Yes</v>
          </cell>
          <cell r="AP1147" t="str">
            <v>MAY 22</v>
          </cell>
        </row>
        <row r="1148">
          <cell r="A1148">
            <v>1561</v>
          </cell>
          <cell r="B1148" t="str">
            <v>已发货</v>
          </cell>
          <cell r="C1148" t="str">
            <v>C49</v>
          </cell>
          <cell r="D1148">
            <v>110834</v>
          </cell>
          <cell r="E1148" t="str">
            <v>SZ 博新</v>
          </cell>
          <cell r="F1148" t="str">
            <v>YSM20R-2</v>
          </cell>
          <cell r="G1148" t="str">
            <v>R-&gt;L</v>
          </cell>
          <cell r="H1148" t="str">
            <v>No</v>
          </cell>
          <cell r="I1148" t="str">
            <v>Y61012</v>
          </cell>
          <cell r="J1148">
            <v>1</v>
          </cell>
          <cell r="K1148" t="str">
            <v>CY仓库</v>
          </cell>
          <cell r="L1148">
            <v>44680</v>
          </cell>
          <cell r="M1148" t="str">
            <v>NM</v>
          </cell>
          <cell r="N1148" t="str">
            <v>MAY 22</v>
          </cell>
          <cell r="O1148">
            <v>2022.4</v>
          </cell>
          <cell r="P1148" t="str">
            <v>JPY</v>
          </cell>
          <cell r="Q1148" t="str">
            <v>C49SZX20220003EC</v>
          </cell>
          <cell r="R1148" t="str">
            <v>海红天远</v>
          </cell>
          <cell r="S1148" t="str">
            <v>YSM20R-2</v>
          </cell>
          <cell r="T1148" t="str">
            <v>R-&gt;L</v>
          </cell>
          <cell r="U1148" t="str">
            <v>No</v>
          </cell>
          <cell r="V1148" t="str">
            <v>OK</v>
          </cell>
          <cell r="W1148" t="str">
            <v>CIF HK</v>
          </cell>
          <cell r="X1148">
            <v>44585</v>
          </cell>
          <cell r="Y1148" t="str">
            <v>Yes</v>
          </cell>
          <cell r="Z1148"/>
          <cell r="AA1148"/>
          <cell r="AB1148"/>
          <cell r="AC1148" t="str">
            <v>C200737827</v>
          </cell>
          <cell r="AD1148">
            <v>303</v>
          </cell>
          <cell r="AE1148">
            <v>10</v>
          </cell>
          <cell r="AF1148">
            <v>304</v>
          </cell>
          <cell r="AG1148">
            <v>10</v>
          </cell>
          <cell r="AH1148"/>
          <cell r="AI1148"/>
          <cell r="AN1148"/>
          <cell r="AO1148" t="str">
            <v>Yes</v>
          </cell>
          <cell r="AP1148" t="str">
            <v>MAY 22</v>
          </cell>
        </row>
        <row r="1149">
          <cell r="A1149">
            <v>1588</v>
          </cell>
          <cell r="B1149" t="str">
            <v>已发货</v>
          </cell>
          <cell r="C1149" t="str">
            <v>C49</v>
          </cell>
          <cell r="D1149">
            <v>110836</v>
          </cell>
          <cell r="E1149" t="str">
            <v>SZ 易通</v>
          </cell>
          <cell r="F1149" t="str">
            <v>YSM20R-2</v>
          </cell>
          <cell r="G1149" t="str">
            <v>R-&gt;L</v>
          </cell>
          <cell r="H1149" t="str">
            <v>No</v>
          </cell>
          <cell r="I1149" t="str">
            <v>Y61014</v>
          </cell>
          <cell r="J1149">
            <v>1</v>
          </cell>
          <cell r="K1149" t="str">
            <v>CY仓库</v>
          </cell>
          <cell r="L1149">
            <v>44680</v>
          </cell>
          <cell r="M1149" t="str">
            <v>NM</v>
          </cell>
          <cell r="N1149" t="str">
            <v>MAY 22</v>
          </cell>
          <cell r="O1149">
            <v>2022.4</v>
          </cell>
          <cell r="P1149" t="str">
            <v>JPY</v>
          </cell>
          <cell r="Q1149" t="str">
            <v>C49SZX20220013DZ</v>
          </cell>
          <cell r="R1149" t="str">
            <v>朗特</v>
          </cell>
          <cell r="S1149" t="str">
            <v>YSM20R-2</v>
          </cell>
          <cell r="T1149" t="str">
            <v>R-&gt;L</v>
          </cell>
          <cell r="U1149" t="str">
            <v>No</v>
          </cell>
          <cell r="V1149" t="str">
            <v>OK</v>
          </cell>
          <cell r="W1149" t="str">
            <v>CIF HK</v>
          </cell>
          <cell r="X1149">
            <v>44614</v>
          </cell>
          <cell r="Y1149" t="str">
            <v>Yes</v>
          </cell>
          <cell r="Z1149"/>
          <cell r="AA1149"/>
          <cell r="AB1149"/>
          <cell r="AC1149" t="str">
            <v>C200637456</v>
          </cell>
          <cell r="AD1149">
            <v>301</v>
          </cell>
          <cell r="AE1149">
            <v>10</v>
          </cell>
          <cell r="AF1149">
            <v>302</v>
          </cell>
          <cell r="AG1149">
            <v>10</v>
          </cell>
          <cell r="AH1149"/>
          <cell r="AI1149"/>
          <cell r="AN1149"/>
          <cell r="AO1149" t="str">
            <v>Yes</v>
          </cell>
          <cell r="AP1149" t="str">
            <v>MAY 22</v>
          </cell>
        </row>
        <row r="1150">
          <cell r="A1150">
            <v>1637</v>
          </cell>
          <cell r="B1150" t="str">
            <v>已发货</v>
          </cell>
          <cell r="C1150" t="str">
            <v>C49</v>
          </cell>
          <cell r="D1150" t="str">
            <v>110810 拆分PO110913</v>
          </cell>
          <cell r="E1150" t="str">
            <v>Dongguan Yidong</v>
          </cell>
          <cell r="F1150" t="str">
            <v>YSM10</v>
          </cell>
          <cell r="G1150" t="str">
            <v>R-&gt;L</v>
          </cell>
          <cell r="H1150" t="str">
            <v>MVC</v>
          </cell>
          <cell r="I1150" t="str">
            <v>Y60553</v>
          </cell>
          <cell r="J1150">
            <v>1</v>
          </cell>
          <cell r="K1150" t="str">
            <v>力合仓库(已经清关)</v>
          </cell>
          <cell r="L1150">
            <v>44688</v>
          </cell>
          <cell r="M1150" t="str">
            <v>NM 110872</v>
          </cell>
          <cell r="N1150" t="str">
            <v>JUN 22</v>
          </cell>
          <cell r="O1150">
            <v>2022.4</v>
          </cell>
          <cell r="P1150" t="str">
            <v>JPY</v>
          </cell>
          <cell r="Q1150" t="str">
            <v>C49SZX20220045SX</v>
          </cell>
          <cell r="R1150" t="str">
            <v>恒磊</v>
          </cell>
          <cell r="S1150" t="str">
            <v>YSM10</v>
          </cell>
          <cell r="T1150" t="str">
            <v>L-&gt;R</v>
          </cell>
          <cell r="U1150" t="str">
            <v>MVC</v>
          </cell>
          <cell r="V1150" t="str">
            <v>WRONG</v>
          </cell>
          <cell r="W1150" t="str">
            <v>DAP SZ</v>
          </cell>
          <cell r="X1150">
            <v>44664</v>
          </cell>
          <cell r="Y1150" t="str">
            <v>Yes</v>
          </cell>
          <cell r="Z1150"/>
          <cell r="AA1150"/>
          <cell r="AB1150"/>
          <cell r="AC1150" t="str">
            <v>C211241805</v>
          </cell>
          <cell r="AD1150">
            <v>302</v>
          </cell>
          <cell r="AE1150">
            <v>10</v>
          </cell>
          <cell r="AF1150"/>
          <cell r="AG1150"/>
          <cell r="AH1150"/>
          <cell r="AI1150"/>
          <cell r="AN1150"/>
          <cell r="AO1150" t="str">
            <v>Yes</v>
          </cell>
          <cell r="AP1150" t="str">
            <v>JUN 22</v>
          </cell>
        </row>
        <row r="1151">
          <cell r="A1151">
            <v>1638</v>
          </cell>
          <cell r="B1151" t="str">
            <v>已发货</v>
          </cell>
          <cell r="C1151" t="str">
            <v>C49</v>
          </cell>
          <cell r="D1151" t="str">
            <v>110810 拆分PO110913</v>
          </cell>
          <cell r="E1151" t="str">
            <v>Dongguan Yidong</v>
          </cell>
          <cell r="F1151" t="str">
            <v>YSM10</v>
          </cell>
          <cell r="G1151" t="str">
            <v>R-&gt;L</v>
          </cell>
          <cell r="H1151" t="str">
            <v>MVC</v>
          </cell>
          <cell r="I1151" t="str">
            <v>Y60554</v>
          </cell>
          <cell r="J1151">
            <v>1</v>
          </cell>
          <cell r="K1151" t="str">
            <v>力合仓库(已经清关)</v>
          </cell>
          <cell r="L1151">
            <v>44688</v>
          </cell>
          <cell r="M1151" t="str">
            <v>NM 110872</v>
          </cell>
          <cell r="N1151" t="str">
            <v>JUN 22</v>
          </cell>
          <cell r="O1151">
            <v>2022.4</v>
          </cell>
          <cell r="P1151" t="str">
            <v>JPY</v>
          </cell>
          <cell r="Q1151" t="str">
            <v>C49SZX20220045SX</v>
          </cell>
          <cell r="R1151" t="str">
            <v>恒磊</v>
          </cell>
          <cell r="S1151" t="str">
            <v>YSM10</v>
          </cell>
          <cell r="T1151" t="str">
            <v>L-&gt;R</v>
          </cell>
          <cell r="U1151" t="str">
            <v>MVC</v>
          </cell>
          <cell r="V1151" t="str">
            <v>WRONG</v>
          </cell>
          <cell r="W1151" t="str">
            <v>DDP SZ</v>
          </cell>
          <cell r="X1151">
            <v>44664</v>
          </cell>
          <cell r="Y1151" t="str">
            <v>Yes</v>
          </cell>
          <cell r="Z1151"/>
          <cell r="AA1151"/>
          <cell r="AB1151"/>
          <cell r="AC1151" t="str">
            <v>C211241805</v>
          </cell>
          <cell r="AD1151">
            <v>302</v>
          </cell>
          <cell r="AE1151">
            <v>10</v>
          </cell>
          <cell r="AF1151"/>
          <cell r="AG1151"/>
          <cell r="AH1151"/>
          <cell r="AI1151"/>
          <cell r="AN1151"/>
          <cell r="AO1151" t="str">
            <v>Yes</v>
          </cell>
          <cell r="AP1151" t="str">
            <v>JUN 22</v>
          </cell>
        </row>
        <row r="1152">
          <cell r="A1152">
            <v>1667</v>
          </cell>
          <cell r="B1152" t="str">
            <v>已发货</v>
          </cell>
          <cell r="C1152" t="str">
            <v>C49</v>
          </cell>
          <cell r="D1152">
            <v>110810</v>
          </cell>
          <cell r="E1152" t="str">
            <v>Dongguan Yidong</v>
          </cell>
          <cell r="F1152" t="str">
            <v>YSM10</v>
          </cell>
          <cell r="G1152" t="str">
            <v>R-&gt;L</v>
          </cell>
          <cell r="H1152" t="str">
            <v>MVC F&amp;R</v>
          </cell>
          <cell r="I1152" t="str">
            <v>Y60559</v>
          </cell>
          <cell r="J1152">
            <v>1</v>
          </cell>
          <cell r="K1152" t="str">
            <v>力合仓库(已经清关)</v>
          </cell>
          <cell r="L1152">
            <v>44688</v>
          </cell>
          <cell r="M1152" t="str">
            <v>NM 110871</v>
          </cell>
          <cell r="N1152" t="str">
            <v>JUN 22</v>
          </cell>
          <cell r="O1152">
            <v>2022.4</v>
          </cell>
          <cell r="P1152" t="str">
            <v>JPY</v>
          </cell>
          <cell r="Q1152" t="str">
            <v>C49SZX20220056EC</v>
          </cell>
          <cell r="R1152" t="str">
            <v>鑫天泰</v>
          </cell>
          <cell r="S1152" t="str">
            <v>YSM10</v>
          </cell>
          <cell r="T1152" t="str">
            <v>L-&gt;R</v>
          </cell>
          <cell r="U1152" t="str">
            <v>MVC</v>
          </cell>
          <cell r="V1152" t="str">
            <v>WRONG</v>
          </cell>
          <cell r="W1152" t="str">
            <v>DAP SZ</v>
          </cell>
          <cell r="X1152">
            <v>44694</v>
          </cell>
          <cell r="Y1152" t="str">
            <v>Yes</v>
          </cell>
          <cell r="Z1152"/>
          <cell r="AA1152"/>
          <cell r="AB1152"/>
          <cell r="AC1152" t="str">
            <v>C190334130</v>
          </cell>
          <cell r="AD1152">
            <v>301</v>
          </cell>
          <cell r="AE1152">
            <v>10</v>
          </cell>
          <cell r="AF1152"/>
          <cell r="AG1152"/>
          <cell r="AH1152"/>
          <cell r="AI1152"/>
          <cell r="AN1152"/>
          <cell r="AO1152" t="str">
            <v>Yes</v>
          </cell>
          <cell r="AP1152" t="str">
            <v>JUN 22</v>
          </cell>
        </row>
        <row r="1153">
          <cell r="A1153">
            <v>1683</v>
          </cell>
          <cell r="B1153" t="str">
            <v>已发货</v>
          </cell>
          <cell r="C1153" t="str">
            <v>C49</v>
          </cell>
          <cell r="D1153">
            <v>110810</v>
          </cell>
          <cell r="E1153" t="str">
            <v>Dongguan Yidong</v>
          </cell>
          <cell r="F1153" t="str">
            <v>YSM10</v>
          </cell>
          <cell r="G1153" t="str">
            <v>R-&gt;L</v>
          </cell>
          <cell r="H1153" t="str">
            <v>MVC F&amp;R</v>
          </cell>
          <cell r="I1153" t="str">
            <v>Y60560</v>
          </cell>
          <cell r="J1153">
            <v>1</v>
          </cell>
          <cell r="K1153" t="str">
            <v>力合仓库(已经清关)</v>
          </cell>
          <cell r="L1153">
            <v>44688</v>
          </cell>
          <cell r="M1153" t="str">
            <v>0.0502,，RMB清关 PO110436</v>
          </cell>
          <cell r="N1153" t="str">
            <v>JUN 22</v>
          </cell>
          <cell r="O1153">
            <v>2022.4</v>
          </cell>
          <cell r="P1153" t="str">
            <v>RMB</v>
          </cell>
          <cell r="Q1153" t="str">
            <v>C49SZX20220063JY</v>
          </cell>
          <cell r="R1153" t="str">
            <v>芯联鑫</v>
          </cell>
          <cell r="S1153" t="str">
            <v>YSM10</v>
          </cell>
          <cell r="T1153" t="str">
            <v>L-&gt;R</v>
          </cell>
          <cell r="U1153" t="str">
            <v>No</v>
          </cell>
          <cell r="V1153" t="str">
            <v>WRONG</v>
          </cell>
          <cell r="W1153" t="str">
            <v>DDP GZ</v>
          </cell>
          <cell r="X1153">
            <v>44723</v>
          </cell>
          <cell r="Y1153" t="str">
            <v>Yes</v>
          </cell>
          <cell r="Z1153"/>
          <cell r="AA1153"/>
          <cell r="AB1153"/>
          <cell r="AC1153" t="str">
            <v>C200737845</v>
          </cell>
          <cell r="AD1153">
            <v>301</v>
          </cell>
          <cell r="AE1153">
            <v>10</v>
          </cell>
          <cell r="AF1153"/>
          <cell r="AG1153"/>
          <cell r="AH1153"/>
          <cell r="AI1153"/>
          <cell r="AJ1153"/>
          <cell r="AK1153"/>
          <cell r="AL1153"/>
          <cell r="AM1153"/>
          <cell r="AN1153"/>
          <cell r="AO1153" t="str">
            <v>Yes</v>
          </cell>
          <cell r="AP1153" t="str">
            <v>JUN 22</v>
          </cell>
        </row>
        <row r="1154">
          <cell r="A1154">
            <v>1684</v>
          </cell>
          <cell r="B1154" t="str">
            <v>已发货</v>
          </cell>
          <cell r="C1154" t="str">
            <v>C49</v>
          </cell>
          <cell r="D1154">
            <v>110810</v>
          </cell>
          <cell r="E1154" t="str">
            <v>Dongguan Yidong</v>
          </cell>
          <cell r="F1154" t="str">
            <v>YSM10</v>
          </cell>
          <cell r="G1154" t="str">
            <v>R-&gt;L</v>
          </cell>
          <cell r="H1154" t="str">
            <v>MVC F&amp;R</v>
          </cell>
          <cell r="I1154" t="str">
            <v>Y60561</v>
          </cell>
          <cell r="J1154">
            <v>1</v>
          </cell>
          <cell r="K1154" t="str">
            <v>力合仓库(已经清关)</v>
          </cell>
          <cell r="L1154">
            <v>44688</v>
          </cell>
          <cell r="M1154" t="str">
            <v>0.0502 RMB清关</v>
          </cell>
          <cell r="N1154" t="str">
            <v>JUN 22</v>
          </cell>
          <cell r="O1154">
            <v>2022.4</v>
          </cell>
          <cell r="P1154" t="str">
            <v>RMB</v>
          </cell>
          <cell r="Q1154" t="str">
            <v>C49SZX20220063JY</v>
          </cell>
          <cell r="R1154" t="str">
            <v>芯联鑫</v>
          </cell>
          <cell r="S1154" t="str">
            <v>YSM10</v>
          </cell>
          <cell r="T1154" t="str">
            <v>L-&gt;R</v>
          </cell>
          <cell r="U1154" t="str">
            <v>No</v>
          </cell>
          <cell r="V1154" t="str">
            <v>WRONG</v>
          </cell>
          <cell r="W1154" t="str">
            <v>DDP GZ</v>
          </cell>
          <cell r="X1154">
            <v>44723</v>
          </cell>
          <cell r="Y1154" t="str">
            <v>Yes</v>
          </cell>
          <cell r="Z1154"/>
          <cell r="AA1154"/>
          <cell r="AB1154"/>
          <cell r="AC1154" t="str">
            <v>C200737845</v>
          </cell>
          <cell r="AD1154">
            <v>301</v>
          </cell>
          <cell r="AE1154">
            <v>10</v>
          </cell>
          <cell r="AF1154"/>
          <cell r="AG1154"/>
          <cell r="AH1154"/>
          <cell r="AI1154"/>
          <cell r="AJ1154"/>
          <cell r="AK1154"/>
          <cell r="AL1154"/>
          <cell r="AM1154"/>
          <cell r="AN1154"/>
          <cell r="AO1154" t="str">
            <v>Yes</v>
          </cell>
          <cell r="AP1154" t="str">
            <v>JUN 22</v>
          </cell>
        </row>
        <row r="1155">
          <cell r="A1155">
            <v>1581</v>
          </cell>
          <cell r="B1155" t="str">
            <v>已发货</v>
          </cell>
          <cell r="C1155" t="str">
            <v>C49</v>
          </cell>
          <cell r="D1155" t="str">
            <v>110810 拆分PO110913</v>
          </cell>
          <cell r="E1155" t="str">
            <v>Dongguan Yidong</v>
          </cell>
          <cell r="F1155" t="str">
            <v>YSM10</v>
          </cell>
          <cell r="G1155" t="str">
            <v>R-&gt;L</v>
          </cell>
          <cell r="H1155" t="str">
            <v>MVC</v>
          </cell>
          <cell r="I1155" t="str">
            <v>Y60555</v>
          </cell>
          <cell r="J1155">
            <v>1</v>
          </cell>
          <cell r="K1155" t="str">
            <v>力合中转仓</v>
          </cell>
          <cell r="L1155">
            <v>44688</v>
          </cell>
          <cell r="M1155" t="str">
            <v>NM</v>
          </cell>
          <cell r="N1155" t="str">
            <v>MAY 22</v>
          </cell>
          <cell r="O1155">
            <v>2022.4</v>
          </cell>
          <cell r="P1155" t="str">
            <v>JPY</v>
          </cell>
          <cell r="Q1155" t="str">
            <v>C49SZX20220018SX</v>
          </cell>
          <cell r="R1155" t="str">
            <v>岚新</v>
          </cell>
          <cell r="S1155" t="str">
            <v>YSM10</v>
          </cell>
          <cell r="T1155" t="str">
            <v>L-&gt;R</v>
          </cell>
          <cell r="U1155" t="str">
            <v>MVC</v>
          </cell>
          <cell r="V1155" t="str">
            <v>WRONG</v>
          </cell>
          <cell r="W1155" t="str">
            <v>DAP SZ</v>
          </cell>
          <cell r="X1155">
            <v>44608</v>
          </cell>
          <cell r="Y1155" t="str">
            <v>Yes</v>
          </cell>
          <cell r="Z1155"/>
          <cell r="AA1155"/>
          <cell r="AB1155"/>
          <cell r="AC1155" t="str">
            <v>C220342284</v>
          </cell>
          <cell r="AD1155">
            <v>302</v>
          </cell>
          <cell r="AE1155">
            <v>10</v>
          </cell>
          <cell r="AF1155"/>
          <cell r="AG1155"/>
          <cell r="AH1155"/>
          <cell r="AI1155"/>
          <cell r="AJ1155"/>
          <cell r="AK1155"/>
          <cell r="AL1155"/>
          <cell r="AM1155"/>
          <cell r="AN1155"/>
          <cell r="AO1155" t="str">
            <v>Yes</v>
          </cell>
          <cell r="AP1155" t="str">
            <v>MAY 22</v>
          </cell>
        </row>
        <row r="1156">
          <cell r="A1156">
            <v>1582</v>
          </cell>
          <cell r="B1156" t="str">
            <v>已发货</v>
          </cell>
          <cell r="C1156" t="str">
            <v>C49</v>
          </cell>
          <cell r="D1156" t="str">
            <v>110810 拆分PO110913</v>
          </cell>
          <cell r="E1156" t="str">
            <v>Dongguan Yidong</v>
          </cell>
          <cell r="F1156" t="str">
            <v>YSM10</v>
          </cell>
          <cell r="G1156" t="str">
            <v>R-&gt;L</v>
          </cell>
          <cell r="H1156" t="str">
            <v>MVC</v>
          </cell>
          <cell r="I1156" t="str">
            <v>Y60556</v>
          </cell>
          <cell r="J1156">
            <v>1</v>
          </cell>
          <cell r="K1156" t="str">
            <v>力合中转仓</v>
          </cell>
          <cell r="L1156">
            <v>44688</v>
          </cell>
          <cell r="M1156" t="str">
            <v>NM</v>
          </cell>
          <cell r="N1156" t="str">
            <v>MAY 22</v>
          </cell>
          <cell r="O1156">
            <v>2022.4</v>
          </cell>
          <cell r="P1156" t="str">
            <v>JPY</v>
          </cell>
          <cell r="Q1156" t="str">
            <v>C49SZX20220018SX</v>
          </cell>
          <cell r="R1156" t="str">
            <v>岚新</v>
          </cell>
          <cell r="S1156" t="str">
            <v>YSM10</v>
          </cell>
          <cell r="T1156" t="str">
            <v>L-&gt;R</v>
          </cell>
          <cell r="U1156" t="str">
            <v>No</v>
          </cell>
          <cell r="V1156" t="str">
            <v>WRONG</v>
          </cell>
          <cell r="W1156" t="str">
            <v>DAP SZ</v>
          </cell>
          <cell r="X1156">
            <v>44608</v>
          </cell>
          <cell r="Y1156" t="str">
            <v>Yes</v>
          </cell>
          <cell r="Z1156"/>
          <cell r="AA1156"/>
          <cell r="AB1156"/>
          <cell r="AC1156" t="str">
            <v>C220342284</v>
          </cell>
          <cell r="AD1156">
            <v>312</v>
          </cell>
          <cell r="AE1156">
            <v>10</v>
          </cell>
          <cell r="AF1156"/>
          <cell r="AG1156"/>
          <cell r="AH1156"/>
          <cell r="AI1156"/>
          <cell r="AJ1156"/>
          <cell r="AK1156"/>
          <cell r="AL1156"/>
          <cell r="AM1156"/>
          <cell r="AN1156"/>
          <cell r="AO1156" t="str">
            <v>Yes</v>
          </cell>
          <cell r="AP1156" t="str">
            <v>MAY 22</v>
          </cell>
        </row>
        <row r="1157">
          <cell r="A1157">
            <v>1618</v>
          </cell>
          <cell r="B1157" t="str">
            <v>已发货</v>
          </cell>
          <cell r="C1157" t="str">
            <v>C49</v>
          </cell>
          <cell r="D1157">
            <v>110810</v>
          </cell>
          <cell r="E1157" t="str">
            <v>Dongguan Yidong</v>
          </cell>
          <cell r="F1157" t="str">
            <v>YSM10</v>
          </cell>
          <cell r="G1157" t="str">
            <v>R-&gt;L</v>
          </cell>
          <cell r="H1157" t="str">
            <v>MVC</v>
          </cell>
          <cell r="I1157" t="str">
            <v>Y60557</v>
          </cell>
          <cell r="J1157">
            <v>1</v>
          </cell>
          <cell r="K1157" t="str">
            <v>力合仓库(已经清关)</v>
          </cell>
          <cell r="L1157">
            <v>44688</v>
          </cell>
          <cell r="M1157">
            <v>5.0200000000000002E-2</v>
          </cell>
          <cell r="N1157"/>
          <cell r="O1157">
            <v>2022.4</v>
          </cell>
          <cell r="P1157" t="str">
            <v>RMB</v>
          </cell>
          <cell r="Q1157" t="str">
            <v>C49SZX20220025AY</v>
          </cell>
          <cell r="R1157" t="str">
            <v>创舰</v>
          </cell>
          <cell r="S1157" t="str">
            <v>YSM10</v>
          </cell>
          <cell r="T1157" t="str">
            <v>R-&gt;L</v>
          </cell>
          <cell r="U1157" t="str">
            <v>MVC</v>
          </cell>
          <cell r="V1157" t="str">
            <v>OK</v>
          </cell>
          <cell r="W1157" t="str">
            <v>DDP HZ</v>
          </cell>
          <cell r="X1157">
            <v>44634</v>
          </cell>
          <cell r="Y1157" t="str">
            <v>Yes</v>
          </cell>
          <cell r="Z1157"/>
          <cell r="AA1157"/>
          <cell r="AB1157"/>
          <cell r="AC1157" t="str">
            <v>C220442573</v>
          </cell>
          <cell r="AD1157">
            <v>312</v>
          </cell>
          <cell r="AE1157">
            <v>10</v>
          </cell>
          <cell r="AF1157"/>
          <cell r="AG1157"/>
          <cell r="AH1157"/>
          <cell r="AI1157"/>
          <cell r="AN1157"/>
          <cell r="AO1157" t="str">
            <v>Yes</v>
          </cell>
          <cell r="AP1157" t="str">
            <v>blank</v>
          </cell>
        </row>
        <row r="1158">
          <cell r="A1158">
            <v>1619</v>
          </cell>
          <cell r="B1158" t="str">
            <v>已发货</v>
          </cell>
          <cell r="C1158" t="str">
            <v>C49</v>
          </cell>
          <cell r="D1158">
            <v>110810</v>
          </cell>
          <cell r="E1158" t="str">
            <v>Dongguan Yidong</v>
          </cell>
          <cell r="F1158" t="str">
            <v>YSM10</v>
          </cell>
          <cell r="G1158" t="str">
            <v>R-&gt;L</v>
          </cell>
          <cell r="H1158" t="str">
            <v>MVC F&amp;R</v>
          </cell>
          <cell r="I1158" t="str">
            <v>Y60558</v>
          </cell>
          <cell r="J1158">
            <v>1</v>
          </cell>
          <cell r="K1158" t="str">
            <v>力合仓库(已经清关)</v>
          </cell>
          <cell r="L1158">
            <v>44688</v>
          </cell>
          <cell r="M1158">
            <v>5.0200000000000002E-2</v>
          </cell>
          <cell r="N1158"/>
          <cell r="O1158">
            <v>2022.4</v>
          </cell>
          <cell r="P1158" t="str">
            <v>RMB</v>
          </cell>
          <cell r="Q1158" t="str">
            <v>C49SZX20220025AY</v>
          </cell>
          <cell r="R1158" t="str">
            <v>创舰</v>
          </cell>
          <cell r="S1158" t="str">
            <v>YSM10</v>
          </cell>
          <cell r="T1158" t="str">
            <v>R-&gt;L</v>
          </cell>
          <cell r="U1158" t="str">
            <v>No</v>
          </cell>
          <cell r="V1158" t="str">
            <v>WRONG</v>
          </cell>
          <cell r="W1158" t="str">
            <v>DDP HZ</v>
          </cell>
          <cell r="X1158">
            <v>44634</v>
          </cell>
          <cell r="Y1158" t="str">
            <v>Yes</v>
          </cell>
          <cell r="Z1158"/>
          <cell r="AA1158"/>
          <cell r="AB1158"/>
          <cell r="AC1158" t="str">
            <v>C220442573</v>
          </cell>
          <cell r="AD1158">
            <v>302</v>
          </cell>
          <cell r="AE1158">
            <v>10</v>
          </cell>
          <cell r="AF1158"/>
          <cell r="AG1158"/>
          <cell r="AH1158"/>
          <cell r="AI1158"/>
          <cell r="AN1158"/>
          <cell r="AO1158" t="str">
            <v>Yes</v>
          </cell>
          <cell r="AP1158" t="str">
            <v>blank</v>
          </cell>
        </row>
        <row r="1159">
          <cell r="A1159">
            <v>1593</v>
          </cell>
          <cell r="B1159" t="str">
            <v>已发货</v>
          </cell>
          <cell r="C1159" t="str">
            <v>C49</v>
          </cell>
          <cell r="D1159">
            <v>110810</v>
          </cell>
          <cell r="E1159" t="str">
            <v>Dongguan Yidong</v>
          </cell>
          <cell r="F1159" t="str">
            <v>YSM10</v>
          </cell>
          <cell r="G1159" t="str">
            <v>R-&gt;L</v>
          </cell>
          <cell r="H1159" t="str">
            <v>MVC F&amp;R</v>
          </cell>
          <cell r="I1159" t="str">
            <v>Y60562</v>
          </cell>
          <cell r="J1159">
            <v>1</v>
          </cell>
          <cell r="K1159" t="str">
            <v>CY仓库</v>
          </cell>
          <cell r="L1159">
            <v>44688</v>
          </cell>
          <cell r="M1159" t="str">
            <v>NM PO110810拆分PO110913</v>
          </cell>
          <cell r="N1159" t="str">
            <v>JUN 22</v>
          </cell>
          <cell r="O1159">
            <v>2022.4</v>
          </cell>
          <cell r="P1159" t="str">
            <v>JPY</v>
          </cell>
          <cell r="Q1159" t="str">
            <v>C49SZX20220013DZ</v>
          </cell>
          <cell r="R1159" t="str">
            <v>朗特</v>
          </cell>
          <cell r="S1159" t="str">
            <v>YSM10</v>
          </cell>
          <cell r="T1159" t="str">
            <v>R-&gt;L</v>
          </cell>
          <cell r="U1159" t="str">
            <v>No</v>
          </cell>
          <cell r="V1159" t="str">
            <v>WRONG</v>
          </cell>
          <cell r="W1159" t="str">
            <v>CIF HK</v>
          </cell>
          <cell r="X1159">
            <v>44614</v>
          </cell>
          <cell r="Y1159" t="str">
            <v>Yes</v>
          </cell>
          <cell r="Z1159"/>
          <cell r="AA1159"/>
          <cell r="AB1159"/>
          <cell r="AC1159" t="str">
            <v>C220342453</v>
          </cell>
          <cell r="AD1159">
            <v>311</v>
          </cell>
          <cell r="AE1159">
            <v>10</v>
          </cell>
          <cell r="AF1159"/>
          <cell r="AG1159"/>
          <cell r="AH1159"/>
          <cell r="AI1159"/>
          <cell r="AJ1159"/>
          <cell r="AK1159"/>
          <cell r="AL1159"/>
          <cell r="AM1159"/>
          <cell r="AN1159"/>
          <cell r="AO1159" t="str">
            <v>Yes</v>
          </cell>
          <cell r="AP1159" t="str">
            <v>JUN 22</v>
          </cell>
        </row>
        <row r="1160">
          <cell r="A1160">
            <v>1583</v>
          </cell>
          <cell r="B1160" t="str">
            <v>已发货</v>
          </cell>
          <cell r="C1160" t="str">
            <v>C49</v>
          </cell>
          <cell r="D1160">
            <v>110436</v>
          </cell>
          <cell r="E1160" t="str">
            <v>Stock order</v>
          </cell>
          <cell r="F1160" t="str">
            <v>YSM10</v>
          </cell>
          <cell r="G1160" t="str">
            <v>R-&gt;L</v>
          </cell>
          <cell r="H1160" t="str">
            <v>No</v>
          </cell>
          <cell r="I1160" t="str">
            <v>Y56519</v>
          </cell>
          <cell r="J1160">
            <v>1</v>
          </cell>
          <cell r="K1160" t="str">
            <v>力合中转仓</v>
          </cell>
          <cell r="L1160">
            <v>44688</v>
          </cell>
          <cell r="M1160" t="str">
            <v>NM PO 110883</v>
          </cell>
          <cell r="N1160" t="str">
            <v>JUL 22</v>
          </cell>
          <cell r="O1160">
            <v>2022.4</v>
          </cell>
          <cell r="P1160" t="str">
            <v>JPY</v>
          </cell>
          <cell r="Q1160" t="str">
            <v>C49SZX20220020R1SS</v>
          </cell>
          <cell r="R1160" t="str">
            <v>弛瑞</v>
          </cell>
          <cell r="S1160" t="str">
            <v>YSM10</v>
          </cell>
          <cell r="T1160" t="str">
            <v>L-&gt;R</v>
          </cell>
          <cell r="U1160" t="str">
            <v>No</v>
          </cell>
          <cell r="V1160" t="str">
            <v>WRONG</v>
          </cell>
          <cell r="W1160" t="str">
            <v>DAP SZ</v>
          </cell>
          <cell r="X1160">
            <v>44614</v>
          </cell>
          <cell r="Y1160" t="str">
            <v>Yes</v>
          </cell>
          <cell r="Z1160"/>
          <cell r="AA1160"/>
          <cell r="AB1160"/>
          <cell r="AC1160" t="str">
            <v>C210439993</v>
          </cell>
          <cell r="AD1160">
            <v>301</v>
          </cell>
          <cell r="AE1160">
            <v>10</v>
          </cell>
          <cell r="AF1160"/>
          <cell r="AG1160"/>
          <cell r="AH1160"/>
          <cell r="AI1160"/>
          <cell r="AJ1160"/>
          <cell r="AK1160"/>
          <cell r="AL1160"/>
          <cell r="AM1160"/>
          <cell r="AN1160"/>
          <cell r="AO1160" t="str">
            <v>Yes</v>
          </cell>
          <cell r="AP1160" t="str">
            <v>JUL 22</v>
          </cell>
        </row>
        <row r="1161">
          <cell r="A1161">
            <v>1387</v>
          </cell>
          <cell r="B1161" t="str">
            <v>已发货</v>
          </cell>
          <cell r="C1161" t="str">
            <v>C49</v>
          </cell>
          <cell r="D1161">
            <v>110429</v>
          </cell>
          <cell r="E1161" t="str">
            <v>Stock order</v>
          </cell>
          <cell r="F1161" t="str">
            <v>YSM10</v>
          </cell>
          <cell r="G1161" t="str">
            <v>R-&gt;L</v>
          </cell>
          <cell r="H1161" t="str">
            <v>No</v>
          </cell>
          <cell r="I1161" t="str">
            <v>Y57572</v>
          </cell>
          <cell r="J1161">
            <v>1</v>
          </cell>
          <cell r="K1161" t="str">
            <v>力合中转仓</v>
          </cell>
          <cell r="L1161">
            <v>44694</v>
          </cell>
          <cell r="M1161">
            <v>6.0600000000000001E-2</v>
          </cell>
          <cell r="N1161" t="str">
            <v>MAY 22</v>
          </cell>
          <cell r="O1161">
            <v>2022.4</v>
          </cell>
          <cell r="P1161" t="str">
            <v>JPY</v>
          </cell>
          <cell r="Q1161" t="str">
            <v>C49SZX20220057DZ</v>
          </cell>
          <cell r="R1161" t="str">
            <v>广恒创新（enduser:深圳比尔乔）</v>
          </cell>
          <cell r="S1161" t="str">
            <v>YSM10</v>
          </cell>
          <cell r="T1161" t="str">
            <v>R-&gt;L</v>
          </cell>
          <cell r="U1161" t="str">
            <v>MVC</v>
          </cell>
          <cell r="V1161" t="str">
            <v>WRONG</v>
          </cell>
          <cell r="W1161" t="str">
            <v>CIF HK</v>
          </cell>
          <cell r="X1161">
            <v>44340</v>
          </cell>
          <cell r="Y1161" t="str">
            <v>Yes</v>
          </cell>
          <cell r="Z1161"/>
          <cell r="AA1161"/>
          <cell r="AB1161"/>
          <cell r="AC1161" t="str">
            <v>C210640373</v>
          </cell>
          <cell r="AD1161">
            <v>301</v>
          </cell>
          <cell r="AE1161">
            <v>10</v>
          </cell>
          <cell r="AF1161"/>
          <cell r="AG1161"/>
          <cell r="AH1161"/>
          <cell r="AI1161"/>
          <cell r="AN1161"/>
          <cell r="AO1161" t="str">
            <v>Yes</v>
          </cell>
          <cell r="AP1161" t="str">
            <v>MAY 22</v>
          </cell>
        </row>
        <row r="1162">
          <cell r="A1162">
            <v>1635</v>
          </cell>
          <cell r="B1162" t="str">
            <v>已发货</v>
          </cell>
          <cell r="C1162" t="str">
            <v>C49</v>
          </cell>
          <cell r="D1162">
            <v>110429</v>
          </cell>
          <cell r="E1162" t="str">
            <v>Stock order</v>
          </cell>
          <cell r="F1162" t="str">
            <v>YSM10</v>
          </cell>
          <cell r="G1162" t="str">
            <v>R-&gt;L</v>
          </cell>
          <cell r="H1162" t="str">
            <v>No</v>
          </cell>
          <cell r="I1162" t="str">
            <v>Y57573</v>
          </cell>
          <cell r="J1162">
            <v>1</v>
          </cell>
          <cell r="K1162" t="str">
            <v>力合中转仓</v>
          </cell>
          <cell r="L1162">
            <v>44694</v>
          </cell>
          <cell r="M1162">
            <v>6.0600000000000001E-2</v>
          </cell>
          <cell r="N1162" t="str">
            <v>MAY 22</v>
          </cell>
          <cell r="O1162">
            <v>2022.4</v>
          </cell>
          <cell r="P1162" t="str">
            <v>JPY</v>
          </cell>
          <cell r="Q1162" t="str">
            <v>C49SZX20220041SQ</v>
          </cell>
          <cell r="R1162" t="str">
            <v>华富快捷</v>
          </cell>
          <cell r="S1162" t="str">
            <v>YSM10</v>
          </cell>
          <cell r="T1162" t="str">
            <v>R-&gt;L</v>
          </cell>
          <cell r="U1162" t="str">
            <v>MVC</v>
          </cell>
          <cell r="V1162" t="str">
            <v>WRONG</v>
          </cell>
          <cell r="W1162" t="str">
            <v>DAP SZ</v>
          </cell>
          <cell r="X1162">
            <v>44650</v>
          </cell>
          <cell r="Y1162" t="str">
            <v>Yes</v>
          </cell>
          <cell r="Z1162"/>
          <cell r="AA1162"/>
          <cell r="AB1162"/>
          <cell r="AC1162" t="str">
            <v>C220442577</v>
          </cell>
          <cell r="AD1162">
            <v>301</v>
          </cell>
          <cell r="AE1162">
            <v>10</v>
          </cell>
          <cell r="AF1162"/>
          <cell r="AG1162"/>
          <cell r="AH1162"/>
          <cell r="AI1162"/>
          <cell r="AJ1162"/>
          <cell r="AK1162"/>
          <cell r="AL1162"/>
          <cell r="AM1162"/>
          <cell r="AN1162"/>
          <cell r="AO1162" t="str">
            <v>Yes</v>
          </cell>
          <cell r="AP1162" t="str">
            <v>MAY 22</v>
          </cell>
        </row>
        <row r="1163">
          <cell r="A1163">
            <v>1388</v>
          </cell>
          <cell r="B1163" t="str">
            <v>已发货</v>
          </cell>
          <cell r="C1163" t="str">
            <v>C49</v>
          </cell>
          <cell r="D1163">
            <v>110429</v>
          </cell>
          <cell r="E1163" t="str">
            <v>Stock order</v>
          </cell>
          <cell r="F1163" t="str">
            <v>YSM10</v>
          </cell>
          <cell r="G1163" t="str">
            <v>R-&gt;L</v>
          </cell>
          <cell r="H1163" t="str">
            <v>No</v>
          </cell>
          <cell r="I1163" t="str">
            <v>Y57574</v>
          </cell>
          <cell r="J1163">
            <v>1</v>
          </cell>
          <cell r="K1163" t="str">
            <v>力合中转仓</v>
          </cell>
          <cell r="L1163">
            <v>44694</v>
          </cell>
          <cell r="M1163">
            <v>6.0600000000000001E-2</v>
          </cell>
          <cell r="N1163" t="str">
            <v>MAY 22</v>
          </cell>
          <cell r="O1163">
            <v>2022.4</v>
          </cell>
          <cell r="P1163" t="str">
            <v>JPY</v>
          </cell>
          <cell r="Q1163" t="str">
            <v>C49SZX20220057DZ</v>
          </cell>
          <cell r="R1163" t="str">
            <v>广恒创新（enduser:深圳比尔乔）</v>
          </cell>
          <cell r="S1163" t="str">
            <v>YSM10</v>
          </cell>
          <cell r="T1163" t="str">
            <v>R-&gt;L</v>
          </cell>
          <cell r="U1163" t="str">
            <v>MVC</v>
          </cell>
          <cell r="V1163" t="str">
            <v>WRONG</v>
          </cell>
          <cell r="W1163" t="str">
            <v>CIF HK</v>
          </cell>
          <cell r="X1163">
            <v>44340</v>
          </cell>
          <cell r="Y1163" t="str">
            <v>Yes</v>
          </cell>
          <cell r="Z1163"/>
          <cell r="AA1163"/>
          <cell r="AB1163"/>
          <cell r="AC1163" t="str">
            <v>C210640373</v>
          </cell>
          <cell r="AD1163">
            <v>301</v>
          </cell>
          <cell r="AE1163">
            <v>10</v>
          </cell>
          <cell r="AF1163"/>
          <cell r="AG1163"/>
          <cell r="AH1163"/>
          <cell r="AI1163"/>
          <cell r="AN1163"/>
          <cell r="AO1163" t="str">
            <v>Yes</v>
          </cell>
          <cell r="AP1163" t="str">
            <v>MAY 22</v>
          </cell>
        </row>
        <row r="1164">
          <cell r="A1164">
            <v>1674</v>
          </cell>
          <cell r="B1164" t="str">
            <v>已发货</v>
          </cell>
          <cell r="C1164" t="str">
            <v>C49</v>
          </cell>
          <cell r="D1164">
            <v>110870</v>
          </cell>
          <cell r="E1164" t="str">
            <v>Dongguan 岚新</v>
          </cell>
          <cell r="F1164" t="str">
            <v>YSM10</v>
          </cell>
          <cell r="G1164" t="str">
            <v>R-&gt;L</v>
          </cell>
          <cell r="H1164" t="str">
            <v>MVC F&amp;R</v>
          </cell>
          <cell r="I1164" t="str">
            <v>Y61435</v>
          </cell>
          <cell r="J1164">
            <v>1</v>
          </cell>
          <cell r="K1164" t="str">
            <v>力合仓库(已经清关)</v>
          </cell>
          <cell r="L1164">
            <v>44694</v>
          </cell>
          <cell r="M1164">
            <v>5.21E-2</v>
          </cell>
          <cell r="N1164" t="str">
            <v>JUN 22</v>
          </cell>
          <cell r="O1164">
            <v>2022.4</v>
          </cell>
          <cell r="P1164" t="str">
            <v>RMB</v>
          </cell>
          <cell r="Q1164" t="str">
            <v>C49SZX20220062SS</v>
          </cell>
          <cell r="R1164" t="str">
            <v>世启纳</v>
          </cell>
          <cell r="S1164" t="str">
            <v>YSM10</v>
          </cell>
          <cell r="T1164" t="str">
            <v>L-&gt;R</v>
          </cell>
          <cell r="U1164" t="str">
            <v>MVC</v>
          </cell>
          <cell r="V1164" t="str">
            <v>WRONG</v>
          </cell>
          <cell r="W1164" t="str">
            <v>DDP SZ</v>
          </cell>
          <cell r="X1164">
            <v>44707</v>
          </cell>
          <cell r="Y1164" t="str">
            <v>Yes</v>
          </cell>
          <cell r="Z1164"/>
          <cell r="AA1164"/>
          <cell r="AB1164"/>
          <cell r="AC1164" t="str">
            <v>C210640351</v>
          </cell>
          <cell r="AD1164">
            <v>301</v>
          </cell>
          <cell r="AE1164">
            <v>10</v>
          </cell>
          <cell r="AF1164"/>
          <cell r="AG1164"/>
          <cell r="AH1164"/>
          <cell r="AI1164"/>
          <cell r="AJ1164"/>
          <cell r="AK1164"/>
          <cell r="AL1164"/>
          <cell r="AM1164"/>
          <cell r="AN1164"/>
          <cell r="AO1164" t="str">
            <v>Yes</v>
          </cell>
          <cell r="AP1164" t="str">
            <v>JUN 22</v>
          </cell>
        </row>
        <row r="1165">
          <cell r="A1165">
            <v>1677</v>
          </cell>
          <cell r="B1165" t="str">
            <v>已发货</v>
          </cell>
          <cell r="C1165" t="str">
            <v>C49</v>
          </cell>
          <cell r="D1165">
            <v>110870</v>
          </cell>
          <cell r="E1165" t="str">
            <v>Dongguan 岚新</v>
          </cell>
          <cell r="F1165" t="str">
            <v>YSM10</v>
          </cell>
          <cell r="G1165" t="str">
            <v>R-&gt;L</v>
          </cell>
          <cell r="H1165" t="str">
            <v>MVC F&amp;R</v>
          </cell>
          <cell r="I1165" t="str">
            <v>Y61436</v>
          </cell>
          <cell r="J1165">
            <v>1</v>
          </cell>
          <cell r="K1165" t="str">
            <v>力合仓库(已经清关)</v>
          </cell>
          <cell r="L1165">
            <v>44694</v>
          </cell>
          <cell r="M1165">
            <v>5.21E-2</v>
          </cell>
          <cell r="N1165" t="str">
            <v>JUN 22</v>
          </cell>
          <cell r="O1165">
            <v>2022.4</v>
          </cell>
          <cell r="P1165" t="str">
            <v>RMB</v>
          </cell>
          <cell r="Q1165" t="str">
            <v>C49SZX202200066SS</v>
          </cell>
          <cell r="R1165" t="str">
            <v>思迈</v>
          </cell>
          <cell r="S1165" t="str">
            <v>YSM10</v>
          </cell>
          <cell r="T1165" t="str">
            <v>L-&gt;R</v>
          </cell>
          <cell r="U1165" t="str">
            <v>MVC</v>
          </cell>
          <cell r="V1165" t="str">
            <v>WRONG</v>
          </cell>
          <cell r="W1165" t="str">
            <v>DDP SZ</v>
          </cell>
          <cell r="X1165">
            <v>44718</v>
          </cell>
          <cell r="Y1165" t="str">
            <v>Yes</v>
          </cell>
          <cell r="Z1165"/>
          <cell r="AA1165"/>
          <cell r="AB1165"/>
          <cell r="AC1165" t="str">
            <v>C180431770</v>
          </cell>
          <cell r="AD1165">
            <v>301</v>
          </cell>
          <cell r="AE1165">
            <v>10</v>
          </cell>
          <cell r="AF1165"/>
          <cell r="AG1165"/>
          <cell r="AH1165"/>
          <cell r="AI1165"/>
          <cell r="AN1165"/>
          <cell r="AO1165" t="str">
            <v>Yes</v>
          </cell>
          <cell r="AP1165" t="str">
            <v>JUN 22</v>
          </cell>
        </row>
        <row r="1166">
          <cell r="A1166">
            <v>1525</v>
          </cell>
          <cell r="B1166" t="str">
            <v>已发货</v>
          </cell>
          <cell r="C1166" t="str">
            <v>C49</v>
          </cell>
          <cell r="D1166">
            <v>110882</v>
          </cell>
          <cell r="E1166" t="str">
            <v>Stock order</v>
          </cell>
          <cell r="F1166" t="str">
            <v>YSM20R-2</v>
          </cell>
          <cell r="G1166" t="str">
            <v>L-&gt;R</v>
          </cell>
          <cell r="H1166" t="str">
            <v>MVC</v>
          </cell>
          <cell r="I1166" t="str">
            <v>Y58095</v>
          </cell>
          <cell r="J1166">
            <v>1</v>
          </cell>
          <cell r="K1166" t="str">
            <v>力合中转仓</v>
          </cell>
          <cell r="L1166">
            <v>44700</v>
          </cell>
          <cell r="M1166" t="str">
            <v>NM，110838</v>
          </cell>
          <cell r="N1166" t="str">
            <v>MAY 22</v>
          </cell>
          <cell r="O1166">
            <v>2022.4</v>
          </cell>
          <cell r="P1166" t="str">
            <v>JPY</v>
          </cell>
          <cell r="Q1166" t="str">
            <v>C49SZX20220030SS</v>
          </cell>
          <cell r="R1166" t="str">
            <v>微克（end user：蓝极光）</v>
          </cell>
          <cell r="S1166" t="str">
            <v>YSM20R-2</v>
          </cell>
          <cell r="T1166" t="str">
            <v>L-&gt;R</v>
          </cell>
          <cell r="U1166" t="str">
            <v>No</v>
          </cell>
          <cell r="V1166" t="str">
            <v>WRONG</v>
          </cell>
          <cell r="W1166" t="str">
            <v>DAP SZ</v>
          </cell>
          <cell r="X1166">
            <v>44551</v>
          </cell>
          <cell r="Y1166" t="str">
            <v>Yes</v>
          </cell>
          <cell r="Z1166"/>
          <cell r="AA1166"/>
          <cell r="AB1166"/>
          <cell r="AC1166" t="str">
            <v>C220242133</v>
          </cell>
          <cell r="AD1166">
            <v>301</v>
          </cell>
          <cell r="AE1166">
            <v>10</v>
          </cell>
          <cell r="AF1166">
            <v>313</v>
          </cell>
          <cell r="AG1166">
            <v>10</v>
          </cell>
          <cell r="AH1166"/>
          <cell r="AI1166"/>
          <cell r="AN1166"/>
          <cell r="AO1166" t="str">
            <v>Yes</v>
          </cell>
          <cell r="AP1166" t="str">
            <v>MAY 22</v>
          </cell>
        </row>
        <row r="1167">
          <cell r="A1167">
            <v>1526</v>
          </cell>
          <cell r="B1167" t="str">
            <v>已发货</v>
          </cell>
          <cell r="C1167" t="str">
            <v>C49</v>
          </cell>
          <cell r="D1167">
            <v>110882</v>
          </cell>
          <cell r="E1167" t="str">
            <v>Stock order</v>
          </cell>
          <cell r="F1167" t="str">
            <v>YSM20R-2</v>
          </cell>
          <cell r="G1167" t="str">
            <v>L-&gt;R</v>
          </cell>
          <cell r="H1167" t="str">
            <v>No</v>
          </cell>
          <cell r="I1167" t="str">
            <v>Y58096</v>
          </cell>
          <cell r="J1167">
            <v>1</v>
          </cell>
          <cell r="K1167" t="str">
            <v>力合中转仓</v>
          </cell>
          <cell r="L1167">
            <v>44700</v>
          </cell>
          <cell r="M1167" t="str">
            <v>NM，110838</v>
          </cell>
          <cell r="N1167" t="str">
            <v>MAY 22</v>
          </cell>
          <cell r="O1167">
            <v>2022.4</v>
          </cell>
          <cell r="P1167" t="str">
            <v>JPY</v>
          </cell>
          <cell r="Q1167" t="str">
            <v>C49SZX20220030SS</v>
          </cell>
          <cell r="R1167" t="str">
            <v>微克（end user：蓝极光）</v>
          </cell>
          <cell r="S1167" t="str">
            <v>YSM20R-2</v>
          </cell>
          <cell r="T1167" t="str">
            <v>L-&gt;R</v>
          </cell>
          <cell r="U1167" t="str">
            <v>No</v>
          </cell>
          <cell r="V1167" t="str">
            <v>OK</v>
          </cell>
          <cell r="W1167" t="str">
            <v>DAP SZ</v>
          </cell>
          <cell r="X1167">
            <v>44551</v>
          </cell>
          <cell r="Y1167" t="str">
            <v>Yes</v>
          </cell>
          <cell r="Z1167"/>
          <cell r="AA1167"/>
          <cell r="AB1167"/>
          <cell r="AC1167" t="str">
            <v>C220242133</v>
          </cell>
          <cell r="AD1167">
            <v>302</v>
          </cell>
          <cell r="AE1167">
            <v>10</v>
          </cell>
          <cell r="AF1167">
            <v>303</v>
          </cell>
          <cell r="AG1167">
            <v>10</v>
          </cell>
          <cell r="AH1167"/>
          <cell r="AI1167"/>
          <cell r="AN1167"/>
          <cell r="AO1167" t="str">
            <v>Yes</v>
          </cell>
          <cell r="AP1167" t="str">
            <v>MAY 22</v>
          </cell>
        </row>
        <row r="1168">
          <cell r="A1168">
            <v>1597</v>
          </cell>
          <cell r="B1168" t="str">
            <v>已发货</v>
          </cell>
          <cell r="C1168" t="str">
            <v>C49</v>
          </cell>
          <cell r="D1168">
            <v>110882</v>
          </cell>
          <cell r="E1168" t="str">
            <v>Stock order</v>
          </cell>
          <cell r="F1168" t="str">
            <v>YSM20R-2</v>
          </cell>
          <cell r="G1168" t="str">
            <v>L-&gt;R</v>
          </cell>
          <cell r="H1168" t="str">
            <v>No</v>
          </cell>
          <cell r="I1168" t="str">
            <v>Y58097</v>
          </cell>
          <cell r="J1168">
            <v>1</v>
          </cell>
          <cell r="K1168" t="str">
            <v>力合中转仓</v>
          </cell>
          <cell r="L1168">
            <v>44700</v>
          </cell>
          <cell r="M1168" t="str">
            <v>NM 110868</v>
          </cell>
          <cell r="N1168" t="str">
            <v>JUN 22</v>
          </cell>
          <cell r="O1168">
            <v>2022.4</v>
          </cell>
          <cell r="P1168" t="str">
            <v>JPY</v>
          </cell>
          <cell r="Q1168" t="str">
            <v>C49SZX20220021SS</v>
          </cell>
          <cell r="R1168" t="str">
            <v>钧溢电子</v>
          </cell>
          <cell r="S1168" t="str">
            <v>YSM20R-2</v>
          </cell>
          <cell r="T1168" t="str">
            <v>L-&gt;R</v>
          </cell>
          <cell r="U1168" t="str">
            <v>No</v>
          </cell>
          <cell r="V1168" t="str">
            <v>OK</v>
          </cell>
          <cell r="W1168" t="str">
            <v>DAP SZ</v>
          </cell>
          <cell r="X1168">
            <v>44617</v>
          </cell>
          <cell r="Y1168" t="str">
            <v>Yes</v>
          </cell>
          <cell r="Z1168"/>
          <cell r="AA1168"/>
          <cell r="AB1168"/>
          <cell r="AC1168" t="str">
            <v>C211241704</v>
          </cell>
          <cell r="AD1168">
            <v>302</v>
          </cell>
          <cell r="AE1168">
            <v>10</v>
          </cell>
          <cell r="AF1168">
            <v>303</v>
          </cell>
          <cell r="AG1168">
            <v>10</v>
          </cell>
          <cell r="AH1168"/>
          <cell r="AI1168"/>
          <cell r="AN1168"/>
          <cell r="AO1168" t="str">
            <v>Yes</v>
          </cell>
          <cell r="AP1168" t="str">
            <v>JUN 22</v>
          </cell>
        </row>
        <row r="1169">
          <cell r="A1169">
            <v>1655</v>
          </cell>
          <cell r="B1169" t="str">
            <v>已发货</v>
          </cell>
          <cell r="C1169" t="str">
            <v>C49</v>
          </cell>
          <cell r="D1169">
            <v>110873</v>
          </cell>
          <cell r="E1169" t="str">
            <v>Shenzhen Longtech</v>
          </cell>
          <cell r="F1169" t="str">
            <v>YSM10</v>
          </cell>
          <cell r="G1169" t="str">
            <v>R-&gt;L</v>
          </cell>
          <cell r="H1169" t="str">
            <v>MVC F&amp;R+ATS15</v>
          </cell>
          <cell r="I1169" t="str">
            <v>Y61377</v>
          </cell>
          <cell r="J1169">
            <v>1</v>
          </cell>
          <cell r="K1169" t="str">
            <v>力合中转仓</v>
          </cell>
          <cell r="L1169">
            <v>44702</v>
          </cell>
          <cell r="M1169" t="str">
            <v>NM  PO110920</v>
          </cell>
          <cell r="N1169" t="str">
            <v>AUG 22</v>
          </cell>
          <cell r="O1169">
            <v>2022.4</v>
          </cell>
          <cell r="P1169" t="str">
            <v>JPY</v>
          </cell>
          <cell r="Q1169" t="str">
            <v>C49SZX20220049JY</v>
          </cell>
          <cell r="R1169" t="str">
            <v>辉拓</v>
          </cell>
          <cell r="S1169" t="str">
            <v>YSM10</v>
          </cell>
          <cell r="T1169" t="str">
            <v>L-&gt;R</v>
          </cell>
          <cell r="U1169" t="str">
            <v>MVC F&amp;R+ATS15</v>
          </cell>
          <cell r="V1169" t="str">
            <v>WRONG</v>
          </cell>
          <cell r="W1169" t="str">
            <v>CIF HK</v>
          </cell>
          <cell r="X1169">
            <v>44672</v>
          </cell>
          <cell r="Y1169" t="str">
            <v>Yes</v>
          </cell>
          <cell r="Z1169"/>
          <cell r="AA1169"/>
          <cell r="AB1169"/>
          <cell r="AC1169" t="str">
            <v>C220442711</v>
          </cell>
          <cell r="AD1169">
            <v>302</v>
          </cell>
          <cell r="AE1169">
            <v>10</v>
          </cell>
          <cell r="AF1169"/>
          <cell r="AG1169"/>
          <cell r="AH1169"/>
          <cell r="AI1169"/>
          <cell r="AJ1169"/>
          <cell r="AK1169"/>
          <cell r="AL1169"/>
          <cell r="AM1169"/>
          <cell r="AN1169"/>
          <cell r="AO1169" t="str">
            <v>Yes</v>
          </cell>
          <cell r="AP1169" t="str">
            <v>AUG 22</v>
          </cell>
        </row>
        <row r="1170">
          <cell r="A1170">
            <v>1704</v>
          </cell>
          <cell r="B1170" t="str">
            <v>已发货</v>
          </cell>
          <cell r="C1170" t="str">
            <v>C49</v>
          </cell>
          <cell r="D1170">
            <v>110873</v>
          </cell>
          <cell r="E1170" t="str">
            <v>Shenzhen Longtech</v>
          </cell>
          <cell r="F1170" t="str">
            <v>YSM10</v>
          </cell>
          <cell r="G1170" t="str">
            <v>R-&gt;L</v>
          </cell>
          <cell r="H1170" t="str">
            <v>MVC F&amp;R+ATS15</v>
          </cell>
          <cell r="I1170" t="str">
            <v>Y61378</v>
          </cell>
          <cell r="J1170">
            <v>1</v>
          </cell>
          <cell r="K1170" t="str">
            <v>CY仓库</v>
          </cell>
          <cell r="L1170">
            <v>44702</v>
          </cell>
          <cell r="M1170" t="str">
            <v>NM,PO 110998</v>
          </cell>
          <cell r="N1170" t="str">
            <v>AUG 22</v>
          </cell>
          <cell r="O1170">
            <v>2022.4</v>
          </cell>
          <cell r="P1170" t="str">
            <v>JPY</v>
          </cell>
          <cell r="Q1170" t="str">
            <v>C49SZX20220073DZ</v>
          </cell>
          <cell r="R1170" t="str">
            <v>朗特</v>
          </cell>
          <cell r="S1170" t="str">
            <v>YSM10</v>
          </cell>
          <cell r="T1170" t="str">
            <v>L-&gt;R</v>
          </cell>
          <cell r="U1170" t="str">
            <v>MVC+ATS15</v>
          </cell>
          <cell r="V1170" t="str">
            <v>WRONG</v>
          </cell>
          <cell r="W1170" t="str">
            <v>CIF HK</v>
          </cell>
          <cell r="X1170">
            <v>44754</v>
          </cell>
          <cell r="Y1170" t="str">
            <v>Yes</v>
          </cell>
          <cell r="Z1170"/>
          <cell r="AA1170"/>
          <cell r="AB1170"/>
          <cell r="AC1170" t="str">
            <v>C190534728</v>
          </cell>
          <cell r="AD1170">
            <v>302</v>
          </cell>
          <cell r="AE1170">
            <v>10</v>
          </cell>
          <cell r="AF1170"/>
          <cell r="AG1170"/>
          <cell r="AH1170"/>
          <cell r="AI1170"/>
          <cell r="AN1170"/>
          <cell r="AO1170" t="str">
            <v>Yes</v>
          </cell>
          <cell r="AP1170" t="str">
            <v>AUG 22</v>
          </cell>
        </row>
        <row r="1171">
          <cell r="A1171">
            <v>1628</v>
          </cell>
          <cell r="B1171" t="str">
            <v>已发货</v>
          </cell>
          <cell r="C1171" t="str">
            <v>C49</v>
          </cell>
          <cell r="D1171">
            <v>110873</v>
          </cell>
          <cell r="E1171" t="str">
            <v>Shenzhen Longtech</v>
          </cell>
          <cell r="F1171" t="str">
            <v>YSM10</v>
          </cell>
          <cell r="G1171" t="str">
            <v>R-&gt;L</v>
          </cell>
          <cell r="H1171" t="str">
            <v>MVC F&amp;R</v>
          </cell>
          <cell r="I1171" t="str">
            <v>Y61379</v>
          </cell>
          <cell r="J1171">
            <v>1</v>
          </cell>
          <cell r="K1171" t="str">
            <v>力合中转仓</v>
          </cell>
          <cell r="L1171">
            <v>44702</v>
          </cell>
          <cell r="M1171" t="str">
            <v>NM</v>
          </cell>
          <cell r="N1171" t="str">
            <v>JUL 22</v>
          </cell>
          <cell r="O1171">
            <v>2022.4</v>
          </cell>
          <cell r="P1171" t="str">
            <v>JPY</v>
          </cell>
          <cell r="Q1171" t="str">
            <v>C49SZX20220035R1SS</v>
          </cell>
          <cell r="R1171" t="str">
            <v>中润互联</v>
          </cell>
          <cell r="S1171" t="str">
            <v>YSM10</v>
          </cell>
          <cell r="T1171" t="str">
            <v>R-&gt;L</v>
          </cell>
          <cell r="U1171" t="str">
            <v>MVC</v>
          </cell>
          <cell r="V1171" t="str">
            <v>WRONG</v>
          </cell>
          <cell r="W1171" t="str">
            <v>DAP SZ</v>
          </cell>
          <cell r="X1171">
            <v>44641</v>
          </cell>
          <cell r="Y1171" t="str">
            <v>Yes</v>
          </cell>
          <cell r="Z1171"/>
          <cell r="AA1171"/>
          <cell r="AB1171"/>
          <cell r="AC1171" t="str">
            <v>C220442706</v>
          </cell>
          <cell r="AD1171">
            <v>302</v>
          </cell>
          <cell r="AE1171">
            <v>10</v>
          </cell>
          <cell r="AF1171"/>
          <cell r="AG1171"/>
          <cell r="AH1171"/>
          <cell r="AI1171"/>
          <cell r="AJ1171"/>
          <cell r="AK1171"/>
          <cell r="AL1171"/>
          <cell r="AM1171"/>
          <cell r="AN1171"/>
          <cell r="AO1171" t="str">
            <v>Yes</v>
          </cell>
          <cell r="AP1171" t="str">
            <v>JUL 22</v>
          </cell>
        </row>
        <row r="1172">
          <cell r="A1172">
            <v>1580</v>
          </cell>
          <cell r="B1172" t="str">
            <v>已发货</v>
          </cell>
          <cell r="C1172" t="str">
            <v>C49</v>
          </cell>
          <cell r="D1172">
            <v>110874</v>
          </cell>
          <cell r="E1172" t="str">
            <v>Shenzhen 伯莱科</v>
          </cell>
          <cell r="F1172" t="str">
            <v>YSM10</v>
          </cell>
          <cell r="G1172" t="str">
            <v>R-&gt;L</v>
          </cell>
          <cell r="H1172" t="str">
            <v>MVC F&amp;R+ATS15</v>
          </cell>
          <cell r="I1172" t="str">
            <v>Y61440</v>
          </cell>
          <cell r="J1172">
            <v>1</v>
          </cell>
          <cell r="K1172" t="str">
            <v>力合中转仓</v>
          </cell>
          <cell r="L1172">
            <v>44702</v>
          </cell>
          <cell r="M1172" t="str">
            <v>NM</v>
          </cell>
          <cell r="N1172" t="str">
            <v>JUN 22</v>
          </cell>
          <cell r="O1172">
            <v>2022.4</v>
          </cell>
          <cell r="P1172" t="str">
            <v>JPY</v>
          </cell>
          <cell r="Q1172" t="str">
            <v>C49SZX20220016JL</v>
          </cell>
          <cell r="R1172" t="str">
            <v>伯莱科</v>
          </cell>
          <cell r="S1172" t="str">
            <v>YSM10</v>
          </cell>
          <cell r="T1172" t="str">
            <v>L-&gt;R</v>
          </cell>
          <cell r="U1172" t="str">
            <v>MVC+ATS15</v>
          </cell>
          <cell r="V1172" t="str">
            <v>WRONG</v>
          </cell>
          <cell r="W1172" t="str">
            <v>DAP SZ</v>
          </cell>
          <cell r="X1172">
            <v>44607</v>
          </cell>
          <cell r="Y1172" t="str">
            <v>Yes</v>
          </cell>
          <cell r="Z1172"/>
          <cell r="AA1172"/>
          <cell r="AB1172"/>
          <cell r="AC1172" t="str">
            <v>IND</v>
          </cell>
          <cell r="AD1172">
            <v>302</v>
          </cell>
          <cell r="AE1172">
            <v>10</v>
          </cell>
          <cell r="AF1172"/>
          <cell r="AG1172"/>
          <cell r="AH1172"/>
          <cell r="AI1172"/>
          <cell r="AN1172"/>
          <cell r="AO1172" t="str">
            <v>Yes</v>
          </cell>
          <cell r="AP1172" t="str">
            <v>JUN 22</v>
          </cell>
        </row>
        <row r="1173">
          <cell r="A1173">
            <v>1605</v>
          </cell>
          <cell r="B1173" t="str">
            <v>已发货</v>
          </cell>
          <cell r="C1173" t="str">
            <v>C49</v>
          </cell>
          <cell r="D1173">
            <v>110869</v>
          </cell>
          <cell r="E1173" t="str">
            <v>通达科信</v>
          </cell>
          <cell r="F1173" t="str">
            <v>YSM20R-2</v>
          </cell>
          <cell r="G1173" t="str">
            <v>L-&gt;R</v>
          </cell>
          <cell r="H1173" t="str">
            <v>cATS10+MVC+6pcs special layout</v>
          </cell>
          <cell r="I1173" t="str">
            <v>Y61330</v>
          </cell>
          <cell r="J1173">
            <v>1</v>
          </cell>
          <cell r="K1173" t="str">
            <v>CY仓库</v>
          </cell>
          <cell r="L1173">
            <v>44704</v>
          </cell>
          <cell r="M1173" t="str">
            <v>NM</v>
          </cell>
          <cell r="N1173" t="str">
            <v>JUN 22</v>
          </cell>
          <cell r="O1173">
            <v>2022.4</v>
          </cell>
          <cell r="P1173" t="str">
            <v>JPY</v>
          </cell>
          <cell r="Q1173" t="str">
            <v>C49SZX20220028R1SX</v>
          </cell>
          <cell r="R1173" t="str">
            <v>通达科信</v>
          </cell>
          <cell r="S1173" t="str">
            <v>YSM20R-2</v>
          </cell>
          <cell r="T1173" t="str">
            <v>L-&gt;R</v>
          </cell>
          <cell r="U1173" t="str">
            <v>cATS10+MVC+6pcs special layout</v>
          </cell>
          <cell r="V1173" t="str">
            <v>OK</v>
          </cell>
          <cell r="W1173" t="str">
            <v>CIF HK</v>
          </cell>
          <cell r="X1173">
            <v>44627</v>
          </cell>
          <cell r="Y1173" t="str">
            <v>Yes</v>
          </cell>
          <cell r="Z1173"/>
          <cell r="AA1173"/>
          <cell r="AB1173"/>
          <cell r="AC1173" t="str">
            <v>IND</v>
          </cell>
          <cell r="AD1173">
            <v>301</v>
          </cell>
          <cell r="AE1173">
            <v>20</v>
          </cell>
          <cell r="AF1173"/>
          <cell r="AG1173"/>
          <cell r="AH1173"/>
          <cell r="AI1173"/>
          <cell r="AN1173"/>
          <cell r="AO1173" t="str">
            <v>Yes</v>
          </cell>
          <cell r="AP1173" t="str">
            <v>JUN 22</v>
          </cell>
        </row>
        <row r="1174">
          <cell r="A1174">
            <v>1601</v>
          </cell>
          <cell r="B1174" t="str">
            <v>已发货</v>
          </cell>
          <cell r="C1174" t="str">
            <v>C49</v>
          </cell>
          <cell r="D1174">
            <v>110866</v>
          </cell>
          <cell r="E1174" t="str">
            <v>DG 普德新星</v>
          </cell>
          <cell r="F1174" t="str">
            <v>YSM20R-2</v>
          </cell>
          <cell r="G1174" t="str">
            <v>L-&gt;R</v>
          </cell>
          <cell r="H1174" t="str">
            <v>No</v>
          </cell>
          <cell r="I1174" t="str">
            <v>Y61448</v>
          </cell>
          <cell r="J1174">
            <v>1</v>
          </cell>
          <cell r="K1174" t="str">
            <v>力合中转仓</v>
          </cell>
          <cell r="L1174">
            <v>44704</v>
          </cell>
          <cell r="M1174" t="str">
            <v>NM</v>
          </cell>
          <cell r="N1174" t="str">
            <v>JUN 22</v>
          </cell>
          <cell r="O1174">
            <v>2022.4</v>
          </cell>
          <cell r="P1174" t="str">
            <v>JPY</v>
          </cell>
          <cell r="Q1174" t="str">
            <v>C49SZX20220026SX</v>
          </cell>
          <cell r="R1174" t="str">
            <v>骏仁达</v>
          </cell>
          <cell r="S1174" t="str">
            <v>YSM20R-2</v>
          </cell>
          <cell r="T1174" t="str">
            <v>L-&gt;R</v>
          </cell>
          <cell r="U1174" t="str">
            <v>No</v>
          </cell>
          <cell r="V1174" t="str">
            <v>OK</v>
          </cell>
          <cell r="W1174" t="str">
            <v>DAP SZ</v>
          </cell>
          <cell r="X1174">
            <v>44621</v>
          </cell>
          <cell r="Y1174" t="str">
            <v>Yes</v>
          </cell>
          <cell r="Z1174"/>
          <cell r="AA1174"/>
          <cell r="AB1174"/>
          <cell r="AC1174" t="str">
            <v>C180431793</v>
          </cell>
          <cell r="AD1174">
            <v>302</v>
          </cell>
          <cell r="AE1174">
            <v>20</v>
          </cell>
          <cell r="AF1174"/>
          <cell r="AG1174"/>
          <cell r="AH1174"/>
          <cell r="AI1174"/>
          <cell r="AJ1174"/>
          <cell r="AK1174"/>
          <cell r="AL1174"/>
          <cell r="AM1174"/>
          <cell r="AN1174"/>
          <cell r="AO1174" t="str">
            <v>Yes</v>
          </cell>
          <cell r="AP1174" t="str">
            <v>JUN 22</v>
          </cell>
        </row>
        <row r="1175">
          <cell r="A1175">
            <v>1528</v>
          </cell>
          <cell r="B1175" t="str">
            <v>已发货</v>
          </cell>
          <cell r="C1175" t="str">
            <v>C49</v>
          </cell>
          <cell r="D1175">
            <v>110866</v>
          </cell>
          <cell r="E1175" t="str">
            <v>DG 普德新星</v>
          </cell>
          <cell r="F1175" t="str">
            <v>YSM20R-2</v>
          </cell>
          <cell r="G1175" t="str">
            <v>L-&gt;R</v>
          </cell>
          <cell r="H1175" t="str">
            <v>No</v>
          </cell>
          <cell r="I1175" t="str">
            <v>Y61449</v>
          </cell>
          <cell r="J1175">
            <v>1</v>
          </cell>
          <cell r="K1175" t="str">
            <v>力合中转仓</v>
          </cell>
          <cell r="L1175">
            <v>44704</v>
          </cell>
          <cell r="M1175" t="str">
            <v>NM</v>
          </cell>
          <cell r="N1175" t="str">
            <v>MAY 22</v>
          </cell>
          <cell r="O1175">
            <v>2022.4</v>
          </cell>
          <cell r="P1175" t="str">
            <v>JPY</v>
          </cell>
          <cell r="Q1175" t="str">
            <v>C49SZX20220030SS</v>
          </cell>
          <cell r="R1175" t="str">
            <v>微克（end user：蓝极光）</v>
          </cell>
          <cell r="S1175" t="str">
            <v>YSM20R-2</v>
          </cell>
          <cell r="T1175" t="str">
            <v>L-&gt;R</v>
          </cell>
          <cell r="U1175" t="str">
            <v>No</v>
          </cell>
          <cell r="V1175" t="str">
            <v>OK</v>
          </cell>
          <cell r="W1175" t="str">
            <v>DAP SZ</v>
          </cell>
          <cell r="X1175">
            <v>44644</v>
          </cell>
          <cell r="Y1175" t="str">
            <v>Yes</v>
          </cell>
          <cell r="Z1175"/>
          <cell r="AA1175"/>
          <cell r="AB1175"/>
          <cell r="AC1175" t="str">
            <v>C220242133</v>
          </cell>
          <cell r="AD1175">
            <v>302</v>
          </cell>
          <cell r="AE1175">
            <v>20</v>
          </cell>
          <cell r="AF1175"/>
          <cell r="AG1175"/>
          <cell r="AH1175"/>
          <cell r="AI1175"/>
          <cell r="AN1175"/>
          <cell r="AO1175" t="str">
            <v>Yes</v>
          </cell>
          <cell r="AP1175" t="str">
            <v>MAY 22</v>
          </cell>
        </row>
        <row r="1176">
          <cell r="A1176">
            <v>1527</v>
          </cell>
          <cell r="B1176" t="str">
            <v>已发货</v>
          </cell>
          <cell r="C1176" t="str">
            <v>C49</v>
          </cell>
          <cell r="D1176">
            <v>110864</v>
          </cell>
          <cell r="E1176" t="str">
            <v>SZ 骏仁达</v>
          </cell>
          <cell r="F1176" t="str">
            <v>YSM20R-2</v>
          </cell>
          <cell r="G1176" t="str">
            <v>L-&gt;R</v>
          </cell>
          <cell r="H1176" t="str">
            <v>No</v>
          </cell>
          <cell r="I1176" t="str">
            <v>Y61438</v>
          </cell>
          <cell r="J1176">
            <v>1</v>
          </cell>
          <cell r="K1176" t="str">
            <v>力合中转仓</v>
          </cell>
          <cell r="L1176">
            <v>44704</v>
          </cell>
          <cell r="M1176" t="str">
            <v>NM</v>
          </cell>
          <cell r="N1176" t="str">
            <v>MAY 22</v>
          </cell>
          <cell r="O1176">
            <v>2022.4</v>
          </cell>
          <cell r="P1176" t="str">
            <v>JPY</v>
          </cell>
          <cell r="Q1176" t="str">
            <v>C49SZX20220030SS</v>
          </cell>
          <cell r="R1176" t="str">
            <v>微克（end user：蓝极光）</v>
          </cell>
          <cell r="S1176" t="str">
            <v>YSM20R-2</v>
          </cell>
          <cell r="T1176" t="str">
            <v>L-&gt;R</v>
          </cell>
          <cell r="U1176" t="str">
            <v>No</v>
          </cell>
          <cell r="V1176" t="str">
            <v>OK</v>
          </cell>
          <cell r="W1176" t="str">
            <v>DAP SZ</v>
          </cell>
          <cell r="X1176">
            <v>44551</v>
          </cell>
          <cell r="Y1176" t="str">
            <v>Yes</v>
          </cell>
          <cell r="Z1176"/>
          <cell r="AA1176"/>
          <cell r="AB1176"/>
          <cell r="AC1176" t="str">
            <v>C220242133</v>
          </cell>
          <cell r="AD1176">
            <v>301</v>
          </cell>
          <cell r="AE1176">
            <v>20</v>
          </cell>
          <cell r="AF1176"/>
          <cell r="AG1176"/>
          <cell r="AH1176"/>
          <cell r="AI1176"/>
          <cell r="AN1176"/>
          <cell r="AO1176" t="str">
            <v>Yes</v>
          </cell>
          <cell r="AP1176" t="str">
            <v>MAY 22</v>
          </cell>
        </row>
        <row r="1177">
          <cell r="A1177">
            <v>1687</v>
          </cell>
          <cell r="B1177" t="str">
            <v>已发货</v>
          </cell>
          <cell r="C1177" t="str">
            <v>C49</v>
          </cell>
          <cell r="D1177">
            <v>110867</v>
          </cell>
          <cell r="E1177" t="str">
            <v>Shenzhen Longtech</v>
          </cell>
          <cell r="F1177" t="str">
            <v>YSM20R-2</v>
          </cell>
          <cell r="G1177" t="str">
            <v>R-&gt;L</v>
          </cell>
          <cell r="H1177" t="str">
            <v>No</v>
          </cell>
          <cell r="I1177" t="str">
            <v>Y61004</v>
          </cell>
          <cell r="J1177">
            <v>1</v>
          </cell>
          <cell r="K1177" t="str">
            <v>力合仓库(已经清关)</v>
          </cell>
          <cell r="L1177">
            <v>44704</v>
          </cell>
          <cell r="M1177" t="str">
            <v>0.0521，RMB清关</v>
          </cell>
          <cell r="N1177" t="str">
            <v>JUL 22</v>
          </cell>
          <cell r="O1177">
            <v>2022.4</v>
          </cell>
          <cell r="P1177" t="str">
            <v>RMB</v>
          </cell>
          <cell r="Q1177" t="str">
            <v>C49SZX20220072DZ</v>
          </cell>
          <cell r="R1177" t="str">
            <v>朗特</v>
          </cell>
          <cell r="S1177" t="str">
            <v>YSM20R-2</v>
          </cell>
          <cell r="T1177" t="str">
            <v>R-&gt;L</v>
          </cell>
          <cell r="U1177" t="str">
            <v>No</v>
          </cell>
          <cell r="V1177" t="str">
            <v>OK</v>
          </cell>
          <cell r="W1177" t="str">
            <v>DDP SZ</v>
          </cell>
          <cell r="X1177">
            <v>44734</v>
          </cell>
          <cell r="Y1177" t="str">
            <v>Yes</v>
          </cell>
          <cell r="Z1177"/>
          <cell r="AA1177"/>
          <cell r="AB1177"/>
          <cell r="AC1177" t="str">
            <v>C220342453</v>
          </cell>
          <cell r="AD1177">
            <v>303</v>
          </cell>
          <cell r="AE1177">
            <v>10</v>
          </cell>
          <cell r="AF1177">
            <v>304</v>
          </cell>
          <cell r="AG1177">
            <v>10</v>
          </cell>
          <cell r="AH1177"/>
          <cell r="AI1177"/>
          <cell r="AJ1177"/>
          <cell r="AK1177"/>
          <cell r="AL1177"/>
          <cell r="AM1177"/>
          <cell r="AN1177"/>
          <cell r="AO1177" t="str">
            <v>Yes</v>
          </cell>
          <cell r="AP1177" t="str">
            <v>JUL 22</v>
          </cell>
        </row>
        <row r="1178">
          <cell r="A1178">
            <v>1633</v>
          </cell>
          <cell r="B1178" t="str">
            <v>已发货</v>
          </cell>
          <cell r="C1178" t="str">
            <v>C49</v>
          </cell>
          <cell r="D1178">
            <v>110867</v>
          </cell>
          <cell r="E1178" t="str">
            <v>Shenzhen Longtech</v>
          </cell>
          <cell r="F1178" t="str">
            <v>YSM20R-2</v>
          </cell>
          <cell r="G1178" t="str">
            <v>R-&gt;L</v>
          </cell>
          <cell r="H1178" t="str">
            <v>No</v>
          </cell>
          <cell r="I1178" t="str">
            <v>Y61375</v>
          </cell>
          <cell r="J1178">
            <v>1</v>
          </cell>
          <cell r="K1178" t="str">
            <v>力合仓库(已经清关)</v>
          </cell>
          <cell r="L1178">
            <v>44704</v>
          </cell>
          <cell r="M1178">
            <v>5.21E-2</v>
          </cell>
          <cell r="N1178" t="str">
            <v>JUN 22</v>
          </cell>
          <cell r="O1178">
            <v>2022.4</v>
          </cell>
          <cell r="P1178" t="str">
            <v>RMB</v>
          </cell>
          <cell r="Q1178" t="str">
            <v>C49SZX20220038JY</v>
          </cell>
          <cell r="R1178" t="str">
            <v>和创永泰</v>
          </cell>
          <cell r="S1178" t="str">
            <v>YSM20R-2</v>
          </cell>
          <cell r="T1178" t="str">
            <v>R-&gt;L</v>
          </cell>
          <cell r="U1178" t="str">
            <v>No</v>
          </cell>
          <cell r="V1178" t="str">
            <v>OK</v>
          </cell>
          <cell r="W1178" t="str">
            <v>DDP SZ</v>
          </cell>
          <cell r="X1178">
            <v>44644</v>
          </cell>
          <cell r="Y1178" t="str">
            <v>Yes</v>
          </cell>
          <cell r="Z1178"/>
          <cell r="AA1178"/>
          <cell r="AB1178"/>
          <cell r="AC1178" t="str">
            <v>C220342243</v>
          </cell>
          <cell r="AD1178">
            <v>303</v>
          </cell>
          <cell r="AE1178">
            <v>20</v>
          </cell>
          <cell r="AF1178"/>
          <cell r="AG1178"/>
          <cell r="AH1178"/>
          <cell r="AI1178"/>
          <cell r="AJ1178"/>
          <cell r="AK1178"/>
          <cell r="AL1178"/>
          <cell r="AM1178"/>
          <cell r="AN1178"/>
          <cell r="AO1178" t="str">
            <v>Yes</v>
          </cell>
          <cell r="AP1178" t="str">
            <v>JUN 22</v>
          </cell>
        </row>
        <row r="1179">
          <cell r="A1179">
            <v>1589</v>
          </cell>
          <cell r="B1179" t="str">
            <v>已发货</v>
          </cell>
          <cell r="C1179" t="str">
            <v>C49</v>
          </cell>
          <cell r="D1179">
            <v>110867</v>
          </cell>
          <cell r="E1179" t="str">
            <v>Shenzhen Longtech</v>
          </cell>
          <cell r="F1179" t="str">
            <v>YSM20R-2</v>
          </cell>
          <cell r="G1179" t="str">
            <v>R-&gt;L</v>
          </cell>
          <cell r="H1179" t="str">
            <v>No</v>
          </cell>
          <cell r="I1179" t="str">
            <v>Y61376</v>
          </cell>
          <cell r="J1179">
            <v>1</v>
          </cell>
          <cell r="K1179" t="str">
            <v>CY仓库</v>
          </cell>
          <cell r="L1179">
            <v>44704</v>
          </cell>
          <cell r="M1179">
            <v>5.21E-2</v>
          </cell>
          <cell r="N1179" t="str">
            <v>JUN 22</v>
          </cell>
          <cell r="O1179">
            <v>2022.4</v>
          </cell>
          <cell r="P1179" t="str">
            <v>JPY</v>
          </cell>
          <cell r="Q1179" t="str">
            <v>C49SZX20220013DZ</v>
          </cell>
          <cell r="R1179" t="str">
            <v>朗特</v>
          </cell>
          <cell r="S1179" t="str">
            <v>YSM20R-2</v>
          </cell>
          <cell r="T1179" t="str">
            <v>R-&gt;L</v>
          </cell>
          <cell r="U1179" t="str">
            <v>No</v>
          </cell>
          <cell r="V1179" t="str">
            <v>OK</v>
          </cell>
          <cell r="W1179" t="str">
            <v>CIF HK</v>
          </cell>
          <cell r="X1179">
            <v>44614</v>
          </cell>
          <cell r="Y1179" t="str">
            <v>Yes</v>
          </cell>
          <cell r="Z1179"/>
          <cell r="AA1179"/>
          <cell r="AB1179"/>
          <cell r="AC1179" t="str">
            <v>C220342453</v>
          </cell>
          <cell r="AD1179">
            <v>303</v>
          </cell>
          <cell r="AE1179">
            <v>20</v>
          </cell>
          <cell r="AF1179"/>
          <cell r="AG1179"/>
          <cell r="AH1179"/>
          <cell r="AI1179"/>
          <cell r="AJ1179"/>
          <cell r="AK1179"/>
          <cell r="AL1179"/>
          <cell r="AM1179"/>
          <cell r="AN1179"/>
          <cell r="AO1179" t="str">
            <v>Yes</v>
          </cell>
          <cell r="AP1179" t="str">
            <v>JUN 22</v>
          </cell>
        </row>
        <row r="1180">
          <cell r="A1180">
            <v>1602</v>
          </cell>
          <cell r="B1180" t="str">
            <v>已发货</v>
          </cell>
          <cell r="C1180" t="str">
            <v>C49</v>
          </cell>
          <cell r="D1180">
            <v>110883</v>
          </cell>
          <cell r="E1180" t="str">
            <v>拓普艾名义</v>
          </cell>
          <cell r="F1180" t="str">
            <v>YSM10</v>
          </cell>
          <cell r="G1180" t="str">
            <v>R-&gt;L</v>
          </cell>
          <cell r="H1180" t="str">
            <v>MVC</v>
          </cell>
          <cell r="I1180" t="str">
            <v>Y61539</v>
          </cell>
          <cell r="J1180">
            <v>1</v>
          </cell>
          <cell r="K1180" t="str">
            <v>力合中转仓</v>
          </cell>
          <cell r="L1180">
            <v>44704</v>
          </cell>
          <cell r="M1180" t="str">
            <v>NM</v>
          </cell>
          <cell r="N1180" t="str">
            <v>JUN 22</v>
          </cell>
          <cell r="O1180">
            <v>2022.4</v>
          </cell>
          <cell r="P1180" t="str">
            <v>JPY</v>
          </cell>
          <cell r="Q1180" t="str">
            <v>C49SZX20220026SX</v>
          </cell>
          <cell r="R1180" t="str">
            <v>骏仁达</v>
          </cell>
          <cell r="S1180" t="str">
            <v>YSM10</v>
          </cell>
          <cell r="T1180" t="str">
            <v>L-&gt;R</v>
          </cell>
          <cell r="U1180" t="str">
            <v>MVC</v>
          </cell>
          <cell r="V1180" t="str">
            <v>WRONG</v>
          </cell>
          <cell r="W1180" t="str">
            <v>DAP SZ</v>
          </cell>
          <cell r="X1180">
            <v>44621</v>
          </cell>
          <cell r="Y1180" t="str">
            <v>Yes</v>
          </cell>
          <cell r="Z1180"/>
          <cell r="AA1180"/>
          <cell r="AB1180"/>
          <cell r="AC1180" t="str">
            <v>C180431793</v>
          </cell>
          <cell r="AD1180">
            <v>301</v>
          </cell>
          <cell r="AE1180">
            <v>4</v>
          </cell>
          <cell r="AF1180">
            <v>302</v>
          </cell>
          <cell r="AG1180">
            <v>3</v>
          </cell>
          <cell r="AH1180">
            <v>303</v>
          </cell>
          <cell r="AI1180">
            <v>2</v>
          </cell>
          <cell r="AJ1180">
            <v>304</v>
          </cell>
          <cell r="AK1180">
            <v>1</v>
          </cell>
          <cell r="AL1180"/>
          <cell r="AM1180"/>
          <cell r="AN1180"/>
          <cell r="AO1180" t="str">
            <v>Yes</v>
          </cell>
          <cell r="AP1180" t="str">
            <v>JUN 22</v>
          </cell>
        </row>
        <row r="1181">
          <cell r="A1181">
            <v>1603</v>
          </cell>
          <cell r="B1181" t="str">
            <v>已发货</v>
          </cell>
          <cell r="C1181" t="str">
            <v>C49</v>
          </cell>
          <cell r="D1181">
            <v>110883</v>
          </cell>
          <cell r="E1181" t="str">
            <v>拓普艾名义</v>
          </cell>
          <cell r="F1181" t="str">
            <v>YSM10</v>
          </cell>
          <cell r="G1181" t="str">
            <v>R-&gt;L</v>
          </cell>
          <cell r="H1181" t="str">
            <v>MVC</v>
          </cell>
          <cell r="I1181" t="str">
            <v>Y61540</v>
          </cell>
          <cell r="J1181">
            <v>1</v>
          </cell>
          <cell r="K1181" t="str">
            <v>力合中转仓</v>
          </cell>
          <cell r="L1181">
            <v>44704</v>
          </cell>
          <cell r="M1181" t="str">
            <v>NM</v>
          </cell>
          <cell r="N1181" t="str">
            <v>JUN 22</v>
          </cell>
          <cell r="O1181">
            <v>2022.4</v>
          </cell>
          <cell r="P1181" t="str">
            <v>JPY</v>
          </cell>
          <cell r="Q1181" t="str">
            <v>C49SZX20220026SX</v>
          </cell>
          <cell r="R1181" t="str">
            <v>骏仁达</v>
          </cell>
          <cell r="S1181" t="str">
            <v>YSM10</v>
          </cell>
          <cell r="T1181" t="str">
            <v>R-&gt;L</v>
          </cell>
          <cell r="U1181" t="str">
            <v>MVC</v>
          </cell>
          <cell r="V1181" t="str">
            <v>OK</v>
          </cell>
          <cell r="W1181" t="str">
            <v>DAP SZ</v>
          </cell>
          <cell r="X1181">
            <v>44621</v>
          </cell>
          <cell r="Y1181" t="str">
            <v>Yes</v>
          </cell>
          <cell r="Z1181"/>
          <cell r="AA1181"/>
          <cell r="AB1181"/>
          <cell r="AC1181" t="str">
            <v>C180431793</v>
          </cell>
          <cell r="AD1181">
            <v>301</v>
          </cell>
          <cell r="AE1181">
            <v>4</v>
          </cell>
          <cell r="AF1181">
            <v>302</v>
          </cell>
          <cell r="AG1181">
            <v>3</v>
          </cell>
          <cell r="AH1181">
            <v>303</v>
          </cell>
          <cell r="AI1181">
            <v>2</v>
          </cell>
          <cell r="AJ1181">
            <v>304</v>
          </cell>
          <cell r="AK1181">
            <v>1</v>
          </cell>
          <cell r="AL1181"/>
          <cell r="AM1181"/>
          <cell r="AN1181"/>
          <cell r="AO1181" t="str">
            <v>Yes</v>
          </cell>
          <cell r="AP1181" t="str">
            <v>JUN 22</v>
          </cell>
        </row>
        <row r="1182">
          <cell r="A1182">
            <v>1645</v>
          </cell>
          <cell r="B1182" t="str">
            <v>已发货</v>
          </cell>
          <cell r="C1182" t="str">
            <v>C49</v>
          </cell>
          <cell r="D1182">
            <v>110883</v>
          </cell>
          <cell r="E1182" t="str">
            <v>拓普艾名义</v>
          </cell>
          <cell r="F1182" t="str">
            <v>YSM10</v>
          </cell>
          <cell r="G1182" t="str">
            <v>R-&gt;L</v>
          </cell>
          <cell r="H1182" t="str">
            <v>MVC</v>
          </cell>
          <cell r="I1182" t="str">
            <v>Y61567</v>
          </cell>
          <cell r="J1182">
            <v>1</v>
          </cell>
          <cell r="K1182" t="str">
            <v>力合中转仓</v>
          </cell>
          <cell r="L1182">
            <v>44704</v>
          </cell>
          <cell r="M1182" t="str">
            <v>NM PO 110810拆分PO110913</v>
          </cell>
          <cell r="N1182" t="str">
            <v>JUN 22</v>
          </cell>
          <cell r="O1182">
            <v>2022.4</v>
          </cell>
          <cell r="P1182" t="str">
            <v>JPY</v>
          </cell>
          <cell r="Q1182" t="str">
            <v>C49SZX20220046JL</v>
          </cell>
          <cell r="R1182" t="str">
            <v>快宇</v>
          </cell>
          <cell r="S1182" t="str">
            <v>YSM10</v>
          </cell>
          <cell r="T1182" t="str">
            <v>L-&gt;R</v>
          </cell>
          <cell r="U1182" t="str">
            <v>MVC</v>
          </cell>
          <cell r="V1182" t="str">
            <v>WRONG</v>
          </cell>
          <cell r="W1182" t="str">
            <v>DAP SZ</v>
          </cell>
          <cell r="X1182">
            <v>44669</v>
          </cell>
          <cell r="Y1182" t="str">
            <v>Yes</v>
          </cell>
          <cell r="Z1182"/>
          <cell r="AA1182"/>
          <cell r="AB1182"/>
          <cell r="AC1182" t="str">
            <v>C190935541</v>
          </cell>
          <cell r="AD1182">
            <v>301</v>
          </cell>
          <cell r="AE1182">
            <v>4</v>
          </cell>
          <cell r="AF1182">
            <v>302</v>
          </cell>
          <cell r="AG1182">
            <v>3</v>
          </cell>
          <cell r="AH1182">
            <v>303</v>
          </cell>
          <cell r="AI1182">
            <v>2</v>
          </cell>
          <cell r="AJ1182">
            <v>304</v>
          </cell>
          <cell r="AK1182">
            <v>1</v>
          </cell>
          <cell r="AN1182"/>
          <cell r="AO1182" t="str">
            <v>Yes</v>
          </cell>
          <cell r="AP1182" t="str">
            <v>JUN 22</v>
          </cell>
        </row>
        <row r="1183">
          <cell r="A1183">
            <v>1691</v>
          </cell>
          <cell r="B1183" t="str">
            <v>已发货</v>
          </cell>
          <cell r="C1183" t="str">
            <v>C49</v>
          </cell>
          <cell r="D1183">
            <v>110872</v>
          </cell>
          <cell r="E1183" t="str">
            <v>恒磊</v>
          </cell>
          <cell r="F1183" t="str">
            <v>YSM10</v>
          </cell>
          <cell r="G1183" t="str">
            <v>R-&gt;L</v>
          </cell>
          <cell r="H1183" t="str">
            <v>MVC F&amp;R</v>
          </cell>
          <cell r="I1183" t="str">
            <v>Y61444</v>
          </cell>
          <cell r="J1183">
            <v>1</v>
          </cell>
          <cell r="K1183" t="str">
            <v>力合仓库(已经清关)</v>
          </cell>
          <cell r="L1183">
            <v>44704</v>
          </cell>
          <cell r="M1183" t="str">
            <v xml:space="preserve"> 0.0502 RMB清关 110810</v>
          </cell>
          <cell r="N1183" t="str">
            <v>JUL 22</v>
          </cell>
          <cell r="O1183">
            <v>2022.4</v>
          </cell>
          <cell r="P1183" t="str">
            <v>RMB</v>
          </cell>
          <cell r="Q1183" t="str">
            <v>C49SZX20220075SX</v>
          </cell>
          <cell r="R1183" t="str">
            <v>柏星</v>
          </cell>
          <cell r="S1183" t="str">
            <v>YSM10</v>
          </cell>
          <cell r="T1183" t="str">
            <v>R-&gt;L</v>
          </cell>
          <cell r="U1183" t="str">
            <v>MVC</v>
          </cell>
          <cell r="V1183" t="str">
            <v>WRONG</v>
          </cell>
          <cell r="W1183" t="str">
            <v>DDP DG</v>
          </cell>
          <cell r="X1183">
            <v>44735</v>
          </cell>
          <cell r="Y1183" t="str">
            <v>Yes</v>
          </cell>
          <cell r="Z1183"/>
          <cell r="AA1183"/>
          <cell r="AB1183"/>
          <cell r="AC1183" t="str">
            <v>C181233636</v>
          </cell>
          <cell r="AD1183">
            <v>301</v>
          </cell>
          <cell r="AE1183">
            <v>10</v>
          </cell>
          <cell r="AF1183"/>
          <cell r="AG1183"/>
          <cell r="AH1183"/>
          <cell r="AI1183"/>
          <cell r="AJ1183"/>
          <cell r="AK1183"/>
          <cell r="AL1183"/>
          <cell r="AM1183"/>
          <cell r="AN1183"/>
          <cell r="AO1183" t="str">
            <v>Yes</v>
          </cell>
          <cell r="AP1183" t="str">
            <v>JUL 22</v>
          </cell>
        </row>
        <row r="1184">
          <cell r="A1184">
            <v>1164</v>
          </cell>
          <cell r="B1184" t="str">
            <v>已发货</v>
          </cell>
          <cell r="C1184" t="str">
            <v>C49</v>
          </cell>
          <cell r="D1184">
            <v>110872</v>
          </cell>
          <cell r="E1184" t="str">
            <v>恒磊</v>
          </cell>
          <cell r="F1184" t="str">
            <v>YSM10</v>
          </cell>
          <cell r="G1184" t="str">
            <v>R-&gt;L</v>
          </cell>
          <cell r="H1184" t="str">
            <v>MVC F&amp;R</v>
          </cell>
          <cell r="I1184" t="str">
            <v>Y61445</v>
          </cell>
          <cell r="J1184">
            <v>1</v>
          </cell>
          <cell r="K1184" t="str">
            <v>力合仓库(已经清关)</v>
          </cell>
          <cell r="L1184">
            <v>44704</v>
          </cell>
          <cell r="M1184" t="str">
            <v>NM PO110910 STK</v>
          </cell>
          <cell r="N1184" t="str">
            <v>JUL 22</v>
          </cell>
          <cell r="O1184">
            <v>2022.4</v>
          </cell>
          <cell r="P1184" t="str">
            <v>JPY</v>
          </cell>
          <cell r="Q1184" t="str">
            <v>C49SZX20210059EC</v>
          </cell>
          <cell r="R1184" t="str">
            <v>骏孚</v>
          </cell>
          <cell r="S1184" t="str">
            <v>YSM10</v>
          </cell>
          <cell r="T1184" t="str">
            <v>L-&gt;R</v>
          </cell>
          <cell r="U1184" t="str">
            <v>MVC</v>
          </cell>
          <cell r="V1184" t="str">
            <v>WRONG</v>
          </cell>
          <cell r="W1184" t="str">
            <v>DAP GZ</v>
          </cell>
          <cell r="X1184">
            <v>44256</v>
          </cell>
          <cell r="Y1184" t="str">
            <v>Yes</v>
          </cell>
          <cell r="Z1184"/>
          <cell r="AA1184"/>
          <cell r="AB1184"/>
          <cell r="AC1184" t="str">
            <v>C210439747</v>
          </cell>
          <cell r="AD1184">
            <v>301</v>
          </cell>
          <cell r="AE1184">
            <v>10</v>
          </cell>
          <cell r="AF1184"/>
          <cell r="AG1184"/>
          <cell r="AH1184"/>
          <cell r="AI1184"/>
          <cell r="AN1184"/>
          <cell r="AO1184" t="str">
            <v>Yes</v>
          </cell>
          <cell r="AP1184" t="str">
            <v>JUL 22</v>
          </cell>
        </row>
        <row r="1185">
          <cell r="A1185">
            <v>1689</v>
          </cell>
          <cell r="B1185" t="str">
            <v>已发货</v>
          </cell>
          <cell r="C1185" t="str">
            <v>C49</v>
          </cell>
          <cell r="D1185">
            <v>110896</v>
          </cell>
          <cell r="E1185" t="str">
            <v>Dongguan Yidong</v>
          </cell>
          <cell r="F1185" t="str">
            <v>YSM10</v>
          </cell>
          <cell r="G1185" t="str">
            <v>R-&gt;L</v>
          </cell>
          <cell r="H1185" t="str">
            <v>MVC+ATS15</v>
          </cell>
          <cell r="I1185" t="str">
            <v>Y60577</v>
          </cell>
          <cell r="J1185">
            <v>1</v>
          </cell>
          <cell r="K1185" t="str">
            <v>力合仓库(已经清关)</v>
          </cell>
          <cell r="L1185">
            <v>44714</v>
          </cell>
          <cell r="M1185" t="str">
            <v>0.0502，RMB清关</v>
          </cell>
          <cell r="N1185" t="str">
            <v>JUL 22</v>
          </cell>
          <cell r="O1185">
            <v>2022.4</v>
          </cell>
          <cell r="P1185" t="str">
            <v>RMB</v>
          </cell>
          <cell r="Q1185" t="str">
            <v>C49SZX20220072DZ</v>
          </cell>
          <cell r="R1185" t="str">
            <v>朗特</v>
          </cell>
          <cell r="S1185" t="str">
            <v>YSM10</v>
          </cell>
          <cell r="T1185" t="str">
            <v>R-&gt;L</v>
          </cell>
          <cell r="U1185" t="str">
            <v>MVC+ATS15</v>
          </cell>
          <cell r="V1185" t="str">
            <v>OK</v>
          </cell>
          <cell r="W1185" t="str">
            <v>DDP SZ</v>
          </cell>
          <cell r="X1185">
            <v>44734</v>
          </cell>
          <cell r="Y1185" t="str">
            <v>Yes</v>
          </cell>
          <cell r="Z1185"/>
          <cell r="AA1185"/>
          <cell r="AB1185"/>
          <cell r="AC1185" t="str">
            <v>C220342453</v>
          </cell>
          <cell r="AD1185">
            <v>302</v>
          </cell>
          <cell r="AE1185">
            <v>10</v>
          </cell>
          <cell r="AF1185"/>
          <cell r="AG1185"/>
          <cell r="AH1185"/>
          <cell r="AI1185"/>
          <cell r="AJ1185"/>
          <cell r="AK1185"/>
          <cell r="AL1185"/>
          <cell r="AM1185"/>
          <cell r="AN1185"/>
          <cell r="AO1185" t="str">
            <v>Yes</v>
          </cell>
          <cell r="AP1185" t="str">
            <v>JUL 22</v>
          </cell>
        </row>
        <row r="1186">
          <cell r="A1186">
            <v>1673</v>
          </cell>
          <cell r="B1186" t="str">
            <v>已发货</v>
          </cell>
          <cell r="C1186" t="str">
            <v>C49</v>
          </cell>
          <cell r="D1186">
            <v>110896</v>
          </cell>
          <cell r="E1186" t="str">
            <v>Dongguan Yidong</v>
          </cell>
          <cell r="F1186" t="str">
            <v>YSM10</v>
          </cell>
          <cell r="G1186" t="str">
            <v>R-&gt;L</v>
          </cell>
          <cell r="H1186" t="str">
            <v>MVC+ATS15</v>
          </cell>
          <cell r="I1186" t="str">
            <v>Y60578</v>
          </cell>
          <cell r="J1186">
            <v>1</v>
          </cell>
          <cell r="K1186" t="str">
            <v>力合中转仓</v>
          </cell>
          <cell r="L1186">
            <v>44714</v>
          </cell>
          <cell r="M1186" t="str">
            <v>NM,PO 110873</v>
          </cell>
          <cell r="N1186" t="str">
            <v>JUL 22</v>
          </cell>
          <cell r="O1186">
            <v>2022.4</v>
          </cell>
          <cell r="P1186" t="str">
            <v>JPY</v>
          </cell>
          <cell r="Q1186" t="str">
            <v>C49SZX20220060DZ</v>
          </cell>
          <cell r="R1186" t="str">
            <v>方案集</v>
          </cell>
          <cell r="S1186" t="str">
            <v>YSM10</v>
          </cell>
          <cell r="T1186" t="str">
            <v>L-&gt;R</v>
          </cell>
          <cell r="U1186" t="str">
            <v>MVC+ATS15</v>
          </cell>
          <cell r="V1186" t="str">
            <v>WRONG</v>
          </cell>
          <cell r="W1186" t="str">
            <v>CIF HK</v>
          </cell>
          <cell r="X1186">
            <v>44705</v>
          </cell>
          <cell r="Y1186" t="str">
            <v>Yes</v>
          </cell>
          <cell r="Z1186"/>
          <cell r="AA1186"/>
          <cell r="AB1186"/>
          <cell r="AC1186" t="str">
            <v>C200637592</v>
          </cell>
          <cell r="AD1186">
            <v>302</v>
          </cell>
          <cell r="AE1186">
            <v>10</v>
          </cell>
          <cell r="AF1186"/>
          <cell r="AG1186"/>
          <cell r="AH1186"/>
          <cell r="AI1186"/>
          <cell r="AJ1186"/>
          <cell r="AK1186"/>
          <cell r="AL1186"/>
          <cell r="AM1186"/>
          <cell r="AN1186"/>
          <cell r="AO1186" t="str">
            <v>Yes</v>
          </cell>
          <cell r="AP1186" t="str">
            <v>JUL 22</v>
          </cell>
        </row>
        <row r="1187">
          <cell r="A1187">
            <v>1614</v>
          </cell>
          <cell r="B1187" t="str">
            <v>已发货</v>
          </cell>
          <cell r="C1187" t="str">
            <v>C49</v>
          </cell>
          <cell r="D1187">
            <v>110896</v>
          </cell>
          <cell r="E1187" t="str">
            <v>Dongguan Yidong</v>
          </cell>
          <cell r="F1187" t="str">
            <v>YSM10</v>
          </cell>
          <cell r="G1187" t="str">
            <v>R-&gt;L</v>
          </cell>
          <cell r="H1187" t="str">
            <v>MVC+ATS15</v>
          </cell>
          <cell r="I1187" t="str">
            <v>Y60579</v>
          </cell>
          <cell r="J1187">
            <v>1</v>
          </cell>
          <cell r="K1187" t="str">
            <v>力合中转仓</v>
          </cell>
          <cell r="L1187">
            <v>44714</v>
          </cell>
          <cell r="M1187" t="str">
            <v>NM,PO110873</v>
          </cell>
          <cell r="N1187" t="str">
            <v>AUG 22</v>
          </cell>
          <cell r="O1187">
            <v>2022.5</v>
          </cell>
          <cell r="P1187" t="str">
            <v>JPY</v>
          </cell>
          <cell r="Q1187" t="str">
            <v>C49SZX20220033JL</v>
          </cell>
          <cell r="R1187" t="str">
            <v>拓普艾</v>
          </cell>
          <cell r="S1187" t="str">
            <v>YSM10</v>
          </cell>
          <cell r="T1187" t="str">
            <v>L-&gt;R</v>
          </cell>
          <cell r="U1187" t="str">
            <v>MVC+ATS15</v>
          </cell>
          <cell r="V1187" t="str">
            <v>WRONG</v>
          </cell>
          <cell r="W1187" t="str">
            <v>CIF HK</v>
          </cell>
          <cell r="X1187">
            <v>44630</v>
          </cell>
          <cell r="Y1187" t="str">
            <v>Yes</v>
          </cell>
          <cell r="Z1187"/>
          <cell r="AA1187"/>
          <cell r="AB1187"/>
          <cell r="AC1187" t="str">
            <v>C180632532</v>
          </cell>
          <cell r="AD1187">
            <v>302</v>
          </cell>
          <cell r="AE1187">
            <v>10</v>
          </cell>
          <cell r="AF1187"/>
          <cell r="AG1187"/>
          <cell r="AH1187"/>
          <cell r="AI1187"/>
          <cell r="AJ1187"/>
          <cell r="AK1187"/>
          <cell r="AL1187"/>
          <cell r="AM1187"/>
          <cell r="AN1187"/>
          <cell r="AO1187" t="str">
            <v>Yes</v>
          </cell>
          <cell r="AP1187" t="str">
            <v>AUG 22</v>
          </cell>
        </row>
        <row r="1188">
          <cell r="A1188">
            <v>1520</v>
          </cell>
          <cell r="B1188" t="str">
            <v>已发货</v>
          </cell>
          <cell r="C1188" t="str">
            <v>C49</v>
          </cell>
          <cell r="D1188">
            <v>110896</v>
          </cell>
          <cell r="E1188" t="str">
            <v>Dongguan Yidong</v>
          </cell>
          <cell r="F1188" t="str">
            <v>YSM10</v>
          </cell>
          <cell r="G1188" t="str">
            <v>R-&gt;L</v>
          </cell>
          <cell r="H1188" t="str">
            <v>MVC+ATS15</v>
          </cell>
          <cell r="I1188" t="str">
            <v>Y60580</v>
          </cell>
          <cell r="J1188">
            <v>1</v>
          </cell>
          <cell r="K1188" t="str">
            <v>力合仓库(已经清关)</v>
          </cell>
          <cell r="L1188">
            <v>44714</v>
          </cell>
          <cell r="M1188" t="str">
            <v>NM PO110995</v>
          </cell>
          <cell r="N1188" t="str">
            <v>SEP 22</v>
          </cell>
          <cell r="O1188">
            <v>2022.5</v>
          </cell>
          <cell r="P1188" t="str">
            <v>JPY</v>
          </cell>
          <cell r="Q1188" t="str">
            <v>C49SZX20210215MZ</v>
          </cell>
          <cell r="R1188" t="str">
            <v>魔乐视</v>
          </cell>
          <cell r="S1188" t="str">
            <v>YSM10</v>
          </cell>
          <cell r="T1188" t="str">
            <v>L-&gt;R</v>
          </cell>
          <cell r="U1188" t="str">
            <v>MVC+ATS15</v>
          </cell>
          <cell r="V1188" t="str">
            <v>WRONG</v>
          </cell>
          <cell r="W1188" t="str">
            <v>DAP SZ</v>
          </cell>
          <cell r="X1188">
            <v>44540</v>
          </cell>
          <cell r="Y1188" t="str">
            <v>Yes</v>
          </cell>
          <cell r="Z1188"/>
          <cell r="AA1188"/>
          <cell r="AB1188"/>
          <cell r="AC1188" t="str">
            <v>C220342452</v>
          </cell>
          <cell r="AD1188">
            <v>312</v>
          </cell>
          <cell r="AE1188">
            <v>10</v>
          </cell>
          <cell r="AF1188"/>
          <cell r="AG1188"/>
          <cell r="AH1188"/>
          <cell r="AI1188"/>
          <cell r="AJ1188"/>
          <cell r="AK1188"/>
          <cell r="AL1188"/>
          <cell r="AM1188"/>
          <cell r="AN1188"/>
          <cell r="AO1188" t="str">
            <v>Yes</v>
          </cell>
          <cell r="AP1188" t="str">
            <v>SEP 22</v>
          </cell>
        </row>
        <row r="1189">
          <cell r="A1189">
            <v>1521</v>
          </cell>
          <cell r="B1189" t="str">
            <v>已发货</v>
          </cell>
          <cell r="C1189" t="str">
            <v>C49</v>
          </cell>
          <cell r="D1189">
            <v>110896</v>
          </cell>
          <cell r="E1189" t="str">
            <v>Dongguan Yidong</v>
          </cell>
          <cell r="F1189" t="str">
            <v>YSM10</v>
          </cell>
          <cell r="G1189" t="str">
            <v>R-&gt;L</v>
          </cell>
          <cell r="H1189" t="str">
            <v>MVC+ATS15</v>
          </cell>
          <cell r="I1189" t="str">
            <v>Y60581</v>
          </cell>
          <cell r="J1189">
            <v>1</v>
          </cell>
          <cell r="K1189" t="str">
            <v>力合仓库(已经清关)</v>
          </cell>
          <cell r="L1189">
            <v>44714</v>
          </cell>
          <cell r="M1189" t="str">
            <v>NM PO110995</v>
          </cell>
          <cell r="N1189" t="str">
            <v>SEP 22</v>
          </cell>
          <cell r="O1189">
            <v>2022.5</v>
          </cell>
          <cell r="P1189" t="str">
            <v>JPY</v>
          </cell>
          <cell r="Q1189" t="str">
            <v>C49SZX20210215MZ</v>
          </cell>
          <cell r="R1189" t="str">
            <v>魔乐视</v>
          </cell>
          <cell r="S1189" t="str">
            <v>YSM10</v>
          </cell>
          <cell r="T1189" t="str">
            <v>L-&gt;R</v>
          </cell>
          <cell r="U1189" t="str">
            <v>MVC+ATS15</v>
          </cell>
          <cell r="V1189" t="str">
            <v>WRONG</v>
          </cell>
          <cell r="W1189" t="str">
            <v>DAP SZ</v>
          </cell>
          <cell r="X1189">
            <v>44540</v>
          </cell>
          <cell r="Y1189" t="str">
            <v>Yes</v>
          </cell>
          <cell r="Z1189"/>
          <cell r="AA1189"/>
          <cell r="AB1189"/>
          <cell r="AC1189" t="str">
            <v>C220342452</v>
          </cell>
          <cell r="AD1189">
            <v>312</v>
          </cell>
          <cell r="AE1189">
            <v>10</v>
          </cell>
          <cell r="AF1189"/>
          <cell r="AG1189"/>
          <cell r="AH1189"/>
          <cell r="AI1189"/>
          <cell r="AJ1189"/>
          <cell r="AK1189"/>
          <cell r="AL1189"/>
          <cell r="AM1189"/>
          <cell r="AN1189"/>
          <cell r="AO1189" t="str">
            <v>Yes</v>
          </cell>
          <cell r="AP1189" t="str">
            <v>SEP 22</v>
          </cell>
        </row>
        <row r="1190">
          <cell r="A1190">
            <v>1734</v>
          </cell>
          <cell r="B1190" t="str">
            <v>已发货</v>
          </cell>
          <cell r="C1190" t="str">
            <v>C49</v>
          </cell>
          <cell r="D1190">
            <v>110896</v>
          </cell>
          <cell r="E1190" t="str">
            <v>Dongguan Yidong</v>
          </cell>
          <cell r="F1190" t="str">
            <v>YSM10</v>
          </cell>
          <cell r="G1190" t="str">
            <v>R-&gt;L</v>
          </cell>
          <cell r="H1190" t="str">
            <v>MVC+ATS15</v>
          </cell>
          <cell r="I1190" t="str">
            <v>Y60582</v>
          </cell>
          <cell r="J1190">
            <v>1</v>
          </cell>
          <cell r="K1190" t="str">
            <v>力合仓库(已经清关)</v>
          </cell>
          <cell r="L1190">
            <v>44714</v>
          </cell>
          <cell r="M1190" t="str">
            <v>0.0502，RMB清关</v>
          </cell>
          <cell r="N1190" t="str">
            <v>SEP 22</v>
          </cell>
          <cell r="O1190">
            <v>2022.5</v>
          </cell>
          <cell r="P1190" t="str">
            <v>RMB</v>
          </cell>
          <cell r="Q1190" t="str">
            <v>C49SZX20220102DZ</v>
          </cell>
          <cell r="R1190" t="str">
            <v>朗特</v>
          </cell>
          <cell r="S1190" t="str">
            <v>YSM10</v>
          </cell>
          <cell r="T1190" t="str">
            <v>L-&gt;R</v>
          </cell>
          <cell r="U1190" t="str">
            <v>MVC+ATS15</v>
          </cell>
          <cell r="V1190" t="str">
            <v>WRONG</v>
          </cell>
          <cell r="W1190" t="str">
            <v>DDP JX</v>
          </cell>
          <cell r="X1190">
            <v>44834</v>
          </cell>
          <cell r="Y1190" t="str">
            <v>Yes</v>
          </cell>
          <cell r="Z1190"/>
          <cell r="AA1190"/>
          <cell r="AB1190"/>
          <cell r="AC1190" t="str">
            <v>C190534728</v>
          </cell>
          <cell r="AD1190">
            <v>312</v>
          </cell>
          <cell r="AE1190">
            <v>10</v>
          </cell>
          <cell r="AF1190"/>
          <cell r="AG1190"/>
          <cell r="AH1190"/>
          <cell r="AI1190"/>
          <cell r="AJ1190"/>
          <cell r="AK1190"/>
          <cell r="AL1190"/>
          <cell r="AM1190"/>
          <cell r="AN1190"/>
          <cell r="AO1190" t="str">
            <v>Yes</v>
          </cell>
          <cell r="AP1190" t="str">
            <v>SEP 22</v>
          </cell>
        </row>
        <row r="1191">
          <cell r="A1191" t="str">
            <v>上海预留</v>
          </cell>
          <cell r="B1191" t="str">
            <v>已发货</v>
          </cell>
          <cell r="C1191" t="str">
            <v>C49</v>
          </cell>
          <cell r="D1191">
            <v>110863</v>
          </cell>
          <cell r="E1191" t="str">
            <v>深圳比泰利</v>
          </cell>
          <cell r="F1191" t="str">
            <v>YSM20R-2</v>
          </cell>
          <cell r="G1191" t="str">
            <v>L-&gt;R</v>
          </cell>
          <cell r="H1191" t="str">
            <v>cATS10+MVC+special layout</v>
          </cell>
          <cell r="I1191" t="str">
            <v>Y61453</v>
          </cell>
          <cell r="J1191">
            <v>1</v>
          </cell>
          <cell r="K1191" t="str">
            <v>力合仓库(已经清关)</v>
          </cell>
          <cell r="L1191">
            <v>44714</v>
          </cell>
          <cell r="M1191" t="str">
            <v>0.05345，RMB清关</v>
          </cell>
          <cell r="N1191" t="str">
            <v>FEB 23</v>
          </cell>
          <cell r="O1191">
            <v>2022.5</v>
          </cell>
          <cell r="P1191" t="str">
            <v>RMB</v>
          </cell>
          <cell r="Q1191" t="str">
            <v>C49CTUSHA20221203/FZM</v>
          </cell>
          <cell r="R1191" t="str">
            <v>四川乃迁科技有限公司 LogBook.xlsx]Raw data'!$B:$Z,3,FALSE)</v>
          </cell>
          <cell r="S1191" t="str">
            <v>YSM20R-2</v>
          </cell>
          <cell r="T1191" t="str">
            <v>L-&gt;R</v>
          </cell>
          <cell r="U1191" t="str">
            <v>cATS10+MVC+special layout</v>
          </cell>
          <cell r="V1191" t="str">
            <v>OK</v>
          </cell>
          <cell r="W1191" t="e">
            <v>#N/A</v>
          </cell>
          <cell r="X1191" t="e">
            <v>#N/A</v>
          </cell>
          <cell r="Y1191" t="e">
            <v>#N/A</v>
          </cell>
          <cell r="Z1191"/>
          <cell r="AA1191"/>
          <cell r="AB1191"/>
          <cell r="AC1191" t="str">
            <v>SHA客户</v>
          </cell>
          <cell r="AD1191">
            <v>301</v>
          </cell>
          <cell r="AE1191">
            <v>20</v>
          </cell>
          <cell r="AF1191"/>
          <cell r="AG1191"/>
          <cell r="AH1191"/>
          <cell r="AI1191"/>
          <cell r="AJ1191"/>
          <cell r="AK1191"/>
          <cell r="AL1191"/>
          <cell r="AM1191"/>
          <cell r="AN1191"/>
          <cell r="AO1191" t="str">
            <v>NA</v>
          </cell>
          <cell r="AP1191" t="str">
            <v>FEB 23</v>
          </cell>
        </row>
        <row r="1192">
          <cell r="A1192">
            <v>1343</v>
          </cell>
          <cell r="B1192" t="str">
            <v>已发货</v>
          </cell>
          <cell r="C1192" t="str">
            <v>C49</v>
          </cell>
          <cell r="D1192">
            <v>110865</v>
          </cell>
          <cell r="E1192" t="str">
            <v>SZ 伯莱科</v>
          </cell>
          <cell r="F1192" t="str">
            <v>YSM20R-2</v>
          </cell>
          <cell r="G1192" t="str">
            <v>L-&gt;R</v>
          </cell>
          <cell r="H1192" t="str">
            <v>No</v>
          </cell>
          <cell r="I1192" t="str">
            <v>Y61441</v>
          </cell>
          <cell r="J1192">
            <v>1</v>
          </cell>
          <cell r="K1192" t="str">
            <v>力合仓库(已经清关)</v>
          </cell>
          <cell r="L1192">
            <v>44714</v>
          </cell>
          <cell r="M1192" t="str">
            <v>NM PO110949 STK</v>
          </cell>
          <cell r="N1192" t="str">
            <v>JUL 22</v>
          </cell>
          <cell r="O1192">
            <v>2022.5</v>
          </cell>
          <cell r="P1192" t="str">
            <v>JPY</v>
          </cell>
          <cell r="Q1192" t="str">
            <v>C49SZX20210118R1JY</v>
          </cell>
          <cell r="R1192" t="str">
            <v>精德鸿</v>
          </cell>
          <cell r="S1192" t="str">
            <v>YSM20R-2</v>
          </cell>
          <cell r="T1192" t="str">
            <v>L-&gt;R</v>
          </cell>
          <cell r="U1192" t="str">
            <v>No</v>
          </cell>
          <cell r="V1192" t="str">
            <v>OK</v>
          </cell>
          <cell r="W1192" t="str">
            <v>DAP SZ</v>
          </cell>
          <cell r="X1192">
            <v>44306</v>
          </cell>
          <cell r="Y1192" t="str">
            <v>Yes</v>
          </cell>
          <cell r="Z1192"/>
          <cell r="AA1192"/>
          <cell r="AB1192"/>
          <cell r="AC1192" t="str">
            <v>C210139127</v>
          </cell>
          <cell r="AD1192">
            <v>301</v>
          </cell>
          <cell r="AE1192">
            <v>20</v>
          </cell>
          <cell r="AF1192"/>
          <cell r="AG1192"/>
          <cell r="AH1192"/>
          <cell r="AI1192"/>
          <cell r="AJ1192"/>
          <cell r="AK1192"/>
          <cell r="AL1192"/>
          <cell r="AM1192"/>
          <cell r="AN1192"/>
          <cell r="AO1192" t="str">
            <v>Yes</v>
          </cell>
          <cell r="AP1192" t="str">
            <v>JUL 22</v>
          </cell>
        </row>
        <row r="1193">
          <cell r="A1193">
            <v>1643</v>
          </cell>
          <cell r="B1193" t="str">
            <v>已发货</v>
          </cell>
          <cell r="C1193" t="str">
            <v>C49</v>
          </cell>
          <cell r="D1193">
            <v>110868</v>
          </cell>
          <cell r="E1193" t="str">
            <v>SZ 盈通恒翼</v>
          </cell>
          <cell r="F1193" t="str">
            <v>YSM20R-2</v>
          </cell>
          <cell r="G1193" t="str">
            <v>L-&gt;R</v>
          </cell>
          <cell r="H1193" t="str">
            <v>No</v>
          </cell>
          <cell r="I1193" t="str">
            <v>Y61439</v>
          </cell>
          <cell r="J1193">
            <v>1</v>
          </cell>
          <cell r="K1193" t="str">
            <v>力合中转仓</v>
          </cell>
          <cell r="L1193">
            <v>44714</v>
          </cell>
          <cell r="M1193" t="str">
            <v>NM 110882 STOCK</v>
          </cell>
          <cell r="N1193" t="str">
            <v>JUN 22</v>
          </cell>
          <cell r="O1193">
            <v>2022.5</v>
          </cell>
          <cell r="P1193" t="str">
            <v>JPY</v>
          </cell>
          <cell r="Q1193" t="str">
            <v>C49SZX20220046JL</v>
          </cell>
          <cell r="R1193" t="str">
            <v>快宇</v>
          </cell>
          <cell r="S1193" t="str">
            <v>YSM20R-2</v>
          </cell>
          <cell r="T1193" t="str">
            <v>L-&gt;R</v>
          </cell>
          <cell r="U1193" t="str">
            <v>No</v>
          </cell>
          <cell r="V1193" t="str">
            <v>OK</v>
          </cell>
          <cell r="W1193" t="str">
            <v>DAP SZ</v>
          </cell>
          <cell r="X1193">
            <v>44669</v>
          </cell>
          <cell r="Y1193" t="str">
            <v>Yes</v>
          </cell>
          <cell r="Z1193"/>
          <cell r="AA1193"/>
          <cell r="AB1193"/>
          <cell r="AC1193" t="str">
            <v>C220141863</v>
          </cell>
          <cell r="AD1193">
            <v>301</v>
          </cell>
          <cell r="AE1193">
            <v>20</v>
          </cell>
          <cell r="AF1193"/>
          <cell r="AG1193"/>
          <cell r="AH1193"/>
          <cell r="AI1193"/>
          <cell r="AN1193"/>
          <cell r="AO1193" t="str">
            <v>Yes</v>
          </cell>
          <cell r="AP1193" t="str">
            <v>JUN 22</v>
          </cell>
        </row>
        <row r="1194">
          <cell r="A1194">
            <v>1604</v>
          </cell>
          <cell r="B1194" t="str">
            <v>已发货</v>
          </cell>
          <cell r="C1194" t="str">
            <v>C28.</v>
          </cell>
          <cell r="D1194">
            <v>110877</v>
          </cell>
          <cell r="E1194" t="str">
            <v>通达科信</v>
          </cell>
          <cell r="F1194" t="str">
            <v>YCP10</v>
          </cell>
          <cell r="G1194" t="str">
            <v>L-&gt;R</v>
          </cell>
          <cell r="H1194" t="str">
            <v>No</v>
          </cell>
          <cell r="I1194" t="str">
            <v>Y61691</v>
          </cell>
          <cell r="J1194">
            <v>1</v>
          </cell>
          <cell r="K1194" t="str">
            <v>CY仓库</v>
          </cell>
          <cell r="L1194">
            <v>44720</v>
          </cell>
          <cell r="M1194" t="str">
            <v>NM</v>
          </cell>
          <cell r="N1194" t="str">
            <v>JUN 22</v>
          </cell>
          <cell r="O1194">
            <v>2022.5</v>
          </cell>
          <cell r="P1194" t="str">
            <v>JPY</v>
          </cell>
          <cell r="Q1194" t="str">
            <v>C49SZX20220028R1SX</v>
          </cell>
          <cell r="R1194" t="str">
            <v>通达科信</v>
          </cell>
          <cell r="S1194" t="str">
            <v>YCP10</v>
          </cell>
          <cell r="T1194" t="str">
            <v>L-&gt;R</v>
          </cell>
          <cell r="U1194" t="str">
            <v>No</v>
          </cell>
          <cell r="V1194" t="str">
            <v>OK</v>
          </cell>
          <cell r="W1194" t="str">
            <v>CIF HK</v>
          </cell>
          <cell r="X1194">
            <v>44627</v>
          </cell>
          <cell r="Y1194" t="str">
            <v>Yes</v>
          </cell>
          <cell r="Z1194"/>
          <cell r="AA1194"/>
          <cell r="AB1194"/>
          <cell r="AC1194" t="str">
            <v>IND</v>
          </cell>
          <cell r="AD1194"/>
          <cell r="AE1194"/>
          <cell r="AF1194"/>
          <cell r="AG1194"/>
          <cell r="AH1194"/>
          <cell r="AI1194"/>
          <cell r="AN1194"/>
          <cell r="AO1194" t="str">
            <v>Yes</v>
          </cell>
          <cell r="AP1194" t="str">
            <v>JUN 22</v>
          </cell>
        </row>
        <row r="1195">
          <cell r="A1195">
            <v>1005</v>
          </cell>
          <cell r="B1195" t="str">
            <v>已发货</v>
          </cell>
          <cell r="C1195" t="str">
            <v>C49</v>
          </cell>
          <cell r="D1195">
            <v>110910</v>
          </cell>
          <cell r="E1195" t="str">
            <v>Stock order</v>
          </cell>
          <cell r="F1195" t="str">
            <v>YSM10</v>
          </cell>
          <cell r="G1195" t="str">
            <v>R-&gt;L</v>
          </cell>
          <cell r="H1195" t="str">
            <v>No</v>
          </cell>
          <cell r="I1195" t="str">
            <v>Y57566</v>
          </cell>
          <cell r="J1195">
            <v>1</v>
          </cell>
          <cell r="K1195" t="str">
            <v>CY仓库</v>
          </cell>
          <cell r="L1195">
            <v>44720</v>
          </cell>
          <cell r="M1195" t="str">
            <v xml:space="preserve">NM 110965 STK </v>
          </cell>
          <cell r="N1195" t="str">
            <v>JUL 22</v>
          </cell>
          <cell r="O1195">
            <v>2022.5</v>
          </cell>
          <cell r="P1195" t="str">
            <v>JPY</v>
          </cell>
          <cell r="Q1195" t="str">
            <v>C49SZX20200233JL</v>
          </cell>
          <cell r="R1195" t="str">
            <v>瑞福联</v>
          </cell>
          <cell r="S1195" t="str">
            <v>YSM10</v>
          </cell>
          <cell r="T1195" t="str">
            <v>L-&gt;R</v>
          </cell>
          <cell r="U1195" t="str">
            <v>MVC</v>
          </cell>
          <cell r="V1195" t="str">
            <v>WRONG</v>
          </cell>
          <cell r="W1195" t="str">
            <v>CIF HK</v>
          </cell>
          <cell r="X1195">
            <v>44175</v>
          </cell>
          <cell r="Y1195" t="str">
            <v>Yes</v>
          </cell>
          <cell r="Z1195"/>
          <cell r="AA1195"/>
          <cell r="AB1195"/>
          <cell r="AC1195" t="str">
            <v>C220242050</v>
          </cell>
          <cell r="AD1195">
            <v>301</v>
          </cell>
          <cell r="AE1195">
            <v>10</v>
          </cell>
          <cell r="AF1195"/>
          <cell r="AG1195"/>
          <cell r="AH1195"/>
          <cell r="AI1195"/>
          <cell r="AJ1195"/>
          <cell r="AK1195"/>
          <cell r="AL1195"/>
          <cell r="AM1195"/>
          <cell r="AN1195"/>
          <cell r="AO1195" t="str">
            <v>Yes</v>
          </cell>
          <cell r="AP1195" t="str">
            <v>JUL 22</v>
          </cell>
        </row>
        <row r="1196">
          <cell r="A1196">
            <v>1697</v>
          </cell>
          <cell r="B1196" t="str">
            <v>已发货</v>
          </cell>
          <cell r="C1196" t="str">
            <v>C49</v>
          </cell>
          <cell r="D1196">
            <v>110871</v>
          </cell>
          <cell r="E1196" t="str">
            <v>SZ 骏仁达</v>
          </cell>
          <cell r="F1196" t="str">
            <v>YSM10</v>
          </cell>
          <cell r="G1196" t="str">
            <v>R-&gt;L</v>
          </cell>
          <cell r="H1196" t="str">
            <v>MVC F&amp;R</v>
          </cell>
          <cell r="I1196" t="str">
            <v>Y61437</v>
          </cell>
          <cell r="J1196">
            <v>1</v>
          </cell>
          <cell r="K1196" t="str">
            <v>力合仓库(已经清关)</v>
          </cell>
          <cell r="L1196">
            <v>44724</v>
          </cell>
          <cell r="M1196" t="str">
            <v>Yamaha RMB单49F104105</v>
          </cell>
          <cell r="N1196" t="str">
            <v>JUL 22</v>
          </cell>
          <cell r="O1196">
            <v>2022.5</v>
          </cell>
          <cell r="P1196" t="str">
            <v>RMB</v>
          </cell>
          <cell r="Q1196" t="str">
            <v>C49SZX20220053SS</v>
          </cell>
          <cell r="R1196" t="str">
            <v>阿姆斯特</v>
          </cell>
          <cell r="S1196" t="str">
            <v>YSM10</v>
          </cell>
          <cell r="T1196" t="str">
            <v>L-&gt;R</v>
          </cell>
          <cell r="U1196" t="str">
            <v>MVC</v>
          </cell>
          <cell r="V1196" t="str">
            <v>WRONG</v>
          </cell>
          <cell r="W1196" t="str">
            <v>DDP DG</v>
          </cell>
          <cell r="X1196">
            <v>44750</v>
          </cell>
          <cell r="Y1196" t="str">
            <v>Yes</v>
          </cell>
          <cell r="Z1196"/>
          <cell r="AA1196"/>
          <cell r="AB1196"/>
          <cell r="AC1196" t="str">
            <v>C220543035</v>
          </cell>
          <cell r="AD1196">
            <v>301</v>
          </cell>
          <cell r="AE1196">
            <v>10</v>
          </cell>
          <cell r="AF1196"/>
          <cell r="AG1196"/>
          <cell r="AH1196"/>
          <cell r="AI1196"/>
          <cell r="AN1196"/>
          <cell r="AO1196" t="str">
            <v>Yes</v>
          </cell>
          <cell r="AP1196" t="str">
            <v>JUL 22</v>
          </cell>
        </row>
        <row r="1197">
          <cell r="A1197">
            <v>1705</v>
          </cell>
          <cell r="B1197" t="str">
            <v>已发货</v>
          </cell>
          <cell r="C1197" t="str">
            <v>C49</v>
          </cell>
          <cell r="D1197">
            <v>110887</v>
          </cell>
          <cell r="E1197" t="str">
            <v>拓普艾名义</v>
          </cell>
          <cell r="F1197" t="str">
            <v>YSM10</v>
          </cell>
          <cell r="G1197" t="str">
            <v>R-&gt;L</v>
          </cell>
          <cell r="H1197" t="str">
            <v>MVC F&amp;R+ATS15</v>
          </cell>
          <cell r="I1197" t="str">
            <v>Y61568</v>
          </cell>
          <cell r="J1197">
            <v>1</v>
          </cell>
          <cell r="K1197" t="str">
            <v>CY仓库</v>
          </cell>
          <cell r="L1197">
            <v>44724</v>
          </cell>
          <cell r="M1197" t="str">
            <v>NM</v>
          </cell>
          <cell r="N1197" t="str">
            <v>AUG 22</v>
          </cell>
          <cell r="O1197">
            <v>2022.5</v>
          </cell>
          <cell r="P1197" t="str">
            <v>JPY</v>
          </cell>
          <cell r="Q1197" t="str">
            <v>C49SZX20220073DZ</v>
          </cell>
          <cell r="R1197" t="str">
            <v>朗特</v>
          </cell>
          <cell r="S1197" t="str">
            <v>YSM10</v>
          </cell>
          <cell r="T1197" t="str">
            <v>L-&gt;R</v>
          </cell>
          <cell r="U1197" t="str">
            <v>MVC+ATS15</v>
          </cell>
          <cell r="V1197" t="str">
            <v>WRONG</v>
          </cell>
          <cell r="W1197" t="str">
            <v>CIF HK</v>
          </cell>
          <cell r="X1197">
            <v>44754</v>
          </cell>
          <cell r="Y1197" t="str">
            <v>Yes</v>
          </cell>
          <cell r="Z1197"/>
          <cell r="AA1197"/>
          <cell r="AB1197"/>
          <cell r="AC1197" t="str">
            <v>C190534728</v>
          </cell>
          <cell r="AD1197">
            <v>301</v>
          </cell>
          <cell r="AE1197">
            <v>5</v>
          </cell>
          <cell r="AF1197">
            <v>302</v>
          </cell>
          <cell r="AG1197">
            <v>5</v>
          </cell>
          <cell r="AH1197"/>
          <cell r="AI1197"/>
          <cell r="AN1197"/>
          <cell r="AO1197" t="str">
            <v>Yes</v>
          </cell>
          <cell r="AP1197" t="str">
            <v>AUG 22</v>
          </cell>
        </row>
        <row r="1198">
          <cell r="A1198">
            <v>1615</v>
          </cell>
          <cell r="B1198" t="str">
            <v>已发货</v>
          </cell>
          <cell r="C1198" t="str">
            <v>C49</v>
          </cell>
          <cell r="D1198" t="str">
            <v>110875(拆单110975）</v>
          </cell>
          <cell r="E1198" t="str">
            <v>DG 普德新星</v>
          </cell>
          <cell r="F1198" t="str">
            <v>YSM10</v>
          </cell>
          <cell r="G1198" t="str">
            <v>R-&gt;L</v>
          </cell>
          <cell r="H1198" t="str">
            <v>MVC F&amp;R</v>
          </cell>
          <cell r="I1198" t="str">
            <v>Y61446</v>
          </cell>
          <cell r="J1198">
            <v>1</v>
          </cell>
          <cell r="K1198" t="str">
            <v>力合中转仓</v>
          </cell>
          <cell r="L1198">
            <v>44725</v>
          </cell>
          <cell r="M1198" t="str">
            <v>0.0512，JPY PO 110951</v>
          </cell>
          <cell r="N1198" t="str">
            <v>AUG 22</v>
          </cell>
          <cell r="O1198">
            <v>2022.5</v>
          </cell>
          <cell r="P1198" t="str">
            <v>JPY</v>
          </cell>
          <cell r="Q1198" t="str">
            <v>C49SZX20220033JL</v>
          </cell>
          <cell r="R1198" t="str">
            <v>拓普艾</v>
          </cell>
          <cell r="S1198" t="str">
            <v>YSM10</v>
          </cell>
          <cell r="T1198" t="str">
            <v>L-&gt;R</v>
          </cell>
          <cell r="U1198" t="str">
            <v>MVC</v>
          </cell>
          <cell r="V1198" t="str">
            <v>WRONG</v>
          </cell>
          <cell r="W1198" t="str">
            <v>CIF HK</v>
          </cell>
          <cell r="X1198">
            <v>44630</v>
          </cell>
          <cell r="Y1198" t="str">
            <v>Yes</v>
          </cell>
          <cell r="Z1198"/>
          <cell r="AA1198"/>
          <cell r="AB1198"/>
          <cell r="AC1198" t="str">
            <v>C180632532</v>
          </cell>
          <cell r="AD1198">
            <v>302</v>
          </cell>
          <cell r="AE1198">
            <v>10</v>
          </cell>
          <cell r="AF1198"/>
          <cell r="AG1198"/>
          <cell r="AH1198"/>
          <cell r="AI1198"/>
          <cell r="AJ1198"/>
          <cell r="AK1198"/>
          <cell r="AL1198"/>
          <cell r="AM1198"/>
          <cell r="AN1198"/>
          <cell r="AO1198" t="str">
            <v>Yes</v>
          </cell>
          <cell r="AP1198" t="str">
            <v>AUG 22</v>
          </cell>
        </row>
        <row r="1199">
          <cell r="A1199">
            <v>1616</v>
          </cell>
          <cell r="B1199" t="str">
            <v>已发货</v>
          </cell>
          <cell r="C1199" t="str">
            <v>C49</v>
          </cell>
          <cell r="D1199">
            <v>110875</v>
          </cell>
          <cell r="E1199" t="str">
            <v>DG 普德新星</v>
          </cell>
          <cell r="F1199" t="str">
            <v>YSM10</v>
          </cell>
          <cell r="G1199" t="str">
            <v>R-&gt;L</v>
          </cell>
          <cell r="H1199" t="str">
            <v>MVC F&amp;R</v>
          </cell>
          <cell r="I1199" t="str">
            <v>Y61447</v>
          </cell>
          <cell r="J1199">
            <v>1</v>
          </cell>
          <cell r="K1199" t="str">
            <v>力合中转仓</v>
          </cell>
          <cell r="L1199">
            <v>44725</v>
          </cell>
          <cell r="M1199" t="str">
            <v>0.0512，JPY PO 110951</v>
          </cell>
          <cell r="N1199" t="str">
            <v>AUG 22</v>
          </cell>
          <cell r="O1199">
            <v>2022.5</v>
          </cell>
          <cell r="P1199" t="str">
            <v>JPY</v>
          </cell>
          <cell r="Q1199" t="str">
            <v>C49SZX20220033JL</v>
          </cell>
          <cell r="R1199" t="str">
            <v>拓普艾</v>
          </cell>
          <cell r="S1199" t="str">
            <v>YSM10</v>
          </cell>
          <cell r="T1199" t="str">
            <v>L-&gt;R</v>
          </cell>
          <cell r="U1199" t="str">
            <v>MVC</v>
          </cell>
          <cell r="V1199" t="str">
            <v>WRONG</v>
          </cell>
          <cell r="W1199" t="str">
            <v>CIF HK</v>
          </cell>
          <cell r="X1199">
            <v>44630</v>
          </cell>
          <cell r="Y1199" t="str">
            <v>Yes</v>
          </cell>
          <cell r="Z1199"/>
          <cell r="AA1199"/>
          <cell r="AB1199"/>
          <cell r="AC1199" t="str">
            <v>C180632532</v>
          </cell>
          <cell r="AD1199">
            <v>302</v>
          </cell>
          <cell r="AE1199">
            <v>10</v>
          </cell>
          <cell r="AF1199"/>
          <cell r="AG1199"/>
          <cell r="AH1199"/>
          <cell r="AI1199"/>
          <cell r="AJ1199"/>
          <cell r="AK1199"/>
          <cell r="AL1199"/>
          <cell r="AM1199"/>
          <cell r="AN1199"/>
          <cell r="AO1199" t="str">
            <v>Yes</v>
          </cell>
          <cell r="AP1199" t="str">
            <v>AUG 22</v>
          </cell>
        </row>
        <row r="1200">
          <cell r="A1200">
            <v>1617</v>
          </cell>
          <cell r="B1200" t="str">
            <v>已发货</v>
          </cell>
          <cell r="C1200" t="str">
            <v>C49</v>
          </cell>
          <cell r="D1200">
            <v>110935</v>
          </cell>
          <cell r="E1200" t="str">
            <v>正创名义下单 CD#03946</v>
          </cell>
          <cell r="F1200" t="str">
            <v>YSM10</v>
          </cell>
          <cell r="G1200" t="str">
            <v>R-&gt;L</v>
          </cell>
          <cell r="H1200" t="str">
            <v>No</v>
          </cell>
          <cell r="I1200" t="str">
            <v>Y57065</v>
          </cell>
          <cell r="J1200">
            <v>1</v>
          </cell>
          <cell r="K1200" t="str">
            <v>力合中转仓</v>
          </cell>
          <cell r="L1200">
            <v>44725</v>
          </cell>
          <cell r="M1200" t="str">
            <v>0.0512，JPY PO 110951</v>
          </cell>
          <cell r="N1200" t="str">
            <v>AUG 22</v>
          </cell>
          <cell r="O1200">
            <v>2022.5</v>
          </cell>
          <cell r="P1200" t="str">
            <v>JPY</v>
          </cell>
          <cell r="Q1200" t="str">
            <v>C49SZX20220033JL</v>
          </cell>
          <cell r="R1200" t="str">
            <v>拓普艾</v>
          </cell>
          <cell r="S1200" t="str">
            <v>YSM10</v>
          </cell>
          <cell r="T1200" t="str">
            <v>L-&gt;R</v>
          </cell>
          <cell r="U1200" t="str">
            <v>MVC</v>
          </cell>
          <cell r="V1200" t="str">
            <v>WRONG</v>
          </cell>
          <cell r="W1200" t="str">
            <v>CIF HK</v>
          </cell>
          <cell r="X1200">
            <v>44630</v>
          </cell>
          <cell r="Y1200" t="str">
            <v>Yes</v>
          </cell>
          <cell r="Z1200"/>
          <cell r="AA1200"/>
          <cell r="AB1200"/>
          <cell r="AC1200" t="str">
            <v>C180632532</v>
          </cell>
          <cell r="AD1200">
            <v>301</v>
          </cell>
          <cell r="AE1200">
            <v>10</v>
          </cell>
          <cell r="AF1200"/>
          <cell r="AG1200"/>
          <cell r="AH1200"/>
          <cell r="AI1200"/>
          <cell r="AJ1200"/>
          <cell r="AK1200"/>
          <cell r="AL1200"/>
          <cell r="AM1200"/>
          <cell r="AN1200"/>
          <cell r="AO1200" t="str">
            <v>Yes</v>
          </cell>
          <cell r="AP1200" t="str">
            <v>AUG 22</v>
          </cell>
        </row>
        <row r="1201">
          <cell r="A1201">
            <v>1680</v>
          </cell>
          <cell r="B1201" t="str">
            <v>已发货</v>
          </cell>
          <cell r="C1201" t="str">
            <v>C49</v>
          </cell>
          <cell r="D1201">
            <v>110935</v>
          </cell>
          <cell r="E1201" t="str">
            <v>正创名义下单 CD#03946</v>
          </cell>
          <cell r="F1201" t="str">
            <v>YSM10</v>
          </cell>
          <cell r="G1201" t="str">
            <v>R-&gt;L</v>
          </cell>
          <cell r="H1201" t="str">
            <v>No</v>
          </cell>
          <cell r="I1201" t="str">
            <v>Y57066</v>
          </cell>
          <cell r="J1201">
            <v>1</v>
          </cell>
          <cell r="K1201" t="str">
            <v>力合仓库(已经清关)</v>
          </cell>
          <cell r="L1201">
            <v>44725</v>
          </cell>
          <cell r="M1201" t="str">
            <v>0.0527,RMB清关</v>
          </cell>
          <cell r="N1201" t="str">
            <v>JUL 22</v>
          </cell>
          <cell r="O1201">
            <v>2022.5</v>
          </cell>
          <cell r="P1201" t="str">
            <v>RMB</v>
          </cell>
          <cell r="Q1201" t="str">
            <v>C49SZX20220067SQ</v>
          </cell>
          <cell r="R1201" t="str">
            <v>湘浩</v>
          </cell>
          <cell r="S1201" t="str">
            <v>YSM10</v>
          </cell>
          <cell r="T1201" t="str">
            <v>L-&gt;R</v>
          </cell>
          <cell r="U1201" t="str">
            <v>No</v>
          </cell>
          <cell r="V1201" t="str">
            <v>WRONG</v>
          </cell>
          <cell r="W1201" t="str">
            <v>DDP FS</v>
          </cell>
          <cell r="X1201">
            <v>44720</v>
          </cell>
          <cell r="Y1201" t="str">
            <v>Yes</v>
          </cell>
          <cell r="Z1201"/>
          <cell r="AA1201"/>
          <cell r="AB1201"/>
          <cell r="AC1201" t="str">
            <v>C220643152</v>
          </cell>
          <cell r="AD1201">
            <v>301</v>
          </cell>
          <cell r="AE1201">
            <v>10</v>
          </cell>
          <cell r="AF1201"/>
          <cell r="AG1201"/>
          <cell r="AH1201"/>
          <cell r="AI1201"/>
          <cell r="AJ1201"/>
          <cell r="AK1201"/>
          <cell r="AL1201"/>
          <cell r="AM1201"/>
          <cell r="AN1201"/>
          <cell r="AO1201" t="str">
            <v>Yes</v>
          </cell>
          <cell r="AP1201" t="str">
            <v>JUL 22</v>
          </cell>
        </row>
        <row r="1202">
          <cell r="A1202">
            <v>1443</v>
          </cell>
          <cell r="B1202" t="str">
            <v>已发货</v>
          </cell>
          <cell r="C1202" t="str">
            <v>C49</v>
          </cell>
          <cell r="D1202">
            <v>110949</v>
          </cell>
          <cell r="E1202" t="str">
            <v>Stock order</v>
          </cell>
          <cell r="F1202" t="str">
            <v>YSM20R-2</v>
          </cell>
          <cell r="G1202" t="str">
            <v>L-&gt;R</v>
          </cell>
          <cell r="H1202" t="str">
            <v>No</v>
          </cell>
          <cell r="I1202" t="str">
            <v>Y58205</v>
          </cell>
          <cell r="J1202">
            <v>1</v>
          </cell>
          <cell r="K1202" t="str">
            <v>力合中转仓</v>
          </cell>
          <cell r="L1202">
            <v>44730</v>
          </cell>
          <cell r="M1202" t="str">
            <v>NM</v>
          </cell>
          <cell r="N1202" t="str">
            <v>JUN 22</v>
          </cell>
          <cell r="O1202">
            <v>2022.6</v>
          </cell>
          <cell r="P1202" t="str">
            <v>JPY</v>
          </cell>
          <cell r="Q1202" t="str">
            <v>C49SZX20210176R1JY</v>
          </cell>
          <cell r="R1202" t="str">
            <v>建航</v>
          </cell>
          <cell r="S1202" t="str">
            <v>YSM20R-2</v>
          </cell>
          <cell r="T1202" t="str">
            <v>L-&gt;R</v>
          </cell>
          <cell r="U1202" t="str">
            <v>No</v>
          </cell>
          <cell r="V1202" t="str">
            <v>OK</v>
          </cell>
          <cell r="W1202" t="str">
            <v>DAP SZ</v>
          </cell>
          <cell r="X1202">
            <v>44372</v>
          </cell>
          <cell r="Y1202" t="str">
            <v>Yes</v>
          </cell>
          <cell r="Z1202"/>
          <cell r="AA1202"/>
          <cell r="AB1202"/>
          <cell r="AC1202" t="str">
            <v>C170529430</v>
          </cell>
          <cell r="AD1202">
            <v>301</v>
          </cell>
          <cell r="AE1202">
            <v>10</v>
          </cell>
          <cell r="AF1202">
            <v>303</v>
          </cell>
          <cell r="AG1202">
            <v>10</v>
          </cell>
          <cell r="AH1202"/>
          <cell r="AI1202"/>
          <cell r="AJ1202"/>
          <cell r="AK1202"/>
          <cell r="AL1202"/>
          <cell r="AM1202"/>
          <cell r="AN1202"/>
          <cell r="AO1202" t="str">
            <v>Yes</v>
          </cell>
          <cell r="AP1202" t="str">
            <v>JUN 22</v>
          </cell>
        </row>
        <row r="1203">
          <cell r="A1203">
            <v>1444</v>
          </cell>
          <cell r="B1203" t="str">
            <v>已发货</v>
          </cell>
          <cell r="C1203" t="str">
            <v>C49</v>
          </cell>
          <cell r="D1203">
            <v>110949</v>
          </cell>
          <cell r="E1203" t="str">
            <v>Stock order</v>
          </cell>
          <cell r="F1203" t="str">
            <v>YSM20R-2</v>
          </cell>
          <cell r="G1203" t="str">
            <v>L-&gt;R</v>
          </cell>
          <cell r="H1203" t="str">
            <v>No</v>
          </cell>
          <cell r="I1203" t="str">
            <v>Y58206</v>
          </cell>
          <cell r="J1203">
            <v>1</v>
          </cell>
          <cell r="K1203" t="str">
            <v>力合中转仓</v>
          </cell>
          <cell r="L1203">
            <v>44730</v>
          </cell>
          <cell r="M1203" t="str">
            <v>NM</v>
          </cell>
          <cell r="N1203" t="str">
            <v>JUN 22</v>
          </cell>
          <cell r="O1203">
            <v>2022.6</v>
          </cell>
          <cell r="P1203" t="str">
            <v>JPY</v>
          </cell>
          <cell r="Q1203" t="str">
            <v>C49SZX20210176R1JY</v>
          </cell>
          <cell r="R1203" t="str">
            <v>建航</v>
          </cell>
          <cell r="S1203" t="str">
            <v>YSM20R-2</v>
          </cell>
          <cell r="T1203" t="str">
            <v>L-&gt;R</v>
          </cell>
          <cell r="U1203" t="str">
            <v>No</v>
          </cell>
          <cell r="V1203" t="str">
            <v>OK</v>
          </cell>
          <cell r="W1203" t="str">
            <v>DAP SZ</v>
          </cell>
          <cell r="X1203">
            <v>44372</v>
          </cell>
          <cell r="Y1203" t="str">
            <v>Yes</v>
          </cell>
          <cell r="Z1203"/>
          <cell r="AA1203"/>
          <cell r="AB1203"/>
          <cell r="AC1203" t="str">
            <v>C170529430</v>
          </cell>
          <cell r="AD1203">
            <v>301</v>
          </cell>
          <cell r="AE1203">
            <v>10</v>
          </cell>
          <cell r="AF1203">
            <v>304</v>
          </cell>
          <cell r="AG1203">
            <v>10</v>
          </cell>
          <cell r="AH1203"/>
          <cell r="AI1203"/>
          <cell r="AJ1203"/>
          <cell r="AK1203"/>
          <cell r="AL1203"/>
          <cell r="AM1203"/>
          <cell r="AN1203"/>
          <cell r="AO1203" t="str">
            <v>Yes</v>
          </cell>
          <cell r="AP1203" t="str">
            <v>JUN 22</v>
          </cell>
        </row>
        <row r="1204">
          <cell r="A1204">
            <v>1696</v>
          </cell>
          <cell r="B1204" t="str">
            <v>已发货</v>
          </cell>
          <cell r="C1204" t="str">
            <v>C49</v>
          </cell>
          <cell r="D1204">
            <v>110949</v>
          </cell>
          <cell r="E1204" t="str">
            <v>Stock order</v>
          </cell>
          <cell r="F1204" t="str">
            <v>YSM20R-2</v>
          </cell>
          <cell r="G1204" t="str">
            <v>L-&gt;R</v>
          </cell>
          <cell r="H1204" t="str">
            <v>No</v>
          </cell>
          <cell r="I1204" t="str">
            <v>Y58209</v>
          </cell>
          <cell r="J1204">
            <v>1</v>
          </cell>
          <cell r="K1204" t="str">
            <v>力合仓库(已经清关)</v>
          </cell>
          <cell r="L1204">
            <v>44730</v>
          </cell>
          <cell r="M1204" t="str">
            <v>0.0492，RMB清关 110962（拆单111022）</v>
          </cell>
          <cell r="N1204" t="str">
            <v>JUL 22</v>
          </cell>
          <cell r="O1204">
            <v>2022.6</v>
          </cell>
          <cell r="P1204" t="str">
            <v>RMB</v>
          </cell>
          <cell r="Q1204" t="str">
            <v>C49SZX20220053SS</v>
          </cell>
          <cell r="R1204" t="str">
            <v>阿姆斯特</v>
          </cell>
          <cell r="S1204" t="str">
            <v>YSM20R-2</v>
          </cell>
          <cell r="T1204" t="str">
            <v>L-&gt;R</v>
          </cell>
          <cell r="U1204" t="str">
            <v>No</v>
          </cell>
          <cell r="V1204" t="str">
            <v>OK</v>
          </cell>
          <cell r="W1204" t="str">
            <v>DDP DG</v>
          </cell>
          <cell r="X1204">
            <v>44750</v>
          </cell>
          <cell r="Y1204" t="str">
            <v>Yes</v>
          </cell>
          <cell r="Z1204"/>
          <cell r="AA1204"/>
          <cell r="AB1204"/>
          <cell r="AC1204" t="str">
            <v>C220543035</v>
          </cell>
          <cell r="AD1204">
            <v>301</v>
          </cell>
          <cell r="AE1204">
            <v>10</v>
          </cell>
          <cell r="AF1204">
            <v>304</v>
          </cell>
          <cell r="AG1204">
            <v>10</v>
          </cell>
          <cell r="AH1204"/>
          <cell r="AI1204"/>
          <cell r="AJ1204"/>
          <cell r="AK1204"/>
          <cell r="AL1204"/>
          <cell r="AM1204"/>
          <cell r="AN1204"/>
          <cell r="AO1204" t="str">
            <v>Yes</v>
          </cell>
          <cell r="AP1204" t="str">
            <v>JUL 22</v>
          </cell>
        </row>
        <row r="1205">
          <cell r="A1205">
            <v>1744</v>
          </cell>
          <cell r="B1205" t="str">
            <v>已发货</v>
          </cell>
          <cell r="C1205" t="str">
            <v>C49</v>
          </cell>
          <cell r="D1205">
            <v>110809</v>
          </cell>
          <cell r="E1205" t="str">
            <v>Dongguan Yidong</v>
          </cell>
          <cell r="F1205" t="str">
            <v>YSM10</v>
          </cell>
          <cell r="G1205" t="str">
            <v>R-&gt;L</v>
          </cell>
          <cell r="H1205" t="str">
            <v>MVC+ATS15</v>
          </cell>
          <cell r="I1205" t="str">
            <v>Y60583</v>
          </cell>
          <cell r="J1205">
            <v>1</v>
          </cell>
          <cell r="K1205" t="str">
            <v>力合仓库(已经清关)</v>
          </cell>
          <cell r="L1205">
            <v>44736</v>
          </cell>
          <cell r="M1205" t="str">
            <v>0.0503,RMB清关</v>
          </cell>
          <cell r="N1205" t="str">
            <v>OCT 22</v>
          </cell>
          <cell r="O1205">
            <v>2022.5</v>
          </cell>
          <cell r="P1205" t="str">
            <v>RMB</v>
          </cell>
          <cell r="Q1205" t="str">
            <v>C49SZX20220107DZ</v>
          </cell>
          <cell r="R1205" t="str">
            <v>朗特</v>
          </cell>
          <cell r="S1205" t="str">
            <v>YSM10</v>
          </cell>
          <cell r="T1205" t="str">
            <v>L-&gt;R</v>
          </cell>
          <cell r="U1205" t="str">
            <v>MVC+ATS15</v>
          </cell>
          <cell r="V1205" t="str">
            <v>WRONG</v>
          </cell>
          <cell r="W1205" t="str">
            <v>DDP SZ</v>
          </cell>
          <cell r="X1205">
            <v>44846</v>
          </cell>
          <cell r="Y1205" t="str">
            <v>Yes</v>
          </cell>
          <cell r="Z1205"/>
          <cell r="AA1205"/>
          <cell r="AB1205"/>
          <cell r="AC1205" t="str">
            <v>C190534728</v>
          </cell>
          <cell r="AD1205">
            <v>301</v>
          </cell>
          <cell r="AE1205">
            <v>10</v>
          </cell>
          <cell r="AF1205"/>
          <cell r="AG1205"/>
          <cell r="AH1205"/>
          <cell r="AI1205"/>
          <cell r="AJ1205"/>
          <cell r="AK1205"/>
          <cell r="AL1205"/>
          <cell r="AM1205"/>
          <cell r="AN1205"/>
          <cell r="AO1205" t="str">
            <v>Yes</v>
          </cell>
          <cell r="AP1205" t="str">
            <v>OCT 22</v>
          </cell>
        </row>
        <row r="1206">
          <cell r="A1206">
            <v>1745</v>
          </cell>
          <cell r="B1206" t="str">
            <v>已发货</v>
          </cell>
          <cell r="C1206" t="str">
            <v>C49</v>
          </cell>
          <cell r="D1206">
            <v>110809</v>
          </cell>
          <cell r="E1206" t="str">
            <v>Dongguan Yidong</v>
          </cell>
          <cell r="F1206" t="str">
            <v>YSM10</v>
          </cell>
          <cell r="G1206" t="str">
            <v>R-&gt;L</v>
          </cell>
          <cell r="H1206" t="str">
            <v>MVC+ATS15</v>
          </cell>
          <cell r="I1206" t="str">
            <v>Y60584</v>
          </cell>
          <cell r="J1206">
            <v>1</v>
          </cell>
          <cell r="K1206" t="str">
            <v>力合仓库(已经清关)</v>
          </cell>
          <cell r="L1206">
            <v>44736</v>
          </cell>
          <cell r="M1206" t="str">
            <v>0.0503,RMB清关</v>
          </cell>
          <cell r="N1206" t="str">
            <v>OCT 22</v>
          </cell>
          <cell r="O1206">
            <v>2022.5</v>
          </cell>
          <cell r="P1206" t="str">
            <v>RMB</v>
          </cell>
          <cell r="Q1206" t="str">
            <v>C49SZX20220107DZ</v>
          </cell>
          <cell r="R1206" t="str">
            <v>朗特</v>
          </cell>
          <cell r="S1206" t="str">
            <v>YSM10</v>
          </cell>
          <cell r="T1206" t="str">
            <v>R-&gt;L</v>
          </cell>
          <cell r="U1206" t="str">
            <v>MVC+ATS15</v>
          </cell>
          <cell r="V1206" t="str">
            <v>OK</v>
          </cell>
          <cell r="W1206" t="str">
            <v>DDP SZ</v>
          </cell>
          <cell r="X1206">
            <v>44846</v>
          </cell>
          <cell r="Y1206" t="str">
            <v>Yes</v>
          </cell>
          <cell r="Z1206"/>
          <cell r="AA1206"/>
          <cell r="AB1206"/>
          <cell r="AC1206" t="str">
            <v>C190534728</v>
          </cell>
          <cell r="AD1206">
            <v>301</v>
          </cell>
          <cell r="AE1206">
            <v>10</v>
          </cell>
          <cell r="AF1206"/>
          <cell r="AG1206"/>
          <cell r="AH1206"/>
          <cell r="AI1206"/>
          <cell r="AJ1206"/>
          <cell r="AK1206"/>
          <cell r="AL1206"/>
          <cell r="AM1206"/>
          <cell r="AN1206"/>
          <cell r="AO1206" t="str">
            <v>Yes</v>
          </cell>
          <cell r="AP1206" t="str">
            <v>OCT 22</v>
          </cell>
        </row>
        <row r="1207">
          <cell r="A1207">
            <v>1749</v>
          </cell>
          <cell r="B1207" t="str">
            <v>已发货</v>
          </cell>
          <cell r="C1207" t="str">
            <v>C49</v>
          </cell>
          <cell r="D1207">
            <v>110809</v>
          </cell>
          <cell r="E1207" t="str">
            <v>Dongguan Yidong</v>
          </cell>
          <cell r="F1207" t="str">
            <v>YSM10</v>
          </cell>
          <cell r="G1207" t="str">
            <v>R-&gt;L</v>
          </cell>
          <cell r="H1207" t="str">
            <v>MVC+ATS15</v>
          </cell>
          <cell r="I1207" t="str">
            <v>Y60585</v>
          </cell>
          <cell r="J1207">
            <v>1</v>
          </cell>
          <cell r="K1207" t="str">
            <v>力合仓库(已经清关)</v>
          </cell>
          <cell r="L1207">
            <v>44736</v>
          </cell>
          <cell r="M1207" t="str">
            <v>0.0503,RMB清关</v>
          </cell>
          <cell r="N1207" t="str">
            <v>NOV 22</v>
          </cell>
          <cell r="O1207">
            <v>2022.5</v>
          </cell>
          <cell r="P1207" t="str">
            <v>RMB</v>
          </cell>
          <cell r="Q1207" t="str">
            <v>C49SZX20220111MZ</v>
          </cell>
          <cell r="R1207" t="str">
            <v>天星创展</v>
          </cell>
          <cell r="S1207" t="str">
            <v>YSM10</v>
          </cell>
          <cell r="T1207" t="str">
            <v>L-&gt;R</v>
          </cell>
          <cell r="U1207" t="str">
            <v>MVC+ATS15</v>
          </cell>
          <cell r="V1207" t="str">
            <v>WRONG</v>
          </cell>
          <cell r="W1207" t="str">
            <v>DDP SZ</v>
          </cell>
          <cell r="X1207">
            <v>44862</v>
          </cell>
          <cell r="Y1207" t="str">
            <v>Yes</v>
          </cell>
          <cell r="Z1207"/>
          <cell r="AA1207"/>
          <cell r="AB1207"/>
          <cell r="AC1207" t="str">
            <v>C210740701</v>
          </cell>
          <cell r="AD1207">
            <v>301</v>
          </cell>
          <cell r="AE1207">
            <v>10</v>
          </cell>
          <cell r="AF1207"/>
          <cell r="AG1207"/>
          <cell r="AH1207"/>
          <cell r="AI1207"/>
          <cell r="AJ1207"/>
          <cell r="AK1207"/>
          <cell r="AL1207"/>
          <cell r="AM1207"/>
          <cell r="AN1207"/>
          <cell r="AO1207" t="str">
            <v>Yes</v>
          </cell>
          <cell r="AP1207" t="str">
            <v>NOV 22</v>
          </cell>
        </row>
        <row r="1208">
          <cell r="A1208">
            <v>1759</v>
          </cell>
          <cell r="B1208" t="str">
            <v>已发货</v>
          </cell>
          <cell r="C1208" t="str">
            <v>C49</v>
          </cell>
          <cell r="D1208">
            <v>110809</v>
          </cell>
          <cell r="E1208" t="str">
            <v>Dongguan Yidong</v>
          </cell>
          <cell r="F1208" t="str">
            <v>YSM10</v>
          </cell>
          <cell r="G1208" t="str">
            <v>R-&gt;L</v>
          </cell>
          <cell r="H1208" t="str">
            <v>MVC+ATS15</v>
          </cell>
          <cell r="I1208" t="str">
            <v>Y60586</v>
          </cell>
          <cell r="J1208">
            <v>1</v>
          </cell>
          <cell r="K1208" t="str">
            <v>力合仓库(已经清关)</v>
          </cell>
          <cell r="L1208">
            <v>44736</v>
          </cell>
          <cell r="M1208" t="str">
            <v>0.0503,RMB清关</v>
          </cell>
          <cell r="N1208" t="str">
            <v>NOV 22</v>
          </cell>
          <cell r="O1208">
            <v>2022.5</v>
          </cell>
          <cell r="P1208" t="str">
            <v>RMB</v>
          </cell>
          <cell r="Q1208" t="str">
            <v>C49SZX20220117DZ</v>
          </cell>
          <cell r="R1208" t="str">
            <v>朗特</v>
          </cell>
          <cell r="S1208" t="str">
            <v>YSM10</v>
          </cell>
          <cell r="T1208" t="str">
            <v>L-&gt;R</v>
          </cell>
          <cell r="U1208" t="str">
            <v>MVC+ATS15</v>
          </cell>
          <cell r="V1208" t="str">
            <v>WRONG</v>
          </cell>
          <cell r="W1208" t="str">
            <v>DDP SZ</v>
          </cell>
          <cell r="X1208">
            <v>44879</v>
          </cell>
          <cell r="Y1208" t="str">
            <v>Yes</v>
          </cell>
          <cell r="Z1208"/>
          <cell r="AA1208"/>
          <cell r="AB1208"/>
          <cell r="AC1208" t="str">
            <v>C190534728</v>
          </cell>
          <cell r="AD1208">
            <v>311</v>
          </cell>
          <cell r="AE1208">
            <v>10</v>
          </cell>
          <cell r="AF1208"/>
          <cell r="AG1208"/>
          <cell r="AH1208"/>
          <cell r="AI1208"/>
          <cell r="AJ1208"/>
          <cell r="AK1208"/>
          <cell r="AL1208"/>
          <cell r="AM1208"/>
          <cell r="AN1208"/>
          <cell r="AO1208" t="str">
            <v>Yes</v>
          </cell>
          <cell r="AP1208" t="str">
            <v>NOV 22</v>
          </cell>
        </row>
        <row r="1209">
          <cell r="A1209">
            <v>1760</v>
          </cell>
          <cell r="B1209" t="str">
            <v>已发货</v>
          </cell>
          <cell r="C1209" t="str">
            <v>C49</v>
          </cell>
          <cell r="D1209">
            <v>110918</v>
          </cell>
          <cell r="E1209" t="str">
            <v>魔乐视</v>
          </cell>
          <cell r="F1209" t="str">
            <v>YSM10</v>
          </cell>
          <cell r="G1209" t="str">
            <v>R-&gt;L</v>
          </cell>
          <cell r="H1209" t="str">
            <v>MVC F&amp;R+ATS15</v>
          </cell>
          <cell r="I1209" t="str">
            <v>Y61975</v>
          </cell>
          <cell r="J1209">
            <v>1</v>
          </cell>
          <cell r="K1209" t="str">
            <v>力合仓库(已经清关)</v>
          </cell>
          <cell r="L1209">
            <v>44739</v>
          </cell>
          <cell r="M1209" t="str">
            <v>0.0498,RMB清关</v>
          </cell>
          <cell r="N1209" t="str">
            <v>NOV 22</v>
          </cell>
          <cell r="O1209">
            <v>2022.6</v>
          </cell>
          <cell r="P1209" t="str">
            <v>RMB</v>
          </cell>
          <cell r="Q1209" t="str">
            <v>C49SZX20220117DZ</v>
          </cell>
          <cell r="R1209" t="str">
            <v>朗特</v>
          </cell>
          <cell r="S1209" t="str">
            <v>YSM10</v>
          </cell>
          <cell r="T1209" t="str">
            <v>L-&gt;R</v>
          </cell>
          <cell r="U1209" t="str">
            <v>MVC+ATS15</v>
          </cell>
          <cell r="V1209" t="str">
            <v>WRONG</v>
          </cell>
          <cell r="W1209" t="str">
            <v>DDP SZ</v>
          </cell>
          <cell r="X1209">
            <v>44879</v>
          </cell>
          <cell r="Y1209" t="str">
            <v>Yes</v>
          </cell>
          <cell r="Z1209"/>
          <cell r="AA1209"/>
          <cell r="AB1209"/>
          <cell r="AC1209" t="str">
            <v>C190534728</v>
          </cell>
          <cell r="AD1209">
            <v>301</v>
          </cell>
          <cell r="AE1209">
            <v>10</v>
          </cell>
          <cell r="AF1209"/>
          <cell r="AG1209"/>
          <cell r="AH1209"/>
          <cell r="AI1209"/>
          <cell r="AJ1209"/>
          <cell r="AK1209"/>
          <cell r="AL1209"/>
          <cell r="AM1209"/>
          <cell r="AN1209"/>
          <cell r="AO1209" t="str">
            <v>Yes</v>
          </cell>
          <cell r="AP1209" t="str">
            <v>NOV 22</v>
          </cell>
        </row>
        <row r="1210">
          <cell r="A1210">
            <v>1761</v>
          </cell>
          <cell r="B1210" t="str">
            <v>已发货</v>
          </cell>
          <cell r="C1210" t="str">
            <v>C49</v>
          </cell>
          <cell r="D1210">
            <v>110918</v>
          </cell>
          <cell r="E1210" t="str">
            <v>魔乐视</v>
          </cell>
          <cell r="F1210" t="str">
            <v>YSM10</v>
          </cell>
          <cell r="G1210" t="str">
            <v>R-&gt;L</v>
          </cell>
          <cell r="H1210" t="str">
            <v>MVC F&amp;R+ATS15</v>
          </cell>
          <cell r="I1210" t="str">
            <v>Y61976</v>
          </cell>
          <cell r="J1210">
            <v>1</v>
          </cell>
          <cell r="K1210" t="str">
            <v>力合仓库(已经清关)</v>
          </cell>
          <cell r="L1210">
            <v>44739</v>
          </cell>
          <cell r="M1210" t="str">
            <v>0.0498,RMB清关</v>
          </cell>
          <cell r="N1210" t="str">
            <v>NOV 22</v>
          </cell>
          <cell r="O1210">
            <v>2022.6</v>
          </cell>
          <cell r="P1210" t="str">
            <v>RMB</v>
          </cell>
          <cell r="Q1210" t="str">
            <v>C49SZX20220117DZ</v>
          </cell>
          <cell r="R1210" t="str">
            <v>朗特</v>
          </cell>
          <cell r="S1210" t="str">
            <v>YSM10</v>
          </cell>
          <cell r="T1210" t="str">
            <v>R-&gt;L</v>
          </cell>
          <cell r="U1210" t="str">
            <v>MVC+ATS15</v>
          </cell>
          <cell r="V1210" t="str">
            <v>WRONG</v>
          </cell>
          <cell r="W1210" t="str">
            <v>DDP SZ</v>
          </cell>
          <cell r="X1210">
            <v>44879</v>
          </cell>
          <cell r="Y1210" t="str">
            <v>Yes</v>
          </cell>
          <cell r="Z1210"/>
          <cell r="AA1210"/>
          <cell r="AB1210"/>
          <cell r="AC1210" t="str">
            <v>C190534728</v>
          </cell>
          <cell r="AD1210">
            <v>301</v>
          </cell>
          <cell r="AE1210">
            <v>10</v>
          </cell>
          <cell r="AF1210"/>
          <cell r="AG1210"/>
          <cell r="AH1210"/>
          <cell r="AI1210"/>
          <cell r="AJ1210"/>
          <cell r="AK1210"/>
          <cell r="AL1210"/>
          <cell r="AM1210"/>
          <cell r="AN1210"/>
          <cell r="AO1210" t="str">
            <v>Yes</v>
          </cell>
          <cell r="AP1210" t="str">
            <v>NOV 22</v>
          </cell>
        </row>
        <row r="1211">
          <cell r="A1211">
            <v>1435</v>
          </cell>
          <cell r="B1211" t="str">
            <v>已发货</v>
          </cell>
          <cell r="C1211" t="str">
            <v>C49</v>
          </cell>
          <cell r="D1211">
            <v>110921</v>
          </cell>
          <cell r="E1211" t="str">
            <v>和创永泰</v>
          </cell>
          <cell r="F1211" t="str">
            <v>YSM10</v>
          </cell>
          <cell r="G1211" t="str">
            <v>R-&gt;L</v>
          </cell>
          <cell r="H1211" t="str">
            <v>MVC F&amp;R</v>
          </cell>
          <cell r="I1211" t="str">
            <v>Y61977</v>
          </cell>
          <cell r="J1211">
            <v>1</v>
          </cell>
          <cell r="K1211" t="str">
            <v>力合中转仓</v>
          </cell>
          <cell r="L1211">
            <v>44739</v>
          </cell>
          <cell r="M1211" t="str">
            <v>NM PO 110954</v>
          </cell>
          <cell r="N1211" t="str">
            <v>AUG 22</v>
          </cell>
          <cell r="O1211">
            <v>2022.6</v>
          </cell>
          <cell r="P1211" t="str">
            <v>JPY</v>
          </cell>
          <cell r="Q1211" t="str">
            <v>C49SZX20210173AY</v>
          </cell>
          <cell r="R1211" t="str">
            <v>三丽（End user:东莞长志）</v>
          </cell>
          <cell r="S1211" t="str">
            <v>YSM10</v>
          </cell>
          <cell r="T1211" t="str">
            <v>L-&gt;R</v>
          </cell>
          <cell r="U1211" t="str">
            <v>No</v>
          </cell>
          <cell r="V1211" t="str">
            <v>WRONG</v>
          </cell>
          <cell r="W1211" t="str">
            <v>DAP SZ</v>
          </cell>
          <cell r="X1211">
            <v>44369</v>
          </cell>
          <cell r="Y1211" t="str">
            <v>Yes</v>
          </cell>
          <cell r="Z1211"/>
          <cell r="AA1211"/>
          <cell r="AB1211"/>
          <cell r="AC1211" t="str">
            <v>C220843506</v>
          </cell>
          <cell r="AD1211">
            <v>301</v>
          </cell>
          <cell r="AE1211">
            <v>5</v>
          </cell>
          <cell r="AF1211">
            <v>302</v>
          </cell>
          <cell r="AG1211">
            <v>5</v>
          </cell>
          <cell r="AH1211"/>
          <cell r="AI1211"/>
          <cell r="AJ1211"/>
          <cell r="AK1211"/>
          <cell r="AL1211"/>
          <cell r="AM1211"/>
          <cell r="AN1211"/>
          <cell r="AO1211" t="str">
            <v>Yes</v>
          </cell>
          <cell r="AP1211" t="str">
            <v>AUG 22</v>
          </cell>
        </row>
        <row r="1212">
          <cell r="A1212">
            <v>1629</v>
          </cell>
          <cell r="B1212" t="str">
            <v>已发货</v>
          </cell>
          <cell r="C1212" t="str">
            <v>C49</v>
          </cell>
          <cell r="D1212">
            <v>110930</v>
          </cell>
          <cell r="E1212" t="str">
            <v>辉拓</v>
          </cell>
          <cell r="F1212" t="str">
            <v>YSM10</v>
          </cell>
          <cell r="G1212" t="str">
            <v>R-&gt;L</v>
          </cell>
          <cell r="H1212" t="str">
            <v>MVC+ATS15</v>
          </cell>
          <cell r="I1212" t="str">
            <v>Y62066</v>
          </cell>
          <cell r="J1212">
            <v>1</v>
          </cell>
          <cell r="K1212" t="str">
            <v>力合中转仓</v>
          </cell>
          <cell r="L1212">
            <v>44739</v>
          </cell>
          <cell r="M1212">
            <v>5.2699999999999997E-2</v>
          </cell>
          <cell r="N1212" t="str">
            <v>JUL 22</v>
          </cell>
          <cell r="O1212">
            <v>2022.6</v>
          </cell>
          <cell r="P1212" t="str">
            <v>JPY</v>
          </cell>
          <cell r="Q1212" t="str">
            <v>C49SZX20220035R1SS</v>
          </cell>
          <cell r="R1212" t="str">
            <v>中润互联</v>
          </cell>
          <cell r="S1212" t="str">
            <v>YSM10</v>
          </cell>
          <cell r="T1212" t="str">
            <v>L-&gt;R</v>
          </cell>
          <cell r="U1212" t="str">
            <v>MVC+ATS15</v>
          </cell>
          <cell r="V1212" t="str">
            <v>WRONG</v>
          </cell>
          <cell r="W1212" t="str">
            <v>DAP SZ</v>
          </cell>
          <cell r="X1212">
            <v>44641</v>
          </cell>
          <cell r="Y1212" t="str">
            <v>Yes</v>
          </cell>
          <cell r="Z1212"/>
          <cell r="AA1212"/>
          <cell r="AB1212"/>
          <cell r="AC1212" t="str">
            <v>C220442706</v>
          </cell>
          <cell r="AD1212">
            <v>301</v>
          </cell>
          <cell r="AE1212">
            <v>5</v>
          </cell>
          <cell r="AF1212">
            <v>302</v>
          </cell>
          <cell r="AG1212">
            <v>2</v>
          </cell>
          <cell r="AH1212">
            <v>303</v>
          </cell>
          <cell r="AI1212">
            <v>2</v>
          </cell>
          <cell r="AJ1212">
            <v>304</v>
          </cell>
          <cell r="AK1212">
            <v>1</v>
          </cell>
          <cell r="AL1212"/>
          <cell r="AM1212"/>
          <cell r="AN1212"/>
          <cell r="AO1212" t="str">
            <v>Yes</v>
          </cell>
          <cell r="AP1212" t="str">
            <v>JUL 22</v>
          </cell>
        </row>
        <row r="1213">
          <cell r="A1213">
            <v>1646</v>
          </cell>
          <cell r="B1213" t="str">
            <v>已发货</v>
          </cell>
          <cell r="C1213" t="str">
            <v>C49</v>
          </cell>
          <cell r="D1213">
            <v>110924</v>
          </cell>
          <cell r="E1213" t="str">
            <v xml:space="preserve">深圳顺禾 </v>
          </cell>
          <cell r="F1213" t="str">
            <v>YSM10</v>
          </cell>
          <cell r="G1213" t="str">
            <v>R-&gt;L</v>
          </cell>
          <cell r="H1213" t="str">
            <v>MVC F&amp;R</v>
          </cell>
          <cell r="I1213" t="str">
            <v>Y61962</v>
          </cell>
          <cell r="J1213">
            <v>1</v>
          </cell>
          <cell r="K1213" t="str">
            <v>力合中转仓</v>
          </cell>
          <cell r="L1213">
            <v>44739</v>
          </cell>
          <cell r="M1213" t="str">
            <v>0.0512,JPY单PO110997</v>
          </cell>
          <cell r="N1213" t="str">
            <v>AUG 22</v>
          </cell>
          <cell r="O1213">
            <v>2022.6</v>
          </cell>
          <cell r="P1213" t="str">
            <v>JPY</v>
          </cell>
          <cell r="Q1213" t="str">
            <v>C49SZX20220046JL</v>
          </cell>
          <cell r="R1213" t="str">
            <v>快宇</v>
          </cell>
          <cell r="S1213" t="str">
            <v>YSM10</v>
          </cell>
          <cell r="T1213" t="str">
            <v>L-&gt;R</v>
          </cell>
          <cell r="U1213" t="str">
            <v>MVC</v>
          </cell>
          <cell r="V1213" t="str">
            <v>WRONG</v>
          </cell>
          <cell r="W1213" t="str">
            <v>DAP SZ</v>
          </cell>
          <cell r="X1213">
            <v>44669</v>
          </cell>
          <cell r="Y1213" t="str">
            <v>Yes</v>
          </cell>
          <cell r="Z1213"/>
          <cell r="AA1213"/>
          <cell r="AB1213"/>
          <cell r="AC1213" t="str">
            <v>C220141863</v>
          </cell>
          <cell r="AD1213">
            <v>301</v>
          </cell>
          <cell r="AE1213">
            <v>5</v>
          </cell>
          <cell r="AF1213">
            <v>302</v>
          </cell>
          <cell r="AG1213">
            <v>5</v>
          </cell>
          <cell r="AH1213"/>
          <cell r="AI1213"/>
          <cell r="AJ1213"/>
          <cell r="AK1213"/>
          <cell r="AL1213"/>
          <cell r="AM1213"/>
          <cell r="AN1213"/>
          <cell r="AO1213" t="str">
            <v>Yes</v>
          </cell>
          <cell r="AP1213" t="str">
            <v>AUG 22</v>
          </cell>
        </row>
        <row r="1214">
          <cell r="A1214">
            <v>1699</v>
          </cell>
          <cell r="B1214" t="str">
            <v>已发货</v>
          </cell>
          <cell r="C1214" t="str">
            <v>C49</v>
          </cell>
          <cell r="D1214">
            <v>110922</v>
          </cell>
          <cell r="E1214" t="str">
            <v>东莞鸿楠</v>
          </cell>
          <cell r="F1214" t="str">
            <v>YSM10</v>
          </cell>
          <cell r="G1214" t="str">
            <v>R-&gt;L</v>
          </cell>
          <cell r="H1214" t="str">
            <v>MVC F&amp;R</v>
          </cell>
          <cell r="I1214" t="str">
            <v>Y61968,机器不能调动</v>
          </cell>
          <cell r="J1214">
            <v>1</v>
          </cell>
          <cell r="K1214" t="str">
            <v>力合仓库(已经清关)</v>
          </cell>
          <cell r="L1214">
            <v>44739</v>
          </cell>
          <cell r="M1214" t="str">
            <v>0.0503,RMB清关</v>
          </cell>
          <cell r="N1214" t="str">
            <v>SEP 22</v>
          </cell>
          <cell r="O1214">
            <v>2022.6</v>
          </cell>
          <cell r="P1214" t="str">
            <v>RMB</v>
          </cell>
          <cell r="Q1214" t="str">
            <v>C49SZX20220079JL</v>
          </cell>
          <cell r="R1214" t="str">
            <v>铭翔</v>
          </cell>
          <cell r="S1214" t="str">
            <v>YSM10</v>
          </cell>
          <cell r="T1214" t="str">
            <v>L-&gt;R</v>
          </cell>
          <cell r="U1214" t="str">
            <v>MVC</v>
          </cell>
          <cell r="V1214" t="str">
            <v>WRONG</v>
          </cell>
          <cell r="W1214" t="str">
            <v>DDP  DG</v>
          </cell>
          <cell r="X1214">
            <v>44751</v>
          </cell>
          <cell r="Y1214" t="str">
            <v>Yes</v>
          </cell>
          <cell r="Z1214"/>
          <cell r="AA1214"/>
          <cell r="AB1214"/>
          <cell r="AC1214" t="str">
            <v>C191136061</v>
          </cell>
          <cell r="AD1214">
            <v>301</v>
          </cell>
          <cell r="AE1214">
            <v>10</v>
          </cell>
          <cell r="AF1214"/>
          <cell r="AG1214"/>
          <cell r="AH1214"/>
          <cell r="AI1214"/>
          <cell r="AJ1214"/>
          <cell r="AK1214"/>
          <cell r="AL1214"/>
          <cell r="AM1214"/>
          <cell r="AN1214"/>
          <cell r="AO1214" t="str">
            <v>Yes</v>
          </cell>
          <cell r="AP1214" t="str">
            <v>SEP 22</v>
          </cell>
        </row>
        <row r="1215">
          <cell r="A1215">
            <v>1717</v>
          </cell>
          <cell r="B1215" t="str">
            <v>已发货</v>
          </cell>
          <cell r="C1215" t="str">
            <v>C49</v>
          </cell>
          <cell r="D1215">
            <v>110922</v>
          </cell>
          <cell r="E1215" t="str">
            <v>东莞鸿楠</v>
          </cell>
          <cell r="F1215" t="str">
            <v>YSM10</v>
          </cell>
          <cell r="G1215" t="str">
            <v>R-&gt;L</v>
          </cell>
          <cell r="H1215" t="str">
            <v>MVC F&amp;R</v>
          </cell>
          <cell r="I1215" t="str">
            <v>Y61969</v>
          </cell>
          <cell r="J1215">
            <v>1</v>
          </cell>
          <cell r="K1215" t="str">
            <v>力合仓库(已经清关)</v>
          </cell>
          <cell r="L1215">
            <v>44739</v>
          </cell>
          <cell r="M1215" t="str">
            <v>0.0503,RMB清关</v>
          </cell>
          <cell r="N1215" t="str">
            <v>SEP 22</v>
          </cell>
          <cell r="O1215">
            <v>2022.6</v>
          </cell>
          <cell r="P1215" t="str">
            <v>RMB</v>
          </cell>
          <cell r="Q1215" t="str">
            <v>C49SZX20220090SQ</v>
          </cell>
          <cell r="R1215" t="str">
            <v>维创斯特</v>
          </cell>
          <cell r="S1215" t="str">
            <v>YSM10</v>
          </cell>
          <cell r="T1215" t="str">
            <v>L-&gt;R</v>
          </cell>
          <cell r="U1215" t="str">
            <v>MVC</v>
          </cell>
          <cell r="V1215" t="str">
            <v>WRONG</v>
          </cell>
          <cell r="W1215" t="str">
            <v>DDP SZ</v>
          </cell>
          <cell r="X1215">
            <v>44791</v>
          </cell>
          <cell r="Y1215" t="str">
            <v>Yes</v>
          </cell>
          <cell r="Z1215"/>
          <cell r="AA1215"/>
          <cell r="AB1215"/>
          <cell r="AC1215" t="str">
            <v>C220943712</v>
          </cell>
          <cell r="AD1215">
            <v>301</v>
          </cell>
          <cell r="AE1215">
            <v>10</v>
          </cell>
          <cell r="AF1215"/>
          <cell r="AG1215"/>
          <cell r="AH1215"/>
          <cell r="AI1215"/>
          <cell r="AN1215"/>
          <cell r="AO1215" t="str">
            <v>Yes</v>
          </cell>
          <cell r="AP1215" t="str">
            <v>SEP 22</v>
          </cell>
        </row>
        <row r="1216">
          <cell r="A1216">
            <v>1542</v>
          </cell>
          <cell r="B1216" t="str">
            <v>已发货</v>
          </cell>
          <cell r="C1216" t="str">
            <v>C49</v>
          </cell>
          <cell r="D1216">
            <v>110922</v>
          </cell>
          <cell r="E1216" t="str">
            <v>东莞鸿楠</v>
          </cell>
          <cell r="F1216" t="str">
            <v>YSM10</v>
          </cell>
          <cell r="G1216" t="str">
            <v>R-&gt;L</v>
          </cell>
          <cell r="H1216" t="str">
            <v>MVC F&amp;R</v>
          </cell>
          <cell r="I1216" t="str">
            <v>Y61970</v>
          </cell>
          <cell r="J1216">
            <v>1</v>
          </cell>
          <cell r="K1216" t="str">
            <v>力合仓库(已经清关)</v>
          </cell>
          <cell r="L1216">
            <v>44739</v>
          </cell>
          <cell r="M1216" t="str">
            <v>NM PO#110956</v>
          </cell>
          <cell r="N1216" t="str">
            <v>SEP 22</v>
          </cell>
          <cell r="O1216">
            <v>2022.6</v>
          </cell>
          <cell r="P1216" t="str">
            <v>JPY</v>
          </cell>
          <cell r="Q1216" t="str">
            <v>C49SZX20220004EC</v>
          </cell>
          <cell r="R1216" t="str">
            <v>恒泰创新</v>
          </cell>
          <cell r="S1216" t="str">
            <v>YSM10</v>
          </cell>
          <cell r="T1216" t="str">
            <v>L-&gt;R</v>
          </cell>
          <cell r="U1216" t="str">
            <v>MVC</v>
          </cell>
          <cell r="V1216" t="str">
            <v>WRONG</v>
          </cell>
          <cell r="W1216" t="str">
            <v>DAP SZ</v>
          </cell>
          <cell r="X1216">
            <v>44568</v>
          </cell>
          <cell r="Y1216" t="str">
            <v>Yes</v>
          </cell>
          <cell r="Z1216"/>
          <cell r="AA1216"/>
          <cell r="AB1216"/>
          <cell r="AC1216" t="str">
            <v>C220342280</v>
          </cell>
          <cell r="AD1216">
            <v>302</v>
          </cell>
          <cell r="AE1216">
            <v>10</v>
          </cell>
          <cell r="AF1216"/>
          <cell r="AG1216"/>
          <cell r="AH1216"/>
          <cell r="AI1216"/>
          <cell r="AJ1216"/>
          <cell r="AK1216"/>
          <cell r="AL1216"/>
          <cell r="AM1216"/>
          <cell r="AN1216"/>
          <cell r="AO1216" t="str">
            <v>Yes</v>
          </cell>
          <cell r="AP1216" t="str">
            <v>SEP 22</v>
          </cell>
        </row>
        <row r="1217">
          <cell r="A1217">
            <v>1728</v>
          </cell>
          <cell r="B1217" t="str">
            <v>已发货</v>
          </cell>
          <cell r="C1217" t="str">
            <v>C49</v>
          </cell>
          <cell r="D1217">
            <v>110922</v>
          </cell>
          <cell r="E1217" t="str">
            <v>东莞鸿楠</v>
          </cell>
          <cell r="F1217" t="str">
            <v>YSM10</v>
          </cell>
          <cell r="G1217" t="str">
            <v>R-&gt;L</v>
          </cell>
          <cell r="H1217" t="str">
            <v>MVC F&amp;R</v>
          </cell>
          <cell r="I1217" t="str">
            <v>Y61971</v>
          </cell>
          <cell r="J1217">
            <v>1</v>
          </cell>
          <cell r="K1217" t="str">
            <v>力合仓库(已经清关)</v>
          </cell>
          <cell r="L1217">
            <v>44739</v>
          </cell>
          <cell r="M1217" t="str">
            <v>0.0503,RMB清关</v>
          </cell>
          <cell r="N1217" t="str">
            <v>OCT 22</v>
          </cell>
          <cell r="O1217">
            <v>2022.6</v>
          </cell>
          <cell r="P1217" t="str">
            <v>RMB</v>
          </cell>
          <cell r="Q1217" t="str">
            <v>C49SZX20220100SS</v>
          </cell>
          <cell r="R1217" t="str">
            <v>世启纳</v>
          </cell>
          <cell r="S1217" t="str">
            <v>YSM10</v>
          </cell>
          <cell r="T1217" t="str">
            <v>R-&gt;L</v>
          </cell>
          <cell r="U1217" t="str">
            <v>MVC</v>
          </cell>
          <cell r="V1217" t="str">
            <v>WRONG</v>
          </cell>
          <cell r="W1217" t="str">
            <v>DDP SZ</v>
          </cell>
          <cell r="X1217">
            <v>44825</v>
          </cell>
          <cell r="Y1217" t="str">
            <v>Yes</v>
          </cell>
          <cell r="Z1217"/>
          <cell r="AA1217"/>
          <cell r="AB1217"/>
          <cell r="AC1217" t="str">
            <v>C210640351</v>
          </cell>
          <cell r="AD1217">
            <v>302</v>
          </cell>
          <cell r="AE1217">
            <v>10</v>
          </cell>
          <cell r="AF1217"/>
          <cell r="AG1217"/>
          <cell r="AH1217"/>
          <cell r="AI1217"/>
          <cell r="AJ1217"/>
          <cell r="AK1217"/>
          <cell r="AL1217"/>
          <cell r="AM1217"/>
          <cell r="AN1217"/>
          <cell r="AO1217" t="str">
            <v>Yes</v>
          </cell>
          <cell r="AP1217" t="str">
            <v>OCT 22</v>
          </cell>
        </row>
        <row r="1218">
          <cell r="A1218">
            <v>1762</v>
          </cell>
          <cell r="B1218" t="str">
            <v>已发货</v>
          </cell>
          <cell r="C1218" t="str">
            <v>C49</v>
          </cell>
          <cell r="D1218">
            <v>110919</v>
          </cell>
          <cell r="E1218" t="str">
            <v>深圳朗特</v>
          </cell>
          <cell r="F1218" t="str">
            <v>YSM10</v>
          </cell>
          <cell r="G1218" t="str">
            <v>R-&gt;L</v>
          </cell>
          <cell r="H1218" t="str">
            <v>MVC F&amp;R+ATS15</v>
          </cell>
          <cell r="I1218" t="str">
            <v>Y62022</v>
          </cell>
          <cell r="J1218">
            <v>1</v>
          </cell>
          <cell r="K1218" t="str">
            <v>力合仓库(已经清关)</v>
          </cell>
          <cell r="L1218">
            <v>44739</v>
          </cell>
          <cell r="M1218" t="str">
            <v>0.0513,RMB清关</v>
          </cell>
          <cell r="N1218" t="str">
            <v>NOV 22</v>
          </cell>
          <cell r="O1218">
            <v>2022.6</v>
          </cell>
          <cell r="P1218" t="str">
            <v>RMB</v>
          </cell>
          <cell r="Q1218" t="str">
            <v>C49SZX20220117DZ</v>
          </cell>
          <cell r="R1218" t="str">
            <v>朗特</v>
          </cell>
          <cell r="S1218" t="str">
            <v>YSM10</v>
          </cell>
          <cell r="T1218" t="str">
            <v>R-&gt;L</v>
          </cell>
          <cell r="U1218" t="str">
            <v>MVC+ATS15</v>
          </cell>
          <cell r="V1218" t="str">
            <v>WRONG</v>
          </cell>
          <cell r="W1218" t="str">
            <v>DDP SZ</v>
          </cell>
          <cell r="X1218">
            <v>44879</v>
          </cell>
          <cell r="Y1218" t="str">
            <v>Yes</v>
          </cell>
          <cell r="Z1218"/>
          <cell r="AA1218"/>
          <cell r="AB1218"/>
          <cell r="AC1218" t="str">
            <v>C190534728</v>
          </cell>
          <cell r="AD1218">
            <v>301</v>
          </cell>
          <cell r="AE1218">
            <v>10</v>
          </cell>
          <cell r="AF1218"/>
          <cell r="AG1218"/>
          <cell r="AH1218"/>
          <cell r="AI1218"/>
          <cell r="AJ1218"/>
          <cell r="AK1218"/>
          <cell r="AL1218"/>
          <cell r="AM1218"/>
          <cell r="AN1218"/>
          <cell r="AO1218" t="str">
            <v>Yes</v>
          </cell>
          <cell r="AP1218" t="str">
            <v>NOV 22</v>
          </cell>
        </row>
        <row r="1219">
          <cell r="A1219">
            <v>1785</v>
          </cell>
          <cell r="B1219" t="str">
            <v>已发货</v>
          </cell>
          <cell r="C1219" t="str">
            <v>C49</v>
          </cell>
          <cell r="D1219">
            <v>110919</v>
          </cell>
          <cell r="E1219" t="str">
            <v>深圳朗特</v>
          </cell>
          <cell r="F1219" t="str">
            <v>YSM10</v>
          </cell>
          <cell r="G1219" t="str">
            <v>R-&gt;L</v>
          </cell>
          <cell r="H1219" t="str">
            <v>MVC F&amp;R+ATS15</v>
          </cell>
          <cell r="I1219" t="str">
            <v>Y62023</v>
          </cell>
          <cell r="J1219">
            <v>1</v>
          </cell>
          <cell r="K1219" t="str">
            <v>力合仓库(已经清关)</v>
          </cell>
          <cell r="L1219">
            <v>44739</v>
          </cell>
          <cell r="M1219" t="str">
            <v>0.0513,RMB清关</v>
          </cell>
          <cell r="N1219" t="str">
            <v>DEC 22</v>
          </cell>
          <cell r="O1219">
            <v>2022.6</v>
          </cell>
          <cell r="P1219" t="str">
            <v>RMB</v>
          </cell>
          <cell r="Q1219" t="str">
            <v>C49SZX20220127EC</v>
          </cell>
          <cell r="R1219" t="str">
            <v>海红天远</v>
          </cell>
          <cell r="S1219" t="str">
            <v>YSM10</v>
          </cell>
          <cell r="T1219" t="str">
            <v>L-&gt;R</v>
          </cell>
          <cell r="U1219" t="str">
            <v>MVC+ATS15</v>
          </cell>
          <cell r="V1219" t="str">
            <v>WRONG</v>
          </cell>
          <cell r="W1219" t="str">
            <v>DDP SZ</v>
          </cell>
          <cell r="X1219">
            <v>44914</v>
          </cell>
          <cell r="Y1219" t="str">
            <v>Yes</v>
          </cell>
          <cell r="Z1219"/>
          <cell r="AA1219"/>
          <cell r="AB1219"/>
          <cell r="AC1219" t="str">
            <v>C200737827</v>
          </cell>
          <cell r="AD1219">
            <v>301</v>
          </cell>
          <cell r="AE1219">
            <v>10</v>
          </cell>
          <cell r="AF1219"/>
          <cell r="AG1219"/>
          <cell r="AH1219"/>
          <cell r="AI1219"/>
          <cell r="AJ1219"/>
          <cell r="AK1219"/>
          <cell r="AL1219"/>
          <cell r="AM1219"/>
          <cell r="AN1219"/>
          <cell r="AO1219" t="str">
            <v>Yes</v>
          </cell>
          <cell r="AP1219" t="str">
            <v>DEC 22</v>
          </cell>
        </row>
        <row r="1220">
          <cell r="A1220">
            <v>1786</v>
          </cell>
          <cell r="B1220" t="str">
            <v>已发货</v>
          </cell>
          <cell r="C1220" t="str">
            <v>C49</v>
          </cell>
          <cell r="D1220">
            <v>110919</v>
          </cell>
          <cell r="E1220" t="str">
            <v>深圳朗特</v>
          </cell>
          <cell r="F1220" t="str">
            <v>YSM10</v>
          </cell>
          <cell r="G1220" t="str">
            <v>R-&gt;L</v>
          </cell>
          <cell r="H1220" t="str">
            <v>MVC F&amp;R+ATS15</v>
          </cell>
          <cell r="I1220" t="str">
            <v>Y62024</v>
          </cell>
          <cell r="J1220">
            <v>1</v>
          </cell>
          <cell r="K1220" t="str">
            <v>力合仓库(已经清关)</v>
          </cell>
          <cell r="L1220">
            <v>44739</v>
          </cell>
          <cell r="M1220" t="str">
            <v>0.0513,RMB清关</v>
          </cell>
          <cell r="N1220" t="str">
            <v>DEC 22</v>
          </cell>
          <cell r="O1220">
            <v>2022.6</v>
          </cell>
          <cell r="P1220" t="str">
            <v>RMB</v>
          </cell>
          <cell r="Q1220" t="str">
            <v>C49SZX20220127EC</v>
          </cell>
          <cell r="R1220" t="str">
            <v>海红天远</v>
          </cell>
          <cell r="S1220" t="str">
            <v>YSM10</v>
          </cell>
          <cell r="T1220" t="str">
            <v>R-&gt;L</v>
          </cell>
          <cell r="U1220" t="str">
            <v>MVC+ATS15</v>
          </cell>
          <cell r="V1220" t="str">
            <v>WRONG</v>
          </cell>
          <cell r="W1220" t="str">
            <v>DDP SZ</v>
          </cell>
          <cell r="X1220">
            <v>44914</v>
          </cell>
          <cell r="Y1220" t="str">
            <v>Yes</v>
          </cell>
          <cell r="Z1220"/>
          <cell r="AA1220"/>
          <cell r="AB1220"/>
          <cell r="AC1220" t="str">
            <v>C200737827</v>
          </cell>
          <cell r="AD1220">
            <v>301</v>
          </cell>
          <cell r="AE1220">
            <v>10</v>
          </cell>
          <cell r="AF1220"/>
          <cell r="AG1220"/>
          <cell r="AH1220"/>
          <cell r="AI1220"/>
          <cell r="AJ1220"/>
          <cell r="AK1220"/>
          <cell r="AL1220"/>
          <cell r="AM1220"/>
          <cell r="AN1220"/>
          <cell r="AO1220" t="str">
            <v>Yes</v>
          </cell>
          <cell r="AP1220" t="str">
            <v>DEC 22</v>
          </cell>
        </row>
        <row r="1221">
          <cell r="A1221">
            <v>1721</v>
          </cell>
          <cell r="B1221" t="str">
            <v>已发货</v>
          </cell>
          <cell r="C1221" t="str">
            <v>C49</v>
          </cell>
          <cell r="D1221" t="str">
            <v>110919(拆单110927）</v>
          </cell>
          <cell r="E1221" t="str">
            <v>深圳朗特</v>
          </cell>
          <cell r="F1221" t="str">
            <v>YSM10</v>
          </cell>
          <cell r="G1221" t="str">
            <v>R-&gt;L</v>
          </cell>
          <cell r="H1221" t="str">
            <v>MVC F&amp;R</v>
          </cell>
          <cell r="I1221" t="str">
            <v>Y62025</v>
          </cell>
          <cell r="J1221">
            <v>1</v>
          </cell>
          <cell r="K1221" t="str">
            <v>力合仓库(已经清关)</v>
          </cell>
          <cell r="L1221">
            <v>44739</v>
          </cell>
          <cell r="M1221" t="str">
            <v>0.0503，JPY单PO#110996</v>
          </cell>
          <cell r="N1221" t="str">
            <v>OCT 22</v>
          </cell>
          <cell r="O1221">
            <v>2022.6</v>
          </cell>
          <cell r="P1221" t="str">
            <v>JPY</v>
          </cell>
          <cell r="Q1221" t="str">
            <v>C49SZX20220096JL</v>
          </cell>
          <cell r="R1221" t="str">
            <v>倍斯特</v>
          </cell>
          <cell r="S1221" t="str">
            <v>YSM10</v>
          </cell>
          <cell r="T1221" t="str">
            <v>L-&gt;R</v>
          </cell>
          <cell r="U1221" t="str">
            <v>MVC</v>
          </cell>
          <cell r="V1221" t="str">
            <v>WRONG</v>
          </cell>
          <cell r="W1221" t="str">
            <v>DAP SZ</v>
          </cell>
          <cell r="X1221">
            <v>44819</v>
          </cell>
          <cell r="Y1221" t="str">
            <v>Yes</v>
          </cell>
          <cell r="Z1221"/>
          <cell r="AA1221"/>
          <cell r="AB1221"/>
          <cell r="AC1221" t="str">
            <v>C200837908</v>
          </cell>
          <cell r="AD1221">
            <v>302</v>
          </cell>
          <cell r="AE1221">
            <v>10</v>
          </cell>
          <cell r="AF1221"/>
          <cell r="AG1221"/>
          <cell r="AH1221"/>
          <cell r="AI1221"/>
          <cell r="AJ1221"/>
          <cell r="AK1221"/>
          <cell r="AL1221"/>
          <cell r="AM1221"/>
          <cell r="AN1221"/>
          <cell r="AO1221" t="str">
            <v>Yes</v>
          </cell>
          <cell r="AP1221" t="str">
            <v>OCT 22</v>
          </cell>
        </row>
        <row r="1222">
          <cell r="A1222">
            <v>1722</v>
          </cell>
          <cell r="B1222" t="str">
            <v>已发货</v>
          </cell>
          <cell r="C1222" t="str">
            <v>C49</v>
          </cell>
          <cell r="D1222">
            <v>110919</v>
          </cell>
          <cell r="E1222" t="str">
            <v>深圳朗特</v>
          </cell>
          <cell r="F1222" t="str">
            <v>YSM10</v>
          </cell>
          <cell r="G1222" t="str">
            <v>R-&gt;L</v>
          </cell>
          <cell r="H1222" t="str">
            <v>MVC F&amp;R</v>
          </cell>
          <cell r="I1222" t="str">
            <v>Y62026</v>
          </cell>
          <cell r="J1222">
            <v>1</v>
          </cell>
          <cell r="K1222" t="str">
            <v>力合仓库(已经清关)</v>
          </cell>
          <cell r="L1222">
            <v>44739</v>
          </cell>
          <cell r="M1222" t="str">
            <v>0.0503，JPY单PO#110996</v>
          </cell>
          <cell r="N1222" t="str">
            <v>OCT 22</v>
          </cell>
          <cell r="O1222">
            <v>2022.6</v>
          </cell>
          <cell r="P1222" t="str">
            <v>JPY</v>
          </cell>
          <cell r="Q1222" t="str">
            <v>C49SZX20220096JL</v>
          </cell>
          <cell r="R1222" t="str">
            <v>倍斯特</v>
          </cell>
          <cell r="S1222" t="str">
            <v>YSM10</v>
          </cell>
          <cell r="T1222" t="str">
            <v>R-&gt;L</v>
          </cell>
          <cell r="U1222" t="str">
            <v>MVC</v>
          </cell>
          <cell r="V1222" t="str">
            <v>WRONG</v>
          </cell>
          <cell r="W1222" t="str">
            <v>DAP SZ</v>
          </cell>
          <cell r="X1222">
            <v>44819</v>
          </cell>
          <cell r="Y1222" t="str">
            <v>Yes</v>
          </cell>
          <cell r="Z1222"/>
          <cell r="AA1222"/>
          <cell r="AB1222"/>
          <cell r="AC1222" t="str">
            <v>C200837908</v>
          </cell>
          <cell r="AD1222">
            <v>302</v>
          </cell>
          <cell r="AE1222">
            <v>10</v>
          </cell>
          <cell r="AF1222"/>
          <cell r="AG1222"/>
          <cell r="AH1222"/>
          <cell r="AI1222"/>
          <cell r="AJ1222"/>
          <cell r="AK1222"/>
          <cell r="AL1222"/>
          <cell r="AM1222"/>
          <cell r="AN1222"/>
          <cell r="AO1222" t="str">
            <v>Yes</v>
          </cell>
          <cell r="AP1222" t="str">
            <v>OCT 22</v>
          </cell>
        </row>
        <row r="1223">
          <cell r="A1223">
            <v>1723</v>
          </cell>
          <cell r="B1223" t="str">
            <v>已发货</v>
          </cell>
          <cell r="C1223" t="str">
            <v>C49</v>
          </cell>
          <cell r="D1223">
            <v>110919</v>
          </cell>
          <cell r="E1223" t="str">
            <v>深圳朗特</v>
          </cell>
          <cell r="F1223" t="str">
            <v>YSM10</v>
          </cell>
          <cell r="G1223" t="str">
            <v>R-&gt;L</v>
          </cell>
          <cell r="H1223" t="str">
            <v>MVC F&amp;R</v>
          </cell>
          <cell r="I1223" t="str">
            <v>Y62027</v>
          </cell>
          <cell r="J1223">
            <v>1</v>
          </cell>
          <cell r="K1223" t="str">
            <v>力合仓库(已经清关)</v>
          </cell>
          <cell r="L1223">
            <v>44739</v>
          </cell>
          <cell r="M1223" t="str">
            <v>NM,PO#111002</v>
          </cell>
          <cell r="N1223" t="str">
            <v>OCT 22</v>
          </cell>
          <cell r="O1223">
            <v>2022.6</v>
          </cell>
          <cell r="P1223" t="str">
            <v>JPY</v>
          </cell>
          <cell r="Q1223" t="str">
            <v>C49SZX20220096JL</v>
          </cell>
          <cell r="R1223" t="str">
            <v>倍斯特</v>
          </cell>
          <cell r="S1223" t="str">
            <v>YSM10</v>
          </cell>
          <cell r="T1223" t="str">
            <v>R-&gt;L</v>
          </cell>
          <cell r="U1223" t="str">
            <v>MVC</v>
          </cell>
          <cell r="V1223" t="str">
            <v>WRONG</v>
          </cell>
          <cell r="W1223" t="str">
            <v>DAP SZ</v>
          </cell>
          <cell r="X1223">
            <v>44819</v>
          </cell>
          <cell r="Y1223" t="str">
            <v>Yes</v>
          </cell>
          <cell r="Z1223"/>
          <cell r="AA1223"/>
          <cell r="AB1223"/>
          <cell r="AC1223" t="str">
            <v>C200837908</v>
          </cell>
          <cell r="AD1223">
            <v>302</v>
          </cell>
          <cell r="AE1223">
            <v>10</v>
          </cell>
          <cell r="AF1223"/>
          <cell r="AG1223"/>
          <cell r="AH1223"/>
          <cell r="AI1223"/>
          <cell r="AJ1223"/>
          <cell r="AK1223"/>
          <cell r="AL1223"/>
          <cell r="AM1223"/>
          <cell r="AN1223"/>
          <cell r="AO1223" t="str">
            <v>Yes</v>
          </cell>
          <cell r="AP1223" t="str">
            <v>OCT 22</v>
          </cell>
        </row>
        <row r="1224">
          <cell r="A1224">
            <v>1746</v>
          </cell>
          <cell r="B1224" t="str">
            <v>已发货</v>
          </cell>
          <cell r="C1224" t="str">
            <v>C49</v>
          </cell>
          <cell r="D1224">
            <v>110923</v>
          </cell>
          <cell r="E1224" t="str">
            <v>芯联鑫</v>
          </cell>
          <cell r="F1224" t="str">
            <v>YSM10</v>
          </cell>
          <cell r="G1224" t="str">
            <v>R-&gt;L</v>
          </cell>
          <cell r="H1224" t="str">
            <v>MVC F&amp;R</v>
          </cell>
          <cell r="I1224" t="str">
            <v>Y61978</v>
          </cell>
          <cell r="J1224">
            <v>1</v>
          </cell>
          <cell r="K1224" t="str">
            <v>力合仓库(已经清关)</v>
          </cell>
          <cell r="L1224">
            <v>44746</v>
          </cell>
          <cell r="M1224" t="str">
            <v>0.0498,RMB清关</v>
          </cell>
          <cell r="N1224" t="str">
            <v>OCT 22</v>
          </cell>
          <cell r="O1224">
            <v>2022.6</v>
          </cell>
          <cell r="P1224" t="str">
            <v>RMB</v>
          </cell>
          <cell r="Q1224" t="str">
            <v>C49SZX20220108SX</v>
          </cell>
          <cell r="R1224" t="str">
            <v>赛朗斯</v>
          </cell>
          <cell r="S1224" t="str">
            <v>YSM10</v>
          </cell>
          <cell r="T1224" t="str">
            <v>R-&gt;L</v>
          </cell>
          <cell r="U1224" t="str">
            <v>MVC</v>
          </cell>
          <cell r="V1224" t="str">
            <v>WRONG</v>
          </cell>
          <cell r="W1224" t="str">
            <v>DDP FS</v>
          </cell>
          <cell r="X1224">
            <v>44846</v>
          </cell>
          <cell r="Y1224" t="str">
            <v>Yes</v>
          </cell>
          <cell r="Z1224"/>
          <cell r="AA1224"/>
          <cell r="AB1224"/>
          <cell r="AC1224" t="str">
            <v>C210239281</v>
          </cell>
          <cell r="AD1224">
            <v>313</v>
          </cell>
          <cell r="AE1224">
            <v>10</v>
          </cell>
          <cell r="AF1224"/>
          <cell r="AG1224"/>
          <cell r="AH1224"/>
          <cell r="AI1224"/>
          <cell r="AJ1224"/>
          <cell r="AK1224"/>
          <cell r="AL1224"/>
          <cell r="AM1224"/>
          <cell r="AN1224"/>
          <cell r="AO1224" t="str">
            <v>Yes</v>
          </cell>
          <cell r="AP1224" t="str">
            <v>OCT 22</v>
          </cell>
        </row>
        <row r="1225">
          <cell r="A1225">
            <v>1763</v>
          </cell>
          <cell r="B1225" t="str">
            <v>已发货</v>
          </cell>
          <cell r="C1225" t="str">
            <v>C49</v>
          </cell>
          <cell r="D1225">
            <v>110923</v>
          </cell>
          <cell r="E1225" t="str">
            <v>芯联鑫</v>
          </cell>
          <cell r="F1225" t="str">
            <v>YSM10</v>
          </cell>
          <cell r="G1225" t="str">
            <v>R-&gt;L</v>
          </cell>
          <cell r="H1225" t="str">
            <v>MVC F&amp;R</v>
          </cell>
          <cell r="I1225" t="str">
            <v>Y61979</v>
          </cell>
          <cell r="J1225">
            <v>1</v>
          </cell>
          <cell r="K1225" t="str">
            <v>力合仓库(已经清关)</v>
          </cell>
          <cell r="L1225">
            <v>44746</v>
          </cell>
          <cell r="M1225" t="str">
            <v>0.0512,RMB清关PO#110997</v>
          </cell>
          <cell r="N1225" t="str">
            <v>DEC 22</v>
          </cell>
          <cell r="O1225">
            <v>2022.6</v>
          </cell>
          <cell r="P1225" t="str">
            <v>RMB</v>
          </cell>
          <cell r="Q1225" t="str">
            <v>C49SZX20220122SX</v>
          </cell>
          <cell r="R1225" t="str">
            <v>莫思特</v>
          </cell>
          <cell r="S1225" t="str">
            <v>YSM10</v>
          </cell>
          <cell r="T1225" t="str">
            <v>L-&gt;R</v>
          </cell>
          <cell r="U1225" t="str">
            <v>MVC</v>
          </cell>
          <cell r="V1225" t="str">
            <v>WRONG</v>
          </cell>
          <cell r="W1225" t="str">
            <v>DDP HZ</v>
          </cell>
          <cell r="X1225">
            <v>44887</v>
          </cell>
          <cell r="Y1225" t="str">
            <v>Yes</v>
          </cell>
          <cell r="Z1225"/>
          <cell r="AA1225"/>
          <cell r="AB1225"/>
          <cell r="AC1225" t="str">
            <v>C210640541</v>
          </cell>
          <cell r="AD1225">
            <v>304</v>
          </cell>
          <cell r="AE1225">
            <v>10</v>
          </cell>
          <cell r="AF1225"/>
          <cell r="AG1225"/>
          <cell r="AH1225"/>
          <cell r="AI1225"/>
          <cell r="AJ1225"/>
          <cell r="AK1225"/>
          <cell r="AL1225"/>
          <cell r="AM1225"/>
          <cell r="AN1225"/>
          <cell r="AO1225" t="str">
            <v>Yes</v>
          </cell>
          <cell r="AP1225" t="str">
            <v>DEC 22</v>
          </cell>
        </row>
        <row r="1226">
          <cell r="A1226">
            <v>1672</v>
          </cell>
          <cell r="B1226" t="str">
            <v>已发货</v>
          </cell>
          <cell r="C1226" t="str">
            <v>C49</v>
          </cell>
          <cell r="D1226">
            <v>110917</v>
          </cell>
          <cell r="E1226" t="str">
            <v>东莞鸿楠</v>
          </cell>
          <cell r="F1226" t="str">
            <v>YSM20R-2</v>
          </cell>
          <cell r="G1226" t="str">
            <v>R-&gt;L</v>
          </cell>
          <cell r="H1226" t="str">
            <v>No</v>
          </cell>
          <cell r="I1226" t="str">
            <v>Y61972</v>
          </cell>
          <cell r="J1226">
            <v>1</v>
          </cell>
          <cell r="K1226" t="str">
            <v>力合中转仓</v>
          </cell>
          <cell r="L1226">
            <v>44746</v>
          </cell>
          <cell r="M1226">
            <v>5.0299999999999997E-2</v>
          </cell>
          <cell r="N1226" t="str">
            <v>JUL 22</v>
          </cell>
          <cell r="O1226">
            <v>2022.6</v>
          </cell>
          <cell r="P1226" t="str">
            <v>JPY</v>
          </cell>
          <cell r="Q1226" t="str">
            <v>C49SZX20220060DZ</v>
          </cell>
          <cell r="R1226" t="str">
            <v>方案集</v>
          </cell>
          <cell r="S1226" t="str">
            <v>YSM20R-2</v>
          </cell>
          <cell r="T1226" t="str">
            <v>R-&gt;L</v>
          </cell>
          <cell r="U1226" t="str">
            <v>No</v>
          </cell>
          <cell r="V1226" t="str">
            <v>OK</v>
          </cell>
          <cell r="W1226" t="str">
            <v>CIF HK</v>
          </cell>
          <cell r="X1226">
            <v>44705</v>
          </cell>
          <cell r="Y1226" t="str">
            <v>Yes</v>
          </cell>
          <cell r="Z1226"/>
          <cell r="AA1226"/>
          <cell r="AB1226"/>
          <cell r="AC1226" t="str">
            <v>C200637592</v>
          </cell>
          <cell r="AD1226">
            <v>301</v>
          </cell>
          <cell r="AE1226">
            <v>20</v>
          </cell>
          <cell r="AF1226"/>
          <cell r="AG1226"/>
          <cell r="AH1226"/>
          <cell r="AI1226"/>
          <cell r="AJ1226"/>
          <cell r="AK1226"/>
          <cell r="AL1226"/>
          <cell r="AM1226"/>
          <cell r="AN1226"/>
          <cell r="AO1226" t="str">
            <v>Yes</v>
          </cell>
          <cell r="AP1226" t="str">
            <v>JUL 22</v>
          </cell>
        </row>
        <row r="1227">
          <cell r="A1227">
            <v>1688</v>
          </cell>
          <cell r="B1227" t="str">
            <v>已发货</v>
          </cell>
          <cell r="C1227" t="str">
            <v>C49</v>
          </cell>
          <cell r="D1227">
            <v>110917</v>
          </cell>
          <cell r="E1227" t="str">
            <v>东莞鸿楠</v>
          </cell>
          <cell r="F1227" t="str">
            <v>YSM20R-2</v>
          </cell>
          <cell r="G1227" t="str">
            <v>R-&gt;L</v>
          </cell>
          <cell r="H1227" t="str">
            <v>No</v>
          </cell>
          <cell r="I1227" t="str">
            <v>Y61973</v>
          </cell>
          <cell r="J1227">
            <v>1</v>
          </cell>
          <cell r="K1227" t="str">
            <v>力合仓库(已经清关)</v>
          </cell>
          <cell r="L1227">
            <v>44746</v>
          </cell>
          <cell r="M1227">
            <v>5.0299999999999997E-2</v>
          </cell>
          <cell r="N1227" t="str">
            <v>JUL 22</v>
          </cell>
          <cell r="O1227">
            <v>2022.6</v>
          </cell>
          <cell r="P1227" t="str">
            <v>RMB</v>
          </cell>
          <cell r="Q1227" t="str">
            <v>C49SZX20220072DZ</v>
          </cell>
          <cell r="R1227" t="str">
            <v>朗特</v>
          </cell>
          <cell r="S1227" t="str">
            <v>YSM20R-2</v>
          </cell>
          <cell r="T1227" t="str">
            <v>R-&gt;L</v>
          </cell>
          <cell r="U1227" t="str">
            <v>No</v>
          </cell>
          <cell r="V1227" t="str">
            <v>OK</v>
          </cell>
          <cell r="W1227" t="str">
            <v>DDP SZ</v>
          </cell>
          <cell r="X1227">
            <v>44734</v>
          </cell>
          <cell r="Y1227" t="str">
            <v>Yes</v>
          </cell>
          <cell r="Z1227"/>
          <cell r="AA1227"/>
          <cell r="AB1227"/>
          <cell r="AC1227" t="str">
            <v>C220342453</v>
          </cell>
          <cell r="AD1227">
            <v>311</v>
          </cell>
          <cell r="AE1227">
            <v>20</v>
          </cell>
          <cell r="AF1227"/>
          <cell r="AG1227"/>
          <cell r="AH1227"/>
          <cell r="AI1227"/>
          <cell r="AN1227"/>
          <cell r="AO1227" t="str">
            <v>Yes</v>
          </cell>
          <cell r="AP1227" t="str">
            <v>JUL 22</v>
          </cell>
        </row>
        <row r="1228">
          <cell r="A1228">
            <v>1695</v>
          </cell>
          <cell r="B1228" t="str">
            <v>已发货</v>
          </cell>
          <cell r="C1228" t="str">
            <v>C49</v>
          </cell>
          <cell r="D1228">
            <v>110917</v>
          </cell>
          <cell r="E1228" t="str">
            <v>东莞鸿楠</v>
          </cell>
          <cell r="F1228" t="str">
            <v>YSM20R-2</v>
          </cell>
          <cell r="G1228" t="str">
            <v>R-&gt;L</v>
          </cell>
          <cell r="H1228" t="str">
            <v>No</v>
          </cell>
          <cell r="I1228" t="str">
            <v>Y61974</v>
          </cell>
          <cell r="J1228">
            <v>1</v>
          </cell>
          <cell r="K1228" t="str">
            <v>力合仓库(已经清关)</v>
          </cell>
          <cell r="L1228">
            <v>44746</v>
          </cell>
          <cell r="M1228" t="str">
            <v>0.0503,RMB清关</v>
          </cell>
          <cell r="N1228" t="str">
            <v>JUL 22</v>
          </cell>
          <cell r="O1228">
            <v>2022.6</v>
          </cell>
          <cell r="P1228" t="str">
            <v>RMB</v>
          </cell>
          <cell r="Q1228" t="str">
            <v>C49SZX20220077SS</v>
          </cell>
          <cell r="R1228" t="str">
            <v>世启纳</v>
          </cell>
          <cell r="S1228" t="str">
            <v>YSM20R-2</v>
          </cell>
          <cell r="T1228" t="str">
            <v>R-&gt;L</v>
          </cell>
          <cell r="U1228" t="str">
            <v>No</v>
          </cell>
          <cell r="V1228" t="str">
            <v>OK</v>
          </cell>
          <cell r="W1228" t="str">
            <v>DDP SZ</v>
          </cell>
          <cell r="X1228">
            <v>44747</v>
          </cell>
          <cell r="Y1228" t="str">
            <v>Yes</v>
          </cell>
          <cell r="Z1228"/>
          <cell r="AA1228"/>
          <cell r="AB1228"/>
          <cell r="AC1228" t="str">
            <v>C210640351</v>
          </cell>
          <cell r="AD1228">
            <v>302</v>
          </cell>
          <cell r="AE1228">
            <v>20</v>
          </cell>
          <cell r="AF1228"/>
          <cell r="AG1228"/>
          <cell r="AH1228"/>
          <cell r="AI1228"/>
          <cell r="AJ1228"/>
          <cell r="AK1228"/>
          <cell r="AL1228"/>
          <cell r="AM1228"/>
          <cell r="AN1228"/>
          <cell r="AO1228" t="str">
            <v>Yes</v>
          </cell>
          <cell r="AP1228" t="str">
            <v>JUL 22</v>
          </cell>
        </row>
        <row r="1229">
          <cell r="A1229">
            <v>1715</v>
          </cell>
          <cell r="B1229" t="str">
            <v>已发货</v>
          </cell>
          <cell r="C1229" t="str">
            <v>C49</v>
          </cell>
          <cell r="D1229">
            <v>110931</v>
          </cell>
          <cell r="E1229" t="str">
            <v>快宇</v>
          </cell>
          <cell r="F1229" t="str">
            <v>YSM10</v>
          </cell>
          <cell r="G1229" t="str">
            <v>R-&gt;L</v>
          </cell>
          <cell r="H1229" t="str">
            <v>MVC</v>
          </cell>
          <cell r="I1229" t="str">
            <v>Y62067</v>
          </cell>
          <cell r="J1229">
            <v>1</v>
          </cell>
          <cell r="K1229" t="str">
            <v>力合仓库(已经清关)</v>
          </cell>
          <cell r="L1229">
            <v>44746</v>
          </cell>
          <cell r="M1229" t="str">
            <v>0.0527,RMB清关</v>
          </cell>
          <cell r="N1229" t="str">
            <v>AUG 22</v>
          </cell>
          <cell r="O1229">
            <v>2022.6</v>
          </cell>
          <cell r="P1229" t="str">
            <v>RMB</v>
          </cell>
          <cell r="Q1229" t="str">
            <v>C49SZX20220088SX</v>
          </cell>
          <cell r="R1229" t="str">
            <v>安林</v>
          </cell>
          <cell r="S1229" t="str">
            <v>YSM10</v>
          </cell>
          <cell r="T1229" t="str">
            <v>L-&gt;R</v>
          </cell>
          <cell r="U1229" t="str">
            <v>MVC</v>
          </cell>
          <cell r="V1229" t="str">
            <v>WRONG</v>
          </cell>
          <cell r="W1229" t="str">
            <v>DDP SZ</v>
          </cell>
          <cell r="X1229">
            <v>44783</v>
          </cell>
          <cell r="Y1229" t="str">
            <v>Yes</v>
          </cell>
          <cell r="Z1229"/>
          <cell r="AA1229"/>
          <cell r="AB1229"/>
          <cell r="AC1229" t="str">
            <v>C200537294</v>
          </cell>
          <cell r="AD1229">
            <v>301</v>
          </cell>
          <cell r="AE1229">
            <v>5</v>
          </cell>
          <cell r="AF1229">
            <v>302</v>
          </cell>
          <cell r="AG1229">
            <v>2</v>
          </cell>
          <cell r="AH1229">
            <v>303</v>
          </cell>
          <cell r="AI1229">
            <v>2</v>
          </cell>
          <cell r="AJ1229">
            <v>304</v>
          </cell>
          <cell r="AK1229">
            <v>1</v>
          </cell>
          <cell r="AL1229"/>
          <cell r="AM1229"/>
          <cell r="AN1229"/>
          <cell r="AO1229" t="str">
            <v>Yes</v>
          </cell>
          <cell r="AP1229" t="str">
            <v>AUG 22</v>
          </cell>
        </row>
        <row r="1230">
          <cell r="A1230">
            <v>1700</v>
          </cell>
          <cell r="B1230" t="str">
            <v>已发货</v>
          </cell>
          <cell r="C1230" t="str">
            <v>C49</v>
          </cell>
          <cell r="D1230">
            <v>110931</v>
          </cell>
          <cell r="E1230" t="str">
            <v>快宇</v>
          </cell>
          <cell r="F1230" t="str">
            <v>YSM10</v>
          </cell>
          <cell r="G1230" t="str">
            <v>R-&gt;L</v>
          </cell>
          <cell r="H1230" t="str">
            <v>MVC</v>
          </cell>
          <cell r="I1230" t="str">
            <v>Y62068，机器不能调动</v>
          </cell>
          <cell r="J1230">
            <v>1</v>
          </cell>
          <cell r="K1230" t="str">
            <v>力合仓库(已经清关)</v>
          </cell>
          <cell r="L1230">
            <v>44746</v>
          </cell>
          <cell r="M1230" t="str">
            <v>0.0527,RMB清关</v>
          </cell>
          <cell r="N1230" t="str">
            <v>SEP 22</v>
          </cell>
          <cell r="O1230">
            <v>2022.6</v>
          </cell>
          <cell r="P1230" t="str">
            <v>RMB</v>
          </cell>
          <cell r="Q1230" t="str">
            <v>C49SZX20220079JL</v>
          </cell>
          <cell r="R1230" t="str">
            <v>铭翔</v>
          </cell>
          <cell r="S1230" t="str">
            <v>YSM10</v>
          </cell>
          <cell r="T1230" t="str">
            <v>L-&gt;R</v>
          </cell>
          <cell r="U1230" t="str">
            <v>MVC</v>
          </cell>
          <cell r="V1230" t="str">
            <v>WRONG</v>
          </cell>
          <cell r="W1230" t="str">
            <v>DDP  DG</v>
          </cell>
          <cell r="X1230">
            <v>44751</v>
          </cell>
          <cell r="Y1230" t="str">
            <v>Yes</v>
          </cell>
          <cell r="Z1230"/>
          <cell r="AA1230"/>
          <cell r="AB1230"/>
          <cell r="AC1230" t="str">
            <v>C191136061</v>
          </cell>
          <cell r="AD1230">
            <v>301</v>
          </cell>
          <cell r="AE1230">
            <v>5</v>
          </cell>
          <cell r="AF1230">
            <v>302</v>
          </cell>
          <cell r="AG1230">
            <v>2</v>
          </cell>
          <cell r="AH1230">
            <v>303</v>
          </cell>
          <cell r="AI1230">
            <v>2</v>
          </cell>
          <cell r="AJ1230">
            <v>304</v>
          </cell>
          <cell r="AK1230">
            <v>1</v>
          </cell>
          <cell r="AL1230"/>
          <cell r="AM1230"/>
          <cell r="AN1230"/>
          <cell r="AO1230" t="str">
            <v>Yes</v>
          </cell>
          <cell r="AP1230" t="str">
            <v>SEP 22</v>
          </cell>
        </row>
        <row r="1231">
          <cell r="A1231">
            <v>1730</v>
          </cell>
          <cell r="B1231" t="str">
            <v>已发货</v>
          </cell>
          <cell r="C1231" t="str">
            <v>C49</v>
          </cell>
          <cell r="D1231">
            <v>110932</v>
          </cell>
          <cell r="E1231" t="str">
            <v>赛美达</v>
          </cell>
          <cell r="F1231" t="str">
            <v>YSM10</v>
          </cell>
          <cell r="G1231" t="str">
            <v>R-&gt;L</v>
          </cell>
          <cell r="H1231" t="str">
            <v>MVC F&amp;R</v>
          </cell>
          <cell r="I1231" t="str">
            <v>Y62071（拆除1个相机，放在力合）</v>
          </cell>
          <cell r="J1231">
            <v>1</v>
          </cell>
          <cell r="K1231" t="str">
            <v>力合仓库(已经清关)</v>
          </cell>
          <cell r="L1231">
            <v>44746</v>
          </cell>
          <cell r="M1231" t="str">
            <v>NM PO 111095</v>
          </cell>
          <cell r="N1231" t="str">
            <v>DEC 22</v>
          </cell>
          <cell r="O1231">
            <v>2022.6</v>
          </cell>
          <cell r="P1231" t="str">
            <v>JPY</v>
          </cell>
          <cell r="Q1231" t="str">
            <v>C49SZX20220099JY</v>
          </cell>
          <cell r="R1231" t="str">
            <v>创荣发</v>
          </cell>
          <cell r="S1231" t="str">
            <v>YSM10</v>
          </cell>
          <cell r="T1231" t="str">
            <v>R-&gt;L</v>
          </cell>
          <cell r="U1231" t="str">
            <v>MVC</v>
          </cell>
          <cell r="V1231" t="str">
            <v>WRONG</v>
          </cell>
          <cell r="W1231"/>
          <cell r="X1231">
            <v>44826</v>
          </cell>
          <cell r="Y1231" t="str">
            <v>Yes</v>
          </cell>
          <cell r="Z1231"/>
          <cell r="AA1231"/>
          <cell r="AB1231"/>
          <cell r="AC1231" t="str">
            <v>C221043971</v>
          </cell>
          <cell r="AD1231">
            <v>301</v>
          </cell>
          <cell r="AE1231">
            <v>5</v>
          </cell>
          <cell r="AF1231">
            <v>302</v>
          </cell>
          <cell r="AG1231">
            <v>5</v>
          </cell>
          <cell r="AH1231"/>
          <cell r="AI1231"/>
          <cell r="AN1231"/>
          <cell r="AO1231" t="str">
            <v>Yes</v>
          </cell>
          <cell r="AP1231" t="str">
            <v>DEC 22</v>
          </cell>
        </row>
        <row r="1232">
          <cell r="A1232">
            <v>1777</v>
          </cell>
          <cell r="B1232" t="str">
            <v>已发货</v>
          </cell>
          <cell r="C1232" t="str">
            <v>C49</v>
          </cell>
          <cell r="D1232">
            <v>110965</v>
          </cell>
          <cell r="E1232" t="str">
            <v>正创名义下单 CD#03946</v>
          </cell>
          <cell r="F1232" t="str">
            <v>YSM10</v>
          </cell>
          <cell r="G1232" t="str">
            <v>R-&gt;L</v>
          </cell>
          <cell r="H1232" t="str">
            <v>No</v>
          </cell>
          <cell r="I1232" t="str">
            <v>Y57067</v>
          </cell>
          <cell r="J1232">
            <v>1</v>
          </cell>
          <cell r="K1232" t="str">
            <v>力合仓库(已经清关)</v>
          </cell>
          <cell r="L1232">
            <v>44746</v>
          </cell>
          <cell r="M1232" t="str">
            <v>Yamaha RMB 单49F104103</v>
          </cell>
          <cell r="N1232" t="str">
            <v>APR 23</v>
          </cell>
          <cell r="O1232">
            <v>2022.6</v>
          </cell>
          <cell r="P1232" t="str">
            <v>RMB</v>
          </cell>
          <cell r="Q1232" t="str">
            <v>C49SZX20220132R1ZX(H207006-BET-221214 ESE)</v>
          </cell>
          <cell r="R1232" t="str">
            <v>海星</v>
          </cell>
          <cell r="S1232" t="str">
            <v>YSM10</v>
          </cell>
          <cell r="T1232" t="str">
            <v>L-&gt;R</v>
          </cell>
          <cell r="U1232" t="str">
            <v>No</v>
          </cell>
          <cell r="V1232" t="str">
            <v>WRONG</v>
          </cell>
          <cell r="W1232" t="str">
            <v>DDP SZ</v>
          </cell>
          <cell r="X1232">
            <v>44900</v>
          </cell>
          <cell r="Y1232" t="str">
            <v>Yes</v>
          </cell>
          <cell r="Z1232"/>
          <cell r="AA1232"/>
          <cell r="AB1232"/>
          <cell r="AC1232" t="str">
            <v>C210640335</v>
          </cell>
          <cell r="AD1232">
            <v>301</v>
          </cell>
          <cell r="AE1232">
            <v>10</v>
          </cell>
          <cell r="AF1232"/>
          <cell r="AG1232"/>
          <cell r="AH1232"/>
          <cell r="AI1232"/>
          <cell r="AN1232"/>
          <cell r="AO1232" t="str">
            <v>Yes</v>
          </cell>
          <cell r="AP1232" t="str">
            <v>APR 23</v>
          </cell>
        </row>
        <row r="1233">
          <cell r="A1233" t="str">
            <v>上海预留</v>
          </cell>
          <cell r="B1233" t="str">
            <v>已发货</v>
          </cell>
          <cell r="C1233" t="str">
            <v>C49</v>
          </cell>
          <cell r="D1233">
            <v>110920</v>
          </cell>
          <cell r="E1233" t="str">
            <v>博睿通</v>
          </cell>
          <cell r="F1233" t="str">
            <v>YSM10</v>
          </cell>
          <cell r="G1233" t="str">
            <v>R-&gt;L</v>
          </cell>
          <cell r="H1233" t="str">
            <v>MVC F&amp;R+ATS15</v>
          </cell>
          <cell r="I1233" t="str">
            <v>Y62028（拆除1个相机，放在力合）</v>
          </cell>
          <cell r="J1233">
            <v>1</v>
          </cell>
          <cell r="K1233" t="str">
            <v>力合仓库(已经清关)</v>
          </cell>
          <cell r="L1233">
            <v>44746</v>
          </cell>
          <cell r="M1233" t="str">
            <v>0.0502，RMB清关 PO110896</v>
          </cell>
          <cell r="N1233" t="str">
            <v>MAR 23</v>
          </cell>
          <cell r="O1233">
            <v>2022.6</v>
          </cell>
          <cell r="P1233" t="str">
            <v>RMB</v>
          </cell>
          <cell r="Q1233" t="str">
            <v xml:space="preserve">苏州朋协智控科技有限公司 </v>
          </cell>
          <cell r="R1233" t="str">
            <v xml:space="preserve">苏州朋协智控科技有限公司 </v>
          </cell>
          <cell r="S1233" t="str">
            <v>YSM10</v>
          </cell>
          <cell r="T1233" t="str">
            <v>L-&gt;R</v>
          </cell>
          <cell r="U1233" t="str">
            <v>MVC+ATS15</v>
          </cell>
          <cell r="V1233" t="str">
            <v>WRONG</v>
          </cell>
          <cell r="W1233" t="e">
            <v>#N/A</v>
          </cell>
          <cell r="X1233" t="e">
            <v>#N/A</v>
          </cell>
          <cell r="Y1233" t="e">
            <v>#N/A</v>
          </cell>
          <cell r="Z1233"/>
          <cell r="AA1233"/>
          <cell r="AB1233"/>
          <cell r="AC1233" t="str">
            <v>SHA客户</v>
          </cell>
          <cell r="AD1233">
            <v>303</v>
          </cell>
          <cell r="AE1233">
            <v>10</v>
          </cell>
          <cell r="AF1233"/>
          <cell r="AG1233"/>
          <cell r="AH1233"/>
          <cell r="AI1233"/>
          <cell r="AN1233"/>
          <cell r="AO1233" t="str">
            <v>NA</v>
          </cell>
          <cell r="AP1233" t="str">
            <v>MAR 23</v>
          </cell>
        </row>
        <row r="1234">
          <cell r="A1234">
            <v>1524</v>
          </cell>
          <cell r="B1234" t="str">
            <v>已发货</v>
          </cell>
          <cell r="C1234" t="str">
            <v>C49</v>
          </cell>
          <cell r="D1234">
            <v>110920</v>
          </cell>
          <cell r="E1234" t="str">
            <v>博睿通</v>
          </cell>
          <cell r="F1234" t="str">
            <v>YSM10</v>
          </cell>
          <cell r="G1234" t="str">
            <v>R-&gt;L</v>
          </cell>
          <cell r="H1234" t="str">
            <v>MVC F&amp;R</v>
          </cell>
          <cell r="I1234" t="str">
            <v>Y62029</v>
          </cell>
          <cell r="J1234">
            <v>1</v>
          </cell>
          <cell r="K1234" t="str">
            <v>力合中转仓</v>
          </cell>
          <cell r="L1234">
            <v>44746</v>
          </cell>
          <cell r="M1234" t="str">
            <v>NM</v>
          </cell>
          <cell r="N1234" t="str">
            <v>AUG 22</v>
          </cell>
          <cell r="O1234">
            <v>2022.6</v>
          </cell>
          <cell r="P1234" t="str">
            <v>JPY</v>
          </cell>
          <cell r="Q1234" t="str">
            <v>C49SZX20210220SX</v>
          </cell>
          <cell r="R1234" t="str">
            <v>赛美达</v>
          </cell>
          <cell r="S1234" t="str">
            <v>YSM10</v>
          </cell>
          <cell r="T1234" t="str">
            <v>R-&gt;L</v>
          </cell>
          <cell r="U1234" t="str">
            <v>MVC</v>
          </cell>
          <cell r="V1234" t="str">
            <v>WRONG</v>
          </cell>
          <cell r="W1234" t="str">
            <v>DAP SZ</v>
          </cell>
          <cell r="X1234">
            <v>44547</v>
          </cell>
          <cell r="Y1234" t="str">
            <v>Yes</v>
          </cell>
          <cell r="Z1234"/>
          <cell r="AA1234"/>
          <cell r="AB1234"/>
          <cell r="AC1234" t="str">
            <v>C200236775</v>
          </cell>
          <cell r="AD1234">
            <v>304</v>
          </cell>
          <cell r="AE1234">
            <v>10</v>
          </cell>
          <cell r="AF1234"/>
          <cell r="AG1234"/>
          <cell r="AH1234"/>
          <cell r="AI1234"/>
          <cell r="AJ1234"/>
          <cell r="AK1234"/>
          <cell r="AL1234"/>
          <cell r="AM1234"/>
          <cell r="AN1234"/>
          <cell r="AO1234" t="str">
            <v>Yes</v>
          </cell>
          <cell r="AP1234" t="str">
            <v>AUG 22</v>
          </cell>
        </row>
        <row r="1235">
          <cell r="A1235">
            <v>1626</v>
          </cell>
          <cell r="B1235" t="str">
            <v>已发货</v>
          </cell>
          <cell r="C1235" t="str">
            <v>C49</v>
          </cell>
          <cell r="D1235">
            <v>110916</v>
          </cell>
          <cell r="E1235" t="str">
            <v xml:space="preserve"> SZ 中润互联</v>
          </cell>
          <cell r="F1235" t="str">
            <v>YSM20R-2</v>
          </cell>
          <cell r="G1235" t="str">
            <v>R-&gt;L</v>
          </cell>
          <cell r="H1235" t="str">
            <v>No</v>
          </cell>
          <cell r="I1235" t="str">
            <v>Y61966</v>
          </cell>
          <cell r="J1235">
            <v>1</v>
          </cell>
          <cell r="K1235" t="str">
            <v>力合中转仓</v>
          </cell>
          <cell r="L1235">
            <v>44746</v>
          </cell>
          <cell r="M1235" t="str">
            <v>NM</v>
          </cell>
          <cell r="N1235" t="str">
            <v>JUL 22</v>
          </cell>
          <cell r="O1235">
            <v>2022.6</v>
          </cell>
          <cell r="P1235" t="str">
            <v>JPY</v>
          </cell>
          <cell r="Q1235" t="str">
            <v>C49SZX20220035R1SS</v>
          </cell>
          <cell r="R1235" t="str">
            <v>中润互联</v>
          </cell>
          <cell r="S1235" t="str">
            <v>YSM20R-2</v>
          </cell>
          <cell r="T1235" t="str">
            <v>R-&gt;L</v>
          </cell>
          <cell r="U1235" t="str">
            <v>No</v>
          </cell>
          <cell r="V1235" t="str">
            <v>OK</v>
          </cell>
          <cell r="W1235" t="str">
            <v>DAP SZ</v>
          </cell>
          <cell r="X1235">
            <v>44641</v>
          </cell>
          <cell r="Y1235" t="str">
            <v>Yes</v>
          </cell>
          <cell r="Z1235"/>
          <cell r="AA1235"/>
          <cell r="AB1235"/>
          <cell r="AC1235" t="str">
            <v>C220442706</v>
          </cell>
          <cell r="AD1235">
            <v>301</v>
          </cell>
          <cell r="AE1235">
            <v>10</v>
          </cell>
          <cell r="AF1235">
            <v>302</v>
          </cell>
          <cell r="AG1235">
            <v>10</v>
          </cell>
          <cell r="AH1235"/>
          <cell r="AI1235"/>
          <cell r="AJ1235"/>
          <cell r="AK1235"/>
          <cell r="AL1235"/>
          <cell r="AM1235"/>
          <cell r="AN1235"/>
          <cell r="AO1235" t="str">
            <v>Yes</v>
          </cell>
          <cell r="AP1235" t="str">
            <v>JUL 22</v>
          </cell>
        </row>
        <row r="1236">
          <cell r="A1236">
            <v>1627</v>
          </cell>
          <cell r="B1236" t="str">
            <v>已发货</v>
          </cell>
          <cell r="C1236" t="str">
            <v>C49</v>
          </cell>
          <cell r="D1236">
            <v>110916</v>
          </cell>
          <cell r="E1236" t="str">
            <v xml:space="preserve"> SZ 中润互联</v>
          </cell>
          <cell r="F1236" t="str">
            <v>YSM20R-2</v>
          </cell>
          <cell r="G1236" t="str">
            <v>R-&gt;L</v>
          </cell>
          <cell r="H1236" t="str">
            <v>No</v>
          </cell>
          <cell r="I1236" t="str">
            <v>Y61967</v>
          </cell>
          <cell r="J1236">
            <v>1</v>
          </cell>
          <cell r="K1236" t="str">
            <v>力合中转仓</v>
          </cell>
          <cell r="L1236">
            <v>44746</v>
          </cell>
          <cell r="M1236" t="str">
            <v>NM</v>
          </cell>
          <cell r="N1236" t="str">
            <v>JUL 22</v>
          </cell>
          <cell r="O1236">
            <v>2022.6</v>
          </cell>
          <cell r="P1236" t="str">
            <v>JPY</v>
          </cell>
          <cell r="Q1236" t="str">
            <v>C49SZX20220035R1SS</v>
          </cell>
          <cell r="R1236" t="str">
            <v>中润互联</v>
          </cell>
          <cell r="S1236" t="str">
            <v>YSM20R-2</v>
          </cell>
          <cell r="T1236" t="str">
            <v>R-&gt;L</v>
          </cell>
          <cell r="U1236" t="str">
            <v>No</v>
          </cell>
          <cell r="V1236" t="str">
            <v>OK</v>
          </cell>
          <cell r="W1236" t="str">
            <v>DAP SZ</v>
          </cell>
          <cell r="X1236">
            <v>44641</v>
          </cell>
          <cell r="Y1236" t="str">
            <v>Yes</v>
          </cell>
          <cell r="Z1236"/>
          <cell r="AA1236"/>
          <cell r="AB1236"/>
          <cell r="AC1236" t="str">
            <v>C220442706</v>
          </cell>
          <cell r="AD1236">
            <v>301</v>
          </cell>
          <cell r="AE1236">
            <v>10</v>
          </cell>
          <cell r="AF1236">
            <v>302</v>
          </cell>
          <cell r="AG1236">
            <v>10</v>
          </cell>
          <cell r="AH1236"/>
          <cell r="AI1236"/>
          <cell r="AJ1236"/>
          <cell r="AK1236"/>
          <cell r="AL1236"/>
          <cell r="AM1236"/>
          <cell r="AN1236"/>
          <cell r="AO1236" t="str">
            <v>Yes</v>
          </cell>
          <cell r="AP1236" t="str">
            <v>JUL 22</v>
          </cell>
        </row>
        <row r="1237">
          <cell r="A1237">
            <v>1625</v>
          </cell>
          <cell r="B1237" t="str">
            <v>已发货</v>
          </cell>
          <cell r="C1237" t="str">
            <v>C49</v>
          </cell>
          <cell r="D1237">
            <v>110933</v>
          </cell>
          <cell r="E1237" t="str">
            <v xml:space="preserve">诺亚兴 </v>
          </cell>
          <cell r="F1237" t="str">
            <v>YSM20R-2</v>
          </cell>
          <cell r="G1237" t="str">
            <v>L-&gt;R</v>
          </cell>
          <cell r="H1237" t="str">
            <v>No</v>
          </cell>
          <cell r="I1237" t="str">
            <v>Y62072</v>
          </cell>
          <cell r="J1237">
            <v>1</v>
          </cell>
          <cell r="K1237" t="str">
            <v>力合中转仓</v>
          </cell>
          <cell r="L1237">
            <v>44750</v>
          </cell>
          <cell r="M1237" t="str">
            <v>NM</v>
          </cell>
          <cell r="N1237" t="str">
            <v>JUL 22</v>
          </cell>
          <cell r="O1237">
            <v>2022.6</v>
          </cell>
          <cell r="P1237" t="str">
            <v>JPY</v>
          </cell>
          <cell r="Q1237" t="str">
            <v>C49SZX20220035R1SS</v>
          </cell>
          <cell r="R1237" t="str">
            <v>中润互联</v>
          </cell>
          <cell r="S1237" t="str">
            <v>YSM20R-2</v>
          </cell>
          <cell r="T1237" t="str">
            <v>L-&gt;R</v>
          </cell>
          <cell r="U1237" t="str">
            <v>No</v>
          </cell>
          <cell r="V1237" t="str">
            <v>OK</v>
          </cell>
          <cell r="W1237" t="str">
            <v>DDP SZ</v>
          </cell>
          <cell r="X1237">
            <v>44641</v>
          </cell>
          <cell r="Y1237" t="str">
            <v>Yes</v>
          </cell>
          <cell r="Z1237"/>
          <cell r="AA1237"/>
          <cell r="AB1237"/>
          <cell r="AC1237" t="str">
            <v>C220442706</v>
          </cell>
          <cell r="AD1237">
            <v>301</v>
          </cell>
          <cell r="AE1237">
            <v>10</v>
          </cell>
          <cell r="AF1237">
            <v>302</v>
          </cell>
          <cell r="AG1237">
            <v>10</v>
          </cell>
          <cell r="AH1237">
            <v>303</v>
          </cell>
          <cell r="AI1237">
            <v>5</v>
          </cell>
          <cell r="AJ1237"/>
          <cell r="AK1237"/>
          <cell r="AL1237"/>
          <cell r="AM1237"/>
          <cell r="AN1237"/>
          <cell r="AO1237" t="str">
            <v>Yes</v>
          </cell>
          <cell r="AP1237" t="str">
            <v>JUL 22</v>
          </cell>
        </row>
        <row r="1238">
          <cell r="A1238">
            <v>1600</v>
          </cell>
          <cell r="B1238" t="str">
            <v>已发货</v>
          </cell>
          <cell r="C1238" t="str">
            <v>C49</v>
          </cell>
          <cell r="D1238">
            <v>110934</v>
          </cell>
          <cell r="E1238" t="str">
            <v>友艺</v>
          </cell>
          <cell r="F1238" t="str">
            <v>YSM20R-2</v>
          </cell>
          <cell r="G1238" t="str">
            <v>L-&gt;R</v>
          </cell>
          <cell r="H1238" t="str">
            <v>No</v>
          </cell>
          <cell r="I1238" t="str">
            <v>Y62073</v>
          </cell>
          <cell r="J1238">
            <v>1</v>
          </cell>
          <cell r="K1238" t="str">
            <v>力合中转仓</v>
          </cell>
          <cell r="L1238">
            <v>44750</v>
          </cell>
          <cell r="M1238" t="str">
            <v>NM</v>
          </cell>
          <cell r="N1238" t="str">
            <v>JUL 22</v>
          </cell>
          <cell r="O1238">
            <v>2022.6</v>
          </cell>
          <cell r="P1238" t="str">
            <v>JPY</v>
          </cell>
          <cell r="Q1238" t="str">
            <v>C49SZX20220024VC</v>
          </cell>
          <cell r="R1238" t="str">
            <v>友艺</v>
          </cell>
          <cell r="S1238" t="str">
            <v>YSM20R-2</v>
          </cell>
          <cell r="T1238" t="str">
            <v>L-&gt;R</v>
          </cell>
          <cell r="U1238" t="str">
            <v>No</v>
          </cell>
          <cell r="V1238" t="str">
            <v>OK</v>
          </cell>
          <cell r="W1238" t="str">
            <v>DAP SZ</v>
          </cell>
          <cell r="X1238">
            <v>44620</v>
          </cell>
          <cell r="Y1238" t="str">
            <v>Yes</v>
          </cell>
          <cell r="Z1238"/>
          <cell r="AA1238"/>
          <cell r="AB1238"/>
          <cell r="AC1238" t="str">
            <v>IND</v>
          </cell>
          <cell r="AD1238">
            <v>301</v>
          </cell>
          <cell r="AE1238">
            <v>10</v>
          </cell>
          <cell r="AF1238">
            <v>302</v>
          </cell>
          <cell r="AG1238">
            <v>10</v>
          </cell>
          <cell r="AH1238"/>
          <cell r="AI1238"/>
          <cell r="AN1238"/>
          <cell r="AO1238" t="str">
            <v>Yes</v>
          </cell>
          <cell r="AP1238" t="str">
            <v>JUL 22</v>
          </cell>
        </row>
        <row r="1239">
          <cell r="A1239">
            <v>1003</v>
          </cell>
          <cell r="B1239" t="str">
            <v>已发货</v>
          </cell>
          <cell r="C1239" t="str">
            <v>C49</v>
          </cell>
          <cell r="D1239">
            <v>110948</v>
          </cell>
          <cell r="E1239" t="str">
            <v>Stock order</v>
          </cell>
          <cell r="F1239" t="str">
            <v>YSM20R-2</v>
          </cell>
          <cell r="G1239" t="str">
            <v>L-&gt;R</v>
          </cell>
          <cell r="H1239" t="str">
            <v>No</v>
          </cell>
          <cell r="I1239" t="str">
            <v>Y58098</v>
          </cell>
          <cell r="J1239">
            <v>1</v>
          </cell>
          <cell r="K1239" t="str">
            <v>CY仓库</v>
          </cell>
          <cell r="L1239">
            <v>44756</v>
          </cell>
          <cell r="M1239">
            <v>5.1200000000000002E-2</v>
          </cell>
          <cell r="N1239" t="str">
            <v>JUL 22</v>
          </cell>
          <cell r="O1239">
            <v>2022.6</v>
          </cell>
          <cell r="P1239" t="str">
            <v>JPY</v>
          </cell>
          <cell r="Q1239" t="str">
            <v>C49SZX20200233JL</v>
          </cell>
          <cell r="R1239" t="str">
            <v>瑞福联</v>
          </cell>
          <cell r="S1239" t="str">
            <v>YSM20R-2</v>
          </cell>
          <cell r="T1239" t="str">
            <v>L-&gt;R</v>
          </cell>
          <cell r="U1239" t="str">
            <v>No</v>
          </cell>
          <cell r="V1239" t="str">
            <v>OK</v>
          </cell>
          <cell r="W1239" t="str">
            <v>CIF HK</v>
          </cell>
          <cell r="X1239">
            <v>44175</v>
          </cell>
          <cell r="Y1239" t="str">
            <v>Yes</v>
          </cell>
          <cell r="Z1239"/>
          <cell r="AA1239"/>
          <cell r="AB1239"/>
          <cell r="AC1239" t="str">
            <v>C220242050</v>
          </cell>
          <cell r="AD1239">
            <v>302</v>
          </cell>
          <cell r="AE1239">
            <v>10</v>
          </cell>
          <cell r="AF1239">
            <v>303</v>
          </cell>
          <cell r="AG1239">
            <v>10</v>
          </cell>
          <cell r="AH1239"/>
          <cell r="AI1239"/>
          <cell r="AJ1239"/>
          <cell r="AK1239"/>
          <cell r="AL1239"/>
          <cell r="AM1239"/>
          <cell r="AN1239"/>
          <cell r="AO1239" t="str">
            <v>Yes</v>
          </cell>
          <cell r="AP1239" t="str">
            <v>JUL 22</v>
          </cell>
        </row>
        <row r="1240">
          <cell r="A1240">
            <v>1819</v>
          </cell>
          <cell r="B1240" t="str">
            <v>已发货</v>
          </cell>
          <cell r="C1240" t="str">
            <v>C49</v>
          </cell>
          <cell r="D1240">
            <v>110915</v>
          </cell>
          <cell r="E1240" t="str">
            <v>比泰利</v>
          </cell>
          <cell r="F1240" t="str">
            <v>YSM20R-2</v>
          </cell>
          <cell r="G1240" t="str">
            <v>L-&gt;R</v>
          </cell>
          <cell r="H1240" t="str">
            <v>Feeder Carriage</v>
          </cell>
          <cell r="I1240" t="str">
            <v>Y61963</v>
          </cell>
          <cell r="J1240">
            <v>1</v>
          </cell>
          <cell r="K1240" t="str">
            <v>前海仓库-&gt;准备清关</v>
          </cell>
          <cell r="L1240">
            <v>44756</v>
          </cell>
          <cell r="M1240">
            <v>5.2699999999999997E-2</v>
          </cell>
          <cell r="N1240" t="str">
            <v>MAR 23</v>
          </cell>
          <cell r="O1240">
            <v>2022.6</v>
          </cell>
          <cell r="P1240" t="str">
            <v>RMB</v>
          </cell>
          <cell r="Q1240" t="str">
            <v>C49SZX20230007SX</v>
          </cell>
          <cell r="R1240" t="str">
            <v>雷特</v>
          </cell>
          <cell r="S1240" t="str">
            <v>YSM20R-2</v>
          </cell>
          <cell r="T1240" t="str">
            <v>L-&gt;R</v>
          </cell>
          <cell r="U1240" t="str">
            <v>Feeder Carriage</v>
          </cell>
          <cell r="V1240" t="str">
            <v>OK</v>
          </cell>
          <cell r="W1240" t="str">
            <v>DDP ZH</v>
          </cell>
          <cell r="X1240">
            <v>44942</v>
          </cell>
          <cell r="Y1240" t="str">
            <v>Yes</v>
          </cell>
          <cell r="Z1240"/>
          <cell r="AA1240"/>
          <cell r="AB1240"/>
          <cell r="AC1240" t="str">
            <v>C230244908</v>
          </cell>
          <cell r="AD1240">
            <v>301</v>
          </cell>
          <cell r="AE1240">
            <v>20</v>
          </cell>
          <cell r="AF1240"/>
          <cell r="AG1240"/>
          <cell r="AH1240"/>
          <cell r="AI1240"/>
          <cell r="AN1240"/>
          <cell r="AO1240" t="str">
            <v>Yes</v>
          </cell>
          <cell r="AP1240" t="str">
            <v>MAR 23</v>
          </cell>
        </row>
        <row r="1241">
          <cell r="A1241">
            <v>1820</v>
          </cell>
          <cell r="B1241" t="str">
            <v>已发货</v>
          </cell>
          <cell r="C1241" t="str">
            <v>C49</v>
          </cell>
          <cell r="D1241">
            <v>110915</v>
          </cell>
          <cell r="E1241" t="str">
            <v>比泰利</v>
          </cell>
          <cell r="F1241" t="str">
            <v>YSM20R-2</v>
          </cell>
          <cell r="G1241" t="str">
            <v>L-&gt;R</v>
          </cell>
          <cell r="H1241" t="str">
            <v>Feeder Carriage</v>
          </cell>
          <cell r="I1241" t="str">
            <v>Y61964</v>
          </cell>
          <cell r="J1241">
            <v>1</v>
          </cell>
          <cell r="K1241" t="str">
            <v>前海仓库-&gt;准备清关</v>
          </cell>
          <cell r="L1241">
            <v>44756</v>
          </cell>
          <cell r="M1241">
            <v>5.2699999999999997E-2</v>
          </cell>
          <cell r="N1241" t="str">
            <v>MAR 23</v>
          </cell>
          <cell r="O1241">
            <v>2022.6</v>
          </cell>
          <cell r="P1241" t="str">
            <v>RMB</v>
          </cell>
          <cell r="Q1241" t="str">
            <v>C49SZX20230007SX</v>
          </cell>
          <cell r="R1241" t="str">
            <v>雷特</v>
          </cell>
          <cell r="S1241" t="str">
            <v>YSM20R-2</v>
          </cell>
          <cell r="T1241" t="str">
            <v>L-&gt;R</v>
          </cell>
          <cell r="U1241" t="str">
            <v>Feeder Carriage</v>
          </cell>
          <cell r="V1241" t="str">
            <v>OK</v>
          </cell>
          <cell r="W1241" t="str">
            <v>DDP ZH</v>
          </cell>
          <cell r="X1241">
            <v>44942</v>
          </cell>
          <cell r="Y1241" t="str">
            <v>Yes</v>
          </cell>
          <cell r="Z1241"/>
          <cell r="AA1241"/>
          <cell r="AB1241"/>
          <cell r="AC1241" t="str">
            <v>C230244908</v>
          </cell>
          <cell r="AD1241">
            <v>302</v>
          </cell>
          <cell r="AE1241">
            <v>20</v>
          </cell>
          <cell r="AF1241"/>
          <cell r="AG1241"/>
          <cell r="AH1241"/>
          <cell r="AI1241"/>
          <cell r="AN1241"/>
          <cell r="AO1241" t="str">
            <v>Yes</v>
          </cell>
          <cell r="AP1241" t="str">
            <v>MAR 23</v>
          </cell>
        </row>
        <row r="1242">
          <cell r="A1242">
            <v>1817</v>
          </cell>
          <cell r="B1242" t="str">
            <v>已发货</v>
          </cell>
          <cell r="C1242" t="str">
            <v>C49</v>
          </cell>
          <cell r="D1242">
            <v>110915</v>
          </cell>
          <cell r="E1242" t="str">
            <v>比泰利</v>
          </cell>
          <cell r="F1242" t="str">
            <v>YSM20R-2</v>
          </cell>
          <cell r="G1242" t="str">
            <v>L-&gt;R</v>
          </cell>
          <cell r="H1242" t="str">
            <v>cATS10+MVC+Feeder Carriage</v>
          </cell>
          <cell r="I1242" t="str">
            <v>Y61965</v>
          </cell>
          <cell r="J1242">
            <v>1</v>
          </cell>
          <cell r="K1242" t="str">
            <v>前海仓库-&gt;准备清关</v>
          </cell>
          <cell r="L1242">
            <v>44756</v>
          </cell>
          <cell r="M1242">
            <v>5.2699999999999997E-2</v>
          </cell>
          <cell r="N1242" t="str">
            <v>MAR 23</v>
          </cell>
          <cell r="O1242">
            <v>2022.6</v>
          </cell>
          <cell r="P1242" t="str">
            <v>RMB</v>
          </cell>
          <cell r="Q1242" t="str">
            <v>C49SZX20230007SX</v>
          </cell>
          <cell r="R1242" t="str">
            <v>雷特</v>
          </cell>
          <cell r="S1242" t="str">
            <v>YSM20R-2</v>
          </cell>
          <cell r="T1242" t="str">
            <v>L-&gt;R</v>
          </cell>
          <cell r="U1242" t="str">
            <v>cATS10+MVC+Feeder Carriage</v>
          </cell>
          <cell r="V1242" t="str">
            <v>OK</v>
          </cell>
          <cell r="W1242" t="str">
            <v>DDP ZH</v>
          </cell>
          <cell r="X1242">
            <v>44942</v>
          </cell>
          <cell r="Y1242" t="str">
            <v>Yes</v>
          </cell>
          <cell r="Z1242"/>
          <cell r="AA1242"/>
          <cell r="AB1242"/>
          <cell r="AC1242" t="str">
            <v>C230244908</v>
          </cell>
          <cell r="AD1242">
            <v>312</v>
          </cell>
          <cell r="AE1242">
            <v>20</v>
          </cell>
          <cell r="AF1242"/>
          <cell r="AG1242"/>
          <cell r="AH1242"/>
          <cell r="AI1242"/>
          <cell r="AN1242"/>
          <cell r="AO1242" t="str">
            <v>Yes</v>
          </cell>
          <cell r="AP1242" t="str">
            <v>MAR 23</v>
          </cell>
        </row>
        <row r="1243">
          <cell r="A1243">
            <v>1778</v>
          </cell>
          <cell r="B1243" t="str">
            <v>已发货</v>
          </cell>
          <cell r="C1243" t="str">
            <v>C49</v>
          </cell>
          <cell r="D1243">
            <v>110951</v>
          </cell>
          <cell r="E1243" t="str">
            <v>中润互联</v>
          </cell>
          <cell r="F1243" t="str">
            <v>YSM10</v>
          </cell>
          <cell r="G1243" t="str">
            <v>R-&gt;L</v>
          </cell>
          <cell r="H1243" t="str">
            <v>MVC F&amp;R</v>
          </cell>
          <cell r="I1243" t="str">
            <v>Y62310（拆除1个相机，放在力合）</v>
          </cell>
          <cell r="J1243">
            <v>1</v>
          </cell>
          <cell r="K1243" t="str">
            <v>力合仓库(已经清关)</v>
          </cell>
          <cell r="L1243">
            <v>44769</v>
          </cell>
          <cell r="M1243" t="str">
            <v xml:space="preserve"> 0.0527,RMB清关 PO#110875(拆单110975）</v>
          </cell>
          <cell r="N1243" t="str">
            <v>APR 23</v>
          </cell>
          <cell r="O1243">
            <v>2022.7</v>
          </cell>
          <cell r="P1243" t="str">
            <v>RMB</v>
          </cell>
          <cell r="Q1243" t="str">
            <v>C49SZX20220132R1ZX(H207006-BET-221214 ESE)</v>
          </cell>
          <cell r="R1243" t="str">
            <v>海星</v>
          </cell>
          <cell r="S1243" t="str">
            <v>YSM10</v>
          </cell>
          <cell r="T1243" t="str">
            <v>L-&gt;R</v>
          </cell>
          <cell r="U1243" t="str">
            <v>No</v>
          </cell>
          <cell r="V1243" t="str">
            <v>WRONG</v>
          </cell>
          <cell r="W1243" t="str">
            <v>DDP SZ</v>
          </cell>
          <cell r="X1243">
            <v>44900</v>
          </cell>
          <cell r="Y1243" t="str">
            <v>Yes</v>
          </cell>
          <cell r="Z1243"/>
          <cell r="AA1243"/>
          <cell r="AB1243"/>
          <cell r="AC1243" t="str">
            <v>C210640335</v>
          </cell>
          <cell r="AD1243">
            <v>301</v>
          </cell>
          <cell r="AE1243">
            <v>10</v>
          </cell>
          <cell r="AF1243"/>
          <cell r="AG1243"/>
          <cell r="AH1243"/>
          <cell r="AI1243"/>
          <cell r="AN1243"/>
          <cell r="AO1243" t="str">
            <v>Yes</v>
          </cell>
          <cell r="AP1243" t="str">
            <v>APR 23</v>
          </cell>
        </row>
        <row r="1244">
          <cell r="A1244">
            <v>1779</v>
          </cell>
          <cell r="B1244" t="str">
            <v>已发货</v>
          </cell>
          <cell r="C1244" t="str">
            <v>C49</v>
          </cell>
          <cell r="D1244">
            <v>110951</v>
          </cell>
          <cell r="E1244" t="str">
            <v>中润互联</v>
          </cell>
          <cell r="F1244" t="str">
            <v>YSM10</v>
          </cell>
          <cell r="G1244" t="str">
            <v>R-&gt;L</v>
          </cell>
          <cell r="H1244" t="str">
            <v>MVC F&amp;R</v>
          </cell>
          <cell r="I1244" t="str">
            <v>Y62311（拆除1个相机，放在力合）</v>
          </cell>
          <cell r="J1244">
            <v>1</v>
          </cell>
          <cell r="K1244" t="str">
            <v>力合仓库(已经清关)</v>
          </cell>
          <cell r="L1244">
            <v>44769</v>
          </cell>
          <cell r="M1244" t="str">
            <v>0.050,RMB清关 PO110875</v>
          </cell>
          <cell r="N1244" t="str">
            <v>APR 23</v>
          </cell>
          <cell r="O1244">
            <v>2022.7</v>
          </cell>
          <cell r="P1244" t="str">
            <v>RMB</v>
          </cell>
          <cell r="Q1244" t="str">
            <v>C49SZX20220132R1ZX(H207006-BET-221214 ESE)</v>
          </cell>
          <cell r="R1244" t="str">
            <v>海星</v>
          </cell>
          <cell r="S1244" t="str">
            <v>YSM10</v>
          </cell>
          <cell r="T1244" t="str">
            <v>L-&gt;R</v>
          </cell>
          <cell r="U1244" t="str">
            <v>No</v>
          </cell>
          <cell r="V1244" t="str">
            <v>WRONG</v>
          </cell>
          <cell r="W1244" t="str">
            <v>DDP SZ</v>
          </cell>
          <cell r="X1244">
            <v>44900</v>
          </cell>
          <cell r="Y1244" t="str">
            <v>Yes</v>
          </cell>
          <cell r="Z1244"/>
          <cell r="AA1244"/>
          <cell r="AB1244"/>
          <cell r="AC1244" t="str">
            <v>C210640335</v>
          </cell>
          <cell r="AD1244">
            <v>302</v>
          </cell>
          <cell r="AE1244">
            <v>10</v>
          </cell>
          <cell r="AF1244"/>
          <cell r="AG1244"/>
          <cell r="AH1244"/>
          <cell r="AI1244"/>
          <cell r="AN1244"/>
          <cell r="AO1244" t="str">
            <v>Yes</v>
          </cell>
          <cell r="AP1244" t="str">
            <v>APR 23</v>
          </cell>
        </row>
        <row r="1245">
          <cell r="A1245">
            <v>1780</v>
          </cell>
          <cell r="B1245" t="str">
            <v>已发货</v>
          </cell>
          <cell r="C1245" t="str">
            <v>C49</v>
          </cell>
          <cell r="D1245">
            <v>110951</v>
          </cell>
          <cell r="E1245" t="str">
            <v xml:space="preserve">           </v>
          </cell>
          <cell r="F1245" t="str">
            <v>YSM10</v>
          </cell>
          <cell r="G1245" t="str">
            <v>R-&gt;L</v>
          </cell>
          <cell r="H1245" t="str">
            <v>MVC F&amp;R</v>
          </cell>
          <cell r="I1245" t="str">
            <v>Y62312（拆除1个相机，放在力合）</v>
          </cell>
          <cell r="J1245">
            <v>1</v>
          </cell>
          <cell r="K1245" t="str">
            <v>力合仓库(已经清关)</v>
          </cell>
          <cell r="L1245">
            <v>44769</v>
          </cell>
          <cell r="M1245" t="str">
            <v>0.0527,RMB清关 PO110935</v>
          </cell>
          <cell r="N1245" t="str">
            <v>APR 23</v>
          </cell>
          <cell r="O1245">
            <v>2022.7</v>
          </cell>
          <cell r="P1245" t="str">
            <v>RMB</v>
          </cell>
          <cell r="Q1245" t="str">
            <v>C49SZX20220132R1ZX(H207006-BET-221214 ESE)</v>
          </cell>
          <cell r="R1245" t="str">
            <v>海星</v>
          </cell>
          <cell r="S1245" t="str">
            <v>YSM10</v>
          </cell>
          <cell r="T1245" t="str">
            <v>L-&gt;R</v>
          </cell>
          <cell r="U1245" t="str">
            <v>No</v>
          </cell>
          <cell r="V1245" t="str">
            <v>WRONG</v>
          </cell>
          <cell r="W1245" t="str">
            <v>DDP SZ</v>
          </cell>
          <cell r="X1245">
            <v>44900</v>
          </cell>
          <cell r="Y1245" t="str">
            <v>Yes</v>
          </cell>
          <cell r="Z1245"/>
          <cell r="AA1245"/>
          <cell r="AB1245"/>
          <cell r="AC1245" t="str">
            <v>C210640335</v>
          </cell>
          <cell r="AD1245">
            <v>312</v>
          </cell>
          <cell r="AE1245">
            <v>10</v>
          </cell>
          <cell r="AF1245"/>
          <cell r="AG1245"/>
          <cell r="AH1245"/>
          <cell r="AI1245"/>
          <cell r="AN1245"/>
          <cell r="AO1245" t="str">
            <v>Yes</v>
          </cell>
          <cell r="AP1245" t="str">
            <v>APR 23</v>
          </cell>
        </row>
        <row r="1246">
          <cell r="A1246">
            <v>1630</v>
          </cell>
          <cell r="B1246" t="str">
            <v>已发货</v>
          </cell>
          <cell r="C1246" t="str">
            <v>C49</v>
          </cell>
          <cell r="D1246">
            <v>110957</v>
          </cell>
          <cell r="E1246" t="str">
            <v>中润互联</v>
          </cell>
          <cell r="F1246" t="str">
            <v>YSM20R-2</v>
          </cell>
          <cell r="G1246" t="str">
            <v>L-&gt;R</v>
          </cell>
          <cell r="H1246" t="str">
            <v>No</v>
          </cell>
          <cell r="I1246" t="str">
            <v>Y62315</v>
          </cell>
          <cell r="J1246">
            <v>1</v>
          </cell>
          <cell r="K1246" t="str">
            <v>力合中转仓</v>
          </cell>
          <cell r="L1246">
            <v>44769</v>
          </cell>
          <cell r="M1246">
            <v>5.1200000000000002E-2</v>
          </cell>
          <cell r="N1246" t="str">
            <v>AUG 22</v>
          </cell>
          <cell r="O1246">
            <v>2022.7</v>
          </cell>
          <cell r="P1246" t="str">
            <v>JPY</v>
          </cell>
          <cell r="Q1246" t="str">
            <v>C49SZX20220036SS</v>
          </cell>
          <cell r="R1246" t="str">
            <v>泰鑫荣</v>
          </cell>
          <cell r="S1246" t="str">
            <v>YSM20R-2</v>
          </cell>
          <cell r="T1246" t="str">
            <v>L-&gt;R</v>
          </cell>
          <cell r="U1246" t="str">
            <v>No</v>
          </cell>
          <cell r="V1246" t="str">
            <v>OK</v>
          </cell>
          <cell r="W1246" t="str">
            <v>DAP SZ</v>
          </cell>
          <cell r="X1246">
            <v>44641</v>
          </cell>
          <cell r="Y1246" t="str">
            <v>Yes</v>
          </cell>
          <cell r="Z1246"/>
          <cell r="AA1246"/>
          <cell r="AB1246"/>
          <cell r="AC1246" t="str">
            <v>C200737853</v>
          </cell>
          <cell r="AD1246">
            <v>301</v>
          </cell>
          <cell r="AE1246">
            <v>20</v>
          </cell>
          <cell r="AF1246"/>
          <cell r="AG1246"/>
          <cell r="AH1246"/>
          <cell r="AI1246"/>
          <cell r="AJ1246"/>
          <cell r="AK1246"/>
          <cell r="AL1246"/>
          <cell r="AM1246"/>
          <cell r="AN1246"/>
          <cell r="AO1246" t="str">
            <v>Yes</v>
          </cell>
          <cell r="AP1246" t="str">
            <v>AUG 22</v>
          </cell>
        </row>
        <row r="1247">
          <cell r="A1247">
            <v>1653</v>
          </cell>
          <cell r="B1247" t="str">
            <v>已发货</v>
          </cell>
          <cell r="C1247" t="str">
            <v>C49</v>
          </cell>
          <cell r="D1247">
            <v>110957</v>
          </cell>
          <cell r="E1247" t="str">
            <v>中润互联</v>
          </cell>
          <cell r="F1247" t="str">
            <v>YSM20R-2</v>
          </cell>
          <cell r="G1247" t="str">
            <v>L-&gt;R</v>
          </cell>
          <cell r="H1247" t="str">
            <v>No</v>
          </cell>
          <cell r="I1247" t="str">
            <v>Y62314</v>
          </cell>
          <cell r="J1247">
            <v>1</v>
          </cell>
          <cell r="K1247" t="str">
            <v>力合中转仓</v>
          </cell>
          <cell r="L1247">
            <v>44769</v>
          </cell>
          <cell r="M1247">
            <v>5.1200000000000002E-2</v>
          </cell>
          <cell r="N1247" t="str">
            <v>AUG 22</v>
          </cell>
          <cell r="O1247">
            <v>2022.7</v>
          </cell>
          <cell r="P1247" t="str">
            <v>JPY</v>
          </cell>
          <cell r="Q1247" t="str">
            <v>C49SZX20220049JY</v>
          </cell>
          <cell r="R1247" t="str">
            <v>辉拓</v>
          </cell>
          <cell r="S1247" t="str">
            <v>YSM20R-2</v>
          </cell>
          <cell r="T1247" t="str">
            <v>L-&gt;R</v>
          </cell>
          <cell r="U1247" t="str">
            <v>No</v>
          </cell>
          <cell r="V1247" t="str">
            <v>OK</v>
          </cell>
          <cell r="W1247" t="str">
            <v>CIF HK</v>
          </cell>
          <cell r="X1247">
            <v>44672</v>
          </cell>
          <cell r="Y1247" t="str">
            <v>Yes</v>
          </cell>
          <cell r="Z1247"/>
          <cell r="AA1247"/>
          <cell r="AB1247"/>
          <cell r="AC1247" t="str">
            <v>C220442711</v>
          </cell>
          <cell r="AD1247">
            <v>302</v>
          </cell>
          <cell r="AE1247">
            <v>20</v>
          </cell>
          <cell r="AF1247"/>
          <cell r="AG1247"/>
          <cell r="AH1247"/>
          <cell r="AI1247"/>
          <cell r="AJ1247"/>
          <cell r="AK1247"/>
          <cell r="AL1247"/>
          <cell r="AM1247"/>
          <cell r="AN1247"/>
          <cell r="AO1247" t="str">
            <v>Yes</v>
          </cell>
          <cell r="AP1247" t="str">
            <v>AUG 22</v>
          </cell>
        </row>
        <row r="1248">
          <cell r="A1248">
            <v>1523</v>
          </cell>
          <cell r="B1248" t="str">
            <v>已发货</v>
          </cell>
          <cell r="C1248" t="str">
            <v>C49</v>
          </cell>
          <cell r="D1248">
            <v>110957</v>
          </cell>
          <cell r="E1248" t="str">
            <v>中润互联</v>
          </cell>
          <cell r="F1248" t="str">
            <v>YSM20R-2</v>
          </cell>
          <cell r="G1248" t="str">
            <v>L-&gt;R</v>
          </cell>
          <cell r="H1248" t="str">
            <v>No</v>
          </cell>
          <cell r="I1248" t="str">
            <v>Y62313</v>
          </cell>
          <cell r="J1248">
            <v>1</v>
          </cell>
          <cell r="K1248" t="str">
            <v>力合中转仓</v>
          </cell>
          <cell r="L1248">
            <v>44769</v>
          </cell>
          <cell r="M1248">
            <v>5.1200000000000002E-2</v>
          </cell>
          <cell r="N1248" t="str">
            <v>AUG 22</v>
          </cell>
          <cell r="O1248">
            <v>2022.7</v>
          </cell>
          <cell r="P1248" t="str">
            <v>JPY</v>
          </cell>
          <cell r="Q1248" t="str">
            <v>C49SZX20210220SX</v>
          </cell>
          <cell r="R1248" t="str">
            <v>赛美达</v>
          </cell>
          <cell r="S1248" t="str">
            <v>YSM20R-2</v>
          </cell>
          <cell r="T1248" t="str">
            <v>L-&gt;R</v>
          </cell>
          <cell r="U1248" t="str">
            <v>No</v>
          </cell>
          <cell r="V1248" t="str">
            <v>OK</v>
          </cell>
          <cell r="W1248" t="str">
            <v>DAP SZ</v>
          </cell>
          <cell r="X1248">
            <v>44547</v>
          </cell>
          <cell r="Y1248" t="str">
            <v>Yes</v>
          </cell>
          <cell r="Z1248"/>
          <cell r="AA1248"/>
          <cell r="AB1248"/>
          <cell r="AC1248" t="str">
            <v>C200236775</v>
          </cell>
          <cell r="AD1248">
            <v>304</v>
          </cell>
          <cell r="AE1248">
            <v>20</v>
          </cell>
          <cell r="AF1248"/>
          <cell r="AG1248"/>
          <cell r="AH1248"/>
          <cell r="AI1248"/>
          <cell r="AJ1248"/>
          <cell r="AK1248"/>
          <cell r="AL1248"/>
          <cell r="AM1248"/>
          <cell r="AN1248"/>
          <cell r="AO1248" t="str">
            <v>Yes</v>
          </cell>
          <cell r="AP1248" t="str">
            <v>AUG 22</v>
          </cell>
        </row>
        <row r="1249">
          <cell r="A1249">
            <v>1664</v>
          </cell>
          <cell r="B1249" t="str">
            <v>已发货</v>
          </cell>
          <cell r="C1249" t="str">
            <v>C49</v>
          </cell>
          <cell r="D1249">
            <v>110962</v>
          </cell>
          <cell r="E1249" t="str">
            <v>骏仁达</v>
          </cell>
          <cell r="F1249" t="str">
            <v>YSM20R-2</v>
          </cell>
          <cell r="G1249" t="str">
            <v>L-&gt;R</v>
          </cell>
          <cell r="H1249" t="str">
            <v>No</v>
          </cell>
          <cell r="I1249" t="str">
            <v>Y62343</v>
          </cell>
          <cell r="J1249">
            <v>1</v>
          </cell>
          <cell r="K1249" t="str">
            <v>力合中转仓</v>
          </cell>
          <cell r="L1249">
            <v>44773</v>
          </cell>
          <cell r="M1249"/>
          <cell r="N1249" t="str">
            <v>AUG 22</v>
          </cell>
          <cell r="O1249">
            <v>2022.7</v>
          </cell>
          <cell r="P1249" t="str">
            <v>JPY</v>
          </cell>
          <cell r="Q1249" t="str">
            <v>C49SZX20220051DZ</v>
          </cell>
          <cell r="R1249" t="str">
            <v>诺亚兴</v>
          </cell>
          <cell r="S1249" t="str">
            <v>YSM20R-2</v>
          </cell>
          <cell r="T1249" t="str">
            <v>L-&gt;R</v>
          </cell>
          <cell r="U1249" t="str">
            <v>MVC</v>
          </cell>
          <cell r="V1249" t="str">
            <v>WRONG</v>
          </cell>
          <cell r="W1249" t="str">
            <v>CIF HK</v>
          </cell>
          <cell r="X1249">
            <v>44680</v>
          </cell>
          <cell r="Y1249" t="str">
            <v>Yes</v>
          </cell>
          <cell r="Z1249"/>
          <cell r="AA1249"/>
          <cell r="AB1249"/>
          <cell r="AC1249" t="str">
            <v>C181233587</v>
          </cell>
          <cell r="AD1249">
            <v>301</v>
          </cell>
          <cell r="AE1249">
            <v>10</v>
          </cell>
          <cell r="AF1249">
            <v>302</v>
          </cell>
          <cell r="AG1249">
            <v>10</v>
          </cell>
          <cell r="AH1249"/>
          <cell r="AI1249"/>
          <cell r="AJ1249"/>
          <cell r="AK1249"/>
          <cell r="AL1249"/>
          <cell r="AM1249"/>
          <cell r="AN1249"/>
          <cell r="AO1249" t="str">
            <v>Yes</v>
          </cell>
          <cell r="AP1249" t="str">
            <v>AUG 22</v>
          </cell>
        </row>
        <row r="1250">
          <cell r="A1250">
            <v>1731</v>
          </cell>
          <cell r="B1250" t="str">
            <v>已发货</v>
          </cell>
          <cell r="C1250" t="str">
            <v>C49</v>
          </cell>
          <cell r="D1250" t="str">
            <v>110962（拆单111022）</v>
          </cell>
          <cell r="E1250" t="str">
            <v>骏仁达</v>
          </cell>
          <cell r="F1250" t="str">
            <v>YSM20R-2</v>
          </cell>
          <cell r="G1250" t="str">
            <v>L-&gt;R</v>
          </cell>
          <cell r="H1250" t="str">
            <v>No</v>
          </cell>
          <cell r="I1250" t="str">
            <v>Y62344，抽中调离商检</v>
          </cell>
          <cell r="J1250">
            <v>1</v>
          </cell>
          <cell r="K1250" t="str">
            <v>力合仓库(已经清关)</v>
          </cell>
          <cell r="L1250">
            <v>44773</v>
          </cell>
          <cell r="M1250" t="str">
            <v xml:space="preserve"> Yamaha RMB单 49F104103</v>
          </cell>
          <cell r="N1250" t="str">
            <v>OCT 22</v>
          </cell>
          <cell r="O1250">
            <v>2022.7</v>
          </cell>
          <cell r="P1250" t="str">
            <v>RMB</v>
          </cell>
          <cell r="Q1250" t="str">
            <v>C49SZX20220098MZ</v>
          </cell>
          <cell r="R1250" t="str">
            <v>河南融创</v>
          </cell>
          <cell r="S1250" t="str">
            <v>YSM20R-2</v>
          </cell>
          <cell r="T1250" t="str">
            <v>L-&gt;R</v>
          </cell>
          <cell r="U1250" t="str">
            <v>No</v>
          </cell>
          <cell r="V1250" t="str">
            <v>OK</v>
          </cell>
          <cell r="W1250" t="str">
            <v>DDP HN</v>
          </cell>
          <cell r="X1250">
            <v>44827</v>
          </cell>
          <cell r="Y1250" t="str">
            <v>Yes</v>
          </cell>
          <cell r="Z1250"/>
          <cell r="AA1250"/>
          <cell r="AB1250"/>
          <cell r="AC1250" t="str">
            <v>C221043973</v>
          </cell>
          <cell r="AD1250">
            <v>301</v>
          </cell>
          <cell r="AE1250">
            <v>10</v>
          </cell>
          <cell r="AF1250">
            <v>302</v>
          </cell>
          <cell r="AG1250">
            <v>10</v>
          </cell>
          <cell r="AH1250"/>
          <cell r="AI1250"/>
          <cell r="AJ1250"/>
          <cell r="AK1250"/>
          <cell r="AL1250"/>
          <cell r="AM1250"/>
          <cell r="AN1250"/>
          <cell r="AO1250" t="str">
            <v>Yes</v>
          </cell>
          <cell r="AP1250" t="str">
            <v>OCT 22</v>
          </cell>
        </row>
        <row r="1251">
          <cell r="A1251">
            <v>1781</v>
          </cell>
          <cell r="B1251" t="str">
            <v>已发货</v>
          </cell>
          <cell r="C1251" t="str">
            <v>C49</v>
          </cell>
          <cell r="D1251">
            <v>110953</v>
          </cell>
          <cell r="E1251" t="str">
            <v>志华鑫名义下单</v>
          </cell>
          <cell r="F1251" t="str">
            <v>YSM10</v>
          </cell>
          <cell r="G1251" t="str">
            <v>R-&gt;L</v>
          </cell>
          <cell r="H1251" t="str">
            <v>MVC</v>
          </cell>
          <cell r="I1251" t="str">
            <v>Y62322</v>
          </cell>
          <cell r="J1251">
            <v>1</v>
          </cell>
          <cell r="K1251" t="str">
            <v>力合仓库(已经清关)</v>
          </cell>
          <cell r="L1251">
            <v>44773</v>
          </cell>
          <cell r="M1251" t="str">
            <v>0.0498,RMB清关</v>
          </cell>
          <cell r="N1251" t="str">
            <v>APR 23</v>
          </cell>
          <cell r="O1251">
            <v>2022.7</v>
          </cell>
          <cell r="P1251" t="str">
            <v>RMB</v>
          </cell>
          <cell r="Q1251" t="str">
            <v>C49SZX20220132R1ZX(H207006-BET-221214 ESE)</v>
          </cell>
          <cell r="R1251" t="str">
            <v>海星</v>
          </cell>
          <cell r="S1251" t="str">
            <v>YSM10</v>
          </cell>
          <cell r="T1251" t="str">
            <v>L-&gt;R</v>
          </cell>
          <cell r="U1251" t="str">
            <v>No</v>
          </cell>
          <cell r="V1251" t="str">
            <v>WRONG</v>
          </cell>
          <cell r="W1251" t="str">
            <v>DDP SZ</v>
          </cell>
          <cell r="X1251">
            <v>44900</v>
          </cell>
          <cell r="Y1251" t="str">
            <v>Yes</v>
          </cell>
          <cell r="Z1251"/>
          <cell r="AA1251"/>
          <cell r="AB1251"/>
          <cell r="AC1251" t="str">
            <v>C210640335</v>
          </cell>
          <cell r="AD1251">
            <v>301</v>
          </cell>
          <cell r="AE1251">
            <v>10</v>
          </cell>
          <cell r="AF1251"/>
          <cell r="AG1251"/>
          <cell r="AH1251"/>
          <cell r="AI1251"/>
          <cell r="AN1251"/>
          <cell r="AO1251" t="str">
            <v>Yes</v>
          </cell>
          <cell r="AP1251" t="str">
            <v>APR 23</v>
          </cell>
        </row>
        <row r="1252">
          <cell r="A1252">
            <v>1782</v>
          </cell>
          <cell r="B1252" t="str">
            <v>已发货</v>
          </cell>
          <cell r="C1252" t="str">
            <v>C49</v>
          </cell>
          <cell r="D1252">
            <v>110953</v>
          </cell>
          <cell r="E1252" t="str">
            <v>志华鑫名义下单</v>
          </cell>
          <cell r="F1252" t="str">
            <v>YSM10</v>
          </cell>
          <cell r="G1252" t="str">
            <v>R-&gt;L</v>
          </cell>
          <cell r="H1252" t="str">
            <v>MVC</v>
          </cell>
          <cell r="I1252" t="str">
            <v>Y62323，抽中调离商检</v>
          </cell>
          <cell r="J1252">
            <v>1</v>
          </cell>
          <cell r="K1252" t="str">
            <v>力合仓库(已经清关)</v>
          </cell>
          <cell r="L1252">
            <v>44773</v>
          </cell>
          <cell r="M1252" t="str">
            <v>0.0498,RMB清关</v>
          </cell>
          <cell r="N1252" t="str">
            <v>APR 23</v>
          </cell>
          <cell r="O1252">
            <v>2022.7</v>
          </cell>
          <cell r="P1252" t="str">
            <v>RMB</v>
          </cell>
          <cell r="Q1252" t="str">
            <v>C49SZX20220132R1ZX(H207006-BET-221214 ESE)</v>
          </cell>
          <cell r="R1252" t="str">
            <v>海星</v>
          </cell>
          <cell r="S1252" t="str">
            <v>YSM10</v>
          </cell>
          <cell r="T1252" t="str">
            <v>L-&gt;R</v>
          </cell>
          <cell r="U1252" t="str">
            <v>No</v>
          </cell>
          <cell r="V1252" t="str">
            <v>WRONG</v>
          </cell>
          <cell r="W1252" t="str">
            <v>DDP SZ</v>
          </cell>
          <cell r="X1252">
            <v>44900</v>
          </cell>
          <cell r="Y1252" t="str">
            <v>Yes</v>
          </cell>
          <cell r="Z1252"/>
          <cell r="AA1252"/>
          <cell r="AB1252"/>
          <cell r="AC1252" t="str">
            <v>C210640335</v>
          </cell>
          <cell r="AD1252">
            <v>302</v>
          </cell>
          <cell r="AE1252">
            <v>10</v>
          </cell>
          <cell r="AF1252"/>
          <cell r="AG1252"/>
          <cell r="AH1252"/>
          <cell r="AI1252"/>
          <cell r="AN1252"/>
          <cell r="AO1252" t="str">
            <v>Yes</v>
          </cell>
          <cell r="AP1252" t="str">
            <v>APR 23</v>
          </cell>
        </row>
        <row r="1253">
          <cell r="A1253">
            <v>1854</v>
          </cell>
          <cell r="B1253" t="str">
            <v>已发货</v>
          </cell>
          <cell r="C1253" t="str">
            <v>C49</v>
          </cell>
          <cell r="D1253">
            <v>110952</v>
          </cell>
          <cell r="E1253" t="str">
            <v>利速达</v>
          </cell>
          <cell r="F1253" t="str">
            <v>YSM10</v>
          </cell>
          <cell r="G1253" t="str">
            <v>R-&gt;L</v>
          </cell>
          <cell r="H1253" t="str">
            <v>MVC</v>
          </cell>
          <cell r="I1253" t="str">
            <v>Y62324，抽中调离商检</v>
          </cell>
          <cell r="J1253">
            <v>1</v>
          </cell>
          <cell r="K1253" t="str">
            <v>力合仓库(已经清关)</v>
          </cell>
          <cell r="L1253">
            <v>44773</v>
          </cell>
          <cell r="M1253" t="str">
            <v>0.0498,RMB清关</v>
          </cell>
          <cell r="N1253" t="str">
            <v>MAR 23</v>
          </cell>
          <cell r="O1253">
            <v>2022.7</v>
          </cell>
          <cell r="P1253" t="str">
            <v>RMB</v>
          </cell>
          <cell r="Q1253" t="str">
            <v>C49SZX20230030JY</v>
          </cell>
          <cell r="R1253" t="str">
            <v>和创永泰</v>
          </cell>
          <cell r="S1253" t="str">
            <v>YSM10</v>
          </cell>
          <cell r="T1253" t="str">
            <v>L-&gt;R</v>
          </cell>
          <cell r="U1253" t="str">
            <v>MVC</v>
          </cell>
          <cell r="V1253" t="str">
            <v>WRONG</v>
          </cell>
          <cell r="W1253" t="str">
            <v>DDP SZ</v>
          </cell>
          <cell r="X1253">
            <v>44980</v>
          </cell>
          <cell r="Y1253" t="str">
            <v>Yes</v>
          </cell>
          <cell r="Z1253"/>
          <cell r="AA1253"/>
          <cell r="AB1253"/>
          <cell r="AC1253" t="str">
            <v>C220342243</v>
          </cell>
          <cell r="AD1253">
            <v>302</v>
          </cell>
          <cell r="AE1253">
            <v>10</v>
          </cell>
          <cell r="AF1253"/>
          <cell r="AG1253"/>
          <cell r="AH1253"/>
          <cell r="AI1253"/>
          <cell r="AJ1253"/>
          <cell r="AK1253"/>
          <cell r="AL1253"/>
          <cell r="AM1253"/>
          <cell r="AN1253"/>
          <cell r="AO1253" t="str">
            <v>Yes</v>
          </cell>
          <cell r="AP1253" t="str">
            <v>MAR 23</v>
          </cell>
        </row>
        <row r="1254">
          <cell r="A1254">
            <v>1718</v>
          </cell>
          <cell r="B1254" t="str">
            <v>已发货</v>
          </cell>
          <cell r="C1254" t="str">
            <v>C49</v>
          </cell>
          <cell r="D1254" t="str">
            <v>110961（拆单111023）</v>
          </cell>
          <cell r="E1254" t="str">
            <v>钧溢</v>
          </cell>
          <cell r="F1254" t="str">
            <v>YSM20R-2</v>
          </cell>
          <cell r="G1254" t="str">
            <v>L-&gt;R</v>
          </cell>
          <cell r="H1254" t="str">
            <v>No</v>
          </cell>
          <cell r="I1254" t="str">
            <v>Y62345</v>
          </cell>
          <cell r="J1254">
            <v>1</v>
          </cell>
          <cell r="K1254" t="str">
            <v>力合仓库(已经清关)</v>
          </cell>
          <cell r="L1254">
            <v>44773</v>
          </cell>
          <cell r="M1254" t="str">
            <v>NM 110960(拆单111038)</v>
          </cell>
          <cell r="N1254" t="str">
            <v>SEP 22</v>
          </cell>
          <cell r="O1254">
            <v>2022.7</v>
          </cell>
          <cell r="P1254" t="str">
            <v>RMB</v>
          </cell>
          <cell r="Q1254" t="str">
            <v>C49SZX20220090SQ</v>
          </cell>
          <cell r="R1254" t="str">
            <v>维创斯特</v>
          </cell>
          <cell r="S1254" t="str">
            <v>YSM20R-2</v>
          </cell>
          <cell r="T1254" t="str">
            <v>L-&gt;R</v>
          </cell>
          <cell r="U1254" t="str">
            <v>No</v>
          </cell>
          <cell r="V1254" t="str">
            <v>OK</v>
          </cell>
          <cell r="W1254" t="str">
            <v>DDP SZ</v>
          </cell>
          <cell r="X1254">
            <v>44791</v>
          </cell>
          <cell r="Y1254" t="str">
            <v>Yes</v>
          </cell>
          <cell r="Z1254"/>
          <cell r="AA1254"/>
          <cell r="AB1254"/>
          <cell r="AC1254" t="str">
            <v>C220943712</v>
          </cell>
          <cell r="AD1254">
            <v>301</v>
          </cell>
          <cell r="AE1254">
            <v>10</v>
          </cell>
          <cell r="AF1254">
            <v>311</v>
          </cell>
          <cell r="AG1254">
            <v>5</v>
          </cell>
          <cell r="AH1254">
            <v>312</v>
          </cell>
          <cell r="AI1254">
            <v>5</v>
          </cell>
          <cell r="AN1254"/>
          <cell r="AO1254" t="str">
            <v>Yes</v>
          </cell>
          <cell r="AP1254" t="str">
            <v>SEP 22</v>
          </cell>
        </row>
        <row r="1255">
          <cell r="A1255">
            <v>1518</v>
          </cell>
          <cell r="B1255" t="str">
            <v>已发货</v>
          </cell>
          <cell r="C1255" t="str">
            <v>C49</v>
          </cell>
          <cell r="D1255">
            <v>110961</v>
          </cell>
          <cell r="E1255" t="str">
            <v>钧溢</v>
          </cell>
          <cell r="F1255" t="str">
            <v>YSM20R-2</v>
          </cell>
          <cell r="G1255" t="str">
            <v>L-&gt;R</v>
          </cell>
          <cell r="H1255" t="str">
            <v>No</v>
          </cell>
          <cell r="I1255" t="str">
            <v>Y62346</v>
          </cell>
          <cell r="J1255">
            <v>1</v>
          </cell>
          <cell r="K1255" t="str">
            <v>力合中转仓</v>
          </cell>
          <cell r="L1255">
            <v>44773</v>
          </cell>
          <cell r="M1255" t="str">
            <v>NM</v>
          </cell>
          <cell r="N1255" t="str">
            <v>SEP 22</v>
          </cell>
          <cell r="O1255">
            <v>2022.7</v>
          </cell>
          <cell r="P1255" t="str">
            <v>JPY</v>
          </cell>
          <cell r="Q1255" t="str">
            <v>C49SZX20210215MZ</v>
          </cell>
          <cell r="R1255" t="str">
            <v>魔乐视</v>
          </cell>
          <cell r="S1255" t="str">
            <v>YSM20R-2</v>
          </cell>
          <cell r="T1255" t="str">
            <v>L-&gt;R</v>
          </cell>
          <cell r="U1255" t="str">
            <v>No</v>
          </cell>
          <cell r="V1255" t="str">
            <v>OK</v>
          </cell>
          <cell r="W1255" t="str">
            <v>DAP SZ</v>
          </cell>
          <cell r="X1255">
            <v>44540</v>
          </cell>
          <cell r="Y1255" t="str">
            <v>Yes</v>
          </cell>
          <cell r="Z1255"/>
          <cell r="AA1255"/>
          <cell r="AB1255"/>
          <cell r="AC1255" t="str">
            <v>C220342452</v>
          </cell>
          <cell r="AD1255">
            <v>301</v>
          </cell>
          <cell r="AE1255">
            <v>10</v>
          </cell>
          <cell r="AF1255">
            <v>311</v>
          </cell>
          <cell r="AG1255">
            <v>5</v>
          </cell>
          <cell r="AH1255">
            <v>312</v>
          </cell>
          <cell r="AI1255">
            <v>5</v>
          </cell>
          <cell r="AJ1255"/>
          <cell r="AK1255"/>
          <cell r="AL1255"/>
          <cell r="AM1255"/>
          <cell r="AN1255"/>
          <cell r="AO1255" t="str">
            <v>Yes</v>
          </cell>
          <cell r="AP1255" t="str">
            <v>SEP 22</v>
          </cell>
        </row>
        <row r="1256">
          <cell r="A1256">
            <v>1171</v>
          </cell>
          <cell r="B1256" t="str">
            <v>已发货</v>
          </cell>
          <cell r="C1256" t="str">
            <v>C49</v>
          </cell>
          <cell r="D1256" t="str">
            <v>110960(拆单111038)</v>
          </cell>
          <cell r="E1256" t="str">
            <v>辉拓</v>
          </cell>
          <cell r="F1256" t="str">
            <v>YSM20R-2</v>
          </cell>
          <cell r="G1256" t="str">
            <v>L-&gt;R</v>
          </cell>
          <cell r="H1256" t="str">
            <v>No</v>
          </cell>
          <cell r="I1256" t="str">
            <v>Y62340</v>
          </cell>
          <cell r="J1256">
            <v>1</v>
          </cell>
          <cell r="K1256" t="str">
            <v>力合中转仓</v>
          </cell>
          <cell r="L1256">
            <v>44773</v>
          </cell>
          <cell r="M1256" t="str">
            <v>NM,PO 110988</v>
          </cell>
          <cell r="N1256" t="str">
            <v>AUG 22</v>
          </cell>
          <cell r="O1256">
            <v>2022.7</v>
          </cell>
          <cell r="P1256" t="str">
            <v>JPY</v>
          </cell>
          <cell r="Q1256" t="str">
            <v>C49SZX20210049MX</v>
          </cell>
          <cell r="R1256" t="str">
            <v>智序</v>
          </cell>
          <cell r="S1256" t="str">
            <v>YSM20R-2</v>
          </cell>
          <cell r="T1256" t="str">
            <v>L-&gt;R</v>
          </cell>
          <cell r="U1256" t="str">
            <v>No</v>
          </cell>
          <cell r="V1256" t="str">
            <v>OK</v>
          </cell>
          <cell r="W1256" t="str">
            <v>DAP SZ</v>
          </cell>
          <cell r="X1256">
            <v>44256</v>
          </cell>
          <cell r="Y1256" t="str">
            <v>Yes</v>
          </cell>
          <cell r="Z1256"/>
          <cell r="AA1256"/>
          <cell r="AB1256"/>
          <cell r="AC1256" t="str">
            <v>C210440011</v>
          </cell>
          <cell r="AD1256">
            <v>313</v>
          </cell>
          <cell r="AE1256">
            <v>20</v>
          </cell>
          <cell r="AF1256"/>
          <cell r="AG1256"/>
          <cell r="AH1256"/>
          <cell r="AI1256"/>
          <cell r="AN1256"/>
          <cell r="AO1256" t="str">
            <v>Yes</v>
          </cell>
          <cell r="AP1256" t="str">
            <v>AUG 22</v>
          </cell>
        </row>
        <row r="1257">
          <cell r="A1257">
            <v>1709</v>
          </cell>
          <cell r="B1257" t="str">
            <v>已发货</v>
          </cell>
          <cell r="C1257" t="str">
            <v>C49</v>
          </cell>
          <cell r="D1257">
            <v>110960</v>
          </cell>
          <cell r="E1257" t="str">
            <v>辉拓</v>
          </cell>
          <cell r="F1257" t="str">
            <v>YSM20R-2</v>
          </cell>
          <cell r="G1257" t="str">
            <v>L-&gt;R</v>
          </cell>
          <cell r="H1257" t="str">
            <v>No</v>
          </cell>
          <cell r="I1257" t="str">
            <v>Y62341</v>
          </cell>
          <cell r="J1257">
            <v>1</v>
          </cell>
          <cell r="K1257" t="str">
            <v>力合仓库(已经清关)</v>
          </cell>
          <cell r="L1257">
            <v>44773</v>
          </cell>
          <cell r="M1257">
            <v>4.9799999999999997E-2</v>
          </cell>
          <cell r="N1257" t="str">
            <v>AUG 22</v>
          </cell>
          <cell r="O1257">
            <v>2022.7</v>
          </cell>
          <cell r="P1257" t="str">
            <v>RMB</v>
          </cell>
          <cell r="Q1257" t="str">
            <v>C49SZX20220080JY</v>
          </cell>
          <cell r="R1257" t="str">
            <v>顺禾</v>
          </cell>
          <cell r="S1257" t="str">
            <v>YSM20R-2</v>
          </cell>
          <cell r="T1257" t="str">
            <v>L-&gt;R</v>
          </cell>
          <cell r="U1257" t="str">
            <v>No</v>
          </cell>
          <cell r="V1257" t="str">
            <v>OK</v>
          </cell>
          <cell r="W1257" t="str">
            <v>DDP SZ</v>
          </cell>
          <cell r="X1257">
            <v>44762</v>
          </cell>
          <cell r="Y1257" t="str">
            <v>Yes</v>
          </cell>
          <cell r="Z1257"/>
          <cell r="AA1257"/>
          <cell r="AB1257"/>
          <cell r="AC1257" t="str">
            <v>C151125547</v>
          </cell>
          <cell r="AD1257">
            <v>301</v>
          </cell>
          <cell r="AE1257">
            <v>20</v>
          </cell>
          <cell r="AF1257"/>
          <cell r="AG1257"/>
          <cell r="AH1257"/>
          <cell r="AI1257"/>
          <cell r="AJ1257"/>
          <cell r="AK1257"/>
          <cell r="AL1257"/>
          <cell r="AM1257"/>
          <cell r="AN1257"/>
          <cell r="AO1257" t="str">
            <v>Yes</v>
          </cell>
          <cell r="AP1257" t="str">
            <v>AUG 22</v>
          </cell>
        </row>
        <row r="1258">
          <cell r="A1258">
            <v>1747</v>
          </cell>
          <cell r="B1258" t="str">
            <v>已发货</v>
          </cell>
          <cell r="C1258" t="str">
            <v>C49</v>
          </cell>
          <cell r="D1258">
            <v>110960</v>
          </cell>
          <cell r="E1258" t="str">
            <v>辉拓</v>
          </cell>
          <cell r="F1258" t="str">
            <v>YSM20R-2</v>
          </cell>
          <cell r="G1258" t="str">
            <v>L-&gt;R</v>
          </cell>
          <cell r="H1258" t="str">
            <v>No</v>
          </cell>
          <cell r="I1258" t="str">
            <v>Y62342</v>
          </cell>
          <cell r="J1258">
            <v>1</v>
          </cell>
          <cell r="K1258" t="str">
            <v>力合中转仓</v>
          </cell>
          <cell r="L1258">
            <v>44773</v>
          </cell>
          <cell r="M1258">
            <v>4.9799999999999997E-2</v>
          </cell>
          <cell r="N1258" t="str">
            <v>OCT 22</v>
          </cell>
          <cell r="O1258">
            <v>2022.7</v>
          </cell>
          <cell r="P1258" t="str">
            <v>JPY</v>
          </cell>
          <cell r="Q1258" t="str">
            <v>C49SZX20220103SS</v>
          </cell>
          <cell r="R1258" t="str">
            <v>银杏（虽然机器安装在银杏，但是给到Yamaha的资料都是三才）</v>
          </cell>
          <cell r="S1258" t="str">
            <v>YSM20R-2</v>
          </cell>
          <cell r="T1258" t="str">
            <v>L-&gt;R</v>
          </cell>
          <cell r="U1258" t="str">
            <v>MVC</v>
          </cell>
          <cell r="V1258" t="str">
            <v>WRONG</v>
          </cell>
          <cell r="W1258" t="str">
            <v>DAP CS</v>
          </cell>
          <cell r="X1258">
            <v>44846</v>
          </cell>
          <cell r="Y1258" t="str">
            <v>Yes</v>
          </cell>
          <cell r="Z1258"/>
          <cell r="AA1258"/>
          <cell r="AB1258"/>
          <cell r="AC1258" t="str">
            <v>C221144426</v>
          </cell>
          <cell r="AD1258">
            <v>304</v>
          </cell>
          <cell r="AE1258">
            <v>10</v>
          </cell>
          <cell r="AF1258">
            <v>302</v>
          </cell>
          <cell r="AG1258">
            <v>10</v>
          </cell>
          <cell r="AH1258"/>
          <cell r="AI1258"/>
          <cell r="AJ1258"/>
          <cell r="AK1258"/>
          <cell r="AL1258"/>
          <cell r="AM1258"/>
          <cell r="AN1258"/>
          <cell r="AO1258" t="str">
            <v>Yes</v>
          </cell>
          <cell r="AP1258" t="str">
            <v>OCT 22</v>
          </cell>
        </row>
        <row r="1259">
          <cell r="A1259">
            <v>1814</v>
          </cell>
          <cell r="B1259" t="str">
            <v>已发货</v>
          </cell>
          <cell r="C1259" t="str">
            <v>C49</v>
          </cell>
          <cell r="D1259">
            <v>110954</v>
          </cell>
          <cell r="E1259" t="str">
            <v>恒磊</v>
          </cell>
          <cell r="F1259" t="str">
            <v>YSM10</v>
          </cell>
          <cell r="G1259" t="str">
            <v>R-&gt;L</v>
          </cell>
          <cell r="H1259" t="str">
            <v>MVC</v>
          </cell>
          <cell r="I1259" t="str">
            <v>Y62325</v>
          </cell>
          <cell r="J1259">
            <v>1</v>
          </cell>
          <cell r="K1259" t="str">
            <v>力合仓库(已经清关)</v>
          </cell>
          <cell r="L1259">
            <v>44773</v>
          </cell>
          <cell r="M1259" t="str">
            <v>0.0498,RMB清关 PO110921</v>
          </cell>
          <cell r="N1259" t="str">
            <v>JAN 23</v>
          </cell>
          <cell r="O1259">
            <v>2022.7</v>
          </cell>
          <cell r="P1259" t="str">
            <v>RMB</v>
          </cell>
          <cell r="Q1259" t="str">
            <v>C49SZX20230010SX</v>
          </cell>
          <cell r="R1259" t="str">
            <v>嘉普达</v>
          </cell>
          <cell r="S1259" t="str">
            <v>YSM10</v>
          </cell>
          <cell r="T1259" t="str">
            <v>L-&gt;R</v>
          </cell>
          <cell r="U1259" t="str">
            <v>MVC</v>
          </cell>
          <cell r="V1259" t="str">
            <v>WRONG</v>
          </cell>
          <cell r="W1259" t="str">
            <v>DDP SZ</v>
          </cell>
          <cell r="X1259">
            <v>44938</v>
          </cell>
          <cell r="Y1259" t="str">
            <v>Yes</v>
          </cell>
          <cell r="Z1259"/>
          <cell r="AA1259"/>
          <cell r="AB1259"/>
          <cell r="AC1259" t="str">
            <v>C200938204</v>
          </cell>
          <cell r="AD1259">
            <v>304</v>
          </cell>
          <cell r="AE1259">
            <v>10</v>
          </cell>
          <cell r="AF1259"/>
          <cell r="AG1259"/>
          <cell r="AH1259"/>
          <cell r="AI1259"/>
          <cell r="AJ1259"/>
          <cell r="AK1259"/>
          <cell r="AL1259"/>
          <cell r="AM1259"/>
          <cell r="AN1259"/>
          <cell r="AO1259" t="str">
            <v>Yes</v>
          </cell>
          <cell r="AP1259" t="str">
            <v>JAN 23</v>
          </cell>
        </row>
        <row r="1260">
          <cell r="A1260">
            <v>1666</v>
          </cell>
          <cell r="B1260" t="str">
            <v>已发货</v>
          </cell>
          <cell r="C1260" t="str">
            <v>C49</v>
          </cell>
          <cell r="D1260">
            <v>110954</v>
          </cell>
          <cell r="E1260" t="str">
            <v>恒磊</v>
          </cell>
          <cell r="F1260" t="str">
            <v>YSM10</v>
          </cell>
          <cell r="G1260" t="str">
            <v>R-&gt;L</v>
          </cell>
          <cell r="H1260" t="str">
            <v>MVC</v>
          </cell>
          <cell r="I1260" t="str">
            <v>Y62326，机器不能调动</v>
          </cell>
          <cell r="J1260">
            <v>1</v>
          </cell>
          <cell r="K1260" t="str">
            <v>力合中转仓</v>
          </cell>
          <cell r="L1260">
            <v>44773</v>
          </cell>
          <cell r="M1260" t="str">
            <v>NM</v>
          </cell>
          <cell r="N1260" t="str">
            <v>SEP 22</v>
          </cell>
          <cell r="O1260">
            <v>2022.7</v>
          </cell>
          <cell r="P1260" t="str">
            <v>JPY</v>
          </cell>
          <cell r="Q1260" t="str">
            <v>C49SZX20220055SX</v>
          </cell>
          <cell r="R1260" t="str">
            <v>利速达</v>
          </cell>
          <cell r="S1260" t="str">
            <v>YSM10</v>
          </cell>
          <cell r="T1260" t="str">
            <v>L-&gt;R</v>
          </cell>
          <cell r="U1260" t="str">
            <v>MVC</v>
          </cell>
          <cell r="V1260" t="str">
            <v>WRONG</v>
          </cell>
          <cell r="W1260" t="str">
            <v>DAP SZ</v>
          </cell>
          <cell r="X1260">
            <v>44691</v>
          </cell>
          <cell r="Y1260" t="str">
            <v>Yes</v>
          </cell>
          <cell r="Z1260"/>
          <cell r="AA1260"/>
          <cell r="AB1260"/>
          <cell r="AC1260" t="str">
            <v xml:space="preserve">C180732624 </v>
          </cell>
          <cell r="AD1260">
            <v>301</v>
          </cell>
          <cell r="AE1260">
            <v>10</v>
          </cell>
          <cell r="AF1260"/>
          <cell r="AG1260"/>
          <cell r="AH1260"/>
          <cell r="AI1260"/>
          <cell r="AJ1260"/>
          <cell r="AK1260"/>
          <cell r="AL1260"/>
          <cell r="AM1260"/>
          <cell r="AN1260"/>
          <cell r="AO1260" t="str">
            <v>Yes</v>
          </cell>
          <cell r="AP1260" t="str">
            <v>SEP 22</v>
          </cell>
        </row>
        <row r="1261">
          <cell r="A1261">
            <v>1644</v>
          </cell>
          <cell r="B1261" t="str">
            <v>已发货</v>
          </cell>
          <cell r="C1261" t="str">
            <v>C49</v>
          </cell>
          <cell r="D1261">
            <v>110958</v>
          </cell>
          <cell r="E1261" t="str">
            <v>伯莱科</v>
          </cell>
          <cell r="F1261" t="str">
            <v>YSM20R-2</v>
          </cell>
          <cell r="G1261" t="str">
            <v>L-&gt;R</v>
          </cell>
          <cell r="H1261" t="str">
            <v>No</v>
          </cell>
          <cell r="I1261" t="str">
            <v>Y62328</v>
          </cell>
          <cell r="J1261">
            <v>1</v>
          </cell>
          <cell r="K1261" t="str">
            <v>力合中转仓</v>
          </cell>
          <cell r="L1261">
            <v>44773</v>
          </cell>
          <cell r="M1261" t="str">
            <v>NM</v>
          </cell>
          <cell r="N1261" t="str">
            <v>AUG 22</v>
          </cell>
          <cell r="O1261">
            <v>2022.7</v>
          </cell>
          <cell r="P1261" t="str">
            <v>JPY</v>
          </cell>
          <cell r="Q1261" t="str">
            <v>C49SZX20220046JL</v>
          </cell>
          <cell r="R1261" t="str">
            <v>快宇</v>
          </cell>
          <cell r="S1261" t="str">
            <v>YSM20R-2</v>
          </cell>
          <cell r="T1261" t="str">
            <v>L-&gt;R</v>
          </cell>
          <cell r="U1261" t="str">
            <v>No</v>
          </cell>
          <cell r="V1261" t="str">
            <v>OK</v>
          </cell>
          <cell r="W1261" t="str">
            <v>DAP SZ</v>
          </cell>
          <cell r="X1261">
            <v>44669</v>
          </cell>
          <cell r="Y1261" t="str">
            <v>Yes</v>
          </cell>
          <cell r="Z1261"/>
          <cell r="AA1261"/>
          <cell r="AB1261"/>
          <cell r="AC1261" t="str">
            <v>C220141863</v>
          </cell>
          <cell r="AD1261">
            <v>301</v>
          </cell>
          <cell r="AE1261">
            <v>10</v>
          </cell>
          <cell r="AF1261">
            <v>302</v>
          </cell>
          <cell r="AG1261">
            <v>10</v>
          </cell>
          <cell r="AH1261"/>
          <cell r="AI1261"/>
          <cell r="AJ1261"/>
          <cell r="AK1261"/>
          <cell r="AL1261"/>
          <cell r="AM1261"/>
          <cell r="AN1261"/>
          <cell r="AO1261" t="str">
            <v>Yes</v>
          </cell>
          <cell r="AP1261" t="str">
            <v>AUG 22</v>
          </cell>
        </row>
        <row r="1262">
          <cell r="A1262">
            <v>1665</v>
          </cell>
          <cell r="B1262" t="str">
            <v>已发货</v>
          </cell>
          <cell r="C1262" t="str">
            <v>C49</v>
          </cell>
          <cell r="D1262">
            <v>110958</v>
          </cell>
          <cell r="E1262" t="str">
            <v>伯莱科</v>
          </cell>
          <cell r="F1262" t="str">
            <v>YSM20R-2</v>
          </cell>
          <cell r="G1262" t="str">
            <v>L-&gt;R</v>
          </cell>
          <cell r="H1262" t="str">
            <v>No</v>
          </cell>
          <cell r="I1262" t="str">
            <v>Y62329，机器不能调动</v>
          </cell>
          <cell r="J1262">
            <v>1</v>
          </cell>
          <cell r="K1262" t="str">
            <v>力合中转仓</v>
          </cell>
          <cell r="L1262">
            <v>44773</v>
          </cell>
          <cell r="M1262" t="str">
            <v>NM</v>
          </cell>
          <cell r="N1262" t="str">
            <v>SEP 22</v>
          </cell>
          <cell r="O1262">
            <v>2022.7</v>
          </cell>
          <cell r="P1262" t="str">
            <v>JPY</v>
          </cell>
          <cell r="Q1262" t="str">
            <v>C49SZX20220055SX</v>
          </cell>
          <cell r="R1262" t="str">
            <v>利速达</v>
          </cell>
          <cell r="S1262" t="str">
            <v>YSM20R-2</v>
          </cell>
          <cell r="T1262" t="str">
            <v>L-&gt;R</v>
          </cell>
          <cell r="U1262" t="str">
            <v>No</v>
          </cell>
          <cell r="V1262" t="str">
            <v>OK</v>
          </cell>
          <cell r="W1262" t="str">
            <v>DAP SZ</v>
          </cell>
          <cell r="X1262">
            <v>44691</v>
          </cell>
          <cell r="Y1262" t="str">
            <v>Yes</v>
          </cell>
          <cell r="Z1262"/>
          <cell r="AA1262"/>
          <cell r="AB1262"/>
          <cell r="AC1262" t="str">
            <v>C211241805</v>
          </cell>
          <cell r="AD1262">
            <v>301</v>
          </cell>
          <cell r="AE1262">
            <v>10</v>
          </cell>
          <cell r="AF1262">
            <v>302</v>
          </cell>
          <cell r="AG1262">
            <v>10</v>
          </cell>
          <cell r="AH1262"/>
          <cell r="AI1262"/>
          <cell r="AJ1262"/>
          <cell r="AK1262"/>
          <cell r="AL1262"/>
          <cell r="AM1262"/>
          <cell r="AN1262"/>
          <cell r="AO1262" t="str">
            <v>Yes</v>
          </cell>
          <cell r="AP1262" t="str">
            <v>SEP 22</v>
          </cell>
        </row>
        <row r="1263">
          <cell r="A1263">
            <v>1821</v>
          </cell>
          <cell r="B1263" t="str">
            <v>已发货</v>
          </cell>
          <cell r="C1263" t="str">
            <v>C49</v>
          </cell>
          <cell r="D1263">
            <v>110956</v>
          </cell>
          <cell r="E1263" t="str">
            <v>鑫天泰</v>
          </cell>
          <cell r="F1263" t="str">
            <v>YSM10</v>
          </cell>
          <cell r="G1263" t="str">
            <v>R-&gt;L</v>
          </cell>
          <cell r="H1263" t="str">
            <v>MVC</v>
          </cell>
          <cell r="I1263" t="str">
            <v>Y62327(拆相机放在力合）</v>
          </cell>
          <cell r="J1263">
            <v>1</v>
          </cell>
          <cell r="K1263" t="str">
            <v>力合仓库(已经清关)</v>
          </cell>
          <cell r="L1263">
            <v>44773</v>
          </cell>
          <cell r="M1263" t="str">
            <v>0.0503,RMB清关 PO#110922</v>
          </cell>
          <cell r="N1263" t="str">
            <v>FEB 23</v>
          </cell>
          <cell r="O1263">
            <v>2022.7</v>
          </cell>
          <cell r="P1263" t="str">
            <v>RMB</v>
          </cell>
          <cell r="Q1263" t="str">
            <v>C49SZX202300011SX</v>
          </cell>
          <cell r="R1263" t="str">
            <v>益田科技</v>
          </cell>
          <cell r="S1263" t="str">
            <v>YSM10</v>
          </cell>
          <cell r="T1263" t="str">
            <v>L-&gt;R</v>
          </cell>
          <cell r="U1263" t="str">
            <v>No</v>
          </cell>
          <cell r="V1263" t="str">
            <v>WRONG</v>
          </cell>
          <cell r="W1263" t="str">
            <v>DDP SZ</v>
          </cell>
          <cell r="X1263">
            <v>44960</v>
          </cell>
          <cell r="Y1263" t="str">
            <v>Yes</v>
          </cell>
          <cell r="Z1263"/>
          <cell r="AA1263"/>
          <cell r="AB1263"/>
          <cell r="AC1263" t="str">
            <v>C200938214</v>
          </cell>
          <cell r="AD1263">
            <v>301</v>
          </cell>
          <cell r="AE1263">
            <v>10</v>
          </cell>
          <cell r="AF1263"/>
          <cell r="AG1263"/>
          <cell r="AH1263"/>
          <cell r="AI1263"/>
          <cell r="AN1263"/>
          <cell r="AO1263" t="str">
            <v>Yes</v>
          </cell>
          <cell r="AP1263" t="str">
            <v>FEB 23</v>
          </cell>
        </row>
        <row r="1264">
          <cell r="A1264">
            <v>1609</v>
          </cell>
          <cell r="B1264" t="str">
            <v>已发货</v>
          </cell>
          <cell r="C1264" t="str">
            <v>C49</v>
          </cell>
          <cell r="D1264">
            <v>110959</v>
          </cell>
          <cell r="E1264" t="str">
            <v>拓普艾名义</v>
          </cell>
          <cell r="F1264" t="str">
            <v>YSM20R-2</v>
          </cell>
          <cell r="G1264" t="str">
            <v>L-&gt;R</v>
          </cell>
          <cell r="H1264" t="str">
            <v>No</v>
          </cell>
          <cell r="I1264" t="str">
            <v>Y62389</v>
          </cell>
          <cell r="J1264">
            <v>1</v>
          </cell>
          <cell r="K1264"/>
          <cell r="L1264">
            <v>44774</v>
          </cell>
          <cell r="M1264" t="str">
            <v>NM</v>
          </cell>
          <cell r="N1264" t="str">
            <v>AUG 22</v>
          </cell>
          <cell r="O1264">
            <v>2022.7</v>
          </cell>
          <cell r="P1264" t="str">
            <v>JPY</v>
          </cell>
          <cell r="Q1264" t="str">
            <v>C49SZX20220033JL</v>
          </cell>
          <cell r="R1264" t="str">
            <v>拓普艾</v>
          </cell>
          <cell r="S1264" t="str">
            <v>YSM20R-2</v>
          </cell>
          <cell r="T1264" t="str">
            <v>L-&gt;R</v>
          </cell>
          <cell r="U1264" t="str">
            <v>No</v>
          </cell>
          <cell r="V1264" t="str">
            <v>OK</v>
          </cell>
          <cell r="W1264" t="str">
            <v>CIF HK</v>
          </cell>
          <cell r="X1264">
            <v>44630</v>
          </cell>
          <cell r="Y1264" t="str">
            <v>Yes</v>
          </cell>
          <cell r="Z1264"/>
          <cell r="AA1264"/>
          <cell r="AB1264"/>
          <cell r="AC1264" t="str">
            <v>C180632532</v>
          </cell>
          <cell r="AD1264">
            <v>311</v>
          </cell>
          <cell r="AE1264">
            <v>20</v>
          </cell>
          <cell r="AF1264"/>
          <cell r="AG1264"/>
          <cell r="AH1264"/>
          <cell r="AI1264"/>
          <cell r="AJ1264"/>
          <cell r="AK1264"/>
          <cell r="AL1264"/>
          <cell r="AM1264"/>
          <cell r="AN1264"/>
          <cell r="AO1264" t="str">
            <v>Yes</v>
          </cell>
          <cell r="AP1264" t="str">
            <v>AUG 22</v>
          </cell>
        </row>
        <row r="1265">
          <cell r="A1265">
            <v>1610</v>
          </cell>
          <cell r="B1265" t="str">
            <v>已发货</v>
          </cell>
          <cell r="C1265" t="str">
            <v>C49</v>
          </cell>
          <cell r="D1265">
            <v>110959</v>
          </cell>
          <cell r="E1265" t="str">
            <v>拓普艾名义</v>
          </cell>
          <cell r="F1265" t="str">
            <v>YSM20R-2</v>
          </cell>
          <cell r="G1265" t="str">
            <v>L-&gt;R</v>
          </cell>
          <cell r="H1265" t="str">
            <v>No</v>
          </cell>
          <cell r="I1265" t="str">
            <v>Y62392</v>
          </cell>
          <cell r="J1265">
            <v>1</v>
          </cell>
          <cell r="K1265"/>
          <cell r="L1265">
            <v>44774</v>
          </cell>
          <cell r="M1265" t="str">
            <v>NM</v>
          </cell>
          <cell r="N1265" t="str">
            <v>AUG 22</v>
          </cell>
          <cell r="O1265">
            <v>2022.7</v>
          </cell>
          <cell r="P1265" t="str">
            <v>JPY</v>
          </cell>
          <cell r="Q1265" t="str">
            <v>C49SZX20220033JL</v>
          </cell>
          <cell r="R1265" t="str">
            <v>拓普艾</v>
          </cell>
          <cell r="S1265" t="str">
            <v>YSM20R-2</v>
          </cell>
          <cell r="T1265" t="str">
            <v>L-&gt;R</v>
          </cell>
          <cell r="U1265" t="str">
            <v>No</v>
          </cell>
          <cell r="V1265" t="str">
            <v>OK</v>
          </cell>
          <cell r="W1265" t="str">
            <v>CIF HK</v>
          </cell>
          <cell r="X1265">
            <v>44630</v>
          </cell>
          <cell r="Y1265" t="str">
            <v>Yes</v>
          </cell>
          <cell r="Z1265"/>
          <cell r="AA1265"/>
          <cell r="AB1265"/>
          <cell r="AC1265" t="str">
            <v>C180632532</v>
          </cell>
          <cell r="AD1265">
            <v>302</v>
          </cell>
          <cell r="AE1265">
            <v>20</v>
          </cell>
          <cell r="AF1265"/>
          <cell r="AG1265"/>
          <cell r="AH1265"/>
          <cell r="AI1265"/>
          <cell r="AJ1265"/>
          <cell r="AK1265"/>
          <cell r="AL1265"/>
          <cell r="AM1265"/>
          <cell r="AN1265"/>
          <cell r="AO1265" t="str">
            <v>Yes</v>
          </cell>
          <cell r="AP1265" t="str">
            <v>AUG 22</v>
          </cell>
        </row>
        <row r="1266">
          <cell r="A1266">
            <v>1611</v>
          </cell>
          <cell r="B1266" t="str">
            <v>已发货</v>
          </cell>
          <cell r="C1266" t="str">
            <v>C49</v>
          </cell>
          <cell r="D1266">
            <v>110959</v>
          </cell>
          <cell r="E1266" t="str">
            <v>拓普艾名义</v>
          </cell>
          <cell r="F1266" t="str">
            <v>YSM20R-2</v>
          </cell>
          <cell r="G1266" t="str">
            <v>L-&gt;R</v>
          </cell>
          <cell r="H1266" t="str">
            <v>No</v>
          </cell>
          <cell r="I1266" t="str">
            <v>Y62393</v>
          </cell>
          <cell r="J1266">
            <v>1</v>
          </cell>
          <cell r="K1266"/>
          <cell r="L1266">
            <v>44774</v>
          </cell>
          <cell r="M1266" t="str">
            <v>NM</v>
          </cell>
          <cell r="N1266" t="str">
            <v>AUG 22</v>
          </cell>
          <cell r="O1266">
            <v>2022.7</v>
          </cell>
          <cell r="P1266" t="str">
            <v>JPY</v>
          </cell>
          <cell r="Q1266" t="str">
            <v>C49SZX20220033JL</v>
          </cell>
          <cell r="R1266" t="str">
            <v>拓普艾</v>
          </cell>
          <cell r="S1266" t="str">
            <v>YSM20R-2</v>
          </cell>
          <cell r="T1266" t="str">
            <v>L-&gt;R</v>
          </cell>
          <cell r="U1266" t="str">
            <v>No</v>
          </cell>
          <cell r="V1266" t="str">
            <v>OK</v>
          </cell>
          <cell r="W1266" t="str">
            <v>CIF HK</v>
          </cell>
          <cell r="X1266">
            <v>44630</v>
          </cell>
          <cell r="Y1266" t="str">
            <v>Yes</v>
          </cell>
          <cell r="Z1266"/>
          <cell r="AA1266"/>
          <cell r="AB1266"/>
          <cell r="AC1266" t="str">
            <v>C180632532</v>
          </cell>
          <cell r="AD1266">
            <v>302</v>
          </cell>
          <cell r="AE1266">
            <v>20</v>
          </cell>
          <cell r="AF1266"/>
          <cell r="AG1266"/>
          <cell r="AH1266"/>
          <cell r="AI1266"/>
          <cell r="AJ1266"/>
          <cell r="AK1266"/>
          <cell r="AL1266"/>
          <cell r="AM1266"/>
          <cell r="AN1266"/>
          <cell r="AO1266" t="str">
            <v>Yes</v>
          </cell>
          <cell r="AP1266" t="str">
            <v>AUG 22</v>
          </cell>
        </row>
        <row r="1267">
          <cell r="A1267">
            <v>1612</v>
          </cell>
          <cell r="B1267" t="str">
            <v>已发货</v>
          </cell>
          <cell r="C1267" t="str">
            <v>C49</v>
          </cell>
          <cell r="D1267">
            <v>110959</v>
          </cell>
          <cell r="E1267" t="str">
            <v>拓普艾名义</v>
          </cell>
          <cell r="F1267" t="str">
            <v>YSM20R-2</v>
          </cell>
          <cell r="G1267" t="str">
            <v>L-&gt;R</v>
          </cell>
          <cell r="H1267" t="str">
            <v>No</v>
          </cell>
          <cell r="I1267" t="str">
            <v>Y62394</v>
          </cell>
          <cell r="J1267">
            <v>1</v>
          </cell>
          <cell r="K1267"/>
          <cell r="L1267">
            <v>44774</v>
          </cell>
          <cell r="M1267" t="str">
            <v>NM</v>
          </cell>
          <cell r="N1267" t="str">
            <v>AUG 22</v>
          </cell>
          <cell r="O1267">
            <v>2022.7</v>
          </cell>
          <cell r="P1267" t="str">
            <v>JPY</v>
          </cell>
          <cell r="Q1267" t="str">
            <v>C49SZX20220033JL</v>
          </cell>
          <cell r="R1267" t="str">
            <v>拓普艾</v>
          </cell>
          <cell r="S1267" t="str">
            <v>YSM20R-2</v>
          </cell>
          <cell r="T1267" t="str">
            <v>L-&gt;R</v>
          </cell>
          <cell r="U1267" t="str">
            <v>No</v>
          </cell>
          <cell r="V1267" t="str">
            <v>OK</v>
          </cell>
          <cell r="W1267" t="str">
            <v>CIF HK</v>
          </cell>
          <cell r="X1267">
            <v>44630</v>
          </cell>
          <cell r="Y1267" t="str">
            <v>Yes</v>
          </cell>
          <cell r="Z1267"/>
          <cell r="AA1267"/>
          <cell r="AB1267"/>
          <cell r="AC1267" t="str">
            <v>C180632532</v>
          </cell>
          <cell r="AD1267">
            <v>301</v>
          </cell>
          <cell r="AE1267">
            <v>20</v>
          </cell>
          <cell r="AF1267"/>
          <cell r="AG1267"/>
          <cell r="AH1267"/>
          <cell r="AI1267"/>
          <cell r="AJ1267"/>
          <cell r="AK1267"/>
          <cell r="AL1267"/>
          <cell r="AM1267"/>
          <cell r="AN1267"/>
          <cell r="AO1267" t="str">
            <v>Yes</v>
          </cell>
          <cell r="AP1267" t="str">
            <v>AUG 22</v>
          </cell>
        </row>
        <row r="1268">
          <cell r="A1268">
            <v>1613</v>
          </cell>
          <cell r="B1268" t="str">
            <v>已发货</v>
          </cell>
          <cell r="C1268" t="str">
            <v>C49</v>
          </cell>
          <cell r="D1268">
            <v>110959</v>
          </cell>
          <cell r="E1268" t="str">
            <v>拓普艾名义</v>
          </cell>
          <cell r="F1268" t="str">
            <v>YSM20R-2</v>
          </cell>
          <cell r="G1268" t="str">
            <v>L-&gt;R</v>
          </cell>
          <cell r="H1268" t="str">
            <v>No</v>
          </cell>
          <cell r="I1268" t="str">
            <v>Y62387</v>
          </cell>
          <cell r="J1268">
            <v>1</v>
          </cell>
          <cell r="K1268"/>
          <cell r="L1268">
            <v>44774</v>
          </cell>
          <cell r="M1268" t="str">
            <v>NM</v>
          </cell>
          <cell r="N1268" t="str">
            <v>AUG 22</v>
          </cell>
          <cell r="O1268">
            <v>2022.7</v>
          </cell>
          <cell r="P1268" t="str">
            <v>JPY</v>
          </cell>
          <cell r="Q1268" t="str">
            <v>C49SZX20220033JL</v>
          </cell>
          <cell r="R1268" t="str">
            <v>拓普艾</v>
          </cell>
          <cell r="S1268" t="str">
            <v>YSM20R-2</v>
          </cell>
          <cell r="T1268" t="str">
            <v>L-&gt;R</v>
          </cell>
          <cell r="U1268" t="str">
            <v>No</v>
          </cell>
          <cell r="V1268" t="str">
            <v>OK</v>
          </cell>
          <cell r="W1268" t="str">
            <v>CIF HK</v>
          </cell>
          <cell r="X1268">
            <v>44630</v>
          </cell>
          <cell r="Y1268" t="str">
            <v>Yes</v>
          </cell>
          <cell r="Z1268"/>
          <cell r="AA1268"/>
          <cell r="AB1268"/>
          <cell r="AC1268" t="str">
            <v>C180632532</v>
          </cell>
          <cell r="AD1268">
            <v>301</v>
          </cell>
          <cell r="AE1268">
            <v>10</v>
          </cell>
          <cell r="AF1268">
            <v>312</v>
          </cell>
          <cell r="AG1268">
            <v>10</v>
          </cell>
          <cell r="AH1268"/>
          <cell r="AI1268"/>
          <cell r="AJ1268"/>
          <cell r="AK1268"/>
          <cell r="AL1268"/>
          <cell r="AM1268"/>
          <cell r="AN1268"/>
          <cell r="AO1268" t="str">
            <v>Yes</v>
          </cell>
          <cell r="AP1268" t="str">
            <v>AUG 22</v>
          </cell>
        </row>
        <row r="1269">
          <cell r="A1269">
            <v>1701</v>
          </cell>
          <cell r="B1269" t="str">
            <v>已发货</v>
          </cell>
          <cell r="C1269" t="str">
            <v>C49</v>
          </cell>
          <cell r="D1269">
            <v>110959</v>
          </cell>
          <cell r="E1269" t="str">
            <v>拓普艾名义</v>
          </cell>
          <cell r="F1269" t="str">
            <v>YSM20R-2</v>
          </cell>
          <cell r="G1269" t="str">
            <v>L-&gt;R</v>
          </cell>
          <cell r="H1269" t="str">
            <v>No</v>
          </cell>
          <cell r="I1269" t="str">
            <v>Y62388</v>
          </cell>
          <cell r="J1269">
            <v>1</v>
          </cell>
          <cell r="K1269" t="str">
            <v>CY仓库</v>
          </cell>
          <cell r="L1269">
            <v>44774</v>
          </cell>
          <cell r="M1269" t="str">
            <v>NM</v>
          </cell>
          <cell r="N1269" t="str">
            <v>AUG 22</v>
          </cell>
          <cell r="O1269">
            <v>2022.7</v>
          </cell>
          <cell r="P1269" t="str">
            <v>JPY</v>
          </cell>
          <cell r="Q1269" t="str">
            <v>C49SZX20220073DZ</v>
          </cell>
          <cell r="R1269" t="str">
            <v>朗特</v>
          </cell>
          <cell r="S1269" t="str">
            <v>YSM20R-2</v>
          </cell>
          <cell r="T1269" t="str">
            <v>L-&gt;R</v>
          </cell>
          <cell r="U1269" t="str">
            <v>No</v>
          </cell>
          <cell r="V1269" t="str">
            <v>OK</v>
          </cell>
          <cell r="W1269" t="str">
            <v>CIF HK</v>
          </cell>
          <cell r="X1269">
            <v>44754</v>
          </cell>
          <cell r="Y1269" t="str">
            <v>Yes</v>
          </cell>
          <cell r="Z1269"/>
          <cell r="AA1269"/>
          <cell r="AB1269"/>
          <cell r="AC1269" t="str">
            <v>C190534728</v>
          </cell>
          <cell r="AD1269">
            <v>301</v>
          </cell>
          <cell r="AE1269">
            <v>10</v>
          </cell>
          <cell r="AF1269">
            <v>313</v>
          </cell>
          <cell r="AG1269">
            <v>10</v>
          </cell>
          <cell r="AH1269"/>
          <cell r="AI1269"/>
          <cell r="AN1269"/>
          <cell r="AO1269" t="str">
            <v>Yes</v>
          </cell>
          <cell r="AP1269" t="str">
            <v>AUG 22</v>
          </cell>
        </row>
        <row r="1270">
          <cell r="A1270">
            <v>1702</v>
          </cell>
          <cell r="B1270" t="str">
            <v>已发货</v>
          </cell>
          <cell r="C1270" t="str">
            <v>C49</v>
          </cell>
          <cell r="D1270">
            <v>110959</v>
          </cell>
          <cell r="E1270" t="str">
            <v>拓普艾名义</v>
          </cell>
          <cell r="F1270" t="str">
            <v>YSM20R-2</v>
          </cell>
          <cell r="G1270" t="str">
            <v>L-&gt;R</v>
          </cell>
          <cell r="H1270" t="str">
            <v>No</v>
          </cell>
          <cell r="I1270" t="str">
            <v>Y62390</v>
          </cell>
          <cell r="J1270">
            <v>1</v>
          </cell>
          <cell r="K1270" t="str">
            <v>CY仓库</v>
          </cell>
          <cell r="L1270">
            <v>44774</v>
          </cell>
          <cell r="M1270" t="str">
            <v>NM</v>
          </cell>
          <cell r="N1270" t="str">
            <v>AUG 22</v>
          </cell>
          <cell r="O1270">
            <v>2022.7</v>
          </cell>
          <cell r="P1270" t="str">
            <v>JPY</v>
          </cell>
          <cell r="Q1270" t="str">
            <v>C49SZX20220073DZ</v>
          </cell>
          <cell r="R1270" t="str">
            <v>朗特</v>
          </cell>
          <cell r="S1270" t="str">
            <v>YSM20R-2</v>
          </cell>
          <cell r="T1270" t="str">
            <v>L-&gt;R</v>
          </cell>
          <cell r="U1270" t="str">
            <v>No</v>
          </cell>
          <cell r="V1270" t="str">
            <v>OK</v>
          </cell>
          <cell r="W1270" t="str">
            <v>CIF HK</v>
          </cell>
          <cell r="X1270">
            <v>44754</v>
          </cell>
          <cell r="Y1270" t="str">
            <v>Yes</v>
          </cell>
          <cell r="Z1270"/>
          <cell r="AA1270"/>
          <cell r="AB1270"/>
          <cell r="AC1270" t="str">
            <v>C190534728</v>
          </cell>
          <cell r="AD1270">
            <v>301</v>
          </cell>
          <cell r="AE1270">
            <v>10</v>
          </cell>
          <cell r="AF1270">
            <v>312</v>
          </cell>
          <cell r="AG1270">
            <v>10</v>
          </cell>
          <cell r="AH1270"/>
          <cell r="AI1270"/>
          <cell r="AN1270"/>
          <cell r="AO1270" t="str">
            <v>Yes</v>
          </cell>
          <cell r="AP1270" t="str">
            <v>AUG 22</v>
          </cell>
        </row>
        <row r="1271">
          <cell r="A1271">
            <v>1703</v>
          </cell>
          <cell r="B1271" t="str">
            <v>已发货</v>
          </cell>
          <cell r="C1271" t="str">
            <v>C49</v>
          </cell>
          <cell r="D1271" t="str">
            <v>110959（拆单111021）</v>
          </cell>
          <cell r="E1271" t="str">
            <v>拓普艾名义</v>
          </cell>
          <cell r="F1271" t="str">
            <v>YSM20R-2</v>
          </cell>
          <cell r="G1271" t="str">
            <v>L-&gt;R</v>
          </cell>
          <cell r="H1271" t="str">
            <v>No</v>
          </cell>
          <cell r="I1271" t="str">
            <v>Y62391</v>
          </cell>
          <cell r="J1271">
            <v>1</v>
          </cell>
          <cell r="K1271" t="str">
            <v>CY仓库</v>
          </cell>
          <cell r="L1271">
            <v>44774</v>
          </cell>
          <cell r="M1271">
            <v>4.9200000000000001E-2</v>
          </cell>
          <cell r="N1271" t="str">
            <v>AUG 22</v>
          </cell>
          <cell r="O1271">
            <v>2022.7</v>
          </cell>
          <cell r="P1271" t="str">
            <v>JPY</v>
          </cell>
          <cell r="Q1271" t="str">
            <v>C49SZX20220073DZ</v>
          </cell>
          <cell r="R1271" t="str">
            <v>朗特</v>
          </cell>
          <cell r="S1271" t="str">
            <v>YSM20R-2</v>
          </cell>
          <cell r="T1271" t="str">
            <v>L-&gt;R</v>
          </cell>
          <cell r="U1271" t="str">
            <v>No</v>
          </cell>
          <cell r="V1271" t="str">
            <v>OK</v>
          </cell>
          <cell r="W1271" t="str">
            <v>CIF HK</v>
          </cell>
          <cell r="X1271">
            <v>44754</v>
          </cell>
          <cell r="Y1271" t="str">
            <v>Yes</v>
          </cell>
          <cell r="Z1271"/>
          <cell r="AA1271"/>
          <cell r="AB1271"/>
          <cell r="AC1271" t="str">
            <v>C190534728</v>
          </cell>
          <cell r="AD1271">
            <v>301</v>
          </cell>
          <cell r="AE1271">
            <v>10</v>
          </cell>
          <cell r="AF1271">
            <v>306</v>
          </cell>
          <cell r="AG1271">
            <v>10</v>
          </cell>
          <cell r="AH1271"/>
          <cell r="AI1271"/>
          <cell r="AN1271"/>
          <cell r="AO1271" t="str">
            <v>Yes</v>
          </cell>
          <cell r="AP1271" t="str">
            <v>AUG 22</v>
          </cell>
        </row>
        <row r="1272">
          <cell r="A1272">
            <v>1706</v>
          </cell>
          <cell r="B1272" t="str">
            <v>已发货</v>
          </cell>
          <cell r="C1272" t="str">
            <v>C49</v>
          </cell>
          <cell r="D1272">
            <v>110963</v>
          </cell>
          <cell r="E1272" t="str">
            <v>辉拓</v>
          </cell>
          <cell r="F1272" t="str">
            <v>YSM10</v>
          </cell>
          <cell r="G1272" t="str">
            <v>R-&gt;L</v>
          </cell>
          <cell r="H1272" t="str">
            <v>MVC</v>
          </cell>
          <cell r="I1272" t="str">
            <v>Y62339</v>
          </cell>
          <cell r="J1272">
            <v>1</v>
          </cell>
          <cell r="K1272" t="str">
            <v>CY仓库</v>
          </cell>
          <cell r="L1272">
            <v>44774</v>
          </cell>
          <cell r="M1272" t="str">
            <v>NM</v>
          </cell>
          <cell r="N1272" t="str">
            <v>AUG 22</v>
          </cell>
          <cell r="O1272">
            <v>2022.7</v>
          </cell>
          <cell r="P1272" t="str">
            <v>JPY</v>
          </cell>
          <cell r="Q1272" t="str">
            <v>C49SZX20220073DZ</v>
          </cell>
          <cell r="R1272" t="str">
            <v>朗特</v>
          </cell>
          <cell r="S1272" t="str">
            <v>YSM10</v>
          </cell>
          <cell r="T1272" t="str">
            <v>L-&gt;R</v>
          </cell>
          <cell r="U1272" t="str">
            <v>MVC</v>
          </cell>
          <cell r="V1272" t="str">
            <v>WRONG</v>
          </cell>
          <cell r="W1272" t="str">
            <v>CIF HK</v>
          </cell>
          <cell r="X1272">
            <v>44754</v>
          </cell>
          <cell r="Y1272" t="str">
            <v>Yes</v>
          </cell>
          <cell r="Z1272"/>
          <cell r="AA1272"/>
          <cell r="AB1272"/>
          <cell r="AC1272" t="str">
            <v>C190534728</v>
          </cell>
          <cell r="AD1272">
            <v>303</v>
          </cell>
          <cell r="AE1272">
            <v>10</v>
          </cell>
          <cell r="AF1272"/>
          <cell r="AG1272"/>
          <cell r="AH1272"/>
          <cell r="AI1272"/>
          <cell r="AN1272"/>
          <cell r="AO1272" t="str">
            <v>Yes</v>
          </cell>
          <cell r="AP1272" t="str">
            <v>AUG 22</v>
          </cell>
        </row>
        <row r="1273">
          <cell r="A1273">
            <v>1791</v>
          </cell>
          <cell r="B1273" t="str">
            <v>已发货</v>
          </cell>
          <cell r="C1273" t="str">
            <v>C49</v>
          </cell>
          <cell r="D1273" t="str">
            <v>110995（TT）</v>
          </cell>
          <cell r="E1273" t="str">
            <v xml:space="preserve"> SZ 奥祺(Special)</v>
          </cell>
          <cell r="F1273" t="str">
            <v>YSM10</v>
          </cell>
          <cell r="G1273" t="str">
            <v>R-&gt;L</v>
          </cell>
          <cell r="H1273" t="str">
            <v>MVC+ATS15</v>
          </cell>
          <cell r="I1273" t="str">
            <v>Y62550</v>
          </cell>
          <cell r="J1273">
            <v>1</v>
          </cell>
          <cell r="K1273" t="str">
            <v>力合仓库(已经清关)</v>
          </cell>
          <cell r="L1273">
            <v>44781</v>
          </cell>
          <cell r="M1273" t="str">
            <v>0.0502，RMB清关 PO110896</v>
          </cell>
          <cell r="N1273" t="str">
            <v>JAN 23</v>
          </cell>
          <cell r="O1273">
            <v>2022.7</v>
          </cell>
          <cell r="P1273" t="str">
            <v>RMB</v>
          </cell>
          <cell r="Q1273" t="str">
            <v>C49SZX20220141SS</v>
          </cell>
          <cell r="R1273" t="str">
            <v>乐凡</v>
          </cell>
          <cell r="S1273" t="str">
            <v>YSM10</v>
          </cell>
          <cell r="T1273" t="str">
            <v>R-&gt;L</v>
          </cell>
          <cell r="U1273" t="str">
            <v>MVC+ATS15</v>
          </cell>
          <cell r="V1273" t="str">
            <v>OK</v>
          </cell>
          <cell r="W1273" t="str">
            <v>DDP SZ</v>
          </cell>
          <cell r="X1273">
            <v>44916</v>
          </cell>
          <cell r="Y1273" t="str">
            <v>Yes</v>
          </cell>
          <cell r="Z1273"/>
          <cell r="AA1273"/>
          <cell r="AB1273"/>
          <cell r="AC1273" t="str">
            <v>C200236762</v>
          </cell>
          <cell r="AD1273">
            <v>301</v>
          </cell>
          <cell r="AE1273">
            <v>5</v>
          </cell>
          <cell r="AF1273">
            <v>302</v>
          </cell>
          <cell r="AG1273">
            <v>5</v>
          </cell>
          <cell r="AH1273"/>
          <cell r="AI1273"/>
          <cell r="AN1273"/>
          <cell r="AO1273" t="str">
            <v>Yes</v>
          </cell>
          <cell r="AP1273" t="str">
            <v>JAN 23</v>
          </cell>
        </row>
        <row r="1274">
          <cell r="A1274">
            <v>1866</v>
          </cell>
          <cell r="B1274" t="str">
            <v>已发货</v>
          </cell>
          <cell r="C1274" t="str">
            <v>C49</v>
          </cell>
          <cell r="D1274" t="str">
            <v>110995（TT）</v>
          </cell>
          <cell r="E1274" t="str">
            <v xml:space="preserve"> SZ 奥祺(Special)</v>
          </cell>
          <cell r="F1274" t="str">
            <v>YSM10</v>
          </cell>
          <cell r="G1274" t="str">
            <v>R-&gt;L</v>
          </cell>
          <cell r="H1274" t="str">
            <v>MVC+ATS15</v>
          </cell>
          <cell r="I1274" t="str">
            <v>Y62551</v>
          </cell>
          <cell r="J1274">
            <v>1</v>
          </cell>
          <cell r="K1274" t="str">
            <v>力合仓库(已经清关)</v>
          </cell>
          <cell r="L1274">
            <v>44781</v>
          </cell>
          <cell r="M1274" t="str">
            <v>0.0502，RMB清关 PO110896</v>
          </cell>
          <cell r="N1274" t="str">
            <v>MAR 23</v>
          </cell>
          <cell r="O1274">
            <v>2022.7</v>
          </cell>
          <cell r="P1274" t="str">
            <v>RMB</v>
          </cell>
          <cell r="Q1274" t="str">
            <v>C49SZX20230035SX</v>
          </cell>
          <cell r="R1274" t="str">
            <v>博祯</v>
          </cell>
          <cell r="S1274" t="str">
            <v>YSM10</v>
          </cell>
          <cell r="T1274" t="str">
            <v>R-&gt;L</v>
          </cell>
          <cell r="U1274" t="str">
            <v>MVC+ATS15</v>
          </cell>
          <cell r="V1274" t="str">
            <v>OK</v>
          </cell>
          <cell r="W1274" t="str">
            <v>DDP SZ</v>
          </cell>
          <cell r="X1274">
            <v>44986</v>
          </cell>
          <cell r="Y1274" t="str">
            <v>Yes</v>
          </cell>
          <cell r="Z1274"/>
          <cell r="AA1274"/>
          <cell r="AB1274"/>
          <cell r="AC1274" t="str">
            <v xml:space="preserve">C230345148 </v>
          </cell>
          <cell r="AD1274">
            <v>301</v>
          </cell>
          <cell r="AE1274">
            <v>5</v>
          </cell>
          <cell r="AF1274">
            <v>302</v>
          </cell>
          <cell r="AG1274">
            <v>5</v>
          </cell>
          <cell r="AH1274"/>
          <cell r="AI1274"/>
          <cell r="AN1274"/>
          <cell r="AO1274" t="str">
            <v>Yes</v>
          </cell>
          <cell r="AP1274" t="str">
            <v>MAR 23</v>
          </cell>
        </row>
        <row r="1275">
          <cell r="A1275">
            <v>1711</v>
          </cell>
          <cell r="B1275" t="str">
            <v>已发货</v>
          </cell>
          <cell r="C1275" t="str">
            <v>C49</v>
          </cell>
          <cell r="D1275" t="str">
            <v>110998（TT）</v>
          </cell>
          <cell r="E1275" t="str">
            <v>精德鸿(Special)</v>
          </cell>
          <cell r="F1275" t="str">
            <v>YSM10</v>
          </cell>
          <cell r="G1275" t="str">
            <v>R-&gt;L</v>
          </cell>
          <cell r="H1275" t="str">
            <v>MVC+ATS15</v>
          </cell>
          <cell r="I1275" t="str">
            <v>Y62552</v>
          </cell>
          <cell r="J1275">
            <v>1</v>
          </cell>
          <cell r="K1275" t="str">
            <v>力合仓库(已经清关)</v>
          </cell>
          <cell r="L1275">
            <v>44781</v>
          </cell>
          <cell r="M1275" t="str">
            <v>0.0527,JPY单PO110929</v>
          </cell>
          <cell r="N1275" t="str">
            <v>SEP 22</v>
          </cell>
          <cell r="O1275">
            <v>2022.7</v>
          </cell>
          <cell r="P1275" t="str">
            <v>JPY</v>
          </cell>
          <cell r="Q1275" t="str">
            <v>C49SZX20220084DZ</v>
          </cell>
          <cell r="R1275" t="str">
            <v>朗特</v>
          </cell>
          <cell r="S1275" t="str">
            <v>YSM10</v>
          </cell>
          <cell r="T1275" t="str">
            <v>R-&gt;L</v>
          </cell>
          <cell r="U1275" t="str">
            <v>MVC F&amp;R+ATS15+MVC</v>
          </cell>
          <cell r="V1275" t="str">
            <v>WRONG</v>
          </cell>
          <cell r="W1275" t="str">
            <v>CIF HK</v>
          </cell>
          <cell r="X1275">
            <v>44768</v>
          </cell>
          <cell r="Y1275" t="str">
            <v>Yes</v>
          </cell>
          <cell r="Z1275"/>
          <cell r="AA1275"/>
          <cell r="AB1275"/>
          <cell r="AC1275" t="str">
            <v>C220342453</v>
          </cell>
          <cell r="AD1275">
            <v>302</v>
          </cell>
          <cell r="AE1275">
            <v>10</v>
          </cell>
          <cell r="AF1275"/>
          <cell r="AG1275"/>
          <cell r="AH1275"/>
          <cell r="AI1275"/>
          <cell r="AJ1275"/>
          <cell r="AK1275"/>
          <cell r="AL1275"/>
          <cell r="AM1275"/>
          <cell r="AN1275"/>
          <cell r="AO1275" t="str">
            <v>Yes</v>
          </cell>
          <cell r="AP1275" t="str">
            <v>SEP 22</v>
          </cell>
        </row>
        <row r="1276">
          <cell r="A1276">
            <v>1770</v>
          </cell>
          <cell r="B1276" t="str">
            <v>已发货</v>
          </cell>
          <cell r="C1276" t="str">
            <v>C49</v>
          </cell>
          <cell r="D1276" t="str">
            <v>110996（TT)</v>
          </cell>
          <cell r="E1276" t="str">
            <v>比尔乔(Special)</v>
          </cell>
          <cell r="F1276" t="str">
            <v>YSM10</v>
          </cell>
          <cell r="G1276" t="str">
            <v>R-&gt;L</v>
          </cell>
          <cell r="H1276" t="str">
            <v>MVC F&amp;R</v>
          </cell>
          <cell r="I1276" t="str">
            <v>Y62595（拆除2个相机，放在力合）</v>
          </cell>
          <cell r="J1276">
            <v>1</v>
          </cell>
          <cell r="K1276" t="str">
            <v>力合仓库(已经清关)</v>
          </cell>
          <cell r="L1276">
            <v>44781</v>
          </cell>
          <cell r="M1276" t="str">
            <v>0.0498,RMB清关PO#110919(拆单110927）</v>
          </cell>
          <cell r="N1276" t="str">
            <v>FEB 23</v>
          </cell>
          <cell r="O1276">
            <v>2022.7</v>
          </cell>
          <cell r="P1276" t="str">
            <v>RMB</v>
          </cell>
          <cell r="Q1276" t="str">
            <v>C49SZX20220130SX</v>
          </cell>
          <cell r="R1276" t="str">
            <v>益田科技</v>
          </cell>
          <cell r="S1276" t="str">
            <v>YSM10</v>
          </cell>
          <cell r="T1276" t="str">
            <v>L-&gt;R</v>
          </cell>
          <cell r="U1276" t="str">
            <v>No</v>
          </cell>
          <cell r="V1276" t="str">
            <v>WRONG</v>
          </cell>
          <cell r="W1276" t="str">
            <v>DDP SZ</v>
          </cell>
          <cell r="X1276">
            <v>44903</v>
          </cell>
          <cell r="Y1276" t="str">
            <v>Yes</v>
          </cell>
          <cell r="Z1276"/>
          <cell r="AA1276"/>
          <cell r="AB1276"/>
          <cell r="AC1276" t="str">
            <v>C200938214</v>
          </cell>
          <cell r="AD1276">
            <v>301</v>
          </cell>
          <cell r="AE1276">
            <v>5</v>
          </cell>
          <cell r="AF1276">
            <v>306</v>
          </cell>
          <cell r="AG1276">
            <v>1</v>
          </cell>
          <cell r="AH1276">
            <v>312</v>
          </cell>
          <cell r="AI1276">
            <v>4</v>
          </cell>
          <cell r="AN1276"/>
          <cell r="AO1276" t="str">
            <v>Yes</v>
          </cell>
          <cell r="AP1276" t="str">
            <v>FEB 23</v>
          </cell>
        </row>
        <row r="1277">
          <cell r="A1277">
            <v>1771</v>
          </cell>
          <cell r="B1277" t="str">
            <v>已发货</v>
          </cell>
          <cell r="C1277" t="str">
            <v>C49</v>
          </cell>
          <cell r="D1277" t="str">
            <v>110996 (TT)</v>
          </cell>
          <cell r="E1277" t="str">
            <v>比尔乔(Special)</v>
          </cell>
          <cell r="F1277" t="str">
            <v>YSM10</v>
          </cell>
          <cell r="G1277" t="str">
            <v>R-&gt;L</v>
          </cell>
          <cell r="H1277" t="str">
            <v>MVC F&amp;R</v>
          </cell>
          <cell r="I1277" t="str">
            <v>Y62596（拆除2个相机，放在力合）</v>
          </cell>
          <cell r="J1277">
            <v>1</v>
          </cell>
          <cell r="K1277" t="str">
            <v>力合仓库(已经清关)</v>
          </cell>
          <cell r="L1277">
            <v>44781</v>
          </cell>
          <cell r="M1277" t="str">
            <v>0.0513,RMB清关PO#110919</v>
          </cell>
          <cell r="N1277" t="str">
            <v>FEB 23</v>
          </cell>
          <cell r="O1277">
            <v>2022.7</v>
          </cell>
          <cell r="P1277" t="str">
            <v>RMB</v>
          </cell>
          <cell r="Q1277" t="str">
            <v>C49SZX20220130SX</v>
          </cell>
          <cell r="R1277" t="str">
            <v>益田科技</v>
          </cell>
          <cell r="S1277" t="str">
            <v>YSM10</v>
          </cell>
          <cell r="T1277" t="str">
            <v>L-&gt;R</v>
          </cell>
          <cell r="U1277" t="str">
            <v>No</v>
          </cell>
          <cell r="V1277" t="str">
            <v>WRONG</v>
          </cell>
          <cell r="W1277" t="str">
            <v>DDP SZ</v>
          </cell>
          <cell r="X1277">
            <v>44903</v>
          </cell>
          <cell r="Y1277" t="str">
            <v>Yes</v>
          </cell>
          <cell r="Z1277"/>
          <cell r="AA1277"/>
          <cell r="AB1277"/>
          <cell r="AC1277" t="str">
            <v>C200938214</v>
          </cell>
          <cell r="AD1277">
            <v>301</v>
          </cell>
          <cell r="AE1277">
            <v>5</v>
          </cell>
          <cell r="AF1277">
            <v>306</v>
          </cell>
          <cell r="AG1277">
            <v>1</v>
          </cell>
          <cell r="AH1277">
            <v>312</v>
          </cell>
          <cell r="AI1277">
            <v>4</v>
          </cell>
          <cell r="AN1277"/>
          <cell r="AO1277" t="str">
            <v>Yes</v>
          </cell>
          <cell r="AP1277" t="str">
            <v>FEB 23</v>
          </cell>
        </row>
        <row r="1278">
          <cell r="A1278">
            <v>1772</v>
          </cell>
          <cell r="B1278" t="str">
            <v>已发货</v>
          </cell>
          <cell r="C1278" t="str">
            <v>C49</v>
          </cell>
          <cell r="D1278">
            <v>110997</v>
          </cell>
          <cell r="E1278" t="str">
            <v>瑞福联名义(Special)</v>
          </cell>
          <cell r="F1278" t="str">
            <v>YSM10</v>
          </cell>
          <cell r="G1278" t="str">
            <v>R-&gt;L</v>
          </cell>
          <cell r="H1278" t="str">
            <v>MVC F&amp;R</v>
          </cell>
          <cell r="I1278" t="str">
            <v>Y62598（拆除2个相机，放在力合）</v>
          </cell>
          <cell r="J1278">
            <v>1</v>
          </cell>
          <cell r="K1278" t="str">
            <v>力合仓库(已经清关)</v>
          </cell>
          <cell r="L1278">
            <v>44781</v>
          </cell>
          <cell r="M1278" t="str">
            <v>0.0513 RMB单清关，PO110924</v>
          </cell>
          <cell r="N1278" t="str">
            <v>FEB 23</v>
          </cell>
          <cell r="O1278">
            <v>2022.7</v>
          </cell>
          <cell r="P1278" t="str">
            <v>RMB</v>
          </cell>
          <cell r="Q1278" t="str">
            <v>C49SZX20220130SX</v>
          </cell>
          <cell r="R1278" t="str">
            <v>益田科技</v>
          </cell>
          <cell r="S1278" t="str">
            <v>YSM10</v>
          </cell>
          <cell r="T1278" t="str">
            <v>L-&gt;R</v>
          </cell>
          <cell r="U1278" t="str">
            <v>No</v>
          </cell>
          <cell r="V1278" t="str">
            <v>WRONG</v>
          </cell>
          <cell r="W1278" t="str">
            <v>DDP SZ</v>
          </cell>
          <cell r="X1278">
            <v>44903</v>
          </cell>
          <cell r="Y1278" t="str">
            <v>Yes</v>
          </cell>
          <cell r="Z1278"/>
          <cell r="AA1278"/>
          <cell r="AB1278"/>
          <cell r="AC1278" t="str">
            <v>C200938214</v>
          </cell>
          <cell r="AD1278">
            <v>301</v>
          </cell>
          <cell r="AE1278">
            <v>5</v>
          </cell>
          <cell r="AF1278">
            <v>302</v>
          </cell>
          <cell r="AG1278">
            <v>4</v>
          </cell>
          <cell r="AH1278">
            <v>304</v>
          </cell>
          <cell r="AI1278">
            <v>1</v>
          </cell>
          <cell r="AN1278"/>
          <cell r="AO1278" t="str">
            <v>Yes</v>
          </cell>
          <cell r="AP1278" t="str">
            <v>FEB 23</v>
          </cell>
        </row>
        <row r="1279">
          <cell r="A1279">
            <v>1773</v>
          </cell>
          <cell r="B1279" t="str">
            <v>已发货</v>
          </cell>
          <cell r="C1279" t="str">
            <v>C49</v>
          </cell>
          <cell r="D1279">
            <v>110997</v>
          </cell>
          <cell r="E1279" t="str">
            <v>瑞福联名义(Special)</v>
          </cell>
          <cell r="F1279" t="str">
            <v>YSM10</v>
          </cell>
          <cell r="G1279" t="str">
            <v>R-&gt;L</v>
          </cell>
          <cell r="H1279" t="str">
            <v>MVC F&amp;R</v>
          </cell>
          <cell r="I1279" t="str">
            <v>Y62599（拆除2个相机，放在力合）</v>
          </cell>
          <cell r="J1279">
            <v>1</v>
          </cell>
          <cell r="K1279" t="str">
            <v>力合仓库(已经清关)</v>
          </cell>
          <cell r="L1279">
            <v>44781</v>
          </cell>
          <cell r="M1279" t="str">
            <v>0.0498,RMB清关，PO#110923</v>
          </cell>
          <cell r="N1279" t="str">
            <v>FEB 23</v>
          </cell>
          <cell r="O1279">
            <v>2022.7</v>
          </cell>
          <cell r="P1279" t="str">
            <v>RMB</v>
          </cell>
          <cell r="Q1279" t="str">
            <v>C49SZX20220130SX</v>
          </cell>
          <cell r="R1279" t="str">
            <v>益田科技</v>
          </cell>
          <cell r="S1279" t="str">
            <v>YSM10</v>
          </cell>
          <cell r="T1279" t="str">
            <v>L-&gt;R</v>
          </cell>
          <cell r="U1279" t="str">
            <v>No</v>
          </cell>
          <cell r="V1279" t="str">
            <v>WRONG</v>
          </cell>
          <cell r="W1279" t="str">
            <v>DDP SZ</v>
          </cell>
          <cell r="X1279">
            <v>44903</v>
          </cell>
          <cell r="Y1279" t="str">
            <v>Yes</v>
          </cell>
          <cell r="Z1279"/>
          <cell r="AA1279"/>
          <cell r="AB1279"/>
          <cell r="AC1279" t="str">
            <v>C200938214</v>
          </cell>
          <cell r="AD1279">
            <v>301</v>
          </cell>
          <cell r="AE1279">
            <v>5</v>
          </cell>
          <cell r="AF1279">
            <v>302</v>
          </cell>
          <cell r="AG1279">
            <v>4</v>
          </cell>
          <cell r="AH1279">
            <v>304</v>
          </cell>
          <cell r="AI1279">
            <v>1</v>
          </cell>
          <cell r="AN1279"/>
          <cell r="AO1279" t="str">
            <v>Yes</v>
          </cell>
          <cell r="AP1279" t="str">
            <v>FEB 23</v>
          </cell>
        </row>
        <row r="1280">
          <cell r="A1280">
            <v>1774</v>
          </cell>
          <cell r="B1280" t="str">
            <v>已发货</v>
          </cell>
          <cell r="C1280" t="str">
            <v>C49</v>
          </cell>
          <cell r="D1280">
            <v>111004</v>
          </cell>
          <cell r="E1280" t="str">
            <v>惠州莫斯特</v>
          </cell>
          <cell r="F1280" t="str">
            <v>YSM10</v>
          </cell>
          <cell r="G1280" t="str">
            <v>R-&gt;L</v>
          </cell>
          <cell r="H1280" t="str">
            <v>MVC</v>
          </cell>
          <cell r="I1280" t="str">
            <v>Y62561（拆相机放在力合）</v>
          </cell>
          <cell r="J1280">
            <v>1</v>
          </cell>
          <cell r="K1280" t="str">
            <v>力合仓库(已经清关)</v>
          </cell>
          <cell r="L1280">
            <v>44781</v>
          </cell>
          <cell r="M1280">
            <v>5.0299999999999997E-2</v>
          </cell>
          <cell r="N1280" t="str">
            <v>FEB 23</v>
          </cell>
          <cell r="O1280">
            <v>2022.7</v>
          </cell>
          <cell r="P1280" t="str">
            <v>RMB</v>
          </cell>
          <cell r="Q1280" t="str">
            <v>C49SZX20220130SX</v>
          </cell>
          <cell r="R1280" t="str">
            <v>益田科技</v>
          </cell>
          <cell r="S1280" t="str">
            <v>YSM10</v>
          </cell>
          <cell r="T1280" t="str">
            <v>L-&gt;R</v>
          </cell>
          <cell r="U1280" t="str">
            <v>No</v>
          </cell>
          <cell r="V1280" t="str">
            <v>WRONG</v>
          </cell>
          <cell r="W1280" t="str">
            <v>DDP SZ</v>
          </cell>
          <cell r="X1280">
            <v>44903</v>
          </cell>
          <cell r="Y1280" t="str">
            <v>Yes</v>
          </cell>
          <cell r="Z1280"/>
          <cell r="AA1280"/>
          <cell r="AB1280"/>
          <cell r="AC1280" t="str">
            <v>C200938214</v>
          </cell>
          <cell r="AD1280">
            <v>301</v>
          </cell>
          <cell r="AE1280">
            <v>5</v>
          </cell>
          <cell r="AF1280">
            <v>302</v>
          </cell>
          <cell r="AG1280">
            <v>5</v>
          </cell>
          <cell r="AH1280"/>
          <cell r="AI1280"/>
          <cell r="AN1280"/>
          <cell r="AO1280" t="str">
            <v>Yes</v>
          </cell>
          <cell r="AP1280" t="str">
            <v>FEB 23</v>
          </cell>
        </row>
        <row r="1281">
          <cell r="A1281">
            <v>1898</v>
          </cell>
          <cell r="B1281" t="str">
            <v>已发货</v>
          </cell>
          <cell r="C1281" t="str">
            <v>C49</v>
          </cell>
          <cell r="D1281">
            <v>111004</v>
          </cell>
          <cell r="E1281" t="str">
            <v>惠州莫斯特</v>
          </cell>
          <cell r="F1281" t="str">
            <v>YSM10</v>
          </cell>
          <cell r="G1281" t="str">
            <v>R-&gt;L</v>
          </cell>
          <cell r="H1281" t="str">
            <v>MVC</v>
          </cell>
          <cell r="I1281" t="str">
            <v>Y62562</v>
          </cell>
          <cell r="J1281">
            <v>1</v>
          </cell>
          <cell r="K1281" t="str">
            <v>力合仓库(已经清关)</v>
          </cell>
          <cell r="L1281">
            <v>44781</v>
          </cell>
          <cell r="M1281">
            <v>5.0299999999999997E-2</v>
          </cell>
          <cell r="N1281" t="str">
            <v>APR 23</v>
          </cell>
          <cell r="O1281">
            <v>2022.7</v>
          </cell>
          <cell r="P1281" t="str">
            <v>RMB</v>
          </cell>
          <cell r="Q1281" t="str">
            <v>YJY-2023040701</v>
          </cell>
          <cell r="R1281" t="str">
            <v>清水湾（End use:呈承）</v>
          </cell>
          <cell r="S1281" t="str">
            <v>YSM10</v>
          </cell>
          <cell r="T1281" t="str">
            <v>L-&gt;R</v>
          </cell>
          <cell r="U1281" t="str">
            <v>MVC</v>
          </cell>
          <cell r="V1281" t="str">
            <v>WRONG</v>
          </cell>
          <cell r="W1281" t="str">
            <v>DDP ZS</v>
          </cell>
          <cell r="X1281">
            <v>45019</v>
          </cell>
          <cell r="Y1281" t="str">
            <v>Yes</v>
          </cell>
          <cell r="Z1281"/>
          <cell r="AA1281"/>
          <cell r="AB1281"/>
          <cell r="AC1281" t="str">
            <v>C221144409</v>
          </cell>
          <cell r="AD1281">
            <v>301</v>
          </cell>
          <cell r="AE1281">
            <v>5</v>
          </cell>
          <cell r="AF1281">
            <v>302</v>
          </cell>
          <cell r="AG1281">
            <v>5</v>
          </cell>
          <cell r="AH1281"/>
          <cell r="AI1281"/>
          <cell r="AN1281"/>
          <cell r="AO1281" t="str">
            <v>Yes</v>
          </cell>
          <cell r="AP1281" t="str">
            <v>APR 23</v>
          </cell>
        </row>
        <row r="1282">
          <cell r="A1282">
            <v>1899</v>
          </cell>
          <cell r="B1282" t="str">
            <v>已发货</v>
          </cell>
          <cell r="C1282" t="str">
            <v>C49</v>
          </cell>
          <cell r="D1282">
            <v>111004</v>
          </cell>
          <cell r="E1282" t="str">
            <v>惠州莫斯特</v>
          </cell>
          <cell r="F1282" t="str">
            <v>YSM10</v>
          </cell>
          <cell r="G1282" t="str">
            <v>R-&gt;L</v>
          </cell>
          <cell r="H1282" t="str">
            <v>MVC</v>
          </cell>
          <cell r="I1282" t="str">
            <v>Y62563</v>
          </cell>
          <cell r="J1282">
            <v>1</v>
          </cell>
          <cell r="K1282" t="str">
            <v>力合仓库(已经清关)</v>
          </cell>
          <cell r="L1282">
            <v>44781</v>
          </cell>
          <cell r="M1282">
            <v>5.0299999999999997E-2</v>
          </cell>
          <cell r="N1282" t="str">
            <v>APR 23</v>
          </cell>
          <cell r="O1282">
            <v>2022.7</v>
          </cell>
          <cell r="P1282" t="str">
            <v>RMB</v>
          </cell>
          <cell r="Q1282" t="str">
            <v>YJY-2023040701</v>
          </cell>
          <cell r="R1282" t="str">
            <v>清水湾（End use:呈承）</v>
          </cell>
          <cell r="S1282" t="str">
            <v>YSM10</v>
          </cell>
          <cell r="T1282" t="str">
            <v>L-&gt;R</v>
          </cell>
          <cell r="U1282" t="str">
            <v>MVC</v>
          </cell>
          <cell r="V1282" t="str">
            <v>WRONG</v>
          </cell>
          <cell r="W1282" t="str">
            <v>DDP ZS</v>
          </cell>
          <cell r="X1282">
            <v>45019</v>
          </cell>
          <cell r="Y1282" t="str">
            <v>Yes</v>
          </cell>
          <cell r="Z1282"/>
          <cell r="AA1282"/>
          <cell r="AB1282"/>
          <cell r="AC1282" t="str">
            <v>C221144409</v>
          </cell>
          <cell r="AD1282">
            <v>301</v>
          </cell>
          <cell r="AE1282">
            <v>5</v>
          </cell>
          <cell r="AF1282">
            <v>302</v>
          </cell>
          <cell r="AG1282">
            <v>5</v>
          </cell>
          <cell r="AH1282"/>
          <cell r="AI1282"/>
          <cell r="AN1282"/>
          <cell r="AO1282" t="str">
            <v>Yes</v>
          </cell>
          <cell r="AP1282" t="str">
            <v>APR 23</v>
          </cell>
        </row>
        <row r="1283">
          <cell r="A1283">
            <v>1663</v>
          </cell>
          <cell r="B1283" t="str">
            <v>已发货</v>
          </cell>
          <cell r="C1283" t="str">
            <v>C49</v>
          </cell>
          <cell r="D1283">
            <v>110929</v>
          </cell>
          <cell r="E1283" t="str">
            <v>Suining konka</v>
          </cell>
          <cell r="F1283" t="str">
            <v>YSM10</v>
          </cell>
          <cell r="G1283" t="str">
            <v>R-&gt;L</v>
          </cell>
          <cell r="H1283" t="str">
            <v>MVC+ATS15+ANC+IT option+TOK 1154</v>
          </cell>
          <cell r="I1283" t="str">
            <v>Y62359</v>
          </cell>
          <cell r="J1283">
            <v>1</v>
          </cell>
          <cell r="K1283" t="str">
            <v>力合仓库(已经清关)</v>
          </cell>
          <cell r="L1283">
            <v>44781</v>
          </cell>
          <cell r="M1283" t="str">
            <v xml:space="preserve"> 0.0502，RMB清关 </v>
          </cell>
          <cell r="N1283" t="str">
            <v>AUG 23</v>
          </cell>
          <cell r="O1283">
            <v>2022.7</v>
          </cell>
          <cell r="P1283" t="str">
            <v>RMB</v>
          </cell>
          <cell r="Q1283" t="str">
            <v>SNFPC-CG-2022-008</v>
          </cell>
          <cell r="R1283" t="str">
            <v>康佳</v>
          </cell>
          <cell r="S1283" t="str">
            <v>YSM10</v>
          </cell>
          <cell r="T1283" t="str">
            <v>L-&gt;R</v>
          </cell>
          <cell r="U1283" t="str">
            <v>MVC+ATS15+ANC</v>
          </cell>
          <cell r="V1283" t="str">
            <v>WRONG</v>
          </cell>
          <cell r="W1283" t="str">
            <v>DDP SN</v>
          </cell>
          <cell r="X1283">
            <v>44678</v>
          </cell>
          <cell r="Y1283" t="str">
            <v>Yes</v>
          </cell>
          <cell r="Z1283"/>
          <cell r="AA1283"/>
          <cell r="AB1283"/>
          <cell r="AC1283" t="str">
            <v>IND</v>
          </cell>
          <cell r="AD1283">
            <v>301</v>
          </cell>
          <cell r="AE1283">
            <v>5</v>
          </cell>
          <cell r="AF1283">
            <v>303</v>
          </cell>
          <cell r="AG1283">
            <v>3</v>
          </cell>
          <cell r="AH1283">
            <v>304</v>
          </cell>
          <cell r="AI1283">
            <v>2</v>
          </cell>
          <cell r="AN1283"/>
          <cell r="AO1283" t="str">
            <v>Yes</v>
          </cell>
          <cell r="AP1283" t="str">
            <v>AUG 23</v>
          </cell>
        </row>
        <row r="1284">
          <cell r="A1284">
            <v>1743</v>
          </cell>
          <cell r="B1284" t="str">
            <v>已发货</v>
          </cell>
          <cell r="C1284" t="str">
            <v>C49</v>
          </cell>
          <cell r="D1284">
            <v>110929</v>
          </cell>
          <cell r="E1284" t="str">
            <v>Suining konka</v>
          </cell>
          <cell r="F1284" t="str">
            <v>YSM20R-2</v>
          </cell>
          <cell r="G1284" t="str">
            <v>R-&gt;L</v>
          </cell>
          <cell r="H1284" t="str">
            <v>MVC</v>
          </cell>
          <cell r="I1284" t="str">
            <v>Y62360</v>
          </cell>
          <cell r="J1284">
            <v>1</v>
          </cell>
          <cell r="K1284" t="str">
            <v>力合仓库(已经清关)</v>
          </cell>
          <cell r="L1284">
            <v>44781</v>
          </cell>
          <cell r="M1284">
            <v>5.2699999999999997E-2</v>
          </cell>
          <cell r="N1284" t="str">
            <v>OCT 22</v>
          </cell>
          <cell r="O1284">
            <v>2022.7</v>
          </cell>
          <cell r="P1284" t="str">
            <v>RMB</v>
          </cell>
          <cell r="Q1284" t="str">
            <v>C49SZX20220107DZ</v>
          </cell>
          <cell r="R1284" t="str">
            <v>朗特</v>
          </cell>
          <cell r="S1284" t="str">
            <v>YSM20R-2</v>
          </cell>
          <cell r="T1284" t="str">
            <v>R-&gt;L</v>
          </cell>
          <cell r="U1284" t="str">
            <v>No</v>
          </cell>
          <cell r="V1284" t="str">
            <v>WRONG</v>
          </cell>
          <cell r="W1284" t="str">
            <v>DDP SZ</v>
          </cell>
          <cell r="X1284">
            <v>44846</v>
          </cell>
          <cell r="Y1284" t="str">
            <v>Yes</v>
          </cell>
          <cell r="Z1284"/>
          <cell r="AA1284"/>
          <cell r="AB1284"/>
          <cell r="AC1284" t="str">
            <v>C190534728</v>
          </cell>
          <cell r="AD1284">
            <v>301</v>
          </cell>
          <cell r="AE1284">
            <v>10</v>
          </cell>
          <cell r="AF1284">
            <v>302</v>
          </cell>
          <cell r="AG1284">
            <v>5</v>
          </cell>
          <cell r="AH1284">
            <v>303</v>
          </cell>
          <cell r="AI1284">
            <v>5</v>
          </cell>
          <cell r="AJ1284"/>
          <cell r="AK1284"/>
          <cell r="AL1284"/>
          <cell r="AM1284"/>
          <cell r="AN1284"/>
          <cell r="AO1284" t="str">
            <v>Yes</v>
          </cell>
          <cell r="AP1284" t="str">
            <v>OCT 22</v>
          </cell>
        </row>
        <row r="1285">
          <cell r="A1285">
            <v>1656</v>
          </cell>
          <cell r="B1285" t="str">
            <v>已发货</v>
          </cell>
          <cell r="C1285" t="str">
            <v>C49</v>
          </cell>
          <cell r="D1285">
            <v>110929</v>
          </cell>
          <cell r="E1285" t="str">
            <v>Suining konka</v>
          </cell>
          <cell r="F1285" t="str">
            <v>YSM20R-2</v>
          </cell>
          <cell r="G1285" t="str">
            <v>R-&gt;L</v>
          </cell>
          <cell r="H1285" t="str">
            <v>MVC+IT option+TOK 1154 +</v>
          </cell>
          <cell r="I1285" t="str">
            <v>Y62361</v>
          </cell>
          <cell r="J1285">
            <v>1</v>
          </cell>
          <cell r="K1285" t="str">
            <v>力合仓库(已经清关)</v>
          </cell>
          <cell r="L1285">
            <v>44781</v>
          </cell>
          <cell r="M1285">
            <v>5.2699999999999997E-2</v>
          </cell>
          <cell r="N1285" t="str">
            <v>AUG 23</v>
          </cell>
          <cell r="O1285">
            <v>2022.7</v>
          </cell>
          <cell r="P1285" t="str">
            <v>RMB</v>
          </cell>
          <cell r="Q1285" t="str">
            <v>SNFPC-CG-2022-008</v>
          </cell>
          <cell r="R1285" t="str">
            <v>康佳</v>
          </cell>
          <cell r="S1285" t="str">
            <v>YSM20R-2</v>
          </cell>
          <cell r="T1285" t="str">
            <v>R-&gt;L</v>
          </cell>
          <cell r="U1285" t="str">
            <v>No</v>
          </cell>
          <cell r="V1285" t="str">
            <v>WRONG</v>
          </cell>
          <cell r="W1285" t="str">
            <v>DDP SN</v>
          </cell>
          <cell r="X1285">
            <v>44678</v>
          </cell>
          <cell r="Y1285" t="str">
            <v>Yes</v>
          </cell>
          <cell r="Z1285"/>
          <cell r="AA1285"/>
          <cell r="AB1285"/>
          <cell r="AC1285" t="str">
            <v>IND</v>
          </cell>
          <cell r="AD1285">
            <v>301</v>
          </cell>
          <cell r="AE1285">
            <v>10</v>
          </cell>
          <cell r="AF1285">
            <v>302</v>
          </cell>
          <cell r="AG1285">
            <v>5</v>
          </cell>
          <cell r="AH1285">
            <v>303</v>
          </cell>
          <cell r="AI1285">
            <v>5</v>
          </cell>
          <cell r="AN1285"/>
          <cell r="AO1285" t="str">
            <v>Yes</v>
          </cell>
          <cell r="AP1285" t="str">
            <v>AUG 23</v>
          </cell>
        </row>
        <row r="1286">
          <cell r="A1286">
            <v>1657</v>
          </cell>
          <cell r="B1286" t="str">
            <v>已发货</v>
          </cell>
          <cell r="C1286" t="str">
            <v>C49</v>
          </cell>
          <cell r="D1286">
            <v>110929</v>
          </cell>
          <cell r="E1286" t="str">
            <v>Suining konka</v>
          </cell>
          <cell r="F1286" t="str">
            <v>YSM20R-2</v>
          </cell>
          <cell r="G1286" t="str">
            <v>R-&gt;L</v>
          </cell>
          <cell r="H1286" t="str">
            <v>MVC+IT option+TOK 1154 +</v>
          </cell>
          <cell r="I1286" t="str">
            <v>Y62362</v>
          </cell>
          <cell r="J1286">
            <v>1</v>
          </cell>
          <cell r="K1286" t="str">
            <v>力合仓库(已经清关)</v>
          </cell>
          <cell r="L1286">
            <v>44781</v>
          </cell>
          <cell r="M1286">
            <v>5.2699999999999997E-2</v>
          </cell>
          <cell r="N1286" t="str">
            <v>AUG 23</v>
          </cell>
          <cell r="O1286">
            <v>2022.7</v>
          </cell>
          <cell r="P1286" t="str">
            <v>RMB</v>
          </cell>
          <cell r="Q1286" t="str">
            <v>SNFPC-CG-2022-008</v>
          </cell>
          <cell r="R1286" t="str">
            <v>康佳</v>
          </cell>
          <cell r="S1286" t="str">
            <v>YSM20R-2</v>
          </cell>
          <cell r="T1286" t="str">
            <v>R-&gt;L</v>
          </cell>
          <cell r="U1286" t="str">
            <v>No</v>
          </cell>
          <cell r="V1286" t="str">
            <v>WRONG</v>
          </cell>
          <cell r="W1286" t="str">
            <v>DDP SN</v>
          </cell>
          <cell r="X1286">
            <v>44678</v>
          </cell>
          <cell r="Y1286" t="str">
            <v>Yes</v>
          </cell>
          <cell r="Z1286"/>
          <cell r="AA1286"/>
          <cell r="AB1286"/>
          <cell r="AC1286" t="str">
            <v>IND</v>
          </cell>
          <cell r="AD1286">
            <v>301</v>
          </cell>
          <cell r="AE1286">
            <v>5</v>
          </cell>
          <cell r="AF1286">
            <v>302</v>
          </cell>
          <cell r="AG1286">
            <v>10</v>
          </cell>
          <cell r="AH1286">
            <v>304</v>
          </cell>
          <cell r="AI1286">
            <v>5</v>
          </cell>
          <cell r="AN1286"/>
          <cell r="AO1286" t="str">
            <v>Yes</v>
          </cell>
          <cell r="AP1286" t="str">
            <v>AUG 23</v>
          </cell>
        </row>
        <row r="1287">
          <cell r="A1287">
            <v>1764</v>
          </cell>
          <cell r="B1287" t="str">
            <v>已发货</v>
          </cell>
          <cell r="C1287" t="str">
            <v>C49</v>
          </cell>
          <cell r="D1287" t="str">
            <v>111006(拆单111039)</v>
          </cell>
          <cell r="E1287" t="str">
            <v>#04403奕东</v>
          </cell>
          <cell r="F1287" t="str">
            <v>YSM10</v>
          </cell>
          <cell r="G1287" t="str">
            <v>R-&gt;L</v>
          </cell>
          <cell r="H1287" t="str">
            <v>MVC +大板相机</v>
          </cell>
          <cell r="I1287" t="str">
            <v>Y62576（拆除1个相机，放在力合）</v>
          </cell>
          <cell r="J1287">
            <v>1</v>
          </cell>
          <cell r="K1287" t="str">
            <v>力合仓库(已经清关)</v>
          </cell>
          <cell r="L1287">
            <v>44781</v>
          </cell>
          <cell r="M1287">
            <v>5.1200000000000002E-2</v>
          </cell>
          <cell r="N1287" t="str">
            <v>DEC 22</v>
          </cell>
          <cell r="O1287">
            <v>2022.7</v>
          </cell>
          <cell r="P1287" t="str">
            <v>RMB</v>
          </cell>
          <cell r="Q1287" t="str">
            <v>C49SZX20220125RZ</v>
          </cell>
          <cell r="R1287" t="str">
            <v>乐迪泰</v>
          </cell>
          <cell r="S1287" t="str">
            <v>YSM10</v>
          </cell>
          <cell r="T1287" t="str">
            <v>L-&gt;R</v>
          </cell>
          <cell r="U1287" t="str">
            <v>大板相机</v>
          </cell>
          <cell r="V1287" t="str">
            <v>WRONG</v>
          </cell>
          <cell r="W1287" t="str">
            <v>DDP SZ</v>
          </cell>
          <cell r="X1287">
            <v>44895</v>
          </cell>
          <cell r="Y1287" t="str">
            <v>Yes</v>
          </cell>
          <cell r="Z1287"/>
          <cell r="AA1287"/>
          <cell r="AB1287"/>
          <cell r="AC1287" t="str">
            <v>C221244461</v>
          </cell>
          <cell r="AD1287">
            <v>301</v>
          </cell>
          <cell r="AE1287">
            <v>5</v>
          </cell>
          <cell r="AF1287">
            <v>302</v>
          </cell>
          <cell r="AG1287">
            <v>3</v>
          </cell>
          <cell r="AH1287">
            <v>303</v>
          </cell>
          <cell r="AI1287">
            <v>1</v>
          </cell>
          <cell r="AJ1287">
            <v>304</v>
          </cell>
          <cell r="AK1287">
            <v>1</v>
          </cell>
          <cell r="AL1287"/>
          <cell r="AM1287"/>
          <cell r="AN1287"/>
          <cell r="AO1287" t="str">
            <v>Yes</v>
          </cell>
          <cell r="AP1287" t="str">
            <v>DEC 22</v>
          </cell>
        </row>
        <row r="1288">
          <cell r="A1288">
            <v>1855</v>
          </cell>
          <cell r="B1288" t="str">
            <v>已发货</v>
          </cell>
          <cell r="C1288" t="str">
            <v>C49</v>
          </cell>
          <cell r="D1288" t="str">
            <v>111006(拆单111039)</v>
          </cell>
          <cell r="E1288" t="str">
            <v>#04403奕东</v>
          </cell>
          <cell r="F1288" t="str">
            <v>YSM10</v>
          </cell>
          <cell r="G1288" t="str">
            <v>R-&gt;L</v>
          </cell>
          <cell r="H1288" t="str">
            <v>MVC +大板相机</v>
          </cell>
          <cell r="I1288" t="str">
            <v>Y62577</v>
          </cell>
          <cell r="J1288">
            <v>1</v>
          </cell>
          <cell r="K1288" t="str">
            <v>力合仓库(已经清关)</v>
          </cell>
          <cell r="L1288">
            <v>44781</v>
          </cell>
          <cell r="M1288">
            <v>5.1200000000000002E-2</v>
          </cell>
          <cell r="N1288" t="str">
            <v>JUN 23</v>
          </cell>
          <cell r="O1288">
            <v>2022.7</v>
          </cell>
          <cell r="P1288" t="str">
            <v>RMB</v>
          </cell>
          <cell r="Q1288" t="str">
            <v>C49SZX20230020SX</v>
          </cell>
          <cell r="R1288" t="str">
            <v>奕东</v>
          </cell>
          <cell r="S1288" t="str">
            <v>YSM10</v>
          </cell>
          <cell r="T1288" t="str">
            <v>L-&gt;R</v>
          </cell>
          <cell r="U1288" t="str">
            <v>MVC +大板相机</v>
          </cell>
          <cell r="V1288" t="str">
            <v>WRONG</v>
          </cell>
          <cell r="W1288" t="str">
            <v>DDP DG</v>
          </cell>
          <cell r="X1288" t="str">
            <v>2023-2--20</v>
          </cell>
          <cell r="Y1288" t="str">
            <v>Yes</v>
          </cell>
          <cell r="Z1288"/>
          <cell r="AA1288"/>
          <cell r="AB1288"/>
          <cell r="AC1288" t="str">
            <v>IND</v>
          </cell>
          <cell r="AD1288">
            <v>301</v>
          </cell>
          <cell r="AE1288">
            <v>5</v>
          </cell>
          <cell r="AF1288">
            <v>302</v>
          </cell>
          <cell r="AG1288">
            <v>3</v>
          </cell>
          <cell r="AH1288">
            <v>303</v>
          </cell>
          <cell r="AI1288">
            <v>1</v>
          </cell>
          <cell r="AJ1288">
            <v>304</v>
          </cell>
          <cell r="AK1288">
            <v>1</v>
          </cell>
          <cell r="AN1288"/>
          <cell r="AO1288" t="str">
            <v>Yes</v>
          </cell>
          <cell r="AP1288" t="str">
            <v>JUN 23</v>
          </cell>
        </row>
        <row r="1289">
          <cell r="A1289">
            <v>1813</v>
          </cell>
          <cell r="B1289" t="str">
            <v>已发货</v>
          </cell>
          <cell r="C1289" t="str">
            <v>C49</v>
          </cell>
          <cell r="D1289" t="str">
            <v>111006(拆单111039)</v>
          </cell>
          <cell r="E1289" t="str">
            <v>#04403奕东</v>
          </cell>
          <cell r="F1289" t="str">
            <v>YSM10</v>
          </cell>
          <cell r="G1289" t="str">
            <v>R-&gt;L</v>
          </cell>
          <cell r="H1289" t="str">
            <v>MVC +大板相机</v>
          </cell>
          <cell r="I1289" t="str">
            <v>Y62578（拆大板相机放在力合）</v>
          </cell>
          <cell r="J1289">
            <v>1</v>
          </cell>
          <cell r="K1289" t="str">
            <v>力合仓库(已经清关)</v>
          </cell>
          <cell r="L1289">
            <v>44781</v>
          </cell>
          <cell r="M1289">
            <v>5.2499999999999998E-2</v>
          </cell>
          <cell r="N1289" t="str">
            <v>MAR 23</v>
          </cell>
          <cell r="O1289">
            <v>2022.7</v>
          </cell>
          <cell r="P1289" t="str">
            <v>RMB</v>
          </cell>
          <cell r="Q1289" t="str">
            <v>C49SZX20230009SX</v>
          </cell>
          <cell r="R1289" t="str">
            <v>利速达</v>
          </cell>
          <cell r="S1289" t="str">
            <v>YSM10</v>
          </cell>
          <cell r="T1289" t="str">
            <v>L-&gt;R</v>
          </cell>
          <cell r="U1289" t="str">
            <v>MVC</v>
          </cell>
          <cell r="V1289" t="str">
            <v>WRONG</v>
          </cell>
          <cell r="W1289" t="str">
            <v>DDP SZ</v>
          </cell>
          <cell r="X1289">
            <v>44937</v>
          </cell>
          <cell r="Y1289" t="str">
            <v>Yes</v>
          </cell>
          <cell r="Z1289"/>
          <cell r="AA1289"/>
          <cell r="AB1289"/>
          <cell r="AC1289" t="str">
            <v xml:space="preserve">C230144833 </v>
          </cell>
          <cell r="AD1289">
            <v>301</v>
          </cell>
          <cell r="AE1289">
            <v>5</v>
          </cell>
          <cell r="AF1289">
            <v>302</v>
          </cell>
          <cell r="AG1289">
            <v>3</v>
          </cell>
          <cell r="AH1289">
            <v>303</v>
          </cell>
          <cell r="AI1289">
            <v>1</v>
          </cell>
          <cell r="AJ1289">
            <v>304</v>
          </cell>
          <cell r="AK1289">
            <v>1</v>
          </cell>
          <cell r="AL1289"/>
          <cell r="AM1289"/>
          <cell r="AN1289"/>
          <cell r="AO1289" t="str">
            <v>Yes</v>
          </cell>
          <cell r="AP1289" t="str">
            <v>MAR 23</v>
          </cell>
        </row>
        <row r="1290">
          <cell r="A1290">
            <v>1902</v>
          </cell>
          <cell r="B1290" t="str">
            <v>已发货</v>
          </cell>
          <cell r="C1290" t="str">
            <v>C49</v>
          </cell>
          <cell r="D1290" t="str">
            <v>111006(拆单111039)</v>
          </cell>
          <cell r="E1290" t="str">
            <v>#04403奕东</v>
          </cell>
          <cell r="F1290" t="str">
            <v>YSM10</v>
          </cell>
          <cell r="G1290" t="str">
            <v>R-&gt;L</v>
          </cell>
          <cell r="H1290" t="str">
            <v>MVC +大板相机</v>
          </cell>
          <cell r="I1290" t="str">
            <v>Y62579</v>
          </cell>
          <cell r="J1290">
            <v>1</v>
          </cell>
          <cell r="K1290" t="str">
            <v>力合仓库(已经清关)</v>
          </cell>
          <cell r="L1290">
            <v>44781</v>
          </cell>
          <cell r="M1290">
            <v>5.2499999999999998E-2</v>
          </cell>
          <cell r="N1290" t="str">
            <v>APR 23</v>
          </cell>
          <cell r="O1290">
            <v>2022.7</v>
          </cell>
          <cell r="P1290" t="str">
            <v>RMB</v>
          </cell>
          <cell r="Q1290" t="str">
            <v>C49SZX20230049JY</v>
          </cell>
          <cell r="R1290" t="str">
            <v>和创永泰</v>
          </cell>
          <cell r="S1290" t="str">
            <v>YSM10</v>
          </cell>
          <cell r="T1290" t="str">
            <v>L-&gt;R</v>
          </cell>
          <cell r="U1290" t="str">
            <v>MVC</v>
          </cell>
          <cell r="V1290" t="str">
            <v>WRONG</v>
          </cell>
          <cell r="W1290" t="str">
            <v>DDP SZ</v>
          </cell>
          <cell r="X1290">
            <v>45036</v>
          </cell>
          <cell r="Y1290" t="str">
            <v>Yes</v>
          </cell>
          <cell r="Z1290"/>
          <cell r="AA1290"/>
          <cell r="AB1290"/>
          <cell r="AC1290" t="str">
            <v>C220342243</v>
          </cell>
          <cell r="AD1290">
            <v>301</v>
          </cell>
          <cell r="AE1290">
            <v>5</v>
          </cell>
          <cell r="AF1290">
            <v>302</v>
          </cell>
          <cell r="AG1290">
            <v>3</v>
          </cell>
          <cell r="AH1290">
            <v>303</v>
          </cell>
          <cell r="AI1290">
            <v>1</v>
          </cell>
          <cell r="AJ1290">
            <v>304</v>
          </cell>
          <cell r="AK1290">
            <v>1</v>
          </cell>
          <cell r="AN1290"/>
          <cell r="AO1290" t="str">
            <v>Yes</v>
          </cell>
          <cell r="AP1290" t="str">
            <v>APR 23</v>
          </cell>
        </row>
        <row r="1291">
          <cell r="A1291">
            <v>1909</v>
          </cell>
          <cell r="B1291" t="str">
            <v>已发货</v>
          </cell>
          <cell r="C1291" t="str">
            <v>C49</v>
          </cell>
          <cell r="D1291" t="str">
            <v>111006(拆单111039)</v>
          </cell>
          <cell r="E1291" t="str">
            <v>#04403奕东</v>
          </cell>
          <cell r="F1291" t="str">
            <v>YSM10</v>
          </cell>
          <cell r="G1291" t="str">
            <v>R-&gt;L</v>
          </cell>
          <cell r="H1291" t="str">
            <v>MVC +大板相机</v>
          </cell>
          <cell r="I1291" t="str">
            <v>Y62580</v>
          </cell>
          <cell r="J1291">
            <v>1</v>
          </cell>
          <cell r="K1291" t="str">
            <v>力合仓库(已经清关)</v>
          </cell>
          <cell r="L1291">
            <v>44781</v>
          </cell>
          <cell r="M1291">
            <v>5.2499999999999998E-2</v>
          </cell>
          <cell r="N1291" t="str">
            <v>MAY 23</v>
          </cell>
          <cell r="O1291">
            <v>2022.7</v>
          </cell>
          <cell r="P1291" t="str">
            <v>RMB</v>
          </cell>
          <cell r="Q1291" t="str">
            <v>C49SZX20230052MZ</v>
          </cell>
          <cell r="R1291" t="str">
            <v>佳润</v>
          </cell>
          <cell r="S1291" t="str">
            <v>YSM10</v>
          </cell>
          <cell r="T1291" t="str">
            <v>R-&gt;L</v>
          </cell>
          <cell r="U1291" t="str">
            <v>MVC</v>
          </cell>
          <cell r="V1291" t="str">
            <v>WRONG</v>
          </cell>
          <cell r="W1291" t="str">
            <v>DDP HZ</v>
          </cell>
          <cell r="X1291">
            <v>45037</v>
          </cell>
          <cell r="Y1291" t="str">
            <v>Yes</v>
          </cell>
          <cell r="Z1291"/>
          <cell r="AA1291"/>
          <cell r="AB1291"/>
          <cell r="AC1291" t="str">
            <v>C230445645</v>
          </cell>
          <cell r="AD1291">
            <v>301</v>
          </cell>
          <cell r="AE1291">
            <v>5</v>
          </cell>
          <cell r="AF1291">
            <v>302</v>
          </cell>
          <cell r="AG1291">
            <v>3</v>
          </cell>
          <cell r="AH1291">
            <v>303</v>
          </cell>
          <cell r="AI1291">
            <v>1</v>
          </cell>
          <cell r="AJ1291">
            <v>304</v>
          </cell>
          <cell r="AK1291">
            <v>1</v>
          </cell>
          <cell r="AL1291"/>
          <cell r="AM1291"/>
          <cell r="AN1291"/>
          <cell r="AO1291" t="str">
            <v>Yes</v>
          </cell>
          <cell r="AP1291" t="str">
            <v>MAY 23</v>
          </cell>
        </row>
        <row r="1292">
          <cell r="A1292">
            <v>1837</v>
          </cell>
          <cell r="B1292" t="str">
            <v>已发货</v>
          </cell>
          <cell r="C1292" t="str">
            <v>C49</v>
          </cell>
          <cell r="D1292">
            <v>111006</v>
          </cell>
          <cell r="E1292" t="str">
            <v>#04403奕东</v>
          </cell>
          <cell r="F1292" t="str">
            <v>YSM10</v>
          </cell>
          <cell r="G1292" t="str">
            <v>R-&gt;L</v>
          </cell>
          <cell r="H1292" t="str">
            <v>MVC</v>
          </cell>
          <cell r="I1292" t="str">
            <v>Y62581</v>
          </cell>
          <cell r="J1292">
            <v>1</v>
          </cell>
          <cell r="K1292" t="str">
            <v>力合仓库(已经清关)</v>
          </cell>
          <cell r="L1292">
            <v>44781</v>
          </cell>
          <cell r="M1292">
            <v>5.2499999999999998E-2</v>
          </cell>
          <cell r="N1292" t="str">
            <v>MAR 23</v>
          </cell>
          <cell r="O1292">
            <v>2022.7</v>
          </cell>
          <cell r="P1292" t="str">
            <v>RMB</v>
          </cell>
          <cell r="Q1292" t="str">
            <v>C49SZX20230022SX</v>
          </cell>
          <cell r="R1292" t="str">
            <v>锐诚</v>
          </cell>
          <cell r="S1292" t="str">
            <v>YSM10</v>
          </cell>
          <cell r="T1292" t="str">
            <v>L-&gt;R</v>
          </cell>
          <cell r="U1292" t="str">
            <v>MVC</v>
          </cell>
          <cell r="V1292" t="str">
            <v>WRONG</v>
          </cell>
          <cell r="W1292" t="str">
            <v>DDP HZ</v>
          </cell>
          <cell r="X1292">
            <v>44978</v>
          </cell>
          <cell r="Y1292" t="str">
            <v>Yes</v>
          </cell>
          <cell r="Z1292"/>
          <cell r="AA1292"/>
          <cell r="AB1292"/>
          <cell r="AC1292" t="str">
            <v>C180231291</v>
          </cell>
          <cell r="AD1292">
            <v>301</v>
          </cell>
          <cell r="AE1292">
            <v>3</v>
          </cell>
          <cell r="AF1292">
            <v>302</v>
          </cell>
          <cell r="AG1292">
            <v>5</v>
          </cell>
          <cell r="AH1292">
            <v>303</v>
          </cell>
          <cell r="AI1292">
            <v>1</v>
          </cell>
          <cell r="AJ1292">
            <v>304</v>
          </cell>
          <cell r="AK1292">
            <v>1</v>
          </cell>
          <cell r="AN1292"/>
          <cell r="AO1292" t="str">
            <v>Yes</v>
          </cell>
          <cell r="AP1292" t="str">
            <v>MAR 23</v>
          </cell>
        </row>
        <row r="1293">
          <cell r="A1293">
            <v>1838</v>
          </cell>
          <cell r="B1293" t="str">
            <v>已发货</v>
          </cell>
          <cell r="C1293" t="str">
            <v>C49</v>
          </cell>
          <cell r="D1293">
            <v>111006</v>
          </cell>
          <cell r="E1293" t="str">
            <v>#04403奕东</v>
          </cell>
          <cell r="F1293" t="str">
            <v>YSM10</v>
          </cell>
          <cell r="G1293" t="str">
            <v>R-&gt;L</v>
          </cell>
          <cell r="H1293" t="str">
            <v>MVC</v>
          </cell>
          <cell r="I1293" t="str">
            <v>Y62582</v>
          </cell>
          <cell r="J1293">
            <v>1</v>
          </cell>
          <cell r="K1293" t="str">
            <v>力合仓库(已经清关)</v>
          </cell>
          <cell r="L1293">
            <v>44781</v>
          </cell>
          <cell r="M1293">
            <v>5.2699999999999997E-2</v>
          </cell>
          <cell r="N1293" t="str">
            <v>MAR 23</v>
          </cell>
          <cell r="O1293">
            <v>2022.7</v>
          </cell>
          <cell r="P1293" t="str">
            <v>RMB</v>
          </cell>
          <cell r="Q1293" t="str">
            <v>C49SZX20230022SX</v>
          </cell>
          <cell r="R1293" t="str">
            <v>锐诚</v>
          </cell>
          <cell r="S1293" t="str">
            <v>YSM10</v>
          </cell>
          <cell r="T1293" t="str">
            <v>L-&gt;R</v>
          </cell>
          <cell r="U1293" t="str">
            <v>MVC</v>
          </cell>
          <cell r="V1293" t="str">
            <v>WRONG</v>
          </cell>
          <cell r="W1293" t="str">
            <v>DDP HZ</v>
          </cell>
          <cell r="X1293">
            <v>44978</v>
          </cell>
          <cell r="Y1293" t="str">
            <v>Yes</v>
          </cell>
          <cell r="Z1293"/>
          <cell r="AA1293"/>
          <cell r="AB1293"/>
          <cell r="AC1293" t="str">
            <v>C180231291</v>
          </cell>
          <cell r="AD1293">
            <v>301</v>
          </cell>
          <cell r="AE1293">
            <v>3</v>
          </cell>
          <cell r="AF1293">
            <v>302</v>
          </cell>
          <cell r="AG1293">
            <v>5</v>
          </cell>
          <cell r="AH1293">
            <v>303</v>
          </cell>
          <cell r="AI1293">
            <v>1</v>
          </cell>
          <cell r="AJ1293">
            <v>304</v>
          </cell>
          <cell r="AK1293">
            <v>1</v>
          </cell>
          <cell r="AN1293"/>
          <cell r="AO1293" t="str">
            <v>Yes</v>
          </cell>
          <cell r="AP1293" t="str">
            <v>MAR 23</v>
          </cell>
        </row>
        <row r="1294">
          <cell r="A1294">
            <v>1822</v>
          </cell>
          <cell r="B1294" t="str">
            <v>已发货</v>
          </cell>
          <cell r="C1294" t="str">
            <v>C49</v>
          </cell>
          <cell r="D1294">
            <v>111006</v>
          </cell>
          <cell r="E1294" t="str">
            <v>#04403奕东</v>
          </cell>
          <cell r="F1294" t="str">
            <v>YSM10</v>
          </cell>
          <cell r="G1294" t="str">
            <v>R-&gt;L</v>
          </cell>
          <cell r="H1294" t="str">
            <v>MVC</v>
          </cell>
          <cell r="I1294" t="str">
            <v>Y62583（拆相机放在力合）</v>
          </cell>
          <cell r="J1294">
            <v>1</v>
          </cell>
          <cell r="K1294" t="str">
            <v>力合仓库(已经清关)</v>
          </cell>
          <cell r="L1294">
            <v>44781</v>
          </cell>
          <cell r="M1294">
            <v>5.2699999999999997E-2</v>
          </cell>
          <cell r="N1294" t="str">
            <v>FEB 23</v>
          </cell>
          <cell r="O1294">
            <v>2022.7</v>
          </cell>
          <cell r="P1294" t="str">
            <v>RMB</v>
          </cell>
          <cell r="Q1294" t="str">
            <v>C49SZX202300011SX</v>
          </cell>
          <cell r="R1294" t="str">
            <v>益田科技</v>
          </cell>
          <cell r="S1294" t="str">
            <v>YSM10</v>
          </cell>
          <cell r="T1294" t="str">
            <v>L-&gt;R</v>
          </cell>
          <cell r="U1294" t="str">
            <v>No</v>
          </cell>
          <cell r="V1294" t="str">
            <v>WRONG</v>
          </cell>
          <cell r="W1294" t="str">
            <v>DDP SZ</v>
          </cell>
          <cell r="X1294">
            <v>44960</v>
          </cell>
          <cell r="Y1294" t="str">
            <v>Yes</v>
          </cell>
          <cell r="Z1294"/>
          <cell r="AA1294"/>
          <cell r="AB1294"/>
          <cell r="AC1294" t="str">
            <v>C200938214</v>
          </cell>
          <cell r="AD1294">
            <v>301</v>
          </cell>
          <cell r="AE1294">
            <v>3</v>
          </cell>
          <cell r="AF1294">
            <v>302</v>
          </cell>
          <cell r="AG1294">
            <v>5</v>
          </cell>
          <cell r="AH1294">
            <v>303</v>
          </cell>
          <cell r="AI1294">
            <v>1</v>
          </cell>
          <cell r="AJ1294">
            <v>304</v>
          </cell>
          <cell r="AK1294">
            <v>1</v>
          </cell>
          <cell r="AN1294"/>
          <cell r="AO1294" t="str">
            <v>Yes</v>
          </cell>
          <cell r="AP1294" t="str">
            <v>FEB 23</v>
          </cell>
        </row>
        <row r="1295">
          <cell r="A1295">
            <v>1839</v>
          </cell>
          <cell r="B1295" t="str">
            <v>已发货</v>
          </cell>
          <cell r="C1295" t="str">
            <v>C49</v>
          </cell>
          <cell r="D1295" t="str">
            <v>111006(拆单111039)</v>
          </cell>
          <cell r="E1295" t="str">
            <v>#04403奕东</v>
          </cell>
          <cell r="F1295" t="str">
            <v>YSM10</v>
          </cell>
          <cell r="G1295" t="str">
            <v>R-&gt;L</v>
          </cell>
          <cell r="H1295" t="str">
            <v>MVC</v>
          </cell>
          <cell r="I1295" t="str">
            <v>Y62584</v>
          </cell>
          <cell r="J1295">
            <v>1</v>
          </cell>
          <cell r="K1295" t="str">
            <v>力合仓库(已经清关)</v>
          </cell>
          <cell r="L1295">
            <v>44781</v>
          </cell>
          <cell r="M1295">
            <v>5.2699999999999997E-2</v>
          </cell>
          <cell r="N1295" t="str">
            <v>MAR 23</v>
          </cell>
          <cell r="O1295">
            <v>2022.7</v>
          </cell>
          <cell r="P1295" t="str">
            <v>RMB</v>
          </cell>
          <cell r="Q1295" t="str">
            <v>C49SZX20230022SX</v>
          </cell>
          <cell r="R1295" t="str">
            <v>锐诚</v>
          </cell>
          <cell r="S1295" t="str">
            <v>YSM10</v>
          </cell>
          <cell r="T1295" t="str">
            <v>L-&gt;R</v>
          </cell>
          <cell r="U1295" t="str">
            <v>MVC</v>
          </cell>
          <cell r="V1295" t="str">
            <v>WRONG</v>
          </cell>
          <cell r="W1295" t="str">
            <v>DDP HZ</v>
          </cell>
          <cell r="X1295">
            <v>44978</v>
          </cell>
          <cell r="Y1295" t="str">
            <v>Yes</v>
          </cell>
          <cell r="Z1295"/>
          <cell r="AA1295"/>
          <cell r="AB1295"/>
          <cell r="AC1295" t="str">
            <v>C180231291</v>
          </cell>
          <cell r="AD1295">
            <v>301</v>
          </cell>
          <cell r="AE1295">
            <v>3</v>
          </cell>
          <cell r="AF1295">
            <v>302</v>
          </cell>
          <cell r="AG1295">
            <v>5</v>
          </cell>
          <cell r="AH1295">
            <v>303</v>
          </cell>
          <cell r="AI1295">
            <v>1</v>
          </cell>
          <cell r="AJ1295">
            <v>304</v>
          </cell>
          <cell r="AK1295">
            <v>1</v>
          </cell>
          <cell r="AN1295"/>
          <cell r="AO1295" t="str">
            <v>Yes</v>
          </cell>
          <cell r="AP1295" t="str">
            <v>MAR 23</v>
          </cell>
        </row>
        <row r="1296">
          <cell r="A1296">
            <v>1846</v>
          </cell>
          <cell r="B1296" t="str">
            <v>已发货</v>
          </cell>
          <cell r="C1296" t="str">
            <v>C49</v>
          </cell>
          <cell r="D1296" t="str">
            <v>111006(拆单111039)</v>
          </cell>
          <cell r="E1296" t="str">
            <v>#04403奕东</v>
          </cell>
          <cell r="F1296" t="str">
            <v>YSM10</v>
          </cell>
          <cell r="G1296" t="str">
            <v>R-&gt;L</v>
          </cell>
          <cell r="H1296" t="str">
            <v>MVC</v>
          </cell>
          <cell r="I1296" t="str">
            <v>Y62585</v>
          </cell>
          <cell r="J1296">
            <v>1</v>
          </cell>
          <cell r="K1296" t="str">
            <v>力合仓库(已经清关)</v>
          </cell>
          <cell r="L1296">
            <v>44781</v>
          </cell>
          <cell r="M1296">
            <v>5.2699999999999997E-2</v>
          </cell>
          <cell r="N1296" t="str">
            <v>MAR 23</v>
          </cell>
          <cell r="O1296">
            <v>2022.7</v>
          </cell>
          <cell r="P1296" t="str">
            <v>RMB</v>
          </cell>
          <cell r="Q1296" t="str">
            <v>C49SZX20230023R1SX</v>
          </cell>
          <cell r="R1296" t="str">
            <v>裕达盛</v>
          </cell>
          <cell r="S1296" t="str">
            <v>YSM10</v>
          </cell>
          <cell r="T1296" t="str">
            <v>L-&gt;R</v>
          </cell>
          <cell r="U1296" t="str">
            <v>MVC</v>
          </cell>
          <cell r="V1296" t="str">
            <v>WRONG</v>
          </cell>
          <cell r="W1296" t="str">
            <v>DDP HZ</v>
          </cell>
          <cell r="X1296">
            <v>44979</v>
          </cell>
          <cell r="Y1296" t="str">
            <v>Yes</v>
          </cell>
          <cell r="Z1296"/>
          <cell r="AA1296"/>
          <cell r="AB1296"/>
          <cell r="AC1296" t="str">
            <v>C230245070</v>
          </cell>
          <cell r="AD1296">
            <v>301</v>
          </cell>
          <cell r="AE1296">
            <v>3</v>
          </cell>
          <cell r="AF1296">
            <v>302</v>
          </cell>
          <cell r="AG1296">
            <v>5</v>
          </cell>
          <cell r="AH1296">
            <v>303</v>
          </cell>
          <cell r="AI1296">
            <v>1</v>
          </cell>
          <cell r="AJ1296">
            <v>304</v>
          </cell>
          <cell r="AK1296">
            <v>1</v>
          </cell>
          <cell r="AN1296"/>
          <cell r="AO1296" t="str">
            <v>Yes</v>
          </cell>
          <cell r="AP1296" t="str">
            <v>MAR 23</v>
          </cell>
        </row>
        <row r="1297">
          <cell r="A1297">
            <v>1670</v>
          </cell>
          <cell r="B1297" t="str">
            <v>已发货</v>
          </cell>
          <cell r="C1297" t="str">
            <v>C28.</v>
          </cell>
          <cell r="D1297">
            <v>110940</v>
          </cell>
          <cell r="E1297" t="str">
            <v>Suining konka</v>
          </cell>
          <cell r="F1297" t="str">
            <v>YSi-V</v>
          </cell>
          <cell r="G1297" t="str">
            <v>R-&gt;L</v>
          </cell>
          <cell r="H1297" t="str">
            <v>No</v>
          </cell>
          <cell r="I1297" t="str">
            <v>Y62110</v>
          </cell>
          <cell r="J1297">
            <v>1</v>
          </cell>
          <cell r="K1297" t="str">
            <v>力合仓库(已经清关)</v>
          </cell>
          <cell r="L1297">
            <v>44781</v>
          </cell>
          <cell r="M1297">
            <v>5.2499999999999998E-2</v>
          </cell>
          <cell r="N1297" t="str">
            <v>AUG 23</v>
          </cell>
          <cell r="O1297">
            <v>2022.7</v>
          </cell>
          <cell r="P1297" t="str">
            <v>RMB</v>
          </cell>
          <cell r="Q1297" t="str">
            <v>SNFPC-CG-2022-013</v>
          </cell>
          <cell r="R1297" t="str">
            <v>康佳</v>
          </cell>
          <cell r="S1297" t="str">
            <v>YSi-V</v>
          </cell>
          <cell r="T1297" t="str">
            <v>R-&gt;L</v>
          </cell>
          <cell r="U1297" t="str">
            <v>No</v>
          </cell>
          <cell r="V1297" t="str">
            <v>OK</v>
          </cell>
          <cell r="W1297" t="str">
            <v>DDP SN</v>
          </cell>
          <cell r="X1297">
            <v>44694</v>
          </cell>
          <cell r="Y1297" t="str">
            <v>Yes</v>
          </cell>
          <cell r="Z1297"/>
          <cell r="AA1297"/>
          <cell r="AB1297"/>
          <cell r="AC1297" t="str">
            <v>IND</v>
          </cell>
          <cell r="AD1297"/>
          <cell r="AE1297"/>
          <cell r="AF1297"/>
          <cell r="AG1297"/>
          <cell r="AH1297"/>
          <cell r="AI1297"/>
          <cell r="AN1297"/>
          <cell r="AO1297" t="str">
            <v>Yes</v>
          </cell>
          <cell r="AP1297" t="str">
            <v>AUG 23</v>
          </cell>
        </row>
        <row r="1298">
          <cell r="A1298">
            <v>1671</v>
          </cell>
          <cell r="B1298" t="str">
            <v>已发货</v>
          </cell>
          <cell r="C1298" t="str">
            <v>C28.</v>
          </cell>
          <cell r="D1298">
            <v>110940</v>
          </cell>
          <cell r="E1298" t="str">
            <v>Suining konka</v>
          </cell>
          <cell r="F1298" t="str">
            <v>YSi-V</v>
          </cell>
          <cell r="G1298" t="str">
            <v>R-&gt;L</v>
          </cell>
          <cell r="H1298" t="str">
            <v>No</v>
          </cell>
          <cell r="I1298" t="str">
            <v>Y62111</v>
          </cell>
          <cell r="J1298">
            <v>1</v>
          </cell>
          <cell r="K1298" t="str">
            <v>力合仓库(已经清关)</v>
          </cell>
          <cell r="L1298">
            <v>44781</v>
          </cell>
          <cell r="M1298">
            <v>5.2499999999999998E-2</v>
          </cell>
          <cell r="N1298" t="str">
            <v>AUG 23</v>
          </cell>
          <cell r="O1298">
            <v>2022.7</v>
          </cell>
          <cell r="P1298" t="str">
            <v>RMB</v>
          </cell>
          <cell r="Q1298" t="str">
            <v>SNFPC-CG-2022-013</v>
          </cell>
          <cell r="R1298" t="str">
            <v>康佳</v>
          </cell>
          <cell r="S1298" t="str">
            <v>YSi-V</v>
          </cell>
          <cell r="T1298" t="str">
            <v>R-&gt;L</v>
          </cell>
          <cell r="U1298" t="str">
            <v>No</v>
          </cell>
          <cell r="V1298" t="str">
            <v>OK</v>
          </cell>
          <cell r="W1298" t="str">
            <v>DDP SN</v>
          </cell>
          <cell r="X1298">
            <v>44694</v>
          </cell>
          <cell r="Y1298" t="str">
            <v>Yes</v>
          </cell>
          <cell r="Z1298"/>
          <cell r="AA1298"/>
          <cell r="AB1298"/>
          <cell r="AC1298" t="str">
            <v>IND</v>
          </cell>
          <cell r="AD1298"/>
          <cell r="AE1298"/>
          <cell r="AF1298"/>
          <cell r="AG1298"/>
          <cell r="AH1298"/>
          <cell r="AI1298"/>
          <cell r="AN1298"/>
          <cell r="AO1298" t="str">
            <v>Yes</v>
          </cell>
          <cell r="AP1298" t="str">
            <v>AUG 23</v>
          </cell>
        </row>
        <row r="1299">
          <cell r="A1299">
            <v>1668</v>
          </cell>
          <cell r="B1299" t="str">
            <v>已发货</v>
          </cell>
          <cell r="C1299" t="str">
            <v>C28.</v>
          </cell>
          <cell r="D1299">
            <v>110940</v>
          </cell>
          <cell r="E1299" t="str">
            <v>Suining konka</v>
          </cell>
          <cell r="F1299" t="str">
            <v>YSi-V</v>
          </cell>
          <cell r="G1299" t="str">
            <v>L-&gt;R</v>
          </cell>
          <cell r="H1299" t="str">
            <v>No</v>
          </cell>
          <cell r="I1299" t="str">
            <v>Y62108</v>
          </cell>
          <cell r="J1299">
            <v>1</v>
          </cell>
          <cell r="K1299" t="str">
            <v>力合仓库(已经清关)</v>
          </cell>
          <cell r="L1299">
            <v>44781</v>
          </cell>
          <cell r="M1299">
            <v>5.2499999999999998E-2</v>
          </cell>
          <cell r="N1299" t="str">
            <v>AUG 23</v>
          </cell>
          <cell r="O1299">
            <v>2022.7</v>
          </cell>
          <cell r="P1299" t="str">
            <v>RMB</v>
          </cell>
          <cell r="Q1299" t="str">
            <v>SNFPC-CG-2022-013</v>
          </cell>
          <cell r="R1299" t="str">
            <v>康佳</v>
          </cell>
          <cell r="S1299" t="str">
            <v>YSi-V</v>
          </cell>
          <cell r="T1299" t="str">
            <v>L-&gt;R</v>
          </cell>
          <cell r="U1299" t="str">
            <v>No</v>
          </cell>
          <cell r="V1299" t="str">
            <v>OK</v>
          </cell>
          <cell r="W1299" t="str">
            <v>DDP SN</v>
          </cell>
          <cell r="X1299">
            <v>44694</v>
          </cell>
          <cell r="Y1299" t="str">
            <v>Yes</v>
          </cell>
          <cell r="Z1299"/>
          <cell r="AA1299"/>
          <cell r="AB1299"/>
          <cell r="AC1299" t="str">
            <v>IND</v>
          </cell>
          <cell r="AD1299"/>
          <cell r="AE1299"/>
          <cell r="AF1299"/>
          <cell r="AG1299"/>
          <cell r="AH1299"/>
          <cell r="AI1299"/>
          <cell r="AN1299"/>
          <cell r="AO1299" t="str">
            <v>Yes</v>
          </cell>
          <cell r="AP1299" t="str">
            <v>AUG 23</v>
          </cell>
        </row>
        <row r="1300">
          <cell r="A1300">
            <v>1669</v>
          </cell>
          <cell r="B1300" t="str">
            <v>已发货</v>
          </cell>
          <cell r="C1300" t="str">
            <v>C28.</v>
          </cell>
          <cell r="D1300">
            <v>110940</v>
          </cell>
          <cell r="E1300" t="str">
            <v>Suining konka</v>
          </cell>
          <cell r="F1300" t="str">
            <v>YSi-V</v>
          </cell>
          <cell r="G1300" t="str">
            <v>L-&gt;R</v>
          </cell>
          <cell r="H1300" t="str">
            <v>No</v>
          </cell>
          <cell r="I1300" t="str">
            <v>Y62109</v>
          </cell>
          <cell r="J1300">
            <v>1</v>
          </cell>
          <cell r="K1300" t="str">
            <v>力合仓库(已经清关)</v>
          </cell>
          <cell r="L1300">
            <v>44781</v>
          </cell>
          <cell r="M1300">
            <v>5.2499999999999998E-2</v>
          </cell>
          <cell r="N1300" t="str">
            <v>AUG 23</v>
          </cell>
          <cell r="O1300">
            <v>2022.7</v>
          </cell>
          <cell r="P1300" t="str">
            <v>RMB</v>
          </cell>
          <cell r="Q1300" t="str">
            <v>SNFPC-CG-2022-013</v>
          </cell>
          <cell r="R1300" t="str">
            <v>康佳</v>
          </cell>
          <cell r="S1300" t="str">
            <v>YSi-V</v>
          </cell>
          <cell r="T1300" t="str">
            <v>L-&gt;R</v>
          </cell>
          <cell r="U1300" t="str">
            <v>No</v>
          </cell>
          <cell r="V1300" t="str">
            <v>OK</v>
          </cell>
          <cell r="W1300" t="str">
            <v>DDP SN</v>
          </cell>
          <cell r="X1300">
            <v>44694</v>
          </cell>
          <cell r="Y1300" t="str">
            <v>Yes</v>
          </cell>
          <cell r="Z1300"/>
          <cell r="AA1300"/>
          <cell r="AB1300"/>
          <cell r="AC1300" t="str">
            <v>IND</v>
          </cell>
          <cell r="AD1300"/>
          <cell r="AE1300"/>
          <cell r="AF1300"/>
          <cell r="AG1300"/>
          <cell r="AH1300"/>
          <cell r="AI1300"/>
          <cell r="AN1300"/>
          <cell r="AO1300" t="str">
            <v>Yes</v>
          </cell>
          <cell r="AP1300" t="str">
            <v>AUG 23</v>
          </cell>
        </row>
        <row r="1301">
          <cell r="A1301">
            <v>1662</v>
          </cell>
          <cell r="B1301" t="str">
            <v>已发货</v>
          </cell>
          <cell r="C1301" t="str">
            <v>C49</v>
          </cell>
          <cell r="D1301">
            <v>110928</v>
          </cell>
          <cell r="E1301" t="str">
            <v>Suining konka</v>
          </cell>
          <cell r="F1301" t="str">
            <v>YSM10</v>
          </cell>
          <cell r="G1301" t="str">
            <v>R-&gt;L</v>
          </cell>
          <cell r="H1301" t="str">
            <v>MVC+ATS15+ANC+IT option+TOK 1154</v>
          </cell>
          <cell r="I1301" t="str">
            <v>Y62476</v>
          </cell>
          <cell r="J1301">
            <v>1</v>
          </cell>
          <cell r="K1301" t="str">
            <v>力合仓库(已经清关)</v>
          </cell>
          <cell r="L1301">
            <v>44781</v>
          </cell>
          <cell r="M1301">
            <v>5.2699999999999997E-2</v>
          </cell>
          <cell r="N1301" t="str">
            <v>AUG 23</v>
          </cell>
          <cell r="O1301">
            <v>2022.7</v>
          </cell>
          <cell r="P1301" t="str">
            <v>RMB</v>
          </cell>
          <cell r="Q1301" t="str">
            <v>SNFPC-CG-2022-008</v>
          </cell>
          <cell r="R1301" t="str">
            <v>康佳</v>
          </cell>
          <cell r="S1301" t="str">
            <v>YSM10</v>
          </cell>
          <cell r="T1301" t="str">
            <v>R-&gt;L</v>
          </cell>
          <cell r="U1301" t="str">
            <v>MVC+ATS15+ANC</v>
          </cell>
          <cell r="V1301" t="str">
            <v>WRONG</v>
          </cell>
          <cell r="W1301" t="str">
            <v>DDP SN</v>
          </cell>
          <cell r="X1301">
            <v>44678</v>
          </cell>
          <cell r="Y1301" t="str">
            <v>Yes</v>
          </cell>
          <cell r="Z1301"/>
          <cell r="AA1301"/>
          <cell r="AB1301"/>
          <cell r="AC1301" t="str">
            <v>IND</v>
          </cell>
          <cell r="AD1301">
            <v>301</v>
          </cell>
          <cell r="AE1301">
            <v>5</v>
          </cell>
          <cell r="AF1301">
            <v>303</v>
          </cell>
          <cell r="AG1301">
            <v>3</v>
          </cell>
          <cell r="AH1301">
            <v>304</v>
          </cell>
          <cell r="AI1301">
            <v>2</v>
          </cell>
          <cell r="AN1301"/>
          <cell r="AO1301" t="str">
            <v>Yes</v>
          </cell>
          <cell r="AP1301" t="str">
            <v>AUG 23</v>
          </cell>
        </row>
        <row r="1302">
          <cell r="A1302">
            <v>1660</v>
          </cell>
          <cell r="B1302" t="str">
            <v>已发货</v>
          </cell>
          <cell r="C1302" t="str">
            <v>C49</v>
          </cell>
          <cell r="D1302">
            <v>110928</v>
          </cell>
          <cell r="E1302" t="str">
            <v>Suining konka</v>
          </cell>
          <cell r="F1302" t="str">
            <v>YSM20R-2</v>
          </cell>
          <cell r="G1302" t="str">
            <v>L-&gt;R</v>
          </cell>
          <cell r="H1302" t="str">
            <v>MVC+IT option+TOK 1154 +</v>
          </cell>
          <cell r="I1302" t="str">
            <v>Y62477</v>
          </cell>
          <cell r="J1302">
            <v>1</v>
          </cell>
          <cell r="K1302" t="str">
            <v>力合仓库(已经清关)</v>
          </cell>
          <cell r="L1302">
            <v>44781</v>
          </cell>
          <cell r="M1302">
            <v>5.2699999999999997E-2</v>
          </cell>
          <cell r="N1302" t="str">
            <v>AUG 23</v>
          </cell>
          <cell r="O1302">
            <v>2022.7</v>
          </cell>
          <cell r="P1302" t="str">
            <v>RMB</v>
          </cell>
          <cell r="Q1302" t="str">
            <v>SNFPC-CG-2022-008</v>
          </cell>
          <cell r="R1302" t="str">
            <v>康佳</v>
          </cell>
          <cell r="S1302" t="str">
            <v>YSM20R-2</v>
          </cell>
          <cell r="T1302" t="str">
            <v>L-&gt;R</v>
          </cell>
          <cell r="U1302" t="str">
            <v>No</v>
          </cell>
          <cell r="V1302" t="str">
            <v>WRONG</v>
          </cell>
          <cell r="W1302" t="str">
            <v>DDP SN</v>
          </cell>
          <cell r="X1302">
            <v>44678</v>
          </cell>
          <cell r="Y1302" t="str">
            <v>Yes</v>
          </cell>
          <cell r="Z1302"/>
          <cell r="AA1302"/>
          <cell r="AB1302"/>
          <cell r="AC1302" t="str">
            <v>IND</v>
          </cell>
          <cell r="AD1302">
            <v>301</v>
          </cell>
          <cell r="AE1302">
            <v>10</v>
          </cell>
          <cell r="AF1302">
            <v>302</v>
          </cell>
          <cell r="AG1302">
            <v>5</v>
          </cell>
          <cell r="AH1302">
            <v>303</v>
          </cell>
          <cell r="AI1302">
            <v>5</v>
          </cell>
          <cell r="AN1302"/>
          <cell r="AO1302" t="str">
            <v>Yes</v>
          </cell>
          <cell r="AP1302" t="str">
            <v>AUG 23</v>
          </cell>
        </row>
        <row r="1303">
          <cell r="A1303">
            <v>1659</v>
          </cell>
          <cell r="B1303" t="str">
            <v>已发货</v>
          </cell>
          <cell r="C1303" t="str">
            <v>C49</v>
          </cell>
          <cell r="D1303">
            <v>110928</v>
          </cell>
          <cell r="E1303" t="str">
            <v>Suining konka</v>
          </cell>
          <cell r="F1303" t="str">
            <v>YSM20R-2</v>
          </cell>
          <cell r="G1303" t="str">
            <v>L-&gt;R</v>
          </cell>
          <cell r="H1303" t="str">
            <v>MVC+IT option+TOK 1154 +</v>
          </cell>
          <cell r="I1303" t="str">
            <v>Y62478</v>
          </cell>
          <cell r="J1303">
            <v>1</v>
          </cell>
          <cell r="K1303" t="str">
            <v>力合仓库(已经清关)</v>
          </cell>
          <cell r="L1303">
            <v>44781</v>
          </cell>
          <cell r="M1303">
            <v>5.2699999999999997E-2</v>
          </cell>
          <cell r="N1303" t="str">
            <v>AUG 23</v>
          </cell>
          <cell r="O1303">
            <v>2022.7</v>
          </cell>
          <cell r="P1303" t="str">
            <v>RMB</v>
          </cell>
          <cell r="Q1303" t="str">
            <v>SNFPC-CG-2022-008</v>
          </cell>
          <cell r="R1303" t="str">
            <v>康佳</v>
          </cell>
          <cell r="S1303" t="str">
            <v>YSM20R-2</v>
          </cell>
          <cell r="T1303" t="str">
            <v>L-&gt;R</v>
          </cell>
          <cell r="U1303" t="str">
            <v>No</v>
          </cell>
          <cell r="V1303" t="str">
            <v>WRONG</v>
          </cell>
          <cell r="W1303" t="str">
            <v>DDP SN</v>
          </cell>
          <cell r="X1303">
            <v>44678</v>
          </cell>
          <cell r="Y1303" t="str">
            <v>Yes</v>
          </cell>
          <cell r="Z1303"/>
          <cell r="AA1303"/>
          <cell r="AB1303"/>
          <cell r="AC1303" t="str">
            <v>IND</v>
          </cell>
          <cell r="AD1303">
            <v>301</v>
          </cell>
          <cell r="AE1303">
            <v>10</v>
          </cell>
          <cell r="AF1303">
            <v>302</v>
          </cell>
          <cell r="AG1303">
            <v>5</v>
          </cell>
          <cell r="AH1303">
            <v>303</v>
          </cell>
          <cell r="AI1303">
            <v>5</v>
          </cell>
          <cell r="AN1303"/>
          <cell r="AO1303" t="str">
            <v>Yes</v>
          </cell>
          <cell r="AP1303" t="str">
            <v>AUG 23</v>
          </cell>
        </row>
        <row r="1304">
          <cell r="A1304">
            <v>1661</v>
          </cell>
          <cell r="B1304" t="str">
            <v>已发货</v>
          </cell>
          <cell r="C1304" t="str">
            <v>C49</v>
          </cell>
          <cell r="D1304">
            <v>110928</v>
          </cell>
          <cell r="E1304" t="str">
            <v>Suining konka</v>
          </cell>
          <cell r="F1304" t="str">
            <v>YSM20R-2</v>
          </cell>
          <cell r="G1304" t="str">
            <v>L-&gt;R</v>
          </cell>
          <cell r="H1304" t="str">
            <v>MVC+IT option+TOK 1154 +</v>
          </cell>
          <cell r="I1304" t="str">
            <v>Y62479</v>
          </cell>
          <cell r="J1304">
            <v>1</v>
          </cell>
          <cell r="K1304" t="str">
            <v>力合仓库(已经清关)</v>
          </cell>
          <cell r="L1304">
            <v>44781</v>
          </cell>
          <cell r="M1304">
            <v>5.2699999999999997E-2</v>
          </cell>
          <cell r="N1304" t="str">
            <v>AUG 23</v>
          </cell>
          <cell r="O1304">
            <v>2022.7</v>
          </cell>
          <cell r="P1304" t="str">
            <v>RMB</v>
          </cell>
          <cell r="Q1304" t="str">
            <v>SNFPC-CG-2022-008</v>
          </cell>
          <cell r="R1304" t="str">
            <v>康佳</v>
          </cell>
          <cell r="S1304" t="str">
            <v>YSM20R-2</v>
          </cell>
          <cell r="T1304" t="str">
            <v>L-&gt;R</v>
          </cell>
          <cell r="U1304" t="str">
            <v>No</v>
          </cell>
          <cell r="V1304" t="str">
            <v>WRONG</v>
          </cell>
          <cell r="W1304" t="str">
            <v>DDP SN</v>
          </cell>
          <cell r="X1304">
            <v>44678</v>
          </cell>
          <cell r="Y1304" t="str">
            <v>Yes</v>
          </cell>
          <cell r="Z1304"/>
          <cell r="AA1304"/>
          <cell r="AB1304"/>
          <cell r="AC1304" t="str">
            <v>IND</v>
          </cell>
          <cell r="AD1304">
            <v>301</v>
          </cell>
          <cell r="AE1304">
            <v>5</v>
          </cell>
          <cell r="AF1304">
            <v>302</v>
          </cell>
          <cell r="AG1304">
            <v>10</v>
          </cell>
          <cell r="AH1304">
            <v>304</v>
          </cell>
          <cell r="AI1304">
            <v>5</v>
          </cell>
          <cell r="AN1304"/>
          <cell r="AO1304" t="str">
            <v>Yes</v>
          </cell>
          <cell r="AP1304" t="str">
            <v>AUG 23</v>
          </cell>
        </row>
        <row r="1305">
          <cell r="A1305">
            <v>1847</v>
          </cell>
          <cell r="B1305" t="str">
            <v>已发货</v>
          </cell>
          <cell r="C1305" t="str">
            <v>C49</v>
          </cell>
          <cell r="D1305">
            <v>111000</v>
          </cell>
          <cell r="E1305" t="str">
            <v>芯联鑫</v>
          </cell>
          <cell r="F1305" t="str">
            <v>YSM10</v>
          </cell>
          <cell r="G1305" t="str">
            <v>R-&gt;L</v>
          </cell>
          <cell r="H1305" t="str">
            <v>MVC</v>
          </cell>
          <cell r="I1305" t="str">
            <v>Y62614</v>
          </cell>
          <cell r="J1305">
            <v>1</v>
          </cell>
          <cell r="K1305" t="str">
            <v>力合仓库(已经清关)</v>
          </cell>
          <cell r="L1305">
            <v>44781</v>
          </cell>
          <cell r="M1305">
            <v>4.9700000000000001E-2</v>
          </cell>
          <cell r="N1305" t="str">
            <v>MAR 23</v>
          </cell>
          <cell r="O1305">
            <v>2022.7</v>
          </cell>
          <cell r="P1305" t="str">
            <v>RMB</v>
          </cell>
          <cell r="Q1305" t="str">
            <v>C49SZX20230024MZ</v>
          </cell>
          <cell r="R1305" t="str">
            <v>斯路迅</v>
          </cell>
          <cell r="S1305" t="str">
            <v>YSM10</v>
          </cell>
          <cell r="T1305" t="str">
            <v>L-&gt;R</v>
          </cell>
          <cell r="U1305" t="str">
            <v>MVC</v>
          </cell>
          <cell r="V1305" t="str">
            <v>WRONG</v>
          </cell>
          <cell r="W1305" t="str">
            <v>DDP SZ</v>
          </cell>
          <cell r="X1305">
            <v>44978</v>
          </cell>
          <cell r="Y1305" t="str">
            <v>Yes</v>
          </cell>
          <cell r="Z1305"/>
          <cell r="AA1305"/>
          <cell r="AB1305"/>
          <cell r="AC1305" t="str">
            <v>C200938163</v>
          </cell>
          <cell r="AD1305">
            <v>302</v>
          </cell>
          <cell r="AE1305">
            <v>5</v>
          </cell>
          <cell r="AF1305">
            <v>304</v>
          </cell>
          <cell r="AG1305">
            <v>5</v>
          </cell>
          <cell r="AH1305"/>
          <cell r="AI1305"/>
          <cell r="AN1305"/>
          <cell r="AO1305" t="str">
            <v>Yes</v>
          </cell>
          <cell r="AP1305" t="str">
            <v>MAR 23</v>
          </cell>
        </row>
        <row r="1306">
          <cell r="A1306">
            <v>1849</v>
          </cell>
          <cell r="B1306" t="str">
            <v>已发货</v>
          </cell>
          <cell r="C1306" t="str">
            <v>C49</v>
          </cell>
          <cell r="D1306">
            <v>111000</v>
          </cell>
          <cell r="E1306" t="str">
            <v>芯联鑫</v>
          </cell>
          <cell r="F1306" t="str">
            <v>YSM10</v>
          </cell>
          <cell r="G1306" t="str">
            <v>R-&gt;L</v>
          </cell>
          <cell r="H1306" t="str">
            <v>MVC</v>
          </cell>
          <cell r="I1306" t="str">
            <v>Y62615</v>
          </cell>
          <cell r="J1306">
            <v>1</v>
          </cell>
          <cell r="K1306" t="str">
            <v>力合仓库(已经清关)</v>
          </cell>
          <cell r="L1306">
            <v>44781</v>
          </cell>
          <cell r="M1306">
            <v>4.9700000000000001E-2</v>
          </cell>
          <cell r="N1306" t="str">
            <v>APR 23</v>
          </cell>
          <cell r="O1306">
            <v>2022.7</v>
          </cell>
          <cell r="P1306" t="str">
            <v>RMB</v>
          </cell>
          <cell r="Q1306" t="str">
            <v>C49SZX20230028JY</v>
          </cell>
          <cell r="R1306" t="str">
            <v>建航</v>
          </cell>
          <cell r="S1306" t="str">
            <v>YSM10</v>
          </cell>
          <cell r="T1306" t="str">
            <v>L-&gt;R</v>
          </cell>
          <cell r="U1306" t="str">
            <v>MVC</v>
          </cell>
          <cell r="V1306" t="str">
            <v>WRONG</v>
          </cell>
          <cell r="W1306" t="str">
            <v>DDP SZ</v>
          </cell>
          <cell r="X1306">
            <v>44980</v>
          </cell>
          <cell r="Y1306" t="str">
            <v>Yes</v>
          </cell>
          <cell r="Z1306"/>
          <cell r="AA1306"/>
          <cell r="AB1306"/>
          <cell r="AC1306" t="str">
            <v>C230445648</v>
          </cell>
          <cell r="AD1306">
            <v>302</v>
          </cell>
          <cell r="AE1306">
            <v>5</v>
          </cell>
          <cell r="AF1306">
            <v>304</v>
          </cell>
          <cell r="AG1306">
            <v>5</v>
          </cell>
          <cell r="AH1306"/>
          <cell r="AI1306"/>
          <cell r="AN1306"/>
          <cell r="AO1306" t="str">
            <v>Yes</v>
          </cell>
          <cell r="AP1306" t="str">
            <v>APR 23</v>
          </cell>
        </row>
        <row r="1307">
          <cell r="A1307">
            <v>1869</v>
          </cell>
          <cell r="B1307" t="str">
            <v>已发货</v>
          </cell>
          <cell r="C1307" t="str">
            <v>C49</v>
          </cell>
          <cell r="D1307">
            <v>110999</v>
          </cell>
          <cell r="E1307" t="str">
            <v>金睿通(Special)</v>
          </cell>
          <cell r="F1307" t="str">
            <v>YSM10</v>
          </cell>
          <cell r="G1307" t="str">
            <v>R-&gt;L</v>
          </cell>
          <cell r="H1307" t="str">
            <v>MVC F&amp;R</v>
          </cell>
          <cell r="I1307" t="str">
            <v>Y62610（拆除1个相机，放在力合）</v>
          </cell>
          <cell r="J1307">
            <v>1</v>
          </cell>
          <cell r="K1307" t="str">
            <v>力合仓库(已经清关)</v>
          </cell>
          <cell r="L1307">
            <v>44781</v>
          </cell>
          <cell r="M1307">
            <v>4.9700000000000001E-2</v>
          </cell>
          <cell r="N1307" t="str">
            <v>MAR 23</v>
          </cell>
          <cell r="O1307">
            <v>2022.7</v>
          </cell>
          <cell r="P1307" t="str">
            <v>RMB</v>
          </cell>
          <cell r="Q1307" t="str">
            <v>C49SZX20230037SS</v>
          </cell>
          <cell r="R1307" t="str">
            <v>清禾实业</v>
          </cell>
          <cell r="S1307" t="str">
            <v>YSM10</v>
          </cell>
          <cell r="T1307" t="str">
            <v>L-&gt;R</v>
          </cell>
          <cell r="U1307" t="str">
            <v>MVC</v>
          </cell>
          <cell r="V1307" t="str">
            <v>WRONG</v>
          </cell>
          <cell r="W1307" t="str">
            <v>DDP SZ</v>
          </cell>
          <cell r="X1307">
            <v>44992</v>
          </cell>
          <cell r="Y1307" t="str">
            <v>Yes</v>
          </cell>
          <cell r="Z1307"/>
          <cell r="AA1307"/>
          <cell r="AB1307"/>
          <cell r="AC1307" t="str">
            <v>C220442563</v>
          </cell>
          <cell r="AD1307">
            <v>302</v>
          </cell>
          <cell r="AE1307">
            <v>5</v>
          </cell>
          <cell r="AF1307">
            <v>303</v>
          </cell>
          <cell r="AG1307">
            <v>2</v>
          </cell>
          <cell r="AH1307">
            <v>304</v>
          </cell>
          <cell r="AI1307">
            <v>3</v>
          </cell>
          <cell r="AN1307"/>
          <cell r="AO1307" t="str">
            <v>Yes</v>
          </cell>
          <cell r="AP1307" t="str">
            <v>MAR 23</v>
          </cell>
        </row>
        <row r="1308">
          <cell r="A1308">
            <v>1870</v>
          </cell>
          <cell r="B1308" t="str">
            <v>已发货</v>
          </cell>
          <cell r="C1308" t="str">
            <v>C49</v>
          </cell>
          <cell r="D1308">
            <v>110999</v>
          </cell>
          <cell r="E1308" t="str">
            <v>金睿通(Special)</v>
          </cell>
          <cell r="F1308" t="str">
            <v>YSM10</v>
          </cell>
          <cell r="G1308" t="str">
            <v>R-&gt;L</v>
          </cell>
          <cell r="H1308" t="str">
            <v>MVC F&amp;R</v>
          </cell>
          <cell r="I1308" t="str">
            <v>Y62611（拆除1个相机，放在力合）</v>
          </cell>
          <cell r="J1308">
            <v>1</v>
          </cell>
          <cell r="K1308" t="str">
            <v>力合仓库(已经清关)</v>
          </cell>
          <cell r="L1308">
            <v>44781</v>
          </cell>
          <cell r="M1308">
            <v>4.9700000000000001E-2</v>
          </cell>
          <cell r="N1308" t="str">
            <v>MAR 23</v>
          </cell>
          <cell r="O1308">
            <v>2022.7</v>
          </cell>
          <cell r="P1308" t="str">
            <v>RMB</v>
          </cell>
          <cell r="Q1308" t="str">
            <v>C49SZX20230038SS</v>
          </cell>
          <cell r="R1308" t="str">
            <v>清禾电路</v>
          </cell>
          <cell r="S1308" t="str">
            <v>YSM10</v>
          </cell>
          <cell r="T1308" t="str">
            <v>L-&gt;R</v>
          </cell>
          <cell r="U1308" t="str">
            <v>MVC</v>
          </cell>
          <cell r="V1308" t="str">
            <v>WRONG</v>
          </cell>
          <cell r="W1308" t="str">
            <v>DDP SZ</v>
          </cell>
          <cell r="X1308">
            <v>44992</v>
          </cell>
          <cell r="Y1308" t="str">
            <v>Yes</v>
          </cell>
          <cell r="Z1308"/>
          <cell r="AA1308"/>
          <cell r="AB1308"/>
          <cell r="AC1308" t="str">
            <v>C230345221</v>
          </cell>
          <cell r="AD1308">
            <v>302</v>
          </cell>
          <cell r="AE1308">
            <v>5</v>
          </cell>
          <cell r="AF1308">
            <v>303</v>
          </cell>
          <cell r="AG1308">
            <v>2</v>
          </cell>
          <cell r="AH1308">
            <v>304</v>
          </cell>
          <cell r="AI1308">
            <v>3</v>
          </cell>
          <cell r="AJ1308"/>
          <cell r="AK1308"/>
          <cell r="AL1308"/>
          <cell r="AM1308"/>
          <cell r="AN1308"/>
          <cell r="AO1308" t="str">
            <v>Yes</v>
          </cell>
          <cell r="AP1308" t="str">
            <v>MAR 23</v>
          </cell>
        </row>
        <row r="1309">
          <cell r="A1309">
            <v>1739</v>
          </cell>
          <cell r="B1309" t="str">
            <v>已发货</v>
          </cell>
          <cell r="C1309" t="str">
            <v>C49</v>
          </cell>
          <cell r="D1309">
            <v>110987</v>
          </cell>
          <cell r="E1309" t="str">
            <v xml:space="preserve"> SZ 精德鸿(Special)</v>
          </cell>
          <cell r="F1309" t="str">
            <v>YSM20R-2</v>
          </cell>
          <cell r="G1309" t="str">
            <v>L-&gt;R</v>
          </cell>
          <cell r="H1309" t="str">
            <v>No</v>
          </cell>
          <cell r="I1309" t="str">
            <v>Y62606</v>
          </cell>
          <cell r="J1309">
            <v>1</v>
          </cell>
          <cell r="K1309" t="str">
            <v>力合仓库(已经清关)</v>
          </cell>
          <cell r="L1309">
            <v>44795</v>
          </cell>
          <cell r="M1309" t="str">
            <v>NM coper rate 0.0501</v>
          </cell>
          <cell r="N1309" t="str">
            <v>OCT 22</v>
          </cell>
          <cell r="O1309">
            <v>2022.7</v>
          </cell>
          <cell r="P1309" t="str">
            <v>RMB</v>
          </cell>
          <cell r="Q1309" t="str">
            <v>C49SZX20220106SX</v>
          </cell>
          <cell r="R1309" t="str">
            <v>锐诚</v>
          </cell>
          <cell r="S1309" t="str">
            <v>YSM20R-2</v>
          </cell>
          <cell r="T1309" t="str">
            <v>L-&gt;R</v>
          </cell>
          <cell r="U1309" t="str">
            <v>No</v>
          </cell>
          <cell r="V1309" t="str">
            <v>OK</v>
          </cell>
          <cell r="W1309" t="str">
            <v>DDP HZ</v>
          </cell>
          <cell r="X1309">
            <v>44845</v>
          </cell>
          <cell r="Y1309" t="str">
            <v>Yes</v>
          </cell>
          <cell r="Z1309"/>
          <cell r="AA1309"/>
          <cell r="AB1309"/>
          <cell r="AC1309" t="str">
            <v>C180231291</v>
          </cell>
          <cell r="AD1309">
            <v>311</v>
          </cell>
          <cell r="AE1309">
            <v>20</v>
          </cell>
          <cell r="AF1309"/>
          <cell r="AG1309"/>
          <cell r="AH1309"/>
          <cell r="AI1309"/>
          <cell r="AJ1309"/>
          <cell r="AK1309"/>
          <cell r="AL1309"/>
          <cell r="AM1309"/>
          <cell r="AN1309"/>
          <cell r="AO1309" t="str">
            <v>Yes</v>
          </cell>
          <cell r="AP1309" t="str">
            <v>OCT 22</v>
          </cell>
        </row>
        <row r="1310">
          <cell r="A1310">
            <v>1720</v>
          </cell>
          <cell r="B1310" t="str">
            <v>已发货</v>
          </cell>
          <cell r="C1310" t="str">
            <v>C49</v>
          </cell>
          <cell r="D1310">
            <v>110987</v>
          </cell>
          <cell r="E1310" t="str">
            <v xml:space="preserve"> SZ 精德鸿(Special)</v>
          </cell>
          <cell r="F1310" t="str">
            <v>YSM20R-2</v>
          </cell>
          <cell r="G1310" t="str">
            <v>L-&gt;R</v>
          </cell>
          <cell r="H1310" t="str">
            <v>No</v>
          </cell>
          <cell r="I1310" t="str">
            <v>Y62607</v>
          </cell>
          <cell r="J1310">
            <v>1</v>
          </cell>
          <cell r="K1310" t="str">
            <v>力合仓库(已经清关)</v>
          </cell>
          <cell r="L1310">
            <v>44795</v>
          </cell>
          <cell r="M1310" t="str">
            <v>NM</v>
          </cell>
          <cell r="N1310" t="str">
            <v>OCT 22</v>
          </cell>
          <cell r="O1310">
            <v>2022.7</v>
          </cell>
          <cell r="P1310" t="str">
            <v>JPY</v>
          </cell>
          <cell r="Q1310" t="str">
            <v>C49SZX20220096JL</v>
          </cell>
          <cell r="R1310" t="str">
            <v>倍斯特</v>
          </cell>
          <cell r="S1310" t="str">
            <v>YSM20R-2</v>
          </cell>
          <cell r="T1310" t="str">
            <v>L-&gt;R</v>
          </cell>
          <cell r="U1310" t="str">
            <v>No</v>
          </cell>
          <cell r="V1310" t="str">
            <v>OK</v>
          </cell>
          <cell r="W1310" t="str">
            <v>DAP SZ</v>
          </cell>
          <cell r="X1310">
            <v>44819</v>
          </cell>
          <cell r="Y1310" t="str">
            <v>Yes</v>
          </cell>
          <cell r="Z1310"/>
          <cell r="AA1310"/>
          <cell r="AB1310"/>
          <cell r="AC1310" t="str">
            <v>C200837908</v>
          </cell>
          <cell r="AD1310">
            <v>311</v>
          </cell>
          <cell r="AE1310">
            <v>20</v>
          </cell>
          <cell r="AF1310"/>
          <cell r="AG1310"/>
          <cell r="AH1310"/>
          <cell r="AI1310"/>
          <cell r="AJ1310"/>
          <cell r="AK1310"/>
          <cell r="AL1310"/>
          <cell r="AM1310"/>
          <cell r="AN1310"/>
          <cell r="AO1310" t="str">
            <v>Yes</v>
          </cell>
          <cell r="AP1310" t="str">
            <v>OCT 22</v>
          </cell>
        </row>
        <row r="1311">
          <cell r="A1311">
            <v>1710</v>
          </cell>
          <cell r="B1311" t="str">
            <v>已发货</v>
          </cell>
          <cell r="C1311" t="str">
            <v>C49</v>
          </cell>
          <cell r="D1311">
            <v>110986</v>
          </cell>
          <cell r="E1311" t="str">
            <v xml:space="preserve"> SZ 奥祺(Special)</v>
          </cell>
          <cell r="F1311" t="str">
            <v>YSM20R-2</v>
          </cell>
          <cell r="G1311" t="str">
            <v>R-&gt;L</v>
          </cell>
          <cell r="H1311" t="str">
            <v>No</v>
          </cell>
          <cell r="I1311" t="str">
            <v>Y62608</v>
          </cell>
          <cell r="J1311">
            <v>1</v>
          </cell>
          <cell r="K1311" t="str">
            <v>力合仓库(已经清关)</v>
          </cell>
          <cell r="L1311">
            <v>44795</v>
          </cell>
          <cell r="M1311" t="str">
            <v>NM</v>
          </cell>
          <cell r="N1311" t="str">
            <v>SEP 22</v>
          </cell>
          <cell r="O1311">
            <v>2022.7</v>
          </cell>
          <cell r="P1311" t="str">
            <v>JPY</v>
          </cell>
          <cell r="Q1311" t="str">
            <v>C49SZX20220084DZ</v>
          </cell>
          <cell r="R1311" t="str">
            <v>朗特</v>
          </cell>
          <cell r="S1311" t="str">
            <v>YSM20R-2</v>
          </cell>
          <cell r="T1311" t="str">
            <v>R-&gt;L</v>
          </cell>
          <cell r="U1311" t="str">
            <v>No</v>
          </cell>
          <cell r="V1311" t="str">
            <v>OK</v>
          </cell>
          <cell r="W1311" t="str">
            <v>CIF HK</v>
          </cell>
          <cell r="X1311">
            <v>44768</v>
          </cell>
          <cell r="Y1311" t="str">
            <v>Yes</v>
          </cell>
          <cell r="Z1311"/>
          <cell r="AA1311"/>
          <cell r="AB1311"/>
          <cell r="AC1311" t="str">
            <v>C220342453</v>
          </cell>
          <cell r="AD1311">
            <v>311</v>
          </cell>
          <cell r="AE1311">
            <v>20</v>
          </cell>
          <cell r="AF1311"/>
          <cell r="AG1311"/>
          <cell r="AH1311"/>
          <cell r="AI1311"/>
          <cell r="AJ1311"/>
          <cell r="AK1311"/>
          <cell r="AL1311"/>
          <cell r="AM1311"/>
          <cell r="AN1311"/>
          <cell r="AO1311" t="str">
            <v>Yes</v>
          </cell>
          <cell r="AP1311" t="str">
            <v>SEP 22</v>
          </cell>
        </row>
        <row r="1312">
          <cell r="A1312">
            <v>1742</v>
          </cell>
          <cell r="B1312" t="str">
            <v>已发货</v>
          </cell>
          <cell r="C1312" t="str">
            <v>C49</v>
          </cell>
          <cell r="D1312">
            <v>110986</v>
          </cell>
          <cell r="E1312" t="str">
            <v xml:space="preserve"> SZ 奥祺(Special)</v>
          </cell>
          <cell r="F1312" t="str">
            <v>YSM20R-2</v>
          </cell>
          <cell r="G1312" t="str">
            <v>R-&gt;L</v>
          </cell>
          <cell r="H1312" t="str">
            <v>No</v>
          </cell>
          <cell r="I1312" t="str">
            <v>Y62609</v>
          </cell>
          <cell r="J1312">
            <v>1</v>
          </cell>
          <cell r="K1312" t="str">
            <v>力合仓库(已经清关)</v>
          </cell>
          <cell r="L1312">
            <v>44795</v>
          </cell>
          <cell r="M1312" t="str">
            <v>NM</v>
          </cell>
          <cell r="N1312" t="str">
            <v>OCT 22</v>
          </cell>
          <cell r="O1312">
            <v>2022.7</v>
          </cell>
          <cell r="P1312" t="str">
            <v>RMB</v>
          </cell>
          <cell r="Q1312" t="str">
            <v>C49SZX20220107DZ</v>
          </cell>
          <cell r="R1312" t="str">
            <v>朗特</v>
          </cell>
          <cell r="S1312" t="str">
            <v>YSM20R-2</v>
          </cell>
          <cell r="T1312" t="str">
            <v>R-&gt;L</v>
          </cell>
          <cell r="U1312" t="str">
            <v>No</v>
          </cell>
          <cell r="V1312" t="str">
            <v>OK</v>
          </cell>
          <cell r="W1312" t="str">
            <v>DDP SZ</v>
          </cell>
          <cell r="X1312">
            <v>44846</v>
          </cell>
          <cell r="Y1312" t="str">
            <v>Yes</v>
          </cell>
          <cell r="Z1312"/>
          <cell r="AA1312"/>
          <cell r="AB1312"/>
          <cell r="AC1312" t="str">
            <v>C190534728</v>
          </cell>
          <cell r="AD1312">
            <v>311</v>
          </cell>
          <cell r="AE1312">
            <v>20</v>
          </cell>
          <cell r="AF1312"/>
          <cell r="AG1312"/>
          <cell r="AH1312"/>
          <cell r="AI1312"/>
          <cell r="AJ1312"/>
          <cell r="AK1312"/>
          <cell r="AL1312"/>
          <cell r="AM1312"/>
          <cell r="AN1312"/>
          <cell r="AO1312" t="str">
            <v>Yes</v>
          </cell>
          <cell r="AP1312" t="str">
            <v>OCT 22</v>
          </cell>
        </row>
        <row r="1313">
          <cell r="A1313">
            <v>1783</v>
          </cell>
          <cell r="B1313" t="str">
            <v>已发货</v>
          </cell>
          <cell r="C1313" t="str">
            <v>C49</v>
          </cell>
          <cell r="D1313">
            <v>110992</v>
          </cell>
          <cell r="E1313" t="str">
            <v xml:space="preserve"> SZ欣华</v>
          </cell>
          <cell r="F1313" t="str">
            <v>YSM20R-2</v>
          </cell>
          <cell r="G1313" t="str">
            <v>L-&gt;R</v>
          </cell>
          <cell r="H1313" t="str">
            <v>No</v>
          </cell>
          <cell r="I1313" t="str">
            <v>Y62604</v>
          </cell>
          <cell r="J1313">
            <v>1</v>
          </cell>
          <cell r="K1313" t="str">
            <v>力合仓库(已经清关)</v>
          </cell>
          <cell r="L1313">
            <v>44795</v>
          </cell>
          <cell r="M1313" t="str">
            <v>NM</v>
          </cell>
          <cell r="N1313" t="str">
            <v>DEC 22</v>
          </cell>
          <cell r="O1313">
            <v>2022.7</v>
          </cell>
          <cell r="P1313" t="str">
            <v>RMB</v>
          </cell>
          <cell r="Q1313" t="str">
            <v>C49SZX20220127EC</v>
          </cell>
          <cell r="R1313" t="str">
            <v>海红天远</v>
          </cell>
          <cell r="S1313" t="str">
            <v>YSM20R-2</v>
          </cell>
          <cell r="T1313" t="str">
            <v>L-&gt;R</v>
          </cell>
          <cell r="U1313" t="str">
            <v>MVC</v>
          </cell>
          <cell r="V1313" t="str">
            <v>WRONG</v>
          </cell>
          <cell r="W1313" t="str">
            <v>DDP SZ</v>
          </cell>
          <cell r="X1313">
            <v>44914</v>
          </cell>
          <cell r="Y1313" t="str">
            <v>Yes</v>
          </cell>
          <cell r="Z1313"/>
          <cell r="AA1313"/>
          <cell r="AB1313"/>
          <cell r="AC1313" t="str">
            <v>C200737827</v>
          </cell>
          <cell r="AD1313">
            <v>312</v>
          </cell>
          <cell r="AE1313">
            <v>20</v>
          </cell>
          <cell r="AF1313"/>
          <cell r="AG1313"/>
          <cell r="AH1313"/>
          <cell r="AI1313"/>
          <cell r="AJ1313"/>
          <cell r="AK1313"/>
          <cell r="AL1313"/>
          <cell r="AM1313"/>
          <cell r="AN1313"/>
          <cell r="AO1313" t="str">
            <v>Yes</v>
          </cell>
          <cell r="AP1313" t="str">
            <v>DEC 22</v>
          </cell>
        </row>
        <row r="1314">
          <cell r="A1314">
            <v>1724</v>
          </cell>
          <cell r="B1314" t="str">
            <v>已发货</v>
          </cell>
          <cell r="C1314" t="str">
            <v>C49</v>
          </cell>
          <cell r="D1314">
            <v>110992</v>
          </cell>
          <cell r="E1314" t="str">
            <v xml:space="preserve"> SZ欣华</v>
          </cell>
          <cell r="F1314" t="str">
            <v>YSM20R-2</v>
          </cell>
          <cell r="G1314" t="str">
            <v>L-&gt;R</v>
          </cell>
          <cell r="H1314" t="str">
            <v>No</v>
          </cell>
          <cell r="I1314" t="str">
            <v>Y62605</v>
          </cell>
          <cell r="J1314">
            <v>1</v>
          </cell>
          <cell r="K1314" t="str">
            <v>CY仓库</v>
          </cell>
          <cell r="L1314">
            <v>44795</v>
          </cell>
          <cell r="M1314" t="str">
            <v>0.0527,RMB清关,</v>
          </cell>
          <cell r="N1314" t="str">
            <v>NOV 22</v>
          </cell>
          <cell r="O1314">
            <v>2022.7</v>
          </cell>
          <cell r="P1314" t="str">
            <v>JPY</v>
          </cell>
          <cell r="Q1314" t="str">
            <v>159851(R2)-ELE</v>
          </cell>
          <cell r="R1314" t="str">
            <v>WKK</v>
          </cell>
          <cell r="S1314" t="str">
            <v>YSM20R-2</v>
          </cell>
          <cell r="T1314" t="str">
            <v>L-&gt;R</v>
          </cell>
          <cell r="U1314" t="str">
            <v>MVC</v>
          </cell>
          <cell r="V1314" t="str">
            <v>WRONG</v>
          </cell>
          <cell r="W1314" t="str">
            <v>CIF HK</v>
          </cell>
          <cell r="X1314">
            <v>44823</v>
          </cell>
          <cell r="Y1314" t="str">
            <v>Yes</v>
          </cell>
          <cell r="Z1314"/>
          <cell r="AA1314"/>
          <cell r="AB1314"/>
          <cell r="AC1314" t="str">
            <v>C200336938</v>
          </cell>
          <cell r="AD1314">
            <v>312</v>
          </cell>
          <cell r="AE1314">
            <v>20</v>
          </cell>
          <cell r="AF1314"/>
          <cell r="AG1314"/>
          <cell r="AH1314"/>
          <cell r="AI1314"/>
          <cell r="AJ1314"/>
          <cell r="AK1314"/>
          <cell r="AL1314"/>
          <cell r="AM1314"/>
          <cell r="AN1314"/>
          <cell r="AO1314" t="str">
            <v>Yes</v>
          </cell>
          <cell r="AP1314" t="str">
            <v>NOV 22</v>
          </cell>
        </row>
        <row r="1315">
          <cell r="A1315">
            <v>1740</v>
          </cell>
          <cell r="B1315" t="str">
            <v>已发货</v>
          </cell>
          <cell r="C1315" t="str">
            <v>C49</v>
          </cell>
          <cell r="D1315">
            <v>110989</v>
          </cell>
          <cell r="E1315" t="str">
            <v xml:space="preserve"> SZ 金睿通(Special)</v>
          </cell>
          <cell r="F1315" t="str">
            <v>YSM20R-2</v>
          </cell>
          <cell r="G1315" t="str">
            <v>L-&gt;R</v>
          </cell>
          <cell r="H1315" t="str">
            <v>No</v>
          </cell>
          <cell r="I1315" t="str">
            <v>Y62612</v>
          </cell>
          <cell r="J1315">
            <v>1</v>
          </cell>
          <cell r="K1315" t="str">
            <v>力合仓库(已经清关)</v>
          </cell>
          <cell r="L1315">
            <v>44795</v>
          </cell>
          <cell r="M1315"/>
          <cell r="N1315" t="str">
            <v>OCT 22</v>
          </cell>
          <cell r="O1315">
            <v>2022.7</v>
          </cell>
          <cell r="P1315" t="str">
            <v>RMB</v>
          </cell>
          <cell r="Q1315" t="str">
            <v>C49SZX20220107DZ</v>
          </cell>
          <cell r="R1315" t="str">
            <v>朗特</v>
          </cell>
          <cell r="S1315" t="str">
            <v>YSM20R-2</v>
          </cell>
          <cell r="T1315" t="str">
            <v>L-&gt;R</v>
          </cell>
          <cell r="U1315" t="str">
            <v>No</v>
          </cell>
          <cell r="V1315" t="str">
            <v>OK</v>
          </cell>
          <cell r="W1315" t="str">
            <v>DDP SZ</v>
          </cell>
          <cell r="X1315">
            <v>44846</v>
          </cell>
          <cell r="Y1315" t="str">
            <v>Yes</v>
          </cell>
          <cell r="Z1315"/>
          <cell r="AA1315"/>
          <cell r="AB1315"/>
          <cell r="AC1315" t="str">
            <v>C190534728</v>
          </cell>
          <cell r="AD1315">
            <v>313</v>
          </cell>
          <cell r="AE1315">
            <v>20</v>
          </cell>
          <cell r="AF1315"/>
          <cell r="AG1315"/>
          <cell r="AH1315"/>
          <cell r="AI1315"/>
          <cell r="AJ1315"/>
          <cell r="AK1315"/>
          <cell r="AL1315"/>
          <cell r="AM1315"/>
          <cell r="AN1315"/>
          <cell r="AO1315" t="str">
            <v>Yes</v>
          </cell>
          <cell r="AP1315" t="str">
            <v>OCT 22</v>
          </cell>
        </row>
        <row r="1316">
          <cell r="A1316">
            <v>1741</v>
          </cell>
          <cell r="B1316" t="str">
            <v>已发货</v>
          </cell>
          <cell r="C1316" t="str">
            <v>C49</v>
          </cell>
          <cell r="D1316">
            <v>110989</v>
          </cell>
          <cell r="E1316" t="str">
            <v xml:space="preserve"> SZ 金睿通(Special)</v>
          </cell>
          <cell r="F1316" t="str">
            <v>YSM20R-2</v>
          </cell>
          <cell r="G1316" t="str">
            <v>L-&gt;R</v>
          </cell>
          <cell r="H1316" t="str">
            <v>No</v>
          </cell>
          <cell r="I1316" t="str">
            <v>Y62613</v>
          </cell>
          <cell r="J1316">
            <v>1</v>
          </cell>
          <cell r="K1316" t="str">
            <v>力合仓库(已经清关)</v>
          </cell>
          <cell r="L1316">
            <v>44795</v>
          </cell>
          <cell r="M1316" t="str">
            <v>0.0512 ,</v>
          </cell>
          <cell r="N1316" t="str">
            <v>OCT 22</v>
          </cell>
          <cell r="O1316">
            <v>2022.7</v>
          </cell>
          <cell r="P1316" t="str">
            <v>RMB</v>
          </cell>
          <cell r="Q1316" t="str">
            <v>C49SZX20220107DZ</v>
          </cell>
          <cell r="R1316" t="str">
            <v>朗特</v>
          </cell>
          <cell r="S1316" t="str">
            <v>YSM20R-2</v>
          </cell>
          <cell r="T1316" t="str">
            <v>L-&gt;R</v>
          </cell>
          <cell r="U1316" t="str">
            <v>No</v>
          </cell>
          <cell r="V1316" t="str">
            <v>OK</v>
          </cell>
          <cell r="W1316" t="str">
            <v>DDP SZ</v>
          </cell>
          <cell r="X1316">
            <v>44846</v>
          </cell>
          <cell r="Y1316" t="str">
            <v>Yes</v>
          </cell>
          <cell r="Z1316"/>
          <cell r="AA1316"/>
          <cell r="AB1316"/>
          <cell r="AC1316" t="str">
            <v>C190534728</v>
          </cell>
          <cell r="AD1316">
            <v>313</v>
          </cell>
          <cell r="AE1316">
            <v>20</v>
          </cell>
          <cell r="AF1316"/>
          <cell r="AG1316"/>
          <cell r="AH1316"/>
          <cell r="AI1316"/>
          <cell r="AJ1316"/>
          <cell r="AK1316"/>
          <cell r="AL1316"/>
          <cell r="AM1316"/>
          <cell r="AN1316"/>
          <cell r="AO1316" t="str">
            <v>Yes</v>
          </cell>
          <cell r="AP1316" t="str">
            <v>OCT 22</v>
          </cell>
        </row>
        <row r="1317">
          <cell r="A1317">
            <v>1519</v>
          </cell>
          <cell r="B1317" t="str">
            <v>已发货</v>
          </cell>
          <cell r="C1317" t="str">
            <v>C49</v>
          </cell>
          <cell r="D1317">
            <v>110988</v>
          </cell>
          <cell r="E1317" t="str">
            <v xml:space="preserve"> SZ 瑞福联(Special)</v>
          </cell>
          <cell r="F1317" t="str">
            <v>YSM20R-2</v>
          </cell>
          <cell r="G1317" t="str">
            <v>L-&gt;R</v>
          </cell>
          <cell r="H1317" t="str">
            <v>No</v>
          </cell>
          <cell r="I1317" t="str">
            <v>Y62600</v>
          </cell>
          <cell r="J1317">
            <v>1</v>
          </cell>
          <cell r="K1317" t="str">
            <v>力合中转仓</v>
          </cell>
          <cell r="L1317">
            <v>44795</v>
          </cell>
          <cell r="M1317"/>
          <cell r="N1317" t="str">
            <v>SEP 22</v>
          </cell>
          <cell r="O1317">
            <v>2022.7</v>
          </cell>
          <cell r="P1317" t="str">
            <v>JPY</v>
          </cell>
          <cell r="Q1317" t="str">
            <v>C49SZX20210215MZ</v>
          </cell>
          <cell r="R1317" t="str">
            <v>魔乐视</v>
          </cell>
          <cell r="S1317" t="str">
            <v>YSM20R-2</v>
          </cell>
          <cell r="T1317" t="str">
            <v>L-&gt;R</v>
          </cell>
          <cell r="U1317" t="str">
            <v>No</v>
          </cell>
          <cell r="V1317" t="str">
            <v>OK</v>
          </cell>
          <cell r="W1317" t="str">
            <v>DAP SZ</v>
          </cell>
          <cell r="X1317">
            <v>44540</v>
          </cell>
          <cell r="Y1317" t="str">
            <v>Yes</v>
          </cell>
          <cell r="Z1317"/>
          <cell r="AA1317"/>
          <cell r="AB1317"/>
          <cell r="AC1317" t="str">
            <v>C220342452</v>
          </cell>
          <cell r="AD1317">
            <v>311</v>
          </cell>
          <cell r="AE1317">
            <v>20</v>
          </cell>
          <cell r="AF1317"/>
          <cell r="AG1317"/>
          <cell r="AH1317"/>
          <cell r="AI1317"/>
          <cell r="AJ1317"/>
          <cell r="AK1317"/>
          <cell r="AL1317"/>
          <cell r="AM1317"/>
          <cell r="AN1317"/>
          <cell r="AO1317" t="str">
            <v>Yes</v>
          </cell>
          <cell r="AP1317" t="str">
            <v>SEP 22</v>
          </cell>
        </row>
        <row r="1318">
          <cell r="A1318">
            <v>1640</v>
          </cell>
          <cell r="B1318" t="str">
            <v>已发货</v>
          </cell>
          <cell r="C1318" t="str">
            <v>C49</v>
          </cell>
          <cell r="D1318">
            <v>110988</v>
          </cell>
          <cell r="E1318" t="str">
            <v xml:space="preserve"> SZ 瑞福联(Special)</v>
          </cell>
          <cell r="F1318" t="str">
            <v>YSM20R-2</v>
          </cell>
          <cell r="G1318" t="str">
            <v>L-&gt;R</v>
          </cell>
          <cell r="H1318" t="str">
            <v>No</v>
          </cell>
          <cell r="I1318" t="str">
            <v>Y62601</v>
          </cell>
          <cell r="J1318">
            <v>1</v>
          </cell>
          <cell r="K1318" t="str">
            <v>CY仓库</v>
          </cell>
          <cell r="L1318">
            <v>44795</v>
          </cell>
          <cell r="M1318" t="str">
            <v>NM</v>
          </cell>
          <cell r="N1318" t="str">
            <v>JAN 23</v>
          </cell>
          <cell r="O1318">
            <v>2022.7</v>
          </cell>
          <cell r="P1318" t="str">
            <v>JPY</v>
          </cell>
          <cell r="Q1318" t="str">
            <v>C49SZX20220124JL</v>
          </cell>
          <cell r="R1318" t="str">
            <v>金睿通</v>
          </cell>
          <cell r="S1318" t="str">
            <v>YSM20R-2</v>
          </cell>
          <cell r="T1318" t="str">
            <v>L-&gt;R</v>
          </cell>
          <cell r="U1318" t="str">
            <v>No</v>
          </cell>
          <cell r="V1318" t="str">
            <v>OK</v>
          </cell>
          <cell r="W1318" t="str">
            <v>CIF HK</v>
          </cell>
          <cell r="X1318">
            <v>44895</v>
          </cell>
          <cell r="Y1318" t="str">
            <v>Yes</v>
          </cell>
          <cell r="Z1318"/>
          <cell r="AA1318"/>
          <cell r="AB1318"/>
          <cell r="AC1318" t="str">
            <v>C230144717</v>
          </cell>
          <cell r="AD1318">
            <v>311</v>
          </cell>
          <cell r="AE1318">
            <v>20</v>
          </cell>
          <cell r="AF1318"/>
          <cell r="AG1318"/>
          <cell r="AH1318"/>
          <cell r="AI1318"/>
          <cell r="AJ1318"/>
          <cell r="AK1318"/>
          <cell r="AL1318"/>
          <cell r="AM1318"/>
          <cell r="AN1318"/>
          <cell r="AO1318" t="str">
            <v>Yes</v>
          </cell>
          <cell r="AP1318" t="str">
            <v>JAN 23</v>
          </cell>
        </row>
        <row r="1319">
          <cell r="A1319">
            <v>1733</v>
          </cell>
          <cell r="B1319" t="str">
            <v>已发货</v>
          </cell>
          <cell r="C1319" t="str">
            <v>C49</v>
          </cell>
          <cell r="D1319">
            <v>110990</v>
          </cell>
          <cell r="E1319" t="str">
            <v xml:space="preserve"> SZ正讯</v>
          </cell>
          <cell r="F1319" t="str">
            <v>YSM20R-2</v>
          </cell>
          <cell r="G1319" t="str">
            <v>L-&gt;R</v>
          </cell>
          <cell r="H1319" t="str">
            <v>No</v>
          </cell>
          <cell r="I1319" t="str">
            <v>Y62627</v>
          </cell>
          <cell r="J1319">
            <v>1</v>
          </cell>
          <cell r="K1319" t="str">
            <v>力合仓库(已经清关)</v>
          </cell>
          <cell r="L1319">
            <v>44795</v>
          </cell>
          <cell r="M1319" t="str">
            <v>NM</v>
          </cell>
          <cell r="N1319" t="str">
            <v>SEP 22</v>
          </cell>
          <cell r="O1319">
            <v>2022.7</v>
          </cell>
          <cell r="P1319" t="str">
            <v>RMB</v>
          </cell>
          <cell r="Q1319" t="str">
            <v>C49SZX20220102DZ</v>
          </cell>
          <cell r="R1319" t="str">
            <v>朗特</v>
          </cell>
          <cell r="S1319" t="str">
            <v>YSM20R-2</v>
          </cell>
          <cell r="T1319" t="str">
            <v>L-&gt;R</v>
          </cell>
          <cell r="U1319" t="str">
            <v>No</v>
          </cell>
          <cell r="V1319" t="str">
            <v>OK</v>
          </cell>
          <cell r="W1319" t="str">
            <v>DDP JX</v>
          </cell>
          <cell r="X1319">
            <v>44834</v>
          </cell>
          <cell r="Y1319" t="str">
            <v>Yes</v>
          </cell>
          <cell r="Z1319"/>
          <cell r="AA1319"/>
          <cell r="AB1319"/>
          <cell r="AC1319" t="str">
            <v>C190534728</v>
          </cell>
          <cell r="AD1319">
            <v>312</v>
          </cell>
          <cell r="AE1319">
            <v>20</v>
          </cell>
          <cell r="AF1319"/>
          <cell r="AG1319"/>
          <cell r="AH1319"/>
          <cell r="AI1319"/>
          <cell r="AJ1319"/>
          <cell r="AK1319"/>
          <cell r="AL1319"/>
          <cell r="AM1319"/>
          <cell r="AN1319"/>
          <cell r="AO1319" t="str">
            <v>Yes</v>
          </cell>
          <cell r="AP1319" t="str">
            <v>SEP 22</v>
          </cell>
        </row>
        <row r="1320">
          <cell r="A1320">
            <v>1732</v>
          </cell>
          <cell r="B1320" t="str">
            <v>已发货</v>
          </cell>
          <cell r="C1320" t="str">
            <v>C49</v>
          </cell>
          <cell r="D1320">
            <v>110990</v>
          </cell>
          <cell r="E1320" t="str">
            <v xml:space="preserve"> SZ正讯</v>
          </cell>
          <cell r="F1320" t="str">
            <v>YSM20R-2</v>
          </cell>
          <cell r="G1320" t="str">
            <v>L-&gt;R</v>
          </cell>
          <cell r="H1320" t="str">
            <v>No</v>
          </cell>
          <cell r="I1320" t="str">
            <v>Y62628</v>
          </cell>
          <cell r="J1320">
            <v>1</v>
          </cell>
          <cell r="K1320" t="str">
            <v>力合中转仓</v>
          </cell>
          <cell r="L1320">
            <v>44795</v>
          </cell>
          <cell r="M1320" t="str">
            <v>NM</v>
          </cell>
          <cell r="N1320" t="str">
            <v>OCT 22</v>
          </cell>
          <cell r="O1320">
            <v>2022.7</v>
          </cell>
          <cell r="P1320" t="str">
            <v>RMB</v>
          </cell>
          <cell r="Q1320" t="str">
            <v>C49SZX20220098MZ</v>
          </cell>
          <cell r="R1320" t="str">
            <v>河南融创</v>
          </cell>
          <cell r="S1320" t="str">
            <v>YSM20R-2</v>
          </cell>
          <cell r="T1320" t="str">
            <v>L-&gt;R</v>
          </cell>
          <cell r="U1320" t="str">
            <v>No</v>
          </cell>
          <cell r="V1320" t="str">
            <v>OK</v>
          </cell>
          <cell r="W1320" t="str">
            <v>DDP HN</v>
          </cell>
          <cell r="X1320">
            <v>44827</v>
          </cell>
          <cell r="Y1320" t="str">
            <v>Yes</v>
          </cell>
          <cell r="Z1320"/>
          <cell r="AA1320"/>
          <cell r="AB1320"/>
          <cell r="AC1320" t="str">
            <v>C221043973</v>
          </cell>
          <cell r="AD1320">
            <v>312</v>
          </cell>
          <cell r="AE1320">
            <v>20</v>
          </cell>
          <cell r="AF1320"/>
          <cell r="AG1320"/>
          <cell r="AH1320"/>
          <cell r="AI1320"/>
          <cell r="AJ1320"/>
          <cell r="AK1320"/>
          <cell r="AL1320"/>
          <cell r="AM1320"/>
          <cell r="AN1320"/>
          <cell r="AO1320" t="str">
            <v>Yes</v>
          </cell>
          <cell r="AP1320" t="str">
            <v>OCT 22</v>
          </cell>
        </row>
        <row r="1321">
          <cell r="A1321">
            <v>1851</v>
          </cell>
          <cell r="B1321" t="str">
            <v>已发货</v>
          </cell>
          <cell r="C1321" t="str">
            <v>C49</v>
          </cell>
          <cell r="D1321">
            <v>111001</v>
          </cell>
          <cell r="E1321" t="str">
            <v>欣华</v>
          </cell>
          <cell r="F1321" t="str">
            <v>YSM10</v>
          </cell>
          <cell r="G1321" t="str">
            <v>R-&gt;L</v>
          </cell>
          <cell r="H1321" t="str">
            <v>MVC</v>
          </cell>
          <cell r="I1321" t="str">
            <v>Y62634</v>
          </cell>
          <cell r="J1321">
            <v>1</v>
          </cell>
          <cell r="K1321" t="str">
            <v>力合仓库(已经清关)</v>
          </cell>
          <cell r="L1321">
            <v>44795</v>
          </cell>
          <cell r="M1321" t="str">
            <v>NM</v>
          </cell>
          <cell r="N1321" t="str">
            <v>MAR 23</v>
          </cell>
          <cell r="O1321">
            <v>2022.7</v>
          </cell>
          <cell r="P1321" t="str">
            <v>RMB</v>
          </cell>
          <cell r="Q1321" t="str">
            <v>C49SZX20230025DZ</v>
          </cell>
          <cell r="R1321" t="str">
            <v>兆晖</v>
          </cell>
          <cell r="S1321" t="str">
            <v>YSM10</v>
          </cell>
          <cell r="T1321" t="str">
            <v>R-&gt;L</v>
          </cell>
          <cell r="U1321" t="str">
            <v>MVC</v>
          </cell>
          <cell r="V1321" t="str">
            <v>OK</v>
          </cell>
          <cell r="W1321" t="str">
            <v>DDP SZ</v>
          </cell>
          <cell r="X1321">
            <v>44979</v>
          </cell>
          <cell r="Y1321" t="str">
            <v>Yes</v>
          </cell>
          <cell r="Z1321"/>
          <cell r="AA1321"/>
          <cell r="AB1321"/>
          <cell r="AC1321" t="str">
            <v>C220643122</v>
          </cell>
          <cell r="AD1321">
            <v>301</v>
          </cell>
          <cell r="AE1321">
            <v>5</v>
          </cell>
          <cell r="AF1321">
            <v>302</v>
          </cell>
          <cell r="AG1321">
            <v>5</v>
          </cell>
          <cell r="AH1321"/>
          <cell r="AI1321"/>
          <cell r="AN1321"/>
          <cell r="AO1321" t="str">
            <v>Yes</v>
          </cell>
          <cell r="AP1321" t="str">
            <v>MAR 23</v>
          </cell>
        </row>
        <row r="1322">
          <cell r="A1322">
            <v>1748</v>
          </cell>
          <cell r="B1322" t="str">
            <v>已发货</v>
          </cell>
          <cell r="C1322" t="str">
            <v>C49</v>
          </cell>
          <cell r="D1322">
            <v>111002</v>
          </cell>
          <cell r="E1322" t="str">
            <v>欣华</v>
          </cell>
          <cell r="F1322" t="str">
            <v>YSM10</v>
          </cell>
          <cell r="G1322" t="str">
            <v>R-&gt;L</v>
          </cell>
          <cell r="H1322" t="str">
            <v>MVC</v>
          </cell>
          <cell r="I1322" t="str">
            <v>Y62603</v>
          </cell>
          <cell r="J1322">
            <v>1</v>
          </cell>
          <cell r="K1322" t="str">
            <v>力合中转仓</v>
          </cell>
          <cell r="L1322">
            <v>44795</v>
          </cell>
          <cell r="M1322" t="str">
            <v>NM</v>
          </cell>
          <cell r="N1322" t="str">
            <v>OCT 22</v>
          </cell>
          <cell r="O1322">
            <v>2022.7</v>
          </cell>
          <cell r="P1322" t="str">
            <v>JPY</v>
          </cell>
          <cell r="Q1322" t="str">
            <v>C49SZX20220103SS</v>
          </cell>
          <cell r="R1322" t="str">
            <v>银杏（虽然机器安装在银杏，但是给到Yamaha的资料都是三才）</v>
          </cell>
          <cell r="S1322" t="str">
            <v>YSM10</v>
          </cell>
          <cell r="T1322" t="str">
            <v>L-&gt;R</v>
          </cell>
          <cell r="U1322" t="str">
            <v>MVC</v>
          </cell>
          <cell r="V1322" t="str">
            <v>WRONG</v>
          </cell>
          <cell r="W1322" t="str">
            <v>DAP CS</v>
          </cell>
          <cell r="X1322">
            <v>44846</v>
          </cell>
          <cell r="Y1322" t="str">
            <v>Yes</v>
          </cell>
          <cell r="Z1322"/>
          <cell r="AA1322"/>
          <cell r="AB1322"/>
          <cell r="AC1322" t="str">
            <v>C221144426</v>
          </cell>
          <cell r="AD1322">
            <v>301</v>
          </cell>
          <cell r="AE1322">
            <v>5</v>
          </cell>
          <cell r="AF1322">
            <v>302</v>
          </cell>
          <cell r="AG1322">
            <v>5</v>
          </cell>
          <cell r="AH1322"/>
          <cell r="AI1322"/>
          <cell r="AJ1322"/>
          <cell r="AK1322"/>
          <cell r="AL1322"/>
          <cell r="AM1322"/>
          <cell r="AN1322"/>
          <cell r="AO1322" t="str">
            <v>Yes</v>
          </cell>
          <cell r="AP1322" t="str">
            <v>OCT 22</v>
          </cell>
        </row>
        <row r="1323">
          <cell r="A1323">
            <v>1727</v>
          </cell>
          <cell r="B1323" t="str">
            <v>已发货</v>
          </cell>
          <cell r="C1323" t="str">
            <v>C49</v>
          </cell>
          <cell r="D1323">
            <v>111002</v>
          </cell>
          <cell r="E1323" t="str">
            <v>思迈</v>
          </cell>
          <cell r="F1323" t="str">
            <v>YSM10</v>
          </cell>
          <cell r="G1323" t="str">
            <v>R-&gt;L</v>
          </cell>
          <cell r="H1323" t="str">
            <v>MVC</v>
          </cell>
          <cell r="I1323" t="str">
            <v>Y62602</v>
          </cell>
          <cell r="J1323">
            <v>1</v>
          </cell>
          <cell r="K1323" t="str">
            <v>CY仓库</v>
          </cell>
          <cell r="L1323">
            <v>44795</v>
          </cell>
          <cell r="M1323" t="str">
            <v>NM</v>
          </cell>
          <cell r="N1323" t="str">
            <v>NOV 22</v>
          </cell>
          <cell r="O1323">
            <v>2022.7</v>
          </cell>
          <cell r="P1323" t="str">
            <v>JPY</v>
          </cell>
          <cell r="Q1323" t="str">
            <v>159851(R2)-ELE</v>
          </cell>
          <cell r="R1323" t="str">
            <v>WKK</v>
          </cell>
          <cell r="S1323" t="str">
            <v>YSM10</v>
          </cell>
          <cell r="T1323" t="str">
            <v>L-&gt;R</v>
          </cell>
          <cell r="U1323" t="str">
            <v>MVC</v>
          </cell>
          <cell r="V1323" t="str">
            <v>WRONG</v>
          </cell>
          <cell r="W1323" t="str">
            <v>CIF HK</v>
          </cell>
          <cell r="X1323">
            <v>44823</v>
          </cell>
          <cell r="Y1323" t="str">
            <v>Yes</v>
          </cell>
          <cell r="Z1323"/>
          <cell r="AA1323"/>
          <cell r="AB1323"/>
          <cell r="AC1323" t="str">
            <v>C200336938</v>
          </cell>
          <cell r="AD1323">
            <v>301</v>
          </cell>
          <cell r="AE1323">
            <v>3</v>
          </cell>
          <cell r="AF1323">
            <v>302</v>
          </cell>
          <cell r="AG1323">
            <v>5</v>
          </cell>
          <cell r="AH1323">
            <v>303</v>
          </cell>
          <cell r="AI1323">
            <v>1</v>
          </cell>
          <cell r="AJ1323">
            <v>304</v>
          </cell>
          <cell r="AK1323">
            <v>1</v>
          </cell>
          <cell r="AL1323"/>
          <cell r="AM1323"/>
          <cell r="AN1323"/>
          <cell r="AO1323" t="str">
            <v>Yes</v>
          </cell>
          <cell r="AP1323" t="str">
            <v>NOV 22</v>
          </cell>
        </row>
        <row r="1324">
          <cell r="A1324">
            <v>1726</v>
          </cell>
          <cell r="B1324" t="str">
            <v>已发货</v>
          </cell>
          <cell r="C1324" t="str">
            <v>C49</v>
          </cell>
          <cell r="D1324">
            <v>111001</v>
          </cell>
          <cell r="E1324" t="str">
            <v>思迈</v>
          </cell>
          <cell r="F1324" t="str">
            <v>YSM10</v>
          </cell>
          <cell r="G1324" t="str">
            <v>R-&gt;L</v>
          </cell>
          <cell r="H1324" t="str">
            <v>MVC</v>
          </cell>
          <cell r="I1324" t="str">
            <v>Y62635</v>
          </cell>
          <cell r="J1324">
            <v>1</v>
          </cell>
          <cell r="K1324" t="str">
            <v>CY仓库</v>
          </cell>
          <cell r="L1324">
            <v>44795</v>
          </cell>
          <cell r="M1324"/>
          <cell r="N1324" t="str">
            <v>NOV 22</v>
          </cell>
          <cell r="O1324">
            <v>2022.7</v>
          </cell>
          <cell r="P1324" t="str">
            <v>JPY</v>
          </cell>
          <cell r="Q1324" t="str">
            <v>159851(R2)-ELE</v>
          </cell>
          <cell r="R1324" t="str">
            <v>WKK</v>
          </cell>
          <cell r="S1324" t="str">
            <v>YSM10</v>
          </cell>
          <cell r="T1324" t="str">
            <v>L-&gt;R</v>
          </cell>
          <cell r="U1324" t="str">
            <v>MVC</v>
          </cell>
          <cell r="V1324" t="str">
            <v>WRONG</v>
          </cell>
          <cell r="W1324" t="str">
            <v>CIF HK</v>
          </cell>
          <cell r="X1324">
            <v>44823</v>
          </cell>
          <cell r="Y1324" t="str">
            <v>Yes</v>
          </cell>
          <cell r="Z1324"/>
          <cell r="AA1324"/>
          <cell r="AB1324"/>
          <cell r="AC1324" t="str">
            <v>C200336938</v>
          </cell>
          <cell r="AD1324">
            <v>301</v>
          </cell>
          <cell r="AE1324">
            <v>3</v>
          </cell>
          <cell r="AF1324">
            <v>302</v>
          </cell>
          <cell r="AG1324">
            <v>5</v>
          </cell>
          <cell r="AH1324">
            <v>303</v>
          </cell>
          <cell r="AI1324">
            <v>1</v>
          </cell>
          <cell r="AJ1324">
            <v>304</v>
          </cell>
          <cell r="AK1324">
            <v>1</v>
          </cell>
          <cell r="AL1324"/>
          <cell r="AM1324"/>
          <cell r="AN1324"/>
          <cell r="AO1324" t="str">
            <v>Yes</v>
          </cell>
          <cell r="AP1324" t="str">
            <v>NOV 22</v>
          </cell>
        </row>
        <row r="1325">
          <cell r="A1325">
            <v>1861</v>
          </cell>
          <cell r="B1325" t="str">
            <v>已发货</v>
          </cell>
          <cell r="C1325" t="str">
            <v>C49</v>
          </cell>
          <cell r="D1325">
            <v>111003</v>
          </cell>
          <cell r="E1325" t="str">
            <v>正讯</v>
          </cell>
          <cell r="F1325" t="str">
            <v>YSM10</v>
          </cell>
          <cell r="G1325" t="str">
            <v>R-&gt;L</v>
          </cell>
          <cell r="H1325" t="str">
            <v>MVC</v>
          </cell>
          <cell r="I1325" t="str">
            <v>Y62625</v>
          </cell>
          <cell r="J1325">
            <v>1</v>
          </cell>
          <cell r="K1325" t="str">
            <v>力合仓库(已经清关)</v>
          </cell>
          <cell r="L1325">
            <v>44795</v>
          </cell>
          <cell r="M1325"/>
          <cell r="N1325" t="str">
            <v>MAR 23</v>
          </cell>
          <cell r="O1325">
            <v>2022.7</v>
          </cell>
          <cell r="P1325" t="str">
            <v>RMB</v>
          </cell>
          <cell r="Q1325" t="str">
            <v>C49SZX20230031MZ</v>
          </cell>
          <cell r="R1325" t="str">
            <v>朗迅</v>
          </cell>
          <cell r="S1325" t="str">
            <v>YSM10</v>
          </cell>
          <cell r="T1325" t="str">
            <v>R-&gt;L</v>
          </cell>
          <cell r="U1325" t="str">
            <v>MVC</v>
          </cell>
          <cell r="V1325" t="str">
            <v>OK</v>
          </cell>
          <cell r="W1325" t="str">
            <v>DDP  HZ</v>
          </cell>
          <cell r="X1325">
            <v>44985</v>
          </cell>
          <cell r="Y1325" t="str">
            <v>Yes</v>
          </cell>
          <cell r="Z1325"/>
          <cell r="AA1325"/>
          <cell r="AB1325"/>
          <cell r="AC1325" t="str">
            <v>C210640313</v>
          </cell>
          <cell r="AD1325">
            <v>302</v>
          </cell>
          <cell r="AE1325">
            <v>5</v>
          </cell>
          <cell r="AF1325">
            <v>304</v>
          </cell>
          <cell r="AG1325">
            <v>5</v>
          </cell>
          <cell r="AH1325"/>
          <cell r="AI1325"/>
          <cell r="AJ1325"/>
          <cell r="AK1325"/>
          <cell r="AL1325"/>
          <cell r="AM1325"/>
          <cell r="AN1325"/>
          <cell r="AO1325" t="str">
            <v>Yes</v>
          </cell>
          <cell r="AP1325" t="str">
            <v>MAR 23</v>
          </cell>
        </row>
        <row r="1326">
          <cell r="A1326">
            <v>1862</v>
          </cell>
          <cell r="B1326" t="str">
            <v>已发货</v>
          </cell>
          <cell r="C1326" t="str">
            <v>C49</v>
          </cell>
          <cell r="D1326">
            <v>111003</v>
          </cell>
          <cell r="E1326" t="str">
            <v>正讯</v>
          </cell>
          <cell r="F1326" t="str">
            <v>YSM10</v>
          </cell>
          <cell r="G1326" t="str">
            <v>R-&gt;L</v>
          </cell>
          <cell r="H1326" t="str">
            <v>MVC</v>
          </cell>
          <cell r="I1326" t="str">
            <v>Y62626</v>
          </cell>
          <cell r="J1326">
            <v>1</v>
          </cell>
          <cell r="K1326" t="str">
            <v>力合仓库(已经清关)</v>
          </cell>
          <cell r="L1326">
            <v>44795</v>
          </cell>
          <cell r="M1326" t="str">
            <v>NM</v>
          </cell>
          <cell r="N1326" t="str">
            <v>MAR 23</v>
          </cell>
          <cell r="O1326">
            <v>2022.7</v>
          </cell>
          <cell r="P1326" t="str">
            <v>RMB</v>
          </cell>
          <cell r="Q1326" t="str">
            <v>C49SZX20230031MZ</v>
          </cell>
          <cell r="R1326" t="str">
            <v>朗迅</v>
          </cell>
          <cell r="S1326" t="str">
            <v>YSM10</v>
          </cell>
          <cell r="T1326" t="str">
            <v>L-&gt;R</v>
          </cell>
          <cell r="U1326" t="str">
            <v>MVC</v>
          </cell>
          <cell r="V1326" t="str">
            <v>WRONG</v>
          </cell>
          <cell r="W1326" t="str">
            <v>DDP  HZ</v>
          </cell>
          <cell r="X1326">
            <v>44985</v>
          </cell>
          <cell r="Y1326" t="str">
            <v>Yes</v>
          </cell>
          <cell r="Z1326"/>
          <cell r="AA1326"/>
          <cell r="AB1326"/>
          <cell r="AC1326" t="str">
            <v>C210640313</v>
          </cell>
          <cell r="AD1326">
            <v>302</v>
          </cell>
          <cell r="AE1326">
            <v>5</v>
          </cell>
          <cell r="AF1326">
            <v>304</v>
          </cell>
          <cell r="AG1326">
            <v>5</v>
          </cell>
          <cell r="AH1326"/>
          <cell r="AI1326"/>
          <cell r="AJ1326"/>
          <cell r="AK1326"/>
          <cell r="AL1326"/>
          <cell r="AM1326"/>
          <cell r="AN1326"/>
          <cell r="AO1326" t="str">
            <v>Yes</v>
          </cell>
          <cell r="AP1326" t="str">
            <v>MAR 23</v>
          </cell>
        </row>
        <row r="1327">
          <cell r="A1327">
            <v>1675</v>
          </cell>
          <cell r="B1327" t="str">
            <v>已发货</v>
          </cell>
          <cell r="C1327" t="str">
            <v>C49</v>
          </cell>
          <cell r="D1327" t="str">
            <v>110993(TT)</v>
          </cell>
          <cell r="E1327" t="str">
            <v xml:space="preserve"> SZ斯迈拓</v>
          </cell>
          <cell r="F1327" t="str">
            <v>YSM20R-2</v>
          </cell>
          <cell r="G1327" t="str">
            <v>R-&gt;L</v>
          </cell>
          <cell r="H1327" t="str">
            <v>No</v>
          </cell>
          <cell r="I1327" t="str">
            <v>Y62629</v>
          </cell>
          <cell r="J1327">
            <v>1</v>
          </cell>
          <cell r="K1327" t="str">
            <v>力合中转仓</v>
          </cell>
          <cell r="L1327">
            <v>44801</v>
          </cell>
          <cell r="M1327" t="str">
            <v>NM</v>
          </cell>
          <cell r="N1327" t="str">
            <v>AUG 22</v>
          </cell>
          <cell r="O1327">
            <v>2022.7</v>
          </cell>
          <cell r="P1327" t="str">
            <v>JPY</v>
          </cell>
          <cell r="Q1327" t="str">
            <v>C49SZX20220059DY</v>
          </cell>
          <cell r="R1327" t="str">
            <v>朗迅</v>
          </cell>
          <cell r="S1327" t="str">
            <v>YSM20R-2</v>
          </cell>
          <cell r="T1327" t="str">
            <v>R-&gt;L</v>
          </cell>
          <cell r="U1327" t="str">
            <v>MVC</v>
          </cell>
          <cell r="V1327" t="str">
            <v>WRONG</v>
          </cell>
          <cell r="W1327" t="str">
            <v>DAP HZ</v>
          </cell>
          <cell r="X1327">
            <v>44708</v>
          </cell>
          <cell r="Y1327" t="str">
            <v>Yes</v>
          </cell>
          <cell r="Z1327"/>
          <cell r="AA1327"/>
          <cell r="AB1327"/>
          <cell r="AC1327" t="str">
            <v>C210640313</v>
          </cell>
          <cell r="AD1327">
            <v>301</v>
          </cell>
          <cell r="AE1327">
            <v>10</v>
          </cell>
          <cell r="AF1327">
            <v>302</v>
          </cell>
          <cell r="AG1327">
            <v>10</v>
          </cell>
          <cell r="AH1327"/>
          <cell r="AI1327"/>
          <cell r="AJ1327"/>
          <cell r="AK1327"/>
          <cell r="AL1327"/>
          <cell r="AM1327"/>
          <cell r="AN1327"/>
          <cell r="AO1327" t="str">
            <v>Yes</v>
          </cell>
          <cell r="AP1327" t="str">
            <v>AUG 22</v>
          </cell>
        </row>
        <row r="1328">
          <cell r="A1328">
            <v>1676</v>
          </cell>
          <cell r="B1328" t="str">
            <v>已发货</v>
          </cell>
          <cell r="C1328" t="str">
            <v>C49</v>
          </cell>
          <cell r="D1328" t="str">
            <v>110993(TT)</v>
          </cell>
          <cell r="E1328" t="str">
            <v xml:space="preserve"> SZ斯迈拓</v>
          </cell>
          <cell r="F1328" t="str">
            <v>YSM20R-2</v>
          </cell>
          <cell r="G1328" t="str">
            <v>R-&gt;L</v>
          </cell>
          <cell r="H1328" t="str">
            <v>No</v>
          </cell>
          <cell r="I1328" t="str">
            <v>Y62630</v>
          </cell>
          <cell r="J1328">
            <v>1</v>
          </cell>
          <cell r="K1328" t="str">
            <v>力合中转仓</v>
          </cell>
          <cell r="L1328">
            <v>44801</v>
          </cell>
          <cell r="M1328" t="str">
            <v>NM</v>
          </cell>
          <cell r="N1328" t="str">
            <v>AUG 22</v>
          </cell>
          <cell r="O1328">
            <v>2022.7</v>
          </cell>
          <cell r="P1328" t="str">
            <v>JPY</v>
          </cell>
          <cell r="Q1328" t="str">
            <v>C49SZX20220059DY</v>
          </cell>
          <cell r="R1328" t="str">
            <v>朗迅</v>
          </cell>
          <cell r="S1328" t="str">
            <v>YSM20R-2</v>
          </cell>
          <cell r="T1328" t="str">
            <v>R-&gt;L</v>
          </cell>
          <cell r="U1328" t="str">
            <v>MVC</v>
          </cell>
          <cell r="V1328" t="str">
            <v>WRONG</v>
          </cell>
          <cell r="W1328" t="str">
            <v>DAP HZ</v>
          </cell>
          <cell r="X1328">
            <v>44708</v>
          </cell>
          <cell r="Y1328" t="str">
            <v>Yes</v>
          </cell>
          <cell r="Z1328"/>
          <cell r="AA1328"/>
          <cell r="AB1328"/>
          <cell r="AC1328" t="str">
            <v>C210640313</v>
          </cell>
          <cell r="AD1328">
            <v>301</v>
          </cell>
          <cell r="AE1328">
            <v>10</v>
          </cell>
          <cell r="AF1328">
            <v>302</v>
          </cell>
          <cell r="AG1328">
            <v>10</v>
          </cell>
          <cell r="AH1328"/>
          <cell r="AI1328"/>
          <cell r="AJ1328"/>
          <cell r="AK1328"/>
          <cell r="AL1328"/>
          <cell r="AM1328"/>
          <cell r="AN1328"/>
          <cell r="AO1328" t="str">
            <v>Yes</v>
          </cell>
          <cell r="AP1328" t="str">
            <v>AUG 22</v>
          </cell>
        </row>
        <row r="1329">
          <cell r="A1329">
            <v>1690</v>
          </cell>
          <cell r="B1329" t="str">
            <v>已发货</v>
          </cell>
          <cell r="C1329" t="str">
            <v>C49</v>
          </cell>
          <cell r="D1329">
            <v>110991</v>
          </cell>
          <cell r="E1329" t="str">
            <v xml:space="preserve"> SZ朗迅</v>
          </cell>
          <cell r="F1329" t="str">
            <v>YSM20R-2</v>
          </cell>
          <cell r="G1329" t="str">
            <v>L-&gt;R</v>
          </cell>
          <cell r="H1329" t="str">
            <v>No</v>
          </cell>
          <cell r="I1329" t="str">
            <v>Y62636</v>
          </cell>
          <cell r="J1329">
            <v>1</v>
          </cell>
          <cell r="K1329" t="str">
            <v>力合中转仓</v>
          </cell>
          <cell r="L1329">
            <v>44809</v>
          </cell>
          <cell r="M1329" t="str">
            <v>NM</v>
          </cell>
          <cell r="N1329" t="str">
            <v>OCT 22</v>
          </cell>
          <cell r="O1329">
            <v>2022.8</v>
          </cell>
          <cell r="P1329" t="str">
            <v>JPY</v>
          </cell>
          <cell r="Q1329" t="str">
            <v>C49SZX20220042JY</v>
          </cell>
          <cell r="R1329" t="str">
            <v>德天伟</v>
          </cell>
          <cell r="S1329" t="str">
            <v>YSM20R-2</v>
          </cell>
          <cell r="T1329" t="str">
            <v>L-&gt;R</v>
          </cell>
          <cell r="U1329" t="str">
            <v>No</v>
          </cell>
          <cell r="V1329" t="str">
            <v>OK</v>
          </cell>
          <cell r="W1329" t="str">
            <v>DAP SZ</v>
          </cell>
          <cell r="X1329">
            <v>44734</v>
          </cell>
          <cell r="Y1329" t="str">
            <v>Yes</v>
          </cell>
          <cell r="Z1329"/>
          <cell r="AA1329"/>
          <cell r="AB1329"/>
          <cell r="AC1329" t="str">
            <v>C220643250</v>
          </cell>
          <cell r="AD1329">
            <v>312</v>
          </cell>
          <cell r="AE1329">
            <v>20</v>
          </cell>
          <cell r="AF1329"/>
          <cell r="AG1329"/>
          <cell r="AH1329"/>
          <cell r="AI1329"/>
          <cell r="AJ1329"/>
          <cell r="AK1329"/>
          <cell r="AL1329"/>
          <cell r="AM1329"/>
          <cell r="AN1329"/>
          <cell r="AO1329" t="str">
            <v>Yes</v>
          </cell>
          <cell r="AP1329" t="str">
            <v>OCT 22</v>
          </cell>
        </row>
        <row r="1330">
          <cell r="A1330">
            <v>1753</v>
          </cell>
          <cell r="B1330" t="str">
            <v>已发货</v>
          </cell>
          <cell r="C1330" t="str">
            <v>C49</v>
          </cell>
          <cell r="D1330">
            <v>110991</v>
          </cell>
          <cell r="E1330" t="str">
            <v xml:space="preserve"> SZ朗迅</v>
          </cell>
          <cell r="F1330" t="str">
            <v>YSM20R-2</v>
          </cell>
          <cell r="G1330" t="str">
            <v>L-&gt;R</v>
          </cell>
          <cell r="H1330" t="str">
            <v>No</v>
          </cell>
          <cell r="I1330" t="str">
            <v>Y62637</v>
          </cell>
          <cell r="J1330">
            <v>1</v>
          </cell>
          <cell r="K1330" t="str">
            <v>力合仓库(已经清关)</v>
          </cell>
          <cell r="L1330">
            <v>44809</v>
          </cell>
          <cell r="M1330" t="str">
            <v>NM</v>
          </cell>
          <cell r="N1330" t="str">
            <v>NOV 22</v>
          </cell>
          <cell r="O1330">
            <v>2022.8</v>
          </cell>
          <cell r="P1330" t="str">
            <v>RMB</v>
          </cell>
          <cell r="Q1330" t="str">
            <v>C49SZX20220112SX</v>
          </cell>
          <cell r="R1330" t="str">
            <v>永诺精密</v>
          </cell>
          <cell r="S1330" t="str">
            <v>YSM20R-2</v>
          </cell>
          <cell r="T1330" t="str">
            <v>L-&gt;R</v>
          </cell>
          <cell r="U1330" t="str">
            <v>No</v>
          </cell>
          <cell r="V1330" t="str">
            <v>OK</v>
          </cell>
          <cell r="W1330" t="str">
            <v>DDP DG</v>
          </cell>
          <cell r="X1330">
            <v>44873</v>
          </cell>
          <cell r="Y1330" t="str">
            <v>Yes</v>
          </cell>
          <cell r="Z1330"/>
          <cell r="AA1330"/>
          <cell r="AB1330"/>
          <cell r="AC1330" t="str">
            <v>C210239322</v>
          </cell>
          <cell r="AD1330">
            <v>312</v>
          </cell>
          <cell r="AE1330">
            <v>20</v>
          </cell>
          <cell r="AF1330"/>
          <cell r="AG1330"/>
          <cell r="AH1330"/>
          <cell r="AI1330"/>
          <cell r="AJ1330"/>
          <cell r="AK1330"/>
          <cell r="AL1330"/>
          <cell r="AM1330"/>
          <cell r="AN1330"/>
          <cell r="AO1330" t="str">
            <v>Yes</v>
          </cell>
          <cell r="AP1330" t="str">
            <v>NOV 22</v>
          </cell>
        </row>
        <row r="1331">
          <cell r="A1331">
            <v>1750</v>
          </cell>
          <cell r="B1331" t="str">
            <v>已发货</v>
          </cell>
          <cell r="C1331" t="str">
            <v>C49</v>
          </cell>
          <cell r="D1331">
            <v>111020</v>
          </cell>
          <cell r="E1331" t="str">
            <v>惠州新明海</v>
          </cell>
          <cell r="F1331" t="str">
            <v>YSM20R-2</v>
          </cell>
          <cell r="G1331" t="str">
            <v>L-&gt;R</v>
          </cell>
          <cell r="H1331" t="str">
            <v>No</v>
          </cell>
          <cell r="I1331" t="str">
            <v>Y62873</v>
          </cell>
          <cell r="J1331">
            <v>1</v>
          </cell>
          <cell r="K1331" t="str">
            <v>力合仓库(已经清关)</v>
          </cell>
          <cell r="L1331">
            <v>44816</v>
          </cell>
          <cell r="M1331" t="str">
            <v>NM,</v>
          </cell>
          <cell r="N1331" t="str">
            <v>NOV 22</v>
          </cell>
          <cell r="O1331">
            <v>2022.8</v>
          </cell>
          <cell r="P1331" t="str">
            <v>RMB</v>
          </cell>
          <cell r="Q1331" t="str">
            <v>C49SZX20220093EC</v>
          </cell>
          <cell r="R1331" t="str">
            <v>格美通</v>
          </cell>
          <cell r="S1331" t="str">
            <v>YSM20R-2</v>
          </cell>
          <cell r="T1331" t="str">
            <v>L-&gt;R</v>
          </cell>
          <cell r="U1331" t="str">
            <v>No</v>
          </cell>
          <cell r="V1331" t="str">
            <v>OK</v>
          </cell>
          <cell r="W1331" t="str">
            <v>DDP SZ</v>
          </cell>
          <cell r="X1331">
            <v>44863</v>
          </cell>
          <cell r="Y1331" t="str">
            <v>Yes</v>
          </cell>
          <cell r="Z1331"/>
          <cell r="AA1331"/>
          <cell r="AB1331"/>
          <cell r="AC1331" t="str">
            <v>C221044184</v>
          </cell>
          <cell r="AD1331">
            <v>301</v>
          </cell>
          <cell r="AE1331">
            <v>10</v>
          </cell>
          <cell r="AF1331">
            <v>311</v>
          </cell>
          <cell r="AG1331">
            <v>10</v>
          </cell>
          <cell r="AH1331"/>
          <cell r="AI1331"/>
          <cell r="AJ1331"/>
          <cell r="AK1331"/>
          <cell r="AL1331"/>
          <cell r="AM1331"/>
          <cell r="AN1331"/>
          <cell r="AO1331" t="str">
            <v>Yes</v>
          </cell>
          <cell r="AP1331" t="str">
            <v>NOV 22</v>
          </cell>
        </row>
        <row r="1332">
          <cell r="A1332">
            <v>1752</v>
          </cell>
          <cell r="B1332" t="str">
            <v>已发货</v>
          </cell>
          <cell r="C1332" t="str">
            <v>C49</v>
          </cell>
          <cell r="D1332">
            <v>111020</v>
          </cell>
          <cell r="E1332" t="str">
            <v>惠州新明海</v>
          </cell>
          <cell r="F1332" t="str">
            <v>YSM20R-2</v>
          </cell>
          <cell r="G1332" t="str">
            <v>L-&gt;R</v>
          </cell>
          <cell r="H1332" t="str">
            <v>No</v>
          </cell>
          <cell r="I1332" t="str">
            <v>Y62874</v>
          </cell>
          <cell r="J1332">
            <v>1</v>
          </cell>
          <cell r="K1332" t="str">
            <v>力合仓库(已经清关)</v>
          </cell>
          <cell r="L1332">
            <v>44816</v>
          </cell>
          <cell r="M1332" t="str">
            <v>NM,</v>
          </cell>
          <cell r="N1332" t="str">
            <v>NOV 22</v>
          </cell>
          <cell r="O1332">
            <v>2022.8</v>
          </cell>
          <cell r="P1332" t="str">
            <v>RMB</v>
          </cell>
          <cell r="Q1332" t="str">
            <v>C49SZX20220113DZ</v>
          </cell>
          <cell r="R1332" t="str">
            <v>比泰利</v>
          </cell>
          <cell r="S1332" t="str">
            <v>YSM20R-2</v>
          </cell>
          <cell r="T1332" t="str">
            <v>L-&gt;R</v>
          </cell>
          <cell r="U1332" t="str">
            <v>MVC F&amp;R</v>
          </cell>
          <cell r="V1332" t="str">
            <v>WRONG</v>
          </cell>
          <cell r="W1332" t="str">
            <v>DDP SZ</v>
          </cell>
          <cell r="X1332">
            <v>44867</v>
          </cell>
          <cell r="Y1332" t="str">
            <v>Yes</v>
          </cell>
          <cell r="Z1332"/>
          <cell r="AA1332"/>
          <cell r="AB1332"/>
          <cell r="AC1332" t="str">
            <v>C211141606</v>
          </cell>
          <cell r="AD1332">
            <v>301</v>
          </cell>
          <cell r="AE1332">
            <v>10</v>
          </cell>
          <cell r="AF1332">
            <v>311</v>
          </cell>
          <cell r="AG1332">
            <v>10</v>
          </cell>
          <cell r="AH1332"/>
          <cell r="AI1332"/>
          <cell r="AJ1332"/>
          <cell r="AK1332"/>
          <cell r="AL1332"/>
          <cell r="AM1332"/>
          <cell r="AN1332"/>
          <cell r="AO1332" t="str">
            <v>Yes</v>
          </cell>
          <cell r="AP1332" t="str">
            <v>NOV 22</v>
          </cell>
        </row>
        <row r="1333">
          <cell r="A1333">
            <v>1784</v>
          </cell>
          <cell r="B1333" t="str">
            <v>已发货</v>
          </cell>
          <cell r="C1333" t="str">
            <v>C49</v>
          </cell>
          <cell r="D1333">
            <v>111020</v>
          </cell>
          <cell r="E1333" t="str">
            <v>惠州新明海</v>
          </cell>
          <cell r="F1333" t="str">
            <v>YSM20R-2</v>
          </cell>
          <cell r="G1333" t="str">
            <v>L-&gt;R</v>
          </cell>
          <cell r="H1333" t="str">
            <v>No</v>
          </cell>
          <cell r="I1333" t="str">
            <v>Y62876</v>
          </cell>
          <cell r="J1333">
            <v>1</v>
          </cell>
          <cell r="K1333" t="str">
            <v>力合仓库(已经清关)</v>
          </cell>
          <cell r="L1333">
            <v>44816</v>
          </cell>
          <cell r="M1333" t="str">
            <v>NM</v>
          </cell>
          <cell r="N1333" t="str">
            <v>DEC 22</v>
          </cell>
          <cell r="O1333">
            <v>2022.8</v>
          </cell>
          <cell r="P1333" t="str">
            <v>RMB</v>
          </cell>
          <cell r="Q1333" t="str">
            <v>C49SZX20220127EC</v>
          </cell>
          <cell r="R1333" t="str">
            <v>海红天远</v>
          </cell>
          <cell r="S1333" t="str">
            <v>YSM20R-2</v>
          </cell>
          <cell r="T1333" t="str">
            <v>L-&gt;R</v>
          </cell>
          <cell r="U1333" t="str">
            <v>MVC</v>
          </cell>
          <cell r="V1333" t="str">
            <v>WRONG</v>
          </cell>
          <cell r="W1333" t="str">
            <v>DDP SZ</v>
          </cell>
          <cell r="X1333">
            <v>44914</v>
          </cell>
          <cell r="Y1333" t="str">
            <v>Yes</v>
          </cell>
          <cell r="Z1333"/>
          <cell r="AA1333"/>
          <cell r="AB1333"/>
          <cell r="AC1333" t="str">
            <v>C200737827</v>
          </cell>
          <cell r="AD1333">
            <v>301</v>
          </cell>
          <cell r="AE1333">
            <v>10</v>
          </cell>
          <cell r="AF1333">
            <v>311</v>
          </cell>
          <cell r="AG1333">
            <v>10</v>
          </cell>
          <cell r="AH1333"/>
          <cell r="AI1333"/>
          <cell r="AJ1333"/>
          <cell r="AK1333"/>
          <cell r="AL1333"/>
          <cell r="AM1333"/>
          <cell r="AN1333"/>
          <cell r="AO1333" t="str">
            <v>Yes</v>
          </cell>
          <cell r="AP1333" t="str">
            <v>DEC 22</v>
          </cell>
        </row>
        <row r="1334">
          <cell r="A1334">
            <v>1815</v>
          </cell>
          <cell r="B1334" t="str">
            <v>已发货</v>
          </cell>
          <cell r="C1334" t="str">
            <v>C49</v>
          </cell>
          <cell r="D1334">
            <v>111020</v>
          </cell>
          <cell r="E1334" t="str">
            <v>惠州新明海</v>
          </cell>
          <cell r="F1334" t="str">
            <v>YSM20R-2</v>
          </cell>
          <cell r="G1334" t="str">
            <v>L-&gt;R</v>
          </cell>
          <cell r="H1334" t="str">
            <v>No</v>
          </cell>
          <cell r="I1334" t="str">
            <v>Y62877</v>
          </cell>
          <cell r="J1334">
            <v>1</v>
          </cell>
          <cell r="K1334" t="str">
            <v>力合仓库(已经清关)</v>
          </cell>
          <cell r="L1334">
            <v>44816</v>
          </cell>
          <cell r="M1334">
            <v>5.0900000000000001E-2</v>
          </cell>
          <cell r="N1334" t="str">
            <v>JAN 23</v>
          </cell>
          <cell r="O1334">
            <v>2022.8</v>
          </cell>
          <cell r="P1334" t="str">
            <v>RMB</v>
          </cell>
          <cell r="Q1334" t="str">
            <v>C49SZX20230010SX</v>
          </cell>
          <cell r="R1334" t="str">
            <v>嘉普达</v>
          </cell>
          <cell r="S1334" t="str">
            <v>YSM20R-2</v>
          </cell>
          <cell r="T1334" t="str">
            <v>L-&gt;R</v>
          </cell>
          <cell r="U1334" t="str">
            <v>No</v>
          </cell>
          <cell r="V1334" t="str">
            <v>OK</v>
          </cell>
          <cell r="W1334" t="str">
            <v>DDP SZ</v>
          </cell>
          <cell r="X1334">
            <v>44938</v>
          </cell>
          <cell r="Y1334" t="str">
            <v>Yes</v>
          </cell>
          <cell r="Z1334"/>
          <cell r="AA1334"/>
          <cell r="AB1334"/>
          <cell r="AC1334" t="str">
            <v>C200938204</v>
          </cell>
          <cell r="AD1334">
            <v>301</v>
          </cell>
          <cell r="AE1334">
            <v>10</v>
          </cell>
          <cell r="AF1334">
            <v>311</v>
          </cell>
          <cell r="AG1334">
            <v>10</v>
          </cell>
          <cell r="AH1334"/>
          <cell r="AI1334"/>
          <cell r="AJ1334"/>
          <cell r="AK1334"/>
          <cell r="AL1334"/>
          <cell r="AM1334"/>
          <cell r="AN1334"/>
          <cell r="AO1334" t="str">
            <v>Yes</v>
          </cell>
          <cell r="AP1334" t="str">
            <v>JAN 23</v>
          </cell>
        </row>
        <row r="1335">
          <cell r="A1335">
            <v>1835</v>
          </cell>
          <cell r="B1335" t="str">
            <v>已发货</v>
          </cell>
          <cell r="C1335" t="str">
            <v>C49</v>
          </cell>
          <cell r="D1335">
            <v>111020</v>
          </cell>
          <cell r="E1335" t="str">
            <v>惠州新明海</v>
          </cell>
          <cell r="F1335" t="str">
            <v>YSM20R-2</v>
          </cell>
          <cell r="G1335" t="str">
            <v>L-&gt;R</v>
          </cell>
          <cell r="H1335" t="str">
            <v>No</v>
          </cell>
          <cell r="I1335" t="str">
            <v>Y62878</v>
          </cell>
          <cell r="J1335">
            <v>1</v>
          </cell>
          <cell r="K1335" t="str">
            <v>力合仓库(已经清关)</v>
          </cell>
          <cell r="L1335">
            <v>44816</v>
          </cell>
          <cell r="M1335">
            <v>5.0900000000000001E-2</v>
          </cell>
          <cell r="N1335" t="str">
            <v>FEB 23</v>
          </cell>
          <cell r="O1335">
            <v>2022.8</v>
          </cell>
          <cell r="P1335" t="str">
            <v>RMB</v>
          </cell>
          <cell r="Q1335" t="str">
            <v>C49SZX20230013JY</v>
          </cell>
          <cell r="R1335" t="str">
            <v>德天伟</v>
          </cell>
          <cell r="S1335" t="str">
            <v>YSM20R-2</v>
          </cell>
          <cell r="T1335" t="str">
            <v>L-&gt;R</v>
          </cell>
          <cell r="U1335" t="str">
            <v>No</v>
          </cell>
          <cell r="V1335" t="str">
            <v>OK</v>
          </cell>
          <cell r="W1335" t="str">
            <v>DDP SZ</v>
          </cell>
          <cell r="X1335">
            <v>44967</v>
          </cell>
          <cell r="Y1335" t="str">
            <v>Yes</v>
          </cell>
          <cell r="Z1335"/>
          <cell r="AA1335"/>
          <cell r="AB1335"/>
          <cell r="AC1335" t="str">
            <v>C220643250</v>
          </cell>
          <cell r="AD1335">
            <v>301</v>
          </cell>
          <cell r="AE1335">
            <v>10</v>
          </cell>
          <cell r="AF1335">
            <v>302</v>
          </cell>
          <cell r="AG1335">
            <v>10</v>
          </cell>
          <cell r="AH1335"/>
          <cell r="AI1335"/>
          <cell r="AJ1335"/>
          <cell r="AK1335"/>
          <cell r="AL1335"/>
          <cell r="AM1335"/>
          <cell r="AN1335"/>
          <cell r="AO1335" t="str">
            <v>Yes</v>
          </cell>
          <cell r="AP1335" t="str">
            <v>FEB 23</v>
          </cell>
        </row>
        <row r="1336">
          <cell r="A1336">
            <v>1790</v>
          </cell>
          <cell r="B1336" t="str">
            <v>已发货</v>
          </cell>
          <cell r="C1336" t="str">
            <v>C49</v>
          </cell>
          <cell r="D1336">
            <v>111020</v>
          </cell>
          <cell r="E1336" t="str">
            <v>惠州新明海</v>
          </cell>
          <cell r="F1336" t="str">
            <v>YSM20R-2</v>
          </cell>
          <cell r="G1336" t="str">
            <v>L-&gt;R</v>
          </cell>
          <cell r="H1336" t="str">
            <v>No</v>
          </cell>
          <cell r="I1336" t="str">
            <v>Y62872</v>
          </cell>
          <cell r="J1336">
            <v>1</v>
          </cell>
          <cell r="K1336" t="str">
            <v>力合仓库(已经清关)</v>
          </cell>
          <cell r="L1336">
            <v>44816</v>
          </cell>
          <cell r="M1336">
            <v>5.0900000000000001E-2</v>
          </cell>
          <cell r="N1336" t="str">
            <v>DEC 22</v>
          </cell>
          <cell r="O1336">
            <v>2022.8</v>
          </cell>
          <cell r="P1336" t="str">
            <v>RMB</v>
          </cell>
          <cell r="Q1336" t="str">
            <v>C49SZX20220135EC</v>
          </cell>
          <cell r="R1336" t="str">
            <v>福瑞康</v>
          </cell>
          <cell r="S1336" t="str">
            <v>YSM20R-2</v>
          </cell>
          <cell r="T1336" t="str">
            <v>L-&gt;R</v>
          </cell>
          <cell r="U1336" t="str">
            <v>No</v>
          </cell>
          <cell r="V1336" t="str">
            <v>OK</v>
          </cell>
          <cell r="W1336" t="str">
            <v>DDP DG</v>
          </cell>
          <cell r="X1336">
            <v>44915</v>
          </cell>
          <cell r="Y1336" t="str">
            <v>Yes</v>
          </cell>
          <cell r="Z1336"/>
          <cell r="AA1336"/>
          <cell r="AB1336"/>
          <cell r="AC1336" t="str">
            <v>C210439833</v>
          </cell>
          <cell r="AD1336">
            <v>311</v>
          </cell>
          <cell r="AE1336">
            <v>10</v>
          </cell>
          <cell r="AF1336">
            <v>302</v>
          </cell>
          <cell r="AG1336">
            <v>10</v>
          </cell>
          <cell r="AH1336"/>
          <cell r="AI1336"/>
          <cell r="AN1336"/>
          <cell r="AO1336" t="str">
            <v>Yes</v>
          </cell>
          <cell r="AP1336" t="str">
            <v>DEC 22</v>
          </cell>
        </row>
        <row r="1337">
          <cell r="A1337">
            <v>1793</v>
          </cell>
          <cell r="B1337" t="str">
            <v>已发货</v>
          </cell>
          <cell r="C1337" t="str">
            <v>C49</v>
          </cell>
          <cell r="D1337">
            <v>111020</v>
          </cell>
          <cell r="E1337" t="str">
            <v>惠州新明海</v>
          </cell>
          <cell r="F1337" t="str">
            <v>YSM20R-2</v>
          </cell>
          <cell r="G1337" t="str">
            <v>L-&gt;R</v>
          </cell>
          <cell r="H1337" t="str">
            <v>No</v>
          </cell>
          <cell r="I1337" t="str">
            <v>Y62875</v>
          </cell>
          <cell r="J1337">
            <v>1</v>
          </cell>
          <cell r="K1337" t="str">
            <v>力合仓库(已经清关)</v>
          </cell>
          <cell r="L1337">
            <v>44816</v>
          </cell>
          <cell r="M1337">
            <v>5.0900000000000001E-2</v>
          </cell>
          <cell r="N1337" t="str">
            <v>FEB 23</v>
          </cell>
          <cell r="O1337">
            <v>2022.8</v>
          </cell>
          <cell r="P1337" t="str">
            <v>RMB</v>
          </cell>
          <cell r="Q1337" t="str">
            <v>C49SZX20230008SS</v>
          </cell>
          <cell r="R1337" t="str">
            <v>蓝极光</v>
          </cell>
          <cell r="S1337" t="str">
            <v>YSM20R-2</v>
          </cell>
          <cell r="T1337" t="str">
            <v>L-&gt;R</v>
          </cell>
          <cell r="U1337" t="str">
            <v>No</v>
          </cell>
          <cell r="V1337" t="str">
            <v>OK</v>
          </cell>
          <cell r="W1337" t="str">
            <v>DDP SZ</v>
          </cell>
          <cell r="X1337">
            <v>44925</v>
          </cell>
          <cell r="Y1337" t="str">
            <v>Yes</v>
          </cell>
          <cell r="Z1337"/>
          <cell r="AA1337"/>
          <cell r="AB1337"/>
          <cell r="AC1337" t="str">
            <v>C220242133</v>
          </cell>
          <cell r="AD1337">
            <v>311</v>
          </cell>
          <cell r="AE1337">
            <v>10</v>
          </cell>
          <cell r="AF1337">
            <v>311</v>
          </cell>
          <cell r="AG1337">
            <v>10</v>
          </cell>
          <cell r="AH1337"/>
          <cell r="AI1337"/>
          <cell r="AN1337"/>
          <cell r="AO1337" t="str">
            <v>Yes</v>
          </cell>
          <cell r="AP1337" t="str">
            <v>FEB 23</v>
          </cell>
        </row>
        <row r="1338">
          <cell r="A1338">
            <v>1794</v>
          </cell>
          <cell r="B1338" t="str">
            <v>已发货</v>
          </cell>
          <cell r="C1338" t="str">
            <v>C49</v>
          </cell>
          <cell r="D1338">
            <v>111020</v>
          </cell>
          <cell r="E1338" t="str">
            <v>惠州新明海</v>
          </cell>
          <cell r="F1338" t="str">
            <v>YSM20R-2</v>
          </cell>
          <cell r="G1338" t="str">
            <v>L-&gt;R</v>
          </cell>
          <cell r="H1338" t="str">
            <v>No</v>
          </cell>
          <cell r="I1338" t="str">
            <v>Y62879</v>
          </cell>
          <cell r="J1338">
            <v>1</v>
          </cell>
          <cell r="K1338" t="str">
            <v>力合仓库(已经清关)</v>
          </cell>
          <cell r="L1338">
            <v>44816</v>
          </cell>
          <cell r="M1338">
            <v>5.1900000000000002E-2</v>
          </cell>
          <cell r="N1338" t="str">
            <v>FEB 23</v>
          </cell>
          <cell r="O1338">
            <v>2022.8</v>
          </cell>
          <cell r="P1338" t="str">
            <v>RMB</v>
          </cell>
          <cell r="Q1338" t="str">
            <v>C49SZX20230008SS</v>
          </cell>
          <cell r="R1338" t="str">
            <v>蓝极光</v>
          </cell>
          <cell r="S1338" t="str">
            <v>YSM20R-2</v>
          </cell>
          <cell r="T1338" t="str">
            <v>L-&gt;R</v>
          </cell>
          <cell r="U1338" t="str">
            <v>No</v>
          </cell>
          <cell r="V1338" t="str">
            <v>OK</v>
          </cell>
          <cell r="W1338" t="str">
            <v>DDP SZ</v>
          </cell>
          <cell r="X1338">
            <v>44925</v>
          </cell>
          <cell r="Y1338" t="str">
            <v>Yes</v>
          </cell>
          <cell r="Z1338"/>
          <cell r="AA1338"/>
          <cell r="AB1338"/>
          <cell r="AC1338" t="str">
            <v>C220242133</v>
          </cell>
          <cell r="AD1338">
            <v>311</v>
          </cell>
          <cell r="AE1338">
            <v>10</v>
          </cell>
          <cell r="AF1338">
            <v>311</v>
          </cell>
          <cell r="AG1338">
            <v>10</v>
          </cell>
          <cell r="AH1338"/>
          <cell r="AI1338"/>
          <cell r="AN1338"/>
          <cell r="AO1338" t="str">
            <v>Yes</v>
          </cell>
          <cell r="AP1338" t="str">
            <v>FEB 23</v>
          </cell>
        </row>
        <row r="1339">
          <cell r="A1339">
            <v>1754</v>
          </cell>
          <cell r="B1339" t="str">
            <v>已发货</v>
          </cell>
          <cell r="C1339" t="str">
            <v>C49</v>
          </cell>
          <cell r="D1339">
            <v>111020</v>
          </cell>
          <cell r="E1339" t="str">
            <v>惠州新明海</v>
          </cell>
          <cell r="F1339" t="str">
            <v>YSM20R-2</v>
          </cell>
          <cell r="G1339" t="str">
            <v>R-&gt;L</v>
          </cell>
          <cell r="H1339" t="str">
            <v>No</v>
          </cell>
          <cell r="I1339" t="str">
            <v>Y62880</v>
          </cell>
          <cell r="J1339">
            <v>1</v>
          </cell>
          <cell r="K1339" t="str">
            <v>力合仓库(已经清关)</v>
          </cell>
          <cell r="L1339">
            <v>44816</v>
          </cell>
          <cell r="M1339">
            <v>5.1900000000000002E-2</v>
          </cell>
          <cell r="N1339" t="str">
            <v>NOV 22</v>
          </cell>
          <cell r="O1339">
            <v>2022.8</v>
          </cell>
          <cell r="P1339" t="str">
            <v>RMB</v>
          </cell>
          <cell r="Q1339" t="str">
            <v>C49SZX20220119DZ</v>
          </cell>
          <cell r="R1339" t="str">
            <v>深圳健科</v>
          </cell>
          <cell r="S1339" t="str">
            <v>YSM20R-2</v>
          </cell>
          <cell r="T1339" t="str">
            <v>R-&gt;L</v>
          </cell>
          <cell r="U1339" t="str">
            <v>No</v>
          </cell>
          <cell r="V1339" t="str">
            <v>OK</v>
          </cell>
          <cell r="W1339" t="str">
            <v>DDP SZ</v>
          </cell>
          <cell r="X1339">
            <v>44879</v>
          </cell>
          <cell r="Y1339" t="str">
            <v>Yes</v>
          </cell>
          <cell r="Z1339"/>
          <cell r="AA1339"/>
          <cell r="AB1339"/>
          <cell r="AC1339" t="str">
            <v>C11048457</v>
          </cell>
          <cell r="AD1339">
            <v>311</v>
          </cell>
          <cell r="AE1339">
            <v>10</v>
          </cell>
          <cell r="AF1339">
            <v>311</v>
          </cell>
          <cell r="AG1339">
            <v>10</v>
          </cell>
          <cell r="AH1339"/>
          <cell r="AI1339"/>
          <cell r="AJ1339"/>
          <cell r="AK1339"/>
          <cell r="AL1339"/>
          <cell r="AM1339"/>
          <cell r="AN1339"/>
          <cell r="AO1339" t="str">
            <v>Yes</v>
          </cell>
          <cell r="AP1339" t="str">
            <v>NOV 22</v>
          </cell>
        </row>
        <row r="1340">
          <cell r="A1340">
            <v>1641</v>
          </cell>
          <cell r="B1340" t="str">
            <v>已发货</v>
          </cell>
          <cell r="C1340" t="str">
            <v>C49</v>
          </cell>
          <cell r="D1340">
            <v>111053</v>
          </cell>
          <cell r="E1340" t="str">
            <v>力通威(sepcial)</v>
          </cell>
          <cell r="F1340" t="str">
            <v>YSM10</v>
          </cell>
          <cell r="G1340" t="str">
            <v>R-&gt;L</v>
          </cell>
          <cell r="H1340" t="str">
            <v>MVC F&amp;R</v>
          </cell>
          <cell r="I1340" t="str">
            <v>Y63137</v>
          </cell>
          <cell r="J1340">
            <v>1</v>
          </cell>
          <cell r="K1340" t="str">
            <v>CY仓库</v>
          </cell>
          <cell r="L1340">
            <v>44830</v>
          </cell>
          <cell r="M1340">
            <v>5.1900000000000002E-2</v>
          </cell>
          <cell r="N1340" t="str">
            <v>JAN 23</v>
          </cell>
          <cell r="O1340">
            <v>2022.8</v>
          </cell>
          <cell r="P1340" t="str">
            <v>JPY</v>
          </cell>
          <cell r="Q1340" t="str">
            <v>C49SZX20220124JL</v>
          </cell>
          <cell r="R1340" t="str">
            <v>金睿通</v>
          </cell>
          <cell r="S1340" t="str">
            <v>YSM10</v>
          </cell>
          <cell r="T1340" t="str">
            <v>L-&gt;R</v>
          </cell>
          <cell r="U1340" t="str">
            <v>MVC</v>
          </cell>
          <cell r="V1340" t="str">
            <v>WRONG</v>
          </cell>
          <cell r="W1340" t="str">
            <v>CIF HK</v>
          </cell>
          <cell r="X1340">
            <v>44895</v>
          </cell>
          <cell r="Y1340" t="str">
            <v>Yes</v>
          </cell>
          <cell r="Z1340"/>
          <cell r="AA1340"/>
          <cell r="AB1340"/>
          <cell r="AC1340" t="str">
            <v>C230144717</v>
          </cell>
          <cell r="AD1340">
            <v>301</v>
          </cell>
          <cell r="AE1340">
            <v>5</v>
          </cell>
          <cell r="AF1340">
            <v>302</v>
          </cell>
          <cell r="AG1340">
            <v>5</v>
          </cell>
          <cell r="AH1340"/>
          <cell r="AI1340"/>
          <cell r="AJ1340"/>
          <cell r="AK1340"/>
          <cell r="AL1340"/>
          <cell r="AM1340"/>
          <cell r="AN1340"/>
          <cell r="AO1340" t="str">
            <v>Yes</v>
          </cell>
          <cell r="AP1340" t="str">
            <v>JAN 23</v>
          </cell>
        </row>
        <row r="1341">
          <cell r="A1341">
            <v>1693</v>
          </cell>
          <cell r="B1341" t="str">
            <v>已发货</v>
          </cell>
          <cell r="C1341" t="str">
            <v>C49</v>
          </cell>
          <cell r="D1341">
            <v>111053</v>
          </cell>
          <cell r="E1341" t="str">
            <v>力通威(sepcial)</v>
          </cell>
          <cell r="F1341" t="str">
            <v>YSM10</v>
          </cell>
          <cell r="G1341" t="str">
            <v>R-&gt;L</v>
          </cell>
          <cell r="H1341" t="str">
            <v>MVC F&amp;R</v>
          </cell>
          <cell r="I1341" t="str">
            <v>Y63138</v>
          </cell>
          <cell r="J1341">
            <v>1</v>
          </cell>
          <cell r="K1341" t="str">
            <v>CY仓库</v>
          </cell>
          <cell r="L1341">
            <v>44830</v>
          </cell>
          <cell r="M1341">
            <v>5.1900000000000002E-2</v>
          </cell>
          <cell r="N1341" t="str">
            <v>JAN 23</v>
          </cell>
          <cell r="O1341">
            <v>2022.8</v>
          </cell>
          <cell r="P1341" t="str">
            <v>JPY</v>
          </cell>
          <cell r="Q1341" t="str">
            <v>C49SZX20220070JY</v>
          </cell>
          <cell r="R1341" t="str">
            <v>宏翔福</v>
          </cell>
          <cell r="S1341" t="str">
            <v>YSM10</v>
          </cell>
          <cell r="T1341" t="str">
            <v>R-&gt;L</v>
          </cell>
          <cell r="U1341" t="str">
            <v>MVC</v>
          </cell>
          <cell r="V1341" t="str">
            <v>WRONG</v>
          </cell>
          <cell r="W1341" t="str">
            <v>CIF HK</v>
          </cell>
          <cell r="X1341">
            <v>44740</v>
          </cell>
          <cell r="Y1341" t="str">
            <v>Yes</v>
          </cell>
          <cell r="Z1341"/>
          <cell r="AA1341"/>
          <cell r="AB1341"/>
          <cell r="AC1341" t="str">
            <v>C220743421</v>
          </cell>
          <cell r="AD1341">
            <v>301</v>
          </cell>
          <cell r="AE1341">
            <v>5</v>
          </cell>
          <cell r="AF1341">
            <v>302</v>
          </cell>
          <cell r="AG1341">
            <v>5</v>
          </cell>
          <cell r="AH1341"/>
          <cell r="AI1341"/>
          <cell r="AN1341"/>
          <cell r="AO1341" t="str">
            <v>Yes</v>
          </cell>
          <cell r="AP1341" t="str">
            <v>JAN 23</v>
          </cell>
        </row>
        <row r="1342">
          <cell r="A1342">
            <v>1692</v>
          </cell>
          <cell r="B1342" t="str">
            <v>已发货</v>
          </cell>
          <cell r="C1342" t="str">
            <v>C49</v>
          </cell>
          <cell r="D1342">
            <v>111053</v>
          </cell>
          <cell r="E1342" t="str">
            <v>力通威(sepcial)</v>
          </cell>
          <cell r="F1342" t="str">
            <v>YSM10</v>
          </cell>
          <cell r="G1342" t="str">
            <v>R-&gt;L</v>
          </cell>
          <cell r="H1342" t="str">
            <v>MVC F&amp;R</v>
          </cell>
          <cell r="I1342" t="str">
            <v>Y63139</v>
          </cell>
          <cell r="J1342">
            <v>1</v>
          </cell>
          <cell r="K1342" t="str">
            <v>CY仓库</v>
          </cell>
          <cell r="L1342">
            <v>44830</v>
          </cell>
          <cell r="M1342">
            <v>5.1900000000000002E-2</v>
          </cell>
          <cell r="N1342" t="str">
            <v>JAN 23</v>
          </cell>
          <cell r="O1342">
            <v>2022.8</v>
          </cell>
          <cell r="P1342" t="str">
            <v>JPY</v>
          </cell>
          <cell r="Q1342" t="str">
            <v>C49SZX20220070JY</v>
          </cell>
          <cell r="R1342" t="str">
            <v>宏翔福</v>
          </cell>
          <cell r="S1342" t="str">
            <v>YSM10</v>
          </cell>
          <cell r="T1342" t="str">
            <v>L-&gt;R</v>
          </cell>
          <cell r="U1342" t="str">
            <v>MVC</v>
          </cell>
          <cell r="V1342" t="str">
            <v>WRONG</v>
          </cell>
          <cell r="W1342" t="str">
            <v>CIF HK</v>
          </cell>
          <cell r="X1342">
            <v>44740</v>
          </cell>
          <cell r="Y1342" t="str">
            <v>Yes</v>
          </cell>
          <cell r="Z1342"/>
          <cell r="AA1342"/>
          <cell r="AB1342"/>
          <cell r="AC1342" t="str">
            <v>C220743421</v>
          </cell>
          <cell r="AD1342">
            <v>301</v>
          </cell>
          <cell r="AE1342">
            <v>5</v>
          </cell>
          <cell r="AF1342">
            <v>302</v>
          </cell>
          <cell r="AG1342">
            <v>5</v>
          </cell>
          <cell r="AH1342"/>
          <cell r="AI1342"/>
          <cell r="AN1342"/>
          <cell r="AO1342" t="str">
            <v>Yes</v>
          </cell>
          <cell r="AP1342" t="str">
            <v>JAN 23</v>
          </cell>
        </row>
        <row r="1343">
          <cell r="A1343">
            <v>1871</v>
          </cell>
          <cell r="B1343" t="str">
            <v>已发货</v>
          </cell>
          <cell r="C1343" t="str">
            <v>C49</v>
          </cell>
          <cell r="D1343">
            <v>111051</v>
          </cell>
          <cell r="E1343" t="str">
            <v>魔乐视</v>
          </cell>
          <cell r="F1343" t="str">
            <v>YSM20R-2</v>
          </cell>
          <cell r="G1343" t="str">
            <v>L-&gt;R</v>
          </cell>
          <cell r="H1343" t="str">
            <v>No</v>
          </cell>
          <cell r="I1343" t="str">
            <v>Y63079</v>
          </cell>
          <cell r="J1343">
            <v>1</v>
          </cell>
          <cell r="K1343" t="str">
            <v>前海仓库-&gt;准备清关</v>
          </cell>
          <cell r="L1343">
            <v>44830</v>
          </cell>
          <cell r="M1343">
            <v>5.1700000000000003E-2</v>
          </cell>
          <cell r="N1343" t="str">
            <v>MAR 23</v>
          </cell>
          <cell r="O1343">
            <v>2022.9</v>
          </cell>
          <cell r="P1343" t="str">
            <v>RMB</v>
          </cell>
          <cell r="Q1343" t="str">
            <v>C49SZX20230040JY</v>
          </cell>
          <cell r="R1343" t="str">
            <v>百纳海</v>
          </cell>
          <cell r="S1343" t="str">
            <v>YSM20R-2</v>
          </cell>
          <cell r="T1343" t="str">
            <v>L-&gt;R</v>
          </cell>
          <cell r="U1343" t="str">
            <v>No</v>
          </cell>
          <cell r="V1343" t="str">
            <v>OK</v>
          </cell>
          <cell r="W1343" t="str">
            <v>DDP SZ</v>
          </cell>
          <cell r="X1343">
            <v>44995</v>
          </cell>
          <cell r="Y1343" t="str">
            <v>Yes</v>
          </cell>
          <cell r="Z1343"/>
          <cell r="AA1343"/>
          <cell r="AB1343"/>
          <cell r="AC1343" t="str">
            <v>C220542973</v>
          </cell>
          <cell r="AD1343">
            <v>301</v>
          </cell>
          <cell r="AE1343">
            <v>10</v>
          </cell>
          <cell r="AF1343">
            <v>311</v>
          </cell>
          <cell r="AG1343">
            <v>5</v>
          </cell>
          <cell r="AH1343">
            <v>312</v>
          </cell>
          <cell r="AI1343">
            <v>5</v>
          </cell>
          <cell r="AJ1343"/>
          <cell r="AK1343"/>
          <cell r="AL1343"/>
          <cell r="AM1343"/>
          <cell r="AN1343"/>
          <cell r="AO1343" t="str">
            <v>Yes</v>
          </cell>
          <cell r="AP1343" t="str">
            <v>MAR 23</v>
          </cell>
        </row>
        <row r="1344">
          <cell r="A1344">
            <v>1872</v>
          </cell>
          <cell r="B1344" t="str">
            <v>已发货</v>
          </cell>
          <cell r="C1344" t="str">
            <v>C49</v>
          </cell>
          <cell r="D1344">
            <v>111051</v>
          </cell>
          <cell r="E1344" t="str">
            <v>魔乐视</v>
          </cell>
          <cell r="F1344" t="str">
            <v>YSM20R-2</v>
          </cell>
          <cell r="G1344" t="str">
            <v>L-&gt;R</v>
          </cell>
          <cell r="H1344" t="str">
            <v>No</v>
          </cell>
          <cell r="I1344" t="str">
            <v>Y63080</v>
          </cell>
          <cell r="J1344">
            <v>1</v>
          </cell>
          <cell r="K1344" t="str">
            <v>前海仓库-&gt;准备清关</v>
          </cell>
          <cell r="L1344">
            <v>44830</v>
          </cell>
          <cell r="M1344">
            <v>5.1700000000000003E-2</v>
          </cell>
          <cell r="N1344" t="str">
            <v>MAR 23</v>
          </cell>
          <cell r="O1344">
            <v>2022.9</v>
          </cell>
          <cell r="P1344" t="str">
            <v>RMB</v>
          </cell>
          <cell r="Q1344" t="str">
            <v>C49SZX20230040JY</v>
          </cell>
          <cell r="R1344" t="str">
            <v>百纳海</v>
          </cell>
          <cell r="S1344" t="str">
            <v>YSM20R-2</v>
          </cell>
          <cell r="T1344" t="str">
            <v>L-&gt;R</v>
          </cell>
          <cell r="U1344" t="str">
            <v>No</v>
          </cell>
          <cell r="V1344" t="str">
            <v>OK</v>
          </cell>
          <cell r="W1344" t="str">
            <v>DDP SZ</v>
          </cell>
          <cell r="X1344">
            <v>44995</v>
          </cell>
          <cell r="Y1344" t="str">
            <v>Yes</v>
          </cell>
          <cell r="Z1344"/>
          <cell r="AA1344"/>
          <cell r="AB1344"/>
          <cell r="AC1344" t="str">
            <v>C220542973</v>
          </cell>
          <cell r="AD1344">
            <v>301</v>
          </cell>
          <cell r="AE1344">
            <v>10</v>
          </cell>
          <cell r="AF1344">
            <v>311</v>
          </cell>
          <cell r="AG1344">
            <v>5</v>
          </cell>
          <cell r="AH1344">
            <v>312</v>
          </cell>
          <cell r="AI1344">
            <v>5</v>
          </cell>
          <cell r="AJ1344"/>
          <cell r="AK1344"/>
          <cell r="AL1344"/>
          <cell r="AM1344"/>
          <cell r="AN1344"/>
          <cell r="AO1344" t="str">
            <v>Yes</v>
          </cell>
          <cell r="AP1344" t="str">
            <v>MAR 23</v>
          </cell>
        </row>
        <row r="1345">
          <cell r="A1345">
            <v>1848</v>
          </cell>
          <cell r="B1345" t="str">
            <v>已发货</v>
          </cell>
          <cell r="C1345" t="str">
            <v>C49</v>
          </cell>
          <cell r="D1345">
            <v>111051</v>
          </cell>
          <cell r="E1345" t="str">
            <v>魔乐视</v>
          </cell>
          <cell r="F1345" t="str">
            <v>YSM20R-2</v>
          </cell>
          <cell r="G1345" t="str">
            <v>L-&gt;R</v>
          </cell>
          <cell r="H1345" t="str">
            <v>No</v>
          </cell>
          <cell r="I1345" t="str">
            <v>Y63075</v>
          </cell>
          <cell r="J1345">
            <v>1</v>
          </cell>
          <cell r="K1345" t="str">
            <v>前海仓库(已经清关)</v>
          </cell>
          <cell r="L1345">
            <v>44830</v>
          </cell>
          <cell r="M1345">
            <v>5.1700000000000003E-2</v>
          </cell>
          <cell r="N1345" t="str">
            <v>MAR 23</v>
          </cell>
          <cell r="O1345">
            <v>2022.9</v>
          </cell>
          <cell r="P1345" t="str">
            <v>RMB</v>
          </cell>
          <cell r="Q1345" t="str">
            <v>C49SZX20230024MZ</v>
          </cell>
          <cell r="R1345" t="str">
            <v>斯路迅</v>
          </cell>
          <cell r="S1345" t="str">
            <v>YSM20R-2</v>
          </cell>
          <cell r="T1345" t="str">
            <v>L-&gt;R</v>
          </cell>
          <cell r="U1345" t="str">
            <v>No</v>
          </cell>
          <cell r="V1345" t="str">
            <v>OK</v>
          </cell>
          <cell r="W1345" t="str">
            <v>DDP SZ</v>
          </cell>
          <cell r="X1345">
            <v>44978</v>
          </cell>
          <cell r="Y1345" t="str">
            <v>Yes</v>
          </cell>
          <cell r="Z1345"/>
          <cell r="AA1345"/>
          <cell r="AB1345"/>
          <cell r="AC1345" t="str">
            <v>C200938163</v>
          </cell>
          <cell r="AD1345">
            <v>301</v>
          </cell>
          <cell r="AE1345">
            <v>10</v>
          </cell>
          <cell r="AF1345">
            <v>311</v>
          </cell>
          <cell r="AG1345">
            <v>5</v>
          </cell>
          <cell r="AH1345">
            <v>312</v>
          </cell>
          <cell r="AI1345">
            <v>5</v>
          </cell>
          <cell r="AJ1345"/>
          <cell r="AK1345"/>
          <cell r="AL1345"/>
          <cell r="AM1345"/>
          <cell r="AN1345"/>
          <cell r="AO1345" t="str">
            <v>Yes</v>
          </cell>
          <cell r="AP1345" t="str">
            <v>MAR 23</v>
          </cell>
        </row>
        <row r="1346">
          <cell r="A1346">
            <v>1860</v>
          </cell>
          <cell r="B1346" t="str">
            <v>已发货</v>
          </cell>
          <cell r="C1346" t="str">
            <v>C49</v>
          </cell>
          <cell r="D1346">
            <v>111051</v>
          </cell>
          <cell r="E1346" t="str">
            <v>魔乐视</v>
          </cell>
          <cell r="F1346" t="str">
            <v>YSM20R-2</v>
          </cell>
          <cell r="G1346" t="str">
            <v>L-&gt;R</v>
          </cell>
          <cell r="H1346" t="str">
            <v>No</v>
          </cell>
          <cell r="I1346" t="str">
            <v>Y63076</v>
          </cell>
          <cell r="J1346">
            <v>1</v>
          </cell>
          <cell r="K1346" t="str">
            <v>前海仓库-&gt;准备清关</v>
          </cell>
          <cell r="L1346">
            <v>44830</v>
          </cell>
          <cell r="M1346">
            <v>5.1700000000000003E-2</v>
          </cell>
          <cell r="N1346" t="str">
            <v>MAR 23</v>
          </cell>
          <cell r="O1346">
            <v>2022.9</v>
          </cell>
          <cell r="P1346" t="str">
            <v>RMB</v>
          </cell>
          <cell r="Q1346" t="str">
            <v>C49SZX20230032R1SS</v>
          </cell>
          <cell r="R1346" t="str">
            <v>四川三创（End use:阿姆斯特）</v>
          </cell>
          <cell r="S1346" t="str">
            <v>YSM20R-2</v>
          </cell>
          <cell r="T1346" t="str">
            <v>L-&gt;R</v>
          </cell>
          <cell r="U1346" t="str">
            <v>No</v>
          </cell>
          <cell r="V1346" t="str">
            <v>OK</v>
          </cell>
          <cell r="W1346" t="str">
            <v>DDP DG</v>
          </cell>
          <cell r="X1346">
            <v>44985</v>
          </cell>
          <cell r="Y1346" t="str">
            <v>Yes</v>
          </cell>
          <cell r="Z1346"/>
          <cell r="AA1346"/>
          <cell r="AB1346"/>
          <cell r="AC1346" t="str">
            <v>C220543035</v>
          </cell>
          <cell r="AD1346">
            <v>301</v>
          </cell>
          <cell r="AE1346">
            <v>10</v>
          </cell>
          <cell r="AF1346">
            <v>311</v>
          </cell>
          <cell r="AG1346">
            <v>5</v>
          </cell>
          <cell r="AH1346">
            <v>312</v>
          </cell>
          <cell r="AI1346">
            <v>5</v>
          </cell>
          <cell r="AJ1346"/>
          <cell r="AK1346"/>
          <cell r="AL1346"/>
          <cell r="AM1346"/>
          <cell r="AN1346"/>
          <cell r="AO1346" t="str">
            <v>Yes</v>
          </cell>
          <cell r="AP1346" t="str">
            <v>MAR 23</v>
          </cell>
        </row>
        <row r="1347">
          <cell r="A1347">
            <v>1852</v>
          </cell>
          <cell r="B1347" t="str">
            <v>已发货</v>
          </cell>
          <cell r="C1347" t="str">
            <v>C49</v>
          </cell>
          <cell r="D1347">
            <v>111051</v>
          </cell>
          <cell r="E1347" t="str">
            <v>魔乐视</v>
          </cell>
          <cell r="F1347" t="str">
            <v>YSM20R-2</v>
          </cell>
          <cell r="G1347" t="str">
            <v>L-&gt;R</v>
          </cell>
          <cell r="H1347" t="str">
            <v>No</v>
          </cell>
          <cell r="I1347" t="str">
            <v>Y63077</v>
          </cell>
          <cell r="J1347">
            <v>1</v>
          </cell>
          <cell r="K1347" t="str">
            <v>前海保税区</v>
          </cell>
          <cell r="L1347">
            <v>44830</v>
          </cell>
          <cell r="M1347">
            <v>5.1799999999999999E-2</v>
          </cell>
          <cell r="N1347" t="str">
            <v>APR 23</v>
          </cell>
          <cell r="O1347">
            <v>2022.9</v>
          </cell>
          <cell r="P1347" t="str">
            <v>RMB</v>
          </cell>
          <cell r="Q1347" t="str">
            <v>C49SZX20230026EC</v>
          </cell>
          <cell r="R1347" t="str">
            <v>乐福源</v>
          </cell>
          <cell r="S1347" t="str">
            <v>YSM20R-2</v>
          </cell>
          <cell r="T1347" t="str">
            <v>L-&gt;R</v>
          </cell>
          <cell r="U1347" t="str">
            <v>No</v>
          </cell>
          <cell r="V1347" t="str">
            <v>OK</v>
          </cell>
          <cell r="W1347" t="str">
            <v>DDP HZ</v>
          </cell>
          <cell r="X1347">
            <v>44979</v>
          </cell>
          <cell r="Y1347" t="str">
            <v>Yes</v>
          </cell>
          <cell r="Z1347"/>
          <cell r="AA1347"/>
          <cell r="AB1347"/>
          <cell r="AC1347" t="str">
            <v>C230345120</v>
          </cell>
          <cell r="AD1347">
            <v>302</v>
          </cell>
          <cell r="AE1347">
            <v>10</v>
          </cell>
          <cell r="AF1347">
            <v>311</v>
          </cell>
          <cell r="AG1347">
            <v>5</v>
          </cell>
          <cell r="AH1347">
            <v>312</v>
          </cell>
          <cell r="AI1347">
            <v>5</v>
          </cell>
          <cell r="AN1347"/>
          <cell r="AO1347" t="str">
            <v>Yes</v>
          </cell>
          <cell r="AP1347" t="str">
            <v>APR 23</v>
          </cell>
        </row>
        <row r="1348">
          <cell r="A1348">
            <v>1873</v>
          </cell>
          <cell r="B1348" t="str">
            <v>已发货</v>
          </cell>
          <cell r="C1348" t="str">
            <v>C49</v>
          </cell>
          <cell r="D1348">
            <v>111051</v>
          </cell>
          <cell r="E1348" t="str">
            <v>魔乐视</v>
          </cell>
          <cell r="F1348" t="str">
            <v>YSM20R-2</v>
          </cell>
          <cell r="G1348" t="str">
            <v>L-&gt;R</v>
          </cell>
          <cell r="H1348" t="str">
            <v>No</v>
          </cell>
          <cell r="I1348" t="str">
            <v>Y63078</v>
          </cell>
          <cell r="J1348">
            <v>1</v>
          </cell>
          <cell r="K1348" t="str">
            <v>前海仓库-&gt;准备清关</v>
          </cell>
          <cell r="L1348">
            <v>44830</v>
          </cell>
          <cell r="M1348">
            <v>5.1799999999999999E-2</v>
          </cell>
          <cell r="N1348" t="str">
            <v>MAR 23</v>
          </cell>
          <cell r="O1348">
            <v>2022.9</v>
          </cell>
          <cell r="P1348" t="str">
            <v>RMB</v>
          </cell>
          <cell r="Q1348" t="str">
            <v>C49SZX20230018MX</v>
          </cell>
          <cell r="R1348" t="str">
            <v>徕芬</v>
          </cell>
          <cell r="S1348" t="str">
            <v>YSM20R-2</v>
          </cell>
          <cell r="T1348" t="str">
            <v>L-&gt;R</v>
          </cell>
          <cell r="U1348" t="str">
            <v>No</v>
          </cell>
          <cell r="V1348" t="str">
            <v>OK</v>
          </cell>
          <cell r="W1348" t="str">
            <v>DDP DG</v>
          </cell>
          <cell r="X1348">
            <v>44995</v>
          </cell>
          <cell r="Y1348" t="str">
            <v>Yes</v>
          </cell>
          <cell r="Z1348"/>
          <cell r="AA1348"/>
          <cell r="AB1348"/>
          <cell r="AC1348" t="str">
            <v>C230345279</v>
          </cell>
          <cell r="AD1348">
            <v>302</v>
          </cell>
          <cell r="AE1348">
            <v>10</v>
          </cell>
          <cell r="AF1348">
            <v>311</v>
          </cell>
          <cell r="AG1348">
            <v>5</v>
          </cell>
          <cell r="AH1348">
            <v>312</v>
          </cell>
          <cell r="AI1348">
            <v>5</v>
          </cell>
          <cell r="AJ1348"/>
          <cell r="AK1348"/>
          <cell r="AL1348"/>
          <cell r="AM1348"/>
          <cell r="AN1348"/>
          <cell r="AO1348" t="str">
            <v>Yes</v>
          </cell>
          <cell r="AP1348" t="str">
            <v>MAR 23</v>
          </cell>
        </row>
        <row r="1349">
          <cell r="A1349">
            <v>1775</v>
          </cell>
          <cell r="B1349" t="str">
            <v>已发货</v>
          </cell>
          <cell r="C1349" t="str">
            <v>C49</v>
          </cell>
          <cell r="D1349" t="str">
            <v>111048改49F104339</v>
          </cell>
          <cell r="E1349" t="str">
            <v>络鑫#03625(special)</v>
          </cell>
          <cell r="F1349" t="str">
            <v>YSM20R-2</v>
          </cell>
          <cell r="G1349" t="str">
            <v>L-&gt;R</v>
          </cell>
          <cell r="H1349" t="str">
            <v>No</v>
          </cell>
          <cell r="I1349" t="str">
            <v>Y63056</v>
          </cell>
          <cell r="J1349">
            <v>1</v>
          </cell>
          <cell r="K1349" t="str">
            <v>力合仓库(已经清关)</v>
          </cell>
          <cell r="L1349" t="str">
            <v>2022/10/2,蛇口港</v>
          </cell>
          <cell r="M1349">
            <v>5.1900000000000002E-2</v>
          </cell>
          <cell r="N1349" t="str">
            <v>FEB 23</v>
          </cell>
          <cell r="O1349">
            <v>2022.8</v>
          </cell>
          <cell r="P1349" t="str">
            <v>RMB</v>
          </cell>
          <cell r="Q1349" t="str">
            <v>C49SZX20220130SX</v>
          </cell>
          <cell r="R1349" t="str">
            <v>益田科技</v>
          </cell>
          <cell r="S1349" t="str">
            <v>YSM20R-2</v>
          </cell>
          <cell r="T1349" t="str">
            <v>L-&gt;R</v>
          </cell>
          <cell r="U1349" t="str">
            <v>No</v>
          </cell>
          <cell r="V1349" t="str">
            <v>OK</v>
          </cell>
          <cell r="W1349" t="str">
            <v>DDP SZ</v>
          </cell>
          <cell r="X1349">
            <v>44903</v>
          </cell>
          <cell r="Y1349" t="str">
            <v>Yes</v>
          </cell>
          <cell r="Z1349"/>
          <cell r="AA1349"/>
          <cell r="AB1349"/>
          <cell r="AC1349" t="str">
            <v>C200938214</v>
          </cell>
          <cell r="AD1349">
            <v>301</v>
          </cell>
          <cell r="AE1349">
            <v>10</v>
          </cell>
          <cell r="AF1349">
            <v>312</v>
          </cell>
          <cell r="AG1349">
            <v>10</v>
          </cell>
          <cell r="AH1349"/>
          <cell r="AI1349"/>
          <cell r="AN1349"/>
          <cell r="AO1349" t="str">
            <v>Yes</v>
          </cell>
          <cell r="AP1349" t="str">
            <v>FEB 23</v>
          </cell>
        </row>
        <row r="1350">
          <cell r="A1350">
            <v>1829</v>
          </cell>
          <cell r="B1350" t="str">
            <v>已发货</v>
          </cell>
          <cell r="C1350" t="str">
            <v>C49</v>
          </cell>
          <cell r="D1350" t="str">
            <v>111048改49F104339</v>
          </cell>
          <cell r="E1350" t="str">
            <v>络鑫#03625(special)</v>
          </cell>
          <cell r="F1350" t="str">
            <v>YSM20R-2</v>
          </cell>
          <cell r="G1350" t="str">
            <v>L-&gt;R</v>
          </cell>
          <cell r="H1350" t="str">
            <v>No</v>
          </cell>
          <cell r="I1350" t="str">
            <v>Y63057</v>
          </cell>
          <cell r="J1350">
            <v>1</v>
          </cell>
          <cell r="K1350" t="str">
            <v>力合仓库(已经清关)</v>
          </cell>
          <cell r="L1350" t="str">
            <v>2022/10/2,蛇口港</v>
          </cell>
          <cell r="M1350">
            <v>5.1900000000000002E-2</v>
          </cell>
          <cell r="N1350" t="str">
            <v>FEB 23</v>
          </cell>
          <cell r="O1350">
            <v>2022.8</v>
          </cell>
          <cell r="P1350" t="str">
            <v>RMB</v>
          </cell>
          <cell r="Q1350" t="str">
            <v>C49SZX202300011SX</v>
          </cell>
          <cell r="R1350" t="str">
            <v>益田科技</v>
          </cell>
          <cell r="S1350" t="str">
            <v>YSM20R-2</v>
          </cell>
          <cell r="T1350" t="str">
            <v>L-&gt;R</v>
          </cell>
          <cell r="U1350" t="str">
            <v>No</v>
          </cell>
          <cell r="V1350" t="str">
            <v>OK</v>
          </cell>
          <cell r="W1350" t="str">
            <v>DDP SZ</v>
          </cell>
          <cell r="X1350">
            <v>44960</v>
          </cell>
          <cell r="Y1350" t="str">
            <v>Yes</v>
          </cell>
          <cell r="Z1350"/>
          <cell r="AA1350"/>
          <cell r="AB1350"/>
          <cell r="AC1350" t="str">
            <v>C200938214</v>
          </cell>
          <cell r="AD1350">
            <v>301</v>
          </cell>
          <cell r="AE1350">
            <v>10</v>
          </cell>
          <cell r="AF1350">
            <v>302</v>
          </cell>
          <cell r="AG1350">
            <v>10</v>
          </cell>
          <cell r="AH1350"/>
          <cell r="AI1350"/>
          <cell r="AJ1350"/>
          <cell r="AK1350"/>
          <cell r="AL1350"/>
          <cell r="AM1350"/>
          <cell r="AN1350"/>
          <cell r="AO1350" t="str">
            <v>Yes</v>
          </cell>
          <cell r="AP1350" t="str">
            <v>FEB 23</v>
          </cell>
        </row>
        <row r="1351">
          <cell r="A1351">
            <v>1830</v>
          </cell>
          <cell r="B1351" t="str">
            <v>已发货</v>
          </cell>
          <cell r="C1351" t="str">
            <v>C49</v>
          </cell>
          <cell r="D1351" t="str">
            <v>111048改49F104339</v>
          </cell>
          <cell r="E1351" t="str">
            <v>络鑫#03625(special)</v>
          </cell>
          <cell r="F1351" t="str">
            <v>YSM20R-2</v>
          </cell>
          <cell r="G1351" t="str">
            <v>L-&gt;R</v>
          </cell>
          <cell r="H1351" t="str">
            <v>No</v>
          </cell>
          <cell r="I1351" t="str">
            <v>Y63058</v>
          </cell>
          <cell r="J1351">
            <v>1</v>
          </cell>
          <cell r="K1351" t="str">
            <v>力合仓库(已经清关)</v>
          </cell>
          <cell r="L1351" t="str">
            <v>2022/10/2,蛇口港</v>
          </cell>
          <cell r="M1351">
            <v>5.1900000000000002E-2</v>
          </cell>
          <cell r="N1351" t="str">
            <v>FEB 23</v>
          </cell>
          <cell r="O1351">
            <v>2022.8</v>
          </cell>
          <cell r="P1351" t="str">
            <v>RMB</v>
          </cell>
          <cell r="Q1351" t="str">
            <v>C49SZX202300011SX</v>
          </cell>
          <cell r="R1351" t="str">
            <v>益田科技</v>
          </cell>
          <cell r="S1351" t="str">
            <v>YSM20R-2</v>
          </cell>
          <cell r="T1351" t="str">
            <v>L-&gt;R</v>
          </cell>
          <cell r="U1351" t="str">
            <v>No</v>
          </cell>
          <cell r="V1351" t="str">
            <v>OK</v>
          </cell>
          <cell r="W1351" t="str">
            <v>DDP SZ</v>
          </cell>
          <cell r="X1351">
            <v>44960</v>
          </cell>
          <cell r="Y1351" t="str">
            <v>Yes</v>
          </cell>
          <cell r="Z1351"/>
          <cell r="AA1351"/>
          <cell r="AB1351"/>
          <cell r="AC1351" t="str">
            <v>C200938214</v>
          </cell>
          <cell r="AD1351">
            <v>311</v>
          </cell>
          <cell r="AE1351">
            <v>10</v>
          </cell>
          <cell r="AF1351">
            <v>312</v>
          </cell>
          <cell r="AG1351">
            <v>10</v>
          </cell>
          <cell r="AH1351"/>
          <cell r="AI1351"/>
          <cell r="AJ1351"/>
          <cell r="AK1351"/>
          <cell r="AL1351"/>
          <cell r="AM1351"/>
          <cell r="AN1351"/>
          <cell r="AO1351" t="str">
            <v>Yes</v>
          </cell>
          <cell r="AP1351" t="str">
            <v>FEB 23</v>
          </cell>
        </row>
        <row r="1352">
          <cell r="A1352">
            <v>1892</v>
          </cell>
          <cell r="B1352" t="str">
            <v>已发货</v>
          </cell>
          <cell r="C1352" t="str">
            <v>C49</v>
          </cell>
          <cell r="D1352" t="str">
            <v>111048改49F104339</v>
          </cell>
          <cell r="E1352" t="str">
            <v>络鑫#03625(special)</v>
          </cell>
          <cell r="F1352" t="str">
            <v>YSM20R-2</v>
          </cell>
          <cell r="G1352" t="str">
            <v>L-&gt;R</v>
          </cell>
          <cell r="H1352" t="str">
            <v>No</v>
          </cell>
          <cell r="I1352" t="str">
            <v>Y63059</v>
          </cell>
          <cell r="J1352">
            <v>1</v>
          </cell>
          <cell r="K1352" t="str">
            <v>力合仓库(已经清关)</v>
          </cell>
          <cell r="L1352" t="str">
            <v>2022/10/2,蛇口港</v>
          </cell>
          <cell r="M1352">
            <v>5.1900000000000002E-2</v>
          </cell>
          <cell r="N1352" t="str">
            <v>MAR 23</v>
          </cell>
          <cell r="O1352">
            <v>2022.8</v>
          </cell>
          <cell r="P1352" t="str">
            <v>RMB</v>
          </cell>
          <cell r="Q1352" t="str">
            <v>C49SZX20230045RSX</v>
          </cell>
          <cell r="R1352" t="str">
            <v>安林</v>
          </cell>
          <cell r="S1352" t="str">
            <v>YSM20R-2</v>
          </cell>
          <cell r="T1352" t="str">
            <v>L-&gt;R</v>
          </cell>
          <cell r="U1352" t="str">
            <v>No</v>
          </cell>
          <cell r="V1352" t="str">
            <v>OK</v>
          </cell>
          <cell r="W1352" t="str">
            <v>DDP DG</v>
          </cell>
          <cell r="X1352">
            <v>45001</v>
          </cell>
          <cell r="Y1352" t="str">
            <v>Yes</v>
          </cell>
          <cell r="Z1352"/>
          <cell r="AA1352"/>
          <cell r="AB1352"/>
          <cell r="AC1352" t="str">
            <v>C200537294</v>
          </cell>
          <cell r="AD1352">
            <v>311</v>
          </cell>
          <cell r="AE1352">
            <v>10</v>
          </cell>
          <cell r="AF1352">
            <v>302</v>
          </cell>
          <cell r="AG1352">
            <v>10</v>
          </cell>
          <cell r="AH1352"/>
          <cell r="AI1352"/>
          <cell r="AN1352"/>
          <cell r="AO1352" t="str">
            <v>Yes</v>
          </cell>
          <cell r="AP1352" t="str">
            <v>MAR 23</v>
          </cell>
        </row>
        <row r="1353">
          <cell r="A1353">
            <v>1795</v>
          </cell>
          <cell r="B1353" t="str">
            <v>已发货</v>
          </cell>
          <cell r="C1353" t="str">
            <v>C49</v>
          </cell>
          <cell r="D1353" t="str">
            <v>111048改49F104339</v>
          </cell>
          <cell r="E1353" t="str">
            <v>络鑫#03625(special)</v>
          </cell>
          <cell r="F1353" t="str">
            <v>YSM20R-2</v>
          </cell>
          <cell r="G1353" t="str">
            <v>L-&gt;R</v>
          </cell>
          <cell r="H1353" t="str">
            <v>No</v>
          </cell>
          <cell r="I1353" t="str">
            <v>Y63060</v>
          </cell>
          <cell r="J1353">
            <v>1</v>
          </cell>
          <cell r="K1353" t="str">
            <v>力合仓库(已经清关)</v>
          </cell>
          <cell r="L1353" t="str">
            <v>2022/10/2,蛇口港</v>
          </cell>
          <cell r="M1353">
            <v>5.1900000000000002E-2</v>
          </cell>
          <cell r="N1353" t="str">
            <v>FEB 23</v>
          </cell>
          <cell r="O1353">
            <v>2022.8</v>
          </cell>
          <cell r="P1353" t="str">
            <v>RMB</v>
          </cell>
          <cell r="Q1353" t="str">
            <v>C49SZX20230008SS</v>
          </cell>
          <cell r="R1353" t="str">
            <v>蓝极光</v>
          </cell>
          <cell r="S1353" t="str">
            <v>YSM20R-2</v>
          </cell>
          <cell r="T1353" t="str">
            <v>L-&gt;R</v>
          </cell>
          <cell r="U1353" t="str">
            <v>No</v>
          </cell>
          <cell r="V1353" t="str">
            <v>OK</v>
          </cell>
          <cell r="W1353" t="str">
            <v>DDP SZ</v>
          </cell>
          <cell r="X1353">
            <v>44925</v>
          </cell>
          <cell r="Y1353" t="str">
            <v>Yes</v>
          </cell>
          <cell r="Z1353"/>
          <cell r="AA1353"/>
          <cell r="AB1353"/>
          <cell r="AC1353" t="str">
            <v>C220242133</v>
          </cell>
          <cell r="AD1353">
            <v>311</v>
          </cell>
          <cell r="AE1353">
            <v>10</v>
          </cell>
          <cell r="AF1353">
            <v>302</v>
          </cell>
          <cell r="AG1353">
            <v>5</v>
          </cell>
          <cell r="AH1353">
            <v>303</v>
          </cell>
          <cell r="AI1353">
            <v>5</v>
          </cell>
          <cell r="AN1353"/>
          <cell r="AO1353" t="str">
            <v>Yes</v>
          </cell>
          <cell r="AP1353" t="str">
            <v>FEB 23</v>
          </cell>
        </row>
        <row r="1354">
          <cell r="A1354">
            <v>1757</v>
          </cell>
          <cell r="B1354" t="str">
            <v>已发货</v>
          </cell>
          <cell r="C1354" t="str">
            <v>C49</v>
          </cell>
          <cell r="D1354" t="str">
            <v>111050改49F104341</v>
          </cell>
          <cell r="E1354" t="str">
            <v>朗特#06890(special)</v>
          </cell>
          <cell r="F1354" t="str">
            <v>YSM20R-2</v>
          </cell>
          <cell r="G1354" t="str">
            <v>R-&gt;L</v>
          </cell>
          <cell r="H1354" t="str">
            <v>No</v>
          </cell>
          <cell r="I1354" t="str">
            <v>Y63066</v>
          </cell>
          <cell r="J1354">
            <v>1</v>
          </cell>
          <cell r="K1354" t="str">
            <v>力合仓库(已经清关)</v>
          </cell>
          <cell r="L1354" t="str">
            <v>2022/10/2,蛇口港</v>
          </cell>
          <cell r="M1354">
            <v>5.1900000000000002E-2</v>
          </cell>
          <cell r="N1354" t="str">
            <v>NOV 22</v>
          </cell>
          <cell r="O1354">
            <v>2022.9</v>
          </cell>
          <cell r="P1354" t="str">
            <v>RMB</v>
          </cell>
          <cell r="Q1354" t="str">
            <v>C49SZX20220117DZ</v>
          </cell>
          <cell r="R1354" t="str">
            <v>朗特</v>
          </cell>
          <cell r="S1354" t="str">
            <v>YSM20R-2</v>
          </cell>
          <cell r="T1354" t="str">
            <v>R-&gt;L</v>
          </cell>
          <cell r="U1354" t="str">
            <v>No</v>
          </cell>
          <cell r="V1354" t="str">
            <v>OK</v>
          </cell>
          <cell r="W1354" t="str">
            <v>DDP SZ</v>
          </cell>
          <cell r="X1354">
            <v>44879</v>
          </cell>
          <cell r="Y1354" t="str">
            <v>Yes</v>
          </cell>
          <cell r="Z1354"/>
          <cell r="AA1354"/>
          <cell r="AB1354"/>
          <cell r="AC1354" t="str">
            <v>C190534728</v>
          </cell>
          <cell r="AD1354">
            <v>301</v>
          </cell>
          <cell r="AE1354">
            <v>10</v>
          </cell>
          <cell r="AF1354">
            <v>311</v>
          </cell>
          <cell r="AG1354">
            <v>5</v>
          </cell>
          <cell r="AH1354">
            <v>312</v>
          </cell>
          <cell r="AI1354">
            <v>5</v>
          </cell>
          <cell r="AJ1354"/>
          <cell r="AK1354"/>
          <cell r="AL1354"/>
          <cell r="AM1354"/>
          <cell r="AN1354"/>
          <cell r="AO1354" t="str">
            <v>Yes</v>
          </cell>
          <cell r="AP1354" t="str">
            <v>NOV 22</v>
          </cell>
        </row>
        <row r="1355">
          <cell r="A1355">
            <v>1758</v>
          </cell>
          <cell r="B1355" t="str">
            <v>已发货</v>
          </cell>
          <cell r="C1355" t="str">
            <v>C49</v>
          </cell>
          <cell r="D1355" t="str">
            <v>111050改49F104341</v>
          </cell>
          <cell r="E1355" t="str">
            <v>朗特#06890(special)</v>
          </cell>
          <cell r="F1355" t="str">
            <v>YSM20R-2</v>
          </cell>
          <cell r="G1355" t="str">
            <v>R-&gt;L</v>
          </cell>
          <cell r="H1355" t="str">
            <v>No</v>
          </cell>
          <cell r="I1355" t="str">
            <v>Y63067</v>
          </cell>
          <cell r="J1355">
            <v>1</v>
          </cell>
          <cell r="K1355" t="str">
            <v>力合仓库(已经清关)</v>
          </cell>
          <cell r="L1355" t="str">
            <v>2022/10/2,蛇口港</v>
          </cell>
          <cell r="M1355">
            <v>5.1900000000000002E-2</v>
          </cell>
          <cell r="N1355" t="str">
            <v>NOV 22</v>
          </cell>
          <cell r="O1355">
            <v>2022.9</v>
          </cell>
          <cell r="P1355" t="str">
            <v>RMB</v>
          </cell>
          <cell r="Q1355" t="str">
            <v>C49SZX20220117DZ</v>
          </cell>
          <cell r="R1355" t="str">
            <v>朗特</v>
          </cell>
          <cell r="S1355" t="str">
            <v>YSM20R-2</v>
          </cell>
          <cell r="T1355" t="str">
            <v>R-&gt;L</v>
          </cell>
          <cell r="U1355" t="str">
            <v>No</v>
          </cell>
          <cell r="V1355" t="str">
            <v>OK</v>
          </cell>
          <cell r="W1355" t="str">
            <v>DDP SZ</v>
          </cell>
          <cell r="X1355">
            <v>44879</v>
          </cell>
          <cell r="Y1355" t="str">
            <v>Yes</v>
          </cell>
          <cell r="Z1355"/>
          <cell r="AA1355"/>
          <cell r="AB1355"/>
          <cell r="AC1355" t="str">
            <v>C190534728</v>
          </cell>
          <cell r="AD1355">
            <v>301</v>
          </cell>
          <cell r="AE1355">
            <v>10</v>
          </cell>
          <cell r="AF1355">
            <v>311</v>
          </cell>
          <cell r="AG1355">
            <v>5</v>
          </cell>
          <cell r="AH1355">
            <v>312</v>
          </cell>
          <cell r="AI1355">
            <v>5</v>
          </cell>
          <cell r="AJ1355"/>
          <cell r="AK1355"/>
          <cell r="AL1355"/>
          <cell r="AM1355"/>
          <cell r="AN1355"/>
          <cell r="AO1355" t="str">
            <v>Yes</v>
          </cell>
          <cell r="AP1355" t="str">
            <v>NOV 22</v>
          </cell>
        </row>
        <row r="1356">
          <cell r="A1356">
            <v>1755</v>
          </cell>
          <cell r="B1356" t="str">
            <v>已发货</v>
          </cell>
          <cell r="C1356" t="str">
            <v>C49</v>
          </cell>
          <cell r="D1356" t="str">
            <v>111050改49F104341</v>
          </cell>
          <cell r="E1356" t="str">
            <v>朗特#06890(special)</v>
          </cell>
          <cell r="F1356" t="str">
            <v>YSM20R-2</v>
          </cell>
          <cell r="G1356" t="str">
            <v>L-&gt;R</v>
          </cell>
          <cell r="H1356" t="str">
            <v>No</v>
          </cell>
          <cell r="I1356" t="str">
            <v>Y63068</v>
          </cell>
          <cell r="J1356">
            <v>1</v>
          </cell>
          <cell r="K1356" t="str">
            <v>力合仓库(已经清关)</v>
          </cell>
          <cell r="L1356" t="str">
            <v>2022/10/2,蛇口港</v>
          </cell>
          <cell r="M1356">
            <v>5.1900000000000002E-2</v>
          </cell>
          <cell r="N1356" t="str">
            <v>NOV 22</v>
          </cell>
          <cell r="O1356">
            <v>2022.9</v>
          </cell>
          <cell r="P1356" t="str">
            <v>RMB</v>
          </cell>
          <cell r="Q1356" t="str">
            <v>C49SZX20220117DZ</v>
          </cell>
          <cell r="R1356" t="str">
            <v>朗特</v>
          </cell>
          <cell r="S1356" t="str">
            <v>YSM20R-2</v>
          </cell>
          <cell r="T1356" t="str">
            <v>L-&gt;R</v>
          </cell>
          <cell r="U1356" t="str">
            <v>No</v>
          </cell>
          <cell r="V1356" t="str">
            <v>OK</v>
          </cell>
          <cell r="W1356" t="str">
            <v>DDP SZ</v>
          </cell>
          <cell r="X1356">
            <v>44879</v>
          </cell>
          <cell r="Y1356" t="str">
            <v>Yes</v>
          </cell>
          <cell r="Z1356"/>
          <cell r="AA1356"/>
          <cell r="AB1356"/>
          <cell r="AC1356" t="str">
            <v>C190534728</v>
          </cell>
          <cell r="AD1356">
            <v>301</v>
          </cell>
          <cell r="AE1356">
            <v>10</v>
          </cell>
          <cell r="AF1356">
            <v>311</v>
          </cell>
          <cell r="AG1356">
            <v>5</v>
          </cell>
          <cell r="AH1356">
            <v>312</v>
          </cell>
          <cell r="AI1356">
            <v>5</v>
          </cell>
          <cell r="AJ1356"/>
          <cell r="AK1356"/>
          <cell r="AL1356"/>
          <cell r="AM1356"/>
          <cell r="AN1356"/>
          <cell r="AO1356" t="str">
            <v>Yes</v>
          </cell>
          <cell r="AP1356" t="str">
            <v>NOV 22</v>
          </cell>
        </row>
        <row r="1357">
          <cell r="A1357">
            <v>1756</v>
          </cell>
          <cell r="B1357" t="str">
            <v>已发货</v>
          </cell>
          <cell r="C1357" t="str">
            <v>C49</v>
          </cell>
          <cell r="D1357" t="str">
            <v>111050改49F104341</v>
          </cell>
          <cell r="E1357" t="str">
            <v>朗特#06890(special)</v>
          </cell>
          <cell r="F1357" t="str">
            <v>YSM20R-2</v>
          </cell>
          <cell r="G1357" t="str">
            <v>L-&gt;R</v>
          </cell>
          <cell r="H1357" t="str">
            <v>No</v>
          </cell>
          <cell r="I1357" t="str">
            <v>Y63069</v>
          </cell>
          <cell r="J1357">
            <v>1</v>
          </cell>
          <cell r="K1357" t="str">
            <v>力合仓库(已经清关)</v>
          </cell>
          <cell r="L1357" t="str">
            <v>2022/10/2,蛇口港</v>
          </cell>
          <cell r="M1357">
            <v>5.1900000000000002E-2</v>
          </cell>
          <cell r="N1357" t="str">
            <v>NOV 22</v>
          </cell>
          <cell r="O1357">
            <v>2022.9</v>
          </cell>
          <cell r="P1357" t="str">
            <v>RMB</v>
          </cell>
          <cell r="Q1357" t="str">
            <v>C49SZX20220117DZ</v>
          </cell>
          <cell r="R1357" t="str">
            <v>朗特</v>
          </cell>
          <cell r="S1357" t="str">
            <v>YSM20R-2</v>
          </cell>
          <cell r="T1357" t="str">
            <v>L-&gt;R</v>
          </cell>
          <cell r="U1357" t="str">
            <v>No</v>
          </cell>
          <cell r="V1357" t="str">
            <v>OK</v>
          </cell>
          <cell r="W1357" t="str">
            <v>DDP SZ</v>
          </cell>
          <cell r="X1357">
            <v>44879</v>
          </cell>
          <cell r="Y1357" t="str">
            <v>Yes</v>
          </cell>
          <cell r="Z1357"/>
          <cell r="AA1357"/>
          <cell r="AB1357"/>
          <cell r="AC1357" t="str">
            <v>C190534728</v>
          </cell>
          <cell r="AD1357">
            <v>311</v>
          </cell>
          <cell r="AE1357">
            <v>10</v>
          </cell>
          <cell r="AF1357">
            <v>311</v>
          </cell>
          <cell r="AG1357">
            <v>5</v>
          </cell>
          <cell r="AH1357">
            <v>312</v>
          </cell>
          <cell r="AI1357">
            <v>5</v>
          </cell>
          <cell r="AJ1357"/>
          <cell r="AK1357"/>
          <cell r="AL1357"/>
          <cell r="AM1357"/>
          <cell r="AN1357"/>
          <cell r="AO1357" t="str">
            <v>Yes</v>
          </cell>
          <cell r="AP1357" t="str">
            <v>NOV 22</v>
          </cell>
        </row>
        <row r="1358">
          <cell r="A1358">
            <v>1826</v>
          </cell>
          <cell r="B1358" t="str">
            <v>已发货</v>
          </cell>
          <cell r="C1358" t="str">
            <v>C49</v>
          </cell>
          <cell r="D1358" t="str">
            <v>111050改49F104341</v>
          </cell>
          <cell r="E1358" t="str">
            <v>朗特#06890(special)</v>
          </cell>
          <cell r="F1358" t="str">
            <v>YSM20R-2</v>
          </cell>
          <cell r="G1358" t="str">
            <v>L-&gt;R</v>
          </cell>
          <cell r="H1358" t="str">
            <v>No</v>
          </cell>
          <cell r="I1358" t="str">
            <v>Y63070</v>
          </cell>
          <cell r="J1358">
            <v>1</v>
          </cell>
          <cell r="K1358" t="str">
            <v>力合仓库(已经清关)</v>
          </cell>
          <cell r="L1358" t="str">
            <v>2022/10/2,蛇口港</v>
          </cell>
          <cell r="M1358">
            <v>5.1900000000000002E-2</v>
          </cell>
          <cell r="N1358" t="str">
            <v>FEB 23</v>
          </cell>
          <cell r="O1358">
            <v>2022.9</v>
          </cell>
          <cell r="P1358" t="str">
            <v>RMB</v>
          </cell>
          <cell r="Q1358" t="str">
            <v>C49SZX202300011SX</v>
          </cell>
          <cell r="R1358" t="str">
            <v>益田科技</v>
          </cell>
          <cell r="S1358" t="str">
            <v>YSM20R-2</v>
          </cell>
          <cell r="T1358" t="str">
            <v>L-&gt;R</v>
          </cell>
          <cell r="U1358" t="str">
            <v>No</v>
          </cell>
          <cell r="V1358" t="str">
            <v>OK</v>
          </cell>
          <cell r="W1358" t="str">
            <v>DDP SZ</v>
          </cell>
          <cell r="X1358">
            <v>44960</v>
          </cell>
          <cell r="Y1358" t="str">
            <v>Yes</v>
          </cell>
          <cell r="Z1358"/>
          <cell r="AA1358"/>
          <cell r="AB1358"/>
          <cell r="AC1358" t="str">
            <v>C200938214</v>
          </cell>
          <cell r="AD1358">
            <v>311</v>
          </cell>
          <cell r="AE1358">
            <v>10</v>
          </cell>
          <cell r="AF1358">
            <v>311</v>
          </cell>
          <cell r="AG1358">
            <v>5</v>
          </cell>
          <cell r="AH1358">
            <v>312</v>
          </cell>
          <cell r="AI1358">
            <v>5</v>
          </cell>
          <cell r="AN1358"/>
          <cell r="AO1358" t="str">
            <v>Yes</v>
          </cell>
          <cell r="AP1358" t="str">
            <v>FEB 23</v>
          </cell>
        </row>
        <row r="1359">
          <cell r="A1359">
            <v>1823</v>
          </cell>
          <cell r="B1359" t="str">
            <v>已发货</v>
          </cell>
          <cell r="C1359" t="str">
            <v>C49</v>
          </cell>
          <cell r="D1359" t="str">
            <v>111049改49F104342</v>
          </cell>
          <cell r="E1359" t="str">
            <v>创荣发(sepcial)</v>
          </cell>
          <cell r="F1359" t="str">
            <v>YSM20R-2</v>
          </cell>
          <cell r="G1359" t="str">
            <v>L-&gt;R</v>
          </cell>
          <cell r="H1359" t="str">
            <v>No</v>
          </cell>
          <cell r="I1359" t="str">
            <v>Y63061</v>
          </cell>
          <cell r="J1359">
            <v>1</v>
          </cell>
          <cell r="K1359" t="str">
            <v>力合仓库(已经清关)</v>
          </cell>
          <cell r="L1359" t="str">
            <v>2022/10/2,蛇口港</v>
          </cell>
          <cell r="M1359"/>
          <cell r="N1359" t="str">
            <v>FEB 23</v>
          </cell>
          <cell r="O1359">
            <v>2022.8</v>
          </cell>
          <cell r="P1359" t="str">
            <v>RMB</v>
          </cell>
          <cell r="Q1359" t="str">
            <v>C49SZX202300011SX</v>
          </cell>
          <cell r="R1359" t="str">
            <v>益田科技</v>
          </cell>
          <cell r="S1359" t="str">
            <v>YSM20R-2</v>
          </cell>
          <cell r="T1359" t="str">
            <v>L-&gt;R</v>
          </cell>
          <cell r="U1359" t="str">
            <v>No</v>
          </cell>
          <cell r="V1359" t="str">
            <v>OK</v>
          </cell>
          <cell r="W1359" t="str">
            <v>DDP SZ</v>
          </cell>
          <cell r="X1359">
            <v>44960</v>
          </cell>
          <cell r="Y1359" t="str">
            <v>Yes</v>
          </cell>
          <cell r="Z1359"/>
          <cell r="AA1359"/>
          <cell r="AB1359"/>
          <cell r="AC1359" t="str">
            <v>C200938214</v>
          </cell>
          <cell r="AD1359">
            <v>311</v>
          </cell>
          <cell r="AE1359">
            <v>15</v>
          </cell>
          <cell r="AF1359">
            <v>303</v>
          </cell>
          <cell r="AG1359">
            <v>5</v>
          </cell>
          <cell r="AH1359"/>
          <cell r="AI1359"/>
          <cell r="AN1359"/>
          <cell r="AO1359" t="str">
            <v>Yes</v>
          </cell>
          <cell r="AP1359" t="str">
            <v>FEB 23</v>
          </cell>
        </row>
        <row r="1360">
          <cell r="A1360">
            <v>1824</v>
          </cell>
          <cell r="B1360" t="str">
            <v>已发货</v>
          </cell>
          <cell r="C1360" t="str">
            <v>C49</v>
          </cell>
          <cell r="D1360" t="str">
            <v>111049改49F104342</v>
          </cell>
          <cell r="E1360" t="str">
            <v>创荣发(sepcial)</v>
          </cell>
          <cell r="F1360" t="str">
            <v>YSM20R-2</v>
          </cell>
          <cell r="G1360" t="str">
            <v>L-&gt;R</v>
          </cell>
          <cell r="H1360" t="str">
            <v>No</v>
          </cell>
          <cell r="I1360" t="str">
            <v>Y63062</v>
          </cell>
          <cell r="J1360">
            <v>1</v>
          </cell>
          <cell r="K1360" t="str">
            <v>力合仓库(已经清关)</v>
          </cell>
          <cell r="L1360" t="str">
            <v>2022/10/2,蛇口港</v>
          </cell>
          <cell r="M1360">
            <v>5.1200000000000002E-2</v>
          </cell>
          <cell r="N1360" t="str">
            <v>FEB 23</v>
          </cell>
          <cell r="O1360">
            <v>2022.8</v>
          </cell>
          <cell r="P1360" t="str">
            <v>RMB</v>
          </cell>
          <cell r="Q1360" t="str">
            <v>C49SZX202300011SX</v>
          </cell>
          <cell r="R1360" t="str">
            <v>益田科技</v>
          </cell>
          <cell r="S1360" t="str">
            <v>YSM20R-2</v>
          </cell>
          <cell r="T1360" t="str">
            <v>L-&gt;R</v>
          </cell>
          <cell r="U1360" t="str">
            <v>No</v>
          </cell>
          <cell r="V1360" t="str">
            <v>OK</v>
          </cell>
          <cell r="W1360" t="str">
            <v>DDP SZ</v>
          </cell>
          <cell r="X1360">
            <v>44960</v>
          </cell>
          <cell r="Y1360" t="str">
            <v>Yes</v>
          </cell>
          <cell r="Z1360"/>
          <cell r="AA1360"/>
          <cell r="AB1360"/>
          <cell r="AC1360" t="str">
            <v>C200938214</v>
          </cell>
          <cell r="AD1360">
            <v>311</v>
          </cell>
          <cell r="AE1360">
            <v>15</v>
          </cell>
          <cell r="AF1360">
            <v>303</v>
          </cell>
          <cell r="AG1360">
            <v>5</v>
          </cell>
          <cell r="AH1360"/>
          <cell r="AI1360"/>
          <cell r="AN1360"/>
          <cell r="AO1360" t="str">
            <v>Yes</v>
          </cell>
          <cell r="AP1360" t="str">
            <v>FEB 23</v>
          </cell>
        </row>
        <row r="1361">
          <cell r="A1361">
            <v>1825</v>
          </cell>
          <cell r="B1361" t="str">
            <v>已发货</v>
          </cell>
          <cell r="C1361" t="str">
            <v>C49</v>
          </cell>
          <cell r="D1361" t="str">
            <v>111049改49F104342</v>
          </cell>
          <cell r="E1361" t="str">
            <v>创荣发(sepcial)</v>
          </cell>
          <cell r="F1361" t="str">
            <v>YSM20R-2</v>
          </cell>
          <cell r="G1361" t="str">
            <v>L-&gt;R</v>
          </cell>
          <cell r="H1361" t="str">
            <v>No</v>
          </cell>
          <cell r="I1361" t="str">
            <v>Y63063</v>
          </cell>
          <cell r="J1361">
            <v>1</v>
          </cell>
          <cell r="K1361" t="str">
            <v>力合仓库(已经清关)</v>
          </cell>
          <cell r="L1361" t="str">
            <v>2022/10/2,蛇口港</v>
          </cell>
          <cell r="M1361">
            <v>5.1200000000000002E-2</v>
          </cell>
          <cell r="N1361" t="str">
            <v>FEB 23</v>
          </cell>
          <cell r="O1361">
            <v>2022.9</v>
          </cell>
          <cell r="P1361" t="str">
            <v>RMB</v>
          </cell>
          <cell r="Q1361" t="str">
            <v>C49SZX202300011SX</v>
          </cell>
          <cell r="R1361" t="str">
            <v>益田科技</v>
          </cell>
          <cell r="S1361" t="str">
            <v>YSM20R-2</v>
          </cell>
          <cell r="T1361" t="str">
            <v>L-&gt;R</v>
          </cell>
          <cell r="U1361" t="str">
            <v>No</v>
          </cell>
          <cell r="V1361" t="str">
            <v>OK</v>
          </cell>
          <cell r="W1361" t="str">
            <v>DDP SZ</v>
          </cell>
          <cell r="X1361">
            <v>44960</v>
          </cell>
          <cell r="Y1361" t="str">
            <v>Yes</v>
          </cell>
          <cell r="Z1361"/>
          <cell r="AA1361"/>
          <cell r="AB1361"/>
          <cell r="AC1361" t="str">
            <v>C200938214</v>
          </cell>
          <cell r="AD1361">
            <v>311</v>
          </cell>
          <cell r="AE1361">
            <v>15</v>
          </cell>
          <cell r="AF1361">
            <v>303</v>
          </cell>
          <cell r="AG1361">
            <v>5</v>
          </cell>
          <cell r="AH1361"/>
          <cell r="AI1361"/>
          <cell r="AN1361"/>
          <cell r="AO1361" t="str">
            <v>Yes</v>
          </cell>
          <cell r="AP1361" t="str">
            <v>FEB 23</v>
          </cell>
        </row>
        <row r="1362">
          <cell r="A1362">
            <v>1729</v>
          </cell>
          <cell r="B1362" t="str">
            <v>已发货</v>
          </cell>
          <cell r="C1362" t="str">
            <v>C49</v>
          </cell>
          <cell r="D1362" t="str">
            <v>111049改49F104342</v>
          </cell>
          <cell r="E1362" t="str">
            <v>创荣发(sepcial)</v>
          </cell>
          <cell r="F1362" t="str">
            <v>YSM20R-2</v>
          </cell>
          <cell r="G1362" t="str">
            <v>R-&gt;L</v>
          </cell>
          <cell r="H1362" t="str">
            <v>No</v>
          </cell>
          <cell r="I1362" t="str">
            <v>Y63064</v>
          </cell>
          <cell r="J1362">
            <v>1</v>
          </cell>
          <cell r="K1362" t="str">
            <v>力合仓库(已经清关)</v>
          </cell>
          <cell r="L1362" t="str">
            <v>2022/10/2,蛇口港</v>
          </cell>
          <cell r="M1362" t="str">
            <v>NM,                        PO111096</v>
          </cell>
          <cell r="N1362" t="str">
            <v>DEC 22</v>
          </cell>
          <cell r="O1362">
            <v>2022.9</v>
          </cell>
          <cell r="P1362" t="str">
            <v>JPY</v>
          </cell>
          <cell r="Q1362" t="str">
            <v>C49SZX20220099JY</v>
          </cell>
          <cell r="R1362" t="str">
            <v>创荣发</v>
          </cell>
          <cell r="S1362" t="str">
            <v>YSM20R-2</v>
          </cell>
          <cell r="T1362" t="str">
            <v>R-&gt;L</v>
          </cell>
          <cell r="U1362" t="str">
            <v>No</v>
          </cell>
          <cell r="V1362" t="str">
            <v>OK</v>
          </cell>
          <cell r="W1362" t="str">
            <v>DAP HZ</v>
          </cell>
          <cell r="X1362">
            <v>44826</v>
          </cell>
          <cell r="Y1362" t="str">
            <v>Yes</v>
          </cell>
          <cell r="Z1362"/>
          <cell r="AA1362"/>
          <cell r="AB1362"/>
          <cell r="AC1362" t="str">
            <v>C221043971</v>
          </cell>
          <cell r="AD1362">
            <v>311</v>
          </cell>
          <cell r="AE1362">
            <v>15</v>
          </cell>
          <cell r="AF1362">
            <v>303</v>
          </cell>
          <cell r="AG1362">
            <v>5</v>
          </cell>
          <cell r="AH1362"/>
          <cell r="AI1362"/>
          <cell r="AN1362"/>
          <cell r="AO1362" t="str">
            <v>Yes</v>
          </cell>
          <cell r="AP1362" t="str">
            <v>DEC 22</v>
          </cell>
        </row>
        <row r="1363">
          <cell r="A1363">
            <v>1792</v>
          </cell>
          <cell r="B1363" t="str">
            <v>已发货</v>
          </cell>
          <cell r="C1363" t="str">
            <v>C49</v>
          </cell>
          <cell r="D1363" t="str">
            <v>111049改49F104342</v>
          </cell>
          <cell r="E1363" t="str">
            <v>创荣发(sepcial)</v>
          </cell>
          <cell r="F1363" t="str">
            <v>YSM20R-2</v>
          </cell>
          <cell r="G1363" t="str">
            <v>R-&gt;L</v>
          </cell>
          <cell r="H1363" t="str">
            <v>No</v>
          </cell>
          <cell r="I1363" t="str">
            <v>Y63065</v>
          </cell>
          <cell r="J1363">
            <v>1</v>
          </cell>
          <cell r="K1363" t="str">
            <v>力合仓库(已经清关)</v>
          </cell>
          <cell r="L1363" t="str">
            <v>2022/10/2,蛇口港</v>
          </cell>
          <cell r="M1363">
            <v>5.1200000000000002E-2</v>
          </cell>
          <cell r="N1363" t="str">
            <v>JAN 23</v>
          </cell>
          <cell r="O1363">
            <v>2022.9</v>
          </cell>
          <cell r="P1363" t="str">
            <v>RMB</v>
          </cell>
          <cell r="Q1363" t="str">
            <v>C49SZX20220141SS</v>
          </cell>
          <cell r="R1363" t="str">
            <v>乐凡</v>
          </cell>
          <cell r="S1363" t="str">
            <v>YSM20R-2</v>
          </cell>
          <cell r="T1363" t="str">
            <v>R-&gt;L</v>
          </cell>
          <cell r="U1363" t="str">
            <v>No</v>
          </cell>
          <cell r="V1363" t="str">
            <v>OK</v>
          </cell>
          <cell r="W1363" t="str">
            <v>DDP SZ</v>
          </cell>
          <cell r="X1363">
            <v>44916</v>
          </cell>
          <cell r="Y1363" t="str">
            <v>Yes</v>
          </cell>
          <cell r="Z1363"/>
          <cell r="AA1363"/>
          <cell r="AB1363"/>
          <cell r="AC1363" t="str">
            <v>C200236762</v>
          </cell>
          <cell r="AD1363">
            <v>311</v>
          </cell>
          <cell r="AE1363">
            <v>15</v>
          </cell>
          <cell r="AF1363">
            <v>303</v>
          </cell>
          <cell r="AG1363">
            <v>5</v>
          </cell>
          <cell r="AH1363"/>
          <cell r="AI1363"/>
          <cell r="AN1363"/>
          <cell r="AO1363" t="str">
            <v>Yes</v>
          </cell>
          <cell r="AP1363" t="str">
            <v>JAN 23</v>
          </cell>
        </row>
        <row r="1364">
          <cell r="A1364">
            <v>1765</v>
          </cell>
          <cell r="B1364" t="str">
            <v>已发货</v>
          </cell>
          <cell r="C1364" t="str">
            <v>C49</v>
          </cell>
          <cell r="D1364" t="str">
            <v>111052改49F104334</v>
          </cell>
          <cell r="E1364" t="str">
            <v>创荣发(sepcial)</v>
          </cell>
          <cell r="F1364" t="str">
            <v>YSM10</v>
          </cell>
          <cell r="G1364" t="str">
            <v>R-&gt;L</v>
          </cell>
          <cell r="H1364" t="str">
            <v>MVC F&amp;R</v>
          </cell>
          <cell r="I1364" t="str">
            <v>Y63081（拆除1个相机，放在力合）</v>
          </cell>
          <cell r="J1364">
            <v>1</v>
          </cell>
          <cell r="K1364" t="str">
            <v>力合仓库(已经清关)</v>
          </cell>
          <cell r="L1364" t="str">
            <v>2022/11/7,蛇口港</v>
          </cell>
          <cell r="M1364">
            <v>5.1200000000000002E-2</v>
          </cell>
          <cell r="N1364" t="str">
            <v>APR 23</v>
          </cell>
          <cell r="O1364">
            <v>2022.8</v>
          </cell>
          <cell r="P1364" t="str">
            <v>RMB</v>
          </cell>
          <cell r="Q1364" t="str">
            <v>C49SZX20220126JL</v>
          </cell>
          <cell r="R1364" t="str">
            <v>伯莱科</v>
          </cell>
          <cell r="S1364" t="str">
            <v>YSM10</v>
          </cell>
          <cell r="T1364" t="str">
            <v>L-&gt;R</v>
          </cell>
          <cell r="U1364" t="str">
            <v>MVC</v>
          </cell>
          <cell r="V1364" t="str">
            <v>WRONG</v>
          </cell>
          <cell r="W1364" t="str">
            <v>DDP SZ</v>
          </cell>
          <cell r="X1364">
            <v>44898</v>
          </cell>
          <cell r="Y1364" t="str">
            <v>Yes</v>
          </cell>
          <cell r="Z1364"/>
          <cell r="AA1364"/>
          <cell r="AB1364"/>
          <cell r="AC1364" t="str">
            <v>C170128496</v>
          </cell>
          <cell r="AD1364">
            <v>301</v>
          </cell>
          <cell r="AE1364">
            <v>5</v>
          </cell>
          <cell r="AF1364">
            <v>302</v>
          </cell>
          <cell r="AG1364">
            <v>5</v>
          </cell>
          <cell r="AH1364"/>
          <cell r="AI1364"/>
          <cell r="AN1364"/>
          <cell r="AO1364" t="str">
            <v>Yes</v>
          </cell>
          <cell r="AP1364" t="str">
            <v>APR 23</v>
          </cell>
        </row>
        <row r="1365">
          <cell r="A1365">
            <v>1894</v>
          </cell>
          <cell r="B1365" t="str">
            <v>已发货</v>
          </cell>
          <cell r="C1365" t="str">
            <v>C49</v>
          </cell>
          <cell r="D1365" t="str">
            <v>111052改49F104334</v>
          </cell>
          <cell r="E1365" t="str">
            <v>创荣发(sepcial)</v>
          </cell>
          <cell r="F1365" t="str">
            <v>YSM10</v>
          </cell>
          <cell r="G1365" t="str">
            <v>R-&gt;L</v>
          </cell>
          <cell r="H1365" t="str">
            <v>MVC F&amp;R+ATS15</v>
          </cell>
          <cell r="I1365" t="str">
            <v>Y63082（拆除1个相机，放在力合）</v>
          </cell>
          <cell r="J1365">
            <v>1</v>
          </cell>
          <cell r="K1365" t="str">
            <v>力合仓库(已经清关)</v>
          </cell>
          <cell r="L1365" t="str">
            <v>2022/11/7,蛇口港</v>
          </cell>
          <cell r="M1365">
            <v>5.1200000000000002E-2</v>
          </cell>
          <cell r="N1365" t="str">
            <v>APR 23</v>
          </cell>
          <cell r="O1365">
            <v>2022.9</v>
          </cell>
          <cell r="P1365" t="str">
            <v>RMB</v>
          </cell>
          <cell r="Q1365" t="str">
            <v>C49SZX20230046DM</v>
          </cell>
          <cell r="R1365" t="str">
            <v>菲帆</v>
          </cell>
          <cell r="S1365" t="str">
            <v>YSM10</v>
          </cell>
          <cell r="T1365" t="str">
            <v>L-&gt;R</v>
          </cell>
          <cell r="U1365" t="str">
            <v>MVC+ATS15</v>
          </cell>
          <cell r="V1365" t="str">
            <v>WRONG</v>
          </cell>
          <cell r="W1365" t="str">
            <v>DDP HZ</v>
          </cell>
          <cell r="X1365">
            <v>45002</v>
          </cell>
          <cell r="Y1365" t="str">
            <v>Yes</v>
          </cell>
          <cell r="Z1365"/>
          <cell r="AA1365"/>
          <cell r="AB1365"/>
          <cell r="AC1365" t="str">
            <v>C230345373</v>
          </cell>
          <cell r="AD1365">
            <v>301</v>
          </cell>
          <cell r="AE1365">
            <v>5</v>
          </cell>
          <cell r="AF1365">
            <v>303</v>
          </cell>
          <cell r="AG1365">
            <v>3</v>
          </cell>
          <cell r="AH1365">
            <v>304</v>
          </cell>
          <cell r="AI1365">
            <v>2</v>
          </cell>
          <cell r="AN1365"/>
          <cell r="AO1365" t="str">
            <v>Yes</v>
          </cell>
          <cell r="AP1365" t="str">
            <v>APR 23</v>
          </cell>
        </row>
        <row r="1366">
          <cell r="A1366">
            <v>1874</v>
          </cell>
          <cell r="B1366" t="str">
            <v>已发货</v>
          </cell>
          <cell r="C1366" t="str">
            <v>C49</v>
          </cell>
          <cell r="D1366" t="str">
            <v>111052改49F104334</v>
          </cell>
          <cell r="E1366" t="str">
            <v>创荣发(sepcial)</v>
          </cell>
          <cell r="F1366" t="str">
            <v>YSM10</v>
          </cell>
          <cell r="G1366" t="str">
            <v>R-&gt;L</v>
          </cell>
          <cell r="H1366" t="str">
            <v>MVC F&amp;R+ATS15</v>
          </cell>
          <cell r="I1366" t="str">
            <v>Y63083（拆除1个相机，放在力合）</v>
          </cell>
          <cell r="J1366">
            <v>1</v>
          </cell>
          <cell r="K1366" t="str">
            <v>力合仓库(已经清关)</v>
          </cell>
          <cell r="L1366" t="str">
            <v>2022/11/7,蛇口港</v>
          </cell>
          <cell r="M1366">
            <v>5.1200000000000002E-2</v>
          </cell>
          <cell r="N1366" t="str">
            <v>MAR 23</v>
          </cell>
          <cell r="O1366">
            <v>2022.9</v>
          </cell>
          <cell r="P1366" t="str">
            <v>RMB</v>
          </cell>
          <cell r="Q1366" t="str">
            <v>C49SZX20230018MX</v>
          </cell>
          <cell r="R1366" t="str">
            <v>徕芬</v>
          </cell>
          <cell r="S1366" t="str">
            <v>YSM10</v>
          </cell>
          <cell r="T1366" t="str">
            <v>L-&gt;R</v>
          </cell>
          <cell r="U1366" t="str">
            <v>MVC+ATS15</v>
          </cell>
          <cell r="V1366" t="str">
            <v>WRONG</v>
          </cell>
          <cell r="W1366" t="str">
            <v>DDP DG</v>
          </cell>
          <cell r="X1366">
            <v>44995</v>
          </cell>
          <cell r="Y1366" t="str">
            <v>Yes</v>
          </cell>
          <cell r="Z1366"/>
          <cell r="AA1366"/>
          <cell r="AB1366"/>
          <cell r="AC1366" t="str">
            <v>C230345279</v>
          </cell>
          <cell r="AD1366">
            <v>301</v>
          </cell>
          <cell r="AE1366">
            <v>5</v>
          </cell>
          <cell r="AF1366">
            <v>303</v>
          </cell>
          <cell r="AG1366">
            <v>3</v>
          </cell>
          <cell r="AH1366">
            <v>304</v>
          </cell>
          <cell r="AI1366">
            <v>2</v>
          </cell>
          <cell r="AJ1366"/>
          <cell r="AK1366"/>
          <cell r="AL1366"/>
          <cell r="AM1366"/>
          <cell r="AN1366"/>
          <cell r="AO1366" t="str">
            <v>Yes</v>
          </cell>
          <cell r="AP1366" t="str">
            <v>MAR 23</v>
          </cell>
        </row>
        <row r="1367">
          <cell r="A1367">
            <v>1766</v>
          </cell>
          <cell r="B1367" t="str">
            <v>已发货</v>
          </cell>
          <cell r="C1367" t="str">
            <v>C49</v>
          </cell>
          <cell r="D1367" t="str">
            <v>111052改49F104334</v>
          </cell>
          <cell r="E1367" t="str">
            <v>创荣发(sepcial)</v>
          </cell>
          <cell r="F1367" t="str">
            <v>YSM10</v>
          </cell>
          <cell r="G1367" t="str">
            <v>R-&gt;L</v>
          </cell>
          <cell r="H1367" t="str">
            <v>MVC F&amp;R</v>
          </cell>
          <cell r="I1367" t="str">
            <v>Y63084（拆除1个相机，放在力合）</v>
          </cell>
          <cell r="J1367">
            <v>1</v>
          </cell>
          <cell r="K1367" t="str">
            <v>力合仓库(已经清关)</v>
          </cell>
          <cell r="L1367" t="str">
            <v>2022/11/7,蛇口港</v>
          </cell>
          <cell r="M1367">
            <v>5.1200000000000002E-2</v>
          </cell>
          <cell r="N1367" t="str">
            <v>APR 23</v>
          </cell>
          <cell r="O1367">
            <v>2022.8</v>
          </cell>
          <cell r="P1367" t="str">
            <v>RMB</v>
          </cell>
          <cell r="Q1367" t="str">
            <v>C49SZX20220126JL</v>
          </cell>
          <cell r="R1367" t="str">
            <v>伯莱科</v>
          </cell>
          <cell r="S1367" t="str">
            <v>YSM10</v>
          </cell>
          <cell r="T1367" t="str">
            <v>L-&gt;R</v>
          </cell>
          <cell r="U1367" t="str">
            <v>MVC</v>
          </cell>
          <cell r="V1367" t="str">
            <v>WRONG</v>
          </cell>
          <cell r="W1367" t="str">
            <v>DDP SZ</v>
          </cell>
          <cell r="X1367">
            <v>44898</v>
          </cell>
          <cell r="Y1367" t="str">
            <v>Yes</v>
          </cell>
          <cell r="Z1367"/>
          <cell r="AA1367"/>
          <cell r="AB1367"/>
          <cell r="AC1367" t="str">
            <v>C170128496</v>
          </cell>
          <cell r="AD1367">
            <v>301</v>
          </cell>
          <cell r="AE1367">
            <v>5</v>
          </cell>
          <cell r="AF1367">
            <v>302</v>
          </cell>
          <cell r="AG1367">
            <v>5</v>
          </cell>
          <cell r="AH1367"/>
          <cell r="AI1367"/>
          <cell r="AN1367"/>
          <cell r="AO1367" t="str">
            <v>Yes</v>
          </cell>
          <cell r="AP1367" t="str">
            <v>APR 23</v>
          </cell>
        </row>
        <row r="1368">
          <cell r="A1368">
            <v>1853</v>
          </cell>
          <cell r="B1368" t="str">
            <v>已发货</v>
          </cell>
          <cell r="C1368" t="str">
            <v>C49</v>
          </cell>
          <cell r="D1368" t="str">
            <v>111052改49F104334</v>
          </cell>
          <cell r="E1368" t="str">
            <v>创荣发(sepcial)</v>
          </cell>
          <cell r="F1368" t="str">
            <v>YSM10</v>
          </cell>
          <cell r="G1368" t="str">
            <v>R-&gt;L</v>
          </cell>
          <cell r="H1368" t="str">
            <v>MVC F&amp;R</v>
          </cell>
          <cell r="I1368" t="str">
            <v>Y63085（拆除1个相机，放在力合）</v>
          </cell>
          <cell r="J1368">
            <v>1</v>
          </cell>
          <cell r="K1368" t="str">
            <v>力合仓库(已经清关)</v>
          </cell>
          <cell r="L1368" t="str">
            <v>2022/11/7,蛇口港</v>
          </cell>
          <cell r="M1368">
            <v>5.1200000000000002E-2</v>
          </cell>
          <cell r="N1368" t="str">
            <v>APR 23</v>
          </cell>
          <cell r="O1368">
            <v>2022.8</v>
          </cell>
          <cell r="P1368" t="str">
            <v>RMB</v>
          </cell>
          <cell r="Q1368" t="str">
            <v>C49SZX20230026EC</v>
          </cell>
          <cell r="R1368" t="str">
            <v>乐福源</v>
          </cell>
          <cell r="S1368" t="str">
            <v>YSM10</v>
          </cell>
          <cell r="T1368" t="str">
            <v>L-&gt;R</v>
          </cell>
          <cell r="U1368" t="str">
            <v>MVC</v>
          </cell>
          <cell r="V1368" t="str">
            <v>WRONG</v>
          </cell>
          <cell r="W1368" t="str">
            <v>DDP HZ</v>
          </cell>
          <cell r="X1368">
            <v>44979</v>
          </cell>
          <cell r="Y1368" t="str">
            <v>Yes</v>
          </cell>
          <cell r="Z1368"/>
          <cell r="AA1368"/>
          <cell r="AB1368"/>
          <cell r="AC1368" t="str">
            <v>C230345120</v>
          </cell>
          <cell r="AD1368">
            <v>301</v>
          </cell>
          <cell r="AE1368">
            <v>5</v>
          </cell>
          <cell r="AF1368">
            <v>302</v>
          </cell>
          <cell r="AG1368">
            <v>5</v>
          </cell>
          <cell r="AH1368"/>
          <cell r="AI1368"/>
          <cell r="AN1368"/>
          <cell r="AO1368" t="str">
            <v>Yes</v>
          </cell>
          <cell r="AP1368" t="str">
            <v>APR 23</v>
          </cell>
        </row>
        <row r="1369">
          <cell r="A1369" t="str">
            <v>上海预留</v>
          </cell>
          <cell r="B1369" t="str">
            <v>已发货</v>
          </cell>
          <cell r="C1369" t="str">
            <v>C49</v>
          </cell>
          <cell r="D1369" t="str">
            <v>111047改49F104340</v>
          </cell>
          <cell r="E1369" t="str">
            <v>世启纳</v>
          </cell>
          <cell r="F1369" t="str">
            <v>YSM20R-2</v>
          </cell>
          <cell r="G1369" t="str">
            <v>R-&gt;L</v>
          </cell>
          <cell r="H1369" t="str">
            <v>No</v>
          </cell>
          <cell r="I1369" t="str">
            <v>Y63071</v>
          </cell>
          <cell r="J1369">
            <v>1</v>
          </cell>
          <cell r="K1369" t="str">
            <v>力合仓库(已经清关)</v>
          </cell>
          <cell r="L1369" t="str">
            <v>2022/11/7,蛇口港</v>
          </cell>
          <cell r="M1369">
            <v>4.9700000000000001E-2</v>
          </cell>
          <cell r="N1369"/>
          <cell r="O1369">
            <v>2022.9</v>
          </cell>
          <cell r="P1369" t="str">
            <v>RMB</v>
          </cell>
          <cell r="Q1369" t="str">
            <v>C49XMN20221122/LYX</v>
          </cell>
          <cell r="R1369" t="str">
            <v>福建凯思达</v>
          </cell>
          <cell r="S1369" t="str">
            <v>YSM20R-2</v>
          </cell>
          <cell r="T1369" t="str">
            <v>R-&gt;L</v>
          </cell>
          <cell r="U1369" t="str">
            <v>No</v>
          </cell>
          <cell r="V1369" t="str">
            <v>OK</v>
          </cell>
          <cell r="W1369" t="e">
            <v>#N/A</v>
          </cell>
          <cell r="X1369" t="e">
            <v>#N/A</v>
          </cell>
          <cell r="Y1369" t="e">
            <v>#N/A</v>
          </cell>
          <cell r="Z1369"/>
          <cell r="AA1369"/>
          <cell r="AB1369"/>
          <cell r="AC1369" t="str">
            <v>已转上海客户</v>
          </cell>
          <cell r="AD1369">
            <v>301</v>
          </cell>
          <cell r="AE1369">
            <v>10</v>
          </cell>
          <cell r="AF1369">
            <v>311</v>
          </cell>
          <cell r="AG1369">
            <v>10</v>
          </cell>
          <cell r="AH1369"/>
          <cell r="AI1369"/>
          <cell r="AN1369"/>
          <cell r="AO1369" t="str">
            <v>NA</v>
          </cell>
          <cell r="AP1369" t="str">
            <v>blank</v>
          </cell>
        </row>
        <row r="1370">
          <cell r="A1370">
            <v>1834</v>
          </cell>
          <cell r="B1370" t="str">
            <v>已发货</v>
          </cell>
          <cell r="C1370" t="str">
            <v>C49</v>
          </cell>
          <cell r="D1370" t="str">
            <v>111047改49F104340</v>
          </cell>
          <cell r="E1370" t="str">
            <v>世启纳</v>
          </cell>
          <cell r="F1370" t="str">
            <v>YSM20R-2</v>
          </cell>
          <cell r="G1370" t="str">
            <v>R-&gt;L</v>
          </cell>
          <cell r="H1370" t="str">
            <v>No</v>
          </cell>
          <cell r="I1370" t="str">
            <v>Y63072</v>
          </cell>
          <cell r="J1370">
            <v>1</v>
          </cell>
          <cell r="K1370" t="str">
            <v>力合仓库(已经清关)</v>
          </cell>
          <cell r="L1370" t="str">
            <v>2022/11/7,蛇口港</v>
          </cell>
          <cell r="M1370">
            <v>4.9700000000000001E-2</v>
          </cell>
          <cell r="N1370" t="str">
            <v>FEB 23</v>
          </cell>
          <cell r="O1370">
            <v>2022.9</v>
          </cell>
          <cell r="P1370" t="str">
            <v>RMB</v>
          </cell>
          <cell r="Q1370" t="str">
            <v>C49SZX20230012EC</v>
          </cell>
          <cell r="R1370" t="str">
            <v>海红天远</v>
          </cell>
          <cell r="S1370" t="str">
            <v>YSM20R-2</v>
          </cell>
          <cell r="T1370" t="str">
            <v>R-&gt;L</v>
          </cell>
          <cell r="U1370" t="str">
            <v>MVC F&amp;R</v>
          </cell>
          <cell r="V1370" t="str">
            <v>WRONG</v>
          </cell>
          <cell r="W1370" t="str">
            <v>DDP SZ</v>
          </cell>
          <cell r="X1370">
            <v>44966</v>
          </cell>
          <cell r="Y1370" t="str">
            <v>Yes</v>
          </cell>
          <cell r="Z1370"/>
          <cell r="AA1370"/>
          <cell r="AB1370"/>
          <cell r="AC1370" t="str">
            <v>C200737827</v>
          </cell>
          <cell r="AD1370">
            <v>301</v>
          </cell>
          <cell r="AE1370">
            <v>10</v>
          </cell>
          <cell r="AF1370">
            <v>311</v>
          </cell>
          <cell r="AG1370">
            <v>10</v>
          </cell>
          <cell r="AH1370"/>
          <cell r="AI1370"/>
          <cell r="AN1370"/>
          <cell r="AO1370" t="str">
            <v>Yes</v>
          </cell>
          <cell r="AP1370" t="str">
            <v>FEB 23</v>
          </cell>
        </row>
        <row r="1371">
          <cell r="A1371">
            <v>1827</v>
          </cell>
          <cell r="B1371" t="str">
            <v>已发货</v>
          </cell>
          <cell r="C1371" t="str">
            <v>C49</v>
          </cell>
          <cell r="D1371" t="str">
            <v>111047改49F104340</v>
          </cell>
          <cell r="E1371" t="str">
            <v>世启纳</v>
          </cell>
          <cell r="F1371" t="str">
            <v>YSM20R-2</v>
          </cell>
          <cell r="G1371" t="str">
            <v>L-&gt;R</v>
          </cell>
          <cell r="H1371" t="str">
            <v>No</v>
          </cell>
          <cell r="I1371" t="str">
            <v>Y63073</v>
          </cell>
          <cell r="J1371">
            <v>1</v>
          </cell>
          <cell r="K1371" t="str">
            <v>力合仓库(已经清关)</v>
          </cell>
          <cell r="L1371" t="str">
            <v>2022/11/7,蛇口港</v>
          </cell>
          <cell r="M1371">
            <v>4.9700000000000001E-2</v>
          </cell>
          <cell r="N1371" t="str">
            <v>FEB 23</v>
          </cell>
          <cell r="O1371">
            <v>2022.9</v>
          </cell>
          <cell r="P1371" t="str">
            <v>RMB</v>
          </cell>
          <cell r="Q1371" t="str">
            <v>C49SZX202300011SX</v>
          </cell>
          <cell r="R1371" t="str">
            <v>益田科技</v>
          </cell>
          <cell r="S1371" t="str">
            <v>YSM20R-2</v>
          </cell>
          <cell r="T1371" t="str">
            <v>L-&gt;R</v>
          </cell>
          <cell r="U1371" t="str">
            <v>No</v>
          </cell>
          <cell r="V1371" t="str">
            <v>OK</v>
          </cell>
          <cell r="W1371" t="str">
            <v>DDP SZ</v>
          </cell>
          <cell r="X1371">
            <v>44960</v>
          </cell>
          <cell r="Y1371" t="str">
            <v>Yes</v>
          </cell>
          <cell r="Z1371"/>
          <cell r="AA1371"/>
          <cell r="AB1371"/>
          <cell r="AC1371" t="str">
            <v>C200938214</v>
          </cell>
          <cell r="AD1371">
            <v>301</v>
          </cell>
          <cell r="AE1371">
            <v>10</v>
          </cell>
          <cell r="AF1371">
            <v>312</v>
          </cell>
          <cell r="AG1371">
            <v>10</v>
          </cell>
          <cell r="AH1371"/>
          <cell r="AI1371"/>
          <cell r="AN1371"/>
          <cell r="AO1371" t="str">
            <v>Yes</v>
          </cell>
          <cell r="AP1371" t="str">
            <v>FEB 23</v>
          </cell>
        </row>
        <row r="1372">
          <cell r="A1372">
            <v>1828</v>
          </cell>
          <cell r="B1372" t="str">
            <v>已发货</v>
          </cell>
          <cell r="C1372" t="str">
            <v>C49</v>
          </cell>
          <cell r="D1372" t="str">
            <v>111047改49F104340</v>
          </cell>
          <cell r="E1372" t="str">
            <v>世启纳</v>
          </cell>
          <cell r="F1372" t="str">
            <v>YSM20R-2</v>
          </cell>
          <cell r="G1372" t="str">
            <v>L-&gt;R</v>
          </cell>
          <cell r="H1372" t="str">
            <v>No</v>
          </cell>
          <cell r="I1372" t="str">
            <v>Y63074</v>
          </cell>
          <cell r="J1372">
            <v>1</v>
          </cell>
          <cell r="K1372" t="str">
            <v>力合仓库(已经清关)</v>
          </cell>
          <cell r="L1372" t="str">
            <v>2022/11/7,蛇口港</v>
          </cell>
          <cell r="M1372">
            <v>4.9700000000000001E-2</v>
          </cell>
          <cell r="N1372" t="str">
            <v>FEB 23</v>
          </cell>
          <cell r="O1372">
            <v>2022.9</v>
          </cell>
          <cell r="P1372" t="str">
            <v>RMB</v>
          </cell>
          <cell r="Q1372" t="str">
            <v>C49SZX202300011SX</v>
          </cell>
          <cell r="R1372" t="str">
            <v>益田科技</v>
          </cell>
          <cell r="S1372" t="str">
            <v>YSM20R-2</v>
          </cell>
          <cell r="T1372" t="str">
            <v>L-&gt;R</v>
          </cell>
          <cell r="U1372" t="str">
            <v>No</v>
          </cell>
          <cell r="V1372" t="str">
            <v>OK</v>
          </cell>
          <cell r="W1372" t="str">
            <v>DDP SZ</v>
          </cell>
          <cell r="X1372">
            <v>44960</v>
          </cell>
          <cell r="Y1372" t="str">
            <v>Yes</v>
          </cell>
          <cell r="Z1372"/>
          <cell r="AA1372"/>
          <cell r="AB1372"/>
          <cell r="AC1372" t="str">
            <v>C200938214</v>
          </cell>
          <cell r="AD1372">
            <v>301</v>
          </cell>
          <cell r="AE1372">
            <v>10</v>
          </cell>
          <cell r="AF1372">
            <v>312</v>
          </cell>
          <cell r="AG1372">
            <v>10</v>
          </cell>
          <cell r="AH1372"/>
          <cell r="AI1372"/>
          <cell r="AN1372"/>
          <cell r="AO1372" t="str">
            <v>Yes</v>
          </cell>
          <cell r="AP1372" t="str">
            <v>FEB 23</v>
          </cell>
        </row>
        <row r="1373">
          <cell r="A1373">
            <v>1719</v>
          </cell>
          <cell r="B1373" t="str">
            <v>已发货</v>
          </cell>
          <cell r="C1373" t="str">
            <v>C49</v>
          </cell>
          <cell r="D1373" t="str">
            <v>111054改49F104337</v>
          </cell>
          <cell r="E1373" t="str">
            <v>朗特#06890(special)</v>
          </cell>
          <cell r="F1373" t="str">
            <v>YSM10</v>
          </cell>
          <cell r="G1373" t="str">
            <v>R-&gt;L</v>
          </cell>
          <cell r="H1373" t="str">
            <v>MVC F&amp;R</v>
          </cell>
          <cell r="I1373" t="str">
            <v>Y63144（拆除1个相机，放在力合）</v>
          </cell>
          <cell r="J1373">
            <v>1</v>
          </cell>
          <cell r="K1373" t="str">
            <v>力合仓库(已经清关)</v>
          </cell>
          <cell r="L1373" t="str">
            <v>2022/11/7,蛇口港</v>
          </cell>
          <cell r="M1373">
            <v>4.8800000000000003E-2</v>
          </cell>
          <cell r="N1373" t="str">
            <v>JUL 23</v>
          </cell>
          <cell r="O1373">
            <v>2022.9</v>
          </cell>
          <cell r="P1373" t="str">
            <v>RMB</v>
          </cell>
          <cell r="Q1373" t="str">
            <v>C49SZX20220091MZ</v>
          </cell>
          <cell r="R1373" t="str">
            <v>华烨(end user:华煜）</v>
          </cell>
          <cell r="S1373" t="str">
            <v>YSM10</v>
          </cell>
          <cell r="T1373" t="str">
            <v>L-&gt;R</v>
          </cell>
          <cell r="U1373" t="str">
            <v>MVC</v>
          </cell>
          <cell r="V1373" t="str">
            <v>WRONG</v>
          </cell>
          <cell r="W1373" t="str">
            <v>DDP LJ</v>
          </cell>
          <cell r="X1373">
            <v>44793</v>
          </cell>
          <cell r="Y1373" t="str">
            <v>Yes</v>
          </cell>
          <cell r="Z1373"/>
          <cell r="AA1373"/>
          <cell r="AB1373"/>
          <cell r="AC1373" t="str">
            <v>C220943714</v>
          </cell>
          <cell r="AD1373">
            <v>301</v>
          </cell>
          <cell r="AE1373">
            <v>5</v>
          </cell>
          <cell r="AF1373">
            <v>302</v>
          </cell>
          <cell r="AG1373">
            <v>5</v>
          </cell>
          <cell r="AH1373"/>
          <cell r="AI1373"/>
          <cell r="AN1373"/>
          <cell r="AO1373" t="str">
            <v>Yes</v>
          </cell>
          <cell r="AP1373" t="str">
            <v>JUL 23</v>
          </cell>
        </row>
        <row r="1374">
          <cell r="A1374">
            <v>1905</v>
          </cell>
          <cell r="B1374" t="str">
            <v>已发货</v>
          </cell>
          <cell r="C1374" t="str">
            <v>C49</v>
          </cell>
          <cell r="D1374" t="str">
            <v>111054改49F104337</v>
          </cell>
          <cell r="E1374" t="str">
            <v>朗特#06890(special)</v>
          </cell>
          <cell r="F1374" t="str">
            <v>YSM10</v>
          </cell>
          <cell r="G1374" t="str">
            <v>R-&gt;L</v>
          </cell>
          <cell r="H1374" t="str">
            <v>MVC F&amp;R+ATS15</v>
          </cell>
          <cell r="I1374" t="str">
            <v>Y63145</v>
          </cell>
          <cell r="J1374">
            <v>1</v>
          </cell>
          <cell r="K1374" t="str">
            <v>力合仓库(已经清关)</v>
          </cell>
          <cell r="L1374" t="str">
            <v>2022/11/7,蛇口港</v>
          </cell>
          <cell r="M1374">
            <v>4.8800000000000003E-2</v>
          </cell>
          <cell r="N1374" t="str">
            <v>APR 23</v>
          </cell>
          <cell r="O1374">
            <v>2022.9</v>
          </cell>
          <cell r="P1374" t="str">
            <v>JPY</v>
          </cell>
          <cell r="Q1374" t="str">
            <v>C49SZX20230054SQ</v>
          </cell>
          <cell r="R1374" t="str">
            <v>格第</v>
          </cell>
          <cell r="S1374" t="str">
            <v>YSM10</v>
          </cell>
          <cell r="T1374" t="str">
            <v>R-&gt;L</v>
          </cell>
          <cell r="U1374" t="str">
            <v>MVC+ATS15</v>
          </cell>
          <cell r="V1374" t="str">
            <v>WRONG</v>
          </cell>
          <cell r="W1374" t="str">
            <v>DAP SZ</v>
          </cell>
          <cell r="X1374">
            <v>45037</v>
          </cell>
          <cell r="Y1374" t="str">
            <v>Yes</v>
          </cell>
          <cell r="Z1374"/>
          <cell r="AA1374"/>
          <cell r="AB1374"/>
          <cell r="AC1374" t="str">
            <v>C230445790</v>
          </cell>
          <cell r="AD1374">
            <v>301</v>
          </cell>
          <cell r="AE1374">
            <v>5</v>
          </cell>
          <cell r="AF1374">
            <v>303</v>
          </cell>
          <cell r="AG1374">
            <v>3</v>
          </cell>
          <cell r="AH1374">
            <v>304</v>
          </cell>
          <cell r="AI1374">
            <v>2</v>
          </cell>
          <cell r="AN1374"/>
          <cell r="AO1374" t="str">
            <v>Yes</v>
          </cell>
          <cell r="AP1374" t="str">
            <v>APR 23</v>
          </cell>
        </row>
        <row r="1375">
          <cell r="A1375">
            <v>1903</v>
          </cell>
          <cell r="B1375" t="str">
            <v>已发货</v>
          </cell>
          <cell r="C1375" t="str">
            <v>C49</v>
          </cell>
          <cell r="D1375" t="str">
            <v>111054改49F104337</v>
          </cell>
          <cell r="E1375" t="str">
            <v>朗特#06890(special)</v>
          </cell>
          <cell r="F1375" t="str">
            <v>YSM10</v>
          </cell>
          <cell r="G1375" t="str">
            <v>R-&gt;L</v>
          </cell>
          <cell r="H1375" t="str">
            <v>MVC F&amp;R+ATS15</v>
          </cell>
          <cell r="I1375" t="str">
            <v>Y63146</v>
          </cell>
          <cell r="J1375">
            <v>1</v>
          </cell>
          <cell r="K1375" t="str">
            <v>力合仓库(已经清关)</v>
          </cell>
          <cell r="L1375" t="str">
            <v>2022/11/7,蛇口港</v>
          </cell>
          <cell r="M1375">
            <v>4.8800000000000003E-2</v>
          </cell>
          <cell r="N1375" t="str">
            <v>APR 23</v>
          </cell>
          <cell r="O1375">
            <v>2022.9</v>
          </cell>
          <cell r="P1375" t="str">
            <v>RMB</v>
          </cell>
          <cell r="Q1375" t="str">
            <v>C49SZX20230049JY</v>
          </cell>
          <cell r="R1375" t="str">
            <v>和创永泰</v>
          </cell>
          <cell r="S1375" t="str">
            <v>YSM10</v>
          </cell>
          <cell r="T1375" t="str">
            <v>L-&gt;R</v>
          </cell>
          <cell r="U1375" t="str">
            <v>MVC+ATS15</v>
          </cell>
          <cell r="V1375" t="str">
            <v>WRONG</v>
          </cell>
          <cell r="W1375" t="str">
            <v>DDP SZ</v>
          </cell>
          <cell r="X1375">
            <v>45036</v>
          </cell>
          <cell r="Y1375" t="str">
            <v>Yes</v>
          </cell>
          <cell r="Z1375"/>
          <cell r="AA1375"/>
          <cell r="AB1375"/>
          <cell r="AC1375" t="str">
            <v>C220342243</v>
          </cell>
          <cell r="AD1375">
            <v>301</v>
          </cell>
          <cell r="AE1375">
            <v>5</v>
          </cell>
          <cell r="AF1375">
            <v>303</v>
          </cell>
          <cell r="AG1375">
            <v>3</v>
          </cell>
          <cell r="AH1375">
            <v>304</v>
          </cell>
          <cell r="AI1375">
            <v>2</v>
          </cell>
          <cell r="AN1375"/>
          <cell r="AO1375" t="str">
            <v>Yes</v>
          </cell>
          <cell r="AP1375" t="str">
            <v>APR 23</v>
          </cell>
        </row>
        <row r="1376">
          <cell r="A1376">
            <v>1912</v>
          </cell>
          <cell r="B1376" t="str">
            <v>已发货</v>
          </cell>
          <cell r="C1376" t="str">
            <v>C49</v>
          </cell>
          <cell r="D1376" t="str">
            <v>111054改49F104337</v>
          </cell>
          <cell r="E1376" t="str">
            <v>朗特#06890(special)</v>
          </cell>
          <cell r="F1376" t="str">
            <v>YSM10</v>
          </cell>
          <cell r="G1376" t="str">
            <v>R-&gt;L</v>
          </cell>
          <cell r="H1376" t="str">
            <v>MVC F&amp;R</v>
          </cell>
          <cell r="I1376" t="str">
            <v>Y63147（拆除1个相机，放在力合）</v>
          </cell>
          <cell r="J1376">
            <v>1</v>
          </cell>
          <cell r="K1376" t="str">
            <v>力合仓库(已经清关)</v>
          </cell>
          <cell r="L1376" t="str">
            <v>2022/11/7,蛇口港</v>
          </cell>
          <cell r="M1376">
            <v>4.8800000000000003E-2</v>
          </cell>
          <cell r="N1376" t="str">
            <v>JUN 23</v>
          </cell>
          <cell r="O1376">
            <v>2022.9</v>
          </cell>
          <cell r="P1376" t="str">
            <v>RMB</v>
          </cell>
          <cell r="Q1376" t="str">
            <v>C49SZX20230056SX</v>
          </cell>
          <cell r="R1376" t="str">
            <v>台山新欣</v>
          </cell>
          <cell r="S1376" t="str">
            <v>YSM10</v>
          </cell>
          <cell r="T1376" t="str">
            <v>L-&gt;R</v>
          </cell>
          <cell r="U1376" t="str">
            <v>MVC</v>
          </cell>
          <cell r="V1376" t="str">
            <v>WRONG</v>
          </cell>
          <cell r="W1376" t="str">
            <v>DDP TS</v>
          </cell>
          <cell r="X1376">
            <v>45040</v>
          </cell>
          <cell r="Y1376" t="str">
            <v>Yes</v>
          </cell>
          <cell r="Z1376"/>
          <cell r="AA1376"/>
          <cell r="AB1376"/>
          <cell r="AC1376" t="str">
            <v>C230545868</v>
          </cell>
          <cell r="AD1376">
            <v>301</v>
          </cell>
          <cell r="AE1376">
            <v>5</v>
          </cell>
          <cell r="AF1376">
            <v>302</v>
          </cell>
          <cell r="AG1376">
            <v>5</v>
          </cell>
          <cell r="AH1376"/>
          <cell r="AI1376"/>
          <cell r="AN1376"/>
          <cell r="AO1376" t="str">
            <v>Yes</v>
          </cell>
          <cell r="AP1376" t="str">
            <v>JUN 23</v>
          </cell>
        </row>
        <row r="1377">
          <cell r="A1377">
            <v>1931</v>
          </cell>
          <cell r="B1377" t="str">
            <v>已发货</v>
          </cell>
          <cell r="C1377" t="str">
            <v>C49</v>
          </cell>
          <cell r="D1377" t="str">
            <v>111055改49F104335</v>
          </cell>
          <cell r="E1377" t="str">
            <v>络鑫#03625(special)</v>
          </cell>
          <cell r="F1377" t="str">
            <v>YSM10</v>
          </cell>
          <cell r="G1377" t="str">
            <v>R-&gt;L</v>
          </cell>
          <cell r="H1377" t="str">
            <v>MVC F&amp;R</v>
          </cell>
          <cell r="I1377" t="str">
            <v>Y63149（拆除1个相机，放在力合）</v>
          </cell>
          <cell r="J1377">
            <v>1</v>
          </cell>
          <cell r="K1377" t="str">
            <v>力合仓库(已经清关)</v>
          </cell>
          <cell r="L1377" t="str">
            <v>2022/11/7,蛇口港</v>
          </cell>
          <cell r="M1377">
            <v>4.9700000000000001E-2</v>
          </cell>
          <cell r="N1377" t="str">
            <v>JUL 23</v>
          </cell>
          <cell r="O1377">
            <v>2022.8</v>
          </cell>
          <cell r="P1377" t="str">
            <v>JPY</v>
          </cell>
          <cell r="Q1377" t="str">
            <v>C49SZX20230079JL</v>
          </cell>
          <cell r="R1377" t="str">
            <v>友艺</v>
          </cell>
          <cell r="S1377" t="str">
            <v>YSM10</v>
          </cell>
          <cell r="T1377" t="str">
            <v>L-&gt;R</v>
          </cell>
          <cell r="U1377" t="str">
            <v>MVC</v>
          </cell>
          <cell r="V1377" t="str">
            <v>WRONG</v>
          </cell>
          <cell r="W1377" t="str">
            <v>DAP SZ</v>
          </cell>
          <cell r="X1377">
            <v>45107</v>
          </cell>
          <cell r="Y1377" t="str">
            <v>Yes</v>
          </cell>
          <cell r="Z1377"/>
          <cell r="AA1377"/>
          <cell r="AB1377"/>
          <cell r="AC1377" t="str">
            <v>C220743436</v>
          </cell>
          <cell r="AD1377">
            <v>301</v>
          </cell>
          <cell r="AE1377">
            <v>5</v>
          </cell>
          <cell r="AF1377">
            <v>302</v>
          </cell>
          <cell r="AG1377">
            <v>5</v>
          </cell>
          <cell r="AH1377"/>
          <cell r="AI1377"/>
          <cell r="AJ1377"/>
          <cell r="AK1377"/>
          <cell r="AL1377"/>
          <cell r="AM1377"/>
          <cell r="AN1377"/>
          <cell r="AO1377" t="str">
            <v>Yes</v>
          </cell>
          <cell r="AP1377" t="str">
            <v>JUL 23</v>
          </cell>
        </row>
        <row r="1378">
          <cell r="A1378">
            <v>1481</v>
          </cell>
          <cell r="B1378" t="str">
            <v>已发货</v>
          </cell>
          <cell r="C1378" t="str">
            <v>C49</v>
          </cell>
          <cell r="D1378" t="str">
            <v>111055改49F104335</v>
          </cell>
          <cell r="E1378" t="str">
            <v>络鑫#03625(special)</v>
          </cell>
          <cell r="F1378" t="str">
            <v>YSM10</v>
          </cell>
          <cell r="G1378" t="str">
            <v>R-&gt;L</v>
          </cell>
          <cell r="H1378" t="str">
            <v>MVC F&amp;R+ATS15</v>
          </cell>
          <cell r="I1378" t="str">
            <v>Y63150</v>
          </cell>
          <cell r="J1378">
            <v>1</v>
          </cell>
          <cell r="K1378" t="str">
            <v>力合仓库(已经清关)</v>
          </cell>
          <cell r="L1378" t="str">
            <v>2022/11/7,蛇口港</v>
          </cell>
          <cell r="M1378">
            <v>4.9700000000000001E-2</v>
          </cell>
          <cell r="N1378" t="str">
            <v>MAY 23</v>
          </cell>
          <cell r="O1378">
            <v>2022.9</v>
          </cell>
          <cell r="P1378" t="str">
            <v>JPY</v>
          </cell>
          <cell r="Q1378" t="str">
            <v>C49SZX20220082MX</v>
          </cell>
          <cell r="R1378" t="str">
            <v>宇翔</v>
          </cell>
          <cell r="S1378" t="str">
            <v>YSM10</v>
          </cell>
          <cell r="T1378" t="str">
            <v>L-&gt;R</v>
          </cell>
          <cell r="U1378" t="str">
            <v>MVC+ATS15</v>
          </cell>
          <cell r="V1378" t="str">
            <v>WRONG</v>
          </cell>
          <cell r="W1378" t="str">
            <v>DAP DG</v>
          </cell>
          <cell r="X1378">
            <v>44466</v>
          </cell>
          <cell r="Y1378" t="str">
            <v>Yes</v>
          </cell>
          <cell r="Z1378"/>
          <cell r="AA1378"/>
          <cell r="AB1378"/>
          <cell r="AC1378" t="str">
            <v>C221144350</v>
          </cell>
          <cell r="AD1378">
            <v>301</v>
          </cell>
          <cell r="AE1378">
            <v>5</v>
          </cell>
          <cell r="AF1378">
            <v>302</v>
          </cell>
          <cell r="AG1378">
            <v>5</v>
          </cell>
          <cell r="AH1378"/>
          <cell r="AI1378"/>
          <cell r="AN1378"/>
          <cell r="AO1378" t="str">
            <v>Yes</v>
          </cell>
          <cell r="AP1378" t="str">
            <v>MAY 23</v>
          </cell>
        </row>
        <row r="1379">
          <cell r="A1379">
            <v>1913</v>
          </cell>
          <cell r="B1379" t="str">
            <v>已发货</v>
          </cell>
          <cell r="C1379" t="str">
            <v>C49</v>
          </cell>
          <cell r="D1379" t="str">
            <v>111055改49F104335</v>
          </cell>
          <cell r="E1379" t="str">
            <v>络鑫#03625(special)</v>
          </cell>
          <cell r="F1379" t="str">
            <v>YSM10</v>
          </cell>
          <cell r="G1379" t="str">
            <v>R-&gt;L</v>
          </cell>
          <cell r="H1379" t="str">
            <v>MVC F&amp;R</v>
          </cell>
          <cell r="I1379" t="str">
            <v>Y63151（拆除2个相机，放在力合）</v>
          </cell>
          <cell r="J1379">
            <v>1</v>
          </cell>
          <cell r="K1379" t="str">
            <v>力合仓库(已经清关)</v>
          </cell>
          <cell r="L1379" t="str">
            <v>2022/11/7,蛇口港</v>
          </cell>
          <cell r="M1379">
            <v>4.9700000000000001E-2</v>
          </cell>
          <cell r="N1379" t="str">
            <v>JUN 23</v>
          </cell>
          <cell r="O1379">
            <v>2022.9</v>
          </cell>
          <cell r="P1379" t="str">
            <v>RMB</v>
          </cell>
          <cell r="Q1379" t="str">
            <v>C49SZX20230056SX</v>
          </cell>
          <cell r="R1379" t="str">
            <v>台山新欣</v>
          </cell>
          <cell r="S1379" t="str">
            <v>YSM10</v>
          </cell>
          <cell r="T1379" t="str">
            <v>L-&gt;R</v>
          </cell>
          <cell r="U1379" t="str">
            <v>No</v>
          </cell>
          <cell r="V1379" t="str">
            <v>WRONG</v>
          </cell>
          <cell r="W1379" t="str">
            <v>DDP TS</v>
          </cell>
          <cell r="X1379">
            <v>45040</v>
          </cell>
          <cell r="Y1379" t="str">
            <v>Yes</v>
          </cell>
          <cell r="Z1379"/>
          <cell r="AA1379"/>
          <cell r="AB1379"/>
          <cell r="AC1379" t="str">
            <v>C230545868</v>
          </cell>
          <cell r="AD1379">
            <v>301</v>
          </cell>
          <cell r="AE1379">
            <v>5</v>
          </cell>
          <cell r="AF1379">
            <v>302</v>
          </cell>
          <cell r="AG1379">
            <v>5</v>
          </cell>
          <cell r="AH1379"/>
          <cell r="AI1379"/>
          <cell r="AN1379"/>
          <cell r="AO1379" t="str">
            <v>Yes</v>
          </cell>
          <cell r="AP1379" t="str">
            <v>JUN 23</v>
          </cell>
        </row>
        <row r="1380">
          <cell r="A1380">
            <v>1918</v>
          </cell>
          <cell r="B1380" t="str">
            <v>已发货</v>
          </cell>
          <cell r="C1380" t="str">
            <v>C49</v>
          </cell>
          <cell r="D1380" t="str">
            <v>111055改49F104335</v>
          </cell>
          <cell r="E1380" t="str">
            <v>络鑫#03625(special)</v>
          </cell>
          <cell r="F1380" t="str">
            <v>YSM10</v>
          </cell>
          <cell r="G1380" t="str">
            <v>R-&gt;L</v>
          </cell>
          <cell r="H1380" t="str">
            <v>MVC F&amp;R</v>
          </cell>
          <cell r="I1380" t="str">
            <v>Y63152</v>
          </cell>
          <cell r="J1380">
            <v>1</v>
          </cell>
          <cell r="K1380" t="str">
            <v>力合仓库(已经清关)</v>
          </cell>
          <cell r="L1380" t="str">
            <v>2022/11/7,蛇口港</v>
          </cell>
          <cell r="M1380">
            <v>4.9700000000000001E-2</v>
          </cell>
          <cell r="N1380" t="str">
            <v>JUN 23</v>
          </cell>
          <cell r="O1380">
            <v>2022.9</v>
          </cell>
          <cell r="P1380" t="str">
            <v>RMB</v>
          </cell>
          <cell r="Q1380" t="str">
            <v>C49SZX20230065EC</v>
          </cell>
          <cell r="R1380" t="str">
            <v>聚合信</v>
          </cell>
          <cell r="S1380" t="str">
            <v>YSM10</v>
          </cell>
          <cell r="T1380" t="str">
            <v>L-&gt;R</v>
          </cell>
          <cell r="U1380" t="str">
            <v>MVC</v>
          </cell>
          <cell r="V1380" t="str">
            <v>WRONG</v>
          </cell>
          <cell r="W1380" t="str">
            <v>DDP DG</v>
          </cell>
          <cell r="X1380">
            <v>45061</v>
          </cell>
          <cell r="Y1380" t="str">
            <v>Yes</v>
          </cell>
          <cell r="Z1380"/>
          <cell r="AA1380"/>
          <cell r="AB1380"/>
          <cell r="AC1380" t="str">
            <v>C220743320</v>
          </cell>
          <cell r="AD1380">
            <v>301</v>
          </cell>
          <cell r="AE1380">
            <v>5</v>
          </cell>
          <cell r="AF1380">
            <v>302</v>
          </cell>
          <cell r="AG1380">
            <v>5</v>
          </cell>
          <cell r="AH1380"/>
          <cell r="AI1380"/>
          <cell r="AJ1380"/>
          <cell r="AK1380"/>
          <cell r="AL1380"/>
          <cell r="AM1380"/>
          <cell r="AN1380"/>
          <cell r="AO1380" t="str">
            <v>Yes</v>
          </cell>
          <cell r="AP1380" t="str">
            <v>JUN 23</v>
          </cell>
        </row>
        <row r="1381">
          <cell r="A1381">
            <v>1999</v>
          </cell>
          <cell r="B1381" t="str">
            <v>已发货</v>
          </cell>
          <cell r="C1381" t="str">
            <v>C49</v>
          </cell>
          <cell r="D1381" t="str">
            <v>111055改49F104335</v>
          </cell>
          <cell r="E1381" t="str">
            <v>络鑫#03625(special)</v>
          </cell>
          <cell r="F1381" t="str">
            <v>YSM10</v>
          </cell>
          <cell r="G1381" t="str">
            <v>R-&gt;L</v>
          </cell>
          <cell r="H1381" t="str">
            <v>MVC F&amp;R</v>
          </cell>
          <cell r="I1381" t="str">
            <v>Y63153（拆除2个相机，放在力合）</v>
          </cell>
          <cell r="J1381">
            <v>1</v>
          </cell>
          <cell r="K1381" t="str">
            <v>力合仓库(已经清关)</v>
          </cell>
          <cell r="L1381" t="str">
            <v>2022/11/7,蛇口港</v>
          </cell>
          <cell r="M1381">
            <v>4.9700000000000001E-2</v>
          </cell>
          <cell r="N1381" t="str">
            <v>NOV 23</v>
          </cell>
          <cell r="O1381">
            <v>2022.9</v>
          </cell>
          <cell r="P1381" t="str">
            <v>RMB</v>
          </cell>
          <cell r="Q1381" t="str">
            <v>C49SZX20230118SS</v>
          </cell>
          <cell r="R1381" t="str">
            <v>易通</v>
          </cell>
          <cell r="S1381" t="str">
            <v>YSM10</v>
          </cell>
          <cell r="T1381" t="str">
            <v>R-&gt;L</v>
          </cell>
          <cell r="U1381" t="str">
            <v>No</v>
          </cell>
          <cell r="V1381" t="str">
            <v>WRONG</v>
          </cell>
          <cell r="W1381" t="str">
            <v>DDP SZ</v>
          </cell>
          <cell r="X1381">
            <v>45232</v>
          </cell>
          <cell r="Y1381" t="str">
            <v>Yes</v>
          </cell>
          <cell r="Z1381"/>
          <cell r="AA1381"/>
          <cell r="AB1381"/>
          <cell r="AC1381" t="str">
            <v>C211241732</v>
          </cell>
          <cell r="AD1381">
            <v>301</v>
          </cell>
          <cell r="AE1381">
            <v>5</v>
          </cell>
          <cell r="AF1381">
            <v>302</v>
          </cell>
          <cell r="AG1381">
            <v>5</v>
          </cell>
          <cell r="AH1381"/>
          <cell r="AI1381"/>
          <cell r="AN1381"/>
          <cell r="AO1381" t="str">
            <v>Yes</v>
          </cell>
          <cell r="AP1381" t="str">
            <v>NOV 23</v>
          </cell>
        </row>
        <row r="1382">
          <cell r="A1382">
            <v>1934</v>
          </cell>
          <cell r="B1382" t="str">
            <v>已发货</v>
          </cell>
          <cell r="C1382" t="str">
            <v>C49</v>
          </cell>
          <cell r="D1382" t="str">
            <v>111056改49F104336</v>
          </cell>
          <cell r="E1382" t="str">
            <v>东莞铭翔(special)</v>
          </cell>
          <cell r="F1382" t="str">
            <v>YSM10</v>
          </cell>
          <cell r="G1382" t="str">
            <v>R-&gt;L</v>
          </cell>
          <cell r="H1382" t="str">
            <v>MVC F&amp;R</v>
          </cell>
          <cell r="I1382" t="str">
            <v>Y63154（拆除2个相机，放在力合）</v>
          </cell>
          <cell r="J1382">
            <v>1</v>
          </cell>
          <cell r="K1382" t="str">
            <v>力合仓库(已经清关)</v>
          </cell>
          <cell r="L1382" t="str">
            <v>2022/11/7,蛇口港</v>
          </cell>
          <cell r="M1382">
            <v>4.9700000000000001E-2</v>
          </cell>
          <cell r="N1382" t="str">
            <v>AUG 23</v>
          </cell>
          <cell r="O1382">
            <v>2022.9</v>
          </cell>
          <cell r="P1382" t="str">
            <v>RMB</v>
          </cell>
          <cell r="Q1382" t="str">
            <v>C49SZX20230086SS</v>
          </cell>
          <cell r="R1382" t="str">
            <v>铣米</v>
          </cell>
          <cell r="S1382" t="str">
            <v>YSM10</v>
          </cell>
          <cell r="T1382" t="str">
            <v>L-&gt;R</v>
          </cell>
          <cell r="U1382" t="str">
            <v>MVC</v>
          </cell>
          <cell r="V1382" t="str">
            <v>WRONG</v>
          </cell>
          <cell r="W1382" t="str">
            <v>DDP SZ</v>
          </cell>
          <cell r="X1382">
            <v>45118</v>
          </cell>
          <cell r="Y1382" t="str">
            <v>Yes</v>
          </cell>
          <cell r="Z1382"/>
          <cell r="AA1382"/>
          <cell r="AB1382"/>
          <cell r="AC1382" t="str">
            <v>C210640464</v>
          </cell>
          <cell r="AD1382">
            <v>301</v>
          </cell>
          <cell r="AE1382">
            <v>5</v>
          </cell>
          <cell r="AF1382">
            <v>302</v>
          </cell>
          <cell r="AG1382">
            <v>5</v>
          </cell>
          <cell r="AH1382"/>
          <cell r="AI1382"/>
          <cell r="AJ1382"/>
          <cell r="AK1382"/>
          <cell r="AL1382"/>
          <cell r="AM1382"/>
          <cell r="AN1382"/>
          <cell r="AO1382" t="str">
            <v>Yes</v>
          </cell>
          <cell r="AP1382" t="str">
            <v>AUG 23</v>
          </cell>
        </row>
        <row r="1383">
          <cell r="A1383">
            <v>1935</v>
          </cell>
          <cell r="B1383" t="str">
            <v>已发货</v>
          </cell>
          <cell r="C1383" t="str">
            <v>C49</v>
          </cell>
          <cell r="D1383" t="str">
            <v>111056改49F104336</v>
          </cell>
          <cell r="E1383" t="str">
            <v>东莞铭翔(special)</v>
          </cell>
          <cell r="F1383" t="str">
            <v>YSM10</v>
          </cell>
          <cell r="G1383" t="str">
            <v>R-&gt;L</v>
          </cell>
          <cell r="H1383" t="str">
            <v>MVC F&amp;R</v>
          </cell>
          <cell r="I1383" t="str">
            <v>Y63155（拆除1个相机，放在力合）</v>
          </cell>
          <cell r="J1383">
            <v>1</v>
          </cell>
          <cell r="K1383" t="str">
            <v>力合仓库(已经清关)</v>
          </cell>
          <cell r="L1383" t="str">
            <v>2022/11/7,蛇口港</v>
          </cell>
          <cell r="M1383">
            <v>4.9700000000000001E-2</v>
          </cell>
          <cell r="N1383" t="str">
            <v>AUG 23</v>
          </cell>
          <cell r="O1383">
            <v>2022.9</v>
          </cell>
          <cell r="P1383" t="str">
            <v>JPY</v>
          </cell>
          <cell r="Q1383" t="str">
            <v>C49SZX20230078SX</v>
          </cell>
          <cell r="R1383" t="str">
            <v>威力斯（End user:瑞杰鑫）</v>
          </cell>
          <cell r="S1383" t="str">
            <v>YSM10</v>
          </cell>
          <cell r="T1383" t="str">
            <v>L-&gt;R</v>
          </cell>
          <cell r="U1383" t="str">
            <v>MVC</v>
          </cell>
          <cell r="V1383" t="str">
            <v>WRONG</v>
          </cell>
          <cell r="W1383" t="str">
            <v>DAP EP</v>
          </cell>
          <cell r="X1383">
            <v>45118</v>
          </cell>
          <cell r="Y1383" t="str">
            <v>Yes</v>
          </cell>
          <cell r="Z1383"/>
          <cell r="AA1383"/>
          <cell r="AB1383"/>
          <cell r="AC1383" t="str">
            <v>C230746645</v>
          </cell>
          <cell r="AD1383">
            <v>301</v>
          </cell>
          <cell r="AE1383">
            <v>5</v>
          </cell>
          <cell r="AF1383">
            <v>302</v>
          </cell>
          <cell r="AG1383">
            <v>5</v>
          </cell>
          <cell r="AH1383"/>
          <cell r="AI1383"/>
          <cell r="AN1383"/>
          <cell r="AO1383" t="str">
            <v>Yes</v>
          </cell>
          <cell r="AP1383" t="str">
            <v>AUG 23</v>
          </cell>
        </row>
        <row r="1384">
          <cell r="A1384">
            <v>1936</v>
          </cell>
          <cell r="B1384" t="str">
            <v>已发货</v>
          </cell>
          <cell r="C1384" t="str">
            <v>C49</v>
          </cell>
          <cell r="D1384" t="str">
            <v>111056改49F104336</v>
          </cell>
          <cell r="E1384" t="str">
            <v>东莞铭翔(special)</v>
          </cell>
          <cell r="F1384" t="str">
            <v>YSM10</v>
          </cell>
          <cell r="G1384" t="str">
            <v>R-&gt;L</v>
          </cell>
          <cell r="H1384" t="str">
            <v>MVC F&amp;R</v>
          </cell>
          <cell r="I1384" t="str">
            <v>Y63156（拆除1个相机，放在力合）</v>
          </cell>
          <cell r="J1384">
            <v>1</v>
          </cell>
          <cell r="K1384" t="str">
            <v>力合仓库(已经清关)</v>
          </cell>
          <cell r="L1384" t="str">
            <v>2022/11/7,蛇口港</v>
          </cell>
          <cell r="M1384">
            <v>4.9700000000000001E-2</v>
          </cell>
          <cell r="N1384" t="str">
            <v>AUG 23</v>
          </cell>
          <cell r="O1384">
            <v>2022.9</v>
          </cell>
          <cell r="P1384" t="str">
            <v>JPY</v>
          </cell>
          <cell r="Q1384" t="str">
            <v>C49SZX20230078SX</v>
          </cell>
          <cell r="R1384" t="str">
            <v>威力斯（End user:瑞杰鑫）</v>
          </cell>
          <cell r="S1384" t="str">
            <v>YSM10</v>
          </cell>
          <cell r="T1384" t="str">
            <v>R-&gt;L</v>
          </cell>
          <cell r="U1384" t="str">
            <v>MVC</v>
          </cell>
          <cell r="V1384" t="str">
            <v>WRONG</v>
          </cell>
          <cell r="W1384" t="str">
            <v>DAP EP</v>
          </cell>
          <cell r="X1384">
            <v>45118</v>
          </cell>
          <cell r="Y1384" t="str">
            <v>Yes</v>
          </cell>
          <cell r="Z1384"/>
          <cell r="AA1384"/>
          <cell r="AB1384"/>
          <cell r="AC1384" t="str">
            <v>C230746645</v>
          </cell>
          <cell r="AD1384">
            <v>301</v>
          </cell>
          <cell r="AE1384">
            <v>5</v>
          </cell>
          <cell r="AF1384">
            <v>302</v>
          </cell>
          <cell r="AG1384">
            <v>5</v>
          </cell>
          <cell r="AH1384"/>
          <cell r="AI1384"/>
          <cell r="AN1384"/>
          <cell r="AO1384" t="str">
            <v>Yes</v>
          </cell>
          <cell r="AP1384" t="str">
            <v>AUG 23</v>
          </cell>
        </row>
        <row r="1385">
          <cell r="A1385">
            <v>1712</v>
          </cell>
          <cell r="B1385" t="str">
            <v>已发货</v>
          </cell>
          <cell r="C1385" t="str">
            <v>C28.</v>
          </cell>
          <cell r="D1385">
            <v>111077</v>
          </cell>
          <cell r="E1385" t="str">
            <v>鸿通宇名义</v>
          </cell>
          <cell r="F1385" t="str">
            <v>YSi-V</v>
          </cell>
          <cell r="G1385" t="str">
            <v>L-&gt;R</v>
          </cell>
          <cell r="H1385" t="str">
            <v>No</v>
          </cell>
          <cell r="I1385" t="str">
            <v>Y63517</v>
          </cell>
          <cell r="J1385">
            <v>1</v>
          </cell>
          <cell r="K1385" t="str">
            <v>CY仓库</v>
          </cell>
          <cell r="L1385">
            <v>44872</v>
          </cell>
          <cell r="M1385" t="str">
            <v>NM</v>
          </cell>
          <cell r="N1385" t="str">
            <v>NOV 22</v>
          </cell>
          <cell r="O1385">
            <v>2022.1</v>
          </cell>
          <cell r="P1385" t="str">
            <v>JPY</v>
          </cell>
          <cell r="Q1385" t="str">
            <v>C28SZX20220085DZ</v>
          </cell>
          <cell r="R1385" t="str">
            <v>鸿通宇</v>
          </cell>
          <cell r="S1385" t="str">
            <v>YSi-V</v>
          </cell>
          <cell r="T1385" t="str">
            <v>L-&gt;R</v>
          </cell>
          <cell r="U1385" t="str">
            <v>No</v>
          </cell>
          <cell r="V1385" t="str">
            <v>OK</v>
          </cell>
          <cell r="W1385" t="str">
            <v>CIF HK</v>
          </cell>
          <cell r="X1385">
            <v>44776</v>
          </cell>
          <cell r="Y1385" t="str">
            <v>Yes</v>
          </cell>
          <cell r="Z1385"/>
          <cell r="AA1385"/>
          <cell r="AB1385"/>
          <cell r="AC1385" t="str">
            <v>IND</v>
          </cell>
          <cell r="AD1385"/>
          <cell r="AE1385"/>
          <cell r="AF1385"/>
          <cell r="AG1385"/>
          <cell r="AH1385"/>
          <cell r="AI1385"/>
          <cell r="AJ1385"/>
          <cell r="AK1385"/>
          <cell r="AL1385"/>
          <cell r="AM1385"/>
          <cell r="AN1385"/>
          <cell r="AO1385" t="str">
            <v>Yes</v>
          </cell>
          <cell r="AP1385" t="str">
            <v>NOV 22</v>
          </cell>
        </row>
        <row r="1386">
          <cell r="A1386">
            <v>1725</v>
          </cell>
          <cell r="B1386" t="str">
            <v>已发货</v>
          </cell>
          <cell r="C1386" t="str">
            <v>C49</v>
          </cell>
          <cell r="D1386">
            <v>111096</v>
          </cell>
          <cell r="E1386" t="str">
            <v>#04235博睿通(special）</v>
          </cell>
          <cell r="F1386" t="str">
            <v>YSM20R-2</v>
          </cell>
          <cell r="G1386" t="str">
            <v>R-&gt;L</v>
          </cell>
          <cell r="H1386" t="str">
            <v>No</v>
          </cell>
          <cell r="I1386" t="str">
            <v>Y63535</v>
          </cell>
          <cell r="J1386">
            <v>1</v>
          </cell>
          <cell r="K1386" t="str">
            <v>CY仓库</v>
          </cell>
          <cell r="L1386">
            <v>44872</v>
          </cell>
          <cell r="M1386" t="str">
            <v>NM</v>
          </cell>
          <cell r="N1386" t="str">
            <v>NOV 22</v>
          </cell>
          <cell r="O1386">
            <v>2022.1</v>
          </cell>
          <cell r="P1386" t="str">
            <v>JPY</v>
          </cell>
          <cell r="Q1386" t="str">
            <v>159851(R2)-ELE</v>
          </cell>
          <cell r="R1386" t="str">
            <v>WKK</v>
          </cell>
          <cell r="S1386" t="str">
            <v>YSM20R-2</v>
          </cell>
          <cell r="T1386" t="str">
            <v>R-&gt;L</v>
          </cell>
          <cell r="U1386" t="str">
            <v>No</v>
          </cell>
          <cell r="V1386" t="str">
            <v>OK</v>
          </cell>
          <cell r="W1386" t="str">
            <v>CIF HK</v>
          </cell>
          <cell r="X1386">
            <v>44823</v>
          </cell>
          <cell r="Y1386" t="str">
            <v>Yes</v>
          </cell>
          <cell r="Z1386"/>
          <cell r="AA1386"/>
          <cell r="AB1386"/>
          <cell r="AC1386" t="str">
            <v>C200336938</v>
          </cell>
          <cell r="AD1386">
            <v>311</v>
          </cell>
          <cell r="AE1386">
            <v>10</v>
          </cell>
          <cell r="AF1386">
            <v>301</v>
          </cell>
          <cell r="AG1386">
            <v>5</v>
          </cell>
          <cell r="AH1386">
            <v>302</v>
          </cell>
          <cell r="AI1386">
            <v>5</v>
          </cell>
          <cell r="AJ1386"/>
          <cell r="AK1386"/>
          <cell r="AL1386"/>
          <cell r="AM1386"/>
          <cell r="AN1386"/>
          <cell r="AO1386" t="str">
            <v>Yes</v>
          </cell>
          <cell r="AP1386" t="str">
            <v>NOV 22</v>
          </cell>
        </row>
        <row r="1387">
          <cell r="A1387">
            <v>1850</v>
          </cell>
          <cell r="B1387" t="str">
            <v>已发货</v>
          </cell>
          <cell r="C1387" t="str">
            <v>C49</v>
          </cell>
          <cell r="D1387">
            <v>111096</v>
          </cell>
          <cell r="E1387" t="str">
            <v>#04235博睿通(special）</v>
          </cell>
          <cell r="F1387" t="str">
            <v>YSM20R-2</v>
          </cell>
          <cell r="G1387" t="str">
            <v>R-&gt;L</v>
          </cell>
          <cell r="H1387" t="str">
            <v>No</v>
          </cell>
          <cell r="I1387" t="str">
            <v>Y63536</v>
          </cell>
          <cell r="J1387">
            <v>1</v>
          </cell>
          <cell r="K1387" t="str">
            <v>力合仓库(已经清关)</v>
          </cell>
          <cell r="L1387">
            <v>44872</v>
          </cell>
          <cell r="M1387" t="str">
            <v>0.0512 PO#111049改49F104342</v>
          </cell>
          <cell r="N1387" t="str">
            <v>MAR 23</v>
          </cell>
          <cell r="O1387">
            <v>2022.1</v>
          </cell>
          <cell r="P1387" t="str">
            <v>RMB</v>
          </cell>
          <cell r="Q1387" t="str">
            <v>C49SZX20230025DZ</v>
          </cell>
          <cell r="R1387" t="str">
            <v>兆晖</v>
          </cell>
          <cell r="S1387" t="str">
            <v>YSM20R-2</v>
          </cell>
          <cell r="T1387" t="str">
            <v>R-&gt;L</v>
          </cell>
          <cell r="U1387" t="str">
            <v>No</v>
          </cell>
          <cell r="V1387" t="str">
            <v>OK</v>
          </cell>
          <cell r="W1387" t="str">
            <v>DDP SZ</v>
          </cell>
          <cell r="X1387">
            <v>44979</v>
          </cell>
          <cell r="Y1387" t="str">
            <v>Yes</v>
          </cell>
          <cell r="Z1387"/>
          <cell r="AA1387"/>
          <cell r="AB1387"/>
          <cell r="AC1387" t="str">
            <v>C220643122</v>
          </cell>
          <cell r="AD1387">
            <v>311</v>
          </cell>
          <cell r="AE1387">
            <v>10</v>
          </cell>
          <cell r="AF1387">
            <v>301</v>
          </cell>
          <cell r="AG1387">
            <v>5</v>
          </cell>
          <cell r="AH1387">
            <v>302</v>
          </cell>
          <cell r="AI1387">
            <v>5</v>
          </cell>
          <cell r="AN1387"/>
          <cell r="AO1387" t="str">
            <v>Yes</v>
          </cell>
          <cell r="AP1387" t="str">
            <v>MAR 23</v>
          </cell>
        </row>
        <row r="1388">
          <cell r="A1388">
            <v>1906</v>
          </cell>
          <cell r="B1388" t="str">
            <v>已发货</v>
          </cell>
          <cell r="C1388" t="str">
            <v>C49</v>
          </cell>
          <cell r="D1388">
            <v>111096</v>
          </cell>
          <cell r="E1388" t="str">
            <v>#04235博睿通(special）</v>
          </cell>
          <cell r="F1388" t="str">
            <v>YSM20R-2</v>
          </cell>
          <cell r="G1388" t="str">
            <v>R-&gt;L</v>
          </cell>
          <cell r="H1388" t="str">
            <v>No</v>
          </cell>
          <cell r="I1388" t="str">
            <v>Y63537</v>
          </cell>
          <cell r="J1388">
            <v>1</v>
          </cell>
          <cell r="K1388" t="str">
            <v>力合中转仓</v>
          </cell>
          <cell r="L1388">
            <v>44872</v>
          </cell>
          <cell r="M1388" t="str">
            <v>NM,Coper rate 0.0530 PO#111131</v>
          </cell>
          <cell r="N1388" t="str">
            <v>APR 23</v>
          </cell>
          <cell r="O1388">
            <v>2022.1</v>
          </cell>
          <cell r="P1388" t="str">
            <v>JPY</v>
          </cell>
          <cell r="Q1388" t="str">
            <v>C49SZX20230054SQ</v>
          </cell>
          <cell r="R1388" t="str">
            <v>格第</v>
          </cell>
          <cell r="S1388" t="str">
            <v>YSM20R-2</v>
          </cell>
          <cell r="T1388" t="str">
            <v>R-&gt;L</v>
          </cell>
          <cell r="U1388" t="str">
            <v>No</v>
          </cell>
          <cell r="V1388" t="str">
            <v>OK</v>
          </cell>
          <cell r="W1388" t="str">
            <v>DAP SZ</v>
          </cell>
          <cell r="X1388">
            <v>45037</v>
          </cell>
          <cell r="Y1388" t="str">
            <v>Yes</v>
          </cell>
          <cell r="Z1388"/>
          <cell r="AA1388"/>
          <cell r="AB1388"/>
          <cell r="AC1388" t="str">
            <v>C230445790</v>
          </cell>
          <cell r="AD1388">
            <v>311</v>
          </cell>
          <cell r="AE1388">
            <v>10</v>
          </cell>
          <cell r="AF1388">
            <v>301</v>
          </cell>
          <cell r="AG1388">
            <v>5</v>
          </cell>
          <cell r="AH1388">
            <v>302</v>
          </cell>
          <cell r="AI1388">
            <v>5</v>
          </cell>
          <cell r="AN1388"/>
          <cell r="AO1388" t="str">
            <v>Yes</v>
          </cell>
          <cell r="AP1388" t="str">
            <v>APR 23</v>
          </cell>
        </row>
        <row r="1389">
          <cell r="A1389">
            <v>1864</v>
          </cell>
          <cell r="B1389" t="str">
            <v>已发货</v>
          </cell>
          <cell r="C1389" t="str">
            <v>C49</v>
          </cell>
          <cell r="D1389">
            <v>111096</v>
          </cell>
          <cell r="E1389" t="str">
            <v>#04235博睿通(special）</v>
          </cell>
          <cell r="F1389" t="str">
            <v>YSM20R-2</v>
          </cell>
          <cell r="G1389" t="str">
            <v>R-&gt;L</v>
          </cell>
          <cell r="H1389" t="str">
            <v>No</v>
          </cell>
          <cell r="I1389" t="str">
            <v>Y63534</v>
          </cell>
          <cell r="J1389">
            <v>1</v>
          </cell>
          <cell r="K1389" t="str">
            <v>前海仓库-&gt;准备清关</v>
          </cell>
          <cell r="L1389">
            <v>44872</v>
          </cell>
          <cell r="M1389" t="str">
            <v>NM coper rate 0.0501</v>
          </cell>
          <cell r="N1389" t="str">
            <v>MAR 23</v>
          </cell>
          <cell r="O1389">
            <v>2022.1</v>
          </cell>
          <cell r="P1389" t="str">
            <v>RMB</v>
          </cell>
          <cell r="Q1389" t="str">
            <v>C49SZX20230035SX</v>
          </cell>
          <cell r="R1389" t="str">
            <v>博祯</v>
          </cell>
          <cell r="S1389" t="str">
            <v>YSM20R-2</v>
          </cell>
          <cell r="T1389" t="str">
            <v>R-&gt;L</v>
          </cell>
          <cell r="U1389" t="str">
            <v>No</v>
          </cell>
          <cell r="V1389" t="str">
            <v>OK</v>
          </cell>
          <cell r="W1389" t="str">
            <v>DDP SZ</v>
          </cell>
          <cell r="X1389">
            <v>44986</v>
          </cell>
          <cell r="Y1389" t="str">
            <v>Yes</v>
          </cell>
          <cell r="Z1389"/>
          <cell r="AA1389"/>
          <cell r="AB1389"/>
          <cell r="AC1389" t="str">
            <v xml:space="preserve">C230345148 </v>
          </cell>
          <cell r="AD1389">
            <v>311</v>
          </cell>
          <cell r="AE1389">
            <v>10</v>
          </cell>
          <cell r="AF1389">
            <v>301</v>
          </cell>
          <cell r="AG1389">
            <v>5</v>
          </cell>
          <cell r="AH1389">
            <v>302</v>
          </cell>
          <cell r="AI1389">
            <v>5</v>
          </cell>
          <cell r="AN1389"/>
          <cell r="AO1389" t="str">
            <v>Yes</v>
          </cell>
          <cell r="AP1389" t="str">
            <v>MAR 23</v>
          </cell>
        </row>
        <row r="1390">
          <cell r="A1390">
            <v>1816</v>
          </cell>
          <cell r="B1390" t="str">
            <v>已发货</v>
          </cell>
          <cell r="C1390" t="str">
            <v>C49</v>
          </cell>
          <cell r="D1390">
            <v>111096</v>
          </cell>
          <cell r="E1390" t="str">
            <v>#04235博睿通(special）</v>
          </cell>
          <cell r="F1390" t="str">
            <v>YSM20R-2</v>
          </cell>
          <cell r="G1390" t="str">
            <v>L-&gt;R</v>
          </cell>
          <cell r="H1390" t="str">
            <v>No</v>
          </cell>
          <cell r="I1390" t="str">
            <v>Y63531</v>
          </cell>
          <cell r="J1390">
            <v>1</v>
          </cell>
          <cell r="K1390" t="str">
            <v>前海仓库-&gt;准备清关</v>
          </cell>
          <cell r="L1390">
            <v>44872</v>
          </cell>
          <cell r="M1390" t="str">
            <v>0.0485 PO#111020</v>
          </cell>
          <cell r="N1390" t="str">
            <v>MAR 23</v>
          </cell>
          <cell r="O1390">
            <v>2022.1</v>
          </cell>
          <cell r="P1390" t="str">
            <v>RMB</v>
          </cell>
          <cell r="Q1390" t="str">
            <v>C49SZX20230005SQ</v>
          </cell>
          <cell r="R1390" t="str">
            <v>德润通</v>
          </cell>
          <cell r="S1390" t="str">
            <v>YSM20R-2</v>
          </cell>
          <cell r="T1390" t="str">
            <v>L-&gt;R</v>
          </cell>
          <cell r="U1390" t="str">
            <v>No</v>
          </cell>
          <cell r="V1390" t="str">
            <v>OK</v>
          </cell>
          <cell r="W1390" t="str">
            <v>DDP ZH</v>
          </cell>
          <cell r="X1390">
            <v>44937</v>
          </cell>
          <cell r="Y1390" t="str">
            <v>Yes</v>
          </cell>
          <cell r="Z1390"/>
          <cell r="AA1390"/>
          <cell r="AB1390"/>
          <cell r="AC1390" t="str">
            <v>C230244984</v>
          </cell>
          <cell r="AD1390">
            <v>312</v>
          </cell>
          <cell r="AE1390">
            <v>10</v>
          </cell>
          <cell r="AF1390">
            <v>301</v>
          </cell>
          <cell r="AG1390">
            <v>5</v>
          </cell>
          <cell r="AH1390">
            <v>302</v>
          </cell>
          <cell r="AI1390">
            <v>5</v>
          </cell>
          <cell r="AN1390"/>
          <cell r="AO1390" t="str">
            <v>Yes</v>
          </cell>
          <cell r="AP1390" t="str">
            <v>MAR 23</v>
          </cell>
        </row>
        <row r="1391">
          <cell r="A1391">
            <v>1895</v>
          </cell>
          <cell r="B1391" t="str">
            <v>已发货</v>
          </cell>
          <cell r="C1391" t="str">
            <v>C49</v>
          </cell>
          <cell r="D1391">
            <v>111096</v>
          </cell>
          <cell r="E1391" t="str">
            <v>#04235博睿通(special）</v>
          </cell>
          <cell r="F1391" t="str">
            <v>YSM20R-2</v>
          </cell>
          <cell r="G1391" t="str">
            <v>L-&gt;R</v>
          </cell>
          <cell r="H1391" t="str">
            <v>No</v>
          </cell>
          <cell r="I1391" t="str">
            <v>Y63532</v>
          </cell>
          <cell r="J1391">
            <v>1</v>
          </cell>
          <cell r="K1391" t="str">
            <v>前海保税区</v>
          </cell>
          <cell r="L1391">
            <v>44872</v>
          </cell>
          <cell r="M1391" t="str">
            <v>NM coper rate 0.0501</v>
          </cell>
          <cell r="N1391" t="str">
            <v>MAR 23</v>
          </cell>
          <cell r="O1391">
            <v>2022.1</v>
          </cell>
          <cell r="P1391" t="str">
            <v>RMB</v>
          </cell>
          <cell r="Q1391" t="str">
            <v>C49SZX20230047R1SS</v>
          </cell>
          <cell r="R1391" t="str">
            <v>阿姆斯特</v>
          </cell>
          <cell r="S1391" t="str">
            <v>YSM20R-2</v>
          </cell>
          <cell r="T1391" t="str">
            <v>L-&gt;R</v>
          </cell>
          <cell r="U1391" t="str">
            <v>No</v>
          </cell>
          <cell r="V1391" t="str">
            <v>OK</v>
          </cell>
          <cell r="W1391" t="str">
            <v>DDP DG</v>
          </cell>
          <cell r="X1391">
            <v>45007</v>
          </cell>
          <cell r="Y1391" t="str">
            <v>Yes</v>
          </cell>
          <cell r="Z1391"/>
          <cell r="AA1391"/>
          <cell r="AB1391"/>
          <cell r="AC1391" t="str">
            <v>C220543035</v>
          </cell>
          <cell r="AD1391">
            <v>312</v>
          </cell>
          <cell r="AE1391">
            <v>10</v>
          </cell>
          <cell r="AF1391">
            <v>301</v>
          </cell>
          <cell r="AG1391">
            <v>5</v>
          </cell>
          <cell r="AH1391">
            <v>302</v>
          </cell>
          <cell r="AI1391">
            <v>5</v>
          </cell>
          <cell r="AJ1391"/>
          <cell r="AK1391"/>
          <cell r="AL1391"/>
          <cell r="AM1391"/>
          <cell r="AN1391"/>
          <cell r="AO1391" t="str">
            <v>Yes</v>
          </cell>
          <cell r="AP1391" t="str">
            <v>MAR 23</v>
          </cell>
        </row>
        <row r="1392">
          <cell r="A1392">
            <v>1896</v>
          </cell>
          <cell r="B1392" t="str">
            <v>已发货</v>
          </cell>
          <cell r="C1392" t="str">
            <v>C49</v>
          </cell>
          <cell r="D1392">
            <v>111096</v>
          </cell>
          <cell r="E1392" t="str">
            <v>#04235博睿通(special）</v>
          </cell>
          <cell r="F1392" t="str">
            <v>YSM20R-2</v>
          </cell>
          <cell r="G1392" t="str">
            <v>L-&gt;R</v>
          </cell>
          <cell r="H1392" t="str">
            <v>No</v>
          </cell>
          <cell r="I1392" t="str">
            <v>Y63533</v>
          </cell>
          <cell r="J1392">
            <v>1</v>
          </cell>
          <cell r="K1392" t="str">
            <v>前海仓库-&gt;准备清关</v>
          </cell>
          <cell r="L1392">
            <v>44872</v>
          </cell>
          <cell r="M1392" t="str">
            <v>NM, Coper rate 0.0530 PO#111134</v>
          </cell>
          <cell r="N1392" t="str">
            <v>APR 23</v>
          </cell>
          <cell r="O1392">
            <v>2022.1</v>
          </cell>
          <cell r="P1392" t="str">
            <v>RMB</v>
          </cell>
          <cell r="Q1392" t="str">
            <v>YJY-2023040701</v>
          </cell>
          <cell r="R1392" t="str">
            <v>清水湾（End use:呈承）</v>
          </cell>
          <cell r="S1392" t="str">
            <v>YSM20R-2</v>
          </cell>
          <cell r="T1392" t="str">
            <v>L-&gt;R</v>
          </cell>
          <cell r="U1392" t="str">
            <v>No</v>
          </cell>
          <cell r="V1392" t="str">
            <v>OK</v>
          </cell>
          <cell r="W1392" t="str">
            <v>DDP ZS</v>
          </cell>
          <cell r="X1392">
            <v>45019</v>
          </cell>
          <cell r="Y1392" t="str">
            <v>Yes</v>
          </cell>
          <cell r="Z1392"/>
          <cell r="AA1392"/>
          <cell r="AB1392"/>
          <cell r="AC1392" t="str">
            <v>C221144409</v>
          </cell>
          <cell r="AD1392">
            <v>312</v>
          </cell>
          <cell r="AE1392">
            <v>10</v>
          </cell>
          <cell r="AF1392">
            <v>301</v>
          </cell>
          <cell r="AG1392">
            <v>5</v>
          </cell>
          <cell r="AH1392">
            <v>302</v>
          </cell>
          <cell r="AI1392">
            <v>5</v>
          </cell>
          <cell r="AN1392"/>
          <cell r="AO1392" t="str">
            <v>Yes</v>
          </cell>
          <cell r="AP1392" t="str">
            <v>APR 23</v>
          </cell>
        </row>
        <row r="1393">
          <cell r="A1393">
            <v>1714</v>
          </cell>
          <cell r="B1393" t="str">
            <v>已发货</v>
          </cell>
          <cell r="C1393" t="str">
            <v>C49</v>
          </cell>
          <cell r="D1393">
            <v>111097</v>
          </cell>
          <cell r="E1393" t="str">
            <v>宝捷时计（special WKK-IND)</v>
          </cell>
          <cell r="F1393" t="str">
            <v>YSM20R-2</v>
          </cell>
          <cell r="G1393" t="str">
            <v>L-&gt;R</v>
          </cell>
          <cell r="H1393" t="str">
            <v>No</v>
          </cell>
          <cell r="I1393" t="str">
            <v>Y63526</v>
          </cell>
          <cell r="J1393">
            <v>1</v>
          </cell>
          <cell r="K1393" t="str">
            <v>码头</v>
          </cell>
          <cell r="L1393">
            <v>44876</v>
          </cell>
          <cell r="M1393" t="str">
            <v>NM</v>
          </cell>
          <cell r="N1393" t="str">
            <v>NOV 22</v>
          </cell>
          <cell r="O1393">
            <v>2022.1</v>
          </cell>
          <cell r="P1393" t="str">
            <v>JPY</v>
          </cell>
          <cell r="Q1393" t="str">
            <v>C49SZX20220086VG/ESE220803STOCK-OS</v>
          </cell>
          <cell r="R1393" t="str">
            <v>WKK(end user:熵基）</v>
          </cell>
          <cell r="S1393" t="str">
            <v>YSM20R-2</v>
          </cell>
          <cell r="T1393" t="str">
            <v>L-&gt;R</v>
          </cell>
          <cell r="U1393" t="str">
            <v>No</v>
          </cell>
          <cell r="V1393" t="str">
            <v>OK</v>
          </cell>
          <cell r="W1393" t="str">
            <v>CIF HK</v>
          </cell>
          <cell r="X1393">
            <v>44776</v>
          </cell>
          <cell r="Y1393" t="str">
            <v>Yes</v>
          </cell>
          <cell r="Z1393"/>
          <cell r="AA1393"/>
          <cell r="AB1393"/>
          <cell r="AC1393" t="str">
            <v>C221044011</v>
          </cell>
          <cell r="AD1393">
            <v>311</v>
          </cell>
          <cell r="AE1393">
            <v>10</v>
          </cell>
          <cell r="AF1393">
            <v>303</v>
          </cell>
          <cell r="AG1393">
            <v>5</v>
          </cell>
          <cell r="AH1393">
            <v>302</v>
          </cell>
          <cell r="AI1393">
            <v>5</v>
          </cell>
          <cell r="AN1393"/>
          <cell r="AO1393" t="str">
            <v>Yes</v>
          </cell>
          <cell r="AP1393" t="str">
            <v>NOV 22</v>
          </cell>
        </row>
        <row r="1394">
          <cell r="A1394">
            <v>1713</v>
          </cell>
          <cell r="B1394" t="str">
            <v>已发货</v>
          </cell>
          <cell r="C1394" t="str">
            <v>C49</v>
          </cell>
          <cell r="D1394">
            <v>111097</v>
          </cell>
          <cell r="E1394" t="str">
            <v>宝捷时计（special WKK-IND)</v>
          </cell>
          <cell r="F1394" t="str">
            <v>YSM20R-2</v>
          </cell>
          <cell r="G1394" t="str">
            <v>L-&gt;R</v>
          </cell>
          <cell r="H1394" t="str">
            <v>cATS30+MVC+Feeder Carriage</v>
          </cell>
          <cell r="I1394" t="str">
            <v>Y63527</v>
          </cell>
          <cell r="J1394">
            <v>1</v>
          </cell>
          <cell r="K1394" t="str">
            <v>码头</v>
          </cell>
          <cell r="L1394">
            <v>44876</v>
          </cell>
          <cell r="M1394" t="str">
            <v>NM</v>
          </cell>
          <cell r="N1394" t="str">
            <v>NOV 22</v>
          </cell>
          <cell r="O1394">
            <v>2022.1</v>
          </cell>
          <cell r="P1394" t="str">
            <v>JPY</v>
          </cell>
          <cell r="Q1394" t="str">
            <v>C49SZX20220086VG/ESE220803STOCK-OS</v>
          </cell>
          <cell r="R1394" t="str">
            <v>WKK(end user:熵基）</v>
          </cell>
          <cell r="S1394" t="str">
            <v>YSM20R-2</v>
          </cell>
          <cell r="T1394" t="str">
            <v>L-&gt;R</v>
          </cell>
          <cell r="U1394" t="str">
            <v>cATS30+MVC+Feeder Carriage</v>
          </cell>
          <cell r="V1394" t="str">
            <v>OK</v>
          </cell>
          <cell r="W1394" t="str">
            <v>CIF HK</v>
          </cell>
          <cell r="X1394">
            <v>44776</v>
          </cell>
          <cell r="Y1394" t="str">
            <v>Yes</v>
          </cell>
          <cell r="Z1394"/>
          <cell r="AA1394"/>
          <cell r="AB1394"/>
          <cell r="AC1394" t="str">
            <v>C221044011</v>
          </cell>
          <cell r="AD1394">
            <v>311</v>
          </cell>
          <cell r="AE1394">
            <v>10</v>
          </cell>
          <cell r="AF1394">
            <v>303</v>
          </cell>
          <cell r="AG1394">
            <v>5</v>
          </cell>
          <cell r="AH1394">
            <v>302</v>
          </cell>
          <cell r="AI1394">
            <v>5</v>
          </cell>
          <cell r="AN1394"/>
          <cell r="AO1394" t="str">
            <v>Yes</v>
          </cell>
          <cell r="AP1394" t="str">
            <v>NOV 22</v>
          </cell>
        </row>
        <row r="1395">
          <cell r="A1395">
            <v>2020</v>
          </cell>
          <cell r="B1395" t="str">
            <v>已发货</v>
          </cell>
          <cell r="C1395" t="str">
            <v>C49</v>
          </cell>
          <cell r="D1395">
            <v>111095</v>
          </cell>
          <cell r="E1395" t="str">
            <v xml:space="preserve"> #18542斯迈(Special）</v>
          </cell>
          <cell r="F1395" t="str">
            <v>YSM10</v>
          </cell>
          <cell r="G1395" t="str">
            <v>R-&gt;L</v>
          </cell>
          <cell r="H1395" t="str">
            <v>MVC F&amp;R</v>
          </cell>
          <cell r="I1395" t="str">
            <v>Y63521</v>
          </cell>
          <cell r="J1395">
            <v>1</v>
          </cell>
          <cell r="K1395" t="str">
            <v>前海（完税）仓</v>
          </cell>
          <cell r="L1395">
            <v>44872</v>
          </cell>
          <cell r="M1395" t="str">
            <v>NM</v>
          </cell>
          <cell r="N1395" t="str">
            <v>NOV 23</v>
          </cell>
          <cell r="O1395">
            <v>2022.1</v>
          </cell>
          <cell r="P1395" t="str">
            <v>JPY</v>
          </cell>
          <cell r="Q1395" t="str">
            <v>C49SZX20230125JY</v>
          </cell>
          <cell r="R1395" t="str">
            <v>百施达（end user:海纳科）</v>
          </cell>
          <cell r="S1395" t="str">
            <v>YSM10</v>
          </cell>
          <cell r="T1395" t="str">
            <v>L-&gt;R</v>
          </cell>
          <cell r="U1395" t="str">
            <v>MVC</v>
          </cell>
          <cell r="V1395" t="str">
            <v>WRONG</v>
          </cell>
          <cell r="W1395" t="str">
            <v>DAP SZ</v>
          </cell>
          <cell r="X1395">
            <v>45246</v>
          </cell>
          <cell r="Y1395" t="str">
            <v>Yes</v>
          </cell>
          <cell r="Z1395"/>
          <cell r="AA1395"/>
          <cell r="AB1395"/>
          <cell r="AC1395" t="str">
            <v>C220342318</v>
          </cell>
          <cell r="AD1395">
            <v>301</v>
          </cell>
          <cell r="AE1395">
            <v>5</v>
          </cell>
          <cell r="AF1395">
            <v>302</v>
          </cell>
          <cell r="AG1395">
            <v>5</v>
          </cell>
          <cell r="AH1395"/>
          <cell r="AI1395"/>
          <cell r="AN1395"/>
          <cell r="AO1395" t="str">
            <v>Yes</v>
          </cell>
          <cell r="AP1395" t="str">
            <v>NOV 23</v>
          </cell>
        </row>
        <row r="1396">
          <cell r="A1396">
            <v>2021</v>
          </cell>
          <cell r="B1396" t="str">
            <v>已发货</v>
          </cell>
          <cell r="C1396" t="str">
            <v>C49</v>
          </cell>
          <cell r="D1396">
            <v>111095</v>
          </cell>
          <cell r="E1396" t="str">
            <v xml:space="preserve"> #18542斯迈(Special）</v>
          </cell>
          <cell r="F1396" t="str">
            <v>YSM10</v>
          </cell>
          <cell r="G1396" t="str">
            <v>R-&gt;L</v>
          </cell>
          <cell r="H1396" t="str">
            <v>MVC F&amp;R</v>
          </cell>
          <cell r="I1396" t="str">
            <v>Y63522</v>
          </cell>
          <cell r="J1396">
            <v>1</v>
          </cell>
          <cell r="K1396" t="str">
            <v>前海仓库-&gt;准备清关</v>
          </cell>
          <cell r="L1396">
            <v>44872</v>
          </cell>
          <cell r="M1396" t="str">
            <v>NM</v>
          </cell>
          <cell r="N1396" t="str">
            <v>NOV 23</v>
          </cell>
          <cell r="O1396">
            <v>2022.1</v>
          </cell>
          <cell r="P1396" t="str">
            <v>JPY</v>
          </cell>
          <cell r="Q1396" t="str">
            <v>C49SZX20230125JY</v>
          </cell>
          <cell r="R1396" t="str">
            <v>百施达（end user:海纳科）</v>
          </cell>
          <cell r="S1396" t="str">
            <v>YSM10</v>
          </cell>
          <cell r="T1396" t="str">
            <v>L-&gt;R</v>
          </cell>
          <cell r="U1396" t="str">
            <v>MVC</v>
          </cell>
          <cell r="V1396" t="str">
            <v>WRONG</v>
          </cell>
          <cell r="W1396" t="str">
            <v>DAP SZ</v>
          </cell>
          <cell r="X1396">
            <v>45246</v>
          </cell>
          <cell r="Y1396" t="str">
            <v>Yes</v>
          </cell>
          <cell r="Z1396"/>
          <cell r="AA1396"/>
          <cell r="AB1396"/>
          <cell r="AC1396" t="str">
            <v>C220342318</v>
          </cell>
          <cell r="AD1396">
            <v>301</v>
          </cell>
          <cell r="AE1396">
            <v>5</v>
          </cell>
          <cell r="AF1396">
            <v>302</v>
          </cell>
          <cell r="AG1396">
            <v>5</v>
          </cell>
          <cell r="AH1396"/>
          <cell r="AI1396"/>
          <cell r="AN1396"/>
          <cell r="AO1396" t="str">
            <v>Yes</v>
          </cell>
          <cell r="AP1396" t="str">
            <v>NOV 23</v>
          </cell>
        </row>
        <row r="1397">
          <cell r="A1397">
            <v>1946</v>
          </cell>
          <cell r="B1397" t="str">
            <v>已发货</v>
          </cell>
          <cell r="C1397" t="str">
            <v>C49</v>
          </cell>
          <cell r="D1397">
            <v>111095</v>
          </cell>
          <cell r="E1397" t="str">
            <v xml:space="preserve"> #18542斯迈(Special）</v>
          </cell>
          <cell r="F1397" t="str">
            <v>YSM10</v>
          </cell>
          <cell r="G1397" t="str">
            <v>R-&gt;L</v>
          </cell>
          <cell r="H1397" t="str">
            <v>MVC F&amp;R</v>
          </cell>
          <cell r="I1397" t="str">
            <v>Y63523</v>
          </cell>
          <cell r="J1397">
            <v>1</v>
          </cell>
          <cell r="K1397" t="str">
            <v>前海（完税）仓</v>
          </cell>
          <cell r="L1397">
            <v>44872</v>
          </cell>
          <cell r="M1397" t="str">
            <v>NM</v>
          </cell>
          <cell r="N1397" t="str">
            <v>SEP 23</v>
          </cell>
          <cell r="O1397">
            <v>2022.1</v>
          </cell>
          <cell r="P1397" t="str">
            <v>RMB</v>
          </cell>
          <cell r="Q1397" t="str">
            <v>C49SZX20230093SX</v>
          </cell>
          <cell r="R1397" t="str">
            <v>益田科技(End uer:泓裕）</v>
          </cell>
          <cell r="S1397" t="str">
            <v>YSM10</v>
          </cell>
          <cell r="T1397" t="str">
            <v>L-&gt;R</v>
          </cell>
          <cell r="U1397" t="str">
            <v>No</v>
          </cell>
          <cell r="V1397" t="str">
            <v>WRONG</v>
          </cell>
          <cell r="W1397" t="str">
            <v>DDP SZ</v>
          </cell>
          <cell r="X1397">
            <v>45127</v>
          </cell>
          <cell r="Y1397" t="str">
            <v>Yes</v>
          </cell>
          <cell r="Z1397"/>
          <cell r="AA1397"/>
          <cell r="AB1397"/>
          <cell r="AC1397" t="str">
            <v>C230846961</v>
          </cell>
          <cell r="AD1397">
            <v>301</v>
          </cell>
          <cell r="AE1397">
            <v>5</v>
          </cell>
          <cell r="AF1397">
            <v>302</v>
          </cell>
          <cell r="AG1397">
            <v>5</v>
          </cell>
          <cell r="AH1397"/>
          <cell r="AI1397"/>
          <cell r="AN1397"/>
          <cell r="AO1397" t="str">
            <v>Yes</v>
          </cell>
          <cell r="AP1397" t="str">
            <v>SEP 23</v>
          </cell>
        </row>
        <row r="1398">
          <cell r="A1398">
            <v>1947</v>
          </cell>
          <cell r="B1398" t="str">
            <v>已发货</v>
          </cell>
          <cell r="C1398" t="str">
            <v>C49</v>
          </cell>
          <cell r="D1398">
            <v>111095</v>
          </cell>
          <cell r="E1398" t="str">
            <v xml:space="preserve"> #18542斯迈(Special）</v>
          </cell>
          <cell r="F1398" t="str">
            <v>YSM10</v>
          </cell>
          <cell r="G1398" t="str">
            <v>R-&gt;L</v>
          </cell>
          <cell r="H1398" t="str">
            <v>MVC F&amp;R</v>
          </cell>
          <cell r="I1398" t="str">
            <v>Y63524</v>
          </cell>
          <cell r="J1398">
            <v>1</v>
          </cell>
          <cell r="K1398" t="str">
            <v>前海（完税）仓</v>
          </cell>
          <cell r="L1398">
            <v>44872</v>
          </cell>
          <cell r="M1398" t="str">
            <v>NM</v>
          </cell>
          <cell r="N1398" t="str">
            <v>SEP 23</v>
          </cell>
          <cell r="O1398">
            <v>2022.1</v>
          </cell>
          <cell r="P1398" t="str">
            <v>RMB</v>
          </cell>
          <cell r="Q1398" t="str">
            <v>C49SZX20230093SX</v>
          </cell>
          <cell r="R1398" t="str">
            <v>益田科技(End uer:泓裕）</v>
          </cell>
          <cell r="S1398" t="str">
            <v>YSM10</v>
          </cell>
          <cell r="T1398" t="str">
            <v>R-&gt;L</v>
          </cell>
          <cell r="U1398" t="str">
            <v>No</v>
          </cell>
          <cell r="V1398" t="str">
            <v>WRONG</v>
          </cell>
          <cell r="W1398" t="str">
            <v>DDP SZ</v>
          </cell>
          <cell r="X1398">
            <v>45127</v>
          </cell>
          <cell r="Y1398" t="str">
            <v>Yes</v>
          </cell>
          <cell r="Z1398"/>
          <cell r="AA1398"/>
          <cell r="AB1398"/>
          <cell r="AC1398" t="str">
            <v>C230846961</v>
          </cell>
          <cell r="AD1398">
            <v>301</v>
          </cell>
          <cell r="AE1398">
            <v>5</v>
          </cell>
          <cell r="AF1398">
            <v>302</v>
          </cell>
          <cell r="AG1398">
            <v>5</v>
          </cell>
          <cell r="AH1398"/>
          <cell r="AI1398"/>
          <cell r="AN1398"/>
          <cell r="AO1398" t="str">
            <v>Yes</v>
          </cell>
          <cell r="AP1398" t="str">
            <v>SEP 23</v>
          </cell>
        </row>
        <row r="1399">
          <cell r="A1399">
            <v>1939</v>
          </cell>
          <cell r="B1399" t="str">
            <v>已发货</v>
          </cell>
          <cell r="C1399" t="str">
            <v>C49</v>
          </cell>
          <cell r="D1399">
            <v>111095</v>
          </cell>
          <cell r="E1399" t="str">
            <v xml:space="preserve"> #18542斯迈(Special）</v>
          </cell>
          <cell r="F1399" t="str">
            <v>YSM10</v>
          </cell>
          <cell r="G1399" t="str">
            <v>R-&gt;L</v>
          </cell>
          <cell r="H1399" t="str">
            <v>MVC F&amp;R</v>
          </cell>
          <cell r="I1399" t="str">
            <v>Y63525（拆除1个相机，放在力合）</v>
          </cell>
          <cell r="J1399">
            <v>1</v>
          </cell>
          <cell r="K1399" t="str">
            <v>力合仓库(已经清关)</v>
          </cell>
          <cell r="L1399">
            <v>44872</v>
          </cell>
          <cell r="M1399" t="str">
            <v>0.0527,RMB清关,PO110932</v>
          </cell>
          <cell r="N1399" t="str">
            <v>NOV 23</v>
          </cell>
          <cell r="O1399">
            <v>2022.1</v>
          </cell>
          <cell r="P1399" t="str">
            <v>RMB</v>
          </cell>
          <cell r="Q1399" t="str">
            <v>C49SZX20230091SX</v>
          </cell>
          <cell r="R1399" t="str">
            <v>万赢丰</v>
          </cell>
          <cell r="S1399" t="str">
            <v>YSM10</v>
          </cell>
          <cell r="T1399" t="str">
            <v>R-&gt;L</v>
          </cell>
          <cell r="U1399" t="str">
            <v>MVC</v>
          </cell>
          <cell r="V1399" t="str">
            <v>WRONG</v>
          </cell>
          <cell r="W1399" t="str">
            <v>DDP SZ</v>
          </cell>
          <cell r="X1399">
            <v>45125</v>
          </cell>
          <cell r="Y1399" t="str">
            <v>Yes</v>
          </cell>
          <cell r="Z1399"/>
          <cell r="AA1399"/>
          <cell r="AB1399"/>
          <cell r="AC1399" t="str">
            <v>C230846815</v>
          </cell>
          <cell r="AD1399">
            <v>301</v>
          </cell>
          <cell r="AE1399">
            <v>5</v>
          </cell>
          <cell r="AF1399">
            <v>302</v>
          </cell>
          <cell r="AG1399">
            <v>5</v>
          </cell>
          <cell r="AH1399"/>
          <cell r="AI1399"/>
          <cell r="AN1399"/>
          <cell r="AO1399" t="str">
            <v>Yes</v>
          </cell>
          <cell r="AP1399" t="str">
            <v>NOV 23</v>
          </cell>
        </row>
        <row r="1400">
          <cell r="A1400">
            <v>1716</v>
          </cell>
          <cell r="B1400" t="str">
            <v>已发货</v>
          </cell>
          <cell r="C1400" t="str">
            <v>C28.</v>
          </cell>
          <cell r="D1400" t="str">
            <v>28L104351</v>
          </cell>
          <cell r="E1400" t="str">
            <v>上海下单STK</v>
          </cell>
          <cell r="F1400" t="str">
            <v>YSi-V</v>
          </cell>
          <cell r="G1400" t="str">
            <v>L-&gt;R</v>
          </cell>
          <cell r="H1400" t="str">
            <v>No</v>
          </cell>
          <cell r="I1400" t="str">
            <v>Y63515</v>
          </cell>
          <cell r="J1400">
            <v>1</v>
          </cell>
          <cell r="K1400"/>
          <cell r="L1400" t="str">
            <v>2022-10-24,上海港</v>
          </cell>
          <cell r="M1400"/>
          <cell r="N1400" t="str">
            <v>OCT 22</v>
          </cell>
          <cell r="O1400"/>
          <cell r="P1400" t="str">
            <v>RMB</v>
          </cell>
          <cell r="Q1400" t="str">
            <v>C49SZX20220088SX</v>
          </cell>
          <cell r="R1400" t="str">
            <v>安林</v>
          </cell>
          <cell r="S1400" t="str">
            <v>YSi-V</v>
          </cell>
          <cell r="T1400" t="str">
            <v>L-&gt;R</v>
          </cell>
          <cell r="U1400" t="str">
            <v>No</v>
          </cell>
          <cell r="V1400" t="str">
            <v>OK</v>
          </cell>
          <cell r="W1400" t="str">
            <v>DDP SZ</v>
          </cell>
          <cell r="X1400">
            <v>44783</v>
          </cell>
          <cell r="Y1400" t="str">
            <v>Yes</v>
          </cell>
          <cell r="Z1400"/>
          <cell r="AA1400"/>
          <cell r="AB1400"/>
          <cell r="AC1400" t="str">
            <v>C200537294</v>
          </cell>
          <cell r="AD1400"/>
          <cell r="AE1400"/>
          <cell r="AF1400"/>
          <cell r="AG1400"/>
          <cell r="AH1400"/>
          <cell r="AI1400"/>
          <cell r="AJ1400"/>
          <cell r="AK1400"/>
          <cell r="AL1400"/>
          <cell r="AM1400"/>
          <cell r="AN1400"/>
          <cell r="AO1400" t="str">
            <v>Yes</v>
          </cell>
          <cell r="AP1400" t="str">
            <v>OCT 22</v>
          </cell>
        </row>
        <row r="1401">
          <cell r="A1401"/>
          <cell r="B1401" t="str">
            <v>已发货</v>
          </cell>
          <cell r="C1401" t="str">
            <v>C28.</v>
          </cell>
          <cell r="D1401" t="str">
            <v>28L104351</v>
          </cell>
          <cell r="E1401" t="str">
            <v>上海下单STK</v>
          </cell>
          <cell r="F1401" t="str">
            <v>YSi-V</v>
          </cell>
          <cell r="G1401" t="str">
            <v>L-&gt;R</v>
          </cell>
          <cell r="H1401" t="str">
            <v>No</v>
          </cell>
          <cell r="I1401" t="str">
            <v>Y63516</v>
          </cell>
          <cell r="J1401">
            <v>1</v>
          </cell>
          <cell r="K1401"/>
          <cell r="L1401" t="str">
            <v>2022-10-24,上海港</v>
          </cell>
          <cell r="M1401"/>
          <cell r="N1401"/>
          <cell r="O1401"/>
          <cell r="P1401" t="str">
            <v>RMB</v>
          </cell>
          <cell r="Q1401" t="str">
            <v>留给上海做STK，有客户要</v>
          </cell>
          <cell r="R1401" t="str">
            <v>留给上海做STK，有客户要</v>
          </cell>
          <cell r="S1401" t="str">
            <v>Ysi-V</v>
          </cell>
          <cell r="T1401" t="str">
            <v>L-R</v>
          </cell>
          <cell r="U1401" t="str">
            <v>No</v>
          </cell>
          <cell r="V1401" t="str">
            <v>OK</v>
          </cell>
          <cell r="W1401" t="e">
            <v>#N/A</v>
          </cell>
          <cell r="X1401" t="e">
            <v>#N/A</v>
          </cell>
          <cell r="Y1401" t="e">
            <v>#N/A</v>
          </cell>
          <cell r="Z1401"/>
          <cell r="AA1401"/>
          <cell r="AB1401"/>
          <cell r="AC1401" t="str">
            <v>上海STK</v>
          </cell>
          <cell r="AD1401"/>
          <cell r="AE1401"/>
          <cell r="AF1401"/>
          <cell r="AG1401"/>
          <cell r="AH1401"/>
          <cell r="AI1401"/>
          <cell r="AJ1401"/>
          <cell r="AK1401"/>
          <cell r="AL1401"/>
          <cell r="AM1401"/>
          <cell r="AN1401"/>
          <cell r="AO1401" t="str">
            <v>NA</v>
          </cell>
          <cell r="AP1401" t="str">
            <v>blank</v>
          </cell>
        </row>
        <row r="1402">
          <cell r="A1402">
            <v>1767</v>
          </cell>
          <cell r="B1402" t="str">
            <v>已发货</v>
          </cell>
          <cell r="C1402" t="str">
            <v>C49</v>
          </cell>
          <cell r="D1402" t="str">
            <v>49F104436</v>
          </cell>
          <cell r="E1402" t="str">
            <v>龙大名义下单</v>
          </cell>
          <cell r="F1402" t="str">
            <v>YSM40R-4</v>
          </cell>
          <cell r="G1402" t="str">
            <v>L-&gt;R</v>
          </cell>
          <cell r="H1402" t="str">
            <v>No</v>
          </cell>
          <cell r="I1402" t="str">
            <v>Y58301</v>
          </cell>
          <cell r="J1402">
            <v>1</v>
          </cell>
          <cell r="K1402" t="str">
            <v>Yamaha 深圳仓库</v>
          </cell>
          <cell r="L1402" t="str">
            <v>2022-8-9Yamaha 仓库</v>
          </cell>
          <cell r="M1402" t="str">
            <v>RMB 单</v>
          </cell>
          <cell r="N1402" t="str">
            <v>DEC 22</v>
          </cell>
          <cell r="O1402">
            <v>2021.8</v>
          </cell>
          <cell r="P1402" t="str">
            <v>RMB</v>
          </cell>
          <cell r="Q1402" t="str">
            <v>C49SZX20220110SS</v>
          </cell>
          <cell r="R1402" t="str">
            <v>龙大光电</v>
          </cell>
          <cell r="S1402" t="str">
            <v>YSM40R-4</v>
          </cell>
          <cell r="T1402" t="str">
            <v>L-&gt;R</v>
          </cell>
          <cell r="U1402" t="str">
            <v>No</v>
          </cell>
          <cell r="V1402" t="str">
            <v>OK</v>
          </cell>
          <cell r="W1402" t="str">
            <v>DDP SZ</v>
          </cell>
          <cell r="X1402">
            <v>44901</v>
          </cell>
          <cell r="Y1402" t="str">
            <v>Yes</v>
          </cell>
          <cell r="Z1402"/>
          <cell r="AA1402"/>
          <cell r="AB1402"/>
          <cell r="AC1402" t="str">
            <v>IND</v>
          </cell>
          <cell r="AD1402"/>
          <cell r="AE1402"/>
          <cell r="AF1402"/>
          <cell r="AG1402"/>
          <cell r="AH1402"/>
          <cell r="AI1402"/>
          <cell r="AJ1402"/>
          <cell r="AK1402"/>
          <cell r="AL1402"/>
          <cell r="AM1402"/>
          <cell r="AN1402"/>
          <cell r="AO1402" t="str">
            <v>Yes</v>
          </cell>
          <cell r="AP1402" t="str">
            <v>DEC 22</v>
          </cell>
        </row>
        <row r="1403">
          <cell r="A1403">
            <v>1768</v>
          </cell>
          <cell r="B1403" t="str">
            <v>已发货</v>
          </cell>
          <cell r="C1403" t="str">
            <v>C49</v>
          </cell>
          <cell r="D1403" t="str">
            <v>49F104436</v>
          </cell>
          <cell r="E1403" t="str">
            <v>龙大名义下单</v>
          </cell>
          <cell r="F1403" t="str">
            <v>YSM40R-4</v>
          </cell>
          <cell r="G1403" t="str">
            <v>L-&gt;R</v>
          </cell>
          <cell r="H1403" t="str">
            <v>No</v>
          </cell>
          <cell r="I1403" t="str">
            <v>Y58699</v>
          </cell>
          <cell r="J1403">
            <v>1</v>
          </cell>
          <cell r="K1403" t="str">
            <v>Yamaha 深圳仓库</v>
          </cell>
          <cell r="L1403" t="str">
            <v>2022-8-9Yamaha 仓库</v>
          </cell>
          <cell r="M1403" t="str">
            <v>RMB 单</v>
          </cell>
          <cell r="N1403" t="str">
            <v>DEC 22</v>
          </cell>
          <cell r="O1403"/>
          <cell r="P1403" t="str">
            <v>RMB</v>
          </cell>
          <cell r="Q1403" t="str">
            <v>C49SZX20220110SS</v>
          </cell>
          <cell r="R1403" t="str">
            <v>龙大光电</v>
          </cell>
          <cell r="S1403" t="str">
            <v>YSM40R-4</v>
          </cell>
          <cell r="T1403" t="str">
            <v>L-&gt;R</v>
          </cell>
          <cell r="U1403" t="str">
            <v>No</v>
          </cell>
          <cell r="V1403" t="str">
            <v>OK</v>
          </cell>
          <cell r="W1403" t="str">
            <v>DDP SZ</v>
          </cell>
          <cell r="X1403">
            <v>44901</v>
          </cell>
          <cell r="Y1403" t="str">
            <v>Yes</v>
          </cell>
          <cell r="Z1403"/>
          <cell r="AA1403"/>
          <cell r="AB1403"/>
          <cell r="AC1403" t="str">
            <v>IND</v>
          </cell>
          <cell r="AD1403"/>
          <cell r="AE1403"/>
          <cell r="AF1403"/>
          <cell r="AG1403"/>
          <cell r="AH1403"/>
          <cell r="AI1403"/>
          <cell r="AJ1403"/>
          <cell r="AK1403"/>
          <cell r="AL1403"/>
          <cell r="AM1403"/>
          <cell r="AN1403"/>
          <cell r="AO1403" t="str">
            <v>Yes</v>
          </cell>
          <cell r="AP1403" t="str">
            <v>DEC 22</v>
          </cell>
        </row>
        <row r="1404">
          <cell r="A1404">
            <v>1769</v>
          </cell>
          <cell r="B1404" t="str">
            <v>已发货</v>
          </cell>
          <cell r="C1404" t="str">
            <v>C49</v>
          </cell>
          <cell r="D1404" t="str">
            <v>49F104436</v>
          </cell>
          <cell r="E1404" t="str">
            <v>龙大名义下单</v>
          </cell>
          <cell r="F1404" t="str">
            <v>YSM40R-4</v>
          </cell>
          <cell r="G1404" t="str">
            <v>L-&gt;R</v>
          </cell>
          <cell r="H1404" t="str">
            <v>No</v>
          </cell>
          <cell r="I1404" t="str">
            <v>Y58700</v>
          </cell>
          <cell r="J1404">
            <v>1</v>
          </cell>
          <cell r="K1404" t="str">
            <v>Yamaha 深圳仓库</v>
          </cell>
          <cell r="L1404" t="str">
            <v>2022-8-9Yamaha 仓库</v>
          </cell>
          <cell r="M1404" t="str">
            <v>RMB 单</v>
          </cell>
          <cell r="N1404" t="str">
            <v>DEC 22</v>
          </cell>
          <cell r="O1404"/>
          <cell r="P1404" t="str">
            <v>RMB</v>
          </cell>
          <cell r="Q1404" t="str">
            <v>C49SZX20220110SS</v>
          </cell>
          <cell r="R1404" t="str">
            <v>龙大光电</v>
          </cell>
          <cell r="S1404" t="str">
            <v>YSM40R-4</v>
          </cell>
          <cell r="T1404" t="str">
            <v>L-&gt;R</v>
          </cell>
          <cell r="U1404" t="str">
            <v>No</v>
          </cell>
          <cell r="V1404" t="str">
            <v>OK</v>
          </cell>
          <cell r="W1404" t="str">
            <v>DDP SZ</v>
          </cell>
          <cell r="X1404">
            <v>44901</v>
          </cell>
          <cell r="Y1404" t="str">
            <v>Yes</v>
          </cell>
          <cell r="Z1404"/>
          <cell r="AA1404"/>
          <cell r="AB1404"/>
          <cell r="AC1404" t="str">
            <v>IND</v>
          </cell>
          <cell r="AD1404"/>
          <cell r="AE1404"/>
          <cell r="AF1404"/>
          <cell r="AG1404"/>
          <cell r="AH1404"/>
          <cell r="AI1404"/>
          <cell r="AJ1404"/>
          <cell r="AK1404"/>
          <cell r="AL1404"/>
          <cell r="AM1404"/>
          <cell r="AN1404"/>
          <cell r="AO1404" t="str">
            <v>Yes</v>
          </cell>
          <cell r="AP1404" t="str">
            <v>DEC 22</v>
          </cell>
        </row>
        <row r="1405">
          <cell r="A1405">
            <v>1841</v>
          </cell>
          <cell r="B1405" t="str">
            <v>已发货</v>
          </cell>
          <cell r="C1405" t="str">
            <v>C49</v>
          </cell>
          <cell r="D1405">
            <v>111131</v>
          </cell>
          <cell r="E1405" t="str">
            <v>创荣发(Special）</v>
          </cell>
          <cell r="F1405" t="str">
            <v>YSM10</v>
          </cell>
          <cell r="G1405" t="str">
            <v>R-&gt;L</v>
          </cell>
          <cell r="H1405" t="str">
            <v>MVC</v>
          </cell>
          <cell r="I1405" t="str">
            <v>Y64062</v>
          </cell>
          <cell r="J1405">
            <v>1</v>
          </cell>
          <cell r="K1405" t="str">
            <v>前海保税区</v>
          </cell>
          <cell r="L1405">
            <v>44960</v>
          </cell>
          <cell r="M1405"/>
          <cell r="N1405" t="str">
            <v>MAR 23</v>
          </cell>
          <cell r="O1405">
            <v>2023.1</v>
          </cell>
          <cell r="P1405" t="str">
            <v>USD</v>
          </cell>
          <cell r="Q1405" t="str">
            <v>SUESE#001/23</v>
          </cell>
          <cell r="R1405" t="str">
            <v>SUPERIOR丰卓</v>
          </cell>
          <cell r="S1405" t="str">
            <v>YSM10</v>
          </cell>
          <cell r="T1405" t="str">
            <v>L-&gt;R</v>
          </cell>
          <cell r="U1405" t="str">
            <v>No</v>
          </cell>
          <cell r="V1405" t="str">
            <v>WRONG</v>
          </cell>
          <cell r="W1405" t="str">
            <v>CIF Vietnam</v>
          </cell>
          <cell r="X1405">
            <v>44978</v>
          </cell>
          <cell r="Y1405" t="str">
            <v>Yes</v>
          </cell>
          <cell r="Z1405"/>
          <cell r="AA1405"/>
          <cell r="AB1405"/>
          <cell r="AC1405" t="str">
            <v>C230345258</v>
          </cell>
          <cell r="AD1405">
            <v>301</v>
          </cell>
          <cell r="AE1405">
            <v>10</v>
          </cell>
          <cell r="AF1405"/>
          <cell r="AG1405"/>
          <cell r="AH1405"/>
          <cell r="AI1405"/>
          <cell r="AJ1405"/>
          <cell r="AK1405"/>
          <cell r="AL1405"/>
          <cell r="AM1405"/>
          <cell r="AN1405"/>
          <cell r="AO1405" t="str">
            <v>Yes</v>
          </cell>
          <cell r="AP1405" t="str">
            <v>MAR 23</v>
          </cell>
        </row>
        <row r="1406">
          <cell r="A1406">
            <v>2003</v>
          </cell>
          <cell r="B1406" t="str">
            <v>已发货</v>
          </cell>
          <cell r="C1406" t="str">
            <v>C49</v>
          </cell>
          <cell r="D1406">
            <v>111131</v>
          </cell>
          <cell r="E1406" t="str">
            <v>创荣发(Special）</v>
          </cell>
          <cell r="F1406" t="str">
            <v>YSM10</v>
          </cell>
          <cell r="G1406" t="str">
            <v>R-&gt;L</v>
          </cell>
          <cell r="H1406" t="str">
            <v>MVC</v>
          </cell>
          <cell r="I1406" t="str">
            <v>Y64064</v>
          </cell>
          <cell r="J1406">
            <v>1</v>
          </cell>
          <cell r="K1406" t="str">
            <v>前海（完税）仓</v>
          </cell>
          <cell r="L1406">
            <v>44960</v>
          </cell>
          <cell r="M1406" t="str">
            <v xml:space="preserve">NM,Coper rate 0.0530 </v>
          </cell>
          <cell r="N1406" t="str">
            <v>NOV 23</v>
          </cell>
          <cell r="O1406">
            <v>2023.1</v>
          </cell>
          <cell r="P1406" t="str">
            <v>JPY</v>
          </cell>
          <cell r="Q1406" t="str">
            <v>C49SZX20230120SX</v>
          </cell>
          <cell r="R1406" t="str">
            <v>锐诚</v>
          </cell>
          <cell r="S1406" t="str">
            <v>YSM10</v>
          </cell>
          <cell r="T1406" t="str">
            <v>L-&gt;R</v>
          </cell>
          <cell r="U1406" t="str">
            <v>MVC</v>
          </cell>
          <cell r="V1406" t="str">
            <v>WRONG</v>
          </cell>
          <cell r="W1406" t="str">
            <v>DAP HZ</v>
          </cell>
          <cell r="X1406">
            <v>45236</v>
          </cell>
          <cell r="Y1406" t="str">
            <v>Yes</v>
          </cell>
          <cell r="Z1406"/>
          <cell r="AA1406"/>
          <cell r="AB1406"/>
          <cell r="AC1406" t="str">
            <v>C180231291</v>
          </cell>
          <cell r="AD1406">
            <v>301</v>
          </cell>
          <cell r="AE1406">
            <v>5</v>
          </cell>
          <cell r="AF1406">
            <v>307</v>
          </cell>
          <cell r="AG1406">
            <v>5</v>
          </cell>
          <cell r="AH1406"/>
          <cell r="AI1406"/>
          <cell r="AN1406"/>
          <cell r="AO1406" t="str">
            <v>Yes</v>
          </cell>
          <cell r="AP1406" t="str">
            <v>NOV 23</v>
          </cell>
        </row>
        <row r="1407">
          <cell r="A1407">
            <v>1919</v>
          </cell>
          <cell r="B1407" t="str">
            <v>已发货</v>
          </cell>
          <cell r="C1407" t="str">
            <v>C49</v>
          </cell>
          <cell r="D1407">
            <v>111131</v>
          </cell>
          <cell r="E1407" t="str">
            <v>创荣发(Special）</v>
          </cell>
          <cell r="F1407" t="str">
            <v>YSM10</v>
          </cell>
          <cell r="G1407" t="str">
            <v>R-&gt;L</v>
          </cell>
          <cell r="H1407" t="str">
            <v>MVC+ATS15</v>
          </cell>
          <cell r="I1407" t="str">
            <v>Y64061</v>
          </cell>
          <cell r="J1407">
            <v>1</v>
          </cell>
          <cell r="K1407" t="str">
            <v>力合仓库(已经清关)</v>
          </cell>
          <cell r="L1407">
            <v>44960</v>
          </cell>
          <cell r="M1407">
            <v>5.2999999999999999E-2</v>
          </cell>
          <cell r="N1407" t="str">
            <v>JUN 23</v>
          </cell>
          <cell r="O1407">
            <v>2023.1</v>
          </cell>
          <cell r="P1407" t="str">
            <v>RMB</v>
          </cell>
          <cell r="Q1407" t="str">
            <v>C49SZX20230066JL/HJD23050525</v>
          </cell>
          <cell r="R1407" t="str">
            <v>皓吉达</v>
          </cell>
          <cell r="S1407" t="str">
            <v>YSM10</v>
          </cell>
          <cell r="T1407" t="str">
            <v>L-&gt;R</v>
          </cell>
          <cell r="U1407" t="str">
            <v>ATS15</v>
          </cell>
          <cell r="V1407" t="str">
            <v>WRONG</v>
          </cell>
          <cell r="W1407" t="str">
            <v>DDP HY</v>
          </cell>
          <cell r="X1407">
            <v>45063</v>
          </cell>
          <cell r="Y1407" t="str">
            <v>Yes</v>
          </cell>
          <cell r="Z1407"/>
          <cell r="AA1407"/>
          <cell r="AB1407"/>
          <cell r="AC1407" t="str">
            <v>C230545954</v>
          </cell>
          <cell r="AD1407">
            <v>301</v>
          </cell>
          <cell r="AE1407">
            <v>5</v>
          </cell>
          <cell r="AF1407">
            <v>302</v>
          </cell>
          <cell r="AG1407">
            <v>5</v>
          </cell>
          <cell r="AH1407"/>
          <cell r="AI1407"/>
          <cell r="AJ1407"/>
          <cell r="AK1407"/>
          <cell r="AL1407"/>
          <cell r="AM1407"/>
          <cell r="AN1407"/>
          <cell r="AO1407" t="str">
            <v>Yes</v>
          </cell>
          <cell r="AP1407" t="str">
            <v>JUN 23</v>
          </cell>
        </row>
        <row r="1408">
          <cell r="A1408">
            <v>1840</v>
          </cell>
          <cell r="B1408" t="str">
            <v>已发货</v>
          </cell>
          <cell r="C1408" t="str">
            <v>C49</v>
          </cell>
          <cell r="D1408">
            <v>111131</v>
          </cell>
          <cell r="E1408" t="str">
            <v>创荣发(Special）</v>
          </cell>
          <cell r="F1408" t="str">
            <v>YSM10</v>
          </cell>
          <cell r="G1408" t="str">
            <v>R-&gt;L</v>
          </cell>
          <cell r="H1408" t="str">
            <v>MVC+ATS15</v>
          </cell>
          <cell r="I1408" t="str">
            <v>Y64063</v>
          </cell>
          <cell r="J1408">
            <v>1</v>
          </cell>
          <cell r="K1408" t="str">
            <v>前海保税区</v>
          </cell>
          <cell r="L1408">
            <v>44960</v>
          </cell>
          <cell r="M1408"/>
          <cell r="N1408" t="str">
            <v>MAR 23</v>
          </cell>
          <cell r="O1408">
            <v>2023.1</v>
          </cell>
          <cell r="P1408" t="str">
            <v>USD</v>
          </cell>
          <cell r="Q1408" t="str">
            <v>SUESE#001/23</v>
          </cell>
          <cell r="R1408" t="str">
            <v>SUPERIOR丰卓</v>
          </cell>
          <cell r="S1408" t="str">
            <v>YSM10</v>
          </cell>
          <cell r="T1408" t="str">
            <v>L-&gt;R</v>
          </cell>
          <cell r="U1408" t="str">
            <v>MVC+ATS15</v>
          </cell>
          <cell r="V1408" t="str">
            <v>WRONG</v>
          </cell>
          <cell r="W1408" t="str">
            <v>CIF Vietnam</v>
          </cell>
          <cell r="X1408">
            <v>44978</v>
          </cell>
          <cell r="Y1408" t="str">
            <v>Yes</v>
          </cell>
          <cell r="Z1408"/>
          <cell r="AA1408"/>
          <cell r="AB1408"/>
          <cell r="AC1408" t="str">
            <v>C230345258</v>
          </cell>
          <cell r="AD1408">
            <v>302</v>
          </cell>
          <cell r="AE1408">
            <v>5</v>
          </cell>
          <cell r="AF1408">
            <v>304</v>
          </cell>
          <cell r="AG1408">
            <v>5</v>
          </cell>
          <cell r="AH1408"/>
          <cell r="AI1408"/>
          <cell r="AJ1408"/>
          <cell r="AK1408"/>
          <cell r="AL1408"/>
          <cell r="AM1408"/>
          <cell r="AN1408"/>
          <cell r="AO1408" t="str">
            <v>Yes</v>
          </cell>
          <cell r="AP1408" t="str">
            <v>MAR 23</v>
          </cell>
        </row>
        <row r="1409">
          <cell r="A1409">
            <v>1865</v>
          </cell>
          <cell r="B1409" t="str">
            <v>已发货</v>
          </cell>
          <cell r="C1409" t="str">
            <v>C49</v>
          </cell>
          <cell r="D1409">
            <v>111131</v>
          </cell>
          <cell r="E1409" t="str">
            <v>创荣发(Special）</v>
          </cell>
          <cell r="F1409" t="str">
            <v>YSM10</v>
          </cell>
          <cell r="G1409" t="str">
            <v>R-&gt;L</v>
          </cell>
          <cell r="H1409" t="str">
            <v>MVC+ATS15</v>
          </cell>
          <cell r="I1409" t="str">
            <v>Y64065</v>
          </cell>
          <cell r="J1409">
            <v>1</v>
          </cell>
          <cell r="K1409" t="str">
            <v>力合仓库(已经清关)</v>
          </cell>
          <cell r="L1409">
            <v>44960</v>
          </cell>
          <cell r="M1409">
            <v>5.2999999999999999E-2</v>
          </cell>
          <cell r="N1409" t="str">
            <v>AUG 23</v>
          </cell>
          <cell r="O1409">
            <v>2023.1</v>
          </cell>
          <cell r="P1409" t="str">
            <v>RMB</v>
          </cell>
          <cell r="Q1409" t="str">
            <v>C49SZX20230035SX</v>
          </cell>
          <cell r="R1409" t="str">
            <v>博祯</v>
          </cell>
          <cell r="S1409" t="str">
            <v>YSM10</v>
          </cell>
          <cell r="T1409" t="str">
            <v>R-&gt;L</v>
          </cell>
          <cell r="U1409" t="str">
            <v>MVC+ATS15</v>
          </cell>
          <cell r="V1409" t="str">
            <v>OK</v>
          </cell>
          <cell r="W1409" t="str">
            <v>DDP SZ</v>
          </cell>
          <cell r="X1409">
            <v>44986</v>
          </cell>
          <cell r="Y1409" t="str">
            <v>Yes</v>
          </cell>
          <cell r="Z1409"/>
          <cell r="AA1409"/>
          <cell r="AB1409"/>
          <cell r="AC1409" t="str">
            <v xml:space="preserve">C230345148 </v>
          </cell>
          <cell r="AD1409">
            <v>302</v>
          </cell>
          <cell r="AE1409">
            <v>5</v>
          </cell>
          <cell r="AF1409">
            <v>304</v>
          </cell>
          <cell r="AG1409">
            <v>5</v>
          </cell>
          <cell r="AH1409"/>
          <cell r="AI1409"/>
          <cell r="AN1409"/>
          <cell r="AO1409" t="str">
            <v>Yes</v>
          </cell>
          <cell r="AP1409" t="str">
            <v>AUG 23</v>
          </cell>
        </row>
        <row r="1410">
          <cell r="A1410">
            <v>1863</v>
          </cell>
          <cell r="B1410" t="str">
            <v>已发货</v>
          </cell>
          <cell r="C1410" t="str">
            <v>C49</v>
          </cell>
          <cell r="D1410">
            <v>111131</v>
          </cell>
          <cell r="E1410" t="str">
            <v>创荣发(Special）</v>
          </cell>
          <cell r="F1410" t="str">
            <v>YSM20R-2</v>
          </cell>
          <cell r="G1410" t="str">
            <v>R-&gt;L</v>
          </cell>
          <cell r="H1410" t="str">
            <v>No</v>
          </cell>
          <cell r="I1410" t="str">
            <v>Y64012</v>
          </cell>
          <cell r="J1410">
            <v>1</v>
          </cell>
          <cell r="K1410" t="str">
            <v>前海（完税）仓</v>
          </cell>
          <cell r="L1410">
            <v>44960</v>
          </cell>
          <cell r="M1410" t="str">
            <v>NM coper rate 0.0501,PO#111096</v>
          </cell>
          <cell r="N1410" t="str">
            <v>AUG 23</v>
          </cell>
          <cell r="O1410">
            <v>2022.12</v>
          </cell>
          <cell r="P1410" t="str">
            <v>RMB</v>
          </cell>
          <cell r="Q1410" t="str">
            <v>C49SZX20230035SX</v>
          </cell>
          <cell r="R1410" t="str">
            <v>博祯</v>
          </cell>
          <cell r="S1410" t="str">
            <v>YSM20R-2</v>
          </cell>
          <cell r="T1410" t="str">
            <v>R-&gt;L</v>
          </cell>
          <cell r="U1410" t="str">
            <v>No</v>
          </cell>
          <cell r="V1410" t="str">
            <v>OK</v>
          </cell>
          <cell r="W1410" t="str">
            <v>DDP SZ</v>
          </cell>
          <cell r="X1410">
            <v>44986</v>
          </cell>
          <cell r="Y1410" t="str">
            <v>Yes</v>
          </cell>
          <cell r="Z1410"/>
          <cell r="AA1410"/>
          <cell r="AB1410"/>
          <cell r="AC1410" t="str">
            <v xml:space="preserve">C230345148 </v>
          </cell>
          <cell r="AD1410">
            <v>301</v>
          </cell>
          <cell r="AE1410">
            <v>15</v>
          </cell>
          <cell r="AF1410">
            <v>311</v>
          </cell>
          <cell r="AG1410">
            <v>5</v>
          </cell>
          <cell r="AH1410"/>
          <cell r="AI1410"/>
          <cell r="AN1410"/>
          <cell r="AO1410" t="str">
            <v>Yes</v>
          </cell>
          <cell r="AP1410" t="str">
            <v>AUG 23</v>
          </cell>
        </row>
        <row r="1411">
          <cell r="A1411">
            <v>1532</v>
          </cell>
          <cell r="B1411" t="str">
            <v>已发货</v>
          </cell>
          <cell r="C1411" t="str">
            <v>C49</v>
          </cell>
          <cell r="D1411">
            <v>111131</v>
          </cell>
          <cell r="E1411" t="str">
            <v>创荣发(Special）</v>
          </cell>
          <cell r="F1411" t="str">
            <v>YSM20R-2</v>
          </cell>
          <cell r="G1411" t="str">
            <v>R-&gt;L</v>
          </cell>
          <cell r="H1411" t="str">
            <v>No</v>
          </cell>
          <cell r="I1411" t="str">
            <v>Y64013</v>
          </cell>
          <cell r="J1411">
            <v>1</v>
          </cell>
          <cell r="K1411" t="str">
            <v>前海保税区</v>
          </cell>
          <cell r="L1411">
            <v>44960</v>
          </cell>
          <cell r="M1411" t="str">
            <v xml:space="preserve">NM,Coper rate 0.0530 </v>
          </cell>
          <cell r="N1411" t="str">
            <v>JUL 23</v>
          </cell>
          <cell r="O1411">
            <v>2022.12</v>
          </cell>
          <cell r="P1411" t="str">
            <v>JPY</v>
          </cell>
          <cell r="Q1411" t="str">
            <v>C49SZX20230088MZ</v>
          </cell>
          <cell r="R1411" t="str">
            <v>东莞鸿楠</v>
          </cell>
          <cell r="S1411" t="str">
            <v>YSM20R-2</v>
          </cell>
          <cell r="T1411" t="str">
            <v>R-&gt;L</v>
          </cell>
          <cell r="U1411" t="str">
            <v>No</v>
          </cell>
          <cell r="V1411" t="str">
            <v>OK</v>
          </cell>
          <cell r="W1411" t="str">
            <v>CIF  HK</v>
          </cell>
          <cell r="X1411">
            <v>45127</v>
          </cell>
          <cell r="Y1411" t="str">
            <v>Yes</v>
          </cell>
          <cell r="Z1411"/>
          <cell r="AA1411"/>
          <cell r="AB1411"/>
          <cell r="AC1411" t="str">
            <v>C220242115</v>
          </cell>
          <cell r="AD1411">
            <v>301</v>
          </cell>
          <cell r="AE1411">
            <v>15</v>
          </cell>
          <cell r="AF1411">
            <v>311</v>
          </cell>
          <cell r="AG1411">
            <v>5</v>
          </cell>
          <cell r="AH1411"/>
          <cell r="AI1411"/>
          <cell r="AJ1411"/>
          <cell r="AK1411"/>
          <cell r="AL1411"/>
          <cell r="AM1411"/>
          <cell r="AN1411"/>
          <cell r="AO1411" t="str">
            <v>Yes</v>
          </cell>
          <cell r="AP1411" t="str">
            <v>JUL 23</v>
          </cell>
        </row>
        <row r="1412">
          <cell r="A1412">
            <v>1658</v>
          </cell>
          <cell r="B1412" t="str">
            <v>已发货</v>
          </cell>
          <cell r="C1412" t="str">
            <v>C49</v>
          </cell>
          <cell r="D1412">
            <v>111131</v>
          </cell>
          <cell r="E1412" t="str">
            <v>创荣发(Special）</v>
          </cell>
          <cell r="F1412" t="str">
            <v>YSM20R-2</v>
          </cell>
          <cell r="G1412" t="str">
            <v>R-&gt;L</v>
          </cell>
          <cell r="H1412" t="str">
            <v>No</v>
          </cell>
          <cell r="I1412" t="str">
            <v>Y63997</v>
          </cell>
          <cell r="J1412">
            <v>1</v>
          </cell>
          <cell r="K1412" t="str">
            <v>力合仓库(已经清关)</v>
          </cell>
          <cell r="L1412">
            <v>44960</v>
          </cell>
          <cell r="M1412" t="str">
            <v xml:space="preserve">NM,Coper rate 0.0530 </v>
          </cell>
          <cell r="N1412" t="str">
            <v>AUG 23</v>
          </cell>
          <cell r="O1412">
            <v>2022.12</v>
          </cell>
          <cell r="P1412" t="str">
            <v>RMB</v>
          </cell>
          <cell r="Q1412" t="str">
            <v>SNFPC-CG-2022-008</v>
          </cell>
          <cell r="R1412" t="str">
            <v>康佳</v>
          </cell>
          <cell r="S1412" t="str">
            <v>YSM20R-2</v>
          </cell>
          <cell r="T1412" t="str">
            <v>R-&gt;L</v>
          </cell>
          <cell r="U1412" t="str">
            <v>No</v>
          </cell>
          <cell r="V1412" t="str">
            <v>OK</v>
          </cell>
          <cell r="W1412" t="str">
            <v>DDP SN</v>
          </cell>
          <cell r="X1412">
            <v>44678</v>
          </cell>
          <cell r="Y1412" t="str">
            <v>Yes</v>
          </cell>
          <cell r="Z1412"/>
          <cell r="AA1412"/>
          <cell r="AB1412"/>
          <cell r="AC1412" t="str">
            <v>C220542822</v>
          </cell>
          <cell r="AD1412">
            <v>301</v>
          </cell>
          <cell r="AE1412">
            <v>15</v>
          </cell>
          <cell r="AF1412">
            <v>311</v>
          </cell>
          <cell r="AG1412">
            <v>5</v>
          </cell>
          <cell r="AH1412"/>
          <cell r="AI1412"/>
          <cell r="AN1412"/>
          <cell r="AO1412" t="str">
            <v>Yes</v>
          </cell>
          <cell r="AP1412" t="str">
            <v>AUG 23</v>
          </cell>
        </row>
        <row r="1413">
          <cell r="A1413">
            <v>1533</v>
          </cell>
          <cell r="B1413" t="str">
            <v>已发货</v>
          </cell>
          <cell r="C1413" t="str">
            <v>C49</v>
          </cell>
          <cell r="D1413">
            <v>111131</v>
          </cell>
          <cell r="E1413" t="str">
            <v>创荣发(Special）</v>
          </cell>
          <cell r="F1413" t="str">
            <v>YSM20R-2</v>
          </cell>
          <cell r="G1413" t="str">
            <v>R-&gt;L</v>
          </cell>
          <cell r="H1413" t="str">
            <v>No</v>
          </cell>
          <cell r="I1413" t="str">
            <v>Y64079</v>
          </cell>
          <cell r="J1413">
            <v>1</v>
          </cell>
          <cell r="K1413" t="str">
            <v>前海保税区</v>
          </cell>
          <cell r="L1413">
            <v>44960</v>
          </cell>
          <cell r="M1413" t="str">
            <v xml:space="preserve">NM,Coper rate 0.0530 </v>
          </cell>
          <cell r="N1413" t="str">
            <v>JUL 23</v>
          </cell>
          <cell r="O1413">
            <v>2022.12</v>
          </cell>
          <cell r="P1413" t="str">
            <v>JPY</v>
          </cell>
          <cell r="Q1413" t="str">
            <v>C49SZX20230088MZ</v>
          </cell>
          <cell r="R1413" t="str">
            <v>东莞鸿楠</v>
          </cell>
          <cell r="S1413" t="str">
            <v>YSM20R-2</v>
          </cell>
          <cell r="T1413" t="str">
            <v>R-&gt;L</v>
          </cell>
          <cell r="U1413" t="str">
            <v>No</v>
          </cell>
          <cell r="V1413" t="str">
            <v>OK</v>
          </cell>
          <cell r="W1413" t="str">
            <v>CIF  HK</v>
          </cell>
          <cell r="X1413">
            <v>45127</v>
          </cell>
          <cell r="Y1413" t="str">
            <v>Yes</v>
          </cell>
          <cell r="Z1413"/>
          <cell r="AA1413"/>
          <cell r="AB1413"/>
          <cell r="AC1413" t="str">
            <v>C220242115</v>
          </cell>
          <cell r="AD1413">
            <v>311</v>
          </cell>
          <cell r="AE1413">
            <v>15</v>
          </cell>
          <cell r="AF1413">
            <v>301</v>
          </cell>
          <cell r="AG1413">
            <v>5</v>
          </cell>
          <cell r="AH1413"/>
          <cell r="AI1413"/>
          <cell r="AJ1413"/>
          <cell r="AK1413"/>
          <cell r="AL1413"/>
          <cell r="AM1413"/>
          <cell r="AN1413"/>
          <cell r="AO1413" t="str">
            <v>Yes</v>
          </cell>
          <cell r="AP1413" t="str">
            <v>JUL 23</v>
          </cell>
        </row>
        <row r="1414">
          <cell r="A1414">
            <v>1951</v>
          </cell>
          <cell r="B1414" t="str">
            <v>已发货</v>
          </cell>
          <cell r="C1414" t="str">
            <v>C49</v>
          </cell>
          <cell r="D1414">
            <v>111131</v>
          </cell>
          <cell r="E1414" t="str">
            <v>创荣发(Special）</v>
          </cell>
          <cell r="F1414" t="str">
            <v>YSM20R-2</v>
          </cell>
          <cell r="G1414" t="str">
            <v>R-&gt;L</v>
          </cell>
          <cell r="H1414" t="str">
            <v>No</v>
          </cell>
          <cell r="I1414" t="str">
            <v>Y64010</v>
          </cell>
          <cell r="J1414">
            <v>1</v>
          </cell>
          <cell r="K1414" t="str">
            <v>前海保税区</v>
          </cell>
          <cell r="L1414">
            <v>44960</v>
          </cell>
          <cell r="M1414" t="str">
            <v xml:space="preserve">NM,Coper rate 0.0530 </v>
          </cell>
          <cell r="N1414" t="str">
            <v>SEP 23</v>
          </cell>
          <cell r="O1414">
            <v>2022.12</v>
          </cell>
          <cell r="P1414" t="str">
            <v>RMB</v>
          </cell>
          <cell r="Q1414" t="str">
            <v>C49SZX20230093SX</v>
          </cell>
          <cell r="R1414" t="str">
            <v>益田科技(End uer:泓裕）</v>
          </cell>
          <cell r="S1414" t="str">
            <v>YSM20R-2</v>
          </cell>
          <cell r="T1414" t="str">
            <v>R-&gt;L</v>
          </cell>
          <cell r="U1414" t="str">
            <v>No</v>
          </cell>
          <cell r="V1414" t="str">
            <v>OK</v>
          </cell>
          <cell r="W1414" t="str">
            <v>DDP SZ</v>
          </cell>
          <cell r="X1414">
            <v>45127</v>
          </cell>
          <cell r="Y1414" t="str">
            <v>Yes</v>
          </cell>
          <cell r="Z1414"/>
          <cell r="AA1414"/>
          <cell r="AB1414"/>
          <cell r="AC1414" t="str">
            <v>C230846961</v>
          </cell>
          <cell r="AD1414">
            <v>311</v>
          </cell>
          <cell r="AE1414">
            <v>15</v>
          </cell>
          <cell r="AF1414">
            <v>301</v>
          </cell>
          <cell r="AG1414">
            <v>5</v>
          </cell>
          <cell r="AH1414"/>
          <cell r="AI1414"/>
          <cell r="AN1414"/>
          <cell r="AO1414" t="str">
            <v>Yes</v>
          </cell>
          <cell r="AP1414" t="str">
            <v>SEP 23</v>
          </cell>
        </row>
        <row r="1415">
          <cell r="A1415">
            <v>1933</v>
          </cell>
          <cell r="B1415" t="str">
            <v>已发货</v>
          </cell>
          <cell r="C1415" t="str">
            <v>C49</v>
          </cell>
          <cell r="D1415">
            <v>111132</v>
          </cell>
          <cell r="E1415" t="str">
            <v>倍斯特</v>
          </cell>
          <cell r="F1415" t="str">
            <v>YSM20R-2</v>
          </cell>
          <cell r="G1415" t="str">
            <v>L-&gt;R</v>
          </cell>
          <cell r="H1415" t="str">
            <v>No</v>
          </cell>
          <cell r="I1415" t="str">
            <v>Y64060</v>
          </cell>
          <cell r="J1415">
            <v>1</v>
          </cell>
          <cell r="K1415" t="str">
            <v>力合仓库(已经清关)</v>
          </cell>
          <cell r="L1415">
            <v>44960</v>
          </cell>
          <cell r="M1415" t="str">
            <v xml:space="preserve">NM,Coper rate 0.0530 </v>
          </cell>
          <cell r="N1415" t="str">
            <v>AUG 23</v>
          </cell>
          <cell r="O1415">
            <v>2023.1</v>
          </cell>
          <cell r="P1415" t="str">
            <v>RMB</v>
          </cell>
          <cell r="Q1415" t="str">
            <v>C49SZX20230083LC</v>
          </cell>
          <cell r="R1415" t="str">
            <v>兴原星</v>
          </cell>
          <cell r="S1415" t="str">
            <v>YSM20R-2</v>
          </cell>
          <cell r="T1415" t="str">
            <v>L-&gt;R</v>
          </cell>
          <cell r="U1415" t="str">
            <v>No</v>
          </cell>
          <cell r="V1415" t="str">
            <v>OK</v>
          </cell>
          <cell r="W1415" t="str">
            <v>DDP GZ</v>
          </cell>
          <cell r="X1415">
            <v>45117</v>
          </cell>
          <cell r="Y1415" t="str">
            <v>Yes</v>
          </cell>
          <cell r="Z1415"/>
          <cell r="AA1415"/>
          <cell r="AB1415"/>
          <cell r="AC1415" t="str">
            <v xml:space="preserve">C230746574 </v>
          </cell>
          <cell r="AD1415">
            <v>311</v>
          </cell>
          <cell r="AE1415">
            <v>20</v>
          </cell>
          <cell r="AF1415"/>
          <cell r="AG1415"/>
          <cell r="AH1415"/>
          <cell r="AI1415"/>
          <cell r="AN1415"/>
          <cell r="AO1415" t="str">
            <v>Yes</v>
          </cell>
          <cell r="AP1415" t="str">
            <v>AUG 23</v>
          </cell>
        </row>
        <row r="1416">
          <cell r="A1416">
            <v>1956</v>
          </cell>
          <cell r="B1416" t="str">
            <v>已发货</v>
          </cell>
          <cell r="C1416" t="str">
            <v>C49</v>
          </cell>
          <cell r="D1416">
            <v>111132</v>
          </cell>
          <cell r="E1416" t="str">
            <v>倍斯特(Special）</v>
          </cell>
          <cell r="F1416" t="str">
            <v>YSM10</v>
          </cell>
          <cell r="G1416" t="str">
            <v>R-&gt;L</v>
          </cell>
          <cell r="H1416" t="str">
            <v>MVC</v>
          </cell>
          <cell r="I1416" t="str">
            <v>Y64058</v>
          </cell>
          <cell r="J1416">
            <v>1</v>
          </cell>
          <cell r="K1416" t="str">
            <v>前海保税区</v>
          </cell>
          <cell r="L1416">
            <v>44960</v>
          </cell>
          <cell r="M1416" t="str">
            <v xml:space="preserve">NM,Coper rate 0.0530 </v>
          </cell>
          <cell r="N1416" t="str">
            <v>SEP 23</v>
          </cell>
          <cell r="O1416">
            <v>2023.1</v>
          </cell>
          <cell r="P1416" t="str">
            <v>RMB</v>
          </cell>
          <cell r="Q1416" t="str">
            <v>GD-20230250</v>
          </cell>
          <cell r="R1416" t="str">
            <v>泰永</v>
          </cell>
          <cell r="S1416" t="str">
            <v>YSM10</v>
          </cell>
          <cell r="T1416" t="str">
            <v>R-&gt;L</v>
          </cell>
          <cell r="U1416" t="str">
            <v>No</v>
          </cell>
          <cell r="V1416" t="str">
            <v>WRONG</v>
          </cell>
          <cell r="W1416" t="str">
            <v>DDP ZH</v>
          </cell>
          <cell r="X1416">
            <v>45128</v>
          </cell>
          <cell r="Y1416" t="str">
            <v>Yes</v>
          </cell>
          <cell r="Z1416"/>
          <cell r="AA1416"/>
          <cell r="AB1416"/>
          <cell r="AC1416" t="str">
            <v>C230847021</v>
          </cell>
          <cell r="AD1416">
            <v>301</v>
          </cell>
          <cell r="AE1416">
            <v>10</v>
          </cell>
          <cell r="AF1416"/>
          <cell r="AG1416"/>
          <cell r="AH1416"/>
          <cell r="AI1416"/>
          <cell r="AN1416"/>
          <cell r="AO1416" t="str">
            <v>Yes</v>
          </cell>
          <cell r="AP1416" t="str">
            <v>SEP 23</v>
          </cell>
        </row>
        <row r="1417">
          <cell r="A1417">
            <v>1955</v>
          </cell>
          <cell r="B1417" t="str">
            <v>已发货</v>
          </cell>
          <cell r="C1417" t="str">
            <v>C49</v>
          </cell>
          <cell r="D1417">
            <v>111132</v>
          </cell>
          <cell r="E1417" t="str">
            <v>倍斯特(Special）</v>
          </cell>
          <cell r="F1417" t="str">
            <v>YSM10</v>
          </cell>
          <cell r="G1417" t="str">
            <v>R-&gt;L</v>
          </cell>
          <cell r="H1417" t="str">
            <v>MVC</v>
          </cell>
          <cell r="I1417" t="str">
            <v>Y64059</v>
          </cell>
          <cell r="J1417">
            <v>1</v>
          </cell>
          <cell r="K1417" t="str">
            <v>前海保税区</v>
          </cell>
          <cell r="L1417">
            <v>44960</v>
          </cell>
          <cell r="M1417" t="str">
            <v xml:space="preserve">NM,Coper rate 0.0530 </v>
          </cell>
          <cell r="N1417" t="str">
            <v>SEP 23</v>
          </cell>
          <cell r="O1417">
            <v>2023.1</v>
          </cell>
          <cell r="P1417" t="str">
            <v>RMB</v>
          </cell>
          <cell r="Q1417" t="str">
            <v>GD-20230250</v>
          </cell>
          <cell r="R1417" t="str">
            <v>泰永</v>
          </cell>
          <cell r="S1417" t="str">
            <v>YSM10</v>
          </cell>
          <cell r="T1417" t="str">
            <v>R-&gt;L</v>
          </cell>
          <cell r="U1417" t="str">
            <v>MVC</v>
          </cell>
          <cell r="V1417" t="str">
            <v>OK</v>
          </cell>
          <cell r="W1417" t="str">
            <v>DDP ZH</v>
          </cell>
          <cell r="X1417">
            <v>45128</v>
          </cell>
          <cell r="Y1417" t="str">
            <v>Yes</v>
          </cell>
          <cell r="Z1417"/>
          <cell r="AA1417"/>
          <cell r="AB1417"/>
          <cell r="AC1417" t="str">
            <v>C230847021</v>
          </cell>
          <cell r="AD1417">
            <v>301</v>
          </cell>
          <cell r="AE1417">
            <v>10</v>
          </cell>
          <cell r="AF1417"/>
          <cell r="AG1417"/>
          <cell r="AH1417"/>
          <cell r="AI1417"/>
          <cell r="AN1417"/>
          <cell r="AO1417" t="str">
            <v>Yes</v>
          </cell>
          <cell r="AP1417" t="str">
            <v>SEP 23</v>
          </cell>
        </row>
        <row r="1418">
          <cell r="A1418">
            <v>1952</v>
          </cell>
          <cell r="B1418" t="str">
            <v>已发货</v>
          </cell>
          <cell r="C1418" t="str">
            <v>C49</v>
          </cell>
          <cell r="D1418">
            <v>111133</v>
          </cell>
          <cell r="E1418" t="str">
            <v>新明海</v>
          </cell>
          <cell r="F1418" t="str">
            <v>YSM20R-2</v>
          </cell>
          <cell r="G1418" t="str">
            <v>R-&gt;L</v>
          </cell>
          <cell r="H1418" t="str">
            <v>No</v>
          </cell>
          <cell r="I1418" t="str">
            <v>Y64011</v>
          </cell>
          <cell r="J1418">
            <v>1</v>
          </cell>
          <cell r="K1418" t="str">
            <v>前海保税区</v>
          </cell>
          <cell r="L1418">
            <v>44960</v>
          </cell>
          <cell r="M1418" t="str">
            <v xml:space="preserve">NM,Coper rate 0.0530 </v>
          </cell>
          <cell r="N1418" t="str">
            <v>SEP 23</v>
          </cell>
          <cell r="O1418">
            <v>2022.12</v>
          </cell>
          <cell r="P1418" t="str">
            <v>RMB</v>
          </cell>
          <cell r="Q1418" t="str">
            <v>C49SZX20230093SX</v>
          </cell>
          <cell r="R1418" t="str">
            <v>益田科技(End uer:泓裕）</v>
          </cell>
          <cell r="S1418" t="str">
            <v>YSM20R-2</v>
          </cell>
          <cell r="T1418" t="str">
            <v>R-&gt;L</v>
          </cell>
          <cell r="U1418" t="str">
            <v>No</v>
          </cell>
          <cell r="V1418" t="str">
            <v>OK</v>
          </cell>
          <cell r="W1418" t="str">
            <v>DDP SZ</v>
          </cell>
          <cell r="X1418">
            <v>45127</v>
          </cell>
          <cell r="Y1418" t="str">
            <v>Yes</v>
          </cell>
          <cell r="Z1418"/>
          <cell r="AA1418"/>
          <cell r="AB1418"/>
          <cell r="AC1418" t="str">
            <v>C230846961</v>
          </cell>
          <cell r="AD1418">
            <v>301</v>
          </cell>
          <cell r="AE1418">
            <v>10</v>
          </cell>
          <cell r="AF1418">
            <v>307</v>
          </cell>
          <cell r="AG1418">
            <v>5</v>
          </cell>
          <cell r="AH1418">
            <v>311</v>
          </cell>
          <cell r="AI1418">
            <v>5</v>
          </cell>
          <cell r="AN1418"/>
          <cell r="AO1418" t="str">
            <v>Yes</v>
          </cell>
          <cell r="AP1418" t="str">
            <v>SEP 23</v>
          </cell>
        </row>
        <row r="1419">
          <cell r="A1419">
            <v>1921</v>
          </cell>
          <cell r="B1419" t="str">
            <v>已发货</v>
          </cell>
          <cell r="C1419" t="str">
            <v>C49</v>
          </cell>
          <cell r="D1419">
            <v>111133</v>
          </cell>
          <cell r="E1419" t="str">
            <v>新明海</v>
          </cell>
          <cell r="F1419" t="str">
            <v>YSM20R-2</v>
          </cell>
          <cell r="G1419" t="str">
            <v>R-&gt;L</v>
          </cell>
          <cell r="H1419" t="str">
            <v>No</v>
          </cell>
          <cell r="I1419" t="str">
            <v>Y64053</v>
          </cell>
          <cell r="J1419">
            <v>1</v>
          </cell>
          <cell r="K1419" t="str">
            <v>力合仓库(已经清关)</v>
          </cell>
          <cell r="L1419">
            <v>44960</v>
          </cell>
          <cell r="M1419" t="str">
            <v xml:space="preserve">NM,Coper rate 0.0530 </v>
          </cell>
          <cell r="N1419" t="str">
            <v>AUG 23</v>
          </cell>
          <cell r="O1419">
            <v>2023.1</v>
          </cell>
          <cell r="P1419" t="str">
            <v>RMB</v>
          </cell>
          <cell r="Q1419" t="str">
            <v>HX20230601A</v>
          </cell>
          <cell r="R1419" t="str">
            <v>恒鑫（End user:开普）</v>
          </cell>
          <cell r="S1419" t="str">
            <v>YSM20R-2</v>
          </cell>
          <cell r="T1419" t="str">
            <v>R-&gt;L</v>
          </cell>
          <cell r="U1419" t="str">
            <v>No</v>
          </cell>
          <cell r="V1419" t="str">
            <v>OK</v>
          </cell>
          <cell r="W1419" t="str">
            <v>DDP ZS</v>
          </cell>
          <cell r="X1419">
            <v>45079</v>
          </cell>
          <cell r="Y1419" t="str">
            <v>Yes</v>
          </cell>
          <cell r="Z1419"/>
          <cell r="AA1419"/>
          <cell r="AB1419"/>
          <cell r="AC1419" t="str">
            <v>C230646271</v>
          </cell>
          <cell r="AD1419">
            <v>301</v>
          </cell>
          <cell r="AE1419">
            <v>10</v>
          </cell>
          <cell r="AF1419">
            <v>311</v>
          </cell>
          <cell r="AG1419">
            <v>10</v>
          </cell>
          <cell r="AH1419"/>
          <cell r="AI1419"/>
          <cell r="AJ1419"/>
          <cell r="AK1419"/>
          <cell r="AL1419"/>
          <cell r="AM1419"/>
          <cell r="AN1419"/>
          <cell r="AO1419" t="str">
            <v>Yes</v>
          </cell>
          <cell r="AP1419" t="str">
            <v>AUG 23</v>
          </cell>
        </row>
        <row r="1420">
          <cell r="A1420">
            <v>1953</v>
          </cell>
          <cell r="B1420" t="str">
            <v>已发货</v>
          </cell>
          <cell r="C1420" t="str">
            <v>C49</v>
          </cell>
          <cell r="D1420">
            <v>111133</v>
          </cell>
          <cell r="E1420" t="str">
            <v>新明海</v>
          </cell>
          <cell r="F1420" t="str">
            <v>YSM20R-2</v>
          </cell>
          <cell r="G1420" t="str">
            <v>R-&gt;L</v>
          </cell>
          <cell r="H1420" t="str">
            <v>No</v>
          </cell>
          <cell r="I1420" t="str">
            <v>Y64054</v>
          </cell>
          <cell r="J1420">
            <v>1</v>
          </cell>
          <cell r="K1420" t="str">
            <v>前海保税区</v>
          </cell>
          <cell r="L1420">
            <v>44960</v>
          </cell>
          <cell r="M1420" t="str">
            <v xml:space="preserve">NM,Coper rate 0.0530 </v>
          </cell>
          <cell r="N1420" t="str">
            <v>SEP 23</v>
          </cell>
          <cell r="O1420">
            <v>2023.1</v>
          </cell>
          <cell r="P1420" t="str">
            <v>RMB</v>
          </cell>
          <cell r="Q1420" t="str">
            <v>C49SZX20230093SX</v>
          </cell>
          <cell r="R1420" t="str">
            <v>益田科技(End uer:泓裕）</v>
          </cell>
          <cell r="S1420" t="str">
            <v>YSM20R-2</v>
          </cell>
          <cell r="T1420" t="str">
            <v>R-&gt;L</v>
          </cell>
          <cell r="U1420" t="str">
            <v>No</v>
          </cell>
          <cell r="V1420" t="str">
            <v>OK</v>
          </cell>
          <cell r="W1420" t="str">
            <v>DDP SZ</v>
          </cell>
          <cell r="X1420">
            <v>45127</v>
          </cell>
          <cell r="Y1420" t="str">
            <v>Yes</v>
          </cell>
          <cell r="Z1420"/>
          <cell r="AA1420"/>
          <cell r="AB1420"/>
          <cell r="AC1420" t="str">
            <v>C230846961</v>
          </cell>
          <cell r="AD1420">
            <v>301</v>
          </cell>
          <cell r="AE1420">
            <v>10</v>
          </cell>
          <cell r="AF1420">
            <v>311</v>
          </cell>
          <cell r="AG1420">
            <v>10</v>
          </cell>
          <cell r="AH1420"/>
          <cell r="AI1420"/>
          <cell r="AN1420"/>
          <cell r="AO1420" t="str">
            <v>Yes</v>
          </cell>
          <cell r="AP1420" t="str">
            <v>SEP 23</v>
          </cell>
        </row>
        <row r="1421">
          <cell r="A1421">
            <v>1938</v>
          </cell>
          <cell r="B1421" t="str">
            <v>已发货</v>
          </cell>
          <cell r="C1421" t="str">
            <v>C49</v>
          </cell>
          <cell r="D1421">
            <v>111133</v>
          </cell>
          <cell r="E1421" t="str">
            <v>新明海</v>
          </cell>
          <cell r="F1421" t="str">
            <v>YSM20R-2</v>
          </cell>
          <cell r="G1421" t="str">
            <v>R-&gt;L</v>
          </cell>
          <cell r="H1421" t="str">
            <v>No</v>
          </cell>
          <cell r="I1421" t="str">
            <v>Y64055</v>
          </cell>
          <cell r="J1421">
            <v>1</v>
          </cell>
          <cell r="K1421" t="str">
            <v>力合仓库(已经清关)</v>
          </cell>
          <cell r="L1421">
            <v>44960</v>
          </cell>
          <cell r="M1421" t="str">
            <v xml:space="preserve">NM,Coper rate 0.0530 </v>
          </cell>
          <cell r="N1421" t="str">
            <v>NOV 23</v>
          </cell>
          <cell r="O1421">
            <v>2023.1</v>
          </cell>
          <cell r="P1421" t="str">
            <v>RMB</v>
          </cell>
          <cell r="Q1421" t="str">
            <v>C49SZX20230091SX</v>
          </cell>
          <cell r="R1421" t="str">
            <v>万赢丰</v>
          </cell>
          <cell r="S1421" t="str">
            <v>YSM20R-2</v>
          </cell>
          <cell r="T1421" t="str">
            <v>R-&gt;L</v>
          </cell>
          <cell r="U1421" t="str">
            <v>No</v>
          </cell>
          <cell r="V1421" t="str">
            <v>OK</v>
          </cell>
          <cell r="W1421" t="str">
            <v>DDP SZ</v>
          </cell>
          <cell r="X1421">
            <v>45125</v>
          </cell>
          <cell r="Y1421" t="str">
            <v>Yes</v>
          </cell>
          <cell r="Z1421"/>
          <cell r="AA1421"/>
          <cell r="AB1421"/>
          <cell r="AC1421" t="str">
            <v>C230846815</v>
          </cell>
          <cell r="AD1421">
            <v>301</v>
          </cell>
          <cell r="AE1421">
            <v>10</v>
          </cell>
          <cell r="AF1421">
            <v>311</v>
          </cell>
          <cell r="AG1421">
            <v>10</v>
          </cell>
          <cell r="AH1421"/>
          <cell r="AI1421"/>
          <cell r="AN1421"/>
          <cell r="AO1421" t="str">
            <v>Yes</v>
          </cell>
          <cell r="AP1421" t="str">
            <v>NOV 23</v>
          </cell>
        </row>
        <row r="1422">
          <cell r="A1422">
            <v>1908</v>
          </cell>
          <cell r="B1422" t="str">
            <v>已发货</v>
          </cell>
          <cell r="C1422" t="str">
            <v>C49</v>
          </cell>
          <cell r="D1422">
            <v>111133</v>
          </cell>
          <cell r="E1422" t="str">
            <v>新明海</v>
          </cell>
          <cell r="F1422" t="str">
            <v>YSM20R-2</v>
          </cell>
          <cell r="G1422" t="str">
            <v>L-&gt;R</v>
          </cell>
          <cell r="H1422" t="str">
            <v>No</v>
          </cell>
          <cell r="I1422" t="str">
            <v>Y64056</v>
          </cell>
          <cell r="J1422">
            <v>1</v>
          </cell>
          <cell r="K1422" t="str">
            <v>前海保税区</v>
          </cell>
          <cell r="L1422">
            <v>44960</v>
          </cell>
          <cell r="M1422" t="str">
            <v xml:space="preserve">NM,Coper rate 0.0530 </v>
          </cell>
          <cell r="N1422" t="str">
            <v>JUN 23</v>
          </cell>
          <cell r="O1422">
            <v>2023.1</v>
          </cell>
          <cell r="P1422" t="str">
            <v>JPY</v>
          </cell>
          <cell r="Q1422" t="str">
            <v>C49SZX20230055SX</v>
          </cell>
          <cell r="R1422" t="str">
            <v>鑫亿特</v>
          </cell>
          <cell r="S1422" t="str">
            <v>YSM20R-2</v>
          </cell>
          <cell r="T1422" t="str">
            <v>L-&gt;R</v>
          </cell>
          <cell r="U1422" t="str">
            <v>No</v>
          </cell>
          <cell r="V1422" t="str">
            <v>OK</v>
          </cell>
          <cell r="W1422" t="str">
            <v>DAP SZ</v>
          </cell>
          <cell r="X1422">
            <v>45038</v>
          </cell>
          <cell r="Y1422" t="str">
            <v>Yes</v>
          </cell>
          <cell r="Z1422"/>
          <cell r="AA1422"/>
          <cell r="AB1422"/>
          <cell r="AC1422" t="str">
            <v>C201238798</v>
          </cell>
          <cell r="AD1422">
            <v>311</v>
          </cell>
          <cell r="AE1422">
            <v>10</v>
          </cell>
          <cell r="AF1422">
            <v>311</v>
          </cell>
          <cell r="AG1422">
            <v>10</v>
          </cell>
          <cell r="AH1422"/>
          <cell r="AI1422"/>
          <cell r="AN1422"/>
          <cell r="AO1422" t="str">
            <v>Yes</v>
          </cell>
          <cell r="AP1422" t="str">
            <v>JUN 23</v>
          </cell>
        </row>
        <row r="1423">
          <cell r="A1423">
            <v>1910</v>
          </cell>
          <cell r="B1423" t="str">
            <v>已发货</v>
          </cell>
          <cell r="C1423" t="str">
            <v>C49</v>
          </cell>
          <cell r="D1423">
            <v>111134</v>
          </cell>
          <cell r="E1423" t="str">
            <v>锐诚电子</v>
          </cell>
          <cell r="F1423" t="str">
            <v>YSM20R-2</v>
          </cell>
          <cell r="G1423" t="str">
            <v>L-&gt;R</v>
          </cell>
          <cell r="H1423" t="str">
            <v>No</v>
          </cell>
          <cell r="I1423" t="str">
            <v>Y63986</v>
          </cell>
          <cell r="J1423">
            <v>1</v>
          </cell>
          <cell r="K1423" t="str">
            <v>前海保税区</v>
          </cell>
          <cell r="L1423">
            <v>44960</v>
          </cell>
          <cell r="M1423" t="str">
            <v>NM,Coper rate 0.0501 PO#111096</v>
          </cell>
          <cell r="N1423" t="str">
            <v>MAY 23</v>
          </cell>
          <cell r="O1423">
            <v>2022.12</v>
          </cell>
          <cell r="P1423" t="str">
            <v>RMB</v>
          </cell>
          <cell r="Q1423" t="str">
            <v>C49SZX20230053MZ</v>
          </cell>
          <cell r="R1423" t="str">
            <v>佳润</v>
          </cell>
          <cell r="S1423" t="str">
            <v>YSM20R-2</v>
          </cell>
          <cell r="T1423" t="str">
            <v>L-&gt;R</v>
          </cell>
          <cell r="U1423" t="str">
            <v>No</v>
          </cell>
          <cell r="V1423" t="str">
            <v>OK</v>
          </cell>
          <cell r="W1423" t="str">
            <v>DDP HZ</v>
          </cell>
          <cell r="X1423">
            <v>45037</v>
          </cell>
          <cell r="Y1423" t="str">
            <v>Yes</v>
          </cell>
          <cell r="Z1423"/>
          <cell r="AA1423"/>
          <cell r="AB1423"/>
          <cell r="AC1423" t="str">
            <v>C230445645</v>
          </cell>
          <cell r="AD1423">
            <v>301</v>
          </cell>
          <cell r="AE1423">
            <v>15</v>
          </cell>
          <cell r="AF1423">
            <v>311</v>
          </cell>
          <cell r="AG1423">
            <v>5</v>
          </cell>
          <cell r="AH1423"/>
          <cell r="AI1423"/>
          <cell r="AN1423"/>
          <cell r="AO1423" t="str">
            <v>Yes</v>
          </cell>
          <cell r="AP1423" t="str">
            <v>MAY 23</v>
          </cell>
        </row>
        <row r="1424">
          <cell r="A1424">
            <v>1480</v>
          </cell>
          <cell r="B1424" t="str">
            <v>已发货</v>
          </cell>
          <cell r="C1424" t="str">
            <v>C49</v>
          </cell>
          <cell r="D1424">
            <v>111134</v>
          </cell>
          <cell r="E1424" t="str">
            <v>锐诚电子</v>
          </cell>
          <cell r="F1424" t="str">
            <v>YSM20R-2</v>
          </cell>
          <cell r="G1424" t="str">
            <v>L-&gt;R</v>
          </cell>
          <cell r="H1424" t="str">
            <v>No</v>
          </cell>
          <cell r="I1424" t="str">
            <v>Y63987</v>
          </cell>
          <cell r="J1424">
            <v>1</v>
          </cell>
          <cell r="K1424" t="str">
            <v>前海保税区</v>
          </cell>
          <cell r="L1424">
            <v>44960</v>
          </cell>
          <cell r="M1424" t="str">
            <v>NM,Coper rate 0.0530 PO#111134</v>
          </cell>
          <cell r="N1424" t="str">
            <v>MAY 23</v>
          </cell>
          <cell r="O1424">
            <v>2022.12</v>
          </cell>
          <cell r="P1424" t="str">
            <v>JPY</v>
          </cell>
          <cell r="Q1424" t="str">
            <v>C49SZX20220082MX</v>
          </cell>
          <cell r="R1424" t="str">
            <v>宇翔</v>
          </cell>
          <cell r="S1424" t="str">
            <v>YSM20R-2</v>
          </cell>
          <cell r="T1424" t="str">
            <v>L-&gt;R</v>
          </cell>
          <cell r="U1424" t="str">
            <v>No</v>
          </cell>
          <cell r="V1424" t="str">
            <v>OK</v>
          </cell>
          <cell r="W1424" t="str">
            <v>DAP DG</v>
          </cell>
          <cell r="X1424">
            <v>44466</v>
          </cell>
          <cell r="Y1424" t="str">
            <v>Yes</v>
          </cell>
          <cell r="Z1424"/>
          <cell r="AA1424"/>
          <cell r="AB1424"/>
          <cell r="AC1424" t="str">
            <v>C221144350</v>
          </cell>
          <cell r="AD1424">
            <v>301</v>
          </cell>
          <cell r="AE1424">
            <v>15</v>
          </cell>
          <cell r="AF1424">
            <v>311</v>
          </cell>
          <cell r="AG1424">
            <v>5</v>
          </cell>
          <cell r="AH1424"/>
          <cell r="AI1424"/>
          <cell r="AN1424"/>
          <cell r="AO1424" t="str">
            <v>Yes</v>
          </cell>
          <cell r="AP1424" t="str">
            <v>MAY 23</v>
          </cell>
        </row>
        <row r="1425">
          <cell r="A1425">
            <v>1897</v>
          </cell>
          <cell r="B1425" t="str">
            <v>已发货</v>
          </cell>
          <cell r="C1425" t="str">
            <v>C49</v>
          </cell>
          <cell r="D1425">
            <v>111134</v>
          </cell>
          <cell r="E1425" t="str">
            <v>锐诚电子</v>
          </cell>
          <cell r="F1425" t="str">
            <v>YSM20R-2</v>
          </cell>
          <cell r="G1425" t="str">
            <v>L-&gt;R</v>
          </cell>
          <cell r="H1425" t="str">
            <v>No</v>
          </cell>
          <cell r="I1425" t="str">
            <v>Y64080</v>
          </cell>
          <cell r="J1425">
            <v>1</v>
          </cell>
          <cell r="K1425" t="str">
            <v>前海仓库-&gt;准备清关</v>
          </cell>
          <cell r="L1425">
            <v>44960</v>
          </cell>
          <cell r="M1425" t="str">
            <v xml:space="preserve">NM,Coper rate 0.0530 </v>
          </cell>
          <cell r="N1425" t="str">
            <v>APR 23</v>
          </cell>
          <cell r="O1425">
            <v>2022.12</v>
          </cell>
          <cell r="P1425" t="str">
            <v>RMB</v>
          </cell>
          <cell r="Q1425" t="str">
            <v>YJY-2023040701</v>
          </cell>
          <cell r="R1425" t="str">
            <v>清水湾（End use:呈承）</v>
          </cell>
          <cell r="S1425" t="str">
            <v>YSM20R-2</v>
          </cell>
          <cell r="T1425" t="str">
            <v>L-&gt;R</v>
          </cell>
          <cell r="U1425" t="str">
            <v>No</v>
          </cell>
          <cell r="V1425" t="str">
            <v>OK</v>
          </cell>
          <cell r="W1425" t="str">
            <v>DDP ZS</v>
          </cell>
          <cell r="X1425">
            <v>45019</v>
          </cell>
          <cell r="Y1425" t="str">
            <v>Yes</v>
          </cell>
          <cell r="Z1425"/>
          <cell r="AA1425"/>
          <cell r="AB1425"/>
          <cell r="AC1425" t="str">
            <v>C221144409</v>
          </cell>
          <cell r="AD1425">
            <v>301</v>
          </cell>
          <cell r="AE1425">
            <v>15</v>
          </cell>
          <cell r="AF1425">
            <v>311</v>
          </cell>
          <cell r="AG1425">
            <v>5</v>
          </cell>
          <cell r="AH1425"/>
          <cell r="AI1425"/>
          <cell r="AN1425"/>
          <cell r="AO1425" t="str">
            <v>Yes</v>
          </cell>
          <cell r="AP1425" t="str">
            <v>APR 23</v>
          </cell>
        </row>
        <row r="1426">
          <cell r="A1426">
            <v>1916</v>
          </cell>
          <cell r="B1426" t="str">
            <v>已发货</v>
          </cell>
          <cell r="C1426" t="str">
            <v>C49</v>
          </cell>
          <cell r="D1426">
            <v>111134</v>
          </cell>
          <cell r="E1426" t="str">
            <v>锐诚电子</v>
          </cell>
          <cell r="F1426" t="str">
            <v>YSM20R-2</v>
          </cell>
          <cell r="G1426" t="str">
            <v>L-&gt;R</v>
          </cell>
          <cell r="H1426" t="str">
            <v>No</v>
          </cell>
          <cell r="I1426" t="str">
            <v>Y64002</v>
          </cell>
          <cell r="J1426">
            <v>1</v>
          </cell>
          <cell r="K1426" t="str">
            <v>前海保税区</v>
          </cell>
          <cell r="L1426">
            <v>44960</v>
          </cell>
          <cell r="M1426" t="str">
            <v xml:space="preserve">NM,Coper rate 0.0530 </v>
          </cell>
          <cell r="N1426" t="str">
            <v>MAY 23</v>
          </cell>
          <cell r="O1426">
            <v>2022.12</v>
          </cell>
          <cell r="P1426" t="str">
            <v>HKD</v>
          </cell>
          <cell r="Q1426" t="str">
            <v>C49SZX20230063TS</v>
          </cell>
          <cell r="R1426" t="str">
            <v>TBS</v>
          </cell>
          <cell r="S1426" t="str">
            <v>YSM20R-2</v>
          </cell>
          <cell r="T1426" t="str">
            <v>L-&gt;R</v>
          </cell>
          <cell r="U1426" t="str">
            <v>No</v>
          </cell>
          <cell r="V1426" t="str">
            <v>OK</v>
          </cell>
          <cell r="W1426" t="str">
            <v>CIF HK</v>
          </cell>
          <cell r="X1426">
            <v>45048</v>
          </cell>
          <cell r="Y1426" t="str">
            <v>Yes</v>
          </cell>
          <cell r="Z1426"/>
          <cell r="AA1426"/>
          <cell r="AB1426"/>
          <cell r="AC1426" t="str">
            <v>C230545984</v>
          </cell>
          <cell r="AD1426">
            <v>311</v>
          </cell>
          <cell r="AE1426">
            <v>15</v>
          </cell>
          <cell r="AF1426">
            <v>301</v>
          </cell>
          <cell r="AG1426">
            <v>5</v>
          </cell>
          <cell r="AH1426"/>
          <cell r="AI1426"/>
          <cell r="AN1426"/>
          <cell r="AO1426" t="str">
            <v>Yes</v>
          </cell>
          <cell r="AP1426" t="str">
            <v>MAY 23</v>
          </cell>
        </row>
        <row r="1427">
          <cell r="A1427">
            <v>1893</v>
          </cell>
          <cell r="B1427" t="str">
            <v>已发货</v>
          </cell>
          <cell r="C1427" t="str">
            <v>C49</v>
          </cell>
          <cell r="D1427">
            <v>111134</v>
          </cell>
          <cell r="E1427" t="str">
            <v>锐诚电子</v>
          </cell>
          <cell r="F1427" t="str">
            <v>YSM20R-2</v>
          </cell>
          <cell r="G1427" t="str">
            <v>L-&gt;R</v>
          </cell>
          <cell r="H1427" t="str">
            <v>No</v>
          </cell>
          <cell r="I1427" t="str">
            <v>Y64003</v>
          </cell>
          <cell r="J1427">
            <v>1</v>
          </cell>
          <cell r="K1427" t="str">
            <v>前海保税区</v>
          </cell>
          <cell r="L1427">
            <v>44960</v>
          </cell>
          <cell r="M1427" t="str">
            <v xml:space="preserve">NM,Coper rate 0.0530 </v>
          </cell>
          <cell r="N1427" t="str">
            <v>APR 23</v>
          </cell>
          <cell r="O1427">
            <v>2022.12</v>
          </cell>
          <cell r="P1427" t="str">
            <v>RMB</v>
          </cell>
          <cell r="Q1427" t="str">
            <v>C49SZX20230046DM</v>
          </cell>
          <cell r="R1427" t="str">
            <v>菲帆</v>
          </cell>
          <cell r="S1427" t="str">
            <v>YSM20R-2</v>
          </cell>
          <cell r="T1427" t="str">
            <v>L-&gt;R</v>
          </cell>
          <cell r="U1427" t="str">
            <v>No</v>
          </cell>
          <cell r="V1427" t="str">
            <v>OK</v>
          </cell>
          <cell r="W1427" t="str">
            <v>DDP HZ</v>
          </cell>
          <cell r="X1427">
            <v>45002</v>
          </cell>
          <cell r="Y1427" t="str">
            <v>Yes</v>
          </cell>
          <cell r="Z1427"/>
          <cell r="AA1427"/>
          <cell r="AB1427"/>
          <cell r="AC1427" t="str">
            <v>C230345373</v>
          </cell>
          <cell r="AD1427">
            <v>311</v>
          </cell>
          <cell r="AE1427">
            <v>15</v>
          </cell>
          <cell r="AF1427">
            <v>301</v>
          </cell>
          <cell r="AG1427">
            <v>5</v>
          </cell>
          <cell r="AH1427"/>
          <cell r="AI1427"/>
          <cell r="AN1427"/>
          <cell r="AO1427" t="str">
            <v>Yes</v>
          </cell>
          <cell r="AP1427" t="str">
            <v>APR 23</v>
          </cell>
        </row>
        <row r="1428">
          <cell r="A1428">
            <v>1787</v>
          </cell>
          <cell r="B1428" t="str">
            <v>已发货</v>
          </cell>
          <cell r="C1428" t="str">
            <v>C49</v>
          </cell>
          <cell r="D1428">
            <v>111202</v>
          </cell>
          <cell r="E1428" t="str">
            <v>海红天远</v>
          </cell>
          <cell r="F1428" t="str">
            <v>YSM20WR-2</v>
          </cell>
          <cell r="G1428" t="str">
            <v>R-&gt;L</v>
          </cell>
          <cell r="H1428" t="str">
            <v>No</v>
          </cell>
          <cell r="I1428" t="str">
            <v>Y64550</v>
          </cell>
          <cell r="J1428">
            <v>1</v>
          </cell>
          <cell r="K1428" t="str">
            <v>码头</v>
          </cell>
          <cell r="L1428">
            <v>45009</v>
          </cell>
          <cell r="M1428"/>
          <cell r="N1428" t="str">
            <v>MAR 23</v>
          </cell>
          <cell r="O1428">
            <v>2023.3</v>
          </cell>
          <cell r="P1428" t="str">
            <v>JPY</v>
          </cell>
          <cell r="Q1428" t="str">
            <v>C49SZX20220128EC</v>
          </cell>
          <cell r="R1428" t="str">
            <v>海红天远</v>
          </cell>
          <cell r="S1428" t="str">
            <v>YSM20WR-2</v>
          </cell>
          <cell r="T1428" t="str">
            <v>R-&gt;L</v>
          </cell>
          <cell r="U1428" t="str">
            <v>No</v>
          </cell>
          <cell r="V1428" t="str">
            <v>OK</v>
          </cell>
          <cell r="W1428" t="str">
            <v>CIF HK</v>
          </cell>
          <cell r="X1428">
            <v>44914</v>
          </cell>
          <cell r="Y1428" t="str">
            <v>Yes</v>
          </cell>
          <cell r="Z1428"/>
          <cell r="AA1428"/>
          <cell r="AB1428"/>
          <cell r="AC1428" t="str">
            <v>IND</v>
          </cell>
          <cell r="AD1428">
            <v>303</v>
          </cell>
          <cell r="AE1428">
            <v>20</v>
          </cell>
          <cell r="AF1428">
            <v>302</v>
          </cell>
          <cell r="AG1428">
            <v>8</v>
          </cell>
          <cell r="AH1428"/>
          <cell r="AI1428"/>
          <cell r="AJ1428"/>
          <cell r="AK1428"/>
          <cell r="AL1428"/>
          <cell r="AM1428"/>
          <cell r="AN1428"/>
          <cell r="AO1428" t="str">
            <v>Yes</v>
          </cell>
          <cell r="AP1428" t="str">
            <v>MAR 23</v>
          </cell>
        </row>
        <row r="1429">
          <cell r="A1429">
            <v>1788</v>
          </cell>
          <cell r="B1429" t="str">
            <v>已发货</v>
          </cell>
          <cell r="C1429" t="str">
            <v>C49</v>
          </cell>
          <cell r="D1429">
            <v>111202</v>
          </cell>
          <cell r="E1429" t="str">
            <v>海红天远</v>
          </cell>
          <cell r="F1429" t="str">
            <v>YSM20WR-2</v>
          </cell>
          <cell r="G1429" t="str">
            <v>R-&gt;L</v>
          </cell>
          <cell r="H1429" t="str">
            <v>MVC</v>
          </cell>
          <cell r="I1429" t="str">
            <v>Y64551</v>
          </cell>
          <cell r="J1429">
            <v>1</v>
          </cell>
          <cell r="K1429" t="str">
            <v>码头</v>
          </cell>
          <cell r="L1429">
            <v>45009</v>
          </cell>
          <cell r="M1429"/>
          <cell r="N1429" t="str">
            <v>MAR 23</v>
          </cell>
          <cell r="O1429">
            <v>2023.3</v>
          </cell>
          <cell r="P1429" t="str">
            <v>JPY</v>
          </cell>
          <cell r="Q1429" t="str">
            <v>C49SZX20220128EC</v>
          </cell>
          <cell r="R1429" t="str">
            <v>海红天远</v>
          </cell>
          <cell r="S1429" t="str">
            <v>YSM20WR-2</v>
          </cell>
          <cell r="T1429" t="str">
            <v>R-&gt;L</v>
          </cell>
          <cell r="U1429" t="str">
            <v>No</v>
          </cell>
          <cell r="V1429" t="str">
            <v>WRONG</v>
          </cell>
          <cell r="W1429" t="str">
            <v>CIF HK</v>
          </cell>
          <cell r="X1429">
            <v>44914</v>
          </cell>
          <cell r="Y1429" t="str">
            <v>Yes</v>
          </cell>
          <cell r="Z1429"/>
          <cell r="AA1429"/>
          <cell r="AB1429"/>
          <cell r="AC1429" t="str">
            <v>IND</v>
          </cell>
          <cell r="AD1429">
            <v>303</v>
          </cell>
          <cell r="AE1429">
            <v>10</v>
          </cell>
          <cell r="AF1429">
            <v>301</v>
          </cell>
          <cell r="AG1429">
            <v>6</v>
          </cell>
          <cell r="AH1429">
            <v>302</v>
          </cell>
          <cell r="AI1429">
            <v>12</v>
          </cell>
          <cell r="AJ1429"/>
          <cell r="AK1429"/>
          <cell r="AL1429"/>
          <cell r="AM1429"/>
          <cell r="AN1429"/>
          <cell r="AO1429" t="str">
            <v>Yes</v>
          </cell>
          <cell r="AP1429" t="str">
            <v>MAR 23</v>
          </cell>
        </row>
        <row r="1430">
          <cell r="A1430">
            <v>1789</v>
          </cell>
          <cell r="B1430" t="str">
            <v>已发货</v>
          </cell>
          <cell r="C1430" t="str">
            <v>C49</v>
          </cell>
          <cell r="D1430">
            <v>111202</v>
          </cell>
          <cell r="E1430" t="str">
            <v>海红天远</v>
          </cell>
          <cell r="F1430" t="str">
            <v>YSM20WR-2</v>
          </cell>
          <cell r="G1430" t="str">
            <v>R-&gt;L</v>
          </cell>
          <cell r="H1430" t="str">
            <v>cATS10+MVC+Feeder Carriage</v>
          </cell>
          <cell r="I1430" t="str">
            <v>Y64552</v>
          </cell>
          <cell r="J1430">
            <v>1</v>
          </cell>
          <cell r="K1430" t="str">
            <v>码头</v>
          </cell>
          <cell r="L1430">
            <v>45009</v>
          </cell>
          <cell r="M1430"/>
          <cell r="N1430" t="str">
            <v>MAR 23</v>
          </cell>
          <cell r="O1430">
            <v>2023.3</v>
          </cell>
          <cell r="P1430" t="str">
            <v>JPY</v>
          </cell>
          <cell r="Q1430" t="str">
            <v>C49SZX20220128EC</v>
          </cell>
          <cell r="R1430" t="str">
            <v>海红天远</v>
          </cell>
          <cell r="S1430" t="str">
            <v>YSM20WR-2</v>
          </cell>
          <cell r="T1430" t="str">
            <v>R-&gt;L</v>
          </cell>
          <cell r="U1430" t="str">
            <v>cATS10+MVC(F&amp;R)+Feeder Carriage</v>
          </cell>
          <cell r="V1430" t="str">
            <v>WRONG</v>
          </cell>
          <cell r="W1430" t="str">
            <v>CIF HK</v>
          </cell>
          <cell r="X1430">
            <v>44914</v>
          </cell>
          <cell r="Y1430" t="str">
            <v>Yes</v>
          </cell>
          <cell r="Z1430"/>
          <cell r="AA1430"/>
          <cell r="AB1430"/>
          <cell r="AC1430" t="str">
            <v>IND</v>
          </cell>
          <cell r="AD1430">
            <v>301</v>
          </cell>
          <cell r="AE1430">
            <v>20</v>
          </cell>
          <cell r="AF1430">
            <v>302</v>
          </cell>
          <cell r="AG1430">
            <v>8</v>
          </cell>
          <cell r="AH1430"/>
          <cell r="AI1430"/>
          <cell r="AJ1430"/>
          <cell r="AK1430"/>
          <cell r="AL1430"/>
          <cell r="AM1430"/>
          <cell r="AN1430"/>
          <cell r="AO1430" t="str">
            <v>Yes</v>
          </cell>
          <cell r="AP1430" t="str">
            <v>MAR 23</v>
          </cell>
        </row>
        <row r="1431">
          <cell r="A1431">
            <v>1818</v>
          </cell>
          <cell r="B1431" t="str">
            <v>已发货</v>
          </cell>
          <cell r="C1431" t="str">
            <v>C49</v>
          </cell>
          <cell r="D1431">
            <v>111222</v>
          </cell>
          <cell r="E1431" t="str">
            <v>雷特名义</v>
          </cell>
          <cell r="F1431" t="str">
            <v>YSM20R-2</v>
          </cell>
          <cell r="G1431" t="str">
            <v>L-&gt;R</v>
          </cell>
          <cell r="H1431" t="str">
            <v>cATS10+MVC+Feeder Carriage</v>
          </cell>
          <cell r="I1431" t="str">
            <v>Y64933</v>
          </cell>
          <cell r="J1431">
            <v>1</v>
          </cell>
          <cell r="K1431"/>
          <cell r="L1431">
            <v>45023</v>
          </cell>
          <cell r="M1431">
            <v>5.16E-2</v>
          </cell>
          <cell r="N1431" t="str">
            <v>TBA.</v>
          </cell>
          <cell r="O1431">
            <v>2023.3</v>
          </cell>
          <cell r="P1431" t="str">
            <v>RMB</v>
          </cell>
          <cell r="Q1431" t="str">
            <v>C49SZX20230007SX</v>
          </cell>
          <cell r="R1431" t="str">
            <v>雷特</v>
          </cell>
          <cell r="S1431" t="str">
            <v>YSM20R-2</v>
          </cell>
          <cell r="T1431" t="str">
            <v>L-&gt;R</v>
          </cell>
          <cell r="U1431" t="str">
            <v>cATS10+MVC+Feeder Carriage</v>
          </cell>
          <cell r="V1431" t="str">
            <v>OK</v>
          </cell>
          <cell r="W1431" t="str">
            <v>DDP ZH</v>
          </cell>
          <cell r="X1431">
            <v>44942</v>
          </cell>
          <cell r="Y1431" t="str">
            <v>Yes</v>
          </cell>
          <cell r="Z1431"/>
          <cell r="AA1431"/>
          <cell r="AB1431"/>
          <cell r="AC1431" t="str">
            <v>IND</v>
          </cell>
          <cell r="AD1431">
            <v>301</v>
          </cell>
          <cell r="AE1431">
            <v>20</v>
          </cell>
          <cell r="AF1431"/>
          <cell r="AG1431"/>
          <cell r="AH1431"/>
          <cell r="AI1431"/>
          <cell r="AN1431"/>
          <cell r="AO1431" t="str">
            <v>Yes</v>
          </cell>
          <cell r="AP1431" t="str">
            <v>TBA.</v>
          </cell>
        </row>
        <row r="1432">
          <cell r="A1432">
            <v>1856</v>
          </cell>
          <cell r="B1432" t="str">
            <v>已发货</v>
          </cell>
          <cell r="C1432" t="str">
            <v>C49</v>
          </cell>
          <cell r="D1432">
            <v>111252</v>
          </cell>
          <cell r="E1432" t="str">
            <v>龙大名义下单</v>
          </cell>
          <cell r="F1432" t="str">
            <v>YSM40R-4</v>
          </cell>
          <cell r="G1432" t="str">
            <v>L-&gt;R</v>
          </cell>
          <cell r="H1432" t="str">
            <v>No</v>
          </cell>
          <cell r="I1432" t="str">
            <v>Y65176</v>
          </cell>
          <cell r="J1432">
            <v>1</v>
          </cell>
          <cell r="K1432"/>
          <cell r="L1432">
            <v>45033</v>
          </cell>
          <cell r="M1432">
            <v>5.0900000000000001E-2</v>
          </cell>
          <cell r="N1432" t="str">
            <v>APR 23</v>
          </cell>
          <cell r="O1432">
            <v>2023.3</v>
          </cell>
          <cell r="P1432" t="str">
            <v>RMB</v>
          </cell>
          <cell r="Q1432" t="str">
            <v>C49SZX20230029SS</v>
          </cell>
          <cell r="R1432" t="str">
            <v>龙大光电</v>
          </cell>
          <cell r="S1432" t="str">
            <v>YSM40R-4</v>
          </cell>
          <cell r="T1432" t="str">
            <v>R-&gt;L</v>
          </cell>
          <cell r="U1432" t="str">
            <v>No</v>
          </cell>
          <cell r="V1432" t="str">
            <v>WRONG</v>
          </cell>
          <cell r="W1432" t="str">
            <v>DDP SZ</v>
          </cell>
          <cell r="X1432">
            <v>44985</v>
          </cell>
          <cell r="Y1432" t="str">
            <v>Yes</v>
          </cell>
          <cell r="Z1432"/>
          <cell r="AA1432"/>
          <cell r="AB1432"/>
          <cell r="AC1432" t="str">
            <v>IND</v>
          </cell>
          <cell r="AD1432" t="str">
            <v>72GD</v>
          </cell>
          <cell r="AE1432">
            <v>72</v>
          </cell>
          <cell r="AF1432"/>
          <cell r="AG1432"/>
          <cell r="AH1432"/>
          <cell r="AI1432"/>
          <cell r="AN1432"/>
          <cell r="AO1432" t="str">
            <v>Yes</v>
          </cell>
          <cell r="AP1432" t="str">
            <v>APR 23</v>
          </cell>
        </row>
        <row r="1433">
          <cell r="A1433">
            <v>1857</v>
          </cell>
          <cell r="B1433" t="str">
            <v>已发货</v>
          </cell>
          <cell r="C1433" t="str">
            <v>C49</v>
          </cell>
          <cell r="D1433">
            <v>111252</v>
          </cell>
          <cell r="E1433" t="str">
            <v>龙大名义下单</v>
          </cell>
          <cell r="F1433" t="str">
            <v>YSM40R-4</v>
          </cell>
          <cell r="G1433" t="str">
            <v>L-&gt;R</v>
          </cell>
          <cell r="H1433" t="str">
            <v>No</v>
          </cell>
          <cell r="I1433" t="str">
            <v>Y65177</v>
          </cell>
          <cell r="J1433">
            <v>1</v>
          </cell>
          <cell r="K1433"/>
          <cell r="L1433">
            <v>45033</v>
          </cell>
          <cell r="M1433">
            <v>5.0900000000000001E-2</v>
          </cell>
          <cell r="N1433" t="str">
            <v>APR 23</v>
          </cell>
          <cell r="O1433">
            <v>2023.3</v>
          </cell>
          <cell r="P1433" t="str">
            <v>RMB</v>
          </cell>
          <cell r="Q1433" t="str">
            <v>C49SZX20230029SS</v>
          </cell>
          <cell r="R1433" t="str">
            <v>龙大光电</v>
          </cell>
          <cell r="S1433" t="str">
            <v>YSM40R-4</v>
          </cell>
          <cell r="T1433" t="str">
            <v>R-&gt;L</v>
          </cell>
          <cell r="U1433" t="str">
            <v>No</v>
          </cell>
          <cell r="V1433" t="str">
            <v>WRONG</v>
          </cell>
          <cell r="W1433" t="str">
            <v>DDP SZ</v>
          </cell>
          <cell r="X1433">
            <v>44985</v>
          </cell>
          <cell r="Y1433" t="str">
            <v>Yes</v>
          </cell>
          <cell r="Z1433"/>
          <cell r="AA1433"/>
          <cell r="AB1433"/>
          <cell r="AC1433" t="str">
            <v>IND</v>
          </cell>
          <cell r="AD1433" t="str">
            <v>72GD</v>
          </cell>
          <cell r="AE1433">
            <v>72</v>
          </cell>
          <cell r="AF1433"/>
          <cell r="AG1433"/>
          <cell r="AH1433"/>
          <cell r="AI1433"/>
          <cell r="AN1433"/>
          <cell r="AO1433" t="str">
            <v>Yes</v>
          </cell>
          <cell r="AP1433" t="str">
            <v>APR 23</v>
          </cell>
        </row>
        <row r="1434">
          <cell r="A1434">
            <v>1858</v>
          </cell>
          <cell r="B1434" t="str">
            <v>已发货</v>
          </cell>
          <cell r="C1434" t="str">
            <v>C49</v>
          </cell>
          <cell r="D1434">
            <v>111252</v>
          </cell>
          <cell r="E1434" t="str">
            <v>龙大名义下单</v>
          </cell>
          <cell r="F1434" t="str">
            <v>YSM40R-4</v>
          </cell>
          <cell r="G1434" t="str">
            <v>L-&gt;R</v>
          </cell>
          <cell r="H1434" t="str">
            <v>No</v>
          </cell>
          <cell r="I1434" t="str">
            <v>Y65178</v>
          </cell>
          <cell r="J1434">
            <v>1</v>
          </cell>
          <cell r="K1434"/>
          <cell r="L1434">
            <v>45033</v>
          </cell>
          <cell r="M1434">
            <v>5.0900000000000001E-2</v>
          </cell>
          <cell r="N1434" t="str">
            <v>APR 23</v>
          </cell>
          <cell r="O1434">
            <v>2023.3</v>
          </cell>
          <cell r="P1434" t="str">
            <v>RMB</v>
          </cell>
          <cell r="Q1434" t="str">
            <v>C49SZX20230029SS</v>
          </cell>
          <cell r="R1434" t="str">
            <v>龙大光电</v>
          </cell>
          <cell r="S1434" t="str">
            <v>YSM40R-4</v>
          </cell>
          <cell r="T1434" t="str">
            <v>L-&gt;R</v>
          </cell>
          <cell r="U1434" t="str">
            <v>No</v>
          </cell>
          <cell r="V1434" t="str">
            <v>OK</v>
          </cell>
          <cell r="W1434" t="str">
            <v>DDP SZ</v>
          </cell>
          <cell r="X1434">
            <v>44985</v>
          </cell>
          <cell r="Y1434" t="str">
            <v>Yes</v>
          </cell>
          <cell r="Z1434"/>
          <cell r="AA1434"/>
          <cell r="AB1434"/>
          <cell r="AC1434" t="str">
            <v>IND</v>
          </cell>
          <cell r="AD1434" t="str">
            <v>72GD</v>
          </cell>
          <cell r="AE1434">
            <v>72</v>
          </cell>
          <cell r="AF1434"/>
          <cell r="AG1434"/>
          <cell r="AH1434"/>
          <cell r="AI1434"/>
          <cell r="AN1434"/>
          <cell r="AO1434" t="str">
            <v>Yes</v>
          </cell>
          <cell r="AP1434" t="str">
            <v>APR 23</v>
          </cell>
        </row>
        <row r="1435">
          <cell r="A1435">
            <v>1859</v>
          </cell>
          <cell r="B1435" t="str">
            <v>已发货</v>
          </cell>
          <cell r="C1435" t="str">
            <v>C49</v>
          </cell>
          <cell r="D1435">
            <v>111252</v>
          </cell>
          <cell r="E1435" t="str">
            <v>龙大名义下单</v>
          </cell>
          <cell r="F1435" t="str">
            <v>YSM40R-4</v>
          </cell>
          <cell r="G1435" t="str">
            <v>L-&gt;R</v>
          </cell>
          <cell r="H1435" t="str">
            <v>No</v>
          </cell>
          <cell r="I1435" t="str">
            <v>Y65179</v>
          </cell>
          <cell r="J1435">
            <v>1</v>
          </cell>
          <cell r="K1435"/>
          <cell r="L1435">
            <v>45033</v>
          </cell>
          <cell r="M1435">
            <v>5.0900000000000001E-2</v>
          </cell>
          <cell r="N1435" t="str">
            <v>APR 23</v>
          </cell>
          <cell r="O1435">
            <v>2023.3</v>
          </cell>
          <cell r="P1435" t="str">
            <v>RMB</v>
          </cell>
          <cell r="Q1435" t="str">
            <v>C49SZX20230029SS</v>
          </cell>
          <cell r="R1435" t="str">
            <v>龙大光电</v>
          </cell>
          <cell r="S1435" t="str">
            <v>YSM40R-4</v>
          </cell>
          <cell r="T1435" t="str">
            <v>L-&gt;R</v>
          </cell>
          <cell r="U1435" t="str">
            <v>No</v>
          </cell>
          <cell r="V1435" t="str">
            <v>OK</v>
          </cell>
          <cell r="W1435" t="str">
            <v>DDP SZ</v>
          </cell>
          <cell r="X1435">
            <v>44985</v>
          </cell>
          <cell r="Y1435" t="str">
            <v>Yes</v>
          </cell>
          <cell r="Z1435"/>
          <cell r="AA1435"/>
          <cell r="AB1435"/>
          <cell r="AC1435" t="str">
            <v>IND</v>
          </cell>
          <cell r="AD1435" t="str">
            <v>72GD</v>
          </cell>
          <cell r="AE1435">
            <v>72</v>
          </cell>
          <cell r="AF1435"/>
          <cell r="AG1435"/>
          <cell r="AH1435"/>
          <cell r="AI1435"/>
          <cell r="AN1435"/>
          <cell r="AO1435" t="str">
            <v>Yes</v>
          </cell>
          <cell r="AP1435" t="str">
            <v>APR 23</v>
          </cell>
        </row>
        <row r="1436">
          <cell r="A1436">
            <v>2058</v>
          </cell>
          <cell r="B1436" t="str">
            <v>已经到货</v>
          </cell>
          <cell r="C1436" t="str">
            <v>C49</v>
          </cell>
          <cell r="D1436">
            <v>111254</v>
          </cell>
          <cell r="E1436" t="str">
            <v>STK</v>
          </cell>
          <cell r="F1436" t="str">
            <v>YSM10</v>
          </cell>
          <cell r="G1436" t="str">
            <v>R-&gt;L</v>
          </cell>
          <cell r="H1436" t="str">
            <v>No</v>
          </cell>
          <cell r="I1436" t="str">
            <v>Y65161</v>
          </cell>
          <cell r="J1436">
            <v>1</v>
          </cell>
          <cell r="K1436" t="str">
            <v>前海（完税）仓</v>
          </cell>
          <cell r="L1436">
            <v>45054</v>
          </cell>
          <cell r="M1436">
            <v>5.1799999999999999E-2</v>
          </cell>
          <cell r="N1436" t="str">
            <v>JAN 24</v>
          </cell>
          <cell r="O1436">
            <v>2023.4</v>
          </cell>
          <cell r="P1436" t="str">
            <v>JPY</v>
          </cell>
          <cell r="Q1436" t="str">
            <v>C49SZX20230143SX</v>
          </cell>
          <cell r="R1436" t="str">
            <v>柏星</v>
          </cell>
          <cell r="S1436" t="str">
            <v>YSM10</v>
          </cell>
          <cell r="T1436" t="str">
            <v>L-&gt;R</v>
          </cell>
          <cell r="U1436" t="str">
            <v>MVC</v>
          </cell>
          <cell r="V1436" t="str">
            <v>WRONG</v>
          </cell>
          <cell r="W1436" t="str">
            <v>DAP DG</v>
          </cell>
          <cell r="X1436">
            <v>45282</v>
          </cell>
          <cell r="Y1436" t="str">
            <v>Yes</v>
          </cell>
          <cell r="Z1436"/>
          <cell r="AA1436"/>
          <cell r="AB1436"/>
          <cell r="AC1436"/>
          <cell r="AD1436">
            <v>301</v>
          </cell>
          <cell r="AE1436">
            <v>10</v>
          </cell>
          <cell r="AF1436"/>
          <cell r="AG1436"/>
          <cell r="AH1436"/>
          <cell r="AI1436"/>
          <cell r="AN1436"/>
          <cell r="AO1436" t="str">
            <v>Yes</v>
          </cell>
          <cell r="AP1436" t="str">
            <v>JAN 24</v>
          </cell>
        </row>
        <row r="1437">
          <cell r="A1437">
            <v>2025</v>
          </cell>
          <cell r="B1437" t="str">
            <v>已发货</v>
          </cell>
          <cell r="C1437" t="str">
            <v>C49</v>
          </cell>
          <cell r="D1437">
            <v>111254</v>
          </cell>
          <cell r="E1437" t="str">
            <v>STK</v>
          </cell>
          <cell r="F1437" t="str">
            <v>YSM10</v>
          </cell>
          <cell r="G1437" t="str">
            <v>R-&gt;L</v>
          </cell>
          <cell r="H1437" t="str">
            <v>No</v>
          </cell>
          <cell r="I1437" t="str">
            <v>Y65162</v>
          </cell>
          <cell r="J1437">
            <v>1</v>
          </cell>
          <cell r="K1437" t="str">
            <v>前海保税区</v>
          </cell>
          <cell r="L1437">
            <v>45054</v>
          </cell>
          <cell r="M1437">
            <v>5.1799999999999999E-2</v>
          </cell>
          <cell r="N1437" t="str">
            <v>NOV 23</v>
          </cell>
          <cell r="O1437">
            <v>2023.4</v>
          </cell>
          <cell r="P1437" t="str">
            <v>JPY</v>
          </cell>
          <cell r="Q1437" t="str">
            <v>C49SZX20230128SX</v>
          </cell>
          <cell r="R1437" t="str">
            <v>江西奕东</v>
          </cell>
          <cell r="S1437" t="str">
            <v>YSM10</v>
          </cell>
          <cell r="T1437" t="str">
            <v>L-&gt;R</v>
          </cell>
          <cell r="U1437" t="str">
            <v>MVC</v>
          </cell>
          <cell r="V1437" t="str">
            <v>WRONG</v>
          </cell>
          <cell r="W1437" t="str">
            <v>DAP JX</v>
          </cell>
          <cell r="X1437">
            <v>45250</v>
          </cell>
          <cell r="Y1437" t="str">
            <v>Yes</v>
          </cell>
          <cell r="Z1437"/>
          <cell r="AA1437"/>
          <cell r="AB1437"/>
          <cell r="AC1437" t="str">
            <v>C231147835</v>
          </cell>
          <cell r="AD1437">
            <v>301</v>
          </cell>
          <cell r="AE1437">
            <v>10</v>
          </cell>
          <cell r="AF1437"/>
          <cell r="AG1437"/>
          <cell r="AH1437"/>
          <cell r="AI1437"/>
          <cell r="AN1437"/>
          <cell r="AO1437" t="str">
            <v>Yes</v>
          </cell>
          <cell r="AP1437" t="str">
            <v>NOV 23</v>
          </cell>
        </row>
        <row r="1438">
          <cell r="A1438">
            <v>2026</v>
          </cell>
          <cell r="B1438" t="str">
            <v>已发货</v>
          </cell>
          <cell r="C1438" t="str">
            <v>C49</v>
          </cell>
          <cell r="D1438">
            <v>111254</v>
          </cell>
          <cell r="E1438" t="str">
            <v>STK</v>
          </cell>
          <cell r="F1438" t="str">
            <v>YSM10</v>
          </cell>
          <cell r="G1438" t="str">
            <v>R-&gt;L</v>
          </cell>
          <cell r="H1438" t="str">
            <v>No</v>
          </cell>
          <cell r="I1438" t="str">
            <v>Y65163</v>
          </cell>
          <cell r="J1438">
            <v>1</v>
          </cell>
          <cell r="K1438" t="str">
            <v>前海保税区</v>
          </cell>
          <cell r="L1438">
            <v>45054</v>
          </cell>
          <cell r="M1438">
            <v>5.1799999999999999E-2</v>
          </cell>
          <cell r="N1438" t="str">
            <v>NOV 23</v>
          </cell>
          <cell r="O1438">
            <v>2023.4</v>
          </cell>
          <cell r="P1438" t="str">
            <v>JPY</v>
          </cell>
          <cell r="Q1438" t="str">
            <v>C49SZX20230128SX</v>
          </cell>
          <cell r="R1438" t="str">
            <v>江西奕东</v>
          </cell>
          <cell r="S1438" t="str">
            <v>YSM10</v>
          </cell>
          <cell r="T1438" t="str">
            <v>L-&gt;R</v>
          </cell>
          <cell r="U1438" t="str">
            <v>MVC</v>
          </cell>
          <cell r="V1438" t="str">
            <v>WRONG</v>
          </cell>
          <cell r="W1438" t="str">
            <v>DAP JX</v>
          </cell>
          <cell r="X1438">
            <v>45250</v>
          </cell>
          <cell r="Y1438" t="str">
            <v>Yes</v>
          </cell>
          <cell r="Z1438"/>
          <cell r="AA1438"/>
          <cell r="AB1438"/>
          <cell r="AC1438" t="str">
            <v>C231147835</v>
          </cell>
          <cell r="AD1438">
            <v>301</v>
          </cell>
          <cell r="AE1438">
            <v>10</v>
          </cell>
          <cell r="AF1438"/>
          <cell r="AG1438"/>
          <cell r="AH1438"/>
          <cell r="AI1438"/>
          <cell r="AN1438"/>
          <cell r="AO1438" t="str">
            <v>Yes</v>
          </cell>
          <cell r="AP1438" t="str">
            <v>NOV 23</v>
          </cell>
        </row>
        <row r="1439">
          <cell r="A1439">
            <v>2031</v>
          </cell>
          <cell r="B1439" t="str">
            <v>已发货</v>
          </cell>
          <cell r="C1439" t="str">
            <v>C49</v>
          </cell>
          <cell r="D1439">
            <v>111254</v>
          </cell>
          <cell r="E1439" t="str">
            <v>STK</v>
          </cell>
          <cell r="F1439" t="str">
            <v>YSM10</v>
          </cell>
          <cell r="G1439" t="str">
            <v>R-&gt;L</v>
          </cell>
          <cell r="H1439" t="str">
            <v>No</v>
          </cell>
          <cell r="I1439" t="str">
            <v>Y65164</v>
          </cell>
          <cell r="J1439">
            <v>1</v>
          </cell>
          <cell r="K1439" t="str">
            <v>前海保税区</v>
          </cell>
          <cell r="L1439">
            <v>45054</v>
          </cell>
          <cell r="M1439">
            <v>5.1799999999999999E-2</v>
          </cell>
          <cell r="N1439" t="str">
            <v>DEC 23</v>
          </cell>
          <cell r="O1439">
            <v>2023.4</v>
          </cell>
          <cell r="P1439" t="str">
            <v>JPY</v>
          </cell>
          <cell r="Q1439" t="str">
            <v>C49SZX20230131EC</v>
          </cell>
          <cell r="R1439" t="str">
            <v>福瑞康</v>
          </cell>
          <cell r="S1439" t="str">
            <v>YSM10</v>
          </cell>
          <cell r="T1439" t="str">
            <v>L-&gt;R</v>
          </cell>
          <cell r="U1439" t="str">
            <v>MVC</v>
          </cell>
          <cell r="V1439" t="str">
            <v>WRONG</v>
          </cell>
          <cell r="W1439" t="str">
            <v>DAP DG</v>
          </cell>
          <cell r="X1439">
            <v>45259</v>
          </cell>
          <cell r="Y1439" t="str">
            <v>Yes</v>
          </cell>
          <cell r="Z1439"/>
          <cell r="AA1439"/>
          <cell r="AB1439"/>
          <cell r="AC1439"/>
          <cell r="AD1439">
            <v>301</v>
          </cell>
          <cell r="AE1439">
            <v>10</v>
          </cell>
          <cell r="AF1439"/>
          <cell r="AG1439"/>
          <cell r="AH1439"/>
          <cell r="AI1439"/>
          <cell r="AN1439"/>
          <cell r="AO1439" t="str">
            <v>Yes</v>
          </cell>
          <cell r="AP1439" t="str">
            <v>DEC 23</v>
          </cell>
        </row>
        <row r="1440">
          <cell r="A1440">
            <v>2030</v>
          </cell>
          <cell r="B1440" t="str">
            <v>已发货</v>
          </cell>
          <cell r="C1440" t="str">
            <v>C49</v>
          </cell>
          <cell r="D1440">
            <v>111254</v>
          </cell>
          <cell r="E1440" t="str">
            <v>STK</v>
          </cell>
          <cell r="F1440" t="str">
            <v>YSM10</v>
          </cell>
          <cell r="G1440" t="str">
            <v>R-&gt;L</v>
          </cell>
          <cell r="H1440" t="str">
            <v>No</v>
          </cell>
          <cell r="I1440" t="str">
            <v>Y65165</v>
          </cell>
          <cell r="J1440">
            <v>1</v>
          </cell>
          <cell r="K1440" t="str">
            <v>力合中转仓</v>
          </cell>
          <cell r="L1440">
            <v>45054</v>
          </cell>
          <cell r="M1440">
            <v>5.1799999999999999E-2</v>
          </cell>
          <cell r="N1440" t="str">
            <v>DEC 23</v>
          </cell>
          <cell r="O1440">
            <v>2023.4</v>
          </cell>
          <cell r="P1440" t="str">
            <v>JPY</v>
          </cell>
          <cell r="Q1440" t="str">
            <v>C49SZX20230132LC</v>
          </cell>
          <cell r="R1440" t="str">
            <v>声韵</v>
          </cell>
          <cell r="S1440" t="str">
            <v>YSM10</v>
          </cell>
          <cell r="T1440" t="str">
            <v>L-&gt;R</v>
          </cell>
          <cell r="U1440" t="str">
            <v>MVC</v>
          </cell>
          <cell r="V1440" t="str">
            <v>WRONG</v>
          </cell>
          <cell r="W1440" t="str">
            <v>DAP DG</v>
          </cell>
          <cell r="X1440">
            <v>45259</v>
          </cell>
          <cell r="Y1440" t="str">
            <v>Yes</v>
          </cell>
          <cell r="Z1440"/>
          <cell r="AA1440"/>
          <cell r="AB1440"/>
          <cell r="AC1440" t="str">
            <v>C231247971</v>
          </cell>
          <cell r="AD1440">
            <v>301</v>
          </cell>
          <cell r="AE1440">
            <v>10</v>
          </cell>
          <cell r="AF1440"/>
          <cell r="AG1440"/>
          <cell r="AH1440"/>
          <cell r="AI1440"/>
          <cell r="AN1440"/>
          <cell r="AO1440" t="str">
            <v>Yes</v>
          </cell>
          <cell r="AP1440" t="str">
            <v>DEC 23</v>
          </cell>
        </row>
        <row r="1441">
          <cell r="A1441">
            <v>1842</v>
          </cell>
          <cell r="B1441" t="str">
            <v>已发货</v>
          </cell>
          <cell r="C1441" t="str">
            <v>C49</v>
          </cell>
          <cell r="D1441">
            <v>111247</v>
          </cell>
          <cell r="E1441" t="str">
            <v>耕创名义下单</v>
          </cell>
          <cell r="F1441" t="str">
            <v>YSM40R-4</v>
          </cell>
          <cell r="G1441" t="str">
            <v>L-&gt;R</v>
          </cell>
          <cell r="H1441" t="str">
            <v>No</v>
          </cell>
          <cell r="I1441" t="str">
            <v>Y65157</v>
          </cell>
          <cell r="J1441">
            <v>1</v>
          </cell>
          <cell r="K1441"/>
          <cell r="L1441">
            <v>45054</v>
          </cell>
          <cell r="M1441">
            <v>5.1700000000000003E-2</v>
          </cell>
          <cell r="N1441" t="str">
            <v>MAY 23</v>
          </cell>
          <cell r="O1441">
            <v>2023.4</v>
          </cell>
          <cell r="P1441" t="str">
            <v>RMB</v>
          </cell>
          <cell r="Q1441" t="str">
            <v>C49SZX20230015DZ</v>
          </cell>
          <cell r="R1441" t="str">
            <v>深圳耕创</v>
          </cell>
          <cell r="S1441" t="str">
            <v>YSM40R-4</v>
          </cell>
          <cell r="T1441" t="str">
            <v>L-&gt;R</v>
          </cell>
          <cell r="U1441" t="str">
            <v>No</v>
          </cell>
          <cell r="V1441" t="str">
            <v>OK</v>
          </cell>
          <cell r="W1441" t="str">
            <v>DDP SZ</v>
          </cell>
          <cell r="X1441">
            <v>44978</v>
          </cell>
          <cell r="Y1441" t="str">
            <v>Yes</v>
          </cell>
          <cell r="Z1441"/>
          <cell r="AA1441"/>
          <cell r="AB1441"/>
          <cell r="AC1441" t="str">
            <v>IND</v>
          </cell>
          <cell r="AD1441" t="str">
            <v>72GD</v>
          </cell>
          <cell r="AE1441">
            <v>61</v>
          </cell>
          <cell r="AF1441">
            <v>7203</v>
          </cell>
          <cell r="AG1441">
            <v>11</v>
          </cell>
          <cell r="AH1441"/>
          <cell r="AI1441"/>
          <cell r="AJ1441"/>
          <cell r="AK1441"/>
          <cell r="AL1441"/>
          <cell r="AM1441"/>
          <cell r="AN1441"/>
          <cell r="AO1441" t="str">
            <v>Yes</v>
          </cell>
          <cell r="AP1441" t="str">
            <v>MAY 23</v>
          </cell>
        </row>
        <row r="1442">
          <cell r="A1442">
            <v>1843</v>
          </cell>
          <cell r="B1442" t="str">
            <v>已发货</v>
          </cell>
          <cell r="C1442" t="str">
            <v>C49</v>
          </cell>
          <cell r="D1442">
            <v>111247</v>
          </cell>
          <cell r="E1442" t="str">
            <v>耕创名义下单</v>
          </cell>
          <cell r="F1442" t="str">
            <v>YSM40R-4</v>
          </cell>
          <cell r="G1442" t="str">
            <v>L-&gt;R</v>
          </cell>
          <cell r="H1442" t="str">
            <v>No</v>
          </cell>
          <cell r="I1442" t="str">
            <v>Y65158</v>
          </cell>
          <cell r="J1442">
            <v>1</v>
          </cell>
          <cell r="K1442"/>
          <cell r="L1442">
            <v>45054</v>
          </cell>
          <cell r="M1442">
            <v>5.1700000000000003E-2</v>
          </cell>
          <cell r="N1442" t="str">
            <v>MAY 23</v>
          </cell>
          <cell r="O1442">
            <v>2023.4</v>
          </cell>
          <cell r="P1442" t="str">
            <v>RMB</v>
          </cell>
          <cell r="Q1442" t="str">
            <v>C49SZX20230016DZ</v>
          </cell>
          <cell r="R1442" t="str">
            <v>惠州耕创</v>
          </cell>
          <cell r="S1442" t="str">
            <v>YSM40R-4</v>
          </cell>
          <cell r="T1442" t="str">
            <v>L-&gt;R</v>
          </cell>
          <cell r="U1442" t="str">
            <v>No</v>
          </cell>
          <cell r="V1442" t="str">
            <v>OK</v>
          </cell>
          <cell r="W1442" t="str">
            <v>DDP HZ</v>
          </cell>
          <cell r="X1442">
            <v>44978</v>
          </cell>
          <cell r="Y1442" t="str">
            <v>Yes</v>
          </cell>
          <cell r="Z1442"/>
          <cell r="AA1442"/>
          <cell r="AB1442"/>
          <cell r="AC1442" t="str">
            <v>IND</v>
          </cell>
          <cell r="AD1442" t="str">
            <v>72GD</v>
          </cell>
          <cell r="AE1442">
            <v>72</v>
          </cell>
          <cell r="AF1442"/>
          <cell r="AG1442"/>
          <cell r="AH1442"/>
          <cell r="AI1442"/>
          <cell r="AJ1442"/>
          <cell r="AK1442"/>
          <cell r="AL1442"/>
          <cell r="AM1442"/>
          <cell r="AN1442"/>
          <cell r="AO1442" t="str">
            <v>Yes</v>
          </cell>
          <cell r="AP1442" t="str">
            <v>MAY 23</v>
          </cell>
        </row>
        <row r="1443">
          <cell r="A1443">
            <v>1844</v>
          </cell>
          <cell r="B1443" t="str">
            <v>已发货</v>
          </cell>
          <cell r="C1443" t="str">
            <v>C49</v>
          </cell>
          <cell r="D1443">
            <v>111247</v>
          </cell>
          <cell r="E1443" t="str">
            <v>耕创名义下单</v>
          </cell>
          <cell r="F1443" t="str">
            <v>YSM40R-4</v>
          </cell>
          <cell r="G1443" t="str">
            <v>L-&gt;R</v>
          </cell>
          <cell r="H1443" t="str">
            <v>No</v>
          </cell>
          <cell r="I1443" t="str">
            <v>Y65159</v>
          </cell>
          <cell r="J1443">
            <v>1</v>
          </cell>
          <cell r="K1443"/>
          <cell r="L1443">
            <v>45054</v>
          </cell>
          <cell r="M1443">
            <v>5.1700000000000003E-2</v>
          </cell>
          <cell r="N1443" t="str">
            <v>MAY 23</v>
          </cell>
          <cell r="O1443">
            <v>2023.4</v>
          </cell>
          <cell r="P1443" t="str">
            <v>RMB</v>
          </cell>
          <cell r="Q1443" t="str">
            <v>C49SZX20230016DZ</v>
          </cell>
          <cell r="R1443" t="str">
            <v>惠州耕创</v>
          </cell>
          <cell r="S1443" t="str">
            <v>YSM40R-4</v>
          </cell>
          <cell r="T1443" t="str">
            <v>L-&gt;R</v>
          </cell>
          <cell r="U1443" t="str">
            <v>No</v>
          </cell>
          <cell r="V1443" t="str">
            <v>OK</v>
          </cell>
          <cell r="W1443" t="str">
            <v>DDP HZ</v>
          </cell>
          <cell r="X1443">
            <v>44978</v>
          </cell>
          <cell r="Y1443" t="str">
            <v>Yes</v>
          </cell>
          <cell r="Z1443"/>
          <cell r="AA1443"/>
          <cell r="AB1443"/>
          <cell r="AC1443" t="str">
            <v>IND</v>
          </cell>
          <cell r="AD1443" t="str">
            <v>72GD</v>
          </cell>
          <cell r="AE1443">
            <v>72</v>
          </cell>
          <cell r="AF1443"/>
          <cell r="AG1443"/>
          <cell r="AH1443"/>
          <cell r="AI1443"/>
          <cell r="AJ1443"/>
          <cell r="AK1443"/>
          <cell r="AL1443"/>
          <cell r="AM1443"/>
          <cell r="AN1443"/>
          <cell r="AO1443" t="str">
            <v>Yes</v>
          </cell>
          <cell r="AP1443" t="str">
            <v>MAY 23</v>
          </cell>
        </row>
        <row r="1444">
          <cell r="A1444">
            <v>1845</v>
          </cell>
          <cell r="B1444" t="str">
            <v>已发货</v>
          </cell>
          <cell r="C1444" t="str">
            <v>C49</v>
          </cell>
          <cell r="D1444">
            <v>111247</v>
          </cell>
          <cell r="E1444" t="str">
            <v>耕创名义下单</v>
          </cell>
          <cell r="F1444" t="str">
            <v>YSM40R-4</v>
          </cell>
          <cell r="G1444" t="str">
            <v>L-&gt;R</v>
          </cell>
          <cell r="H1444" t="str">
            <v>No</v>
          </cell>
          <cell r="I1444" t="str">
            <v>Y65160</v>
          </cell>
          <cell r="J1444">
            <v>1</v>
          </cell>
          <cell r="K1444"/>
          <cell r="L1444">
            <v>45054</v>
          </cell>
          <cell r="M1444">
            <v>5.1700000000000003E-2</v>
          </cell>
          <cell r="N1444" t="str">
            <v>MAY 23</v>
          </cell>
          <cell r="O1444">
            <v>2023.4</v>
          </cell>
          <cell r="P1444" t="str">
            <v>RMB</v>
          </cell>
          <cell r="Q1444" t="str">
            <v>C49SZX20230016DZ</v>
          </cell>
          <cell r="R1444" t="str">
            <v>惠州耕创</v>
          </cell>
          <cell r="S1444" t="str">
            <v>YSM40R-4</v>
          </cell>
          <cell r="T1444" t="str">
            <v>L-&gt;R</v>
          </cell>
          <cell r="U1444" t="str">
            <v>No</v>
          </cell>
          <cell r="V1444" t="str">
            <v>OK</v>
          </cell>
          <cell r="W1444" t="str">
            <v>DDP HZ</v>
          </cell>
          <cell r="X1444">
            <v>44978</v>
          </cell>
          <cell r="Y1444" t="str">
            <v>Yes</v>
          </cell>
          <cell r="Z1444"/>
          <cell r="AA1444"/>
          <cell r="AB1444"/>
          <cell r="AC1444" t="str">
            <v>IND</v>
          </cell>
          <cell r="AD1444" t="str">
            <v>72GD</v>
          </cell>
          <cell r="AE1444">
            <v>72</v>
          </cell>
          <cell r="AF1444"/>
          <cell r="AG1444"/>
          <cell r="AH1444"/>
          <cell r="AI1444"/>
          <cell r="AJ1444"/>
          <cell r="AK1444"/>
          <cell r="AL1444"/>
          <cell r="AM1444"/>
          <cell r="AN1444"/>
          <cell r="AO1444" t="str">
            <v>Yes</v>
          </cell>
          <cell r="AP1444" t="str">
            <v>MAY 23</v>
          </cell>
        </row>
        <row r="1445">
          <cell r="A1445">
            <v>1867</v>
          </cell>
          <cell r="B1445" t="str">
            <v>已发货</v>
          </cell>
          <cell r="C1445" t="str">
            <v>C49</v>
          </cell>
          <cell r="D1445">
            <v>111258</v>
          </cell>
          <cell r="E1445" t="str">
            <v>SZ Longda</v>
          </cell>
          <cell r="F1445" t="str">
            <v>YSM40R-4</v>
          </cell>
          <cell r="G1445" t="str">
            <v>L-&gt;R</v>
          </cell>
          <cell r="H1445" t="str">
            <v>No</v>
          </cell>
          <cell r="I1445" t="str">
            <v>Y65376</v>
          </cell>
          <cell r="J1445">
            <v>1</v>
          </cell>
          <cell r="K1445"/>
          <cell r="L1445">
            <v>45054</v>
          </cell>
          <cell r="M1445">
            <v>5.1799999999999999E-2</v>
          </cell>
          <cell r="N1445" t="str">
            <v>MAY 23</v>
          </cell>
          <cell r="O1445">
            <v>2023.4</v>
          </cell>
          <cell r="P1445" t="str">
            <v>RMB</v>
          </cell>
          <cell r="Q1445" t="str">
            <v>C49SZX20230036SS</v>
          </cell>
          <cell r="R1445" t="str">
            <v>龙大光电</v>
          </cell>
          <cell r="S1445" t="str">
            <v>YSM40R-4</v>
          </cell>
          <cell r="T1445" t="str">
            <v>L-&gt;R</v>
          </cell>
          <cell r="U1445" t="str">
            <v>No</v>
          </cell>
          <cell r="V1445" t="str">
            <v>OK</v>
          </cell>
          <cell r="W1445" t="str">
            <v>DDP SZ</v>
          </cell>
          <cell r="X1445">
            <v>44988</v>
          </cell>
          <cell r="Y1445" t="str">
            <v>Yes</v>
          </cell>
          <cell r="Z1445"/>
          <cell r="AA1445"/>
          <cell r="AB1445"/>
          <cell r="AC1445" t="str">
            <v>IND</v>
          </cell>
          <cell r="AD1445" t="str">
            <v>72GD</v>
          </cell>
          <cell r="AE1445">
            <v>72</v>
          </cell>
          <cell r="AF1445"/>
          <cell r="AG1445"/>
          <cell r="AH1445"/>
          <cell r="AI1445"/>
          <cell r="AJ1445"/>
          <cell r="AK1445"/>
          <cell r="AL1445"/>
          <cell r="AM1445"/>
          <cell r="AN1445"/>
          <cell r="AO1445" t="str">
            <v>Yes</v>
          </cell>
          <cell r="AP1445" t="str">
            <v>MAY 23</v>
          </cell>
        </row>
        <row r="1446">
          <cell r="A1446">
            <v>1868</v>
          </cell>
          <cell r="B1446" t="str">
            <v>已发货</v>
          </cell>
          <cell r="C1446" t="str">
            <v>C49</v>
          </cell>
          <cell r="D1446">
            <v>111258</v>
          </cell>
          <cell r="E1446" t="str">
            <v>SZ Longda</v>
          </cell>
          <cell r="F1446" t="str">
            <v>YSM40R-4</v>
          </cell>
          <cell r="G1446" t="str">
            <v>L-&gt;R</v>
          </cell>
          <cell r="H1446" t="str">
            <v>No</v>
          </cell>
          <cell r="I1446" t="str">
            <v>Y65377</v>
          </cell>
          <cell r="J1446">
            <v>1</v>
          </cell>
          <cell r="K1446"/>
          <cell r="L1446">
            <v>45054</v>
          </cell>
          <cell r="M1446">
            <v>5.1799999999999999E-2</v>
          </cell>
          <cell r="N1446" t="str">
            <v>MAY 23</v>
          </cell>
          <cell r="O1446">
            <v>2023.4</v>
          </cell>
          <cell r="P1446" t="str">
            <v>RMB</v>
          </cell>
          <cell r="Q1446" t="str">
            <v>C49SZX20230036SS</v>
          </cell>
          <cell r="R1446" t="str">
            <v>龙大光电</v>
          </cell>
          <cell r="S1446" t="str">
            <v>YSM40R-4</v>
          </cell>
          <cell r="T1446" t="str">
            <v>L-&gt;R</v>
          </cell>
          <cell r="U1446" t="str">
            <v>No</v>
          </cell>
          <cell r="V1446" t="str">
            <v>OK</v>
          </cell>
          <cell r="W1446" t="str">
            <v>DDP SZ</v>
          </cell>
          <cell r="X1446">
            <v>44988</v>
          </cell>
          <cell r="Y1446" t="str">
            <v>Yes</v>
          </cell>
          <cell r="Z1446"/>
          <cell r="AA1446"/>
          <cell r="AB1446"/>
          <cell r="AC1446" t="str">
            <v>IND</v>
          </cell>
          <cell r="AD1446" t="str">
            <v>72GD</v>
          </cell>
          <cell r="AE1446">
            <v>72</v>
          </cell>
          <cell r="AF1446"/>
          <cell r="AG1446"/>
          <cell r="AH1446"/>
          <cell r="AI1446"/>
          <cell r="AJ1446"/>
          <cell r="AK1446"/>
          <cell r="AL1446"/>
          <cell r="AM1446"/>
          <cell r="AN1446"/>
          <cell r="AO1446" t="str">
            <v>Yes</v>
          </cell>
          <cell r="AP1446" t="str">
            <v>MAY 23</v>
          </cell>
        </row>
        <row r="1447">
          <cell r="A1447">
            <v>1954</v>
          </cell>
          <cell r="B1447" t="str">
            <v>已发货</v>
          </cell>
          <cell r="C1447" t="str">
            <v>C49</v>
          </cell>
          <cell r="D1447">
            <v>111253</v>
          </cell>
          <cell r="E1447" t="str">
            <v>STK</v>
          </cell>
          <cell r="F1447" t="str">
            <v>YSM20R-2</v>
          </cell>
          <cell r="G1447" t="str">
            <v>L-&gt;R</v>
          </cell>
          <cell r="H1447" t="str">
            <v>No</v>
          </cell>
          <cell r="I1447" t="str">
            <v>Y65217</v>
          </cell>
          <cell r="J1447">
            <v>1</v>
          </cell>
          <cell r="K1447" t="str">
            <v>力合仓库(已经清关)</v>
          </cell>
          <cell r="L1447">
            <v>45061</v>
          </cell>
          <cell r="M1447">
            <v>5.1799999999999999E-2</v>
          </cell>
          <cell r="N1447" t="str">
            <v>AUG 23</v>
          </cell>
          <cell r="O1447">
            <v>2023.4</v>
          </cell>
          <cell r="P1447" t="str">
            <v>RMB</v>
          </cell>
          <cell r="Q1447" t="str">
            <v>LDY-2023071801</v>
          </cell>
          <cell r="R1447" t="str">
            <v>莱帝亚</v>
          </cell>
          <cell r="S1447" t="str">
            <v>YSM20R-2</v>
          </cell>
          <cell r="T1447" t="str">
            <v>L-&gt;R</v>
          </cell>
          <cell r="U1447" t="str">
            <v>MVC</v>
          </cell>
          <cell r="V1447" t="str">
            <v>WRONG</v>
          </cell>
          <cell r="W1447" t="str">
            <v>DDP GZ</v>
          </cell>
          <cell r="X1447">
            <v>45131</v>
          </cell>
          <cell r="Y1447" t="str">
            <v>Yes</v>
          </cell>
          <cell r="Z1447"/>
          <cell r="AA1447"/>
          <cell r="AB1447"/>
          <cell r="AC1447" t="str">
            <v>C230746747</v>
          </cell>
          <cell r="AD1447">
            <v>301</v>
          </cell>
          <cell r="AE1447">
            <v>10</v>
          </cell>
          <cell r="AF1447">
            <v>306</v>
          </cell>
          <cell r="AG1447">
            <v>10</v>
          </cell>
          <cell r="AH1447"/>
          <cell r="AI1447"/>
          <cell r="AN1447"/>
          <cell r="AO1447" t="str">
            <v>Yes</v>
          </cell>
          <cell r="AP1447" t="str">
            <v>AUG 23</v>
          </cell>
        </row>
        <row r="1448">
          <cell r="A1448">
            <v>1900</v>
          </cell>
          <cell r="B1448" t="str">
            <v>已发货</v>
          </cell>
          <cell r="C1448" t="str">
            <v>C49</v>
          </cell>
          <cell r="D1448">
            <v>111253</v>
          </cell>
          <cell r="E1448" t="str">
            <v>STK</v>
          </cell>
          <cell r="F1448" t="str">
            <v>YSM20R-2</v>
          </cell>
          <cell r="G1448" t="str">
            <v>L-&gt;R</v>
          </cell>
          <cell r="H1448" t="str">
            <v>No</v>
          </cell>
          <cell r="I1448" t="str">
            <v>Y65218</v>
          </cell>
          <cell r="J1448">
            <v>1</v>
          </cell>
          <cell r="K1448" t="str">
            <v>前海保税区</v>
          </cell>
          <cell r="L1448">
            <v>45061</v>
          </cell>
          <cell r="M1448">
            <v>5.1799999999999999E-2</v>
          </cell>
          <cell r="N1448" t="str">
            <v>AUG 23</v>
          </cell>
          <cell r="O1448">
            <v>2023.4</v>
          </cell>
          <cell r="P1448" t="str">
            <v>RMB</v>
          </cell>
          <cell r="Q1448" t="str">
            <v>C49SZX20230048SQ</v>
          </cell>
          <cell r="R1448" t="str">
            <v>旭宇盛翔</v>
          </cell>
          <cell r="S1448" t="str">
            <v>YSM20R-2</v>
          </cell>
          <cell r="T1448" t="str">
            <v>L-&gt;R</v>
          </cell>
          <cell r="U1448" t="str">
            <v>No</v>
          </cell>
          <cell r="V1448" t="str">
            <v>OK</v>
          </cell>
          <cell r="W1448" t="str">
            <v>DDP SZ</v>
          </cell>
          <cell r="X1448">
            <v>45034</v>
          </cell>
          <cell r="Y1448" t="str">
            <v>Yes</v>
          </cell>
          <cell r="Z1448"/>
          <cell r="AA1448"/>
          <cell r="AB1448"/>
          <cell r="AC1448" t="str">
            <v>C230445485</v>
          </cell>
          <cell r="AD1448">
            <v>301</v>
          </cell>
          <cell r="AE1448">
            <v>10</v>
          </cell>
          <cell r="AF1448">
            <v>307</v>
          </cell>
          <cell r="AG1448">
            <v>10</v>
          </cell>
          <cell r="AH1448"/>
          <cell r="AI1448"/>
          <cell r="AN1448"/>
          <cell r="AO1448" t="str">
            <v>Yes</v>
          </cell>
          <cell r="AP1448" t="str">
            <v>AUG 23</v>
          </cell>
        </row>
        <row r="1449">
          <cell r="A1449">
            <v>1928</v>
          </cell>
          <cell r="B1449" t="str">
            <v>已发货</v>
          </cell>
          <cell r="C1449" t="str">
            <v>C49</v>
          </cell>
          <cell r="D1449">
            <v>111253</v>
          </cell>
          <cell r="E1449" t="str">
            <v>STK</v>
          </cell>
          <cell r="F1449" t="str">
            <v>YSM20R-2</v>
          </cell>
          <cell r="G1449" t="str">
            <v>L-&gt;R</v>
          </cell>
          <cell r="H1449" t="str">
            <v>No</v>
          </cell>
          <cell r="I1449" t="str">
            <v>Y65219</v>
          </cell>
          <cell r="J1449">
            <v>1</v>
          </cell>
          <cell r="K1449" t="str">
            <v>前海保税区</v>
          </cell>
          <cell r="L1449">
            <v>45061</v>
          </cell>
          <cell r="M1449">
            <v>5.1799999999999999E-2</v>
          </cell>
          <cell r="N1449" t="str">
            <v>AUG 23</v>
          </cell>
          <cell r="O1449">
            <v>2023.4</v>
          </cell>
          <cell r="P1449" t="str">
            <v>JPY</v>
          </cell>
          <cell r="Q1449" t="str">
            <v>C49SZX20230073MZ</v>
          </cell>
          <cell r="R1449" t="str">
            <v>方案集（End user:陆巡）</v>
          </cell>
          <cell r="S1449" t="str">
            <v>YSM20R-2</v>
          </cell>
          <cell r="T1449" t="str">
            <v>L-&gt;R</v>
          </cell>
          <cell r="U1449" t="str">
            <v>No</v>
          </cell>
          <cell r="V1449" t="str">
            <v>OK</v>
          </cell>
          <cell r="W1449" t="str">
            <v>CIF HK</v>
          </cell>
          <cell r="X1449">
            <v>45097</v>
          </cell>
          <cell r="Y1449" t="str">
            <v>Yes</v>
          </cell>
          <cell r="Z1449"/>
          <cell r="AA1449"/>
          <cell r="AB1449"/>
          <cell r="AC1449" t="str">
            <v>C230846864</v>
          </cell>
          <cell r="AD1449">
            <v>301</v>
          </cell>
          <cell r="AE1449">
            <v>20</v>
          </cell>
          <cell r="AF1449"/>
          <cell r="AG1449"/>
          <cell r="AH1449"/>
          <cell r="AI1449"/>
          <cell r="AJ1449"/>
          <cell r="AK1449"/>
          <cell r="AL1449"/>
          <cell r="AM1449"/>
          <cell r="AN1449"/>
          <cell r="AO1449" t="str">
            <v>Yes</v>
          </cell>
          <cell r="AP1449" t="str">
            <v>AUG 23</v>
          </cell>
        </row>
        <row r="1450">
          <cell r="A1450">
            <v>1929</v>
          </cell>
          <cell r="B1450" t="str">
            <v>已发货</v>
          </cell>
          <cell r="C1450" t="str">
            <v>C49</v>
          </cell>
          <cell r="D1450">
            <v>111253</v>
          </cell>
          <cell r="E1450" t="str">
            <v>STK</v>
          </cell>
          <cell r="F1450" t="str">
            <v>YSM20R-2</v>
          </cell>
          <cell r="G1450" t="str">
            <v>L-&gt;R</v>
          </cell>
          <cell r="H1450" t="str">
            <v>No</v>
          </cell>
          <cell r="I1450" t="str">
            <v>Y65220</v>
          </cell>
          <cell r="J1450">
            <v>1</v>
          </cell>
          <cell r="K1450" t="str">
            <v>前海保税区</v>
          </cell>
          <cell r="L1450">
            <v>45061</v>
          </cell>
          <cell r="M1450">
            <v>5.1799999999999999E-2</v>
          </cell>
          <cell r="N1450" t="str">
            <v>AUG 23</v>
          </cell>
          <cell r="O1450">
            <v>2023.4</v>
          </cell>
          <cell r="P1450" t="str">
            <v>JPY</v>
          </cell>
          <cell r="Q1450" t="str">
            <v>C49SZX20230073MZ</v>
          </cell>
          <cell r="R1450" t="str">
            <v>方案集（End user:陆巡）</v>
          </cell>
          <cell r="S1450" t="str">
            <v>YSM20R-2</v>
          </cell>
          <cell r="T1450" t="str">
            <v>L-&gt;R</v>
          </cell>
          <cell r="U1450" t="str">
            <v>No</v>
          </cell>
          <cell r="V1450" t="str">
            <v>OK</v>
          </cell>
          <cell r="W1450" t="str">
            <v>CIF HK</v>
          </cell>
          <cell r="X1450">
            <v>45097</v>
          </cell>
          <cell r="Y1450" t="str">
            <v>Yes</v>
          </cell>
          <cell r="Z1450"/>
          <cell r="AA1450"/>
          <cell r="AB1450"/>
          <cell r="AC1450" t="str">
            <v>C230846864</v>
          </cell>
          <cell r="AD1450">
            <v>301</v>
          </cell>
          <cell r="AE1450">
            <v>20</v>
          </cell>
          <cell r="AF1450"/>
          <cell r="AG1450"/>
          <cell r="AH1450"/>
          <cell r="AI1450"/>
          <cell r="AJ1450"/>
          <cell r="AK1450"/>
          <cell r="AL1450"/>
          <cell r="AM1450"/>
          <cell r="AN1450"/>
          <cell r="AO1450" t="str">
            <v>Yes</v>
          </cell>
          <cell r="AP1450" t="str">
            <v>AUG 23</v>
          </cell>
        </row>
        <row r="1451">
          <cell r="A1451">
            <v>1976</v>
          </cell>
          <cell r="B1451" t="str">
            <v>已发货</v>
          </cell>
          <cell r="C1451" t="str">
            <v>C49</v>
          </cell>
          <cell r="D1451">
            <v>111253</v>
          </cell>
          <cell r="E1451" t="str">
            <v>STK</v>
          </cell>
          <cell r="F1451" t="str">
            <v>YSM20R-2</v>
          </cell>
          <cell r="G1451" t="str">
            <v>L-&gt;R</v>
          </cell>
          <cell r="H1451" t="str">
            <v>No</v>
          </cell>
          <cell r="I1451" t="str">
            <v>Y65221</v>
          </cell>
          <cell r="J1451">
            <v>1</v>
          </cell>
          <cell r="K1451" t="str">
            <v>前海保税区</v>
          </cell>
          <cell r="L1451">
            <v>45061</v>
          </cell>
          <cell r="M1451">
            <v>5.1799999999999999E-2</v>
          </cell>
          <cell r="N1451" t="str">
            <v>SEP 23</v>
          </cell>
          <cell r="O1451">
            <v>2023.4</v>
          </cell>
          <cell r="P1451" t="str">
            <v>JPY</v>
          </cell>
          <cell r="Q1451" t="str">
            <v>C49SZX20230102SX</v>
          </cell>
          <cell r="R1451" t="str">
            <v>太美亚</v>
          </cell>
          <cell r="S1451" t="str">
            <v>YSM20R-2</v>
          </cell>
          <cell r="T1451" t="str">
            <v>L-&gt;R</v>
          </cell>
          <cell r="U1451" t="str">
            <v>No</v>
          </cell>
          <cell r="V1451" t="str">
            <v>OK</v>
          </cell>
          <cell r="W1451" t="str">
            <v>DAP YC</v>
          </cell>
          <cell r="X1451">
            <v>45184</v>
          </cell>
          <cell r="Y1451" t="str">
            <v>Yes</v>
          </cell>
          <cell r="Z1451"/>
          <cell r="AA1451"/>
          <cell r="AB1451"/>
          <cell r="AC1451" t="str">
            <v>C230947211</v>
          </cell>
          <cell r="AD1451">
            <v>301</v>
          </cell>
          <cell r="AE1451">
            <v>20</v>
          </cell>
          <cell r="AF1451"/>
          <cell r="AG1451"/>
          <cell r="AH1451"/>
          <cell r="AI1451"/>
          <cell r="AN1451"/>
          <cell r="AO1451" t="str">
            <v>Yes</v>
          </cell>
          <cell r="AP1451" t="str">
            <v>SEP 23</v>
          </cell>
        </row>
        <row r="1452">
          <cell r="A1452">
            <v>1977</v>
          </cell>
          <cell r="B1452" t="str">
            <v>已发货</v>
          </cell>
          <cell r="C1452" t="str">
            <v>C49</v>
          </cell>
          <cell r="D1452">
            <v>111253</v>
          </cell>
          <cell r="E1452" t="str">
            <v>STK</v>
          </cell>
          <cell r="F1452" t="str">
            <v>YSM20R-2</v>
          </cell>
          <cell r="G1452" t="str">
            <v>L-&gt;R</v>
          </cell>
          <cell r="H1452" t="str">
            <v>No</v>
          </cell>
          <cell r="I1452" t="str">
            <v>Y65222</v>
          </cell>
          <cell r="J1452">
            <v>1</v>
          </cell>
          <cell r="K1452" t="str">
            <v>前海保税区</v>
          </cell>
          <cell r="L1452">
            <v>45061</v>
          </cell>
          <cell r="M1452">
            <v>5.1799999999999999E-2</v>
          </cell>
          <cell r="N1452" t="str">
            <v>SEP 23</v>
          </cell>
          <cell r="O1452">
            <v>2023.4</v>
          </cell>
          <cell r="P1452" t="str">
            <v>JPY</v>
          </cell>
          <cell r="Q1452" t="str">
            <v>C49SZX20230102SX</v>
          </cell>
          <cell r="R1452" t="str">
            <v>太美亚</v>
          </cell>
          <cell r="S1452" t="str">
            <v>YSM20R-2</v>
          </cell>
          <cell r="T1452" t="str">
            <v>L-&gt;R</v>
          </cell>
          <cell r="U1452" t="str">
            <v>No</v>
          </cell>
          <cell r="V1452" t="str">
            <v>OK</v>
          </cell>
          <cell r="W1452" t="str">
            <v>DAP YC</v>
          </cell>
          <cell r="X1452">
            <v>45184</v>
          </cell>
          <cell r="Y1452" t="str">
            <v>Yes</v>
          </cell>
          <cell r="Z1452"/>
          <cell r="AA1452"/>
          <cell r="AB1452"/>
          <cell r="AC1452" t="str">
            <v>C230947211</v>
          </cell>
          <cell r="AD1452">
            <v>301</v>
          </cell>
          <cell r="AE1452">
            <v>20</v>
          </cell>
          <cell r="AF1452"/>
          <cell r="AG1452"/>
          <cell r="AH1452"/>
          <cell r="AI1452"/>
          <cell r="AN1452"/>
          <cell r="AO1452" t="str">
            <v>Yes</v>
          </cell>
          <cell r="AP1452" t="str">
            <v>SEP 23</v>
          </cell>
        </row>
        <row r="1453">
          <cell r="A1453">
            <v>1950</v>
          </cell>
          <cell r="B1453" t="str">
            <v>已发货</v>
          </cell>
          <cell r="C1453" t="str">
            <v>C49</v>
          </cell>
          <cell r="D1453">
            <v>111253</v>
          </cell>
          <cell r="E1453" t="str">
            <v>STK</v>
          </cell>
          <cell r="F1453" t="str">
            <v>YSM20R-2</v>
          </cell>
          <cell r="G1453" t="str">
            <v>L-&gt;R</v>
          </cell>
          <cell r="H1453" t="str">
            <v>No</v>
          </cell>
          <cell r="I1453" t="str">
            <v>Y65223</v>
          </cell>
          <cell r="J1453">
            <v>1</v>
          </cell>
          <cell r="K1453" t="str">
            <v>前海保税区</v>
          </cell>
          <cell r="L1453">
            <v>45061</v>
          </cell>
          <cell r="M1453">
            <v>5.1799999999999999E-2</v>
          </cell>
          <cell r="N1453" t="str">
            <v>SEP 23</v>
          </cell>
          <cell r="O1453">
            <v>2023.4</v>
          </cell>
          <cell r="P1453" t="str">
            <v>RMB</v>
          </cell>
          <cell r="Q1453" t="str">
            <v>C49SZX20230093SX</v>
          </cell>
          <cell r="R1453" t="str">
            <v>益田科技(End uer:泓裕）</v>
          </cell>
          <cell r="S1453" t="str">
            <v>YSM20R-2</v>
          </cell>
          <cell r="T1453" t="str">
            <v>L-&gt;R</v>
          </cell>
          <cell r="U1453" t="str">
            <v>No</v>
          </cell>
          <cell r="V1453" t="str">
            <v>OK</v>
          </cell>
          <cell r="W1453" t="str">
            <v>DDP SZ</v>
          </cell>
          <cell r="X1453">
            <v>45127</v>
          </cell>
          <cell r="Y1453" t="str">
            <v>Yes</v>
          </cell>
          <cell r="Z1453"/>
          <cell r="AA1453"/>
          <cell r="AB1453"/>
          <cell r="AC1453" t="str">
            <v>C230846961</v>
          </cell>
          <cell r="AD1453">
            <v>301</v>
          </cell>
          <cell r="AE1453">
            <v>20</v>
          </cell>
          <cell r="AF1453"/>
          <cell r="AG1453"/>
          <cell r="AH1453"/>
          <cell r="AI1453"/>
          <cell r="AN1453"/>
          <cell r="AO1453" t="str">
            <v>Yes</v>
          </cell>
          <cell r="AP1453" t="str">
            <v>SEP 23</v>
          </cell>
        </row>
        <row r="1454">
          <cell r="A1454">
            <v>1948</v>
          </cell>
          <cell r="B1454" t="str">
            <v>已发货</v>
          </cell>
          <cell r="C1454" t="str">
            <v>C49</v>
          </cell>
          <cell r="D1454">
            <v>111253</v>
          </cell>
          <cell r="E1454" t="str">
            <v>STK</v>
          </cell>
          <cell r="F1454" t="str">
            <v>YSM20R-2</v>
          </cell>
          <cell r="G1454" t="str">
            <v>L-&gt;R</v>
          </cell>
          <cell r="H1454" t="str">
            <v>No</v>
          </cell>
          <cell r="I1454" t="str">
            <v>Y65224</v>
          </cell>
          <cell r="J1454">
            <v>1</v>
          </cell>
          <cell r="K1454" t="str">
            <v>前海保税区</v>
          </cell>
          <cell r="L1454">
            <v>45061</v>
          </cell>
          <cell r="M1454">
            <v>5.1799999999999999E-2</v>
          </cell>
          <cell r="N1454" t="str">
            <v>SEP 23</v>
          </cell>
          <cell r="O1454">
            <v>2023.4</v>
          </cell>
          <cell r="P1454" t="str">
            <v>RMB</v>
          </cell>
          <cell r="Q1454" t="str">
            <v>C49SZX20230093SX</v>
          </cell>
          <cell r="R1454" t="str">
            <v>益田科技(End uer:泓裕）</v>
          </cell>
          <cell r="S1454" t="str">
            <v>YSM20R-2</v>
          </cell>
          <cell r="T1454" t="str">
            <v>L-&gt;R</v>
          </cell>
          <cell r="U1454" t="str">
            <v>No</v>
          </cell>
          <cell r="V1454" t="str">
            <v>OK</v>
          </cell>
          <cell r="W1454" t="str">
            <v>DDP SZ</v>
          </cell>
          <cell r="X1454">
            <v>45127</v>
          </cell>
          <cell r="Y1454" t="str">
            <v>Yes</v>
          </cell>
          <cell r="Z1454"/>
          <cell r="AA1454"/>
          <cell r="AB1454"/>
          <cell r="AC1454" t="str">
            <v>C230846961</v>
          </cell>
          <cell r="AD1454">
            <v>301</v>
          </cell>
          <cell r="AE1454">
            <v>20</v>
          </cell>
          <cell r="AF1454"/>
          <cell r="AG1454"/>
          <cell r="AH1454"/>
          <cell r="AI1454"/>
          <cell r="AN1454"/>
          <cell r="AO1454" t="str">
            <v>Yes</v>
          </cell>
          <cell r="AP1454" t="str">
            <v>SEP 23</v>
          </cell>
        </row>
        <row r="1455">
          <cell r="A1455">
            <v>1949</v>
          </cell>
          <cell r="B1455" t="str">
            <v>已发货</v>
          </cell>
          <cell r="C1455" t="str">
            <v>C49</v>
          </cell>
          <cell r="D1455">
            <v>111253</v>
          </cell>
          <cell r="E1455" t="str">
            <v>STK</v>
          </cell>
          <cell r="F1455" t="str">
            <v>YSM20R-2</v>
          </cell>
          <cell r="G1455" t="str">
            <v>L-&gt;R</v>
          </cell>
          <cell r="H1455" t="str">
            <v>No</v>
          </cell>
          <cell r="I1455" t="str">
            <v>Y65225</v>
          </cell>
          <cell r="J1455">
            <v>1</v>
          </cell>
          <cell r="K1455" t="str">
            <v>前海保税区</v>
          </cell>
          <cell r="L1455">
            <v>45061</v>
          </cell>
          <cell r="M1455">
            <v>5.1799999999999999E-2</v>
          </cell>
          <cell r="N1455" t="str">
            <v>SEP 23</v>
          </cell>
          <cell r="O1455">
            <v>2023.4</v>
          </cell>
          <cell r="P1455" t="str">
            <v>RMB</v>
          </cell>
          <cell r="Q1455" t="str">
            <v>C49SZX20230093SX</v>
          </cell>
          <cell r="R1455" t="str">
            <v>益田科技(End uer:泓裕）</v>
          </cell>
          <cell r="S1455" t="str">
            <v>YSM20R-2</v>
          </cell>
          <cell r="T1455" t="str">
            <v>L-&gt;R</v>
          </cell>
          <cell r="U1455" t="str">
            <v>No</v>
          </cell>
          <cell r="V1455" t="str">
            <v>OK</v>
          </cell>
          <cell r="W1455" t="str">
            <v>DDP SZ</v>
          </cell>
          <cell r="X1455">
            <v>45127</v>
          </cell>
          <cell r="Y1455" t="str">
            <v>Yes</v>
          </cell>
          <cell r="Z1455"/>
          <cell r="AA1455"/>
          <cell r="AB1455"/>
          <cell r="AC1455" t="str">
            <v>C230846961</v>
          </cell>
          <cell r="AD1455">
            <v>301</v>
          </cell>
          <cell r="AE1455">
            <v>20</v>
          </cell>
          <cell r="AF1455"/>
          <cell r="AG1455"/>
          <cell r="AH1455"/>
          <cell r="AI1455"/>
          <cell r="AN1455"/>
          <cell r="AO1455" t="str">
            <v>Yes</v>
          </cell>
          <cell r="AP1455" t="str">
            <v>SEP 23</v>
          </cell>
        </row>
        <row r="1456">
          <cell r="A1456">
            <v>1974</v>
          </cell>
          <cell r="B1456" t="str">
            <v>已发货</v>
          </cell>
          <cell r="C1456" t="str">
            <v>C49</v>
          </cell>
          <cell r="D1456">
            <v>111253</v>
          </cell>
          <cell r="E1456" t="str">
            <v>STK</v>
          </cell>
          <cell r="F1456" t="str">
            <v>YSM20R-2</v>
          </cell>
          <cell r="G1456" t="str">
            <v>L-&gt;R</v>
          </cell>
          <cell r="H1456" t="str">
            <v>No</v>
          </cell>
          <cell r="I1456" t="str">
            <v>Y65226,标签变红</v>
          </cell>
          <cell r="J1456">
            <v>1</v>
          </cell>
          <cell r="K1456" t="str">
            <v>前海保税区</v>
          </cell>
          <cell r="L1456">
            <v>45061</v>
          </cell>
          <cell r="M1456">
            <v>5.1799999999999999E-2</v>
          </cell>
          <cell r="N1456" t="str">
            <v>SEP 23</v>
          </cell>
          <cell r="O1456">
            <v>2023.4</v>
          </cell>
          <cell r="P1456" t="str">
            <v>JPY</v>
          </cell>
          <cell r="Q1456" t="str">
            <v>C49SZX20230100JL</v>
          </cell>
          <cell r="R1456" t="str">
            <v>海龙智通</v>
          </cell>
          <cell r="S1456" t="str">
            <v>YSM20R-2</v>
          </cell>
          <cell r="T1456" t="str">
            <v>L-&gt;R</v>
          </cell>
          <cell r="U1456" t="str">
            <v>No</v>
          </cell>
          <cell r="V1456" t="str">
            <v>OK</v>
          </cell>
          <cell r="W1456" t="str">
            <v>DAP DG</v>
          </cell>
          <cell r="X1456">
            <v>45182</v>
          </cell>
          <cell r="Y1456" t="str">
            <v>Yes</v>
          </cell>
          <cell r="Z1456"/>
          <cell r="AA1456"/>
          <cell r="AB1456"/>
          <cell r="AC1456" t="str">
            <v>C230947198</v>
          </cell>
          <cell r="AD1456">
            <v>301</v>
          </cell>
          <cell r="AE1456">
            <v>20</v>
          </cell>
          <cell r="AF1456"/>
          <cell r="AG1456"/>
          <cell r="AH1456"/>
          <cell r="AI1456"/>
          <cell r="AN1456"/>
          <cell r="AO1456" t="str">
            <v>Yes</v>
          </cell>
          <cell r="AP1456" t="str">
            <v>SEP 23</v>
          </cell>
        </row>
        <row r="1457">
          <cell r="A1457">
            <v>1911</v>
          </cell>
          <cell r="B1457" t="str">
            <v>已发货</v>
          </cell>
          <cell r="C1457" t="str">
            <v>C49</v>
          </cell>
          <cell r="D1457" t="str">
            <v>49A104149(北京单采购)</v>
          </cell>
          <cell r="E1457" t="str">
            <v>STK</v>
          </cell>
          <cell r="F1457" t="str">
            <v>YSM20R-2</v>
          </cell>
          <cell r="G1457" t="str">
            <v>L-&gt;R</v>
          </cell>
          <cell r="H1457" t="str">
            <v>No</v>
          </cell>
          <cell r="I1457" t="str">
            <v>Y60261</v>
          </cell>
          <cell r="J1457">
            <v>1</v>
          </cell>
          <cell r="K1457" t="str">
            <v>力合仓库(已经清关)</v>
          </cell>
          <cell r="L1457" t="str">
            <v>2022/4/15 北京单</v>
          </cell>
          <cell r="M1457" t="str">
            <v>平均价</v>
          </cell>
          <cell r="N1457" t="str">
            <v>MAY 23</v>
          </cell>
          <cell r="O1457">
            <v>2022.03</v>
          </cell>
          <cell r="P1457" t="str">
            <v>RMB</v>
          </cell>
          <cell r="Q1457" t="str">
            <v>C49SZX20230058EC</v>
          </cell>
          <cell r="R1457" t="str">
            <v>圣亨</v>
          </cell>
          <cell r="S1457" t="str">
            <v>YSM20R-2</v>
          </cell>
          <cell r="T1457" t="str">
            <v>L-&gt;R</v>
          </cell>
          <cell r="U1457" t="str">
            <v>No</v>
          </cell>
          <cell r="V1457" t="str">
            <v>OK</v>
          </cell>
          <cell r="W1457" t="str">
            <v>DDP DG</v>
          </cell>
          <cell r="X1457">
            <v>45042</v>
          </cell>
          <cell r="Y1457" t="str">
            <v>Yes</v>
          </cell>
          <cell r="Z1457"/>
          <cell r="AA1457"/>
          <cell r="AB1457"/>
          <cell r="AC1457" t="str">
            <v>C210540263</v>
          </cell>
          <cell r="AD1457">
            <v>302</v>
          </cell>
          <cell r="AE1457">
            <v>4</v>
          </cell>
          <cell r="AF1457">
            <v>303</v>
          </cell>
          <cell r="AG1457">
            <v>5</v>
          </cell>
          <cell r="AH1457">
            <v>304</v>
          </cell>
          <cell r="AI1457">
            <v>5</v>
          </cell>
          <cell r="AJ1457">
            <v>307</v>
          </cell>
          <cell r="AK1457">
            <v>6</v>
          </cell>
          <cell r="AL1457"/>
          <cell r="AM1457"/>
          <cell r="AN1457"/>
          <cell r="AO1457" t="str">
            <v>Yes</v>
          </cell>
          <cell r="AP1457" t="str">
            <v>MAY 23</v>
          </cell>
        </row>
        <row r="1458">
          <cell r="A1458">
            <v>1914</v>
          </cell>
          <cell r="B1458" t="str">
            <v>已发货</v>
          </cell>
          <cell r="C1458" t="str">
            <v>C49</v>
          </cell>
          <cell r="D1458" t="str">
            <v>49A104191(北京单采购)</v>
          </cell>
          <cell r="E1458" t="str">
            <v>STK</v>
          </cell>
          <cell r="F1458" t="str">
            <v>YSM20R-2</v>
          </cell>
          <cell r="G1458" t="str">
            <v>L-&gt;R</v>
          </cell>
          <cell r="H1458" t="str">
            <v>No</v>
          </cell>
          <cell r="I1458" t="str">
            <v>Y60940</v>
          </cell>
          <cell r="J1458">
            <v>1</v>
          </cell>
          <cell r="K1458" t="str">
            <v>力合仓库(已经清关)</v>
          </cell>
          <cell r="L1458" t="str">
            <v>2022/4/15 北京单</v>
          </cell>
          <cell r="M1458" t="str">
            <v>平均价</v>
          </cell>
          <cell r="N1458" t="str">
            <v>MAY 23</v>
          </cell>
          <cell r="O1458">
            <v>2022.04</v>
          </cell>
          <cell r="P1458" t="str">
            <v>RMB</v>
          </cell>
          <cell r="Q1458" t="str">
            <v>C49SZX20230060RZ</v>
          </cell>
          <cell r="R1458" t="str">
            <v>艾为康</v>
          </cell>
          <cell r="S1458" t="str">
            <v>YSM20R-2</v>
          </cell>
          <cell r="T1458" t="str">
            <v>L-&gt;R</v>
          </cell>
          <cell r="U1458" t="str">
            <v>No</v>
          </cell>
          <cell r="V1458" t="str">
            <v>OK</v>
          </cell>
          <cell r="W1458" t="str">
            <v>DDP SZ</v>
          </cell>
          <cell r="X1458">
            <v>45052</v>
          </cell>
          <cell r="Y1458" t="str">
            <v>Yes</v>
          </cell>
          <cell r="Z1458"/>
          <cell r="AA1458"/>
          <cell r="AB1458"/>
          <cell r="AC1458" t="str">
            <v>C230545853</v>
          </cell>
          <cell r="AD1458">
            <v>301</v>
          </cell>
          <cell r="AE1458">
            <v>6</v>
          </cell>
          <cell r="AF1458">
            <v>302</v>
          </cell>
          <cell r="AG1458">
            <v>12</v>
          </cell>
          <cell r="AH1458">
            <v>303</v>
          </cell>
          <cell r="AI1458">
            <v>1</v>
          </cell>
          <cell r="AJ1458">
            <v>304</v>
          </cell>
          <cell r="AK1458">
            <v>1</v>
          </cell>
          <cell r="AN1458"/>
          <cell r="AO1458" t="str">
            <v>Yes</v>
          </cell>
          <cell r="AP1458" t="str">
            <v>MAY 23</v>
          </cell>
        </row>
        <row r="1459">
          <cell r="A1459">
            <v>1915</v>
          </cell>
          <cell r="B1459" t="str">
            <v>已发货</v>
          </cell>
          <cell r="C1459" t="str">
            <v>C49</v>
          </cell>
          <cell r="D1459" t="str">
            <v>49A104204(北京单采购)</v>
          </cell>
          <cell r="E1459" t="str">
            <v>STK</v>
          </cell>
          <cell r="F1459" t="str">
            <v>YSM20R-2</v>
          </cell>
          <cell r="G1459" t="str">
            <v>L-&gt;R</v>
          </cell>
          <cell r="H1459" t="str">
            <v>No</v>
          </cell>
          <cell r="I1459" t="str">
            <v>Y61086</v>
          </cell>
          <cell r="J1459">
            <v>1</v>
          </cell>
          <cell r="K1459" t="str">
            <v>力合仓库(已经清关)</v>
          </cell>
          <cell r="L1459" t="str">
            <v>2022/4/15 北京单</v>
          </cell>
          <cell r="M1459" t="str">
            <v>平均价</v>
          </cell>
          <cell r="N1459" t="str">
            <v>MAY 23</v>
          </cell>
          <cell r="O1459">
            <v>2022.03</v>
          </cell>
          <cell r="P1459" t="str">
            <v>RMB</v>
          </cell>
          <cell r="Q1459" t="str">
            <v>C49SZX20230060RZ</v>
          </cell>
          <cell r="R1459" t="str">
            <v>艾为康</v>
          </cell>
          <cell r="S1459" t="str">
            <v>YSM20R-2</v>
          </cell>
          <cell r="T1459" t="str">
            <v>L-&gt;R</v>
          </cell>
          <cell r="U1459" t="str">
            <v>No</v>
          </cell>
          <cell r="V1459" t="str">
            <v>OK</v>
          </cell>
          <cell r="W1459" t="str">
            <v>DDP SZ</v>
          </cell>
          <cell r="X1459">
            <v>45052</v>
          </cell>
          <cell r="Y1459" t="str">
            <v>Yes</v>
          </cell>
          <cell r="Z1459"/>
          <cell r="AA1459"/>
          <cell r="AB1459"/>
          <cell r="AC1459" t="str">
            <v>C230545853</v>
          </cell>
          <cell r="AD1459">
            <v>301</v>
          </cell>
          <cell r="AE1459">
            <v>7</v>
          </cell>
          <cell r="AF1459">
            <v>302</v>
          </cell>
          <cell r="AG1459">
            <v>10</v>
          </cell>
          <cell r="AH1459">
            <v>303</v>
          </cell>
          <cell r="AI1459">
            <v>1</v>
          </cell>
          <cell r="AJ1459">
            <v>304</v>
          </cell>
          <cell r="AK1459">
            <v>1</v>
          </cell>
          <cell r="AL1459">
            <v>307</v>
          </cell>
          <cell r="AM1459">
            <v>1</v>
          </cell>
          <cell r="AN1459"/>
          <cell r="AO1459" t="str">
            <v>Yes</v>
          </cell>
          <cell r="AP1459" t="str">
            <v>MAY 23</v>
          </cell>
        </row>
        <row r="1460">
          <cell r="A1460">
            <v>1971</v>
          </cell>
          <cell r="B1460" t="str">
            <v>已发货</v>
          </cell>
          <cell r="C1460" t="str">
            <v>C49</v>
          </cell>
          <cell r="D1460" t="str">
            <v>49A104234(北京单采购)</v>
          </cell>
          <cell r="E1460" t="str">
            <v>STK</v>
          </cell>
          <cell r="F1460" t="str">
            <v>YSM20R-2</v>
          </cell>
          <cell r="G1460" t="str">
            <v>L-&gt;R</v>
          </cell>
          <cell r="H1460" t="str">
            <v>No</v>
          </cell>
          <cell r="I1460" t="str">
            <v>Y62075</v>
          </cell>
          <cell r="J1460">
            <v>1</v>
          </cell>
          <cell r="K1460" t="str">
            <v>力合仓库(已经清关)</v>
          </cell>
          <cell r="L1460" t="str">
            <v>2022-7-25北京单</v>
          </cell>
          <cell r="M1460" t="str">
            <v>平均价</v>
          </cell>
          <cell r="N1460" t="str">
            <v>OCT 23</v>
          </cell>
          <cell r="O1460">
            <v>2022.06</v>
          </cell>
          <cell r="P1460" t="str">
            <v>RMB</v>
          </cell>
          <cell r="Q1460" t="str">
            <v>C49SZX20230099EC</v>
          </cell>
          <cell r="R1460" t="str">
            <v>和兴美成</v>
          </cell>
          <cell r="S1460" t="str">
            <v>YSM20R-2</v>
          </cell>
          <cell r="T1460" t="str">
            <v>L-&gt;R</v>
          </cell>
          <cell r="U1460" t="str">
            <v>No</v>
          </cell>
          <cell r="V1460" t="str">
            <v>OK</v>
          </cell>
          <cell r="W1460" t="str">
            <v>DDP HZ</v>
          </cell>
          <cell r="X1460">
            <v>45173</v>
          </cell>
          <cell r="Y1460" t="str">
            <v>Yes</v>
          </cell>
          <cell r="Z1460"/>
          <cell r="AA1460"/>
          <cell r="AB1460"/>
          <cell r="AC1460" t="str">
            <v>C220943914</v>
          </cell>
          <cell r="AD1460">
            <v>302</v>
          </cell>
          <cell r="AE1460">
            <v>20</v>
          </cell>
          <cell r="AF1460"/>
          <cell r="AG1460"/>
          <cell r="AH1460"/>
          <cell r="AI1460"/>
          <cell r="AN1460"/>
          <cell r="AO1460" t="str">
            <v>Yes</v>
          </cell>
          <cell r="AP1460" t="str">
            <v>OCT 23</v>
          </cell>
        </row>
        <row r="1461">
          <cell r="A1461">
            <v>1973</v>
          </cell>
          <cell r="B1461" t="str">
            <v>已发货</v>
          </cell>
          <cell r="C1461" t="str">
            <v>C49</v>
          </cell>
          <cell r="D1461" t="str">
            <v>49A104251(北京单采购)</v>
          </cell>
          <cell r="E1461" t="str">
            <v>STK</v>
          </cell>
          <cell r="F1461" t="str">
            <v>YSM20R-2</v>
          </cell>
          <cell r="G1461" t="str">
            <v>L-&gt;R</v>
          </cell>
          <cell r="H1461" t="str">
            <v>No</v>
          </cell>
          <cell r="I1461" t="str">
            <v>Y62432</v>
          </cell>
          <cell r="J1461">
            <v>1</v>
          </cell>
          <cell r="K1461" t="str">
            <v>力合仓库(已经清关)</v>
          </cell>
          <cell r="L1461" t="str">
            <v>2022-7-25北京单</v>
          </cell>
          <cell r="M1461" t="str">
            <v>平均价</v>
          </cell>
          <cell r="N1461" t="str">
            <v>SEP 23</v>
          </cell>
          <cell r="O1461">
            <v>2022.07</v>
          </cell>
          <cell r="P1461" t="str">
            <v>RMB</v>
          </cell>
          <cell r="Q1461" t="str">
            <v>C49SZX202300095SX</v>
          </cell>
          <cell r="R1461" t="str">
            <v>利速达</v>
          </cell>
          <cell r="S1461" t="str">
            <v>YSM20R-2</v>
          </cell>
          <cell r="T1461" t="str">
            <v>L-&gt;R</v>
          </cell>
          <cell r="U1461" t="str">
            <v>No</v>
          </cell>
          <cell r="V1461" t="str">
            <v>OK</v>
          </cell>
          <cell r="W1461" t="str">
            <v>DDP SZ</v>
          </cell>
          <cell r="X1461">
            <v>45161</v>
          </cell>
          <cell r="Y1461" t="str">
            <v>Yes</v>
          </cell>
          <cell r="Z1461"/>
          <cell r="AA1461"/>
          <cell r="AB1461"/>
          <cell r="AC1461" t="str">
            <v xml:space="preserve">C230144833 </v>
          </cell>
          <cell r="AD1461">
            <v>301</v>
          </cell>
          <cell r="AE1461">
            <v>15</v>
          </cell>
          <cell r="AF1461">
            <v>302</v>
          </cell>
          <cell r="AG1461">
            <v>3</v>
          </cell>
          <cell r="AH1461">
            <v>303</v>
          </cell>
          <cell r="AI1461">
            <v>1</v>
          </cell>
          <cell r="AJ1461">
            <v>304</v>
          </cell>
          <cell r="AK1461">
            <v>1</v>
          </cell>
          <cell r="AN1461"/>
          <cell r="AO1461" t="str">
            <v>Yes</v>
          </cell>
          <cell r="AP1461" t="str">
            <v>SEP 23</v>
          </cell>
        </row>
        <row r="1462">
          <cell r="A1462">
            <v>1982</v>
          </cell>
          <cell r="B1462" t="str">
            <v>已发货</v>
          </cell>
          <cell r="C1462" t="str">
            <v>C49</v>
          </cell>
          <cell r="D1462">
            <v>111277</v>
          </cell>
          <cell r="E1462" t="str">
            <v>STK</v>
          </cell>
          <cell r="F1462" t="str">
            <v>YSM10</v>
          </cell>
          <cell r="G1462" t="str">
            <v>R-&gt;L</v>
          </cell>
          <cell r="H1462" t="str">
            <v>No</v>
          </cell>
          <cell r="I1462" t="str">
            <v>Y65757</v>
          </cell>
          <cell r="J1462">
            <v>1</v>
          </cell>
          <cell r="K1462" t="str">
            <v>前海保税区</v>
          </cell>
          <cell r="L1462">
            <v>45100</v>
          </cell>
          <cell r="M1462">
            <v>5.16E-2</v>
          </cell>
          <cell r="N1462" t="str">
            <v>OCT 23</v>
          </cell>
          <cell r="O1462">
            <v>2023.5</v>
          </cell>
          <cell r="P1462" t="str">
            <v>JPY</v>
          </cell>
          <cell r="Q1462" t="str">
            <v>C49SZX20230101R1DM</v>
          </cell>
          <cell r="R1462" t="str">
            <v>菲帆</v>
          </cell>
          <cell r="S1462" t="str">
            <v>YSM10</v>
          </cell>
          <cell r="T1462" t="str">
            <v>L-&gt;R</v>
          </cell>
          <cell r="U1462" t="str">
            <v>MVC</v>
          </cell>
          <cell r="V1462" t="str">
            <v>WRONG</v>
          </cell>
          <cell r="W1462" t="str">
            <v>DAP HZ</v>
          </cell>
          <cell r="X1462">
            <v>45190</v>
          </cell>
          <cell r="Y1462" t="str">
            <v>Yes</v>
          </cell>
          <cell r="Z1462"/>
          <cell r="AA1462"/>
          <cell r="AB1462"/>
          <cell r="AC1462" t="str">
            <v>C230345373</v>
          </cell>
          <cell r="AD1462">
            <v>301</v>
          </cell>
          <cell r="AE1462">
            <v>10</v>
          </cell>
          <cell r="AF1462"/>
          <cell r="AG1462"/>
          <cell r="AH1462"/>
          <cell r="AI1462"/>
          <cell r="AN1462"/>
          <cell r="AO1462" t="str">
            <v>Yes</v>
          </cell>
          <cell r="AP1462" t="str">
            <v>OCT 23</v>
          </cell>
        </row>
        <row r="1463">
          <cell r="A1463">
            <v>2049</v>
          </cell>
          <cell r="B1463" t="str">
            <v>已经到货</v>
          </cell>
          <cell r="C1463" t="str">
            <v>C49</v>
          </cell>
          <cell r="D1463">
            <v>111277</v>
          </cell>
          <cell r="E1463" t="str">
            <v>STK</v>
          </cell>
          <cell r="F1463" t="str">
            <v>YSM10</v>
          </cell>
          <cell r="G1463" t="str">
            <v>R-&gt;L</v>
          </cell>
          <cell r="H1463" t="str">
            <v>No</v>
          </cell>
          <cell r="I1463" t="str">
            <v>Y65758,标签变红</v>
          </cell>
          <cell r="J1463">
            <v>1</v>
          </cell>
          <cell r="K1463" t="str">
            <v>前海保税区</v>
          </cell>
          <cell r="L1463">
            <v>45100</v>
          </cell>
          <cell r="M1463">
            <v>5.16E-2</v>
          </cell>
          <cell r="N1463" t="str">
            <v>JAN 24</v>
          </cell>
          <cell r="O1463">
            <v>2023.5</v>
          </cell>
          <cell r="P1463" t="str">
            <v>JPY</v>
          </cell>
          <cell r="Q1463" t="str">
            <v>C49SZX20230142SS</v>
          </cell>
          <cell r="R1463" t="str">
            <v>盈通恒翼</v>
          </cell>
          <cell r="S1463" t="str">
            <v>YSM10</v>
          </cell>
          <cell r="T1463" t="str">
            <v>L-&gt;R</v>
          </cell>
          <cell r="U1463" t="str">
            <v>No</v>
          </cell>
          <cell r="V1463" t="str">
            <v>WRONG</v>
          </cell>
          <cell r="W1463" t="str">
            <v>DAP SZ</v>
          </cell>
          <cell r="X1463">
            <v>45282</v>
          </cell>
          <cell r="Y1463" t="str">
            <v>Yes</v>
          </cell>
          <cell r="Z1463"/>
          <cell r="AA1463"/>
          <cell r="AB1463"/>
          <cell r="AC1463"/>
          <cell r="AD1463">
            <v>301</v>
          </cell>
          <cell r="AE1463">
            <v>10</v>
          </cell>
          <cell r="AF1463"/>
          <cell r="AG1463"/>
          <cell r="AH1463"/>
          <cell r="AI1463"/>
          <cell r="AN1463"/>
          <cell r="AO1463" t="str">
            <v>Yes</v>
          </cell>
          <cell r="AP1463" t="str">
            <v>JAN 24</v>
          </cell>
        </row>
        <row r="1464">
          <cell r="A1464">
            <v>2050</v>
          </cell>
          <cell r="B1464" t="str">
            <v>已经到货</v>
          </cell>
          <cell r="C1464" t="str">
            <v>C49</v>
          </cell>
          <cell r="D1464">
            <v>111277</v>
          </cell>
          <cell r="E1464" t="str">
            <v>STK</v>
          </cell>
          <cell r="F1464" t="str">
            <v>YSM10</v>
          </cell>
          <cell r="G1464" t="str">
            <v>R-&gt;L</v>
          </cell>
          <cell r="H1464" t="str">
            <v>No</v>
          </cell>
          <cell r="I1464" t="str">
            <v>Y65759</v>
          </cell>
          <cell r="J1464">
            <v>1</v>
          </cell>
          <cell r="K1464" t="str">
            <v>前海保税区</v>
          </cell>
          <cell r="L1464">
            <v>45100</v>
          </cell>
          <cell r="M1464">
            <v>5.16E-2</v>
          </cell>
          <cell r="N1464" t="str">
            <v>JAN 24</v>
          </cell>
          <cell r="O1464">
            <v>2023.6</v>
          </cell>
          <cell r="P1464" t="str">
            <v>JPY</v>
          </cell>
          <cell r="Q1464" t="str">
            <v>C49SZX20230142SS</v>
          </cell>
          <cell r="R1464" t="str">
            <v>盈通恒翼</v>
          </cell>
          <cell r="S1464" t="str">
            <v>YSM10</v>
          </cell>
          <cell r="T1464" t="str">
            <v>L-&gt;R</v>
          </cell>
          <cell r="U1464" t="str">
            <v>No</v>
          </cell>
          <cell r="V1464" t="str">
            <v>WRONG</v>
          </cell>
          <cell r="W1464" t="str">
            <v>DAP SZ</v>
          </cell>
          <cell r="X1464">
            <v>45282</v>
          </cell>
          <cell r="Y1464" t="str">
            <v>Yes</v>
          </cell>
          <cell r="Z1464"/>
          <cell r="AA1464"/>
          <cell r="AB1464"/>
          <cell r="AC1464"/>
          <cell r="AD1464">
            <v>301</v>
          </cell>
          <cell r="AE1464">
            <v>10</v>
          </cell>
          <cell r="AF1464"/>
          <cell r="AG1464"/>
          <cell r="AH1464"/>
          <cell r="AI1464"/>
          <cell r="AN1464"/>
          <cell r="AO1464" t="str">
            <v>Yes</v>
          </cell>
          <cell r="AP1464" t="str">
            <v>JAN 24</v>
          </cell>
        </row>
        <row r="1465">
          <cell r="A1465">
            <v>2051</v>
          </cell>
          <cell r="B1465" t="str">
            <v>已经到货</v>
          </cell>
          <cell r="C1465" t="str">
            <v>C49</v>
          </cell>
          <cell r="D1465">
            <v>111277</v>
          </cell>
          <cell r="E1465" t="str">
            <v>STK</v>
          </cell>
          <cell r="F1465" t="str">
            <v>YSM10</v>
          </cell>
          <cell r="G1465" t="str">
            <v>R-&gt;L</v>
          </cell>
          <cell r="H1465" t="str">
            <v>No</v>
          </cell>
          <cell r="I1465" t="str">
            <v>Y65760</v>
          </cell>
          <cell r="J1465">
            <v>1</v>
          </cell>
          <cell r="K1465" t="str">
            <v>前海保税区</v>
          </cell>
          <cell r="L1465">
            <v>45100</v>
          </cell>
          <cell r="M1465">
            <v>5.16E-2</v>
          </cell>
          <cell r="N1465" t="str">
            <v>JAN 24</v>
          </cell>
          <cell r="O1465">
            <v>2023.6</v>
          </cell>
          <cell r="P1465" t="str">
            <v>JPY</v>
          </cell>
          <cell r="Q1465" t="str">
            <v>C49SZX20230142SS</v>
          </cell>
          <cell r="R1465" t="str">
            <v>盈通恒翼</v>
          </cell>
          <cell r="S1465" t="str">
            <v>YSM10</v>
          </cell>
          <cell r="T1465" t="str">
            <v>R-&gt;L</v>
          </cell>
          <cell r="U1465" t="str">
            <v>No</v>
          </cell>
          <cell r="V1465" t="str">
            <v>OK</v>
          </cell>
          <cell r="W1465" t="str">
            <v>DAP SZ</v>
          </cell>
          <cell r="X1465">
            <v>45282</v>
          </cell>
          <cell r="Y1465" t="str">
            <v>Yes</v>
          </cell>
          <cell r="Z1465"/>
          <cell r="AA1465"/>
          <cell r="AB1465"/>
          <cell r="AC1465"/>
          <cell r="AD1465">
            <v>301</v>
          </cell>
          <cell r="AE1465">
            <v>10</v>
          </cell>
          <cell r="AF1465"/>
          <cell r="AG1465"/>
          <cell r="AH1465"/>
          <cell r="AI1465"/>
          <cell r="AN1465"/>
          <cell r="AO1465" t="str">
            <v>Yes</v>
          </cell>
          <cell r="AP1465" t="str">
            <v>JAN 24</v>
          </cell>
        </row>
        <row r="1466">
          <cell r="A1466">
            <v>2052</v>
          </cell>
          <cell r="B1466" t="str">
            <v>已经到货</v>
          </cell>
          <cell r="C1466" t="str">
            <v>C49</v>
          </cell>
          <cell r="D1466">
            <v>111277</v>
          </cell>
          <cell r="E1466" t="str">
            <v>STK</v>
          </cell>
          <cell r="F1466" t="str">
            <v>YSM10</v>
          </cell>
          <cell r="G1466" t="str">
            <v>R-&gt;L</v>
          </cell>
          <cell r="H1466" t="str">
            <v>No</v>
          </cell>
          <cell r="I1466" t="str">
            <v>Y65761</v>
          </cell>
          <cell r="J1466">
            <v>1</v>
          </cell>
          <cell r="K1466" t="str">
            <v>前海保税区</v>
          </cell>
          <cell r="L1466">
            <v>45100</v>
          </cell>
          <cell r="M1466">
            <v>5.16E-2</v>
          </cell>
          <cell r="N1466" t="str">
            <v>JAN 24</v>
          </cell>
          <cell r="O1466">
            <v>2023.5</v>
          </cell>
          <cell r="P1466" t="str">
            <v>JPY</v>
          </cell>
          <cell r="Q1466" t="str">
            <v>C49SZX20230142SS</v>
          </cell>
          <cell r="R1466" t="str">
            <v>盈通恒翼</v>
          </cell>
          <cell r="S1466" t="str">
            <v>YSM10</v>
          </cell>
          <cell r="T1466" t="str">
            <v>R-&gt;L</v>
          </cell>
          <cell r="U1466" t="str">
            <v>No</v>
          </cell>
          <cell r="V1466" t="str">
            <v>OK</v>
          </cell>
          <cell r="W1466" t="str">
            <v>DAP SZ</v>
          </cell>
          <cell r="X1466">
            <v>45282</v>
          </cell>
          <cell r="Y1466" t="str">
            <v>Yes</v>
          </cell>
          <cell r="Z1466"/>
          <cell r="AA1466"/>
          <cell r="AB1466"/>
          <cell r="AC1466"/>
          <cell r="AD1466">
            <v>301</v>
          </cell>
          <cell r="AE1466">
            <v>10</v>
          </cell>
          <cell r="AF1466"/>
          <cell r="AG1466"/>
          <cell r="AH1466"/>
          <cell r="AI1466"/>
          <cell r="AN1466"/>
          <cell r="AO1466" t="str">
            <v>Yes</v>
          </cell>
          <cell r="AP1466" t="str">
            <v>JAN 24</v>
          </cell>
        </row>
        <row r="1467">
          <cell r="A1467">
            <v>1930</v>
          </cell>
          <cell r="B1467" t="str">
            <v>已发货</v>
          </cell>
          <cell r="C1467" t="str">
            <v>C49</v>
          </cell>
          <cell r="D1467" t="str">
            <v>111277(拆分PO111305)</v>
          </cell>
          <cell r="E1467" t="str">
            <v>STK</v>
          </cell>
          <cell r="F1467" t="str">
            <v>YSM10</v>
          </cell>
          <cell r="G1467" t="str">
            <v>R-&gt;L</v>
          </cell>
          <cell r="H1467" t="str">
            <v>ATS15</v>
          </cell>
          <cell r="I1467" t="str">
            <v>Y65762</v>
          </cell>
          <cell r="J1467">
            <v>1</v>
          </cell>
          <cell r="K1467" t="str">
            <v>前海保税区</v>
          </cell>
          <cell r="L1467">
            <v>45100</v>
          </cell>
          <cell r="M1467">
            <v>5.0799999999999998E-2</v>
          </cell>
          <cell r="N1467" t="str">
            <v>AUG 23</v>
          </cell>
          <cell r="O1467">
            <v>2023.5</v>
          </cell>
          <cell r="P1467" t="str">
            <v>JPY</v>
          </cell>
          <cell r="Q1467" t="str">
            <v>C49SZX20230073MZ</v>
          </cell>
          <cell r="R1467" t="str">
            <v>方案集（End user:陆巡）</v>
          </cell>
          <cell r="S1467" t="str">
            <v>YSM10</v>
          </cell>
          <cell r="T1467" t="str">
            <v>L-&gt;R</v>
          </cell>
          <cell r="U1467" t="str">
            <v>MVC+ATS15</v>
          </cell>
          <cell r="V1467" t="str">
            <v>WRONG</v>
          </cell>
          <cell r="W1467" t="str">
            <v>CIF HK</v>
          </cell>
          <cell r="X1467">
            <v>45097</v>
          </cell>
          <cell r="Y1467" t="str">
            <v>Yes</v>
          </cell>
          <cell r="Z1467"/>
          <cell r="AA1467"/>
          <cell r="AB1467"/>
          <cell r="AC1467" t="str">
            <v>C230846864</v>
          </cell>
          <cell r="AD1467">
            <v>301</v>
          </cell>
          <cell r="AE1467">
            <v>10</v>
          </cell>
          <cell r="AF1467"/>
          <cell r="AG1467"/>
          <cell r="AH1467"/>
          <cell r="AI1467"/>
          <cell r="AN1467"/>
          <cell r="AO1467" t="str">
            <v>Yes</v>
          </cell>
          <cell r="AP1467" t="str">
            <v>AUG 23</v>
          </cell>
        </row>
        <row r="1468">
          <cell r="A1468">
            <v>1979</v>
          </cell>
          <cell r="B1468" t="str">
            <v>已发货</v>
          </cell>
          <cell r="C1468" t="str">
            <v>C49</v>
          </cell>
          <cell r="D1468" t="str">
            <v>111277(拆分PO111305)</v>
          </cell>
          <cell r="E1468" t="str">
            <v>STK</v>
          </cell>
          <cell r="F1468" t="str">
            <v>YSM10</v>
          </cell>
          <cell r="G1468" t="str">
            <v>R-&gt;L</v>
          </cell>
          <cell r="H1468" t="str">
            <v>ATS15</v>
          </cell>
          <cell r="I1468" t="str">
            <v>Y65763</v>
          </cell>
          <cell r="J1468">
            <v>1</v>
          </cell>
          <cell r="K1468" t="str">
            <v>前海保税区</v>
          </cell>
          <cell r="L1468">
            <v>45100</v>
          </cell>
          <cell r="M1468">
            <v>5.0799999999999998E-2</v>
          </cell>
          <cell r="N1468" t="str">
            <v>SEP 23</v>
          </cell>
          <cell r="O1468">
            <v>2023.5</v>
          </cell>
          <cell r="P1468" t="str">
            <v>JPY</v>
          </cell>
          <cell r="Q1468" t="str">
            <v>C49SZX20230102SX</v>
          </cell>
          <cell r="R1468" t="str">
            <v>太美亚</v>
          </cell>
          <cell r="S1468" t="str">
            <v>YSM10</v>
          </cell>
          <cell r="T1468" t="str">
            <v>L-&gt;R</v>
          </cell>
          <cell r="U1468" t="str">
            <v>MVC+ATS15</v>
          </cell>
          <cell r="V1468" t="str">
            <v>WRONG</v>
          </cell>
          <cell r="W1468" t="str">
            <v>DAP YC</v>
          </cell>
          <cell r="X1468">
            <v>45184</v>
          </cell>
          <cell r="Y1468" t="str">
            <v>Yes</v>
          </cell>
          <cell r="Z1468"/>
          <cell r="AA1468"/>
          <cell r="AB1468"/>
          <cell r="AC1468" t="str">
            <v>C230947211</v>
          </cell>
          <cell r="AD1468">
            <v>301</v>
          </cell>
          <cell r="AE1468">
            <v>10</v>
          </cell>
          <cell r="AF1468"/>
          <cell r="AG1468"/>
          <cell r="AH1468"/>
          <cell r="AI1468"/>
          <cell r="AN1468"/>
          <cell r="AO1468" t="str">
            <v>Yes</v>
          </cell>
          <cell r="AP1468" t="str">
            <v>SEP 23</v>
          </cell>
        </row>
        <row r="1469">
          <cell r="A1469">
            <v>1978</v>
          </cell>
          <cell r="B1469" t="str">
            <v>已发货</v>
          </cell>
          <cell r="C1469" t="str">
            <v>C49</v>
          </cell>
          <cell r="D1469" t="str">
            <v>111277(拆分PO111305)</v>
          </cell>
          <cell r="E1469" t="str">
            <v>STK</v>
          </cell>
          <cell r="F1469" t="str">
            <v>YSM10</v>
          </cell>
          <cell r="G1469" t="str">
            <v>R-&gt;L</v>
          </cell>
          <cell r="H1469" t="str">
            <v>ATS15</v>
          </cell>
          <cell r="I1469" t="str">
            <v>Y65764</v>
          </cell>
          <cell r="J1469">
            <v>1</v>
          </cell>
          <cell r="K1469" t="str">
            <v>前海保税区</v>
          </cell>
          <cell r="L1469">
            <v>45100</v>
          </cell>
          <cell r="M1469">
            <v>5.0799999999999998E-2</v>
          </cell>
          <cell r="N1469" t="str">
            <v>SEP 23</v>
          </cell>
          <cell r="O1469">
            <v>2023.6</v>
          </cell>
          <cell r="P1469" t="str">
            <v>JPY</v>
          </cell>
          <cell r="Q1469" t="str">
            <v>C49SZX20230102SX</v>
          </cell>
          <cell r="R1469" t="str">
            <v>太美亚</v>
          </cell>
          <cell r="S1469" t="str">
            <v>YSM10</v>
          </cell>
          <cell r="T1469" t="str">
            <v>L-&gt;R</v>
          </cell>
          <cell r="U1469" t="str">
            <v>MVC+ATS15</v>
          </cell>
          <cell r="V1469" t="str">
            <v>WRONG</v>
          </cell>
          <cell r="W1469" t="str">
            <v>DAP YC</v>
          </cell>
          <cell r="X1469">
            <v>45184</v>
          </cell>
          <cell r="Y1469" t="str">
            <v>Yes</v>
          </cell>
          <cell r="Z1469"/>
          <cell r="AA1469"/>
          <cell r="AB1469"/>
          <cell r="AC1469" t="str">
            <v>C230947211</v>
          </cell>
          <cell r="AD1469">
            <v>301</v>
          </cell>
          <cell r="AE1469">
            <v>10</v>
          </cell>
          <cell r="AF1469"/>
          <cell r="AG1469"/>
          <cell r="AH1469"/>
          <cell r="AI1469"/>
          <cell r="AN1469"/>
          <cell r="AO1469" t="str">
            <v>Yes</v>
          </cell>
          <cell r="AP1469" t="str">
            <v>SEP 23</v>
          </cell>
        </row>
        <row r="1470">
          <cell r="A1470">
            <v>1970</v>
          </cell>
          <cell r="B1470" t="str">
            <v>已发货</v>
          </cell>
          <cell r="C1470" t="str">
            <v>C49</v>
          </cell>
          <cell r="D1470" t="str">
            <v>111277(拆分PO111305)</v>
          </cell>
          <cell r="E1470" t="str">
            <v>STK</v>
          </cell>
          <cell r="F1470" t="str">
            <v>YSM10</v>
          </cell>
          <cell r="G1470" t="str">
            <v>R-&gt;L</v>
          </cell>
          <cell r="H1470" t="str">
            <v>ATS15</v>
          </cell>
          <cell r="I1470" t="str">
            <v>Y65765</v>
          </cell>
          <cell r="J1470">
            <v>1</v>
          </cell>
          <cell r="K1470" t="str">
            <v>前海仓库-&gt;准备清关</v>
          </cell>
          <cell r="L1470">
            <v>45100</v>
          </cell>
          <cell r="M1470">
            <v>5.0799999999999998E-2</v>
          </cell>
          <cell r="N1470" t="str">
            <v>OCT 23</v>
          </cell>
          <cell r="O1470">
            <v>2023.6</v>
          </cell>
          <cell r="P1470" t="str">
            <v>RMB</v>
          </cell>
          <cell r="Q1470" t="str">
            <v>C49SZX20230098SX</v>
          </cell>
          <cell r="R1470" t="str">
            <v>锐诚</v>
          </cell>
          <cell r="S1470" t="str">
            <v>YSM10</v>
          </cell>
          <cell r="T1470" t="str">
            <v>L-&gt;R</v>
          </cell>
          <cell r="U1470" t="str">
            <v>MVC+ATS15</v>
          </cell>
          <cell r="V1470" t="str">
            <v>WRONG</v>
          </cell>
          <cell r="W1470" t="str">
            <v>DDP HZ</v>
          </cell>
          <cell r="X1470">
            <v>45169</v>
          </cell>
          <cell r="Y1470" t="str">
            <v>Yes</v>
          </cell>
          <cell r="Z1470"/>
          <cell r="AA1470"/>
          <cell r="AB1470"/>
          <cell r="AC1470" t="str">
            <v>C180231291</v>
          </cell>
          <cell r="AD1470">
            <v>301</v>
          </cell>
          <cell r="AE1470">
            <v>10</v>
          </cell>
          <cell r="AF1470"/>
          <cell r="AG1470"/>
          <cell r="AH1470"/>
          <cell r="AI1470"/>
          <cell r="AN1470"/>
          <cell r="AO1470" t="str">
            <v>Yes</v>
          </cell>
          <cell r="AP1470" t="str">
            <v>OCT 23</v>
          </cell>
        </row>
        <row r="1471">
          <cell r="A1471">
            <v>1994</v>
          </cell>
          <cell r="B1471" t="str">
            <v>已发货</v>
          </cell>
          <cell r="C1471" t="str">
            <v>C49</v>
          </cell>
          <cell r="D1471" t="str">
            <v>111277(拆分PO111305)</v>
          </cell>
          <cell r="E1471" t="str">
            <v>STK</v>
          </cell>
          <cell r="F1471" t="str">
            <v>YSM10</v>
          </cell>
          <cell r="G1471" t="str">
            <v>R-&gt;L</v>
          </cell>
          <cell r="H1471" t="str">
            <v>ATS15</v>
          </cell>
          <cell r="I1471" t="str">
            <v>Y65766</v>
          </cell>
          <cell r="J1471">
            <v>1</v>
          </cell>
          <cell r="K1471" t="str">
            <v>前海保税区</v>
          </cell>
          <cell r="L1471">
            <v>45100</v>
          </cell>
          <cell r="M1471">
            <v>5.0799999999999998E-2</v>
          </cell>
          <cell r="N1471" t="str">
            <v>NOV 23</v>
          </cell>
          <cell r="O1471">
            <v>2023.6</v>
          </cell>
          <cell r="P1471" t="str">
            <v>USD</v>
          </cell>
          <cell r="Q1471" t="str">
            <v>HJD-ESE20231016</v>
          </cell>
          <cell r="R1471" t="str">
            <v>越南皓吉达</v>
          </cell>
          <cell r="S1471" t="str">
            <v>YSM10</v>
          </cell>
          <cell r="T1471" t="str">
            <v>L-&gt;R</v>
          </cell>
          <cell r="U1471" t="str">
            <v>ATS15</v>
          </cell>
          <cell r="V1471" t="str">
            <v>WRONG</v>
          </cell>
          <cell r="W1471" t="str">
            <v>CIF Vietnam</v>
          </cell>
          <cell r="X1471">
            <v>45215</v>
          </cell>
          <cell r="Y1471" t="str">
            <v>Yes</v>
          </cell>
          <cell r="Z1471"/>
          <cell r="AA1471"/>
          <cell r="AB1471"/>
          <cell r="AC1471" t="str">
            <v>C231147614</v>
          </cell>
          <cell r="AD1471">
            <v>301</v>
          </cell>
          <cell r="AE1471">
            <v>10</v>
          </cell>
          <cell r="AF1471"/>
          <cell r="AG1471"/>
          <cell r="AH1471"/>
          <cell r="AI1471"/>
          <cell r="AN1471"/>
          <cell r="AO1471" t="str">
            <v>Yes</v>
          </cell>
          <cell r="AP1471" t="str">
            <v>NOV 23</v>
          </cell>
        </row>
        <row r="1472">
          <cell r="A1472">
            <v>1984</v>
          </cell>
          <cell r="B1472" t="str">
            <v>已发货</v>
          </cell>
          <cell r="C1472" t="str">
            <v>C49</v>
          </cell>
          <cell r="D1472">
            <v>111278</v>
          </cell>
          <cell r="E1472" t="str">
            <v>STK</v>
          </cell>
          <cell r="F1472" t="str">
            <v>YSM20R-2</v>
          </cell>
          <cell r="G1472" t="str">
            <v>L-&gt;R</v>
          </cell>
          <cell r="H1472" t="str">
            <v>No</v>
          </cell>
          <cell r="I1472" t="str">
            <v>Y65768</v>
          </cell>
          <cell r="J1472">
            <v>1</v>
          </cell>
          <cell r="K1472" t="str">
            <v>前海保税区</v>
          </cell>
          <cell r="L1472">
            <v>45103</v>
          </cell>
          <cell r="M1472">
            <v>5.16E-2</v>
          </cell>
          <cell r="N1472" t="str">
            <v>OCT 23</v>
          </cell>
          <cell r="O1472">
            <v>2023.6</v>
          </cell>
          <cell r="P1472" t="str">
            <v>JPY</v>
          </cell>
          <cell r="Q1472" t="str">
            <v>C49SZX20230109JY</v>
          </cell>
          <cell r="R1472" t="str">
            <v>精德鸿（end user:海纳科)</v>
          </cell>
          <cell r="S1472" t="str">
            <v>YSM20R-2</v>
          </cell>
          <cell r="T1472" t="str">
            <v>L-&gt;R</v>
          </cell>
          <cell r="U1472" t="str">
            <v>MVC F&amp;R</v>
          </cell>
          <cell r="V1472" t="str">
            <v>WRONG</v>
          </cell>
          <cell r="W1472" t="str">
            <v>DAP SZ</v>
          </cell>
          <cell r="X1472">
            <v>45190</v>
          </cell>
          <cell r="Y1472" t="str">
            <v>Yes</v>
          </cell>
          <cell r="Z1472"/>
          <cell r="AA1472"/>
          <cell r="AB1472"/>
          <cell r="AC1472" t="str">
            <v>C220342318</v>
          </cell>
          <cell r="AD1472">
            <v>301</v>
          </cell>
          <cell r="AE1472">
            <v>20</v>
          </cell>
          <cell r="AF1472"/>
          <cell r="AG1472"/>
          <cell r="AH1472"/>
          <cell r="AI1472"/>
          <cell r="AN1472"/>
          <cell r="AO1472" t="str">
            <v>Yes</v>
          </cell>
          <cell r="AP1472" t="str">
            <v>OCT 23</v>
          </cell>
        </row>
        <row r="1473">
          <cell r="A1473">
            <v>1981</v>
          </cell>
          <cell r="B1473" t="str">
            <v>已发货</v>
          </cell>
          <cell r="C1473" t="str">
            <v>C49</v>
          </cell>
          <cell r="D1473">
            <v>111278</v>
          </cell>
          <cell r="E1473" t="str">
            <v>STK</v>
          </cell>
          <cell r="F1473" t="str">
            <v>YSM20R-2</v>
          </cell>
          <cell r="G1473" t="str">
            <v>L-&gt;R</v>
          </cell>
          <cell r="H1473" t="str">
            <v>No</v>
          </cell>
          <cell r="I1473" t="str">
            <v>Y65769</v>
          </cell>
          <cell r="J1473">
            <v>1</v>
          </cell>
          <cell r="K1473" t="str">
            <v>前海保税区</v>
          </cell>
          <cell r="L1473">
            <v>45103</v>
          </cell>
          <cell r="M1473">
            <v>5.16E-2</v>
          </cell>
          <cell r="N1473" t="str">
            <v>OCT 23</v>
          </cell>
          <cell r="O1473">
            <v>2023.6</v>
          </cell>
          <cell r="P1473" t="str">
            <v>JPY</v>
          </cell>
          <cell r="Q1473" t="str">
            <v>C49SZX20230101R1DM</v>
          </cell>
          <cell r="R1473" t="str">
            <v>菲帆</v>
          </cell>
          <cell r="S1473" t="str">
            <v>YSM20R-2</v>
          </cell>
          <cell r="T1473" t="str">
            <v>L-&gt;R</v>
          </cell>
          <cell r="U1473" t="str">
            <v>No</v>
          </cell>
          <cell r="V1473" t="str">
            <v>OK</v>
          </cell>
          <cell r="W1473" t="str">
            <v>DAP HZ</v>
          </cell>
          <cell r="X1473">
            <v>45190</v>
          </cell>
          <cell r="Y1473" t="str">
            <v>Yes</v>
          </cell>
          <cell r="Z1473"/>
          <cell r="AA1473"/>
          <cell r="AB1473"/>
          <cell r="AC1473" t="str">
            <v>C230345373</v>
          </cell>
          <cell r="AD1473">
            <v>301</v>
          </cell>
          <cell r="AE1473">
            <v>20</v>
          </cell>
          <cell r="AF1473"/>
          <cell r="AG1473"/>
          <cell r="AH1473"/>
          <cell r="AI1473"/>
          <cell r="AN1473"/>
          <cell r="AO1473" t="str">
            <v>Yes</v>
          </cell>
          <cell r="AP1473" t="str">
            <v>OCT 23</v>
          </cell>
        </row>
        <row r="1474">
          <cell r="A1474">
            <v>1998</v>
          </cell>
          <cell r="B1474" t="str">
            <v>已发货</v>
          </cell>
          <cell r="C1474" t="str">
            <v>C49</v>
          </cell>
          <cell r="D1474">
            <v>111278</v>
          </cell>
          <cell r="E1474" t="str">
            <v>STK</v>
          </cell>
          <cell r="F1474" t="str">
            <v>YSM20R-2</v>
          </cell>
          <cell r="G1474" t="str">
            <v>L-&gt;R</v>
          </cell>
          <cell r="H1474" t="str">
            <v>No</v>
          </cell>
          <cell r="I1474" t="str">
            <v>Y65770</v>
          </cell>
          <cell r="J1474">
            <v>1</v>
          </cell>
          <cell r="K1474" t="str">
            <v>前海保税区</v>
          </cell>
          <cell r="L1474">
            <v>45103</v>
          </cell>
          <cell r="M1474">
            <v>5.16E-2</v>
          </cell>
          <cell r="N1474" t="str">
            <v>NOV 23</v>
          </cell>
          <cell r="O1474">
            <v>2023.6</v>
          </cell>
          <cell r="P1474" t="str">
            <v>JPY</v>
          </cell>
          <cell r="Q1474" t="str">
            <v>C49SZX20230113EC</v>
          </cell>
          <cell r="R1474" t="str">
            <v>骏孚</v>
          </cell>
          <cell r="S1474" t="str">
            <v>YSM20R-2</v>
          </cell>
          <cell r="T1474" t="str">
            <v>L-&gt;R</v>
          </cell>
          <cell r="U1474" t="str">
            <v>No</v>
          </cell>
          <cell r="V1474" t="str">
            <v>OK</v>
          </cell>
          <cell r="W1474" t="str">
            <v>DAP GZ</v>
          </cell>
          <cell r="X1474">
            <v>45226</v>
          </cell>
          <cell r="Y1474" t="str">
            <v>Yes</v>
          </cell>
          <cell r="Z1474"/>
          <cell r="AA1474"/>
          <cell r="AB1474"/>
          <cell r="AC1474" t="str">
            <v>C230345230</v>
          </cell>
          <cell r="AD1474">
            <v>301</v>
          </cell>
          <cell r="AE1474">
            <v>20</v>
          </cell>
          <cell r="AF1474"/>
          <cell r="AG1474"/>
          <cell r="AH1474"/>
          <cell r="AI1474"/>
          <cell r="AN1474"/>
          <cell r="AO1474" t="str">
            <v>Yes</v>
          </cell>
          <cell r="AP1474" t="str">
            <v>NOV 23</v>
          </cell>
        </row>
        <row r="1475">
          <cell r="A1475">
            <v>1940</v>
          </cell>
          <cell r="B1475" t="str">
            <v>已发货</v>
          </cell>
          <cell r="C1475" t="str">
            <v>C49</v>
          </cell>
          <cell r="D1475">
            <v>111278</v>
          </cell>
          <cell r="E1475" t="str">
            <v>STK</v>
          </cell>
          <cell r="F1475" t="str">
            <v>YSM20R-2</v>
          </cell>
          <cell r="G1475" t="str">
            <v>L-&gt;R</v>
          </cell>
          <cell r="H1475" t="str">
            <v>No</v>
          </cell>
          <cell r="I1475" t="str">
            <v>Y65771</v>
          </cell>
          <cell r="J1475">
            <v>1</v>
          </cell>
          <cell r="K1475" t="str">
            <v>前海保税区</v>
          </cell>
          <cell r="L1475">
            <v>45103</v>
          </cell>
          <cell r="M1475">
            <v>5.16E-2</v>
          </cell>
          <cell r="N1475" t="str">
            <v>NOV 23</v>
          </cell>
          <cell r="O1475">
            <v>2023.6</v>
          </cell>
          <cell r="P1475" t="str">
            <v>JPY</v>
          </cell>
          <cell r="Q1475" t="str">
            <v>C49SZX20230089EC</v>
          </cell>
          <cell r="R1475" t="str">
            <v>领德创</v>
          </cell>
          <cell r="S1475" t="str">
            <v>YSM20R-2</v>
          </cell>
          <cell r="T1475" t="str">
            <v>L-&gt;R</v>
          </cell>
          <cell r="U1475" t="str">
            <v>No</v>
          </cell>
          <cell r="V1475" t="str">
            <v>OK</v>
          </cell>
          <cell r="W1475" t="str">
            <v>DAP SZ</v>
          </cell>
          <cell r="X1475">
            <v>45126</v>
          </cell>
          <cell r="Y1475" t="str">
            <v>Yes</v>
          </cell>
          <cell r="Z1475"/>
          <cell r="AA1475"/>
          <cell r="AB1475"/>
          <cell r="AC1475" t="str">
            <v>C200737683</v>
          </cell>
          <cell r="AD1475">
            <v>301</v>
          </cell>
          <cell r="AE1475">
            <v>20</v>
          </cell>
          <cell r="AF1475"/>
          <cell r="AG1475"/>
          <cell r="AH1475"/>
          <cell r="AI1475"/>
          <cell r="AN1475"/>
          <cell r="AO1475" t="str">
            <v>Yes</v>
          </cell>
          <cell r="AP1475" t="str">
            <v>NOV 23</v>
          </cell>
        </row>
        <row r="1476">
          <cell r="A1476">
            <v>1941</v>
          </cell>
          <cell r="B1476" t="str">
            <v>已发货</v>
          </cell>
          <cell r="C1476" t="str">
            <v>C49</v>
          </cell>
          <cell r="D1476">
            <v>111278</v>
          </cell>
          <cell r="E1476" t="str">
            <v>STK</v>
          </cell>
          <cell r="F1476" t="str">
            <v>YSM20R-2</v>
          </cell>
          <cell r="G1476" t="str">
            <v>L-&gt;R</v>
          </cell>
          <cell r="H1476" t="str">
            <v>No</v>
          </cell>
          <cell r="I1476" t="str">
            <v>Y65772</v>
          </cell>
          <cell r="J1476">
            <v>1</v>
          </cell>
          <cell r="K1476" t="str">
            <v>前海保税区</v>
          </cell>
          <cell r="L1476">
            <v>45103</v>
          </cell>
          <cell r="M1476">
            <v>5.16E-2</v>
          </cell>
          <cell r="N1476" t="str">
            <v>NOV 23</v>
          </cell>
          <cell r="O1476">
            <v>2023.6</v>
          </cell>
          <cell r="P1476" t="str">
            <v>JPY</v>
          </cell>
          <cell r="Q1476" t="str">
            <v>C49SZX20230089EC</v>
          </cell>
          <cell r="R1476" t="str">
            <v>领德创</v>
          </cell>
          <cell r="S1476" t="str">
            <v>YSM20R-2</v>
          </cell>
          <cell r="T1476" t="str">
            <v>L-&gt;R</v>
          </cell>
          <cell r="U1476" t="str">
            <v>No</v>
          </cell>
          <cell r="V1476" t="str">
            <v>OK</v>
          </cell>
          <cell r="W1476" t="str">
            <v>DAP SZ</v>
          </cell>
          <cell r="X1476">
            <v>45126</v>
          </cell>
          <cell r="Y1476" t="str">
            <v>Yes</v>
          </cell>
          <cell r="Z1476"/>
          <cell r="AA1476"/>
          <cell r="AB1476"/>
          <cell r="AC1476" t="str">
            <v>C200737683</v>
          </cell>
          <cell r="AD1476">
            <v>301</v>
          </cell>
          <cell r="AE1476">
            <v>20</v>
          </cell>
          <cell r="AF1476"/>
          <cell r="AG1476"/>
          <cell r="AH1476"/>
          <cell r="AI1476"/>
          <cell r="AN1476"/>
          <cell r="AO1476" t="str">
            <v>Yes</v>
          </cell>
          <cell r="AP1476" t="str">
            <v>NOV 23</v>
          </cell>
        </row>
        <row r="1477">
          <cell r="A1477">
            <v>2029</v>
          </cell>
          <cell r="B1477" t="str">
            <v>已发货</v>
          </cell>
          <cell r="C1477" t="str">
            <v>C49</v>
          </cell>
          <cell r="D1477" t="str">
            <v>111278(拆分PO111304)</v>
          </cell>
          <cell r="E1477" t="str">
            <v>STK</v>
          </cell>
          <cell r="F1477" t="str">
            <v>YSM20R-2</v>
          </cell>
          <cell r="G1477" t="str">
            <v>L-&gt;R</v>
          </cell>
          <cell r="H1477" t="str">
            <v>No</v>
          </cell>
          <cell r="I1477" t="str">
            <v>Y65773</v>
          </cell>
          <cell r="J1477">
            <v>1</v>
          </cell>
          <cell r="K1477" t="str">
            <v>力合中转仓</v>
          </cell>
          <cell r="L1477">
            <v>45103</v>
          </cell>
          <cell r="M1477">
            <v>5.0799999999999998E-2</v>
          </cell>
          <cell r="N1477" t="str">
            <v>DEC 23</v>
          </cell>
          <cell r="O1477">
            <v>2023.6</v>
          </cell>
          <cell r="P1477" t="str">
            <v>JPY</v>
          </cell>
          <cell r="Q1477" t="str">
            <v>C49SZX20230132LC</v>
          </cell>
          <cell r="R1477" t="str">
            <v>声韵</v>
          </cell>
          <cell r="S1477" t="str">
            <v>YSM20R-2</v>
          </cell>
          <cell r="T1477" t="str">
            <v>L-&gt;R</v>
          </cell>
          <cell r="U1477" t="str">
            <v>No</v>
          </cell>
          <cell r="V1477" t="str">
            <v>OK</v>
          </cell>
          <cell r="W1477" t="str">
            <v>DAP DG</v>
          </cell>
          <cell r="X1477">
            <v>45259</v>
          </cell>
          <cell r="Y1477" t="str">
            <v>Yes</v>
          </cell>
          <cell r="Z1477"/>
          <cell r="AA1477"/>
          <cell r="AB1477"/>
          <cell r="AC1477" t="str">
            <v>C231247971</v>
          </cell>
          <cell r="AD1477">
            <v>301</v>
          </cell>
          <cell r="AE1477">
            <v>20</v>
          </cell>
          <cell r="AF1477"/>
          <cell r="AG1477"/>
          <cell r="AH1477"/>
          <cell r="AI1477"/>
          <cell r="AN1477"/>
          <cell r="AO1477" t="str">
            <v>Yes</v>
          </cell>
          <cell r="AP1477" t="str">
            <v>DEC 23</v>
          </cell>
        </row>
        <row r="1478">
          <cell r="A1478">
            <v>2002</v>
          </cell>
          <cell r="B1478" t="str">
            <v>已发货</v>
          </cell>
          <cell r="C1478" t="str">
            <v>C49</v>
          </cell>
          <cell r="D1478" t="str">
            <v>111278(拆分PO111304)</v>
          </cell>
          <cell r="E1478" t="str">
            <v>STK</v>
          </cell>
          <cell r="F1478" t="str">
            <v>YSM20R-2</v>
          </cell>
          <cell r="G1478" t="str">
            <v>L-&gt;R</v>
          </cell>
          <cell r="H1478" t="str">
            <v>No</v>
          </cell>
          <cell r="I1478" t="str">
            <v>Y65774</v>
          </cell>
          <cell r="J1478">
            <v>1</v>
          </cell>
          <cell r="K1478" t="str">
            <v>前海（完税）仓</v>
          </cell>
          <cell r="L1478">
            <v>45103</v>
          </cell>
          <cell r="M1478">
            <v>5.0799999999999998E-2</v>
          </cell>
          <cell r="N1478" t="str">
            <v>NOV 23</v>
          </cell>
          <cell r="O1478">
            <v>2023.6</v>
          </cell>
          <cell r="P1478" t="str">
            <v>JPY</v>
          </cell>
          <cell r="Q1478" t="str">
            <v>C49SZX20230120SX</v>
          </cell>
          <cell r="R1478" t="str">
            <v>锐诚</v>
          </cell>
          <cell r="S1478" t="str">
            <v>YSM20R-2</v>
          </cell>
          <cell r="T1478" t="str">
            <v>L-&gt;R</v>
          </cell>
          <cell r="U1478" t="str">
            <v>MVC</v>
          </cell>
          <cell r="V1478" t="str">
            <v>WRONG</v>
          </cell>
          <cell r="W1478" t="str">
            <v>DAP HZ</v>
          </cell>
          <cell r="X1478">
            <v>45236</v>
          </cell>
          <cell r="Y1478" t="str">
            <v>Yes</v>
          </cell>
          <cell r="Z1478"/>
          <cell r="AA1478"/>
          <cell r="AB1478"/>
          <cell r="AC1478" t="str">
            <v>C180231291</v>
          </cell>
          <cell r="AD1478">
            <v>301</v>
          </cell>
          <cell r="AE1478">
            <v>15</v>
          </cell>
          <cell r="AF1478">
            <v>302</v>
          </cell>
          <cell r="AG1478">
            <v>5</v>
          </cell>
          <cell r="AH1478"/>
          <cell r="AI1478"/>
          <cell r="AN1478"/>
          <cell r="AO1478" t="str">
            <v>Yes</v>
          </cell>
          <cell r="AP1478" t="str">
            <v>NOV 23</v>
          </cell>
        </row>
        <row r="1479">
          <cell r="A1479">
            <v>2018</v>
          </cell>
          <cell r="B1479" t="str">
            <v>已发货</v>
          </cell>
          <cell r="C1479" t="str">
            <v>C49</v>
          </cell>
          <cell r="D1479" t="str">
            <v>111278(拆分PO111304)</v>
          </cell>
          <cell r="E1479" t="str">
            <v>STK</v>
          </cell>
          <cell r="F1479" t="str">
            <v>YSM20R-2</v>
          </cell>
          <cell r="G1479" t="str">
            <v>L-&gt;R</v>
          </cell>
          <cell r="H1479" t="str">
            <v>No</v>
          </cell>
          <cell r="I1479" t="str">
            <v>Y65775</v>
          </cell>
          <cell r="J1479">
            <v>1</v>
          </cell>
          <cell r="K1479" t="str">
            <v>前海保税区</v>
          </cell>
          <cell r="L1479">
            <v>45103</v>
          </cell>
          <cell r="M1479">
            <v>5.0799999999999998E-2</v>
          </cell>
          <cell r="N1479" t="str">
            <v>NOV 23</v>
          </cell>
          <cell r="O1479">
            <v>2023.6</v>
          </cell>
          <cell r="P1479" t="str">
            <v>JPY</v>
          </cell>
          <cell r="Q1479" t="str">
            <v>C49SZX20230123SX</v>
          </cell>
          <cell r="R1479" t="str">
            <v>永顺创</v>
          </cell>
          <cell r="S1479" t="str">
            <v>YSM20R-2</v>
          </cell>
          <cell r="T1479" t="str">
            <v>L-&gt;R</v>
          </cell>
          <cell r="U1479" t="str">
            <v>No</v>
          </cell>
          <cell r="V1479" t="str">
            <v>OK</v>
          </cell>
          <cell r="W1479" t="str">
            <v>DAP SZ</v>
          </cell>
          <cell r="X1479">
            <v>45240</v>
          </cell>
          <cell r="Y1479" t="str">
            <v>Yes</v>
          </cell>
          <cell r="Z1479"/>
          <cell r="AA1479"/>
          <cell r="AB1479"/>
          <cell r="AC1479" t="str">
            <v>C220442692</v>
          </cell>
          <cell r="AD1479">
            <v>301</v>
          </cell>
          <cell r="AE1479">
            <v>15</v>
          </cell>
          <cell r="AF1479">
            <v>302</v>
          </cell>
          <cell r="AG1479">
            <v>5</v>
          </cell>
          <cell r="AH1479"/>
          <cell r="AI1479"/>
          <cell r="AN1479"/>
          <cell r="AO1479" t="str">
            <v>Yes</v>
          </cell>
          <cell r="AP1479" t="str">
            <v>NOV 23</v>
          </cell>
        </row>
        <row r="1480">
          <cell r="A1480">
            <v>2027</v>
          </cell>
          <cell r="B1480" t="str">
            <v>已发货</v>
          </cell>
          <cell r="C1480" t="str">
            <v>C49</v>
          </cell>
          <cell r="D1480" t="str">
            <v>111278(拆分PO111304)</v>
          </cell>
          <cell r="E1480" t="str">
            <v>STK</v>
          </cell>
          <cell r="F1480" t="str">
            <v>YSM20R-2</v>
          </cell>
          <cell r="G1480" t="str">
            <v>L-&gt;R</v>
          </cell>
          <cell r="H1480" t="str">
            <v>No</v>
          </cell>
          <cell r="I1480" t="str">
            <v>Y65776</v>
          </cell>
          <cell r="J1480">
            <v>1</v>
          </cell>
          <cell r="K1480" t="str">
            <v>前海保税区</v>
          </cell>
          <cell r="L1480">
            <v>45103</v>
          </cell>
          <cell r="M1480">
            <v>5.0799999999999998E-2</v>
          </cell>
          <cell r="N1480" t="str">
            <v>DEC 23</v>
          </cell>
          <cell r="O1480">
            <v>2023.6</v>
          </cell>
          <cell r="P1480" t="str">
            <v>JPY</v>
          </cell>
          <cell r="Q1480" t="str">
            <v>C49SZX20230130JY</v>
          </cell>
          <cell r="R1480" t="str">
            <v>精莞盈</v>
          </cell>
          <cell r="S1480" t="str">
            <v>YSM20R-2</v>
          </cell>
          <cell r="T1480" t="str">
            <v>L-&gt;R</v>
          </cell>
          <cell r="U1480" t="str">
            <v>MVC</v>
          </cell>
          <cell r="V1480" t="str">
            <v>WRONG</v>
          </cell>
          <cell r="W1480" t="str">
            <v>DAP SZ</v>
          </cell>
          <cell r="X1480">
            <v>45257</v>
          </cell>
          <cell r="Y1480" t="str">
            <v>Yes</v>
          </cell>
          <cell r="Z1480"/>
          <cell r="AA1480"/>
          <cell r="AB1480"/>
          <cell r="AC1480"/>
          <cell r="AD1480">
            <v>301</v>
          </cell>
          <cell r="AE1480">
            <v>15</v>
          </cell>
          <cell r="AF1480">
            <v>302</v>
          </cell>
          <cell r="AG1480">
            <v>5</v>
          </cell>
          <cell r="AH1480"/>
          <cell r="AI1480"/>
          <cell r="AN1480"/>
          <cell r="AO1480" t="str">
            <v>Yes</v>
          </cell>
          <cell r="AP1480" t="str">
            <v>DEC 23</v>
          </cell>
        </row>
        <row r="1481">
          <cell r="A1481">
            <v>2028</v>
          </cell>
          <cell r="B1481" t="str">
            <v>已发货</v>
          </cell>
          <cell r="C1481" t="str">
            <v>C49</v>
          </cell>
          <cell r="D1481" t="str">
            <v>111278(拆分PO111304)</v>
          </cell>
          <cell r="E1481" t="str">
            <v>STK</v>
          </cell>
          <cell r="F1481" t="str">
            <v>YSM20R-2</v>
          </cell>
          <cell r="G1481" t="str">
            <v>L-&gt;R</v>
          </cell>
          <cell r="H1481" t="str">
            <v>No</v>
          </cell>
          <cell r="I1481" t="str">
            <v>Y65777</v>
          </cell>
          <cell r="J1481">
            <v>1</v>
          </cell>
          <cell r="K1481" t="str">
            <v>前海保税区</v>
          </cell>
          <cell r="L1481">
            <v>45103</v>
          </cell>
          <cell r="M1481">
            <v>5.0799999999999998E-2</v>
          </cell>
          <cell r="N1481" t="str">
            <v>DEC 23</v>
          </cell>
          <cell r="O1481">
            <v>2023.6</v>
          </cell>
          <cell r="P1481" t="str">
            <v>JPY</v>
          </cell>
          <cell r="Q1481" t="str">
            <v>C49SZX20230130JY</v>
          </cell>
          <cell r="R1481" t="str">
            <v>精莞盈</v>
          </cell>
          <cell r="S1481" t="str">
            <v>YSM20R-2</v>
          </cell>
          <cell r="T1481" t="str">
            <v>L-&gt;R</v>
          </cell>
          <cell r="U1481" t="str">
            <v>No</v>
          </cell>
          <cell r="V1481" t="str">
            <v>OK</v>
          </cell>
          <cell r="W1481" t="str">
            <v>DAP SZ</v>
          </cell>
          <cell r="X1481">
            <v>45257</v>
          </cell>
          <cell r="Y1481" t="str">
            <v>Yes</v>
          </cell>
          <cell r="Z1481"/>
          <cell r="AA1481"/>
          <cell r="AB1481"/>
          <cell r="AC1481"/>
          <cell r="AD1481">
            <v>301</v>
          </cell>
          <cell r="AE1481">
            <v>15</v>
          </cell>
          <cell r="AF1481">
            <v>302</v>
          </cell>
          <cell r="AG1481">
            <v>5</v>
          </cell>
          <cell r="AH1481"/>
          <cell r="AI1481"/>
          <cell r="AN1481"/>
          <cell r="AO1481" t="str">
            <v>Yes</v>
          </cell>
          <cell r="AP1481" t="str">
            <v>DEC 23</v>
          </cell>
        </row>
        <row r="1482">
          <cell r="A1482">
            <v>2043</v>
          </cell>
          <cell r="B1482" t="str">
            <v>已发货</v>
          </cell>
          <cell r="C1482" t="str">
            <v>C49</v>
          </cell>
          <cell r="D1482" t="str">
            <v>111310(拆分PO111374)</v>
          </cell>
          <cell r="E1482" t="str">
            <v>STK</v>
          </cell>
          <cell r="F1482" t="str">
            <v>YSM20R-2</v>
          </cell>
          <cell r="G1482" t="str">
            <v>L-&gt;R</v>
          </cell>
          <cell r="H1482" t="str">
            <v>No</v>
          </cell>
          <cell r="I1482" t="str">
            <v>Y66231</v>
          </cell>
          <cell r="J1482">
            <v>1</v>
          </cell>
          <cell r="K1482" t="str">
            <v>前海保税区</v>
          </cell>
          <cell r="L1482">
            <v>45140</v>
          </cell>
          <cell r="M1482">
            <v>5.0799999999999998E-2</v>
          </cell>
          <cell r="N1482" t="str">
            <v>DEC 23</v>
          </cell>
          <cell r="O1482">
            <v>2023.7</v>
          </cell>
          <cell r="P1482" t="str">
            <v>RMB</v>
          </cell>
          <cell r="Q1482" t="str">
            <v>C49SZX20230140SX</v>
          </cell>
          <cell r="R1482" t="str">
            <v>莫思特</v>
          </cell>
          <cell r="S1482" t="str">
            <v>YSM20R-2</v>
          </cell>
          <cell r="T1482" t="str">
            <v>L-&gt;R</v>
          </cell>
          <cell r="U1482" t="str">
            <v>No</v>
          </cell>
          <cell r="V1482" t="str">
            <v>OK</v>
          </cell>
          <cell r="W1482" t="str">
            <v>DDP HZ</v>
          </cell>
          <cell r="X1482">
            <v>45271</v>
          </cell>
          <cell r="Y1482" t="str">
            <v>Yes</v>
          </cell>
          <cell r="Z1482"/>
          <cell r="AA1482"/>
          <cell r="AB1482"/>
          <cell r="AC1482"/>
          <cell r="AD1482">
            <v>301</v>
          </cell>
          <cell r="AE1482">
            <v>20</v>
          </cell>
          <cell r="AF1482"/>
          <cell r="AG1482"/>
          <cell r="AH1482"/>
          <cell r="AI1482"/>
          <cell r="AN1482"/>
          <cell r="AO1482" t="str">
            <v>Yes</v>
          </cell>
          <cell r="AP1482" t="str">
            <v>DEC 23</v>
          </cell>
        </row>
        <row r="1483">
          <cell r="A1483">
            <v>2034</v>
          </cell>
          <cell r="B1483" t="str">
            <v>已发货</v>
          </cell>
          <cell r="C1483" t="str">
            <v>C49</v>
          </cell>
          <cell r="D1483" t="str">
            <v>111310(拆分PO111374)</v>
          </cell>
          <cell r="E1483" t="str">
            <v>STK</v>
          </cell>
          <cell r="F1483" t="str">
            <v>YSM20R-2</v>
          </cell>
          <cell r="G1483" t="str">
            <v>L-&gt;R</v>
          </cell>
          <cell r="H1483" t="str">
            <v>No</v>
          </cell>
          <cell r="I1483" t="str">
            <v>Y66232</v>
          </cell>
          <cell r="J1483">
            <v>1</v>
          </cell>
          <cell r="K1483" t="str">
            <v>前海保税区</v>
          </cell>
          <cell r="L1483">
            <v>45140</v>
          </cell>
          <cell r="M1483">
            <v>5.0799999999999998E-2</v>
          </cell>
          <cell r="N1483" t="str">
            <v>JAN 24</v>
          </cell>
          <cell r="O1483">
            <v>2023.7</v>
          </cell>
          <cell r="P1483" t="str">
            <v>RMB</v>
          </cell>
          <cell r="Q1483" t="str">
            <v>LF-23120029</v>
          </cell>
          <cell r="R1483" t="str">
            <v>徕芬</v>
          </cell>
          <cell r="S1483" t="str">
            <v>YSM20R-2</v>
          </cell>
          <cell r="T1483" t="str">
            <v>L-&gt;R</v>
          </cell>
          <cell r="U1483" t="str">
            <v>No</v>
          </cell>
          <cell r="V1483" t="str">
            <v>OK</v>
          </cell>
          <cell r="W1483" t="str">
            <v>DDP DG</v>
          </cell>
          <cell r="X1483">
            <v>45261</v>
          </cell>
          <cell r="Y1483" t="str">
            <v>Yes</v>
          </cell>
          <cell r="Z1483"/>
          <cell r="AA1483"/>
          <cell r="AB1483"/>
          <cell r="AC1483"/>
          <cell r="AD1483">
            <v>301</v>
          </cell>
          <cell r="AE1483">
            <v>20</v>
          </cell>
          <cell r="AF1483"/>
          <cell r="AG1483"/>
          <cell r="AH1483"/>
          <cell r="AI1483"/>
          <cell r="AN1483"/>
          <cell r="AO1483" t="str">
            <v>Yes</v>
          </cell>
          <cell r="AP1483" t="str">
            <v>JAN 24</v>
          </cell>
        </row>
        <row r="1484">
          <cell r="A1484">
            <v>2047</v>
          </cell>
          <cell r="B1484" t="str">
            <v>已发货</v>
          </cell>
          <cell r="C1484" t="str">
            <v>C49</v>
          </cell>
          <cell r="D1484" t="str">
            <v>111310(拆分PO111374)</v>
          </cell>
          <cell r="E1484" t="str">
            <v>STK</v>
          </cell>
          <cell r="F1484" t="str">
            <v>YSM20R-2</v>
          </cell>
          <cell r="G1484" t="str">
            <v>L-&gt;R</v>
          </cell>
          <cell r="H1484" t="str">
            <v>No</v>
          </cell>
          <cell r="I1484" t="str">
            <v>Y66233 给倍美斯</v>
          </cell>
          <cell r="J1484">
            <v>1</v>
          </cell>
          <cell r="K1484" t="str">
            <v>前海保税区</v>
          </cell>
          <cell r="L1484">
            <v>45140</v>
          </cell>
          <cell r="M1484">
            <v>5.0799999999999998E-2</v>
          </cell>
          <cell r="N1484" t="str">
            <v>DEC 23</v>
          </cell>
          <cell r="O1484">
            <v>2023.7</v>
          </cell>
          <cell r="P1484" t="str">
            <v>JPY</v>
          </cell>
          <cell r="Q1484" t="str">
            <v>C49SZX20230139DX</v>
          </cell>
          <cell r="R1484" t="str">
            <v>联鸿精密（end user:倍美斯）</v>
          </cell>
          <cell r="S1484" t="str">
            <v>YSM20R-2</v>
          </cell>
          <cell r="T1484" t="str">
            <v>L-&gt;R</v>
          </cell>
          <cell r="U1484" t="str">
            <v>MVC</v>
          </cell>
          <cell r="V1484" t="str">
            <v>WRONG</v>
          </cell>
          <cell r="W1484" t="str">
            <v>DAP SZ</v>
          </cell>
          <cell r="X1484">
            <v>45273</v>
          </cell>
          <cell r="Y1484" t="str">
            <v>Yes</v>
          </cell>
          <cell r="Z1484"/>
          <cell r="AA1484"/>
          <cell r="AB1484"/>
          <cell r="AC1484"/>
          <cell r="AD1484">
            <v>301</v>
          </cell>
          <cell r="AE1484">
            <v>20</v>
          </cell>
          <cell r="AF1484"/>
          <cell r="AG1484"/>
          <cell r="AH1484"/>
          <cell r="AI1484"/>
          <cell r="AN1484"/>
          <cell r="AO1484" t="str">
            <v>Yes</v>
          </cell>
          <cell r="AP1484" t="str">
            <v>DEC 23</v>
          </cell>
        </row>
        <row r="1485">
          <cell r="A1485">
            <v>2035</v>
          </cell>
          <cell r="B1485" t="str">
            <v>已发货</v>
          </cell>
          <cell r="C1485" t="str">
            <v>C49</v>
          </cell>
          <cell r="D1485" t="str">
            <v>111310(拆分PO111374)</v>
          </cell>
          <cell r="E1485" t="str">
            <v>STK</v>
          </cell>
          <cell r="F1485" t="str">
            <v>YSM20R-2</v>
          </cell>
          <cell r="G1485" t="str">
            <v>L-&gt;R</v>
          </cell>
          <cell r="H1485" t="str">
            <v>No</v>
          </cell>
          <cell r="I1485" t="str">
            <v>Y66234</v>
          </cell>
          <cell r="J1485">
            <v>1</v>
          </cell>
          <cell r="K1485" t="str">
            <v>前海保税区</v>
          </cell>
          <cell r="L1485">
            <v>45140</v>
          </cell>
          <cell r="M1485">
            <v>5.0799999999999998E-2</v>
          </cell>
          <cell r="N1485" t="str">
            <v>JAN 24</v>
          </cell>
          <cell r="O1485">
            <v>2023.7</v>
          </cell>
          <cell r="P1485" t="str">
            <v>RMB</v>
          </cell>
          <cell r="Q1485" t="str">
            <v>LF-23120029</v>
          </cell>
          <cell r="R1485" t="str">
            <v>徕芬</v>
          </cell>
          <cell r="S1485" t="str">
            <v>YSM20R-2</v>
          </cell>
          <cell r="T1485" t="str">
            <v>L-&gt;R</v>
          </cell>
          <cell r="U1485" t="str">
            <v>No</v>
          </cell>
          <cell r="V1485" t="str">
            <v>OK</v>
          </cell>
          <cell r="W1485" t="str">
            <v>DDP DG</v>
          </cell>
          <cell r="X1485">
            <v>45261</v>
          </cell>
          <cell r="Y1485" t="str">
            <v>Yes</v>
          </cell>
          <cell r="Z1485"/>
          <cell r="AA1485"/>
          <cell r="AB1485"/>
          <cell r="AC1485"/>
          <cell r="AD1485">
            <v>301</v>
          </cell>
          <cell r="AE1485">
            <v>20</v>
          </cell>
          <cell r="AF1485"/>
          <cell r="AG1485"/>
          <cell r="AH1485"/>
          <cell r="AI1485"/>
          <cell r="AN1485"/>
          <cell r="AO1485" t="str">
            <v>Yes</v>
          </cell>
          <cell r="AP1485" t="str">
            <v>JAN 24</v>
          </cell>
        </row>
        <row r="1486">
          <cell r="A1486">
            <v>2055</v>
          </cell>
          <cell r="B1486" t="str">
            <v>已经到货</v>
          </cell>
          <cell r="C1486" t="str">
            <v>C49</v>
          </cell>
          <cell r="D1486" t="str">
            <v>111310(拆分PO111374)</v>
          </cell>
          <cell r="E1486" t="str">
            <v>STK</v>
          </cell>
          <cell r="F1486" t="str">
            <v>YSM20R-2</v>
          </cell>
          <cell r="G1486" t="str">
            <v>L-&gt;R</v>
          </cell>
          <cell r="H1486" t="str">
            <v>No</v>
          </cell>
          <cell r="I1486" t="str">
            <v>Y66235</v>
          </cell>
          <cell r="J1486">
            <v>1</v>
          </cell>
          <cell r="K1486" t="str">
            <v>前海保税区</v>
          </cell>
          <cell r="L1486">
            <v>45140</v>
          </cell>
          <cell r="M1486">
            <v>5.0799999999999998E-2</v>
          </cell>
          <cell r="N1486" t="str">
            <v>JAN 24</v>
          </cell>
          <cell r="O1486">
            <v>2023.7</v>
          </cell>
          <cell r="P1486" t="str">
            <v>JPY</v>
          </cell>
          <cell r="Q1486" t="str">
            <v>C49SZX20230145BH</v>
          </cell>
          <cell r="R1486" t="str">
            <v>世纪佳柔</v>
          </cell>
          <cell r="S1486" t="str">
            <v>YSM20R-2</v>
          </cell>
          <cell r="T1486" t="str">
            <v>L-&gt;R</v>
          </cell>
          <cell r="U1486" t="str">
            <v>No</v>
          </cell>
          <cell r="V1486" t="str">
            <v>OK</v>
          </cell>
          <cell r="W1486" t="str">
            <v>DAP DG</v>
          </cell>
          <cell r="X1486">
            <v>45283</v>
          </cell>
          <cell r="Y1486" t="str">
            <v>Yes</v>
          </cell>
          <cell r="Z1486"/>
          <cell r="AA1486"/>
          <cell r="AB1486"/>
          <cell r="AC1486"/>
          <cell r="AD1486">
            <v>301</v>
          </cell>
          <cell r="AE1486">
            <v>20</v>
          </cell>
          <cell r="AF1486"/>
          <cell r="AG1486"/>
          <cell r="AH1486"/>
          <cell r="AI1486"/>
          <cell r="AN1486"/>
          <cell r="AO1486" t="str">
            <v>Yes</v>
          </cell>
          <cell r="AP1486" t="str">
            <v>JAN 24</v>
          </cell>
        </row>
        <row r="1487">
          <cell r="A1487">
            <v>2056</v>
          </cell>
          <cell r="B1487" t="str">
            <v>已经到货</v>
          </cell>
          <cell r="C1487" t="str">
            <v>C49</v>
          </cell>
          <cell r="D1487">
            <v>111310</v>
          </cell>
          <cell r="E1487" t="str">
            <v>STK</v>
          </cell>
          <cell r="F1487" t="str">
            <v>YSM20R-2</v>
          </cell>
          <cell r="G1487" t="str">
            <v>L-&gt;R</v>
          </cell>
          <cell r="H1487" t="str">
            <v>No</v>
          </cell>
          <cell r="I1487" t="str">
            <v>Y66236</v>
          </cell>
          <cell r="J1487">
            <v>1</v>
          </cell>
          <cell r="K1487" t="str">
            <v>前海保税区</v>
          </cell>
          <cell r="L1487">
            <v>45140</v>
          </cell>
          <cell r="M1487" t="str">
            <v>NM,Coper rate 0.0514</v>
          </cell>
          <cell r="N1487" t="str">
            <v>JAN 24</v>
          </cell>
          <cell r="O1487">
            <v>2023.7</v>
          </cell>
          <cell r="P1487" t="str">
            <v>JPY</v>
          </cell>
          <cell r="Q1487" t="str">
            <v>C49SZX20230145BH</v>
          </cell>
          <cell r="R1487" t="str">
            <v>世纪佳柔</v>
          </cell>
          <cell r="S1487" t="str">
            <v>YSM20R-2</v>
          </cell>
          <cell r="T1487" t="str">
            <v>L-&gt;R</v>
          </cell>
          <cell r="U1487" t="str">
            <v>No</v>
          </cell>
          <cell r="V1487" t="str">
            <v>OK</v>
          </cell>
          <cell r="W1487" t="str">
            <v>DAP DG</v>
          </cell>
          <cell r="X1487">
            <v>45283</v>
          </cell>
          <cell r="Y1487" t="str">
            <v>Yes</v>
          </cell>
          <cell r="Z1487"/>
          <cell r="AA1487"/>
          <cell r="AB1487"/>
          <cell r="AC1487"/>
          <cell r="AD1487">
            <v>301</v>
          </cell>
          <cell r="AE1487">
            <v>20</v>
          </cell>
          <cell r="AF1487"/>
          <cell r="AG1487"/>
          <cell r="AH1487"/>
          <cell r="AI1487"/>
          <cell r="AN1487"/>
          <cell r="AO1487" t="str">
            <v>Yes</v>
          </cell>
          <cell r="AP1487" t="str">
            <v>JAN 24</v>
          </cell>
        </row>
        <row r="1488">
          <cell r="A1488">
            <v>2044</v>
          </cell>
          <cell r="B1488" t="str">
            <v>已发货</v>
          </cell>
          <cell r="C1488" t="str">
            <v>C49</v>
          </cell>
          <cell r="D1488">
            <v>111310</v>
          </cell>
          <cell r="E1488" t="str">
            <v>STK</v>
          </cell>
          <cell r="F1488" t="str">
            <v>YSM20R-2</v>
          </cell>
          <cell r="G1488" t="str">
            <v>L-&gt;R</v>
          </cell>
          <cell r="H1488" t="str">
            <v>No</v>
          </cell>
          <cell r="I1488" t="str">
            <v>Y66237</v>
          </cell>
          <cell r="J1488">
            <v>1</v>
          </cell>
          <cell r="K1488" t="str">
            <v>前海保税区</v>
          </cell>
          <cell r="L1488">
            <v>45140</v>
          </cell>
          <cell r="M1488" t="str">
            <v>NM,Coper rate 0.0514</v>
          </cell>
          <cell r="N1488" t="str">
            <v>DEC 23</v>
          </cell>
          <cell r="O1488">
            <v>2023.7</v>
          </cell>
          <cell r="P1488" t="str">
            <v>JPY</v>
          </cell>
          <cell r="Q1488" t="str">
            <v>C49SZX202300141SS</v>
          </cell>
          <cell r="R1488" t="str">
            <v>派勤</v>
          </cell>
          <cell r="S1488" t="str">
            <v>YSM20R-2</v>
          </cell>
          <cell r="T1488" t="str">
            <v>L-&gt;R</v>
          </cell>
          <cell r="U1488" t="str">
            <v>MVC</v>
          </cell>
          <cell r="V1488" t="str">
            <v>WRONG</v>
          </cell>
          <cell r="W1488" t="str">
            <v>DAP SZ</v>
          </cell>
          <cell r="X1488">
            <v>45268</v>
          </cell>
          <cell r="Y1488" t="str">
            <v>Yes</v>
          </cell>
          <cell r="Z1488"/>
          <cell r="AA1488"/>
          <cell r="AB1488"/>
          <cell r="AC1488" t="str">
            <v>C201138627</v>
          </cell>
          <cell r="AD1488">
            <v>301</v>
          </cell>
          <cell r="AE1488">
            <v>20</v>
          </cell>
          <cell r="AF1488"/>
          <cell r="AG1488"/>
          <cell r="AH1488"/>
          <cell r="AI1488"/>
          <cell r="AN1488"/>
          <cell r="AO1488" t="str">
            <v>Yes</v>
          </cell>
          <cell r="AP1488" t="str">
            <v>DEC 23</v>
          </cell>
        </row>
        <row r="1489">
          <cell r="A1489">
            <v>2005</v>
          </cell>
          <cell r="B1489" t="str">
            <v>已经到货</v>
          </cell>
          <cell r="C1489" t="str">
            <v>C49</v>
          </cell>
          <cell r="D1489">
            <v>111310</v>
          </cell>
          <cell r="E1489" t="str">
            <v>STK</v>
          </cell>
          <cell r="F1489" t="str">
            <v>YSM20R-2</v>
          </cell>
          <cell r="G1489" t="str">
            <v>L-&gt;R</v>
          </cell>
          <cell r="H1489" t="str">
            <v>No</v>
          </cell>
          <cell r="I1489" t="str">
            <v>Y66238</v>
          </cell>
          <cell r="J1489">
            <v>1</v>
          </cell>
          <cell r="K1489" t="str">
            <v>前海保税区</v>
          </cell>
          <cell r="L1489">
            <v>45140</v>
          </cell>
          <cell r="M1489" t="str">
            <v>NM,Coper rate 0.0514</v>
          </cell>
          <cell r="N1489"/>
          <cell r="O1489">
            <v>2023.7</v>
          </cell>
          <cell r="P1489" t="str">
            <v>JPY</v>
          </cell>
          <cell r="Q1489" t="str">
            <v>C49SZX20230115JY</v>
          </cell>
          <cell r="R1489" t="str">
            <v>万有</v>
          </cell>
          <cell r="S1489" t="str">
            <v>YSM20R-2</v>
          </cell>
          <cell r="T1489" t="str">
            <v>L-&gt;R</v>
          </cell>
          <cell r="U1489" t="str">
            <v>No</v>
          </cell>
          <cell r="V1489" t="str">
            <v>OK</v>
          </cell>
          <cell r="W1489" t="str">
            <v>DAP DG</v>
          </cell>
          <cell r="X1489">
            <v>45239</v>
          </cell>
          <cell r="Y1489" t="str">
            <v>Yes</v>
          </cell>
          <cell r="Z1489"/>
          <cell r="AA1489"/>
          <cell r="AB1489"/>
          <cell r="AC1489"/>
          <cell r="AD1489">
            <v>301</v>
          </cell>
          <cell r="AE1489">
            <v>20</v>
          </cell>
          <cell r="AF1489"/>
          <cell r="AG1489"/>
          <cell r="AH1489"/>
          <cell r="AI1489"/>
          <cell r="AN1489"/>
          <cell r="AO1489" t="str">
            <v>Yes</v>
          </cell>
          <cell r="AP1489" t="str">
            <v>blank</v>
          </cell>
        </row>
        <row r="1490">
          <cell r="A1490">
            <v>2053</v>
          </cell>
          <cell r="B1490" t="str">
            <v>已经到货</v>
          </cell>
          <cell r="C1490" t="str">
            <v>C49</v>
          </cell>
          <cell r="D1490">
            <v>111310</v>
          </cell>
          <cell r="E1490" t="str">
            <v>STK</v>
          </cell>
          <cell r="F1490" t="str">
            <v>YSM20R-2</v>
          </cell>
          <cell r="G1490" t="str">
            <v>L-&gt;R</v>
          </cell>
          <cell r="H1490" t="str">
            <v>No</v>
          </cell>
          <cell r="I1490" t="str">
            <v>Y66239</v>
          </cell>
          <cell r="J1490">
            <v>1</v>
          </cell>
          <cell r="K1490" t="str">
            <v>前海保税区</v>
          </cell>
          <cell r="L1490">
            <v>45140</v>
          </cell>
          <cell r="M1490" t="str">
            <v>NM,Coper rate 0.0514</v>
          </cell>
          <cell r="N1490" t="str">
            <v>JAN 24</v>
          </cell>
          <cell r="O1490">
            <v>2023.7</v>
          </cell>
          <cell r="P1490" t="str">
            <v>JPY</v>
          </cell>
          <cell r="Q1490" t="str">
            <v>C49SZX20230142SS</v>
          </cell>
          <cell r="R1490" t="str">
            <v>盈通恒翼</v>
          </cell>
          <cell r="S1490" t="str">
            <v>YSM20R-2</v>
          </cell>
          <cell r="T1490" t="str">
            <v>L-&gt;R</v>
          </cell>
          <cell r="U1490" t="str">
            <v>No</v>
          </cell>
          <cell r="V1490" t="str">
            <v>OK</v>
          </cell>
          <cell r="W1490" t="str">
            <v>DAP SZ</v>
          </cell>
          <cell r="X1490">
            <v>45282</v>
          </cell>
          <cell r="Y1490" t="str">
            <v>Yes</v>
          </cell>
          <cell r="Z1490"/>
          <cell r="AA1490"/>
          <cell r="AB1490"/>
          <cell r="AC1490"/>
          <cell r="AD1490">
            <v>301</v>
          </cell>
          <cell r="AE1490">
            <v>20</v>
          </cell>
          <cell r="AF1490"/>
          <cell r="AG1490"/>
          <cell r="AH1490"/>
          <cell r="AI1490"/>
          <cell r="AN1490"/>
          <cell r="AO1490" t="str">
            <v>Yes</v>
          </cell>
          <cell r="AP1490" t="str">
            <v>JAN 24</v>
          </cell>
        </row>
        <row r="1491">
          <cell r="B1491" t="str">
            <v>已经到货</v>
          </cell>
          <cell r="C1491" t="str">
            <v>C49</v>
          </cell>
          <cell r="D1491">
            <v>111310</v>
          </cell>
          <cell r="E1491" t="str">
            <v>STK</v>
          </cell>
          <cell r="F1491" t="str">
            <v>YSM20R-2</v>
          </cell>
          <cell r="G1491" t="str">
            <v>L-&gt;R</v>
          </cell>
          <cell r="H1491" t="str">
            <v>No</v>
          </cell>
          <cell r="I1491" t="str">
            <v>Y66240</v>
          </cell>
          <cell r="J1491">
            <v>1</v>
          </cell>
          <cell r="K1491" t="str">
            <v>前海保税区</v>
          </cell>
          <cell r="L1491">
            <v>45140</v>
          </cell>
          <cell r="M1491" t="str">
            <v>NM,Coper rate 0.0514</v>
          </cell>
          <cell r="N1491"/>
          <cell r="O1491">
            <v>2023.7</v>
          </cell>
          <cell r="P1491" t="e">
            <v>#N/A</v>
          </cell>
          <cell r="Q1491" t="e">
            <v>#N/A</v>
          </cell>
          <cell r="R1491" t="e">
            <v>#N/A</v>
          </cell>
          <cell r="S1491" t="e">
            <v>#N/A</v>
          </cell>
          <cell r="T1491" t="e">
            <v>#N/A</v>
          </cell>
          <cell r="U1491" t="e">
            <v>#N/A</v>
          </cell>
          <cell r="V1491" t="e">
            <v>#N/A</v>
          </cell>
          <cell r="W1491" t="e">
            <v>#N/A</v>
          </cell>
          <cell r="X1491" t="e">
            <v>#N/A</v>
          </cell>
          <cell r="Y1491" t="e">
            <v>#N/A</v>
          </cell>
          <cell r="Z1491"/>
          <cell r="AA1491"/>
          <cell r="AB1491"/>
          <cell r="AC1491"/>
          <cell r="AD1491">
            <v>301</v>
          </cell>
          <cell r="AE1491">
            <v>20</v>
          </cell>
          <cell r="AF1491"/>
          <cell r="AG1491"/>
          <cell r="AH1491"/>
          <cell r="AI1491"/>
          <cell r="AN1491"/>
          <cell r="AO1491" t="str">
            <v>NA</v>
          </cell>
          <cell r="AP1491" t="str">
            <v>blank</v>
          </cell>
        </row>
        <row r="1492">
          <cell r="A1492">
            <v>1920</v>
          </cell>
          <cell r="B1492" t="str">
            <v>已发货</v>
          </cell>
          <cell r="C1492" t="str">
            <v>C28.</v>
          </cell>
          <cell r="D1492" t="str">
            <v>28L104577</v>
          </cell>
          <cell r="E1492" t="str">
            <v>成景名义下单（上海下单)</v>
          </cell>
          <cell r="F1492" t="str">
            <v>YSi-V</v>
          </cell>
          <cell r="G1492" t="str">
            <v>R-&gt;L</v>
          </cell>
          <cell r="H1492" t="str">
            <v>No</v>
          </cell>
          <cell r="I1492" t="str">
            <v>Y66709</v>
          </cell>
          <cell r="J1492">
            <v>1</v>
          </cell>
          <cell r="K1492" t="str">
            <v>码头</v>
          </cell>
          <cell r="L1492" t="str">
            <v>2023/8/7,上海港</v>
          </cell>
          <cell r="M1492">
            <v>5.2200000000000003E-2</v>
          </cell>
          <cell r="N1492" t="str">
            <v>AUG 23</v>
          </cell>
          <cell r="O1492"/>
          <cell r="P1492" t="str">
            <v>RMB</v>
          </cell>
          <cell r="Q1492" t="str">
            <v>C28SZX20230069R1SX</v>
          </cell>
          <cell r="R1492" t="str">
            <v>纬博特（End user：成景）</v>
          </cell>
          <cell r="S1492" t="str">
            <v>YSi-V</v>
          </cell>
          <cell r="T1492" t="str">
            <v>R-&gt;L</v>
          </cell>
          <cell r="U1492" t="str">
            <v>No</v>
          </cell>
          <cell r="V1492" t="str">
            <v>OK</v>
          </cell>
          <cell r="W1492" t="str">
            <v>DDP FS</v>
          </cell>
          <cell r="X1492">
            <v>45070</v>
          </cell>
          <cell r="Y1492" t="str">
            <v>Yes</v>
          </cell>
          <cell r="Z1492"/>
          <cell r="AA1492"/>
          <cell r="AB1492"/>
          <cell r="AC1492" t="str">
            <v>IND</v>
          </cell>
          <cell r="AD1492"/>
          <cell r="AE1492"/>
          <cell r="AF1492"/>
          <cell r="AG1492"/>
          <cell r="AH1492"/>
          <cell r="AI1492"/>
          <cell r="AJ1492"/>
          <cell r="AK1492"/>
          <cell r="AL1492"/>
          <cell r="AM1492"/>
          <cell r="AN1492"/>
          <cell r="AO1492" t="str">
            <v>Yes</v>
          </cell>
          <cell r="AP1492" t="str">
            <v>AUG 23</v>
          </cell>
        </row>
        <row r="1493">
          <cell r="A1493">
            <v>2057</v>
          </cell>
          <cell r="B1493" t="str">
            <v>已经到货</v>
          </cell>
          <cell r="C1493" t="str">
            <v>C49</v>
          </cell>
          <cell r="D1493" t="str">
            <v>111309(拆分PO111373)</v>
          </cell>
          <cell r="E1493" t="str">
            <v>STK</v>
          </cell>
          <cell r="F1493" t="str">
            <v>YSM10</v>
          </cell>
          <cell r="G1493" t="str">
            <v>R-&gt;L</v>
          </cell>
          <cell r="H1493" t="str">
            <v>No</v>
          </cell>
          <cell r="I1493" t="str">
            <v>Y66221</v>
          </cell>
          <cell r="J1493">
            <v>1</v>
          </cell>
          <cell r="K1493" t="str">
            <v>力合仓库(已经清关)</v>
          </cell>
          <cell r="L1493">
            <v>45152</v>
          </cell>
          <cell r="M1493">
            <v>5.0799999999999998E-2</v>
          </cell>
          <cell r="N1493" t="str">
            <v>JAN 24</v>
          </cell>
          <cell r="O1493">
            <v>2023.7</v>
          </cell>
          <cell r="P1493" t="str">
            <v>JPY</v>
          </cell>
          <cell r="Q1493" t="str">
            <v>C49SZX20230145BH</v>
          </cell>
          <cell r="R1493" t="str">
            <v>世纪佳柔</v>
          </cell>
          <cell r="S1493" t="str">
            <v>YSM10</v>
          </cell>
          <cell r="T1493" t="str">
            <v>L-&gt;R</v>
          </cell>
          <cell r="U1493" t="str">
            <v>MVC</v>
          </cell>
          <cell r="V1493" t="str">
            <v>WRONG</v>
          </cell>
          <cell r="W1493" t="str">
            <v>DAP DG</v>
          </cell>
          <cell r="X1493">
            <v>45283</v>
          </cell>
          <cell r="Y1493" t="str">
            <v>Yes</v>
          </cell>
          <cell r="Z1493"/>
          <cell r="AA1493"/>
          <cell r="AB1493"/>
          <cell r="AC1493"/>
          <cell r="AD1493">
            <v>301</v>
          </cell>
          <cell r="AE1493">
            <v>10</v>
          </cell>
          <cell r="AF1493"/>
          <cell r="AG1493"/>
          <cell r="AH1493"/>
          <cell r="AI1493"/>
          <cell r="AN1493"/>
          <cell r="AO1493" t="str">
            <v>Yes</v>
          </cell>
          <cell r="AP1493" t="str">
            <v>JAN 24</v>
          </cell>
        </row>
        <row r="1494">
          <cell r="A1494">
            <v>2010</v>
          </cell>
          <cell r="B1494" t="str">
            <v>已经到货</v>
          </cell>
          <cell r="C1494" t="str">
            <v>C49</v>
          </cell>
          <cell r="D1494" t="str">
            <v>111309(拆分PO111373)</v>
          </cell>
          <cell r="E1494" t="str">
            <v>STK</v>
          </cell>
          <cell r="F1494" t="str">
            <v>YSM10</v>
          </cell>
          <cell r="G1494" t="str">
            <v>R-&gt;L</v>
          </cell>
          <cell r="H1494" t="str">
            <v>No</v>
          </cell>
          <cell r="I1494" t="str">
            <v>Y66222</v>
          </cell>
          <cell r="J1494">
            <v>1</v>
          </cell>
          <cell r="K1494" t="str">
            <v>前海保税区</v>
          </cell>
          <cell r="L1494">
            <v>45152</v>
          </cell>
          <cell r="M1494">
            <v>5.0799999999999998E-2</v>
          </cell>
          <cell r="N1494" t="str">
            <v>JAN 24</v>
          </cell>
          <cell r="O1494">
            <v>2023.7</v>
          </cell>
          <cell r="P1494" t="str">
            <v>JPY</v>
          </cell>
          <cell r="Q1494" t="str">
            <v>C49SZX20230111SX</v>
          </cell>
          <cell r="R1494" t="str">
            <v>兴开泰（end user:兴连）</v>
          </cell>
          <cell r="S1494" t="str">
            <v>YSM10</v>
          </cell>
          <cell r="T1494" t="str">
            <v>L-&gt;R</v>
          </cell>
          <cell r="U1494" t="str">
            <v>MVC</v>
          </cell>
          <cell r="V1494" t="str">
            <v>WRONG</v>
          </cell>
          <cell r="W1494" t="str">
            <v>DAP DG</v>
          </cell>
          <cell r="X1494">
            <v>45237</v>
          </cell>
          <cell r="Y1494" t="str">
            <v>Yes</v>
          </cell>
          <cell r="Z1494"/>
          <cell r="AA1494"/>
          <cell r="AB1494"/>
          <cell r="AC1494"/>
          <cell r="AD1494">
            <v>301</v>
          </cell>
          <cell r="AE1494">
            <v>10</v>
          </cell>
          <cell r="AF1494"/>
          <cell r="AG1494"/>
          <cell r="AH1494"/>
          <cell r="AI1494"/>
          <cell r="AN1494"/>
          <cell r="AO1494" t="str">
            <v>Yes</v>
          </cell>
          <cell r="AP1494" t="str">
            <v>JAN 24</v>
          </cell>
        </row>
        <row r="1495">
          <cell r="A1495">
            <v>2011</v>
          </cell>
          <cell r="B1495" t="str">
            <v>已经到货</v>
          </cell>
          <cell r="C1495" t="str">
            <v>C49</v>
          </cell>
          <cell r="D1495" t="str">
            <v>111309(拆分PO111373)</v>
          </cell>
          <cell r="E1495" t="str">
            <v>STK</v>
          </cell>
          <cell r="F1495" t="str">
            <v>YSM10</v>
          </cell>
          <cell r="G1495" t="str">
            <v>R-&gt;L</v>
          </cell>
          <cell r="H1495" t="str">
            <v>No</v>
          </cell>
          <cell r="I1495" t="str">
            <v>Y66223</v>
          </cell>
          <cell r="J1495">
            <v>1</v>
          </cell>
          <cell r="K1495" t="str">
            <v>前海保税区</v>
          </cell>
          <cell r="L1495">
            <v>45152</v>
          </cell>
          <cell r="M1495">
            <v>5.0799999999999998E-2</v>
          </cell>
          <cell r="N1495" t="str">
            <v>JAN 24</v>
          </cell>
          <cell r="O1495">
            <v>2023.7</v>
          </cell>
          <cell r="P1495" t="str">
            <v>JPY</v>
          </cell>
          <cell r="Q1495" t="str">
            <v>C49SZX20230111SX</v>
          </cell>
          <cell r="R1495" t="str">
            <v>兴开泰（end user:兴连）</v>
          </cell>
          <cell r="S1495" t="str">
            <v>YSM10</v>
          </cell>
          <cell r="T1495" t="str">
            <v>L-&gt;R</v>
          </cell>
          <cell r="U1495" t="str">
            <v>MVC</v>
          </cell>
          <cell r="V1495" t="str">
            <v>WRONG</v>
          </cell>
          <cell r="W1495" t="str">
            <v>DAP DG</v>
          </cell>
          <cell r="X1495">
            <v>45237</v>
          </cell>
          <cell r="Y1495" t="str">
            <v>Yes</v>
          </cell>
          <cell r="Z1495"/>
          <cell r="AA1495"/>
          <cell r="AB1495"/>
          <cell r="AC1495"/>
          <cell r="AD1495">
            <v>301</v>
          </cell>
          <cell r="AE1495">
            <v>10</v>
          </cell>
          <cell r="AF1495"/>
          <cell r="AG1495"/>
          <cell r="AH1495"/>
          <cell r="AI1495"/>
          <cell r="AN1495"/>
          <cell r="AO1495" t="str">
            <v>Yes</v>
          </cell>
          <cell r="AP1495" t="str">
            <v>JAN 24</v>
          </cell>
        </row>
        <row r="1496">
          <cell r="A1496">
            <v>2012</v>
          </cell>
          <cell r="B1496" t="str">
            <v>已经到货</v>
          </cell>
          <cell r="C1496" t="str">
            <v>C49</v>
          </cell>
          <cell r="D1496" t="str">
            <v>111309(拆分PO111373)</v>
          </cell>
          <cell r="E1496" t="str">
            <v>STK</v>
          </cell>
          <cell r="F1496" t="str">
            <v>YSM10</v>
          </cell>
          <cell r="G1496" t="str">
            <v>R-&gt;L</v>
          </cell>
          <cell r="H1496" t="str">
            <v>No</v>
          </cell>
          <cell r="I1496" t="str">
            <v>Y66224,标签变红</v>
          </cell>
          <cell r="J1496">
            <v>1</v>
          </cell>
          <cell r="K1496" t="str">
            <v>前海保税区</v>
          </cell>
          <cell r="L1496">
            <v>45152</v>
          </cell>
          <cell r="M1496">
            <v>5.0799999999999998E-2</v>
          </cell>
          <cell r="N1496" t="str">
            <v>JAN 24</v>
          </cell>
          <cell r="O1496">
            <v>2023.7</v>
          </cell>
          <cell r="P1496" t="str">
            <v>JPY</v>
          </cell>
          <cell r="Q1496" t="str">
            <v>C49SZX20230111SX</v>
          </cell>
          <cell r="R1496" t="str">
            <v>兴开泰（end user:兴连）</v>
          </cell>
          <cell r="S1496" t="str">
            <v>YSM10</v>
          </cell>
          <cell r="T1496" t="str">
            <v>L-&gt;R</v>
          </cell>
          <cell r="U1496" t="str">
            <v>MVC</v>
          </cell>
          <cell r="V1496" t="str">
            <v>WRONG</v>
          </cell>
          <cell r="W1496" t="str">
            <v>DAP DG</v>
          </cell>
          <cell r="X1496">
            <v>45237</v>
          </cell>
          <cell r="Y1496" t="str">
            <v>Yes</v>
          </cell>
          <cell r="Z1496"/>
          <cell r="AA1496"/>
          <cell r="AB1496"/>
          <cell r="AC1496"/>
          <cell r="AD1496">
            <v>301</v>
          </cell>
          <cell r="AE1496">
            <v>10</v>
          </cell>
          <cell r="AF1496"/>
          <cell r="AG1496"/>
          <cell r="AH1496"/>
          <cell r="AI1496"/>
          <cell r="AN1496"/>
          <cell r="AO1496" t="str">
            <v>Yes</v>
          </cell>
          <cell r="AP1496" t="str">
            <v>JAN 24</v>
          </cell>
        </row>
        <row r="1497">
          <cell r="A1497">
            <v>2013</v>
          </cell>
          <cell r="B1497" t="str">
            <v>已经到货</v>
          </cell>
          <cell r="C1497" t="str">
            <v>C49</v>
          </cell>
          <cell r="D1497" t="str">
            <v>111309(拆分PO111373)</v>
          </cell>
          <cell r="E1497" t="str">
            <v>STK</v>
          </cell>
          <cell r="F1497" t="str">
            <v>YSM10</v>
          </cell>
          <cell r="G1497" t="str">
            <v>R-&gt;L</v>
          </cell>
          <cell r="H1497" t="str">
            <v>No</v>
          </cell>
          <cell r="I1497" t="str">
            <v>Y66225</v>
          </cell>
          <cell r="J1497">
            <v>1</v>
          </cell>
          <cell r="K1497" t="str">
            <v>前海保税区</v>
          </cell>
          <cell r="L1497">
            <v>45152</v>
          </cell>
          <cell r="M1497">
            <v>5.0799999999999998E-2</v>
          </cell>
          <cell r="N1497" t="str">
            <v>JAN 24</v>
          </cell>
          <cell r="O1497">
            <v>2023.7</v>
          </cell>
          <cell r="P1497" t="str">
            <v>JPY</v>
          </cell>
          <cell r="Q1497" t="str">
            <v>C49SZX20230111SX</v>
          </cell>
          <cell r="R1497" t="str">
            <v>兴开泰（end user:兴连）</v>
          </cell>
          <cell r="S1497" t="str">
            <v>YSM10</v>
          </cell>
          <cell r="T1497" t="str">
            <v>L-&gt;R</v>
          </cell>
          <cell r="U1497" t="str">
            <v>MVC</v>
          </cell>
          <cell r="V1497" t="str">
            <v>WRONG</v>
          </cell>
          <cell r="W1497" t="str">
            <v>DAP DG</v>
          </cell>
          <cell r="X1497">
            <v>45237</v>
          </cell>
          <cell r="Y1497" t="str">
            <v>Yes</v>
          </cell>
          <cell r="Z1497"/>
          <cell r="AA1497"/>
          <cell r="AB1497"/>
          <cell r="AC1497"/>
          <cell r="AD1497">
            <v>301</v>
          </cell>
          <cell r="AE1497">
            <v>10</v>
          </cell>
          <cell r="AF1497"/>
          <cell r="AG1497"/>
          <cell r="AH1497"/>
          <cell r="AI1497"/>
          <cell r="AN1497"/>
          <cell r="AO1497" t="str">
            <v>Yes</v>
          </cell>
          <cell r="AP1497" t="str">
            <v>JAN 24</v>
          </cell>
        </row>
        <row r="1498">
          <cell r="A1498">
            <v>2014</v>
          </cell>
          <cell r="B1498" t="str">
            <v>已经到货</v>
          </cell>
          <cell r="C1498" t="str">
            <v>C49</v>
          </cell>
          <cell r="D1498">
            <v>111309</v>
          </cell>
          <cell r="E1498" t="str">
            <v>STK</v>
          </cell>
          <cell r="F1498" t="str">
            <v>YSM10</v>
          </cell>
          <cell r="G1498" t="str">
            <v>R-&gt;L</v>
          </cell>
          <cell r="H1498" t="str">
            <v>No</v>
          </cell>
          <cell r="I1498" t="str">
            <v>Y66226</v>
          </cell>
          <cell r="J1498">
            <v>1</v>
          </cell>
          <cell r="K1498" t="str">
            <v>前海保税区</v>
          </cell>
          <cell r="L1498">
            <v>45152</v>
          </cell>
          <cell r="M1498">
            <v>5.0500000000000003E-2</v>
          </cell>
          <cell r="N1498" t="str">
            <v>JAN 24</v>
          </cell>
          <cell r="O1498">
            <v>2023.7</v>
          </cell>
          <cell r="P1498" t="str">
            <v>JPY</v>
          </cell>
          <cell r="Q1498" t="str">
            <v>C49SZX20230111SX</v>
          </cell>
          <cell r="R1498" t="str">
            <v>兴开泰（end user:兴连）</v>
          </cell>
          <cell r="S1498" t="str">
            <v>YSM10</v>
          </cell>
          <cell r="T1498" t="str">
            <v>R-&gt;L</v>
          </cell>
          <cell r="U1498" t="str">
            <v>MVC</v>
          </cell>
          <cell r="V1498" t="str">
            <v>WRONG</v>
          </cell>
          <cell r="W1498" t="str">
            <v>DAP DG</v>
          </cell>
          <cell r="X1498">
            <v>45237</v>
          </cell>
          <cell r="Y1498" t="str">
            <v>Yes</v>
          </cell>
          <cell r="Z1498"/>
          <cell r="AA1498"/>
          <cell r="AB1498"/>
          <cell r="AC1498"/>
          <cell r="AD1498">
            <v>301</v>
          </cell>
          <cell r="AE1498">
            <v>10</v>
          </cell>
          <cell r="AF1498"/>
          <cell r="AG1498"/>
          <cell r="AH1498"/>
          <cell r="AI1498"/>
          <cell r="AN1498"/>
          <cell r="AO1498" t="str">
            <v>Yes</v>
          </cell>
          <cell r="AP1498" t="str">
            <v>JAN 24</v>
          </cell>
        </row>
        <row r="1499">
          <cell r="A1499">
            <v>2015</v>
          </cell>
          <cell r="B1499" t="str">
            <v>已经到货</v>
          </cell>
          <cell r="C1499" t="str">
            <v>C49</v>
          </cell>
          <cell r="D1499">
            <v>111309</v>
          </cell>
          <cell r="E1499" t="str">
            <v>STK</v>
          </cell>
          <cell r="F1499" t="str">
            <v>YSM10</v>
          </cell>
          <cell r="G1499" t="str">
            <v>R-&gt;L</v>
          </cell>
          <cell r="H1499" t="str">
            <v>No</v>
          </cell>
          <cell r="I1499" t="str">
            <v>Y66227</v>
          </cell>
          <cell r="J1499">
            <v>1</v>
          </cell>
          <cell r="K1499" t="str">
            <v>前海保税区</v>
          </cell>
          <cell r="L1499">
            <v>45152</v>
          </cell>
          <cell r="M1499">
            <v>5.0500000000000003E-2</v>
          </cell>
          <cell r="N1499" t="str">
            <v>JAN 24</v>
          </cell>
          <cell r="O1499">
            <v>2023.7</v>
          </cell>
          <cell r="P1499" t="str">
            <v>JPY</v>
          </cell>
          <cell r="Q1499" t="str">
            <v>C49SZX20230111SX</v>
          </cell>
          <cell r="R1499" t="str">
            <v>兴开泰（end user:兴连）</v>
          </cell>
          <cell r="S1499" t="str">
            <v>YSM10</v>
          </cell>
          <cell r="T1499" t="str">
            <v>R-&gt;L</v>
          </cell>
          <cell r="U1499" t="str">
            <v>MVC</v>
          </cell>
          <cell r="V1499" t="str">
            <v>WRONG</v>
          </cell>
          <cell r="W1499" t="str">
            <v>DAP DG</v>
          </cell>
          <cell r="X1499">
            <v>45237</v>
          </cell>
          <cell r="Y1499" t="str">
            <v>Yes</v>
          </cell>
          <cell r="Z1499"/>
          <cell r="AA1499"/>
          <cell r="AB1499"/>
          <cell r="AC1499"/>
          <cell r="AD1499">
            <v>301</v>
          </cell>
          <cell r="AE1499">
            <v>10</v>
          </cell>
          <cell r="AF1499"/>
          <cell r="AG1499"/>
          <cell r="AH1499"/>
          <cell r="AI1499"/>
          <cell r="AN1499"/>
          <cell r="AO1499" t="str">
            <v>Yes</v>
          </cell>
          <cell r="AP1499" t="str">
            <v>JAN 24</v>
          </cell>
        </row>
        <row r="1500">
          <cell r="A1500">
            <v>2016</v>
          </cell>
          <cell r="B1500" t="str">
            <v>已经到货</v>
          </cell>
          <cell r="C1500" t="str">
            <v>C49</v>
          </cell>
          <cell r="D1500">
            <v>111309</v>
          </cell>
          <cell r="E1500" t="str">
            <v>STK</v>
          </cell>
          <cell r="F1500" t="str">
            <v>YSM10</v>
          </cell>
          <cell r="G1500" t="str">
            <v>R-&gt;L</v>
          </cell>
          <cell r="H1500" t="str">
            <v>No</v>
          </cell>
          <cell r="I1500" t="str">
            <v>Y66228</v>
          </cell>
          <cell r="J1500">
            <v>1</v>
          </cell>
          <cell r="K1500" t="str">
            <v>前海保税区</v>
          </cell>
          <cell r="L1500">
            <v>45152</v>
          </cell>
          <cell r="M1500">
            <v>5.0500000000000003E-2</v>
          </cell>
          <cell r="N1500" t="str">
            <v>JAN 24</v>
          </cell>
          <cell r="O1500">
            <v>2023.7</v>
          </cell>
          <cell r="P1500" t="str">
            <v>JPY</v>
          </cell>
          <cell r="Q1500" t="str">
            <v>C49SZX20230111SX</v>
          </cell>
          <cell r="R1500" t="str">
            <v>兴开泰（end user:兴连）</v>
          </cell>
          <cell r="S1500" t="str">
            <v>YSM10</v>
          </cell>
          <cell r="T1500" t="str">
            <v>R-&gt;L</v>
          </cell>
          <cell r="U1500" t="str">
            <v>MVC</v>
          </cell>
          <cell r="V1500" t="str">
            <v>WRONG</v>
          </cell>
          <cell r="W1500" t="str">
            <v>DAP DG</v>
          </cell>
          <cell r="X1500">
            <v>45237</v>
          </cell>
          <cell r="Y1500" t="str">
            <v>Yes</v>
          </cell>
          <cell r="Z1500"/>
          <cell r="AA1500"/>
          <cell r="AB1500"/>
          <cell r="AC1500"/>
          <cell r="AD1500">
            <v>301</v>
          </cell>
          <cell r="AE1500">
            <v>10</v>
          </cell>
          <cell r="AF1500"/>
          <cell r="AG1500"/>
          <cell r="AH1500"/>
          <cell r="AI1500"/>
          <cell r="AN1500"/>
          <cell r="AO1500" t="str">
            <v>Yes</v>
          </cell>
          <cell r="AP1500" t="str">
            <v>JAN 24</v>
          </cell>
        </row>
        <row r="1501">
          <cell r="A1501">
            <v>2019</v>
          </cell>
          <cell r="B1501" t="str">
            <v>已发货</v>
          </cell>
          <cell r="C1501" t="str">
            <v>C49</v>
          </cell>
          <cell r="D1501">
            <v>111309</v>
          </cell>
          <cell r="E1501" t="str">
            <v>STK</v>
          </cell>
          <cell r="F1501" t="str">
            <v>YSM10</v>
          </cell>
          <cell r="G1501" t="str">
            <v>R-&gt;L</v>
          </cell>
          <cell r="H1501" t="str">
            <v>ATS15</v>
          </cell>
          <cell r="I1501" t="str">
            <v>Y66229</v>
          </cell>
          <cell r="J1501">
            <v>1</v>
          </cell>
          <cell r="K1501" t="str">
            <v>前海保税区</v>
          </cell>
          <cell r="L1501">
            <v>45152</v>
          </cell>
          <cell r="M1501">
            <v>5.0500000000000003E-2</v>
          </cell>
          <cell r="N1501" t="str">
            <v>NOV 23</v>
          </cell>
          <cell r="O1501">
            <v>2023.7</v>
          </cell>
          <cell r="P1501" t="str">
            <v>JPY</v>
          </cell>
          <cell r="Q1501" t="str">
            <v>C49SZX20230123SX</v>
          </cell>
          <cell r="R1501" t="str">
            <v>永顺创</v>
          </cell>
          <cell r="S1501" t="str">
            <v>YSM10</v>
          </cell>
          <cell r="T1501" t="str">
            <v>L-&gt;R</v>
          </cell>
          <cell r="U1501" t="str">
            <v>MVC+ATS15</v>
          </cell>
          <cell r="V1501" t="str">
            <v>WRONG</v>
          </cell>
          <cell r="W1501" t="str">
            <v>DAP SZ</v>
          </cell>
          <cell r="X1501">
            <v>45240</v>
          </cell>
          <cell r="Y1501" t="str">
            <v>Yes</v>
          </cell>
          <cell r="Z1501"/>
          <cell r="AA1501"/>
          <cell r="AB1501"/>
          <cell r="AC1501" t="str">
            <v>C220442692</v>
          </cell>
          <cell r="AD1501">
            <v>301</v>
          </cell>
          <cell r="AE1501">
            <v>10</v>
          </cell>
          <cell r="AF1501"/>
          <cell r="AG1501"/>
          <cell r="AH1501"/>
          <cell r="AI1501"/>
          <cell r="AN1501"/>
          <cell r="AO1501" t="str">
            <v>Yes</v>
          </cell>
          <cell r="AP1501" t="str">
            <v>NOV 23</v>
          </cell>
        </row>
        <row r="1502">
          <cell r="A1502">
            <v>2022</v>
          </cell>
          <cell r="B1502" t="str">
            <v>已发货</v>
          </cell>
          <cell r="C1502" t="str">
            <v>C49</v>
          </cell>
          <cell r="D1502">
            <v>111309</v>
          </cell>
          <cell r="E1502" t="str">
            <v>STK</v>
          </cell>
          <cell r="F1502" t="str">
            <v>YSM10</v>
          </cell>
          <cell r="G1502" t="str">
            <v>R-&gt;L</v>
          </cell>
          <cell r="H1502" t="str">
            <v>ATS15</v>
          </cell>
          <cell r="I1502" t="str">
            <v>Y66230</v>
          </cell>
          <cell r="J1502">
            <v>1</v>
          </cell>
          <cell r="K1502" t="str">
            <v>前海仓库-&gt;准备清关</v>
          </cell>
          <cell r="L1502">
            <v>45152</v>
          </cell>
          <cell r="M1502">
            <v>5.0500000000000003E-2</v>
          </cell>
          <cell r="N1502" t="str">
            <v>DEC 23</v>
          </cell>
          <cell r="O1502">
            <v>2023.7</v>
          </cell>
          <cell r="P1502" t="str">
            <v>RMB</v>
          </cell>
          <cell r="Q1502" t="str">
            <v>C49SZX20230129JL/HJD23110851</v>
          </cell>
          <cell r="R1502" t="str">
            <v>皓吉达</v>
          </cell>
          <cell r="S1502" t="str">
            <v>YSM10</v>
          </cell>
          <cell r="T1502" t="str">
            <v>L-&gt;R</v>
          </cell>
          <cell r="U1502" t="str">
            <v>ATS15</v>
          </cell>
          <cell r="V1502" t="str">
            <v>WRONG</v>
          </cell>
          <cell r="W1502" t="str">
            <v>DDP HY</v>
          </cell>
          <cell r="X1502">
            <v>45250</v>
          </cell>
          <cell r="Y1502" t="str">
            <v>Yes</v>
          </cell>
          <cell r="Z1502"/>
          <cell r="AA1502"/>
          <cell r="AB1502"/>
          <cell r="AC1502" t="str">
            <v>C230545954</v>
          </cell>
          <cell r="AD1502">
            <v>301</v>
          </cell>
          <cell r="AE1502">
            <v>10</v>
          </cell>
          <cell r="AF1502"/>
          <cell r="AG1502"/>
          <cell r="AH1502"/>
          <cell r="AI1502"/>
          <cell r="AN1502"/>
          <cell r="AO1502" t="str">
            <v>Yes</v>
          </cell>
          <cell r="AP1502" t="str">
            <v>DEC 23</v>
          </cell>
        </row>
        <row r="1503">
          <cell r="B1503" t="str">
            <v>已经到货</v>
          </cell>
          <cell r="C1503" t="str">
            <v>C49</v>
          </cell>
          <cell r="D1503">
            <v>111342</v>
          </cell>
          <cell r="E1503" t="str">
            <v>STK</v>
          </cell>
          <cell r="F1503" t="str">
            <v>YSM20R-2</v>
          </cell>
          <cell r="G1503" t="str">
            <v>L-&gt;R</v>
          </cell>
          <cell r="H1503" t="str">
            <v>No</v>
          </cell>
          <cell r="I1503" t="str">
            <v>Y66762</v>
          </cell>
          <cell r="J1503">
            <v>1</v>
          </cell>
          <cell r="K1503" t="str">
            <v>前海保税区</v>
          </cell>
          <cell r="L1503">
            <v>45175</v>
          </cell>
          <cell r="M1503">
            <v>5.0500000000000003E-2</v>
          </cell>
          <cell r="N1503" t="str">
            <v>TBA.</v>
          </cell>
          <cell r="O1503">
            <v>2023.8</v>
          </cell>
          <cell r="P1503" t="e">
            <v>#N/A</v>
          </cell>
          <cell r="Q1503" t="e">
            <v>#N/A</v>
          </cell>
          <cell r="R1503" t="e">
            <v>#N/A</v>
          </cell>
          <cell r="S1503" t="e">
            <v>#N/A</v>
          </cell>
          <cell r="T1503" t="e">
            <v>#N/A</v>
          </cell>
          <cell r="U1503" t="e">
            <v>#N/A</v>
          </cell>
          <cell r="V1503" t="e">
            <v>#N/A</v>
          </cell>
          <cell r="W1503" t="e">
            <v>#N/A</v>
          </cell>
          <cell r="X1503" t="e">
            <v>#N/A</v>
          </cell>
          <cell r="Y1503" t="e">
            <v>#N/A</v>
          </cell>
          <cell r="Z1503"/>
          <cell r="AA1503"/>
          <cell r="AB1503"/>
          <cell r="AC1503"/>
          <cell r="AD1503">
            <v>301</v>
          </cell>
          <cell r="AE1503">
            <v>10</v>
          </cell>
          <cell r="AF1503">
            <v>302</v>
          </cell>
          <cell r="AG1503">
            <v>10</v>
          </cell>
          <cell r="AH1503"/>
          <cell r="AI1503"/>
          <cell r="AN1503"/>
          <cell r="AO1503" t="str">
            <v>NA</v>
          </cell>
          <cell r="AP1503" t="str">
            <v>TBA.</v>
          </cell>
        </row>
        <row r="1504">
          <cell r="B1504" t="str">
            <v>已经到货</v>
          </cell>
          <cell r="C1504" t="str">
            <v>C49</v>
          </cell>
          <cell r="D1504">
            <v>111342</v>
          </cell>
          <cell r="E1504" t="str">
            <v>STK</v>
          </cell>
          <cell r="F1504" t="str">
            <v>YSM20R-2</v>
          </cell>
          <cell r="G1504" t="str">
            <v>L-&gt;R</v>
          </cell>
          <cell r="H1504" t="str">
            <v>No</v>
          </cell>
          <cell r="I1504" t="str">
            <v>Y66763</v>
          </cell>
          <cell r="J1504">
            <v>1</v>
          </cell>
          <cell r="K1504" t="str">
            <v>前海保税区</v>
          </cell>
          <cell r="L1504">
            <v>45175</v>
          </cell>
          <cell r="M1504">
            <v>5.0500000000000003E-2</v>
          </cell>
          <cell r="N1504" t="str">
            <v>TBA.</v>
          </cell>
          <cell r="O1504">
            <v>2023.8</v>
          </cell>
          <cell r="P1504" t="e">
            <v>#N/A</v>
          </cell>
          <cell r="Q1504" t="e">
            <v>#N/A</v>
          </cell>
          <cell r="R1504" t="e">
            <v>#N/A</v>
          </cell>
          <cell r="S1504" t="e">
            <v>#N/A</v>
          </cell>
          <cell r="T1504" t="e">
            <v>#N/A</v>
          </cell>
          <cell r="U1504" t="e">
            <v>#N/A</v>
          </cell>
          <cell r="V1504" t="e">
            <v>#N/A</v>
          </cell>
          <cell r="W1504" t="e">
            <v>#N/A</v>
          </cell>
          <cell r="X1504" t="e">
            <v>#N/A</v>
          </cell>
          <cell r="Y1504" t="e">
            <v>#N/A</v>
          </cell>
          <cell r="Z1504"/>
          <cell r="AA1504"/>
          <cell r="AB1504"/>
          <cell r="AC1504"/>
          <cell r="AD1504">
            <v>301</v>
          </cell>
          <cell r="AE1504">
            <v>10</v>
          </cell>
          <cell r="AF1504">
            <v>302</v>
          </cell>
          <cell r="AG1504">
            <v>10</v>
          </cell>
          <cell r="AH1504"/>
          <cell r="AI1504"/>
          <cell r="AN1504"/>
          <cell r="AO1504" t="str">
            <v>NA</v>
          </cell>
          <cell r="AP1504" t="str">
            <v>TBA.</v>
          </cell>
        </row>
        <row r="1505">
          <cell r="B1505" t="str">
            <v>已经到货</v>
          </cell>
          <cell r="C1505" t="str">
            <v>C49</v>
          </cell>
          <cell r="D1505">
            <v>111342</v>
          </cell>
          <cell r="E1505" t="str">
            <v>STK</v>
          </cell>
          <cell r="F1505" t="str">
            <v>YSM20R-2</v>
          </cell>
          <cell r="G1505" t="str">
            <v>L-&gt;R</v>
          </cell>
          <cell r="H1505" t="str">
            <v>No</v>
          </cell>
          <cell r="I1505" t="str">
            <v>Y66764</v>
          </cell>
          <cell r="J1505">
            <v>1</v>
          </cell>
          <cell r="K1505" t="str">
            <v>前海保税区</v>
          </cell>
          <cell r="L1505">
            <v>45175</v>
          </cell>
          <cell r="M1505">
            <v>5.0500000000000003E-2</v>
          </cell>
          <cell r="N1505"/>
          <cell r="O1505">
            <v>2023.8</v>
          </cell>
          <cell r="P1505" t="e">
            <v>#N/A</v>
          </cell>
          <cell r="Q1505" t="e">
            <v>#N/A</v>
          </cell>
          <cell r="R1505" t="e">
            <v>#N/A</v>
          </cell>
          <cell r="S1505" t="e">
            <v>#N/A</v>
          </cell>
          <cell r="T1505" t="e">
            <v>#N/A</v>
          </cell>
          <cell r="U1505" t="e">
            <v>#N/A</v>
          </cell>
          <cell r="V1505" t="e">
            <v>#N/A</v>
          </cell>
          <cell r="W1505" t="e">
            <v>#N/A</v>
          </cell>
          <cell r="X1505" t="e">
            <v>#N/A</v>
          </cell>
          <cell r="Y1505" t="e">
            <v>#N/A</v>
          </cell>
          <cell r="Z1505"/>
          <cell r="AA1505"/>
          <cell r="AB1505"/>
          <cell r="AC1505"/>
          <cell r="AD1505">
            <v>301</v>
          </cell>
          <cell r="AE1505">
            <v>10</v>
          </cell>
          <cell r="AF1505">
            <v>302</v>
          </cell>
          <cell r="AG1505">
            <v>10</v>
          </cell>
          <cell r="AH1505"/>
          <cell r="AI1505"/>
          <cell r="AN1505"/>
          <cell r="AO1505" t="str">
            <v>NA</v>
          </cell>
          <cell r="AP1505" t="str">
            <v>blank</v>
          </cell>
        </row>
        <row r="1506">
          <cell r="B1506" t="str">
            <v>已经到货</v>
          </cell>
          <cell r="C1506" t="str">
            <v>C49</v>
          </cell>
          <cell r="D1506">
            <v>111342</v>
          </cell>
          <cell r="E1506" t="str">
            <v>STK</v>
          </cell>
          <cell r="F1506" t="str">
            <v>YSM20R-2</v>
          </cell>
          <cell r="G1506" t="str">
            <v>L-&gt;R</v>
          </cell>
          <cell r="H1506" t="str">
            <v>No</v>
          </cell>
          <cell r="I1506" t="str">
            <v>Y66765</v>
          </cell>
          <cell r="J1506">
            <v>1</v>
          </cell>
          <cell r="K1506" t="str">
            <v>前海保税区</v>
          </cell>
          <cell r="L1506">
            <v>45175</v>
          </cell>
          <cell r="M1506">
            <v>5.0500000000000003E-2</v>
          </cell>
          <cell r="N1506"/>
          <cell r="O1506">
            <v>2023.8</v>
          </cell>
          <cell r="P1506" t="e">
            <v>#N/A</v>
          </cell>
          <cell r="Q1506" t="e">
            <v>#N/A</v>
          </cell>
          <cell r="R1506" t="e">
            <v>#N/A</v>
          </cell>
          <cell r="S1506" t="e">
            <v>#N/A</v>
          </cell>
          <cell r="T1506" t="e">
            <v>#N/A</v>
          </cell>
          <cell r="U1506" t="e">
            <v>#N/A</v>
          </cell>
          <cell r="V1506" t="e">
            <v>#N/A</v>
          </cell>
          <cell r="W1506" t="e">
            <v>#N/A</v>
          </cell>
          <cell r="X1506" t="e">
            <v>#N/A</v>
          </cell>
          <cell r="Y1506" t="e">
            <v>#N/A</v>
          </cell>
          <cell r="Z1506"/>
          <cell r="AA1506"/>
          <cell r="AB1506"/>
          <cell r="AC1506"/>
          <cell r="AD1506">
            <v>302</v>
          </cell>
          <cell r="AE1506">
            <v>10</v>
          </cell>
          <cell r="AF1506">
            <v>302</v>
          </cell>
          <cell r="AG1506">
            <v>10</v>
          </cell>
          <cell r="AH1506"/>
          <cell r="AI1506"/>
          <cell r="AN1506"/>
          <cell r="AO1506" t="str">
            <v>NA</v>
          </cell>
          <cell r="AP1506" t="str">
            <v>blank</v>
          </cell>
        </row>
        <row r="1507">
          <cell r="B1507" t="str">
            <v>已经到货</v>
          </cell>
          <cell r="C1507" t="str">
            <v>C49</v>
          </cell>
          <cell r="D1507">
            <v>111342</v>
          </cell>
          <cell r="E1507" t="str">
            <v>STK</v>
          </cell>
          <cell r="F1507" t="str">
            <v>YSM20R-2</v>
          </cell>
          <cell r="G1507" t="str">
            <v>L-&gt;R</v>
          </cell>
          <cell r="H1507" t="str">
            <v>No</v>
          </cell>
          <cell r="I1507" t="str">
            <v>Y66768</v>
          </cell>
          <cell r="J1507">
            <v>1</v>
          </cell>
          <cell r="K1507" t="str">
            <v>前海保税区</v>
          </cell>
          <cell r="L1507">
            <v>45175</v>
          </cell>
          <cell r="M1507">
            <v>5.0500000000000003E-2</v>
          </cell>
          <cell r="N1507"/>
          <cell r="O1507">
            <v>2023.8</v>
          </cell>
          <cell r="P1507" t="e">
            <v>#N/A</v>
          </cell>
          <cell r="Q1507" t="e">
            <v>#N/A</v>
          </cell>
          <cell r="R1507" t="e">
            <v>#N/A</v>
          </cell>
          <cell r="S1507" t="e">
            <v>#N/A</v>
          </cell>
          <cell r="T1507" t="e">
            <v>#N/A</v>
          </cell>
          <cell r="U1507" t="e">
            <v>#N/A</v>
          </cell>
          <cell r="V1507" t="e">
            <v>#N/A</v>
          </cell>
          <cell r="W1507" t="e">
            <v>#N/A</v>
          </cell>
          <cell r="X1507" t="e">
            <v>#N/A</v>
          </cell>
          <cell r="Y1507" t="e">
            <v>#N/A</v>
          </cell>
          <cell r="Z1507"/>
          <cell r="AA1507"/>
          <cell r="AB1507"/>
          <cell r="AC1507"/>
          <cell r="AD1507">
            <v>302</v>
          </cell>
          <cell r="AE1507">
            <v>10</v>
          </cell>
          <cell r="AF1507">
            <v>302</v>
          </cell>
          <cell r="AG1507">
            <v>10</v>
          </cell>
          <cell r="AH1507"/>
          <cell r="AI1507"/>
          <cell r="AN1507"/>
          <cell r="AO1507" t="str">
            <v>NA</v>
          </cell>
          <cell r="AP1507" t="str">
            <v>blank</v>
          </cell>
        </row>
        <row r="1508">
          <cell r="A1508">
            <v>2017</v>
          </cell>
          <cell r="B1508" t="str">
            <v>已经到货</v>
          </cell>
          <cell r="C1508" t="str">
            <v>C49</v>
          </cell>
          <cell r="D1508">
            <v>111341</v>
          </cell>
          <cell r="E1508" t="str">
            <v>STK</v>
          </cell>
          <cell r="F1508" t="str">
            <v>YSM10</v>
          </cell>
          <cell r="G1508" t="str">
            <v>R-&gt;L</v>
          </cell>
          <cell r="H1508" t="str">
            <v>No</v>
          </cell>
          <cell r="I1508" t="str">
            <v>Y66814</v>
          </cell>
          <cell r="J1508">
            <v>1</v>
          </cell>
          <cell r="K1508" t="str">
            <v>前海保税区</v>
          </cell>
          <cell r="L1508">
            <v>45175</v>
          </cell>
          <cell r="M1508">
            <v>5.0299999999999997E-2</v>
          </cell>
          <cell r="N1508" t="str">
            <v>JAN 24</v>
          </cell>
          <cell r="O1508">
            <v>2023.7</v>
          </cell>
          <cell r="P1508" t="str">
            <v>JPY</v>
          </cell>
          <cell r="Q1508" t="str">
            <v>C49SZX20230111SX</v>
          </cell>
          <cell r="R1508" t="str">
            <v>兴开泰（end user:兴连）</v>
          </cell>
          <cell r="S1508" t="str">
            <v>YSM10</v>
          </cell>
          <cell r="T1508" t="str">
            <v>R-&gt;L</v>
          </cell>
          <cell r="U1508" t="str">
            <v>MVC</v>
          </cell>
          <cell r="V1508" t="str">
            <v>WRONG</v>
          </cell>
          <cell r="W1508" t="str">
            <v>DAP DG</v>
          </cell>
          <cell r="X1508">
            <v>45237</v>
          </cell>
          <cell r="Y1508" t="str">
            <v>Yes</v>
          </cell>
          <cell r="Z1508"/>
          <cell r="AA1508"/>
          <cell r="AB1508"/>
          <cell r="AC1508"/>
          <cell r="AD1508">
            <v>301</v>
          </cell>
          <cell r="AE1508">
            <v>10</v>
          </cell>
          <cell r="AF1508"/>
          <cell r="AG1508"/>
          <cell r="AH1508"/>
          <cell r="AI1508"/>
          <cell r="AN1508"/>
          <cell r="AO1508" t="str">
            <v>Yes</v>
          </cell>
          <cell r="AP1508" t="str">
            <v>JAN 24</v>
          </cell>
        </row>
        <row r="1509">
          <cell r="B1509" t="str">
            <v>已经到货</v>
          </cell>
          <cell r="C1509" t="str">
            <v>C49</v>
          </cell>
          <cell r="D1509">
            <v>111341</v>
          </cell>
          <cell r="E1509" t="str">
            <v>STK</v>
          </cell>
          <cell r="F1509" t="str">
            <v>YSM10</v>
          </cell>
          <cell r="G1509" t="str">
            <v>R-&gt;L</v>
          </cell>
          <cell r="H1509" t="str">
            <v>No</v>
          </cell>
          <cell r="I1509" t="str">
            <v>Y66815</v>
          </cell>
          <cell r="J1509">
            <v>1</v>
          </cell>
          <cell r="K1509" t="str">
            <v>前海保税区</v>
          </cell>
          <cell r="L1509">
            <v>45175</v>
          </cell>
          <cell r="M1509">
            <v>5.0299999999999997E-2</v>
          </cell>
          <cell r="N1509" t="str">
            <v>JAN 24</v>
          </cell>
          <cell r="O1509">
            <v>2023.7</v>
          </cell>
          <cell r="P1509" t="e">
            <v>#N/A</v>
          </cell>
          <cell r="Q1509" t="e">
            <v>#N/A</v>
          </cell>
          <cell r="R1509" t="e">
            <v>#N/A</v>
          </cell>
          <cell r="S1509" t="e">
            <v>#N/A</v>
          </cell>
          <cell r="T1509" t="e">
            <v>#N/A</v>
          </cell>
          <cell r="U1509" t="e">
            <v>#N/A</v>
          </cell>
          <cell r="V1509" t="e">
            <v>#N/A</v>
          </cell>
          <cell r="W1509" t="e">
            <v>#N/A</v>
          </cell>
          <cell r="X1509" t="e">
            <v>#N/A</v>
          </cell>
          <cell r="Y1509" t="e">
            <v>#N/A</v>
          </cell>
          <cell r="Z1509"/>
          <cell r="AA1509"/>
          <cell r="AB1509"/>
          <cell r="AC1509"/>
          <cell r="AD1509">
            <v>301</v>
          </cell>
          <cell r="AE1509">
            <v>10</v>
          </cell>
          <cell r="AF1509"/>
          <cell r="AG1509"/>
          <cell r="AH1509"/>
          <cell r="AI1509"/>
          <cell r="AN1509"/>
          <cell r="AO1509" t="str">
            <v>NA</v>
          </cell>
          <cell r="AP1509" t="str">
            <v>JAN 24</v>
          </cell>
        </row>
        <row r="1510">
          <cell r="B1510" t="str">
            <v>已经到货</v>
          </cell>
          <cell r="C1510" t="str">
            <v>C49</v>
          </cell>
          <cell r="D1510">
            <v>111341</v>
          </cell>
          <cell r="E1510" t="str">
            <v>STK</v>
          </cell>
          <cell r="F1510" t="str">
            <v>YSM10</v>
          </cell>
          <cell r="G1510" t="str">
            <v>R-&gt;L</v>
          </cell>
          <cell r="H1510" t="str">
            <v>No</v>
          </cell>
          <cell r="I1510" t="str">
            <v>Y66816</v>
          </cell>
          <cell r="J1510">
            <v>1</v>
          </cell>
          <cell r="K1510" t="str">
            <v>前海保税区</v>
          </cell>
          <cell r="L1510">
            <v>45175</v>
          </cell>
          <cell r="M1510">
            <v>5.0299999999999997E-2</v>
          </cell>
          <cell r="N1510" t="str">
            <v>JAN 24</v>
          </cell>
          <cell r="O1510">
            <v>2023.7</v>
          </cell>
          <cell r="P1510" t="e">
            <v>#N/A</v>
          </cell>
          <cell r="Q1510" t="e">
            <v>#N/A</v>
          </cell>
          <cell r="R1510" t="e">
            <v>#N/A</v>
          </cell>
          <cell r="S1510" t="e">
            <v>#N/A</v>
          </cell>
          <cell r="T1510" t="e">
            <v>#N/A</v>
          </cell>
          <cell r="U1510" t="e">
            <v>#N/A</v>
          </cell>
          <cell r="V1510" t="e">
            <v>#N/A</v>
          </cell>
          <cell r="W1510" t="e">
            <v>#N/A</v>
          </cell>
          <cell r="X1510" t="e">
            <v>#N/A</v>
          </cell>
          <cell r="Y1510" t="e">
            <v>#N/A</v>
          </cell>
          <cell r="Z1510"/>
          <cell r="AA1510"/>
          <cell r="AB1510"/>
          <cell r="AC1510"/>
          <cell r="AD1510">
            <v>301</v>
          </cell>
          <cell r="AE1510">
            <v>10</v>
          </cell>
          <cell r="AF1510"/>
          <cell r="AG1510"/>
          <cell r="AH1510"/>
          <cell r="AI1510"/>
          <cell r="AN1510"/>
          <cell r="AO1510" t="str">
            <v>NA</v>
          </cell>
          <cell r="AP1510" t="str">
            <v>JAN 24</v>
          </cell>
        </row>
        <row r="1511">
          <cell r="B1511" t="str">
            <v>已经到货</v>
          </cell>
          <cell r="C1511" t="str">
            <v>C49</v>
          </cell>
          <cell r="D1511">
            <v>111341</v>
          </cell>
          <cell r="E1511" t="str">
            <v>STK</v>
          </cell>
          <cell r="F1511" t="str">
            <v>YSM10</v>
          </cell>
          <cell r="G1511" t="str">
            <v>R-&gt;L</v>
          </cell>
          <cell r="H1511" t="str">
            <v>No</v>
          </cell>
          <cell r="I1511" t="str">
            <v>Y66817</v>
          </cell>
          <cell r="J1511">
            <v>1</v>
          </cell>
          <cell r="K1511" t="str">
            <v>前海保税区</v>
          </cell>
          <cell r="L1511">
            <v>45175</v>
          </cell>
          <cell r="M1511">
            <v>5.0299999999999997E-2</v>
          </cell>
          <cell r="N1511" t="str">
            <v>JAN 24</v>
          </cell>
          <cell r="O1511">
            <v>2023.7</v>
          </cell>
          <cell r="P1511" t="e">
            <v>#N/A</v>
          </cell>
          <cell r="Q1511" t="e">
            <v>#N/A</v>
          </cell>
          <cell r="R1511" t="e">
            <v>#N/A</v>
          </cell>
          <cell r="S1511" t="e">
            <v>#N/A</v>
          </cell>
          <cell r="T1511" t="e">
            <v>#N/A</v>
          </cell>
          <cell r="U1511" t="e">
            <v>#N/A</v>
          </cell>
          <cell r="V1511" t="e">
            <v>#N/A</v>
          </cell>
          <cell r="W1511" t="e">
            <v>#N/A</v>
          </cell>
          <cell r="X1511" t="e">
            <v>#N/A</v>
          </cell>
          <cell r="Y1511" t="e">
            <v>#N/A</v>
          </cell>
          <cell r="Z1511"/>
          <cell r="AA1511"/>
          <cell r="AB1511"/>
          <cell r="AC1511"/>
          <cell r="AD1511">
            <v>301</v>
          </cell>
          <cell r="AE1511">
            <v>10</v>
          </cell>
          <cell r="AF1511"/>
          <cell r="AG1511"/>
          <cell r="AH1511"/>
          <cell r="AI1511"/>
          <cell r="AN1511"/>
          <cell r="AO1511" t="str">
            <v>NA</v>
          </cell>
          <cell r="AP1511" t="str">
            <v>JAN 24</v>
          </cell>
        </row>
        <row r="1512">
          <cell r="A1512">
            <v>2023</v>
          </cell>
          <cell r="B1512" t="str">
            <v>已发货</v>
          </cell>
          <cell r="C1512" t="str">
            <v>C49</v>
          </cell>
          <cell r="D1512">
            <v>111341</v>
          </cell>
          <cell r="E1512" t="str">
            <v>STK</v>
          </cell>
          <cell r="F1512" t="str">
            <v>YSM10</v>
          </cell>
          <cell r="G1512" t="str">
            <v>R-&gt;L</v>
          </cell>
          <cell r="H1512" t="str">
            <v>ATS15</v>
          </cell>
          <cell r="I1512" t="str">
            <v>Y66818</v>
          </cell>
          <cell r="J1512">
            <v>1</v>
          </cell>
          <cell r="K1512" t="str">
            <v>前海保税区</v>
          </cell>
          <cell r="L1512">
            <v>45175</v>
          </cell>
          <cell r="M1512">
            <v>5.0299999999999997E-2</v>
          </cell>
          <cell r="N1512" t="str">
            <v>NOV 23</v>
          </cell>
          <cell r="O1512">
            <v>2023.8</v>
          </cell>
          <cell r="P1512" t="str">
            <v>JPY</v>
          </cell>
          <cell r="Q1512" t="str">
            <v>C49SZX20230128SX</v>
          </cell>
          <cell r="R1512" t="str">
            <v>江西奕东</v>
          </cell>
          <cell r="S1512" t="str">
            <v>YSM10</v>
          </cell>
          <cell r="T1512" t="str">
            <v>L-&gt;R</v>
          </cell>
          <cell r="U1512" t="str">
            <v>MVC+ATS15</v>
          </cell>
          <cell r="V1512" t="str">
            <v>WRONG</v>
          </cell>
          <cell r="W1512" t="str">
            <v>DAP JX</v>
          </cell>
          <cell r="X1512">
            <v>45250</v>
          </cell>
          <cell r="Y1512" t="str">
            <v>Yes</v>
          </cell>
          <cell r="Z1512"/>
          <cell r="AA1512"/>
          <cell r="AB1512"/>
          <cell r="AC1512" t="str">
            <v>C231147835</v>
          </cell>
          <cell r="AD1512">
            <v>301</v>
          </cell>
          <cell r="AE1512">
            <v>10</v>
          </cell>
          <cell r="AF1512"/>
          <cell r="AG1512"/>
          <cell r="AH1512"/>
          <cell r="AI1512"/>
          <cell r="AN1512"/>
          <cell r="AO1512" t="str">
            <v>Yes</v>
          </cell>
          <cell r="AP1512" t="str">
            <v>NOV 23</v>
          </cell>
        </row>
        <row r="1513">
          <cell r="A1513">
            <v>1932</v>
          </cell>
          <cell r="B1513" t="str">
            <v>已发货</v>
          </cell>
          <cell r="C1513" t="str">
            <v>C49</v>
          </cell>
          <cell r="D1513" t="str">
            <v>111361(拆单111364）</v>
          </cell>
          <cell r="E1513" t="str">
            <v>STK</v>
          </cell>
          <cell r="F1513" t="str">
            <v>YSM10</v>
          </cell>
          <cell r="G1513" t="str">
            <v>L-&gt;R</v>
          </cell>
          <cell r="H1513" t="str">
            <v xml:space="preserve">MVC+ATS15(with 5 heads) </v>
          </cell>
          <cell r="I1513" t="str">
            <v>Y67123</v>
          </cell>
          <cell r="J1513">
            <v>1</v>
          </cell>
          <cell r="K1513" t="str">
            <v>CY仓库</v>
          </cell>
          <cell r="L1513">
            <v>45194</v>
          </cell>
          <cell r="M1513" t="str">
            <v>JPY/HKD:0.0568,USD/HKD 固定汇率是7.8</v>
          </cell>
          <cell r="N1513" t="str">
            <v>SEP 23</v>
          </cell>
          <cell r="O1513">
            <v>2023.9</v>
          </cell>
          <cell r="P1513" t="str">
            <v>USD</v>
          </cell>
          <cell r="Q1513" t="str">
            <v>C49SZX20230076JL/4600002395</v>
          </cell>
          <cell r="R1513" t="str">
            <v>高伟</v>
          </cell>
          <cell r="S1513" t="str">
            <v>YSM10</v>
          </cell>
          <cell r="T1513" t="str">
            <v>L-&gt;R</v>
          </cell>
          <cell r="U1513" t="str">
            <v>MVC+ATS15(with 5 heads)</v>
          </cell>
          <cell r="V1513" t="str">
            <v>WRONG</v>
          </cell>
          <cell r="W1513" t="str">
            <v>CIF HK</v>
          </cell>
          <cell r="X1513">
            <v>45104</v>
          </cell>
          <cell r="Y1513" t="str">
            <v>Yes</v>
          </cell>
          <cell r="Z1513"/>
          <cell r="AA1513"/>
          <cell r="AB1513"/>
          <cell r="AC1513" t="str">
            <v>C230846913</v>
          </cell>
          <cell r="AD1513">
            <v>301</v>
          </cell>
          <cell r="AE1513">
            <v>5</v>
          </cell>
          <cell r="AF1513"/>
          <cell r="AG1513"/>
          <cell r="AH1513"/>
          <cell r="AI1513"/>
          <cell r="AN1513"/>
          <cell r="AO1513" t="str">
            <v>Yes</v>
          </cell>
          <cell r="AP1513" t="str">
            <v>SEP 23</v>
          </cell>
        </row>
        <row r="1514">
          <cell r="A1514">
            <v>2024</v>
          </cell>
          <cell r="B1514" t="str">
            <v>已发货</v>
          </cell>
          <cell r="C1514" t="str">
            <v>C49</v>
          </cell>
          <cell r="D1514">
            <v>111361</v>
          </cell>
          <cell r="E1514" t="str">
            <v>STK</v>
          </cell>
          <cell r="F1514" t="str">
            <v>YSM10</v>
          </cell>
          <cell r="G1514" t="str">
            <v>R-&gt;L</v>
          </cell>
          <cell r="H1514" t="str">
            <v>ATS15</v>
          </cell>
          <cell r="I1514" t="str">
            <v>Y67124</v>
          </cell>
          <cell r="J1514">
            <v>1</v>
          </cell>
          <cell r="K1514" t="str">
            <v>前海保税区</v>
          </cell>
          <cell r="L1514">
            <v>45194</v>
          </cell>
          <cell r="M1514">
            <v>0.05</v>
          </cell>
          <cell r="N1514" t="str">
            <v>NOV 23</v>
          </cell>
          <cell r="O1514">
            <v>2023.9</v>
          </cell>
          <cell r="P1514" t="str">
            <v>JPY</v>
          </cell>
          <cell r="Q1514" t="str">
            <v>C49SZX20230128SX</v>
          </cell>
          <cell r="R1514" t="str">
            <v>江西奕东</v>
          </cell>
          <cell r="S1514" t="str">
            <v>YSM10</v>
          </cell>
          <cell r="T1514" t="str">
            <v>L-&gt;R</v>
          </cell>
          <cell r="U1514" t="str">
            <v>MVC+ATS15</v>
          </cell>
          <cell r="V1514" t="str">
            <v>WRONG</v>
          </cell>
          <cell r="W1514" t="str">
            <v>DAP JX</v>
          </cell>
          <cell r="X1514">
            <v>45250</v>
          </cell>
          <cell r="Y1514" t="str">
            <v>Yes</v>
          </cell>
          <cell r="Z1514"/>
          <cell r="AA1514"/>
          <cell r="AB1514"/>
          <cell r="AC1514" t="str">
            <v>C231147835</v>
          </cell>
          <cell r="AD1514">
            <v>301</v>
          </cell>
          <cell r="AE1514">
            <v>5</v>
          </cell>
          <cell r="AF1514">
            <v>302</v>
          </cell>
          <cell r="AG1514">
            <v>5</v>
          </cell>
          <cell r="AH1514"/>
          <cell r="AI1514"/>
          <cell r="AN1514"/>
          <cell r="AO1514" t="str">
            <v>Yes</v>
          </cell>
          <cell r="AP1514" t="str">
            <v>NOV 23</v>
          </cell>
        </row>
        <row r="1515">
          <cell r="B1515" t="str">
            <v>已经到货</v>
          </cell>
          <cell r="C1515" t="str">
            <v>C49</v>
          </cell>
          <cell r="D1515">
            <v>111361</v>
          </cell>
          <cell r="E1515" t="str">
            <v>STK</v>
          </cell>
          <cell r="F1515" t="str">
            <v>YSM10</v>
          </cell>
          <cell r="G1515" t="str">
            <v>R-&gt;L</v>
          </cell>
          <cell r="H1515" t="str">
            <v>No</v>
          </cell>
          <cell r="I1515" t="str">
            <v>Y67125</v>
          </cell>
          <cell r="J1515">
            <v>1</v>
          </cell>
          <cell r="K1515" t="str">
            <v>前海保税区</v>
          </cell>
          <cell r="L1515">
            <v>45194</v>
          </cell>
          <cell r="M1515">
            <v>0.05</v>
          </cell>
          <cell r="N1515" t="str">
            <v>JAN 24</v>
          </cell>
          <cell r="O1515">
            <v>2023.8</v>
          </cell>
          <cell r="P1515" t="e">
            <v>#N/A</v>
          </cell>
          <cell r="Q1515" t="e">
            <v>#N/A</v>
          </cell>
          <cell r="R1515" t="e">
            <v>#N/A</v>
          </cell>
          <cell r="S1515" t="e">
            <v>#N/A</v>
          </cell>
          <cell r="T1515" t="e">
            <v>#N/A</v>
          </cell>
          <cell r="U1515" t="e">
            <v>#N/A</v>
          </cell>
          <cell r="V1515" t="e">
            <v>#N/A</v>
          </cell>
          <cell r="W1515" t="e">
            <v>#N/A</v>
          </cell>
          <cell r="X1515" t="e">
            <v>#N/A</v>
          </cell>
          <cell r="Y1515" t="e">
            <v>#N/A</v>
          </cell>
          <cell r="Z1515"/>
          <cell r="AA1515"/>
          <cell r="AB1515"/>
          <cell r="AC1515"/>
          <cell r="AD1515">
            <v>301</v>
          </cell>
          <cell r="AE1515">
            <v>5</v>
          </cell>
          <cell r="AF1515">
            <v>302</v>
          </cell>
          <cell r="AG1515">
            <v>5</v>
          </cell>
          <cell r="AH1515"/>
          <cell r="AI1515"/>
          <cell r="AN1515"/>
          <cell r="AO1515" t="str">
            <v>NA</v>
          </cell>
          <cell r="AP1515" t="str">
            <v>JAN 24</v>
          </cell>
        </row>
        <row r="1516">
          <cell r="B1516" t="str">
            <v>已经到货</v>
          </cell>
          <cell r="C1516" t="str">
            <v>C49</v>
          </cell>
          <cell r="D1516">
            <v>111361</v>
          </cell>
          <cell r="E1516" t="str">
            <v>STK</v>
          </cell>
          <cell r="F1516" t="str">
            <v>YSM10</v>
          </cell>
          <cell r="G1516" t="str">
            <v>R-&gt;L</v>
          </cell>
          <cell r="H1516" t="str">
            <v>No</v>
          </cell>
          <cell r="I1516" t="str">
            <v>Y67126</v>
          </cell>
          <cell r="J1516">
            <v>1</v>
          </cell>
          <cell r="K1516" t="str">
            <v>前海保税区</v>
          </cell>
          <cell r="L1516">
            <v>45194</v>
          </cell>
          <cell r="M1516">
            <v>0.05</v>
          </cell>
          <cell r="N1516" t="str">
            <v>JAN 24</v>
          </cell>
          <cell r="O1516">
            <v>2023.8</v>
          </cell>
          <cell r="P1516" t="e">
            <v>#N/A</v>
          </cell>
          <cell r="Q1516" t="e">
            <v>#N/A</v>
          </cell>
          <cell r="R1516" t="e">
            <v>#N/A</v>
          </cell>
          <cell r="S1516" t="e">
            <v>#N/A</v>
          </cell>
          <cell r="T1516" t="e">
            <v>#N/A</v>
          </cell>
          <cell r="U1516" t="e">
            <v>#N/A</v>
          </cell>
          <cell r="V1516" t="e">
            <v>#N/A</v>
          </cell>
          <cell r="W1516" t="e">
            <v>#N/A</v>
          </cell>
          <cell r="X1516" t="e">
            <v>#N/A</v>
          </cell>
          <cell r="Y1516" t="e">
            <v>#N/A</v>
          </cell>
          <cell r="Z1516"/>
          <cell r="AA1516"/>
          <cell r="AB1516"/>
          <cell r="AC1516"/>
          <cell r="AD1516">
            <v>301</v>
          </cell>
          <cell r="AE1516">
            <v>5</v>
          </cell>
          <cell r="AF1516">
            <v>302</v>
          </cell>
          <cell r="AG1516">
            <v>5</v>
          </cell>
          <cell r="AH1516"/>
          <cell r="AI1516"/>
          <cell r="AN1516"/>
          <cell r="AO1516" t="str">
            <v>NA</v>
          </cell>
          <cell r="AP1516" t="str">
            <v>JAN 24</v>
          </cell>
        </row>
        <row r="1517">
          <cell r="B1517" t="str">
            <v>已经到货</v>
          </cell>
          <cell r="C1517" t="str">
            <v>C49</v>
          </cell>
          <cell r="D1517">
            <v>111361</v>
          </cell>
          <cell r="E1517" t="str">
            <v>STK</v>
          </cell>
          <cell r="F1517" t="str">
            <v>YSM10</v>
          </cell>
          <cell r="G1517" t="str">
            <v>R-&gt;L</v>
          </cell>
          <cell r="H1517" t="str">
            <v>No</v>
          </cell>
          <cell r="I1517" t="str">
            <v>Y67127</v>
          </cell>
          <cell r="J1517">
            <v>1</v>
          </cell>
          <cell r="K1517" t="str">
            <v>前海保税区</v>
          </cell>
          <cell r="L1517">
            <v>45194</v>
          </cell>
          <cell r="M1517">
            <v>0.05</v>
          </cell>
          <cell r="N1517" t="str">
            <v>JAN 24</v>
          </cell>
          <cell r="O1517">
            <v>2023.8</v>
          </cell>
          <cell r="P1517" t="e">
            <v>#N/A</v>
          </cell>
          <cell r="Q1517" t="e">
            <v>#N/A</v>
          </cell>
          <cell r="R1517" t="e">
            <v>#N/A</v>
          </cell>
          <cell r="S1517" t="e">
            <v>#N/A</v>
          </cell>
          <cell r="T1517" t="e">
            <v>#N/A</v>
          </cell>
          <cell r="U1517" t="e">
            <v>#N/A</v>
          </cell>
          <cell r="V1517" t="e">
            <v>#N/A</v>
          </cell>
          <cell r="W1517" t="e">
            <v>#N/A</v>
          </cell>
          <cell r="X1517" t="e">
            <v>#N/A</v>
          </cell>
          <cell r="Y1517" t="e">
            <v>#N/A</v>
          </cell>
          <cell r="Z1517"/>
          <cell r="AA1517"/>
          <cell r="AB1517"/>
          <cell r="AC1517"/>
          <cell r="AD1517">
            <v>301</v>
          </cell>
          <cell r="AE1517">
            <v>5</v>
          </cell>
          <cell r="AF1517">
            <v>302</v>
          </cell>
          <cell r="AG1517">
            <v>5</v>
          </cell>
          <cell r="AH1517"/>
          <cell r="AI1517"/>
          <cell r="AN1517"/>
          <cell r="AO1517" t="str">
            <v>NA</v>
          </cell>
          <cell r="AP1517" t="str">
            <v>JAN 24</v>
          </cell>
        </row>
        <row r="1518">
          <cell r="B1518" t="str">
            <v>已经到货</v>
          </cell>
          <cell r="C1518" t="str">
            <v>C49</v>
          </cell>
          <cell r="D1518">
            <v>111362</v>
          </cell>
          <cell r="E1518" t="str">
            <v>STK</v>
          </cell>
          <cell r="F1518" t="str">
            <v>YSM20R-2</v>
          </cell>
          <cell r="G1518" t="str">
            <v>L-&gt;R</v>
          </cell>
          <cell r="H1518" t="str">
            <v>No</v>
          </cell>
          <cell r="I1518" t="str">
            <v>Y67128</v>
          </cell>
          <cell r="J1518">
            <v>1</v>
          </cell>
          <cell r="K1518" t="str">
            <v>前海保税区</v>
          </cell>
          <cell r="L1518">
            <v>45205</v>
          </cell>
          <cell r="M1518">
            <v>0.05</v>
          </cell>
          <cell r="N1518"/>
          <cell r="O1518">
            <v>2023.9</v>
          </cell>
          <cell r="P1518" t="e">
            <v>#N/A</v>
          </cell>
          <cell r="Q1518" t="e">
            <v>#N/A</v>
          </cell>
          <cell r="R1518" t="e">
            <v>#N/A</v>
          </cell>
          <cell r="S1518" t="e">
            <v>#N/A</v>
          </cell>
          <cell r="T1518" t="e">
            <v>#N/A</v>
          </cell>
          <cell r="U1518" t="e">
            <v>#N/A</v>
          </cell>
          <cell r="V1518" t="e">
            <v>#N/A</v>
          </cell>
          <cell r="W1518" t="e">
            <v>#N/A</v>
          </cell>
          <cell r="X1518" t="e">
            <v>#N/A</v>
          </cell>
          <cell r="Y1518" t="e">
            <v>#N/A</v>
          </cell>
          <cell r="Z1518"/>
          <cell r="AA1518"/>
          <cell r="AB1518"/>
          <cell r="AC1518"/>
          <cell r="AD1518">
            <v>303</v>
          </cell>
          <cell r="AE1518">
            <v>10</v>
          </cell>
          <cell r="AF1518">
            <v>302</v>
          </cell>
          <cell r="AG1518">
            <v>5</v>
          </cell>
          <cell r="AH1518">
            <v>313</v>
          </cell>
          <cell r="AI1518">
            <v>5</v>
          </cell>
          <cell r="AN1518"/>
          <cell r="AO1518" t="str">
            <v>NA</v>
          </cell>
          <cell r="AP1518" t="str">
            <v>blank</v>
          </cell>
        </row>
        <row r="1519">
          <cell r="B1519" t="str">
            <v>已经到货</v>
          </cell>
          <cell r="C1519" t="str">
            <v>C49</v>
          </cell>
          <cell r="D1519">
            <v>111362</v>
          </cell>
          <cell r="E1519" t="str">
            <v>STK</v>
          </cell>
          <cell r="F1519" t="str">
            <v>YSM20R-2</v>
          </cell>
          <cell r="G1519" t="str">
            <v>L-&gt;R</v>
          </cell>
          <cell r="H1519" t="str">
            <v>No</v>
          </cell>
          <cell r="I1519" t="str">
            <v>Y67129</v>
          </cell>
          <cell r="J1519">
            <v>1</v>
          </cell>
          <cell r="K1519" t="str">
            <v>前海保税区</v>
          </cell>
          <cell r="L1519">
            <v>45205</v>
          </cell>
          <cell r="M1519">
            <v>0.05</v>
          </cell>
          <cell r="N1519"/>
          <cell r="O1519">
            <v>2023.9</v>
          </cell>
          <cell r="P1519" t="e">
            <v>#N/A</v>
          </cell>
          <cell r="Q1519" t="e">
            <v>#N/A</v>
          </cell>
          <cell r="R1519" t="e">
            <v>#N/A</v>
          </cell>
          <cell r="S1519" t="e">
            <v>#N/A</v>
          </cell>
          <cell r="T1519" t="e">
            <v>#N/A</v>
          </cell>
          <cell r="U1519" t="e">
            <v>#N/A</v>
          </cell>
          <cell r="V1519" t="e">
            <v>#N/A</v>
          </cell>
          <cell r="W1519" t="e">
            <v>#N/A</v>
          </cell>
          <cell r="X1519" t="e">
            <v>#N/A</v>
          </cell>
          <cell r="Y1519" t="e">
            <v>#N/A</v>
          </cell>
          <cell r="Z1519"/>
          <cell r="AA1519"/>
          <cell r="AB1519"/>
          <cell r="AC1519"/>
          <cell r="AD1519">
            <v>303</v>
          </cell>
          <cell r="AE1519">
            <v>10</v>
          </cell>
          <cell r="AF1519">
            <v>313</v>
          </cell>
          <cell r="AG1519">
            <v>10</v>
          </cell>
          <cell r="AH1519"/>
          <cell r="AI1519"/>
          <cell r="AN1519"/>
          <cell r="AO1519" t="str">
            <v>NA</v>
          </cell>
          <cell r="AP1519" t="str">
            <v>blank</v>
          </cell>
        </row>
        <row r="1520">
          <cell r="B1520" t="str">
            <v>已经到货</v>
          </cell>
          <cell r="C1520" t="str">
            <v>C49</v>
          </cell>
          <cell r="D1520">
            <v>111362</v>
          </cell>
          <cell r="E1520" t="str">
            <v>STK</v>
          </cell>
          <cell r="F1520" t="str">
            <v>YSM20R-2</v>
          </cell>
          <cell r="G1520" t="str">
            <v>L-&gt;R</v>
          </cell>
          <cell r="H1520" t="str">
            <v>No</v>
          </cell>
          <cell r="I1520" t="str">
            <v>Y67130</v>
          </cell>
          <cell r="J1520">
            <v>1</v>
          </cell>
          <cell r="K1520" t="str">
            <v>前海保税区</v>
          </cell>
          <cell r="L1520">
            <v>45205</v>
          </cell>
          <cell r="M1520">
            <v>0.05</v>
          </cell>
          <cell r="N1520"/>
          <cell r="O1520">
            <v>2023.9</v>
          </cell>
          <cell r="P1520" t="e">
            <v>#N/A</v>
          </cell>
          <cell r="Q1520" t="e">
            <v>#N/A</v>
          </cell>
          <cell r="R1520" t="e">
            <v>#N/A</v>
          </cell>
          <cell r="S1520" t="e">
            <v>#N/A</v>
          </cell>
          <cell r="T1520" t="e">
            <v>#N/A</v>
          </cell>
          <cell r="U1520" t="e">
            <v>#N/A</v>
          </cell>
          <cell r="V1520" t="e">
            <v>#N/A</v>
          </cell>
          <cell r="W1520" t="e">
            <v>#N/A</v>
          </cell>
          <cell r="X1520" t="e">
            <v>#N/A</v>
          </cell>
          <cell r="Y1520" t="e">
            <v>#N/A</v>
          </cell>
          <cell r="Z1520"/>
          <cell r="AA1520"/>
          <cell r="AB1520"/>
          <cell r="AC1520"/>
          <cell r="AD1520">
            <v>303</v>
          </cell>
          <cell r="AE1520">
            <v>10</v>
          </cell>
          <cell r="AF1520">
            <v>302</v>
          </cell>
          <cell r="AG1520">
            <v>5</v>
          </cell>
          <cell r="AH1520">
            <v>313</v>
          </cell>
          <cell r="AI1520">
            <v>5</v>
          </cell>
          <cell r="AN1520"/>
          <cell r="AO1520" t="str">
            <v>NA</v>
          </cell>
          <cell r="AP1520" t="str">
            <v>blank</v>
          </cell>
        </row>
        <row r="1521">
          <cell r="B1521" t="str">
            <v>已经到货</v>
          </cell>
          <cell r="C1521" t="str">
            <v>C49</v>
          </cell>
          <cell r="D1521">
            <v>111362</v>
          </cell>
          <cell r="E1521" t="str">
            <v>STK</v>
          </cell>
          <cell r="F1521" t="str">
            <v>YSM20R-2</v>
          </cell>
          <cell r="G1521" t="str">
            <v>L-&gt;R</v>
          </cell>
          <cell r="H1521" t="str">
            <v>No</v>
          </cell>
          <cell r="I1521" t="str">
            <v>Y67131</v>
          </cell>
          <cell r="J1521">
            <v>1</v>
          </cell>
          <cell r="K1521" t="str">
            <v>前海保税区</v>
          </cell>
          <cell r="L1521">
            <v>45205</v>
          </cell>
          <cell r="M1521">
            <v>0.05</v>
          </cell>
          <cell r="N1521"/>
          <cell r="O1521">
            <v>2023.9</v>
          </cell>
          <cell r="P1521" t="e">
            <v>#N/A</v>
          </cell>
          <cell r="Q1521" t="e">
            <v>#N/A</v>
          </cell>
          <cell r="R1521" t="e">
            <v>#N/A</v>
          </cell>
          <cell r="S1521" t="e">
            <v>#N/A</v>
          </cell>
          <cell r="T1521" t="e">
            <v>#N/A</v>
          </cell>
          <cell r="U1521" t="e">
            <v>#N/A</v>
          </cell>
          <cell r="V1521" t="e">
            <v>#N/A</v>
          </cell>
          <cell r="W1521" t="e">
            <v>#N/A</v>
          </cell>
          <cell r="X1521" t="e">
            <v>#N/A</v>
          </cell>
          <cell r="Y1521" t="e">
            <v>#N/A</v>
          </cell>
          <cell r="Z1521"/>
          <cell r="AA1521"/>
          <cell r="AB1521"/>
          <cell r="AC1521"/>
          <cell r="AD1521">
            <v>303</v>
          </cell>
          <cell r="AE1521">
            <v>10</v>
          </cell>
          <cell r="AF1521">
            <v>302</v>
          </cell>
          <cell r="AG1521">
            <v>5</v>
          </cell>
          <cell r="AH1521">
            <v>313</v>
          </cell>
          <cell r="AI1521">
            <v>5</v>
          </cell>
          <cell r="AN1521"/>
          <cell r="AO1521" t="str">
            <v>NA</v>
          </cell>
          <cell r="AP1521" t="str">
            <v>blank</v>
          </cell>
        </row>
        <row r="1522">
          <cell r="B1522" t="str">
            <v>已经到货</v>
          </cell>
          <cell r="C1522" t="str">
            <v>C49</v>
          </cell>
          <cell r="D1522">
            <v>111362</v>
          </cell>
          <cell r="E1522" t="str">
            <v>STK</v>
          </cell>
          <cell r="F1522" t="str">
            <v>YSM20R-2</v>
          </cell>
          <cell r="G1522" t="str">
            <v>L-&gt;R</v>
          </cell>
          <cell r="H1522" t="str">
            <v>No</v>
          </cell>
          <cell r="I1522" t="str">
            <v>Y67132</v>
          </cell>
          <cell r="J1522">
            <v>1</v>
          </cell>
          <cell r="K1522" t="str">
            <v>前海保税区</v>
          </cell>
          <cell r="L1522">
            <v>45205</v>
          </cell>
          <cell r="M1522">
            <v>0.05</v>
          </cell>
          <cell r="N1522"/>
          <cell r="O1522">
            <v>2023.9</v>
          </cell>
          <cell r="P1522" t="e">
            <v>#N/A</v>
          </cell>
          <cell r="Q1522" t="e">
            <v>#N/A</v>
          </cell>
          <cell r="R1522" t="e">
            <v>#N/A</v>
          </cell>
          <cell r="S1522" t="e">
            <v>#N/A</v>
          </cell>
          <cell r="T1522" t="e">
            <v>#N/A</v>
          </cell>
          <cell r="U1522" t="e">
            <v>#N/A</v>
          </cell>
          <cell r="V1522" t="e">
            <v>#N/A</v>
          </cell>
          <cell r="W1522" t="e">
            <v>#N/A</v>
          </cell>
          <cell r="X1522" t="e">
            <v>#N/A</v>
          </cell>
          <cell r="Y1522" t="e">
            <v>#N/A</v>
          </cell>
          <cell r="Z1522"/>
          <cell r="AA1522"/>
          <cell r="AB1522"/>
          <cell r="AC1522"/>
          <cell r="AD1522">
            <v>303</v>
          </cell>
          <cell r="AE1522">
            <v>10</v>
          </cell>
          <cell r="AF1522">
            <v>302</v>
          </cell>
          <cell r="AG1522">
            <v>5</v>
          </cell>
          <cell r="AH1522">
            <v>313</v>
          </cell>
          <cell r="AI1522">
            <v>5</v>
          </cell>
          <cell r="AN1522"/>
          <cell r="AO1522" t="str">
            <v>NA</v>
          </cell>
          <cell r="AP1522" t="str">
            <v>blank</v>
          </cell>
        </row>
        <row r="1523">
          <cell r="A1523">
            <v>1836</v>
          </cell>
          <cell r="B1523" t="str">
            <v>已发货</v>
          </cell>
          <cell r="C1523" t="str">
            <v>C28.</v>
          </cell>
          <cell r="D1523" t="str">
            <v>B28111390</v>
          </cell>
          <cell r="E1523" t="str">
            <v>鸿楠名义下单</v>
          </cell>
          <cell r="F1523" t="str">
            <v>YSi-V</v>
          </cell>
          <cell r="G1523" t="str">
            <v>R-&gt;L</v>
          </cell>
          <cell r="H1523" t="str">
            <v>No</v>
          </cell>
          <cell r="I1523" t="str">
            <v>Y67378</v>
          </cell>
          <cell r="J1523">
            <v>1</v>
          </cell>
          <cell r="K1523" t="str">
            <v>码头</v>
          </cell>
          <cell r="L1523">
            <v>45242</v>
          </cell>
          <cell r="M1523" t="str">
            <v>NM</v>
          </cell>
          <cell r="N1523" t="str">
            <v>NOV 23</v>
          </cell>
          <cell r="O1523">
            <v>2023.1</v>
          </cell>
          <cell r="P1523" t="str">
            <v>JPY</v>
          </cell>
          <cell r="Q1523" t="str">
            <v>C28SZX20230085MZ</v>
          </cell>
          <cell r="R1523" t="str">
            <v>东莞鸿楠</v>
          </cell>
          <cell r="S1523" t="str">
            <v>YSi-V</v>
          </cell>
          <cell r="T1523" t="str">
            <v>R-&gt;L</v>
          </cell>
          <cell r="U1523" t="str">
            <v>No</v>
          </cell>
          <cell r="V1523" t="str">
            <v>OK</v>
          </cell>
          <cell r="W1523" t="str">
            <v>CIF HK</v>
          </cell>
          <cell r="X1523">
            <v>45118</v>
          </cell>
          <cell r="Y1523" t="str">
            <v>Yes</v>
          </cell>
          <cell r="Z1523"/>
          <cell r="AA1523"/>
          <cell r="AB1523"/>
          <cell r="AC1523" t="str">
            <v>IND</v>
          </cell>
          <cell r="AD1523"/>
          <cell r="AE1523"/>
          <cell r="AF1523"/>
          <cell r="AG1523"/>
          <cell r="AH1523"/>
          <cell r="AI1523"/>
          <cell r="AN1523"/>
          <cell r="AO1523" t="str">
            <v>Yes</v>
          </cell>
          <cell r="AP1523" t="str">
            <v>NOV 23</v>
          </cell>
        </row>
        <row r="1524">
          <cell r="A1524">
            <v>1967</v>
          </cell>
          <cell r="B1524" t="str">
            <v>已发货</v>
          </cell>
          <cell r="C1524" t="str">
            <v>C49</v>
          </cell>
          <cell r="D1524" t="str">
            <v>111421(拆单111434)</v>
          </cell>
          <cell r="E1524" t="str">
            <v>STK</v>
          </cell>
          <cell r="F1524" t="str">
            <v>YSM10</v>
          </cell>
          <cell r="G1524" t="str">
            <v>L-&gt;R</v>
          </cell>
          <cell r="H1524" t="str">
            <v xml:space="preserve">MVC(with 5 heads) </v>
          </cell>
          <cell r="I1524" t="str">
            <v>Y67714</v>
          </cell>
          <cell r="J1524">
            <v>1</v>
          </cell>
          <cell r="K1524" t="str">
            <v>CY仓库</v>
          </cell>
          <cell r="L1524">
            <v>45261</v>
          </cell>
          <cell r="M1524" t="str">
            <v>JPY/HKD:0.0533,USD/HKD 固定汇率是7.8</v>
          </cell>
          <cell r="N1524" t="str">
            <v>DEC 23</v>
          </cell>
          <cell r="O1524">
            <v>2023.11</v>
          </cell>
          <cell r="P1524" t="str">
            <v>USD</v>
          </cell>
          <cell r="Q1524" t="str">
            <v>C49SZX20230096JL/4600003030</v>
          </cell>
          <cell r="R1524" t="str">
            <v>高伟</v>
          </cell>
          <cell r="S1524" t="str">
            <v>YSM10</v>
          </cell>
          <cell r="T1524" t="str">
            <v>L-&gt;R</v>
          </cell>
          <cell r="U1524" t="str">
            <v xml:space="preserve">MVC(with 5 heads) </v>
          </cell>
          <cell r="V1524" t="str">
            <v>OK</v>
          </cell>
          <cell r="W1524" t="str">
            <v>CIF HK</v>
          </cell>
          <cell r="X1524">
            <v>45159</v>
          </cell>
          <cell r="Y1524" t="str">
            <v>Yes</v>
          </cell>
          <cell r="Z1524"/>
          <cell r="AA1524"/>
          <cell r="AB1524"/>
          <cell r="AC1524"/>
          <cell r="AD1524">
            <v>303</v>
          </cell>
          <cell r="AE1524">
            <v>5</v>
          </cell>
          <cell r="AF1524"/>
          <cell r="AG1524"/>
          <cell r="AH1524"/>
          <cell r="AI1524"/>
          <cell r="AN1524"/>
          <cell r="AO1524" t="str">
            <v>Yes</v>
          </cell>
          <cell r="AP1524" t="str">
            <v>DEC 23</v>
          </cell>
        </row>
        <row r="1525">
          <cell r="A1525">
            <v>1968</v>
          </cell>
          <cell r="B1525" t="str">
            <v>已发货</v>
          </cell>
          <cell r="C1525" t="str">
            <v>C49</v>
          </cell>
          <cell r="D1525" t="str">
            <v>111421(拆单111434)</v>
          </cell>
          <cell r="E1525" t="str">
            <v>STK</v>
          </cell>
          <cell r="F1525" t="str">
            <v>YSM10</v>
          </cell>
          <cell r="G1525" t="str">
            <v>L-&gt;R</v>
          </cell>
          <cell r="H1525" t="str">
            <v xml:space="preserve">MVC(with 5 heads) </v>
          </cell>
          <cell r="I1525" t="str">
            <v>Y67715</v>
          </cell>
          <cell r="J1525">
            <v>1</v>
          </cell>
          <cell r="K1525" t="str">
            <v>CY仓库</v>
          </cell>
          <cell r="L1525">
            <v>45261</v>
          </cell>
          <cell r="M1525" t="str">
            <v>JPY/HKD:0.0533,USD/HKD 固定汇率是7.8</v>
          </cell>
          <cell r="N1525" t="str">
            <v>DEC 23</v>
          </cell>
          <cell r="O1525">
            <v>2023.11</v>
          </cell>
          <cell r="P1525" t="str">
            <v>USD</v>
          </cell>
          <cell r="Q1525" t="str">
            <v>C49SZX20230096JL/4600003030</v>
          </cell>
          <cell r="R1525" t="str">
            <v>高伟</v>
          </cell>
          <cell r="S1525" t="str">
            <v>YSM10</v>
          </cell>
          <cell r="T1525" t="str">
            <v>L-&gt;R</v>
          </cell>
          <cell r="U1525" t="str">
            <v xml:space="preserve">MVC(with 5 heads) </v>
          </cell>
          <cell r="V1525" t="str">
            <v>OK</v>
          </cell>
          <cell r="W1525" t="str">
            <v>CIF HK</v>
          </cell>
          <cell r="X1525">
            <v>45159</v>
          </cell>
          <cell r="Y1525" t="str">
            <v>Yes</v>
          </cell>
          <cell r="Z1525"/>
          <cell r="AA1525"/>
          <cell r="AB1525"/>
          <cell r="AC1525"/>
          <cell r="AD1525">
            <v>301</v>
          </cell>
          <cell r="AE1525">
            <v>5</v>
          </cell>
          <cell r="AF1525"/>
          <cell r="AG1525"/>
          <cell r="AH1525"/>
          <cell r="AI1525"/>
          <cell r="AN1525"/>
          <cell r="AO1525" t="str">
            <v>Yes</v>
          </cell>
          <cell r="AP1525" t="str">
            <v>DEC 23</v>
          </cell>
        </row>
        <row r="1526">
          <cell r="A1526">
            <v>2046</v>
          </cell>
          <cell r="B1526" t="str">
            <v>已经到货</v>
          </cell>
          <cell r="C1526" t="str">
            <v>C49</v>
          </cell>
          <cell r="D1526">
            <v>111421</v>
          </cell>
          <cell r="E1526" t="str">
            <v>STK</v>
          </cell>
          <cell r="F1526" t="str">
            <v>YSM10</v>
          </cell>
          <cell r="G1526" t="str">
            <v>R-&gt;L</v>
          </cell>
          <cell r="H1526" t="str">
            <v>No</v>
          </cell>
          <cell r="I1526" t="str">
            <v>Y67717</v>
          </cell>
          <cell r="J1526">
            <v>1</v>
          </cell>
          <cell r="K1526" t="str">
            <v>前海保税区</v>
          </cell>
          <cell r="L1526">
            <v>45261</v>
          </cell>
          <cell r="M1526" t="str">
            <v>NM,Coper rate 0.0495</v>
          </cell>
          <cell r="N1526" t="str">
            <v>JAN 24</v>
          </cell>
          <cell r="O1526">
            <v>2023.11</v>
          </cell>
          <cell r="P1526" t="str">
            <v>JPY</v>
          </cell>
          <cell r="Q1526" t="str">
            <v>C49SZX20230142MZ</v>
          </cell>
          <cell r="R1526" t="str">
            <v>朗格邦定</v>
          </cell>
          <cell r="S1526" t="str">
            <v>YSM10</v>
          </cell>
          <cell r="T1526" t="str">
            <v>R-&gt;L</v>
          </cell>
          <cell r="U1526" t="str">
            <v>MVC</v>
          </cell>
          <cell r="V1526" t="str">
            <v>WRONG</v>
          </cell>
          <cell r="W1526" t="str">
            <v>DAP SZ</v>
          </cell>
          <cell r="X1526">
            <v>45271</v>
          </cell>
          <cell r="Y1526" t="str">
            <v>Yes</v>
          </cell>
          <cell r="Z1526"/>
          <cell r="AA1526"/>
          <cell r="AB1526"/>
          <cell r="AC1526"/>
          <cell r="AD1526">
            <v>302</v>
          </cell>
          <cell r="AE1526">
            <v>5</v>
          </cell>
          <cell r="AF1526">
            <v>303</v>
          </cell>
          <cell r="AG1526">
            <v>5</v>
          </cell>
          <cell r="AH1526"/>
          <cell r="AI1526"/>
          <cell r="AN1526"/>
          <cell r="AO1526" t="str">
            <v>Yes</v>
          </cell>
          <cell r="AP1526" t="str">
            <v>JAN 24</v>
          </cell>
        </row>
        <row r="1527">
          <cell r="B1527" t="str">
            <v>已经到货</v>
          </cell>
          <cell r="C1527" t="str">
            <v>C49</v>
          </cell>
          <cell r="D1527">
            <v>111421</v>
          </cell>
          <cell r="E1527" t="str">
            <v>STK</v>
          </cell>
          <cell r="F1527" t="str">
            <v>YSM10</v>
          </cell>
          <cell r="G1527" t="str">
            <v>R-&gt;L</v>
          </cell>
          <cell r="H1527" t="str">
            <v>No</v>
          </cell>
          <cell r="I1527" t="str">
            <v>Y67718</v>
          </cell>
          <cell r="J1527">
            <v>1</v>
          </cell>
          <cell r="K1527" t="str">
            <v>前海保税区</v>
          </cell>
          <cell r="L1527">
            <v>45261</v>
          </cell>
          <cell r="M1527" t="str">
            <v>NM,Coper rate 0.0495</v>
          </cell>
          <cell r="N1527"/>
          <cell r="O1527">
            <v>2023.11</v>
          </cell>
          <cell r="P1527" t="e">
            <v>#N/A</v>
          </cell>
          <cell r="Q1527" t="e">
            <v>#N/A</v>
          </cell>
          <cell r="R1527" t="e">
            <v>#N/A</v>
          </cell>
          <cell r="S1527" t="e">
            <v>#N/A</v>
          </cell>
          <cell r="T1527" t="e">
            <v>#N/A</v>
          </cell>
          <cell r="U1527" t="e">
            <v>#N/A</v>
          </cell>
          <cell r="V1527" t="e">
            <v>#N/A</v>
          </cell>
          <cell r="W1527" t="e">
            <v>#N/A</v>
          </cell>
          <cell r="X1527" t="e">
            <v>#N/A</v>
          </cell>
          <cell r="Y1527" t="e">
            <v>#N/A</v>
          </cell>
          <cell r="Z1527"/>
          <cell r="AA1527"/>
          <cell r="AB1527"/>
          <cell r="AC1527"/>
          <cell r="AD1527">
            <v>302</v>
          </cell>
          <cell r="AE1527">
            <v>5</v>
          </cell>
          <cell r="AF1527">
            <v>303</v>
          </cell>
          <cell r="AG1527">
            <v>5</v>
          </cell>
          <cell r="AH1527"/>
          <cell r="AI1527"/>
          <cell r="AN1527"/>
          <cell r="AO1527" t="str">
            <v>NA</v>
          </cell>
          <cell r="AP1527" t="str">
            <v>blank</v>
          </cell>
        </row>
        <row r="1528">
          <cell r="A1528">
            <v>2036</v>
          </cell>
          <cell r="B1528" t="str">
            <v>已发货</v>
          </cell>
          <cell r="C1528" t="str">
            <v>C49</v>
          </cell>
          <cell r="D1528">
            <v>111421</v>
          </cell>
          <cell r="E1528" t="str">
            <v>STK</v>
          </cell>
          <cell r="F1528" t="str">
            <v>YSM10</v>
          </cell>
          <cell r="G1528" t="str">
            <v>R-&gt;L</v>
          </cell>
          <cell r="H1528" t="str">
            <v>ATS15</v>
          </cell>
          <cell r="I1528" t="str">
            <v>Y67716</v>
          </cell>
          <cell r="J1528">
            <v>1</v>
          </cell>
          <cell r="K1528" t="str">
            <v>前海保税区</v>
          </cell>
          <cell r="L1528">
            <v>45261</v>
          </cell>
          <cell r="M1528" t="str">
            <v>NM,Coper rate 0.0495</v>
          </cell>
          <cell r="N1528" t="str">
            <v>JAN 24</v>
          </cell>
          <cell r="O1528">
            <v>2023.11</v>
          </cell>
          <cell r="P1528" t="str">
            <v>RMB</v>
          </cell>
          <cell r="Q1528" t="str">
            <v>LF-23120029</v>
          </cell>
          <cell r="R1528" t="str">
            <v>徕芬</v>
          </cell>
          <cell r="S1528" t="str">
            <v>YSM10</v>
          </cell>
          <cell r="T1528" t="str">
            <v>L-&gt;R</v>
          </cell>
          <cell r="U1528" t="str">
            <v>MVC+ATS15</v>
          </cell>
          <cell r="V1528" t="str">
            <v>WRONG</v>
          </cell>
          <cell r="W1528" t="str">
            <v>DDP DG</v>
          </cell>
          <cell r="X1528">
            <v>45261</v>
          </cell>
          <cell r="Y1528" t="str">
            <v>Yes</v>
          </cell>
          <cell r="Z1528"/>
          <cell r="AA1528"/>
          <cell r="AB1528"/>
          <cell r="AC1528"/>
          <cell r="AD1528">
            <v>302</v>
          </cell>
          <cell r="AE1528">
            <v>10</v>
          </cell>
          <cell r="AF1528"/>
          <cell r="AG1528"/>
          <cell r="AH1528"/>
          <cell r="AI1528"/>
          <cell r="AN1528"/>
          <cell r="AO1528" t="str">
            <v>Yes</v>
          </cell>
          <cell r="AP1528" t="str">
            <v>JAN 24</v>
          </cell>
        </row>
        <row r="1529">
          <cell r="A1529">
            <v>2008</v>
          </cell>
          <cell r="B1529" t="str">
            <v>已经到货</v>
          </cell>
          <cell r="C1529" t="str">
            <v>C49</v>
          </cell>
          <cell r="D1529">
            <v>111452</v>
          </cell>
          <cell r="E1529" t="str">
            <v>STK</v>
          </cell>
          <cell r="F1529" t="str">
            <v>YSM20R-2</v>
          </cell>
          <cell r="G1529" t="str">
            <v>R-&gt;L</v>
          </cell>
          <cell r="H1529" t="str">
            <v>No</v>
          </cell>
          <cell r="I1529" t="str">
            <v>Y67980</v>
          </cell>
          <cell r="J1529">
            <v>1</v>
          </cell>
          <cell r="K1529" t="str">
            <v>前海保税区</v>
          </cell>
          <cell r="L1529">
            <v>45268</v>
          </cell>
          <cell r="M1529" t="str">
            <v>NM,Coper rate 0.0495</v>
          </cell>
          <cell r="N1529" t="str">
            <v>JAN 24</v>
          </cell>
          <cell r="O1529">
            <v>2023.11</v>
          </cell>
          <cell r="P1529" t="str">
            <v>JPY</v>
          </cell>
          <cell r="Q1529" t="str">
            <v>C49SZX20230111SX</v>
          </cell>
          <cell r="R1529" t="str">
            <v>兴开泰（end user:兴连）</v>
          </cell>
          <cell r="S1529" t="str">
            <v>YSM20R-2</v>
          </cell>
          <cell r="T1529" t="str">
            <v>R-&gt;L</v>
          </cell>
          <cell r="U1529" t="str">
            <v>No</v>
          </cell>
          <cell r="V1529" t="str">
            <v>OK</v>
          </cell>
          <cell r="W1529" t="str">
            <v>DAP DG</v>
          </cell>
          <cell r="X1529">
            <v>45237</v>
          </cell>
          <cell r="Y1529" t="str">
            <v>Yes</v>
          </cell>
          <cell r="Z1529"/>
          <cell r="AA1529"/>
          <cell r="AB1529"/>
          <cell r="AC1529"/>
          <cell r="AD1529">
            <v>301</v>
          </cell>
          <cell r="AE1529">
            <v>20</v>
          </cell>
          <cell r="AF1529"/>
          <cell r="AG1529"/>
          <cell r="AH1529"/>
          <cell r="AI1529"/>
          <cell r="AN1529"/>
          <cell r="AO1529" t="str">
            <v>Yes</v>
          </cell>
          <cell r="AP1529" t="str">
            <v>JAN 24</v>
          </cell>
        </row>
        <row r="1530">
          <cell r="A1530">
            <v>2009</v>
          </cell>
          <cell r="B1530" t="str">
            <v>已经到货</v>
          </cell>
          <cell r="C1530" t="str">
            <v>C49</v>
          </cell>
          <cell r="D1530">
            <v>111452</v>
          </cell>
          <cell r="E1530" t="str">
            <v>STK</v>
          </cell>
          <cell r="F1530" t="str">
            <v>YSM20R-2</v>
          </cell>
          <cell r="G1530" t="str">
            <v>R-&gt;L</v>
          </cell>
          <cell r="H1530" t="str">
            <v>No</v>
          </cell>
          <cell r="I1530" t="str">
            <v>Y67981</v>
          </cell>
          <cell r="J1530">
            <v>1</v>
          </cell>
          <cell r="K1530" t="str">
            <v>前海保税区</v>
          </cell>
          <cell r="L1530">
            <v>45268</v>
          </cell>
          <cell r="M1530" t="str">
            <v>NM,Coper rate 0.0495</v>
          </cell>
          <cell r="N1530" t="str">
            <v>JAN 24</v>
          </cell>
          <cell r="O1530">
            <v>2023.11</v>
          </cell>
          <cell r="P1530" t="str">
            <v>JPY</v>
          </cell>
          <cell r="Q1530" t="str">
            <v>C49SZX20230111SX</v>
          </cell>
          <cell r="R1530" t="str">
            <v>兴开泰（end user:兴连）</v>
          </cell>
          <cell r="S1530" t="str">
            <v>YSM20R-2</v>
          </cell>
          <cell r="T1530" t="str">
            <v>R-&gt;L</v>
          </cell>
          <cell r="U1530" t="str">
            <v>No</v>
          </cell>
          <cell r="V1530" t="str">
            <v>OK</v>
          </cell>
          <cell r="W1530" t="str">
            <v>DAP DG</v>
          </cell>
          <cell r="X1530">
            <v>45237</v>
          </cell>
          <cell r="Y1530" t="str">
            <v>Yes</v>
          </cell>
          <cell r="Z1530"/>
          <cell r="AA1530"/>
          <cell r="AB1530"/>
          <cell r="AC1530"/>
          <cell r="AD1530">
            <v>301</v>
          </cell>
          <cell r="AE1530">
            <v>20</v>
          </cell>
          <cell r="AF1530"/>
          <cell r="AG1530"/>
          <cell r="AH1530"/>
          <cell r="AI1530"/>
          <cell r="AN1530"/>
          <cell r="AO1530" t="str">
            <v>Yes</v>
          </cell>
          <cell r="AP1530" t="str">
            <v>JAN 24</v>
          </cell>
        </row>
        <row r="1531">
          <cell r="A1531">
            <v>2054</v>
          </cell>
          <cell r="B1531" t="str">
            <v>已经到货</v>
          </cell>
          <cell r="C1531" t="str">
            <v>C49</v>
          </cell>
          <cell r="D1531">
            <v>111452</v>
          </cell>
          <cell r="E1531" t="str">
            <v>STK</v>
          </cell>
          <cell r="F1531" t="str">
            <v>YSM20R-2</v>
          </cell>
          <cell r="G1531" t="str">
            <v>R-&gt;L</v>
          </cell>
          <cell r="H1531" t="str">
            <v>No</v>
          </cell>
          <cell r="I1531" t="str">
            <v>Y67982</v>
          </cell>
          <cell r="J1531">
            <v>1</v>
          </cell>
          <cell r="K1531" t="str">
            <v>前海保税区</v>
          </cell>
          <cell r="L1531">
            <v>45268</v>
          </cell>
          <cell r="M1531" t="str">
            <v>NM,Coper rate 0.0495</v>
          </cell>
          <cell r="N1531" t="str">
            <v>JAN 24</v>
          </cell>
          <cell r="O1531">
            <v>2023.11</v>
          </cell>
          <cell r="P1531" t="str">
            <v>JPY</v>
          </cell>
          <cell r="Q1531" t="str">
            <v>C49SZX20230142SS</v>
          </cell>
          <cell r="R1531" t="str">
            <v>盈通恒翼</v>
          </cell>
          <cell r="S1531" t="str">
            <v>YSM20R-2</v>
          </cell>
          <cell r="T1531" t="str">
            <v>R-&gt;L</v>
          </cell>
          <cell r="U1531" t="str">
            <v>No</v>
          </cell>
          <cell r="V1531" t="str">
            <v>OK</v>
          </cell>
          <cell r="W1531" t="str">
            <v>DAP SZ</v>
          </cell>
          <cell r="X1531">
            <v>45282</v>
          </cell>
          <cell r="Y1531" t="str">
            <v>Yes</v>
          </cell>
          <cell r="Z1531"/>
          <cell r="AA1531"/>
          <cell r="AB1531"/>
          <cell r="AC1531"/>
          <cell r="AD1531">
            <v>301</v>
          </cell>
          <cell r="AE1531">
            <v>20</v>
          </cell>
          <cell r="AF1531"/>
          <cell r="AG1531"/>
          <cell r="AH1531"/>
          <cell r="AI1531"/>
          <cell r="AN1531"/>
          <cell r="AO1531" t="str">
            <v>Yes</v>
          </cell>
          <cell r="AP1531" t="str">
            <v>JAN 24</v>
          </cell>
        </row>
        <row r="1532">
          <cell r="A1532">
            <v>2006</v>
          </cell>
          <cell r="B1532" t="str">
            <v>已经到货</v>
          </cell>
          <cell r="C1532" t="str">
            <v>C49</v>
          </cell>
          <cell r="D1532">
            <v>111452</v>
          </cell>
          <cell r="E1532" t="str">
            <v>STK</v>
          </cell>
          <cell r="F1532" t="str">
            <v>YSM20R-2</v>
          </cell>
          <cell r="G1532" t="str">
            <v>L-&gt;R</v>
          </cell>
          <cell r="H1532" t="str">
            <v>No</v>
          </cell>
          <cell r="I1532" t="str">
            <v>Y67983</v>
          </cell>
          <cell r="J1532">
            <v>1</v>
          </cell>
          <cell r="K1532" t="str">
            <v>前海保税区</v>
          </cell>
          <cell r="L1532">
            <v>45268</v>
          </cell>
          <cell r="M1532" t="str">
            <v>NM,Coper rate 0.0495</v>
          </cell>
          <cell r="N1532" t="str">
            <v>JAN 24</v>
          </cell>
          <cell r="O1532">
            <v>2023.11</v>
          </cell>
          <cell r="P1532" t="str">
            <v>JPY</v>
          </cell>
          <cell r="Q1532" t="str">
            <v>C49SZX20230111SX</v>
          </cell>
          <cell r="R1532" t="str">
            <v>兴开泰（end user:兴连）</v>
          </cell>
          <cell r="S1532" t="str">
            <v>YSM20R-2</v>
          </cell>
          <cell r="T1532" t="str">
            <v>L-&gt;R</v>
          </cell>
          <cell r="U1532" t="str">
            <v>No</v>
          </cell>
          <cell r="V1532" t="str">
            <v>OK</v>
          </cell>
          <cell r="W1532" t="str">
            <v>DAP DG</v>
          </cell>
          <cell r="X1532">
            <v>45237</v>
          </cell>
          <cell r="Y1532" t="str">
            <v>Yes</v>
          </cell>
          <cell r="Z1532"/>
          <cell r="AA1532"/>
          <cell r="AB1532"/>
          <cell r="AC1532"/>
          <cell r="AD1532">
            <v>301</v>
          </cell>
          <cell r="AE1532">
            <v>20</v>
          </cell>
          <cell r="AF1532"/>
          <cell r="AG1532"/>
          <cell r="AH1532"/>
          <cell r="AI1532"/>
          <cell r="AN1532"/>
          <cell r="AO1532" t="str">
            <v>Yes</v>
          </cell>
          <cell r="AP1532" t="str">
            <v>JAN 24</v>
          </cell>
        </row>
        <row r="1533">
          <cell r="A1533">
            <v>2007</v>
          </cell>
          <cell r="B1533" t="str">
            <v>已经到货</v>
          </cell>
          <cell r="C1533" t="str">
            <v>C49</v>
          </cell>
          <cell r="D1533">
            <v>111452</v>
          </cell>
          <cell r="E1533" t="str">
            <v>STK</v>
          </cell>
          <cell r="F1533" t="str">
            <v>YSM20R-2</v>
          </cell>
          <cell r="G1533" t="str">
            <v>L-&gt;R</v>
          </cell>
          <cell r="H1533" t="str">
            <v>No</v>
          </cell>
          <cell r="I1533" t="str">
            <v>Y67984</v>
          </cell>
          <cell r="J1533">
            <v>1</v>
          </cell>
          <cell r="K1533" t="str">
            <v>前海保税区</v>
          </cell>
          <cell r="L1533">
            <v>45268</v>
          </cell>
          <cell r="M1533" t="str">
            <v>NM,Coper rate 0.0495</v>
          </cell>
          <cell r="N1533" t="str">
            <v>JAN 24</v>
          </cell>
          <cell r="O1533">
            <v>2023.11</v>
          </cell>
          <cell r="P1533" t="str">
            <v>JPY</v>
          </cell>
          <cell r="Q1533" t="str">
            <v>C49SZX20230111SX</v>
          </cell>
          <cell r="R1533" t="str">
            <v>兴开泰（end user:兴连）</v>
          </cell>
          <cell r="S1533" t="str">
            <v>YSM20R-2</v>
          </cell>
          <cell r="T1533" t="str">
            <v>L-&gt;R</v>
          </cell>
          <cell r="U1533" t="str">
            <v>No</v>
          </cell>
          <cell r="V1533" t="e">
            <v>#N/A</v>
          </cell>
          <cell r="W1533" t="str">
            <v>DAP DG</v>
          </cell>
          <cell r="X1533">
            <v>45237</v>
          </cell>
          <cell r="Y1533" t="str">
            <v>Yes</v>
          </cell>
          <cell r="Z1533"/>
          <cell r="AA1533"/>
          <cell r="AB1533"/>
          <cell r="AC1533"/>
          <cell r="AD1533">
            <v>301</v>
          </cell>
          <cell r="AE1533">
            <v>20</v>
          </cell>
          <cell r="AF1533"/>
          <cell r="AG1533"/>
          <cell r="AH1533"/>
          <cell r="AI1533"/>
          <cell r="AN1533"/>
          <cell r="AO1533" t="str">
            <v>Yes</v>
          </cell>
          <cell r="AP1533" t="str">
            <v>JAN 24</v>
          </cell>
        </row>
        <row r="1534">
          <cell r="B1534" t="str">
            <v>有交期</v>
          </cell>
          <cell r="C1534" t="str">
            <v>C49</v>
          </cell>
          <cell r="D1534">
            <v>111464</v>
          </cell>
          <cell r="E1534" t="str">
            <v>STK</v>
          </cell>
          <cell r="F1534" t="str">
            <v>YSM20R-2</v>
          </cell>
          <cell r="G1534" t="str">
            <v>L-&gt;R</v>
          </cell>
          <cell r="H1534" t="str">
            <v>No</v>
          </cell>
          <cell r="I1534" t="str">
            <v>Y68129</v>
          </cell>
          <cell r="J1534">
            <v>1</v>
          </cell>
          <cell r="K1534"/>
          <cell r="L1534">
            <v>45296</v>
          </cell>
          <cell r="M1534" t="str">
            <v>NM</v>
          </cell>
          <cell r="N1534"/>
          <cell r="O1534">
            <v>2023.11</v>
          </cell>
          <cell r="P1534" t="e">
            <v>#N/A</v>
          </cell>
          <cell r="Q1534" t="e">
            <v>#N/A</v>
          </cell>
          <cell r="R1534" t="e">
            <v>#N/A</v>
          </cell>
          <cell r="S1534" t="e">
            <v>#N/A</v>
          </cell>
          <cell r="T1534" t="e">
            <v>#N/A</v>
          </cell>
          <cell r="U1534" t="e">
            <v>#N/A</v>
          </cell>
          <cell r="V1534" t="e">
            <v>#N/A</v>
          </cell>
          <cell r="W1534" t="e">
            <v>#N/A</v>
          </cell>
          <cell r="X1534" t="e">
            <v>#N/A</v>
          </cell>
          <cell r="Y1534" t="e">
            <v>#N/A</v>
          </cell>
          <cell r="Z1534"/>
          <cell r="AA1534"/>
          <cell r="AB1534"/>
          <cell r="AC1534"/>
          <cell r="AD1534">
            <v>311</v>
          </cell>
          <cell r="AE1534">
            <v>10</v>
          </cell>
          <cell r="AF1534">
            <v>301</v>
          </cell>
          <cell r="AG1534">
            <v>5</v>
          </cell>
          <cell r="AH1534">
            <v>302</v>
          </cell>
          <cell r="AI1534">
            <v>5</v>
          </cell>
          <cell r="AN1534"/>
          <cell r="AO1534" t="str">
            <v>NA</v>
          </cell>
          <cell r="AP1534" t="str">
            <v>blank</v>
          </cell>
        </row>
        <row r="1535">
          <cell r="B1535" t="str">
            <v>有交期</v>
          </cell>
          <cell r="C1535" t="str">
            <v>C49</v>
          </cell>
          <cell r="D1535">
            <v>111464</v>
          </cell>
          <cell r="E1535" t="str">
            <v>STK</v>
          </cell>
          <cell r="F1535" t="str">
            <v>YSM20R-2</v>
          </cell>
          <cell r="G1535" t="str">
            <v>L-&gt;R</v>
          </cell>
          <cell r="H1535" t="str">
            <v>No</v>
          </cell>
          <cell r="I1535" t="str">
            <v>Y68130</v>
          </cell>
          <cell r="J1535">
            <v>1</v>
          </cell>
          <cell r="K1535"/>
          <cell r="L1535">
            <v>45296</v>
          </cell>
          <cell r="M1535" t="str">
            <v>NM</v>
          </cell>
          <cell r="N1535"/>
          <cell r="O1535">
            <v>2023.12</v>
          </cell>
          <cell r="P1535" t="e">
            <v>#N/A</v>
          </cell>
          <cell r="Q1535" t="e">
            <v>#N/A</v>
          </cell>
          <cell r="R1535" t="e">
            <v>#N/A</v>
          </cell>
          <cell r="S1535" t="e">
            <v>#N/A</v>
          </cell>
          <cell r="T1535" t="e">
            <v>#N/A</v>
          </cell>
          <cell r="U1535" t="e">
            <v>#N/A</v>
          </cell>
          <cell r="V1535" t="e">
            <v>#N/A</v>
          </cell>
          <cell r="W1535" t="e">
            <v>#N/A</v>
          </cell>
          <cell r="X1535" t="e">
            <v>#N/A</v>
          </cell>
          <cell r="Y1535" t="e">
            <v>#N/A</v>
          </cell>
          <cell r="Z1535"/>
          <cell r="AA1535"/>
          <cell r="AB1535"/>
          <cell r="AC1535"/>
          <cell r="AD1535">
            <v>311</v>
          </cell>
          <cell r="AE1535">
            <v>10</v>
          </cell>
          <cell r="AF1535">
            <v>301</v>
          </cell>
          <cell r="AG1535">
            <v>5</v>
          </cell>
          <cell r="AH1535">
            <v>303</v>
          </cell>
          <cell r="AI1535">
            <v>5</v>
          </cell>
          <cell r="AN1535"/>
          <cell r="AO1535" t="str">
            <v>NA</v>
          </cell>
          <cell r="AP1535" t="str">
            <v>blank</v>
          </cell>
        </row>
        <row r="1536">
          <cell r="B1536" t="str">
            <v>有交期</v>
          </cell>
          <cell r="C1536" t="str">
            <v>C49</v>
          </cell>
          <cell r="D1536">
            <v>111464</v>
          </cell>
          <cell r="E1536" t="str">
            <v>STK</v>
          </cell>
          <cell r="F1536" t="str">
            <v>YSM20R-2</v>
          </cell>
          <cell r="G1536" t="str">
            <v>L-&gt;R</v>
          </cell>
          <cell r="H1536" t="str">
            <v>No</v>
          </cell>
          <cell r="I1536" t="str">
            <v>Y68131</v>
          </cell>
          <cell r="J1536">
            <v>1</v>
          </cell>
          <cell r="K1536"/>
          <cell r="L1536">
            <v>45296</v>
          </cell>
          <cell r="M1536" t="str">
            <v>NM</v>
          </cell>
          <cell r="N1536"/>
          <cell r="O1536">
            <v>2023.12</v>
          </cell>
          <cell r="P1536" t="e">
            <v>#N/A</v>
          </cell>
          <cell r="Q1536" t="e">
            <v>#N/A</v>
          </cell>
          <cell r="R1536" t="e">
            <v>#N/A</v>
          </cell>
          <cell r="S1536" t="e">
            <v>#N/A</v>
          </cell>
          <cell r="T1536" t="e">
            <v>#N/A</v>
          </cell>
          <cell r="U1536" t="e">
            <v>#N/A</v>
          </cell>
          <cell r="V1536" t="e">
            <v>#N/A</v>
          </cell>
          <cell r="W1536" t="e">
            <v>#N/A</v>
          </cell>
          <cell r="X1536" t="e">
            <v>#N/A</v>
          </cell>
          <cell r="Y1536" t="e">
            <v>#N/A</v>
          </cell>
          <cell r="Z1536"/>
          <cell r="AA1536"/>
          <cell r="AB1536"/>
          <cell r="AC1536"/>
          <cell r="AD1536">
            <v>311</v>
          </cell>
          <cell r="AE1536">
            <v>10</v>
          </cell>
          <cell r="AF1536">
            <v>302</v>
          </cell>
          <cell r="AG1536">
            <v>5</v>
          </cell>
          <cell r="AH1536">
            <v>303</v>
          </cell>
          <cell r="AI1536">
            <v>5</v>
          </cell>
          <cell r="AN1536"/>
          <cell r="AO1536" t="str">
            <v>NA</v>
          </cell>
          <cell r="AP1536" t="str">
            <v>blank</v>
          </cell>
        </row>
        <row r="1537">
          <cell r="B1537" t="str">
            <v>有交期</v>
          </cell>
          <cell r="C1537" t="str">
            <v>C49</v>
          </cell>
          <cell r="D1537">
            <v>111464</v>
          </cell>
          <cell r="E1537" t="str">
            <v>STK</v>
          </cell>
          <cell r="F1537" t="str">
            <v>YSM20R-2</v>
          </cell>
          <cell r="G1537" t="str">
            <v>L-&gt;R</v>
          </cell>
          <cell r="H1537" t="str">
            <v>No</v>
          </cell>
          <cell r="I1537" t="str">
            <v>Y68132</v>
          </cell>
          <cell r="J1537">
            <v>1</v>
          </cell>
          <cell r="K1537"/>
          <cell r="L1537">
            <v>45296</v>
          </cell>
          <cell r="M1537" t="str">
            <v>NM</v>
          </cell>
          <cell r="N1537"/>
          <cell r="O1537">
            <v>2023.12</v>
          </cell>
          <cell r="P1537" t="e">
            <v>#N/A</v>
          </cell>
          <cell r="Q1537" t="e">
            <v>#N/A</v>
          </cell>
          <cell r="R1537" t="e">
            <v>#N/A</v>
          </cell>
          <cell r="S1537" t="e">
            <v>#N/A</v>
          </cell>
          <cell r="T1537" t="e">
            <v>#N/A</v>
          </cell>
          <cell r="U1537" t="e">
            <v>#N/A</v>
          </cell>
          <cell r="V1537" t="e">
            <v>#N/A</v>
          </cell>
          <cell r="W1537" t="e">
            <v>#N/A</v>
          </cell>
          <cell r="X1537" t="e">
            <v>#N/A</v>
          </cell>
          <cell r="Y1537" t="e">
            <v>#N/A</v>
          </cell>
          <cell r="Z1537"/>
          <cell r="AA1537"/>
          <cell r="AB1537"/>
          <cell r="AC1537"/>
          <cell r="AD1537">
            <v>311</v>
          </cell>
          <cell r="AE1537">
            <v>10</v>
          </cell>
          <cell r="AF1537">
            <v>302</v>
          </cell>
          <cell r="AG1537">
            <v>5</v>
          </cell>
          <cell r="AH1537">
            <v>303</v>
          </cell>
          <cell r="AI1537">
            <v>5</v>
          </cell>
          <cell r="AN1537"/>
          <cell r="AO1537" t="str">
            <v>NA</v>
          </cell>
          <cell r="AP1537" t="str">
            <v>blank</v>
          </cell>
        </row>
        <row r="1538">
          <cell r="A1538">
            <v>1969</v>
          </cell>
          <cell r="B1538" t="str">
            <v>有交期</v>
          </cell>
          <cell r="C1538" t="str">
            <v>C49</v>
          </cell>
          <cell r="D1538">
            <v>111440</v>
          </cell>
          <cell r="E1538" t="str">
            <v>康佳名义下单</v>
          </cell>
          <cell r="F1538" t="str">
            <v>S20</v>
          </cell>
          <cell r="G1538" t="str">
            <v>L-&gt;R</v>
          </cell>
          <cell r="H1538" t="str">
            <v>No</v>
          </cell>
          <cell r="I1538" t="str">
            <v>Y67969</v>
          </cell>
          <cell r="J1538">
            <v>1</v>
          </cell>
          <cell r="K1538"/>
          <cell r="L1538">
            <v>45296</v>
          </cell>
          <cell r="M1538">
            <v>4.9599999999999998E-2</v>
          </cell>
          <cell r="N1538" t="str">
            <v>FEB 24</v>
          </cell>
          <cell r="O1538">
            <v>2023.12</v>
          </cell>
          <cell r="P1538" t="str">
            <v>RMB</v>
          </cell>
          <cell r="Q1538" t="str">
            <v>SNFPC-CG-2023-006</v>
          </cell>
          <cell r="R1538" t="str">
            <v xml:space="preserve">康佳 </v>
          </cell>
          <cell r="S1538" t="str">
            <v>S20</v>
          </cell>
          <cell r="T1538" t="str">
            <v>L-&gt;R</v>
          </cell>
          <cell r="U1538" t="str">
            <v>No</v>
          </cell>
          <cell r="V1538" t="str">
            <v>OK</v>
          </cell>
          <cell r="W1538" t="str">
            <v>DDP SN</v>
          </cell>
          <cell r="X1538">
            <v>45142</v>
          </cell>
          <cell r="Y1538" t="str">
            <v>Yes</v>
          </cell>
          <cell r="Z1538"/>
          <cell r="AA1538"/>
          <cell r="AB1538"/>
          <cell r="AC1538"/>
          <cell r="AD1538"/>
          <cell r="AE1538"/>
          <cell r="AF1538"/>
          <cell r="AG1538"/>
          <cell r="AH1538"/>
          <cell r="AI1538"/>
          <cell r="AN1538"/>
          <cell r="AO1538" t="str">
            <v>Yes</v>
          </cell>
          <cell r="AP1538" t="str">
            <v>FEB 24</v>
          </cell>
        </row>
        <row r="1539">
          <cell r="A1539">
            <v>2000</v>
          </cell>
          <cell r="B1539" t="str">
            <v>已发货</v>
          </cell>
          <cell r="C1539" t="str">
            <v>C49</v>
          </cell>
          <cell r="D1539" t="str">
            <v>111465(拆单111471)</v>
          </cell>
          <cell r="E1539" t="str">
            <v>STK</v>
          </cell>
          <cell r="F1539" t="str">
            <v>YSM10</v>
          </cell>
          <cell r="G1539" t="str">
            <v>L-&gt;R</v>
          </cell>
          <cell r="H1539" t="str">
            <v xml:space="preserve">MVC+ATS15(with 5 heads) </v>
          </cell>
          <cell r="I1539" t="str">
            <v>Y68127</v>
          </cell>
          <cell r="J1539">
            <v>1</v>
          </cell>
          <cell r="K1539"/>
          <cell r="L1539">
            <v>45296</v>
          </cell>
          <cell r="M1539" t="str">
            <v>JPY/HKD:0.0525,USD/HKD 固定汇率是7.8</v>
          </cell>
          <cell r="N1539" t="str">
            <v>JAN 24</v>
          </cell>
          <cell r="O1539">
            <v>2023.12</v>
          </cell>
          <cell r="P1539" t="str">
            <v>USD</v>
          </cell>
          <cell r="Q1539" t="str">
            <v>C49SZX20230119JL/4600003615</v>
          </cell>
          <cell r="R1539" t="str">
            <v>高伟</v>
          </cell>
          <cell r="S1539" t="str">
            <v>YSM10</v>
          </cell>
          <cell r="T1539" t="str">
            <v>L-&gt;R</v>
          </cell>
          <cell r="U1539" t="str">
            <v>MVC+ATS15(with 5 heads)</v>
          </cell>
          <cell r="V1539" t="str">
            <v>WRONG</v>
          </cell>
          <cell r="W1539" t="str">
            <v>CIF HK</v>
          </cell>
          <cell r="X1539">
            <v>45233</v>
          </cell>
          <cell r="Y1539" t="str">
            <v>Yes</v>
          </cell>
          <cell r="Z1539"/>
          <cell r="AA1539"/>
          <cell r="AB1539"/>
          <cell r="AC1539"/>
          <cell r="AD1539">
            <v>301</v>
          </cell>
          <cell r="AE1539">
            <v>5</v>
          </cell>
          <cell r="AF1539"/>
          <cell r="AG1539"/>
          <cell r="AH1539"/>
          <cell r="AI1539"/>
          <cell r="AN1539"/>
          <cell r="AO1539" t="str">
            <v>Yes</v>
          </cell>
          <cell r="AP1539" t="str">
            <v>JAN 24</v>
          </cell>
        </row>
        <row r="1540">
          <cell r="A1540">
            <v>2001</v>
          </cell>
          <cell r="B1540" t="str">
            <v>已发货</v>
          </cell>
          <cell r="C1540" t="str">
            <v>C49</v>
          </cell>
          <cell r="D1540" t="str">
            <v>111465(拆单111471)</v>
          </cell>
          <cell r="E1540" t="str">
            <v>STK</v>
          </cell>
          <cell r="F1540" t="str">
            <v>YSM10</v>
          </cell>
          <cell r="G1540" t="str">
            <v>L-&gt;R</v>
          </cell>
          <cell r="H1540" t="str">
            <v xml:space="preserve">MVC+ATS15(with 5 heads) </v>
          </cell>
          <cell r="I1540" t="str">
            <v>Y68128</v>
          </cell>
          <cell r="J1540">
            <v>1</v>
          </cell>
          <cell r="K1540"/>
          <cell r="L1540">
            <v>45296</v>
          </cell>
          <cell r="M1540" t="str">
            <v>JPY/HKD:0.0525,USD/HKD 固定汇率是7.8</v>
          </cell>
          <cell r="N1540" t="str">
            <v>JAN 24</v>
          </cell>
          <cell r="O1540">
            <v>2023.12</v>
          </cell>
          <cell r="P1540" t="str">
            <v>USD</v>
          </cell>
          <cell r="Q1540" t="str">
            <v>C49SZX20230119JL/4600003615</v>
          </cell>
          <cell r="R1540" t="str">
            <v>高伟</v>
          </cell>
          <cell r="S1540" t="str">
            <v>YSM10</v>
          </cell>
          <cell r="T1540" t="str">
            <v>L-&gt;R</v>
          </cell>
          <cell r="U1540" t="str">
            <v>MVC+ATS15(with 5 heads)</v>
          </cell>
          <cell r="V1540" t="str">
            <v>WRONG</v>
          </cell>
          <cell r="W1540" t="str">
            <v>CIF HK</v>
          </cell>
          <cell r="X1540">
            <v>45233</v>
          </cell>
          <cell r="Y1540" t="str">
            <v>Yes</v>
          </cell>
          <cell r="Z1540"/>
          <cell r="AA1540"/>
          <cell r="AB1540"/>
          <cell r="AC1540"/>
          <cell r="AD1540">
            <v>301</v>
          </cell>
          <cell r="AE1540">
            <v>5</v>
          </cell>
          <cell r="AF1540"/>
          <cell r="AG1540"/>
          <cell r="AH1540"/>
          <cell r="AI1540"/>
          <cell r="AN1540"/>
          <cell r="AO1540" t="str">
            <v>Yes</v>
          </cell>
          <cell r="AP1540" t="str">
            <v>JAN 24</v>
          </cell>
        </row>
        <row r="1541">
          <cell r="B1541" t="str">
            <v>有交期</v>
          </cell>
          <cell r="C1541" t="str">
            <v>C49</v>
          </cell>
          <cell r="D1541">
            <v>111465</v>
          </cell>
          <cell r="E1541" t="str">
            <v>STK</v>
          </cell>
          <cell r="F1541" t="str">
            <v>YSM10</v>
          </cell>
          <cell r="G1541" t="str">
            <v>R-&gt;L</v>
          </cell>
          <cell r="H1541" t="str">
            <v>ATS15</v>
          </cell>
          <cell r="I1541" t="str">
            <v>Y68124</v>
          </cell>
          <cell r="J1541">
            <v>1</v>
          </cell>
          <cell r="K1541"/>
          <cell r="L1541">
            <v>45296</v>
          </cell>
          <cell r="M1541" t="str">
            <v>NM</v>
          </cell>
          <cell r="N1541"/>
          <cell r="O1541">
            <v>2023.12</v>
          </cell>
          <cell r="P1541" t="e">
            <v>#N/A</v>
          </cell>
          <cell r="Q1541" t="e">
            <v>#N/A</v>
          </cell>
          <cell r="R1541" t="e">
            <v>#N/A</v>
          </cell>
          <cell r="S1541" t="e">
            <v>#N/A</v>
          </cell>
          <cell r="T1541" t="e">
            <v>#N/A</v>
          </cell>
          <cell r="U1541" t="e">
            <v>#N/A</v>
          </cell>
          <cell r="V1541" t="e">
            <v>#N/A</v>
          </cell>
          <cell r="W1541" t="e">
            <v>#N/A</v>
          </cell>
          <cell r="X1541" t="e">
            <v>#N/A</v>
          </cell>
          <cell r="Y1541" t="e">
            <v>#N/A</v>
          </cell>
          <cell r="Z1541"/>
          <cell r="AA1541"/>
          <cell r="AB1541"/>
          <cell r="AC1541"/>
          <cell r="AD1541">
            <v>301</v>
          </cell>
          <cell r="AE1541">
            <v>10</v>
          </cell>
          <cell r="AF1541"/>
          <cell r="AG1541"/>
          <cell r="AH1541"/>
          <cell r="AI1541"/>
          <cell r="AN1541"/>
          <cell r="AO1541" t="str">
            <v>NA</v>
          </cell>
          <cell r="AP1541" t="str">
            <v>blank</v>
          </cell>
        </row>
        <row r="1542">
          <cell r="B1542" t="str">
            <v>有交期</v>
          </cell>
          <cell r="C1542" t="str">
            <v>C49</v>
          </cell>
          <cell r="D1542">
            <v>111465</v>
          </cell>
          <cell r="E1542" t="str">
            <v>STK</v>
          </cell>
          <cell r="F1542" t="str">
            <v>YSM10</v>
          </cell>
          <cell r="G1542" t="str">
            <v>R-&gt;L</v>
          </cell>
          <cell r="H1542" t="str">
            <v>ATS15</v>
          </cell>
          <cell r="I1542" t="str">
            <v>Y68125</v>
          </cell>
          <cell r="J1542">
            <v>1</v>
          </cell>
          <cell r="K1542"/>
          <cell r="L1542">
            <v>45296</v>
          </cell>
          <cell r="M1542" t="str">
            <v>NM</v>
          </cell>
          <cell r="N1542"/>
          <cell r="O1542">
            <v>2023.12</v>
          </cell>
          <cell r="P1542" t="e">
            <v>#N/A</v>
          </cell>
          <cell r="Q1542" t="e">
            <v>#N/A</v>
          </cell>
          <cell r="R1542" t="e">
            <v>#N/A</v>
          </cell>
          <cell r="S1542" t="e">
            <v>#N/A</v>
          </cell>
          <cell r="T1542" t="e">
            <v>#N/A</v>
          </cell>
          <cell r="U1542" t="e">
            <v>#N/A</v>
          </cell>
          <cell r="V1542" t="e">
            <v>#N/A</v>
          </cell>
          <cell r="W1542" t="e">
            <v>#N/A</v>
          </cell>
          <cell r="X1542" t="e">
            <v>#N/A</v>
          </cell>
          <cell r="Y1542" t="e">
            <v>#N/A</v>
          </cell>
          <cell r="Z1542"/>
          <cell r="AA1542"/>
          <cell r="AB1542"/>
          <cell r="AC1542"/>
          <cell r="AD1542">
            <v>301</v>
          </cell>
          <cell r="AE1542">
            <v>10</v>
          </cell>
          <cell r="AF1542"/>
          <cell r="AG1542"/>
          <cell r="AH1542"/>
          <cell r="AI1542"/>
          <cell r="AN1542"/>
          <cell r="AO1542" t="str">
            <v>NA</v>
          </cell>
          <cell r="AP1542" t="str">
            <v>blank</v>
          </cell>
        </row>
        <row r="1543">
          <cell r="B1543" t="str">
            <v>有交期</v>
          </cell>
          <cell r="C1543" t="str">
            <v>C49</v>
          </cell>
          <cell r="D1543">
            <v>111465</v>
          </cell>
          <cell r="E1543" t="str">
            <v>STK</v>
          </cell>
          <cell r="F1543" t="str">
            <v>YSM10</v>
          </cell>
          <cell r="G1543" t="str">
            <v>R-&gt;L</v>
          </cell>
          <cell r="H1543" t="str">
            <v>ATS15</v>
          </cell>
          <cell r="I1543" t="str">
            <v>Y68126</v>
          </cell>
          <cell r="J1543">
            <v>1</v>
          </cell>
          <cell r="K1543"/>
          <cell r="L1543">
            <v>45296</v>
          </cell>
          <cell r="M1543" t="str">
            <v>NM</v>
          </cell>
          <cell r="N1543"/>
          <cell r="O1543">
            <v>2023.12</v>
          </cell>
          <cell r="P1543" t="e">
            <v>#N/A</v>
          </cell>
          <cell r="Q1543" t="e">
            <v>#N/A</v>
          </cell>
          <cell r="R1543" t="e">
            <v>#N/A</v>
          </cell>
          <cell r="S1543" t="e">
            <v>#N/A</v>
          </cell>
          <cell r="T1543" t="e">
            <v>#N/A</v>
          </cell>
          <cell r="U1543" t="e">
            <v>#N/A</v>
          </cell>
          <cell r="V1543" t="e">
            <v>#N/A</v>
          </cell>
          <cell r="W1543" t="e">
            <v>#N/A</v>
          </cell>
          <cell r="X1543" t="e">
            <v>#N/A</v>
          </cell>
          <cell r="Y1543" t="e">
            <v>#N/A</v>
          </cell>
          <cell r="Z1543"/>
          <cell r="AA1543"/>
          <cell r="AB1543"/>
          <cell r="AC1543"/>
          <cell r="AD1543">
            <v>301</v>
          </cell>
          <cell r="AE1543">
            <v>10</v>
          </cell>
          <cell r="AF1543"/>
          <cell r="AG1543"/>
          <cell r="AH1543"/>
          <cell r="AI1543"/>
          <cell r="AN1543"/>
          <cell r="AO1543" t="str">
            <v>NA</v>
          </cell>
          <cell r="AP1543" t="str">
            <v>blank</v>
          </cell>
        </row>
        <row r="1544">
          <cell r="A1544">
            <v>2032</v>
          </cell>
          <cell r="B1544" t="str">
            <v>有交期</v>
          </cell>
          <cell r="C1544" t="str">
            <v>C49</v>
          </cell>
          <cell r="D1544">
            <v>111501</v>
          </cell>
          <cell r="E1544" t="str">
            <v>高伟名义下单</v>
          </cell>
          <cell r="F1544" t="str">
            <v>YSM10</v>
          </cell>
          <cell r="G1544" t="str">
            <v>L-&gt;R</v>
          </cell>
          <cell r="H1544" t="str">
            <v xml:space="preserve">MVC+ATS15(with 5 heads) </v>
          </cell>
          <cell r="J1544">
            <v>1</v>
          </cell>
          <cell r="K1544"/>
          <cell r="L1544">
            <v>44957</v>
          </cell>
          <cell r="M1544" t="str">
            <v>JPY/HKD:0.0545,USD/HKD 固定汇率是7.8</v>
          </cell>
          <cell r="N1544" t="str">
            <v>JAN 24</v>
          </cell>
          <cell r="O1544"/>
          <cell r="P1544" t="str">
            <v>USD</v>
          </cell>
          <cell r="Q1544" t="str">
            <v>C49SZX20230133JL/4600003765</v>
          </cell>
          <cell r="R1544" t="str">
            <v>高伟</v>
          </cell>
          <cell r="S1544" t="str">
            <v>YSM10</v>
          </cell>
          <cell r="T1544" t="str">
            <v>L-&gt;R</v>
          </cell>
          <cell r="U1544" t="str">
            <v>MVC+ATS15(with 5 heads)</v>
          </cell>
          <cell r="V1544" t="str">
            <v>WRONG</v>
          </cell>
          <cell r="W1544" t="str">
            <v>CIF HK</v>
          </cell>
          <cell r="X1544">
            <v>45260</v>
          </cell>
          <cell r="Y1544" t="str">
            <v>Yes</v>
          </cell>
          <cell r="Z1544"/>
          <cell r="AA1544"/>
          <cell r="AB1544"/>
          <cell r="AC1544"/>
          <cell r="AD1544">
            <v>301</v>
          </cell>
          <cell r="AE1544">
            <v>5</v>
          </cell>
          <cell r="AF1544"/>
          <cell r="AG1544"/>
          <cell r="AH1544"/>
          <cell r="AI1544"/>
          <cell r="AN1544"/>
          <cell r="AO1544" t="str">
            <v>Yes</v>
          </cell>
          <cell r="AP1544" t="str">
            <v>JAN 24</v>
          </cell>
        </row>
        <row r="1545">
          <cell r="A1545">
            <v>2033</v>
          </cell>
          <cell r="B1545" t="str">
            <v>有交期</v>
          </cell>
          <cell r="C1545" t="str">
            <v>C49</v>
          </cell>
          <cell r="D1545">
            <v>111501</v>
          </cell>
          <cell r="E1545" t="str">
            <v>高伟名义下单</v>
          </cell>
          <cell r="F1545" t="str">
            <v>YSM10</v>
          </cell>
          <cell r="G1545" t="str">
            <v>L-&gt;R</v>
          </cell>
          <cell r="H1545" t="str">
            <v xml:space="preserve">MVC+ATS15(with 5 heads) </v>
          </cell>
          <cell r="I1545"/>
          <cell r="J1545">
            <v>1</v>
          </cell>
          <cell r="K1545"/>
          <cell r="L1545">
            <v>44957</v>
          </cell>
          <cell r="M1545" t="str">
            <v>JPY/HKD:0.0545,USD/HKD 固定汇率是7.8</v>
          </cell>
          <cell r="N1545" t="str">
            <v>JAN 24</v>
          </cell>
          <cell r="O1545"/>
          <cell r="P1545" t="str">
            <v>USD</v>
          </cell>
          <cell r="Q1545" t="str">
            <v>C49SZX20230133JL/4600003765</v>
          </cell>
          <cell r="R1545" t="str">
            <v>高伟</v>
          </cell>
          <cell r="S1545" t="str">
            <v>YSM10</v>
          </cell>
          <cell r="T1545" t="str">
            <v>L-&gt;R</v>
          </cell>
          <cell r="U1545" t="str">
            <v>MVC+ATS15(with 5 heads)</v>
          </cell>
          <cell r="V1545" t="str">
            <v>WRONG</v>
          </cell>
          <cell r="W1545" t="str">
            <v>CIF HK</v>
          </cell>
          <cell r="X1545">
            <v>45260</v>
          </cell>
          <cell r="Y1545" t="str">
            <v>Yes</v>
          </cell>
          <cell r="Z1545"/>
          <cell r="AA1545"/>
          <cell r="AB1545"/>
          <cell r="AC1545"/>
          <cell r="AD1545">
            <v>301</v>
          </cell>
          <cell r="AE1545">
            <v>5</v>
          </cell>
          <cell r="AF1545"/>
          <cell r="AG1545"/>
          <cell r="AH1545"/>
          <cell r="AI1545"/>
          <cell r="AN1545"/>
          <cell r="AO1545" t="str">
            <v>Yes</v>
          </cell>
          <cell r="AP1545" t="str">
            <v>JAN 24</v>
          </cell>
        </row>
        <row r="1546">
          <cell r="A1546">
            <v>2040</v>
          </cell>
          <cell r="B1546" t="str">
            <v>TBA.</v>
          </cell>
          <cell r="C1546" t="str">
            <v>C49</v>
          </cell>
          <cell r="D1546">
            <v>111482</v>
          </cell>
          <cell r="E1546" t="str">
            <v>STK</v>
          </cell>
          <cell r="F1546" t="str">
            <v>YSM20R-2</v>
          </cell>
          <cell r="G1546" t="str">
            <v>L-&gt;R</v>
          </cell>
          <cell r="H1546" t="str">
            <v>cATS10+ANC+MVC+special layout</v>
          </cell>
          <cell r="I1546"/>
          <cell r="J1546">
            <v>1</v>
          </cell>
          <cell r="K1546"/>
          <cell r="L1546" t="str">
            <v>ex-work 23年12月</v>
          </cell>
          <cell r="M1546" t="str">
            <v>JPY/HKD:0.0538,USD/HKD 固定汇率是7.8</v>
          </cell>
          <cell r="N1546" t="str">
            <v>JAN 24</v>
          </cell>
          <cell r="O1546"/>
          <cell r="P1546" t="str">
            <v>USD</v>
          </cell>
          <cell r="Q1546" t="str">
            <v>C49SZX20230136JAL</v>
          </cell>
          <cell r="R1546" t="str">
            <v>TBS</v>
          </cell>
          <cell r="S1546" t="str">
            <v>YSM20R-2</v>
          </cell>
          <cell r="T1546" t="str">
            <v>L-&gt;R</v>
          </cell>
          <cell r="U1546" t="str">
            <v>MVC+cATS10+ANC</v>
          </cell>
          <cell r="V1546" t="str">
            <v>WRONG</v>
          </cell>
          <cell r="W1546" t="str">
            <v>CIF HK</v>
          </cell>
          <cell r="X1546">
            <v>45264</v>
          </cell>
          <cell r="Y1546" t="str">
            <v>Yes</v>
          </cell>
          <cell r="Z1546"/>
          <cell r="AA1546"/>
          <cell r="AB1546"/>
          <cell r="AC1546"/>
          <cell r="AD1546">
            <v>301</v>
          </cell>
          <cell r="AE1546">
            <v>20</v>
          </cell>
          <cell r="AF1546"/>
          <cell r="AG1546"/>
          <cell r="AH1546"/>
          <cell r="AI1546"/>
          <cell r="AN1546"/>
          <cell r="AO1546" t="str">
            <v>Yes</v>
          </cell>
          <cell r="AP1546" t="str">
            <v>JAN 24</v>
          </cell>
        </row>
        <row r="1547">
          <cell r="A1547">
            <v>2004</v>
          </cell>
          <cell r="B1547" t="str">
            <v>TBA.</v>
          </cell>
          <cell r="C1547" t="str">
            <v>C28.</v>
          </cell>
          <cell r="D1547" t="str">
            <v>B28111487</v>
          </cell>
          <cell r="E1547" t="str">
            <v>锐诚名义下单</v>
          </cell>
          <cell r="F1547" t="str">
            <v>YSi-V</v>
          </cell>
          <cell r="G1547" t="str">
            <v>L-&gt;R</v>
          </cell>
          <cell r="H1547" t="str">
            <v>No</v>
          </cell>
          <cell r="I1547" t="str">
            <v>Y68432</v>
          </cell>
          <cell r="J1547">
            <v>1</v>
          </cell>
          <cell r="K1547"/>
          <cell r="L1547" t="str">
            <v>ex-work 23年12月</v>
          </cell>
          <cell r="M1547"/>
          <cell r="N1547" t="str">
            <v>FEB 24</v>
          </cell>
          <cell r="O1547"/>
          <cell r="P1547" t="str">
            <v>JPY</v>
          </cell>
          <cell r="Q1547" t="str">
            <v>C28SZX20230122SX</v>
          </cell>
          <cell r="R1547" t="str">
            <v>锐诚</v>
          </cell>
          <cell r="S1547" t="str">
            <v>YSi-V</v>
          </cell>
          <cell r="T1547" t="str">
            <v>L-&gt;R</v>
          </cell>
          <cell r="U1547" t="str">
            <v>No</v>
          </cell>
          <cell r="V1547" t="str">
            <v>OK</v>
          </cell>
          <cell r="W1547" t="str">
            <v>DAP HZ</v>
          </cell>
          <cell r="X1547">
            <v>45236</v>
          </cell>
          <cell r="Y1547" t="str">
            <v>Yes</v>
          </cell>
          <cell r="Z1547"/>
          <cell r="AA1547"/>
          <cell r="AB1547"/>
          <cell r="AC1547"/>
          <cell r="AD1547"/>
          <cell r="AE1547"/>
          <cell r="AF1547"/>
          <cell r="AG1547"/>
          <cell r="AH1547"/>
          <cell r="AI1547"/>
          <cell r="AN1547"/>
          <cell r="AO1547" t="str">
            <v>Yes</v>
          </cell>
          <cell r="AP1547" t="str">
            <v>FEB 24</v>
          </cell>
        </row>
        <row r="1548">
          <cell r="B1548" t="str">
            <v>TBA.</v>
          </cell>
          <cell r="C1548" t="str">
            <v>C28.</v>
          </cell>
          <cell r="D1548" t="str">
            <v>B28111489</v>
          </cell>
          <cell r="E1548" t="str">
            <v>STK</v>
          </cell>
          <cell r="F1548" t="str">
            <v>YSi-V</v>
          </cell>
          <cell r="G1548" t="str">
            <v>L-&gt;R</v>
          </cell>
          <cell r="H1548" t="str">
            <v>No</v>
          </cell>
          <cell r="I1548"/>
          <cell r="J1548">
            <v>1</v>
          </cell>
          <cell r="K1548"/>
          <cell r="L1548" t="str">
            <v>ex-work 24年1月</v>
          </cell>
          <cell r="M1548"/>
          <cell r="N1548"/>
          <cell r="O1548"/>
          <cell r="P1548" t="e">
            <v>#N/A</v>
          </cell>
          <cell r="Q1548" t="e">
            <v>#N/A</v>
          </cell>
          <cell r="R1548" t="e">
            <v>#N/A</v>
          </cell>
          <cell r="S1548" t="e">
            <v>#N/A</v>
          </cell>
          <cell r="T1548" t="e">
            <v>#N/A</v>
          </cell>
          <cell r="U1548" t="e">
            <v>#N/A</v>
          </cell>
          <cell r="V1548" t="e">
            <v>#N/A</v>
          </cell>
          <cell r="W1548" t="e">
            <v>#N/A</v>
          </cell>
          <cell r="X1548" t="e">
            <v>#N/A</v>
          </cell>
          <cell r="Y1548" t="e">
            <v>#N/A</v>
          </cell>
          <cell r="Z1548"/>
          <cell r="AA1548"/>
          <cell r="AB1548"/>
          <cell r="AC1548"/>
          <cell r="AD1548"/>
          <cell r="AE1548"/>
          <cell r="AF1548"/>
          <cell r="AG1548"/>
          <cell r="AH1548"/>
          <cell r="AI1548"/>
          <cell r="AN1548"/>
          <cell r="AO1548" t="str">
            <v>NA</v>
          </cell>
          <cell r="AP1548" t="str">
            <v>blank</v>
          </cell>
        </row>
        <row r="1549">
          <cell r="B1549" t="str">
            <v>TBA.</v>
          </cell>
          <cell r="C1549" t="str">
            <v>C28.</v>
          </cell>
          <cell r="D1549" t="str">
            <v>B28111489</v>
          </cell>
          <cell r="E1549" t="str">
            <v>STK</v>
          </cell>
          <cell r="F1549" t="str">
            <v>YSi-V</v>
          </cell>
          <cell r="G1549" t="str">
            <v>L-&gt;R</v>
          </cell>
          <cell r="H1549" t="str">
            <v>No</v>
          </cell>
          <cell r="I1549"/>
          <cell r="J1549">
            <v>1</v>
          </cell>
          <cell r="K1549"/>
          <cell r="L1549" t="str">
            <v>ex-work 24年1月</v>
          </cell>
          <cell r="M1549"/>
          <cell r="N1549"/>
          <cell r="O1549"/>
          <cell r="P1549" t="e">
            <v>#N/A</v>
          </cell>
          <cell r="Q1549" t="e">
            <v>#N/A</v>
          </cell>
          <cell r="R1549" t="e">
            <v>#N/A</v>
          </cell>
          <cell r="S1549" t="e">
            <v>#N/A</v>
          </cell>
          <cell r="T1549" t="e">
            <v>#N/A</v>
          </cell>
          <cell r="U1549" t="e">
            <v>#N/A</v>
          </cell>
          <cell r="V1549" t="e">
            <v>#N/A</v>
          </cell>
          <cell r="W1549" t="e">
            <v>#N/A</v>
          </cell>
          <cell r="X1549" t="e">
            <v>#N/A</v>
          </cell>
          <cell r="Y1549" t="e">
            <v>#N/A</v>
          </cell>
          <cell r="Z1549"/>
          <cell r="AA1549"/>
          <cell r="AB1549"/>
          <cell r="AC1549"/>
          <cell r="AD1549"/>
          <cell r="AE1549"/>
          <cell r="AF1549"/>
          <cell r="AG1549"/>
          <cell r="AH1549"/>
          <cell r="AI1549"/>
          <cell r="AN1549"/>
          <cell r="AO1549" t="str">
            <v>NA</v>
          </cell>
          <cell r="AP1549" t="str">
            <v>blank</v>
          </cell>
        </row>
        <row r="1550">
          <cell r="A1550">
            <v>2037</v>
          </cell>
          <cell r="B1550" t="str">
            <v>TBA.</v>
          </cell>
          <cell r="C1550" t="str">
            <v>C49</v>
          </cell>
          <cell r="D1550">
            <v>111503</v>
          </cell>
          <cell r="E1550" t="str">
            <v>徕芬名义下单</v>
          </cell>
          <cell r="F1550" t="str">
            <v>YSM20R-2</v>
          </cell>
          <cell r="G1550" t="str">
            <v>L-&gt;R</v>
          </cell>
          <cell r="H1550" t="str">
            <v>cATS10+MVC+Feeder Carriage</v>
          </cell>
          <cell r="I1550"/>
          <cell r="J1550">
            <v>1</v>
          </cell>
          <cell r="K1550"/>
          <cell r="L1550" t="str">
            <v>ex-work 24年2月</v>
          </cell>
          <cell r="M1550">
            <v>4.99E-2</v>
          </cell>
          <cell r="N1550"/>
          <cell r="O1550"/>
          <cell r="P1550" t="str">
            <v>RMB</v>
          </cell>
          <cell r="Q1550" t="str">
            <v>LF-23120029</v>
          </cell>
          <cell r="R1550" t="str">
            <v>徕芬</v>
          </cell>
          <cell r="S1550" t="str">
            <v>YSM20R-2</v>
          </cell>
          <cell r="T1550" t="str">
            <v>L-&gt;R</v>
          </cell>
          <cell r="U1550" t="str">
            <v>cATS10+MVC+Feeder Carriage</v>
          </cell>
          <cell r="V1550" t="str">
            <v>OK</v>
          </cell>
          <cell r="W1550" t="str">
            <v>DDP DG</v>
          </cell>
          <cell r="X1550">
            <v>45261</v>
          </cell>
          <cell r="Y1550" t="str">
            <v>Yes</v>
          </cell>
          <cell r="Z1550"/>
          <cell r="AA1550"/>
          <cell r="AB1550"/>
          <cell r="AC1550"/>
          <cell r="AD1550">
            <v>301</v>
          </cell>
          <cell r="AE1550">
            <v>10</v>
          </cell>
          <cell r="AF1550">
            <v>303</v>
          </cell>
          <cell r="AG1550">
            <v>10</v>
          </cell>
          <cell r="AH1550"/>
          <cell r="AI1550"/>
          <cell r="AN1550"/>
          <cell r="AO1550" t="str">
            <v>Yes</v>
          </cell>
          <cell r="AP1550" t="str">
            <v>blank</v>
          </cell>
        </row>
        <row r="1551">
          <cell r="A1551">
            <v>2038</v>
          </cell>
          <cell r="B1551" t="str">
            <v>TBA.</v>
          </cell>
          <cell r="C1551" t="str">
            <v>C49</v>
          </cell>
          <cell r="D1551">
            <v>111503</v>
          </cell>
          <cell r="E1551" t="str">
            <v>徕芬名义下单</v>
          </cell>
          <cell r="F1551" t="str">
            <v>YSM20R-2</v>
          </cell>
          <cell r="G1551" t="str">
            <v>L-&gt;R</v>
          </cell>
          <cell r="H1551" t="str">
            <v>cATS10+MVC+Feeder Carriage</v>
          </cell>
          <cell r="I1551"/>
          <cell r="J1551">
            <v>1</v>
          </cell>
          <cell r="K1551"/>
          <cell r="L1551" t="str">
            <v>ex-work 24年2月</v>
          </cell>
          <cell r="M1551">
            <v>4.99E-2</v>
          </cell>
          <cell r="N1551"/>
          <cell r="O1551"/>
          <cell r="P1551" t="str">
            <v>RMB</v>
          </cell>
          <cell r="Q1551" t="str">
            <v>LF-23120029</v>
          </cell>
          <cell r="R1551" t="str">
            <v>徕芬</v>
          </cell>
          <cell r="S1551" t="str">
            <v>YSM20R-2</v>
          </cell>
          <cell r="T1551" t="str">
            <v>L-&gt;R</v>
          </cell>
          <cell r="U1551" t="str">
            <v>cATS10+MVC+Feeder Carriage</v>
          </cell>
          <cell r="V1551" t="str">
            <v>OK</v>
          </cell>
          <cell r="W1551" t="str">
            <v>DDP DG</v>
          </cell>
          <cell r="X1551">
            <v>45261</v>
          </cell>
          <cell r="Y1551" t="str">
            <v>Yes</v>
          </cell>
          <cell r="Z1551"/>
          <cell r="AA1551"/>
          <cell r="AB1551"/>
          <cell r="AC1551"/>
          <cell r="AD1551">
            <v>301</v>
          </cell>
          <cell r="AE1551">
            <v>10</v>
          </cell>
          <cell r="AF1551">
            <v>303</v>
          </cell>
          <cell r="AG1551">
            <v>10</v>
          </cell>
          <cell r="AH1551"/>
          <cell r="AI1551"/>
          <cell r="AN1551"/>
          <cell r="AO1551" t="str">
            <v>Yes</v>
          </cell>
          <cell r="AP1551" t="str">
            <v>blank</v>
          </cell>
        </row>
        <row r="1552">
          <cell r="B1552" t="str">
            <v>TBA.</v>
          </cell>
          <cell r="C1552" t="str">
            <v>C49</v>
          </cell>
          <cell r="D1552">
            <v>111521</v>
          </cell>
          <cell r="E1552" t="str">
            <v>STK</v>
          </cell>
          <cell r="F1552" t="str">
            <v>YSM10</v>
          </cell>
          <cell r="G1552" t="str">
            <v>R-&gt;L</v>
          </cell>
          <cell r="H1552" t="str">
            <v>ATS15</v>
          </cell>
          <cell r="I1552"/>
          <cell r="J1552">
            <v>1</v>
          </cell>
          <cell r="K1552"/>
          <cell r="L1552" t="str">
            <v>ex-work 24年2月</v>
          </cell>
          <cell r="M1552"/>
          <cell r="N1552"/>
          <cell r="O1552"/>
          <cell r="P1552" t="e">
            <v>#N/A</v>
          </cell>
          <cell r="Q1552" t="e">
            <v>#N/A</v>
          </cell>
          <cell r="R1552" t="e">
            <v>#N/A</v>
          </cell>
          <cell r="S1552" t="e">
            <v>#N/A</v>
          </cell>
          <cell r="T1552" t="e">
            <v>#N/A</v>
          </cell>
          <cell r="U1552" t="e">
            <v>#N/A</v>
          </cell>
          <cell r="V1552" t="e">
            <v>#N/A</v>
          </cell>
          <cell r="W1552" t="e">
            <v>#N/A</v>
          </cell>
          <cell r="X1552" t="e">
            <v>#N/A</v>
          </cell>
          <cell r="Y1552" t="e">
            <v>#N/A</v>
          </cell>
          <cell r="Z1552"/>
          <cell r="AA1552"/>
          <cell r="AB1552"/>
          <cell r="AC1552"/>
          <cell r="AD1552">
            <v>301</v>
          </cell>
          <cell r="AE1552">
            <v>5</v>
          </cell>
          <cell r="AF1552">
            <v>303</v>
          </cell>
          <cell r="AG1552">
            <v>5</v>
          </cell>
          <cell r="AH1552"/>
          <cell r="AI1552"/>
          <cell r="AN1552"/>
          <cell r="AO1552" t="str">
            <v>NA</v>
          </cell>
          <cell r="AP1552" t="str">
            <v>blank</v>
          </cell>
        </row>
        <row r="1553">
          <cell r="B1553" t="str">
            <v>TBA.</v>
          </cell>
          <cell r="C1553" t="str">
            <v>C49</v>
          </cell>
          <cell r="D1553">
            <v>111521</v>
          </cell>
          <cell r="E1553" t="str">
            <v>STK</v>
          </cell>
          <cell r="F1553" t="str">
            <v>YSM10</v>
          </cell>
          <cell r="G1553" t="str">
            <v>R-&gt;L</v>
          </cell>
          <cell r="H1553" t="str">
            <v>ATS15</v>
          </cell>
          <cell r="I1553"/>
          <cell r="J1553">
            <v>1</v>
          </cell>
          <cell r="K1553"/>
          <cell r="L1553" t="str">
            <v>ex-work 24年2月</v>
          </cell>
          <cell r="M1553"/>
          <cell r="N1553"/>
          <cell r="O1553"/>
          <cell r="P1553" t="e">
            <v>#N/A</v>
          </cell>
          <cell r="Q1553" t="e">
            <v>#N/A</v>
          </cell>
          <cell r="R1553" t="e">
            <v>#N/A</v>
          </cell>
          <cell r="S1553" t="e">
            <v>#N/A</v>
          </cell>
          <cell r="T1553" t="e">
            <v>#N/A</v>
          </cell>
          <cell r="U1553" t="e">
            <v>#N/A</v>
          </cell>
          <cell r="V1553" t="e">
            <v>#N/A</v>
          </cell>
          <cell r="W1553" t="e">
            <v>#N/A</v>
          </cell>
          <cell r="X1553" t="e">
            <v>#N/A</v>
          </cell>
          <cell r="Y1553" t="e">
            <v>#N/A</v>
          </cell>
          <cell r="Z1553"/>
          <cell r="AA1553"/>
          <cell r="AB1553"/>
          <cell r="AC1553"/>
          <cell r="AD1553">
            <v>301</v>
          </cell>
          <cell r="AE1553">
            <v>5</v>
          </cell>
          <cell r="AF1553">
            <v>303</v>
          </cell>
          <cell r="AG1553">
            <v>5</v>
          </cell>
          <cell r="AH1553"/>
          <cell r="AI1553"/>
          <cell r="AN1553"/>
          <cell r="AO1553" t="str">
            <v>NA</v>
          </cell>
          <cell r="AP1553" t="str">
            <v>blank</v>
          </cell>
        </row>
        <row r="1554">
          <cell r="A1554">
            <v>1922</v>
          </cell>
          <cell r="B1554" t="str">
            <v>TBA.</v>
          </cell>
          <cell r="C1554" t="str">
            <v>C49</v>
          </cell>
          <cell r="D1554">
            <v>111521</v>
          </cell>
          <cell r="E1554" t="str">
            <v>STK</v>
          </cell>
          <cell r="F1554" t="str">
            <v>YSM10</v>
          </cell>
          <cell r="G1554" t="str">
            <v>R-&gt;L</v>
          </cell>
          <cell r="H1554" t="str">
            <v>No</v>
          </cell>
          <cell r="I1554"/>
          <cell r="J1554">
            <v>1</v>
          </cell>
          <cell r="K1554"/>
          <cell r="L1554" t="str">
            <v>ex-work 24年2月</v>
          </cell>
          <cell r="M1554"/>
          <cell r="N1554"/>
          <cell r="O1554"/>
          <cell r="P1554" t="str">
            <v>JPY</v>
          </cell>
          <cell r="Q1554" t="str">
            <v>C49SZX20230068JY</v>
          </cell>
          <cell r="R1554" t="str">
            <v>海凌科</v>
          </cell>
          <cell r="S1554" t="str">
            <v>YSM10</v>
          </cell>
          <cell r="T1554" t="str">
            <v>L-&gt;R</v>
          </cell>
          <cell r="U1554" t="str">
            <v>No</v>
          </cell>
          <cell r="V1554" t="str">
            <v>WRONG</v>
          </cell>
          <cell r="W1554" t="str">
            <v>DAP LS</v>
          </cell>
          <cell r="X1554">
            <v>45066</v>
          </cell>
          <cell r="Y1554" t="str">
            <v>Yes</v>
          </cell>
          <cell r="Z1554"/>
          <cell r="AA1554"/>
          <cell r="AB1554"/>
          <cell r="AC1554"/>
          <cell r="AD1554">
            <v>301</v>
          </cell>
          <cell r="AE1554">
            <v>10</v>
          </cell>
          <cell r="AF1554"/>
          <cell r="AG1554"/>
          <cell r="AH1554"/>
          <cell r="AI1554"/>
          <cell r="AN1554"/>
          <cell r="AO1554" t="str">
            <v>Yes</v>
          </cell>
          <cell r="AP1554" t="str">
            <v>blank</v>
          </cell>
        </row>
        <row r="1555">
          <cell r="A1555">
            <v>1923</v>
          </cell>
          <cell r="B1555" t="str">
            <v>TBA.</v>
          </cell>
          <cell r="C1555" t="str">
            <v>C49</v>
          </cell>
          <cell r="D1555">
            <v>111521</v>
          </cell>
          <cell r="E1555" t="str">
            <v>STK</v>
          </cell>
          <cell r="F1555" t="str">
            <v>YSM10</v>
          </cell>
          <cell r="G1555" t="str">
            <v>R-&gt;L</v>
          </cell>
          <cell r="H1555" t="str">
            <v>No</v>
          </cell>
          <cell r="I1555"/>
          <cell r="J1555">
            <v>1</v>
          </cell>
          <cell r="K1555"/>
          <cell r="L1555" t="str">
            <v>ex-work 24年2月</v>
          </cell>
          <cell r="M1555"/>
          <cell r="N1555"/>
          <cell r="O1555"/>
          <cell r="P1555" t="str">
            <v>JPY</v>
          </cell>
          <cell r="Q1555" t="str">
            <v>C49SZX20230068JY</v>
          </cell>
          <cell r="R1555" t="str">
            <v>海凌科</v>
          </cell>
          <cell r="S1555" t="str">
            <v>YSM10</v>
          </cell>
          <cell r="T1555" t="str">
            <v>L-&gt;R</v>
          </cell>
          <cell r="U1555" t="str">
            <v>No</v>
          </cell>
          <cell r="V1555" t="str">
            <v>WRONG</v>
          </cell>
          <cell r="W1555" t="str">
            <v>DAP LS</v>
          </cell>
          <cell r="X1555">
            <v>45066</v>
          </cell>
          <cell r="Y1555" t="str">
            <v>Yes</v>
          </cell>
          <cell r="Z1555"/>
          <cell r="AA1555"/>
          <cell r="AB1555"/>
          <cell r="AC1555"/>
          <cell r="AD1555">
            <v>301</v>
          </cell>
          <cell r="AE1555">
            <v>5</v>
          </cell>
          <cell r="AF1555">
            <v>303</v>
          </cell>
          <cell r="AG1555">
            <v>5</v>
          </cell>
          <cell r="AH1555"/>
          <cell r="AI1555"/>
          <cell r="AN1555"/>
          <cell r="AO1555" t="str">
            <v>Yes</v>
          </cell>
          <cell r="AP1555" t="str">
            <v>blank</v>
          </cell>
        </row>
        <row r="1556">
          <cell r="A1556">
            <v>1924</v>
          </cell>
          <cell r="B1556" t="str">
            <v>TBA.</v>
          </cell>
          <cell r="C1556" t="str">
            <v>C49</v>
          </cell>
          <cell r="D1556">
            <v>111521</v>
          </cell>
          <cell r="E1556" t="str">
            <v>STK</v>
          </cell>
          <cell r="F1556" t="str">
            <v>YSM10</v>
          </cell>
          <cell r="G1556" t="str">
            <v>R-&gt;L</v>
          </cell>
          <cell r="H1556" t="str">
            <v>No</v>
          </cell>
          <cell r="I1556"/>
          <cell r="J1556">
            <v>1</v>
          </cell>
          <cell r="K1556"/>
          <cell r="L1556" t="str">
            <v>ex-work 24年2月</v>
          </cell>
          <cell r="M1556"/>
          <cell r="N1556"/>
          <cell r="O1556"/>
          <cell r="P1556" t="str">
            <v>JPY</v>
          </cell>
          <cell r="Q1556" t="str">
            <v>C49SZX20230068JY</v>
          </cell>
          <cell r="R1556" t="str">
            <v>海凌科</v>
          </cell>
          <cell r="S1556" t="str">
            <v>YSM10</v>
          </cell>
          <cell r="T1556" t="str">
            <v>L-&gt;R</v>
          </cell>
          <cell r="U1556" t="str">
            <v>No</v>
          </cell>
          <cell r="V1556" t="str">
            <v>WRONG</v>
          </cell>
          <cell r="W1556" t="str">
            <v>DAP LS</v>
          </cell>
          <cell r="X1556">
            <v>45066</v>
          </cell>
          <cell r="Y1556" t="str">
            <v>Yes</v>
          </cell>
          <cell r="Z1556"/>
          <cell r="AA1556"/>
          <cell r="AB1556"/>
          <cell r="AC1556"/>
          <cell r="AD1556">
            <v>301</v>
          </cell>
          <cell r="AE1556">
            <v>5</v>
          </cell>
          <cell r="AF1556">
            <v>303</v>
          </cell>
          <cell r="AG1556">
            <v>5</v>
          </cell>
          <cell r="AH1556"/>
          <cell r="AI1556"/>
          <cell r="AN1556"/>
          <cell r="AO1556" t="str">
            <v>Yes</v>
          </cell>
          <cell r="AP1556" t="str">
            <v>blank</v>
          </cell>
        </row>
        <row r="1557">
          <cell r="A1557">
            <v>1925</v>
          </cell>
          <cell r="B1557" t="str">
            <v>TBA.</v>
          </cell>
          <cell r="C1557" t="str">
            <v>C49</v>
          </cell>
          <cell r="D1557">
            <v>111521</v>
          </cell>
          <cell r="E1557" t="str">
            <v>STK</v>
          </cell>
          <cell r="F1557" t="str">
            <v>YSM10</v>
          </cell>
          <cell r="G1557" t="str">
            <v>R-&gt;L</v>
          </cell>
          <cell r="H1557" t="str">
            <v>No</v>
          </cell>
          <cell r="I1557"/>
          <cell r="J1557">
            <v>1</v>
          </cell>
          <cell r="K1557"/>
          <cell r="L1557" t="str">
            <v>ex-work 24年2月</v>
          </cell>
          <cell r="M1557"/>
          <cell r="N1557"/>
          <cell r="O1557"/>
          <cell r="P1557" t="str">
            <v>JPY</v>
          </cell>
          <cell r="Q1557" t="str">
            <v>C49SZX20230068JY</v>
          </cell>
          <cell r="R1557" t="str">
            <v>海凌科</v>
          </cell>
          <cell r="S1557" t="str">
            <v>YSM10</v>
          </cell>
          <cell r="T1557" t="str">
            <v>R-&gt;L</v>
          </cell>
          <cell r="U1557" t="str">
            <v>No</v>
          </cell>
          <cell r="V1557" t="str">
            <v>OK</v>
          </cell>
          <cell r="W1557" t="str">
            <v>DAP LS</v>
          </cell>
          <cell r="X1557">
            <v>45066</v>
          </cell>
          <cell r="Y1557" t="str">
            <v>Yes</v>
          </cell>
          <cell r="Z1557"/>
          <cell r="AA1557"/>
          <cell r="AB1557"/>
          <cell r="AC1557"/>
          <cell r="AD1557">
            <v>301</v>
          </cell>
          <cell r="AE1557">
            <v>5</v>
          </cell>
          <cell r="AF1557">
            <v>302</v>
          </cell>
          <cell r="AG1557">
            <v>5</v>
          </cell>
          <cell r="AH1557"/>
          <cell r="AI1557"/>
          <cell r="AN1557"/>
          <cell r="AO1557" t="str">
            <v>Yes</v>
          </cell>
          <cell r="AP1557" t="str">
            <v>blank</v>
          </cell>
        </row>
        <row r="1558">
          <cell r="A1558">
            <v>1926</v>
          </cell>
          <cell r="B1558" t="str">
            <v>TBA.</v>
          </cell>
          <cell r="C1558" t="str">
            <v>C49</v>
          </cell>
          <cell r="D1558">
            <v>111521</v>
          </cell>
          <cell r="E1558" t="str">
            <v>STK</v>
          </cell>
          <cell r="F1558" t="str">
            <v>YSM10</v>
          </cell>
          <cell r="G1558" t="str">
            <v>R-&gt;L</v>
          </cell>
          <cell r="H1558" t="str">
            <v>No</v>
          </cell>
          <cell r="I1558"/>
          <cell r="J1558">
            <v>1</v>
          </cell>
          <cell r="K1558"/>
          <cell r="L1558" t="str">
            <v>ex-work 24年2月</v>
          </cell>
          <cell r="M1558"/>
          <cell r="N1558"/>
          <cell r="O1558"/>
          <cell r="P1558" t="str">
            <v>JPY</v>
          </cell>
          <cell r="Q1558" t="str">
            <v>C49SZX20230068JY</v>
          </cell>
          <cell r="R1558" t="str">
            <v>海凌科</v>
          </cell>
          <cell r="S1558" t="str">
            <v>YSM10</v>
          </cell>
          <cell r="T1558" t="str">
            <v>R-&gt;L</v>
          </cell>
          <cell r="U1558" t="str">
            <v>No</v>
          </cell>
          <cell r="V1558" t="str">
            <v>OK</v>
          </cell>
          <cell r="W1558" t="str">
            <v>DAP LS</v>
          </cell>
          <cell r="X1558">
            <v>45066</v>
          </cell>
          <cell r="Y1558" t="str">
            <v>Yes</v>
          </cell>
          <cell r="Z1558"/>
          <cell r="AA1558"/>
          <cell r="AB1558"/>
          <cell r="AC1558"/>
          <cell r="AD1558">
            <v>301</v>
          </cell>
          <cell r="AE1558">
            <v>5</v>
          </cell>
          <cell r="AF1558">
            <v>302</v>
          </cell>
          <cell r="AG1558">
            <v>5</v>
          </cell>
          <cell r="AH1558"/>
          <cell r="AI1558"/>
          <cell r="AN1558"/>
          <cell r="AO1558" t="str">
            <v>Yes</v>
          </cell>
          <cell r="AP1558" t="str">
            <v>blank</v>
          </cell>
        </row>
        <row r="1559">
          <cell r="A1559">
            <v>1927</v>
          </cell>
          <cell r="B1559" t="str">
            <v>TBA.</v>
          </cell>
          <cell r="C1559" t="str">
            <v>C49</v>
          </cell>
          <cell r="D1559">
            <v>111521</v>
          </cell>
          <cell r="E1559" t="str">
            <v>STK</v>
          </cell>
          <cell r="F1559" t="str">
            <v>YSM10</v>
          </cell>
          <cell r="G1559" t="str">
            <v>R-&gt;L</v>
          </cell>
          <cell r="H1559" t="str">
            <v>No</v>
          </cell>
          <cell r="I1559"/>
          <cell r="J1559">
            <v>1</v>
          </cell>
          <cell r="K1559"/>
          <cell r="L1559" t="str">
            <v>ex-work 24年2月</v>
          </cell>
          <cell r="M1559"/>
          <cell r="N1559"/>
          <cell r="O1559"/>
          <cell r="P1559" t="str">
            <v>JPY</v>
          </cell>
          <cell r="Q1559" t="str">
            <v>C49SZX20230068JY</v>
          </cell>
          <cell r="R1559" t="str">
            <v>海凌科</v>
          </cell>
          <cell r="S1559" t="str">
            <v>YSM10</v>
          </cell>
          <cell r="T1559" t="str">
            <v>R-&gt;L</v>
          </cell>
          <cell r="U1559" t="str">
            <v>No</v>
          </cell>
          <cell r="V1559" t="str">
            <v>OK</v>
          </cell>
          <cell r="W1559" t="str">
            <v>DAP LS</v>
          </cell>
          <cell r="X1559">
            <v>45066</v>
          </cell>
          <cell r="Y1559" t="str">
            <v>Yes</v>
          </cell>
          <cell r="Z1559"/>
          <cell r="AA1559"/>
          <cell r="AB1559"/>
          <cell r="AC1559"/>
          <cell r="AD1559">
            <v>301</v>
          </cell>
          <cell r="AE1559">
            <v>5</v>
          </cell>
          <cell r="AF1559">
            <v>302</v>
          </cell>
          <cell r="AG1559">
            <v>5</v>
          </cell>
          <cell r="AH1559"/>
          <cell r="AI1559"/>
          <cell r="AN1559"/>
          <cell r="AO1559" t="str">
            <v>Yes</v>
          </cell>
          <cell r="AP1559" t="str">
            <v>blank</v>
          </cell>
        </row>
        <row r="1560">
          <cell r="B1560" t="str">
            <v>TBA.</v>
          </cell>
          <cell r="C1560" t="str">
            <v>C49</v>
          </cell>
          <cell r="D1560">
            <v>111521</v>
          </cell>
          <cell r="E1560" t="str">
            <v>STK</v>
          </cell>
          <cell r="F1560" t="str">
            <v>YSM10</v>
          </cell>
          <cell r="G1560" t="str">
            <v>R-&gt;L</v>
          </cell>
          <cell r="H1560" t="str">
            <v>No</v>
          </cell>
          <cell r="I1560"/>
          <cell r="J1560">
            <v>1</v>
          </cell>
          <cell r="K1560"/>
          <cell r="L1560" t="str">
            <v>ex-work 24年2月</v>
          </cell>
          <cell r="M1560"/>
          <cell r="N1560"/>
          <cell r="O1560"/>
          <cell r="P1560" t="e">
            <v>#N/A</v>
          </cell>
          <cell r="Q1560" t="e">
            <v>#N/A</v>
          </cell>
          <cell r="R1560" t="e">
            <v>#N/A</v>
          </cell>
          <cell r="S1560" t="e">
            <v>#N/A</v>
          </cell>
          <cell r="T1560" t="e">
            <v>#N/A</v>
          </cell>
          <cell r="U1560" t="e">
            <v>#N/A</v>
          </cell>
          <cell r="V1560" t="e">
            <v>#N/A</v>
          </cell>
          <cell r="W1560" t="e">
            <v>#N/A</v>
          </cell>
          <cell r="X1560" t="e">
            <v>#N/A</v>
          </cell>
          <cell r="Y1560" t="e">
            <v>#N/A</v>
          </cell>
          <cell r="Z1560"/>
          <cell r="AA1560"/>
          <cell r="AB1560"/>
          <cell r="AC1560"/>
          <cell r="AD1560">
            <v>301</v>
          </cell>
          <cell r="AE1560">
            <v>5</v>
          </cell>
          <cell r="AF1560">
            <v>302</v>
          </cell>
          <cell r="AG1560">
            <v>5</v>
          </cell>
          <cell r="AH1560"/>
          <cell r="AI1560"/>
          <cell r="AN1560"/>
          <cell r="AO1560" t="str">
            <v>NA</v>
          </cell>
          <cell r="AP1560" t="str">
            <v>blank</v>
          </cell>
        </row>
        <row r="1561">
          <cell r="B1561" t="str">
            <v>TBA.</v>
          </cell>
          <cell r="C1561" t="str">
            <v>C49</v>
          </cell>
          <cell r="D1561">
            <v>111521</v>
          </cell>
          <cell r="E1561" t="str">
            <v>STK</v>
          </cell>
          <cell r="F1561" t="str">
            <v>YSM10</v>
          </cell>
          <cell r="G1561" t="str">
            <v>R-&gt;L</v>
          </cell>
          <cell r="H1561" t="str">
            <v>No</v>
          </cell>
          <cell r="I1561"/>
          <cell r="J1561">
            <v>1</v>
          </cell>
          <cell r="K1561"/>
          <cell r="L1561" t="str">
            <v>ex-work 24年2月</v>
          </cell>
          <cell r="M1561"/>
          <cell r="N1561"/>
          <cell r="O1561"/>
          <cell r="P1561" t="e">
            <v>#N/A</v>
          </cell>
          <cell r="Q1561" t="e">
            <v>#N/A</v>
          </cell>
          <cell r="R1561" t="e">
            <v>#N/A</v>
          </cell>
          <cell r="S1561" t="e">
            <v>#N/A</v>
          </cell>
          <cell r="T1561" t="e">
            <v>#N/A</v>
          </cell>
          <cell r="U1561" t="e">
            <v>#N/A</v>
          </cell>
          <cell r="V1561" t="e">
            <v>#N/A</v>
          </cell>
          <cell r="W1561" t="e">
            <v>#N/A</v>
          </cell>
          <cell r="X1561" t="e">
            <v>#N/A</v>
          </cell>
          <cell r="Y1561" t="e">
            <v>#N/A</v>
          </cell>
          <cell r="Z1561"/>
          <cell r="AA1561"/>
          <cell r="AB1561"/>
          <cell r="AC1561"/>
          <cell r="AD1561">
            <v>301</v>
          </cell>
          <cell r="AE1561">
            <v>5</v>
          </cell>
          <cell r="AF1561">
            <v>302</v>
          </cell>
          <cell r="AG1561">
            <v>5</v>
          </cell>
          <cell r="AH1561"/>
          <cell r="AI1561"/>
          <cell r="AN1561"/>
          <cell r="AO1561" t="str">
            <v>NA</v>
          </cell>
          <cell r="AP1561" t="str">
            <v>blank</v>
          </cell>
        </row>
        <row r="1562">
          <cell r="B1562" t="str">
            <v>TBA.</v>
          </cell>
          <cell r="C1562" t="str">
            <v>C49</v>
          </cell>
          <cell r="D1562">
            <v>111521</v>
          </cell>
          <cell r="E1562" t="str">
            <v>STK</v>
          </cell>
          <cell r="F1562" t="str">
            <v>YSM10</v>
          </cell>
          <cell r="G1562" t="str">
            <v>R-&gt;L</v>
          </cell>
          <cell r="H1562" t="str">
            <v>ATS15</v>
          </cell>
          <cell r="I1562"/>
          <cell r="J1562">
            <v>1</v>
          </cell>
          <cell r="K1562"/>
          <cell r="L1562" t="str">
            <v>ex-work 24年2月</v>
          </cell>
          <cell r="M1562"/>
          <cell r="N1562"/>
          <cell r="O1562"/>
          <cell r="P1562" t="e">
            <v>#N/A</v>
          </cell>
          <cell r="Q1562" t="e">
            <v>#N/A</v>
          </cell>
          <cell r="R1562" t="e">
            <v>#N/A</v>
          </cell>
          <cell r="S1562" t="e">
            <v>#N/A</v>
          </cell>
          <cell r="T1562" t="e">
            <v>#N/A</v>
          </cell>
          <cell r="U1562" t="e">
            <v>#N/A</v>
          </cell>
          <cell r="V1562" t="e">
            <v>#N/A</v>
          </cell>
          <cell r="W1562" t="e">
            <v>#N/A</v>
          </cell>
          <cell r="X1562" t="e">
            <v>#N/A</v>
          </cell>
          <cell r="Y1562" t="e">
            <v>#N/A</v>
          </cell>
          <cell r="Z1562"/>
          <cell r="AA1562"/>
          <cell r="AB1562"/>
          <cell r="AC1562"/>
          <cell r="AD1562">
            <v>301</v>
          </cell>
          <cell r="AE1562">
            <v>10</v>
          </cell>
          <cell r="AF1562"/>
          <cell r="AG1562"/>
          <cell r="AH1562"/>
          <cell r="AI1562"/>
          <cell r="AN1562"/>
          <cell r="AO1562" t="str">
            <v>NA</v>
          </cell>
          <cell r="AP1562" t="str">
            <v>blank</v>
          </cell>
        </row>
        <row r="1563">
          <cell r="B1563" t="str">
            <v>TBA.</v>
          </cell>
          <cell r="C1563" t="str">
            <v>C49</v>
          </cell>
          <cell r="D1563">
            <v>111521</v>
          </cell>
          <cell r="E1563" t="str">
            <v>STK</v>
          </cell>
          <cell r="F1563" t="str">
            <v>YSM10</v>
          </cell>
          <cell r="G1563" t="str">
            <v>R-&gt;L</v>
          </cell>
          <cell r="H1563" t="str">
            <v>No</v>
          </cell>
          <cell r="I1563"/>
          <cell r="J1563">
            <v>1</v>
          </cell>
          <cell r="K1563"/>
          <cell r="L1563" t="str">
            <v>ex-work 24年2月</v>
          </cell>
          <cell r="M1563"/>
          <cell r="N1563"/>
          <cell r="O1563"/>
          <cell r="P1563" t="e">
            <v>#N/A</v>
          </cell>
          <cell r="Q1563" t="e">
            <v>#N/A</v>
          </cell>
          <cell r="R1563" t="e">
            <v>#N/A</v>
          </cell>
          <cell r="S1563" t="e">
            <v>#N/A</v>
          </cell>
          <cell r="T1563" t="e">
            <v>#N/A</v>
          </cell>
          <cell r="U1563" t="e">
            <v>#N/A</v>
          </cell>
          <cell r="V1563" t="e">
            <v>#N/A</v>
          </cell>
          <cell r="W1563" t="e">
            <v>#N/A</v>
          </cell>
          <cell r="X1563" t="e">
            <v>#N/A</v>
          </cell>
          <cell r="Y1563" t="e">
            <v>#N/A</v>
          </cell>
          <cell r="Z1563"/>
          <cell r="AA1563"/>
          <cell r="AB1563"/>
          <cell r="AC1563"/>
          <cell r="AD1563">
            <v>301</v>
          </cell>
          <cell r="AE1563">
            <v>10</v>
          </cell>
          <cell r="AF1563"/>
          <cell r="AG1563"/>
          <cell r="AH1563"/>
          <cell r="AI1563"/>
          <cell r="AN1563"/>
          <cell r="AO1563" t="str">
            <v>NA</v>
          </cell>
          <cell r="AP1563" t="str">
            <v>blank</v>
          </cell>
        </row>
        <row r="1564">
          <cell r="A1564">
            <v>2045</v>
          </cell>
          <cell r="B1564" t="str">
            <v>TBA.</v>
          </cell>
          <cell r="C1564" t="str">
            <v>C49</v>
          </cell>
          <cell r="D1564">
            <v>111522</v>
          </cell>
          <cell r="E1564" t="str">
            <v>STK</v>
          </cell>
          <cell r="F1564" t="str">
            <v>YSM20R-2</v>
          </cell>
          <cell r="G1564" t="str">
            <v>R-&gt;L</v>
          </cell>
          <cell r="H1564"/>
          <cell r="I1564"/>
          <cell r="J1564">
            <v>1</v>
          </cell>
          <cell r="K1564"/>
          <cell r="L1564" t="str">
            <v>ex-work 24年2月</v>
          </cell>
          <cell r="M1564"/>
          <cell r="N1564"/>
          <cell r="O1564"/>
          <cell r="P1564" t="str">
            <v>JPY</v>
          </cell>
          <cell r="Q1564" t="str">
            <v>C49SZX20230142MZ</v>
          </cell>
          <cell r="R1564" t="str">
            <v>朗格邦定</v>
          </cell>
          <cell r="S1564" t="str">
            <v>YSM20R-2</v>
          </cell>
          <cell r="T1564" t="str">
            <v>R-&gt;L</v>
          </cell>
          <cell r="U1564" t="str">
            <v>No</v>
          </cell>
          <cell r="V1564" t="str">
            <v>WRONG</v>
          </cell>
          <cell r="W1564" t="str">
            <v>DAP SZ</v>
          </cell>
          <cell r="X1564">
            <v>45271</v>
          </cell>
          <cell r="Y1564" t="str">
            <v>Yes</v>
          </cell>
          <cell r="Z1564"/>
          <cell r="AA1564"/>
          <cell r="AB1564"/>
          <cell r="AC1564"/>
          <cell r="AD1564">
            <v>301</v>
          </cell>
          <cell r="AE1564">
            <v>10</v>
          </cell>
          <cell r="AF1564">
            <v>301</v>
          </cell>
          <cell r="AG1564">
            <v>10</v>
          </cell>
          <cell r="AH1564"/>
          <cell r="AI1564"/>
          <cell r="AN1564"/>
          <cell r="AO1564" t="str">
            <v>Yes</v>
          </cell>
          <cell r="AP1564" t="str">
            <v>blank</v>
          </cell>
        </row>
        <row r="1565">
          <cell r="B1565" t="str">
            <v>TBA.</v>
          </cell>
          <cell r="C1565" t="str">
            <v>C49</v>
          </cell>
          <cell r="D1565">
            <v>111522</v>
          </cell>
          <cell r="E1565" t="str">
            <v>STK</v>
          </cell>
          <cell r="F1565" t="str">
            <v>YSM20R-2</v>
          </cell>
          <cell r="G1565" t="str">
            <v>R-&gt;L</v>
          </cell>
          <cell r="H1565"/>
          <cell r="I1565"/>
          <cell r="J1565">
            <v>1</v>
          </cell>
          <cell r="K1565"/>
          <cell r="L1565" t="str">
            <v>ex-work 24年2月</v>
          </cell>
          <cell r="M1565"/>
          <cell r="N1565"/>
          <cell r="O1565"/>
          <cell r="P1565" t="e">
            <v>#N/A</v>
          </cell>
          <cell r="Q1565" t="e">
            <v>#N/A</v>
          </cell>
          <cell r="R1565" t="e">
            <v>#N/A</v>
          </cell>
          <cell r="S1565" t="e">
            <v>#N/A</v>
          </cell>
          <cell r="T1565" t="e">
            <v>#N/A</v>
          </cell>
          <cell r="U1565" t="e">
            <v>#N/A</v>
          </cell>
          <cell r="V1565" t="e">
            <v>#N/A</v>
          </cell>
          <cell r="W1565" t="e">
            <v>#N/A</v>
          </cell>
          <cell r="X1565" t="e">
            <v>#N/A</v>
          </cell>
          <cell r="Y1565" t="e">
            <v>#N/A</v>
          </cell>
          <cell r="Z1565"/>
          <cell r="AA1565"/>
          <cell r="AB1565"/>
          <cell r="AC1565"/>
          <cell r="AD1565">
            <v>301</v>
          </cell>
          <cell r="AE1565">
            <v>10</v>
          </cell>
          <cell r="AF1565">
            <v>303</v>
          </cell>
          <cell r="AG1565">
            <v>10</v>
          </cell>
          <cell r="AH1565"/>
          <cell r="AI1565"/>
          <cell r="AN1565"/>
          <cell r="AO1565" t="str">
            <v>NA</v>
          </cell>
          <cell r="AP1565" t="str">
            <v>blank</v>
          </cell>
        </row>
        <row r="1566">
          <cell r="B1566" t="str">
            <v>TBA.</v>
          </cell>
          <cell r="C1566" t="str">
            <v>C49</v>
          </cell>
          <cell r="D1566">
            <v>111522</v>
          </cell>
          <cell r="E1566" t="str">
            <v>STK</v>
          </cell>
          <cell r="F1566" t="str">
            <v>YSM20R-2</v>
          </cell>
          <cell r="G1566" t="str">
            <v>R-&gt;L</v>
          </cell>
          <cell r="H1566"/>
          <cell r="I1566"/>
          <cell r="J1566">
            <v>1</v>
          </cell>
          <cell r="K1566"/>
          <cell r="L1566" t="str">
            <v>ex-work 24年2月</v>
          </cell>
          <cell r="M1566"/>
          <cell r="N1566"/>
          <cell r="O1566"/>
          <cell r="P1566" t="e">
            <v>#N/A</v>
          </cell>
          <cell r="Q1566" t="e">
            <v>#N/A</v>
          </cell>
          <cell r="R1566" t="e">
            <v>#N/A</v>
          </cell>
          <cell r="S1566" t="e">
            <v>#N/A</v>
          </cell>
          <cell r="T1566" t="e">
            <v>#N/A</v>
          </cell>
          <cell r="U1566" t="e">
            <v>#N/A</v>
          </cell>
          <cell r="V1566" t="e">
            <v>#N/A</v>
          </cell>
          <cell r="W1566" t="e">
            <v>#N/A</v>
          </cell>
          <cell r="X1566" t="e">
            <v>#N/A</v>
          </cell>
          <cell r="Y1566" t="e">
            <v>#N/A</v>
          </cell>
          <cell r="Z1566"/>
          <cell r="AA1566"/>
          <cell r="AB1566"/>
          <cell r="AC1566"/>
          <cell r="AD1566">
            <v>301</v>
          </cell>
          <cell r="AE1566">
            <v>10</v>
          </cell>
          <cell r="AF1566">
            <v>303</v>
          </cell>
          <cell r="AG1566">
            <v>10</v>
          </cell>
          <cell r="AH1566"/>
          <cell r="AI1566"/>
          <cell r="AN1566"/>
          <cell r="AO1566" t="str">
            <v>NA</v>
          </cell>
          <cell r="AP1566" t="str">
            <v>blank</v>
          </cell>
        </row>
        <row r="1567">
          <cell r="B1567" t="str">
            <v>TBA.</v>
          </cell>
          <cell r="C1567" t="str">
            <v>C49</v>
          </cell>
          <cell r="D1567">
            <v>111522</v>
          </cell>
          <cell r="E1567" t="str">
            <v>STK</v>
          </cell>
          <cell r="F1567" t="str">
            <v>YSM20R-2</v>
          </cell>
          <cell r="G1567" t="str">
            <v>R-&gt;L</v>
          </cell>
          <cell r="H1567"/>
          <cell r="I1567"/>
          <cell r="J1567">
            <v>1</v>
          </cell>
          <cell r="K1567"/>
          <cell r="L1567" t="str">
            <v>ex-work 24年2月</v>
          </cell>
          <cell r="M1567"/>
          <cell r="N1567"/>
          <cell r="O1567"/>
          <cell r="P1567" t="e">
            <v>#N/A</v>
          </cell>
          <cell r="Q1567" t="e">
            <v>#N/A</v>
          </cell>
          <cell r="R1567" t="e">
            <v>#N/A</v>
          </cell>
          <cell r="S1567" t="e">
            <v>#N/A</v>
          </cell>
          <cell r="T1567" t="e">
            <v>#N/A</v>
          </cell>
          <cell r="U1567" t="e">
            <v>#N/A</v>
          </cell>
          <cell r="V1567" t="e">
            <v>#N/A</v>
          </cell>
          <cell r="W1567" t="e">
            <v>#N/A</v>
          </cell>
          <cell r="X1567" t="e">
            <v>#N/A</v>
          </cell>
          <cell r="Y1567" t="e">
            <v>#N/A</v>
          </cell>
          <cell r="Z1567"/>
          <cell r="AA1567"/>
          <cell r="AB1567"/>
          <cell r="AC1567"/>
          <cell r="AD1567">
            <v>301</v>
          </cell>
          <cell r="AE1567">
            <v>10</v>
          </cell>
          <cell r="AF1567">
            <v>301</v>
          </cell>
          <cell r="AG1567">
            <v>10</v>
          </cell>
          <cell r="AH1567"/>
          <cell r="AI1567"/>
          <cell r="AN1567"/>
          <cell r="AO1567" t="str">
            <v>NA</v>
          </cell>
          <cell r="AP1567" t="str">
            <v>blank</v>
          </cell>
        </row>
        <row r="1568">
          <cell r="B1568"/>
          <cell r="C1568"/>
          <cell r="D1568"/>
          <cell r="E1568"/>
          <cell r="F1568"/>
          <cell r="G1568"/>
          <cell r="H1568"/>
          <cell r="I1568"/>
          <cell r="J1568"/>
          <cell r="K1568"/>
          <cell r="L1568"/>
          <cell r="M1568"/>
          <cell r="N1568"/>
          <cell r="O1568"/>
          <cell r="P1568" t="e">
            <v>#N/A</v>
          </cell>
          <cell r="Q1568" t="e">
            <v>#N/A</v>
          </cell>
          <cell r="R1568" t="e">
            <v>#N/A</v>
          </cell>
          <cell r="S1568" t="e">
            <v>#N/A</v>
          </cell>
          <cell r="T1568" t="e">
            <v>#N/A</v>
          </cell>
          <cell r="U1568" t="e">
            <v>#N/A</v>
          </cell>
          <cell r="V1568" t="e">
            <v>#N/A</v>
          </cell>
          <cell r="W1568" t="e">
            <v>#N/A</v>
          </cell>
          <cell r="X1568" t="e">
            <v>#N/A</v>
          </cell>
          <cell r="Y1568" t="e">
            <v>#N/A</v>
          </cell>
          <cell r="Z1568"/>
          <cell r="AA1568"/>
          <cell r="AB1568"/>
          <cell r="AC1568"/>
          <cell r="AD1568"/>
          <cell r="AE1568"/>
          <cell r="AF1568"/>
          <cell r="AG1568"/>
          <cell r="AH1568"/>
          <cell r="AI1568"/>
          <cell r="AN1568"/>
          <cell r="AO1568" t="str">
            <v>NA</v>
          </cell>
          <cell r="AP1568" t="str">
            <v>blank</v>
          </cell>
        </row>
        <row r="1569">
          <cell r="B1569"/>
          <cell r="C1569"/>
          <cell r="D1569"/>
          <cell r="E1569"/>
          <cell r="F1569"/>
          <cell r="G1569"/>
          <cell r="H1569"/>
          <cell r="I1569"/>
          <cell r="J1569"/>
          <cell r="K1569"/>
          <cell r="L1569"/>
          <cell r="M1569"/>
          <cell r="N1569"/>
          <cell r="O1569"/>
          <cell r="P1569" t="e">
            <v>#N/A</v>
          </cell>
          <cell r="Q1569" t="e">
            <v>#N/A</v>
          </cell>
          <cell r="R1569" t="e">
            <v>#N/A</v>
          </cell>
          <cell r="S1569" t="e">
            <v>#N/A</v>
          </cell>
          <cell r="T1569" t="e">
            <v>#N/A</v>
          </cell>
          <cell r="U1569" t="e">
            <v>#N/A</v>
          </cell>
          <cell r="V1569" t="e">
            <v>#N/A</v>
          </cell>
          <cell r="W1569" t="e">
            <v>#N/A</v>
          </cell>
          <cell r="X1569" t="e">
            <v>#N/A</v>
          </cell>
          <cell r="Y1569" t="e">
            <v>#N/A</v>
          </cell>
          <cell r="Z1569"/>
          <cell r="AA1569"/>
          <cell r="AB1569"/>
          <cell r="AC1569"/>
          <cell r="AD1569"/>
          <cell r="AE1569"/>
          <cell r="AF1569"/>
          <cell r="AG1569"/>
          <cell r="AH1569"/>
          <cell r="AI1569"/>
          <cell r="AN1569"/>
          <cell r="AO1569" t="str">
            <v>NA</v>
          </cell>
          <cell r="AP1569" t="str">
            <v>blank</v>
          </cell>
        </row>
        <row r="1570">
          <cell r="B1570"/>
          <cell r="C1570"/>
          <cell r="D1570"/>
          <cell r="E1570"/>
          <cell r="F1570"/>
          <cell r="G1570"/>
          <cell r="H1570"/>
          <cell r="I1570"/>
          <cell r="J1570"/>
          <cell r="K1570"/>
          <cell r="L1570"/>
          <cell r="M1570"/>
          <cell r="N1570"/>
          <cell r="O1570"/>
          <cell r="P1570" t="e">
            <v>#N/A</v>
          </cell>
          <cell r="Q1570" t="e">
            <v>#N/A</v>
          </cell>
          <cell r="R1570" t="e">
            <v>#N/A</v>
          </cell>
          <cell r="S1570" t="e">
            <v>#N/A</v>
          </cell>
          <cell r="T1570" t="e">
            <v>#N/A</v>
          </cell>
          <cell r="U1570" t="e">
            <v>#N/A</v>
          </cell>
          <cell r="V1570" t="e">
            <v>#N/A</v>
          </cell>
          <cell r="W1570" t="e">
            <v>#N/A</v>
          </cell>
          <cell r="X1570" t="e">
            <v>#N/A</v>
          </cell>
          <cell r="Y1570" t="e">
            <v>#N/A</v>
          </cell>
          <cell r="Z1570"/>
          <cell r="AA1570"/>
          <cell r="AB1570"/>
          <cell r="AC1570"/>
          <cell r="AD1570"/>
          <cell r="AE1570"/>
          <cell r="AF1570"/>
          <cell r="AG1570"/>
          <cell r="AH1570"/>
          <cell r="AI1570"/>
          <cell r="AN1570"/>
          <cell r="AO1570" t="str">
            <v>NA</v>
          </cell>
          <cell r="AP1570" t="str">
            <v>blank</v>
          </cell>
        </row>
        <row r="1571">
          <cell r="B1571"/>
          <cell r="C1571"/>
          <cell r="D1571"/>
          <cell r="E1571"/>
          <cell r="F1571"/>
          <cell r="G1571"/>
          <cell r="H1571"/>
          <cell r="I1571"/>
          <cell r="J1571"/>
          <cell r="K1571"/>
          <cell r="L1571"/>
          <cell r="M1571"/>
          <cell r="N1571"/>
          <cell r="O1571"/>
          <cell r="P1571" t="e">
            <v>#N/A</v>
          </cell>
          <cell r="Q1571" t="e">
            <v>#N/A</v>
          </cell>
          <cell r="R1571" t="e">
            <v>#N/A</v>
          </cell>
          <cell r="S1571" t="e">
            <v>#N/A</v>
          </cell>
          <cell r="T1571" t="e">
            <v>#N/A</v>
          </cell>
          <cell r="U1571" t="e">
            <v>#N/A</v>
          </cell>
          <cell r="V1571" t="e">
            <v>#N/A</v>
          </cell>
          <cell r="W1571" t="e">
            <v>#N/A</v>
          </cell>
          <cell r="X1571" t="e">
            <v>#N/A</v>
          </cell>
          <cell r="Y1571" t="e">
            <v>#N/A</v>
          </cell>
          <cell r="Z1571"/>
          <cell r="AA1571"/>
          <cell r="AB1571"/>
          <cell r="AC1571"/>
          <cell r="AD1571"/>
          <cell r="AE1571"/>
          <cell r="AF1571"/>
          <cell r="AG1571"/>
          <cell r="AH1571"/>
          <cell r="AI1571"/>
          <cell r="AN1571"/>
          <cell r="AO1571" t="str">
            <v>NA</v>
          </cell>
          <cell r="AP1571" t="str">
            <v>blank</v>
          </cell>
        </row>
        <row r="1572">
          <cell r="B1572"/>
          <cell r="C1572"/>
          <cell r="D1572"/>
          <cell r="E1572"/>
          <cell r="F1572"/>
          <cell r="G1572"/>
          <cell r="H1572"/>
          <cell r="I1572"/>
          <cell r="J1572"/>
          <cell r="K1572"/>
          <cell r="L1572"/>
          <cell r="M1572"/>
          <cell r="N1572"/>
          <cell r="O1572"/>
          <cell r="P1572" t="e">
            <v>#N/A</v>
          </cell>
          <cell r="Q1572" t="e">
            <v>#N/A</v>
          </cell>
          <cell r="R1572" t="e">
            <v>#N/A</v>
          </cell>
          <cell r="S1572" t="e">
            <v>#N/A</v>
          </cell>
          <cell r="T1572" t="e">
            <v>#N/A</v>
          </cell>
          <cell r="U1572" t="e">
            <v>#N/A</v>
          </cell>
          <cell r="V1572" t="e">
            <v>#N/A</v>
          </cell>
          <cell r="W1572" t="e">
            <v>#N/A</v>
          </cell>
          <cell r="X1572" t="e">
            <v>#N/A</v>
          </cell>
          <cell r="Y1572" t="e">
            <v>#N/A</v>
          </cell>
          <cell r="Z1572"/>
          <cell r="AA1572"/>
          <cell r="AB1572"/>
          <cell r="AC1572"/>
          <cell r="AD1572"/>
          <cell r="AE1572"/>
          <cell r="AF1572"/>
          <cell r="AG1572"/>
          <cell r="AH1572"/>
          <cell r="AI1572"/>
          <cell r="AN1572"/>
          <cell r="AO1572" t="str">
            <v>NA</v>
          </cell>
          <cell r="AP1572" t="str">
            <v>blank</v>
          </cell>
        </row>
        <row r="1573">
          <cell r="B1573"/>
          <cell r="C1573"/>
          <cell r="D1573"/>
          <cell r="E1573"/>
          <cell r="F1573"/>
          <cell r="G1573"/>
          <cell r="H1573"/>
          <cell r="I1573"/>
          <cell r="J1573"/>
          <cell r="K1573"/>
          <cell r="L1573"/>
          <cell r="M1573"/>
          <cell r="N1573"/>
          <cell r="O1573"/>
          <cell r="P1573" t="e">
            <v>#N/A</v>
          </cell>
          <cell r="Q1573" t="e">
            <v>#N/A</v>
          </cell>
          <cell r="R1573" t="e">
            <v>#N/A</v>
          </cell>
          <cell r="S1573" t="e">
            <v>#N/A</v>
          </cell>
          <cell r="T1573" t="e">
            <v>#N/A</v>
          </cell>
          <cell r="U1573" t="e">
            <v>#N/A</v>
          </cell>
          <cell r="V1573" t="e">
            <v>#N/A</v>
          </cell>
          <cell r="W1573" t="e">
            <v>#N/A</v>
          </cell>
          <cell r="X1573" t="e">
            <v>#N/A</v>
          </cell>
          <cell r="Y1573" t="e">
            <v>#N/A</v>
          </cell>
          <cell r="Z1573"/>
          <cell r="AA1573"/>
          <cell r="AB1573"/>
          <cell r="AC1573"/>
          <cell r="AD1573"/>
          <cell r="AE1573"/>
          <cell r="AF1573"/>
          <cell r="AG1573"/>
          <cell r="AH1573"/>
          <cell r="AI1573"/>
          <cell r="AN1573"/>
          <cell r="AO1573" t="str">
            <v>NA</v>
          </cell>
          <cell r="AP1573" t="str">
            <v>blank</v>
          </cell>
        </row>
        <row r="1574">
          <cell r="B1574"/>
          <cell r="C1574"/>
          <cell r="D1574"/>
          <cell r="E1574"/>
          <cell r="F1574"/>
          <cell r="G1574"/>
          <cell r="H1574"/>
          <cell r="I1574"/>
          <cell r="J1574"/>
          <cell r="K1574"/>
          <cell r="L1574"/>
          <cell r="M1574"/>
          <cell r="N1574"/>
          <cell r="O1574"/>
          <cell r="P1574" t="e">
            <v>#N/A</v>
          </cell>
          <cell r="Q1574" t="e">
            <v>#N/A</v>
          </cell>
          <cell r="R1574" t="e">
            <v>#N/A</v>
          </cell>
          <cell r="S1574" t="e">
            <v>#N/A</v>
          </cell>
          <cell r="T1574" t="e">
            <v>#N/A</v>
          </cell>
          <cell r="U1574" t="e">
            <v>#N/A</v>
          </cell>
          <cell r="V1574" t="e">
            <v>#N/A</v>
          </cell>
          <cell r="W1574" t="e">
            <v>#N/A</v>
          </cell>
          <cell r="X1574" t="e">
            <v>#N/A</v>
          </cell>
          <cell r="Y1574" t="e">
            <v>#N/A</v>
          </cell>
          <cell r="Z1574"/>
          <cell r="AA1574"/>
          <cell r="AB1574"/>
          <cell r="AC1574"/>
          <cell r="AD1574"/>
          <cell r="AE1574"/>
          <cell r="AF1574"/>
          <cell r="AG1574"/>
          <cell r="AH1574"/>
          <cell r="AI1574"/>
          <cell r="AN1574"/>
          <cell r="AO1574" t="str">
            <v>NA</v>
          </cell>
          <cell r="AP1574" t="str">
            <v>blank</v>
          </cell>
        </row>
        <row r="1575">
          <cell r="A1575"/>
          <cell r="B1575"/>
          <cell r="C1575"/>
          <cell r="D1575"/>
          <cell r="E1575"/>
          <cell r="F1575"/>
          <cell r="G1575"/>
          <cell r="H1575"/>
          <cell r="I1575"/>
          <cell r="J1575"/>
          <cell r="K1575"/>
          <cell r="L1575"/>
          <cell r="M1575"/>
          <cell r="N1575"/>
          <cell r="O1575"/>
          <cell r="P1575" t="e">
            <v>#N/A</v>
          </cell>
          <cell r="Q1575" t="e">
            <v>#N/A</v>
          </cell>
          <cell r="R1575" t="e">
            <v>#N/A</v>
          </cell>
          <cell r="S1575" t="e">
            <v>#N/A</v>
          </cell>
          <cell r="T1575" t="e">
            <v>#N/A</v>
          </cell>
          <cell r="U1575" t="e">
            <v>#N/A</v>
          </cell>
          <cell r="V1575" t="e">
            <v>#N/A</v>
          </cell>
          <cell r="W1575" t="e">
            <v>#N/A</v>
          </cell>
          <cell r="X1575" t="e">
            <v>#N/A</v>
          </cell>
          <cell r="Y1575" t="e">
            <v>#N/A</v>
          </cell>
          <cell r="Z1575"/>
          <cell r="AA1575"/>
          <cell r="AB1575"/>
          <cell r="AC1575"/>
          <cell r="AD1575"/>
          <cell r="AE1575"/>
          <cell r="AF1575"/>
          <cell r="AG1575"/>
          <cell r="AH1575"/>
          <cell r="AI1575"/>
          <cell r="AJ1575"/>
          <cell r="AK1575"/>
          <cell r="AL1575"/>
          <cell r="AM1575"/>
          <cell r="AN1575"/>
          <cell r="AO1575" t="str">
            <v>NA</v>
          </cell>
          <cell r="AP1575" t="str">
            <v>blank</v>
          </cell>
        </row>
        <row r="1576">
          <cell r="A1576">
            <v>1294</v>
          </cell>
          <cell r="P1576" t="str">
            <v>JPY</v>
          </cell>
          <cell r="Q1576" t="str">
            <v>C49SZX20210101JD</v>
          </cell>
          <cell r="R1576" t="str">
            <v>聚亮兴业</v>
          </cell>
          <cell r="S1576" t="str">
            <v>YSM20R-2</v>
          </cell>
          <cell r="T1576" t="str">
            <v>L-&gt;R</v>
          </cell>
          <cell r="U1576" t="str">
            <v>No</v>
          </cell>
          <cell r="V1576" t="str">
            <v>WRONG</v>
          </cell>
          <cell r="X1576">
            <v>44286</v>
          </cell>
          <cell r="Y1576" t="str">
            <v>Yes</v>
          </cell>
          <cell r="Z1576"/>
          <cell r="AA1576"/>
          <cell r="AB1576"/>
          <cell r="AC1576"/>
          <cell r="AD1576"/>
          <cell r="AE1576"/>
          <cell r="AF1576"/>
          <cell r="AG1576"/>
          <cell r="AH1576"/>
          <cell r="AI1576"/>
          <cell r="AJ1576"/>
          <cell r="AK1576"/>
          <cell r="AL1576"/>
          <cell r="AM1576"/>
          <cell r="AN1576"/>
          <cell r="AO1576" t="str">
            <v>Yes</v>
          </cell>
          <cell r="AP1576" t="str">
            <v>blank</v>
          </cell>
        </row>
        <row r="1577">
          <cell r="A1577">
            <v>1129</v>
          </cell>
          <cell r="P1577" t="str">
            <v>JPY</v>
          </cell>
          <cell r="Q1577" t="str">
            <v>C49SZX20210043AY</v>
          </cell>
          <cell r="R1577" t="str">
            <v>正宏兴</v>
          </cell>
          <cell r="S1577" t="str">
            <v>YSM10</v>
          </cell>
          <cell r="T1577" t="str">
            <v>L-&gt;R</v>
          </cell>
          <cell r="U1577" t="str">
            <v>MVC</v>
          </cell>
          <cell r="V1577" t="str">
            <v>WRONG</v>
          </cell>
          <cell r="X1577">
            <v>44230</v>
          </cell>
          <cell r="Y1577" t="str">
            <v>Yes</v>
          </cell>
          <cell r="Z1577"/>
          <cell r="AA1577"/>
          <cell r="AB1577"/>
          <cell r="AO1577" t="str">
            <v>Yes</v>
          </cell>
          <cell r="AP1577" t="str">
            <v>blank</v>
          </cell>
        </row>
        <row r="1578">
          <cell r="A1578">
            <v>1427</v>
          </cell>
          <cell r="P1578" t="str">
            <v>JPY</v>
          </cell>
          <cell r="Q1578" t="str">
            <v>C49SZX20210169VG</v>
          </cell>
          <cell r="R1578" t="str">
            <v>狂热者</v>
          </cell>
          <cell r="S1578" t="str">
            <v>YSM20R-2</v>
          </cell>
          <cell r="T1578" t="str">
            <v>L-&gt;R</v>
          </cell>
          <cell r="U1578" t="str">
            <v>No</v>
          </cell>
          <cell r="V1578" t="str">
            <v>WRONG</v>
          </cell>
          <cell r="X1578">
            <v>44358</v>
          </cell>
          <cell r="Y1578" t="str">
            <v>Yes</v>
          </cell>
          <cell r="AO1578" t="str">
            <v>Yes</v>
          </cell>
          <cell r="AP1578" t="str">
            <v>blank</v>
          </cell>
        </row>
        <row r="1579">
          <cell r="A1579">
            <v>1428</v>
          </cell>
          <cell r="P1579" t="str">
            <v>JPY</v>
          </cell>
          <cell r="Q1579" t="str">
            <v>C49SZX20210169VG</v>
          </cell>
          <cell r="R1579" t="str">
            <v>狂热者</v>
          </cell>
          <cell r="S1579" t="str">
            <v>YSM20R-2</v>
          </cell>
          <cell r="T1579" t="str">
            <v>L-&gt;R</v>
          </cell>
          <cell r="U1579" t="str">
            <v>No</v>
          </cell>
          <cell r="V1579" t="str">
            <v>WRONG</v>
          </cell>
          <cell r="X1579">
            <v>44358</v>
          </cell>
          <cell r="Y1579" t="str">
            <v>Yes</v>
          </cell>
          <cell r="AO1579" t="str">
            <v>Yes</v>
          </cell>
          <cell r="AP1579" t="str">
            <v>blank</v>
          </cell>
        </row>
        <row r="1580">
          <cell r="A1580">
            <v>1429</v>
          </cell>
          <cell r="P1580" t="str">
            <v>JPY</v>
          </cell>
          <cell r="Q1580" t="str">
            <v>C49SZX20210169VG</v>
          </cell>
          <cell r="R1580" t="str">
            <v>狂热者</v>
          </cell>
          <cell r="S1580" t="str">
            <v>YSM10</v>
          </cell>
          <cell r="T1580" t="str">
            <v>L-&gt;R</v>
          </cell>
          <cell r="U1580" t="str">
            <v>MVC F&amp;R+ATS15</v>
          </cell>
          <cell r="V1580" t="str">
            <v>WRONG</v>
          </cell>
          <cell r="X1580">
            <v>44358</v>
          </cell>
          <cell r="Y1580" t="str">
            <v>Yes</v>
          </cell>
          <cell r="AO1580" t="str">
            <v>Yes</v>
          </cell>
          <cell r="AP1580" t="str">
            <v>blank</v>
          </cell>
        </row>
        <row r="1581">
          <cell r="A1581">
            <v>1430</v>
          </cell>
          <cell r="P1581" t="str">
            <v>JPY</v>
          </cell>
          <cell r="Q1581" t="str">
            <v>C49SZX20210169VG（已发相机）</v>
          </cell>
          <cell r="R1581" t="str">
            <v>狂热者</v>
          </cell>
          <cell r="S1581" t="str">
            <v>YSM10</v>
          </cell>
          <cell r="T1581" t="str">
            <v>L-&gt;R</v>
          </cell>
          <cell r="U1581" t="str">
            <v>MVC+ATS15</v>
          </cell>
          <cell r="V1581" t="str">
            <v>WRONG</v>
          </cell>
          <cell r="X1581">
            <v>44358</v>
          </cell>
          <cell r="Y1581" t="str">
            <v>Yes</v>
          </cell>
          <cell r="AO1581" t="str">
            <v>Yes</v>
          </cell>
          <cell r="AP1581" t="str">
            <v>blank</v>
          </cell>
        </row>
        <row r="1582">
          <cell r="A1582">
            <v>1130</v>
          </cell>
          <cell r="P1582" t="str">
            <v>JPY</v>
          </cell>
          <cell r="Q1582" t="str">
            <v>C49SZX20210043AY</v>
          </cell>
          <cell r="R1582" t="str">
            <v>正宏兴</v>
          </cell>
          <cell r="S1582" t="str">
            <v>YSM20R-2</v>
          </cell>
          <cell r="T1582" t="str">
            <v>L-&gt;R</v>
          </cell>
          <cell r="U1582" t="str">
            <v>No</v>
          </cell>
          <cell r="V1582" t="str">
            <v>WRONG</v>
          </cell>
          <cell r="X1582">
            <v>44230</v>
          </cell>
          <cell r="Y1582" t="str">
            <v>Yes</v>
          </cell>
          <cell r="AO1582" t="str">
            <v>Yes</v>
          </cell>
          <cell r="AP1582" t="str">
            <v>blank</v>
          </cell>
        </row>
        <row r="1583">
          <cell r="A1583">
            <v>1652</v>
          </cell>
          <cell r="P1583" t="str">
            <v>JPY</v>
          </cell>
          <cell r="Q1583" t="str">
            <v>C49SZX20220049JY</v>
          </cell>
          <cell r="R1583" t="str">
            <v>辉拓</v>
          </cell>
          <cell r="S1583" t="str">
            <v>YSM20R-2</v>
          </cell>
          <cell r="T1583" t="str">
            <v>L-&gt;R</v>
          </cell>
          <cell r="U1583" t="str">
            <v>MVC</v>
          </cell>
          <cell r="V1583" t="str">
            <v>WRONG</v>
          </cell>
          <cell r="X1583">
            <v>44672</v>
          </cell>
          <cell r="Y1583" t="str">
            <v>Yes</v>
          </cell>
          <cell r="AO1583" t="str">
            <v>Yes</v>
          </cell>
          <cell r="AP1583" t="str">
            <v>blank</v>
          </cell>
        </row>
        <row r="1584">
          <cell r="A1584">
            <v>1654</v>
          </cell>
          <cell r="P1584" t="str">
            <v>JPY</v>
          </cell>
          <cell r="Q1584" t="str">
            <v>C49SZX20220049JY</v>
          </cell>
          <cell r="R1584" t="str">
            <v>辉拓</v>
          </cell>
          <cell r="S1584" t="str">
            <v>YSM20R-2</v>
          </cell>
          <cell r="T1584" t="str">
            <v>L-&gt;R</v>
          </cell>
          <cell r="U1584" t="str">
            <v>No</v>
          </cell>
          <cell r="V1584" t="str">
            <v>WRONG</v>
          </cell>
          <cell r="X1584">
            <v>44672</v>
          </cell>
          <cell r="Y1584" t="str">
            <v>Yes</v>
          </cell>
          <cell r="AO1584" t="str">
            <v>Yes</v>
          </cell>
          <cell r="AP1584" t="str">
            <v>blank</v>
          </cell>
        </row>
        <row r="1585">
          <cell r="P1585" t="e">
            <v>#N/A</v>
          </cell>
          <cell r="Q1585" t="e">
            <v>#N/A</v>
          </cell>
          <cell r="R1585" t="e">
            <v>#N/A</v>
          </cell>
          <cell r="S1585" t="e">
            <v>#N/A</v>
          </cell>
          <cell r="T1585" t="e">
            <v>#N/A</v>
          </cell>
          <cell r="U1585" t="e">
            <v>#N/A</v>
          </cell>
          <cell r="V1585" t="e">
            <v>#N/A</v>
          </cell>
          <cell r="X1585" t="e">
            <v>#N/A</v>
          </cell>
          <cell r="Y1585" t="e">
            <v>#N/A</v>
          </cell>
          <cell r="AO1585" t="str">
            <v>NA</v>
          </cell>
          <cell r="AP1585" t="str">
            <v>blank</v>
          </cell>
        </row>
        <row r="1586">
          <cell r="P1586" t="e">
            <v>#N/A</v>
          </cell>
          <cell r="Q1586" t="e">
            <v>#N/A</v>
          </cell>
          <cell r="R1586" t="e">
            <v>#N/A</v>
          </cell>
          <cell r="S1586" t="e">
            <v>#N/A</v>
          </cell>
          <cell r="T1586" t="e">
            <v>#N/A</v>
          </cell>
          <cell r="U1586" t="e">
            <v>#N/A</v>
          </cell>
          <cell r="V1586" t="e">
            <v>#N/A</v>
          </cell>
          <cell r="X1586" t="e">
            <v>#N/A</v>
          </cell>
          <cell r="Y1586" t="e">
            <v>#N/A</v>
          </cell>
          <cell r="AO1586" t="str">
            <v>NA</v>
          </cell>
          <cell r="AP1586" t="str">
            <v>blank</v>
          </cell>
        </row>
        <row r="1587">
          <cell r="P1587" t="e">
            <v>#N/A</v>
          </cell>
          <cell r="Q1587" t="e">
            <v>#N/A</v>
          </cell>
          <cell r="R1587" t="e">
            <v>#N/A</v>
          </cell>
          <cell r="S1587" t="e">
            <v>#N/A</v>
          </cell>
          <cell r="T1587" t="e">
            <v>#N/A</v>
          </cell>
          <cell r="U1587" t="e">
            <v>#N/A</v>
          </cell>
          <cell r="V1587" t="e">
            <v>#N/A</v>
          </cell>
          <cell r="X1587" t="e">
            <v>#N/A</v>
          </cell>
          <cell r="Y1587" t="e">
            <v>#N/A</v>
          </cell>
          <cell r="AO1587" t="str">
            <v>NA</v>
          </cell>
          <cell r="AP1587" t="str">
            <v>blank</v>
          </cell>
        </row>
        <row r="1588">
          <cell r="P1588" t="e">
            <v>#N/A</v>
          </cell>
          <cell r="Q1588" t="e">
            <v>#N/A</v>
          </cell>
          <cell r="R1588" t="e">
            <v>#N/A</v>
          </cell>
          <cell r="S1588" t="e">
            <v>#N/A</v>
          </cell>
          <cell r="T1588" t="e">
            <v>#N/A</v>
          </cell>
          <cell r="U1588" t="e">
            <v>#N/A</v>
          </cell>
          <cell r="V1588" t="e">
            <v>#N/A</v>
          </cell>
          <cell r="X1588" t="e">
            <v>#N/A</v>
          </cell>
          <cell r="Y1588" t="e">
            <v>#N/A</v>
          </cell>
          <cell r="AO1588" t="str">
            <v>NA</v>
          </cell>
          <cell r="AP1588" t="str">
            <v>blank</v>
          </cell>
        </row>
        <row r="1589">
          <cell r="P1589" t="e">
            <v>#N/A</v>
          </cell>
          <cell r="Q1589" t="e">
            <v>#N/A</v>
          </cell>
          <cell r="R1589" t="e">
            <v>#N/A</v>
          </cell>
          <cell r="S1589" t="e">
            <v>#N/A</v>
          </cell>
          <cell r="T1589" t="e">
            <v>#N/A</v>
          </cell>
          <cell r="U1589" t="e">
            <v>#N/A</v>
          </cell>
          <cell r="V1589" t="e">
            <v>#N/A</v>
          </cell>
          <cell r="X1589" t="e">
            <v>#N/A</v>
          </cell>
          <cell r="Y1589" t="e">
            <v>#N/A</v>
          </cell>
          <cell r="AO1589" t="str">
            <v>NA</v>
          </cell>
          <cell r="AP1589" t="str">
            <v>blank</v>
          </cell>
        </row>
        <row r="1590">
          <cell r="P1590" t="e">
            <v>#N/A</v>
          </cell>
          <cell r="Q1590" t="e">
            <v>#N/A</v>
          </cell>
          <cell r="R1590" t="e">
            <v>#N/A</v>
          </cell>
          <cell r="S1590" t="e">
            <v>#N/A</v>
          </cell>
          <cell r="T1590" t="e">
            <v>#N/A</v>
          </cell>
          <cell r="U1590" t="e">
            <v>#N/A</v>
          </cell>
          <cell r="V1590" t="e">
            <v>#N/A</v>
          </cell>
          <cell r="X1590" t="e">
            <v>#N/A</v>
          </cell>
          <cell r="Y1590" t="e">
            <v>#N/A</v>
          </cell>
          <cell r="AO1590" t="str">
            <v>NA</v>
          </cell>
          <cell r="AP1590" t="str">
            <v>blank</v>
          </cell>
        </row>
        <row r="1591">
          <cell r="P1591" t="e">
            <v>#N/A</v>
          </cell>
          <cell r="Q1591" t="e">
            <v>#N/A</v>
          </cell>
          <cell r="R1591" t="e">
            <v>#N/A</v>
          </cell>
          <cell r="S1591" t="e">
            <v>#N/A</v>
          </cell>
          <cell r="T1591" t="e">
            <v>#N/A</v>
          </cell>
          <cell r="U1591" t="e">
            <v>#N/A</v>
          </cell>
          <cell r="V1591" t="e">
            <v>#N/A</v>
          </cell>
          <cell r="X1591" t="e">
            <v>#N/A</v>
          </cell>
          <cell r="Y1591" t="e">
            <v>#N/A</v>
          </cell>
          <cell r="AO1591" t="str">
            <v>NA</v>
          </cell>
          <cell r="AP1591" t="str">
            <v>blank</v>
          </cell>
        </row>
        <row r="1592">
          <cell r="P1592" t="e">
            <v>#N/A</v>
          </cell>
          <cell r="Q1592" t="e">
            <v>#N/A</v>
          </cell>
          <cell r="R1592" t="e">
            <v>#N/A</v>
          </cell>
          <cell r="S1592" t="e">
            <v>#N/A</v>
          </cell>
          <cell r="T1592" t="e">
            <v>#N/A</v>
          </cell>
          <cell r="U1592" t="e">
            <v>#N/A</v>
          </cell>
          <cell r="V1592" t="e">
            <v>#N/A</v>
          </cell>
          <cell r="X1592" t="e">
            <v>#N/A</v>
          </cell>
          <cell r="Y1592" t="e">
            <v>#N/A</v>
          </cell>
          <cell r="AO1592" t="str">
            <v>NA</v>
          </cell>
          <cell r="AP1592" t="str">
            <v>blank</v>
          </cell>
        </row>
        <row r="1593">
          <cell r="AO1593" t="str">
            <v>blank</v>
          </cell>
          <cell r="AP1593" t="str">
            <v>blank</v>
          </cell>
        </row>
        <row r="1594">
          <cell r="AO1594" t="str">
            <v>blank</v>
          </cell>
          <cell r="AP1594" t="str">
            <v>blank</v>
          </cell>
        </row>
        <row r="1595">
          <cell r="AO1595" t="str">
            <v>blank</v>
          </cell>
          <cell r="AP1595" t="str">
            <v>blank</v>
          </cell>
        </row>
        <row r="1596">
          <cell r="AO1596" t="str">
            <v>blank</v>
          </cell>
          <cell r="AP1596" t="str">
            <v>blank</v>
          </cell>
        </row>
        <row r="1597">
          <cell r="AO1597" t="str">
            <v>blank</v>
          </cell>
          <cell r="AP1597" t="str">
            <v>blank</v>
          </cell>
        </row>
        <row r="1598">
          <cell r="AO1598" t="str">
            <v>blank</v>
          </cell>
          <cell r="AP1598" t="str">
            <v>blank</v>
          </cell>
        </row>
        <row r="1599">
          <cell r="AO1599" t="str">
            <v>blank</v>
          </cell>
          <cell r="AP1599" t="str">
            <v>blank</v>
          </cell>
        </row>
        <row r="1600">
          <cell r="AO1600" t="str">
            <v>blank</v>
          </cell>
          <cell r="AP1600" t="str">
            <v>blank</v>
          </cell>
        </row>
        <row r="1601">
          <cell r="AO1601" t="str">
            <v>blank</v>
          </cell>
          <cell r="AP1601" t="str">
            <v>blank</v>
          </cell>
        </row>
        <row r="1602">
          <cell r="AO1602" t="str">
            <v>blank</v>
          </cell>
          <cell r="AP1602" t="str">
            <v>blank</v>
          </cell>
        </row>
        <row r="1603">
          <cell r="AO1603" t="str">
            <v>blank</v>
          </cell>
          <cell r="AP1603" t="str">
            <v>blank</v>
          </cell>
        </row>
        <row r="1604">
          <cell r="AO1604" t="str">
            <v>blank</v>
          </cell>
          <cell r="AP1604" t="str">
            <v>blank</v>
          </cell>
        </row>
        <row r="1605">
          <cell r="AO1605" t="str">
            <v>blank</v>
          </cell>
          <cell r="AP1605" t="str">
            <v>blank</v>
          </cell>
        </row>
        <row r="1606">
          <cell r="AO1606" t="str">
            <v>blank</v>
          </cell>
          <cell r="AP1606" t="str">
            <v>blank</v>
          </cell>
        </row>
        <row r="1607">
          <cell r="AO1607" t="str">
            <v>blank</v>
          </cell>
          <cell r="AP1607" t="str">
            <v>blank</v>
          </cell>
        </row>
        <row r="1608">
          <cell r="AO1608" t="str">
            <v>blank</v>
          </cell>
          <cell r="AP1608" t="str">
            <v>blank</v>
          </cell>
        </row>
        <row r="1609">
          <cell r="AO1609" t="str">
            <v>blank</v>
          </cell>
          <cell r="AP1609" t="str">
            <v>blank</v>
          </cell>
        </row>
        <row r="1610">
          <cell r="AO1610" t="str">
            <v>blank</v>
          </cell>
          <cell r="AP1610" t="str">
            <v>blank</v>
          </cell>
        </row>
        <row r="1611">
          <cell r="AO1611" t="str">
            <v>blank</v>
          </cell>
          <cell r="AP1611" t="str">
            <v>blank</v>
          </cell>
        </row>
        <row r="1612">
          <cell r="AO1612" t="str">
            <v>blank</v>
          </cell>
          <cell r="AP1612" t="str">
            <v>blank</v>
          </cell>
        </row>
        <row r="1613">
          <cell r="AO1613" t="str">
            <v>blank</v>
          </cell>
          <cell r="AP1613" t="str">
            <v>blank</v>
          </cell>
        </row>
        <row r="1614">
          <cell r="AO1614" t="str">
            <v>blank</v>
          </cell>
          <cell r="AP1614" t="str">
            <v>blank</v>
          </cell>
        </row>
        <row r="1615">
          <cell r="AO1615" t="str">
            <v>blank</v>
          </cell>
          <cell r="AP1615" t="str">
            <v>blank</v>
          </cell>
        </row>
        <row r="1616">
          <cell r="AO1616" t="str">
            <v>blank</v>
          </cell>
          <cell r="AP1616" t="str">
            <v>blank</v>
          </cell>
        </row>
        <row r="1617">
          <cell r="AO1617" t="str">
            <v>blank</v>
          </cell>
          <cell r="AP1617" t="str">
            <v>blank</v>
          </cell>
        </row>
        <row r="1618">
          <cell r="AO1618" t="str">
            <v>blank</v>
          </cell>
          <cell r="AP1618" t="str">
            <v>blank</v>
          </cell>
        </row>
        <row r="1619">
          <cell r="AO1619" t="str">
            <v>blank</v>
          </cell>
          <cell r="AP1619" t="str">
            <v>blank</v>
          </cell>
        </row>
        <row r="1620">
          <cell r="AO1620" t="str">
            <v>blank</v>
          </cell>
          <cell r="AP1620" t="str">
            <v>blank</v>
          </cell>
        </row>
        <row r="1621">
          <cell r="AO1621" t="str">
            <v>blank</v>
          </cell>
          <cell r="AP1621" t="str">
            <v>blank</v>
          </cell>
        </row>
        <row r="1622">
          <cell r="AO1622" t="str">
            <v>blank</v>
          </cell>
          <cell r="AP1622" t="str">
            <v>blank</v>
          </cell>
        </row>
        <row r="1623">
          <cell r="AO1623" t="str">
            <v>blank</v>
          </cell>
          <cell r="AP1623" t="str">
            <v>blank</v>
          </cell>
        </row>
        <row r="1624">
          <cell r="AO1624" t="str">
            <v>blank</v>
          </cell>
          <cell r="AP1624" t="str">
            <v>blank</v>
          </cell>
        </row>
        <row r="1625">
          <cell r="AO1625" t="str">
            <v>blank</v>
          </cell>
          <cell r="AP1625" t="str">
            <v>blank</v>
          </cell>
        </row>
        <row r="1626">
          <cell r="AO1626" t="str">
            <v>blank</v>
          </cell>
          <cell r="AP1626" t="str">
            <v>blank</v>
          </cell>
        </row>
        <row r="1627">
          <cell r="AO1627" t="str">
            <v>blank</v>
          </cell>
          <cell r="AP1627" t="str">
            <v>blank</v>
          </cell>
        </row>
        <row r="1628">
          <cell r="AO1628" t="str">
            <v>blank</v>
          </cell>
          <cell r="AP1628" t="str">
            <v>blank</v>
          </cell>
        </row>
        <row r="1629">
          <cell r="AO1629" t="str">
            <v>blank</v>
          </cell>
          <cell r="AP1629" t="str">
            <v>blank</v>
          </cell>
        </row>
        <row r="1630">
          <cell r="AO1630" t="str">
            <v>blank</v>
          </cell>
          <cell r="AP1630" t="str">
            <v>blank</v>
          </cell>
        </row>
        <row r="1631">
          <cell r="AO1631" t="str">
            <v>blank</v>
          </cell>
          <cell r="AP1631" t="str">
            <v>blank</v>
          </cell>
        </row>
        <row r="1632">
          <cell r="AO1632" t="str">
            <v>blank</v>
          </cell>
          <cell r="AP1632" t="str">
            <v>blank</v>
          </cell>
        </row>
        <row r="1633">
          <cell r="AO1633" t="str">
            <v>blank</v>
          </cell>
          <cell r="AP1633" t="str">
            <v>blank</v>
          </cell>
        </row>
        <row r="1634">
          <cell r="AO1634" t="str">
            <v>blank</v>
          </cell>
          <cell r="AP1634" t="str">
            <v>blank</v>
          </cell>
        </row>
        <row r="1635">
          <cell r="AO1635" t="str">
            <v>blank</v>
          </cell>
          <cell r="AP1635" t="str">
            <v>blank</v>
          </cell>
        </row>
        <row r="1636">
          <cell r="AO1636" t="str">
            <v>blank</v>
          </cell>
          <cell r="AP1636" t="str">
            <v>blank</v>
          </cell>
        </row>
        <row r="1637">
          <cell r="AO1637" t="str">
            <v>blank</v>
          </cell>
          <cell r="AP1637" t="str">
            <v>blank</v>
          </cell>
        </row>
        <row r="1638">
          <cell r="AO1638" t="str">
            <v>blank</v>
          </cell>
          <cell r="AP1638" t="str">
            <v>blank</v>
          </cell>
        </row>
        <row r="1639">
          <cell r="AO1639" t="str">
            <v>blank</v>
          </cell>
          <cell r="AP1639" t="str">
            <v>blank</v>
          </cell>
        </row>
        <row r="1640">
          <cell r="AO1640" t="str">
            <v>blank</v>
          </cell>
          <cell r="AP1640" t="str">
            <v>blank</v>
          </cell>
        </row>
        <row r="1641">
          <cell r="AO1641" t="str">
            <v>blank</v>
          </cell>
          <cell r="AP1641" t="str">
            <v>blank</v>
          </cell>
        </row>
        <row r="1642">
          <cell r="AO1642" t="str">
            <v>blank</v>
          </cell>
          <cell r="AP1642" t="str">
            <v>blank</v>
          </cell>
        </row>
        <row r="1643">
          <cell r="AO1643" t="str">
            <v>blank</v>
          </cell>
          <cell r="AP1643" t="str">
            <v>blank</v>
          </cell>
        </row>
        <row r="1644">
          <cell r="AO1644" t="str">
            <v>blank</v>
          </cell>
          <cell r="AP1644" t="str">
            <v>blank</v>
          </cell>
        </row>
        <row r="1645">
          <cell r="AO1645" t="str">
            <v>blank</v>
          </cell>
          <cell r="AP1645" t="str">
            <v>blank</v>
          </cell>
        </row>
        <row r="1646">
          <cell r="AO1646" t="str">
            <v>blank</v>
          </cell>
          <cell r="AP1646" t="str">
            <v>blank</v>
          </cell>
        </row>
        <row r="1647">
          <cell r="AO1647" t="str">
            <v>blank</v>
          </cell>
          <cell r="AP1647" t="str">
            <v>blank</v>
          </cell>
        </row>
        <row r="1648">
          <cell r="AO1648" t="str">
            <v>blank</v>
          </cell>
          <cell r="AP1648" t="str">
            <v>blank</v>
          </cell>
        </row>
        <row r="1649">
          <cell r="AO1649" t="str">
            <v>blank</v>
          </cell>
          <cell r="AP1649" t="str">
            <v>blank</v>
          </cell>
        </row>
        <row r="1650">
          <cell r="AO1650" t="str">
            <v>blank</v>
          </cell>
          <cell r="AP1650" t="str">
            <v>blank</v>
          </cell>
        </row>
        <row r="1651">
          <cell r="AO1651" t="str">
            <v>blank</v>
          </cell>
          <cell r="AP1651" t="str">
            <v>blank</v>
          </cell>
        </row>
        <row r="1652">
          <cell r="AO1652" t="str">
            <v>blank</v>
          </cell>
          <cell r="AP1652" t="str">
            <v>blank</v>
          </cell>
        </row>
        <row r="1653">
          <cell r="AO1653" t="str">
            <v>blank</v>
          </cell>
          <cell r="AP1653" t="str">
            <v>blank</v>
          </cell>
        </row>
        <row r="1654">
          <cell r="AO1654" t="str">
            <v>blank</v>
          </cell>
          <cell r="AP1654" t="str">
            <v>blank</v>
          </cell>
        </row>
        <row r="1655">
          <cell r="AO1655" t="str">
            <v>blank</v>
          </cell>
          <cell r="AP1655" t="str">
            <v>blank</v>
          </cell>
        </row>
        <row r="1656">
          <cell r="AO1656" t="str">
            <v>blank</v>
          </cell>
          <cell r="AP1656" t="str">
            <v>blank</v>
          </cell>
        </row>
        <row r="1657">
          <cell r="AO1657" t="str">
            <v>blank</v>
          </cell>
          <cell r="AP1657" t="str">
            <v>blank</v>
          </cell>
        </row>
        <row r="1658">
          <cell r="AO1658" t="str">
            <v>blank</v>
          </cell>
          <cell r="AP1658" t="str">
            <v>blank</v>
          </cell>
        </row>
        <row r="1659">
          <cell r="AO1659" t="str">
            <v>blank</v>
          </cell>
          <cell r="AP1659" t="str">
            <v>blank</v>
          </cell>
        </row>
        <row r="1660">
          <cell r="AO1660" t="str">
            <v>blank</v>
          </cell>
          <cell r="AP1660" t="str">
            <v>blank</v>
          </cell>
        </row>
        <row r="1661">
          <cell r="AO1661" t="str">
            <v>blank</v>
          </cell>
          <cell r="AP1661" t="str">
            <v>blank</v>
          </cell>
        </row>
        <row r="1662">
          <cell r="AO1662" t="str">
            <v>blank</v>
          </cell>
          <cell r="AP1662" t="str">
            <v>blank</v>
          </cell>
        </row>
        <row r="1663">
          <cell r="AO1663" t="str">
            <v>blank</v>
          </cell>
          <cell r="AP1663" t="str">
            <v>blank</v>
          </cell>
        </row>
        <row r="1664">
          <cell r="AO1664" t="str">
            <v>blank</v>
          </cell>
          <cell r="AP1664" t="str">
            <v>blank</v>
          </cell>
        </row>
        <row r="1665">
          <cell r="AO1665" t="str">
            <v>blank</v>
          </cell>
          <cell r="AP1665" t="str">
            <v>blank</v>
          </cell>
        </row>
        <row r="1666">
          <cell r="AO1666" t="str">
            <v>blank</v>
          </cell>
          <cell r="AP1666" t="str">
            <v>blank</v>
          </cell>
        </row>
        <row r="1667">
          <cell r="AO1667" t="str">
            <v>blank</v>
          </cell>
          <cell r="AP1667" t="str">
            <v>blank</v>
          </cell>
        </row>
        <row r="1668">
          <cell r="AO1668" t="str">
            <v>blank</v>
          </cell>
          <cell r="AP1668" t="str">
            <v>blank</v>
          </cell>
        </row>
        <row r="1669">
          <cell r="AO1669" t="str">
            <v>blank</v>
          </cell>
          <cell r="AP1669" t="str">
            <v>blank</v>
          </cell>
        </row>
        <row r="1670">
          <cell r="AO1670" t="str">
            <v>blank</v>
          </cell>
          <cell r="AP1670" t="str">
            <v>blank</v>
          </cell>
        </row>
        <row r="1671">
          <cell r="AO1671" t="str">
            <v>blank</v>
          </cell>
          <cell r="AP1671" t="str">
            <v>blank</v>
          </cell>
        </row>
        <row r="1672">
          <cell r="AO1672" t="str">
            <v>blank</v>
          </cell>
          <cell r="AP1672" t="str">
            <v>blank</v>
          </cell>
        </row>
        <row r="1673">
          <cell r="AO1673" t="str">
            <v>blank</v>
          </cell>
          <cell r="AP1673" t="str">
            <v>blank</v>
          </cell>
        </row>
        <row r="1674">
          <cell r="AO1674" t="str">
            <v>blank</v>
          </cell>
          <cell r="AP1674" t="str">
            <v>blank</v>
          </cell>
        </row>
        <row r="1675">
          <cell r="AO1675" t="str">
            <v>blank</v>
          </cell>
          <cell r="AP1675" t="str">
            <v>blank</v>
          </cell>
        </row>
        <row r="1676">
          <cell r="AO1676" t="str">
            <v>blank</v>
          </cell>
          <cell r="AP1676" t="str">
            <v>blank</v>
          </cell>
        </row>
        <row r="1677">
          <cell r="AO1677" t="str">
            <v>blank</v>
          </cell>
          <cell r="AP1677" t="str">
            <v>blank</v>
          </cell>
        </row>
        <row r="1678">
          <cell r="AO1678" t="str">
            <v>blank</v>
          </cell>
          <cell r="AP1678" t="str">
            <v>blank</v>
          </cell>
        </row>
        <row r="1679">
          <cell r="AO1679" t="str">
            <v>blank</v>
          </cell>
          <cell r="AP1679" t="str">
            <v>blank</v>
          </cell>
        </row>
        <row r="1680">
          <cell r="AO1680" t="str">
            <v>blank</v>
          </cell>
          <cell r="AP1680" t="str">
            <v>blank</v>
          </cell>
        </row>
        <row r="1681">
          <cell r="AO1681" t="str">
            <v>blank</v>
          </cell>
          <cell r="AP1681" t="str">
            <v>blank</v>
          </cell>
        </row>
        <row r="1682">
          <cell r="AO1682" t="str">
            <v>blank</v>
          </cell>
          <cell r="AP1682" t="str">
            <v>blank</v>
          </cell>
        </row>
        <row r="1683">
          <cell r="AO1683" t="str">
            <v>blank</v>
          </cell>
          <cell r="AP1683" t="str">
            <v>blank</v>
          </cell>
        </row>
        <row r="1684">
          <cell r="AO1684" t="str">
            <v>blank</v>
          </cell>
          <cell r="AP1684" t="str">
            <v>blank</v>
          </cell>
        </row>
        <row r="1685">
          <cell r="AO1685" t="str">
            <v>blank</v>
          </cell>
          <cell r="AP1685" t="str">
            <v>blank</v>
          </cell>
        </row>
        <row r="1686">
          <cell r="AO1686" t="str">
            <v>blank</v>
          </cell>
          <cell r="AP1686" t="str">
            <v>blank</v>
          </cell>
        </row>
        <row r="1687">
          <cell r="AO1687" t="str">
            <v>blank</v>
          </cell>
          <cell r="AP1687" t="str">
            <v>blank</v>
          </cell>
        </row>
        <row r="1688">
          <cell r="AO1688" t="str">
            <v>blank</v>
          </cell>
          <cell r="AP1688" t="str">
            <v>blank</v>
          </cell>
        </row>
        <row r="1689">
          <cell r="AO1689" t="str">
            <v>blank</v>
          </cell>
          <cell r="AP1689" t="str">
            <v>blank</v>
          </cell>
        </row>
        <row r="1690">
          <cell r="AO1690" t="str">
            <v>blank</v>
          </cell>
          <cell r="AP1690" t="str">
            <v>blank</v>
          </cell>
        </row>
        <row r="1691">
          <cell r="AO1691" t="str">
            <v>blank</v>
          </cell>
          <cell r="AP1691" t="str">
            <v>blank</v>
          </cell>
        </row>
        <row r="1692">
          <cell r="AO1692" t="str">
            <v>blank</v>
          </cell>
          <cell r="AP1692" t="str">
            <v>blank</v>
          </cell>
        </row>
        <row r="1693">
          <cell r="AO1693" t="str">
            <v>blank</v>
          </cell>
          <cell r="AP1693" t="str">
            <v>blank</v>
          </cell>
        </row>
        <row r="1694">
          <cell r="AO1694" t="str">
            <v>blank</v>
          </cell>
          <cell r="AP1694" t="str">
            <v>blank</v>
          </cell>
        </row>
        <row r="1695">
          <cell r="AO1695" t="str">
            <v>blank</v>
          </cell>
          <cell r="AP1695" t="str">
            <v>blank</v>
          </cell>
        </row>
        <row r="1696">
          <cell r="AO1696" t="str">
            <v>blank</v>
          </cell>
          <cell r="AP1696" t="str">
            <v>blank</v>
          </cell>
        </row>
        <row r="1697">
          <cell r="AO1697" t="str">
            <v>blank</v>
          </cell>
          <cell r="AP1697" t="str">
            <v>blank</v>
          </cell>
        </row>
        <row r="1698">
          <cell r="AO1698" t="str">
            <v>blank</v>
          </cell>
          <cell r="AP1698" t="str">
            <v>blank</v>
          </cell>
        </row>
        <row r="1699">
          <cell r="AO1699" t="str">
            <v>blank</v>
          </cell>
          <cell r="AP1699" t="str">
            <v>blank</v>
          </cell>
        </row>
        <row r="1700">
          <cell r="AO1700" t="str">
            <v>blank</v>
          </cell>
          <cell r="AP1700" t="str">
            <v>blank</v>
          </cell>
        </row>
        <row r="1701">
          <cell r="AO1701" t="str">
            <v>blank</v>
          </cell>
          <cell r="AP1701" t="str">
            <v>blank</v>
          </cell>
        </row>
        <row r="1702">
          <cell r="AO1702" t="str">
            <v>blank</v>
          </cell>
          <cell r="AP1702" t="str">
            <v>blank</v>
          </cell>
        </row>
        <row r="1703">
          <cell r="AO1703" t="str">
            <v>blank</v>
          </cell>
          <cell r="AP1703" t="str">
            <v>blank</v>
          </cell>
        </row>
        <row r="1704">
          <cell r="AO1704" t="str">
            <v>blank</v>
          </cell>
          <cell r="AP1704" t="str">
            <v>blank</v>
          </cell>
        </row>
        <row r="1705">
          <cell r="AO1705" t="str">
            <v>blank</v>
          </cell>
          <cell r="AP1705" t="str">
            <v>blank</v>
          </cell>
        </row>
        <row r="1706">
          <cell r="AO1706" t="str">
            <v>blank</v>
          </cell>
          <cell r="AP1706" t="str">
            <v>blank</v>
          </cell>
        </row>
        <row r="1707">
          <cell r="AO1707" t="str">
            <v>blank</v>
          </cell>
          <cell r="AP1707" t="str">
            <v>blank</v>
          </cell>
        </row>
        <row r="1708">
          <cell r="AO1708" t="str">
            <v>blank</v>
          </cell>
          <cell r="AP1708" t="str">
            <v>blank</v>
          </cell>
        </row>
        <row r="1709">
          <cell r="AO1709" t="str">
            <v>blank</v>
          </cell>
          <cell r="AP1709" t="str">
            <v>blank</v>
          </cell>
        </row>
        <row r="1710">
          <cell r="AO1710" t="str">
            <v>blank</v>
          </cell>
          <cell r="AP1710" t="str">
            <v>blank</v>
          </cell>
        </row>
        <row r="1711">
          <cell r="AO1711" t="str">
            <v>blank</v>
          </cell>
          <cell r="AP1711" t="str">
            <v>blank</v>
          </cell>
        </row>
        <row r="1712">
          <cell r="AO1712" t="str">
            <v>blank</v>
          </cell>
          <cell r="AP1712" t="str">
            <v>blank</v>
          </cell>
        </row>
        <row r="1713">
          <cell r="AO1713" t="str">
            <v>blank</v>
          </cell>
          <cell r="AP1713" t="str">
            <v>blank</v>
          </cell>
        </row>
        <row r="1714">
          <cell r="AO1714" t="str">
            <v>blank</v>
          </cell>
          <cell r="AP1714" t="str">
            <v>blank</v>
          </cell>
        </row>
        <row r="1715">
          <cell r="AO1715" t="str">
            <v>blank</v>
          </cell>
          <cell r="AP1715" t="str">
            <v>blank</v>
          </cell>
        </row>
        <row r="1716">
          <cell r="AO1716" t="str">
            <v>blank</v>
          </cell>
          <cell r="AP1716" t="str">
            <v>blank</v>
          </cell>
        </row>
        <row r="1717">
          <cell r="AO1717" t="str">
            <v>blank</v>
          </cell>
          <cell r="AP1717" t="str">
            <v>blank</v>
          </cell>
        </row>
        <row r="1718">
          <cell r="AO1718" t="str">
            <v>blank</v>
          </cell>
          <cell r="AP1718" t="str">
            <v>blank</v>
          </cell>
        </row>
        <row r="1719">
          <cell r="AO1719" t="str">
            <v>blank</v>
          </cell>
          <cell r="AP1719" t="str">
            <v>blank</v>
          </cell>
        </row>
        <row r="1720">
          <cell r="AO1720" t="str">
            <v>blank</v>
          </cell>
          <cell r="AP1720" t="str">
            <v>blank</v>
          </cell>
        </row>
        <row r="1721">
          <cell r="AO1721" t="str">
            <v>blank</v>
          </cell>
          <cell r="AP1721" t="str">
            <v>blank</v>
          </cell>
        </row>
        <row r="1722">
          <cell r="AO1722" t="str">
            <v>blank</v>
          </cell>
          <cell r="AP1722" t="str">
            <v>blank</v>
          </cell>
        </row>
        <row r="1723">
          <cell r="AO1723" t="str">
            <v>blank</v>
          </cell>
          <cell r="AP1723" t="str">
            <v>blank</v>
          </cell>
        </row>
        <row r="1724">
          <cell r="AO1724" t="str">
            <v>blank</v>
          </cell>
          <cell r="AP1724" t="str">
            <v>blank</v>
          </cell>
        </row>
        <row r="1725">
          <cell r="AO1725" t="str">
            <v>blank</v>
          </cell>
          <cell r="AP1725" t="str">
            <v>blank</v>
          </cell>
        </row>
        <row r="1726">
          <cell r="AO1726" t="str">
            <v>blank</v>
          </cell>
          <cell r="AP1726" t="str">
            <v>blank</v>
          </cell>
        </row>
        <row r="1727">
          <cell r="AO1727" t="str">
            <v>blank</v>
          </cell>
          <cell r="AP1727" t="str">
            <v>blank</v>
          </cell>
        </row>
        <row r="1728">
          <cell r="AO1728" t="str">
            <v>blank</v>
          </cell>
          <cell r="AP1728" t="str">
            <v>blank</v>
          </cell>
        </row>
        <row r="1729">
          <cell r="AO1729" t="str">
            <v>blank</v>
          </cell>
          <cell r="AP1729" t="str">
            <v>blank</v>
          </cell>
        </row>
        <row r="1730">
          <cell r="AO1730" t="str">
            <v>blank</v>
          </cell>
          <cell r="AP1730" t="str">
            <v>blank</v>
          </cell>
        </row>
        <row r="1731">
          <cell r="AO1731" t="str">
            <v>blank</v>
          </cell>
          <cell r="AP1731" t="str">
            <v>blank</v>
          </cell>
        </row>
        <row r="1732">
          <cell r="AO1732" t="str">
            <v>blank</v>
          </cell>
          <cell r="AP1732" t="str">
            <v>blank</v>
          </cell>
        </row>
        <row r="1733">
          <cell r="AO1733" t="str">
            <v>blank</v>
          </cell>
          <cell r="AP1733" t="str">
            <v>blank</v>
          </cell>
        </row>
        <row r="1734">
          <cell r="AO1734" t="str">
            <v>blank</v>
          </cell>
          <cell r="AP1734" t="str">
            <v>blank</v>
          </cell>
        </row>
        <row r="1735">
          <cell r="AO1735" t="str">
            <v>blank</v>
          </cell>
          <cell r="AP1735" t="str">
            <v>blank</v>
          </cell>
        </row>
        <row r="1736">
          <cell r="AO1736" t="str">
            <v>blank</v>
          </cell>
          <cell r="AP1736" t="str">
            <v>blank</v>
          </cell>
        </row>
        <row r="1737">
          <cell r="AO1737" t="str">
            <v>blank</v>
          </cell>
          <cell r="AP1737" t="str">
            <v>blank</v>
          </cell>
        </row>
        <row r="1738">
          <cell r="AO1738" t="str">
            <v>blank</v>
          </cell>
          <cell r="AP1738" t="str">
            <v>blank</v>
          </cell>
        </row>
        <row r="1739">
          <cell r="AO1739" t="str">
            <v>blank</v>
          </cell>
          <cell r="AP1739" t="str">
            <v>blank</v>
          </cell>
        </row>
        <row r="1740">
          <cell r="AO1740" t="str">
            <v>blank</v>
          </cell>
          <cell r="AP1740" t="str">
            <v>blank</v>
          </cell>
        </row>
        <row r="1741">
          <cell r="AO1741" t="str">
            <v>blank</v>
          </cell>
          <cell r="AP1741" t="str">
            <v>blank</v>
          </cell>
        </row>
        <row r="1742">
          <cell r="AO1742" t="str">
            <v>blank</v>
          </cell>
          <cell r="AP1742" t="str">
            <v>blank</v>
          </cell>
        </row>
        <row r="1743">
          <cell r="AO1743" t="str">
            <v>blank</v>
          </cell>
          <cell r="AP1743" t="str">
            <v>blank</v>
          </cell>
        </row>
        <row r="1744">
          <cell r="AO1744" t="str">
            <v>blank</v>
          </cell>
          <cell r="AP1744" t="str">
            <v>blank</v>
          </cell>
        </row>
        <row r="1745">
          <cell r="AO1745" t="str">
            <v>blank</v>
          </cell>
          <cell r="AP1745" t="str">
            <v>blank</v>
          </cell>
        </row>
        <row r="1746">
          <cell r="AO1746" t="str">
            <v>blank</v>
          </cell>
          <cell r="AP1746" t="str">
            <v>blank</v>
          </cell>
        </row>
        <row r="1747">
          <cell r="AO1747" t="str">
            <v>blank</v>
          </cell>
          <cell r="AP1747" t="str">
            <v>blank</v>
          </cell>
        </row>
        <row r="1748">
          <cell r="AO1748" t="str">
            <v>blank</v>
          </cell>
          <cell r="AP1748" t="str">
            <v>blank</v>
          </cell>
        </row>
        <row r="1749">
          <cell r="AO1749" t="str">
            <v>blank</v>
          </cell>
          <cell r="AP1749" t="str">
            <v>blank</v>
          </cell>
        </row>
        <row r="1750">
          <cell r="AO1750" t="str">
            <v>blank</v>
          </cell>
          <cell r="AP1750" t="str">
            <v>blank</v>
          </cell>
        </row>
        <row r="1751">
          <cell r="AO1751" t="str">
            <v>blank</v>
          </cell>
          <cell r="AP1751" t="str">
            <v>blank</v>
          </cell>
        </row>
        <row r="1752">
          <cell r="AO1752" t="str">
            <v>blank</v>
          </cell>
          <cell r="AP1752" t="str">
            <v>blank</v>
          </cell>
        </row>
        <row r="1753">
          <cell r="AO1753" t="str">
            <v>blank</v>
          </cell>
          <cell r="AP1753" t="str">
            <v>blank</v>
          </cell>
        </row>
        <row r="1754">
          <cell r="AO1754" t="str">
            <v>blank</v>
          </cell>
          <cell r="AP1754" t="str">
            <v>blank</v>
          </cell>
        </row>
        <row r="1755">
          <cell r="AO1755" t="str">
            <v>blank</v>
          </cell>
          <cell r="AP1755" t="str">
            <v>blank</v>
          </cell>
        </row>
        <row r="1756">
          <cell r="AO1756" t="str">
            <v>blank</v>
          </cell>
          <cell r="AP1756" t="str">
            <v>blank</v>
          </cell>
        </row>
        <row r="1757">
          <cell r="AO1757" t="str">
            <v>blank</v>
          </cell>
          <cell r="AP1757" t="str">
            <v>blank</v>
          </cell>
        </row>
        <row r="1758">
          <cell r="AO1758" t="str">
            <v>blank</v>
          </cell>
          <cell r="AP1758" t="str">
            <v>blank</v>
          </cell>
        </row>
        <row r="1759">
          <cell r="AO1759" t="str">
            <v>blank</v>
          </cell>
          <cell r="AP1759" t="str">
            <v>blank</v>
          </cell>
        </row>
        <row r="1760">
          <cell r="AO1760" t="str">
            <v>blank</v>
          </cell>
          <cell r="AP1760" t="str">
            <v>blank</v>
          </cell>
        </row>
        <row r="1761">
          <cell r="AO1761" t="str">
            <v>blank</v>
          </cell>
          <cell r="AP1761" t="str">
            <v>blank</v>
          </cell>
        </row>
        <row r="1762">
          <cell r="AO1762" t="str">
            <v>blank</v>
          </cell>
          <cell r="AP1762" t="str">
            <v>blank</v>
          </cell>
        </row>
        <row r="1763">
          <cell r="AO1763" t="str">
            <v>blank</v>
          </cell>
          <cell r="AP1763" t="str">
            <v>blank</v>
          </cell>
        </row>
        <row r="1764">
          <cell r="AO1764" t="str">
            <v>blank</v>
          </cell>
          <cell r="AP1764" t="str">
            <v>blank</v>
          </cell>
        </row>
        <row r="1765">
          <cell r="AO1765" t="str">
            <v>blank</v>
          </cell>
          <cell r="AP1765" t="str">
            <v>blank</v>
          </cell>
        </row>
        <row r="1766">
          <cell r="AO1766" t="str">
            <v>blank</v>
          </cell>
          <cell r="AP1766" t="str">
            <v>blank</v>
          </cell>
        </row>
        <row r="1767">
          <cell r="AO1767" t="str">
            <v>blank</v>
          </cell>
          <cell r="AP1767" t="str">
            <v>blank</v>
          </cell>
        </row>
        <row r="1768">
          <cell r="AO1768" t="str">
            <v>blank</v>
          </cell>
          <cell r="AP1768" t="str">
            <v>blank</v>
          </cell>
        </row>
        <row r="1769">
          <cell r="AO1769" t="str">
            <v>blank</v>
          </cell>
          <cell r="AP1769" t="str">
            <v>blank</v>
          </cell>
        </row>
        <row r="1770">
          <cell r="AO1770" t="str">
            <v>blank</v>
          </cell>
          <cell r="AP1770" t="str">
            <v>blank</v>
          </cell>
        </row>
        <row r="1771">
          <cell r="AO1771" t="str">
            <v>blank</v>
          </cell>
          <cell r="AP1771" t="str">
            <v>blank</v>
          </cell>
        </row>
        <row r="1772">
          <cell r="AO1772" t="str">
            <v>blank</v>
          </cell>
          <cell r="AP1772" t="str">
            <v>blank</v>
          </cell>
        </row>
        <row r="1773">
          <cell r="AO1773" t="str">
            <v>blank</v>
          </cell>
          <cell r="AP1773" t="str">
            <v>blank</v>
          </cell>
        </row>
        <row r="1774">
          <cell r="AO1774" t="str">
            <v>blank</v>
          </cell>
          <cell r="AP1774" t="str">
            <v>blank</v>
          </cell>
        </row>
        <row r="1775">
          <cell r="AO1775" t="str">
            <v>blank</v>
          </cell>
          <cell r="AP1775" t="str">
            <v>blank</v>
          </cell>
        </row>
        <row r="1776">
          <cell r="AO1776" t="str">
            <v>blank</v>
          </cell>
          <cell r="AP1776" t="str">
            <v>blank</v>
          </cell>
        </row>
        <row r="1777">
          <cell r="AO1777" t="str">
            <v>blank</v>
          </cell>
          <cell r="AP1777" t="str">
            <v>blank</v>
          </cell>
        </row>
        <row r="1778">
          <cell r="AO1778" t="str">
            <v>blank</v>
          </cell>
          <cell r="AP1778" t="str">
            <v>blank</v>
          </cell>
        </row>
        <row r="1779">
          <cell r="AO1779" t="str">
            <v>blank</v>
          </cell>
          <cell r="AP1779" t="str">
            <v>blank</v>
          </cell>
        </row>
        <row r="1780">
          <cell r="AO1780" t="str">
            <v>blank</v>
          </cell>
          <cell r="AP1780" t="str">
            <v>blank</v>
          </cell>
        </row>
        <row r="1781">
          <cell r="AO1781" t="str">
            <v>blank</v>
          </cell>
          <cell r="AP1781" t="str">
            <v>blank</v>
          </cell>
        </row>
        <row r="1782">
          <cell r="AO1782" t="str">
            <v>blank</v>
          </cell>
          <cell r="AP1782" t="str">
            <v>blank</v>
          </cell>
        </row>
        <row r="1783">
          <cell r="AO1783" t="str">
            <v>blank</v>
          </cell>
          <cell r="AP1783" t="str">
            <v>blank</v>
          </cell>
        </row>
        <row r="1784">
          <cell r="AO1784" t="str">
            <v>blank</v>
          </cell>
          <cell r="AP1784" t="str">
            <v>blank</v>
          </cell>
        </row>
        <row r="1785">
          <cell r="AO1785" t="str">
            <v>blank</v>
          </cell>
          <cell r="AP1785" t="str">
            <v>blank</v>
          </cell>
        </row>
        <row r="1786">
          <cell r="AO1786" t="str">
            <v>blank</v>
          </cell>
          <cell r="AP1786" t="str">
            <v>blank</v>
          </cell>
        </row>
        <row r="1787">
          <cell r="AO1787" t="str">
            <v>blank</v>
          </cell>
          <cell r="AP1787" t="str">
            <v>blank</v>
          </cell>
        </row>
        <row r="1788">
          <cell r="AO1788" t="str">
            <v>blank</v>
          </cell>
          <cell r="AP1788" t="str">
            <v>blank</v>
          </cell>
        </row>
        <row r="1789">
          <cell r="AO1789" t="str">
            <v>blank</v>
          </cell>
          <cell r="AP1789" t="str">
            <v>blank</v>
          </cell>
        </row>
        <row r="1790">
          <cell r="AO1790" t="str">
            <v>blank</v>
          </cell>
          <cell r="AP1790" t="str">
            <v>blank</v>
          </cell>
        </row>
        <row r="1791">
          <cell r="AO1791" t="str">
            <v>blank</v>
          </cell>
          <cell r="AP1791" t="str">
            <v>blank</v>
          </cell>
        </row>
        <row r="1792">
          <cell r="AO1792" t="str">
            <v>blank</v>
          </cell>
          <cell r="AP1792" t="str">
            <v>blank</v>
          </cell>
        </row>
        <row r="1793">
          <cell r="AO1793" t="str">
            <v>blank</v>
          </cell>
          <cell r="AP1793" t="str">
            <v>blank</v>
          </cell>
        </row>
        <row r="1794">
          <cell r="AO1794" t="str">
            <v>blank</v>
          </cell>
          <cell r="AP1794" t="str">
            <v>blank</v>
          </cell>
        </row>
        <row r="1795">
          <cell r="AO1795" t="str">
            <v>blank</v>
          </cell>
          <cell r="AP1795" t="str">
            <v>blank</v>
          </cell>
        </row>
        <row r="1796">
          <cell r="AO1796" t="str">
            <v>blank</v>
          </cell>
          <cell r="AP1796" t="str">
            <v>blank</v>
          </cell>
        </row>
        <row r="1797">
          <cell r="AO1797" t="str">
            <v>blank</v>
          </cell>
          <cell r="AP1797" t="str">
            <v>blank</v>
          </cell>
        </row>
        <row r="1798">
          <cell r="AO1798" t="str">
            <v>blank</v>
          </cell>
          <cell r="AP1798" t="str">
            <v>blank</v>
          </cell>
        </row>
        <row r="1799">
          <cell r="AO1799" t="str">
            <v>blank</v>
          </cell>
          <cell r="AP1799" t="str">
            <v>blank</v>
          </cell>
        </row>
        <row r="1800">
          <cell r="AO1800" t="str">
            <v>blank</v>
          </cell>
          <cell r="AP1800" t="str">
            <v>blank</v>
          </cell>
        </row>
        <row r="1801">
          <cell r="AO1801" t="str">
            <v>blank</v>
          </cell>
          <cell r="AP1801" t="str">
            <v>blank</v>
          </cell>
        </row>
        <row r="1802">
          <cell r="AO1802" t="str">
            <v>blank</v>
          </cell>
          <cell r="AP1802" t="str">
            <v>blank</v>
          </cell>
        </row>
        <row r="1803">
          <cell r="AO1803" t="str">
            <v>blank</v>
          </cell>
          <cell r="AP1803" t="str">
            <v>blank</v>
          </cell>
        </row>
        <row r="1804">
          <cell r="AO1804" t="str">
            <v>blank</v>
          </cell>
          <cell r="AP1804" t="str">
            <v>blank</v>
          </cell>
        </row>
        <row r="1805">
          <cell r="AO1805" t="str">
            <v>blank</v>
          </cell>
          <cell r="AP1805" t="str">
            <v>blank</v>
          </cell>
        </row>
        <row r="1806">
          <cell r="AO1806" t="str">
            <v>blank</v>
          </cell>
          <cell r="AP1806" t="str">
            <v>blank</v>
          </cell>
        </row>
        <row r="1807">
          <cell r="AO1807" t="str">
            <v>blank</v>
          </cell>
          <cell r="AP1807" t="str">
            <v>blank</v>
          </cell>
        </row>
        <row r="1808">
          <cell r="AO1808" t="str">
            <v>blank</v>
          </cell>
          <cell r="AP1808" t="str">
            <v>blank</v>
          </cell>
        </row>
        <row r="1809">
          <cell r="AO1809" t="str">
            <v>blank</v>
          </cell>
          <cell r="AP1809" t="str">
            <v>blank</v>
          </cell>
        </row>
        <row r="1810">
          <cell r="AO1810" t="str">
            <v>blank</v>
          </cell>
          <cell r="AP1810" t="str">
            <v>blank</v>
          </cell>
        </row>
        <row r="1811">
          <cell r="AO1811" t="str">
            <v>blank</v>
          </cell>
          <cell r="AP1811" t="str">
            <v>blank</v>
          </cell>
        </row>
        <row r="1812">
          <cell r="AO1812" t="str">
            <v>blank</v>
          </cell>
          <cell r="AP1812" t="str">
            <v>blank</v>
          </cell>
        </row>
        <row r="1813">
          <cell r="AO1813" t="str">
            <v>blank</v>
          </cell>
          <cell r="AP1813" t="str">
            <v>blank</v>
          </cell>
        </row>
        <row r="1814">
          <cell r="AO1814" t="str">
            <v>blank</v>
          </cell>
          <cell r="AP1814" t="str">
            <v>blank</v>
          </cell>
        </row>
        <row r="1815">
          <cell r="AO1815" t="str">
            <v>blank</v>
          </cell>
          <cell r="AP1815" t="str">
            <v>blank</v>
          </cell>
        </row>
        <row r="1816">
          <cell r="AO1816" t="str">
            <v>blank</v>
          </cell>
          <cell r="AP1816" t="str">
            <v>blank</v>
          </cell>
        </row>
        <row r="1817">
          <cell r="AO1817" t="str">
            <v>blank</v>
          </cell>
          <cell r="AP1817" t="str">
            <v>blank</v>
          </cell>
        </row>
        <row r="1818">
          <cell r="AO1818" t="str">
            <v>blank</v>
          </cell>
          <cell r="AP1818" t="str">
            <v>blank</v>
          </cell>
        </row>
        <row r="1819">
          <cell r="AO1819" t="str">
            <v>blank</v>
          </cell>
          <cell r="AP1819" t="str">
            <v>blank</v>
          </cell>
        </row>
        <row r="1820">
          <cell r="AO1820" t="str">
            <v>blank</v>
          </cell>
          <cell r="AP1820" t="str">
            <v>blank</v>
          </cell>
        </row>
        <row r="1821">
          <cell r="AO1821" t="str">
            <v>blank</v>
          </cell>
          <cell r="AP1821" t="str">
            <v>blank</v>
          </cell>
        </row>
        <row r="1822">
          <cell r="AO1822" t="str">
            <v>blank</v>
          </cell>
          <cell r="AP1822" t="str">
            <v>blank</v>
          </cell>
        </row>
        <row r="1823">
          <cell r="AO1823" t="str">
            <v>blank</v>
          </cell>
          <cell r="AP1823" t="str">
            <v>blank</v>
          </cell>
        </row>
        <row r="1824">
          <cell r="AO1824" t="str">
            <v>blank</v>
          </cell>
          <cell r="AP1824" t="str">
            <v>blank</v>
          </cell>
        </row>
        <row r="1825">
          <cell r="AO1825" t="str">
            <v>blank</v>
          </cell>
          <cell r="AP1825" t="str">
            <v>blank</v>
          </cell>
        </row>
        <row r="1826">
          <cell r="AO1826" t="str">
            <v>blank</v>
          </cell>
          <cell r="AP1826" t="str">
            <v>blank</v>
          </cell>
        </row>
        <row r="1827">
          <cell r="AO1827" t="str">
            <v>blank</v>
          </cell>
          <cell r="AP1827" t="str">
            <v>blank</v>
          </cell>
        </row>
        <row r="1828">
          <cell r="AO1828" t="str">
            <v>blank</v>
          </cell>
          <cell r="AP1828" t="str">
            <v>blank</v>
          </cell>
        </row>
        <row r="1829">
          <cell r="AO1829" t="str">
            <v>blank</v>
          </cell>
          <cell r="AP1829" t="str">
            <v>blank</v>
          </cell>
        </row>
        <row r="1830">
          <cell r="AO1830" t="str">
            <v>blank</v>
          </cell>
          <cell r="AP1830" t="str">
            <v>blank</v>
          </cell>
        </row>
        <row r="1831">
          <cell r="AO1831" t="str">
            <v>blank</v>
          </cell>
          <cell r="AP1831" t="str">
            <v>blank</v>
          </cell>
        </row>
        <row r="1832">
          <cell r="AO1832" t="str">
            <v>blank</v>
          </cell>
          <cell r="AP1832" t="str">
            <v>blank</v>
          </cell>
        </row>
        <row r="1833">
          <cell r="AO1833" t="str">
            <v>blank</v>
          </cell>
          <cell r="AP1833" t="str">
            <v>blank</v>
          </cell>
        </row>
        <row r="1834">
          <cell r="AO1834" t="str">
            <v>blank</v>
          </cell>
          <cell r="AP1834" t="str">
            <v>blank</v>
          </cell>
        </row>
        <row r="1835">
          <cell r="AO1835" t="str">
            <v>blank</v>
          </cell>
          <cell r="AP1835" t="str">
            <v>blank</v>
          </cell>
        </row>
        <row r="1836">
          <cell r="AO1836" t="str">
            <v>blank</v>
          </cell>
          <cell r="AP1836" t="str">
            <v>blank</v>
          </cell>
        </row>
        <row r="1837">
          <cell r="AO1837" t="str">
            <v>blank</v>
          </cell>
          <cell r="AP1837" t="str">
            <v>blank</v>
          </cell>
        </row>
        <row r="1838">
          <cell r="AO1838" t="str">
            <v>blank</v>
          </cell>
          <cell r="AP1838" t="str">
            <v>blank</v>
          </cell>
        </row>
        <row r="1839">
          <cell r="AO1839" t="str">
            <v>blank</v>
          </cell>
          <cell r="AP1839" t="str">
            <v>blank</v>
          </cell>
        </row>
        <row r="1840">
          <cell r="AO1840" t="str">
            <v>blank</v>
          </cell>
          <cell r="AP1840" t="str">
            <v>blank</v>
          </cell>
        </row>
        <row r="1841">
          <cell r="AO1841" t="str">
            <v>blank</v>
          </cell>
          <cell r="AP1841" t="str">
            <v>blank</v>
          </cell>
        </row>
        <row r="1842">
          <cell r="AO1842" t="str">
            <v>blank</v>
          </cell>
          <cell r="AP1842" t="str">
            <v>blank</v>
          </cell>
        </row>
        <row r="1843">
          <cell r="AO1843" t="str">
            <v>blank</v>
          </cell>
          <cell r="AP1843" t="str">
            <v>blank</v>
          </cell>
        </row>
        <row r="1844">
          <cell r="AO1844" t="str">
            <v>blank</v>
          </cell>
          <cell r="AP1844" t="str">
            <v>blank</v>
          </cell>
        </row>
        <row r="1845">
          <cell r="AO1845" t="str">
            <v>blank</v>
          </cell>
          <cell r="AP1845" t="str">
            <v>blank</v>
          </cell>
        </row>
        <row r="1846">
          <cell r="AO1846" t="str">
            <v>blank</v>
          </cell>
          <cell r="AP1846" t="str">
            <v>blank</v>
          </cell>
        </row>
        <row r="1847">
          <cell r="AO1847" t="str">
            <v>blank</v>
          </cell>
          <cell r="AP1847" t="str">
            <v>blank</v>
          </cell>
        </row>
        <row r="1848">
          <cell r="AO1848" t="str">
            <v>blank</v>
          </cell>
          <cell r="AP1848" t="str">
            <v>blank</v>
          </cell>
        </row>
        <row r="1849">
          <cell r="AO1849" t="str">
            <v>blank</v>
          </cell>
          <cell r="AP1849" t="str">
            <v>blank</v>
          </cell>
        </row>
        <row r="1850">
          <cell r="AO1850" t="str">
            <v>blank</v>
          </cell>
          <cell r="AP1850" t="str">
            <v>blank</v>
          </cell>
        </row>
        <row r="1851">
          <cell r="AO1851" t="str">
            <v>blank</v>
          </cell>
          <cell r="AP1851" t="str">
            <v>blank</v>
          </cell>
        </row>
        <row r="1852">
          <cell r="AO1852" t="str">
            <v>blank</v>
          </cell>
          <cell r="AP1852" t="str">
            <v>blank</v>
          </cell>
        </row>
        <row r="1853">
          <cell r="AO1853" t="str">
            <v>blank</v>
          </cell>
          <cell r="AP1853" t="str">
            <v>blank</v>
          </cell>
        </row>
        <row r="1854">
          <cell r="AO1854" t="str">
            <v>blank</v>
          </cell>
          <cell r="AP1854" t="str">
            <v>blank</v>
          </cell>
        </row>
        <row r="1855">
          <cell r="AO1855" t="str">
            <v>blank</v>
          </cell>
          <cell r="AP1855" t="str">
            <v>blank</v>
          </cell>
        </row>
        <row r="1856">
          <cell r="AO1856" t="str">
            <v>blank</v>
          </cell>
          <cell r="AP1856" t="str">
            <v>blank</v>
          </cell>
        </row>
        <row r="1857">
          <cell r="AO1857" t="str">
            <v>blank</v>
          </cell>
          <cell r="AP1857" t="str">
            <v>blank</v>
          </cell>
        </row>
        <row r="1858">
          <cell r="AO1858" t="str">
            <v>blank</v>
          </cell>
          <cell r="AP1858" t="str">
            <v>blank</v>
          </cell>
        </row>
        <row r="1859">
          <cell r="AO1859" t="str">
            <v>blank</v>
          </cell>
          <cell r="AP1859" t="str">
            <v>blank</v>
          </cell>
        </row>
        <row r="1860">
          <cell r="AO1860" t="str">
            <v>blank</v>
          </cell>
          <cell r="AP1860" t="str">
            <v>blank</v>
          </cell>
        </row>
        <row r="1861">
          <cell r="AO1861" t="str">
            <v>blank</v>
          </cell>
          <cell r="AP1861" t="str">
            <v>blank</v>
          </cell>
        </row>
        <row r="1862">
          <cell r="AO1862" t="str">
            <v>blank</v>
          </cell>
          <cell r="AP1862" t="str">
            <v>blank</v>
          </cell>
        </row>
        <row r="1863">
          <cell r="AO1863" t="str">
            <v>blank</v>
          </cell>
          <cell r="AP1863" t="str">
            <v>blank</v>
          </cell>
        </row>
        <row r="1864">
          <cell r="AO1864" t="str">
            <v>blank</v>
          </cell>
          <cell r="AP1864" t="str">
            <v>blank</v>
          </cell>
        </row>
        <row r="1865">
          <cell r="AO1865" t="str">
            <v>blank</v>
          </cell>
          <cell r="AP1865" t="str">
            <v>blank</v>
          </cell>
        </row>
        <row r="1866">
          <cell r="AO1866" t="str">
            <v>blank</v>
          </cell>
          <cell r="AP1866" t="str">
            <v>blank</v>
          </cell>
        </row>
        <row r="1867">
          <cell r="AO1867" t="str">
            <v>blank</v>
          </cell>
          <cell r="AP1867" t="str">
            <v>blank</v>
          </cell>
        </row>
        <row r="1868">
          <cell r="AO1868" t="str">
            <v>blank</v>
          </cell>
          <cell r="AP1868" t="str">
            <v>blank</v>
          </cell>
        </row>
        <row r="1869">
          <cell r="AO1869" t="str">
            <v>blank</v>
          </cell>
          <cell r="AP1869" t="str">
            <v>blank</v>
          </cell>
        </row>
        <row r="1870">
          <cell r="AO1870" t="str">
            <v>blank</v>
          </cell>
          <cell r="AP1870" t="str">
            <v>blank</v>
          </cell>
        </row>
        <row r="1871">
          <cell r="AO1871" t="str">
            <v>blank</v>
          </cell>
          <cell r="AP1871" t="str">
            <v>blank</v>
          </cell>
        </row>
        <row r="1872">
          <cell r="AO1872" t="str">
            <v>blank</v>
          </cell>
          <cell r="AP1872" t="str">
            <v>blank</v>
          </cell>
        </row>
        <row r="1873">
          <cell r="AO1873" t="str">
            <v>blank</v>
          </cell>
          <cell r="AP1873" t="str">
            <v>blank</v>
          </cell>
        </row>
        <row r="1874">
          <cell r="AO1874" t="str">
            <v>blank</v>
          </cell>
          <cell r="AP1874" t="str">
            <v>blank</v>
          </cell>
        </row>
        <row r="1875">
          <cell r="AO1875" t="str">
            <v>blank</v>
          </cell>
          <cell r="AP1875" t="str">
            <v>blank</v>
          </cell>
        </row>
        <row r="1876">
          <cell r="AO1876" t="str">
            <v>blank</v>
          </cell>
          <cell r="AP1876" t="str">
            <v>blank</v>
          </cell>
        </row>
        <row r="1877">
          <cell r="AO1877" t="str">
            <v>blank</v>
          </cell>
          <cell r="AP1877" t="str">
            <v>blank</v>
          </cell>
        </row>
        <row r="1878">
          <cell r="AO1878" t="str">
            <v>blank</v>
          </cell>
          <cell r="AP1878" t="str">
            <v>blank</v>
          </cell>
        </row>
        <row r="1879">
          <cell r="AO1879" t="str">
            <v>blank</v>
          </cell>
          <cell r="AP1879" t="str">
            <v>blank</v>
          </cell>
        </row>
        <row r="1880">
          <cell r="AO1880" t="str">
            <v>blank</v>
          </cell>
          <cell r="AP1880" t="str">
            <v>blank</v>
          </cell>
        </row>
        <row r="1881">
          <cell r="AO1881" t="str">
            <v>blank</v>
          </cell>
          <cell r="AP1881" t="str">
            <v>blank</v>
          </cell>
        </row>
        <row r="1882">
          <cell r="AO1882" t="str">
            <v>blank</v>
          </cell>
          <cell r="AP1882" t="str">
            <v>blank</v>
          </cell>
        </row>
        <row r="1883">
          <cell r="AO1883" t="str">
            <v>blank</v>
          </cell>
          <cell r="AP1883" t="str">
            <v>blank</v>
          </cell>
        </row>
        <row r="1884">
          <cell r="AO1884" t="str">
            <v>blank</v>
          </cell>
          <cell r="AP1884" t="str">
            <v>blank</v>
          </cell>
        </row>
        <row r="1885">
          <cell r="AO1885" t="str">
            <v>blank</v>
          </cell>
          <cell r="AP1885" t="str">
            <v>blank</v>
          </cell>
        </row>
        <row r="1886">
          <cell r="AO1886" t="str">
            <v>blank</v>
          </cell>
          <cell r="AP1886" t="str">
            <v>blank</v>
          </cell>
        </row>
        <row r="1887">
          <cell r="AO1887" t="str">
            <v>blank</v>
          </cell>
          <cell r="AP1887" t="str">
            <v>blank</v>
          </cell>
        </row>
        <row r="1888">
          <cell r="AO1888" t="str">
            <v>blank</v>
          </cell>
          <cell r="AP1888" t="str">
            <v>blank</v>
          </cell>
        </row>
        <row r="1889">
          <cell r="AO1889" t="str">
            <v>blank</v>
          </cell>
          <cell r="AP1889" t="str">
            <v>blank</v>
          </cell>
        </row>
        <row r="1890">
          <cell r="AO1890" t="str">
            <v>blank</v>
          </cell>
          <cell r="AP1890" t="str">
            <v>blank</v>
          </cell>
        </row>
        <row r="1891">
          <cell r="AO1891" t="str">
            <v>blank</v>
          </cell>
          <cell r="AP1891" t="str">
            <v>blank</v>
          </cell>
        </row>
        <row r="1892">
          <cell r="AO1892" t="str">
            <v>blank</v>
          </cell>
          <cell r="AP1892" t="str">
            <v>blank</v>
          </cell>
        </row>
        <row r="1893">
          <cell r="AO1893" t="str">
            <v>blank</v>
          </cell>
          <cell r="AP1893" t="str">
            <v>blank</v>
          </cell>
        </row>
        <row r="1894">
          <cell r="AO1894" t="str">
            <v>blank</v>
          </cell>
          <cell r="AP1894" t="str">
            <v>blank</v>
          </cell>
        </row>
        <row r="1895">
          <cell r="AO1895" t="str">
            <v>blank</v>
          </cell>
          <cell r="AP1895" t="str">
            <v>blank</v>
          </cell>
        </row>
        <row r="1896">
          <cell r="AO1896" t="str">
            <v>blank</v>
          </cell>
          <cell r="AP1896" t="str">
            <v>blank</v>
          </cell>
        </row>
        <row r="1897">
          <cell r="AO1897" t="str">
            <v>blank</v>
          </cell>
          <cell r="AP1897" t="str">
            <v>blank</v>
          </cell>
        </row>
        <row r="1898">
          <cell r="AO1898" t="str">
            <v>blank</v>
          </cell>
          <cell r="AP1898" t="str">
            <v>blank</v>
          </cell>
        </row>
        <row r="1899">
          <cell r="AO1899" t="str">
            <v>blank</v>
          </cell>
          <cell r="AP1899" t="str">
            <v>blank</v>
          </cell>
        </row>
        <row r="1900">
          <cell r="AO1900" t="str">
            <v>blank</v>
          </cell>
          <cell r="AP1900" t="str">
            <v>blank</v>
          </cell>
        </row>
        <row r="1901">
          <cell r="AO1901" t="str">
            <v>blank</v>
          </cell>
          <cell r="AP1901" t="str">
            <v>blank</v>
          </cell>
        </row>
        <row r="1902">
          <cell r="AO1902" t="str">
            <v>blank</v>
          </cell>
          <cell r="AP1902" t="str">
            <v>blank</v>
          </cell>
        </row>
        <row r="1903">
          <cell r="AO1903" t="str">
            <v>blank</v>
          </cell>
          <cell r="AP1903" t="str">
            <v>blank</v>
          </cell>
        </row>
        <row r="1904">
          <cell r="AO1904" t="str">
            <v>blank</v>
          </cell>
          <cell r="AP1904" t="str">
            <v>blank</v>
          </cell>
        </row>
        <row r="1905">
          <cell r="AO1905" t="str">
            <v>blank</v>
          </cell>
          <cell r="AP1905" t="str">
            <v>blank</v>
          </cell>
        </row>
        <row r="1906">
          <cell r="AO1906" t="str">
            <v>blank</v>
          </cell>
          <cell r="AP1906" t="str">
            <v>blank</v>
          </cell>
        </row>
        <row r="1907">
          <cell r="AO1907" t="str">
            <v>blank</v>
          </cell>
          <cell r="AP1907" t="str">
            <v>blank</v>
          </cell>
        </row>
        <row r="1908">
          <cell r="AO1908" t="str">
            <v>blank</v>
          </cell>
          <cell r="AP1908" t="str">
            <v>blank</v>
          </cell>
        </row>
        <row r="1909">
          <cell r="AO1909" t="str">
            <v>blank</v>
          </cell>
          <cell r="AP1909" t="str">
            <v>blank</v>
          </cell>
        </row>
        <row r="1910">
          <cell r="AO1910" t="str">
            <v>blank</v>
          </cell>
          <cell r="AP1910" t="str">
            <v>blank</v>
          </cell>
        </row>
        <row r="1911">
          <cell r="AO1911" t="str">
            <v>blank</v>
          </cell>
          <cell r="AP1911" t="str">
            <v>blank</v>
          </cell>
        </row>
        <row r="1912">
          <cell r="AO1912" t="str">
            <v>blank</v>
          </cell>
          <cell r="AP1912" t="str">
            <v>blank</v>
          </cell>
        </row>
        <row r="1913">
          <cell r="AO1913" t="str">
            <v>blank</v>
          </cell>
          <cell r="AP1913" t="str">
            <v>blank</v>
          </cell>
        </row>
        <row r="1914">
          <cell r="AO1914" t="str">
            <v>blank</v>
          </cell>
          <cell r="AP1914" t="str">
            <v>blank</v>
          </cell>
        </row>
        <row r="1915">
          <cell r="AO1915" t="str">
            <v>blank</v>
          </cell>
          <cell r="AP1915" t="str">
            <v>blank</v>
          </cell>
        </row>
        <row r="1916">
          <cell r="AO1916" t="str">
            <v>blank</v>
          </cell>
          <cell r="AP1916" t="str">
            <v>blank</v>
          </cell>
        </row>
        <row r="1917">
          <cell r="AO1917" t="str">
            <v>blank</v>
          </cell>
          <cell r="AP1917" t="str">
            <v>blank</v>
          </cell>
        </row>
        <row r="1918">
          <cell r="AO1918" t="str">
            <v>blank</v>
          </cell>
          <cell r="AP1918" t="str">
            <v>blank</v>
          </cell>
        </row>
        <row r="1919">
          <cell r="AO1919" t="str">
            <v>blank</v>
          </cell>
          <cell r="AP1919" t="str">
            <v>blank</v>
          </cell>
        </row>
        <row r="1920">
          <cell r="AO1920" t="str">
            <v>blank</v>
          </cell>
          <cell r="AP1920" t="str">
            <v>blank</v>
          </cell>
        </row>
        <row r="1921">
          <cell r="AO1921" t="str">
            <v>blank</v>
          </cell>
          <cell r="AP1921" t="str">
            <v>blank</v>
          </cell>
        </row>
        <row r="1922">
          <cell r="AO1922" t="str">
            <v>blank</v>
          </cell>
          <cell r="AP1922" t="str">
            <v>blank</v>
          </cell>
        </row>
        <row r="1923">
          <cell r="AO1923" t="str">
            <v>blank</v>
          </cell>
          <cell r="AP1923" t="str">
            <v>blank</v>
          </cell>
        </row>
        <row r="1924">
          <cell r="AO1924" t="str">
            <v>blank</v>
          </cell>
          <cell r="AP1924" t="str">
            <v>blank</v>
          </cell>
        </row>
        <row r="1925">
          <cell r="AO1925" t="str">
            <v>blank</v>
          </cell>
          <cell r="AP1925" t="str">
            <v>blank</v>
          </cell>
        </row>
        <row r="1926">
          <cell r="AO1926" t="str">
            <v>blank</v>
          </cell>
          <cell r="AP1926" t="str">
            <v>blank</v>
          </cell>
        </row>
        <row r="1927">
          <cell r="AO1927" t="str">
            <v>blank</v>
          </cell>
          <cell r="AP1927" t="str">
            <v>blank</v>
          </cell>
        </row>
        <row r="1928">
          <cell r="AO1928" t="str">
            <v>blank</v>
          </cell>
          <cell r="AP1928" t="str">
            <v>blank</v>
          </cell>
        </row>
        <row r="1929">
          <cell r="AO1929" t="str">
            <v>blank</v>
          </cell>
          <cell r="AP1929" t="str">
            <v>blank</v>
          </cell>
        </row>
        <row r="1930">
          <cell r="AO1930" t="str">
            <v>blank</v>
          </cell>
          <cell r="AP1930" t="str">
            <v>blank</v>
          </cell>
        </row>
        <row r="1931">
          <cell r="AO1931" t="str">
            <v>blank</v>
          </cell>
          <cell r="AP1931" t="str">
            <v>blank</v>
          </cell>
        </row>
        <row r="1932">
          <cell r="AO1932" t="str">
            <v>blank</v>
          </cell>
          <cell r="AP1932" t="str">
            <v>blank</v>
          </cell>
        </row>
        <row r="1933">
          <cell r="AO1933" t="str">
            <v>blank</v>
          </cell>
          <cell r="AP1933" t="str">
            <v>blank</v>
          </cell>
        </row>
        <row r="1934">
          <cell r="AO1934" t="str">
            <v>blank</v>
          </cell>
          <cell r="AP1934" t="str">
            <v>blank</v>
          </cell>
        </row>
        <row r="1935">
          <cell r="AO1935" t="str">
            <v>blank</v>
          </cell>
          <cell r="AP1935" t="str">
            <v>blank</v>
          </cell>
        </row>
        <row r="1936">
          <cell r="AO1936" t="str">
            <v>blank</v>
          </cell>
          <cell r="AP1936" t="str">
            <v>blank</v>
          </cell>
        </row>
        <row r="1937">
          <cell r="AO1937" t="str">
            <v>blank</v>
          </cell>
          <cell r="AP1937" t="str">
            <v>blank</v>
          </cell>
        </row>
        <row r="1938">
          <cell r="AO1938" t="str">
            <v>blank</v>
          </cell>
          <cell r="AP1938" t="str">
            <v>blank</v>
          </cell>
        </row>
        <row r="1939">
          <cell r="AO1939" t="str">
            <v>blank</v>
          </cell>
          <cell r="AP1939" t="str">
            <v>blank</v>
          </cell>
        </row>
        <row r="1940">
          <cell r="AO1940" t="str">
            <v>blank</v>
          </cell>
          <cell r="AP1940" t="str">
            <v>blank</v>
          </cell>
        </row>
        <row r="1941">
          <cell r="AO1941" t="str">
            <v>blank</v>
          </cell>
          <cell r="AP1941" t="str">
            <v>blank</v>
          </cell>
        </row>
        <row r="1942">
          <cell r="AO1942" t="str">
            <v>blank</v>
          </cell>
          <cell r="AP1942" t="str">
            <v>blank</v>
          </cell>
        </row>
        <row r="1943">
          <cell r="AO1943" t="str">
            <v>blank</v>
          </cell>
          <cell r="AP1943" t="str">
            <v>blank</v>
          </cell>
        </row>
        <row r="1944">
          <cell r="AO1944" t="str">
            <v>blank</v>
          </cell>
          <cell r="AP1944" t="str">
            <v>blank</v>
          </cell>
        </row>
        <row r="1945">
          <cell r="AO1945" t="str">
            <v>blank</v>
          </cell>
          <cell r="AP1945" t="str">
            <v>blank</v>
          </cell>
        </row>
        <row r="1946">
          <cell r="AO1946" t="str">
            <v>blank</v>
          </cell>
          <cell r="AP1946" t="str">
            <v>blank</v>
          </cell>
        </row>
        <row r="1947">
          <cell r="AO1947" t="str">
            <v>blank</v>
          </cell>
          <cell r="AP1947" t="str">
            <v>blank</v>
          </cell>
        </row>
        <row r="1948">
          <cell r="AO1948" t="str">
            <v>blank</v>
          </cell>
          <cell r="AP1948" t="str">
            <v>blank</v>
          </cell>
        </row>
        <row r="1949">
          <cell r="AO1949" t="str">
            <v>blank</v>
          </cell>
          <cell r="AP1949" t="str">
            <v>blank</v>
          </cell>
        </row>
        <row r="1950">
          <cell r="AO1950" t="str">
            <v>blank</v>
          </cell>
          <cell r="AP1950" t="str">
            <v>blank</v>
          </cell>
        </row>
        <row r="1951">
          <cell r="AO1951" t="str">
            <v>blank</v>
          </cell>
          <cell r="AP1951" t="str">
            <v>blank</v>
          </cell>
        </row>
        <row r="1952">
          <cell r="AO1952" t="str">
            <v>blank</v>
          </cell>
          <cell r="AP1952" t="str">
            <v>blank</v>
          </cell>
        </row>
        <row r="1953">
          <cell r="AO1953" t="str">
            <v>blank</v>
          </cell>
          <cell r="AP1953" t="str">
            <v>blank</v>
          </cell>
        </row>
        <row r="1954">
          <cell r="AO1954" t="str">
            <v>blank</v>
          </cell>
          <cell r="AP1954" t="str">
            <v>blank</v>
          </cell>
        </row>
        <row r="1955">
          <cell r="AO1955" t="str">
            <v>blank</v>
          </cell>
          <cell r="AP1955" t="str">
            <v>blank</v>
          </cell>
        </row>
        <row r="1956">
          <cell r="AO1956" t="str">
            <v>blank</v>
          </cell>
          <cell r="AP1956" t="str">
            <v>blank</v>
          </cell>
        </row>
        <row r="1957">
          <cell r="AO1957" t="str">
            <v>blank</v>
          </cell>
          <cell r="AP1957" t="str">
            <v>blank</v>
          </cell>
        </row>
        <row r="1958">
          <cell r="AO1958" t="str">
            <v>blank</v>
          </cell>
          <cell r="AP1958" t="str">
            <v>blank</v>
          </cell>
        </row>
        <row r="1959">
          <cell r="AO1959" t="str">
            <v>blank</v>
          </cell>
          <cell r="AP1959" t="str">
            <v>blank</v>
          </cell>
        </row>
        <row r="1960">
          <cell r="AO1960" t="str">
            <v>blank</v>
          </cell>
          <cell r="AP1960" t="str">
            <v>blank</v>
          </cell>
        </row>
        <row r="1961">
          <cell r="AO1961" t="str">
            <v>blank</v>
          </cell>
          <cell r="AP1961" t="str">
            <v>blank</v>
          </cell>
        </row>
        <row r="1962">
          <cell r="AO1962" t="str">
            <v>blank</v>
          </cell>
          <cell r="AP1962" t="str">
            <v>blank</v>
          </cell>
        </row>
        <row r="1963">
          <cell r="AO1963" t="str">
            <v>blank</v>
          </cell>
          <cell r="AP1963" t="str">
            <v>blank</v>
          </cell>
        </row>
        <row r="1964">
          <cell r="AO1964" t="str">
            <v>blank</v>
          </cell>
          <cell r="AP1964" t="str">
            <v>blank</v>
          </cell>
        </row>
        <row r="1965">
          <cell r="AO1965" t="str">
            <v>blank</v>
          </cell>
          <cell r="AP1965" t="str">
            <v>blank</v>
          </cell>
        </row>
        <row r="1966">
          <cell r="AO1966" t="str">
            <v>blank</v>
          </cell>
          <cell r="AP1966" t="str">
            <v>blank</v>
          </cell>
        </row>
        <row r="1967">
          <cell r="AO1967" t="str">
            <v>blank</v>
          </cell>
          <cell r="AP1967" t="str">
            <v>blank</v>
          </cell>
        </row>
        <row r="1968">
          <cell r="AO1968" t="str">
            <v>blank</v>
          </cell>
          <cell r="AP1968" t="str">
            <v>blank</v>
          </cell>
        </row>
        <row r="1969">
          <cell r="AO1969" t="str">
            <v>blank</v>
          </cell>
          <cell r="AP1969" t="str">
            <v>blank</v>
          </cell>
        </row>
        <row r="1970">
          <cell r="AO1970" t="str">
            <v>blank</v>
          </cell>
          <cell r="AP1970" t="str">
            <v>blank</v>
          </cell>
        </row>
        <row r="1971">
          <cell r="AO1971" t="str">
            <v>blank</v>
          </cell>
          <cell r="AP1971" t="str">
            <v>blank</v>
          </cell>
        </row>
        <row r="1972">
          <cell r="AO1972" t="str">
            <v>blank</v>
          </cell>
          <cell r="AP1972" t="str">
            <v>blank</v>
          </cell>
        </row>
        <row r="1973">
          <cell r="AO1973" t="str">
            <v>blank</v>
          </cell>
          <cell r="AP1973" t="str">
            <v>blank</v>
          </cell>
        </row>
        <row r="1974">
          <cell r="AO1974" t="str">
            <v>blank</v>
          </cell>
          <cell r="AP1974" t="str">
            <v>blank</v>
          </cell>
        </row>
        <row r="1975">
          <cell r="AO1975" t="str">
            <v>blank</v>
          </cell>
          <cell r="AP1975" t="str">
            <v>blank</v>
          </cell>
        </row>
        <row r="1976">
          <cell r="AO1976" t="str">
            <v>blank</v>
          </cell>
          <cell r="AP1976" t="str">
            <v>blank</v>
          </cell>
        </row>
        <row r="1977">
          <cell r="AO1977" t="str">
            <v>blank</v>
          </cell>
          <cell r="AP1977" t="str">
            <v>blank</v>
          </cell>
        </row>
        <row r="1978">
          <cell r="AO1978" t="str">
            <v>blank</v>
          </cell>
          <cell r="AP1978" t="str">
            <v>blank</v>
          </cell>
        </row>
        <row r="1979">
          <cell r="AO1979" t="str">
            <v>blank</v>
          </cell>
          <cell r="AP1979" t="str">
            <v>blank</v>
          </cell>
        </row>
        <row r="1980">
          <cell r="AO1980" t="str">
            <v>blank</v>
          </cell>
          <cell r="AP1980" t="str">
            <v>blank</v>
          </cell>
        </row>
        <row r="1981">
          <cell r="AO1981" t="str">
            <v>blank</v>
          </cell>
          <cell r="AP1981" t="str">
            <v>blank</v>
          </cell>
        </row>
        <row r="1982">
          <cell r="AO1982" t="str">
            <v>blank</v>
          </cell>
          <cell r="AP1982" t="str">
            <v>blank</v>
          </cell>
        </row>
        <row r="1983">
          <cell r="AO1983" t="str">
            <v>blank</v>
          </cell>
          <cell r="AP1983" t="str">
            <v>blank</v>
          </cell>
        </row>
        <row r="1984">
          <cell r="AO1984" t="str">
            <v>blank</v>
          </cell>
          <cell r="AP1984" t="str">
            <v>blank</v>
          </cell>
        </row>
        <row r="1985">
          <cell r="AO1985" t="str">
            <v>blank</v>
          </cell>
          <cell r="AP1985" t="str">
            <v>blank</v>
          </cell>
        </row>
        <row r="1986">
          <cell r="AO1986" t="str">
            <v>blank</v>
          </cell>
          <cell r="AP1986" t="str">
            <v>blank</v>
          </cell>
        </row>
        <row r="1987">
          <cell r="AO1987" t="str">
            <v>blank</v>
          </cell>
          <cell r="AP1987" t="str">
            <v>blank</v>
          </cell>
        </row>
        <row r="1988">
          <cell r="AO1988" t="str">
            <v>blank</v>
          </cell>
          <cell r="AP1988" t="str">
            <v>blank</v>
          </cell>
        </row>
        <row r="1989">
          <cell r="AO1989" t="str">
            <v>blank</v>
          </cell>
          <cell r="AP1989" t="str">
            <v>blank</v>
          </cell>
        </row>
        <row r="1990">
          <cell r="AO1990" t="str">
            <v>blank</v>
          </cell>
          <cell r="AP1990" t="str">
            <v>blank</v>
          </cell>
        </row>
        <row r="1991">
          <cell r="AO1991" t="str">
            <v>blank</v>
          </cell>
          <cell r="AP1991" t="str">
            <v>blank</v>
          </cell>
        </row>
        <row r="1992">
          <cell r="AO1992" t="str">
            <v>blank</v>
          </cell>
          <cell r="AP1992" t="str">
            <v>blank</v>
          </cell>
        </row>
        <row r="1993">
          <cell r="AO1993" t="str">
            <v>blank</v>
          </cell>
          <cell r="AP1993" t="str">
            <v>blank</v>
          </cell>
        </row>
        <row r="1994">
          <cell r="AO1994" t="str">
            <v>blank</v>
          </cell>
          <cell r="AP1994" t="str">
            <v>blank</v>
          </cell>
        </row>
        <row r="1995">
          <cell r="AO1995" t="str">
            <v>blank</v>
          </cell>
          <cell r="AP1995" t="str">
            <v>blank</v>
          </cell>
        </row>
        <row r="1996">
          <cell r="AO1996" t="str">
            <v>blank</v>
          </cell>
          <cell r="AP1996" t="str">
            <v>blank</v>
          </cell>
        </row>
        <row r="1997">
          <cell r="AO1997" t="str">
            <v>blank</v>
          </cell>
          <cell r="AP1997" t="str">
            <v>blank</v>
          </cell>
        </row>
        <row r="1998">
          <cell r="AO1998" t="str">
            <v>blank</v>
          </cell>
          <cell r="AP1998" t="str">
            <v>blank</v>
          </cell>
        </row>
        <row r="1999">
          <cell r="AO1999" t="str">
            <v>blank</v>
          </cell>
          <cell r="AP1999" t="str">
            <v>blank</v>
          </cell>
        </row>
        <row r="2000">
          <cell r="AO2000" t="str">
            <v>blank</v>
          </cell>
          <cell r="AP2000" t="str">
            <v>blank</v>
          </cell>
        </row>
        <row r="2001">
          <cell r="AO2001" t="str">
            <v>blank</v>
          </cell>
          <cell r="AP2001" t="str">
            <v>blank</v>
          </cell>
        </row>
        <row r="2002">
          <cell r="AO2002" t="str">
            <v>blank</v>
          </cell>
          <cell r="AP2002" t="str">
            <v>blank</v>
          </cell>
        </row>
        <row r="2003">
          <cell r="AO2003" t="str">
            <v>blank</v>
          </cell>
          <cell r="AP2003" t="str">
            <v>blank</v>
          </cell>
        </row>
        <row r="2004">
          <cell r="AO2004" t="str">
            <v>blank</v>
          </cell>
          <cell r="AP2004" t="str">
            <v>blank</v>
          </cell>
        </row>
        <row r="2005">
          <cell r="AO2005" t="str">
            <v>blank</v>
          </cell>
          <cell r="AP2005" t="str">
            <v>blank</v>
          </cell>
        </row>
        <row r="2006">
          <cell r="AO2006" t="str">
            <v>blank</v>
          </cell>
          <cell r="AP2006" t="str">
            <v>blank</v>
          </cell>
        </row>
        <row r="2007">
          <cell r="AO2007" t="str">
            <v>blank</v>
          </cell>
          <cell r="AP2007" t="str">
            <v>blank</v>
          </cell>
        </row>
        <row r="2008">
          <cell r="AO2008" t="str">
            <v>blank</v>
          </cell>
          <cell r="AP2008" t="str">
            <v>blank</v>
          </cell>
        </row>
        <row r="2009">
          <cell r="AO2009" t="str">
            <v>blank</v>
          </cell>
          <cell r="AP2009" t="str">
            <v>blank</v>
          </cell>
        </row>
        <row r="2010">
          <cell r="AO2010" t="str">
            <v>blank</v>
          </cell>
          <cell r="AP2010" t="str">
            <v>blank</v>
          </cell>
        </row>
        <row r="2011">
          <cell r="AO2011" t="str">
            <v>blank</v>
          </cell>
          <cell r="AP2011" t="str">
            <v>blank</v>
          </cell>
        </row>
        <row r="2012">
          <cell r="AO2012" t="str">
            <v>blank</v>
          </cell>
          <cell r="AP2012" t="str">
            <v>blank</v>
          </cell>
        </row>
        <row r="2013">
          <cell r="AO2013" t="str">
            <v>blank</v>
          </cell>
          <cell r="AP2013" t="str">
            <v>blank</v>
          </cell>
        </row>
        <row r="2014">
          <cell r="AO2014" t="str">
            <v>blank</v>
          </cell>
          <cell r="AP2014" t="str">
            <v>blank</v>
          </cell>
        </row>
        <row r="2015">
          <cell r="AO2015" t="str">
            <v>blank</v>
          </cell>
          <cell r="AP2015" t="str">
            <v>blank</v>
          </cell>
        </row>
        <row r="2016">
          <cell r="AO2016" t="str">
            <v>blank</v>
          </cell>
          <cell r="AP2016" t="str">
            <v>blank</v>
          </cell>
        </row>
        <row r="2017">
          <cell r="AO2017" t="str">
            <v>blank</v>
          </cell>
          <cell r="AP2017" t="str">
            <v>blank</v>
          </cell>
        </row>
        <row r="2018">
          <cell r="AO2018" t="str">
            <v>blank</v>
          </cell>
          <cell r="AP2018" t="str">
            <v>blank</v>
          </cell>
        </row>
        <row r="2019">
          <cell r="AO2019" t="str">
            <v>blank</v>
          </cell>
          <cell r="AP2019" t="str">
            <v>blank</v>
          </cell>
        </row>
        <row r="2020">
          <cell r="AO2020" t="str">
            <v>blank</v>
          </cell>
          <cell r="AP2020" t="str">
            <v>blank</v>
          </cell>
        </row>
        <row r="2021">
          <cell r="AO2021" t="str">
            <v>blank</v>
          </cell>
          <cell r="AP2021" t="str">
            <v>blank</v>
          </cell>
        </row>
        <row r="2022">
          <cell r="AO2022" t="str">
            <v>blank</v>
          </cell>
          <cell r="AP2022" t="str">
            <v>blank</v>
          </cell>
        </row>
        <row r="2023">
          <cell r="AO2023" t="str">
            <v>blank</v>
          </cell>
          <cell r="AP2023" t="str">
            <v>blank</v>
          </cell>
        </row>
        <row r="2024">
          <cell r="AO2024" t="str">
            <v>blank</v>
          </cell>
          <cell r="AP2024" t="str">
            <v>blank</v>
          </cell>
        </row>
        <row r="2025">
          <cell r="AO2025" t="str">
            <v>blank</v>
          </cell>
          <cell r="AP2025" t="str">
            <v>blank</v>
          </cell>
        </row>
        <row r="2026">
          <cell r="AO2026" t="str">
            <v>blank</v>
          </cell>
          <cell r="AP2026" t="str">
            <v>blank</v>
          </cell>
        </row>
        <row r="2027">
          <cell r="AO2027" t="str">
            <v>blank</v>
          </cell>
          <cell r="AP2027" t="str">
            <v>blank</v>
          </cell>
        </row>
        <row r="2028">
          <cell r="AO2028" t="str">
            <v>blank</v>
          </cell>
          <cell r="AP2028" t="str">
            <v>blank</v>
          </cell>
        </row>
        <row r="2029">
          <cell r="AO2029" t="str">
            <v>blank</v>
          </cell>
          <cell r="AP2029" t="str">
            <v>blank</v>
          </cell>
        </row>
        <row r="2030">
          <cell r="AO2030" t="str">
            <v>blank</v>
          </cell>
          <cell r="AP2030" t="str">
            <v>blank</v>
          </cell>
        </row>
        <row r="2031">
          <cell r="AO2031" t="str">
            <v>blank</v>
          </cell>
          <cell r="AP2031" t="str">
            <v>blank</v>
          </cell>
        </row>
        <row r="2032">
          <cell r="AO2032" t="str">
            <v>blank</v>
          </cell>
          <cell r="AP2032" t="str">
            <v>blank</v>
          </cell>
        </row>
        <row r="2033">
          <cell r="AO2033" t="str">
            <v>blank</v>
          </cell>
          <cell r="AP2033" t="str">
            <v>blank</v>
          </cell>
        </row>
        <row r="2034">
          <cell r="AO2034" t="str">
            <v>blank</v>
          </cell>
          <cell r="AP2034" t="str">
            <v>blank</v>
          </cell>
        </row>
        <row r="2035">
          <cell r="AO2035" t="str">
            <v>blank</v>
          </cell>
          <cell r="AP2035" t="str">
            <v>blank</v>
          </cell>
        </row>
        <row r="2036">
          <cell r="AO2036" t="str">
            <v>blank</v>
          </cell>
          <cell r="AP2036" t="str">
            <v>blank</v>
          </cell>
        </row>
        <row r="2037">
          <cell r="AO2037" t="str">
            <v>blank</v>
          </cell>
          <cell r="AP2037" t="str">
            <v>blank</v>
          </cell>
        </row>
        <row r="2038">
          <cell r="AO2038" t="str">
            <v>blank</v>
          </cell>
          <cell r="AP2038" t="str">
            <v>blank</v>
          </cell>
        </row>
        <row r="2039">
          <cell r="AO2039" t="str">
            <v>blank</v>
          </cell>
          <cell r="AP2039" t="str">
            <v>blank</v>
          </cell>
        </row>
        <row r="2040">
          <cell r="AO2040" t="str">
            <v>blank</v>
          </cell>
          <cell r="AP2040" t="str">
            <v>blank</v>
          </cell>
        </row>
        <row r="2041">
          <cell r="AO2041" t="str">
            <v>blank</v>
          </cell>
          <cell r="AP2041" t="str">
            <v>blank</v>
          </cell>
        </row>
        <row r="2042">
          <cell r="AO2042" t="str">
            <v>blank</v>
          </cell>
          <cell r="AP2042" t="str">
            <v>blank</v>
          </cell>
        </row>
        <row r="2043">
          <cell r="AO2043" t="str">
            <v>blank</v>
          </cell>
          <cell r="AP2043" t="str">
            <v>blank</v>
          </cell>
        </row>
        <row r="2044">
          <cell r="AO2044" t="str">
            <v>blank</v>
          </cell>
          <cell r="AP2044" t="str">
            <v>blank</v>
          </cell>
        </row>
        <row r="2045">
          <cell r="AO2045" t="str">
            <v>blank</v>
          </cell>
          <cell r="AP2045" t="str">
            <v>blank</v>
          </cell>
        </row>
        <row r="2046">
          <cell r="AO2046" t="str">
            <v>blank</v>
          </cell>
          <cell r="AP2046" t="str">
            <v>blank</v>
          </cell>
        </row>
        <row r="2047">
          <cell r="AO2047" t="str">
            <v>blank</v>
          </cell>
          <cell r="AP2047" t="str">
            <v>blank</v>
          </cell>
        </row>
        <row r="2048">
          <cell r="AO2048" t="str">
            <v>blank</v>
          </cell>
          <cell r="AP2048" t="str">
            <v>blank</v>
          </cell>
        </row>
        <row r="2049">
          <cell r="AO2049" t="str">
            <v>blank</v>
          </cell>
          <cell r="AP2049" t="str">
            <v>blank</v>
          </cell>
        </row>
        <row r="2050">
          <cell r="AO2050" t="str">
            <v>blank</v>
          </cell>
          <cell r="AP2050" t="str">
            <v>blank</v>
          </cell>
        </row>
        <row r="2051">
          <cell r="AO2051" t="str">
            <v>blank</v>
          </cell>
          <cell r="AP2051" t="str">
            <v>blank</v>
          </cell>
        </row>
        <row r="2052">
          <cell r="AO2052" t="str">
            <v>blank</v>
          </cell>
          <cell r="AP2052" t="str">
            <v>blank</v>
          </cell>
        </row>
        <row r="2053">
          <cell r="AO2053" t="str">
            <v>blank</v>
          </cell>
          <cell r="AP2053" t="str">
            <v>blank</v>
          </cell>
        </row>
        <row r="2054">
          <cell r="AO2054" t="str">
            <v>blank</v>
          </cell>
          <cell r="AP2054" t="str">
            <v>blank</v>
          </cell>
        </row>
        <row r="2055">
          <cell r="AO2055" t="str">
            <v>blank</v>
          </cell>
          <cell r="AP2055" t="str">
            <v>blank</v>
          </cell>
        </row>
        <row r="2056">
          <cell r="AO2056" t="str">
            <v>blank</v>
          </cell>
          <cell r="AP2056" t="str">
            <v>blank</v>
          </cell>
        </row>
        <row r="2057">
          <cell r="AO2057" t="str">
            <v>blank</v>
          </cell>
          <cell r="AP2057" t="str">
            <v>blank</v>
          </cell>
        </row>
        <row r="2058">
          <cell r="AO2058" t="str">
            <v>blank</v>
          </cell>
          <cell r="AP2058" t="str">
            <v>blank</v>
          </cell>
        </row>
        <row r="2059">
          <cell r="AO2059" t="str">
            <v>blank</v>
          </cell>
          <cell r="AP2059" t="str">
            <v>blank</v>
          </cell>
        </row>
        <row r="2060">
          <cell r="AO2060" t="str">
            <v>blank</v>
          </cell>
          <cell r="AP2060" t="str">
            <v>blank</v>
          </cell>
        </row>
        <row r="2061">
          <cell r="AO2061" t="str">
            <v>blank</v>
          </cell>
          <cell r="AP2061" t="str">
            <v>blank</v>
          </cell>
        </row>
        <row r="2062">
          <cell r="AO2062" t="str">
            <v>blank</v>
          </cell>
          <cell r="AP2062" t="str">
            <v>blank</v>
          </cell>
        </row>
        <row r="2063">
          <cell r="AO2063" t="str">
            <v>blank</v>
          </cell>
          <cell r="AP2063" t="str">
            <v>blank</v>
          </cell>
        </row>
        <row r="2064">
          <cell r="AO2064" t="str">
            <v>blank</v>
          </cell>
          <cell r="AP2064" t="str">
            <v>blank</v>
          </cell>
        </row>
        <row r="2065">
          <cell r="AO2065" t="str">
            <v>blank</v>
          </cell>
          <cell r="AP2065" t="str">
            <v>blank</v>
          </cell>
        </row>
        <row r="2066">
          <cell r="AO2066" t="str">
            <v>blank</v>
          </cell>
          <cell r="AP2066" t="str">
            <v>blank</v>
          </cell>
        </row>
        <row r="2067">
          <cell r="AO2067" t="str">
            <v>blank</v>
          </cell>
          <cell r="AP2067" t="str">
            <v>blank</v>
          </cell>
        </row>
        <row r="2068">
          <cell r="AO2068" t="str">
            <v>blank</v>
          </cell>
          <cell r="AP2068" t="str">
            <v>blank</v>
          </cell>
        </row>
        <row r="2069">
          <cell r="AO2069" t="str">
            <v>blank</v>
          </cell>
          <cell r="AP2069" t="str">
            <v>blank</v>
          </cell>
        </row>
        <row r="2070">
          <cell r="AO2070" t="str">
            <v>blank</v>
          </cell>
          <cell r="AP2070" t="str">
            <v>blank</v>
          </cell>
        </row>
        <row r="2071">
          <cell r="AO2071" t="str">
            <v>blank</v>
          </cell>
          <cell r="AP2071" t="str">
            <v>blank</v>
          </cell>
        </row>
        <row r="2072">
          <cell r="AO2072" t="str">
            <v>blank</v>
          </cell>
          <cell r="AP2072" t="str">
            <v>blank</v>
          </cell>
        </row>
        <row r="2073">
          <cell r="AO2073" t="str">
            <v>blank</v>
          </cell>
          <cell r="AP2073" t="str">
            <v>blank</v>
          </cell>
        </row>
        <row r="2074">
          <cell r="AO2074" t="str">
            <v>blank</v>
          </cell>
          <cell r="AP2074" t="str">
            <v>blank</v>
          </cell>
        </row>
        <row r="2075">
          <cell r="AO2075" t="str">
            <v>blank</v>
          </cell>
          <cell r="AP2075" t="str">
            <v>blank</v>
          </cell>
        </row>
        <row r="2076">
          <cell r="AO2076" t="str">
            <v>blank</v>
          </cell>
          <cell r="AP2076" t="str">
            <v>blank</v>
          </cell>
        </row>
        <row r="2077">
          <cell r="AO2077" t="str">
            <v>blank</v>
          </cell>
          <cell r="AP2077" t="str">
            <v>blank</v>
          </cell>
        </row>
        <row r="2078">
          <cell r="AO2078" t="str">
            <v>blank</v>
          </cell>
          <cell r="AP2078" t="str">
            <v>blank</v>
          </cell>
        </row>
        <row r="2079">
          <cell r="AO2079" t="str">
            <v>blank</v>
          </cell>
          <cell r="AP2079" t="str">
            <v>blank</v>
          </cell>
        </row>
        <row r="2080">
          <cell r="AO2080" t="str">
            <v>blank</v>
          </cell>
          <cell r="AP2080" t="str">
            <v>blank</v>
          </cell>
        </row>
        <row r="2081">
          <cell r="AO2081" t="str">
            <v>blank</v>
          </cell>
          <cell r="AP2081" t="str">
            <v>blank</v>
          </cell>
        </row>
        <row r="2082">
          <cell r="AO2082" t="str">
            <v>blank</v>
          </cell>
          <cell r="AP2082" t="str">
            <v>blank</v>
          </cell>
        </row>
        <row r="2083">
          <cell r="AO2083" t="str">
            <v>blank</v>
          </cell>
          <cell r="AP2083" t="str">
            <v>blank</v>
          </cell>
        </row>
        <row r="2084">
          <cell r="AO2084" t="str">
            <v>blank</v>
          </cell>
          <cell r="AP2084" t="str">
            <v>blank</v>
          </cell>
        </row>
        <row r="2085">
          <cell r="AO2085" t="str">
            <v>blank</v>
          </cell>
          <cell r="AP2085" t="str">
            <v>blank</v>
          </cell>
        </row>
        <row r="2086">
          <cell r="AO2086" t="str">
            <v>blank</v>
          </cell>
          <cell r="AP2086" t="str">
            <v>blank</v>
          </cell>
        </row>
        <row r="2087">
          <cell r="AO2087" t="str">
            <v>blank</v>
          </cell>
          <cell r="AP2087" t="str">
            <v>blank</v>
          </cell>
        </row>
        <row r="2088">
          <cell r="AO2088" t="str">
            <v>blank</v>
          </cell>
          <cell r="AP2088" t="str">
            <v>blank</v>
          </cell>
        </row>
        <row r="2089">
          <cell r="AO2089" t="str">
            <v>blank</v>
          </cell>
          <cell r="AP2089" t="str">
            <v>blank</v>
          </cell>
        </row>
        <row r="2090">
          <cell r="AO2090" t="str">
            <v>blank</v>
          </cell>
          <cell r="AP2090" t="str">
            <v>blank</v>
          </cell>
        </row>
        <row r="2091">
          <cell r="AO2091" t="str">
            <v>blank</v>
          </cell>
          <cell r="AP2091" t="str">
            <v>blank</v>
          </cell>
        </row>
        <row r="2092">
          <cell r="AO2092" t="str">
            <v>blank</v>
          </cell>
          <cell r="AP2092" t="str">
            <v>blank</v>
          </cell>
        </row>
        <row r="2093">
          <cell r="AO2093" t="str">
            <v>blank</v>
          </cell>
          <cell r="AP2093" t="str">
            <v>blank</v>
          </cell>
        </row>
        <row r="2094">
          <cell r="AO2094" t="str">
            <v>blank</v>
          </cell>
          <cell r="AP2094" t="str">
            <v>blank</v>
          </cell>
        </row>
        <row r="2095">
          <cell r="AO2095" t="str">
            <v>blank</v>
          </cell>
          <cell r="AP2095" t="str">
            <v>blank</v>
          </cell>
        </row>
        <row r="2096">
          <cell r="AO2096" t="str">
            <v>blank</v>
          </cell>
          <cell r="AP2096" t="str">
            <v>blank</v>
          </cell>
        </row>
        <row r="2097">
          <cell r="AO2097" t="str">
            <v>blank</v>
          </cell>
          <cell r="AP2097" t="str">
            <v>blank</v>
          </cell>
        </row>
        <row r="2098">
          <cell r="AO2098" t="str">
            <v>blank</v>
          </cell>
          <cell r="AP2098" t="str">
            <v>blank</v>
          </cell>
        </row>
        <row r="2099">
          <cell r="AO2099" t="str">
            <v>blank</v>
          </cell>
          <cell r="AP2099" t="str">
            <v>blank</v>
          </cell>
        </row>
        <row r="2100">
          <cell r="AO2100" t="str">
            <v>blank</v>
          </cell>
          <cell r="AP2100" t="str">
            <v>blank</v>
          </cell>
        </row>
        <row r="2101">
          <cell r="AO2101" t="str">
            <v>blank</v>
          </cell>
          <cell r="AP2101" t="str">
            <v>blank</v>
          </cell>
        </row>
        <row r="2102">
          <cell r="AO2102" t="str">
            <v>blank</v>
          </cell>
          <cell r="AP2102" t="str">
            <v>blank</v>
          </cell>
        </row>
        <row r="2103">
          <cell r="AO2103" t="str">
            <v>blank</v>
          </cell>
          <cell r="AP2103" t="str">
            <v>blank</v>
          </cell>
        </row>
        <row r="2104">
          <cell r="AO2104" t="str">
            <v>blank</v>
          </cell>
          <cell r="AP2104" t="str">
            <v>blank</v>
          </cell>
        </row>
        <row r="2105">
          <cell r="AO2105" t="str">
            <v>blank</v>
          </cell>
          <cell r="AP2105" t="str">
            <v>blank</v>
          </cell>
        </row>
        <row r="2106">
          <cell r="AO2106" t="str">
            <v>blank</v>
          </cell>
          <cell r="AP2106" t="str">
            <v>blank</v>
          </cell>
        </row>
        <row r="2107">
          <cell r="AO2107" t="str">
            <v>blank</v>
          </cell>
          <cell r="AP2107" t="str">
            <v>blank</v>
          </cell>
        </row>
        <row r="2108">
          <cell r="AO2108" t="str">
            <v>blank</v>
          </cell>
          <cell r="AP2108" t="str">
            <v>blank</v>
          </cell>
        </row>
        <row r="2109">
          <cell r="AO2109" t="str">
            <v>blank</v>
          </cell>
          <cell r="AP2109" t="str">
            <v>blank</v>
          </cell>
        </row>
        <row r="2110">
          <cell r="AO2110" t="str">
            <v>blank</v>
          </cell>
          <cell r="AP2110" t="str">
            <v>blank</v>
          </cell>
        </row>
        <row r="2111">
          <cell r="AO2111" t="str">
            <v>blank</v>
          </cell>
          <cell r="AP2111" t="str">
            <v>blank</v>
          </cell>
        </row>
        <row r="2112">
          <cell r="AO2112" t="str">
            <v>blank</v>
          </cell>
          <cell r="AP2112" t="str">
            <v>blank</v>
          </cell>
        </row>
        <row r="2113">
          <cell r="AO2113" t="str">
            <v>blank</v>
          </cell>
          <cell r="AP2113" t="str">
            <v>blank</v>
          </cell>
        </row>
        <row r="2114">
          <cell r="AO2114" t="str">
            <v>blank</v>
          </cell>
          <cell r="AP2114" t="str">
            <v>blank</v>
          </cell>
        </row>
        <row r="2115">
          <cell r="AO2115" t="str">
            <v>blank</v>
          </cell>
          <cell r="AP2115" t="str">
            <v>blank</v>
          </cell>
        </row>
        <row r="2116">
          <cell r="AO2116" t="str">
            <v>blank</v>
          </cell>
          <cell r="AP2116" t="str">
            <v>blank</v>
          </cell>
        </row>
        <row r="2117">
          <cell r="AO2117" t="str">
            <v>blank</v>
          </cell>
          <cell r="AP2117" t="str">
            <v>blank</v>
          </cell>
        </row>
        <row r="2118">
          <cell r="AO2118" t="str">
            <v>blank</v>
          </cell>
          <cell r="AP2118" t="str">
            <v>blank</v>
          </cell>
        </row>
        <row r="2119">
          <cell r="AO2119" t="str">
            <v>blank</v>
          </cell>
          <cell r="AP2119" t="str">
            <v>blank</v>
          </cell>
        </row>
        <row r="2120">
          <cell r="AO2120" t="str">
            <v>blank</v>
          </cell>
          <cell r="AP2120" t="str">
            <v>blank</v>
          </cell>
        </row>
        <row r="2121">
          <cell r="AO2121" t="str">
            <v>blank</v>
          </cell>
          <cell r="AP2121" t="str">
            <v>blank</v>
          </cell>
        </row>
        <row r="2122">
          <cell r="AO2122" t="str">
            <v>blank</v>
          </cell>
          <cell r="AP2122" t="str">
            <v>blank</v>
          </cell>
        </row>
        <row r="2123">
          <cell r="AO2123" t="str">
            <v>blank</v>
          </cell>
          <cell r="AP2123" t="str">
            <v>blank</v>
          </cell>
        </row>
        <row r="2124">
          <cell r="AO2124" t="str">
            <v>blank</v>
          </cell>
          <cell r="AP2124" t="str">
            <v>blank</v>
          </cell>
        </row>
        <row r="2125">
          <cell r="AO2125" t="str">
            <v>blank</v>
          </cell>
          <cell r="AP2125" t="str">
            <v>blank</v>
          </cell>
        </row>
        <row r="2126">
          <cell r="AO2126" t="str">
            <v>blank</v>
          </cell>
          <cell r="AP2126" t="str">
            <v>blank</v>
          </cell>
        </row>
        <row r="2127">
          <cell r="AO2127" t="str">
            <v>blank</v>
          </cell>
          <cell r="AP2127" t="str">
            <v>blank</v>
          </cell>
        </row>
        <row r="2128">
          <cell r="AO2128" t="str">
            <v>blank</v>
          </cell>
          <cell r="AP2128" t="str">
            <v>blank</v>
          </cell>
        </row>
        <row r="2129">
          <cell r="AO2129" t="str">
            <v>blank</v>
          </cell>
          <cell r="AP2129" t="str">
            <v>blank</v>
          </cell>
        </row>
        <row r="2130">
          <cell r="AO2130" t="str">
            <v>blank</v>
          </cell>
          <cell r="AP2130" t="str">
            <v>blank</v>
          </cell>
        </row>
        <row r="2131">
          <cell r="AO2131" t="str">
            <v>blank</v>
          </cell>
          <cell r="AP2131" t="str">
            <v>blank</v>
          </cell>
        </row>
        <row r="2132">
          <cell r="AO2132" t="str">
            <v>blank</v>
          </cell>
          <cell r="AP2132" t="str">
            <v>blank</v>
          </cell>
        </row>
        <row r="2133">
          <cell r="AO2133" t="str">
            <v>blank</v>
          </cell>
          <cell r="AP2133" t="str">
            <v>blank</v>
          </cell>
        </row>
        <row r="2134">
          <cell r="AO2134" t="str">
            <v>blank</v>
          </cell>
          <cell r="AP2134" t="str">
            <v>blank</v>
          </cell>
        </row>
        <row r="2135">
          <cell r="AO2135" t="str">
            <v>blank</v>
          </cell>
          <cell r="AP2135" t="str">
            <v>blank</v>
          </cell>
        </row>
        <row r="2136">
          <cell r="AO2136" t="str">
            <v>blank</v>
          </cell>
          <cell r="AP2136" t="str">
            <v>blank</v>
          </cell>
        </row>
        <row r="2137">
          <cell r="AO2137" t="str">
            <v>blank</v>
          </cell>
          <cell r="AP2137" t="str">
            <v>blank</v>
          </cell>
        </row>
        <row r="2138">
          <cell r="AO2138" t="str">
            <v>blank</v>
          </cell>
          <cell r="AP2138" t="str">
            <v>blank</v>
          </cell>
        </row>
        <row r="2139">
          <cell r="AO2139" t="str">
            <v>blank</v>
          </cell>
          <cell r="AP2139" t="str">
            <v>blank</v>
          </cell>
        </row>
        <row r="2140">
          <cell r="AO2140" t="str">
            <v>blank</v>
          </cell>
          <cell r="AP2140" t="str">
            <v>blank</v>
          </cell>
        </row>
        <row r="2141">
          <cell r="AO2141" t="str">
            <v>blank</v>
          </cell>
          <cell r="AP2141" t="str">
            <v>blank</v>
          </cell>
        </row>
        <row r="2142">
          <cell r="AO2142" t="str">
            <v>blank</v>
          </cell>
          <cell r="AP2142" t="str">
            <v>blank</v>
          </cell>
        </row>
        <row r="2143">
          <cell r="AO2143" t="str">
            <v>blank</v>
          </cell>
          <cell r="AP2143" t="str">
            <v>blank</v>
          </cell>
        </row>
        <row r="2144">
          <cell r="AO2144" t="str">
            <v>blank</v>
          </cell>
          <cell r="AP2144" t="str">
            <v>blank</v>
          </cell>
        </row>
        <row r="2145">
          <cell r="AO2145" t="str">
            <v>blank</v>
          </cell>
          <cell r="AP2145" t="str">
            <v>blank</v>
          </cell>
        </row>
        <row r="2146">
          <cell r="AO2146" t="str">
            <v>blank</v>
          </cell>
          <cell r="AP2146" t="str">
            <v>blank</v>
          </cell>
        </row>
        <row r="2147">
          <cell r="AO2147" t="str">
            <v>blank</v>
          </cell>
          <cell r="AP2147" t="str">
            <v>blank</v>
          </cell>
        </row>
        <row r="2148">
          <cell r="AO2148" t="str">
            <v>blank</v>
          </cell>
          <cell r="AP2148" t="str">
            <v>blank</v>
          </cell>
        </row>
        <row r="2149">
          <cell r="AO2149" t="str">
            <v>blank</v>
          </cell>
          <cell r="AP2149" t="str">
            <v>blank</v>
          </cell>
        </row>
        <row r="2150">
          <cell r="AO2150" t="str">
            <v>blank</v>
          </cell>
          <cell r="AP2150" t="str">
            <v>blank</v>
          </cell>
        </row>
        <row r="2151">
          <cell r="AO2151" t="str">
            <v>blank</v>
          </cell>
          <cell r="AP2151" t="str">
            <v>blank</v>
          </cell>
        </row>
        <row r="2152">
          <cell r="AO2152" t="str">
            <v>blank</v>
          </cell>
          <cell r="AP2152" t="str">
            <v>blank</v>
          </cell>
        </row>
        <row r="2153">
          <cell r="AO2153" t="str">
            <v>blank</v>
          </cell>
          <cell r="AP2153" t="str">
            <v>blank</v>
          </cell>
        </row>
        <row r="2154">
          <cell r="AO2154" t="str">
            <v>blank</v>
          </cell>
          <cell r="AP2154" t="str">
            <v>blank</v>
          </cell>
        </row>
        <row r="2155">
          <cell r="AO2155" t="str">
            <v>blank</v>
          </cell>
          <cell r="AP2155" t="str">
            <v>blank</v>
          </cell>
        </row>
        <row r="2156">
          <cell r="AO2156" t="str">
            <v>blank</v>
          </cell>
          <cell r="AP2156" t="str">
            <v>blank</v>
          </cell>
        </row>
        <row r="2157">
          <cell r="AO2157" t="str">
            <v>blank</v>
          </cell>
          <cell r="AP2157" t="str">
            <v>blank</v>
          </cell>
        </row>
        <row r="2158">
          <cell r="AO2158" t="str">
            <v>blank</v>
          </cell>
          <cell r="AP2158" t="str">
            <v>blank</v>
          </cell>
        </row>
        <row r="2159">
          <cell r="AO2159" t="str">
            <v>blank</v>
          </cell>
          <cell r="AP2159" t="str">
            <v>blank</v>
          </cell>
        </row>
        <row r="2160">
          <cell r="AO2160" t="str">
            <v>blank</v>
          </cell>
          <cell r="AP2160" t="str">
            <v>blank</v>
          </cell>
        </row>
        <row r="2161">
          <cell r="AO2161" t="str">
            <v>blank</v>
          </cell>
          <cell r="AP2161" t="str">
            <v>blank</v>
          </cell>
        </row>
        <row r="2162">
          <cell r="AO2162" t="str">
            <v>blank</v>
          </cell>
          <cell r="AP2162" t="str">
            <v>blank</v>
          </cell>
        </row>
        <row r="2163">
          <cell r="AO2163" t="str">
            <v>blank</v>
          </cell>
          <cell r="AP2163" t="str">
            <v>blank</v>
          </cell>
        </row>
        <row r="2164">
          <cell r="AO2164" t="str">
            <v>blank</v>
          </cell>
          <cell r="AP2164" t="str">
            <v>blank</v>
          </cell>
        </row>
        <row r="2165">
          <cell r="AO2165" t="str">
            <v>blank</v>
          </cell>
          <cell r="AP2165" t="str">
            <v>blank</v>
          </cell>
        </row>
        <row r="2166">
          <cell r="AO2166" t="str">
            <v>blank</v>
          </cell>
          <cell r="AP2166" t="str">
            <v>blank</v>
          </cell>
        </row>
        <row r="2167">
          <cell r="AO2167" t="str">
            <v>blank</v>
          </cell>
          <cell r="AP2167" t="str">
            <v>blank</v>
          </cell>
        </row>
        <row r="2168">
          <cell r="AO2168" t="str">
            <v>blank</v>
          </cell>
          <cell r="AP2168" t="str">
            <v>blank</v>
          </cell>
        </row>
        <row r="2169">
          <cell r="AO2169" t="str">
            <v>blank</v>
          </cell>
          <cell r="AP2169" t="str">
            <v>blank</v>
          </cell>
        </row>
        <row r="2170">
          <cell r="AO2170" t="str">
            <v>blank</v>
          </cell>
          <cell r="AP2170" t="str">
            <v>blank</v>
          </cell>
        </row>
        <row r="2171">
          <cell r="AO2171" t="str">
            <v>blank</v>
          </cell>
          <cell r="AP2171" t="str">
            <v>blank</v>
          </cell>
        </row>
        <row r="2172">
          <cell r="AO2172" t="str">
            <v>blank</v>
          </cell>
          <cell r="AP2172" t="str">
            <v>blank</v>
          </cell>
        </row>
        <row r="2173">
          <cell r="AO2173" t="str">
            <v>blank</v>
          </cell>
          <cell r="AP2173" t="str">
            <v>blank</v>
          </cell>
        </row>
        <row r="2174">
          <cell r="AO2174" t="str">
            <v>blank</v>
          </cell>
          <cell r="AP2174" t="str">
            <v>blank</v>
          </cell>
        </row>
        <row r="2175">
          <cell r="AO2175" t="str">
            <v>blank</v>
          </cell>
          <cell r="AP2175" t="str">
            <v>blank</v>
          </cell>
        </row>
        <row r="2176">
          <cell r="AO2176" t="str">
            <v>blank</v>
          </cell>
          <cell r="AP2176" t="str">
            <v>blank</v>
          </cell>
        </row>
        <row r="2177">
          <cell r="AO2177" t="str">
            <v>blank</v>
          </cell>
          <cell r="AP2177" t="str">
            <v>blank</v>
          </cell>
        </row>
        <row r="2178">
          <cell r="AO2178" t="str">
            <v>blank</v>
          </cell>
          <cell r="AP2178" t="str">
            <v>blank</v>
          </cell>
        </row>
        <row r="2179">
          <cell r="AO2179" t="str">
            <v>blank</v>
          </cell>
          <cell r="AP2179" t="str">
            <v>blank</v>
          </cell>
        </row>
        <row r="2180">
          <cell r="AO2180" t="str">
            <v>blank</v>
          </cell>
          <cell r="AP2180" t="str">
            <v>blank</v>
          </cell>
        </row>
        <row r="2181">
          <cell r="AO2181" t="str">
            <v>blank</v>
          </cell>
          <cell r="AP2181" t="str">
            <v>blank</v>
          </cell>
        </row>
        <row r="2182">
          <cell r="AO2182" t="str">
            <v>blank</v>
          </cell>
          <cell r="AP2182" t="str">
            <v>blank</v>
          </cell>
        </row>
        <row r="2183">
          <cell r="AO2183" t="str">
            <v>blank</v>
          </cell>
          <cell r="AP2183" t="str">
            <v>blank</v>
          </cell>
        </row>
        <row r="2184">
          <cell r="AO2184" t="str">
            <v>blank</v>
          </cell>
          <cell r="AP2184" t="str">
            <v>blank</v>
          </cell>
        </row>
        <row r="2185">
          <cell r="AO2185" t="str">
            <v>blank</v>
          </cell>
          <cell r="AP2185" t="str">
            <v>blank</v>
          </cell>
        </row>
        <row r="2186">
          <cell r="AO2186" t="str">
            <v>blank</v>
          </cell>
          <cell r="AP2186" t="str">
            <v>blank</v>
          </cell>
        </row>
        <row r="2187">
          <cell r="AO2187" t="str">
            <v>blank</v>
          </cell>
          <cell r="AP2187" t="str">
            <v>blank</v>
          </cell>
        </row>
        <row r="2188">
          <cell r="AO2188" t="str">
            <v>blank</v>
          </cell>
          <cell r="AP2188" t="str">
            <v>blank</v>
          </cell>
        </row>
        <row r="2189">
          <cell r="AO2189" t="str">
            <v>blank</v>
          </cell>
          <cell r="AP2189" t="str">
            <v>blank</v>
          </cell>
        </row>
        <row r="2190">
          <cell r="AO2190" t="str">
            <v>blank</v>
          </cell>
          <cell r="AP2190" t="str">
            <v>blank</v>
          </cell>
        </row>
        <row r="2191">
          <cell r="AO2191" t="str">
            <v>blank</v>
          </cell>
          <cell r="AP2191" t="str">
            <v>blank</v>
          </cell>
        </row>
        <row r="2192">
          <cell r="AO2192" t="str">
            <v>blank</v>
          </cell>
          <cell r="AP2192" t="str">
            <v>blank</v>
          </cell>
        </row>
        <row r="2193">
          <cell r="AO2193" t="str">
            <v>blank</v>
          </cell>
          <cell r="AP2193" t="str">
            <v>blank</v>
          </cell>
        </row>
        <row r="2194">
          <cell r="AO2194" t="str">
            <v>blank</v>
          </cell>
          <cell r="AP2194" t="str">
            <v>blank</v>
          </cell>
        </row>
        <row r="2195">
          <cell r="AO2195" t="str">
            <v>blank</v>
          </cell>
          <cell r="AP2195" t="str">
            <v>blank</v>
          </cell>
        </row>
        <row r="2196">
          <cell r="AO2196" t="str">
            <v>blank</v>
          </cell>
          <cell r="AP2196" t="str">
            <v>blank</v>
          </cell>
        </row>
        <row r="2197">
          <cell r="AO2197" t="str">
            <v>blank</v>
          </cell>
          <cell r="AP2197" t="str">
            <v>blank</v>
          </cell>
        </row>
        <row r="2198">
          <cell r="AO2198" t="str">
            <v>blank</v>
          </cell>
          <cell r="AP2198" t="str">
            <v>blank</v>
          </cell>
        </row>
        <row r="2199">
          <cell r="AO2199" t="str">
            <v>blank</v>
          </cell>
          <cell r="AP2199" t="str">
            <v>blank</v>
          </cell>
        </row>
        <row r="2200">
          <cell r="AO2200" t="str">
            <v>blank</v>
          </cell>
          <cell r="AP2200" t="str">
            <v>blank</v>
          </cell>
        </row>
        <row r="2201">
          <cell r="AO2201" t="str">
            <v>blank</v>
          </cell>
          <cell r="AP2201" t="str">
            <v>blank</v>
          </cell>
        </row>
        <row r="2202">
          <cell r="AO2202" t="str">
            <v>blank</v>
          </cell>
          <cell r="AP2202" t="str">
            <v>blank</v>
          </cell>
        </row>
        <row r="2203">
          <cell r="AO2203" t="str">
            <v>blank</v>
          </cell>
          <cell r="AP2203" t="str">
            <v>blank</v>
          </cell>
        </row>
        <row r="2204">
          <cell r="AO2204" t="str">
            <v>blank</v>
          </cell>
          <cell r="AP2204" t="str">
            <v>blank</v>
          </cell>
        </row>
        <row r="2205">
          <cell r="AO2205" t="str">
            <v>blank</v>
          </cell>
          <cell r="AP2205" t="str">
            <v>blank</v>
          </cell>
        </row>
        <row r="2206">
          <cell r="AO2206" t="str">
            <v>blank</v>
          </cell>
          <cell r="AP2206" t="str">
            <v>blank</v>
          </cell>
        </row>
        <row r="2207">
          <cell r="AO2207" t="str">
            <v>blank</v>
          </cell>
          <cell r="AP2207" t="str">
            <v>blank</v>
          </cell>
        </row>
        <row r="2208">
          <cell r="AO2208" t="str">
            <v>blank</v>
          </cell>
          <cell r="AP2208" t="str">
            <v>blank</v>
          </cell>
        </row>
        <row r="2209">
          <cell r="AO2209" t="str">
            <v>blank</v>
          </cell>
          <cell r="AP2209" t="str">
            <v>blank</v>
          </cell>
        </row>
        <row r="2210">
          <cell r="AO2210" t="str">
            <v>blank</v>
          </cell>
          <cell r="AP2210" t="str">
            <v>blank</v>
          </cell>
        </row>
        <row r="2211">
          <cell r="AO2211" t="str">
            <v>blank</v>
          </cell>
          <cell r="AP2211" t="str">
            <v>blank</v>
          </cell>
        </row>
        <row r="2212">
          <cell r="AO2212" t="str">
            <v>blank</v>
          </cell>
          <cell r="AP2212" t="str">
            <v>blank</v>
          </cell>
        </row>
        <row r="2213">
          <cell r="AO2213" t="str">
            <v>blank</v>
          </cell>
          <cell r="AP2213" t="str">
            <v>blank</v>
          </cell>
        </row>
        <row r="2214">
          <cell r="AO2214" t="str">
            <v>blank</v>
          </cell>
          <cell r="AP2214" t="str">
            <v>blank</v>
          </cell>
        </row>
        <row r="2215">
          <cell r="AO2215" t="str">
            <v>blank</v>
          </cell>
          <cell r="AP2215" t="str">
            <v>blank</v>
          </cell>
        </row>
        <row r="2216">
          <cell r="AO2216" t="str">
            <v>blank</v>
          </cell>
          <cell r="AP2216" t="str">
            <v>blank</v>
          </cell>
        </row>
        <row r="2217">
          <cell r="AO2217" t="str">
            <v>blank</v>
          </cell>
          <cell r="AP2217" t="str">
            <v>blank</v>
          </cell>
        </row>
        <row r="2218">
          <cell r="AO2218" t="str">
            <v>blank</v>
          </cell>
          <cell r="AP2218" t="str">
            <v>blank</v>
          </cell>
        </row>
        <row r="2219">
          <cell r="AO2219" t="str">
            <v>blank</v>
          </cell>
          <cell r="AP2219" t="str">
            <v>blank</v>
          </cell>
        </row>
        <row r="2220">
          <cell r="AO2220" t="str">
            <v>blank</v>
          </cell>
          <cell r="AP2220" t="str">
            <v>blank</v>
          </cell>
        </row>
        <row r="2221">
          <cell r="AO2221" t="str">
            <v>blank</v>
          </cell>
          <cell r="AP2221" t="str">
            <v>blank</v>
          </cell>
        </row>
        <row r="2222">
          <cell r="AO2222" t="str">
            <v>blank</v>
          </cell>
          <cell r="AP2222" t="str">
            <v>blank</v>
          </cell>
        </row>
        <row r="2223">
          <cell r="AO2223" t="str">
            <v>blank</v>
          </cell>
          <cell r="AP2223" t="str">
            <v>blank</v>
          </cell>
        </row>
        <row r="2224">
          <cell r="AO2224" t="str">
            <v>blank</v>
          </cell>
          <cell r="AP2224" t="str">
            <v>blank</v>
          </cell>
        </row>
        <row r="2225">
          <cell r="AO2225" t="str">
            <v>blank</v>
          </cell>
          <cell r="AP2225" t="str">
            <v>blank</v>
          </cell>
        </row>
        <row r="2226">
          <cell r="AO2226" t="str">
            <v>blank</v>
          </cell>
          <cell r="AP2226" t="str">
            <v>blank</v>
          </cell>
        </row>
        <row r="2227">
          <cell r="AO2227" t="str">
            <v>blank</v>
          </cell>
          <cell r="AP2227" t="str">
            <v>blank</v>
          </cell>
        </row>
        <row r="2228">
          <cell r="AO2228" t="str">
            <v>blank</v>
          </cell>
          <cell r="AP2228" t="str">
            <v>blank</v>
          </cell>
        </row>
        <row r="2229">
          <cell r="AO2229" t="str">
            <v>blank</v>
          </cell>
          <cell r="AP2229" t="str">
            <v>blank</v>
          </cell>
        </row>
        <row r="2230">
          <cell r="AO2230" t="str">
            <v>blank</v>
          </cell>
          <cell r="AP2230" t="str">
            <v>blank</v>
          </cell>
        </row>
        <row r="2231">
          <cell r="AO2231" t="str">
            <v>blank</v>
          </cell>
          <cell r="AP2231" t="str">
            <v>blank</v>
          </cell>
        </row>
        <row r="2232">
          <cell r="AO2232" t="str">
            <v>blank</v>
          </cell>
          <cell r="AP2232" t="str">
            <v>blank</v>
          </cell>
        </row>
        <row r="2233">
          <cell r="AO2233" t="str">
            <v>blank</v>
          </cell>
          <cell r="AP2233" t="str">
            <v>blank</v>
          </cell>
        </row>
        <row r="2234">
          <cell r="AO2234" t="str">
            <v>blank</v>
          </cell>
          <cell r="AP2234" t="str">
            <v>blank</v>
          </cell>
        </row>
        <row r="2235">
          <cell r="AO2235" t="str">
            <v>blank</v>
          </cell>
          <cell r="AP2235" t="str">
            <v>blank</v>
          </cell>
        </row>
        <row r="2236">
          <cell r="AO2236" t="str">
            <v>blank</v>
          </cell>
          <cell r="AP2236" t="str">
            <v>blank</v>
          </cell>
        </row>
        <row r="2237">
          <cell r="AO2237" t="str">
            <v>blank</v>
          </cell>
          <cell r="AP2237" t="str">
            <v>blank</v>
          </cell>
        </row>
        <row r="2238">
          <cell r="AO2238" t="str">
            <v>blank</v>
          </cell>
          <cell r="AP2238" t="str">
            <v>blank</v>
          </cell>
        </row>
        <row r="2239">
          <cell r="AO2239" t="str">
            <v>blank</v>
          </cell>
          <cell r="AP2239" t="str">
            <v>blank</v>
          </cell>
        </row>
        <row r="2240">
          <cell r="AO2240" t="str">
            <v>blank</v>
          </cell>
          <cell r="AP2240" t="str">
            <v>blank</v>
          </cell>
        </row>
        <row r="2241">
          <cell r="AO2241" t="str">
            <v>blank</v>
          </cell>
          <cell r="AP2241" t="str">
            <v>blank</v>
          </cell>
        </row>
        <row r="2242">
          <cell r="AO2242" t="str">
            <v>blank</v>
          </cell>
          <cell r="AP2242" t="str">
            <v>blank</v>
          </cell>
        </row>
        <row r="2243">
          <cell r="AO2243" t="str">
            <v>blank</v>
          </cell>
          <cell r="AP2243" t="str">
            <v>blank</v>
          </cell>
        </row>
        <row r="2244">
          <cell r="AO2244" t="str">
            <v>blank</v>
          </cell>
          <cell r="AP2244" t="str">
            <v>blank</v>
          </cell>
        </row>
        <row r="2245">
          <cell r="AO2245" t="str">
            <v>blank</v>
          </cell>
          <cell r="AP2245" t="str">
            <v>blank</v>
          </cell>
        </row>
        <row r="2246">
          <cell r="AO2246" t="str">
            <v>blank</v>
          </cell>
          <cell r="AP2246" t="str">
            <v>blank</v>
          </cell>
        </row>
        <row r="2247">
          <cell r="AO2247" t="str">
            <v>blank</v>
          </cell>
          <cell r="AP2247" t="str">
            <v>blank</v>
          </cell>
        </row>
        <row r="2248">
          <cell r="AO2248" t="str">
            <v>blank</v>
          </cell>
          <cell r="AP2248" t="str">
            <v>blank</v>
          </cell>
        </row>
        <row r="2249">
          <cell r="AO2249" t="str">
            <v>blank</v>
          </cell>
          <cell r="AP2249" t="str">
            <v>blank</v>
          </cell>
        </row>
        <row r="2250">
          <cell r="AO2250" t="str">
            <v>blank</v>
          </cell>
          <cell r="AP2250" t="str">
            <v>blank</v>
          </cell>
        </row>
        <row r="2251">
          <cell r="AO2251" t="str">
            <v>blank</v>
          </cell>
          <cell r="AP2251" t="str">
            <v>blank</v>
          </cell>
        </row>
        <row r="2252">
          <cell r="AO2252" t="str">
            <v>blank</v>
          </cell>
          <cell r="AP2252" t="str">
            <v>blank</v>
          </cell>
        </row>
        <row r="2253">
          <cell r="AO2253" t="str">
            <v>blank</v>
          </cell>
          <cell r="AP2253" t="str">
            <v>blank</v>
          </cell>
        </row>
        <row r="2254">
          <cell r="AO2254" t="str">
            <v>blank</v>
          </cell>
          <cell r="AP2254" t="str">
            <v>blank</v>
          </cell>
        </row>
        <row r="2255">
          <cell r="AO2255" t="str">
            <v>blank</v>
          </cell>
          <cell r="AP2255" t="str">
            <v>blank</v>
          </cell>
        </row>
        <row r="2256">
          <cell r="AO2256" t="str">
            <v>blank</v>
          </cell>
          <cell r="AP2256" t="str">
            <v>blank</v>
          </cell>
        </row>
        <row r="2257">
          <cell r="AO2257" t="str">
            <v>blank</v>
          </cell>
          <cell r="AP2257" t="str">
            <v>blank</v>
          </cell>
        </row>
        <row r="2258">
          <cell r="AO2258" t="str">
            <v>blank</v>
          </cell>
          <cell r="AP2258" t="str">
            <v>blank</v>
          </cell>
        </row>
        <row r="2259">
          <cell r="AO2259" t="str">
            <v>blank</v>
          </cell>
          <cell r="AP2259" t="str">
            <v>blank</v>
          </cell>
        </row>
        <row r="2260">
          <cell r="AO2260" t="str">
            <v>blank</v>
          </cell>
          <cell r="AP2260" t="str">
            <v>blank</v>
          </cell>
        </row>
        <row r="2261">
          <cell r="AO2261" t="str">
            <v>blank</v>
          </cell>
          <cell r="AP2261" t="str">
            <v>blank</v>
          </cell>
        </row>
        <row r="2262">
          <cell r="AO2262" t="str">
            <v>blank</v>
          </cell>
          <cell r="AP2262" t="str">
            <v>blank</v>
          </cell>
        </row>
        <row r="2263">
          <cell r="AO2263" t="str">
            <v>blank</v>
          </cell>
          <cell r="AP2263" t="str">
            <v>blank</v>
          </cell>
        </row>
        <row r="2264">
          <cell r="AO2264" t="str">
            <v>blank</v>
          </cell>
          <cell r="AP2264" t="str">
            <v>blank</v>
          </cell>
        </row>
        <row r="2265">
          <cell r="AO2265" t="str">
            <v>blank</v>
          </cell>
          <cell r="AP2265" t="str">
            <v>blank</v>
          </cell>
        </row>
        <row r="2266">
          <cell r="AO2266" t="str">
            <v>blank</v>
          </cell>
          <cell r="AP2266" t="str">
            <v>blank</v>
          </cell>
        </row>
        <row r="2267">
          <cell r="AO2267" t="str">
            <v>blank</v>
          </cell>
          <cell r="AP2267" t="str">
            <v>blank</v>
          </cell>
        </row>
        <row r="2268">
          <cell r="AO2268" t="str">
            <v>blank</v>
          </cell>
          <cell r="AP2268" t="str">
            <v>blank</v>
          </cell>
        </row>
        <row r="2269">
          <cell r="AO2269" t="str">
            <v>blank</v>
          </cell>
          <cell r="AP2269" t="str">
            <v>blank</v>
          </cell>
        </row>
        <row r="2270">
          <cell r="AO2270" t="str">
            <v>blank</v>
          </cell>
          <cell r="AP2270" t="str">
            <v>blank</v>
          </cell>
        </row>
        <row r="2271">
          <cell r="AO2271" t="str">
            <v>blank</v>
          </cell>
          <cell r="AP2271" t="str">
            <v>blank</v>
          </cell>
        </row>
        <row r="2272">
          <cell r="AO2272" t="str">
            <v>blank</v>
          </cell>
          <cell r="AP2272" t="str">
            <v>blank</v>
          </cell>
        </row>
        <row r="2273">
          <cell r="AO2273" t="str">
            <v>blank</v>
          </cell>
          <cell r="AP2273" t="str">
            <v>blank</v>
          </cell>
        </row>
        <row r="2274">
          <cell r="AO2274" t="str">
            <v>blank</v>
          </cell>
          <cell r="AP2274" t="str">
            <v>blank</v>
          </cell>
        </row>
        <row r="2275">
          <cell r="AO2275" t="str">
            <v>blank</v>
          </cell>
          <cell r="AP2275" t="str">
            <v>blank</v>
          </cell>
        </row>
        <row r="2276">
          <cell r="AO2276" t="str">
            <v>blank</v>
          </cell>
          <cell r="AP2276" t="str">
            <v>blank</v>
          </cell>
        </row>
        <row r="2277">
          <cell r="AO2277" t="str">
            <v>blank</v>
          </cell>
          <cell r="AP2277" t="str">
            <v>blank</v>
          </cell>
        </row>
        <row r="2278">
          <cell r="AO2278" t="str">
            <v>blank</v>
          </cell>
          <cell r="AP2278" t="str">
            <v>blank</v>
          </cell>
        </row>
        <row r="2279">
          <cell r="AO2279" t="str">
            <v>blank</v>
          </cell>
          <cell r="AP2279" t="str">
            <v>blank</v>
          </cell>
        </row>
        <row r="2280">
          <cell r="AO2280" t="str">
            <v>blank</v>
          </cell>
          <cell r="AP2280" t="str">
            <v>blank</v>
          </cell>
        </row>
        <row r="2281">
          <cell r="AO2281" t="str">
            <v>blank</v>
          </cell>
          <cell r="AP2281" t="str">
            <v>blank</v>
          </cell>
        </row>
        <row r="2282">
          <cell r="AO2282" t="str">
            <v>blank</v>
          </cell>
          <cell r="AP2282" t="str">
            <v>blank</v>
          </cell>
        </row>
        <row r="2283">
          <cell r="AO2283" t="str">
            <v>blank</v>
          </cell>
          <cell r="AP2283" t="str">
            <v>blank</v>
          </cell>
        </row>
        <row r="2284">
          <cell r="AO2284" t="str">
            <v>blank</v>
          </cell>
          <cell r="AP2284" t="str">
            <v>blank</v>
          </cell>
        </row>
        <row r="2285">
          <cell r="AO2285" t="str">
            <v>blank</v>
          </cell>
          <cell r="AP2285" t="str">
            <v>blank</v>
          </cell>
        </row>
        <row r="2286">
          <cell r="AO2286" t="str">
            <v>blank</v>
          </cell>
          <cell r="AP2286" t="str">
            <v>blank</v>
          </cell>
        </row>
        <row r="2287">
          <cell r="AO2287" t="str">
            <v>blank</v>
          </cell>
          <cell r="AP2287" t="str">
            <v>blank</v>
          </cell>
        </row>
        <row r="2288">
          <cell r="AO2288" t="str">
            <v>blank</v>
          </cell>
          <cell r="AP2288" t="str">
            <v>blank</v>
          </cell>
        </row>
        <row r="2289">
          <cell r="AO2289" t="str">
            <v>blank</v>
          </cell>
          <cell r="AP2289" t="str">
            <v>blank</v>
          </cell>
        </row>
        <row r="2290">
          <cell r="AO2290" t="str">
            <v>blank</v>
          </cell>
          <cell r="AP2290" t="str">
            <v>blank</v>
          </cell>
        </row>
        <row r="2291">
          <cell r="AO2291" t="str">
            <v>blank</v>
          </cell>
          <cell r="AP2291" t="str">
            <v>blank</v>
          </cell>
        </row>
        <row r="2292">
          <cell r="AO2292" t="str">
            <v>blank</v>
          </cell>
          <cell r="AP2292" t="str">
            <v>blank</v>
          </cell>
        </row>
        <row r="2293">
          <cell r="AO2293" t="str">
            <v>blank</v>
          </cell>
          <cell r="AP2293" t="str">
            <v>blank</v>
          </cell>
        </row>
        <row r="2294">
          <cell r="AO2294" t="str">
            <v>blank</v>
          </cell>
          <cell r="AP2294" t="str">
            <v>blank</v>
          </cell>
        </row>
        <row r="2295">
          <cell r="AO2295" t="str">
            <v>blank</v>
          </cell>
          <cell r="AP2295" t="str">
            <v>blank</v>
          </cell>
        </row>
        <row r="2296">
          <cell r="AO2296" t="str">
            <v>blank</v>
          </cell>
          <cell r="AP2296" t="str">
            <v>blank</v>
          </cell>
        </row>
        <row r="2297">
          <cell r="AO2297" t="str">
            <v>blank</v>
          </cell>
          <cell r="AP2297" t="str">
            <v>blank</v>
          </cell>
        </row>
        <row r="2298">
          <cell r="AO2298" t="str">
            <v>blank</v>
          </cell>
          <cell r="AP2298" t="str">
            <v>blank</v>
          </cell>
        </row>
        <row r="2299">
          <cell r="AO2299" t="str">
            <v>blank</v>
          </cell>
          <cell r="AP2299" t="str">
            <v>blank</v>
          </cell>
        </row>
        <row r="2300">
          <cell r="AO2300" t="str">
            <v>blank</v>
          </cell>
          <cell r="AP2300" t="str">
            <v>blank</v>
          </cell>
        </row>
        <row r="2301">
          <cell r="AO2301" t="str">
            <v>blank</v>
          </cell>
          <cell r="AP2301" t="str">
            <v>blank</v>
          </cell>
        </row>
        <row r="2302">
          <cell r="AO2302" t="str">
            <v>blank</v>
          </cell>
          <cell r="AP2302" t="str">
            <v>blank</v>
          </cell>
        </row>
        <row r="2303">
          <cell r="AO2303" t="str">
            <v>blank</v>
          </cell>
          <cell r="AP2303" t="str">
            <v>blank</v>
          </cell>
        </row>
        <row r="2304">
          <cell r="AO2304" t="str">
            <v>blank</v>
          </cell>
          <cell r="AP2304" t="str">
            <v>blank</v>
          </cell>
        </row>
        <row r="2305">
          <cell r="AO2305" t="str">
            <v>blank</v>
          </cell>
          <cell r="AP2305" t="str">
            <v>blank</v>
          </cell>
        </row>
        <row r="2306">
          <cell r="AO2306" t="str">
            <v>blank</v>
          </cell>
          <cell r="AP2306" t="str">
            <v>blank</v>
          </cell>
        </row>
        <row r="2307">
          <cell r="AO2307" t="str">
            <v>blank</v>
          </cell>
          <cell r="AP2307" t="str">
            <v>blank</v>
          </cell>
        </row>
        <row r="2308">
          <cell r="AO2308" t="str">
            <v>blank</v>
          </cell>
          <cell r="AP2308" t="str">
            <v>blank</v>
          </cell>
        </row>
        <row r="2309">
          <cell r="AO2309" t="str">
            <v>blank</v>
          </cell>
          <cell r="AP2309" t="str">
            <v>blank</v>
          </cell>
        </row>
        <row r="2310">
          <cell r="AO2310" t="str">
            <v>blank</v>
          </cell>
          <cell r="AP2310" t="str">
            <v>blank</v>
          </cell>
        </row>
        <row r="2311">
          <cell r="AO2311" t="str">
            <v>blank</v>
          </cell>
          <cell r="AP2311" t="str">
            <v>blank</v>
          </cell>
        </row>
        <row r="2312">
          <cell r="AO2312" t="str">
            <v>blank</v>
          </cell>
          <cell r="AP2312" t="str">
            <v>blank</v>
          </cell>
        </row>
        <row r="2313">
          <cell r="AO2313" t="str">
            <v>blank</v>
          </cell>
          <cell r="AP2313" t="str">
            <v>blank</v>
          </cell>
        </row>
        <row r="2314">
          <cell r="AO2314" t="str">
            <v>blank</v>
          </cell>
          <cell r="AP2314" t="str">
            <v>blank</v>
          </cell>
        </row>
        <row r="2315">
          <cell r="AO2315" t="str">
            <v>blank</v>
          </cell>
          <cell r="AP2315" t="str">
            <v>blank</v>
          </cell>
        </row>
        <row r="2316">
          <cell r="AO2316" t="str">
            <v>blank</v>
          </cell>
          <cell r="AP2316" t="str">
            <v>blank</v>
          </cell>
        </row>
        <row r="2317">
          <cell r="AO2317" t="str">
            <v>blank</v>
          </cell>
          <cell r="AP2317" t="str">
            <v>blank</v>
          </cell>
        </row>
        <row r="2318">
          <cell r="AO2318" t="str">
            <v>blank</v>
          </cell>
          <cell r="AP2318" t="str">
            <v>blank</v>
          </cell>
        </row>
        <row r="2319">
          <cell r="AO2319" t="str">
            <v>blank</v>
          </cell>
          <cell r="AP2319" t="str">
            <v>blank</v>
          </cell>
        </row>
        <row r="2320">
          <cell r="AO2320" t="str">
            <v>blank</v>
          </cell>
          <cell r="AP2320" t="str">
            <v>blank</v>
          </cell>
        </row>
        <row r="2321">
          <cell r="AO2321" t="str">
            <v>blank</v>
          </cell>
          <cell r="AP2321" t="str">
            <v>blank</v>
          </cell>
        </row>
        <row r="2322">
          <cell r="AO2322" t="str">
            <v>blank</v>
          </cell>
          <cell r="AP2322" t="str">
            <v>blank</v>
          </cell>
        </row>
        <row r="2323">
          <cell r="AO2323" t="str">
            <v>blank</v>
          </cell>
          <cell r="AP2323" t="str">
            <v>blank</v>
          </cell>
        </row>
        <row r="2324">
          <cell r="AO2324" t="str">
            <v>blank</v>
          </cell>
          <cell r="AP2324" t="str">
            <v>blank</v>
          </cell>
        </row>
        <row r="2325">
          <cell r="AO2325" t="str">
            <v>blank</v>
          </cell>
          <cell r="AP2325" t="str">
            <v>blank</v>
          </cell>
        </row>
        <row r="2326">
          <cell r="AO2326" t="str">
            <v>blank</v>
          </cell>
          <cell r="AP2326" t="str">
            <v>blank</v>
          </cell>
        </row>
        <row r="2327">
          <cell r="AO2327" t="str">
            <v>blank</v>
          </cell>
          <cell r="AP2327" t="str">
            <v>blank</v>
          </cell>
        </row>
        <row r="2328">
          <cell r="AO2328" t="str">
            <v>blank</v>
          </cell>
          <cell r="AP2328" t="str">
            <v>blank</v>
          </cell>
        </row>
        <row r="2329">
          <cell r="AO2329" t="str">
            <v>blank</v>
          </cell>
          <cell r="AP2329" t="str">
            <v>blank</v>
          </cell>
        </row>
        <row r="2330">
          <cell r="AO2330" t="str">
            <v>blank</v>
          </cell>
          <cell r="AP2330" t="str">
            <v>blank</v>
          </cell>
        </row>
        <row r="2331">
          <cell r="AO2331" t="str">
            <v>blank</v>
          </cell>
          <cell r="AP2331" t="str">
            <v>blank</v>
          </cell>
        </row>
        <row r="2332">
          <cell r="AO2332" t="str">
            <v>blank</v>
          </cell>
          <cell r="AP2332" t="str">
            <v>blank</v>
          </cell>
        </row>
        <row r="2333">
          <cell r="AO2333" t="str">
            <v>blank</v>
          </cell>
          <cell r="AP2333" t="str">
            <v>blank</v>
          </cell>
        </row>
        <row r="2334">
          <cell r="AO2334" t="str">
            <v>blank</v>
          </cell>
          <cell r="AP2334" t="str">
            <v>blank</v>
          </cell>
        </row>
        <row r="2335">
          <cell r="AO2335" t="str">
            <v>blank</v>
          </cell>
          <cell r="AP2335" t="str">
            <v>blank</v>
          </cell>
        </row>
        <row r="2336">
          <cell r="AO2336" t="str">
            <v>blank</v>
          </cell>
          <cell r="AP2336" t="str">
            <v>blank</v>
          </cell>
        </row>
        <row r="2337">
          <cell r="AO2337" t="str">
            <v>blank</v>
          </cell>
          <cell r="AP2337" t="str">
            <v>blank</v>
          </cell>
        </row>
        <row r="2338">
          <cell r="AO2338" t="str">
            <v>blank</v>
          </cell>
          <cell r="AP2338" t="str">
            <v>blank</v>
          </cell>
        </row>
        <row r="2339">
          <cell r="AO2339" t="str">
            <v>blank</v>
          </cell>
          <cell r="AP2339" t="str">
            <v>blank</v>
          </cell>
        </row>
        <row r="2340">
          <cell r="AO2340" t="str">
            <v>blank</v>
          </cell>
          <cell r="AP2340" t="str">
            <v>blank</v>
          </cell>
        </row>
        <row r="2341">
          <cell r="AO2341" t="str">
            <v>blank</v>
          </cell>
          <cell r="AP2341" t="str">
            <v>blank</v>
          </cell>
        </row>
        <row r="2342">
          <cell r="AO2342" t="str">
            <v>blank</v>
          </cell>
          <cell r="AP2342" t="str">
            <v>blank</v>
          </cell>
        </row>
        <row r="2343">
          <cell r="AO2343" t="str">
            <v>blank</v>
          </cell>
          <cell r="AP2343" t="str">
            <v>blank</v>
          </cell>
        </row>
        <row r="2344">
          <cell r="AO2344" t="str">
            <v>blank</v>
          </cell>
          <cell r="AP2344" t="str">
            <v>blank</v>
          </cell>
        </row>
        <row r="2345">
          <cell r="AO2345" t="str">
            <v>blank</v>
          </cell>
          <cell r="AP2345" t="str">
            <v>blank</v>
          </cell>
        </row>
        <row r="2346">
          <cell r="AO2346" t="str">
            <v>blank</v>
          </cell>
          <cell r="AP2346" t="str">
            <v>blank</v>
          </cell>
        </row>
        <row r="2347">
          <cell r="AO2347" t="str">
            <v>blank</v>
          </cell>
          <cell r="AP2347" t="str">
            <v>blank</v>
          </cell>
        </row>
        <row r="2348">
          <cell r="AO2348" t="str">
            <v>blank</v>
          </cell>
          <cell r="AP2348" t="str">
            <v>blank</v>
          </cell>
        </row>
        <row r="2349">
          <cell r="AO2349" t="str">
            <v>blank</v>
          </cell>
          <cell r="AP2349" t="str">
            <v>blank</v>
          </cell>
        </row>
        <row r="2350">
          <cell r="AO2350" t="str">
            <v>blank</v>
          </cell>
          <cell r="AP2350" t="str">
            <v>blank</v>
          </cell>
        </row>
        <row r="2351">
          <cell r="AO2351" t="str">
            <v>blank</v>
          </cell>
          <cell r="AP2351" t="str">
            <v>blank</v>
          </cell>
        </row>
        <row r="2352">
          <cell r="AO2352" t="str">
            <v>blank</v>
          </cell>
          <cell r="AP2352" t="str">
            <v>blank</v>
          </cell>
        </row>
        <row r="2353">
          <cell r="AO2353" t="str">
            <v>blank</v>
          </cell>
          <cell r="AP2353" t="str">
            <v>blank</v>
          </cell>
        </row>
        <row r="2354">
          <cell r="AO2354" t="str">
            <v>blank</v>
          </cell>
          <cell r="AP2354" t="str">
            <v>blank</v>
          </cell>
        </row>
        <row r="2355">
          <cell r="AO2355" t="str">
            <v>blank</v>
          </cell>
          <cell r="AP2355" t="str">
            <v>blank</v>
          </cell>
        </row>
        <row r="2356">
          <cell r="AO2356" t="str">
            <v>blank</v>
          </cell>
          <cell r="AP2356" t="str">
            <v>blank</v>
          </cell>
        </row>
        <row r="2357">
          <cell r="AO2357" t="str">
            <v>blank</v>
          </cell>
          <cell r="AP2357" t="str">
            <v>blank</v>
          </cell>
        </row>
        <row r="2358">
          <cell r="AO2358" t="str">
            <v>blank</v>
          </cell>
          <cell r="AP2358" t="str">
            <v>blank</v>
          </cell>
        </row>
        <row r="2359">
          <cell r="AO2359" t="str">
            <v>blank</v>
          </cell>
          <cell r="AP2359" t="str">
            <v>blank</v>
          </cell>
        </row>
        <row r="2360">
          <cell r="AO2360" t="str">
            <v>blank</v>
          </cell>
          <cell r="AP2360" t="str">
            <v>blank</v>
          </cell>
        </row>
        <row r="2361">
          <cell r="AO2361" t="str">
            <v>blank</v>
          </cell>
          <cell r="AP2361" t="str">
            <v>blank</v>
          </cell>
        </row>
        <row r="2362">
          <cell r="AO2362" t="str">
            <v>blank</v>
          </cell>
          <cell r="AP2362" t="str">
            <v>blank</v>
          </cell>
        </row>
        <row r="2363">
          <cell r="AO2363" t="str">
            <v>blank</v>
          </cell>
          <cell r="AP2363" t="str">
            <v>blank</v>
          </cell>
        </row>
        <row r="2364">
          <cell r="AO2364" t="str">
            <v>blank</v>
          </cell>
          <cell r="AP2364" t="str">
            <v>blank</v>
          </cell>
        </row>
        <row r="2365">
          <cell r="AO2365" t="str">
            <v>blank</v>
          </cell>
          <cell r="AP2365" t="str">
            <v>blank</v>
          </cell>
        </row>
        <row r="2366">
          <cell r="AO2366" t="str">
            <v>blank</v>
          </cell>
          <cell r="AP2366" t="str">
            <v>blank</v>
          </cell>
        </row>
        <row r="2367">
          <cell r="AO2367" t="str">
            <v>blank</v>
          </cell>
          <cell r="AP2367" t="str">
            <v>blank</v>
          </cell>
        </row>
        <row r="2368">
          <cell r="AO2368" t="str">
            <v>blank</v>
          </cell>
          <cell r="AP2368" t="str">
            <v>blank</v>
          </cell>
        </row>
        <row r="2369">
          <cell r="AO2369" t="str">
            <v>blank</v>
          </cell>
          <cell r="AP2369" t="str">
            <v>blank</v>
          </cell>
        </row>
        <row r="2370">
          <cell r="AO2370" t="str">
            <v>blank</v>
          </cell>
          <cell r="AP2370" t="str">
            <v>blank</v>
          </cell>
        </row>
        <row r="2371">
          <cell r="AO2371" t="str">
            <v>blank</v>
          </cell>
          <cell r="AP2371" t="str">
            <v>blank</v>
          </cell>
        </row>
        <row r="2372">
          <cell r="AO2372" t="str">
            <v>blank</v>
          </cell>
          <cell r="AP2372" t="str">
            <v>blank</v>
          </cell>
        </row>
        <row r="2373">
          <cell r="AO2373" t="str">
            <v>blank</v>
          </cell>
          <cell r="AP2373" t="str">
            <v>blank</v>
          </cell>
        </row>
        <row r="2374">
          <cell r="AO2374" t="str">
            <v>blank</v>
          </cell>
          <cell r="AP2374" t="str">
            <v>blank</v>
          </cell>
        </row>
        <row r="2375">
          <cell r="AO2375" t="str">
            <v>blank</v>
          </cell>
          <cell r="AP2375" t="str">
            <v>blank</v>
          </cell>
        </row>
        <row r="2376">
          <cell r="AO2376" t="str">
            <v>blank</v>
          </cell>
          <cell r="AP2376" t="str">
            <v>blank</v>
          </cell>
        </row>
        <row r="2377">
          <cell r="AO2377" t="str">
            <v>blank</v>
          </cell>
          <cell r="AP2377" t="str">
            <v>blank</v>
          </cell>
        </row>
        <row r="2378">
          <cell r="AO2378" t="str">
            <v>blank</v>
          </cell>
          <cell r="AP2378" t="str">
            <v>blank</v>
          </cell>
        </row>
        <row r="2379">
          <cell r="AO2379" t="str">
            <v>blank</v>
          </cell>
          <cell r="AP2379" t="str">
            <v>blank</v>
          </cell>
        </row>
        <row r="2380">
          <cell r="AO2380" t="str">
            <v>blank</v>
          </cell>
          <cell r="AP2380" t="str">
            <v>blank</v>
          </cell>
        </row>
        <row r="2381">
          <cell r="AO2381" t="str">
            <v>blank</v>
          </cell>
          <cell r="AP2381" t="str">
            <v>blank</v>
          </cell>
        </row>
        <row r="2382">
          <cell r="AO2382" t="str">
            <v>blank</v>
          </cell>
          <cell r="AP2382" t="str">
            <v>blank</v>
          </cell>
        </row>
        <row r="2383">
          <cell r="AO2383" t="str">
            <v>blank</v>
          </cell>
          <cell r="AP2383" t="str">
            <v>blank</v>
          </cell>
        </row>
        <row r="2384">
          <cell r="AO2384" t="str">
            <v>blank</v>
          </cell>
          <cell r="AP2384" t="str">
            <v>blank</v>
          </cell>
        </row>
        <row r="2385">
          <cell r="AO2385" t="str">
            <v>blank</v>
          </cell>
          <cell r="AP2385" t="str">
            <v>blank</v>
          </cell>
        </row>
        <row r="2386">
          <cell r="AO2386" t="str">
            <v>blank</v>
          </cell>
          <cell r="AP2386" t="str">
            <v>blank</v>
          </cell>
        </row>
        <row r="2387">
          <cell r="AO2387" t="str">
            <v>blank</v>
          </cell>
          <cell r="AP2387" t="str">
            <v>blank</v>
          </cell>
        </row>
        <row r="2388">
          <cell r="AO2388" t="str">
            <v>blank</v>
          </cell>
          <cell r="AP2388" t="str">
            <v>blank</v>
          </cell>
        </row>
        <row r="2389">
          <cell r="AO2389" t="str">
            <v>blank</v>
          </cell>
          <cell r="AP2389" t="str">
            <v>blank</v>
          </cell>
        </row>
        <row r="2390">
          <cell r="AO2390" t="str">
            <v>blank</v>
          </cell>
          <cell r="AP2390" t="str">
            <v>blank</v>
          </cell>
        </row>
        <row r="2391">
          <cell r="AO2391" t="str">
            <v>blank</v>
          </cell>
          <cell r="AP2391" t="str">
            <v>blank</v>
          </cell>
        </row>
        <row r="2392">
          <cell r="AO2392" t="str">
            <v>blank</v>
          </cell>
          <cell r="AP2392" t="str">
            <v>blank</v>
          </cell>
        </row>
        <row r="2393">
          <cell r="AO2393" t="str">
            <v>blank</v>
          </cell>
          <cell r="AP2393" t="str">
            <v>blank</v>
          </cell>
        </row>
        <row r="2394">
          <cell r="AO2394" t="str">
            <v>blank</v>
          </cell>
          <cell r="AP2394" t="str">
            <v>blank</v>
          </cell>
        </row>
        <row r="2395">
          <cell r="AO2395" t="str">
            <v>blank</v>
          </cell>
          <cell r="AP2395" t="str">
            <v>blank</v>
          </cell>
        </row>
        <row r="2396">
          <cell r="AO2396" t="str">
            <v>blank</v>
          </cell>
          <cell r="AP2396" t="str">
            <v>blank</v>
          </cell>
        </row>
        <row r="2397">
          <cell r="AO2397" t="str">
            <v>blank</v>
          </cell>
          <cell r="AP2397" t="str">
            <v>blank</v>
          </cell>
        </row>
        <row r="2398">
          <cell r="AO2398" t="str">
            <v>blank</v>
          </cell>
          <cell r="AP2398" t="str">
            <v>blank</v>
          </cell>
        </row>
        <row r="2399">
          <cell r="AO2399" t="str">
            <v>blank</v>
          </cell>
          <cell r="AP2399" t="str">
            <v>blank</v>
          </cell>
        </row>
        <row r="2400">
          <cell r="AO2400" t="str">
            <v>blank</v>
          </cell>
          <cell r="AP2400" t="str">
            <v>blank</v>
          </cell>
        </row>
        <row r="2401">
          <cell r="AO2401" t="str">
            <v>blank</v>
          </cell>
          <cell r="AP2401" t="str">
            <v>blank</v>
          </cell>
        </row>
        <row r="2402">
          <cell r="AO2402" t="str">
            <v>blank</v>
          </cell>
          <cell r="AP2402" t="str">
            <v>blank</v>
          </cell>
        </row>
        <row r="2403">
          <cell r="AO2403" t="str">
            <v>blank</v>
          </cell>
          <cell r="AP2403" t="str">
            <v>blank</v>
          </cell>
        </row>
        <row r="2404">
          <cell r="AO2404" t="str">
            <v>blank</v>
          </cell>
          <cell r="AP2404" t="str">
            <v>blank</v>
          </cell>
        </row>
        <row r="2405">
          <cell r="AO2405" t="str">
            <v>blank</v>
          </cell>
          <cell r="AP2405" t="str">
            <v>blank</v>
          </cell>
        </row>
        <row r="2406">
          <cell r="AO2406" t="str">
            <v>blank</v>
          </cell>
          <cell r="AP2406" t="str">
            <v>blank</v>
          </cell>
        </row>
        <row r="2407">
          <cell r="AO2407" t="str">
            <v>blank</v>
          </cell>
          <cell r="AP2407" t="str">
            <v>blank</v>
          </cell>
        </row>
        <row r="2408">
          <cell r="AO2408" t="str">
            <v>blank</v>
          </cell>
          <cell r="AP2408" t="str">
            <v>blank</v>
          </cell>
        </row>
        <row r="2409">
          <cell r="AO2409" t="str">
            <v>blank</v>
          </cell>
          <cell r="AP2409" t="str">
            <v>blank</v>
          </cell>
        </row>
        <row r="2410">
          <cell r="AO2410" t="str">
            <v>blank</v>
          </cell>
          <cell r="AP2410" t="str">
            <v>blank</v>
          </cell>
        </row>
        <row r="2411">
          <cell r="AO2411" t="str">
            <v>blank</v>
          </cell>
          <cell r="AP2411" t="str">
            <v>blank</v>
          </cell>
        </row>
        <row r="2412">
          <cell r="AO2412" t="str">
            <v>blank</v>
          </cell>
          <cell r="AP2412" t="str">
            <v>blank</v>
          </cell>
        </row>
        <row r="2413">
          <cell r="AO2413" t="str">
            <v>blank</v>
          </cell>
          <cell r="AP2413" t="str">
            <v>blank</v>
          </cell>
        </row>
        <row r="2414">
          <cell r="AO2414" t="str">
            <v>blank</v>
          </cell>
          <cell r="AP2414" t="str">
            <v>blank</v>
          </cell>
        </row>
        <row r="2415">
          <cell r="AO2415" t="str">
            <v>blank</v>
          </cell>
          <cell r="AP2415" t="str">
            <v>blank</v>
          </cell>
        </row>
        <row r="2416">
          <cell r="AO2416" t="str">
            <v>blank</v>
          </cell>
          <cell r="AP2416" t="str">
            <v>blank</v>
          </cell>
        </row>
        <row r="2417">
          <cell r="AO2417" t="str">
            <v>blank</v>
          </cell>
          <cell r="AP2417" t="str">
            <v>blank</v>
          </cell>
        </row>
        <row r="2418">
          <cell r="AO2418" t="str">
            <v>blank</v>
          </cell>
          <cell r="AP2418" t="str">
            <v>blank</v>
          </cell>
        </row>
        <row r="2419">
          <cell r="AO2419" t="str">
            <v>blank</v>
          </cell>
          <cell r="AP2419" t="str">
            <v>blank</v>
          </cell>
        </row>
        <row r="2420">
          <cell r="AO2420" t="str">
            <v>blank</v>
          </cell>
          <cell r="AP2420" t="str">
            <v>blank</v>
          </cell>
        </row>
        <row r="2421">
          <cell r="AO2421" t="str">
            <v>blank</v>
          </cell>
          <cell r="AP2421" t="str">
            <v>blank</v>
          </cell>
        </row>
        <row r="2422">
          <cell r="AO2422" t="str">
            <v>blank</v>
          </cell>
          <cell r="AP2422" t="str">
            <v>blank</v>
          </cell>
        </row>
        <row r="2423">
          <cell r="AO2423" t="str">
            <v>blank</v>
          </cell>
          <cell r="AP2423" t="str">
            <v>blank</v>
          </cell>
        </row>
        <row r="2424">
          <cell r="AO2424" t="str">
            <v>blank</v>
          </cell>
          <cell r="AP2424" t="str">
            <v>blank</v>
          </cell>
        </row>
        <row r="2425">
          <cell r="AO2425" t="str">
            <v>blank</v>
          </cell>
          <cell r="AP2425" t="str">
            <v>blank</v>
          </cell>
        </row>
        <row r="2426">
          <cell r="AO2426" t="str">
            <v>blank</v>
          </cell>
          <cell r="AP2426" t="str">
            <v>blank</v>
          </cell>
        </row>
        <row r="2427">
          <cell r="AO2427" t="str">
            <v>blank</v>
          </cell>
          <cell r="AP2427" t="str">
            <v>blank</v>
          </cell>
        </row>
        <row r="2428">
          <cell r="AO2428" t="str">
            <v>blank</v>
          </cell>
          <cell r="AP2428" t="str">
            <v>blank</v>
          </cell>
        </row>
        <row r="2429">
          <cell r="AO2429" t="str">
            <v>blank</v>
          </cell>
          <cell r="AP2429" t="str">
            <v>blank</v>
          </cell>
        </row>
        <row r="2430">
          <cell r="AO2430" t="str">
            <v>blank</v>
          </cell>
          <cell r="AP2430" t="str">
            <v>blank</v>
          </cell>
        </row>
        <row r="2431">
          <cell r="AO2431" t="str">
            <v>blank</v>
          </cell>
          <cell r="AP2431" t="str">
            <v>blank</v>
          </cell>
        </row>
        <row r="2432">
          <cell r="AO2432" t="str">
            <v>blank</v>
          </cell>
          <cell r="AP2432" t="str">
            <v>blank</v>
          </cell>
        </row>
        <row r="2433">
          <cell r="AO2433" t="str">
            <v>blank</v>
          </cell>
          <cell r="AP2433" t="str">
            <v>blank</v>
          </cell>
        </row>
        <row r="2434">
          <cell r="AO2434" t="str">
            <v>blank</v>
          </cell>
          <cell r="AP2434" t="str">
            <v>blank</v>
          </cell>
        </row>
        <row r="2435">
          <cell r="AO2435" t="str">
            <v>blank</v>
          </cell>
          <cell r="AP2435" t="str">
            <v>blank</v>
          </cell>
        </row>
        <row r="2436">
          <cell r="AO2436" t="str">
            <v>blank</v>
          </cell>
          <cell r="AP2436" t="str">
            <v>blank</v>
          </cell>
        </row>
        <row r="2437">
          <cell r="AO2437" t="str">
            <v>blank</v>
          </cell>
          <cell r="AP2437" t="str">
            <v>blank</v>
          </cell>
        </row>
        <row r="2438">
          <cell r="AO2438" t="str">
            <v>blank</v>
          </cell>
          <cell r="AP2438" t="str">
            <v>blank</v>
          </cell>
        </row>
        <row r="2439">
          <cell r="AO2439" t="str">
            <v>blank</v>
          </cell>
          <cell r="AP2439" t="str">
            <v>blank</v>
          </cell>
        </row>
        <row r="2440">
          <cell r="AO2440" t="str">
            <v>blank</v>
          </cell>
          <cell r="AP2440" t="str">
            <v>blank</v>
          </cell>
        </row>
        <row r="2441">
          <cell r="AO2441" t="str">
            <v>blank</v>
          </cell>
          <cell r="AP2441" t="str">
            <v>blank</v>
          </cell>
        </row>
        <row r="2442">
          <cell r="AO2442" t="str">
            <v>blank</v>
          </cell>
          <cell r="AP2442" t="str">
            <v>blank</v>
          </cell>
        </row>
        <row r="2443">
          <cell r="AO2443" t="str">
            <v>blank</v>
          </cell>
          <cell r="AP2443" t="str">
            <v>blank</v>
          </cell>
        </row>
        <row r="2444">
          <cell r="AO2444" t="str">
            <v>blank</v>
          </cell>
          <cell r="AP2444" t="str">
            <v>blank</v>
          </cell>
        </row>
        <row r="2445">
          <cell r="AO2445" t="str">
            <v>blank</v>
          </cell>
          <cell r="AP2445" t="str">
            <v>blank</v>
          </cell>
        </row>
        <row r="2446">
          <cell r="AO2446" t="str">
            <v>blank</v>
          </cell>
          <cell r="AP2446" t="str">
            <v>blank</v>
          </cell>
        </row>
        <row r="2447">
          <cell r="AO2447" t="str">
            <v>blank</v>
          </cell>
          <cell r="AP2447" t="str">
            <v>blank</v>
          </cell>
        </row>
        <row r="2448">
          <cell r="AO2448" t="str">
            <v>blank</v>
          </cell>
          <cell r="AP2448" t="str">
            <v>blank</v>
          </cell>
        </row>
        <row r="2449">
          <cell r="AO2449" t="str">
            <v>blank</v>
          </cell>
          <cell r="AP2449" t="str">
            <v>blank</v>
          </cell>
        </row>
        <row r="2450">
          <cell r="AO2450" t="str">
            <v>blank</v>
          </cell>
          <cell r="AP2450" t="str">
            <v>blank</v>
          </cell>
        </row>
        <row r="2451">
          <cell r="AO2451" t="str">
            <v>blank</v>
          </cell>
          <cell r="AP2451" t="str">
            <v>blank</v>
          </cell>
        </row>
        <row r="2452">
          <cell r="AO2452" t="str">
            <v>blank</v>
          </cell>
          <cell r="AP2452" t="str">
            <v>blank</v>
          </cell>
        </row>
        <row r="2453">
          <cell r="AO2453" t="str">
            <v>blank</v>
          </cell>
          <cell r="AP2453" t="str">
            <v>blank</v>
          </cell>
        </row>
        <row r="2454">
          <cell r="AO2454" t="str">
            <v>blank</v>
          </cell>
          <cell r="AP2454" t="str">
            <v>blank</v>
          </cell>
        </row>
        <row r="2455">
          <cell r="AO2455" t="str">
            <v>blank</v>
          </cell>
          <cell r="AP2455" t="str">
            <v>blank</v>
          </cell>
        </row>
        <row r="2456">
          <cell r="AO2456" t="str">
            <v>blank</v>
          </cell>
          <cell r="AP2456" t="str">
            <v>blank</v>
          </cell>
        </row>
        <row r="2457">
          <cell r="AO2457" t="str">
            <v>blank</v>
          </cell>
          <cell r="AP2457" t="str">
            <v>blank</v>
          </cell>
        </row>
        <row r="2458">
          <cell r="AO2458" t="str">
            <v>blank</v>
          </cell>
          <cell r="AP2458" t="str">
            <v>blank</v>
          </cell>
        </row>
        <row r="2459">
          <cell r="AO2459" t="str">
            <v>blank</v>
          </cell>
          <cell r="AP2459" t="str">
            <v>blank</v>
          </cell>
        </row>
        <row r="2460">
          <cell r="AO2460" t="str">
            <v>blank</v>
          </cell>
          <cell r="AP2460" t="str">
            <v>blank</v>
          </cell>
        </row>
        <row r="2461">
          <cell r="AO2461" t="str">
            <v>blank</v>
          </cell>
          <cell r="AP2461" t="str">
            <v>blank</v>
          </cell>
        </row>
        <row r="2462">
          <cell r="AO2462" t="str">
            <v>blank</v>
          </cell>
          <cell r="AP2462" t="str">
            <v>blank</v>
          </cell>
        </row>
        <row r="2463">
          <cell r="AO2463" t="str">
            <v>blank</v>
          </cell>
          <cell r="AP2463" t="str">
            <v>blank</v>
          </cell>
        </row>
        <row r="2464">
          <cell r="AO2464" t="str">
            <v>blank</v>
          </cell>
          <cell r="AP2464" t="str">
            <v>blank</v>
          </cell>
        </row>
        <row r="2465">
          <cell r="AO2465" t="str">
            <v>blank</v>
          </cell>
          <cell r="AP2465" t="str">
            <v>blank</v>
          </cell>
        </row>
        <row r="2466">
          <cell r="AO2466" t="str">
            <v>blank</v>
          </cell>
          <cell r="AP2466" t="str">
            <v>blank</v>
          </cell>
        </row>
        <row r="2467">
          <cell r="AO2467" t="str">
            <v>blank</v>
          </cell>
          <cell r="AP2467" t="str">
            <v>blank</v>
          </cell>
        </row>
        <row r="2468">
          <cell r="AO2468" t="str">
            <v>blank</v>
          </cell>
          <cell r="AP2468" t="str">
            <v>blank</v>
          </cell>
        </row>
        <row r="2469">
          <cell r="AO2469" t="str">
            <v>blank</v>
          </cell>
          <cell r="AP2469" t="str">
            <v>blank</v>
          </cell>
        </row>
        <row r="2470">
          <cell r="AO2470" t="str">
            <v>blank</v>
          </cell>
          <cell r="AP2470" t="str">
            <v>blank</v>
          </cell>
        </row>
        <row r="2471">
          <cell r="AO2471" t="str">
            <v>blank</v>
          </cell>
          <cell r="AP2471" t="str">
            <v>blank</v>
          </cell>
        </row>
        <row r="2472">
          <cell r="AO2472" t="str">
            <v>blank</v>
          </cell>
          <cell r="AP2472" t="str">
            <v>blank</v>
          </cell>
        </row>
        <row r="2473">
          <cell r="AO2473" t="str">
            <v>blank</v>
          </cell>
          <cell r="AP2473" t="str">
            <v>blank</v>
          </cell>
        </row>
        <row r="2474">
          <cell r="AO2474" t="str">
            <v>blank</v>
          </cell>
          <cell r="AP2474" t="str">
            <v>blank</v>
          </cell>
        </row>
        <row r="2475">
          <cell r="AO2475" t="str">
            <v>blank</v>
          </cell>
          <cell r="AP2475" t="str">
            <v>blank</v>
          </cell>
        </row>
        <row r="2476">
          <cell r="AO2476" t="str">
            <v>blank</v>
          </cell>
          <cell r="AP2476" t="str">
            <v>blank</v>
          </cell>
        </row>
        <row r="2477">
          <cell r="AO2477" t="str">
            <v>blank</v>
          </cell>
          <cell r="AP2477" t="str">
            <v>blank</v>
          </cell>
        </row>
        <row r="2478">
          <cell r="AO2478" t="str">
            <v>blank</v>
          </cell>
          <cell r="AP2478" t="str">
            <v>blank</v>
          </cell>
        </row>
        <row r="2479">
          <cell r="AO2479" t="str">
            <v>blank</v>
          </cell>
          <cell r="AP2479" t="str">
            <v>blank</v>
          </cell>
        </row>
        <row r="2480">
          <cell r="AO2480" t="str">
            <v>blank</v>
          </cell>
          <cell r="AP2480" t="str">
            <v>blank</v>
          </cell>
        </row>
        <row r="2481">
          <cell r="AO2481" t="str">
            <v>blank</v>
          </cell>
          <cell r="AP2481" t="str">
            <v>blank</v>
          </cell>
        </row>
        <row r="2482">
          <cell r="AO2482" t="str">
            <v>blank</v>
          </cell>
          <cell r="AP2482" t="str">
            <v>blank</v>
          </cell>
        </row>
        <row r="2483">
          <cell r="AO2483" t="str">
            <v>blank</v>
          </cell>
          <cell r="AP2483" t="str">
            <v>blank</v>
          </cell>
        </row>
        <row r="2484">
          <cell r="AO2484" t="str">
            <v>blank</v>
          </cell>
          <cell r="AP2484" t="str">
            <v>blank</v>
          </cell>
        </row>
        <row r="2485">
          <cell r="AO2485" t="str">
            <v>blank</v>
          </cell>
          <cell r="AP2485" t="str">
            <v>blank</v>
          </cell>
        </row>
        <row r="2486">
          <cell r="AO2486" t="str">
            <v>blank</v>
          </cell>
          <cell r="AP2486" t="str">
            <v>blank</v>
          </cell>
        </row>
        <row r="2487">
          <cell r="AO2487" t="str">
            <v>blank</v>
          </cell>
          <cell r="AP2487" t="str">
            <v>blank</v>
          </cell>
        </row>
        <row r="2488">
          <cell r="AO2488" t="str">
            <v>blank</v>
          </cell>
          <cell r="AP2488" t="str">
            <v>blank</v>
          </cell>
        </row>
        <row r="2489">
          <cell r="AO2489" t="str">
            <v>blank</v>
          </cell>
          <cell r="AP2489" t="str">
            <v>blank</v>
          </cell>
        </row>
        <row r="2490">
          <cell r="AO2490" t="str">
            <v>blank</v>
          </cell>
          <cell r="AP2490" t="str">
            <v>blank</v>
          </cell>
        </row>
        <row r="2491">
          <cell r="AO2491" t="str">
            <v>blank</v>
          </cell>
          <cell r="AP2491" t="str">
            <v>blank</v>
          </cell>
        </row>
        <row r="2492">
          <cell r="AO2492" t="str">
            <v>blank</v>
          </cell>
          <cell r="AP2492" t="str">
            <v>blank</v>
          </cell>
        </row>
        <row r="2493">
          <cell r="AO2493" t="str">
            <v>blank</v>
          </cell>
          <cell r="AP2493" t="str">
            <v>blank</v>
          </cell>
        </row>
        <row r="2494">
          <cell r="AO2494" t="str">
            <v>blank</v>
          </cell>
          <cell r="AP2494" t="str">
            <v>blank</v>
          </cell>
        </row>
        <row r="2495">
          <cell r="AO2495" t="str">
            <v>blank</v>
          </cell>
          <cell r="AP2495" t="str">
            <v>blank</v>
          </cell>
        </row>
        <row r="2496">
          <cell r="AO2496" t="str">
            <v>blank</v>
          </cell>
          <cell r="AP2496" t="str">
            <v>blank</v>
          </cell>
        </row>
        <row r="2497">
          <cell r="AO2497" t="str">
            <v>blank</v>
          </cell>
          <cell r="AP2497" t="str">
            <v>blank</v>
          </cell>
        </row>
        <row r="2498">
          <cell r="AO2498" t="str">
            <v>blank</v>
          </cell>
          <cell r="AP2498" t="str">
            <v>blank</v>
          </cell>
        </row>
        <row r="2499">
          <cell r="AO2499" t="str">
            <v>blank</v>
          </cell>
          <cell r="AP2499" t="str">
            <v>blank</v>
          </cell>
        </row>
        <row r="2500">
          <cell r="AO2500" t="str">
            <v>blank</v>
          </cell>
          <cell r="AP2500" t="str">
            <v>blank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3" totalsRowShown="0" headerRowDxfId="86" dataDxfId="0" headerRowBorderDxfId="85" tableBorderDxfId="84">
  <autoFilter ref="A1:AQ3513" xr:uid="{A45583E2-F1E3-414A-85B7-FCF03CE7C6FC}"/>
  <tableColumns count="43">
    <tableColumn id="1" xr3:uid="{AAE9CE7A-6EE5-684B-BD8B-6FB306BD4AA2}" name="FY_Contract" dataDxfId="43"/>
    <tableColumn id="2" xr3:uid="{6DD04691-AC56-2D44-8010-202EFF160852}" name="Contract_Yr" dataDxfId="42"/>
    <tableColumn id="3" xr3:uid="{5DA8E0A0-39FB-BB4F-8D7D-511A2970B9E7}" name="Contract_Month" dataDxfId="41"/>
    <tableColumn id="41" xr3:uid="{2ACA8F28-14CE-5F4D-B426-8592D3E37B68}" name="FQ(Contract)" dataDxfId="40"/>
    <tableColumn id="4" xr3:uid="{EAA0CFF9-B844-6E4F-AE8E-FDFAF111D1EA}" name="FY_INV" dataDxfId="39"/>
    <tableColumn id="5" xr3:uid="{1925BE00-6C62-5C40-8C03-E61BE8CBFBDA}" name="Inv_Yr" dataDxfId="38"/>
    <tableColumn id="6" xr3:uid="{CE663C22-ACEB-1F44-89EA-16CBA3F75EE8}" name="Inv_Month" dataDxfId="37"/>
    <tableColumn id="7" xr3:uid="{FA7DE3F2-58FD-5A4B-98EA-C85A23C795DD}" name="Contract Cancelled_x000a_Month(due to YAMAHA delivery)" dataDxfId="36"/>
    <tableColumn id="8" xr3:uid="{E9D14EAF-764F-7948-AA3A-467F3CA849CA}" name="FQ(Invoice)" dataDxfId="35"/>
    <tableColumn id="9" xr3:uid="{80BEA84F-85F1-EF45-B44A-E7A29335712A}" name="Contract No." dataDxfId="34"/>
    <tableColumn id="10" xr3:uid="{1A61F2DF-64BD-CE4F-9A6D-6D912C9FCD60}" name="Customer Name" dataDxfId="33"/>
    <tableColumn id="42" xr3:uid="{CEBF68FB-82CA-C241-B227-C6C1FCCABFE1}" name="Ordered_Items" dataDxfId="32"/>
    <tableColumn id="12" xr3:uid="{58A21035-FFFC-FE4D-932C-573A25109147}" name="BRAND" dataDxfId="31"/>
    <tableColumn id="13" xr3:uid="{0BD97201-BE7C-5947-A031-9B9E32363AEC}" name="Item Qty" dataDxfId="30"/>
    <tableColumn id="14" xr3:uid="{CD8B0CF5-AC6D-9C44-823D-894FA3996830}" name="QTY(Feeder/ Nozzle/Accessories)" dataDxfId="29"/>
    <tableColumn id="15" xr3:uid="{D596FB67-9716-E34E-83F3-E9B087FC9D78}" name="Product_Type" dataDxfId="28"/>
    <tableColumn id="16" xr3:uid="{3755E707-C533-EB4B-B691-9D181F5F4D00}" name="New Customer" dataDxfId="27"/>
    <tableColumn id="17" xr3:uid="{38980276-396A-2741-9309-A7FAC3105339}" name="COST_CENTRE" dataDxfId="26"/>
    <tableColumn id="18" xr3:uid="{D808C100-E07E-1043-B266-076B2B30BB2D}" name="Region" dataDxfId="25"/>
    <tableColumn id="19" xr3:uid="{0D51CAF2-B0C9-B347-8B82-CABB6DF0A0FF}" name="Location" dataDxfId="24"/>
    <tableColumn id="20" xr3:uid="{54FB57A7-B461-1742-9E6E-62E4E17CCB33}" name="Territeries" dataDxfId="23"/>
    <tableColumn id="21" xr3:uid="{32EA7D3E-9A57-1346-833B-BCC6DE2B9CDA}" name="Salesman" dataDxfId="22"/>
    <tableColumn id="22" xr3:uid="{2B115E8E-C749-874C-A1EA-00343DFA4914}" name="Curr" dataDxfId="21"/>
    <tableColumn id="23" xr3:uid="{C8303ADB-7A05-B644-A090-0C48B3042F89}" name="Contract Unit Price" dataDxfId="20" dataCellStyle="Comma"/>
    <tableColumn id="24" xr3:uid="{5BE49477-DF64-D049-96E2-6CAD890E2EA4}" name="VAT" dataDxfId="19"/>
    <tableColumn id="25" xr3:uid="{3D797418-8B29-A649-8BC4-E04C6619DE2E}" name="Signed Contract_x000a_Amt" dataDxfId="18" dataCellStyle="Comma"/>
    <tableColumn id="26" xr3:uid="{476E64A9-124A-9548-85A7-6108450DFAAF}" name="Rate" dataDxfId="17"/>
    <tableColumn id="27" xr3:uid="{8FCA62EF-C920-A146-90F6-505F525E7A60}" name="Before tax Inv Amt (HKD)" dataDxfId="16" dataCellStyle="Comma"/>
    <tableColumn id="28" xr3:uid="{4EF416A5-534F-F543-AE13-B9B0B589096F}" name="G.P.  (HKD)" dataDxfId="15" dataCellStyle="Comma"/>
    <tableColumn id="29" xr3:uid="{BD20A655-677C-B84F-A51A-041C90BF7E67}" name="G.P. %" dataDxfId="14"/>
    <tableColumn id="30" xr3:uid="{242FB1B0-5A85-CD4B-A9E1-126C07CDA70F}" name="New Customer Qty" dataDxfId="13"/>
    <tableColumn id="31" xr3:uid="{58F4A1A1-47C9-1E43-8A95-625FF6547678}" name="New Customer Qty(Contract month)" dataDxfId="12"/>
    <tableColumn id="32" xr3:uid="{F3D4DEEC-53C2-6349-9CE2-E268DD946B2A}" name="Signed Contract Qty" dataDxfId="11"/>
    <tableColumn id="33" xr3:uid="{C8185536-B203-AA45-B0E4-36800B70926F}" name="Invoiced Contract Qty" dataDxfId="10"/>
    <tableColumn id="34" xr3:uid="{1EC37648-CC4C-C142-A616-BA9753252F28}" name="INVOICE  AMOUNT HKD of month" dataDxfId="9" dataCellStyle="Comma"/>
    <tableColumn id="35" xr3:uid="{5F4522B6-EAD9-F04E-A867-6287622DEAF3}" name="GP ( HKD) of month" dataDxfId="8" dataCellStyle="Comma"/>
    <tableColumn id="36" xr3:uid="{6AA1D995-9017-FB4E-A3AB-C846363DF78E}" name="GP%_of_month" dataDxfId="7" dataCellStyle="Percent"/>
    <tableColumn id="37" xr3:uid="{F4748927-DC9C-454F-8008-8C1DE3849D97}" name="INV NO." dataDxfId="6"/>
    <tableColumn id="38" xr3:uid="{B17BF2DE-1699-AC4A-ACB4-8EF428F40280}" name="ISSUED INV_x000a_AMOUNT_x000a_" dataDxfId="5"/>
    <tableColumn id="39" xr3:uid="{455EA308-FF47-914C-8AA3-88C9FDBB59F1}" name="S/N" dataDxfId="4"/>
    <tableColumn id="40" xr3:uid="{AF10112C-DE0C-CE4E-9895-A3798FA91332}" name="Remarks" dataDxfId="3"/>
    <tableColumn id="11" xr3:uid="{924118CF-3456-B642-A0DE-075C50629FEE}" name="INV YR&amp;MONTH" dataDxfId="2" dataCellStyle="Percent">
      <calculatedColumnFormula>IF(F2="","",F2&amp;G2)</calculatedColumnFormula>
    </tableColumn>
    <tableColumn id="43" xr3:uid="{EF9680DE-D49E-A147-8E74-0FBC400753FC}" name="INV YR&amp;MONTH&amp;CUR" dataDxfId="1" dataCellStyle="Percent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tabSelected="1" zoomScale="53" zoomScaleNormal="53" workbookViewId="0">
      <pane ySplit="1" topLeftCell="A2698" activePane="bottomLeft" state="frozen"/>
      <selection pane="bottomLeft" activeCell="J2711" sqref="J2711"/>
    </sheetView>
  </sheetViews>
  <sheetFormatPr defaultColWidth="11.19921875" defaultRowHeight="15.6"/>
  <cols>
    <col min="1" max="1" width="11.296875" customWidth="1"/>
    <col min="2" max="2" width="14.89843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36.69921875" customWidth="1"/>
    <col min="14" max="14" width="10" customWidth="1"/>
    <col min="15" max="15" width="11.19921875" bestFit="1" customWidth="1"/>
    <col min="16" max="16" width="13.09765625" customWidth="1"/>
    <col min="19" max="19" width="11.19921875" style="23"/>
    <col min="24" max="24" width="12.19921875" bestFit="1" customWidth="1"/>
    <col min="25" max="25" width="11.19921875" bestFit="1" customWidth="1"/>
    <col min="26" max="26" width="13" bestFit="1" customWidth="1"/>
    <col min="27" max="27" width="11.19921875" bestFit="1" customWidth="1"/>
    <col min="28" max="28" width="15" bestFit="1" customWidth="1"/>
    <col min="29" max="29" width="15.69921875" bestFit="1" customWidth="1"/>
    <col min="30" max="30" width="11.19921875" style="49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45"/>
  </cols>
  <sheetData>
    <row r="1" spans="1:43" s="15" customFormat="1" ht="53.7" customHeight="1">
      <c r="A1" s="167" t="s">
        <v>3199</v>
      </c>
      <c r="B1" s="168" t="s">
        <v>3200</v>
      </c>
      <c r="C1" s="168" t="s">
        <v>3201</v>
      </c>
      <c r="D1" s="168" t="s">
        <v>3202</v>
      </c>
      <c r="E1" s="162" t="s">
        <v>3203</v>
      </c>
      <c r="F1" s="163" t="s">
        <v>3204</v>
      </c>
      <c r="G1" s="163" t="s">
        <v>3205</v>
      </c>
      <c r="H1" s="1" t="s">
        <v>2</v>
      </c>
      <c r="I1" s="163" t="s">
        <v>3206</v>
      </c>
      <c r="J1" s="60" t="s">
        <v>3</v>
      </c>
      <c r="K1" s="1" t="s">
        <v>4</v>
      </c>
      <c r="L1" s="2" t="s">
        <v>3207</v>
      </c>
      <c r="M1" s="2" t="s">
        <v>3208</v>
      </c>
      <c r="N1" s="3" t="s">
        <v>6</v>
      </c>
      <c r="O1" s="4" t="s">
        <v>7</v>
      </c>
      <c r="P1" s="163" t="s">
        <v>3209</v>
      </c>
      <c r="Q1" s="5" t="s">
        <v>8</v>
      </c>
      <c r="R1" s="6" t="s">
        <v>3210</v>
      </c>
      <c r="S1" s="133" t="s">
        <v>9</v>
      </c>
      <c r="T1" s="24" t="s">
        <v>10</v>
      </c>
      <c r="U1" s="24" t="s">
        <v>11</v>
      </c>
      <c r="V1" s="7" t="s">
        <v>12</v>
      </c>
      <c r="W1" s="8" t="s">
        <v>13</v>
      </c>
      <c r="X1" s="9" t="s">
        <v>14</v>
      </c>
      <c r="Y1" s="163" t="s">
        <v>15</v>
      </c>
      <c r="Z1" s="163" t="s">
        <v>16</v>
      </c>
      <c r="AA1" s="10" t="s">
        <v>17</v>
      </c>
      <c r="AB1" s="163" t="s">
        <v>3211</v>
      </c>
      <c r="AC1" s="163" t="s">
        <v>18</v>
      </c>
      <c r="AD1" s="61" t="s">
        <v>19</v>
      </c>
      <c r="AE1" s="164" t="s">
        <v>20</v>
      </c>
      <c r="AF1" s="164" t="s">
        <v>21</v>
      </c>
      <c r="AG1" s="164" t="s">
        <v>22</v>
      </c>
      <c r="AH1" s="164" t="s">
        <v>23</v>
      </c>
      <c r="AI1" s="165" t="s">
        <v>3212</v>
      </c>
      <c r="AJ1" s="165" t="s">
        <v>3213</v>
      </c>
      <c r="AK1" s="166" t="s">
        <v>3214</v>
      </c>
      <c r="AL1" s="12" t="s">
        <v>24</v>
      </c>
      <c r="AM1" s="13" t="s">
        <v>25</v>
      </c>
      <c r="AN1" s="13" t="s">
        <v>26</v>
      </c>
      <c r="AO1" s="14" t="s">
        <v>27</v>
      </c>
      <c r="AP1" s="166" t="s">
        <v>3215</v>
      </c>
      <c r="AQ1" s="166" t="s">
        <v>3216</v>
      </c>
    </row>
    <row r="2" spans="1:43" s="15" customFormat="1" ht="39.6">
      <c r="A2" s="89"/>
      <c r="B2" s="90"/>
      <c r="C2" s="90"/>
      <c r="D2" s="57" t="str">
        <f t="shared" ref="D2:D65" si="0">IF(B2="","",IF(AND(C2&gt;=10,C2&lt;=12),"Q3",IF(AND(C2&gt;=1,C2&lt;=3),"Q4",IF(AND(C2&gt;=7,C2&lt;=9),"Q2",IF(AND(C2&gt;=4,C2&lt;=6),"Q1")))))</f>
        <v/>
      </c>
      <c r="E2" s="208" t="s">
        <v>28</v>
      </c>
      <c r="F2" s="209">
        <v>2018</v>
      </c>
      <c r="G2" s="209">
        <v>12</v>
      </c>
      <c r="H2" s="91"/>
      <c r="I2" s="57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92"/>
      <c r="K2" s="91"/>
      <c r="L2" s="210" t="s">
        <v>29</v>
      </c>
      <c r="M2" s="208" t="s">
        <v>30</v>
      </c>
      <c r="N2" s="208">
        <v>0</v>
      </c>
      <c r="O2" s="93"/>
      <c r="P2" s="57" t="str">
        <f t="shared" ref="P2:P65" si="2">IF(M2="","",IF(AND(N2&gt;0,L2&lt;&gt;""),"MAIN UNIT",IF(AND(O2&gt;0,L2&lt;&gt;""),"SERVICE/ PARTS","C66 SERVICE/OTHERS")))</f>
        <v>C66 SERVICE/OTHERS</v>
      </c>
      <c r="Q2" s="209" t="s">
        <v>31</v>
      </c>
      <c r="R2" s="208" t="s">
        <v>32</v>
      </c>
      <c r="S2" s="208" t="s">
        <v>33</v>
      </c>
      <c r="T2" s="17"/>
      <c r="U2" s="17"/>
      <c r="V2" s="89"/>
      <c r="W2" s="17"/>
      <c r="X2" s="18"/>
      <c r="Y2" s="19"/>
      <c r="Z2" s="26" t="str">
        <f t="shared" ref="Z2:Z65" si="3">IF(X2="","",X2*MAX(O2,N2))</f>
        <v/>
      </c>
      <c r="AA2" s="20"/>
      <c r="AB2" s="21">
        <v>782000</v>
      </c>
      <c r="AC2" s="27">
        <f t="shared" ref="AC2:AC65" si="4">IF(R2&lt;&gt;"",AB2*AD2,"")</f>
        <v>0</v>
      </c>
      <c r="AD2" s="22"/>
      <c r="AE2" s="211">
        <f t="shared" ref="AE2:AE65" si="5">IF(Q2="","",IF(Q2="Yes",1,0))</f>
        <v>0</v>
      </c>
      <c r="AF2" s="211" t="str">
        <f>IF(AND(COUNTIFS($J1:J$3002,J2)=1,AE2=1),1,"")</f>
        <v/>
      </c>
      <c r="AG2" s="211" t="str">
        <f>IF(C2="","",IF(AND(COUNTIFS($J1:J$3002,J2)=1,C2&lt;&gt;""),1,""))</f>
        <v/>
      </c>
      <c r="AH2" s="211" t="str">
        <f>IF(G2="","",IF(AND(COUNTIFS($J1:J$3002,J2)=1,G2&lt;&gt;""),1,""))</f>
        <v/>
      </c>
      <c r="AI2" s="28">
        <f t="shared" ref="AI2:AI65" si="6">IF(P2="C66 SERVICE","",SUMIFS(AB:AB,F:F,F2,G:G,G2,E:E,E2))</f>
        <v>29840797.698275868</v>
      </c>
      <c r="AJ2" s="28">
        <f t="shared" ref="AJ2:AJ65" si="7">IF(P2="C66 SERVICE","",SUMIFS(AC:AC,F:F,F2,G:G,G2,E:E,E2))</f>
        <v>3940167.6555448268</v>
      </c>
      <c r="AK2" s="29">
        <f t="shared" ref="AK2:AK65" si="8">IF(AJ2&gt;0,AJ2/AI2,"")</f>
        <v>0.13203962224416274</v>
      </c>
      <c r="AL2" s="94"/>
      <c r="AM2" s="94"/>
      <c r="AN2" s="94"/>
      <c r="AO2" s="94"/>
      <c r="AP2" s="45" t="str">
        <f t="shared" ref="AP2:AP65" si="9">IF(F2="","",F2&amp;G2)</f>
        <v>201812</v>
      </c>
      <c r="AQ2" s="45" t="str">
        <f t="shared" ref="AQ2:AQ65" si="10">IF(W2="","",F2&amp;G2&amp;W2)</f>
        <v/>
      </c>
    </row>
    <row r="3" spans="1:43" s="15" customFormat="1" ht="39.6">
      <c r="A3" s="89"/>
      <c r="B3" s="90"/>
      <c r="C3" s="90"/>
      <c r="D3" s="57" t="str">
        <f t="shared" si="0"/>
        <v/>
      </c>
      <c r="E3" s="208" t="s">
        <v>28</v>
      </c>
      <c r="F3" s="209">
        <v>2018</v>
      </c>
      <c r="G3" s="209">
        <v>11</v>
      </c>
      <c r="H3" s="91"/>
      <c r="I3" s="57" t="str">
        <f t="shared" si="1"/>
        <v>Q3</v>
      </c>
      <c r="J3" s="203"/>
      <c r="K3" s="91"/>
      <c r="L3" s="210" t="s">
        <v>29</v>
      </c>
      <c r="M3" s="208" t="s">
        <v>30</v>
      </c>
      <c r="N3" s="208">
        <v>0</v>
      </c>
      <c r="O3" s="93"/>
      <c r="P3" s="57" t="str">
        <f t="shared" si="2"/>
        <v>C66 SERVICE/OTHERS</v>
      </c>
      <c r="Q3" s="209" t="s">
        <v>31</v>
      </c>
      <c r="R3" s="208" t="s">
        <v>32</v>
      </c>
      <c r="S3" s="208" t="s">
        <v>33</v>
      </c>
      <c r="T3" s="17"/>
      <c r="U3" s="17"/>
      <c r="V3" s="89"/>
      <c r="W3" s="17"/>
      <c r="X3" s="18"/>
      <c r="Y3" s="19"/>
      <c r="Z3" s="26" t="str">
        <f t="shared" si="3"/>
        <v/>
      </c>
      <c r="AA3" s="20"/>
      <c r="AB3" s="21">
        <v>605000</v>
      </c>
      <c r="AC3" s="27">
        <f t="shared" si="4"/>
        <v>0</v>
      </c>
      <c r="AD3" s="22"/>
      <c r="AE3" s="211">
        <f t="shared" si="5"/>
        <v>0</v>
      </c>
      <c r="AF3" s="211" t="str">
        <f>IF(AND(COUNTIFS($J1:J$3002,J3)=1,AE3=1),1,"")</f>
        <v/>
      </c>
      <c r="AG3" s="211" t="str">
        <f>IF(C3="","",IF(AND(COUNTIFS($J1:J$3002,J3)=1,C3&lt;&gt;""),1,""))</f>
        <v/>
      </c>
      <c r="AH3" s="211" t="str">
        <f>IF(G3="","",IF(AND(COUNTIFS($J1:J$3002,J3)=1,G3&lt;&gt;""),1,""))</f>
        <v/>
      </c>
      <c r="AI3" s="28">
        <f t="shared" si="6"/>
        <v>10785027.603448274</v>
      </c>
      <c r="AJ3" s="28">
        <f t="shared" si="7"/>
        <v>1540894.1297982759</v>
      </c>
      <c r="AK3" s="29">
        <f t="shared" si="8"/>
        <v>0.14287345257286213</v>
      </c>
      <c r="AL3" s="94"/>
      <c r="AM3" s="94"/>
      <c r="AN3" s="94"/>
      <c r="AO3" s="94"/>
      <c r="AP3" s="45" t="str">
        <f t="shared" si="9"/>
        <v>201811</v>
      </c>
      <c r="AQ3" s="45" t="str">
        <f t="shared" si="10"/>
        <v/>
      </c>
    </row>
    <row r="4" spans="1:43" s="15" customFormat="1" ht="39.6">
      <c r="A4" s="89"/>
      <c r="B4" s="90"/>
      <c r="C4" s="90"/>
      <c r="D4" s="57" t="str">
        <f t="shared" si="0"/>
        <v/>
      </c>
      <c r="E4" s="208" t="s">
        <v>28</v>
      </c>
      <c r="F4" s="209">
        <v>2018</v>
      </c>
      <c r="G4" s="209">
        <v>10</v>
      </c>
      <c r="H4" s="91"/>
      <c r="I4" s="57" t="str">
        <f t="shared" si="1"/>
        <v>Q3</v>
      </c>
      <c r="J4" s="203"/>
      <c r="K4" s="91"/>
      <c r="L4" s="210" t="s">
        <v>29</v>
      </c>
      <c r="M4" s="208" t="s">
        <v>30</v>
      </c>
      <c r="N4" s="208">
        <v>0</v>
      </c>
      <c r="O4" s="93"/>
      <c r="P4" s="57" t="str">
        <f t="shared" si="2"/>
        <v>C66 SERVICE/OTHERS</v>
      </c>
      <c r="Q4" s="209" t="s">
        <v>31</v>
      </c>
      <c r="R4" s="208" t="s">
        <v>32</v>
      </c>
      <c r="S4" s="208" t="s">
        <v>33</v>
      </c>
      <c r="T4" s="17"/>
      <c r="U4" s="17"/>
      <c r="V4" s="89"/>
      <c r="W4" s="17"/>
      <c r="X4" s="18"/>
      <c r="Y4" s="19"/>
      <c r="Z4" s="26" t="str">
        <f t="shared" si="3"/>
        <v/>
      </c>
      <c r="AA4" s="20"/>
      <c r="AB4" s="21">
        <v>827000</v>
      </c>
      <c r="AC4" s="27">
        <f t="shared" si="4"/>
        <v>0</v>
      </c>
      <c r="AD4" s="22"/>
      <c r="AE4" s="211">
        <f t="shared" si="5"/>
        <v>0</v>
      </c>
      <c r="AF4" s="211" t="str">
        <f>IF(AND(COUNTIFS($J1:J$3002,J4)=1,AE4=1),1,"")</f>
        <v/>
      </c>
      <c r="AG4" s="211" t="str">
        <f>IF(C4="","",IF(AND(COUNTIFS($J1:J$3002,J4)=1,C4&lt;&gt;""),1,""))</f>
        <v/>
      </c>
      <c r="AH4" s="211" t="str">
        <f>IF(G4="","",IF(AND(COUNTIFS($J1:J$3002,J4)=1,G4&lt;&gt;""),1,""))</f>
        <v/>
      </c>
      <c r="AI4" s="28">
        <f t="shared" si="6"/>
        <v>10786543.370020689</v>
      </c>
      <c r="AJ4" s="28">
        <f t="shared" si="7"/>
        <v>1330367.5841569281</v>
      </c>
      <c r="AK4" s="29">
        <f t="shared" si="8"/>
        <v>0.123335858255987</v>
      </c>
      <c r="AL4" s="94"/>
      <c r="AM4" s="94"/>
      <c r="AN4" s="94"/>
      <c r="AO4" s="94"/>
      <c r="AP4" s="45" t="str">
        <f t="shared" si="9"/>
        <v>201810</v>
      </c>
      <c r="AQ4" s="45" t="str">
        <f t="shared" si="10"/>
        <v/>
      </c>
    </row>
    <row r="5" spans="1:43" s="15" customFormat="1" ht="39.6">
      <c r="A5" s="89"/>
      <c r="B5" s="90"/>
      <c r="C5" s="90"/>
      <c r="D5" s="57" t="str">
        <f t="shared" si="0"/>
        <v/>
      </c>
      <c r="E5" s="208" t="s">
        <v>28</v>
      </c>
      <c r="F5" s="209">
        <v>2018</v>
      </c>
      <c r="G5" s="209">
        <v>9</v>
      </c>
      <c r="H5" s="91"/>
      <c r="I5" s="57" t="str">
        <f t="shared" si="1"/>
        <v>Q2</v>
      </c>
      <c r="J5" s="203"/>
      <c r="K5" s="91"/>
      <c r="L5" s="210" t="s">
        <v>29</v>
      </c>
      <c r="M5" s="208" t="s">
        <v>30</v>
      </c>
      <c r="N5" s="208">
        <v>0</v>
      </c>
      <c r="O5" s="93"/>
      <c r="P5" s="57" t="str">
        <f t="shared" si="2"/>
        <v>C66 SERVICE/OTHERS</v>
      </c>
      <c r="Q5" s="209" t="s">
        <v>31</v>
      </c>
      <c r="R5" s="208" t="s">
        <v>32</v>
      </c>
      <c r="S5" s="208" t="s">
        <v>33</v>
      </c>
      <c r="T5" s="17"/>
      <c r="U5" s="17"/>
      <c r="V5" s="89"/>
      <c r="W5" s="17"/>
      <c r="X5" s="18"/>
      <c r="Y5" s="19"/>
      <c r="Z5" s="26" t="str">
        <f t="shared" si="3"/>
        <v/>
      </c>
      <c r="AA5" s="20"/>
      <c r="AB5" s="21">
        <v>663867</v>
      </c>
      <c r="AC5" s="27">
        <f t="shared" si="4"/>
        <v>0</v>
      </c>
      <c r="AD5" s="22"/>
      <c r="AE5" s="211">
        <f t="shared" si="5"/>
        <v>0</v>
      </c>
      <c r="AF5" s="211" t="str">
        <f>IF(AND(COUNTIFS($J1:J$3002,J5)=1,AE5=1),1,"")</f>
        <v/>
      </c>
      <c r="AG5" s="211" t="str">
        <f>IF(C5="","",IF(AND(COUNTIFS($J1:J$3002,J5)=1,C5&lt;&gt;""),1,""))</f>
        <v/>
      </c>
      <c r="AH5" s="211" t="str">
        <f>IF(G5="","",IF(AND(COUNTIFS($J1:J$3002,J5)=1,G5&lt;&gt;""),1,""))</f>
        <v/>
      </c>
      <c r="AI5" s="28">
        <f t="shared" si="6"/>
        <v>26492741.106427066</v>
      </c>
      <c r="AJ5" s="28">
        <f t="shared" si="7"/>
        <v>3348032.1325698113</v>
      </c>
      <c r="AK5" s="29">
        <f t="shared" si="8"/>
        <v>0.12637545201985867</v>
      </c>
      <c r="AL5" s="94"/>
      <c r="AM5" s="94"/>
      <c r="AN5" s="94"/>
      <c r="AO5" s="94"/>
      <c r="AP5" s="45" t="str">
        <f t="shared" si="9"/>
        <v>20189</v>
      </c>
      <c r="AQ5" s="45" t="str">
        <f t="shared" si="10"/>
        <v/>
      </c>
    </row>
    <row r="6" spans="1:43" s="15" customFormat="1" ht="39.6">
      <c r="A6" s="89"/>
      <c r="B6" s="90"/>
      <c r="C6" s="90"/>
      <c r="D6" s="57" t="str">
        <f t="shared" si="0"/>
        <v/>
      </c>
      <c r="E6" s="208" t="s">
        <v>28</v>
      </c>
      <c r="F6" s="209">
        <v>2018</v>
      </c>
      <c r="G6" s="209">
        <v>8</v>
      </c>
      <c r="H6" s="91"/>
      <c r="I6" s="57" t="str">
        <f t="shared" si="1"/>
        <v>Q2</v>
      </c>
      <c r="J6" s="203"/>
      <c r="K6" s="91"/>
      <c r="L6" s="210" t="s">
        <v>29</v>
      </c>
      <c r="M6" s="208" t="s">
        <v>30</v>
      </c>
      <c r="N6" s="208">
        <v>0</v>
      </c>
      <c r="O6" s="93"/>
      <c r="P6" s="57" t="str">
        <f t="shared" si="2"/>
        <v>C66 SERVICE/OTHERS</v>
      </c>
      <c r="Q6" s="209" t="s">
        <v>31</v>
      </c>
      <c r="R6" s="208" t="s">
        <v>32</v>
      </c>
      <c r="S6" s="208" t="s">
        <v>33</v>
      </c>
      <c r="T6" s="17"/>
      <c r="U6" s="17"/>
      <c r="V6" s="89"/>
      <c r="W6" s="17"/>
      <c r="X6" s="18"/>
      <c r="Y6" s="19"/>
      <c r="Z6" s="26" t="str">
        <f t="shared" si="3"/>
        <v/>
      </c>
      <c r="AA6" s="20"/>
      <c r="AB6" s="21">
        <v>742000</v>
      </c>
      <c r="AC6" s="27">
        <f t="shared" si="4"/>
        <v>0</v>
      </c>
      <c r="AD6" s="22"/>
      <c r="AE6" s="211">
        <f t="shared" si="5"/>
        <v>0</v>
      </c>
      <c r="AF6" s="211" t="str">
        <f>IF(AND(COUNTIFS($J1:J$3002,J6)=1,AE6=1),1,"")</f>
        <v/>
      </c>
      <c r="AG6" s="211" t="str">
        <f>IF(C6="","",IF(AND(COUNTIFS($J1:J$3002,J6)=1,C6&lt;&gt;""),1,""))</f>
        <v/>
      </c>
      <c r="AH6" s="211" t="str">
        <f>IF(G6="","",IF(AND(COUNTIFS($J1:J$3002,J6)=1,G6&lt;&gt;""),1,""))</f>
        <v/>
      </c>
      <c r="AI6" s="28">
        <f t="shared" si="6"/>
        <v>26754147.763010345</v>
      </c>
      <c r="AJ6" s="28">
        <f t="shared" si="7"/>
        <v>3429137.9965357971</v>
      </c>
      <c r="AK6" s="29">
        <f t="shared" si="8"/>
        <v>0.12817220069617924</v>
      </c>
      <c r="AL6" s="94"/>
      <c r="AM6" s="94"/>
      <c r="AN6" s="94"/>
      <c r="AO6" s="94"/>
      <c r="AP6" s="45" t="str">
        <f t="shared" si="9"/>
        <v>20188</v>
      </c>
      <c r="AQ6" s="45" t="str">
        <f t="shared" si="10"/>
        <v/>
      </c>
    </row>
    <row r="7" spans="1:43" s="15" customFormat="1" ht="39.6">
      <c r="A7" s="89"/>
      <c r="B7" s="90"/>
      <c r="C7" s="90"/>
      <c r="D7" s="57" t="str">
        <f t="shared" si="0"/>
        <v/>
      </c>
      <c r="E7" s="208" t="s">
        <v>28</v>
      </c>
      <c r="F7" s="209">
        <v>2018</v>
      </c>
      <c r="G7" s="209">
        <v>7</v>
      </c>
      <c r="H7" s="91"/>
      <c r="I7" s="57" t="str">
        <f t="shared" si="1"/>
        <v>Q2</v>
      </c>
      <c r="J7" s="203"/>
      <c r="K7" s="91"/>
      <c r="L7" s="210" t="s">
        <v>29</v>
      </c>
      <c r="M7" s="208" t="s">
        <v>30</v>
      </c>
      <c r="N7" s="208">
        <v>0</v>
      </c>
      <c r="O7" s="93"/>
      <c r="P7" s="57" t="str">
        <f t="shared" si="2"/>
        <v>C66 SERVICE/OTHERS</v>
      </c>
      <c r="Q7" s="209" t="s">
        <v>31</v>
      </c>
      <c r="R7" s="208" t="s">
        <v>32</v>
      </c>
      <c r="S7" s="208" t="s">
        <v>33</v>
      </c>
      <c r="T7" s="17"/>
      <c r="U7" s="17"/>
      <c r="V7" s="89"/>
      <c r="W7" s="17"/>
      <c r="X7" s="18"/>
      <c r="Y7" s="19"/>
      <c r="Z7" s="26" t="str">
        <f t="shared" si="3"/>
        <v/>
      </c>
      <c r="AA7" s="20"/>
      <c r="AB7" s="21">
        <v>519070.73819999996</v>
      </c>
      <c r="AC7" s="27">
        <f t="shared" si="4"/>
        <v>0</v>
      </c>
      <c r="AD7" s="22"/>
      <c r="AE7" s="211">
        <f t="shared" si="5"/>
        <v>0</v>
      </c>
      <c r="AF7" s="211" t="str">
        <f>IF(AND(COUNTIFS($J1:J$3002,J7)=1,AE7=1),1,"")</f>
        <v/>
      </c>
      <c r="AG7" s="211" t="str">
        <f>IF(C7="","",IF(AND(COUNTIFS($J1:J$3002,J7)=1,C7&lt;&gt;""),1,""))</f>
        <v/>
      </c>
      <c r="AH7" s="211" t="str">
        <f>IF(G7="","",IF(AND(COUNTIFS($J1:J$3002,J7)=1,G7&lt;&gt;""),1,""))</f>
        <v/>
      </c>
      <c r="AI7" s="28">
        <f t="shared" si="6"/>
        <v>29946107.503386207</v>
      </c>
      <c r="AJ7" s="28">
        <f t="shared" si="7"/>
        <v>3987206.4954923098</v>
      </c>
      <c r="AK7" s="29">
        <f t="shared" si="8"/>
        <v>0.13314606898547499</v>
      </c>
      <c r="AL7" s="94"/>
      <c r="AM7" s="94"/>
      <c r="AN7" s="94"/>
      <c r="AO7" s="94"/>
      <c r="AP7" s="45" t="str">
        <f t="shared" si="9"/>
        <v>20187</v>
      </c>
      <c r="AQ7" s="45" t="str">
        <f t="shared" si="10"/>
        <v/>
      </c>
    </row>
    <row r="8" spans="1:43" s="15" customFormat="1" ht="39.6">
      <c r="A8" s="89"/>
      <c r="B8" s="90"/>
      <c r="C8" s="90"/>
      <c r="D8" s="57" t="str">
        <f t="shared" si="0"/>
        <v/>
      </c>
      <c r="E8" s="208" t="s">
        <v>28</v>
      </c>
      <c r="F8" s="209">
        <v>2018</v>
      </c>
      <c r="G8" s="209">
        <v>6</v>
      </c>
      <c r="H8" s="91"/>
      <c r="I8" s="57" t="str">
        <f t="shared" si="1"/>
        <v>Q1</v>
      </c>
      <c r="J8" s="203"/>
      <c r="K8" s="91"/>
      <c r="L8" s="210" t="s">
        <v>29</v>
      </c>
      <c r="M8" s="208" t="s">
        <v>30</v>
      </c>
      <c r="N8" s="208">
        <v>0</v>
      </c>
      <c r="O8" s="93"/>
      <c r="P8" s="57" t="str">
        <f t="shared" si="2"/>
        <v>C66 SERVICE/OTHERS</v>
      </c>
      <c r="Q8" s="209" t="s">
        <v>31</v>
      </c>
      <c r="R8" s="208" t="s">
        <v>32</v>
      </c>
      <c r="S8" s="208" t="s">
        <v>33</v>
      </c>
      <c r="T8" s="17"/>
      <c r="U8" s="17"/>
      <c r="V8" s="89"/>
      <c r="W8" s="17"/>
      <c r="X8" s="18"/>
      <c r="Y8" s="19"/>
      <c r="Z8" s="26" t="str">
        <f t="shared" si="3"/>
        <v/>
      </c>
      <c r="AA8" s="20"/>
      <c r="AB8" s="21">
        <v>704875.04600000009</v>
      </c>
      <c r="AC8" s="27">
        <f t="shared" si="4"/>
        <v>0</v>
      </c>
      <c r="AD8" s="22"/>
      <c r="AE8" s="211">
        <f t="shared" si="5"/>
        <v>0</v>
      </c>
      <c r="AF8" s="211" t="str">
        <f>IF(AND(COUNTIFS($J1:J$3002,J8)=1,AE8=1),1,"")</f>
        <v/>
      </c>
      <c r="AG8" s="211" t="str">
        <f>IF(C8="","",IF(AND(COUNTIFS($J1:J$3002,J8)=1,C8&lt;&gt;""),1,""))</f>
        <v/>
      </c>
      <c r="AH8" s="211" t="str">
        <f>IF(G8="","",IF(AND(COUNTIFS($J1:J$3002,J8)=1,G8&lt;&gt;""),1,""))</f>
        <v/>
      </c>
      <c r="AI8" s="28">
        <f t="shared" si="6"/>
        <v>24398045.860453524</v>
      </c>
      <c r="AJ8" s="28">
        <f t="shared" si="7"/>
        <v>3478417.4064663453</v>
      </c>
      <c r="AK8" s="29">
        <f t="shared" si="8"/>
        <v>0.14256950849102498</v>
      </c>
      <c r="AL8" s="94"/>
      <c r="AM8" s="94"/>
      <c r="AN8" s="94"/>
      <c r="AO8" s="94"/>
      <c r="AP8" s="45" t="str">
        <f t="shared" si="9"/>
        <v>20186</v>
      </c>
      <c r="AQ8" s="45" t="str">
        <f t="shared" si="10"/>
        <v/>
      </c>
    </row>
    <row r="9" spans="1:43" s="15" customFormat="1" ht="39.6">
      <c r="A9" s="89"/>
      <c r="B9" s="90"/>
      <c r="C9" s="90"/>
      <c r="D9" s="57" t="str">
        <f t="shared" si="0"/>
        <v/>
      </c>
      <c r="E9" s="208" t="s">
        <v>28</v>
      </c>
      <c r="F9" s="209">
        <v>2018</v>
      </c>
      <c r="G9" s="209">
        <v>5</v>
      </c>
      <c r="H9" s="91"/>
      <c r="I9" s="57" t="str">
        <f t="shared" si="1"/>
        <v>Q1</v>
      </c>
      <c r="J9" s="203"/>
      <c r="K9" s="91"/>
      <c r="L9" s="210" t="s">
        <v>29</v>
      </c>
      <c r="M9" s="208" t="s">
        <v>30</v>
      </c>
      <c r="N9" s="208">
        <v>0</v>
      </c>
      <c r="O9" s="93"/>
      <c r="P9" s="57" t="str">
        <f t="shared" si="2"/>
        <v>C66 SERVICE/OTHERS</v>
      </c>
      <c r="Q9" s="209" t="s">
        <v>31</v>
      </c>
      <c r="R9" s="208" t="s">
        <v>32</v>
      </c>
      <c r="S9" s="208" t="s">
        <v>33</v>
      </c>
      <c r="T9" s="17"/>
      <c r="U9" s="17"/>
      <c r="V9" s="89"/>
      <c r="W9" s="17"/>
      <c r="X9" s="18"/>
      <c r="Y9" s="19"/>
      <c r="Z9" s="26" t="str">
        <f t="shared" si="3"/>
        <v/>
      </c>
      <c r="AA9" s="20"/>
      <c r="AB9" s="21">
        <v>831464.70799999998</v>
      </c>
      <c r="AC9" s="27">
        <f t="shared" si="4"/>
        <v>0</v>
      </c>
      <c r="AD9" s="22"/>
      <c r="AE9" s="211">
        <f t="shared" si="5"/>
        <v>0</v>
      </c>
      <c r="AF9" s="211" t="str">
        <f>IF(AND(COUNTIFS($J1:J$3002,J9)=1,AE9=1),1,"")</f>
        <v/>
      </c>
      <c r="AG9" s="211" t="str">
        <f>IF(C9="","",IF(AND(COUNTIFS($J1:J$3002,J9)=1,C9&lt;&gt;""),1,""))</f>
        <v/>
      </c>
      <c r="AH9" s="211" t="str">
        <f>IF(G9="","",IF(AND(COUNTIFS($J1:J$3002,J9)=1,G9&lt;&gt;""),1,""))</f>
        <v/>
      </c>
      <c r="AI9" s="28">
        <f t="shared" si="6"/>
        <v>34109166.105589926</v>
      </c>
      <c r="AJ9" s="28">
        <f t="shared" si="7"/>
        <v>4642032.7199573703</v>
      </c>
      <c r="AK9" s="29">
        <f t="shared" si="8"/>
        <v>0.13609340977692849</v>
      </c>
      <c r="AL9" s="94"/>
      <c r="AM9" s="94"/>
      <c r="AN9" s="94"/>
      <c r="AO9" s="94"/>
      <c r="AP9" s="45" t="str">
        <f t="shared" si="9"/>
        <v>20185</v>
      </c>
      <c r="AQ9" s="45" t="str">
        <f t="shared" si="10"/>
        <v/>
      </c>
    </row>
    <row r="10" spans="1:43" s="15" customFormat="1" ht="39.6">
      <c r="A10" s="89"/>
      <c r="B10" s="90"/>
      <c r="C10" s="90"/>
      <c r="D10" s="57" t="str">
        <f t="shared" si="0"/>
        <v/>
      </c>
      <c r="E10" s="208" t="s">
        <v>28</v>
      </c>
      <c r="F10" s="209">
        <v>2018</v>
      </c>
      <c r="G10" s="209">
        <v>4</v>
      </c>
      <c r="H10" s="91"/>
      <c r="I10" s="57" t="str">
        <f t="shared" si="1"/>
        <v>Q1</v>
      </c>
      <c r="J10" s="203"/>
      <c r="K10" s="91"/>
      <c r="L10" s="210" t="s">
        <v>29</v>
      </c>
      <c r="M10" s="208" t="s">
        <v>30</v>
      </c>
      <c r="N10" s="208">
        <v>0</v>
      </c>
      <c r="O10" s="93"/>
      <c r="P10" s="57" t="str">
        <f t="shared" si="2"/>
        <v>C66 SERVICE/OTHERS</v>
      </c>
      <c r="Q10" s="209" t="s">
        <v>31</v>
      </c>
      <c r="R10" s="208" t="s">
        <v>32</v>
      </c>
      <c r="S10" s="208" t="s">
        <v>33</v>
      </c>
      <c r="T10" s="17"/>
      <c r="U10" s="17"/>
      <c r="V10" s="89"/>
      <c r="W10" s="17"/>
      <c r="X10" s="18"/>
      <c r="Y10" s="19"/>
      <c r="Z10" s="26" t="str">
        <f t="shared" si="3"/>
        <v/>
      </c>
      <c r="AA10" s="20"/>
      <c r="AB10" s="21">
        <v>1311198.0799999998</v>
      </c>
      <c r="AC10" s="27">
        <f t="shared" si="4"/>
        <v>0</v>
      </c>
      <c r="AD10" s="22"/>
      <c r="AE10" s="211">
        <f t="shared" si="5"/>
        <v>0</v>
      </c>
      <c r="AF10" s="211" t="str">
        <f>IF(AND(COUNTIFS($J1:J$3002,J10)=1,AE10=1),1,"")</f>
        <v/>
      </c>
      <c r="AG10" s="211" t="str">
        <f>IF(C10="","",IF(AND(COUNTIFS($J1:J$3002,J10)=1,C10&lt;&gt;""),1,""))</f>
        <v/>
      </c>
      <c r="AH10" s="211" t="str">
        <f>IF(G10="","",IF(AND(COUNTIFS($J1:J$3002,J10)=1,G10&lt;&gt;""),1,""))</f>
        <v/>
      </c>
      <c r="AI10" s="28">
        <f t="shared" si="6"/>
        <v>29288201.60307692</v>
      </c>
      <c r="AJ10" s="28">
        <f t="shared" si="7"/>
        <v>3870159.1769246156</v>
      </c>
      <c r="AK10" s="29">
        <f t="shared" si="8"/>
        <v>0.13214055370740244</v>
      </c>
      <c r="AL10" s="94"/>
      <c r="AM10" s="94"/>
      <c r="AN10" s="94"/>
      <c r="AO10" s="94"/>
      <c r="AP10" s="45" t="str">
        <f t="shared" si="9"/>
        <v>20184</v>
      </c>
      <c r="AQ10" s="45" t="str">
        <f t="shared" si="10"/>
        <v/>
      </c>
    </row>
    <row r="11" spans="1:43" s="15" customFormat="1" ht="39.6">
      <c r="A11" s="89"/>
      <c r="B11" s="90"/>
      <c r="C11" s="90"/>
      <c r="D11" s="57" t="str">
        <f t="shared" si="0"/>
        <v/>
      </c>
      <c r="E11" s="208" t="s">
        <v>34</v>
      </c>
      <c r="F11" s="209">
        <v>2019</v>
      </c>
      <c r="G11" s="209">
        <v>12</v>
      </c>
      <c r="H11" s="91"/>
      <c r="I11" s="57" t="str">
        <f t="shared" si="1"/>
        <v>Q3</v>
      </c>
      <c r="J11" s="203"/>
      <c r="K11" s="91"/>
      <c r="L11" s="210" t="s">
        <v>29</v>
      </c>
      <c r="M11" s="208" t="s">
        <v>30</v>
      </c>
      <c r="N11" s="208">
        <v>0</v>
      </c>
      <c r="O11" s="93"/>
      <c r="P11" s="57" t="str">
        <f t="shared" si="2"/>
        <v>C66 SERVICE/OTHERS</v>
      </c>
      <c r="Q11" s="209" t="s">
        <v>31</v>
      </c>
      <c r="R11" s="208" t="s">
        <v>32</v>
      </c>
      <c r="S11" s="208" t="s">
        <v>33</v>
      </c>
      <c r="T11" s="17"/>
      <c r="U11" s="17"/>
      <c r="V11" s="89"/>
      <c r="W11" s="17"/>
      <c r="X11" s="18"/>
      <c r="Y11" s="19"/>
      <c r="Z11" s="26" t="str">
        <f t="shared" si="3"/>
        <v/>
      </c>
      <c r="AA11" s="20"/>
      <c r="AB11" s="21">
        <v>1367000</v>
      </c>
      <c r="AC11" s="27">
        <f t="shared" si="4"/>
        <v>0</v>
      </c>
      <c r="AD11" s="22"/>
      <c r="AE11" s="211">
        <f t="shared" si="5"/>
        <v>0</v>
      </c>
      <c r="AF11" s="211" t="str">
        <f>IF(AND(COUNTIFS($J1:J$3002,J11)=1,AE11=1),1,"")</f>
        <v/>
      </c>
      <c r="AG11" s="211" t="str">
        <f>IF(C11="","",IF(AND(COUNTIFS($J1:J$3002,J11)=1,C11&lt;&gt;""),1,""))</f>
        <v/>
      </c>
      <c r="AH11" s="211" t="str">
        <f>IF(G11="","",IF(AND(COUNTIFS($J1:J$3002,J11)=1,G11&lt;&gt;""),1,""))</f>
        <v/>
      </c>
      <c r="AI11" s="28">
        <f t="shared" si="6"/>
        <v>27318180.088495579</v>
      </c>
      <c r="AJ11" s="28">
        <f t="shared" si="7"/>
        <v>3014099.212353982</v>
      </c>
      <c r="AK11" s="29">
        <f t="shared" si="8"/>
        <v>0.11033308963444825</v>
      </c>
      <c r="AL11" s="94"/>
      <c r="AM11" s="94"/>
      <c r="AN11" s="94"/>
      <c r="AO11" s="94"/>
      <c r="AP11" s="45" t="str">
        <f t="shared" si="9"/>
        <v>201912</v>
      </c>
      <c r="AQ11" s="45" t="str">
        <f t="shared" si="10"/>
        <v/>
      </c>
    </row>
    <row r="12" spans="1:43" s="15" customFormat="1" ht="39.6">
      <c r="A12" s="89"/>
      <c r="B12" s="90"/>
      <c r="C12" s="90"/>
      <c r="D12" s="57" t="str">
        <f t="shared" si="0"/>
        <v/>
      </c>
      <c r="E12" s="208" t="s">
        <v>34</v>
      </c>
      <c r="F12" s="209">
        <v>2019</v>
      </c>
      <c r="G12" s="209">
        <v>11</v>
      </c>
      <c r="H12" s="91"/>
      <c r="I12" s="57" t="str">
        <f t="shared" si="1"/>
        <v>Q3</v>
      </c>
      <c r="J12" s="203"/>
      <c r="K12" s="91"/>
      <c r="L12" s="210" t="s">
        <v>29</v>
      </c>
      <c r="M12" s="208" t="s">
        <v>30</v>
      </c>
      <c r="N12" s="208">
        <v>0</v>
      </c>
      <c r="O12" s="93"/>
      <c r="P12" s="57" t="str">
        <f t="shared" si="2"/>
        <v>C66 SERVICE/OTHERS</v>
      </c>
      <c r="Q12" s="209" t="s">
        <v>31</v>
      </c>
      <c r="R12" s="208" t="s">
        <v>32</v>
      </c>
      <c r="S12" s="208" t="s">
        <v>33</v>
      </c>
      <c r="T12" s="17"/>
      <c r="U12" s="17"/>
      <c r="V12" s="89"/>
      <c r="W12" s="17"/>
      <c r="X12" s="18"/>
      <c r="Y12" s="19"/>
      <c r="Z12" s="26" t="str">
        <f t="shared" si="3"/>
        <v/>
      </c>
      <c r="AA12" s="20"/>
      <c r="AB12" s="21">
        <v>944000</v>
      </c>
      <c r="AC12" s="27">
        <f t="shared" si="4"/>
        <v>0</v>
      </c>
      <c r="AD12" s="22"/>
      <c r="AE12" s="211">
        <f t="shared" si="5"/>
        <v>0</v>
      </c>
      <c r="AF12" s="211" t="str">
        <f>IF(AND(COUNTIFS($J1:J$3002,J12)=1,AE12=1),1,"")</f>
        <v/>
      </c>
      <c r="AG12" s="211" t="str">
        <f>IF(C12="","",IF(AND(COUNTIFS($J1:J$3002,J12)=1,C12&lt;&gt;""),1,""))</f>
        <v/>
      </c>
      <c r="AH12" s="211" t="str">
        <f>IF(G12="","",IF(AND(COUNTIFS($J1:J$3002,J12)=1,G12&lt;&gt;""),1,""))</f>
        <v/>
      </c>
      <c r="AI12" s="28">
        <f t="shared" si="6"/>
        <v>26147030.909862839</v>
      </c>
      <c r="AJ12" s="28">
        <f t="shared" si="7"/>
        <v>2743862.8630715325</v>
      </c>
      <c r="AK12" s="29">
        <f t="shared" si="8"/>
        <v>0.10493974908778375</v>
      </c>
      <c r="AL12" s="94"/>
      <c r="AM12" s="94"/>
      <c r="AN12" s="94"/>
      <c r="AO12" s="94"/>
      <c r="AP12" s="45" t="str">
        <f t="shared" si="9"/>
        <v>201911</v>
      </c>
      <c r="AQ12" s="45" t="str">
        <f t="shared" si="10"/>
        <v/>
      </c>
    </row>
    <row r="13" spans="1:43" s="15" customFormat="1" ht="39.6">
      <c r="A13" s="89"/>
      <c r="B13" s="90"/>
      <c r="C13" s="90"/>
      <c r="D13" s="57" t="str">
        <f t="shared" si="0"/>
        <v/>
      </c>
      <c r="E13" s="208" t="s">
        <v>34</v>
      </c>
      <c r="F13" s="209">
        <v>2019</v>
      </c>
      <c r="G13" s="209">
        <v>10</v>
      </c>
      <c r="H13" s="91"/>
      <c r="I13" s="57" t="str">
        <f t="shared" si="1"/>
        <v>Q3</v>
      </c>
      <c r="J13" s="203"/>
      <c r="K13" s="91"/>
      <c r="L13" s="210" t="s">
        <v>29</v>
      </c>
      <c r="M13" s="208" t="s">
        <v>30</v>
      </c>
      <c r="N13" s="208">
        <v>0</v>
      </c>
      <c r="O13" s="93"/>
      <c r="P13" s="57" t="str">
        <f t="shared" si="2"/>
        <v>C66 SERVICE/OTHERS</v>
      </c>
      <c r="Q13" s="209" t="s">
        <v>31</v>
      </c>
      <c r="R13" s="208" t="s">
        <v>32</v>
      </c>
      <c r="S13" s="208" t="s">
        <v>33</v>
      </c>
      <c r="T13" s="17"/>
      <c r="U13" s="17"/>
      <c r="V13" s="89"/>
      <c r="W13" s="17"/>
      <c r="X13" s="18"/>
      <c r="Y13" s="19"/>
      <c r="Z13" s="26" t="str">
        <f t="shared" si="3"/>
        <v/>
      </c>
      <c r="AA13" s="20"/>
      <c r="AB13" s="21">
        <v>869000</v>
      </c>
      <c r="AC13" s="27">
        <f t="shared" si="4"/>
        <v>0</v>
      </c>
      <c r="AD13" s="22"/>
      <c r="AE13" s="211">
        <f t="shared" si="5"/>
        <v>0</v>
      </c>
      <c r="AF13" s="211" t="str">
        <f>IF(AND(COUNTIFS($J1:J$3002,J13)=1,AE13=1),1,"")</f>
        <v/>
      </c>
      <c r="AG13" s="211" t="str">
        <f>IF(C13="","",IF(AND(COUNTIFS($J1:J$3002,J13)=1,C13&lt;&gt;""),1,""))</f>
        <v/>
      </c>
      <c r="AH13" s="211" t="str">
        <f>IF(G13="","",IF(AND(COUNTIFS($J1:J$3002,J13)=1,G13&lt;&gt;""),1,""))</f>
        <v/>
      </c>
      <c r="AI13" s="28">
        <f t="shared" si="6"/>
        <v>28647263.974455751</v>
      </c>
      <c r="AJ13" s="28">
        <f t="shared" si="7"/>
        <v>3219855.6912513459</v>
      </c>
      <c r="AK13" s="29">
        <f t="shared" si="8"/>
        <v>0.11239662168514358</v>
      </c>
      <c r="AL13" s="94"/>
      <c r="AM13" s="94"/>
      <c r="AN13" s="94"/>
      <c r="AO13" s="94"/>
      <c r="AP13" s="45" t="str">
        <f t="shared" si="9"/>
        <v>201910</v>
      </c>
      <c r="AQ13" s="45" t="str">
        <f t="shared" si="10"/>
        <v/>
      </c>
    </row>
    <row r="14" spans="1:43" s="15" customFormat="1" ht="39.6">
      <c r="A14" s="89"/>
      <c r="B14" s="90"/>
      <c r="C14" s="90"/>
      <c r="D14" s="57" t="str">
        <f t="shared" si="0"/>
        <v/>
      </c>
      <c r="E14" s="208" t="s">
        <v>34</v>
      </c>
      <c r="F14" s="209">
        <v>2019</v>
      </c>
      <c r="G14" s="209">
        <v>9</v>
      </c>
      <c r="H14" s="91"/>
      <c r="I14" s="57" t="str">
        <f t="shared" si="1"/>
        <v>Q2</v>
      </c>
      <c r="J14" s="203"/>
      <c r="K14" s="91"/>
      <c r="L14" s="210" t="s">
        <v>29</v>
      </c>
      <c r="M14" s="208" t="s">
        <v>30</v>
      </c>
      <c r="N14" s="208">
        <v>0</v>
      </c>
      <c r="O14" s="93"/>
      <c r="P14" s="57" t="str">
        <f t="shared" si="2"/>
        <v>C66 SERVICE/OTHERS</v>
      </c>
      <c r="Q14" s="209" t="s">
        <v>31</v>
      </c>
      <c r="R14" s="208" t="s">
        <v>32</v>
      </c>
      <c r="S14" s="208" t="s">
        <v>33</v>
      </c>
      <c r="T14" s="17"/>
      <c r="U14" s="17"/>
      <c r="V14" s="89"/>
      <c r="W14" s="17"/>
      <c r="X14" s="18"/>
      <c r="Y14" s="19"/>
      <c r="Z14" s="26" t="str">
        <f t="shared" si="3"/>
        <v/>
      </c>
      <c r="AA14" s="20"/>
      <c r="AB14" s="21">
        <v>623000</v>
      </c>
      <c r="AC14" s="27">
        <f t="shared" si="4"/>
        <v>0</v>
      </c>
      <c r="AD14" s="22"/>
      <c r="AE14" s="211">
        <f t="shared" si="5"/>
        <v>0</v>
      </c>
      <c r="AF14" s="211" t="str">
        <f>IF(AND(COUNTIFS($J1:J$3002,J14)=1,AE14=1),1,"")</f>
        <v/>
      </c>
      <c r="AG14" s="211" t="str">
        <f>IF(C14="","",IF(AND(COUNTIFS($J1:J$3002,J14)=1,C14&lt;&gt;""),1,""))</f>
        <v/>
      </c>
      <c r="AH14" s="211" t="str">
        <f>IF(G14="","",IF(AND(COUNTIFS($J1:J$3002,J14)=1,G14&lt;&gt;""),1,""))</f>
        <v/>
      </c>
      <c r="AI14" s="28">
        <f t="shared" si="6"/>
        <v>37599388.802345127</v>
      </c>
      <c r="AJ14" s="28">
        <f t="shared" si="7"/>
        <v>4866784.3630338367</v>
      </c>
      <c r="AK14" s="29">
        <f t="shared" si="8"/>
        <v>0.12943785838163116</v>
      </c>
      <c r="AL14" s="94"/>
      <c r="AM14" s="94"/>
      <c r="AN14" s="94"/>
      <c r="AO14" s="94"/>
      <c r="AP14" s="45" t="str">
        <f t="shared" si="9"/>
        <v>20199</v>
      </c>
      <c r="AQ14" s="45" t="str">
        <f t="shared" si="10"/>
        <v/>
      </c>
    </row>
    <row r="15" spans="1:43" s="15" customFormat="1" ht="39.6">
      <c r="A15" s="89"/>
      <c r="B15" s="90"/>
      <c r="C15" s="90"/>
      <c r="D15" s="57" t="str">
        <f t="shared" si="0"/>
        <v/>
      </c>
      <c r="E15" s="208" t="s">
        <v>34</v>
      </c>
      <c r="F15" s="209">
        <v>2019</v>
      </c>
      <c r="G15" s="209">
        <v>8</v>
      </c>
      <c r="H15" s="91"/>
      <c r="I15" s="57" t="str">
        <f t="shared" si="1"/>
        <v>Q2</v>
      </c>
      <c r="J15" s="203"/>
      <c r="K15" s="91"/>
      <c r="L15" s="210" t="s">
        <v>29</v>
      </c>
      <c r="M15" s="208" t="s">
        <v>30</v>
      </c>
      <c r="N15" s="208">
        <v>0</v>
      </c>
      <c r="O15" s="93"/>
      <c r="P15" s="57" t="str">
        <f t="shared" si="2"/>
        <v>C66 SERVICE/OTHERS</v>
      </c>
      <c r="Q15" s="209" t="s">
        <v>31</v>
      </c>
      <c r="R15" s="208" t="s">
        <v>32</v>
      </c>
      <c r="S15" s="208" t="s">
        <v>33</v>
      </c>
      <c r="T15" s="17"/>
      <c r="U15" s="17"/>
      <c r="V15" s="89"/>
      <c r="W15" s="17"/>
      <c r="X15" s="18"/>
      <c r="Y15" s="19"/>
      <c r="Z15" s="26" t="str">
        <f t="shared" si="3"/>
        <v/>
      </c>
      <c r="AA15" s="20"/>
      <c r="AB15" s="21">
        <v>969000</v>
      </c>
      <c r="AC15" s="27">
        <f t="shared" si="4"/>
        <v>0</v>
      </c>
      <c r="AD15" s="22"/>
      <c r="AE15" s="211">
        <f t="shared" si="5"/>
        <v>0</v>
      </c>
      <c r="AF15" s="211" t="str">
        <f>IF(AND(COUNTIFS($J1:J$3002,J15)=1,AE15=1),1,"")</f>
        <v/>
      </c>
      <c r="AG15" s="211" t="str">
        <f>IF(C15="","",IF(AND(COUNTIFS($J1:J$3002,J15)=1,C15&lt;&gt;""),1,""))</f>
        <v/>
      </c>
      <c r="AH15" s="211" t="str">
        <f>IF(G15="","",IF(AND(COUNTIFS($J1:J$3002,J15)=1,G15&lt;&gt;""),1,""))</f>
        <v/>
      </c>
      <c r="AI15" s="28">
        <f t="shared" si="6"/>
        <v>21386017.707964603</v>
      </c>
      <c r="AJ15" s="28">
        <f t="shared" si="7"/>
        <v>2238764.3265707968</v>
      </c>
      <c r="AK15" s="29">
        <f t="shared" si="8"/>
        <v>0.10468355339185162</v>
      </c>
      <c r="AL15" s="94"/>
      <c r="AM15" s="94"/>
      <c r="AN15" s="94"/>
      <c r="AO15" s="94"/>
      <c r="AP15" s="45" t="str">
        <f t="shared" si="9"/>
        <v>20198</v>
      </c>
      <c r="AQ15" s="45" t="str">
        <f t="shared" si="10"/>
        <v/>
      </c>
    </row>
    <row r="16" spans="1:43" s="15" customFormat="1" ht="39.6">
      <c r="A16" s="89"/>
      <c r="B16" s="90"/>
      <c r="C16" s="90"/>
      <c r="D16" s="57" t="str">
        <f t="shared" si="0"/>
        <v/>
      </c>
      <c r="E16" s="208" t="s">
        <v>34</v>
      </c>
      <c r="F16" s="209">
        <v>2019</v>
      </c>
      <c r="G16" s="209">
        <v>7</v>
      </c>
      <c r="H16" s="91"/>
      <c r="I16" s="57" t="str">
        <f t="shared" si="1"/>
        <v>Q2</v>
      </c>
      <c r="J16" s="203"/>
      <c r="K16" s="91"/>
      <c r="L16" s="210" t="s">
        <v>29</v>
      </c>
      <c r="M16" s="208" t="s">
        <v>30</v>
      </c>
      <c r="N16" s="208">
        <v>0</v>
      </c>
      <c r="O16" s="93"/>
      <c r="P16" s="57" t="str">
        <f t="shared" si="2"/>
        <v>C66 SERVICE/OTHERS</v>
      </c>
      <c r="Q16" s="209" t="s">
        <v>31</v>
      </c>
      <c r="R16" s="208" t="s">
        <v>32</v>
      </c>
      <c r="S16" s="208" t="s">
        <v>33</v>
      </c>
      <c r="T16" s="17"/>
      <c r="U16" s="17"/>
      <c r="V16" s="89"/>
      <c r="W16" s="17"/>
      <c r="X16" s="18"/>
      <c r="Y16" s="19"/>
      <c r="Z16" s="26" t="str">
        <f t="shared" si="3"/>
        <v/>
      </c>
      <c r="AA16" s="20"/>
      <c r="AB16" s="21">
        <v>640000</v>
      </c>
      <c r="AC16" s="27">
        <f t="shared" si="4"/>
        <v>0</v>
      </c>
      <c r="AD16" s="22"/>
      <c r="AE16" s="211">
        <f t="shared" si="5"/>
        <v>0</v>
      </c>
      <c r="AF16" s="211" t="str">
        <f>IF(AND(COUNTIFS($J1:J$3002,J16)=1,AE16=1),1,"")</f>
        <v/>
      </c>
      <c r="AG16" s="211" t="str">
        <f>IF(C16="","",IF(AND(COUNTIFS($J1:J$3002,J16)=1,C16&lt;&gt;""),1,""))</f>
        <v/>
      </c>
      <c r="AH16" s="211" t="str">
        <f>IF(G16="","",IF(AND(COUNTIFS($J1:J$3002,J16)=1,G16&lt;&gt;""),1,""))</f>
        <v/>
      </c>
      <c r="AI16" s="28">
        <f t="shared" si="6"/>
        <v>34015877.711504422</v>
      </c>
      <c r="AJ16" s="28">
        <f t="shared" si="7"/>
        <v>4446292.375441947</v>
      </c>
      <c r="AK16" s="29">
        <f t="shared" si="8"/>
        <v>0.13071226364205143</v>
      </c>
      <c r="AL16" s="94"/>
      <c r="AM16" s="94"/>
      <c r="AN16" s="94"/>
      <c r="AO16" s="94"/>
      <c r="AP16" s="45" t="str">
        <f t="shared" si="9"/>
        <v>20197</v>
      </c>
      <c r="AQ16" s="45" t="str">
        <f t="shared" si="10"/>
        <v/>
      </c>
    </row>
    <row r="17" spans="1:43" s="15" customFormat="1" ht="39.6">
      <c r="A17" s="89"/>
      <c r="B17" s="90"/>
      <c r="C17" s="90"/>
      <c r="D17" s="57" t="str">
        <f t="shared" si="0"/>
        <v/>
      </c>
      <c r="E17" s="208" t="s">
        <v>34</v>
      </c>
      <c r="F17" s="209">
        <v>2019</v>
      </c>
      <c r="G17" s="209">
        <v>6</v>
      </c>
      <c r="H17" s="91"/>
      <c r="I17" s="57" t="str">
        <f t="shared" si="1"/>
        <v>Q1</v>
      </c>
      <c r="J17" s="203"/>
      <c r="K17" s="91"/>
      <c r="L17" s="210" t="s">
        <v>29</v>
      </c>
      <c r="M17" s="208" t="s">
        <v>30</v>
      </c>
      <c r="N17" s="208">
        <v>0</v>
      </c>
      <c r="O17" s="93"/>
      <c r="P17" s="57" t="str">
        <f t="shared" si="2"/>
        <v>C66 SERVICE/OTHERS</v>
      </c>
      <c r="Q17" s="209" t="s">
        <v>31</v>
      </c>
      <c r="R17" s="208" t="s">
        <v>32</v>
      </c>
      <c r="S17" s="208" t="s">
        <v>33</v>
      </c>
      <c r="T17" s="17"/>
      <c r="U17" s="17"/>
      <c r="V17" s="89"/>
      <c r="W17" s="17"/>
      <c r="X17" s="18"/>
      <c r="Y17" s="19"/>
      <c r="Z17" s="26" t="str">
        <f t="shared" si="3"/>
        <v/>
      </c>
      <c r="AA17" s="20"/>
      <c r="AB17" s="21">
        <v>716000</v>
      </c>
      <c r="AC17" s="27">
        <f t="shared" si="4"/>
        <v>0</v>
      </c>
      <c r="AD17" s="22"/>
      <c r="AE17" s="211">
        <f t="shared" si="5"/>
        <v>0</v>
      </c>
      <c r="AF17" s="211" t="str">
        <f>IF(AND(COUNTIFS($J1:J$3002,J17)=1,AE17=1),1,"")</f>
        <v/>
      </c>
      <c r="AG17" s="211" t="str">
        <f>IF(C17="","",IF(AND(COUNTIFS($J1:J$3002,J17)=1,C17&lt;&gt;""),1,""))</f>
        <v/>
      </c>
      <c r="AH17" s="211" t="str">
        <f>IF(G17="","",IF(AND(COUNTIFS($J1:J$3002,J17)=1,G17&lt;&gt;""),1,""))</f>
        <v/>
      </c>
      <c r="AI17" s="28">
        <f t="shared" si="6"/>
        <v>31296887.03789809</v>
      </c>
      <c r="AJ17" s="28">
        <f t="shared" si="7"/>
        <v>3588873.9502021763</v>
      </c>
      <c r="AK17" s="29">
        <f t="shared" si="8"/>
        <v>0.11467191436184468</v>
      </c>
      <c r="AL17" s="94"/>
      <c r="AM17" s="94"/>
      <c r="AN17" s="94"/>
      <c r="AO17" s="94"/>
      <c r="AP17" s="45" t="str">
        <f t="shared" si="9"/>
        <v>20196</v>
      </c>
      <c r="AQ17" s="45" t="str">
        <f t="shared" si="10"/>
        <v/>
      </c>
    </row>
    <row r="18" spans="1:43" s="15" customFormat="1" ht="39.6">
      <c r="A18" s="89"/>
      <c r="B18" s="90"/>
      <c r="C18" s="90"/>
      <c r="D18" s="57" t="str">
        <f t="shared" si="0"/>
        <v/>
      </c>
      <c r="E18" s="208" t="s">
        <v>34</v>
      </c>
      <c r="F18" s="209">
        <v>2019</v>
      </c>
      <c r="G18" s="209">
        <v>5</v>
      </c>
      <c r="H18" s="91"/>
      <c r="I18" s="57" t="str">
        <f t="shared" si="1"/>
        <v>Q1</v>
      </c>
      <c r="J18" s="203"/>
      <c r="K18" s="91"/>
      <c r="L18" s="210" t="s">
        <v>29</v>
      </c>
      <c r="M18" s="208" t="s">
        <v>30</v>
      </c>
      <c r="N18" s="208">
        <v>0</v>
      </c>
      <c r="O18" s="93"/>
      <c r="P18" s="57" t="str">
        <f t="shared" si="2"/>
        <v>C66 SERVICE/OTHERS</v>
      </c>
      <c r="Q18" s="209" t="s">
        <v>31</v>
      </c>
      <c r="R18" s="208" t="s">
        <v>32</v>
      </c>
      <c r="S18" s="208" t="s">
        <v>33</v>
      </c>
      <c r="T18" s="17"/>
      <c r="U18" s="17"/>
      <c r="V18" s="89"/>
      <c r="W18" s="17"/>
      <c r="X18" s="18"/>
      <c r="Y18" s="19"/>
      <c r="Z18" s="26" t="str">
        <f t="shared" si="3"/>
        <v/>
      </c>
      <c r="AA18" s="20"/>
      <c r="AB18" s="21">
        <v>661000</v>
      </c>
      <c r="AC18" s="27">
        <f t="shared" si="4"/>
        <v>0</v>
      </c>
      <c r="AD18" s="22"/>
      <c r="AE18" s="211">
        <f t="shared" si="5"/>
        <v>0</v>
      </c>
      <c r="AF18" s="211" t="str">
        <f>IF(AND(COUNTIFS($J$18:J18,J18)=1,AE18=1),1,"")</f>
        <v/>
      </c>
      <c r="AG18" s="211" t="str">
        <f>IF(C18="","",IF(AND(COUNTIFS($J$18:J18,J18)=1,C18&lt;&gt;""),1,""))</f>
        <v/>
      </c>
      <c r="AH18" s="211" t="str">
        <f>IF(G18="","",IF(AND(COUNTIFS($J$18:J18,J18)=1,G18&lt;&gt;""),1,""))</f>
        <v/>
      </c>
      <c r="AI18" s="28">
        <f t="shared" si="6"/>
        <v>14593788.187146019</v>
      </c>
      <c r="AJ18" s="28">
        <f t="shared" si="7"/>
        <v>1868647.7321969913</v>
      </c>
      <c r="AK18" s="29">
        <f t="shared" si="8"/>
        <v>0.12804404916900652</v>
      </c>
      <c r="AL18" s="94"/>
      <c r="AM18" s="94"/>
      <c r="AN18" s="94"/>
      <c r="AO18" s="94"/>
      <c r="AP18" s="45" t="str">
        <f t="shared" si="9"/>
        <v>20195</v>
      </c>
      <c r="AQ18" s="45" t="str">
        <f t="shared" si="10"/>
        <v/>
      </c>
    </row>
    <row r="19" spans="1:43" s="15" customFormat="1" ht="39.6">
      <c r="A19" s="89"/>
      <c r="B19" s="90"/>
      <c r="C19" s="90"/>
      <c r="D19" s="57" t="str">
        <f t="shared" si="0"/>
        <v/>
      </c>
      <c r="E19" s="208" t="s">
        <v>34</v>
      </c>
      <c r="F19" s="209">
        <v>2019</v>
      </c>
      <c r="G19" s="209">
        <v>4</v>
      </c>
      <c r="H19" s="91"/>
      <c r="I19" s="57" t="str">
        <f t="shared" si="1"/>
        <v>Q1</v>
      </c>
      <c r="J19" s="203"/>
      <c r="K19" s="91"/>
      <c r="L19" s="210" t="s">
        <v>29</v>
      </c>
      <c r="M19" s="208" t="s">
        <v>30</v>
      </c>
      <c r="N19" s="208">
        <v>0</v>
      </c>
      <c r="O19" s="93"/>
      <c r="P19" s="57" t="str">
        <f t="shared" si="2"/>
        <v>C66 SERVICE/OTHERS</v>
      </c>
      <c r="Q19" s="209" t="s">
        <v>31</v>
      </c>
      <c r="R19" s="208" t="s">
        <v>32</v>
      </c>
      <c r="S19" s="208" t="s">
        <v>33</v>
      </c>
      <c r="T19" s="17"/>
      <c r="U19" s="17"/>
      <c r="V19" s="89"/>
      <c r="W19" s="17"/>
      <c r="X19" s="18"/>
      <c r="Y19" s="19"/>
      <c r="Z19" s="26" t="str">
        <f t="shared" si="3"/>
        <v/>
      </c>
      <c r="AA19" s="20"/>
      <c r="AB19" s="21">
        <v>560000</v>
      </c>
      <c r="AC19" s="27">
        <f t="shared" si="4"/>
        <v>0</v>
      </c>
      <c r="AD19" s="22"/>
      <c r="AE19" s="211">
        <f t="shared" si="5"/>
        <v>0</v>
      </c>
      <c r="AF19" s="211" t="str">
        <f>IF(AND(COUNTIFS($J$18:J19,J19)=1,AE19=1),1,"")</f>
        <v/>
      </c>
      <c r="AG19" s="211" t="str">
        <f>IF(C19="","",IF(AND(COUNTIFS($J$18:J19,J19)=1,C19&lt;&gt;""),1,""))</f>
        <v/>
      </c>
      <c r="AH19" s="211" t="str">
        <f>IF(G19="","",IF(AND(COUNTIFS($J$18:J19,J19)=1,G19&lt;&gt;""),1,""))</f>
        <v/>
      </c>
      <c r="AI19" s="28">
        <f t="shared" si="6"/>
        <v>32843736.557277884</v>
      </c>
      <c r="AJ19" s="28">
        <f t="shared" si="7"/>
        <v>3921470.6822663117</v>
      </c>
      <c r="AK19" s="29">
        <f t="shared" si="8"/>
        <v>0.11939782416131176</v>
      </c>
      <c r="AL19" s="94"/>
      <c r="AM19" s="94"/>
      <c r="AN19" s="94"/>
      <c r="AO19" s="94"/>
      <c r="AP19" s="45" t="str">
        <f t="shared" si="9"/>
        <v>20194</v>
      </c>
      <c r="AQ19" s="45" t="str">
        <f t="shared" si="10"/>
        <v/>
      </c>
    </row>
    <row r="20" spans="1:43" s="15" customFormat="1" ht="39.6">
      <c r="A20" s="89"/>
      <c r="B20" s="90"/>
      <c r="C20" s="90"/>
      <c r="D20" s="57" t="str">
        <f t="shared" si="0"/>
        <v/>
      </c>
      <c r="E20" s="208" t="s">
        <v>28</v>
      </c>
      <c r="F20" s="209">
        <v>2019</v>
      </c>
      <c r="G20" s="209">
        <v>3</v>
      </c>
      <c r="H20" s="91"/>
      <c r="I20" s="57" t="str">
        <f t="shared" si="1"/>
        <v>Q4</v>
      </c>
      <c r="J20" s="203"/>
      <c r="K20" s="91"/>
      <c r="L20" s="210" t="s">
        <v>29</v>
      </c>
      <c r="M20" s="208" t="s">
        <v>30</v>
      </c>
      <c r="N20" s="208">
        <v>0</v>
      </c>
      <c r="O20" s="93"/>
      <c r="P20" s="57" t="str">
        <f t="shared" si="2"/>
        <v>C66 SERVICE/OTHERS</v>
      </c>
      <c r="Q20" s="209" t="s">
        <v>31</v>
      </c>
      <c r="R20" s="208" t="s">
        <v>32</v>
      </c>
      <c r="S20" s="208" t="s">
        <v>33</v>
      </c>
      <c r="T20" s="17"/>
      <c r="U20" s="17"/>
      <c r="V20" s="89"/>
      <c r="W20" s="17"/>
      <c r="X20" s="18"/>
      <c r="Y20" s="19"/>
      <c r="Z20" s="26" t="str">
        <f t="shared" si="3"/>
        <v/>
      </c>
      <c r="AA20" s="20"/>
      <c r="AB20" s="21">
        <v>913000</v>
      </c>
      <c r="AC20" s="27">
        <f t="shared" si="4"/>
        <v>0</v>
      </c>
      <c r="AD20" s="22"/>
      <c r="AE20" s="211">
        <f t="shared" si="5"/>
        <v>0</v>
      </c>
      <c r="AF20" s="211" t="str">
        <f>IF(AND(COUNTIFS($J$18:J20,J20)=1,AE20=1),1,"")</f>
        <v/>
      </c>
      <c r="AG20" s="211" t="str">
        <f>IF(C20="","",IF(AND(COUNTIFS($J$18:J20,J20)=1,C20&lt;&gt;""),1,""))</f>
        <v/>
      </c>
      <c r="AH20" s="211" t="str">
        <f>IF(G20="","",IF(AND(COUNTIFS($J$18:J20,J20)=1,G20&lt;&gt;""),1,""))</f>
        <v/>
      </c>
      <c r="AI20" s="28">
        <f t="shared" si="6"/>
        <v>47416008.333399996</v>
      </c>
      <c r="AJ20" s="28">
        <f t="shared" si="7"/>
        <v>6981738.4465290196</v>
      </c>
      <c r="AK20" s="29">
        <f t="shared" si="8"/>
        <v>0.1472443314383986</v>
      </c>
      <c r="AL20" s="94"/>
      <c r="AM20" s="94"/>
      <c r="AN20" s="94"/>
      <c r="AO20" s="94"/>
      <c r="AP20" s="45" t="str">
        <f t="shared" si="9"/>
        <v>20193</v>
      </c>
      <c r="AQ20" s="45" t="str">
        <f t="shared" si="10"/>
        <v/>
      </c>
    </row>
    <row r="21" spans="1:43" s="15" customFormat="1" ht="39.6">
      <c r="A21" s="89"/>
      <c r="B21" s="90"/>
      <c r="C21" s="90"/>
      <c r="D21" s="57" t="str">
        <f t="shared" si="0"/>
        <v/>
      </c>
      <c r="E21" s="208" t="s">
        <v>28</v>
      </c>
      <c r="F21" s="209">
        <v>2019</v>
      </c>
      <c r="G21" s="209">
        <v>2</v>
      </c>
      <c r="H21" s="91"/>
      <c r="I21" s="57" t="str">
        <f t="shared" si="1"/>
        <v>Q4</v>
      </c>
      <c r="J21" s="203"/>
      <c r="K21" s="91"/>
      <c r="L21" s="210" t="s">
        <v>29</v>
      </c>
      <c r="M21" s="208" t="s">
        <v>30</v>
      </c>
      <c r="N21" s="208">
        <v>0</v>
      </c>
      <c r="O21" s="93"/>
      <c r="P21" s="57" t="str">
        <f t="shared" si="2"/>
        <v>C66 SERVICE/OTHERS</v>
      </c>
      <c r="Q21" s="209" t="s">
        <v>31</v>
      </c>
      <c r="R21" s="208" t="s">
        <v>32</v>
      </c>
      <c r="S21" s="208" t="s">
        <v>33</v>
      </c>
      <c r="T21" s="17"/>
      <c r="U21" s="17"/>
      <c r="V21" s="89"/>
      <c r="W21" s="17"/>
      <c r="X21" s="18"/>
      <c r="Y21" s="19"/>
      <c r="Z21" s="26" t="str">
        <f t="shared" si="3"/>
        <v/>
      </c>
      <c r="AA21" s="20"/>
      <c r="AB21" s="21">
        <v>353000</v>
      </c>
      <c r="AC21" s="27">
        <f t="shared" si="4"/>
        <v>0</v>
      </c>
      <c r="AD21" s="22"/>
      <c r="AE21" s="211">
        <f t="shared" si="5"/>
        <v>0</v>
      </c>
      <c r="AF21" s="211" t="str">
        <f>IF(AND(COUNTIFS($J$18:J21,J21)=1,AE21=1),1,"")</f>
        <v/>
      </c>
      <c r="AG21" s="211" t="str">
        <f>IF(C21="","",IF(AND(COUNTIFS($J$18:J21,J21)=1,C21&lt;&gt;""),1,""))</f>
        <v/>
      </c>
      <c r="AH21" s="211" t="str">
        <f>IF(G21="","",IF(AND(COUNTIFS($J$18:J21,J21)=1,G21&lt;&gt;""),1,""))</f>
        <v/>
      </c>
      <c r="AI21" s="28">
        <f t="shared" si="6"/>
        <v>16455710.38663793</v>
      </c>
      <c r="AJ21" s="28">
        <f t="shared" si="7"/>
        <v>2150644.6466930597</v>
      </c>
      <c r="AK21" s="29">
        <f t="shared" si="8"/>
        <v>0.13069290818580445</v>
      </c>
      <c r="AL21" s="94"/>
      <c r="AM21" s="94"/>
      <c r="AN21" s="94"/>
      <c r="AO21" s="94"/>
      <c r="AP21" s="45" t="str">
        <f t="shared" si="9"/>
        <v>20192</v>
      </c>
      <c r="AQ21" s="45" t="str">
        <f t="shared" si="10"/>
        <v/>
      </c>
    </row>
    <row r="22" spans="1:43" s="15" customFormat="1" ht="39.6">
      <c r="A22" s="89"/>
      <c r="B22" s="90"/>
      <c r="C22" s="90"/>
      <c r="D22" s="57" t="str">
        <f t="shared" si="0"/>
        <v/>
      </c>
      <c r="E22" s="208" t="s">
        <v>28</v>
      </c>
      <c r="F22" s="209">
        <v>2019</v>
      </c>
      <c r="G22" s="209">
        <v>1</v>
      </c>
      <c r="H22" s="91"/>
      <c r="I22" s="57" t="str">
        <f t="shared" si="1"/>
        <v>Q4</v>
      </c>
      <c r="J22" s="203"/>
      <c r="K22" s="91"/>
      <c r="L22" s="210" t="s">
        <v>29</v>
      </c>
      <c r="M22" s="208" t="s">
        <v>30</v>
      </c>
      <c r="N22" s="208">
        <v>0</v>
      </c>
      <c r="O22" s="93"/>
      <c r="P22" s="57" t="str">
        <f t="shared" si="2"/>
        <v>C66 SERVICE/OTHERS</v>
      </c>
      <c r="Q22" s="209" t="s">
        <v>31</v>
      </c>
      <c r="R22" s="208" t="s">
        <v>32</v>
      </c>
      <c r="S22" s="208" t="s">
        <v>33</v>
      </c>
      <c r="T22" s="17"/>
      <c r="U22" s="17"/>
      <c r="V22" s="89"/>
      <c r="W22" s="17"/>
      <c r="X22" s="18"/>
      <c r="Y22" s="19"/>
      <c r="Z22" s="26" t="str">
        <f t="shared" si="3"/>
        <v/>
      </c>
      <c r="AA22" s="20"/>
      <c r="AB22" s="21">
        <v>471000</v>
      </c>
      <c r="AC22" s="27">
        <f t="shared" si="4"/>
        <v>0</v>
      </c>
      <c r="AD22" s="22"/>
      <c r="AE22" s="211">
        <f t="shared" si="5"/>
        <v>0</v>
      </c>
      <c r="AF22" s="211" t="str">
        <f>IF(AND(COUNTIFS($J$18:J22,J22)=1,AE22=1),1,"")</f>
        <v/>
      </c>
      <c r="AG22" s="211" t="str">
        <f>IF(C22="","",IF(AND(COUNTIFS($J$18:J22,J22)=1,C22&lt;&gt;""),1,""))</f>
        <v/>
      </c>
      <c r="AH22" s="211" t="str">
        <f>IF(G22="","",IF(AND(COUNTIFS($J$18:J22,J22)=1,G22&lt;&gt;""),1,""))</f>
        <v/>
      </c>
      <c r="AI22" s="28">
        <f t="shared" si="6"/>
        <v>23237072.691724136</v>
      </c>
      <c r="AJ22" s="28">
        <f t="shared" si="7"/>
        <v>2402195.7372206897</v>
      </c>
      <c r="AK22" s="29">
        <f t="shared" si="8"/>
        <v>0.1033777261486224</v>
      </c>
      <c r="AL22" s="94"/>
      <c r="AM22" s="94"/>
      <c r="AN22" s="94"/>
      <c r="AO22" s="94"/>
      <c r="AP22" s="45" t="str">
        <f t="shared" si="9"/>
        <v>20191</v>
      </c>
      <c r="AQ22" s="45" t="str">
        <f t="shared" si="10"/>
        <v/>
      </c>
    </row>
    <row r="23" spans="1:43" s="15" customFormat="1" ht="39.6">
      <c r="A23" s="89"/>
      <c r="B23" s="90"/>
      <c r="C23" s="90"/>
      <c r="D23" s="57" t="str">
        <f t="shared" si="0"/>
        <v/>
      </c>
      <c r="E23" s="208" t="s">
        <v>35</v>
      </c>
      <c r="F23" s="209">
        <v>2020</v>
      </c>
      <c r="G23" s="209">
        <v>12</v>
      </c>
      <c r="H23" s="91"/>
      <c r="I23" s="57" t="str">
        <f t="shared" si="1"/>
        <v>Q3</v>
      </c>
      <c r="J23" s="203"/>
      <c r="K23" s="91"/>
      <c r="L23" s="210" t="s">
        <v>29</v>
      </c>
      <c r="M23" s="208" t="s">
        <v>30</v>
      </c>
      <c r="N23" s="208">
        <v>0</v>
      </c>
      <c r="O23" s="93"/>
      <c r="P23" s="57" t="str">
        <f t="shared" si="2"/>
        <v>C66 SERVICE/OTHERS</v>
      </c>
      <c r="Q23" s="209" t="s">
        <v>31</v>
      </c>
      <c r="R23" s="208" t="s">
        <v>32</v>
      </c>
      <c r="S23" s="208" t="s">
        <v>36</v>
      </c>
      <c r="T23" s="17"/>
      <c r="U23" s="17"/>
      <c r="V23" s="89"/>
      <c r="W23" s="17"/>
      <c r="X23" s="18"/>
      <c r="Y23" s="19"/>
      <c r="Z23" s="26" t="str">
        <f t="shared" si="3"/>
        <v/>
      </c>
      <c r="AA23" s="20"/>
      <c r="AB23" s="21">
        <v>583000</v>
      </c>
      <c r="AC23" s="27">
        <f t="shared" si="4"/>
        <v>0</v>
      </c>
      <c r="AD23" s="22"/>
      <c r="AE23" s="211">
        <f t="shared" si="5"/>
        <v>0</v>
      </c>
      <c r="AF23" s="211" t="str">
        <f>IF(AND(COUNTIFS($J$18:J23,J23)=1,AE23=1),1,"")</f>
        <v/>
      </c>
      <c r="AG23" s="211" t="str">
        <f>IF(C23="","",IF(AND(COUNTIFS($J$18:J23,J23)=1,C23&lt;&gt;""),1,""))</f>
        <v/>
      </c>
      <c r="AH23" s="211" t="str">
        <f>IF(G23="","",IF(AND(COUNTIFS($J$18:J23,J23)=1,G23&lt;&gt;""),1,""))</f>
        <v/>
      </c>
      <c r="AI23" s="28">
        <f t="shared" si="6"/>
        <v>48763143.537654869</v>
      </c>
      <c r="AJ23" s="28">
        <f t="shared" si="7"/>
        <v>5924029.970215477</v>
      </c>
      <c r="AK23" s="29">
        <f t="shared" si="8"/>
        <v>0.12148580957749257</v>
      </c>
      <c r="AL23" s="94"/>
      <c r="AM23" s="94"/>
      <c r="AN23" s="94"/>
      <c r="AO23" s="94"/>
      <c r="AP23" s="45" t="str">
        <f t="shared" si="9"/>
        <v>202012</v>
      </c>
      <c r="AQ23" s="45" t="str">
        <f t="shared" si="10"/>
        <v/>
      </c>
    </row>
    <row r="24" spans="1:43" s="15" customFormat="1" ht="39.6">
      <c r="A24" s="89"/>
      <c r="B24" s="90"/>
      <c r="C24" s="90"/>
      <c r="D24" s="57" t="str">
        <f t="shared" si="0"/>
        <v/>
      </c>
      <c r="E24" s="208" t="s">
        <v>35</v>
      </c>
      <c r="F24" s="209">
        <v>2020</v>
      </c>
      <c r="G24" s="209">
        <v>12</v>
      </c>
      <c r="H24" s="91"/>
      <c r="I24" s="57" t="str">
        <f t="shared" si="1"/>
        <v>Q3</v>
      </c>
      <c r="J24" s="203"/>
      <c r="K24" s="91"/>
      <c r="L24" s="210" t="s">
        <v>29</v>
      </c>
      <c r="M24" s="208" t="s">
        <v>30</v>
      </c>
      <c r="N24" s="208">
        <v>0</v>
      </c>
      <c r="O24" s="93"/>
      <c r="P24" s="57" t="str">
        <f t="shared" si="2"/>
        <v>C66 SERVICE/OTHERS</v>
      </c>
      <c r="Q24" s="209" t="s">
        <v>31</v>
      </c>
      <c r="R24" s="208" t="s">
        <v>32</v>
      </c>
      <c r="S24" s="208" t="s">
        <v>37</v>
      </c>
      <c r="T24" s="17"/>
      <c r="U24" s="17"/>
      <c r="V24" s="89"/>
      <c r="W24" s="17"/>
      <c r="X24" s="18"/>
      <c r="Y24" s="19"/>
      <c r="Z24" s="26" t="str">
        <f t="shared" si="3"/>
        <v/>
      </c>
      <c r="AA24" s="20"/>
      <c r="AB24" s="21">
        <v>289000</v>
      </c>
      <c r="AC24" s="27">
        <f t="shared" si="4"/>
        <v>0</v>
      </c>
      <c r="AD24" s="22"/>
      <c r="AE24" s="211">
        <f t="shared" si="5"/>
        <v>0</v>
      </c>
      <c r="AF24" s="211" t="str">
        <f>IF(AND(COUNTIFS($J$18:J24,J24)=1,AE24=1),1,"")</f>
        <v/>
      </c>
      <c r="AG24" s="211" t="str">
        <f>IF(C24="","",IF(AND(COUNTIFS($J$18:J24,J24)=1,C24&lt;&gt;""),1,""))</f>
        <v/>
      </c>
      <c r="AH24" s="211" t="str">
        <f>IF(G24="","",IF(AND(COUNTIFS($J$18:J24,J24)=1,G24&lt;&gt;""),1,""))</f>
        <v/>
      </c>
      <c r="AI24" s="28">
        <f t="shared" si="6"/>
        <v>48763143.537654869</v>
      </c>
      <c r="AJ24" s="28">
        <f t="shared" si="7"/>
        <v>5924029.970215477</v>
      </c>
      <c r="AK24" s="29">
        <f t="shared" si="8"/>
        <v>0.12148580957749257</v>
      </c>
      <c r="AL24" s="94"/>
      <c r="AM24" s="94"/>
      <c r="AN24" s="94"/>
      <c r="AO24" s="94"/>
      <c r="AP24" s="45" t="str">
        <f t="shared" si="9"/>
        <v>202012</v>
      </c>
      <c r="AQ24" s="45" t="str">
        <f t="shared" si="10"/>
        <v/>
      </c>
    </row>
    <row r="25" spans="1:43" s="15" customFormat="1" ht="39.6">
      <c r="A25" s="89"/>
      <c r="B25" s="90"/>
      <c r="C25" s="90"/>
      <c r="D25" s="57" t="str">
        <f t="shared" si="0"/>
        <v/>
      </c>
      <c r="E25" s="208" t="s">
        <v>35</v>
      </c>
      <c r="F25" s="209">
        <v>2020</v>
      </c>
      <c r="G25" s="209">
        <v>12</v>
      </c>
      <c r="H25" s="91"/>
      <c r="I25" s="57" t="str">
        <f t="shared" si="1"/>
        <v>Q3</v>
      </c>
      <c r="J25" s="203"/>
      <c r="K25" s="91"/>
      <c r="L25" s="210" t="s">
        <v>29</v>
      </c>
      <c r="M25" s="208" t="s">
        <v>30</v>
      </c>
      <c r="N25" s="208">
        <v>0</v>
      </c>
      <c r="O25" s="93"/>
      <c r="P25" s="57" t="str">
        <f t="shared" si="2"/>
        <v>C66 SERVICE/OTHERS</v>
      </c>
      <c r="Q25" s="209" t="s">
        <v>31</v>
      </c>
      <c r="R25" s="208" t="s">
        <v>32</v>
      </c>
      <c r="S25" s="208" t="s">
        <v>38</v>
      </c>
      <c r="T25" s="17"/>
      <c r="U25" s="17"/>
      <c r="V25" s="89"/>
      <c r="W25" s="17"/>
      <c r="X25" s="18"/>
      <c r="Y25" s="19"/>
      <c r="Z25" s="26" t="str">
        <f t="shared" si="3"/>
        <v/>
      </c>
      <c r="AA25" s="20"/>
      <c r="AB25" s="21">
        <v>41000</v>
      </c>
      <c r="AC25" s="27">
        <f t="shared" si="4"/>
        <v>0</v>
      </c>
      <c r="AD25" s="22"/>
      <c r="AE25" s="211">
        <f t="shared" si="5"/>
        <v>0</v>
      </c>
      <c r="AF25" s="211" t="str">
        <f>IF(AND(COUNTIFS($J$18:J25,J25)=1,AE25=1),1,"")</f>
        <v/>
      </c>
      <c r="AG25" s="211" t="str">
        <f>IF(C25="","",IF(AND(COUNTIFS($J$18:J25,J25)=1,C25&lt;&gt;""),1,""))</f>
        <v/>
      </c>
      <c r="AH25" s="211" t="str">
        <f>IF(G25="","",IF(AND(COUNTIFS($J$18:J25,J25)=1,G25&lt;&gt;""),1,""))</f>
        <v/>
      </c>
      <c r="AI25" s="28">
        <f t="shared" si="6"/>
        <v>48763143.537654869</v>
      </c>
      <c r="AJ25" s="28">
        <f t="shared" si="7"/>
        <v>5924029.970215477</v>
      </c>
      <c r="AK25" s="29">
        <f t="shared" si="8"/>
        <v>0.12148580957749257</v>
      </c>
      <c r="AL25" s="94"/>
      <c r="AM25" s="94"/>
      <c r="AN25" s="94"/>
      <c r="AO25" s="94"/>
      <c r="AP25" s="45" t="str">
        <f t="shared" si="9"/>
        <v>202012</v>
      </c>
      <c r="AQ25" s="45" t="str">
        <f t="shared" si="10"/>
        <v/>
      </c>
    </row>
    <row r="26" spans="1:43" s="15" customFormat="1" ht="39.6">
      <c r="A26" s="89"/>
      <c r="B26" s="90"/>
      <c r="C26" s="90"/>
      <c r="D26" s="57" t="str">
        <f t="shared" si="0"/>
        <v/>
      </c>
      <c r="E26" s="208" t="s">
        <v>35</v>
      </c>
      <c r="F26" s="209">
        <v>2020</v>
      </c>
      <c r="G26" s="209">
        <v>12</v>
      </c>
      <c r="H26" s="91"/>
      <c r="I26" s="57" t="str">
        <f t="shared" si="1"/>
        <v>Q3</v>
      </c>
      <c r="J26" s="203"/>
      <c r="K26" s="91"/>
      <c r="L26" s="210" t="s">
        <v>29</v>
      </c>
      <c r="M26" s="208" t="s">
        <v>30</v>
      </c>
      <c r="N26" s="208">
        <v>0</v>
      </c>
      <c r="O26" s="93"/>
      <c r="P26" s="57" t="str">
        <f t="shared" si="2"/>
        <v>C66 SERVICE/OTHERS</v>
      </c>
      <c r="Q26" s="209" t="s">
        <v>31</v>
      </c>
      <c r="R26" s="208" t="s">
        <v>32</v>
      </c>
      <c r="S26" s="208" t="s">
        <v>39</v>
      </c>
      <c r="T26" s="17"/>
      <c r="U26" s="17"/>
      <c r="V26" s="89"/>
      <c r="W26" s="17"/>
      <c r="X26" s="18"/>
      <c r="Y26" s="19"/>
      <c r="Z26" s="26" t="str">
        <f t="shared" si="3"/>
        <v/>
      </c>
      <c r="AA26" s="20"/>
      <c r="AB26" s="21">
        <v>19000</v>
      </c>
      <c r="AC26" s="27">
        <f t="shared" si="4"/>
        <v>0</v>
      </c>
      <c r="AD26" s="22"/>
      <c r="AE26" s="211">
        <f t="shared" si="5"/>
        <v>0</v>
      </c>
      <c r="AF26" s="211" t="str">
        <f>IF(AND(COUNTIFS($J$18:J26,J26)=1,AE26=1),1,"")</f>
        <v/>
      </c>
      <c r="AG26" s="211" t="str">
        <f>IF(C26="","",IF(AND(COUNTIFS($J$18:J26,J26)=1,C26&lt;&gt;""),1,""))</f>
        <v/>
      </c>
      <c r="AH26" s="211" t="str">
        <f>IF(G26="","",IF(AND(COUNTIFS($J$18:J26,J26)=1,G26&lt;&gt;""),1,""))</f>
        <v/>
      </c>
      <c r="AI26" s="28">
        <f t="shared" si="6"/>
        <v>48763143.537654869</v>
      </c>
      <c r="AJ26" s="28">
        <f t="shared" si="7"/>
        <v>5924029.970215477</v>
      </c>
      <c r="AK26" s="29">
        <f t="shared" si="8"/>
        <v>0.12148580957749257</v>
      </c>
      <c r="AL26" s="94"/>
      <c r="AM26" s="94"/>
      <c r="AN26" s="94"/>
      <c r="AO26" s="94"/>
      <c r="AP26" s="45" t="str">
        <f t="shared" si="9"/>
        <v>202012</v>
      </c>
      <c r="AQ26" s="45" t="str">
        <f t="shared" si="10"/>
        <v/>
      </c>
    </row>
    <row r="27" spans="1:43" s="15" customFormat="1" ht="39.6">
      <c r="A27" s="89"/>
      <c r="B27" s="90"/>
      <c r="C27" s="90"/>
      <c r="D27" s="57" t="str">
        <f t="shared" si="0"/>
        <v/>
      </c>
      <c r="E27" s="208" t="s">
        <v>35</v>
      </c>
      <c r="F27" s="209">
        <v>2020</v>
      </c>
      <c r="G27" s="209">
        <v>11</v>
      </c>
      <c r="H27" s="91"/>
      <c r="I27" s="57" t="str">
        <f t="shared" si="1"/>
        <v>Q3</v>
      </c>
      <c r="J27" s="203"/>
      <c r="K27" s="91"/>
      <c r="L27" s="210" t="s">
        <v>29</v>
      </c>
      <c r="M27" s="208" t="s">
        <v>30</v>
      </c>
      <c r="N27" s="208">
        <v>0</v>
      </c>
      <c r="O27" s="93"/>
      <c r="P27" s="57" t="str">
        <f t="shared" si="2"/>
        <v>C66 SERVICE/OTHERS</v>
      </c>
      <c r="Q27" s="209" t="s">
        <v>31</v>
      </c>
      <c r="R27" s="208" t="s">
        <v>32</v>
      </c>
      <c r="S27" s="208" t="s">
        <v>36</v>
      </c>
      <c r="T27" s="17"/>
      <c r="U27" s="17"/>
      <c r="V27" s="89"/>
      <c r="W27" s="17"/>
      <c r="X27" s="18"/>
      <c r="Y27" s="19"/>
      <c r="Z27" s="26" t="str">
        <f t="shared" si="3"/>
        <v/>
      </c>
      <c r="AA27" s="20"/>
      <c r="AB27" s="21">
        <v>1288000</v>
      </c>
      <c r="AC27" s="27">
        <f t="shared" si="4"/>
        <v>0</v>
      </c>
      <c r="AD27" s="22"/>
      <c r="AE27" s="211">
        <f t="shared" si="5"/>
        <v>0</v>
      </c>
      <c r="AF27" s="211" t="str">
        <f>IF(AND(COUNTIFS($J$18:J27,J27)=1,AE27=1),1,"")</f>
        <v/>
      </c>
      <c r="AG27" s="211" t="str">
        <f>IF(C27="","",IF(AND(COUNTIFS($J$18:J27,J27)=1,C27&lt;&gt;""),1,""))</f>
        <v/>
      </c>
      <c r="AH27" s="211" t="str">
        <f>IF(G27="","",IF(AND(COUNTIFS($J$18:J27,J27)=1,G27&lt;&gt;""),1,""))</f>
        <v/>
      </c>
      <c r="AI27" s="28">
        <f t="shared" si="6"/>
        <v>44078731.611185834</v>
      </c>
      <c r="AJ27" s="28">
        <f t="shared" si="7"/>
        <v>5508173.2163771475</v>
      </c>
      <c r="AK27" s="29">
        <f t="shared" si="8"/>
        <v>0.12496215328889686</v>
      </c>
      <c r="AL27" s="94"/>
      <c r="AM27" s="94"/>
      <c r="AN27" s="94"/>
      <c r="AO27" s="94"/>
      <c r="AP27" s="45" t="str">
        <f t="shared" si="9"/>
        <v>202011</v>
      </c>
      <c r="AQ27" s="45" t="str">
        <f t="shared" si="10"/>
        <v/>
      </c>
    </row>
    <row r="28" spans="1:43" s="15" customFormat="1" ht="39.6">
      <c r="A28" s="89"/>
      <c r="B28" s="90"/>
      <c r="C28" s="90"/>
      <c r="D28" s="57" t="str">
        <f t="shared" si="0"/>
        <v/>
      </c>
      <c r="E28" s="208" t="s">
        <v>35</v>
      </c>
      <c r="F28" s="209">
        <v>2020</v>
      </c>
      <c r="G28" s="209">
        <v>11</v>
      </c>
      <c r="H28" s="91"/>
      <c r="I28" s="57" t="str">
        <f t="shared" si="1"/>
        <v>Q3</v>
      </c>
      <c r="J28" s="203"/>
      <c r="K28" s="91"/>
      <c r="L28" s="210" t="s">
        <v>29</v>
      </c>
      <c r="M28" s="208" t="s">
        <v>30</v>
      </c>
      <c r="N28" s="208">
        <v>0</v>
      </c>
      <c r="O28" s="93"/>
      <c r="P28" s="57" t="str">
        <f t="shared" si="2"/>
        <v>C66 SERVICE/OTHERS</v>
      </c>
      <c r="Q28" s="209" t="s">
        <v>31</v>
      </c>
      <c r="R28" s="208" t="s">
        <v>32</v>
      </c>
      <c r="S28" s="208" t="s">
        <v>37</v>
      </c>
      <c r="T28" s="17"/>
      <c r="U28" s="17"/>
      <c r="V28" s="89"/>
      <c r="W28" s="17"/>
      <c r="X28" s="18"/>
      <c r="Y28" s="19"/>
      <c r="Z28" s="26" t="str">
        <f t="shared" si="3"/>
        <v/>
      </c>
      <c r="AA28" s="20"/>
      <c r="AB28" s="21">
        <v>226000</v>
      </c>
      <c r="AC28" s="27">
        <f t="shared" si="4"/>
        <v>0</v>
      </c>
      <c r="AD28" s="22"/>
      <c r="AE28" s="211">
        <f t="shared" si="5"/>
        <v>0</v>
      </c>
      <c r="AF28" s="211" t="str">
        <f>IF(AND(COUNTIFS($J$18:J28,J28)=1,AE28=1),1,"")</f>
        <v/>
      </c>
      <c r="AG28" s="211" t="str">
        <f>IF(C28="","",IF(AND(COUNTIFS($J$18:J28,J28)=1,C28&lt;&gt;""),1,""))</f>
        <v/>
      </c>
      <c r="AH28" s="211" t="str">
        <f>IF(G28="","",IF(AND(COUNTIFS($J$18:J28,J28)=1,G28&lt;&gt;""),1,""))</f>
        <v/>
      </c>
      <c r="AI28" s="28">
        <f t="shared" si="6"/>
        <v>44078731.611185834</v>
      </c>
      <c r="AJ28" s="28">
        <f t="shared" si="7"/>
        <v>5508173.2163771475</v>
      </c>
      <c r="AK28" s="29">
        <f t="shared" si="8"/>
        <v>0.12496215328889686</v>
      </c>
      <c r="AL28" s="94"/>
      <c r="AM28" s="94"/>
      <c r="AN28" s="94"/>
      <c r="AO28" s="94"/>
      <c r="AP28" s="45" t="str">
        <f t="shared" si="9"/>
        <v>202011</v>
      </c>
      <c r="AQ28" s="45" t="str">
        <f t="shared" si="10"/>
        <v/>
      </c>
    </row>
    <row r="29" spans="1:43" s="15" customFormat="1" ht="39.6">
      <c r="A29" s="89"/>
      <c r="B29" s="90"/>
      <c r="C29" s="90"/>
      <c r="D29" s="57" t="str">
        <f t="shared" si="0"/>
        <v/>
      </c>
      <c r="E29" s="208" t="s">
        <v>35</v>
      </c>
      <c r="F29" s="209">
        <v>2020</v>
      </c>
      <c r="G29" s="209">
        <v>11</v>
      </c>
      <c r="H29" s="91"/>
      <c r="I29" s="57" t="str">
        <f t="shared" si="1"/>
        <v>Q3</v>
      </c>
      <c r="J29" s="203"/>
      <c r="K29" s="91"/>
      <c r="L29" s="210" t="s">
        <v>29</v>
      </c>
      <c r="M29" s="208" t="s">
        <v>30</v>
      </c>
      <c r="N29" s="208">
        <v>0</v>
      </c>
      <c r="O29" s="93"/>
      <c r="P29" s="57" t="str">
        <f t="shared" si="2"/>
        <v>C66 SERVICE/OTHERS</v>
      </c>
      <c r="Q29" s="209" t="s">
        <v>31</v>
      </c>
      <c r="R29" s="208" t="s">
        <v>32</v>
      </c>
      <c r="S29" s="208" t="s">
        <v>38</v>
      </c>
      <c r="T29" s="17"/>
      <c r="U29" s="17"/>
      <c r="V29" s="89"/>
      <c r="W29" s="17"/>
      <c r="X29" s="18"/>
      <c r="Y29" s="19"/>
      <c r="Z29" s="26" t="str">
        <f t="shared" si="3"/>
        <v/>
      </c>
      <c r="AA29" s="20"/>
      <c r="AB29" s="21">
        <v>3000</v>
      </c>
      <c r="AC29" s="27">
        <f t="shared" si="4"/>
        <v>0</v>
      </c>
      <c r="AD29" s="22"/>
      <c r="AE29" s="211">
        <f t="shared" si="5"/>
        <v>0</v>
      </c>
      <c r="AF29" s="211" t="str">
        <f>IF(AND(COUNTIFS($J$18:J29,J29)=1,AE29=1),1,"")</f>
        <v/>
      </c>
      <c r="AG29" s="211" t="str">
        <f>IF(C29="","",IF(AND(COUNTIFS($J$18:J29,J29)=1,C29&lt;&gt;""),1,""))</f>
        <v/>
      </c>
      <c r="AH29" s="211" t="str">
        <f>IF(G29="","",IF(AND(COUNTIFS($J$18:J29,J29)=1,G29&lt;&gt;""),1,""))</f>
        <v/>
      </c>
      <c r="AI29" s="28">
        <f t="shared" si="6"/>
        <v>44078731.611185834</v>
      </c>
      <c r="AJ29" s="28">
        <f t="shared" si="7"/>
        <v>5508173.2163771475</v>
      </c>
      <c r="AK29" s="29">
        <f t="shared" si="8"/>
        <v>0.12496215328889686</v>
      </c>
      <c r="AL29" s="94"/>
      <c r="AM29" s="94"/>
      <c r="AN29" s="94"/>
      <c r="AO29" s="94"/>
      <c r="AP29" s="45" t="str">
        <f t="shared" si="9"/>
        <v>202011</v>
      </c>
      <c r="AQ29" s="45" t="str">
        <f t="shared" si="10"/>
        <v/>
      </c>
    </row>
    <row r="30" spans="1:43" s="15" customFormat="1" ht="39.6">
      <c r="A30" s="89"/>
      <c r="B30" s="90"/>
      <c r="C30" s="90"/>
      <c r="D30" s="57" t="str">
        <f t="shared" si="0"/>
        <v/>
      </c>
      <c r="E30" s="208" t="s">
        <v>35</v>
      </c>
      <c r="F30" s="209">
        <v>2020</v>
      </c>
      <c r="G30" s="209">
        <v>11</v>
      </c>
      <c r="H30" s="91"/>
      <c r="I30" s="57" t="str">
        <f t="shared" si="1"/>
        <v>Q3</v>
      </c>
      <c r="J30" s="203"/>
      <c r="K30" s="91"/>
      <c r="L30" s="210" t="s">
        <v>29</v>
      </c>
      <c r="M30" s="208" t="s">
        <v>30</v>
      </c>
      <c r="N30" s="208">
        <v>0</v>
      </c>
      <c r="O30" s="93"/>
      <c r="P30" s="57" t="str">
        <f t="shared" si="2"/>
        <v>C66 SERVICE/OTHERS</v>
      </c>
      <c r="Q30" s="209" t="s">
        <v>31</v>
      </c>
      <c r="R30" s="208" t="s">
        <v>32</v>
      </c>
      <c r="S30" s="208" t="s">
        <v>39</v>
      </c>
      <c r="T30" s="17"/>
      <c r="U30" s="17"/>
      <c r="V30" s="89"/>
      <c r="W30" s="17"/>
      <c r="X30" s="18"/>
      <c r="Y30" s="19"/>
      <c r="Z30" s="26" t="str">
        <f t="shared" si="3"/>
        <v/>
      </c>
      <c r="AA30" s="20"/>
      <c r="AB30" s="21">
        <v>11000</v>
      </c>
      <c r="AC30" s="27">
        <f t="shared" si="4"/>
        <v>0</v>
      </c>
      <c r="AD30" s="22"/>
      <c r="AE30" s="211">
        <f t="shared" si="5"/>
        <v>0</v>
      </c>
      <c r="AF30" s="211" t="str">
        <f>IF(AND(COUNTIFS($J$18:J30,J30)=1,AE30=1),1,"")</f>
        <v/>
      </c>
      <c r="AG30" s="211" t="str">
        <f>IF(C30="","",IF(AND(COUNTIFS($J$18:J30,J30)=1,C30&lt;&gt;""),1,""))</f>
        <v/>
      </c>
      <c r="AH30" s="211" t="str">
        <f>IF(G30="","",IF(AND(COUNTIFS($J$18:J30,J30)=1,G30&lt;&gt;""),1,""))</f>
        <v/>
      </c>
      <c r="AI30" s="28">
        <f t="shared" si="6"/>
        <v>44078731.611185834</v>
      </c>
      <c r="AJ30" s="28">
        <f t="shared" si="7"/>
        <v>5508173.2163771475</v>
      </c>
      <c r="AK30" s="29">
        <f t="shared" si="8"/>
        <v>0.12496215328889686</v>
      </c>
      <c r="AL30" s="94"/>
      <c r="AM30" s="94"/>
      <c r="AN30" s="94"/>
      <c r="AO30" s="94"/>
      <c r="AP30" s="45" t="str">
        <f t="shared" si="9"/>
        <v>202011</v>
      </c>
      <c r="AQ30" s="45" t="str">
        <f t="shared" si="10"/>
        <v/>
      </c>
    </row>
    <row r="31" spans="1:43" s="15" customFormat="1" ht="39.6">
      <c r="A31" s="89"/>
      <c r="B31" s="90"/>
      <c r="C31" s="90"/>
      <c r="D31" s="57" t="str">
        <f t="shared" si="0"/>
        <v/>
      </c>
      <c r="E31" s="208" t="s">
        <v>35</v>
      </c>
      <c r="F31" s="209">
        <v>2020</v>
      </c>
      <c r="G31" s="209">
        <v>10</v>
      </c>
      <c r="H31" s="91"/>
      <c r="I31" s="57" t="str">
        <f t="shared" si="1"/>
        <v>Q3</v>
      </c>
      <c r="J31" s="203"/>
      <c r="K31" s="91"/>
      <c r="L31" s="210" t="s">
        <v>29</v>
      </c>
      <c r="M31" s="208" t="s">
        <v>30</v>
      </c>
      <c r="N31" s="208">
        <v>0</v>
      </c>
      <c r="O31" s="93"/>
      <c r="P31" s="57" t="str">
        <f t="shared" si="2"/>
        <v>C66 SERVICE/OTHERS</v>
      </c>
      <c r="Q31" s="209" t="s">
        <v>31</v>
      </c>
      <c r="R31" s="208" t="s">
        <v>32</v>
      </c>
      <c r="S31" s="208" t="s">
        <v>36</v>
      </c>
      <c r="T31" s="17"/>
      <c r="U31" s="17"/>
      <c r="V31" s="89"/>
      <c r="W31" s="17"/>
      <c r="X31" s="18"/>
      <c r="Y31" s="19"/>
      <c r="Z31" s="26" t="str">
        <f t="shared" si="3"/>
        <v/>
      </c>
      <c r="AA31" s="20"/>
      <c r="AB31" s="21">
        <v>838000</v>
      </c>
      <c r="AC31" s="27">
        <f t="shared" si="4"/>
        <v>0</v>
      </c>
      <c r="AD31" s="22"/>
      <c r="AE31" s="211">
        <f t="shared" si="5"/>
        <v>0</v>
      </c>
      <c r="AF31" s="211" t="str">
        <f>IF(AND(COUNTIFS($J$18:J31,J31)=1,AE31=1),1,"")</f>
        <v/>
      </c>
      <c r="AG31" s="211" t="str">
        <f>IF(C31="","",IF(AND(COUNTIFS($J$18:J31,J31)=1,C31&lt;&gt;""),1,""))</f>
        <v/>
      </c>
      <c r="AH31" s="211" t="str">
        <f>IF(G31="","",IF(AND(COUNTIFS($J$18:J31,J31)=1,G31&lt;&gt;""),1,""))</f>
        <v/>
      </c>
      <c r="AI31" s="28">
        <f t="shared" si="6"/>
        <v>28011162.254106205</v>
      </c>
      <c r="AJ31" s="28">
        <f t="shared" si="7"/>
        <v>3401347.1124888421</v>
      </c>
      <c r="AK31" s="29">
        <f t="shared" si="8"/>
        <v>0.12142827497242578</v>
      </c>
      <c r="AL31" s="94"/>
      <c r="AM31" s="94"/>
      <c r="AN31" s="94"/>
      <c r="AO31" s="94"/>
      <c r="AP31" s="45" t="str">
        <f t="shared" si="9"/>
        <v>202010</v>
      </c>
      <c r="AQ31" s="45" t="str">
        <f t="shared" si="10"/>
        <v/>
      </c>
    </row>
    <row r="32" spans="1:43" s="15" customFormat="1" ht="39.6">
      <c r="A32" s="89"/>
      <c r="B32" s="90"/>
      <c r="C32" s="90"/>
      <c r="D32" s="57" t="str">
        <f t="shared" si="0"/>
        <v/>
      </c>
      <c r="E32" s="208" t="s">
        <v>35</v>
      </c>
      <c r="F32" s="209">
        <v>2020</v>
      </c>
      <c r="G32" s="209">
        <v>10</v>
      </c>
      <c r="H32" s="91"/>
      <c r="I32" s="57" t="str">
        <f t="shared" si="1"/>
        <v>Q3</v>
      </c>
      <c r="J32" s="203"/>
      <c r="K32" s="91"/>
      <c r="L32" s="210" t="s">
        <v>29</v>
      </c>
      <c r="M32" s="208" t="s">
        <v>30</v>
      </c>
      <c r="N32" s="208">
        <v>0</v>
      </c>
      <c r="O32" s="93"/>
      <c r="P32" s="57" t="str">
        <f t="shared" si="2"/>
        <v>C66 SERVICE/OTHERS</v>
      </c>
      <c r="Q32" s="209" t="s">
        <v>31</v>
      </c>
      <c r="R32" s="208" t="s">
        <v>32</v>
      </c>
      <c r="S32" s="208" t="s">
        <v>37</v>
      </c>
      <c r="T32" s="17"/>
      <c r="U32" s="17"/>
      <c r="V32" s="89"/>
      <c r="W32" s="17"/>
      <c r="X32" s="18"/>
      <c r="Y32" s="19"/>
      <c r="Z32" s="26" t="str">
        <f t="shared" si="3"/>
        <v/>
      </c>
      <c r="AA32" s="20"/>
      <c r="AB32" s="21">
        <v>141000</v>
      </c>
      <c r="AC32" s="27">
        <f t="shared" si="4"/>
        <v>0</v>
      </c>
      <c r="AD32" s="22"/>
      <c r="AE32" s="211">
        <f t="shared" si="5"/>
        <v>0</v>
      </c>
      <c r="AF32" s="211" t="str">
        <f>IF(AND(COUNTIFS($J$18:J32,J32)=1,AE32=1),1,"")</f>
        <v/>
      </c>
      <c r="AG32" s="211" t="str">
        <f>IF(C32="","",IF(AND(COUNTIFS($J$18:J32,J32)=1,C32&lt;&gt;""),1,""))</f>
        <v/>
      </c>
      <c r="AH32" s="211" t="str">
        <f>IF(G32="","",IF(AND(COUNTIFS($J$18:J32,J32)=1,G32&lt;&gt;""),1,""))</f>
        <v/>
      </c>
      <c r="AI32" s="28">
        <f t="shared" si="6"/>
        <v>28011162.254106205</v>
      </c>
      <c r="AJ32" s="28">
        <f t="shared" si="7"/>
        <v>3401347.1124888421</v>
      </c>
      <c r="AK32" s="29">
        <f t="shared" si="8"/>
        <v>0.12142827497242578</v>
      </c>
      <c r="AL32" s="94"/>
      <c r="AM32" s="94"/>
      <c r="AN32" s="94"/>
      <c r="AO32" s="94"/>
      <c r="AP32" s="45" t="str">
        <f t="shared" si="9"/>
        <v>202010</v>
      </c>
      <c r="AQ32" s="45" t="str">
        <f t="shared" si="10"/>
        <v/>
      </c>
    </row>
    <row r="33" spans="1:43" s="15" customFormat="1" ht="39.6">
      <c r="A33" s="89"/>
      <c r="B33" s="90"/>
      <c r="C33" s="90"/>
      <c r="D33" s="57" t="str">
        <f t="shared" si="0"/>
        <v/>
      </c>
      <c r="E33" s="208" t="s">
        <v>35</v>
      </c>
      <c r="F33" s="209">
        <v>2020</v>
      </c>
      <c r="G33" s="209">
        <v>10</v>
      </c>
      <c r="H33" s="91"/>
      <c r="I33" s="57" t="str">
        <f t="shared" si="1"/>
        <v>Q3</v>
      </c>
      <c r="J33" s="203"/>
      <c r="K33" s="91"/>
      <c r="L33" s="210" t="s">
        <v>29</v>
      </c>
      <c r="M33" s="208" t="s">
        <v>30</v>
      </c>
      <c r="N33" s="208">
        <v>0</v>
      </c>
      <c r="O33" s="93"/>
      <c r="P33" s="57" t="str">
        <f t="shared" si="2"/>
        <v>C66 SERVICE/OTHERS</v>
      </c>
      <c r="Q33" s="209" t="s">
        <v>31</v>
      </c>
      <c r="R33" s="208" t="s">
        <v>32</v>
      </c>
      <c r="S33" s="208" t="s">
        <v>38</v>
      </c>
      <c r="T33" s="17"/>
      <c r="U33" s="17"/>
      <c r="V33" s="89"/>
      <c r="W33" s="17"/>
      <c r="X33" s="18"/>
      <c r="Y33" s="19"/>
      <c r="Z33" s="26" t="str">
        <f t="shared" si="3"/>
        <v/>
      </c>
      <c r="AA33" s="20"/>
      <c r="AB33" s="21"/>
      <c r="AC33" s="27">
        <f t="shared" si="4"/>
        <v>0</v>
      </c>
      <c r="AD33" s="22"/>
      <c r="AE33" s="211">
        <f t="shared" si="5"/>
        <v>0</v>
      </c>
      <c r="AF33" s="211" t="str">
        <f>IF(AND(COUNTIFS($J$18:J33,J33)=1,AE33=1),1,"")</f>
        <v/>
      </c>
      <c r="AG33" s="211" t="str">
        <f>IF(C33="","",IF(AND(COUNTIFS($J$18:J33,J33)=1,C33&lt;&gt;""),1,""))</f>
        <v/>
      </c>
      <c r="AH33" s="211" t="str">
        <f>IF(G33="","",IF(AND(COUNTIFS($J$18:J33,J33)=1,G33&lt;&gt;""),1,""))</f>
        <v/>
      </c>
      <c r="AI33" s="28">
        <f t="shared" si="6"/>
        <v>28011162.254106205</v>
      </c>
      <c r="AJ33" s="28">
        <f t="shared" si="7"/>
        <v>3401347.1124888421</v>
      </c>
      <c r="AK33" s="29">
        <f t="shared" si="8"/>
        <v>0.12142827497242578</v>
      </c>
      <c r="AL33" s="94"/>
      <c r="AM33" s="94"/>
      <c r="AN33" s="94"/>
      <c r="AO33" s="94"/>
      <c r="AP33" s="45" t="str">
        <f t="shared" si="9"/>
        <v>202010</v>
      </c>
      <c r="AQ33" s="45" t="str">
        <f t="shared" si="10"/>
        <v/>
      </c>
    </row>
    <row r="34" spans="1:43" s="15" customFormat="1" ht="39.6">
      <c r="A34" s="89"/>
      <c r="B34" s="90"/>
      <c r="C34" s="90"/>
      <c r="D34" s="57" t="str">
        <f t="shared" si="0"/>
        <v/>
      </c>
      <c r="E34" s="208" t="s">
        <v>35</v>
      </c>
      <c r="F34" s="209">
        <v>2020</v>
      </c>
      <c r="G34" s="209">
        <v>10</v>
      </c>
      <c r="H34" s="91"/>
      <c r="I34" s="57" t="str">
        <f t="shared" si="1"/>
        <v>Q3</v>
      </c>
      <c r="J34" s="203"/>
      <c r="K34" s="91"/>
      <c r="L34" s="210" t="s">
        <v>29</v>
      </c>
      <c r="M34" s="208" t="s">
        <v>30</v>
      </c>
      <c r="N34" s="208">
        <v>0</v>
      </c>
      <c r="O34" s="93"/>
      <c r="P34" s="57" t="str">
        <f t="shared" si="2"/>
        <v>C66 SERVICE/OTHERS</v>
      </c>
      <c r="Q34" s="209" t="s">
        <v>31</v>
      </c>
      <c r="R34" s="208" t="s">
        <v>32</v>
      </c>
      <c r="S34" s="208" t="s">
        <v>39</v>
      </c>
      <c r="T34" s="17"/>
      <c r="U34" s="17"/>
      <c r="V34" s="89"/>
      <c r="W34" s="17"/>
      <c r="X34" s="18"/>
      <c r="Y34" s="19"/>
      <c r="Z34" s="26" t="str">
        <f t="shared" si="3"/>
        <v/>
      </c>
      <c r="AA34" s="20"/>
      <c r="AB34" s="21">
        <v>23000</v>
      </c>
      <c r="AC34" s="27">
        <f t="shared" si="4"/>
        <v>0</v>
      </c>
      <c r="AD34" s="22"/>
      <c r="AE34" s="211">
        <f t="shared" si="5"/>
        <v>0</v>
      </c>
      <c r="AF34" s="211" t="str">
        <f>IF(AND(COUNTIFS($J$18:J34,J34)=1,AE34=1),1,"")</f>
        <v/>
      </c>
      <c r="AG34" s="211" t="str">
        <f>IF(C34="","",IF(AND(COUNTIFS($J$18:J34,J34)=1,C34&lt;&gt;""),1,""))</f>
        <v/>
      </c>
      <c r="AH34" s="211" t="str">
        <f>IF(G34="","",IF(AND(COUNTIFS($J$18:J34,J34)=1,G34&lt;&gt;""),1,""))</f>
        <v/>
      </c>
      <c r="AI34" s="28">
        <f t="shared" si="6"/>
        <v>28011162.254106205</v>
      </c>
      <c r="AJ34" s="28">
        <f t="shared" si="7"/>
        <v>3401347.1124888421</v>
      </c>
      <c r="AK34" s="29">
        <f t="shared" si="8"/>
        <v>0.12142827497242578</v>
      </c>
      <c r="AL34" s="94"/>
      <c r="AM34" s="94"/>
      <c r="AN34" s="94"/>
      <c r="AO34" s="94"/>
      <c r="AP34" s="45" t="str">
        <f t="shared" si="9"/>
        <v>202010</v>
      </c>
      <c r="AQ34" s="45" t="str">
        <f t="shared" si="10"/>
        <v/>
      </c>
    </row>
    <row r="35" spans="1:43" s="15" customFormat="1" ht="39.6">
      <c r="A35" s="89"/>
      <c r="B35" s="90"/>
      <c r="C35" s="90"/>
      <c r="D35" s="57" t="str">
        <f t="shared" si="0"/>
        <v/>
      </c>
      <c r="E35" s="208" t="s">
        <v>35</v>
      </c>
      <c r="F35" s="209">
        <v>2020</v>
      </c>
      <c r="G35" s="209">
        <v>9</v>
      </c>
      <c r="H35" s="91"/>
      <c r="I35" s="57" t="str">
        <f t="shared" si="1"/>
        <v>Q2</v>
      </c>
      <c r="J35" s="203"/>
      <c r="K35" s="91"/>
      <c r="L35" s="210" t="s">
        <v>29</v>
      </c>
      <c r="M35" s="208" t="s">
        <v>30</v>
      </c>
      <c r="N35" s="208">
        <v>0</v>
      </c>
      <c r="O35" s="93"/>
      <c r="P35" s="57" t="str">
        <f t="shared" si="2"/>
        <v>C66 SERVICE/OTHERS</v>
      </c>
      <c r="Q35" s="209" t="s">
        <v>31</v>
      </c>
      <c r="R35" s="208" t="s">
        <v>32</v>
      </c>
      <c r="S35" s="208" t="s">
        <v>36</v>
      </c>
      <c r="T35" s="17"/>
      <c r="U35" s="17"/>
      <c r="V35" s="89"/>
      <c r="W35" s="17"/>
      <c r="X35" s="18"/>
      <c r="Y35" s="19"/>
      <c r="Z35" s="26" t="str">
        <f t="shared" si="3"/>
        <v/>
      </c>
      <c r="AA35" s="20"/>
      <c r="AB35" s="21">
        <v>547000</v>
      </c>
      <c r="AC35" s="27">
        <f t="shared" si="4"/>
        <v>0</v>
      </c>
      <c r="AD35" s="22"/>
      <c r="AE35" s="211">
        <f t="shared" si="5"/>
        <v>0</v>
      </c>
      <c r="AF35" s="211" t="str">
        <f>IF(AND(COUNTIFS($J$18:J35,J35)=1,AE35=1),1,"")</f>
        <v/>
      </c>
      <c r="AG35" s="211" t="str">
        <f>IF(C35="","",IF(AND(COUNTIFS($J$18:J35,J35)=1,C35&lt;&gt;""),1,""))</f>
        <v/>
      </c>
      <c r="AH35" s="211" t="str">
        <f>IF(G35="","",IF(AND(COUNTIFS($J$18:J35,J35)=1,G35&lt;&gt;""),1,""))</f>
        <v/>
      </c>
      <c r="AI35" s="28">
        <f t="shared" si="6"/>
        <v>47907808.356810614</v>
      </c>
      <c r="AJ35" s="28">
        <f t="shared" si="7"/>
        <v>6027384.8806384467</v>
      </c>
      <c r="AK35" s="29">
        <f t="shared" si="8"/>
        <v>0.12581216063459494</v>
      </c>
      <c r="AL35" s="94"/>
      <c r="AM35" s="94"/>
      <c r="AN35" s="94"/>
      <c r="AO35" s="94"/>
      <c r="AP35" s="45" t="str">
        <f t="shared" si="9"/>
        <v>20209</v>
      </c>
      <c r="AQ35" s="45" t="str">
        <f t="shared" si="10"/>
        <v/>
      </c>
    </row>
    <row r="36" spans="1:43" s="15" customFormat="1" ht="39.6">
      <c r="A36" s="89"/>
      <c r="B36" s="90"/>
      <c r="C36" s="90"/>
      <c r="D36" s="57" t="str">
        <f t="shared" si="0"/>
        <v/>
      </c>
      <c r="E36" s="208" t="s">
        <v>35</v>
      </c>
      <c r="F36" s="209">
        <v>2020</v>
      </c>
      <c r="G36" s="209">
        <v>9</v>
      </c>
      <c r="H36" s="91"/>
      <c r="I36" s="57" t="str">
        <f t="shared" si="1"/>
        <v>Q2</v>
      </c>
      <c r="J36" s="203"/>
      <c r="K36" s="91"/>
      <c r="L36" s="210" t="s">
        <v>29</v>
      </c>
      <c r="M36" s="208" t="s">
        <v>30</v>
      </c>
      <c r="N36" s="208">
        <v>0</v>
      </c>
      <c r="O36" s="93"/>
      <c r="P36" s="57" t="str">
        <f t="shared" si="2"/>
        <v>C66 SERVICE/OTHERS</v>
      </c>
      <c r="Q36" s="209" t="s">
        <v>31</v>
      </c>
      <c r="R36" s="208" t="s">
        <v>32</v>
      </c>
      <c r="S36" s="208" t="s">
        <v>37</v>
      </c>
      <c r="T36" s="17"/>
      <c r="U36" s="17"/>
      <c r="V36" s="89"/>
      <c r="W36" s="17"/>
      <c r="X36" s="18"/>
      <c r="Y36" s="19"/>
      <c r="Z36" s="26" t="str">
        <f t="shared" si="3"/>
        <v/>
      </c>
      <c r="AA36" s="20"/>
      <c r="AB36" s="21">
        <v>155000</v>
      </c>
      <c r="AC36" s="27">
        <f t="shared" si="4"/>
        <v>0</v>
      </c>
      <c r="AD36" s="22"/>
      <c r="AE36" s="211">
        <f t="shared" si="5"/>
        <v>0</v>
      </c>
      <c r="AF36" s="211" t="str">
        <f>IF(AND(COUNTIFS($J$18:J36,J36)=1,AE36=1),1,"")</f>
        <v/>
      </c>
      <c r="AG36" s="211" t="str">
        <f>IF(C36="","",IF(AND(COUNTIFS($J$18:J36,J36)=1,C36&lt;&gt;""),1,""))</f>
        <v/>
      </c>
      <c r="AH36" s="211" t="str">
        <f>IF(G36="","",IF(AND(COUNTIFS($J$18:J36,J36)=1,G36&lt;&gt;""),1,""))</f>
        <v/>
      </c>
      <c r="AI36" s="28">
        <f t="shared" si="6"/>
        <v>47907808.356810614</v>
      </c>
      <c r="AJ36" s="28">
        <f t="shared" si="7"/>
        <v>6027384.8806384467</v>
      </c>
      <c r="AK36" s="29">
        <f t="shared" si="8"/>
        <v>0.12581216063459494</v>
      </c>
      <c r="AL36" s="94"/>
      <c r="AM36" s="94"/>
      <c r="AN36" s="94"/>
      <c r="AO36" s="94"/>
      <c r="AP36" s="45" t="str">
        <f t="shared" si="9"/>
        <v>20209</v>
      </c>
      <c r="AQ36" s="45" t="str">
        <f t="shared" si="10"/>
        <v/>
      </c>
    </row>
    <row r="37" spans="1:43" s="15" customFormat="1" ht="39.6">
      <c r="A37" s="89"/>
      <c r="B37" s="90"/>
      <c r="C37" s="90"/>
      <c r="D37" s="57" t="str">
        <f t="shared" si="0"/>
        <v/>
      </c>
      <c r="E37" s="208" t="s">
        <v>35</v>
      </c>
      <c r="F37" s="209">
        <v>2020</v>
      </c>
      <c r="G37" s="209">
        <v>9</v>
      </c>
      <c r="H37" s="91"/>
      <c r="I37" s="57" t="str">
        <f t="shared" si="1"/>
        <v>Q2</v>
      </c>
      <c r="J37" s="203"/>
      <c r="K37" s="91"/>
      <c r="L37" s="210" t="s">
        <v>29</v>
      </c>
      <c r="M37" s="208" t="s">
        <v>30</v>
      </c>
      <c r="N37" s="208">
        <v>0</v>
      </c>
      <c r="O37" s="93"/>
      <c r="P37" s="57" t="str">
        <f t="shared" si="2"/>
        <v>C66 SERVICE/OTHERS</v>
      </c>
      <c r="Q37" s="209" t="s">
        <v>31</v>
      </c>
      <c r="R37" s="208" t="s">
        <v>32</v>
      </c>
      <c r="S37" s="208" t="s">
        <v>38</v>
      </c>
      <c r="T37" s="17"/>
      <c r="U37" s="17"/>
      <c r="V37" s="89"/>
      <c r="W37" s="17"/>
      <c r="X37" s="18"/>
      <c r="Y37" s="19"/>
      <c r="Z37" s="26" t="str">
        <f t="shared" si="3"/>
        <v/>
      </c>
      <c r="AA37" s="20"/>
      <c r="AB37" s="21">
        <v>94000</v>
      </c>
      <c r="AC37" s="27">
        <f t="shared" si="4"/>
        <v>0</v>
      </c>
      <c r="AD37" s="22"/>
      <c r="AE37" s="211">
        <f t="shared" si="5"/>
        <v>0</v>
      </c>
      <c r="AF37" s="211" t="str">
        <f>IF(AND(COUNTIFS($J$18:J37,J37)=1,AE37=1),1,"")</f>
        <v/>
      </c>
      <c r="AG37" s="211" t="str">
        <f>IF(C37="","",IF(AND(COUNTIFS($J$18:J37,J37)=1,C37&lt;&gt;""),1,""))</f>
        <v/>
      </c>
      <c r="AH37" s="211" t="str">
        <f>IF(G37="","",IF(AND(COUNTIFS($J$18:J37,J37)=1,G37&lt;&gt;""),1,""))</f>
        <v/>
      </c>
      <c r="AI37" s="28">
        <f t="shared" si="6"/>
        <v>47907808.356810614</v>
      </c>
      <c r="AJ37" s="28">
        <f t="shared" si="7"/>
        <v>6027384.8806384467</v>
      </c>
      <c r="AK37" s="29">
        <f t="shared" si="8"/>
        <v>0.12581216063459494</v>
      </c>
      <c r="AL37" s="94"/>
      <c r="AM37" s="94"/>
      <c r="AN37" s="94"/>
      <c r="AO37" s="94"/>
      <c r="AP37" s="45" t="str">
        <f t="shared" si="9"/>
        <v>20209</v>
      </c>
      <c r="AQ37" s="45" t="str">
        <f t="shared" si="10"/>
        <v/>
      </c>
    </row>
    <row r="38" spans="1:43" s="15" customFormat="1" ht="39.6">
      <c r="A38" s="89"/>
      <c r="B38" s="90"/>
      <c r="C38" s="90"/>
      <c r="D38" s="57" t="str">
        <f t="shared" si="0"/>
        <v/>
      </c>
      <c r="E38" s="208" t="s">
        <v>35</v>
      </c>
      <c r="F38" s="209">
        <v>2020</v>
      </c>
      <c r="G38" s="209">
        <v>9</v>
      </c>
      <c r="H38" s="91"/>
      <c r="I38" s="57" t="str">
        <f t="shared" si="1"/>
        <v>Q2</v>
      </c>
      <c r="J38" s="203"/>
      <c r="K38" s="91"/>
      <c r="L38" s="210" t="s">
        <v>29</v>
      </c>
      <c r="M38" s="208" t="s">
        <v>30</v>
      </c>
      <c r="N38" s="208">
        <v>0</v>
      </c>
      <c r="O38" s="93"/>
      <c r="P38" s="57" t="str">
        <f t="shared" si="2"/>
        <v>C66 SERVICE/OTHERS</v>
      </c>
      <c r="Q38" s="209" t="s">
        <v>31</v>
      </c>
      <c r="R38" s="208" t="s">
        <v>32</v>
      </c>
      <c r="S38" s="208" t="s">
        <v>39</v>
      </c>
      <c r="T38" s="17"/>
      <c r="U38" s="17"/>
      <c r="V38" s="89"/>
      <c r="W38" s="17"/>
      <c r="X38" s="18"/>
      <c r="Y38" s="19"/>
      <c r="Z38" s="26" t="str">
        <f t="shared" si="3"/>
        <v/>
      </c>
      <c r="AA38" s="20"/>
      <c r="AB38" s="21">
        <v>148000</v>
      </c>
      <c r="AC38" s="27">
        <f t="shared" si="4"/>
        <v>0</v>
      </c>
      <c r="AD38" s="22"/>
      <c r="AE38" s="211">
        <f t="shared" si="5"/>
        <v>0</v>
      </c>
      <c r="AF38" s="211" t="str">
        <f>IF(AND(COUNTIFS($J$18:J38,J38)=1,AE38=1),1,"")</f>
        <v/>
      </c>
      <c r="AG38" s="211" t="str">
        <f>IF(C38="","",IF(AND(COUNTIFS($J$18:J38,J38)=1,C38&lt;&gt;""),1,""))</f>
        <v/>
      </c>
      <c r="AH38" s="211" t="str">
        <f>IF(G38="","",IF(AND(COUNTIFS($J$18:J38,J38)=1,G38&lt;&gt;""),1,""))</f>
        <v/>
      </c>
      <c r="AI38" s="28">
        <f t="shared" si="6"/>
        <v>47907808.356810614</v>
      </c>
      <c r="AJ38" s="28">
        <f t="shared" si="7"/>
        <v>6027384.8806384467</v>
      </c>
      <c r="AK38" s="29">
        <f t="shared" si="8"/>
        <v>0.12581216063459494</v>
      </c>
      <c r="AL38" s="94"/>
      <c r="AM38" s="94"/>
      <c r="AN38" s="94"/>
      <c r="AO38" s="94"/>
      <c r="AP38" s="45" t="str">
        <f t="shared" si="9"/>
        <v>20209</v>
      </c>
      <c r="AQ38" s="45" t="str">
        <f t="shared" si="10"/>
        <v/>
      </c>
    </row>
    <row r="39" spans="1:43" s="15" customFormat="1" ht="39.6">
      <c r="A39" s="89"/>
      <c r="B39" s="90"/>
      <c r="C39" s="90"/>
      <c r="D39" s="57" t="str">
        <f t="shared" si="0"/>
        <v/>
      </c>
      <c r="E39" s="208" t="s">
        <v>35</v>
      </c>
      <c r="F39" s="209">
        <v>2020</v>
      </c>
      <c r="G39" s="209">
        <v>8</v>
      </c>
      <c r="H39" s="91"/>
      <c r="I39" s="57" t="str">
        <f t="shared" si="1"/>
        <v>Q2</v>
      </c>
      <c r="J39" s="203"/>
      <c r="K39" s="91"/>
      <c r="L39" s="210" t="s">
        <v>29</v>
      </c>
      <c r="M39" s="208" t="s">
        <v>30</v>
      </c>
      <c r="N39" s="208">
        <v>0</v>
      </c>
      <c r="O39" s="93"/>
      <c r="P39" s="57" t="str">
        <f t="shared" si="2"/>
        <v>C66 SERVICE/OTHERS</v>
      </c>
      <c r="Q39" s="209" t="s">
        <v>31</v>
      </c>
      <c r="R39" s="208" t="s">
        <v>32</v>
      </c>
      <c r="S39" s="208" t="s">
        <v>36</v>
      </c>
      <c r="T39" s="17"/>
      <c r="U39" s="17"/>
      <c r="V39" s="89"/>
      <c r="W39" s="17"/>
      <c r="X39" s="18"/>
      <c r="Y39" s="19"/>
      <c r="Z39" s="26" t="str">
        <f t="shared" si="3"/>
        <v/>
      </c>
      <c r="AA39" s="20"/>
      <c r="AB39" s="21">
        <v>794000</v>
      </c>
      <c r="AC39" s="27">
        <f t="shared" si="4"/>
        <v>0</v>
      </c>
      <c r="AD39" s="22"/>
      <c r="AE39" s="211">
        <f t="shared" si="5"/>
        <v>0</v>
      </c>
      <c r="AF39" s="211" t="str">
        <f>IF(AND(COUNTIFS($J$18:J39,J39)=1,AE39=1),1,"")</f>
        <v/>
      </c>
      <c r="AG39" s="211" t="str">
        <f>IF(C39="","",IF(AND(COUNTIFS($J$18:J39,J39)=1,C39&lt;&gt;""),1,""))</f>
        <v/>
      </c>
      <c r="AH39" s="211" t="str">
        <f>IF(G39="","",IF(AND(COUNTIFS($J$18:J39,J39)=1,G39&lt;&gt;""),1,""))</f>
        <v/>
      </c>
      <c r="AI39" s="28">
        <f t="shared" si="6"/>
        <v>37969334.083628327</v>
      </c>
      <c r="AJ39" s="28">
        <f t="shared" si="7"/>
        <v>5097226.4551657066</v>
      </c>
      <c r="AK39" s="29">
        <f t="shared" si="8"/>
        <v>0.13424587441904956</v>
      </c>
      <c r="AL39" s="94"/>
      <c r="AM39" s="94"/>
      <c r="AN39" s="94"/>
      <c r="AO39" s="94"/>
      <c r="AP39" s="45" t="str">
        <f t="shared" si="9"/>
        <v>20208</v>
      </c>
      <c r="AQ39" s="45" t="str">
        <f t="shared" si="10"/>
        <v/>
      </c>
    </row>
    <row r="40" spans="1:43" s="15" customFormat="1" ht="39.6">
      <c r="A40" s="89"/>
      <c r="B40" s="90"/>
      <c r="C40" s="90"/>
      <c r="D40" s="57" t="str">
        <f t="shared" si="0"/>
        <v/>
      </c>
      <c r="E40" s="208" t="s">
        <v>35</v>
      </c>
      <c r="F40" s="209">
        <v>2020</v>
      </c>
      <c r="G40" s="209">
        <v>8</v>
      </c>
      <c r="H40" s="91"/>
      <c r="I40" s="57" t="str">
        <f t="shared" si="1"/>
        <v>Q2</v>
      </c>
      <c r="J40" s="203"/>
      <c r="K40" s="91"/>
      <c r="L40" s="210" t="s">
        <v>29</v>
      </c>
      <c r="M40" s="208" t="s">
        <v>30</v>
      </c>
      <c r="N40" s="208">
        <v>0</v>
      </c>
      <c r="O40" s="93"/>
      <c r="P40" s="57" t="str">
        <f t="shared" si="2"/>
        <v>C66 SERVICE/OTHERS</v>
      </c>
      <c r="Q40" s="209" t="s">
        <v>31</v>
      </c>
      <c r="R40" s="208" t="s">
        <v>32</v>
      </c>
      <c r="S40" s="208" t="s">
        <v>37</v>
      </c>
      <c r="T40" s="17"/>
      <c r="U40" s="17"/>
      <c r="V40" s="89"/>
      <c r="W40" s="17"/>
      <c r="X40" s="18"/>
      <c r="Y40" s="19"/>
      <c r="Z40" s="26" t="str">
        <f t="shared" si="3"/>
        <v/>
      </c>
      <c r="AA40" s="20"/>
      <c r="AB40" s="21">
        <v>234000</v>
      </c>
      <c r="AC40" s="27">
        <f t="shared" si="4"/>
        <v>0</v>
      </c>
      <c r="AD40" s="22"/>
      <c r="AE40" s="211">
        <f t="shared" si="5"/>
        <v>0</v>
      </c>
      <c r="AF40" s="211" t="str">
        <f>IF(AND(COUNTIFS($J$18:J40,J40)=1,AE40=1),1,"")</f>
        <v/>
      </c>
      <c r="AG40" s="211" t="str">
        <f>IF(C40="","",IF(AND(COUNTIFS($J$18:J40,J40)=1,C40&lt;&gt;""),1,""))</f>
        <v/>
      </c>
      <c r="AH40" s="211" t="str">
        <f>IF(G40="","",IF(AND(COUNTIFS($J$18:J40,J40)=1,G40&lt;&gt;""),1,""))</f>
        <v/>
      </c>
      <c r="AI40" s="28">
        <f t="shared" si="6"/>
        <v>37969334.083628327</v>
      </c>
      <c r="AJ40" s="28">
        <f t="shared" si="7"/>
        <v>5097226.4551657066</v>
      </c>
      <c r="AK40" s="29">
        <f t="shared" si="8"/>
        <v>0.13424587441904956</v>
      </c>
      <c r="AL40" s="94"/>
      <c r="AM40" s="94"/>
      <c r="AN40" s="94"/>
      <c r="AO40" s="94"/>
      <c r="AP40" s="45" t="str">
        <f t="shared" si="9"/>
        <v>20208</v>
      </c>
      <c r="AQ40" s="45" t="str">
        <f t="shared" si="10"/>
        <v/>
      </c>
    </row>
    <row r="41" spans="1:43" s="15" customFormat="1" ht="39.6">
      <c r="A41" s="89"/>
      <c r="B41" s="90"/>
      <c r="C41" s="90"/>
      <c r="D41" s="57" t="str">
        <f t="shared" si="0"/>
        <v/>
      </c>
      <c r="E41" s="208" t="s">
        <v>35</v>
      </c>
      <c r="F41" s="209">
        <v>2020</v>
      </c>
      <c r="G41" s="209">
        <v>8</v>
      </c>
      <c r="H41" s="91"/>
      <c r="I41" s="57" t="str">
        <f t="shared" si="1"/>
        <v>Q2</v>
      </c>
      <c r="J41" s="203"/>
      <c r="K41" s="91"/>
      <c r="L41" s="210" t="s">
        <v>29</v>
      </c>
      <c r="M41" s="208" t="s">
        <v>30</v>
      </c>
      <c r="N41" s="208">
        <v>0</v>
      </c>
      <c r="O41" s="93"/>
      <c r="P41" s="57" t="str">
        <f t="shared" si="2"/>
        <v>C66 SERVICE/OTHERS</v>
      </c>
      <c r="Q41" s="209" t="s">
        <v>31</v>
      </c>
      <c r="R41" s="208" t="s">
        <v>32</v>
      </c>
      <c r="S41" s="208" t="s">
        <v>38</v>
      </c>
      <c r="T41" s="17"/>
      <c r="U41" s="17"/>
      <c r="V41" s="89"/>
      <c r="W41" s="17"/>
      <c r="X41" s="18"/>
      <c r="Y41" s="19"/>
      <c r="Z41" s="26" t="str">
        <f t="shared" si="3"/>
        <v/>
      </c>
      <c r="AA41" s="20"/>
      <c r="AB41" s="21">
        <v>13000</v>
      </c>
      <c r="AC41" s="27">
        <f t="shared" si="4"/>
        <v>0</v>
      </c>
      <c r="AD41" s="22"/>
      <c r="AE41" s="211">
        <f t="shared" si="5"/>
        <v>0</v>
      </c>
      <c r="AF41" s="211" t="str">
        <f>IF(AND(COUNTIFS($J$18:J41,J41)=1,AE41=1),1,"")</f>
        <v/>
      </c>
      <c r="AG41" s="211" t="str">
        <f>IF(C41="","",IF(AND(COUNTIFS($J$18:J41,J41)=1,C41&lt;&gt;""),1,""))</f>
        <v/>
      </c>
      <c r="AH41" s="211" t="str">
        <f>IF(G41="","",IF(AND(COUNTIFS($J$18:J41,J41)=1,G41&lt;&gt;""),1,""))</f>
        <v/>
      </c>
      <c r="AI41" s="28">
        <f t="shared" si="6"/>
        <v>37969334.083628327</v>
      </c>
      <c r="AJ41" s="28">
        <f t="shared" si="7"/>
        <v>5097226.4551657066</v>
      </c>
      <c r="AK41" s="29">
        <f t="shared" si="8"/>
        <v>0.13424587441904956</v>
      </c>
      <c r="AL41" s="94"/>
      <c r="AM41" s="94"/>
      <c r="AN41" s="94"/>
      <c r="AO41" s="94"/>
      <c r="AP41" s="45" t="str">
        <f t="shared" si="9"/>
        <v>20208</v>
      </c>
      <c r="AQ41" s="45" t="str">
        <f t="shared" si="10"/>
        <v/>
      </c>
    </row>
    <row r="42" spans="1:43" s="15" customFormat="1" ht="39.6">
      <c r="A42" s="89"/>
      <c r="B42" s="90"/>
      <c r="C42" s="90"/>
      <c r="D42" s="57" t="str">
        <f t="shared" si="0"/>
        <v/>
      </c>
      <c r="E42" s="208" t="s">
        <v>35</v>
      </c>
      <c r="F42" s="209">
        <v>2020</v>
      </c>
      <c r="G42" s="209">
        <v>8</v>
      </c>
      <c r="H42" s="91"/>
      <c r="I42" s="57" t="str">
        <f t="shared" si="1"/>
        <v>Q2</v>
      </c>
      <c r="J42" s="203"/>
      <c r="K42" s="91"/>
      <c r="L42" s="210" t="s">
        <v>29</v>
      </c>
      <c r="M42" s="208" t="s">
        <v>30</v>
      </c>
      <c r="N42" s="208">
        <v>0</v>
      </c>
      <c r="O42" s="93"/>
      <c r="P42" s="57" t="str">
        <f t="shared" si="2"/>
        <v>C66 SERVICE/OTHERS</v>
      </c>
      <c r="Q42" s="209" t="s">
        <v>31</v>
      </c>
      <c r="R42" s="208" t="s">
        <v>32</v>
      </c>
      <c r="S42" s="208" t="s">
        <v>39</v>
      </c>
      <c r="T42" s="17"/>
      <c r="U42" s="17"/>
      <c r="V42" s="89"/>
      <c r="W42" s="17"/>
      <c r="X42" s="18"/>
      <c r="Y42" s="19"/>
      <c r="Z42" s="26" t="str">
        <f t="shared" si="3"/>
        <v/>
      </c>
      <c r="AA42" s="20"/>
      <c r="AB42" s="21">
        <v>7000</v>
      </c>
      <c r="AC42" s="27">
        <f t="shared" si="4"/>
        <v>0</v>
      </c>
      <c r="AD42" s="22"/>
      <c r="AE42" s="211">
        <f t="shared" si="5"/>
        <v>0</v>
      </c>
      <c r="AF42" s="211" t="str">
        <f>IF(AND(COUNTIFS($J$18:J42,J42)=1,AE42=1),1,"")</f>
        <v/>
      </c>
      <c r="AG42" s="211" t="str">
        <f>IF(C42="","",IF(AND(COUNTIFS($J$18:J42,J42)=1,C42&lt;&gt;""),1,""))</f>
        <v/>
      </c>
      <c r="AH42" s="211" t="str">
        <f>IF(G42="","",IF(AND(COUNTIFS($J$18:J42,J42)=1,G42&lt;&gt;""),1,""))</f>
        <v/>
      </c>
      <c r="AI42" s="28">
        <f t="shared" si="6"/>
        <v>37969334.083628327</v>
      </c>
      <c r="AJ42" s="28">
        <f t="shared" si="7"/>
        <v>5097226.4551657066</v>
      </c>
      <c r="AK42" s="29">
        <f t="shared" si="8"/>
        <v>0.13424587441904956</v>
      </c>
      <c r="AL42" s="94"/>
      <c r="AM42" s="94"/>
      <c r="AN42" s="94"/>
      <c r="AO42" s="94"/>
      <c r="AP42" s="45" t="str">
        <f t="shared" si="9"/>
        <v>20208</v>
      </c>
      <c r="AQ42" s="45" t="str">
        <f t="shared" si="10"/>
        <v/>
      </c>
    </row>
    <row r="43" spans="1:43" s="15" customFormat="1" ht="39.6">
      <c r="A43" s="89"/>
      <c r="B43" s="90"/>
      <c r="C43" s="90"/>
      <c r="D43" s="57" t="str">
        <f t="shared" si="0"/>
        <v/>
      </c>
      <c r="E43" s="208" t="s">
        <v>35</v>
      </c>
      <c r="F43" s="209">
        <v>2020</v>
      </c>
      <c r="G43" s="209">
        <v>7</v>
      </c>
      <c r="H43" s="91"/>
      <c r="I43" s="57" t="str">
        <f t="shared" si="1"/>
        <v>Q2</v>
      </c>
      <c r="J43" s="203"/>
      <c r="K43" s="91"/>
      <c r="L43" s="210" t="s">
        <v>29</v>
      </c>
      <c r="M43" s="208" t="s">
        <v>30</v>
      </c>
      <c r="N43" s="208">
        <v>0</v>
      </c>
      <c r="O43" s="93"/>
      <c r="P43" s="57" t="str">
        <f t="shared" si="2"/>
        <v>C66 SERVICE/OTHERS</v>
      </c>
      <c r="Q43" s="209" t="s">
        <v>31</v>
      </c>
      <c r="R43" s="208" t="s">
        <v>32</v>
      </c>
      <c r="S43" s="208" t="s">
        <v>36</v>
      </c>
      <c r="T43" s="17"/>
      <c r="U43" s="17"/>
      <c r="V43" s="89"/>
      <c r="W43" s="17"/>
      <c r="X43" s="18"/>
      <c r="Y43" s="19"/>
      <c r="Z43" s="26" t="str">
        <f t="shared" si="3"/>
        <v/>
      </c>
      <c r="AA43" s="20"/>
      <c r="AB43" s="21">
        <v>561000</v>
      </c>
      <c r="AC43" s="27">
        <f t="shared" si="4"/>
        <v>0</v>
      </c>
      <c r="AD43" s="22"/>
      <c r="AE43" s="211">
        <f t="shared" si="5"/>
        <v>0</v>
      </c>
      <c r="AF43" s="211" t="str">
        <f>IF(AND(COUNTIFS($J$18:J43,J43)=1,AE43=1),1,"")</f>
        <v/>
      </c>
      <c r="AG43" s="211" t="str">
        <f>IF(C43="","",IF(AND(COUNTIFS($J$18:J43,J43)=1,C43&lt;&gt;""),1,""))</f>
        <v/>
      </c>
      <c r="AH43" s="211" t="str">
        <f>IF(G43="","",IF(AND(COUNTIFS($J$18:J43,J43)=1,G43&lt;&gt;""),1,""))</f>
        <v/>
      </c>
      <c r="AI43" s="28">
        <f t="shared" si="6"/>
        <v>35384300.169380538</v>
      </c>
      <c r="AJ43" s="28">
        <f t="shared" si="7"/>
        <v>5044538.8896988481</v>
      </c>
      <c r="AK43" s="29">
        <f t="shared" si="8"/>
        <v>0.14256432557804524</v>
      </c>
      <c r="AL43" s="94"/>
      <c r="AM43" s="94"/>
      <c r="AN43" s="94"/>
      <c r="AO43" s="94"/>
      <c r="AP43" s="45" t="str">
        <f t="shared" si="9"/>
        <v>20207</v>
      </c>
      <c r="AQ43" s="45" t="str">
        <f t="shared" si="10"/>
        <v/>
      </c>
    </row>
    <row r="44" spans="1:43" s="15" customFormat="1" ht="39.6">
      <c r="A44" s="89"/>
      <c r="B44" s="90"/>
      <c r="C44" s="90"/>
      <c r="D44" s="57" t="str">
        <f t="shared" si="0"/>
        <v/>
      </c>
      <c r="E44" s="208" t="s">
        <v>35</v>
      </c>
      <c r="F44" s="209">
        <v>2020</v>
      </c>
      <c r="G44" s="209">
        <v>7</v>
      </c>
      <c r="H44" s="91"/>
      <c r="I44" s="57" t="str">
        <f t="shared" si="1"/>
        <v>Q2</v>
      </c>
      <c r="J44" s="203"/>
      <c r="K44" s="91"/>
      <c r="L44" s="210" t="s">
        <v>29</v>
      </c>
      <c r="M44" s="208" t="s">
        <v>30</v>
      </c>
      <c r="N44" s="208">
        <v>0</v>
      </c>
      <c r="O44" s="93"/>
      <c r="P44" s="57" t="str">
        <f t="shared" si="2"/>
        <v>C66 SERVICE/OTHERS</v>
      </c>
      <c r="Q44" s="209" t="s">
        <v>31</v>
      </c>
      <c r="R44" s="208" t="s">
        <v>32</v>
      </c>
      <c r="S44" s="208" t="s">
        <v>37</v>
      </c>
      <c r="T44" s="17"/>
      <c r="U44" s="17"/>
      <c r="V44" s="89"/>
      <c r="W44" s="17"/>
      <c r="X44" s="18"/>
      <c r="Y44" s="19"/>
      <c r="Z44" s="26" t="str">
        <f t="shared" si="3"/>
        <v/>
      </c>
      <c r="AA44" s="20"/>
      <c r="AB44" s="21">
        <v>133000</v>
      </c>
      <c r="AC44" s="27">
        <f t="shared" si="4"/>
        <v>0</v>
      </c>
      <c r="AD44" s="22"/>
      <c r="AE44" s="211">
        <f t="shared" si="5"/>
        <v>0</v>
      </c>
      <c r="AF44" s="211" t="str">
        <f>IF(AND(COUNTIFS($J$18:J44,J44)=1,AE44=1),1,"")</f>
        <v/>
      </c>
      <c r="AG44" s="211" t="str">
        <f>IF(C44="","",IF(AND(COUNTIFS($J$18:J44,J44)=1,C44&lt;&gt;""),1,""))</f>
        <v/>
      </c>
      <c r="AH44" s="211" t="str">
        <f>IF(G44="","",IF(AND(COUNTIFS($J$18:J44,J44)=1,G44&lt;&gt;""),1,""))</f>
        <v/>
      </c>
      <c r="AI44" s="28">
        <f t="shared" si="6"/>
        <v>35384300.169380538</v>
      </c>
      <c r="AJ44" s="28">
        <f t="shared" si="7"/>
        <v>5044538.8896988481</v>
      </c>
      <c r="AK44" s="29">
        <f t="shared" si="8"/>
        <v>0.14256432557804524</v>
      </c>
      <c r="AL44" s="94"/>
      <c r="AM44" s="94"/>
      <c r="AN44" s="94"/>
      <c r="AO44" s="94"/>
      <c r="AP44" s="45" t="str">
        <f t="shared" si="9"/>
        <v>20207</v>
      </c>
      <c r="AQ44" s="45" t="str">
        <f t="shared" si="10"/>
        <v/>
      </c>
    </row>
    <row r="45" spans="1:43" s="15" customFormat="1" ht="39.6">
      <c r="A45" s="89"/>
      <c r="B45" s="90"/>
      <c r="C45" s="90"/>
      <c r="D45" s="57" t="str">
        <f t="shared" si="0"/>
        <v/>
      </c>
      <c r="E45" s="208" t="s">
        <v>35</v>
      </c>
      <c r="F45" s="209">
        <v>2020</v>
      </c>
      <c r="G45" s="209">
        <v>7</v>
      </c>
      <c r="H45" s="91"/>
      <c r="I45" s="57" t="str">
        <f t="shared" si="1"/>
        <v>Q2</v>
      </c>
      <c r="J45" s="203"/>
      <c r="K45" s="91"/>
      <c r="L45" s="210" t="s">
        <v>29</v>
      </c>
      <c r="M45" s="208" t="s">
        <v>30</v>
      </c>
      <c r="N45" s="208">
        <v>0</v>
      </c>
      <c r="O45" s="93"/>
      <c r="P45" s="57" t="str">
        <f t="shared" si="2"/>
        <v>C66 SERVICE/OTHERS</v>
      </c>
      <c r="Q45" s="209" t="s">
        <v>31</v>
      </c>
      <c r="R45" s="208" t="s">
        <v>32</v>
      </c>
      <c r="S45" s="208" t="s">
        <v>38</v>
      </c>
      <c r="T45" s="17"/>
      <c r="U45" s="17"/>
      <c r="V45" s="89"/>
      <c r="W45" s="17"/>
      <c r="X45" s="18"/>
      <c r="Y45" s="19"/>
      <c r="Z45" s="26" t="str">
        <f t="shared" si="3"/>
        <v/>
      </c>
      <c r="AA45" s="20"/>
      <c r="AB45" s="21">
        <v>59000</v>
      </c>
      <c r="AC45" s="27">
        <f t="shared" si="4"/>
        <v>0</v>
      </c>
      <c r="AD45" s="22"/>
      <c r="AE45" s="211">
        <f t="shared" si="5"/>
        <v>0</v>
      </c>
      <c r="AF45" s="211" t="str">
        <f>IF(AND(COUNTIFS($J$18:J45,J45)=1,AE45=1),1,"")</f>
        <v/>
      </c>
      <c r="AG45" s="211" t="str">
        <f>IF(C45="","",IF(AND(COUNTIFS($J$18:J45,J45)=1,C45&lt;&gt;""),1,""))</f>
        <v/>
      </c>
      <c r="AH45" s="211" t="str">
        <f>IF(G45="","",IF(AND(COUNTIFS($J$18:J45,J45)=1,G45&lt;&gt;""),1,""))</f>
        <v/>
      </c>
      <c r="AI45" s="28">
        <f t="shared" si="6"/>
        <v>35384300.169380538</v>
      </c>
      <c r="AJ45" s="28">
        <f t="shared" si="7"/>
        <v>5044538.8896988481</v>
      </c>
      <c r="AK45" s="29">
        <f t="shared" si="8"/>
        <v>0.14256432557804524</v>
      </c>
      <c r="AL45" s="94"/>
      <c r="AM45" s="94"/>
      <c r="AN45" s="94"/>
      <c r="AO45" s="94"/>
      <c r="AP45" s="45" t="str">
        <f t="shared" si="9"/>
        <v>20207</v>
      </c>
      <c r="AQ45" s="45" t="str">
        <f t="shared" si="10"/>
        <v/>
      </c>
    </row>
    <row r="46" spans="1:43" s="15" customFormat="1" ht="39.6">
      <c r="A46" s="89"/>
      <c r="B46" s="90"/>
      <c r="C46" s="90"/>
      <c r="D46" s="57" t="str">
        <f t="shared" si="0"/>
        <v/>
      </c>
      <c r="E46" s="208" t="s">
        <v>35</v>
      </c>
      <c r="F46" s="209">
        <v>2020</v>
      </c>
      <c r="G46" s="209">
        <v>7</v>
      </c>
      <c r="H46" s="91"/>
      <c r="I46" s="57" t="str">
        <f t="shared" si="1"/>
        <v>Q2</v>
      </c>
      <c r="J46" s="203"/>
      <c r="K46" s="91"/>
      <c r="L46" s="210" t="s">
        <v>29</v>
      </c>
      <c r="M46" s="208" t="s">
        <v>30</v>
      </c>
      <c r="N46" s="208">
        <v>0</v>
      </c>
      <c r="O46" s="93"/>
      <c r="P46" s="57" t="str">
        <f t="shared" si="2"/>
        <v>C66 SERVICE/OTHERS</v>
      </c>
      <c r="Q46" s="209" t="s">
        <v>31</v>
      </c>
      <c r="R46" s="208" t="s">
        <v>32</v>
      </c>
      <c r="S46" s="208" t="s">
        <v>39</v>
      </c>
      <c r="T46" s="17"/>
      <c r="U46" s="17"/>
      <c r="V46" s="89"/>
      <c r="W46" s="17"/>
      <c r="X46" s="18"/>
      <c r="Y46" s="19"/>
      <c r="Z46" s="26" t="str">
        <f t="shared" si="3"/>
        <v/>
      </c>
      <c r="AA46" s="20"/>
      <c r="AB46" s="21">
        <v>5000</v>
      </c>
      <c r="AC46" s="27">
        <f t="shared" si="4"/>
        <v>0</v>
      </c>
      <c r="AD46" s="22"/>
      <c r="AE46" s="211">
        <f t="shared" si="5"/>
        <v>0</v>
      </c>
      <c r="AF46" s="211" t="str">
        <f>IF(AND(COUNTIFS($J$18:J46,J46)=1,AE46=1),1,"")</f>
        <v/>
      </c>
      <c r="AG46" s="211" t="str">
        <f>IF(C46="","",IF(AND(COUNTIFS($J$18:J46,J46)=1,C46&lt;&gt;""),1,""))</f>
        <v/>
      </c>
      <c r="AH46" s="211" t="str">
        <f>IF(G46="","",IF(AND(COUNTIFS($J$18:J46,J46)=1,G46&lt;&gt;""),1,""))</f>
        <v/>
      </c>
      <c r="AI46" s="28">
        <f t="shared" si="6"/>
        <v>35384300.169380538</v>
      </c>
      <c r="AJ46" s="28">
        <f t="shared" si="7"/>
        <v>5044538.8896988481</v>
      </c>
      <c r="AK46" s="29">
        <f t="shared" si="8"/>
        <v>0.14256432557804524</v>
      </c>
      <c r="AL46" s="94"/>
      <c r="AM46" s="94"/>
      <c r="AN46" s="94"/>
      <c r="AO46" s="94"/>
      <c r="AP46" s="45" t="str">
        <f t="shared" si="9"/>
        <v>20207</v>
      </c>
      <c r="AQ46" s="45" t="str">
        <f t="shared" si="10"/>
        <v/>
      </c>
    </row>
    <row r="47" spans="1:43" s="15" customFormat="1" ht="39.6">
      <c r="A47" s="89"/>
      <c r="B47" s="90"/>
      <c r="C47" s="90"/>
      <c r="D47" s="57" t="str">
        <f t="shared" si="0"/>
        <v/>
      </c>
      <c r="E47" s="208" t="s">
        <v>35</v>
      </c>
      <c r="F47" s="209">
        <v>2020</v>
      </c>
      <c r="G47" s="209">
        <v>6</v>
      </c>
      <c r="H47" s="91"/>
      <c r="I47" s="57" t="str">
        <f t="shared" si="1"/>
        <v>Q1</v>
      </c>
      <c r="J47" s="203"/>
      <c r="K47" s="91"/>
      <c r="L47" s="210" t="s">
        <v>29</v>
      </c>
      <c r="M47" s="208" t="s">
        <v>30</v>
      </c>
      <c r="N47" s="208">
        <v>0</v>
      </c>
      <c r="O47" s="93"/>
      <c r="P47" s="57" t="str">
        <f t="shared" si="2"/>
        <v>C66 SERVICE/OTHERS</v>
      </c>
      <c r="Q47" s="209" t="s">
        <v>31</v>
      </c>
      <c r="R47" s="208" t="s">
        <v>32</v>
      </c>
      <c r="S47" s="208" t="s">
        <v>36</v>
      </c>
      <c r="T47" s="17"/>
      <c r="U47" s="17"/>
      <c r="V47" s="89"/>
      <c r="W47" s="17"/>
      <c r="X47" s="18"/>
      <c r="Y47" s="19"/>
      <c r="Z47" s="26" t="str">
        <f t="shared" si="3"/>
        <v/>
      </c>
      <c r="AA47" s="20"/>
      <c r="AB47" s="21">
        <v>500000</v>
      </c>
      <c r="AC47" s="27">
        <f t="shared" si="4"/>
        <v>0</v>
      </c>
      <c r="AD47" s="22"/>
      <c r="AE47" s="211">
        <f t="shared" si="5"/>
        <v>0</v>
      </c>
      <c r="AF47" s="211" t="str">
        <f>IF(AND(COUNTIFS($J$18:J47,J47)=1,AE47=1),1,"")</f>
        <v/>
      </c>
      <c r="AG47" s="211" t="str">
        <f>IF(C47="","",IF(AND(COUNTIFS($J$18:J47,J47)=1,C47&lt;&gt;""),1,""))</f>
        <v/>
      </c>
      <c r="AH47" s="211" t="str">
        <f>IF(G47="","",IF(AND(COUNTIFS($J$18:J47,J47)=1,G47&lt;&gt;""),1,""))</f>
        <v/>
      </c>
      <c r="AI47" s="28">
        <f t="shared" si="6"/>
        <v>29183109.055752221</v>
      </c>
      <c r="AJ47" s="28">
        <f t="shared" si="7"/>
        <v>3741266.5648721238</v>
      </c>
      <c r="AK47" s="29">
        <f t="shared" si="8"/>
        <v>0.12819972531798118</v>
      </c>
      <c r="AL47" s="94"/>
      <c r="AM47" s="94"/>
      <c r="AN47" s="94"/>
      <c r="AO47" s="94"/>
      <c r="AP47" s="45" t="str">
        <f t="shared" si="9"/>
        <v>20206</v>
      </c>
      <c r="AQ47" s="45" t="str">
        <f t="shared" si="10"/>
        <v/>
      </c>
    </row>
    <row r="48" spans="1:43" s="15" customFormat="1" ht="39.6">
      <c r="A48" s="89"/>
      <c r="B48" s="90"/>
      <c r="C48" s="90"/>
      <c r="D48" s="57" t="str">
        <f t="shared" si="0"/>
        <v/>
      </c>
      <c r="E48" s="208" t="s">
        <v>35</v>
      </c>
      <c r="F48" s="209">
        <v>2020</v>
      </c>
      <c r="G48" s="209">
        <v>6</v>
      </c>
      <c r="H48" s="91"/>
      <c r="I48" s="57" t="str">
        <f t="shared" si="1"/>
        <v>Q1</v>
      </c>
      <c r="J48" s="203"/>
      <c r="K48" s="91"/>
      <c r="L48" s="210" t="s">
        <v>29</v>
      </c>
      <c r="M48" s="208" t="s">
        <v>30</v>
      </c>
      <c r="N48" s="208">
        <v>0</v>
      </c>
      <c r="O48" s="93"/>
      <c r="P48" s="57" t="str">
        <f t="shared" si="2"/>
        <v>C66 SERVICE/OTHERS</v>
      </c>
      <c r="Q48" s="209" t="s">
        <v>31</v>
      </c>
      <c r="R48" s="208" t="s">
        <v>32</v>
      </c>
      <c r="S48" s="208" t="s">
        <v>37</v>
      </c>
      <c r="T48" s="17"/>
      <c r="U48" s="17"/>
      <c r="V48" s="89"/>
      <c r="W48" s="17"/>
      <c r="X48" s="18"/>
      <c r="Y48" s="19"/>
      <c r="Z48" s="26" t="str">
        <f t="shared" si="3"/>
        <v/>
      </c>
      <c r="AA48" s="20"/>
      <c r="AB48" s="21">
        <v>150000</v>
      </c>
      <c r="AC48" s="27">
        <f t="shared" si="4"/>
        <v>0</v>
      </c>
      <c r="AD48" s="22"/>
      <c r="AE48" s="211">
        <f t="shared" si="5"/>
        <v>0</v>
      </c>
      <c r="AF48" s="211" t="str">
        <f>IF(AND(COUNTIFS($J$18:J48,J48)=1,AE48=1),1,"")</f>
        <v/>
      </c>
      <c r="AG48" s="211" t="str">
        <f>IF(C48="","",IF(AND(COUNTIFS($J$18:J48,J48)=1,C48&lt;&gt;""),1,""))</f>
        <v/>
      </c>
      <c r="AH48" s="211" t="str">
        <f>IF(G48="","",IF(AND(COUNTIFS($J$18:J48,J48)=1,G48&lt;&gt;""),1,""))</f>
        <v/>
      </c>
      <c r="AI48" s="28">
        <f t="shared" si="6"/>
        <v>29183109.055752221</v>
      </c>
      <c r="AJ48" s="28">
        <f t="shared" si="7"/>
        <v>3741266.5648721238</v>
      </c>
      <c r="AK48" s="29">
        <f t="shared" si="8"/>
        <v>0.12819972531798118</v>
      </c>
      <c r="AL48" s="94"/>
      <c r="AM48" s="94"/>
      <c r="AN48" s="94"/>
      <c r="AO48" s="94"/>
      <c r="AP48" s="45" t="str">
        <f t="shared" si="9"/>
        <v>20206</v>
      </c>
      <c r="AQ48" s="45" t="str">
        <f t="shared" si="10"/>
        <v/>
      </c>
    </row>
    <row r="49" spans="1:43" s="15" customFormat="1" ht="39.6">
      <c r="A49" s="89"/>
      <c r="B49" s="90"/>
      <c r="C49" s="90"/>
      <c r="D49" s="57" t="str">
        <f t="shared" si="0"/>
        <v/>
      </c>
      <c r="E49" s="208" t="s">
        <v>35</v>
      </c>
      <c r="F49" s="209">
        <v>2020</v>
      </c>
      <c r="G49" s="209">
        <v>6</v>
      </c>
      <c r="H49" s="91"/>
      <c r="I49" s="57" t="str">
        <f t="shared" si="1"/>
        <v>Q1</v>
      </c>
      <c r="J49" s="203"/>
      <c r="K49" s="91"/>
      <c r="L49" s="210" t="s">
        <v>29</v>
      </c>
      <c r="M49" s="208" t="s">
        <v>30</v>
      </c>
      <c r="N49" s="208">
        <v>0</v>
      </c>
      <c r="O49" s="93"/>
      <c r="P49" s="57" t="str">
        <f t="shared" si="2"/>
        <v>C66 SERVICE/OTHERS</v>
      </c>
      <c r="Q49" s="209" t="s">
        <v>31</v>
      </c>
      <c r="R49" s="208" t="s">
        <v>32</v>
      </c>
      <c r="S49" s="208" t="s">
        <v>38</v>
      </c>
      <c r="T49" s="17"/>
      <c r="U49" s="17"/>
      <c r="V49" s="89"/>
      <c r="W49" s="17"/>
      <c r="X49" s="18"/>
      <c r="Y49" s="19"/>
      <c r="Z49" s="26" t="str">
        <f t="shared" si="3"/>
        <v/>
      </c>
      <c r="AA49" s="20"/>
      <c r="AB49" s="21">
        <v>80000</v>
      </c>
      <c r="AC49" s="27">
        <f t="shared" si="4"/>
        <v>0</v>
      </c>
      <c r="AD49" s="22"/>
      <c r="AE49" s="211">
        <f t="shared" si="5"/>
        <v>0</v>
      </c>
      <c r="AF49" s="211" t="str">
        <f>IF(AND(COUNTIFS($J$18:J49,J49)=1,AE49=1),1,"")</f>
        <v/>
      </c>
      <c r="AG49" s="211" t="str">
        <f>IF(C49="","",IF(AND(COUNTIFS($J$18:J49,J49)=1,C49&lt;&gt;""),1,""))</f>
        <v/>
      </c>
      <c r="AH49" s="211" t="str">
        <f>IF(G49="","",IF(AND(COUNTIFS($J$18:J49,J49)=1,G49&lt;&gt;""),1,""))</f>
        <v/>
      </c>
      <c r="AI49" s="28">
        <f t="shared" si="6"/>
        <v>29183109.055752221</v>
      </c>
      <c r="AJ49" s="28">
        <f t="shared" si="7"/>
        <v>3741266.5648721238</v>
      </c>
      <c r="AK49" s="29">
        <f t="shared" si="8"/>
        <v>0.12819972531798118</v>
      </c>
      <c r="AL49" s="94"/>
      <c r="AM49" s="94"/>
      <c r="AN49" s="94"/>
      <c r="AO49" s="94"/>
      <c r="AP49" s="45" t="str">
        <f t="shared" si="9"/>
        <v>20206</v>
      </c>
      <c r="AQ49" s="45" t="str">
        <f t="shared" si="10"/>
        <v/>
      </c>
    </row>
    <row r="50" spans="1:43" s="15" customFormat="1" ht="39.6">
      <c r="A50" s="89"/>
      <c r="B50" s="90"/>
      <c r="C50" s="90"/>
      <c r="D50" s="57" t="str">
        <f t="shared" si="0"/>
        <v/>
      </c>
      <c r="E50" s="208" t="s">
        <v>35</v>
      </c>
      <c r="F50" s="209">
        <v>2020</v>
      </c>
      <c r="G50" s="209">
        <v>6</v>
      </c>
      <c r="H50" s="91"/>
      <c r="I50" s="57" t="str">
        <f t="shared" si="1"/>
        <v>Q1</v>
      </c>
      <c r="J50" s="203"/>
      <c r="K50" s="91"/>
      <c r="L50" s="210" t="s">
        <v>29</v>
      </c>
      <c r="M50" s="208" t="s">
        <v>30</v>
      </c>
      <c r="N50" s="208">
        <v>0</v>
      </c>
      <c r="O50" s="93"/>
      <c r="P50" s="57" t="str">
        <f t="shared" si="2"/>
        <v>C66 SERVICE/OTHERS</v>
      </c>
      <c r="Q50" s="209" t="s">
        <v>31</v>
      </c>
      <c r="R50" s="208" t="s">
        <v>32</v>
      </c>
      <c r="S50" s="208" t="s">
        <v>39</v>
      </c>
      <c r="T50" s="17"/>
      <c r="U50" s="17"/>
      <c r="V50" s="89"/>
      <c r="W50" s="17"/>
      <c r="X50" s="18"/>
      <c r="Y50" s="19"/>
      <c r="Z50" s="26" t="str">
        <f t="shared" si="3"/>
        <v/>
      </c>
      <c r="AA50" s="20"/>
      <c r="AB50" s="21">
        <v>80000</v>
      </c>
      <c r="AC50" s="27">
        <f t="shared" si="4"/>
        <v>0</v>
      </c>
      <c r="AD50" s="22"/>
      <c r="AE50" s="211">
        <f t="shared" si="5"/>
        <v>0</v>
      </c>
      <c r="AF50" s="211" t="str">
        <f>IF(AND(COUNTIFS($J$18:J50,J50)=1,AE50=1),1,"")</f>
        <v/>
      </c>
      <c r="AG50" s="211" t="str">
        <f>IF(C50="","",IF(AND(COUNTIFS($J$18:J50,J50)=1,C50&lt;&gt;""),1,""))</f>
        <v/>
      </c>
      <c r="AH50" s="211" t="str">
        <f>IF(G50="","",IF(AND(COUNTIFS($J$18:J50,J50)=1,G50&lt;&gt;""),1,""))</f>
        <v/>
      </c>
      <c r="AI50" s="28">
        <f t="shared" si="6"/>
        <v>29183109.055752221</v>
      </c>
      <c r="AJ50" s="28">
        <f t="shared" si="7"/>
        <v>3741266.5648721238</v>
      </c>
      <c r="AK50" s="29">
        <f t="shared" si="8"/>
        <v>0.12819972531798118</v>
      </c>
      <c r="AL50" s="94"/>
      <c r="AM50" s="94"/>
      <c r="AN50" s="94"/>
      <c r="AO50" s="94"/>
      <c r="AP50" s="45" t="str">
        <f t="shared" si="9"/>
        <v>20206</v>
      </c>
      <c r="AQ50" s="45" t="str">
        <f t="shared" si="10"/>
        <v/>
      </c>
    </row>
    <row r="51" spans="1:43" s="15" customFormat="1" ht="39.6">
      <c r="A51" s="89"/>
      <c r="B51" s="90"/>
      <c r="C51" s="90"/>
      <c r="D51" s="57" t="str">
        <f t="shared" si="0"/>
        <v/>
      </c>
      <c r="E51" s="208" t="s">
        <v>35</v>
      </c>
      <c r="F51" s="209">
        <v>2020</v>
      </c>
      <c r="G51" s="209">
        <v>5</v>
      </c>
      <c r="H51" s="91"/>
      <c r="I51" s="57" t="str">
        <f t="shared" si="1"/>
        <v>Q1</v>
      </c>
      <c r="J51" s="203"/>
      <c r="K51" s="91"/>
      <c r="L51" s="210" t="s">
        <v>29</v>
      </c>
      <c r="M51" s="208" t="s">
        <v>30</v>
      </c>
      <c r="N51" s="208">
        <v>0</v>
      </c>
      <c r="O51" s="93"/>
      <c r="P51" s="57" t="str">
        <f t="shared" si="2"/>
        <v>C66 SERVICE/OTHERS</v>
      </c>
      <c r="Q51" s="209" t="s">
        <v>31</v>
      </c>
      <c r="R51" s="208" t="s">
        <v>32</v>
      </c>
      <c r="S51" s="208" t="s">
        <v>36</v>
      </c>
      <c r="T51" s="17"/>
      <c r="U51" s="17"/>
      <c r="V51" s="89"/>
      <c r="W51" s="17"/>
      <c r="X51" s="18"/>
      <c r="Y51" s="19"/>
      <c r="Z51" s="26" t="str">
        <f t="shared" si="3"/>
        <v/>
      </c>
      <c r="AA51" s="20"/>
      <c r="AB51" s="21">
        <v>192000</v>
      </c>
      <c r="AC51" s="27">
        <f t="shared" si="4"/>
        <v>0</v>
      </c>
      <c r="AD51" s="22"/>
      <c r="AE51" s="211">
        <f t="shared" si="5"/>
        <v>0</v>
      </c>
      <c r="AF51" s="211" t="str">
        <f>IF(AND(COUNTIFS($J$18:J51,J51)=1,AE51=1),1,"")</f>
        <v/>
      </c>
      <c r="AG51" s="211" t="str">
        <f>IF(C51="","",IF(AND(COUNTIFS($J$18:J51,J51)=1,C51&lt;&gt;""),1,""))</f>
        <v/>
      </c>
      <c r="AH51" s="211" t="str">
        <f>IF(G51="","",IF(AND(COUNTIFS($J$18:J51,J51)=1,G51&lt;&gt;""),1,""))</f>
        <v/>
      </c>
      <c r="AI51" s="28">
        <f t="shared" si="6"/>
        <v>28065694.408805318</v>
      </c>
      <c r="AJ51" s="28">
        <f t="shared" si="7"/>
        <v>4157433.2906989693</v>
      </c>
      <c r="AK51" s="29">
        <f t="shared" si="8"/>
        <v>0.14813220831602222</v>
      </c>
      <c r="AL51" s="94"/>
      <c r="AM51" s="94"/>
      <c r="AN51" s="94"/>
      <c r="AO51" s="94"/>
      <c r="AP51" s="45" t="str">
        <f t="shared" si="9"/>
        <v>20205</v>
      </c>
      <c r="AQ51" s="45" t="str">
        <f t="shared" si="10"/>
        <v/>
      </c>
    </row>
    <row r="52" spans="1:43" s="15" customFormat="1" ht="39.6">
      <c r="A52" s="89"/>
      <c r="B52" s="90"/>
      <c r="C52" s="90"/>
      <c r="D52" s="57" t="str">
        <f t="shared" si="0"/>
        <v/>
      </c>
      <c r="E52" s="208" t="s">
        <v>35</v>
      </c>
      <c r="F52" s="209">
        <v>2020</v>
      </c>
      <c r="G52" s="209">
        <v>5</v>
      </c>
      <c r="H52" s="91"/>
      <c r="I52" s="57" t="str">
        <f t="shared" si="1"/>
        <v>Q1</v>
      </c>
      <c r="J52" s="203"/>
      <c r="K52" s="91"/>
      <c r="L52" s="210" t="s">
        <v>29</v>
      </c>
      <c r="M52" s="208" t="s">
        <v>30</v>
      </c>
      <c r="N52" s="208">
        <v>0</v>
      </c>
      <c r="O52" s="93"/>
      <c r="P52" s="57" t="str">
        <f t="shared" si="2"/>
        <v>C66 SERVICE/OTHERS</v>
      </c>
      <c r="Q52" s="209" t="s">
        <v>31</v>
      </c>
      <c r="R52" s="208" t="s">
        <v>32</v>
      </c>
      <c r="S52" s="208" t="s">
        <v>37</v>
      </c>
      <c r="T52" s="17"/>
      <c r="U52" s="17"/>
      <c r="V52" s="89"/>
      <c r="W52" s="17"/>
      <c r="X52" s="18"/>
      <c r="Y52" s="19"/>
      <c r="Z52" s="26" t="str">
        <f t="shared" si="3"/>
        <v/>
      </c>
      <c r="AA52" s="20"/>
      <c r="AB52" s="21">
        <v>278000</v>
      </c>
      <c r="AC52" s="27">
        <f t="shared" si="4"/>
        <v>0</v>
      </c>
      <c r="AD52" s="22"/>
      <c r="AE52" s="211">
        <f t="shared" si="5"/>
        <v>0</v>
      </c>
      <c r="AF52" s="211" t="str">
        <f>IF(AND(COUNTIFS($J$18:J52,J52)=1,AE52=1),1,"")</f>
        <v/>
      </c>
      <c r="AG52" s="211" t="str">
        <f>IF(C52="","",IF(AND(COUNTIFS($J$18:J52,J52)=1,C52&lt;&gt;""),1,""))</f>
        <v/>
      </c>
      <c r="AH52" s="211" t="str">
        <f>IF(G52="","",IF(AND(COUNTIFS($J$18:J52,J52)=1,G52&lt;&gt;""),1,""))</f>
        <v/>
      </c>
      <c r="AI52" s="28">
        <f t="shared" si="6"/>
        <v>28065694.408805318</v>
      </c>
      <c r="AJ52" s="28">
        <f t="shared" si="7"/>
        <v>4157433.2906989693</v>
      </c>
      <c r="AK52" s="29">
        <f t="shared" si="8"/>
        <v>0.14813220831602222</v>
      </c>
      <c r="AL52" s="94"/>
      <c r="AM52" s="94"/>
      <c r="AN52" s="94"/>
      <c r="AO52" s="94"/>
      <c r="AP52" s="45" t="str">
        <f t="shared" si="9"/>
        <v>20205</v>
      </c>
      <c r="AQ52" s="45" t="str">
        <f t="shared" si="10"/>
        <v/>
      </c>
    </row>
    <row r="53" spans="1:43" s="15" customFormat="1" ht="39.6">
      <c r="A53" s="89"/>
      <c r="B53" s="90"/>
      <c r="C53" s="90"/>
      <c r="D53" s="57" t="str">
        <f t="shared" si="0"/>
        <v/>
      </c>
      <c r="E53" s="208" t="s">
        <v>35</v>
      </c>
      <c r="F53" s="209">
        <v>2020</v>
      </c>
      <c r="G53" s="209">
        <v>5</v>
      </c>
      <c r="H53" s="91"/>
      <c r="I53" s="57" t="str">
        <f t="shared" si="1"/>
        <v>Q1</v>
      </c>
      <c r="J53" s="203"/>
      <c r="K53" s="91"/>
      <c r="L53" s="210" t="s">
        <v>29</v>
      </c>
      <c r="M53" s="208" t="s">
        <v>30</v>
      </c>
      <c r="N53" s="208">
        <v>0</v>
      </c>
      <c r="O53" s="93"/>
      <c r="P53" s="57" t="str">
        <f t="shared" si="2"/>
        <v>C66 SERVICE/OTHERS</v>
      </c>
      <c r="Q53" s="209" t="s">
        <v>31</v>
      </c>
      <c r="R53" s="208" t="s">
        <v>32</v>
      </c>
      <c r="S53" s="208" t="s">
        <v>38</v>
      </c>
      <c r="T53" s="17"/>
      <c r="U53" s="17"/>
      <c r="V53" s="89"/>
      <c r="W53" s="17"/>
      <c r="X53" s="18"/>
      <c r="Y53" s="19"/>
      <c r="Z53" s="26" t="str">
        <f t="shared" si="3"/>
        <v/>
      </c>
      <c r="AA53" s="20"/>
      <c r="AB53" s="21">
        <v>95000</v>
      </c>
      <c r="AC53" s="27">
        <f t="shared" si="4"/>
        <v>0</v>
      </c>
      <c r="AD53" s="22"/>
      <c r="AE53" s="211">
        <f t="shared" si="5"/>
        <v>0</v>
      </c>
      <c r="AF53" s="211" t="str">
        <f>IF(AND(COUNTIFS($J$18:J53,J53)=1,AE53=1),1,"")</f>
        <v/>
      </c>
      <c r="AG53" s="211" t="str">
        <f>IF(C53="","",IF(AND(COUNTIFS($J$18:J53,J53)=1,C53&lt;&gt;""),1,""))</f>
        <v/>
      </c>
      <c r="AH53" s="211" t="str">
        <f>IF(G53="","",IF(AND(COUNTIFS($J$18:J53,J53)=1,G53&lt;&gt;""),1,""))</f>
        <v/>
      </c>
      <c r="AI53" s="28">
        <f t="shared" si="6"/>
        <v>28065694.408805318</v>
      </c>
      <c r="AJ53" s="28">
        <f t="shared" si="7"/>
        <v>4157433.2906989693</v>
      </c>
      <c r="AK53" s="29">
        <f t="shared" si="8"/>
        <v>0.14813220831602222</v>
      </c>
      <c r="AL53" s="94"/>
      <c r="AM53" s="94"/>
      <c r="AN53" s="94"/>
      <c r="AO53" s="94"/>
      <c r="AP53" s="45" t="str">
        <f t="shared" si="9"/>
        <v>20205</v>
      </c>
      <c r="AQ53" s="45" t="str">
        <f t="shared" si="10"/>
        <v/>
      </c>
    </row>
    <row r="54" spans="1:43" s="15" customFormat="1" ht="39.6">
      <c r="A54" s="89"/>
      <c r="B54" s="90"/>
      <c r="C54" s="90"/>
      <c r="D54" s="57" t="str">
        <f t="shared" si="0"/>
        <v/>
      </c>
      <c r="E54" s="208" t="s">
        <v>35</v>
      </c>
      <c r="F54" s="209">
        <v>2020</v>
      </c>
      <c r="G54" s="209">
        <v>5</v>
      </c>
      <c r="H54" s="91"/>
      <c r="I54" s="57" t="str">
        <f t="shared" si="1"/>
        <v>Q1</v>
      </c>
      <c r="J54" s="203"/>
      <c r="K54" s="91"/>
      <c r="L54" s="210" t="s">
        <v>29</v>
      </c>
      <c r="M54" s="208" t="s">
        <v>30</v>
      </c>
      <c r="N54" s="208">
        <v>0</v>
      </c>
      <c r="O54" s="93"/>
      <c r="P54" s="57" t="str">
        <f t="shared" si="2"/>
        <v>C66 SERVICE/OTHERS</v>
      </c>
      <c r="Q54" s="209" t="s">
        <v>31</v>
      </c>
      <c r="R54" s="208" t="s">
        <v>32</v>
      </c>
      <c r="S54" s="208" t="s">
        <v>39</v>
      </c>
      <c r="T54" s="17"/>
      <c r="U54" s="17"/>
      <c r="V54" s="89"/>
      <c r="W54" s="17"/>
      <c r="X54" s="18"/>
      <c r="Y54" s="19"/>
      <c r="Z54" s="26" t="str">
        <f t="shared" si="3"/>
        <v/>
      </c>
      <c r="AA54" s="20"/>
      <c r="AB54" s="21">
        <v>81000</v>
      </c>
      <c r="AC54" s="27">
        <f t="shared" si="4"/>
        <v>0</v>
      </c>
      <c r="AD54" s="22"/>
      <c r="AE54" s="211">
        <f t="shared" si="5"/>
        <v>0</v>
      </c>
      <c r="AF54" s="211" t="str">
        <f>IF(AND(COUNTIFS($J$18:J54,J54)=1,AE54=1),1,"")</f>
        <v/>
      </c>
      <c r="AG54" s="211" t="str">
        <f>IF(C54="","",IF(AND(COUNTIFS($J$18:J54,J54)=1,C54&lt;&gt;""),1,""))</f>
        <v/>
      </c>
      <c r="AH54" s="211" t="str">
        <f>IF(G54="","",IF(AND(COUNTIFS($J$18:J54,J54)=1,G54&lt;&gt;""),1,""))</f>
        <v/>
      </c>
      <c r="AI54" s="28">
        <f t="shared" si="6"/>
        <v>28065694.408805318</v>
      </c>
      <c r="AJ54" s="28">
        <f t="shared" si="7"/>
        <v>4157433.2906989693</v>
      </c>
      <c r="AK54" s="29">
        <f t="shared" si="8"/>
        <v>0.14813220831602222</v>
      </c>
      <c r="AL54" s="94"/>
      <c r="AM54" s="94"/>
      <c r="AN54" s="94"/>
      <c r="AO54" s="94"/>
      <c r="AP54" s="45" t="str">
        <f t="shared" si="9"/>
        <v>20205</v>
      </c>
      <c r="AQ54" s="45" t="str">
        <f t="shared" si="10"/>
        <v/>
      </c>
    </row>
    <row r="55" spans="1:43" s="15" customFormat="1" ht="39.6">
      <c r="A55" s="89"/>
      <c r="B55" s="90"/>
      <c r="C55" s="90"/>
      <c r="D55" s="57" t="str">
        <f t="shared" si="0"/>
        <v/>
      </c>
      <c r="E55" s="208" t="s">
        <v>35</v>
      </c>
      <c r="F55" s="209">
        <v>2020</v>
      </c>
      <c r="G55" s="209">
        <v>4</v>
      </c>
      <c r="H55" s="91"/>
      <c r="I55" s="57" t="str">
        <f t="shared" si="1"/>
        <v>Q1</v>
      </c>
      <c r="J55" s="203"/>
      <c r="K55" s="91"/>
      <c r="L55" s="210" t="s">
        <v>29</v>
      </c>
      <c r="M55" s="208" t="s">
        <v>30</v>
      </c>
      <c r="N55" s="208">
        <v>0</v>
      </c>
      <c r="O55" s="93"/>
      <c r="P55" s="57" t="str">
        <f t="shared" si="2"/>
        <v>C66 SERVICE/OTHERS</v>
      </c>
      <c r="Q55" s="209" t="s">
        <v>31</v>
      </c>
      <c r="R55" s="208" t="s">
        <v>32</v>
      </c>
      <c r="S55" s="208" t="s">
        <v>36</v>
      </c>
      <c r="T55" s="17"/>
      <c r="U55" s="17"/>
      <c r="V55" s="89"/>
      <c r="W55" s="17"/>
      <c r="X55" s="18"/>
      <c r="Y55" s="19"/>
      <c r="Z55" s="26" t="str">
        <f t="shared" si="3"/>
        <v/>
      </c>
      <c r="AA55" s="20"/>
      <c r="AB55" s="21">
        <v>287000</v>
      </c>
      <c r="AC55" s="27">
        <f t="shared" si="4"/>
        <v>0</v>
      </c>
      <c r="AD55" s="22"/>
      <c r="AE55" s="211">
        <f t="shared" si="5"/>
        <v>0</v>
      </c>
      <c r="AF55" s="211" t="str">
        <f>IF(AND(COUNTIFS($J$18:J55,J55)=1,AE55=1),1,"")</f>
        <v/>
      </c>
      <c r="AG55" s="211" t="str">
        <f>IF(C55="","",IF(AND(COUNTIFS($J$18:J55,J55)=1,C55&lt;&gt;""),1,""))</f>
        <v/>
      </c>
      <c r="AH55" s="211" t="str">
        <f>IF(G55="","",IF(AND(COUNTIFS($J$18:J55,J55)=1,G55&lt;&gt;""),1,""))</f>
        <v/>
      </c>
      <c r="AI55" s="28">
        <f t="shared" si="6"/>
        <v>33477255.428389378</v>
      </c>
      <c r="AJ55" s="28">
        <f t="shared" si="7"/>
        <v>4578663.362915583</v>
      </c>
      <c r="AK55" s="29">
        <f t="shared" si="8"/>
        <v>0.13676937682988149</v>
      </c>
      <c r="AL55" s="94"/>
      <c r="AM55" s="94"/>
      <c r="AN55" s="94"/>
      <c r="AO55" s="94"/>
      <c r="AP55" s="45" t="str">
        <f t="shared" si="9"/>
        <v>20204</v>
      </c>
      <c r="AQ55" s="45" t="str">
        <f t="shared" si="10"/>
        <v/>
      </c>
    </row>
    <row r="56" spans="1:43" s="15" customFormat="1" ht="39.6">
      <c r="A56" s="89"/>
      <c r="B56" s="90"/>
      <c r="C56" s="90"/>
      <c r="D56" s="57" t="str">
        <f t="shared" si="0"/>
        <v/>
      </c>
      <c r="E56" s="208" t="s">
        <v>35</v>
      </c>
      <c r="F56" s="209">
        <v>2020</v>
      </c>
      <c r="G56" s="209">
        <v>4</v>
      </c>
      <c r="H56" s="91"/>
      <c r="I56" s="57" t="str">
        <f t="shared" si="1"/>
        <v>Q1</v>
      </c>
      <c r="J56" s="203"/>
      <c r="K56" s="91"/>
      <c r="L56" s="210" t="s">
        <v>29</v>
      </c>
      <c r="M56" s="208" t="s">
        <v>30</v>
      </c>
      <c r="N56" s="208">
        <v>0</v>
      </c>
      <c r="O56" s="93"/>
      <c r="P56" s="57" t="str">
        <f t="shared" si="2"/>
        <v>C66 SERVICE/OTHERS</v>
      </c>
      <c r="Q56" s="209" t="s">
        <v>31</v>
      </c>
      <c r="R56" s="208" t="s">
        <v>32</v>
      </c>
      <c r="S56" s="208" t="s">
        <v>37</v>
      </c>
      <c r="T56" s="17"/>
      <c r="U56" s="17"/>
      <c r="V56" s="89"/>
      <c r="W56" s="17"/>
      <c r="X56" s="18"/>
      <c r="Y56" s="19"/>
      <c r="Z56" s="26" t="str">
        <f t="shared" si="3"/>
        <v/>
      </c>
      <c r="AA56" s="20"/>
      <c r="AB56" s="21">
        <v>248000</v>
      </c>
      <c r="AC56" s="27">
        <f t="shared" si="4"/>
        <v>0</v>
      </c>
      <c r="AD56" s="22"/>
      <c r="AE56" s="211">
        <f t="shared" si="5"/>
        <v>0</v>
      </c>
      <c r="AF56" s="211" t="str">
        <f>IF(AND(COUNTIFS($J$18:J56,J56)=1,AE56=1),1,"")</f>
        <v/>
      </c>
      <c r="AG56" s="211" t="str">
        <f>IF(C56="","",IF(AND(COUNTIFS($J$18:J56,J56)=1,C56&lt;&gt;""),1,""))</f>
        <v/>
      </c>
      <c r="AH56" s="211" t="str">
        <f>IF(G56="","",IF(AND(COUNTIFS($J$18:J56,J56)=1,G56&lt;&gt;""),1,""))</f>
        <v/>
      </c>
      <c r="AI56" s="28">
        <f t="shared" si="6"/>
        <v>33477255.428389378</v>
      </c>
      <c r="AJ56" s="28">
        <f t="shared" si="7"/>
        <v>4578663.362915583</v>
      </c>
      <c r="AK56" s="29">
        <f t="shared" si="8"/>
        <v>0.13676937682988149</v>
      </c>
      <c r="AL56" s="94"/>
      <c r="AM56" s="94"/>
      <c r="AN56" s="94"/>
      <c r="AO56" s="94"/>
      <c r="AP56" s="45" t="str">
        <f t="shared" si="9"/>
        <v>20204</v>
      </c>
      <c r="AQ56" s="45" t="str">
        <f t="shared" si="10"/>
        <v/>
      </c>
    </row>
    <row r="57" spans="1:43" s="15" customFormat="1" ht="39.6">
      <c r="A57" s="89"/>
      <c r="B57" s="90"/>
      <c r="C57" s="90"/>
      <c r="D57" s="57" t="str">
        <f t="shared" si="0"/>
        <v/>
      </c>
      <c r="E57" s="208" t="s">
        <v>35</v>
      </c>
      <c r="F57" s="209">
        <v>2020</v>
      </c>
      <c r="G57" s="209">
        <v>4</v>
      </c>
      <c r="H57" s="91"/>
      <c r="I57" s="57" t="str">
        <f t="shared" si="1"/>
        <v>Q1</v>
      </c>
      <c r="J57" s="203"/>
      <c r="K57" s="91"/>
      <c r="L57" s="210" t="s">
        <v>29</v>
      </c>
      <c r="M57" s="208" t="s">
        <v>30</v>
      </c>
      <c r="N57" s="208">
        <v>0</v>
      </c>
      <c r="O57" s="93"/>
      <c r="P57" s="57" t="str">
        <f t="shared" si="2"/>
        <v>C66 SERVICE/OTHERS</v>
      </c>
      <c r="Q57" s="209" t="s">
        <v>31</v>
      </c>
      <c r="R57" s="208" t="s">
        <v>32</v>
      </c>
      <c r="S57" s="208" t="s">
        <v>38</v>
      </c>
      <c r="T57" s="17"/>
      <c r="U57" s="17"/>
      <c r="V57" s="89"/>
      <c r="W57" s="17"/>
      <c r="X57" s="18"/>
      <c r="Y57" s="19"/>
      <c r="Z57" s="26" t="str">
        <f t="shared" si="3"/>
        <v/>
      </c>
      <c r="AA57" s="20"/>
      <c r="AB57" s="21">
        <v>186000</v>
      </c>
      <c r="AC57" s="27">
        <f t="shared" si="4"/>
        <v>0</v>
      </c>
      <c r="AD57" s="22"/>
      <c r="AE57" s="211">
        <f t="shared" si="5"/>
        <v>0</v>
      </c>
      <c r="AF57" s="211" t="str">
        <f>IF(AND(COUNTIFS($J$18:J57,J57)=1,AE57=1),1,"")</f>
        <v/>
      </c>
      <c r="AG57" s="211" t="str">
        <f>IF(C57="","",IF(AND(COUNTIFS($J$18:J57,J57)=1,C57&lt;&gt;""),1,""))</f>
        <v/>
      </c>
      <c r="AH57" s="211" t="str">
        <f>IF(G57="","",IF(AND(COUNTIFS($J$18:J57,J57)=1,G57&lt;&gt;""),1,""))</f>
        <v/>
      </c>
      <c r="AI57" s="28">
        <f t="shared" si="6"/>
        <v>33477255.428389378</v>
      </c>
      <c r="AJ57" s="28">
        <f t="shared" si="7"/>
        <v>4578663.362915583</v>
      </c>
      <c r="AK57" s="29">
        <f t="shared" si="8"/>
        <v>0.13676937682988149</v>
      </c>
      <c r="AL57" s="94"/>
      <c r="AM57" s="94"/>
      <c r="AN57" s="94"/>
      <c r="AO57" s="94"/>
      <c r="AP57" s="45" t="str">
        <f t="shared" si="9"/>
        <v>20204</v>
      </c>
      <c r="AQ57" s="45" t="str">
        <f t="shared" si="10"/>
        <v/>
      </c>
    </row>
    <row r="58" spans="1:43" s="15" customFormat="1" ht="39.6">
      <c r="A58" s="89"/>
      <c r="B58" s="90"/>
      <c r="C58" s="90"/>
      <c r="D58" s="57" t="str">
        <f t="shared" si="0"/>
        <v/>
      </c>
      <c r="E58" s="208" t="s">
        <v>35</v>
      </c>
      <c r="F58" s="209">
        <v>2020</v>
      </c>
      <c r="G58" s="209">
        <v>4</v>
      </c>
      <c r="H58" s="91"/>
      <c r="I58" s="57" t="str">
        <f t="shared" si="1"/>
        <v>Q1</v>
      </c>
      <c r="J58" s="203"/>
      <c r="K58" s="91"/>
      <c r="L58" s="210" t="s">
        <v>29</v>
      </c>
      <c r="M58" s="208" t="s">
        <v>30</v>
      </c>
      <c r="N58" s="208">
        <v>0</v>
      </c>
      <c r="O58" s="93"/>
      <c r="P58" s="57" t="str">
        <f t="shared" si="2"/>
        <v>C66 SERVICE/OTHERS</v>
      </c>
      <c r="Q58" s="209" t="s">
        <v>31</v>
      </c>
      <c r="R58" s="208" t="s">
        <v>32</v>
      </c>
      <c r="S58" s="208" t="s">
        <v>39</v>
      </c>
      <c r="T58" s="17"/>
      <c r="U58" s="17"/>
      <c r="V58" s="89"/>
      <c r="W58" s="17"/>
      <c r="X58" s="18"/>
      <c r="Y58" s="19"/>
      <c r="Z58" s="26" t="str">
        <f t="shared" si="3"/>
        <v/>
      </c>
      <c r="AA58" s="20"/>
      <c r="AB58" s="21">
        <v>0</v>
      </c>
      <c r="AC58" s="27">
        <f t="shared" si="4"/>
        <v>0</v>
      </c>
      <c r="AD58" s="22"/>
      <c r="AE58" s="211">
        <f t="shared" si="5"/>
        <v>0</v>
      </c>
      <c r="AF58" s="211" t="str">
        <f>IF(AND(COUNTIFS($J$18:J58,J58)=1,AE58=1),1,"")</f>
        <v/>
      </c>
      <c r="AG58" s="211" t="str">
        <f>IF(C58="","",IF(AND(COUNTIFS($J$18:J58,J58)=1,C58&lt;&gt;""),1,""))</f>
        <v/>
      </c>
      <c r="AH58" s="211" t="str">
        <f>IF(G58="","",IF(AND(COUNTIFS($J$18:J58,J58)=1,G58&lt;&gt;""),1,""))</f>
        <v/>
      </c>
      <c r="AI58" s="28">
        <f t="shared" si="6"/>
        <v>33477255.428389378</v>
      </c>
      <c r="AJ58" s="28">
        <f t="shared" si="7"/>
        <v>4578663.362915583</v>
      </c>
      <c r="AK58" s="29">
        <f t="shared" si="8"/>
        <v>0.13676937682988149</v>
      </c>
      <c r="AL58" s="94"/>
      <c r="AM58" s="94"/>
      <c r="AN58" s="94"/>
      <c r="AO58" s="94"/>
      <c r="AP58" s="45" t="str">
        <f t="shared" si="9"/>
        <v>20204</v>
      </c>
      <c r="AQ58" s="45" t="str">
        <f t="shared" si="10"/>
        <v/>
      </c>
    </row>
    <row r="59" spans="1:43" s="15" customFormat="1" ht="39.6">
      <c r="A59" s="89"/>
      <c r="B59" s="90"/>
      <c r="C59" s="90"/>
      <c r="D59" s="57" t="str">
        <f t="shared" si="0"/>
        <v/>
      </c>
      <c r="E59" s="208" t="s">
        <v>34</v>
      </c>
      <c r="F59" s="209">
        <v>2020</v>
      </c>
      <c r="G59" s="209">
        <v>3</v>
      </c>
      <c r="H59" s="91"/>
      <c r="I59" s="57" t="str">
        <f t="shared" si="1"/>
        <v>Q4</v>
      </c>
      <c r="J59" s="203"/>
      <c r="K59" s="91"/>
      <c r="L59" s="210" t="s">
        <v>29</v>
      </c>
      <c r="M59" s="208" t="s">
        <v>30</v>
      </c>
      <c r="N59" s="208">
        <v>0</v>
      </c>
      <c r="O59" s="93"/>
      <c r="P59" s="57" t="str">
        <f t="shared" si="2"/>
        <v>C66 SERVICE/OTHERS</v>
      </c>
      <c r="Q59" s="209" t="s">
        <v>31</v>
      </c>
      <c r="R59" s="208" t="s">
        <v>32</v>
      </c>
      <c r="S59" s="208" t="s">
        <v>33</v>
      </c>
      <c r="T59" s="17"/>
      <c r="U59" s="17"/>
      <c r="V59" s="89"/>
      <c r="W59" s="17"/>
      <c r="X59" s="18"/>
      <c r="Y59" s="19"/>
      <c r="Z59" s="26" t="str">
        <f t="shared" si="3"/>
        <v/>
      </c>
      <c r="AA59" s="20"/>
      <c r="AB59" s="21">
        <v>1537000</v>
      </c>
      <c r="AC59" s="27">
        <f t="shared" si="4"/>
        <v>0</v>
      </c>
      <c r="AD59" s="22"/>
      <c r="AE59" s="211">
        <f t="shared" si="5"/>
        <v>0</v>
      </c>
      <c r="AF59" s="211" t="str">
        <f>IF(AND(COUNTIFS($J$18:J59,J59)=1,AE59=1),1,"")</f>
        <v/>
      </c>
      <c r="AG59" s="211" t="str">
        <f>IF(C59="","",IF(AND(COUNTIFS($J$18:J59,J59)=1,C59&lt;&gt;""),1,""))</f>
        <v/>
      </c>
      <c r="AH59" s="211" t="str">
        <f>IF(G59="","",IF(AND(COUNTIFS($J$18:J59,J59)=1,G59&lt;&gt;""),1,""))</f>
        <v/>
      </c>
      <c r="AI59" s="28">
        <f t="shared" si="6"/>
        <v>23168285.927433632</v>
      </c>
      <c r="AJ59" s="28">
        <f t="shared" si="7"/>
        <v>2764878.9168780539</v>
      </c>
      <c r="AK59" s="29">
        <f t="shared" si="8"/>
        <v>0.11933895004309115</v>
      </c>
      <c r="AL59" s="94"/>
      <c r="AM59" s="94"/>
      <c r="AN59" s="94"/>
      <c r="AO59" s="94"/>
      <c r="AP59" s="45" t="str">
        <f t="shared" si="9"/>
        <v>20203</v>
      </c>
      <c r="AQ59" s="45" t="str">
        <f t="shared" si="10"/>
        <v/>
      </c>
    </row>
    <row r="60" spans="1:43" s="15" customFormat="1" ht="39.6">
      <c r="A60" s="89"/>
      <c r="B60" s="90"/>
      <c r="C60" s="90"/>
      <c r="D60" s="57" t="str">
        <f t="shared" si="0"/>
        <v/>
      </c>
      <c r="E60" s="208" t="s">
        <v>34</v>
      </c>
      <c r="F60" s="209">
        <v>2020</v>
      </c>
      <c r="G60" s="209">
        <v>2</v>
      </c>
      <c r="H60" s="91"/>
      <c r="I60" s="57" t="str">
        <f t="shared" si="1"/>
        <v>Q4</v>
      </c>
      <c r="J60" s="203"/>
      <c r="K60" s="91"/>
      <c r="L60" s="210" t="s">
        <v>29</v>
      </c>
      <c r="M60" s="208" t="s">
        <v>30</v>
      </c>
      <c r="N60" s="208">
        <v>0</v>
      </c>
      <c r="O60" s="93"/>
      <c r="P60" s="57" t="str">
        <f t="shared" si="2"/>
        <v>C66 SERVICE/OTHERS</v>
      </c>
      <c r="Q60" s="209" t="s">
        <v>31</v>
      </c>
      <c r="R60" s="208" t="s">
        <v>32</v>
      </c>
      <c r="S60" s="208" t="s">
        <v>33</v>
      </c>
      <c r="T60" s="17"/>
      <c r="U60" s="17"/>
      <c r="V60" s="89"/>
      <c r="W60" s="17"/>
      <c r="X60" s="18"/>
      <c r="Y60" s="19"/>
      <c r="Z60" s="26" t="str">
        <f t="shared" si="3"/>
        <v/>
      </c>
      <c r="AA60" s="20"/>
      <c r="AB60" s="21">
        <v>195000</v>
      </c>
      <c r="AC60" s="27">
        <f t="shared" si="4"/>
        <v>0</v>
      </c>
      <c r="AD60" s="22"/>
      <c r="AE60" s="211">
        <f t="shared" si="5"/>
        <v>0</v>
      </c>
      <c r="AF60" s="211" t="str">
        <f>IF(AND(COUNTIFS($J$18:J60,J60)=1,AE60=1),1,"")</f>
        <v/>
      </c>
      <c r="AG60" s="211" t="str">
        <f>IF(C60="","",IF(AND(COUNTIFS($J$18:J60,J60)=1,C60&lt;&gt;""),1,""))</f>
        <v/>
      </c>
      <c r="AH60" s="211" t="str">
        <f>IF(G60="","",IF(AND(COUNTIFS($J$18:J60,J60)=1,G60&lt;&gt;""),1,""))</f>
        <v/>
      </c>
      <c r="AI60" s="28">
        <f t="shared" si="6"/>
        <v>14005204.685000001</v>
      </c>
      <c r="AJ60" s="28">
        <f t="shared" si="7"/>
        <v>1436995.2460839998</v>
      </c>
      <c r="AK60" s="29">
        <f t="shared" si="8"/>
        <v>0.10260437304590524</v>
      </c>
      <c r="AL60" s="94"/>
      <c r="AM60" s="94"/>
      <c r="AN60" s="94"/>
      <c r="AO60" s="94"/>
      <c r="AP60" s="45" t="str">
        <f t="shared" si="9"/>
        <v>20202</v>
      </c>
      <c r="AQ60" s="45" t="str">
        <f t="shared" si="10"/>
        <v/>
      </c>
    </row>
    <row r="61" spans="1:43" s="15" customFormat="1" ht="39.6">
      <c r="A61" s="89"/>
      <c r="B61" s="90"/>
      <c r="C61" s="90"/>
      <c r="D61" s="57" t="str">
        <f t="shared" si="0"/>
        <v/>
      </c>
      <c r="E61" s="208" t="s">
        <v>34</v>
      </c>
      <c r="F61" s="209">
        <v>2020</v>
      </c>
      <c r="G61" s="209">
        <v>1</v>
      </c>
      <c r="H61" s="91"/>
      <c r="I61" s="57" t="str">
        <f t="shared" si="1"/>
        <v>Q4</v>
      </c>
      <c r="J61" s="203"/>
      <c r="K61" s="91"/>
      <c r="L61" s="210" t="s">
        <v>29</v>
      </c>
      <c r="M61" s="208" t="s">
        <v>30</v>
      </c>
      <c r="N61" s="208">
        <v>0</v>
      </c>
      <c r="O61" s="93"/>
      <c r="P61" s="57" t="str">
        <f t="shared" si="2"/>
        <v>C66 SERVICE/OTHERS</v>
      </c>
      <c r="Q61" s="209" t="s">
        <v>31</v>
      </c>
      <c r="R61" s="208" t="s">
        <v>32</v>
      </c>
      <c r="S61" s="208" t="s">
        <v>33</v>
      </c>
      <c r="T61" s="17"/>
      <c r="U61" s="17"/>
      <c r="V61" s="89"/>
      <c r="W61" s="17"/>
      <c r="X61" s="18"/>
      <c r="Y61" s="19"/>
      <c r="Z61" s="26" t="str">
        <f t="shared" si="3"/>
        <v/>
      </c>
      <c r="AA61" s="20"/>
      <c r="AB61" s="21">
        <v>319000</v>
      </c>
      <c r="AC61" s="27">
        <f t="shared" si="4"/>
        <v>0</v>
      </c>
      <c r="AD61" s="22"/>
      <c r="AE61" s="211">
        <f t="shared" si="5"/>
        <v>0</v>
      </c>
      <c r="AF61" s="211" t="str">
        <f>IF(AND(COUNTIFS($J$18:J61,J61)=1,AE61=1),1,"")</f>
        <v/>
      </c>
      <c r="AG61" s="211" t="str">
        <f>IF(C61="","",IF(AND(COUNTIFS($J$18:J61,J61)=1,C61&lt;&gt;""),1,""))</f>
        <v/>
      </c>
      <c r="AH61" s="211" t="str">
        <f>IF(G61="","",IF(AND(COUNTIFS($J$18:J61,J61)=1,G61&lt;&gt;""),1,""))</f>
        <v/>
      </c>
      <c r="AI61" s="28">
        <f t="shared" si="6"/>
        <v>11620538.477876106</v>
      </c>
      <c r="AJ61" s="28">
        <f t="shared" si="7"/>
        <v>1598596.3145221241</v>
      </c>
      <c r="AK61" s="29">
        <f t="shared" si="8"/>
        <v>0.13756645766163331</v>
      </c>
      <c r="AL61" s="94"/>
      <c r="AM61" s="94"/>
      <c r="AN61" s="94"/>
      <c r="AO61" s="94"/>
      <c r="AP61" s="45" t="str">
        <f t="shared" si="9"/>
        <v>20201</v>
      </c>
      <c r="AQ61" s="45" t="str">
        <f t="shared" si="10"/>
        <v/>
      </c>
    </row>
    <row r="62" spans="1:43" s="15" customFormat="1" ht="39.6">
      <c r="A62" s="89"/>
      <c r="B62" s="90"/>
      <c r="C62" s="90"/>
      <c r="D62" s="57" t="str">
        <f t="shared" si="0"/>
        <v/>
      </c>
      <c r="E62" s="208" t="s">
        <v>35</v>
      </c>
      <c r="F62" s="209">
        <v>2021</v>
      </c>
      <c r="G62" s="209">
        <v>3</v>
      </c>
      <c r="H62" s="91"/>
      <c r="I62" s="57" t="str">
        <f t="shared" si="1"/>
        <v>Q4</v>
      </c>
      <c r="J62" s="203"/>
      <c r="K62" s="91"/>
      <c r="L62" s="210" t="s">
        <v>29</v>
      </c>
      <c r="M62" s="208" t="s">
        <v>30</v>
      </c>
      <c r="N62" s="208">
        <v>0</v>
      </c>
      <c r="O62" s="93"/>
      <c r="P62" s="57" t="str">
        <f t="shared" si="2"/>
        <v>C66 SERVICE/OTHERS</v>
      </c>
      <c r="Q62" s="209" t="s">
        <v>31</v>
      </c>
      <c r="R62" s="208" t="s">
        <v>32</v>
      </c>
      <c r="S62" s="208" t="s">
        <v>36</v>
      </c>
      <c r="T62" s="17"/>
      <c r="U62" s="17"/>
      <c r="V62" s="89"/>
      <c r="W62" s="17"/>
      <c r="X62" s="18"/>
      <c r="Y62" s="19"/>
      <c r="Z62" s="26" t="str">
        <f t="shared" si="3"/>
        <v/>
      </c>
      <c r="AA62" s="20"/>
      <c r="AB62" s="21">
        <v>264000</v>
      </c>
      <c r="AC62" s="27">
        <f t="shared" si="4"/>
        <v>0</v>
      </c>
      <c r="AD62" s="22"/>
      <c r="AE62" s="211">
        <f t="shared" si="5"/>
        <v>0</v>
      </c>
      <c r="AF62" s="211" t="str">
        <f>IF(AND(COUNTIFS($J$18:J62,J62)=1,AE62=1),1,"")</f>
        <v/>
      </c>
      <c r="AG62" s="211" t="str">
        <f>IF(C62="","",IF(AND(COUNTIFS($J$18:J62,J62)=1,C62&lt;&gt;""),1,""))</f>
        <v/>
      </c>
      <c r="AH62" s="211" t="str">
        <f>IF(G62="","",IF(AND(COUNTIFS($J$18:J62,J62)=1,G62&lt;&gt;""),1,""))</f>
        <v/>
      </c>
      <c r="AI62" s="28">
        <f t="shared" si="6"/>
        <v>57778307.282035396</v>
      </c>
      <c r="AJ62" s="28">
        <f t="shared" si="7"/>
        <v>7259860.7225420559</v>
      </c>
      <c r="AK62" s="29">
        <f t="shared" si="8"/>
        <v>0.12565028406083667</v>
      </c>
      <c r="AL62" s="94"/>
      <c r="AM62" s="94"/>
      <c r="AN62" s="94"/>
      <c r="AO62" s="94"/>
      <c r="AP62" s="45" t="str">
        <f t="shared" si="9"/>
        <v>20213</v>
      </c>
      <c r="AQ62" s="45" t="str">
        <f t="shared" si="10"/>
        <v/>
      </c>
    </row>
    <row r="63" spans="1:43" s="15" customFormat="1" ht="39.6">
      <c r="A63" s="89"/>
      <c r="B63" s="90"/>
      <c r="C63" s="90"/>
      <c r="D63" s="57" t="str">
        <f t="shared" si="0"/>
        <v/>
      </c>
      <c r="E63" s="208" t="s">
        <v>35</v>
      </c>
      <c r="F63" s="209">
        <v>2021</v>
      </c>
      <c r="G63" s="209">
        <v>3</v>
      </c>
      <c r="H63" s="91"/>
      <c r="I63" s="57" t="str">
        <f t="shared" si="1"/>
        <v>Q4</v>
      </c>
      <c r="J63" s="203"/>
      <c r="K63" s="91"/>
      <c r="L63" s="210" t="s">
        <v>29</v>
      </c>
      <c r="M63" s="208" t="s">
        <v>30</v>
      </c>
      <c r="N63" s="208">
        <v>0</v>
      </c>
      <c r="O63" s="93"/>
      <c r="P63" s="57" t="str">
        <f t="shared" si="2"/>
        <v>C66 SERVICE/OTHERS</v>
      </c>
      <c r="Q63" s="209" t="s">
        <v>31</v>
      </c>
      <c r="R63" s="208" t="s">
        <v>32</v>
      </c>
      <c r="S63" s="208" t="s">
        <v>37</v>
      </c>
      <c r="T63" s="17"/>
      <c r="U63" s="17"/>
      <c r="V63" s="89"/>
      <c r="W63" s="17"/>
      <c r="X63" s="18"/>
      <c r="Y63" s="19"/>
      <c r="Z63" s="26" t="str">
        <f t="shared" si="3"/>
        <v/>
      </c>
      <c r="AA63" s="20"/>
      <c r="AB63" s="21">
        <v>31000</v>
      </c>
      <c r="AC63" s="27">
        <f t="shared" si="4"/>
        <v>0</v>
      </c>
      <c r="AD63" s="22"/>
      <c r="AE63" s="211">
        <f t="shared" si="5"/>
        <v>0</v>
      </c>
      <c r="AF63" s="211" t="str">
        <f>IF(AND(COUNTIFS($J$18:J63,J63)=1,AE63=1),1,"")</f>
        <v/>
      </c>
      <c r="AG63" s="211" t="str">
        <f>IF(C63="","",IF(AND(COUNTIFS($J$18:J63,J63)=1,C63&lt;&gt;""),1,""))</f>
        <v/>
      </c>
      <c r="AH63" s="211" t="str">
        <f>IF(G63="","",IF(AND(COUNTIFS($J$18:J63,J63)=1,G63&lt;&gt;""),1,""))</f>
        <v/>
      </c>
      <c r="AI63" s="28">
        <f t="shared" si="6"/>
        <v>57778307.282035396</v>
      </c>
      <c r="AJ63" s="28">
        <f t="shared" si="7"/>
        <v>7259860.7225420559</v>
      </c>
      <c r="AK63" s="29">
        <f t="shared" si="8"/>
        <v>0.12565028406083667</v>
      </c>
      <c r="AL63" s="94"/>
      <c r="AM63" s="94"/>
      <c r="AN63" s="94"/>
      <c r="AO63" s="94"/>
      <c r="AP63" s="45" t="str">
        <f t="shared" si="9"/>
        <v>20213</v>
      </c>
      <c r="AQ63" s="45" t="str">
        <f t="shared" si="10"/>
        <v/>
      </c>
    </row>
    <row r="64" spans="1:43" s="15" customFormat="1" ht="39.6">
      <c r="A64" s="89"/>
      <c r="B64" s="90"/>
      <c r="C64" s="90"/>
      <c r="D64" s="57" t="str">
        <f t="shared" si="0"/>
        <v/>
      </c>
      <c r="E64" s="208" t="s">
        <v>35</v>
      </c>
      <c r="F64" s="209">
        <v>2021</v>
      </c>
      <c r="G64" s="209">
        <v>3</v>
      </c>
      <c r="H64" s="91"/>
      <c r="I64" s="57" t="str">
        <f t="shared" si="1"/>
        <v>Q4</v>
      </c>
      <c r="J64" s="203"/>
      <c r="K64" s="91"/>
      <c r="L64" s="210" t="s">
        <v>29</v>
      </c>
      <c r="M64" s="208" t="s">
        <v>30</v>
      </c>
      <c r="N64" s="208">
        <v>0</v>
      </c>
      <c r="O64" s="93"/>
      <c r="P64" s="57" t="str">
        <f t="shared" si="2"/>
        <v>C66 SERVICE/OTHERS</v>
      </c>
      <c r="Q64" s="209" t="s">
        <v>31</v>
      </c>
      <c r="R64" s="208" t="s">
        <v>32</v>
      </c>
      <c r="S64" s="208" t="s">
        <v>38</v>
      </c>
      <c r="T64" s="17"/>
      <c r="U64" s="17"/>
      <c r="V64" s="89"/>
      <c r="W64" s="17"/>
      <c r="X64" s="18"/>
      <c r="Y64" s="19"/>
      <c r="Z64" s="26" t="str">
        <f t="shared" si="3"/>
        <v/>
      </c>
      <c r="AA64" s="20"/>
      <c r="AB64" s="21">
        <v>274000</v>
      </c>
      <c r="AC64" s="27">
        <f t="shared" si="4"/>
        <v>0</v>
      </c>
      <c r="AD64" s="22"/>
      <c r="AE64" s="211">
        <f t="shared" si="5"/>
        <v>0</v>
      </c>
      <c r="AF64" s="211" t="str">
        <f>IF(AND(COUNTIFS($J$18:J64,J64)=1,AE64=1),1,"")</f>
        <v/>
      </c>
      <c r="AG64" s="211" t="str">
        <f>IF(C64="","",IF(AND(COUNTIFS($J$18:J64,J64)=1,C64&lt;&gt;""),1,""))</f>
        <v/>
      </c>
      <c r="AH64" s="211" t="str">
        <f>IF(G64="","",IF(AND(COUNTIFS($J$18:J64,J64)=1,G64&lt;&gt;""),1,""))</f>
        <v/>
      </c>
      <c r="AI64" s="28">
        <f t="shared" si="6"/>
        <v>57778307.282035396</v>
      </c>
      <c r="AJ64" s="28">
        <f t="shared" si="7"/>
        <v>7259860.7225420559</v>
      </c>
      <c r="AK64" s="29">
        <f t="shared" si="8"/>
        <v>0.12565028406083667</v>
      </c>
      <c r="AL64" s="94"/>
      <c r="AM64" s="94"/>
      <c r="AN64" s="94"/>
      <c r="AO64" s="94"/>
      <c r="AP64" s="45" t="str">
        <f t="shared" si="9"/>
        <v>20213</v>
      </c>
      <c r="AQ64" s="45" t="str">
        <f t="shared" si="10"/>
        <v/>
      </c>
    </row>
    <row r="65" spans="1:43" s="15" customFormat="1" ht="39.6">
      <c r="A65" s="89"/>
      <c r="B65" s="90"/>
      <c r="C65" s="90"/>
      <c r="D65" s="57" t="str">
        <f t="shared" si="0"/>
        <v/>
      </c>
      <c r="E65" s="208" t="s">
        <v>35</v>
      </c>
      <c r="F65" s="209">
        <v>2021</v>
      </c>
      <c r="G65" s="209">
        <v>3</v>
      </c>
      <c r="H65" s="91"/>
      <c r="I65" s="57" t="str">
        <f t="shared" si="1"/>
        <v>Q4</v>
      </c>
      <c r="J65" s="203"/>
      <c r="K65" s="91"/>
      <c r="L65" s="210" t="s">
        <v>29</v>
      </c>
      <c r="M65" s="208" t="s">
        <v>30</v>
      </c>
      <c r="N65" s="208">
        <v>0</v>
      </c>
      <c r="O65" s="93"/>
      <c r="P65" s="57" t="str">
        <f t="shared" si="2"/>
        <v>C66 SERVICE/OTHERS</v>
      </c>
      <c r="Q65" s="209" t="s">
        <v>31</v>
      </c>
      <c r="R65" s="208" t="s">
        <v>32</v>
      </c>
      <c r="S65" s="208" t="s">
        <v>39</v>
      </c>
      <c r="T65" s="17"/>
      <c r="U65" s="17"/>
      <c r="V65" s="89"/>
      <c r="W65" s="17"/>
      <c r="X65" s="18"/>
      <c r="Y65" s="19"/>
      <c r="Z65" s="26" t="str">
        <f t="shared" si="3"/>
        <v/>
      </c>
      <c r="AA65" s="20"/>
      <c r="AB65" s="21">
        <v>0</v>
      </c>
      <c r="AC65" s="27">
        <f t="shared" si="4"/>
        <v>0</v>
      </c>
      <c r="AD65" s="22"/>
      <c r="AE65" s="211">
        <f t="shared" si="5"/>
        <v>0</v>
      </c>
      <c r="AF65" s="211" t="str">
        <f>IF(AND(COUNTIFS($J$18:J65,J65)=1,AE65=1),1,"")</f>
        <v/>
      </c>
      <c r="AG65" s="211" t="str">
        <f>IF(C65="","",IF(AND(COUNTIFS($J$18:J65,J65)=1,C65&lt;&gt;""),1,""))</f>
        <v/>
      </c>
      <c r="AH65" s="211" t="str">
        <f>IF(G65="","",IF(AND(COUNTIFS($J$18:J65,J65)=1,G65&lt;&gt;""),1,""))</f>
        <v/>
      </c>
      <c r="AI65" s="28">
        <f t="shared" si="6"/>
        <v>57778307.282035396</v>
      </c>
      <c r="AJ65" s="28">
        <f t="shared" si="7"/>
        <v>7259860.7225420559</v>
      </c>
      <c r="AK65" s="29">
        <f t="shared" si="8"/>
        <v>0.12565028406083667</v>
      </c>
      <c r="AL65" s="94"/>
      <c r="AM65" s="94"/>
      <c r="AN65" s="94"/>
      <c r="AO65" s="94"/>
      <c r="AP65" s="45" t="str">
        <f t="shared" si="9"/>
        <v>20213</v>
      </c>
      <c r="AQ65" s="45" t="str">
        <f t="shared" si="10"/>
        <v/>
      </c>
    </row>
    <row r="66" spans="1:43" s="15" customFormat="1" ht="39.6">
      <c r="A66" s="89"/>
      <c r="B66" s="90"/>
      <c r="C66" s="90"/>
      <c r="D66" s="57" t="str">
        <f t="shared" ref="D66:D129" si="11">IF(B66="","",IF(AND(C66&gt;=10,C66&lt;=12),"Q3",IF(AND(C66&gt;=1,C66&lt;=3),"Q4",IF(AND(C66&gt;=7,C66&lt;=9),"Q2",IF(AND(C66&gt;=4,C66&lt;=6),"Q1")))))</f>
        <v/>
      </c>
      <c r="E66" s="208" t="s">
        <v>35</v>
      </c>
      <c r="F66" s="209">
        <v>2021</v>
      </c>
      <c r="G66" s="209">
        <v>2</v>
      </c>
      <c r="H66" s="91"/>
      <c r="I66" s="57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203"/>
      <c r="K66" s="91"/>
      <c r="L66" s="210" t="s">
        <v>29</v>
      </c>
      <c r="M66" s="208" t="s">
        <v>30</v>
      </c>
      <c r="N66" s="208">
        <v>0</v>
      </c>
      <c r="O66" s="93"/>
      <c r="P66" s="57" t="str">
        <f t="shared" ref="P66:P129" si="13">IF(M66="","",IF(AND(N66&gt;0,L66&lt;&gt;""),"MAIN UNIT",IF(AND(O66&gt;0,L66&lt;&gt;""),"SERVICE/ PARTS","C66 SERVICE/OTHERS")))</f>
        <v>C66 SERVICE/OTHERS</v>
      </c>
      <c r="Q66" s="209" t="s">
        <v>31</v>
      </c>
      <c r="R66" s="208" t="s">
        <v>32</v>
      </c>
      <c r="S66" s="208" t="s">
        <v>36</v>
      </c>
      <c r="T66" s="17"/>
      <c r="U66" s="17"/>
      <c r="V66" s="89"/>
      <c r="W66" s="17"/>
      <c r="X66" s="18"/>
      <c r="Y66" s="19"/>
      <c r="Z66" s="26" t="str">
        <f t="shared" ref="Z66:Z129" si="14">IF(X66="","",X66*MAX(O66,N66))</f>
        <v/>
      </c>
      <c r="AA66" s="20"/>
      <c r="AB66" s="21">
        <v>103000</v>
      </c>
      <c r="AC66" s="27">
        <f t="shared" ref="AC66:AC129" si="15">IF(R66&lt;&gt;"",AB66*AD66,"")</f>
        <v>0</v>
      </c>
      <c r="AD66" s="22"/>
      <c r="AE66" s="211">
        <f t="shared" ref="AE66:AE129" si="16">IF(Q66="","",IF(Q66="Yes",1,0))</f>
        <v>0</v>
      </c>
      <c r="AF66" s="211" t="str">
        <f>IF(AND(COUNTIFS($J$18:J66,J66)=1,AE66=1),1,"")</f>
        <v/>
      </c>
      <c r="AG66" s="211" t="str">
        <f>IF(C66="","",IF(AND(COUNTIFS($J$18:J66,J66)=1,C66&lt;&gt;""),1,""))</f>
        <v/>
      </c>
      <c r="AH66" s="211" t="str">
        <f>IF(G66="","",IF(AND(COUNTIFS($J$18:J66,J66)=1,G66&lt;&gt;""),1,""))</f>
        <v/>
      </c>
      <c r="AI66" s="28">
        <f t="shared" ref="AI66:AI129" si="17">IF(P66="C66 SERVICE","",SUMIFS(AB:AB,F:F,F66,G:G,G66,E:E,E66))</f>
        <v>31097187.029487614</v>
      </c>
      <c r="AJ66" s="28">
        <f t="shared" ref="AJ66:AJ129" si="18">IF(P66="C66 SERVICE","",SUMIFS(AC:AC,F:F,F66,G:G,G66,E:E,E66))</f>
        <v>3892353.6644401974</v>
      </c>
      <c r="AK66" s="29">
        <f t="shared" ref="AK66:AK129" si="19">IF(AJ66&gt;0,AJ66/AI66,"")</f>
        <v>0.12516738767237404</v>
      </c>
      <c r="AL66" s="94"/>
      <c r="AM66" s="94"/>
      <c r="AN66" s="94"/>
      <c r="AO66" s="94"/>
      <c r="AP66" s="45" t="str">
        <f t="shared" ref="AP66:AP129" si="20">IF(F66="","",F66&amp;G66)</f>
        <v>20212</v>
      </c>
      <c r="AQ66" s="45" t="str">
        <f t="shared" ref="AQ66:AQ129" si="21">IF(W66="","",F66&amp;G66&amp;W66)</f>
        <v/>
      </c>
    </row>
    <row r="67" spans="1:43" s="15" customFormat="1" ht="39.6">
      <c r="A67" s="89"/>
      <c r="B67" s="90"/>
      <c r="C67" s="90"/>
      <c r="D67" s="57" t="str">
        <f t="shared" si="11"/>
        <v/>
      </c>
      <c r="E67" s="208" t="s">
        <v>35</v>
      </c>
      <c r="F67" s="209">
        <v>2021</v>
      </c>
      <c r="G67" s="209">
        <v>2</v>
      </c>
      <c r="H67" s="91"/>
      <c r="I67" s="57" t="str">
        <f t="shared" si="12"/>
        <v>Q4</v>
      </c>
      <c r="J67" s="203"/>
      <c r="K67" s="91"/>
      <c r="L67" s="210" t="s">
        <v>29</v>
      </c>
      <c r="M67" s="208" t="s">
        <v>30</v>
      </c>
      <c r="N67" s="208">
        <v>0</v>
      </c>
      <c r="O67" s="93"/>
      <c r="P67" s="57" t="str">
        <f t="shared" si="13"/>
        <v>C66 SERVICE/OTHERS</v>
      </c>
      <c r="Q67" s="209" t="s">
        <v>31</v>
      </c>
      <c r="R67" s="208" t="s">
        <v>32</v>
      </c>
      <c r="S67" s="208" t="s">
        <v>37</v>
      </c>
      <c r="T67" s="17"/>
      <c r="U67" s="17"/>
      <c r="V67" s="89"/>
      <c r="W67" s="17"/>
      <c r="X67" s="18"/>
      <c r="Y67" s="19"/>
      <c r="Z67" s="26" t="str">
        <f t="shared" si="14"/>
        <v/>
      </c>
      <c r="AA67" s="20"/>
      <c r="AB67" s="21">
        <v>306000</v>
      </c>
      <c r="AC67" s="27">
        <f t="shared" si="15"/>
        <v>0</v>
      </c>
      <c r="AD67" s="22"/>
      <c r="AE67" s="211">
        <f t="shared" si="16"/>
        <v>0</v>
      </c>
      <c r="AF67" s="211" t="str">
        <f>IF(AND(COUNTIFS($J$18:J67,J67)=1,AE67=1),1,"")</f>
        <v/>
      </c>
      <c r="AG67" s="211" t="str">
        <f>IF(C67="","",IF(AND(COUNTIFS($J$18:J67,J67)=1,C67&lt;&gt;""),1,""))</f>
        <v/>
      </c>
      <c r="AH67" s="211" t="str">
        <f>IF(G67="","",IF(AND(COUNTIFS($J$18:J67,J67)=1,G67&lt;&gt;""),1,""))</f>
        <v/>
      </c>
      <c r="AI67" s="28">
        <f t="shared" si="17"/>
        <v>31097187.029487614</v>
      </c>
      <c r="AJ67" s="28">
        <f t="shared" si="18"/>
        <v>3892353.6644401974</v>
      </c>
      <c r="AK67" s="29">
        <f t="shared" si="19"/>
        <v>0.12516738767237404</v>
      </c>
      <c r="AL67" s="94"/>
      <c r="AM67" s="94"/>
      <c r="AN67" s="94"/>
      <c r="AO67" s="94"/>
      <c r="AP67" s="45" t="str">
        <f t="shared" si="20"/>
        <v>20212</v>
      </c>
      <c r="AQ67" s="45" t="str">
        <f t="shared" si="21"/>
        <v/>
      </c>
    </row>
    <row r="68" spans="1:43" s="15" customFormat="1" ht="39.6">
      <c r="A68" s="89"/>
      <c r="B68" s="90"/>
      <c r="C68" s="90"/>
      <c r="D68" s="57" t="str">
        <f t="shared" si="11"/>
        <v/>
      </c>
      <c r="E68" s="208" t="s">
        <v>35</v>
      </c>
      <c r="F68" s="209">
        <v>2021</v>
      </c>
      <c r="G68" s="209">
        <v>2</v>
      </c>
      <c r="H68" s="91"/>
      <c r="I68" s="57" t="str">
        <f t="shared" si="12"/>
        <v>Q4</v>
      </c>
      <c r="J68" s="203"/>
      <c r="K68" s="91"/>
      <c r="L68" s="210" t="s">
        <v>29</v>
      </c>
      <c r="M68" s="208" t="s">
        <v>30</v>
      </c>
      <c r="N68" s="208">
        <v>0</v>
      </c>
      <c r="O68" s="93"/>
      <c r="P68" s="57" t="str">
        <f t="shared" si="13"/>
        <v>C66 SERVICE/OTHERS</v>
      </c>
      <c r="Q68" s="209" t="s">
        <v>31</v>
      </c>
      <c r="R68" s="208" t="s">
        <v>32</v>
      </c>
      <c r="S68" s="208" t="s">
        <v>38</v>
      </c>
      <c r="T68" s="17"/>
      <c r="U68" s="17"/>
      <c r="V68" s="89"/>
      <c r="W68" s="17"/>
      <c r="X68" s="18"/>
      <c r="Y68" s="19"/>
      <c r="Z68" s="26" t="str">
        <f t="shared" si="14"/>
        <v/>
      </c>
      <c r="AA68" s="20"/>
      <c r="AB68" s="21">
        <v>54000</v>
      </c>
      <c r="AC68" s="27">
        <f t="shared" si="15"/>
        <v>0</v>
      </c>
      <c r="AD68" s="22"/>
      <c r="AE68" s="211">
        <f t="shared" si="16"/>
        <v>0</v>
      </c>
      <c r="AF68" s="211" t="str">
        <f>IF(AND(COUNTIFS($J$18:J68,J68)=1,AE68=1),1,"")</f>
        <v/>
      </c>
      <c r="AG68" s="211" t="str">
        <f>IF(C68="","",IF(AND(COUNTIFS($J$18:J68,J68)=1,C68&lt;&gt;""),1,""))</f>
        <v/>
      </c>
      <c r="AH68" s="211" t="str">
        <f>IF(G68="","",IF(AND(COUNTIFS($J$18:J68,J68)=1,G68&lt;&gt;""),1,""))</f>
        <v/>
      </c>
      <c r="AI68" s="28">
        <f t="shared" si="17"/>
        <v>31097187.029487614</v>
      </c>
      <c r="AJ68" s="28">
        <f t="shared" si="18"/>
        <v>3892353.6644401974</v>
      </c>
      <c r="AK68" s="29">
        <f t="shared" si="19"/>
        <v>0.12516738767237404</v>
      </c>
      <c r="AL68" s="94"/>
      <c r="AM68" s="94"/>
      <c r="AN68" s="94"/>
      <c r="AO68" s="94"/>
      <c r="AP68" s="45" t="str">
        <f t="shared" si="20"/>
        <v>20212</v>
      </c>
      <c r="AQ68" s="45" t="str">
        <f t="shared" si="21"/>
        <v/>
      </c>
    </row>
    <row r="69" spans="1:43" s="15" customFormat="1" ht="39.6">
      <c r="A69" s="89"/>
      <c r="B69" s="90"/>
      <c r="C69" s="90"/>
      <c r="D69" s="57" t="str">
        <f t="shared" si="11"/>
        <v/>
      </c>
      <c r="E69" s="208" t="s">
        <v>35</v>
      </c>
      <c r="F69" s="209">
        <v>2021</v>
      </c>
      <c r="G69" s="209">
        <v>2</v>
      </c>
      <c r="H69" s="91"/>
      <c r="I69" s="57" t="str">
        <f t="shared" si="12"/>
        <v>Q4</v>
      </c>
      <c r="J69" s="203"/>
      <c r="K69" s="91"/>
      <c r="L69" s="210" t="s">
        <v>29</v>
      </c>
      <c r="M69" s="208" t="s">
        <v>30</v>
      </c>
      <c r="N69" s="208">
        <v>0</v>
      </c>
      <c r="O69" s="93"/>
      <c r="P69" s="57" t="str">
        <f t="shared" si="13"/>
        <v>C66 SERVICE/OTHERS</v>
      </c>
      <c r="Q69" s="209" t="s">
        <v>31</v>
      </c>
      <c r="R69" s="208" t="s">
        <v>32</v>
      </c>
      <c r="S69" s="208" t="s">
        <v>39</v>
      </c>
      <c r="T69" s="17"/>
      <c r="U69" s="17"/>
      <c r="V69" s="89"/>
      <c r="W69" s="17"/>
      <c r="X69" s="18"/>
      <c r="Y69" s="19"/>
      <c r="Z69" s="26" t="str">
        <f t="shared" si="14"/>
        <v/>
      </c>
      <c r="AA69" s="20"/>
      <c r="AB69" s="21">
        <v>16000</v>
      </c>
      <c r="AC69" s="27">
        <f t="shared" si="15"/>
        <v>0</v>
      </c>
      <c r="AD69" s="22"/>
      <c r="AE69" s="211">
        <f t="shared" si="16"/>
        <v>0</v>
      </c>
      <c r="AF69" s="211" t="str">
        <f>IF(AND(COUNTIFS($J$18:J69,J69)=1,AE69=1),1,"")</f>
        <v/>
      </c>
      <c r="AG69" s="211" t="str">
        <f>IF(C69="","",IF(AND(COUNTIFS($J$18:J69,J69)=1,C69&lt;&gt;""),1,""))</f>
        <v/>
      </c>
      <c r="AH69" s="211" t="str">
        <f>IF(G69="","",IF(AND(COUNTIFS($J$18:J69,J69)=1,G69&lt;&gt;""),1,""))</f>
        <v/>
      </c>
      <c r="AI69" s="28">
        <f t="shared" si="17"/>
        <v>31097187.029487614</v>
      </c>
      <c r="AJ69" s="28">
        <f t="shared" si="18"/>
        <v>3892353.6644401974</v>
      </c>
      <c r="AK69" s="29">
        <f t="shared" si="19"/>
        <v>0.12516738767237404</v>
      </c>
      <c r="AL69" s="94"/>
      <c r="AM69" s="94"/>
      <c r="AN69" s="94"/>
      <c r="AO69" s="94"/>
      <c r="AP69" s="45" t="str">
        <f t="shared" si="20"/>
        <v>20212</v>
      </c>
      <c r="AQ69" s="45" t="str">
        <f t="shared" si="21"/>
        <v/>
      </c>
    </row>
    <row r="70" spans="1:43" s="15" customFormat="1" ht="39.6">
      <c r="A70" s="89"/>
      <c r="B70" s="90"/>
      <c r="C70" s="90"/>
      <c r="D70" s="57" t="str">
        <f t="shared" si="11"/>
        <v/>
      </c>
      <c r="E70" s="208" t="s">
        <v>35</v>
      </c>
      <c r="F70" s="209">
        <v>2021</v>
      </c>
      <c r="G70" s="209">
        <v>1</v>
      </c>
      <c r="H70" s="91"/>
      <c r="I70" s="57" t="str">
        <f t="shared" si="12"/>
        <v>Q4</v>
      </c>
      <c r="J70" s="203"/>
      <c r="K70" s="91"/>
      <c r="L70" s="210" t="s">
        <v>29</v>
      </c>
      <c r="M70" s="208" t="s">
        <v>30</v>
      </c>
      <c r="N70" s="208">
        <v>0</v>
      </c>
      <c r="O70" s="93"/>
      <c r="P70" s="57" t="str">
        <f t="shared" si="13"/>
        <v>C66 SERVICE/OTHERS</v>
      </c>
      <c r="Q70" s="209" t="s">
        <v>31</v>
      </c>
      <c r="R70" s="208" t="s">
        <v>32</v>
      </c>
      <c r="S70" s="208" t="s">
        <v>36</v>
      </c>
      <c r="T70" s="17"/>
      <c r="U70" s="17"/>
      <c r="V70" s="89"/>
      <c r="W70" s="17"/>
      <c r="X70" s="18"/>
      <c r="Y70" s="19"/>
      <c r="Z70" s="26" t="str">
        <f t="shared" si="14"/>
        <v/>
      </c>
      <c r="AA70" s="20"/>
      <c r="AB70" s="21">
        <v>251000</v>
      </c>
      <c r="AC70" s="27">
        <f t="shared" si="15"/>
        <v>0</v>
      </c>
      <c r="AD70" s="22"/>
      <c r="AE70" s="211">
        <f t="shared" si="16"/>
        <v>0</v>
      </c>
      <c r="AF70" s="211" t="str">
        <f>IF(AND(COUNTIFS($J$18:J70,J70)=1,AE70=1),1,"")</f>
        <v/>
      </c>
      <c r="AG70" s="211" t="str">
        <f>IF(C70="","",IF(AND(COUNTIFS($J$18:J70,J70)=1,C70&lt;&gt;""),1,""))</f>
        <v/>
      </c>
      <c r="AH70" s="211" t="str">
        <f>IF(G70="","",IF(AND(COUNTIFS($J$18:J70,J70)=1,G70&lt;&gt;""),1,""))</f>
        <v/>
      </c>
      <c r="AI70" s="28">
        <f t="shared" si="17"/>
        <v>45803245.025628328</v>
      </c>
      <c r="AJ70" s="28">
        <f t="shared" si="18"/>
        <v>5664636.2584379371</v>
      </c>
      <c r="AK70" s="29">
        <f t="shared" si="19"/>
        <v>0.12367325186825515</v>
      </c>
      <c r="AL70" s="94"/>
      <c r="AM70" s="94"/>
      <c r="AN70" s="94"/>
      <c r="AO70" s="94"/>
      <c r="AP70" s="45" t="str">
        <f t="shared" si="20"/>
        <v>20211</v>
      </c>
      <c r="AQ70" s="45" t="str">
        <f t="shared" si="21"/>
        <v/>
      </c>
    </row>
    <row r="71" spans="1:43" s="15" customFormat="1" ht="39.6">
      <c r="A71" s="89"/>
      <c r="B71" s="90"/>
      <c r="C71" s="90"/>
      <c r="D71" s="57" t="str">
        <f t="shared" si="11"/>
        <v/>
      </c>
      <c r="E71" s="208" t="s">
        <v>35</v>
      </c>
      <c r="F71" s="209">
        <v>2021</v>
      </c>
      <c r="G71" s="209">
        <v>1</v>
      </c>
      <c r="H71" s="91"/>
      <c r="I71" s="57" t="str">
        <f t="shared" si="12"/>
        <v>Q4</v>
      </c>
      <c r="J71" s="203"/>
      <c r="K71" s="91"/>
      <c r="L71" s="210" t="s">
        <v>29</v>
      </c>
      <c r="M71" s="208" t="s">
        <v>30</v>
      </c>
      <c r="N71" s="208">
        <v>0</v>
      </c>
      <c r="O71" s="93"/>
      <c r="P71" s="57" t="str">
        <f t="shared" si="13"/>
        <v>C66 SERVICE/OTHERS</v>
      </c>
      <c r="Q71" s="209" t="s">
        <v>31</v>
      </c>
      <c r="R71" s="208" t="s">
        <v>32</v>
      </c>
      <c r="S71" s="208" t="s">
        <v>37</v>
      </c>
      <c r="T71" s="17"/>
      <c r="U71" s="17"/>
      <c r="V71" s="89"/>
      <c r="W71" s="17"/>
      <c r="X71" s="18"/>
      <c r="Y71" s="19"/>
      <c r="Z71" s="26" t="str">
        <f t="shared" si="14"/>
        <v/>
      </c>
      <c r="AA71" s="20"/>
      <c r="AB71" s="21">
        <v>446000</v>
      </c>
      <c r="AC71" s="27">
        <f t="shared" si="15"/>
        <v>0</v>
      </c>
      <c r="AD71" s="22"/>
      <c r="AE71" s="211">
        <f t="shared" si="16"/>
        <v>0</v>
      </c>
      <c r="AF71" s="211" t="str">
        <f>IF(AND(COUNTIFS($J$18:J71,J71)=1,AE71=1),1,"")</f>
        <v/>
      </c>
      <c r="AG71" s="211" t="str">
        <f>IF(C71="","",IF(AND(COUNTIFS($J$18:J71,J71)=1,C71&lt;&gt;""),1,""))</f>
        <v/>
      </c>
      <c r="AH71" s="211" t="str">
        <f>IF(G71="","",IF(AND(COUNTIFS($J$18:J71,J71)=1,G71&lt;&gt;""),1,""))</f>
        <v/>
      </c>
      <c r="AI71" s="28">
        <f t="shared" si="17"/>
        <v>45803245.025628328</v>
      </c>
      <c r="AJ71" s="28">
        <f t="shared" si="18"/>
        <v>5664636.2584379371</v>
      </c>
      <c r="AK71" s="29">
        <f t="shared" si="19"/>
        <v>0.12367325186825515</v>
      </c>
      <c r="AL71" s="94"/>
      <c r="AM71" s="94"/>
      <c r="AN71" s="94"/>
      <c r="AO71" s="94"/>
      <c r="AP71" s="45" t="str">
        <f t="shared" si="20"/>
        <v>20211</v>
      </c>
      <c r="AQ71" s="45" t="str">
        <f t="shared" si="21"/>
        <v/>
      </c>
    </row>
    <row r="72" spans="1:43" s="15" customFormat="1" ht="39.6">
      <c r="A72" s="89"/>
      <c r="B72" s="90"/>
      <c r="C72" s="90"/>
      <c r="D72" s="57" t="str">
        <f t="shared" si="11"/>
        <v/>
      </c>
      <c r="E72" s="208" t="s">
        <v>35</v>
      </c>
      <c r="F72" s="209">
        <v>2021</v>
      </c>
      <c r="G72" s="209">
        <v>1</v>
      </c>
      <c r="H72" s="91"/>
      <c r="I72" s="57" t="str">
        <f t="shared" si="12"/>
        <v>Q4</v>
      </c>
      <c r="J72" s="203"/>
      <c r="K72" s="91"/>
      <c r="L72" s="210" t="s">
        <v>29</v>
      </c>
      <c r="M72" s="208" t="s">
        <v>30</v>
      </c>
      <c r="N72" s="208">
        <v>0</v>
      </c>
      <c r="O72" s="93"/>
      <c r="P72" s="57" t="str">
        <f t="shared" si="13"/>
        <v>C66 SERVICE/OTHERS</v>
      </c>
      <c r="Q72" s="209" t="s">
        <v>31</v>
      </c>
      <c r="R72" s="208" t="s">
        <v>32</v>
      </c>
      <c r="S72" s="208" t="s">
        <v>38</v>
      </c>
      <c r="T72" s="17"/>
      <c r="U72" s="17"/>
      <c r="V72" s="89"/>
      <c r="W72" s="17"/>
      <c r="X72" s="18"/>
      <c r="Y72" s="19"/>
      <c r="Z72" s="26" t="str">
        <f t="shared" si="14"/>
        <v/>
      </c>
      <c r="AA72" s="20"/>
      <c r="AB72" s="21">
        <v>107000</v>
      </c>
      <c r="AC72" s="27">
        <f t="shared" si="15"/>
        <v>0</v>
      </c>
      <c r="AD72" s="22"/>
      <c r="AE72" s="211">
        <f t="shared" si="16"/>
        <v>0</v>
      </c>
      <c r="AF72" s="211" t="str">
        <f>IF(AND(COUNTIFS($J$18:J72,J72)=1,AE72=1),1,"")</f>
        <v/>
      </c>
      <c r="AG72" s="211" t="str">
        <f>IF(C72="","",IF(AND(COUNTIFS($J$18:J72,J72)=1,C72&lt;&gt;""),1,""))</f>
        <v/>
      </c>
      <c r="AH72" s="211" t="str">
        <f>IF(G72="","",IF(AND(COUNTIFS($J$18:J72,J72)=1,G72&lt;&gt;""),1,""))</f>
        <v/>
      </c>
      <c r="AI72" s="28">
        <f t="shared" si="17"/>
        <v>45803245.025628328</v>
      </c>
      <c r="AJ72" s="28">
        <f t="shared" si="18"/>
        <v>5664636.2584379371</v>
      </c>
      <c r="AK72" s="29">
        <f t="shared" si="19"/>
        <v>0.12367325186825515</v>
      </c>
      <c r="AL72" s="94"/>
      <c r="AM72" s="94"/>
      <c r="AN72" s="94"/>
      <c r="AO72" s="94"/>
      <c r="AP72" s="45" t="str">
        <f t="shared" si="20"/>
        <v>20211</v>
      </c>
      <c r="AQ72" s="45" t="str">
        <f t="shared" si="21"/>
        <v/>
      </c>
    </row>
    <row r="73" spans="1:43" s="15" customFormat="1" ht="39.6">
      <c r="A73" s="89"/>
      <c r="B73" s="90"/>
      <c r="C73" s="90"/>
      <c r="D73" s="57" t="str">
        <f t="shared" si="11"/>
        <v/>
      </c>
      <c r="E73" s="208" t="s">
        <v>35</v>
      </c>
      <c r="F73" s="209">
        <v>2021</v>
      </c>
      <c r="G73" s="209">
        <v>1</v>
      </c>
      <c r="H73" s="91"/>
      <c r="I73" s="57" t="str">
        <f t="shared" si="12"/>
        <v>Q4</v>
      </c>
      <c r="J73" s="203"/>
      <c r="K73" s="91"/>
      <c r="L73" s="210" t="s">
        <v>29</v>
      </c>
      <c r="M73" s="208" t="s">
        <v>30</v>
      </c>
      <c r="N73" s="208">
        <v>0</v>
      </c>
      <c r="O73" s="93"/>
      <c r="P73" s="57" t="str">
        <f t="shared" si="13"/>
        <v>C66 SERVICE/OTHERS</v>
      </c>
      <c r="Q73" s="209" t="s">
        <v>31</v>
      </c>
      <c r="R73" s="208" t="s">
        <v>32</v>
      </c>
      <c r="S73" s="208" t="s">
        <v>39</v>
      </c>
      <c r="T73" s="17"/>
      <c r="U73" s="17"/>
      <c r="V73" s="89"/>
      <c r="W73" s="17"/>
      <c r="X73" s="18"/>
      <c r="Y73" s="19"/>
      <c r="Z73" s="26" t="str">
        <f t="shared" si="14"/>
        <v/>
      </c>
      <c r="AA73" s="20"/>
      <c r="AB73" s="21">
        <v>0</v>
      </c>
      <c r="AC73" s="27">
        <f t="shared" si="15"/>
        <v>0</v>
      </c>
      <c r="AD73" s="22"/>
      <c r="AE73" s="211">
        <f t="shared" si="16"/>
        <v>0</v>
      </c>
      <c r="AF73" s="211" t="str">
        <f>IF(AND(COUNTIFS($J$18:J73,J73)=1,AE73=1),1,"")</f>
        <v/>
      </c>
      <c r="AG73" s="211" t="str">
        <f>IF(C73="","",IF(AND(COUNTIFS($J$18:J73,J73)=1,C73&lt;&gt;""),1,""))</f>
        <v/>
      </c>
      <c r="AH73" s="211" t="str">
        <f>IF(G73="","",IF(AND(COUNTIFS($J$18:J73,J73)=1,G73&lt;&gt;""),1,""))</f>
        <v/>
      </c>
      <c r="AI73" s="28">
        <f t="shared" si="17"/>
        <v>45803245.025628328</v>
      </c>
      <c r="AJ73" s="28">
        <f t="shared" si="18"/>
        <v>5664636.2584379371</v>
      </c>
      <c r="AK73" s="29">
        <f t="shared" si="19"/>
        <v>0.12367325186825515</v>
      </c>
      <c r="AL73" s="94"/>
      <c r="AM73" s="94"/>
      <c r="AN73" s="94"/>
      <c r="AO73" s="94"/>
      <c r="AP73" s="45" t="str">
        <f t="shared" si="20"/>
        <v>20211</v>
      </c>
      <c r="AQ73" s="45" t="str">
        <f t="shared" si="21"/>
        <v/>
      </c>
    </row>
    <row r="74" spans="1:43" s="15" customFormat="1" ht="39.6">
      <c r="A74" s="89"/>
      <c r="B74" s="90"/>
      <c r="C74" s="90"/>
      <c r="D74" s="57" t="str">
        <f t="shared" si="11"/>
        <v/>
      </c>
      <c r="E74" s="208" t="s">
        <v>40</v>
      </c>
      <c r="F74" s="209">
        <v>2021</v>
      </c>
      <c r="G74" s="209">
        <v>4</v>
      </c>
      <c r="H74" s="91"/>
      <c r="I74" s="57" t="str">
        <f t="shared" si="12"/>
        <v>Q1</v>
      </c>
      <c r="J74" s="203"/>
      <c r="K74" s="91"/>
      <c r="L74" s="210" t="s">
        <v>29</v>
      </c>
      <c r="M74" s="208" t="s">
        <v>30</v>
      </c>
      <c r="N74" s="208">
        <v>0</v>
      </c>
      <c r="O74" s="93"/>
      <c r="P74" s="57" t="str">
        <f t="shared" si="13"/>
        <v>C66 SERVICE/OTHERS</v>
      </c>
      <c r="Q74" s="209" t="s">
        <v>31</v>
      </c>
      <c r="R74" s="208" t="s">
        <v>32</v>
      </c>
      <c r="S74" s="208" t="s">
        <v>36</v>
      </c>
      <c r="T74" s="17"/>
      <c r="U74" s="17"/>
      <c r="V74" s="89"/>
      <c r="W74" s="17"/>
      <c r="X74" s="18"/>
      <c r="Y74" s="19"/>
      <c r="Z74" s="26" t="str">
        <f t="shared" si="14"/>
        <v/>
      </c>
      <c r="AA74" s="20"/>
      <c r="AB74" s="21">
        <v>228000</v>
      </c>
      <c r="AC74" s="27">
        <f t="shared" si="15"/>
        <v>0</v>
      </c>
      <c r="AD74" s="22"/>
      <c r="AE74" s="211">
        <f t="shared" si="16"/>
        <v>0</v>
      </c>
      <c r="AF74" s="211" t="str">
        <f>IF(AND(COUNTIFS($J$18:J74,J74)=1,AE74=1),1,"")</f>
        <v/>
      </c>
      <c r="AG74" s="211" t="str">
        <f>IF(C74="","",IF(AND(COUNTIFS($J$18:J74,J74)=1,C74&lt;&gt;""),1,""))</f>
        <v/>
      </c>
      <c r="AH74" s="211" t="str">
        <f>IF(G74="","",IF(AND(COUNTIFS($J$18:J74,J74)=1,G74&lt;&gt;""),1,""))</f>
        <v/>
      </c>
      <c r="AI74" s="28">
        <f t="shared" si="17"/>
        <v>43684091.636631861</v>
      </c>
      <c r="AJ74" s="28">
        <f t="shared" si="18"/>
        <v>6483951.8242071094</v>
      </c>
      <c r="AK74" s="29">
        <f t="shared" si="19"/>
        <v>0.14842821680123727</v>
      </c>
      <c r="AL74" s="94"/>
      <c r="AM74" s="94"/>
      <c r="AN74" s="94"/>
      <c r="AO74" s="94"/>
      <c r="AP74" s="45" t="str">
        <f t="shared" si="20"/>
        <v>20214</v>
      </c>
      <c r="AQ74" s="45" t="str">
        <f t="shared" si="21"/>
        <v/>
      </c>
    </row>
    <row r="75" spans="1:43" s="15" customFormat="1" ht="39.6">
      <c r="A75" s="89"/>
      <c r="B75" s="90"/>
      <c r="C75" s="90"/>
      <c r="D75" s="57" t="str">
        <f t="shared" si="11"/>
        <v/>
      </c>
      <c r="E75" s="208" t="s">
        <v>40</v>
      </c>
      <c r="F75" s="209">
        <v>2021</v>
      </c>
      <c r="G75" s="209">
        <v>4</v>
      </c>
      <c r="H75" s="91"/>
      <c r="I75" s="57" t="str">
        <f t="shared" si="12"/>
        <v>Q1</v>
      </c>
      <c r="J75" s="203"/>
      <c r="K75" s="91"/>
      <c r="L75" s="210" t="s">
        <v>29</v>
      </c>
      <c r="M75" s="208" t="s">
        <v>30</v>
      </c>
      <c r="N75" s="208">
        <v>0</v>
      </c>
      <c r="O75" s="93"/>
      <c r="P75" s="57" t="str">
        <f t="shared" si="13"/>
        <v>C66 SERVICE/OTHERS</v>
      </c>
      <c r="Q75" s="209" t="s">
        <v>31</v>
      </c>
      <c r="R75" s="208" t="s">
        <v>32</v>
      </c>
      <c r="S75" s="208" t="s">
        <v>37</v>
      </c>
      <c r="T75" s="17"/>
      <c r="U75" s="17"/>
      <c r="V75" s="89"/>
      <c r="W75" s="17"/>
      <c r="X75" s="18"/>
      <c r="Y75" s="19"/>
      <c r="Z75" s="26" t="str">
        <f t="shared" si="14"/>
        <v/>
      </c>
      <c r="AA75" s="20"/>
      <c r="AB75" s="21">
        <v>260000</v>
      </c>
      <c r="AC75" s="27">
        <f t="shared" si="15"/>
        <v>0</v>
      </c>
      <c r="AD75" s="22"/>
      <c r="AE75" s="211">
        <f t="shared" si="16"/>
        <v>0</v>
      </c>
      <c r="AF75" s="211" t="str">
        <f>IF(AND(COUNTIFS($J$18:J75,J75)=1,AE75=1),1,"")</f>
        <v/>
      </c>
      <c r="AG75" s="211" t="str">
        <f>IF(C75="","",IF(AND(COUNTIFS($J$18:J75,J75)=1,C75&lt;&gt;""),1,""))</f>
        <v/>
      </c>
      <c r="AH75" s="211" t="str">
        <f>IF(G75="","",IF(AND(COUNTIFS($J$18:J75,J75)=1,G75&lt;&gt;""),1,""))</f>
        <v/>
      </c>
      <c r="AI75" s="28">
        <f t="shared" si="17"/>
        <v>43684091.636631861</v>
      </c>
      <c r="AJ75" s="28">
        <f t="shared" si="18"/>
        <v>6483951.8242071094</v>
      </c>
      <c r="AK75" s="29">
        <f t="shared" si="19"/>
        <v>0.14842821680123727</v>
      </c>
      <c r="AL75" s="94"/>
      <c r="AM75" s="94"/>
      <c r="AN75" s="94"/>
      <c r="AO75" s="94"/>
      <c r="AP75" s="45" t="str">
        <f t="shared" si="20"/>
        <v>20214</v>
      </c>
      <c r="AQ75" s="45" t="str">
        <f t="shared" si="21"/>
        <v/>
      </c>
    </row>
    <row r="76" spans="1:43" s="15" customFormat="1" ht="39.6">
      <c r="A76" s="89"/>
      <c r="B76" s="90"/>
      <c r="C76" s="90"/>
      <c r="D76" s="57" t="str">
        <f t="shared" si="11"/>
        <v/>
      </c>
      <c r="E76" s="208" t="s">
        <v>40</v>
      </c>
      <c r="F76" s="209">
        <v>2021</v>
      </c>
      <c r="G76" s="209">
        <v>4</v>
      </c>
      <c r="H76" s="91"/>
      <c r="I76" s="57" t="str">
        <f t="shared" si="12"/>
        <v>Q1</v>
      </c>
      <c r="J76" s="203"/>
      <c r="K76" s="91"/>
      <c r="L76" s="210" t="s">
        <v>29</v>
      </c>
      <c r="M76" s="208" t="s">
        <v>30</v>
      </c>
      <c r="N76" s="208">
        <v>0</v>
      </c>
      <c r="O76" s="93"/>
      <c r="P76" s="57" t="str">
        <f t="shared" si="13"/>
        <v>C66 SERVICE/OTHERS</v>
      </c>
      <c r="Q76" s="209" t="s">
        <v>31</v>
      </c>
      <c r="R76" s="208" t="s">
        <v>32</v>
      </c>
      <c r="S76" s="208" t="s">
        <v>38</v>
      </c>
      <c r="T76" s="17"/>
      <c r="U76" s="17"/>
      <c r="V76" s="89"/>
      <c r="W76" s="17"/>
      <c r="X76" s="18"/>
      <c r="Y76" s="19"/>
      <c r="Z76" s="26" t="str">
        <f t="shared" si="14"/>
        <v/>
      </c>
      <c r="AA76" s="20"/>
      <c r="AB76" s="21">
        <v>122000</v>
      </c>
      <c r="AC76" s="27">
        <f t="shared" si="15"/>
        <v>0</v>
      </c>
      <c r="AD76" s="22"/>
      <c r="AE76" s="211">
        <f t="shared" si="16"/>
        <v>0</v>
      </c>
      <c r="AF76" s="211" t="str">
        <f>IF(AND(COUNTIFS($J$18:J76,J76)=1,AE76=1),1,"")</f>
        <v/>
      </c>
      <c r="AG76" s="211" t="str">
        <f>IF(C76="","",IF(AND(COUNTIFS($J$18:J76,J76)=1,C76&lt;&gt;""),1,""))</f>
        <v/>
      </c>
      <c r="AH76" s="211" t="str">
        <f>IF(G76="","",IF(AND(COUNTIFS($J$18:J76,J76)=1,G76&lt;&gt;""),1,""))</f>
        <v/>
      </c>
      <c r="AI76" s="28">
        <f t="shared" si="17"/>
        <v>43684091.636631861</v>
      </c>
      <c r="AJ76" s="28">
        <f t="shared" si="18"/>
        <v>6483951.8242071094</v>
      </c>
      <c r="AK76" s="29">
        <f t="shared" si="19"/>
        <v>0.14842821680123727</v>
      </c>
      <c r="AL76" s="94"/>
      <c r="AM76" s="94"/>
      <c r="AN76" s="94"/>
      <c r="AO76" s="94"/>
      <c r="AP76" s="45" t="str">
        <f t="shared" si="20"/>
        <v>20214</v>
      </c>
      <c r="AQ76" s="45" t="str">
        <f t="shared" si="21"/>
        <v/>
      </c>
    </row>
    <row r="77" spans="1:43" s="15" customFormat="1" ht="39.6">
      <c r="A77" s="89"/>
      <c r="B77" s="90"/>
      <c r="C77" s="90"/>
      <c r="D77" s="57" t="str">
        <f t="shared" si="11"/>
        <v/>
      </c>
      <c r="E77" s="208" t="s">
        <v>40</v>
      </c>
      <c r="F77" s="209">
        <v>2021</v>
      </c>
      <c r="G77" s="209">
        <v>4</v>
      </c>
      <c r="H77" s="91"/>
      <c r="I77" s="57" t="str">
        <f t="shared" si="12"/>
        <v>Q1</v>
      </c>
      <c r="J77" s="203"/>
      <c r="K77" s="91"/>
      <c r="L77" s="210" t="s">
        <v>29</v>
      </c>
      <c r="M77" s="208" t="s">
        <v>30</v>
      </c>
      <c r="N77" s="208">
        <v>0</v>
      </c>
      <c r="O77" s="93"/>
      <c r="P77" s="57" t="str">
        <f t="shared" si="13"/>
        <v>C66 SERVICE/OTHERS</v>
      </c>
      <c r="Q77" s="209" t="s">
        <v>31</v>
      </c>
      <c r="R77" s="208" t="s">
        <v>32</v>
      </c>
      <c r="S77" s="208" t="s">
        <v>39</v>
      </c>
      <c r="T77" s="17"/>
      <c r="U77" s="17"/>
      <c r="V77" s="89"/>
      <c r="W77" s="17"/>
      <c r="X77" s="18"/>
      <c r="Y77" s="19"/>
      <c r="Z77" s="26" t="str">
        <f t="shared" si="14"/>
        <v/>
      </c>
      <c r="AA77" s="20"/>
      <c r="AB77" s="21">
        <v>44000</v>
      </c>
      <c r="AC77" s="27">
        <f t="shared" si="15"/>
        <v>0</v>
      </c>
      <c r="AD77" s="22"/>
      <c r="AE77" s="211">
        <f t="shared" si="16"/>
        <v>0</v>
      </c>
      <c r="AF77" s="211" t="str">
        <f>IF(AND(COUNTIFS($J$18:J77,J77)=1,AE77=1),1,"")</f>
        <v/>
      </c>
      <c r="AG77" s="211" t="str">
        <f>IF(C77="","",IF(AND(COUNTIFS($J$18:J77,J77)=1,C77&lt;&gt;""),1,""))</f>
        <v/>
      </c>
      <c r="AH77" s="211" t="str">
        <f>IF(G77="","",IF(AND(COUNTIFS($J$18:J77,J77)=1,G77&lt;&gt;""),1,""))</f>
        <v/>
      </c>
      <c r="AI77" s="28">
        <f t="shared" si="17"/>
        <v>43684091.636631861</v>
      </c>
      <c r="AJ77" s="28">
        <f t="shared" si="18"/>
        <v>6483951.8242071094</v>
      </c>
      <c r="AK77" s="29">
        <f t="shared" si="19"/>
        <v>0.14842821680123727</v>
      </c>
      <c r="AL77" s="94"/>
      <c r="AM77" s="94"/>
      <c r="AN77" s="94"/>
      <c r="AO77" s="94"/>
      <c r="AP77" s="45" t="str">
        <f t="shared" si="20"/>
        <v>20214</v>
      </c>
      <c r="AQ77" s="45" t="str">
        <f t="shared" si="21"/>
        <v/>
      </c>
    </row>
    <row r="78" spans="1:43" s="15" customFormat="1" ht="39.6">
      <c r="A78" s="89"/>
      <c r="B78" s="90"/>
      <c r="C78" s="90"/>
      <c r="D78" s="57" t="str">
        <f t="shared" si="11"/>
        <v/>
      </c>
      <c r="E78" s="208" t="s">
        <v>40</v>
      </c>
      <c r="F78" s="209">
        <v>2021</v>
      </c>
      <c r="G78" s="209">
        <v>5</v>
      </c>
      <c r="H78" s="91"/>
      <c r="I78" s="57" t="str">
        <f t="shared" si="12"/>
        <v>Q1</v>
      </c>
      <c r="J78" s="203"/>
      <c r="K78" s="91"/>
      <c r="L78" s="210" t="s">
        <v>29</v>
      </c>
      <c r="M78" s="208" t="s">
        <v>30</v>
      </c>
      <c r="N78" s="208">
        <v>0</v>
      </c>
      <c r="O78" s="93"/>
      <c r="P78" s="57" t="str">
        <f t="shared" si="13"/>
        <v>C66 SERVICE/OTHERS</v>
      </c>
      <c r="Q78" s="209" t="s">
        <v>31</v>
      </c>
      <c r="R78" s="208" t="s">
        <v>32</v>
      </c>
      <c r="S78" s="208" t="s">
        <v>36</v>
      </c>
      <c r="T78" s="17"/>
      <c r="U78" s="17"/>
      <c r="V78" s="89"/>
      <c r="W78" s="17"/>
      <c r="X78" s="18"/>
      <c r="Y78" s="19"/>
      <c r="Z78" s="26" t="str">
        <f t="shared" si="14"/>
        <v/>
      </c>
      <c r="AA78" s="20"/>
      <c r="AB78" s="21">
        <v>471000</v>
      </c>
      <c r="AC78" s="27">
        <f t="shared" si="15"/>
        <v>0</v>
      </c>
      <c r="AD78" s="22"/>
      <c r="AE78" s="211">
        <f t="shared" si="16"/>
        <v>0</v>
      </c>
      <c r="AF78" s="211" t="str">
        <f>IF(AND(COUNTIFS($J$18:J78,J78)=1,AE78=1),1,"")</f>
        <v/>
      </c>
      <c r="AG78" s="211" t="str">
        <f>IF(C78="","",IF(AND(COUNTIFS($J$18:J78,J78)=1,C78&lt;&gt;""),1,""))</f>
        <v/>
      </c>
      <c r="AH78" s="211" t="str">
        <f>IF(G78="","",IF(AND(COUNTIFS($J$18:J78,J78)=1,G78&lt;&gt;""),1,""))</f>
        <v/>
      </c>
      <c r="AI78" s="28">
        <f t="shared" si="17"/>
        <v>63006605.696460173</v>
      </c>
      <c r="AJ78" s="28">
        <f t="shared" si="18"/>
        <v>8897485.660753984</v>
      </c>
      <c r="AK78" s="29">
        <f t="shared" si="19"/>
        <v>0.141215124388995</v>
      </c>
      <c r="AL78" s="94"/>
      <c r="AM78" s="94"/>
      <c r="AN78" s="94"/>
      <c r="AO78" s="94"/>
      <c r="AP78" s="45" t="str">
        <f t="shared" si="20"/>
        <v>20215</v>
      </c>
      <c r="AQ78" s="45" t="str">
        <f t="shared" si="21"/>
        <v/>
      </c>
    </row>
    <row r="79" spans="1:43" s="15" customFormat="1" ht="39.6">
      <c r="A79" s="89"/>
      <c r="B79" s="90"/>
      <c r="C79" s="90"/>
      <c r="D79" s="57" t="str">
        <f t="shared" si="11"/>
        <v/>
      </c>
      <c r="E79" s="208" t="s">
        <v>40</v>
      </c>
      <c r="F79" s="209">
        <v>2021</v>
      </c>
      <c r="G79" s="209">
        <v>5</v>
      </c>
      <c r="H79" s="91"/>
      <c r="I79" s="57" t="str">
        <f t="shared" si="12"/>
        <v>Q1</v>
      </c>
      <c r="J79" s="203"/>
      <c r="K79" s="91"/>
      <c r="L79" s="210" t="s">
        <v>29</v>
      </c>
      <c r="M79" s="208" t="s">
        <v>30</v>
      </c>
      <c r="N79" s="208">
        <v>0</v>
      </c>
      <c r="O79" s="93"/>
      <c r="P79" s="57" t="str">
        <f t="shared" si="13"/>
        <v>C66 SERVICE/OTHERS</v>
      </c>
      <c r="Q79" s="209" t="s">
        <v>31</v>
      </c>
      <c r="R79" s="208" t="s">
        <v>32</v>
      </c>
      <c r="S79" s="208" t="s">
        <v>37</v>
      </c>
      <c r="T79" s="17"/>
      <c r="U79" s="17"/>
      <c r="V79" s="89"/>
      <c r="W79" s="17"/>
      <c r="X79" s="18"/>
      <c r="Y79" s="19"/>
      <c r="Z79" s="26" t="str">
        <f t="shared" si="14"/>
        <v/>
      </c>
      <c r="AA79" s="20"/>
      <c r="AB79" s="21">
        <v>205000</v>
      </c>
      <c r="AC79" s="27">
        <f t="shared" si="15"/>
        <v>0</v>
      </c>
      <c r="AD79" s="22"/>
      <c r="AE79" s="211">
        <f t="shared" si="16"/>
        <v>0</v>
      </c>
      <c r="AF79" s="211" t="str">
        <f>IF(AND(COUNTIFS($J$18:J79,J79)=1,AE79=1),1,"")</f>
        <v/>
      </c>
      <c r="AG79" s="211" t="str">
        <f>IF(C79="","",IF(AND(COUNTIFS($J$18:J79,J79)=1,C79&lt;&gt;""),1,""))</f>
        <v/>
      </c>
      <c r="AH79" s="211" t="str">
        <f>IF(G79="","",IF(AND(COUNTIFS($J$18:J79,J79)=1,G79&lt;&gt;""),1,""))</f>
        <v/>
      </c>
      <c r="AI79" s="28">
        <f t="shared" si="17"/>
        <v>63006605.696460173</v>
      </c>
      <c r="AJ79" s="28">
        <f t="shared" si="18"/>
        <v>8897485.660753984</v>
      </c>
      <c r="AK79" s="29">
        <f t="shared" si="19"/>
        <v>0.141215124388995</v>
      </c>
      <c r="AL79" s="94"/>
      <c r="AM79" s="94"/>
      <c r="AN79" s="94"/>
      <c r="AO79" s="94"/>
      <c r="AP79" s="45" t="str">
        <f t="shared" si="20"/>
        <v>20215</v>
      </c>
      <c r="AQ79" s="45" t="str">
        <f t="shared" si="21"/>
        <v/>
      </c>
    </row>
    <row r="80" spans="1:43" s="15" customFormat="1" ht="39.6">
      <c r="A80" s="89"/>
      <c r="B80" s="90"/>
      <c r="C80" s="90"/>
      <c r="D80" s="57" t="str">
        <f t="shared" si="11"/>
        <v/>
      </c>
      <c r="E80" s="208" t="s">
        <v>40</v>
      </c>
      <c r="F80" s="209">
        <v>2021</v>
      </c>
      <c r="G80" s="209">
        <v>5</v>
      </c>
      <c r="H80" s="91"/>
      <c r="I80" s="57" t="str">
        <f t="shared" si="12"/>
        <v>Q1</v>
      </c>
      <c r="J80" s="203"/>
      <c r="K80" s="91"/>
      <c r="L80" s="210" t="s">
        <v>29</v>
      </c>
      <c r="M80" s="208" t="s">
        <v>30</v>
      </c>
      <c r="N80" s="208">
        <v>0</v>
      </c>
      <c r="O80" s="93"/>
      <c r="P80" s="57" t="str">
        <f t="shared" si="13"/>
        <v>C66 SERVICE/OTHERS</v>
      </c>
      <c r="Q80" s="209" t="s">
        <v>31</v>
      </c>
      <c r="R80" s="208" t="s">
        <v>32</v>
      </c>
      <c r="S80" s="208" t="s">
        <v>38</v>
      </c>
      <c r="T80" s="17"/>
      <c r="U80" s="17"/>
      <c r="V80" s="89"/>
      <c r="W80" s="17"/>
      <c r="X80" s="18"/>
      <c r="Y80" s="19"/>
      <c r="Z80" s="26" t="str">
        <f t="shared" si="14"/>
        <v/>
      </c>
      <c r="AA80" s="20"/>
      <c r="AB80" s="21">
        <v>18000</v>
      </c>
      <c r="AC80" s="27">
        <f t="shared" si="15"/>
        <v>0</v>
      </c>
      <c r="AD80" s="22"/>
      <c r="AE80" s="211">
        <f t="shared" si="16"/>
        <v>0</v>
      </c>
      <c r="AF80" s="211" t="str">
        <f>IF(AND(COUNTIFS($J$18:J80,J80)=1,AE80=1),1,"")</f>
        <v/>
      </c>
      <c r="AG80" s="211" t="str">
        <f>IF(C80="","",IF(AND(COUNTIFS($J$18:J80,J80)=1,C80&lt;&gt;""),1,""))</f>
        <v/>
      </c>
      <c r="AH80" s="211" t="str">
        <f>IF(G80="","",IF(AND(COUNTIFS($J$18:J80,J80)=1,G80&lt;&gt;""),1,""))</f>
        <v/>
      </c>
      <c r="AI80" s="28">
        <f t="shared" si="17"/>
        <v>63006605.696460173</v>
      </c>
      <c r="AJ80" s="28">
        <f t="shared" si="18"/>
        <v>8897485.660753984</v>
      </c>
      <c r="AK80" s="29">
        <f t="shared" si="19"/>
        <v>0.141215124388995</v>
      </c>
      <c r="AL80" s="94"/>
      <c r="AM80" s="94"/>
      <c r="AN80" s="94"/>
      <c r="AO80" s="94"/>
      <c r="AP80" s="45" t="str">
        <f t="shared" si="20"/>
        <v>20215</v>
      </c>
      <c r="AQ80" s="45" t="str">
        <f t="shared" si="21"/>
        <v/>
      </c>
    </row>
    <row r="81" spans="1:43" s="15" customFormat="1" ht="39.6">
      <c r="A81" s="89"/>
      <c r="B81" s="90"/>
      <c r="C81" s="90"/>
      <c r="D81" s="57" t="str">
        <f t="shared" si="11"/>
        <v/>
      </c>
      <c r="E81" s="208" t="s">
        <v>40</v>
      </c>
      <c r="F81" s="209">
        <v>2021</v>
      </c>
      <c r="G81" s="209">
        <v>5</v>
      </c>
      <c r="H81" s="91"/>
      <c r="I81" s="57" t="str">
        <f t="shared" si="12"/>
        <v>Q1</v>
      </c>
      <c r="J81" s="203"/>
      <c r="K81" s="91"/>
      <c r="L81" s="210" t="s">
        <v>29</v>
      </c>
      <c r="M81" s="208" t="s">
        <v>30</v>
      </c>
      <c r="N81" s="208">
        <v>0</v>
      </c>
      <c r="O81" s="93"/>
      <c r="P81" s="57" t="str">
        <f t="shared" si="13"/>
        <v>C66 SERVICE/OTHERS</v>
      </c>
      <c r="Q81" s="209" t="s">
        <v>31</v>
      </c>
      <c r="R81" s="208" t="s">
        <v>32</v>
      </c>
      <c r="S81" s="208" t="s">
        <v>39</v>
      </c>
      <c r="T81" s="17"/>
      <c r="U81" s="17"/>
      <c r="V81" s="89"/>
      <c r="W81" s="17"/>
      <c r="X81" s="18"/>
      <c r="Y81" s="19"/>
      <c r="Z81" s="26" t="str">
        <f t="shared" si="14"/>
        <v/>
      </c>
      <c r="AA81" s="20"/>
      <c r="AB81" s="21">
        <v>0</v>
      </c>
      <c r="AC81" s="27">
        <f t="shared" si="15"/>
        <v>0</v>
      </c>
      <c r="AD81" s="22"/>
      <c r="AE81" s="211">
        <f t="shared" si="16"/>
        <v>0</v>
      </c>
      <c r="AF81" s="211" t="str">
        <f>IF(AND(COUNTIFS($J$18:J81,J81)=1,AE81=1),1,"")</f>
        <v/>
      </c>
      <c r="AG81" s="211" t="str">
        <f>IF(C81="","",IF(AND(COUNTIFS($J$18:J81,J81)=1,C81&lt;&gt;""),1,""))</f>
        <v/>
      </c>
      <c r="AH81" s="211" t="str">
        <f>IF(G81="","",IF(AND(COUNTIFS($J$18:J81,J81)=1,G81&lt;&gt;""),1,""))</f>
        <v/>
      </c>
      <c r="AI81" s="28">
        <f t="shared" si="17"/>
        <v>63006605.696460173</v>
      </c>
      <c r="AJ81" s="28">
        <f t="shared" si="18"/>
        <v>8897485.660753984</v>
      </c>
      <c r="AK81" s="29">
        <f t="shared" si="19"/>
        <v>0.141215124388995</v>
      </c>
      <c r="AL81" s="94"/>
      <c r="AM81" s="94"/>
      <c r="AN81" s="94"/>
      <c r="AO81" s="94"/>
      <c r="AP81" s="45" t="str">
        <f t="shared" si="20"/>
        <v>20215</v>
      </c>
      <c r="AQ81" s="45" t="str">
        <f t="shared" si="21"/>
        <v/>
      </c>
    </row>
    <row r="82" spans="1:43" s="15" customFormat="1" ht="39.6">
      <c r="A82" s="89"/>
      <c r="B82" s="90"/>
      <c r="C82" s="90"/>
      <c r="D82" s="57" t="str">
        <f t="shared" si="11"/>
        <v/>
      </c>
      <c r="E82" s="208" t="s">
        <v>40</v>
      </c>
      <c r="F82" s="209">
        <v>2021</v>
      </c>
      <c r="G82" s="209">
        <v>6</v>
      </c>
      <c r="H82" s="91"/>
      <c r="I82" s="57" t="str">
        <f t="shared" si="12"/>
        <v>Q1</v>
      </c>
      <c r="J82" s="203"/>
      <c r="K82" s="91"/>
      <c r="L82" s="210" t="s">
        <v>29</v>
      </c>
      <c r="M82" s="208" t="s">
        <v>30</v>
      </c>
      <c r="N82" s="208">
        <v>0</v>
      </c>
      <c r="O82" s="93"/>
      <c r="P82" s="57" t="str">
        <f t="shared" si="13"/>
        <v>C66 SERVICE/OTHERS</v>
      </c>
      <c r="Q82" s="209" t="s">
        <v>31</v>
      </c>
      <c r="R82" s="208" t="s">
        <v>32</v>
      </c>
      <c r="S82" s="208" t="s">
        <v>36</v>
      </c>
      <c r="T82" s="17"/>
      <c r="U82" s="17"/>
      <c r="V82" s="89"/>
      <c r="W82" s="17"/>
      <c r="X82" s="18"/>
      <c r="Y82" s="19"/>
      <c r="Z82" s="26" t="str">
        <f t="shared" si="14"/>
        <v/>
      </c>
      <c r="AA82" s="20"/>
      <c r="AB82" s="21">
        <v>845000</v>
      </c>
      <c r="AC82" s="27">
        <f t="shared" si="15"/>
        <v>0</v>
      </c>
      <c r="AD82" s="22"/>
      <c r="AE82" s="211">
        <f t="shared" si="16"/>
        <v>0</v>
      </c>
      <c r="AF82" s="211" t="str">
        <f>IF(AND(COUNTIFS($J$18:J82,J82)=1,AE82=1),1,"")</f>
        <v/>
      </c>
      <c r="AG82" s="211" t="str">
        <f>IF(C82="","",IF(AND(COUNTIFS($J$18:J82,J82)=1,C82&lt;&gt;""),1,""))</f>
        <v/>
      </c>
      <c r="AH82" s="211" t="str">
        <f>IF(G82="","",IF(AND(COUNTIFS($J$18:J82,J82)=1,G82&lt;&gt;""),1,""))</f>
        <v/>
      </c>
      <c r="AI82" s="28">
        <f t="shared" si="17"/>
        <v>54700260.692079633</v>
      </c>
      <c r="AJ82" s="28">
        <f t="shared" si="18"/>
        <v>7482899.5749188662</v>
      </c>
      <c r="AK82" s="29">
        <f t="shared" si="19"/>
        <v>0.13679824337660532</v>
      </c>
      <c r="AL82" s="94"/>
      <c r="AM82" s="94"/>
      <c r="AN82" s="94"/>
      <c r="AO82" s="94"/>
      <c r="AP82" s="45" t="str">
        <f t="shared" si="20"/>
        <v>20216</v>
      </c>
      <c r="AQ82" s="45" t="str">
        <f t="shared" si="21"/>
        <v/>
      </c>
    </row>
    <row r="83" spans="1:43" s="15" customFormat="1" ht="39.6">
      <c r="A83" s="89"/>
      <c r="B83" s="90"/>
      <c r="C83" s="90"/>
      <c r="D83" s="57" t="str">
        <f t="shared" si="11"/>
        <v/>
      </c>
      <c r="E83" s="208" t="s">
        <v>40</v>
      </c>
      <c r="F83" s="209">
        <v>2021</v>
      </c>
      <c r="G83" s="209">
        <v>6</v>
      </c>
      <c r="H83" s="91"/>
      <c r="I83" s="57" t="str">
        <f t="shared" si="12"/>
        <v>Q1</v>
      </c>
      <c r="J83" s="203"/>
      <c r="K83" s="91"/>
      <c r="L83" s="210" t="s">
        <v>29</v>
      </c>
      <c r="M83" s="208" t="s">
        <v>30</v>
      </c>
      <c r="N83" s="208">
        <v>0</v>
      </c>
      <c r="O83" s="93"/>
      <c r="P83" s="57" t="str">
        <f t="shared" si="13"/>
        <v>C66 SERVICE/OTHERS</v>
      </c>
      <c r="Q83" s="209" t="s">
        <v>31</v>
      </c>
      <c r="R83" s="208" t="s">
        <v>32</v>
      </c>
      <c r="S83" s="208" t="s">
        <v>37</v>
      </c>
      <c r="T83" s="17"/>
      <c r="U83" s="17"/>
      <c r="V83" s="89"/>
      <c r="W83" s="17"/>
      <c r="X83" s="18"/>
      <c r="Y83" s="19"/>
      <c r="Z83" s="26" t="str">
        <f t="shared" si="14"/>
        <v/>
      </c>
      <c r="AA83" s="20"/>
      <c r="AB83" s="21">
        <v>317000</v>
      </c>
      <c r="AC83" s="27">
        <f t="shared" si="15"/>
        <v>0</v>
      </c>
      <c r="AD83" s="22"/>
      <c r="AE83" s="211">
        <f t="shared" si="16"/>
        <v>0</v>
      </c>
      <c r="AF83" s="211" t="str">
        <f>IF(AND(COUNTIFS($J$18:J83,J83)=1,AE83=1),1,"")</f>
        <v/>
      </c>
      <c r="AG83" s="211" t="str">
        <f>IF(C83="","",IF(AND(COUNTIFS($J$18:J83,J83)=1,C83&lt;&gt;""),1,""))</f>
        <v/>
      </c>
      <c r="AH83" s="211" t="str">
        <f>IF(G83="","",IF(AND(COUNTIFS($J$18:J83,J83)=1,G83&lt;&gt;""),1,""))</f>
        <v/>
      </c>
      <c r="AI83" s="28">
        <f t="shared" si="17"/>
        <v>54700260.692079633</v>
      </c>
      <c r="AJ83" s="28">
        <f t="shared" si="18"/>
        <v>7482899.5749188662</v>
      </c>
      <c r="AK83" s="29">
        <f t="shared" si="19"/>
        <v>0.13679824337660532</v>
      </c>
      <c r="AL83" s="94"/>
      <c r="AM83" s="94"/>
      <c r="AN83" s="94"/>
      <c r="AO83" s="94"/>
      <c r="AP83" s="45" t="str">
        <f t="shared" si="20"/>
        <v>20216</v>
      </c>
      <c r="AQ83" s="45" t="str">
        <f t="shared" si="21"/>
        <v/>
      </c>
    </row>
    <row r="84" spans="1:43" s="15" customFormat="1" ht="39.6">
      <c r="A84" s="89"/>
      <c r="B84" s="90"/>
      <c r="C84" s="90"/>
      <c r="D84" s="57" t="str">
        <f t="shared" si="11"/>
        <v/>
      </c>
      <c r="E84" s="208" t="s">
        <v>40</v>
      </c>
      <c r="F84" s="209">
        <v>2021</v>
      </c>
      <c r="G84" s="209">
        <v>6</v>
      </c>
      <c r="H84" s="91"/>
      <c r="I84" s="57" t="str">
        <f t="shared" si="12"/>
        <v>Q1</v>
      </c>
      <c r="J84" s="203"/>
      <c r="K84" s="91"/>
      <c r="L84" s="210" t="s">
        <v>29</v>
      </c>
      <c r="M84" s="208" t="s">
        <v>30</v>
      </c>
      <c r="N84" s="208">
        <v>0</v>
      </c>
      <c r="O84" s="93"/>
      <c r="P84" s="57" t="str">
        <f t="shared" si="13"/>
        <v>C66 SERVICE/OTHERS</v>
      </c>
      <c r="Q84" s="209" t="s">
        <v>31</v>
      </c>
      <c r="R84" s="208" t="s">
        <v>32</v>
      </c>
      <c r="S84" s="208" t="s">
        <v>38</v>
      </c>
      <c r="T84" s="17"/>
      <c r="U84" s="17"/>
      <c r="V84" s="89"/>
      <c r="W84" s="17"/>
      <c r="X84" s="18"/>
      <c r="Y84" s="19"/>
      <c r="Z84" s="26" t="str">
        <f t="shared" si="14"/>
        <v/>
      </c>
      <c r="AA84" s="20"/>
      <c r="AB84" s="21">
        <v>156000</v>
      </c>
      <c r="AC84" s="27">
        <f t="shared" si="15"/>
        <v>0</v>
      </c>
      <c r="AD84" s="22"/>
      <c r="AE84" s="211">
        <f t="shared" si="16"/>
        <v>0</v>
      </c>
      <c r="AF84" s="211" t="str">
        <f>IF(AND(COUNTIFS($J$18:J84,J84)=1,AE84=1),1,"")</f>
        <v/>
      </c>
      <c r="AG84" s="211" t="str">
        <f>IF(C84="","",IF(AND(COUNTIFS($J$18:J84,J84)=1,C84&lt;&gt;""),1,""))</f>
        <v/>
      </c>
      <c r="AH84" s="211" t="str">
        <f>IF(G84="","",IF(AND(COUNTIFS($J$18:J84,J84)=1,G84&lt;&gt;""),1,""))</f>
        <v/>
      </c>
      <c r="AI84" s="28">
        <f t="shared" si="17"/>
        <v>54700260.692079633</v>
      </c>
      <c r="AJ84" s="28">
        <f t="shared" si="18"/>
        <v>7482899.5749188662</v>
      </c>
      <c r="AK84" s="29">
        <f t="shared" si="19"/>
        <v>0.13679824337660532</v>
      </c>
      <c r="AL84" s="94"/>
      <c r="AM84" s="94"/>
      <c r="AN84" s="94"/>
      <c r="AO84" s="94"/>
      <c r="AP84" s="45" t="str">
        <f t="shared" si="20"/>
        <v>20216</v>
      </c>
      <c r="AQ84" s="45" t="str">
        <f t="shared" si="21"/>
        <v/>
      </c>
    </row>
    <row r="85" spans="1:43" s="15" customFormat="1" ht="39.6">
      <c r="A85" s="89"/>
      <c r="B85" s="90"/>
      <c r="C85" s="90"/>
      <c r="D85" s="57" t="str">
        <f t="shared" si="11"/>
        <v/>
      </c>
      <c r="E85" s="208" t="s">
        <v>40</v>
      </c>
      <c r="F85" s="209">
        <v>2021</v>
      </c>
      <c r="G85" s="209">
        <v>6</v>
      </c>
      <c r="H85" s="91"/>
      <c r="I85" s="57" t="str">
        <f t="shared" si="12"/>
        <v>Q1</v>
      </c>
      <c r="J85" s="203"/>
      <c r="K85" s="91"/>
      <c r="L85" s="210" t="s">
        <v>29</v>
      </c>
      <c r="M85" s="208" t="s">
        <v>30</v>
      </c>
      <c r="N85" s="208">
        <v>0</v>
      </c>
      <c r="O85" s="93"/>
      <c r="P85" s="57" t="str">
        <f t="shared" si="13"/>
        <v>C66 SERVICE/OTHERS</v>
      </c>
      <c r="Q85" s="209" t="s">
        <v>31</v>
      </c>
      <c r="R85" s="208" t="s">
        <v>32</v>
      </c>
      <c r="S85" s="208" t="s">
        <v>39</v>
      </c>
      <c r="T85" s="17"/>
      <c r="U85" s="17"/>
      <c r="V85" s="89"/>
      <c r="W85" s="17"/>
      <c r="X85" s="18"/>
      <c r="Y85" s="19"/>
      <c r="Z85" s="26" t="str">
        <f t="shared" si="14"/>
        <v/>
      </c>
      <c r="AA85" s="20"/>
      <c r="AB85" s="21">
        <v>15000</v>
      </c>
      <c r="AC85" s="27">
        <f t="shared" si="15"/>
        <v>0</v>
      </c>
      <c r="AD85" s="22"/>
      <c r="AE85" s="211">
        <f t="shared" si="16"/>
        <v>0</v>
      </c>
      <c r="AF85" s="211" t="str">
        <f>IF(AND(COUNTIFS($J$18:J85,J85)=1,AE85=1),1,"")</f>
        <v/>
      </c>
      <c r="AG85" s="211" t="str">
        <f>IF(C85="","",IF(AND(COUNTIFS($J$18:J85,J85)=1,C85&lt;&gt;""),1,""))</f>
        <v/>
      </c>
      <c r="AH85" s="211" t="str">
        <f>IF(G85="","",IF(AND(COUNTIFS($J$18:J85,J85)=1,G85&lt;&gt;""),1,""))</f>
        <v/>
      </c>
      <c r="AI85" s="28">
        <f t="shared" si="17"/>
        <v>54700260.692079633</v>
      </c>
      <c r="AJ85" s="28">
        <f t="shared" si="18"/>
        <v>7482899.5749188662</v>
      </c>
      <c r="AK85" s="29">
        <f t="shared" si="19"/>
        <v>0.13679824337660532</v>
      </c>
      <c r="AL85" s="94"/>
      <c r="AM85" s="94"/>
      <c r="AN85" s="94"/>
      <c r="AO85" s="94"/>
      <c r="AP85" s="45" t="str">
        <f t="shared" si="20"/>
        <v>20216</v>
      </c>
      <c r="AQ85" s="45" t="str">
        <f t="shared" si="21"/>
        <v/>
      </c>
    </row>
    <row r="86" spans="1:43" s="15" customFormat="1" ht="39.6">
      <c r="A86" s="89"/>
      <c r="B86" s="90"/>
      <c r="C86" s="90"/>
      <c r="D86" s="57" t="str">
        <f t="shared" si="11"/>
        <v/>
      </c>
      <c r="E86" s="208" t="s">
        <v>40</v>
      </c>
      <c r="F86" s="209">
        <v>2021</v>
      </c>
      <c r="G86" s="209">
        <v>7</v>
      </c>
      <c r="H86" s="91"/>
      <c r="I86" s="57" t="str">
        <f t="shared" si="12"/>
        <v>Q2</v>
      </c>
      <c r="J86" s="203"/>
      <c r="K86" s="91"/>
      <c r="L86" s="210" t="s">
        <v>29</v>
      </c>
      <c r="M86" s="208" t="s">
        <v>30</v>
      </c>
      <c r="N86" s="208">
        <v>0</v>
      </c>
      <c r="O86" s="93"/>
      <c r="P86" s="57" t="str">
        <f t="shared" si="13"/>
        <v>C66 SERVICE/OTHERS</v>
      </c>
      <c r="Q86" s="209" t="s">
        <v>31</v>
      </c>
      <c r="R86" s="208" t="s">
        <v>32</v>
      </c>
      <c r="S86" s="208" t="s">
        <v>36</v>
      </c>
      <c r="T86" s="17"/>
      <c r="U86" s="17"/>
      <c r="V86" s="89"/>
      <c r="W86" s="17"/>
      <c r="X86" s="18"/>
      <c r="Y86" s="19"/>
      <c r="Z86" s="26" t="str">
        <f t="shared" si="14"/>
        <v/>
      </c>
      <c r="AA86" s="20"/>
      <c r="AB86" s="21">
        <v>269000</v>
      </c>
      <c r="AC86" s="27">
        <f t="shared" si="15"/>
        <v>0</v>
      </c>
      <c r="AD86" s="22"/>
      <c r="AE86" s="211">
        <f t="shared" si="16"/>
        <v>0</v>
      </c>
      <c r="AF86" s="211" t="str">
        <f>IF(AND(COUNTIFS($J$18:J86,J86)=1,AE86=1),1,"")</f>
        <v/>
      </c>
      <c r="AG86" s="211" t="str">
        <f>IF(C86="","",IF(AND(COUNTIFS($J$18:J86,J86)=1,C86&lt;&gt;""),1,""))</f>
        <v/>
      </c>
      <c r="AH86" s="211" t="str">
        <f>IF(G86="","",IF(AND(COUNTIFS($J$18:J86,J86)=1,G86&lt;&gt;""),1,""))</f>
        <v/>
      </c>
      <c r="AI86" s="28">
        <f t="shared" si="17"/>
        <v>41443303.53761062</v>
      </c>
      <c r="AJ86" s="28">
        <f t="shared" si="18"/>
        <v>6194988.76643031</v>
      </c>
      <c r="AK86" s="29">
        <f t="shared" si="19"/>
        <v>0.1494810557466355</v>
      </c>
      <c r="AL86" s="94"/>
      <c r="AM86" s="94"/>
      <c r="AN86" s="94"/>
      <c r="AO86" s="94"/>
      <c r="AP86" s="45" t="str">
        <f t="shared" si="20"/>
        <v>20217</v>
      </c>
      <c r="AQ86" s="45" t="str">
        <f t="shared" si="21"/>
        <v/>
      </c>
    </row>
    <row r="87" spans="1:43" s="15" customFormat="1" ht="39.6">
      <c r="A87" s="89"/>
      <c r="B87" s="90"/>
      <c r="C87" s="90"/>
      <c r="D87" s="57" t="str">
        <f t="shared" si="11"/>
        <v/>
      </c>
      <c r="E87" s="208" t="s">
        <v>40</v>
      </c>
      <c r="F87" s="209">
        <v>2021</v>
      </c>
      <c r="G87" s="209">
        <v>7</v>
      </c>
      <c r="H87" s="91"/>
      <c r="I87" s="57" t="str">
        <f t="shared" si="12"/>
        <v>Q2</v>
      </c>
      <c r="J87" s="203"/>
      <c r="K87" s="91"/>
      <c r="L87" s="210" t="s">
        <v>29</v>
      </c>
      <c r="M87" s="208" t="s">
        <v>30</v>
      </c>
      <c r="N87" s="208">
        <v>0</v>
      </c>
      <c r="O87" s="93"/>
      <c r="P87" s="57" t="str">
        <f t="shared" si="13"/>
        <v>C66 SERVICE/OTHERS</v>
      </c>
      <c r="Q87" s="209" t="s">
        <v>31</v>
      </c>
      <c r="R87" s="208" t="s">
        <v>32</v>
      </c>
      <c r="S87" s="208" t="s">
        <v>37</v>
      </c>
      <c r="T87" s="17"/>
      <c r="U87" s="17"/>
      <c r="V87" s="89"/>
      <c r="W87" s="17"/>
      <c r="X87" s="18"/>
      <c r="Y87" s="19"/>
      <c r="Z87" s="26" t="str">
        <f t="shared" si="14"/>
        <v/>
      </c>
      <c r="AA87" s="20"/>
      <c r="AB87" s="21">
        <v>145000</v>
      </c>
      <c r="AC87" s="27">
        <f t="shared" si="15"/>
        <v>0</v>
      </c>
      <c r="AD87" s="22"/>
      <c r="AE87" s="211">
        <f t="shared" si="16"/>
        <v>0</v>
      </c>
      <c r="AF87" s="211" t="str">
        <f>IF(AND(COUNTIFS($J$18:J87,J87)=1,AE87=1),1,"")</f>
        <v/>
      </c>
      <c r="AG87" s="211" t="str">
        <f>IF(C87="","",IF(AND(COUNTIFS($J$18:J87,J87)=1,C87&lt;&gt;""),1,""))</f>
        <v/>
      </c>
      <c r="AH87" s="211" t="str">
        <f>IF(G87="","",IF(AND(COUNTIFS($J$18:J87,J87)=1,G87&lt;&gt;""),1,""))</f>
        <v/>
      </c>
      <c r="AI87" s="28">
        <f t="shared" si="17"/>
        <v>41443303.53761062</v>
      </c>
      <c r="AJ87" s="28">
        <f t="shared" si="18"/>
        <v>6194988.76643031</v>
      </c>
      <c r="AK87" s="29">
        <f t="shared" si="19"/>
        <v>0.1494810557466355</v>
      </c>
      <c r="AL87" s="94"/>
      <c r="AM87" s="94"/>
      <c r="AN87" s="94"/>
      <c r="AO87" s="94"/>
      <c r="AP87" s="45" t="str">
        <f t="shared" si="20"/>
        <v>20217</v>
      </c>
      <c r="AQ87" s="45" t="str">
        <f t="shared" si="21"/>
        <v/>
      </c>
    </row>
    <row r="88" spans="1:43" s="15" customFormat="1" ht="39.6">
      <c r="A88" s="89"/>
      <c r="B88" s="90"/>
      <c r="C88" s="90"/>
      <c r="D88" s="57" t="str">
        <f t="shared" si="11"/>
        <v/>
      </c>
      <c r="E88" s="208" t="s">
        <v>40</v>
      </c>
      <c r="F88" s="209">
        <v>2021</v>
      </c>
      <c r="G88" s="209">
        <v>7</v>
      </c>
      <c r="H88" s="91"/>
      <c r="I88" s="57" t="str">
        <f t="shared" si="12"/>
        <v>Q2</v>
      </c>
      <c r="J88" s="203"/>
      <c r="K88" s="91"/>
      <c r="L88" s="210" t="s">
        <v>29</v>
      </c>
      <c r="M88" s="208" t="s">
        <v>30</v>
      </c>
      <c r="N88" s="208">
        <v>0</v>
      </c>
      <c r="O88" s="93"/>
      <c r="P88" s="57" t="str">
        <f t="shared" si="13"/>
        <v>C66 SERVICE/OTHERS</v>
      </c>
      <c r="Q88" s="209" t="s">
        <v>31</v>
      </c>
      <c r="R88" s="208" t="s">
        <v>32</v>
      </c>
      <c r="S88" s="208" t="s">
        <v>38</v>
      </c>
      <c r="T88" s="17"/>
      <c r="U88" s="17"/>
      <c r="V88" s="89"/>
      <c r="W88" s="17"/>
      <c r="X88" s="18"/>
      <c r="Y88" s="19"/>
      <c r="Z88" s="26" t="str">
        <f t="shared" si="14"/>
        <v/>
      </c>
      <c r="AA88" s="20"/>
      <c r="AB88" s="21">
        <v>216000</v>
      </c>
      <c r="AC88" s="27">
        <f t="shared" si="15"/>
        <v>0</v>
      </c>
      <c r="AD88" s="22"/>
      <c r="AE88" s="211">
        <f t="shared" si="16"/>
        <v>0</v>
      </c>
      <c r="AF88" s="211" t="str">
        <f>IF(AND(COUNTIFS($J$18:J88,J88)=1,AE88=1),1,"")</f>
        <v/>
      </c>
      <c r="AG88" s="211" t="str">
        <f>IF(C88="","",IF(AND(COUNTIFS($J$18:J88,J88)=1,C88&lt;&gt;""),1,""))</f>
        <v/>
      </c>
      <c r="AH88" s="211" t="str">
        <f>IF(G88="","",IF(AND(COUNTIFS($J$18:J88,J88)=1,G88&lt;&gt;""),1,""))</f>
        <v/>
      </c>
      <c r="AI88" s="28">
        <f t="shared" si="17"/>
        <v>41443303.53761062</v>
      </c>
      <c r="AJ88" s="28">
        <f t="shared" si="18"/>
        <v>6194988.76643031</v>
      </c>
      <c r="AK88" s="29">
        <f t="shared" si="19"/>
        <v>0.1494810557466355</v>
      </c>
      <c r="AL88" s="94"/>
      <c r="AM88" s="94"/>
      <c r="AN88" s="94"/>
      <c r="AO88" s="94"/>
      <c r="AP88" s="45" t="str">
        <f t="shared" si="20"/>
        <v>20217</v>
      </c>
      <c r="AQ88" s="45" t="str">
        <f t="shared" si="21"/>
        <v/>
      </c>
    </row>
    <row r="89" spans="1:43" s="15" customFormat="1" ht="39.6">
      <c r="A89" s="89"/>
      <c r="B89" s="90"/>
      <c r="C89" s="90"/>
      <c r="D89" s="57" t="str">
        <f t="shared" si="11"/>
        <v/>
      </c>
      <c r="E89" s="208" t="s">
        <v>40</v>
      </c>
      <c r="F89" s="209">
        <v>2021</v>
      </c>
      <c r="G89" s="209">
        <v>7</v>
      </c>
      <c r="H89" s="91"/>
      <c r="I89" s="57" t="str">
        <f t="shared" si="12"/>
        <v>Q2</v>
      </c>
      <c r="J89" s="203"/>
      <c r="K89" s="91"/>
      <c r="L89" s="210" t="s">
        <v>29</v>
      </c>
      <c r="M89" s="208" t="s">
        <v>30</v>
      </c>
      <c r="N89" s="208">
        <v>0</v>
      </c>
      <c r="O89" s="93"/>
      <c r="P89" s="57" t="str">
        <f t="shared" si="13"/>
        <v>C66 SERVICE/OTHERS</v>
      </c>
      <c r="Q89" s="209" t="s">
        <v>31</v>
      </c>
      <c r="R89" s="208" t="s">
        <v>32</v>
      </c>
      <c r="S89" s="208" t="s">
        <v>39</v>
      </c>
      <c r="T89" s="17"/>
      <c r="U89" s="17"/>
      <c r="V89" s="89"/>
      <c r="W89" s="17"/>
      <c r="X89" s="18"/>
      <c r="Y89" s="19"/>
      <c r="Z89" s="26" t="str">
        <f t="shared" si="14"/>
        <v/>
      </c>
      <c r="AA89" s="20"/>
      <c r="AB89" s="21">
        <v>10000</v>
      </c>
      <c r="AC89" s="27">
        <f t="shared" si="15"/>
        <v>0</v>
      </c>
      <c r="AD89" s="22"/>
      <c r="AE89" s="211">
        <f t="shared" si="16"/>
        <v>0</v>
      </c>
      <c r="AF89" s="211" t="str">
        <f>IF(AND(COUNTIFS($J$18:J89,J89)=1,AE89=1),1,"")</f>
        <v/>
      </c>
      <c r="AG89" s="211" t="str">
        <f>IF(C89="","",IF(AND(COUNTIFS($J$18:J89,J89)=1,C89&lt;&gt;""),1,""))</f>
        <v/>
      </c>
      <c r="AH89" s="211" t="str">
        <f>IF(G89="","",IF(AND(COUNTIFS($J$18:J89,J89)=1,G89&lt;&gt;""),1,""))</f>
        <v/>
      </c>
      <c r="AI89" s="28">
        <f t="shared" si="17"/>
        <v>41443303.53761062</v>
      </c>
      <c r="AJ89" s="28">
        <f t="shared" si="18"/>
        <v>6194988.76643031</v>
      </c>
      <c r="AK89" s="29">
        <f t="shared" si="19"/>
        <v>0.1494810557466355</v>
      </c>
      <c r="AL89" s="94"/>
      <c r="AM89" s="94"/>
      <c r="AN89" s="94"/>
      <c r="AO89" s="94"/>
      <c r="AP89" s="45" t="str">
        <f t="shared" si="20"/>
        <v>20217</v>
      </c>
      <c r="AQ89" s="45" t="str">
        <f t="shared" si="21"/>
        <v/>
      </c>
    </row>
    <row r="90" spans="1:43" s="15" customFormat="1" ht="39.6">
      <c r="A90" s="89"/>
      <c r="B90" s="90"/>
      <c r="C90" s="90"/>
      <c r="D90" s="57" t="str">
        <f t="shared" si="11"/>
        <v/>
      </c>
      <c r="E90" s="208" t="s">
        <v>40</v>
      </c>
      <c r="F90" s="209">
        <v>2021</v>
      </c>
      <c r="G90" s="209">
        <v>8</v>
      </c>
      <c r="H90" s="91"/>
      <c r="I90" s="57" t="str">
        <f t="shared" si="12"/>
        <v>Q2</v>
      </c>
      <c r="J90" s="203"/>
      <c r="K90" s="91"/>
      <c r="L90" s="210" t="s">
        <v>29</v>
      </c>
      <c r="M90" s="208" t="s">
        <v>30</v>
      </c>
      <c r="N90" s="208">
        <v>0</v>
      </c>
      <c r="O90" s="93"/>
      <c r="P90" s="57" t="str">
        <f t="shared" si="13"/>
        <v>C66 SERVICE/OTHERS</v>
      </c>
      <c r="Q90" s="209" t="s">
        <v>31</v>
      </c>
      <c r="R90" s="208" t="s">
        <v>32</v>
      </c>
      <c r="S90" s="208" t="s">
        <v>36</v>
      </c>
      <c r="T90" s="17"/>
      <c r="U90" s="17"/>
      <c r="V90" s="89"/>
      <c r="W90" s="17"/>
      <c r="X90" s="18"/>
      <c r="Y90" s="19"/>
      <c r="Z90" s="26" t="str">
        <f t="shared" si="14"/>
        <v/>
      </c>
      <c r="AA90" s="20"/>
      <c r="AB90" s="21">
        <v>142000</v>
      </c>
      <c r="AC90" s="27">
        <f t="shared" si="15"/>
        <v>0</v>
      </c>
      <c r="AD90" s="22"/>
      <c r="AE90" s="211">
        <f t="shared" si="16"/>
        <v>0</v>
      </c>
      <c r="AF90" s="211" t="str">
        <f>IF(AND(COUNTIFS($J$18:J90,J90)=1,AE90=1),1,"")</f>
        <v/>
      </c>
      <c r="AG90" s="211" t="str">
        <f>IF(C90="","",IF(AND(COUNTIFS($J$18:J90,J90)=1,C90&lt;&gt;""),1,""))</f>
        <v/>
      </c>
      <c r="AH90" s="211" t="str">
        <f>IF(G90="","",IF(AND(COUNTIFS($J$18:J90,J90)=1,G90&lt;&gt;""),1,""))</f>
        <v/>
      </c>
      <c r="AI90" s="28">
        <f t="shared" si="17"/>
        <v>47458373.78761062</v>
      </c>
      <c r="AJ90" s="28">
        <f t="shared" si="18"/>
        <v>7436880.1411522133</v>
      </c>
      <c r="AK90" s="29">
        <f t="shared" si="19"/>
        <v>0.15670322321692509</v>
      </c>
      <c r="AL90" s="94"/>
      <c r="AM90" s="94"/>
      <c r="AN90" s="94"/>
      <c r="AO90" s="94"/>
      <c r="AP90" s="45" t="str">
        <f t="shared" si="20"/>
        <v>20218</v>
      </c>
      <c r="AQ90" s="45" t="str">
        <f t="shared" si="21"/>
        <v/>
      </c>
    </row>
    <row r="91" spans="1:43" s="15" customFormat="1" ht="39.6">
      <c r="A91" s="89"/>
      <c r="B91" s="90"/>
      <c r="C91" s="90"/>
      <c r="D91" s="57" t="str">
        <f t="shared" si="11"/>
        <v/>
      </c>
      <c r="E91" s="208" t="s">
        <v>40</v>
      </c>
      <c r="F91" s="209">
        <v>2021</v>
      </c>
      <c r="G91" s="209">
        <v>8</v>
      </c>
      <c r="H91" s="91"/>
      <c r="I91" s="57" t="str">
        <f t="shared" si="12"/>
        <v>Q2</v>
      </c>
      <c r="J91" s="203"/>
      <c r="K91" s="91"/>
      <c r="L91" s="210" t="s">
        <v>29</v>
      </c>
      <c r="M91" s="208" t="s">
        <v>30</v>
      </c>
      <c r="N91" s="208">
        <v>0</v>
      </c>
      <c r="O91" s="93"/>
      <c r="P91" s="57" t="str">
        <f t="shared" si="13"/>
        <v>C66 SERVICE/OTHERS</v>
      </c>
      <c r="Q91" s="209" t="s">
        <v>31</v>
      </c>
      <c r="R91" s="208" t="s">
        <v>32</v>
      </c>
      <c r="S91" s="208" t="s">
        <v>37</v>
      </c>
      <c r="T91" s="17"/>
      <c r="U91" s="17"/>
      <c r="V91" s="89"/>
      <c r="W91" s="17"/>
      <c r="X91" s="18"/>
      <c r="Y91" s="19"/>
      <c r="Z91" s="26" t="str">
        <f t="shared" si="14"/>
        <v/>
      </c>
      <c r="AA91" s="20"/>
      <c r="AB91" s="21">
        <v>82000</v>
      </c>
      <c r="AC91" s="27">
        <f t="shared" si="15"/>
        <v>0</v>
      </c>
      <c r="AD91" s="22"/>
      <c r="AE91" s="211">
        <f t="shared" si="16"/>
        <v>0</v>
      </c>
      <c r="AF91" s="211" t="str">
        <f>IF(AND(COUNTIFS($J$18:J91,J91)=1,AE91=1),1,"")</f>
        <v/>
      </c>
      <c r="AG91" s="211" t="str">
        <f>IF(C91="","",IF(AND(COUNTIFS($J$18:J91,J91)=1,C91&lt;&gt;""),1,""))</f>
        <v/>
      </c>
      <c r="AH91" s="211" t="str">
        <f>IF(G91="","",IF(AND(COUNTIFS($J$18:J91,J91)=1,G91&lt;&gt;""),1,""))</f>
        <v/>
      </c>
      <c r="AI91" s="28">
        <f t="shared" si="17"/>
        <v>47458373.78761062</v>
      </c>
      <c r="AJ91" s="28">
        <f t="shared" si="18"/>
        <v>7436880.1411522133</v>
      </c>
      <c r="AK91" s="29">
        <f t="shared" si="19"/>
        <v>0.15670322321692509</v>
      </c>
      <c r="AL91" s="94"/>
      <c r="AM91" s="94"/>
      <c r="AN91" s="94"/>
      <c r="AO91" s="94"/>
      <c r="AP91" s="45" t="str">
        <f t="shared" si="20"/>
        <v>20218</v>
      </c>
      <c r="AQ91" s="45" t="str">
        <f t="shared" si="21"/>
        <v/>
      </c>
    </row>
    <row r="92" spans="1:43" s="15" customFormat="1" ht="39.6">
      <c r="A92" s="89"/>
      <c r="B92" s="90"/>
      <c r="C92" s="90"/>
      <c r="D92" s="57" t="str">
        <f t="shared" si="11"/>
        <v/>
      </c>
      <c r="E92" s="208" t="s">
        <v>40</v>
      </c>
      <c r="F92" s="209">
        <v>2021</v>
      </c>
      <c r="G92" s="209">
        <v>8</v>
      </c>
      <c r="H92" s="91"/>
      <c r="I92" s="57" t="str">
        <f t="shared" si="12"/>
        <v>Q2</v>
      </c>
      <c r="J92" s="203"/>
      <c r="K92" s="91"/>
      <c r="L92" s="210" t="s">
        <v>29</v>
      </c>
      <c r="M92" s="208" t="s">
        <v>30</v>
      </c>
      <c r="N92" s="208">
        <v>0</v>
      </c>
      <c r="O92" s="93"/>
      <c r="P92" s="57" t="str">
        <f t="shared" si="13"/>
        <v>C66 SERVICE/OTHERS</v>
      </c>
      <c r="Q92" s="209" t="s">
        <v>31</v>
      </c>
      <c r="R92" s="208" t="s">
        <v>32</v>
      </c>
      <c r="S92" s="208" t="s">
        <v>38</v>
      </c>
      <c r="T92" s="17"/>
      <c r="U92" s="17"/>
      <c r="V92" s="89"/>
      <c r="W92" s="17"/>
      <c r="X92" s="18"/>
      <c r="Y92" s="19"/>
      <c r="Z92" s="26" t="str">
        <f t="shared" si="14"/>
        <v/>
      </c>
      <c r="AA92" s="20"/>
      <c r="AB92" s="21">
        <v>136000</v>
      </c>
      <c r="AC92" s="27">
        <f t="shared" si="15"/>
        <v>0</v>
      </c>
      <c r="AD92" s="22"/>
      <c r="AE92" s="211">
        <f t="shared" si="16"/>
        <v>0</v>
      </c>
      <c r="AF92" s="211" t="str">
        <f>IF(AND(COUNTIFS($J$18:J92,J92)=1,AE92=1),1,"")</f>
        <v/>
      </c>
      <c r="AG92" s="211" t="str">
        <f>IF(C92="","",IF(AND(COUNTIFS($J$18:J92,J92)=1,C92&lt;&gt;""),1,""))</f>
        <v/>
      </c>
      <c r="AH92" s="211" t="str">
        <f>IF(G92="","",IF(AND(COUNTIFS($J$18:J92,J92)=1,G92&lt;&gt;""),1,""))</f>
        <v/>
      </c>
      <c r="AI92" s="28">
        <f t="shared" si="17"/>
        <v>47458373.78761062</v>
      </c>
      <c r="AJ92" s="28">
        <f t="shared" si="18"/>
        <v>7436880.1411522133</v>
      </c>
      <c r="AK92" s="29">
        <f t="shared" si="19"/>
        <v>0.15670322321692509</v>
      </c>
      <c r="AL92" s="94"/>
      <c r="AM92" s="94"/>
      <c r="AN92" s="94"/>
      <c r="AO92" s="94"/>
      <c r="AP92" s="45" t="str">
        <f t="shared" si="20"/>
        <v>20218</v>
      </c>
      <c r="AQ92" s="45" t="str">
        <f t="shared" si="21"/>
        <v/>
      </c>
    </row>
    <row r="93" spans="1:43" s="15" customFormat="1" ht="39.6">
      <c r="A93" s="89"/>
      <c r="B93" s="90"/>
      <c r="C93" s="90"/>
      <c r="D93" s="57" t="str">
        <f t="shared" si="11"/>
        <v/>
      </c>
      <c r="E93" s="208" t="s">
        <v>40</v>
      </c>
      <c r="F93" s="209">
        <v>2021</v>
      </c>
      <c r="G93" s="209">
        <v>8</v>
      </c>
      <c r="H93" s="91"/>
      <c r="I93" s="57" t="str">
        <f t="shared" si="12"/>
        <v>Q2</v>
      </c>
      <c r="J93" s="203"/>
      <c r="K93" s="91"/>
      <c r="L93" s="210" t="s">
        <v>29</v>
      </c>
      <c r="M93" s="208" t="s">
        <v>30</v>
      </c>
      <c r="N93" s="208">
        <v>0</v>
      </c>
      <c r="O93" s="93"/>
      <c r="P93" s="57" t="str">
        <f t="shared" si="13"/>
        <v>C66 SERVICE/OTHERS</v>
      </c>
      <c r="Q93" s="209" t="s">
        <v>31</v>
      </c>
      <c r="R93" s="208" t="s">
        <v>32</v>
      </c>
      <c r="S93" s="208" t="s">
        <v>39</v>
      </c>
      <c r="T93" s="17"/>
      <c r="U93" s="17"/>
      <c r="V93" s="89"/>
      <c r="W93" s="17"/>
      <c r="X93" s="18"/>
      <c r="Y93" s="19"/>
      <c r="Z93" s="26" t="str">
        <f t="shared" si="14"/>
        <v/>
      </c>
      <c r="AA93" s="20"/>
      <c r="AB93" s="21">
        <v>48000</v>
      </c>
      <c r="AC93" s="27">
        <f t="shared" si="15"/>
        <v>0</v>
      </c>
      <c r="AD93" s="22"/>
      <c r="AE93" s="211">
        <f t="shared" si="16"/>
        <v>0</v>
      </c>
      <c r="AF93" s="211" t="str">
        <f>IF(AND(COUNTIFS($J$18:J93,J93)=1,AE93=1),1,"")</f>
        <v/>
      </c>
      <c r="AG93" s="211" t="str">
        <f>IF(C93="","",IF(AND(COUNTIFS($J$18:J93,J93)=1,C93&lt;&gt;""),1,""))</f>
        <v/>
      </c>
      <c r="AH93" s="211" t="str">
        <f>IF(G93="","",IF(AND(COUNTIFS($J$18:J93,J93)=1,G93&lt;&gt;""),1,""))</f>
        <v/>
      </c>
      <c r="AI93" s="28">
        <f t="shared" si="17"/>
        <v>47458373.78761062</v>
      </c>
      <c r="AJ93" s="28">
        <f t="shared" si="18"/>
        <v>7436880.1411522133</v>
      </c>
      <c r="AK93" s="29">
        <f t="shared" si="19"/>
        <v>0.15670322321692509</v>
      </c>
      <c r="AL93" s="94"/>
      <c r="AM93" s="94"/>
      <c r="AN93" s="94"/>
      <c r="AO93" s="94"/>
      <c r="AP93" s="45" t="str">
        <f t="shared" si="20"/>
        <v>20218</v>
      </c>
      <c r="AQ93" s="45" t="str">
        <f t="shared" si="21"/>
        <v/>
      </c>
    </row>
    <row r="94" spans="1:43" s="15" customFormat="1" ht="39.6">
      <c r="A94" s="89"/>
      <c r="B94" s="90"/>
      <c r="C94" s="90"/>
      <c r="D94" s="57" t="str">
        <f t="shared" si="11"/>
        <v/>
      </c>
      <c r="E94" s="208" t="s">
        <v>40</v>
      </c>
      <c r="F94" s="209">
        <v>2021</v>
      </c>
      <c r="G94" s="209">
        <v>9</v>
      </c>
      <c r="H94" s="91"/>
      <c r="I94" s="57" t="str">
        <f t="shared" si="12"/>
        <v>Q2</v>
      </c>
      <c r="J94" s="203"/>
      <c r="K94" s="91"/>
      <c r="L94" s="210" t="s">
        <v>29</v>
      </c>
      <c r="M94" s="208" t="s">
        <v>30</v>
      </c>
      <c r="N94" s="208">
        <v>0</v>
      </c>
      <c r="O94" s="93"/>
      <c r="P94" s="57" t="str">
        <f t="shared" si="13"/>
        <v>C66 SERVICE/OTHERS</v>
      </c>
      <c r="Q94" s="209" t="s">
        <v>31</v>
      </c>
      <c r="R94" s="208" t="s">
        <v>32</v>
      </c>
      <c r="S94" s="208" t="s">
        <v>36</v>
      </c>
      <c r="T94" s="17"/>
      <c r="U94" s="17"/>
      <c r="V94" s="89"/>
      <c r="W94" s="17"/>
      <c r="X94" s="18"/>
      <c r="Y94" s="19"/>
      <c r="Z94" s="26" t="str">
        <f t="shared" si="14"/>
        <v/>
      </c>
      <c r="AA94" s="20"/>
      <c r="AB94" s="21">
        <v>327000</v>
      </c>
      <c r="AC94" s="27">
        <f t="shared" si="15"/>
        <v>0</v>
      </c>
      <c r="AD94" s="22"/>
      <c r="AE94" s="211">
        <f t="shared" si="16"/>
        <v>0</v>
      </c>
      <c r="AF94" s="211" t="str">
        <f>IF(AND(COUNTIFS($J$18:J94,J94)=1,AE94=1),1,"")</f>
        <v/>
      </c>
      <c r="AG94" s="211" t="str">
        <f>IF(C94="","",IF(AND(COUNTIFS($J$18:J94,J94)=1,C94&lt;&gt;""),1,""))</f>
        <v/>
      </c>
      <c r="AH94" s="211" t="str">
        <f>IF(G94="","",IF(AND(COUNTIFS($J$18:J94,J94)=1,G94&lt;&gt;""),1,""))</f>
        <v/>
      </c>
      <c r="AI94" s="28">
        <f t="shared" si="17"/>
        <v>10844605.840707963</v>
      </c>
      <c r="AJ94" s="28">
        <f t="shared" si="18"/>
        <v>1523130.9860707966</v>
      </c>
      <c r="AK94" s="29">
        <f t="shared" si="19"/>
        <v>0.14045056209911663</v>
      </c>
      <c r="AL94" s="94"/>
      <c r="AM94" s="94"/>
      <c r="AN94" s="94"/>
      <c r="AO94" s="94"/>
      <c r="AP94" s="45" t="str">
        <f t="shared" si="20"/>
        <v>20219</v>
      </c>
      <c r="AQ94" s="45" t="str">
        <f t="shared" si="21"/>
        <v/>
      </c>
    </row>
    <row r="95" spans="1:43" s="15" customFormat="1" ht="39.6">
      <c r="A95" s="89"/>
      <c r="B95" s="90"/>
      <c r="C95" s="90"/>
      <c r="D95" s="57" t="str">
        <f t="shared" si="11"/>
        <v/>
      </c>
      <c r="E95" s="208" t="s">
        <v>40</v>
      </c>
      <c r="F95" s="209">
        <v>2021</v>
      </c>
      <c r="G95" s="209">
        <v>9</v>
      </c>
      <c r="H95" s="91"/>
      <c r="I95" s="57" t="str">
        <f t="shared" si="12"/>
        <v>Q2</v>
      </c>
      <c r="J95" s="203"/>
      <c r="K95" s="91"/>
      <c r="L95" s="210" t="s">
        <v>29</v>
      </c>
      <c r="M95" s="208" t="s">
        <v>30</v>
      </c>
      <c r="N95" s="208">
        <v>0</v>
      </c>
      <c r="O95" s="93"/>
      <c r="P95" s="57" t="str">
        <f t="shared" si="13"/>
        <v>C66 SERVICE/OTHERS</v>
      </c>
      <c r="Q95" s="209" t="s">
        <v>31</v>
      </c>
      <c r="R95" s="208" t="s">
        <v>32</v>
      </c>
      <c r="S95" s="208" t="s">
        <v>37</v>
      </c>
      <c r="T95" s="17"/>
      <c r="U95" s="17"/>
      <c r="V95" s="89"/>
      <c r="W95" s="17"/>
      <c r="X95" s="18"/>
      <c r="Y95" s="19"/>
      <c r="Z95" s="26" t="str">
        <f t="shared" si="14"/>
        <v/>
      </c>
      <c r="AA95" s="20"/>
      <c r="AB95" s="21">
        <v>175000</v>
      </c>
      <c r="AC95" s="27">
        <f t="shared" si="15"/>
        <v>0</v>
      </c>
      <c r="AD95" s="22"/>
      <c r="AE95" s="211">
        <f t="shared" si="16"/>
        <v>0</v>
      </c>
      <c r="AF95" s="211" t="str">
        <f>IF(AND(COUNTIFS($J$18:J95,J95)=1,AE95=1),1,"")</f>
        <v/>
      </c>
      <c r="AG95" s="211" t="str">
        <f>IF(C95="","",IF(AND(COUNTIFS($J$18:J95,J95)=1,C95&lt;&gt;""),1,""))</f>
        <v/>
      </c>
      <c r="AH95" s="211" t="str">
        <f>IF(G95="","",IF(AND(COUNTIFS($J$18:J95,J95)=1,G95&lt;&gt;""),1,""))</f>
        <v/>
      </c>
      <c r="AI95" s="28">
        <f t="shared" si="17"/>
        <v>10844605.840707963</v>
      </c>
      <c r="AJ95" s="28">
        <f t="shared" si="18"/>
        <v>1523130.9860707966</v>
      </c>
      <c r="AK95" s="29">
        <f t="shared" si="19"/>
        <v>0.14045056209911663</v>
      </c>
      <c r="AL95" s="94"/>
      <c r="AM95" s="94"/>
      <c r="AN95" s="94"/>
      <c r="AO95" s="94"/>
      <c r="AP95" s="45" t="str">
        <f t="shared" si="20"/>
        <v>20219</v>
      </c>
      <c r="AQ95" s="45" t="str">
        <f t="shared" si="21"/>
        <v/>
      </c>
    </row>
    <row r="96" spans="1:43" s="15" customFormat="1" ht="39.6">
      <c r="A96" s="89"/>
      <c r="B96" s="90"/>
      <c r="C96" s="90"/>
      <c r="D96" s="57" t="str">
        <f t="shared" si="11"/>
        <v/>
      </c>
      <c r="E96" s="208" t="s">
        <v>40</v>
      </c>
      <c r="F96" s="209">
        <v>2021</v>
      </c>
      <c r="G96" s="209">
        <v>9</v>
      </c>
      <c r="H96" s="91"/>
      <c r="I96" s="57" t="str">
        <f t="shared" si="12"/>
        <v>Q2</v>
      </c>
      <c r="J96" s="203"/>
      <c r="K96" s="91"/>
      <c r="L96" s="210" t="s">
        <v>29</v>
      </c>
      <c r="M96" s="208" t="s">
        <v>30</v>
      </c>
      <c r="N96" s="208">
        <v>0</v>
      </c>
      <c r="O96" s="93"/>
      <c r="P96" s="57" t="str">
        <f t="shared" si="13"/>
        <v>C66 SERVICE/OTHERS</v>
      </c>
      <c r="Q96" s="209" t="s">
        <v>31</v>
      </c>
      <c r="R96" s="208" t="s">
        <v>32</v>
      </c>
      <c r="S96" s="208" t="s">
        <v>38</v>
      </c>
      <c r="T96" s="17"/>
      <c r="U96" s="17"/>
      <c r="V96" s="89"/>
      <c r="W96" s="17"/>
      <c r="X96" s="18"/>
      <c r="Y96" s="19"/>
      <c r="Z96" s="26" t="str">
        <f t="shared" si="14"/>
        <v/>
      </c>
      <c r="AA96" s="20"/>
      <c r="AB96" s="21">
        <v>18000</v>
      </c>
      <c r="AC96" s="27">
        <f t="shared" si="15"/>
        <v>0</v>
      </c>
      <c r="AD96" s="22"/>
      <c r="AE96" s="211">
        <f t="shared" si="16"/>
        <v>0</v>
      </c>
      <c r="AF96" s="211" t="str">
        <f>IF(AND(COUNTIFS($J$18:J96,J96)=1,AE96=1),1,"")</f>
        <v/>
      </c>
      <c r="AG96" s="211" t="str">
        <f>IF(C96="","",IF(AND(COUNTIFS($J$18:J96,J96)=1,C96&lt;&gt;""),1,""))</f>
        <v/>
      </c>
      <c r="AH96" s="211" t="str">
        <f>IF(G96="","",IF(AND(COUNTIFS($J$18:J96,J96)=1,G96&lt;&gt;""),1,""))</f>
        <v/>
      </c>
      <c r="AI96" s="28">
        <f t="shared" si="17"/>
        <v>10844605.840707963</v>
      </c>
      <c r="AJ96" s="28">
        <f t="shared" si="18"/>
        <v>1523130.9860707966</v>
      </c>
      <c r="AK96" s="29">
        <f t="shared" si="19"/>
        <v>0.14045056209911663</v>
      </c>
      <c r="AL96" s="94"/>
      <c r="AM96" s="94"/>
      <c r="AN96" s="94"/>
      <c r="AO96" s="94"/>
      <c r="AP96" s="45" t="str">
        <f t="shared" si="20"/>
        <v>20219</v>
      </c>
      <c r="AQ96" s="45" t="str">
        <f t="shared" si="21"/>
        <v/>
      </c>
    </row>
    <row r="97" spans="1:43" s="15" customFormat="1" ht="39.6">
      <c r="A97" s="89"/>
      <c r="B97" s="90"/>
      <c r="C97" s="90"/>
      <c r="D97" s="57" t="str">
        <f t="shared" si="11"/>
        <v/>
      </c>
      <c r="E97" s="208" t="s">
        <v>40</v>
      </c>
      <c r="F97" s="209">
        <v>2021</v>
      </c>
      <c r="G97" s="209">
        <v>9</v>
      </c>
      <c r="H97" s="91"/>
      <c r="I97" s="57" t="str">
        <f t="shared" si="12"/>
        <v>Q2</v>
      </c>
      <c r="J97" s="203"/>
      <c r="K97" s="91"/>
      <c r="L97" s="210" t="s">
        <v>29</v>
      </c>
      <c r="M97" s="208" t="s">
        <v>30</v>
      </c>
      <c r="N97" s="208">
        <v>0</v>
      </c>
      <c r="O97" s="93"/>
      <c r="P97" s="57" t="str">
        <f t="shared" si="13"/>
        <v>C66 SERVICE/OTHERS</v>
      </c>
      <c r="Q97" s="209" t="s">
        <v>31</v>
      </c>
      <c r="R97" s="208" t="s">
        <v>32</v>
      </c>
      <c r="S97" s="208" t="s">
        <v>39</v>
      </c>
      <c r="T97" s="17"/>
      <c r="U97" s="17"/>
      <c r="V97" s="89"/>
      <c r="W97" s="17"/>
      <c r="X97" s="18"/>
      <c r="Y97" s="19"/>
      <c r="Z97" s="26" t="str">
        <f t="shared" si="14"/>
        <v/>
      </c>
      <c r="AA97" s="20"/>
      <c r="AB97" s="21">
        <v>61000</v>
      </c>
      <c r="AC97" s="27">
        <f t="shared" si="15"/>
        <v>0</v>
      </c>
      <c r="AD97" s="22"/>
      <c r="AE97" s="211">
        <f t="shared" si="16"/>
        <v>0</v>
      </c>
      <c r="AF97" s="211" t="str">
        <f>IF(AND(COUNTIFS($J$18:J97,J97)=1,AE97=1),1,"")</f>
        <v/>
      </c>
      <c r="AG97" s="211" t="str">
        <f>IF(C97="","",IF(AND(COUNTIFS($J$18:J97,J97)=1,C97&lt;&gt;""),1,""))</f>
        <v/>
      </c>
      <c r="AH97" s="211" t="str">
        <f>IF(G97="","",IF(AND(COUNTIFS($J$18:J97,J97)=1,G97&lt;&gt;""),1,""))</f>
        <v/>
      </c>
      <c r="AI97" s="28">
        <f t="shared" si="17"/>
        <v>10844605.840707963</v>
      </c>
      <c r="AJ97" s="28">
        <f t="shared" si="18"/>
        <v>1523130.9860707966</v>
      </c>
      <c r="AK97" s="29">
        <f t="shared" si="19"/>
        <v>0.14045056209911663</v>
      </c>
      <c r="AL97" s="94"/>
      <c r="AM97" s="94"/>
      <c r="AN97" s="94"/>
      <c r="AO97" s="94"/>
      <c r="AP97" s="45" t="str">
        <f t="shared" si="20"/>
        <v>20219</v>
      </c>
      <c r="AQ97" s="45" t="str">
        <f t="shared" si="21"/>
        <v/>
      </c>
    </row>
    <row r="98" spans="1:43" s="15" customFormat="1" ht="39.6">
      <c r="A98" s="89"/>
      <c r="B98" s="90"/>
      <c r="C98" s="90"/>
      <c r="D98" s="57" t="str">
        <f t="shared" si="11"/>
        <v/>
      </c>
      <c r="E98" s="208" t="s">
        <v>40</v>
      </c>
      <c r="F98" s="209">
        <v>2021</v>
      </c>
      <c r="G98" s="209">
        <v>10</v>
      </c>
      <c r="H98" s="91"/>
      <c r="I98" s="57" t="str">
        <f t="shared" si="12"/>
        <v>Q3</v>
      </c>
      <c r="J98" s="203"/>
      <c r="K98" s="91"/>
      <c r="L98" s="210" t="s">
        <v>29</v>
      </c>
      <c r="M98" s="208" t="s">
        <v>30</v>
      </c>
      <c r="N98" s="208">
        <v>0</v>
      </c>
      <c r="O98" s="93"/>
      <c r="P98" s="57" t="str">
        <f t="shared" si="13"/>
        <v>C66 SERVICE/OTHERS</v>
      </c>
      <c r="Q98" s="209" t="s">
        <v>31</v>
      </c>
      <c r="R98" s="208" t="s">
        <v>32</v>
      </c>
      <c r="S98" s="208" t="s">
        <v>36</v>
      </c>
      <c r="T98" s="17"/>
      <c r="U98" s="17"/>
      <c r="V98" s="89"/>
      <c r="W98" s="17"/>
      <c r="X98" s="18"/>
      <c r="Y98" s="19"/>
      <c r="Z98" s="26" t="str">
        <f t="shared" si="14"/>
        <v/>
      </c>
      <c r="AA98" s="20"/>
      <c r="AB98" s="21">
        <v>443000</v>
      </c>
      <c r="AC98" s="27">
        <f t="shared" si="15"/>
        <v>0</v>
      </c>
      <c r="AD98" s="22"/>
      <c r="AE98" s="211">
        <f t="shared" si="16"/>
        <v>0</v>
      </c>
      <c r="AF98" s="211" t="str">
        <f>IF(AND(COUNTIFS($J$18:J98,J98)=1,AE98=1),1,"")</f>
        <v/>
      </c>
      <c r="AG98" s="211" t="str">
        <f>IF(C98="","",IF(AND(COUNTIFS($J$18:J98,J98)=1,C98&lt;&gt;""),1,""))</f>
        <v/>
      </c>
      <c r="AH98" s="211" t="str">
        <f>IF(G98="","",IF(AND(COUNTIFS($J$18:J98,J98)=1,G98&lt;&gt;""),1,""))</f>
        <v/>
      </c>
      <c r="AI98" s="28">
        <f t="shared" si="17"/>
        <v>15533177.71460177</v>
      </c>
      <c r="AJ98" s="28">
        <f t="shared" si="18"/>
        <v>1819298.5437526549</v>
      </c>
      <c r="AK98" s="29">
        <f t="shared" si="19"/>
        <v>0.11712339723265035</v>
      </c>
      <c r="AL98" s="94"/>
      <c r="AM98" s="94"/>
      <c r="AN98" s="94"/>
      <c r="AO98" s="94"/>
      <c r="AP98" s="45" t="str">
        <f t="shared" si="20"/>
        <v>202110</v>
      </c>
      <c r="AQ98" s="45" t="str">
        <f t="shared" si="21"/>
        <v/>
      </c>
    </row>
    <row r="99" spans="1:43" s="15" customFormat="1" ht="39.6">
      <c r="A99" s="89"/>
      <c r="B99" s="90"/>
      <c r="C99" s="90"/>
      <c r="D99" s="57" t="str">
        <f t="shared" si="11"/>
        <v/>
      </c>
      <c r="E99" s="208" t="s">
        <v>40</v>
      </c>
      <c r="F99" s="209">
        <v>2021</v>
      </c>
      <c r="G99" s="209">
        <v>10</v>
      </c>
      <c r="H99" s="91"/>
      <c r="I99" s="57" t="str">
        <f t="shared" si="12"/>
        <v>Q3</v>
      </c>
      <c r="J99" s="203"/>
      <c r="K99" s="91"/>
      <c r="L99" s="210" t="s">
        <v>29</v>
      </c>
      <c r="M99" s="208" t="s">
        <v>30</v>
      </c>
      <c r="N99" s="208">
        <v>0</v>
      </c>
      <c r="O99" s="93"/>
      <c r="P99" s="57" t="str">
        <f t="shared" si="13"/>
        <v>C66 SERVICE/OTHERS</v>
      </c>
      <c r="Q99" s="209" t="s">
        <v>31</v>
      </c>
      <c r="R99" s="208" t="s">
        <v>32</v>
      </c>
      <c r="S99" s="208" t="s">
        <v>37</v>
      </c>
      <c r="T99" s="17"/>
      <c r="U99" s="17"/>
      <c r="V99" s="89"/>
      <c r="W99" s="17"/>
      <c r="X99" s="18"/>
      <c r="Y99" s="19"/>
      <c r="Z99" s="26" t="str">
        <f t="shared" si="14"/>
        <v/>
      </c>
      <c r="AA99" s="20"/>
      <c r="AB99" s="21">
        <v>322000</v>
      </c>
      <c r="AC99" s="27">
        <f t="shared" si="15"/>
        <v>0</v>
      </c>
      <c r="AD99" s="22"/>
      <c r="AE99" s="211">
        <f t="shared" si="16"/>
        <v>0</v>
      </c>
      <c r="AF99" s="211" t="str">
        <f>IF(AND(COUNTIFS($J$18:J99,J99)=1,AE99=1),1,"")</f>
        <v/>
      </c>
      <c r="AG99" s="211" t="str">
        <f>IF(C99="","",IF(AND(COUNTIFS($J$18:J99,J99)=1,C99&lt;&gt;""),1,""))</f>
        <v/>
      </c>
      <c r="AH99" s="211" t="str">
        <f>IF(G99="","",IF(AND(COUNTIFS($J$18:J99,J99)=1,G99&lt;&gt;""),1,""))</f>
        <v/>
      </c>
      <c r="AI99" s="28">
        <f t="shared" si="17"/>
        <v>15533177.71460177</v>
      </c>
      <c r="AJ99" s="28">
        <f t="shared" si="18"/>
        <v>1819298.5437526549</v>
      </c>
      <c r="AK99" s="29">
        <f t="shared" si="19"/>
        <v>0.11712339723265035</v>
      </c>
      <c r="AL99" s="94"/>
      <c r="AM99" s="94"/>
      <c r="AN99" s="94"/>
      <c r="AO99" s="94"/>
      <c r="AP99" s="45" t="str">
        <f t="shared" si="20"/>
        <v>202110</v>
      </c>
      <c r="AQ99" s="45" t="str">
        <f t="shared" si="21"/>
        <v/>
      </c>
    </row>
    <row r="100" spans="1:43" s="15" customFormat="1" ht="39.6">
      <c r="A100" s="89"/>
      <c r="B100" s="90"/>
      <c r="C100" s="90"/>
      <c r="D100" s="57" t="str">
        <f t="shared" si="11"/>
        <v/>
      </c>
      <c r="E100" s="208" t="s">
        <v>40</v>
      </c>
      <c r="F100" s="209">
        <v>2021</v>
      </c>
      <c r="G100" s="209">
        <v>10</v>
      </c>
      <c r="H100" s="91"/>
      <c r="I100" s="57" t="str">
        <f t="shared" si="12"/>
        <v>Q3</v>
      </c>
      <c r="J100" s="203"/>
      <c r="K100" s="91"/>
      <c r="L100" s="210" t="s">
        <v>29</v>
      </c>
      <c r="M100" s="208" t="s">
        <v>30</v>
      </c>
      <c r="N100" s="208">
        <v>0</v>
      </c>
      <c r="O100" s="93"/>
      <c r="P100" s="57" t="str">
        <f t="shared" si="13"/>
        <v>C66 SERVICE/OTHERS</v>
      </c>
      <c r="Q100" s="209" t="s">
        <v>31</v>
      </c>
      <c r="R100" s="208" t="s">
        <v>32</v>
      </c>
      <c r="S100" s="208" t="s">
        <v>38</v>
      </c>
      <c r="T100" s="17"/>
      <c r="U100" s="17"/>
      <c r="V100" s="89"/>
      <c r="W100" s="17"/>
      <c r="X100" s="18"/>
      <c r="Y100" s="19"/>
      <c r="Z100" s="26" t="str">
        <f t="shared" si="14"/>
        <v/>
      </c>
      <c r="AA100" s="20"/>
      <c r="AB100" s="21">
        <v>234000</v>
      </c>
      <c r="AC100" s="27">
        <f t="shared" si="15"/>
        <v>0</v>
      </c>
      <c r="AD100" s="22"/>
      <c r="AE100" s="211">
        <f t="shared" si="16"/>
        <v>0</v>
      </c>
      <c r="AF100" s="211" t="str">
        <f>IF(AND(COUNTIFS($J$18:J100,J100)=1,AE100=1),1,"")</f>
        <v/>
      </c>
      <c r="AG100" s="211" t="str">
        <f>IF(C100="","",IF(AND(COUNTIFS($J$18:J100,J100)=1,C100&lt;&gt;""),1,""))</f>
        <v/>
      </c>
      <c r="AH100" s="211" t="str">
        <f>IF(G100="","",IF(AND(COUNTIFS($J$18:J100,J100)=1,G100&lt;&gt;""),1,""))</f>
        <v/>
      </c>
      <c r="AI100" s="28">
        <f t="shared" si="17"/>
        <v>15533177.71460177</v>
      </c>
      <c r="AJ100" s="28">
        <f t="shared" si="18"/>
        <v>1819298.5437526549</v>
      </c>
      <c r="AK100" s="29">
        <f t="shared" si="19"/>
        <v>0.11712339723265035</v>
      </c>
      <c r="AL100" s="94"/>
      <c r="AM100" s="94"/>
      <c r="AN100" s="94"/>
      <c r="AO100" s="94"/>
      <c r="AP100" s="45" t="str">
        <f t="shared" si="20"/>
        <v>202110</v>
      </c>
      <c r="AQ100" s="45" t="str">
        <f t="shared" si="21"/>
        <v/>
      </c>
    </row>
    <row r="101" spans="1:43" s="15" customFormat="1" ht="39.6">
      <c r="A101" s="89"/>
      <c r="B101" s="90"/>
      <c r="C101" s="90"/>
      <c r="D101" s="57" t="str">
        <f t="shared" si="11"/>
        <v/>
      </c>
      <c r="E101" s="208" t="s">
        <v>40</v>
      </c>
      <c r="F101" s="209">
        <v>2021</v>
      </c>
      <c r="G101" s="209">
        <v>10</v>
      </c>
      <c r="H101" s="91"/>
      <c r="I101" s="57" t="str">
        <f t="shared" si="12"/>
        <v>Q3</v>
      </c>
      <c r="J101" s="203"/>
      <c r="K101" s="91"/>
      <c r="L101" s="210" t="s">
        <v>29</v>
      </c>
      <c r="M101" s="208" t="s">
        <v>30</v>
      </c>
      <c r="N101" s="208">
        <v>0</v>
      </c>
      <c r="O101" s="93"/>
      <c r="P101" s="57" t="str">
        <f t="shared" si="13"/>
        <v>C66 SERVICE/OTHERS</v>
      </c>
      <c r="Q101" s="209" t="s">
        <v>31</v>
      </c>
      <c r="R101" s="208" t="s">
        <v>32</v>
      </c>
      <c r="S101" s="208" t="s">
        <v>39</v>
      </c>
      <c r="T101" s="17"/>
      <c r="U101" s="17"/>
      <c r="V101" s="89"/>
      <c r="W101" s="17"/>
      <c r="X101" s="18"/>
      <c r="Y101" s="19"/>
      <c r="Z101" s="26" t="str">
        <f t="shared" si="14"/>
        <v/>
      </c>
      <c r="AA101" s="20"/>
      <c r="AB101" s="21">
        <v>13000</v>
      </c>
      <c r="AC101" s="27">
        <f t="shared" si="15"/>
        <v>0</v>
      </c>
      <c r="AD101" s="22"/>
      <c r="AE101" s="211">
        <f t="shared" si="16"/>
        <v>0</v>
      </c>
      <c r="AF101" s="211" t="str">
        <f>IF(AND(COUNTIFS($J$18:J101,J101)=1,AE101=1),1,"")</f>
        <v/>
      </c>
      <c r="AG101" s="211" t="str">
        <f>IF(C101="","",IF(AND(COUNTIFS($J$18:J101,J101)=1,C101&lt;&gt;""),1,""))</f>
        <v/>
      </c>
      <c r="AH101" s="211" t="str">
        <f>IF(G101="","",IF(AND(COUNTIFS($J$18:J101,J101)=1,G101&lt;&gt;""),1,""))</f>
        <v/>
      </c>
      <c r="AI101" s="28">
        <f t="shared" si="17"/>
        <v>15533177.71460177</v>
      </c>
      <c r="AJ101" s="28">
        <f t="shared" si="18"/>
        <v>1819298.5437526549</v>
      </c>
      <c r="AK101" s="29">
        <f t="shared" si="19"/>
        <v>0.11712339723265035</v>
      </c>
      <c r="AL101" s="94"/>
      <c r="AM101" s="94"/>
      <c r="AN101" s="94"/>
      <c r="AO101" s="94"/>
      <c r="AP101" s="45" t="str">
        <f t="shared" si="20"/>
        <v>202110</v>
      </c>
      <c r="AQ101" s="45" t="str">
        <f t="shared" si="21"/>
        <v/>
      </c>
    </row>
    <row r="102" spans="1:43" s="15" customFormat="1" ht="39.6">
      <c r="A102" s="89"/>
      <c r="B102" s="90"/>
      <c r="C102" s="90"/>
      <c r="D102" s="57" t="str">
        <f t="shared" si="11"/>
        <v/>
      </c>
      <c r="E102" s="208" t="s">
        <v>40</v>
      </c>
      <c r="F102" s="209">
        <v>2021</v>
      </c>
      <c r="G102" s="209">
        <v>11</v>
      </c>
      <c r="H102" s="91"/>
      <c r="I102" s="57" t="str">
        <f t="shared" si="12"/>
        <v>Q3</v>
      </c>
      <c r="J102" s="203"/>
      <c r="K102" s="91"/>
      <c r="L102" s="210" t="s">
        <v>29</v>
      </c>
      <c r="M102" s="208" t="s">
        <v>30</v>
      </c>
      <c r="N102" s="208">
        <v>0</v>
      </c>
      <c r="O102" s="93"/>
      <c r="P102" s="57" t="str">
        <f t="shared" si="13"/>
        <v>C66 SERVICE/OTHERS</v>
      </c>
      <c r="Q102" s="209" t="s">
        <v>31</v>
      </c>
      <c r="R102" s="208" t="s">
        <v>32</v>
      </c>
      <c r="S102" s="208" t="s">
        <v>36</v>
      </c>
      <c r="T102" s="17"/>
      <c r="U102" s="17"/>
      <c r="V102" s="89"/>
      <c r="W102" s="17"/>
      <c r="X102" s="18"/>
      <c r="Y102" s="19"/>
      <c r="Z102" s="26" t="str">
        <f t="shared" si="14"/>
        <v/>
      </c>
      <c r="AA102" s="20"/>
      <c r="AB102" s="21">
        <v>528000</v>
      </c>
      <c r="AC102" s="27">
        <f t="shared" si="15"/>
        <v>0</v>
      </c>
      <c r="AD102" s="22"/>
      <c r="AE102" s="211">
        <f t="shared" si="16"/>
        <v>0</v>
      </c>
      <c r="AF102" s="211" t="str">
        <f>IF(AND(COUNTIFS($J$18:J102,J102)=1,AE102=1),1,"")</f>
        <v/>
      </c>
      <c r="AG102" s="211" t="str">
        <f>IF(C102="","",IF(AND(COUNTIFS($J$18:J102,J102)=1,C102&lt;&gt;""),1,""))</f>
        <v/>
      </c>
      <c r="AH102" s="211" t="str">
        <f>IF(G102="","",IF(AND(COUNTIFS($J$18:J102,J102)=1,G102&lt;&gt;""),1,""))</f>
        <v/>
      </c>
      <c r="AI102" s="28">
        <f t="shared" si="17"/>
        <v>29500529.005044248</v>
      </c>
      <c r="AJ102" s="28">
        <f t="shared" si="18"/>
        <v>3253064.846231177</v>
      </c>
      <c r="AK102" s="29">
        <f t="shared" si="19"/>
        <v>0.11027140718984872</v>
      </c>
      <c r="AL102" s="94"/>
      <c r="AM102" s="94"/>
      <c r="AN102" s="94"/>
      <c r="AO102" s="94"/>
      <c r="AP102" s="45" t="str">
        <f t="shared" si="20"/>
        <v>202111</v>
      </c>
      <c r="AQ102" s="45" t="str">
        <f t="shared" si="21"/>
        <v/>
      </c>
    </row>
    <row r="103" spans="1:43" s="15" customFormat="1" ht="39.6">
      <c r="A103" s="89"/>
      <c r="B103" s="90"/>
      <c r="C103" s="90"/>
      <c r="D103" s="57" t="str">
        <f t="shared" si="11"/>
        <v/>
      </c>
      <c r="E103" s="208" t="s">
        <v>40</v>
      </c>
      <c r="F103" s="209">
        <v>2021</v>
      </c>
      <c r="G103" s="209">
        <v>11</v>
      </c>
      <c r="H103" s="91"/>
      <c r="I103" s="57" t="str">
        <f t="shared" si="12"/>
        <v>Q3</v>
      </c>
      <c r="J103" s="203"/>
      <c r="K103" s="91"/>
      <c r="L103" s="210" t="s">
        <v>29</v>
      </c>
      <c r="M103" s="208" t="s">
        <v>30</v>
      </c>
      <c r="N103" s="208">
        <v>0</v>
      </c>
      <c r="O103" s="93"/>
      <c r="P103" s="57" t="str">
        <f t="shared" si="13"/>
        <v>C66 SERVICE/OTHERS</v>
      </c>
      <c r="Q103" s="209" t="s">
        <v>31</v>
      </c>
      <c r="R103" s="208" t="s">
        <v>32</v>
      </c>
      <c r="S103" s="208" t="s">
        <v>37</v>
      </c>
      <c r="T103" s="17"/>
      <c r="U103" s="17"/>
      <c r="V103" s="89"/>
      <c r="W103" s="17"/>
      <c r="X103" s="18"/>
      <c r="Y103" s="19"/>
      <c r="Z103" s="26" t="str">
        <f t="shared" si="14"/>
        <v/>
      </c>
      <c r="AA103" s="20"/>
      <c r="AB103" s="21">
        <v>284000</v>
      </c>
      <c r="AC103" s="27">
        <f t="shared" si="15"/>
        <v>0</v>
      </c>
      <c r="AD103" s="22"/>
      <c r="AE103" s="211">
        <f t="shared" si="16"/>
        <v>0</v>
      </c>
      <c r="AF103" s="211" t="str">
        <f>IF(AND(COUNTIFS($J$18:J103,J103)=1,AE103=1),1,"")</f>
        <v/>
      </c>
      <c r="AG103" s="211" t="str">
        <f>IF(C103="","",IF(AND(COUNTIFS($J$18:J103,J103)=1,C103&lt;&gt;""),1,""))</f>
        <v/>
      </c>
      <c r="AH103" s="211" t="str">
        <f>IF(G103="","",IF(AND(COUNTIFS($J$18:J103,J103)=1,G103&lt;&gt;""),1,""))</f>
        <v/>
      </c>
      <c r="AI103" s="28">
        <f t="shared" si="17"/>
        <v>29500529.005044248</v>
      </c>
      <c r="AJ103" s="28">
        <f t="shared" si="18"/>
        <v>3253064.846231177</v>
      </c>
      <c r="AK103" s="29">
        <f t="shared" si="19"/>
        <v>0.11027140718984872</v>
      </c>
      <c r="AL103" s="94"/>
      <c r="AM103" s="94"/>
      <c r="AN103" s="94"/>
      <c r="AO103" s="94"/>
      <c r="AP103" s="45" t="str">
        <f t="shared" si="20"/>
        <v>202111</v>
      </c>
      <c r="AQ103" s="45" t="str">
        <f t="shared" si="21"/>
        <v/>
      </c>
    </row>
    <row r="104" spans="1:43" s="15" customFormat="1" ht="39.6">
      <c r="A104" s="89"/>
      <c r="B104" s="90"/>
      <c r="C104" s="90"/>
      <c r="D104" s="57" t="str">
        <f t="shared" si="11"/>
        <v/>
      </c>
      <c r="E104" s="208" t="s">
        <v>40</v>
      </c>
      <c r="F104" s="209">
        <v>2021</v>
      </c>
      <c r="G104" s="209">
        <v>11</v>
      </c>
      <c r="H104" s="91"/>
      <c r="I104" s="57" t="str">
        <f t="shared" si="12"/>
        <v>Q3</v>
      </c>
      <c r="J104" s="203"/>
      <c r="K104" s="91"/>
      <c r="L104" s="210" t="s">
        <v>29</v>
      </c>
      <c r="M104" s="208" t="s">
        <v>30</v>
      </c>
      <c r="N104" s="208">
        <v>0</v>
      </c>
      <c r="O104" s="93"/>
      <c r="P104" s="57" t="str">
        <f t="shared" si="13"/>
        <v>C66 SERVICE/OTHERS</v>
      </c>
      <c r="Q104" s="209" t="s">
        <v>31</v>
      </c>
      <c r="R104" s="208" t="s">
        <v>32</v>
      </c>
      <c r="S104" s="208" t="s">
        <v>38</v>
      </c>
      <c r="T104" s="17"/>
      <c r="U104" s="17"/>
      <c r="V104" s="89"/>
      <c r="W104" s="17"/>
      <c r="X104" s="18"/>
      <c r="Y104" s="19"/>
      <c r="Z104" s="26" t="str">
        <f t="shared" si="14"/>
        <v/>
      </c>
      <c r="AA104" s="20"/>
      <c r="AB104" s="21">
        <v>0</v>
      </c>
      <c r="AC104" s="27">
        <f t="shared" si="15"/>
        <v>0</v>
      </c>
      <c r="AD104" s="22"/>
      <c r="AE104" s="211">
        <f t="shared" si="16"/>
        <v>0</v>
      </c>
      <c r="AF104" s="211" t="str">
        <f>IF(AND(COUNTIFS($J$18:J104,J104)=1,AE104=1),1,"")</f>
        <v/>
      </c>
      <c r="AG104" s="211" t="str">
        <f>IF(C104="","",IF(AND(COUNTIFS($J$18:J104,J104)=1,C104&lt;&gt;""),1,""))</f>
        <v/>
      </c>
      <c r="AH104" s="211" t="str">
        <f>IF(G104="","",IF(AND(COUNTIFS($J$18:J104,J104)=1,G104&lt;&gt;""),1,""))</f>
        <v/>
      </c>
      <c r="AI104" s="28">
        <f t="shared" si="17"/>
        <v>29500529.005044248</v>
      </c>
      <c r="AJ104" s="28">
        <f t="shared" si="18"/>
        <v>3253064.846231177</v>
      </c>
      <c r="AK104" s="29">
        <f t="shared" si="19"/>
        <v>0.11027140718984872</v>
      </c>
      <c r="AL104" s="94"/>
      <c r="AM104" s="94"/>
      <c r="AN104" s="94"/>
      <c r="AO104" s="94"/>
      <c r="AP104" s="45" t="str">
        <f t="shared" si="20"/>
        <v>202111</v>
      </c>
      <c r="AQ104" s="45" t="str">
        <f t="shared" si="21"/>
        <v/>
      </c>
    </row>
    <row r="105" spans="1:43" s="15" customFormat="1" ht="39.6">
      <c r="A105" s="89"/>
      <c r="B105" s="90"/>
      <c r="C105" s="90"/>
      <c r="D105" s="57" t="str">
        <f t="shared" si="11"/>
        <v/>
      </c>
      <c r="E105" s="208" t="s">
        <v>40</v>
      </c>
      <c r="F105" s="209">
        <v>2021</v>
      </c>
      <c r="G105" s="209">
        <v>11</v>
      </c>
      <c r="H105" s="91"/>
      <c r="I105" s="57" t="str">
        <f t="shared" si="12"/>
        <v>Q3</v>
      </c>
      <c r="J105" s="203"/>
      <c r="K105" s="91"/>
      <c r="L105" s="210" t="s">
        <v>29</v>
      </c>
      <c r="M105" s="208" t="s">
        <v>30</v>
      </c>
      <c r="N105" s="208">
        <v>0</v>
      </c>
      <c r="O105" s="93"/>
      <c r="P105" s="57" t="str">
        <f t="shared" si="13"/>
        <v>C66 SERVICE/OTHERS</v>
      </c>
      <c r="Q105" s="209" t="s">
        <v>31</v>
      </c>
      <c r="R105" s="208" t="s">
        <v>32</v>
      </c>
      <c r="S105" s="208" t="s">
        <v>39</v>
      </c>
      <c r="T105" s="17"/>
      <c r="U105" s="17"/>
      <c r="V105" s="89"/>
      <c r="W105" s="17"/>
      <c r="X105" s="18"/>
      <c r="Y105" s="19"/>
      <c r="Z105" s="26" t="str">
        <f t="shared" si="14"/>
        <v/>
      </c>
      <c r="AA105" s="20"/>
      <c r="AB105" s="21">
        <v>36000</v>
      </c>
      <c r="AC105" s="27">
        <f t="shared" si="15"/>
        <v>0</v>
      </c>
      <c r="AD105" s="22"/>
      <c r="AE105" s="211">
        <f t="shared" si="16"/>
        <v>0</v>
      </c>
      <c r="AF105" s="211" t="str">
        <f>IF(AND(COUNTIFS($J$18:J105,J105)=1,AE105=1),1,"")</f>
        <v/>
      </c>
      <c r="AG105" s="211" t="str">
        <f>IF(C105="","",IF(AND(COUNTIFS($J$18:J105,J105)=1,C105&lt;&gt;""),1,""))</f>
        <v/>
      </c>
      <c r="AH105" s="211" t="str">
        <f>IF(G105="","",IF(AND(COUNTIFS($J$18:J105,J105)=1,G105&lt;&gt;""),1,""))</f>
        <v/>
      </c>
      <c r="AI105" s="28">
        <f t="shared" si="17"/>
        <v>29500529.005044248</v>
      </c>
      <c r="AJ105" s="28">
        <f t="shared" si="18"/>
        <v>3253064.846231177</v>
      </c>
      <c r="AK105" s="29">
        <f t="shared" si="19"/>
        <v>0.11027140718984872</v>
      </c>
      <c r="AL105" s="94"/>
      <c r="AM105" s="94"/>
      <c r="AN105" s="94"/>
      <c r="AO105" s="94"/>
      <c r="AP105" s="45" t="str">
        <f t="shared" si="20"/>
        <v>202111</v>
      </c>
      <c r="AQ105" s="45" t="str">
        <f t="shared" si="21"/>
        <v/>
      </c>
    </row>
    <row r="106" spans="1:43" s="15" customFormat="1" ht="39.6">
      <c r="A106" s="89"/>
      <c r="B106" s="90"/>
      <c r="C106" s="90"/>
      <c r="D106" s="57" t="str">
        <f t="shared" si="11"/>
        <v/>
      </c>
      <c r="E106" s="208" t="s">
        <v>40</v>
      </c>
      <c r="F106" s="209">
        <v>2021</v>
      </c>
      <c r="G106" s="209">
        <v>12</v>
      </c>
      <c r="H106" s="91"/>
      <c r="I106" s="57" t="str">
        <f t="shared" si="12"/>
        <v>Q3</v>
      </c>
      <c r="J106" s="203"/>
      <c r="K106" s="91"/>
      <c r="L106" s="210" t="s">
        <v>29</v>
      </c>
      <c r="M106" s="208" t="s">
        <v>30</v>
      </c>
      <c r="N106" s="208">
        <v>0</v>
      </c>
      <c r="O106" s="93"/>
      <c r="P106" s="57" t="str">
        <f t="shared" si="13"/>
        <v>C66 SERVICE/OTHERS</v>
      </c>
      <c r="Q106" s="209" t="s">
        <v>31</v>
      </c>
      <c r="R106" s="208" t="s">
        <v>32</v>
      </c>
      <c r="S106" s="208" t="s">
        <v>36</v>
      </c>
      <c r="T106" s="17"/>
      <c r="U106" s="17"/>
      <c r="V106" s="89"/>
      <c r="W106" s="17"/>
      <c r="X106" s="18"/>
      <c r="Y106" s="19"/>
      <c r="Z106" s="26" t="str">
        <f t="shared" si="14"/>
        <v/>
      </c>
      <c r="AA106" s="20"/>
      <c r="AB106" s="21">
        <v>324000</v>
      </c>
      <c r="AC106" s="27">
        <f t="shared" si="15"/>
        <v>0</v>
      </c>
      <c r="AD106" s="22"/>
      <c r="AE106" s="211">
        <f t="shared" si="16"/>
        <v>0</v>
      </c>
      <c r="AF106" s="211" t="str">
        <f>IF(AND(COUNTIFS($J$18:J106,J106)=1,AE106=1),1,"")</f>
        <v/>
      </c>
      <c r="AG106" s="211" t="str">
        <f>IF(C106="","",IF(AND(COUNTIFS($J$18:J106,J106)=1,C106&lt;&gt;""),1,""))</f>
        <v/>
      </c>
      <c r="AH106" s="211" t="str">
        <f>IF(G106="","",IF(AND(COUNTIFS($J$18:J106,J106)=1,G106&lt;&gt;""),1,""))</f>
        <v/>
      </c>
      <c r="AI106" s="28">
        <f t="shared" si="17"/>
        <v>25380121.402654864</v>
      </c>
      <c r="AJ106" s="28">
        <f t="shared" si="18"/>
        <v>3850343.1237796475</v>
      </c>
      <c r="AK106" s="29">
        <f t="shared" si="19"/>
        <v>0.15170704121915216</v>
      </c>
      <c r="AL106" s="94"/>
      <c r="AM106" s="94"/>
      <c r="AN106" s="94"/>
      <c r="AO106" s="94"/>
      <c r="AP106" s="45" t="str">
        <f t="shared" si="20"/>
        <v>202112</v>
      </c>
      <c r="AQ106" s="45" t="str">
        <f t="shared" si="21"/>
        <v/>
      </c>
    </row>
    <row r="107" spans="1:43" s="15" customFormat="1" ht="39.6">
      <c r="A107" s="89"/>
      <c r="B107" s="90"/>
      <c r="C107" s="90"/>
      <c r="D107" s="57" t="str">
        <f t="shared" si="11"/>
        <v/>
      </c>
      <c r="E107" s="208" t="s">
        <v>40</v>
      </c>
      <c r="F107" s="209">
        <v>2021</v>
      </c>
      <c r="G107" s="209">
        <v>12</v>
      </c>
      <c r="H107" s="91"/>
      <c r="I107" s="57" t="str">
        <f t="shared" si="12"/>
        <v>Q3</v>
      </c>
      <c r="J107" s="203"/>
      <c r="K107" s="91"/>
      <c r="L107" s="210" t="s">
        <v>29</v>
      </c>
      <c r="M107" s="208" t="s">
        <v>30</v>
      </c>
      <c r="N107" s="208">
        <v>0</v>
      </c>
      <c r="O107" s="93"/>
      <c r="P107" s="57" t="str">
        <f t="shared" si="13"/>
        <v>C66 SERVICE/OTHERS</v>
      </c>
      <c r="Q107" s="209" t="s">
        <v>31</v>
      </c>
      <c r="R107" s="208" t="s">
        <v>32</v>
      </c>
      <c r="S107" s="208" t="s">
        <v>37</v>
      </c>
      <c r="T107" s="17"/>
      <c r="U107" s="17"/>
      <c r="V107" s="89"/>
      <c r="W107" s="17"/>
      <c r="X107" s="18"/>
      <c r="Y107" s="19"/>
      <c r="Z107" s="26" t="str">
        <f t="shared" si="14"/>
        <v/>
      </c>
      <c r="AA107" s="20"/>
      <c r="AB107" s="21">
        <v>130000</v>
      </c>
      <c r="AC107" s="27">
        <f t="shared" si="15"/>
        <v>0</v>
      </c>
      <c r="AD107" s="22"/>
      <c r="AE107" s="211">
        <f t="shared" si="16"/>
        <v>0</v>
      </c>
      <c r="AF107" s="211" t="str">
        <f>IF(AND(COUNTIFS($J$18:J107,J107)=1,AE107=1),1,"")</f>
        <v/>
      </c>
      <c r="AG107" s="211" t="str">
        <f>IF(C107="","",IF(AND(COUNTIFS($J$18:J107,J107)=1,C107&lt;&gt;""),1,""))</f>
        <v/>
      </c>
      <c r="AH107" s="211" t="str">
        <f>IF(G107="","",IF(AND(COUNTIFS($J$18:J107,J107)=1,G107&lt;&gt;""),1,""))</f>
        <v/>
      </c>
      <c r="AI107" s="28">
        <f t="shared" si="17"/>
        <v>25380121.402654864</v>
      </c>
      <c r="AJ107" s="28">
        <f t="shared" si="18"/>
        <v>3850343.1237796475</v>
      </c>
      <c r="AK107" s="29">
        <f t="shared" si="19"/>
        <v>0.15170704121915216</v>
      </c>
      <c r="AL107" s="94"/>
      <c r="AM107" s="94"/>
      <c r="AN107" s="94"/>
      <c r="AO107" s="94"/>
      <c r="AP107" s="45" t="str">
        <f t="shared" si="20"/>
        <v>202112</v>
      </c>
      <c r="AQ107" s="45" t="str">
        <f t="shared" si="21"/>
        <v/>
      </c>
    </row>
    <row r="108" spans="1:43" s="15" customFormat="1" ht="39.6">
      <c r="A108" s="89"/>
      <c r="B108" s="90"/>
      <c r="C108" s="90"/>
      <c r="D108" s="57" t="str">
        <f t="shared" si="11"/>
        <v/>
      </c>
      <c r="E108" s="208" t="s">
        <v>40</v>
      </c>
      <c r="F108" s="209">
        <v>2021</v>
      </c>
      <c r="G108" s="209">
        <v>12</v>
      </c>
      <c r="H108" s="91"/>
      <c r="I108" s="57" t="str">
        <f t="shared" si="12"/>
        <v>Q3</v>
      </c>
      <c r="J108" s="203"/>
      <c r="K108" s="91"/>
      <c r="L108" s="210" t="s">
        <v>29</v>
      </c>
      <c r="M108" s="208" t="s">
        <v>30</v>
      </c>
      <c r="N108" s="208">
        <v>0</v>
      </c>
      <c r="O108" s="93"/>
      <c r="P108" s="57" t="str">
        <f t="shared" si="13"/>
        <v>C66 SERVICE/OTHERS</v>
      </c>
      <c r="Q108" s="209" t="s">
        <v>31</v>
      </c>
      <c r="R108" s="208" t="s">
        <v>32</v>
      </c>
      <c r="S108" s="208" t="s">
        <v>38</v>
      </c>
      <c r="T108" s="17"/>
      <c r="U108" s="17"/>
      <c r="V108" s="89"/>
      <c r="W108" s="17"/>
      <c r="X108" s="18"/>
      <c r="Y108" s="19"/>
      <c r="Z108" s="26" t="str">
        <f t="shared" si="14"/>
        <v/>
      </c>
      <c r="AA108" s="20"/>
      <c r="AB108" s="21">
        <v>82000</v>
      </c>
      <c r="AC108" s="27">
        <f t="shared" si="15"/>
        <v>0</v>
      </c>
      <c r="AD108" s="22"/>
      <c r="AE108" s="211">
        <f t="shared" si="16"/>
        <v>0</v>
      </c>
      <c r="AF108" s="211" t="str">
        <f>IF(AND(COUNTIFS($J$18:J108,J108)=1,AE108=1),1,"")</f>
        <v/>
      </c>
      <c r="AG108" s="211" t="str">
        <f>IF(C108="","",IF(AND(COUNTIFS($J$18:J108,J108)=1,C108&lt;&gt;""),1,""))</f>
        <v/>
      </c>
      <c r="AH108" s="211" t="str">
        <f>IF(G108="","",IF(AND(COUNTIFS($J$18:J108,J108)=1,G108&lt;&gt;""),1,""))</f>
        <v/>
      </c>
      <c r="AI108" s="28">
        <f t="shared" si="17"/>
        <v>25380121.402654864</v>
      </c>
      <c r="AJ108" s="28">
        <f t="shared" si="18"/>
        <v>3850343.1237796475</v>
      </c>
      <c r="AK108" s="29">
        <f t="shared" si="19"/>
        <v>0.15170704121915216</v>
      </c>
      <c r="AL108" s="94"/>
      <c r="AM108" s="94"/>
      <c r="AN108" s="94"/>
      <c r="AO108" s="94"/>
      <c r="AP108" s="45" t="str">
        <f t="shared" si="20"/>
        <v>202112</v>
      </c>
      <c r="AQ108" s="45" t="str">
        <f t="shared" si="21"/>
        <v/>
      </c>
    </row>
    <row r="109" spans="1:43" s="15" customFormat="1" ht="39.6">
      <c r="A109" s="89"/>
      <c r="B109" s="90"/>
      <c r="C109" s="90"/>
      <c r="D109" s="57" t="str">
        <f t="shared" si="11"/>
        <v/>
      </c>
      <c r="E109" s="208" t="s">
        <v>40</v>
      </c>
      <c r="F109" s="209">
        <v>2021</v>
      </c>
      <c r="G109" s="209">
        <v>12</v>
      </c>
      <c r="H109" s="91"/>
      <c r="I109" s="57" t="str">
        <f t="shared" si="12"/>
        <v>Q3</v>
      </c>
      <c r="J109" s="203"/>
      <c r="K109" s="91"/>
      <c r="L109" s="210" t="s">
        <v>29</v>
      </c>
      <c r="M109" s="208" t="s">
        <v>30</v>
      </c>
      <c r="N109" s="208">
        <v>0</v>
      </c>
      <c r="O109" s="93"/>
      <c r="P109" s="57" t="str">
        <f t="shared" si="13"/>
        <v>C66 SERVICE/OTHERS</v>
      </c>
      <c r="Q109" s="209" t="s">
        <v>31</v>
      </c>
      <c r="R109" s="208" t="s">
        <v>32</v>
      </c>
      <c r="S109" s="208" t="s">
        <v>39</v>
      </c>
      <c r="T109" s="17"/>
      <c r="U109" s="17"/>
      <c r="V109" s="89"/>
      <c r="W109" s="17"/>
      <c r="X109" s="18"/>
      <c r="Y109" s="19"/>
      <c r="Z109" s="26" t="str">
        <f t="shared" si="14"/>
        <v/>
      </c>
      <c r="AA109" s="20"/>
      <c r="AB109" s="21">
        <v>126000</v>
      </c>
      <c r="AC109" s="27">
        <f t="shared" si="15"/>
        <v>0</v>
      </c>
      <c r="AD109" s="22"/>
      <c r="AE109" s="211">
        <f t="shared" si="16"/>
        <v>0</v>
      </c>
      <c r="AF109" s="211" t="str">
        <f>IF(AND(COUNTIFS($J$18:J109,J109)=1,AE109=1),1,"")</f>
        <v/>
      </c>
      <c r="AG109" s="211" t="str">
        <f>IF(C109="","",IF(AND(COUNTIFS($J$18:J109,J109)=1,C109&lt;&gt;""),1,""))</f>
        <v/>
      </c>
      <c r="AH109" s="211" t="str">
        <f>IF(G109="","",IF(AND(COUNTIFS($J$18:J109,J109)=1,G109&lt;&gt;""),1,""))</f>
        <v/>
      </c>
      <c r="AI109" s="28">
        <f t="shared" si="17"/>
        <v>25380121.402654864</v>
      </c>
      <c r="AJ109" s="28">
        <f t="shared" si="18"/>
        <v>3850343.1237796475</v>
      </c>
      <c r="AK109" s="29">
        <f t="shared" si="19"/>
        <v>0.15170704121915216</v>
      </c>
      <c r="AL109" s="94"/>
      <c r="AM109" s="94"/>
      <c r="AN109" s="94"/>
      <c r="AO109" s="94"/>
      <c r="AP109" s="45" t="str">
        <f t="shared" si="20"/>
        <v>202112</v>
      </c>
      <c r="AQ109" s="45" t="str">
        <f t="shared" si="21"/>
        <v/>
      </c>
    </row>
    <row r="110" spans="1:43" s="15" customFormat="1" ht="39.6">
      <c r="A110" s="89"/>
      <c r="B110" s="90"/>
      <c r="C110" s="90"/>
      <c r="D110" s="57" t="str">
        <f t="shared" si="11"/>
        <v/>
      </c>
      <c r="E110" s="208" t="s">
        <v>40</v>
      </c>
      <c r="F110" s="209">
        <v>2022</v>
      </c>
      <c r="G110" s="209">
        <v>1</v>
      </c>
      <c r="H110" s="91"/>
      <c r="I110" s="57" t="str">
        <f t="shared" si="12"/>
        <v>Q4</v>
      </c>
      <c r="J110" s="203"/>
      <c r="K110" s="91"/>
      <c r="L110" s="210" t="s">
        <v>29</v>
      </c>
      <c r="M110" s="208" t="s">
        <v>30</v>
      </c>
      <c r="N110" s="208">
        <v>0</v>
      </c>
      <c r="O110" s="93"/>
      <c r="P110" s="57" t="str">
        <f t="shared" si="13"/>
        <v>C66 SERVICE/OTHERS</v>
      </c>
      <c r="Q110" s="209" t="s">
        <v>31</v>
      </c>
      <c r="R110" s="208" t="s">
        <v>32</v>
      </c>
      <c r="S110" s="208" t="s">
        <v>36</v>
      </c>
      <c r="T110" s="17"/>
      <c r="U110" s="17"/>
      <c r="V110" s="89"/>
      <c r="W110" s="17"/>
      <c r="X110" s="18"/>
      <c r="Y110" s="19"/>
      <c r="Z110" s="26" t="str">
        <f t="shared" si="14"/>
        <v/>
      </c>
      <c r="AA110" s="20"/>
      <c r="AB110" s="21">
        <v>314000</v>
      </c>
      <c r="AC110" s="27">
        <f t="shared" si="15"/>
        <v>0</v>
      </c>
      <c r="AD110" s="22"/>
      <c r="AE110" s="211">
        <f t="shared" si="16"/>
        <v>0</v>
      </c>
      <c r="AF110" s="211" t="str">
        <f>IF(AND(COUNTIFS($J$18:J110,J110)=1,AE110=1),1,"")</f>
        <v/>
      </c>
      <c r="AG110" s="211" t="str">
        <f>IF(C110="","",IF(AND(COUNTIFS($J$18:J110,J110)=1,C110&lt;&gt;""),1,""))</f>
        <v/>
      </c>
      <c r="AH110" s="211" t="str">
        <f>IF(G110="","",IF(AND(COUNTIFS($J$18:J110,J110)=1,G110&lt;&gt;""),1,""))</f>
        <v/>
      </c>
      <c r="AI110" s="28">
        <f t="shared" si="17"/>
        <v>26407088.359292038</v>
      </c>
      <c r="AJ110" s="28">
        <f t="shared" si="18"/>
        <v>3424510.6998470803</v>
      </c>
      <c r="AK110" s="29">
        <f t="shared" si="19"/>
        <v>0.12968149510667559</v>
      </c>
      <c r="AL110" s="94"/>
      <c r="AM110" s="94"/>
      <c r="AN110" s="94"/>
      <c r="AO110" s="94"/>
      <c r="AP110" s="45" t="str">
        <f t="shared" si="20"/>
        <v>20221</v>
      </c>
      <c r="AQ110" s="45" t="str">
        <f t="shared" si="21"/>
        <v/>
      </c>
    </row>
    <row r="111" spans="1:43" s="15" customFormat="1" ht="39.6">
      <c r="A111" s="89"/>
      <c r="B111" s="90"/>
      <c r="C111" s="90"/>
      <c r="D111" s="57" t="str">
        <f t="shared" si="11"/>
        <v/>
      </c>
      <c r="E111" s="208" t="s">
        <v>40</v>
      </c>
      <c r="F111" s="209">
        <v>2022</v>
      </c>
      <c r="G111" s="209">
        <v>1</v>
      </c>
      <c r="H111" s="91"/>
      <c r="I111" s="57" t="str">
        <f t="shared" si="12"/>
        <v>Q4</v>
      </c>
      <c r="J111" s="203"/>
      <c r="K111" s="91"/>
      <c r="L111" s="210" t="s">
        <v>29</v>
      </c>
      <c r="M111" s="208" t="s">
        <v>30</v>
      </c>
      <c r="N111" s="208">
        <v>0</v>
      </c>
      <c r="O111" s="93"/>
      <c r="P111" s="57" t="str">
        <f t="shared" si="13"/>
        <v>C66 SERVICE/OTHERS</v>
      </c>
      <c r="Q111" s="209" t="s">
        <v>31</v>
      </c>
      <c r="R111" s="208" t="s">
        <v>32</v>
      </c>
      <c r="S111" s="208" t="s">
        <v>37</v>
      </c>
      <c r="T111" s="17"/>
      <c r="U111" s="17"/>
      <c r="V111" s="89"/>
      <c r="W111" s="17"/>
      <c r="X111" s="18"/>
      <c r="Y111" s="19"/>
      <c r="Z111" s="26" t="str">
        <f t="shared" si="14"/>
        <v/>
      </c>
      <c r="AA111" s="20"/>
      <c r="AB111" s="21">
        <v>137000</v>
      </c>
      <c r="AC111" s="27">
        <f t="shared" si="15"/>
        <v>0</v>
      </c>
      <c r="AD111" s="22"/>
      <c r="AE111" s="211">
        <f t="shared" si="16"/>
        <v>0</v>
      </c>
      <c r="AF111" s="211" t="str">
        <f>IF(AND(COUNTIFS($J$18:J111,J111)=1,AE111=1),1,"")</f>
        <v/>
      </c>
      <c r="AG111" s="211" t="str">
        <f>IF(C111="","",IF(AND(COUNTIFS($J$18:J111,J111)=1,C111&lt;&gt;""),1,""))</f>
        <v/>
      </c>
      <c r="AH111" s="211" t="str">
        <f>IF(G111="","",IF(AND(COUNTIFS($J$18:J111,J111)=1,G111&lt;&gt;""),1,""))</f>
        <v/>
      </c>
      <c r="AI111" s="28">
        <f t="shared" si="17"/>
        <v>26407088.359292038</v>
      </c>
      <c r="AJ111" s="28">
        <f t="shared" si="18"/>
        <v>3424510.6998470803</v>
      </c>
      <c r="AK111" s="29">
        <f t="shared" si="19"/>
        <v>0.12968149510667559</v>
      </c>
      <c r="AL111" s="94"/>
      <c r="AM111" s="94"/>
      <c r="AN111" s="94"/>
      <c r="AO111" s="94"/>
      <c r="AP111" s="45" t="str">
        <f t="shared" si="20"/>
        <v>20221</v>
      </c>
      <c r="AQ111" s="45" t="str">
        <f t="shared" si="21"/>
        <v/>
      </c>
    </row>
    <row r="112" spans="1:43" s="15" customFormat="1" ht="39.6">
      <c r="A112" s="89"/>
      <c r="B112" s="90"/>
      <c r="C112" s="90"/>
      <c r="D112" s="57" t="str">
        <f t="shared" si="11"/>
        <v/>
      </c>
      <c r="E112" s="208" t="s">
        <v>40</v>
      </c>
      <c r="F112" s="209">
        <v>2022</v>
      </c>
      <c r="G112" s="209">
        <v>1</v>
      </c>
      <c r="H112" s="91"/>
      <c r="I112" s="57" t="str">
        <f t="shared" si="12"/>
        <v>Q4</v>
      </c>
      <c r="J112" s="203"/>
      <c r="K112" s="91"/>
      <c r="L112" s="210" t="s">
        <v>29</v>
      </c>
      <c r="M112" s="208" t="s">
        <v>30</v>
      </c>
      <c r="N112" s="208">
        <v>0</v>
      </c>
      <c r="O112" s="93"/>
      <c r="P112" s="57" t="str">
        <f t="shared" si="13"/>
        <v>C66 SERVICE/OTHERS</v>
      </c>
      <c r="Q112" s="209" t="s">
        <v>31</v>
      </c>
      <c r="R112" s="208" t="s">
        <v>32</v>
      </c>
      <c r="S112" s="208" t="s">
        <v>38</v>
      </c>
      <c r="T112" s="17"/>
      <c r="U112" s="17"/>
      <c r="V112" s="89"/>
      <c r="W112" s="17"/>
      <c r="X112" s="18"/>
      <c r="Y112" s="19"/>
      <c r="Z112" s="26" t="str">
        <f t="shared" si="14"/>
        <v/>
      </c>
      <c r="AA112" s="20"/>
      <c r="AB112" s="21">
        <v>73000</v>
      </c>
      <c r="AC112" s="27">
        <f t="shared" si="15"/>
        <v>0</v>
      </c>
      <c r="AD112" s="22"/>
      <c r="AE112" s="211">
        <f t="shared" si="16"/>
        <v>0</v>
      </c>
      <c r="AF112" s="211" t="str">
        <f>IF(AND(COUNTIFS($J$18:J112,J112)=1,AE112=1),1,"")</f>
        <v/>
      </c>
      <c r="AG112" s="211" t="str">
        <f>IF(C112="","",IF(AND(COUNTIFS($J$18:J112,J112)=1,C112&lt;&gt;""),1,""))</f>
        <v/>
      </c>
      <c r="AH112" s="211" t="str">
        <f>IF(G112="","",IF(AND(COUNTIFS($J$18:J112,J112)=1,G112&lt;&gt;""),1,""))</f>
        <v/>
      </c>
      <c r="AI112" s="28">
        <f t="shared" si="17"/>
        <v>26407088.359292038</v>
      </c>
      <c r="AJ112" s="28">
        <f t="shared" si="18"/>
        <v>3424510.6998470803</v>
      </c>
      <c r="AK112" s="29">
        <f t="shared" si="19"/>
        <v>0.12968149510667559</v>
      </c>
      <c r="AL112" s="94"/>
      <c r="AM112" s="94"/>
      <c r="AN112" s="94"/>
      <c r="AO112" s="94"/>
      <c r="AP112" s="45" t="str">
        <f t="shared" si="20"/>
        <v>20221</v>
      </c>
      <c r="AQ112" s="45" t="str">
        <f t="shared" si="21"/>
        <v/>
      </c>
    </row>
    <row r="113" spans="1:43" s="15" customFormat="1" ht="39.6">
      <c r="A113" s="89"/>
      <c r="B113" s="90"/>
      <c r="C113" s="90"/>
      <c r="D113" s="57" t="str">
        <f t="shared" si="11"/>
        <v/>
      </c>
      <c r="E113" s="208" t="s">
        <v>40</v>
      </c>
      <c r="F113" s="209">
        <v>2022</v>
      </c>
      <c r="G113" s="209">
        <v>1</v>
      </c>
      <c r="H113" s="91"/>
      <c r="I113" s="57" t="str">
        <f t="shared" si="12"/>
        <v>Q4</v>
      </c>
      <c r="J113" s="203"/>
      <c r="K113" s="91"/>
      <c r="L113" s="210" t="s">
        <v>29</v>
      </c>
      <c r="M113" s="208" t="s">
        <v>30</v>
      </c>
      <c r="N113" s="208">
        <v>0</v>
      </c>
      <c r="O113" s="93"/>
      <c r="P113" s="57" t="str">
        <f t="shared" si="13"/>
        <v>C66 SERVICE/OTHERS</v>
      </c>
      <c r="Q113" s="209" t="s">
        <v>31</v>
      </c>
      <c r="R113" s="208" t="s">
        <v>32</v>
      </c>
      <c r="S113" s="208" t="s">
        <v>39</v>
      </c>
      <c r="T113" s="17"/>
      <c r="U113" s="17"/>
      <c r="V113" s="89"/>
      <c r="W113" s="17"/>
      <c r="X113" s="18"/>
      <c r="Y113" s="19"/>
      <c r="Z113" s="26" t="str">
        <f t="shared" si="14"/>
        <v/>
      </c>
      <c r="AA113" s="20"/>
      <c r="AB113" s="21">
        <v>5000</v>
      </c>
      <c r="AC113" s="27">
        <f t="shared" si="15"/>
        <v>0</v>
      </c>
      <c r="AD113" s="22"/>
      <c r="AE113" s="211">
        <f t="shared" si="16"/>
        <v>0</v>
      </c>
      <c r="AF113" s="211" t="str">
        <f>IF(AND(COUNTIFS($J$18:J113,J113)=1,AE113=1),1,"")</f>
        <v/>
      </c>
      <c r="AG113" s="211" t="str">
        <f>IF(C113="","",IF(AND(COUNTIFS($J$18:J113,J113)=1,C113&lt;&gt;""),1,""))</f>
        <v/>
      </c>
      <c r="AH113" s="211" t="str">
        <f>IF(G113="","",IF(AND(COUNTIFS($J$18:J113,J113)=1,G113&lt;&gt;""),1,""))</f>
        <v/>
      </c>
      <c r="AI113" s="28">
        <f t="shared" si="17"/>
        <v>26407088.359292038</v>
      </c>
      <c r="AJ113" s="28">
        <f t="shared" si="18"/>
        <v>3424510.6998470803</v>
      </c>
      <c r="AK113" s="29">
        <f t="shared" si="19"/>
        <v>0.12968149510667559</v>
      </c>
      <c r="AL113" s="94"/>
      <c r="AM113" s="94"/>
      <c r="AN113" s="94"/>
      <c r="AO113" s="94"/>
      <c r="AP113" s="45" t="str">
        <f t="shared" si="20"/>
        <v>20221</v>
      </c>
      <c r="AQ113" s="45" t="str">
        <f t="shared" si="21"/>
        <v/>
      </c>
    </row>
    <row r="114" spans="1:43" s="15" customFormat="1" ht="39.6">
      <c r="A114" s="89"/>
      <c r="B114" s="90"/>
      <c r="C114" s="90"/>
      <c r="D114" s="57" t="str">
        <f t="shared" si="11"/>
        <v/>
      </c>
      <c r="E114" s="208" t="s">
        <v>40</v>
      </c>
      <c r="F114" s="209">
        <v>2022</v>
      </c>
      <c r="G114" s="209">
        <v>2</v>
      </c>
      <c r="H114" s="91"/>
      <c r="I114" s="57" t="str">
        <f t="shared" si="12"/>
        <v>Q4</v>
      </c>
      <c r="J114" s="203"/>
      <c r="K114" s="91"/>
      <c r="L114" s="210" t="s">
        <v>29</v>
      </c>
      <c r="M114" s="208" t="s">
        <v>30</v>
      </c>
      <c r="N114" s="208">
        <v>0</v>
      </c>
      <c r="O114" s="93"/>
      <c r="P114" s="57" t="str">
        <f t="shared" si="13"/>
        <v>C66 SERVICE/OTHERS</v>
      </c>
      <c r="Q114" s="209" t="s">
        <v>31</v>
      </c>
      <c r="R114" s="208" t="s">
        <v>32</v>
      </c>
      <c r="S114" s="208" t="s">
        <v>36</v>
      </c>
      <c r="T114" s="17"/>
      <c r="U114" s="17"/>
      <c r="V114" s="89"/>
      <c r="W114" s="17"/>
      <c r="X114" s="18"/>
      <c r="Y114" s="19"/>
      <c r="Z114" s="26" t="str">
        <f t="shared" si="14"/>
        <v/>
      </c>
      <c r="AA114" s="20"/>
      <c r="AB114" s="21">
        <v>215000</v>
      </c>
      <c r="AC114" s="27">
        <f t="shared" si="15"/>
        <v>0</v>
      </c>
      <c r="AD114" s="22"/>
      <c r="AE114" s="211">
        <f t="shared" si="16"/>
        <v>0</v>
      </c>
      <c r="AF114" s="211" t="str">
        <f>IF(AND(COUNTIFS($J$18:J114,J114)=1,AE114=1),1,"")</f>
        <v/>
      </c>
      <c r="AG114" s="211" t="str">
        <f>IF(C114="","",IF(AND(COUNTIFS($J$18:J114,J114)=1,C114&lt;&gt;""),1,""))</f>
        <v/>
      </c>
      <c r="AH114" s="211" t="str">
        <f>IF(G114="","",IF(AND(COUNTIFS($J$18:J114,J114)=1,G114&lt;&gt;""),1,""))</f>
        <v/>
      </c>
      <c r="AI114" s="28">
        <f t="shared" si="17"/>
        <v>31750699.113741599</v>
      </c>
      <c r="AJ114" s="28">
        <f t="shared" si="18"/>
        <v>4396077.3195289988</v>
      </c>
      <c r="AK114" s="29">
        <f t="shared" si="19"/>
        <v>0.13845607946397598</v>
      </c>
      <c r="AL114" s="94"/>
      <c r="AM114" s="94"/>
      <c r="AN114" s="94"/>
      <c r="AO114" s="94"/>
      <c r="AP114" s="45" t="str">
        <f t="shared" si="20"/>
        <v>20222</v>
      </c>
      <c r="AQ114" s="45" t="str">
        <f t="shared" si="21"/>
        <v/>
      </c>
    </row>
    <row r="115" spans="1:43" s="15" customFormat="1" ht="39.6">
      <c r="A115" s="89"/>
      <c r="B115" s="90"/>
      <c r="C115" s="90"/>
      <c r="D115" s="57" t="str">
        <f t="shared" si="11"/>
        <v/>
      </c>
      <c r="E115" s="208" t="s">
        <v>40</v>
      </c>
      <c r="F115" s="209">
        <v>2022</v>
      </c>
      <c r="G115" s="209">
        <v>2</v>
      </c>
      <c r="H115" s="91"/>
      <c r="I115" s="57" t="str">
        <f t="shared" si="12"/>
        <v>Q4</v>
      </c>
      <c r="J115" s="203"/>
      <c r="K115" s="91"/>
      <c r="L115" s="210" t="s">
        <v>29</v>
      </c>
      <c r="M115" s="208" t="s">
        <v>30</v>
      </c>
      <c r="N115" s="208">
        <v>0</v>
      </c>
      <c r="O115" s="93"/>
      <c r="P115" s="57" t="str">
        <f t="shared" si="13"/>
        <v>C66 SERVICE/OTHERS</v>
      </c>
      <c r="Q115" s="209" t="s">
        <v>31</v>
      </c>
      <c r="R115" s="208" t="s">
        <v>32</v>
      </c>
      <c r="S115" s="208" t="s">
        <v>37</v>
      </c>
      <c r="T115" s="17"/>
      <c r="U115" s="17"/>
      <c r="V115" s="89"/>
      <c r="W115" s="17"/>
      <c r="X115" s="18"/>
      <c r="Y115" s="19"/>
      <c r="Z115" s="26" t="str">
        <f t="shared" si="14"/>
        <v/>
      </c>
      <c r="AA115" s="20"/>
      <c r="AB115" s="21">
        <v>296000</v>
      </c>
      <c r="AC115" s="27">
        <f t="shared" si="15"/>
        <v>0</v>
      </c>
      <c r="AD115" s="22"/>
      <c r="AE115" s="211">
        <f t="shared" si="16"/>
        <v>0</v>
      </c>
      <c r="AF115" s="211" t="str">
        <f>IF(AND(COUNTIFS($J$18:J115,J115)=1,AE115=1),1,"")</f>
        <v/>
      </c>
      <c r="AG115" s="211" t="str">
        <f>IF(C115="","",IF(AND(COUNTIFS($J$18:J115,J115)=1,C115&lt;&gt;""),1,""))</f>
        <v/>
      </c>
      <c r="AH115" s="211" t="str">
        <f>IF(G115="","",IF(AND(COUNTIFS($J$18:J115,J115)=1,G115&lt;&gt;""),1,""))</f>
        <v/>
      </c>
      <c r="AI115" s="28">
        <f t="shared" si="17"/>
        <v>31750699.113741599</v>
      </c>
      <c r="AJ115" s="28">
        <f t="shared" si="18"/>
        <v>4396077.3195289988</v>
      </c>
      <c r="AK115" s="29">
        <f t="shared" si="19"/>
        <v>0.13845607946397598</v>
      </c>
      <c r="AL115" s="94"/>
      <c r="AM115" s="94"/>
      <c r="AN115" s="94"/>
      <c r="AO115" s="94"/>
      <c r="AP115" s="45" t="str">
        <f t="shared" si="20"/>
        <v>20222</v>
      </c>
      <c r="AQ115" s="45" t="str">
        <f t="shared" si="21"/>
        <v/>
      </c>
    </row>
    <row r="116" spans="1:43" s="15" customFormat="1" ht="39.6">
      <c r="A116" s="89"/>
      <c r="B116" s="90"/>
      <c r="C116" s="90"/>
      <c r="D116" s="57" t="str">
        <f t="shared" si="11"/>
        <v/>
      </c>
      <c r="E116" s="208" t="s">
        <v>40</v>
      </c>
      <c r="F116" s="209">
        <v>2022</v>
      </c>
      <c r="G116" s="209">
        <v>2</v>
      </c>
      <c r="H116" s="91"/>
      <c r="I116" s="57" t="str">
        <f t="shared" si="12"/>
        <v>Q4</v>
      </c>
      <c r="J116" s="203"/>
      <c r="K116" s="91"/>
      <c r="L116" s="210" t="s">
        <v>29</v>
      </c>
      <c r="M116" s="208" t="s">
        <v>30</v>
      </c>
      <c r="N116" s="208">
        <v>0</v>
      </c>
      <c r="O116" s="93"/>
      <c r="P116" s="57" t="str">
        <f t="shared" si="13"/>
        <v>C66 SERVICE/OTHERS</v>
      </c>
      <c r="Q116" s="209" t="s">
        <v>31</v>
      </c>
      <c r="R116" s="208" t="s">
        <v>32</v>
      </c>
      <c r="S116" s="208" t="s">
        <v>38</v>
      </c>
      <c r="T116" s="17"/>
      <c r="U116" s="17"/>
      <c r="V116" s="89"/>
      <c r="W116" s="17"/>
      <c r="X116" s="18"/>
      <c r="Y116" s="19"/>
      <c r="Z116" s="26" t="str">
        <f t="shared" si="14"/>
        <v/>
      </c>
      <c r="AA116" s="20"/>
      <c r="AB116" s="21">
        <v>35000</v>
      </c>
      <c r="AC116" s="27">
        <f t="shared" si="15"/>
        <v>0</v>
      </c>
      <c r="AD116" s="22"/>
      <c r="AE116" s="211">
        <f t="shared" si="16"/>
        <v>0</v>
      </c>
      <c r="AF116" s="211" t="str">
        <f>IF(AND(COUNTIFS($J$18:J116,J116)=1,AE116=1),1,"")</f>
        <v/>
      </c>
      <c r="AG116" s="211" t="str">
        <f>IF(C116="","",IF(AND(COUNTIFS($J$18:J116,J116)=1,C116&lt;&gt;""),1,""))</f>
        <v/>
      </c>
      <c r="AH116" s="211" t="str">
        <f>IF(G116="","",IF(AND(COUNTIFS($J$18:J116,J116)=1,G116&lt;&gt;""),1,""))</f>
        <v/>
      </c>
      <c r="AI116" s="28">
        <f t="shared" si="17"/>
        <v>31750699.113741599</v>
      </c>
      <c r="AJ116" s="28">
        <f t="shared" si="18"/>
        <v>4396077.3195289988</v>
      </c>
      <c r="AK116" s="29">
        <f t="shared" si="19"/>
        <v>0.13845607946397598</v>
      </c>
      <c r="AL116" s="94"/>
      <c r="AM116" s="94"/>
      <c r="AN116" s="94"/>
      <c r="AO116" s="94"/>
      <c r="AP116" s="45" t="str">
        <f t="shared" si="20"/>
        <v>20222</v>
      </c>
      <c r="AQ116" s="45" t="str">
        <f t="shared" si="21"/>
        <v/>
      </c>
    </row>
    <row r="117" spans="1:43" s="15" customFormat="1" ht="39.6">
      <c r="A117" s="89"/>
      <c r="B117" s="90"/>
      <c r="C117" s="90"/>
      <c r="D117" s="57" t="str">
        <f t="shared" si="11"/>
        <v/>
      </c>
      <c r="E117" s="208" t="s">
        <v>40</v>
      </c>
      <c r="F117" s="209">
        <v>2022</v>
      </c>
      <c r="G117" s="209">
        <v>2</v>
      </c>
      <c r="H117" s="91"/>
      <c r="I117" s="57" t="str">
        <f t="shared" si="12"/>
        <v>Q4</v>
      </c>
      <c r="J117" s="203"/>
      <c r="K117" s="91"/>
      <c r="L117" s="210" t="s">
        <v>29</v>
      </c>
      <c r="M117" s="208" t="s">
        <v>30</v>
      </c>
      <c r="N117" s="208">
        <v>0</v>
      </c>
      <c r="O117" s="93"/>
      <c r="P117" s="57" t="str">
        <f t="shared" si="13"/>
        <v>C66 SERVICE/OTHERS</v>
      </c>
      <c r="Q117" s="209" t="s">
        <v>31</v>
      </c>
      <c r="R117" s="208" t="s">
        <v>32</v>
      </c>
      <c r="S117" s="208" t="s">
        <v>39</v>
      </c>
      <c r="T117" s="17"/>
      <c r="U117" s="17"/>
      <c r="V117" s="89"/>
      <c r="W117" s="17"/>
      <c r="X117" s="18"/>
      <c r="Y117" s="19"/>
      <c r="Z117" s="26" t="str">
        <f t="shared" si="14"/>
        <v/>
      </c>
      <c r="AA117" s="20"/>
      <c r="AB117" s="21">
        <v>0</v>
      </c>
      <c r="AC117" s="27">
        <f t="shared" si="15"/>
        <v>0</v>
      </c>
      <c r="AD117" s="22"/>
      <c r="AE117" s="211">
        <f t="shared" si="16"/>
        <v>0</v>
      </c>
      <c r="AF117" s="211" t="str">
        <f>IF(AND(COUNTIFS($J$18:J117,J117)=1,AE117=1),1,"")</f>
        <v/>
      </c>
      <c r="AG117" s="211" t="str">
        <f>IF(C117="","",IF(AND(COUNTIFS($J$18:J117,J117)=1,C117&lt;&gt;""),1,""))</f>
        <v/>
      </c>
      <c r="AH117" s="211" t="str">
        <f>IF(G117="","",IF(AND(COUNTIFS($J$18:J117,J117)=1,G117&lt;&gt;""),1,""))</f>
        <v/>
      </c>
      <c r="AI117" s="28">
        <f t="shared" si="17"/>
        <v>31750699.113741599</v>
      </c>
      <c r="AJ117" s="28">
        <f t="shared" si="18"/>
        <v>4396077.3195289988</v>
      </c>
      <c r="AK117" s="29">
        <f t="shared" si="19"/>
        <v>0.13845607946397598</v>
      </c>
      <c r="AL117" s="94"/>
      <c r="AM117" s="94"/>
      <c r="AN117" s="94"/>
      <c r="AO117" s="94"/>
      <c r="AP117" s="45" t="str">
        <f t="shared" si="20"/>
        <v>20222</v>
      </c>
      <c r="AQ117" s="45" t="str">
        <f t="shared" si="21"/>
        <v/>
      </c>
    </row>
    <row r="118" spans="1:43" s="15" customFormat="1" ht="39.6">
      <c r="A118" s="89"/>
      <c r="B118" s="90"/>
      <c r="C118" s="90"/>
      <c r="D118" s="57" t="str">
        <f t="shared" si="11"/>
        <v/>
      </c>
      <c r="E118" s="208" t="s">
        <v>40</v>
      </c>
      <c r="F118" s="209">
        <v>2022</v>
      </c>
      <c r="G118" s="209">
        <v>3</v>
      </c>
      <c r="H118" s="91"/>
      <c r="I118" s="57" t="str">
        <f t="shared" si="12"/>
        <v>Q4</v>
      </c>
      <c r="J118" s="203"/>
      <c r="K118" s="91"/>
      <c r="L118" s="210" t="s">
        <v>29</v>
      </c>
      <c r="M118" s="208" t="s">
        <v>30</v>
      </c>
      <c r="N118" s="208">
        <v>0</v>
      </c>
      <c r="O118" s="93"/>
      <c r="P118" s="57" t="str">
        <f t="shared" si="13"/>
        <v>C66 SERVICE/OTHERS</v>
      </c>
      <c r="Q118" s="209" t="s">
        <v>31</v>
      </c>
      <c r="R118" s="208" t="s">
        <v>32</v>
      </c>
      <c r="S118" s="208" t="s">
        <v>36</v>
      </c>
      <c r="T118" s="17"/>
      <c r="U118" s="17"/>
      <c r="V118" s="89"/>
      <c r="W118" s="17"/>
      <c r="X118" s="18"/>
      <c r="Y118" s="19"/>
      <c r="Z118" s="26" t="str">
        <f t="shared" si="14"/>
        <v/>
      </c>
      <c r="AA118" s="20"/>
      <c r="AB118" s="21">
        <v>372000</v>
      </c>
      <c r="AC118" s="27">
        <f t="shared" si="15"/>
        <v>0</v>
      </c>
      <c r="AD118" s="22"/>
      <c r="AE118" s="211">
        <f t="shared" si="16"/>
        <v>0</v>
      </c>
      <c r="AF118" s="211" t="str">
        <f>IF(AND(COUNTIFS($J$18:J118,J118)=1,AE118=1),1,"")</f>
        <v/>
      </c>
      <c r="AG118" s="211" t="str">
        <f>IF(C118="","",IF(AND(COUNTIFS($J$18:J118,J118)=1,C118&lt;&gt;""),1,""))</f>
        <v/>
      </c>
      <c r="AH118" s="211" t="str">
        <f>IF(G118="","",IF(AND(COUNTIFS($J$18:J118,J118)=1,G118&lt;&gt;""),1,""))</f>
        <v/>
      </c>
      <c r="AI118" s="28">
        <f t="shared" si="17"/>
        <v>28726768.133805312</v>
      </c>
      <c r="AJ118" s="28">
        <f t="shared" si="18"/>
        <v>3888166.2308864431</v>
      </c>
      <c r="AK118" s="29">
        <f t="shared" si="19"/>
        <v>0.13534993608664583</v>
      </c>
      <c r="AL118" s="94"/>
      <c r="AM118" s="94"/>
      <c r="AN118" s="94"/>
      <c r="AO118" s="94"/>
      <c r="AP118" s="45" t="str">
        <f t="shared" si="20"/>
        <v>20223</v>
      </c>
      <c r="AQ118" s="45" t="str">
        <f t="shared" si="21"/>
        <v/>
      </c>
    </row>
    <row r="119" spans="1:43" s="15" customFormat="1" ht="39.6">
      <c r="A119" s="89"/>
      <c r="B119" s="90"/>
      <c r="C119" s="90"/>
      <c r="D119" s="57" t="str">
        <f t="shared" si="11"/>
        <v/>
      </c>
      <c r="E119" s="208" t="s">
        <v>40</v>
      </c>
      <c r="F119" s="209">
        <v>2022</v>
      </c>
      <c r="G119" s="209">
        <v>3</v>
      </c>
      <c r="H119" s="91"/>
      <c r="I119" s="57" t="str">
        <f t="shared" si="12"/>
        <v>Q4</v>
      </c>
      <c r="J119" s="203"/>
      <c r="K119" s="91"/>
      <c r="L119" s="210" t="s">
        <v>29</v>
      </c>
      <c r="M119" s="208" t="s">
        <v>30</v>
      </c>
      <c r="N119" s="208">
        <v>0</v>
      </c>
      <c r="O119" s="93"/>
      <c r="P119" s="57" t="str">
        <f t="shared" si="13"/>
        <v>C66 SERVICE/OTHERS</v>
      </c>
      <c r="Q119" s="209" t="s">
        <v>31</v>
      </c>
      <c r="R119" s="208" t="s">
        <v>32</v>
      </c>
      <c r="S119" s="208" t="s">
        <v>37</v>
      </c>
      <c r="T119" s="17"/>
      <c r="U119" s="17"/>
      <c r="V119" s="89"/>
      <c r="W119" s="17"/>
      <c r="X119" s="18"/>
      <c r="Y119" s="19"/>
      <c r="Z119" s="26" t="str">
        <f t="shared" si="14"/>
        <v/>
      </c>
      <c r="AA119" s="20"/>
      <c r="AB119" s="21">
        <v>40000</v>
      </c>
      <c r="AC119" s="27">
        <f t="shared" si="15"/>
        <v>0</v>
      </c>
      <c r="AD119" s="22"/>
      <c r="AE119" s="211">
        <f t="shared" si="16"/>
        <v>0</v>
      </c>
      <c r="AF119" s="211" t="str">
        <f>IF(AND(COUNTIFS($J$18:J119,J119)=1,AE119=1),1,"")</f>
        <v/>
      </c>
      <c r="AG119" s="211" t="str">
        <f>IF(C119="","",IF(AND(COUNTIFS($J$18:J119,J119)=1,C119&lt;&gt;""),1,""))</f>
        <v/>
      </c>
      <c r="AH119" s="211" t="str">
        <f>IF(G119="","",IF(AND(COUNTIFS($J$18:J119,J119)=1,G119&lt;&gt;""),1,""))</f>
        <v/>
      </c>
      <c r="AI119" s="28">
        <f t="shared" si="17"/>
        <v>28726768.133805312</v>
      </c>
      <c r="AJ119" s="28">
        <f t="shared" si="18"/>
        <v>3888166.2308864431</v>
      </c>
      <c r="AK119" s="29">
        <f t="shared" si="19"/>
        <v>0.13534993608664583</v>
      </c>
      <c r="AL119" s="94"/>
      <c r="AM119" s="94"/>
      <c r="AN119" s="94"/>
      <c r="AO119" s="94"/>
      <c r="AP119" s="45" t="str">
        <f t="shared" si="20"/>
        <v>20223</v>
      </c>
      <c r="AQ119" s="45" t="str">
        <f t="shared" si="21"/>
        <v/>
      </c>
    </row>
    <row r="120" spans="1:43" s="15" customFormat="1" ht="39.6">
      <c r="A120" s="89"/>
      <c r="B120" s="90"/>
      <c r="C120" s="90"/>
      <c r="D120" s="57" t="str">
        <f t="shared" si="11"/>
        <v/>
      </c>
      <c r="E120" s="208" t="s">
        <v>40</v>
      </c>
      <c r="F120" s="209">
        <v>2022</v>
      </c>
      <c r="G120" s="209">
        <v>3</v>
      </c>
      <c r="H120" s="91"/>
      <c r="I120" s="57" t="str">
        <f t="shared" si="12"/>
        <v>Q4</v>
      </c>
      <c r="J120" s="203"/>
      <c r="K120" s="91"/>
      <c r="L120" s="210" t="s">
        <v>29</v>
      </c>
      <c r="M120" s="208" t="s">
        <v>30</v>
      </c>
      <c r="N120" s="208">
        <v>0</v>
      </c>
      <c r="O120" s="93"/>
      <c r="P120" s="57" t="str">
        <f t="shared" si="13"/>
        <v>C66 SERVICE/OTHERS</v>
      </c>
      <c r="Q120" s="209" t="s">
        <v>31</v>
      </c>
      <c r="R120" s="208" t="s">
        <v>32</v>
      </c>
      <c r="S120" s="208" t="s">
        <v>38</v>
      </c>
      <c r="T120" s="17"/>
      <c r="U120" s="17"/>
      <c r="V120" s="89"/>
      <c r="W120" s="17"/>
      <c r="X120" s="18"/>
      <c r="Y120" s="19"/>
      <c r="Z120" s="26" t="str">
        <f t="shared" si="14"/>
        <v/>
      </c>
      <c r="AA120" s="20"/>
      <c r="AB120" s="21">
        <v>483000</v>
      </c>
      <c r="AC120" s="27">
        <f t="shared" si="15"/>
        <v>0</v>
      </c>
      <c r="AD120" s="22"/>
      <c r="AE120" s="211">
        <f t="shared" si="16"/>
        <v>0</v>
      </c>
      <c r="AF120" s="211" t="str">
        <f>IF(AND(COUNTIFS($J$18:J120,J120)=1,AE120=1),1,"")</f>
        <v/>
      </c>
      <c r="AG120" s="211" t="str">
        <f>IF(C120="","",IF(AND(COUNTIFS($J$18:J120,J120)=1,C120&lt;&gt;""),1,""))</f>
        <v/>
      </c>
      <c r="AH120" s="211" t="str">
        <f>IF(G120="","",IF(AND(COUNTIFS($J$18:J120,J120)=1,G120&lt;&gt;""),1,""))</f>
        <v/>
      </c>
      <c r="AI120" s="28">
        <f t="shared" si="17"/>
        <v>28726768.133805312</v>
      </c>
      <c r="AJ120" s="28">
        <f t="shared" si="18"/>
        <v>3888166.2308864431</v>
      </c>
      <c r="AK120" s="29">
        <f t="shared" si="19"/>
        <v>0.13534993608664583</v>
      </c>
      <c r="AL120" s="94"/>
      <c r="AM120" s="94"/>
      <c r="AN120" s="94"/>
      <c r="AO120" s="94"/>
      <c r="AP120" s="45" t="str">
        <f t="shared" si="20"/>
        <v>20223</v>
      </c>
      <c r="AQ120" s="45" t="str">
        <f t="shared" si="21"/>
        <v/>
      </c>
    </row>
    <row r="121" spans="1:43" s="15" customFormat="1" ht="39.6">
      <c r="A121" s="89"/>
      <c r="B121" s="90"/>
      <c r="C121" s="90"/>
      <c r="D121" s="57" t="str">
        <f t="shared" si="11"/>
        <v/>
      </c>
      <c r="E121" s="208" t="s">
        <v>40</v>
      </c>
      <c r="F121" s="209">
        <v>2022</v>
      </c>
      <c r="G121" s="209">
        <v>3</v>
      </c>
      <c r="H121" s="91"/>
      <c r="I121" s="57" t="str">
        <f t="shared" si="12"/>
        <v>Q4</v>
      </c>
      <c r="J121" s="203"/>
      <c r="K121" s="91"/>
      <c r="L121" s="210" t="s">
        <v>29</v>
      </c>
      <c r="M121" s="208" t="s">
        <v>30</v>
      </c>
      <c r="N121" s="208">
        <v>0</v>
      </c>
      <c r="O121" s="93"/>
      <c r="P121" s="57" t="str">
        <f t="shared" si="13"/>
        <v>C66 SERVICE/OTHERS</v>
      </c>
      <c r="Q121" s="209" t="s">
        <v>31</v>
      </c>
      <c r="R121" s="208" t="s">
        <v>32</v>
      </c>
      <c r="S121" s="208" t="s">
        <v>39</v>
      </c>
      <c r="T121" s="17"/>
      <c r="U121" s="17"/>
      <c r="V121" s="89"/>
      <c r="W121" s="17"/>
      <c r="X121" s="18"/>
      <c r="Y121" s="19"/>
      <c r="Z121" s="26" t="str">
        <f t="shared" si="14"/>
        <v/>
      </c>
      <c r="AA121" s="20"/>
      <c r="AB121" s="21">
        <v>16000</v>
      </c>
      <c r="AC121" s="27">
        <f t="shared" si="15"/>
        <v>0</v>
      </c>
      <c r="AD121" s="22"/>
      <c r="AE121" s="211">
        <f t="shared" si="16"/>
        <v>0</v>
      </c>
      <c r="AF121" s="211" t="str">
        <f>IF(AND(COUNTIFS($J$18:J121,J121)=1,AE121=1),1,"")</f>
        <v/>
      </c>
      <c r="AG121" s="211" t="str">
        <f>IF(C121="","",IF(AND(COUNTIFS($J$18:J121,J121)=1,C121&lt;&gt;""),1,""))</f>
        <v/>
      </c>
      <c r="AH121" s="211" t="str">
        <f>IF(G121="","",IF(AND(COUNTIFS($J$18:J121,J121)=1,G121&lt;&gt;""),1,""))</f>
        <v/>
      </c>
      <c r="AI121" s="28">
        <f t="shared" si="17"/>
        <v>28726768.133805312</v>
      </c>
      <c r="AJ121" s="28">
        <f t="shared" si="18"/>
        <v>3888166.2308864431</v>
      </c>
      <c r="AK121" s="29">
        <f t="shared" si="19"/>
        <v>0.13534993608664583</v>
      </c>
      <c r="AL121" s="94"/>
      <c r="AM121" s="94"/>
      <c r="AN121" s="94"/>
      <c r="AO121" s="94"/>
      <c r="AP121" s="45" t="str">
        <f t="shared" si="20"/>
        <v>20223</v>
      </c>
      <c r="AQ121" s="45" t="str">
        <f t="shared" si="21"/>
        <v/>
      </c>
    </row>
    <row r="122" spans="1:43" s="15" customFormat="1" ht="39.6">
      <c r="A122" s="89"/>
      <c r="B122" s="90"/>
      <c r="C122" s="90"/>
      <c r="D122" s="57" t="str">
        <f t="shared" si="11"/>
        <v/>
      </c>
      <c r="E122" s="208" t="s">
        <v>41</v>
      </c>
      <c r="F122" s="209">
        <v>2023</v>
      </c>
      <c r="G122" s="209">
        <v>1</v>
      </c>
      <c r="H122" s="91"/>
      <c r="I122" s="57" t="str">
        <f t="shared" si="12"/>
        <v>Q4</v>
      </c>
      <c r="J122" s="203"/>
      <c r="K122" s="91"/>
      <c r="L122" s="210" t="s">
        <v>29</v>
      </c>
      <c r="M122" s="208" t="s">
        <v>30</v>
      </c>
      <c r="N122" s="208">
        <v>0</v>
      </c>
      <c r="O122" s="93"/>
      <c r="P122" s="57" t="str">
        <f t="shared" si="13"/>
        <v>C66 SERVICE/OTHERS</v>
      </c>
      <c r="Q122" s="209" t="s">
        <v>31</v>
      </c>
      <c r="R122" s="208" t="s">
        <v>32</v>
      </c>
      <c r="S122" s="208" t="s">
        <v>36</v>
      </c>
      <c r="T122" s="17"/>
      <c r="U122" s="17"/>
      <c r="V122" s="89"/>
      <c r="W122" s="17"/>
      <c r="X122" s="18"/>
      <c r="Y122" s="19"/>
      <c r="Z122" s="26" t="str">
        <f t="shared" si="14"/>
        <v/>
      </c>
      <c r="AA122" s="20"/>
      <c r="AB122" s="21">
        <v>277000</v>
      </c>
      <c r="AC122" s="27">
        <f t="shared" si="15"/>
        <v>0</v>
      </c>
      <c r="AD122" s="22"/>
      <c r="AE122" s="211">
        <f t="shared" si="16"/>
        <v>0</v>
      </c>
      <c r="AF122" s="211" t="str">
        <f>IF(AND(COUNTIFS($J$18:J122,J122)=1,AE122=1),1,"")</f>
        <v/>
      </c>
      <c r="AG122" s="211" t="str">
        <f>IF(C122="","",IF(AND(COUNTIFS($J$18:J122,J122)=1,C122&lt;&gt;""),1,""))</f>
        <v/>
      </c>
      <c r="AH122" s="211" t="str">
        <f>IF(G122="","",IF(AND(COUNTIFS($J$18:J122,J122)=1,G122&lt;&gt;""),1,""))</f>
        <v/>
      </c>
      <c r="AI122" s="28">
        <f t="shared" si="17"/>
        <v>7502645.9971681433</v>
      </c>
      <c r="AJ122" s="28">
        <f t="shared" si="18"/>
        <v>664841.72044240707</v>
      </c>
      <c r="AK122" s="29">
        <f t="shared" si="19"/>
        <v>8.8614299634202393E-2</v>
      </c>
      <c r="AL122" s="94"/>
      <c r="AM122" s="94"/>
      <c r="AN122" s="94"/>
      <c r="AO122" s="94"/>
      <c r="AP122" s="45" t="str">
        <f t="shared" si="20"/>
        <v>20231</v>
      </c>
      <c r="AQ122" s="45" t="str">
        <f t="shared" si="21"/>
        <v/>
      </c>
    </row>
    <row r="123" spans="1:43" s="15" customFormat="1" ht="39.6">
      <c r="A123" s="89"/>
      <c r="B123" s="90"/>
      <c r="C123" s="90"/>
      <c r="D123" s="57" t="str">
        <f t="shared" si="11"/>
        <v/>
      </c>
      <c r="E123" s="208" t="s">
        <v>41</v>
      </c>
      <c r="F123" s="209">
        <v>2023</v>
      </c>
      <c r="G123" s="209">
        <v>1</v>
      </c>
      <c r="H123" s="91"/>
      <c r="I123" s="57" t="str">
        <f t="shared" si="12"/>
        <v>Q4</v>
      </c>
      <c r="J123" s="203"/>
      <c r="K123" s="91"/>
      <c r="L123" s="210" t="s">
        <v>29</v>
      </c>
      <c r="M123" s="208" t="s">
        <v>30</v>
      </c>
      <c r="N123" s="208">
        <v>0</v>
      </c>
      <c r="O123" s="93"/>
      <c r="P123" s="57" t="str">
        <f t="shared" si="13"/>
        <v>C66 SERVICE/OTHERS</v>
      </c>
      <c r="Q123" s="209" t="s">
        <v>31</v>
      </c>
      <c r="R123" s="208" t="s">
        <v>32</v>
      </c>
      <c r="S123" s="208" t="s">
        <v>37</v>
      </c>
      <c r="T123" s="17"/>
      <c r="U123" s="17"/>
      <c r="V123" s="89"/>
      <c r="W123" s="17"/>
      <c r="X123" s="18"/>
      <c r="Y123" s="19"/>
      <c r="Z123" s="26" t="str">
        <f t="shared" si="14"/>
        <v/>
      </c>
      <c r="AA123" s="20"/>
      <c r="AB123" s="21">
        <v>4000</v>
      </c>
      <c r="AC123" s="27">
        <f t="shared" si="15"/>
        <v>0</v>
      </c>
      <c r="AD123" s="22"/>
      <c r="AE123" s="211">
        <f t="shared" si="16"/>
        <v>0</v>
      </c>
      <c r="AF123" s="211" t="str">
        <f>IF(AND(COUNTIFS($J$18:J123,J123)=1,AE123=1),1,"")</f>
        <v/>
      </c>
      <c r="AG123" s="211" t="str">
        <f>IF(C123="","",IF(AND(COUNTIFS($J$18:J123,J123)=1,C123&lt;&gt;""),1,""))</f>
        <v/>
      </c>
      <c r="AH123" s="211" t="str">
        <f>IF(G123="","",IF(AND(COUNTIFS($J$18:J123,J123)=1,G123&lt;&gt;""),1,""))</f>
        <v/>
      </c>
      <c r="AI123" s="28">
        <f t="shared" si="17"/>
        <v>7502645.9971681433</v>
      </c>
      <c r="AJ123" s="28">
        <f t="shared" si="18"/>
        <v>664841.72044240707</v>
      </c>
      <c r="AK123" s="29">
        <f t="shared" si="19"/>
        <v>8.8614299634202393E-2</v>
      </c>
      <c r="AL123" s="94"/>
      <c r="AM123" s="94"/>
      <c r="AN123" s="94"/>
      <c r="AO123" s="94"/>
      <c r="AP123" s="45" t="str">
        <f t="shared" si="20"/>
        <v>20231</v>
      </c>
      <c r="AQ123" s="45" t="str">
        <f t="shared" si="21"/>
        <v/>
      </c>
    </row>
    <row r="124" spans="1:43" s="15" customFormat="1" ht="39.6">
      <c r="A124" s="89"/>
      <c r="B124" s="90"/>
      <c r="C124" s="90"/>
      <c r="D124" s="57" t="str">
        <f t="shared" si="11"/>
        <v/>
      </c>
      <c r="E124" s="208" t="s">
        <v>41</v>
      </c>
      <c r="F124" s="209">
        <v>2023</v>
      </c>
      <c r="G124" s="209">
        <v>1</v>
      </c>
      <c r="H124" s="91"/>
      <c r="I124" s="57" t="str">
        <f t="shared" si="12"/>
        <v>Q4</v>
      </c>
      <c r="J124" s="203"/>
      <c r="K124" s="91"/>
      <c r="L124" s="210" t="s">
        <v>29</v>
      </c>
      <c r="M124" s="208" t="s">
        <v>30</v>
      </c>
      <c r="N124" s="208">
        <v>0</v>
      </c>
      <c r="O124" s="93"/>
      <c r="P124" s="57" t="str">
        <f t="shared" si="13"/>
        <v>C66 SERVICE/OTHERS</v>
      </c>
      <c r="Q124" s="209" t="s">
        <v>31</v>
      </c>
      <c r="R124" s="208" t="s">
        <v>32</v>
      </c>
      <c r="S124" s="208" t="s">
        <v>38</v>
      </c>
      <c r="T124" s="17"/>
      <c r="U124" s="17"/>
      <c r="V124" s="89"/>
      <c r="W124" s="17"/>
      <c r="X124" s="18"/>
      <c r="Y124" s="19"/>
      <c r="Z124" s="26" t="str">
        <f t="shared" si="14"/>
        <v/>
      </c>
      <c r="AA124" s="20"/>
      <c r="AB124" s="21">
        <v>212000</v>
      </c>
      <c r="AC124" s="27">
        <f t="shared" si="15"/>
        <v>0</v>
      </c>
      <c r="AD124" s="22"/>
      <c r="AE124" s="211">
        <f t="shared" si="16"/>
        <v>0</v>
      </c>
      <c r="AF124" s="211" t="str">
        <f>IF(AND(COUNTIFS($J$18:J124,J124)=1,AE124=1),1,"")</f>
        <v/>
      </c>
      <c r="AG124" s="211" t="str">
        <f>IF(C124="","",IF(AND(COUNTIFS($J$18:J124,J124)=1,C124&lt;&gt;""),1,""))</f>
        <v/>
      </c>
      <c r="AH124" s="211" t="str">
        <f>IF(G124="","",IF(AND(COUNTIFS($J$18:J124,J124)=1,G124&lt;&gt;""),1,""))</f>
        <v/>
      </c>
      <c r="AI124" s="28">
        <f t="shared" si="17"/>
        <v>7502645.9971681433</v>
      </c>
      <c r="AJ124" s="28">
        <f t="shared" si="18"/>
        <v>664841.72044240707</v>
      </c>
      <c r="AK124" s="29">
        <f t="shared" si="19"/>
        <v>8.8614299634202393E-2</v>
      </c>
      <c r="AL124" s="94"/>
      <c r="AM124" s="94"/>
      <c r="AN124" s="94"/>
      <c r="AO124" s="94"/>
      <c r="AP124" s="45" t="str">
        <f t="shared" si="20"/>
        <v>20231</v>
      </c>
      <c r="AQ124" s="45" t="str">
        <f t="shared" si="21"/>
        <v/>
      </c>
    </row>
    <row r="125" spans="1:43" s="15" customFormat="1" ht="39.6">
      <c r="A125" s="89"/>
      <c r="B125" s="90"/>
      <c r="C125" s="90"/>
      <c r="D125" s="57" t="str">
        <f t="shared" si="11"/>
        <v/>
      </c>
      <c r="E125" s="208" t="s">
        <v>41</v>
      </c>
      <c r="F125" s="209">
        <v>2023</v>
      </c>
      <c r="G125" s="209">
        <v>1</v>
      </c>
      <c r="H125" s="91"/>
      <c r="I125" s="57" t="str">
        <f t="shared" si="12"/>
        <v>Q4</v>
      </c>
      <c r="J125" s="203"/>
      <c r="K125" s="91"/>
      <c r="L125" s="210" t="s">
        <v>29</v>
      </c>
      <c r="M125" s="208" t="s">
        <v>30</v>
      </c>
      <c r="N125" s="208">
        <v>0</v>
      </c>
      <c r="O125" s="93"/>
      <c r="P125" s="57" t="str">
        <f t="shared" si="13"/>
        <v>C66 SERVICE/OTHERS</v>
      </c>
      <c r="Q125" s="209" t="s">
        <v>31</v>
      </c>
      <c r="R125" s="208" t="s">
        <v>32</v>
      </c>
      <c r="S125" s="208" t="s">
        <v>39</v>
      </c>
      <c r="T125" s="17"/>
      <c r="U125" s="17"/>
      <c r="V125" s="89"/>
      <c r="W125" s="17"/>
      <c r="X125" s="18"/>
      <c r="Y125" s="19"/>
      <c r="Z125" s="26" t="str">
        <f t="shared" si="14"/>
        <v/>
      </c>
      <c r="AA125" s="20"/>
      <c r="AB125" s="21">
        <v>148000</v>
      </c>
      <c r="AC125" s="27">
        <f t="shared" si="15"/>
        <v>0</v>
      </c>
      <c r="AD125" s="22"/>
      <c r="AE125" s="211">
        <f t="shared" si="16"/>
        <v>0</v>
      </c>
      <c r="AF125" s="211" t="str">
        <f>IF(AND(COUNTIFS($J$18:J125,J125)=1,AE125=1),1,"")</f>
        <v/>
      </c>
      <c r="AG125" s="211" t="str">
        <f>IF(C125="","",IF(AND(COUNTIFS($J$18:J125,J125)=1,C125&lt;&gt;""),1,""))</f>
        <v/>
      </c>
      <c r="AH125" s="211" t="str">
        <f>IF(G125="","",IF(AND(COUNTIFS($J$18:J125,J125)=1,G125&lt;&gt;""),1,""))</f>
        <v/>
      </c>
      <c r="AI125" s="28">
        <f t="shared" si="17"/>
        <v>7502645.9971681433</v>
      </c>
      <c r="AJ125" s="28">
        <f t="shared" si="18"/>
        <v>664841.72044240707</v>
      </c>
      <c r="AK125" s="29">
        <f t="shared" si="19"/>
        <v>8.8614299634202393E-2</v>
      </c>
      <c r="AL125" s="94"/>
      <c r="AM125" s="94"/>
      <c r="AN125" s="94"/>
      <c r="AO125" s="94"/>
      <c r="AP125" s="45" t="str">
        <f t="shared" si="20"/>
        <v>20231</v>
      </c>
      <c r="AQ125" s="45" t="str">
        <f t="shared" si="21"/>
        <v/>
      </c>
    </row>
    <row r="126" spans="1:43" s="15" customFormat="1" ht="39.6">
      <c r="A126" s="89"/>
      <c r="B126" s="90"/>
      <c r="C126" s="90"/>
      <c r="D126" s="57" t="str">
        <f t="shared" si="11"/>
        <v/>
      </c>
      <c r="E126" s="208" t="s">
        <v>41</v>
      </c>
      <c r="F126" s="209">
        <v>2023</v>
      </c>
      <c r="G126" s="209">
        <v>2</v>
      </c>
      <c r="H126" s="91"/>
      <c r="I126" s="57" t="str">
        <f t="shared" si="12"/>
        <v>Q4</v>
      </c>
      <c r="J126" s="203"/>
      <c r="K126" s="91"/>
      <c r="L126" s="210" t="s">
        <v>29</v>
      </c>
      <c r="M126" s="208" t="s">
        <v>30</v>
      </c>
      <c r="N126" s="208">
        <v>0</v>
      </c>
      <c r="O126" s="93"/>
      <c r="P126" s="57" t="str">
        <f t="shared" si="13"/>
        <v>C66 SERVICE/OTHERS</v>
      </c>
      <c r="Q126" s="209" t="s">
        <v>31</v>
      </c>
      <c r="R126" s="208" t="s">
        <v>32</v>
      </c>
      <c r="S126" s="208" t="s">
        <v>36</v>
      </c>
      <c r="T126" s="17"/>
      <c r="U126" s="17"/>
      <c r="V126" s="89"/>
      <c r="W126" s="17"/>
      <c r="X126" s="18"/>
      <c r="Y126" s="19"/>
      <c r="Z126" s="26" t="str">
        <f t="shared" si="14"/>
        <v/>
      </c>
      <c r="AA126" s="20"/>
      <c r="AB126" s="21">
        <v>363000</v>
      </c>
      <c r="AC126" s="27">
        <f t="shared" si="15"/>
        <v>0</v>
      </c>
      <c r="AD126" s="22"/>
      <c r="AE126" s="211">
        <f t="shared" si="16"/>
        <v>0</v>
      </c>
      <c r="AF126" s="211" t="str">
        <f>IF(AND(COUNTIFS($J$18:J126,J126)=1,AE126=1),1,"")</f>
        <v/>
      </c>
      <c r="AG126" s="211" t="str">
        <f>IF(C126="","",IF(AND(COUNTIFS($J$18:J126,J126)=1,C126&lt;&gt;""),1,""))</f>
        <v/>
      </c>
      <c r="AH126" s="211" t="str">
        <f>IF(G126="","",IF(AND(COUNTIFS($J$18:J126,J126)=1,G126&lt;&gt;""),1,""))</f>
        <v/>
      </c>
      <c r="AI126" s="28">
        <f t="shared" si="17"/>
        <v>21045012.884955756</v>
      </c>
      <c r="AJ126" s="28">
        <f t="shared" si="18"/>
        <v>2650260.9603327434</v>
      </c>
      <c r="AK126" s="29">
        <f t="shared" si="19"/>
        <v>0.12593296924172043</v>
      </c>
      <c r="AL126" s="94"/>
      <c r="AM126" s="94"/>
      <c r="AN126" s="94"/>
      <c r="AO126" s="94"/>
      <c r="AP126" s="45" t="str">
        <f t="shared" si="20"/>
        <v>20232</v>
      </c>
      <c r="AQ126" s="45" t="str">
        <f t="shared" si="21"/>
        <v/>
      </c>
    </row>
    <row r="127" spans="1:43" s="15" customFormat="1" ht="39.6">
      <c r="A127" s="89"/>
      <c r="B127" s="90"/>
      <c r="C127" s="90"/>
      <c r="D127" s="57" t="str">
        <f t="shared" si="11"/>
        <v/>
      </c>
      <c r="E127" s="208" t="s">
        <v>41</v>
      </c>
      <c r="F127" s="209">
        <v>2023</v>
      </c>
      <c r="G127" s="209">
        <v>2</v>
      </c>
      <c r="H127" s="91"/>
      <c r="I127" s="57" t="str">
        <f t="shared" si="12"/>
        <v>Q4</v>
      </c>
      <c r="J127" s="203"/>
      <c r="K127" s="91"/>
      <c r="L127" s="210" t="s">
        <v>29</v>
      </c>
      <c r="M127" s="208" t="s">
        <v>30</v>
      </c>
      <c r="N127" s="208">
        <v>0</v>
      </c>
      <c r="O127" s="93"/>
      <c r="P127" s="57" t="str">
        <f t="shared" si="13"/>
        <v>C66 SERVICE/OTHERS</v>
      </c>
      <c r="Q127" s="209" t="s">
        <v>31</v>
      </c>
      <c r="R127" s="208" t="s">
        <v>32</v>
      </c>
      <c r="S127" s="208" t="s">
        <v>37</v>
      </c>
      <c r="T127" s="17"/>
      <c r="U127" s="17"/>
      <c r="V127" s="89"/>
      <c r="W127" s="17"/>
      <c r="X127" s="18"/>
      <c r="Y127" s="19"/>
      <c r="Z127" s="26" t="str">
        <f t="shared" si="14"/>
        <v/>
      </c>
      <c r="AA127" s="20"/>
      <c r="AB127" s="21">
        <v>115000</v>
      </c>
      <c r="AC127" s="27">
        <f t="shared" si="15"/>
        <v>0</v>
      </c>
      <c r="AD127" s="22"/>
      <c r="AE127" s="211">
        <f t="shared" si="16"/>
        <v>0</v>
      </c>
      <c r="AF127" s="211" t="str">
        <f>IF(AND(COUNTIFS($J$18:J127,J127)=1,AE127=1),1,"")</f>
        <v/>
      </c>
      <c r="AG127" s="211" t="str">
        <f>IF(C127="","",IF(AND(COUNTIFS($J$18:J127,J127)=1,C127&lt;&gt;""),1,""))</f>
        <v/>
      </c>
      <c r="AH127" s="211" t="str">
        <f>IF(G127="","",IF(AND(COUNTIFS($J$18:J127,J127)=1,G127&lt;&gt;""),1,""))</f>
        <v/>
      </c>
      <c r="AI127" s="28">
        <f t="shared" si="17"/>
        <v>21045012.884955756</v>
      </c>
      <c r="AJ127" s="28">
        <f t="shared" si="18"/>
        <v>2650260.9603327434</v>
      </c>
      <c r="AK127" s="29">
        <f t="shared" si="19"/>
        <v>0.12593296924172043</v>
      </c>
      <c r="AL127" s="94"/>
      <c r="AM127" s="94"/>
      <c r="AN127" s="94"/>
      <c r="AO127" s="94"/>
      <c r="AP127" s="45" t="str">
        <f t="shared" si="20"/>
        <v>20232</v>
      </c>
      <c r="AQ127" s="45" t="str">
        <f t="shared" si="21"/>
        <v/>
      </c>
    </row>
    <row r="128" spans="1:43" s="15" customFormat="1" ht="39.6">
      <c r="A128" s="89"/>
      <c r="B128" s="90"/>
      <c r="C128" s="90"/>
      <c r="D128" s="57" t="str">
        <f t="shared" si="11"/>
        <v/>
      </c>
      <c r="E128" s="208" t="s">
        <v>41</v>
      </c>
      <c r="F128" s="209">
        <v>2023</v>
      </c>
      <c r="G128" s="209">
        <v>2</v>
      </c>
      <c r="H128" s="91"/>
      <c r="I128" s="57" t="str">
        <f t="shared" si="12"/>
        <v>Q4</v>
      </c>
      <c r="J128" s="203"/>
      <c r="K128" s="91"/>
      <c r="L128" s="210" t="s">
        <v>29</v>
      </c>
      <c r="M128" s="208" t="s">
        <v>30</v>
      </c>
      <c r="N128" s="208">
        <v>0</v>
      </c>
      <c r="O128" s="93"/>
      <c r="P128" s="57" t="str">
        <f t="shared" si="13"/>
        <v>C66 SERVICE/OTHERS</v>
      </c>
      <c r="Q128" s="209" t="s">
        <v>31</v>
      </c>
      <c r="R128" s="208" t="s">
        <v>32</v>
      </c>
      <c r="S128" s="208" t="s">
        <v>38</v>
      </c>
      <c r="T128" s="17"/>
      <c r="U128" s="17"/>
      <c r="V128" s="89"/>
      <c r="W128" s="17"/>
      <c r="X128" s="18"/>
      <c r="Y128" s="19"/>
      <c r="Z128" s="26" t="str">
        <f t="shared" si="14"/>
        <v/>
      </c>
      <c r="AA128" s="20"/>
      <c r="AB128" s="21">
        <v>6000</v>
      </c>
      <c r="AC128" s="27">
        <f t="shared" si="15"/>
        <v>0</v>
      </c>
      <c r="AD128" s="22"/>
      <c r="AE128" s="211">
        <f t="shared" si="16"/>
        <v>0</v>
      </c>
      <c r="AF128" s="211" t="str">
        <f>IF(AND(COUNTIFS($J$18:J128,J128)=1,AE128=1),1,"")</f>
        <v/>
      </c>
      <c r="AG128" s="211" t="str">
        <f>IF(C128="","",IF(AND(COUNTIFS($J$18:J128,J128)=1,C128&lt;&gt;""),1,""))</f>
        <v/>
      </c>
      <c r="AH128" s="211" t="str">
        <f>IF(G128="","",IF(AND(COUNTIFS($J$18:J128,J128)=1,G128&lt;&gt;""),1,""))</f>
        <v/>
      </c>
      <c r="AI128" s="28">
        <f t="shared" si="17"/>
        <v>21045012.884955756</v>
      </c>
      <c r="AJ128" s="28">
        <f t="shared" si="18"/>
        <v>2650260.9603327434</v>
      </c>
      <c r="AK128" s="29">
        <f t="shared" si="19"/>
        <v>0.12593296924172043</v>
      </c>
      <c r="AL128" s="94"/>
      <c r="AM128" s="94"/>
      <c r="AN128" s="94"/>
      <c r="AO128" s="94"/>
      <c r="AP128" s="45" t="str">
        <f t="shared" si="20"/>
        <v>20232</v>
      </c>
      <c r="AQ128" s="45" t="str">
        <f t="shared" si="21"/>
        <v/>
      </c>
    </row>
    <row r="129" spans="1:43" s="15" customFormat="1" ht="39.6">
      <c r="A129" s="89"/>
      <c r="B129" s="90"/>
      <c r="C129" s="90"/>
      <c r="D129" s="57" t="str">
        <f t="shared" si="11"/>
        <v/>
      </c>
      <c r="E129" s="208" t="s">
        <v>41</v>
      </c>
      <c r="F129" s="209">
        <v>2023</v>
      </c>
      <c r="G129" s="209">
        <v>2</v>
      </c>
      <c r="H129" s="91"/>
      <c r="I129" s="57" t="str">
        <f t="shared" si="12"/>
        <v>Q4</v>
      </c>
      <c r="J129" s="203"/>
      <c r="K129" s="91"/>
      <c r="L129" s="210" t="s">
        <v>29</v>
      </c>
      <c r="M129" s="208" t="s">
        <v>30</v>
      </c>
      <c r="N129" s="208">
        <v>0</v>
      </c>
      <c r="O129" s="93"/>
      <c r="P129" s="57" t="str">
        <f t="shared" si="13"/>
        <v>C66 SERVICE/OTHERS</v>
      </c>
      <c r="Q129" s="209" t="s">
        <v>31</v>
      </c>
      <c r="R129" s="208" t="s">
        <v>32</v>
      </c>
      <c r="S129" s="208" t="s">
        <v>39</v>
      </c>
      <c r="T129" s="17"/>
      <c r="U129" s="17"/>
      <c r="V129" s="89"/>
      <c r="W129" s="17"/>
      <c r="X129" s="18"/>
      <c r="Y129" s="19"/>
      <c r="Z129" s="26" t="str">
        <f t="shared" si="14"/>
        <v/>
      </c>
      <c r="AA129" s="20"/>
      <c r="AB129" s="21">
        <v>4000</v>
      </c>
      <c r="AC129" s="27">
        <f t="shared" si="15"/>
        <v>0</v>
      </c>
      <c r="AD129" s="22"/>
      <c r="AE129" s="211">
        <f t="shared" si="16"/>
        <v>0</v>
      </c>
      <c r="AF129" s="211" t="str">
        <f>IF(AND(COUNTIFS($J$18:J129,J129)=1,AE129=1),1,"")</f>
        <v/>
      </c>
      <c r="AG129" s="211" t="str">
        <f>IF(C129="","",IF(AND(COUNTIFS($J$18:J129,J129)=1,C129&lt;&gt;""),1,""))</f>
        <v/>
      </c>
      <c r="AH129" s="211" t="str">
        <f>IF(G129="","",IF(AND(COUNTIFS($J$18:J129,J129)=1,G129&lt;&gt;""),1,""))</f>
        <v/>
      </c>
      <c r="AI129" s="28">
        <f t="shared" si="17"/>
        <v>21045012.884955756</v>
      </c>
      <c r="AJ129" s="28">
        <f t="shared" si="18"/>
        <v>2650260.9603327434</v>
      </c>
      <c r="AK129" s="29">
        <f t="shared" si="19"/>
        <v>0.12593296924172043</v>
      </c>
      <c r="AL129" s="94"/>
      <c r="AM129" s="94"/>
      <c r="AN129" s="94"/>
      <c r="AO129" s="94"/>
      <c r="AP129" s="45" t="str">
        <f t="shared" si="20"/>
        <v>20232</v>
      </c>
      <c r="AQ129" s="45" t="str">
        <f t="shared" si="21"/>
        <v/>
      </c>
    </row>
    <row r="130" spans="1:43" s="15" customFormat="1" ht="39.6">
      <c r="A130" s="89"/>
      <c r="B130" s="90"/>
      <c r="C130" s="90"/>
      <c r="D130" s="57" t="str">
        <f t="shared" ref="D130:D157" si="22">IF(B130="","",IF(AND(C130&gt;=10,C130&lt;=12),"Q3",IF(AND(C130&gt;=1,C130&lt;=3),"Q4",IF(AND(C130&gt;=7,C130&lt;=9),"Q2",IF(AND(C130&gt;=4,C130&lt;=6),"Q1")))))</f>
        <v/>
      </c>
      <c r="E130" s="208" t="s">
        <v>42</v>
      </c>
      <c r="F130" s="209">
        <v>2023</v>
      </c>
      <c r="G130" s="209">
        <v>4</v>
      </c>
      <c r="H130" s="91"/>
      <c r="I130" s="57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203"/>
      <c r="K130" s="91"/>
      <c r="L130" s="210" t="s">
        <v>29</v>
      </c>
      <c r="M130" s="208" t="s">
        <v>30</v>
      </c>
      <c r="N130" s="208">
        <v>0</v>
      </c>
      <c r="O130" s="93"/>
      <c r="P130" s="57" t="str">
        <f t="shared" ref="P130:P193" si="24">IF(M130="","",IF(AND(N130&gt;0,L130&lt;&gt;""),"MAIN UNIT",IF(AND(O130&gt;0,L130&lt;&gt;""),"SERVICE/ PARTS","C66 SERVICE/OTHERS")))</f>
        <v>C66 SERVICE/OTHERS</v>
      </c>
      <c r="Q130" s="209" t="s">
        <v>31</v>
      </c>
      <c r="R130" s="208" t="s">
        <v>32</v>
      </c>
      <c r="S130" s="208" t="s">
        <v>36</v>
      </c>
      <c r="T130" s="17"/>
      <c r="U130" s="17"/>
      <c r="V130" s="89"/>
      <c r="W130" s="17"/>
      <c r="X130" s="18"/>
      <c r="Y130" s="19"/>
      <c r="Z130" s="26" t="str">
        <f t="shared" ref="Z130:Z153" si="25">IF(X130="","",X130*MAX(O130,N130))</f>
        <v/>
      </c>
      <c r="AA130" s="20"/>
      <c r="AB130" s="21">
        <v>411000</v>
      </c>
      <c r="AC130" s="27">
        <f t="shared" ref="AC130:AC193" si="26">IF(R130&lt;&gt;"",AB130*AD130,"")</f>
        <v>0</v>
      </c>
      <c r="AD130" s="22"/>
      <c r="AE130" s="211">
        <f t="shared" ref="AE130:AE193" si="27">IF(Q130="","",IF(Q130="Yes",1,0))</f>
        <v>0</v>
      </c>
      <c r="AF130" s="211" t="str">
        <f>IF(AND(COUNTIFS($J$18:J130,J130)=1,AE130=1),1,"")</f>
        <v/>
      </c>
      <c r="AG130" s="211" t="str">
        <f>IF(C130="","",IF(AND(COUNTIFS($J$18:J130,J130)=1,C130&lt;&gt;""),1,""))</f>
        <v/>
      </c>
      <c r="AH130" s="211" t="str">
        <f>IF(G130="","",IF(AND(COUNTIFS($J$18:J130,J130)=1,G130&lt;&gt;""),1,""))</f>
        <v/>
      </c>
      <c r="AI130" s="28">
        <f t="shared" ref="AI130:AI193" si="28">IF(P130="C66 SERVICE","",SUMIFS(AB:AB,F:F,F130,G:G,G130,E:E,E130))</f>
        <v>30573205.452778772</v>
      </c>
      <c r="AJ130" s="28">
        <f t="shared" ref="AJ130:AJ193" si="29">IF(P130="C66 SERVICE","",SUMIFS(AC:AC,F:F,F130,G:G,G130,E:E,E130))</f>
        <v>3790930.1683151261</v>
      </c>
      <c r="AK130" s="29">
        <f t="shared" ref="AK130:AK193" si="30">IF(AJ130&gt;0,AJ130/AI130,"")</f>
        <v>0.12399518179964253</v>
      </c>
      <c r="AL130" s="94"/>
      <c r="AM130" s="94"/>
      <c r="AN130" s="94"/>
      <c r="AO130" s="94"/>
      <c r="AP130" s="45" t="str">
        <f t="shared" ref="AP130:AP193" si="31">IF(F130="","",F130&amp;G130)</f>
        <v>20234</v>
      </c>
      <c r="AQ130" s="45" t="str">
        <f t="shared" ref="AQ130:AQ193" si="32">IF(W130="","",F130&amp;G130&amp;W130)</f>
        <v/>
      </c>
    </row>
    <row r="131" spans="1:43" s="15" customFormat="1" ht="39.6">
      <c r="A131" s="89"/>
      <c r="B131" s="90"/>
      <c r="C131" s="90"/>
      <c r="D131" s="57" t="str">
        <f t="shared" si="22"/>
        <v/>
      </c>
      <c r="E131" s="208" t="s">
        <v>42</v>
      </c>
      <c r="F131" s="209">
        <v>2023</v>
      </c>
      <c r="G131" s="209">
        <v>4</v>
      </c>
      <c r="H131" s="91"/>
      <c r="I131" s="57" t="str">
        <f t="shared" si="23"/>
        <v>Q1</v>
      </c>
      <c r="J131" s="203"/>
      <c r="K131" s="91"/>
      <c r="L131" s="210" t="s">
        <v>29</v>
      </c>
      <c r="M131" s="208" t="s">
        <v>30</v>
      </c>
      <c r="N131" s="208">
        <v>0</v>
      </c>
      <c r="O131" s="93"/>
      <c r="P131" s="57" t="str">
        <f t="shared" si="24"/>
        <v>C66 SERVICE/OTHERS</v>
      </c>
      <c r="Q131" s="209" t="s">
        <v>31</v>
      </c>
      <c r="R131" s="208" t="s">
        <v>32</v>
      </c>
      <c r="S131" s="208" t="s">
        <v>37</v>
      </c>
      <c r="T131" s="17"/>
      <c r="U131" s="17"/>
      <c r="V131" s="89"/>
      <c r="W131" s="17"/>
      <c r="X131" s="18"/>
      <c r="Y131" s="19"/>
      <c r="Z131" s="26" t="str">
        <f t="shared" si="25"/>
        <v/>
      </c>
      <c r="AA131" s="20"/>
      <c r="AB131" s="21">
        <v>59000</v>
      </c>
      <c r="AC131" s="27">
        <f t="shared" si="26"/>
        <v>0</v>
      </c>
      <c r="AD131" s="22"/>
      <c r="AE131" s="211">
        <f t="shared" si="27"/>
        <v>0</v>
      </c>
      <c r="AF131" s="211" t="str">
        <f>IF(AND(COUNTIFS($J$18:J131,J131)=1,AE131=1),1,"")</f>
        <v/>
      </c>
      <c r="AG131" s="211" t="str">
        <f>IF(C131="","",IF(AND(COUNTIFS($J$18:J131,J131)=1,C131&lt;&gt;""),1,""))</f>
        <v/>
      </c>
      <c r="AH131" s="211" t="str">
        <f>IF(G131="","",IF(AND(COUNTIFS($J$18:J131,J131)=1,G131&lt;&gt;""),1,""))</f>
        <v/>
      </c>
      <c r="AI131" s="28">
        <f t="shared" si="28"/>
        <v>30573205.452778772</v>
      </c>
      <c r="AJ131" s="28">
        <f t="shared" si="29"/>
        <v>3790930.1683151261</v>
      </c>
      <c r="AK131" s="29">
        <f t="shared" si="30"/>
        <v>0.12399518179964253</v>
      </c>
      <c r="AL131" s="94"/>
      <c r="AM131" s="94"/>
      <c r="AN131" s="94"/>
      <c r="AO131" s="94"/>
      <c r="AP131" s="45" t="str">
        <f t="shared" si="31"/>
        <v>20234</v>
      </c>
      <c r="AQ131" s="45" t="str">
        <f t="shared" si="32"/>
        <v/>
      </c>
    </row>
    <row r="132" spans="1:43" s="15" customFormat="1" ht="39.6">
      <c r="A132" s="89"/>
      <c r="B132" s="90"/>
      <c r="C132" s="90"/>
      <c r="D132" s="57" t="str">
        <f t="shared" si="22"/>
        <v/>
      </c>
      <c r="E132" s="208" t="s">
        <v>42</v>
      </c>
      <c r="F132" s="209">
        <v>2023</v>
      </c>
      <c r="G132" s="209">
        <v>4</v>
      </c>
      <c r="H132" s="91"/>
      <c r="I132" s="57" t="str">
        <f t="shared" si="23"/>
        <v>Q1</v>
      </c>
      <c r="J132" s="203"/>
      <c r="K132" s="91"/>
      <c r="L132" s="210" t="s">
        <v>29</v>
      </c>
      <c r="M132" s="208" t="s">
        <v>30</v>
      </c>
      <c r="N132" s="208">
        <v>0</v>
      </c>
      <c r="O132" s="93"/>
      <c r="P132" s="57" t="str">
        <f t="shared" si="24"/>
        <v>C66 SERVICE/OTHERS</v>
      </c>
      <c r="Q132" s="209" t="s">
        <v>31</v>
      </c>
      <c r="R132" s="208" t="s">
        <v>32</v>
      </c>
      <c r="S132" s="208" t="s">
        <v>38</v>
      </c>
      <c r="T132" s="17"/>
      <c r="U132" s="17"/>
      <c r="V132" s="89"/>
      <c r="W132" s="17"/>
      <c r="X132" s="18"/>
      <c r="Y132" s="19"/>
      <c r="Z132" s="26" t="str">
        <f t="shared" si="25"/>
        <v/>
      </c>
      <c r="AA132" s="20"/>
      <c r="AB132" s="21">
        <v>21000</v>
      </c>
      <c r="AC132" s="27">
        <f t="shared" si="26"/>
        <v>0</v>
      </c>
      <c r="AD132" s="22"/>
      <c r="AE132" s="211">
        <f t="shared" si="27"/>
        <v>0</v>
      </c>
      <c r="AF132" s="211" t="str">
        <f>IF(AND(COUNTIFS($J$18:J132,J132)=1,AE132=1),1,"")</f>
        <v/>
      </c>
      <c r="AG132" s="211" t="str">
        <f>IF(C132="","",IF(AND(COUNTIFS($J$18:J132,J132)=1,C132&lt;&gt;""),1,""))</f>
        <v/>
      </c>
      <c r="AH132" s="211" t="str">
        <f>IF(G132="","",IF(AND(COUNTIFS($J$18:J132,J132)=1,G132&lt;&gt;""),1,""))</f>
        <v/>
      </c>
      <c r="AI132" s="28">
        <f t="shared" si="28"/>
        <v>30573205.452778772</v>
      </c>
      <c r="AJ132" s="28">
        <f t="shared" si="29"/>
        <v>3790930.1683151261</v>
      </c>
      <c r="AK132" s="29">
        <f t="shared" si="30"/>
        <v>0.12399518179964253</v>
      </c>
      <c r="AL132" s="94"/>
      <c r="AM132" s="94"/>
      <c r="AN132" s="94"/>
      <c r="AO132" s="94"/>
      <c r="AP132" s="45" t="str">
        <f t="shared" si="31"/>
        <v>20234</v>
      </c>
      <c r="AQ132" s="45" t="str">
        <f t="shared" si="32"/>
        <v/>
      </c>
    </row>
    <row r="133" spans="1:43" s="15" customFormat="1" ht="39.6">
      <c r="A133" s="89"/>
      <c r="B133" s="95"/>
      <c r="C133" s="90"/>
      <c r="D133" s="57" t="str">
        <f t="shared" si="22"/>
        <v/>
      </c>
      <c r="E133" s="208" t="s">
        <v>42</v>
      </c>
      <c r="F133" s="209">
        <v>2023</v>
      </c>
      <c r="G133" s="209">
        <v>4</v>
      </c>
      <c r="H133" s="91"/>
      <c r="I133" s="57" t="str">
        <f t="shared" si="23"/>
        <v>Q1</v>
      </c>
      <c r="J133" s="203"/>
      <c r="K133" s="91"/>
      <c r="L133" s="210" t="s">
        <v>29</v>
      </c>
      <c r="M133" s="208" t="s">
        <v>30</v>
      </c>
      <c r="N133" s="208">
        <v>0</v>
      </c>
      <c r="O133" s="93"/>
      <c r="P133" s="57" t="str">
        <f t="shared" si="24"/>
        <v>C66 SERVICE/OTHERS</v>
      </c>
      <c r="Q133" s="209" t="s">
        <v>31</v>
      </c>
      <c r="R133" s="208" t="s">
        <v>32</v>
      </c>
      <c r="S133" s="208" t="s">
        <v>39</v>
      </c>
      <c r="T133" s="17"/>
      <c r="U133" s="17"/>
      <c r="V133" s="89"/>
      <c r="W133" s="17"/>
      <c r="X133" s="18"/>
      <c r="Y133" s="19"/>
      <c r="Z133" s="26" t="str">
        <f t="shared" si="25"/>
        <v/>
      </c>
      <c r="AA133" s="20"/>
      <c r="AB133" s="21">
        <v>0</v>
      </c>
      <c r="AC133" s="27">
        <f t="shared" si="26"/>
        <v>0</v>
      </c>
      <c r="AD133" s="22"/>
      <c r="AE133" s="211">
        <f t="shared" si="27"/>
        <v>0</v>
      </c>
      <c r="AF133" s="211" t="str">
        <f>IF(AND(COUNTIFS($J$18:J133,J133)=1,AE133=1),1,"")</f>
        <v/>
      </c>
      <c r="AG133" s="211" t="str">
        <f>IF(C133="","",IF(AND(COUNTIFS($J$18:J133,J133)=1,C133&lt;&gt;""),1,""))</f>
        <v/>
      </c>
      <c r="AH133" s="211" t="str">
        <f>IF(G133="","",IF(AND(COUNTIFS($J$18:J133,J133)=1,G133&lt;&gt;""),1,""))</f>
        <v/>
      </c>
      <c r="AI133" s="28">
        <f t="shared" si="28"/>
        <v>30573205.452778772</v>
      </c>
      <c r="AJ133" s="28">
        <f t="shared" si="29"/>
        <v>3790930.1683151261</v>
      </c>
      <c r="AK133" s="29">
        <f t="shared" si="30"/>
        <v>0.12399518179964253</v>
      </c>
      <c r="AL133" s="94"/>
      <c r="AM133" s="94"/>
      <c r="AN133" s="94"/>
      <c r="AO133" s="94"/>
      <c r="AP133" s="45" t="str">
        <f t="shared" si="31"/>
        <v>20234</v>
      </c>
      <c r="AQ133" s="45" t="str">
        <f t="shared" si="32"/>
        <v/>
      </c>
    </row>
    <row r="134" spans="1:43" s="15" customFormat="1" ht="39.6">
      <c r="A134" s="89"/>
      <c r="B134" s="95"/>
      <c r="C134" s="90"/>
      <c r="D134" s="57" t="str">
        <f t="shared" si="22"/>
        <v/>
      </c>
      <c r="E134" s="208" t="s">
        <v>42</v>
      </c>
      <c r="F134" s="209">
        <v>2023</v>
      </c>
      <c r="G134" s="209">
        <v>5</v>
      </c>
      <c r="H134" s="91"/>
      <c r="I134" s="57" t="str">
        <f t="shared" si="23"/>
        <v>Q1</v>
      </c>
      <c r="J134" s="203"/>
      <c r="K134" s="91"/>
      <c r="L134" s="210" t="s">
        <v>29</v>
      </c>
      <c r="M134" s="208" t="s">
        <v>30</v>
      </c>
      <c r="N134" s="208">
        <v>0</v>
      </c>
      <c r="O134" s="93"/>
      <c r="P134" s="57" t="str">
        <f t="shared" si="24"/>
        <v>C66 SERVICE/OTHERS</v>
      </c>
      <c r="Q134" s="209" t="s">
        <v>31</v>
      </c>
      <c r="R134" s="208" t="s">
        <v>32</v>
      </c>
      <c r="S134" s="208" t="s">
        <v>36</v>
      </c>
      <c r="T134" s="17"/>
      <c r="U134" s="17"/>
      <c r="V134" s="89"/>
      <c r="W134" s="17"/>
      <c r="X134" s="18"/>
      <c r="Y134" s="19"/>
      <c r="Z134" s="26" t="str">
        <f t="shared" si="25"/>
        <v/>
      </c>
      <c r="AA134" s="20"/>
      <c r="AB134" s="21">
        <v>226000</v>
      </c>
      <c r="AC134" s="27">
        <f t="shared" si="26"/>
        <v>0</v>
      </c>
      <c r="AD134" s="22"/>
      <c r="AE134" s="211">
        <f t="shared" si="27"/>
        <v>0</v>
      </c>
      <c r="AF134" s="211" t="str">
        <f>IF(AND(COUNTIFS($J$18:J134,J134)=1,AE134=1),1,"")</f>
        <v/>
      </c>
      <c r="AG134" s="211" t="str">
        <f>IF(C134="","",IF(AND(COUNTIFS($J$18:J134,J134)=1,C134&lt;&gt;""),1,""))</f>
        <v/>
      </c>
      <c r="AH134" s="211" t="str">
        <f>IF(G134="","",IF(AND(COUNTIFS($J$18:J134,J134)=1,G134&lt;&gt;""),1,""))</f>
        <v/>
      </c>
      <c r="AI134" s="28">
        <f t="shared" si="28"/>
        <v>28177779.013274323</v>
      </c>
      <c r="AJ134" s="28">
        <f t="shared" si="29"/>
        <v>4727216.637619026</v>
      </c>
      <c r="AK134" s="29">
        <f t="shared" si="30"/>
        <v>0.16776399003598091</v>
      </c>
      <c r="AL134" s="94"/>
      <c r="AM134" s="94"/>
      <c r="AN134" s="94"/>
      <c r="AO134" s="94"/>
      <c r="AP134" s="45" t="str">
        <f t="shared" si="31"/>
        <v>20235</v>
      </c>
      <c r="AQ134" s="45" t="str">
        <f t="shared" si="32"/>
        <v/>
      </c>
    </row>
    <row r="135" spans="1:43" s="15" customFormat="1" ht="39.6">
      <c r="A135" s="89"/>
      <c r="B135" s="90"/>
      <c r="C135" s="90"/>
      <c r="D135" s="57" t="str">
        <f t="shared" si="22"/>
        <v/>
      </c>
      <c r="E135" s="208" t="s">
        <v>42</v>
      </c>
      <c r="F135" s="209">
        <v>2023</v>
      </c>
      <c r="G135" s="209">
        <v>5</v>
      </c>
      <c r="H135" s="91"/>
      <c r="I135" s="57" t="str">
        <f t="shared" si="23"/>
        <v>Q1</v>
      </c>
      <c r="J135" s="203"/>
      <c r="K135" s="91"/>
      <c r="L135" s="210" t="s">
        <v>29</v>
      </c>
      <c r="M135" s="208" t="s">
        <v>30</v>
      </c>
      <c r="N135" s="208">
        <v>0</v>
      </c>
      <c r="O135" s="93"/>
      <c r="P135" s="57" t="str">
        <f t="shared" si="24"/>
        <v>C66 SERVICE/OTHERS</v>
      </c>
      <c r="Q135" s="209" t="s">
        <v>31</v>
      </c>
      <c r="R135" s="208" t="s">
        <v>32</v>
      </c>
      <c r="S135" s="208" t="s">
        <v>37</v>
      </c>
      <c r="T135" s="17"/>
      <c r="U135" s="17"/>
      <c r="V135" s="89"/>
      <c r="W135" s="17"/>
      <c r="X135" s="18"/>
      <c r="Y135" s="19"/>
      <c r="Z135" s="26" t="str">
        <f t="shared" si="25"/>
        <v/>
      </c>
      <c r="AA135" s="20"/>
      <c r="AB135" s="21">
        <v>146000</v>
      </c>
      <c r="AC135" s="27">
        <f t="shared" si="26"/>
        <v>0</v>
      </c>
      <c r="AD135" s="22"/>
      <c r="AE135" s="211">
        <f t="shared" si="27"/>
        <v>0</v>
      </c>
      <c r="AF135" s="211" t="str">
        <f>IF(AND(COUNTIFS($J$18:J135,J135)=1,AE135=1),1,"")</f>
        <v/>
      </c>
      <c r="AG135" s="211" t="str">
        <f>IF(C135="","",IF(AND(COUNTIFS($J$18:J135,J135)=1,C135&lt;&gt;""),1,""))</f>
        <v/>
      </c>
      <c r="AH135" s="211" t="str">
        <f>IF(G135="","",IF(AND(COUNTIFS($J$18:J135,J135)=1,G135&lt;&gt;""),1,""))</f>
        <v/>
      </c>
      <c r="AI135" s="28">
        <f t="shared" si="28"/>
        <v>28177779.013274323</v>
      </c>
      <c r="AJ135" s="28">
        <f t="shared" si="29"/>
        <v>4727216.637619026</v>
      </c>
      <c r="AK135" s="29">
        <f t="shared" si="30"/>
        <v>0.16776399003598091</v>
      </c>
      <c r="AL135" s="94"/>
      <c r="AM135" s="94"/>
      <c r="AN135" s="94"/>
      <c r="AO135" s="94"/>
      <c r="AP135" s="45" t="str">
        <f t="shared" si="31"/>
        <v>20235</v>
      </c>
      <c r="AQ135" s="45" t="str">
        <f t="shared" si="32"/>
        <v/>
      </c>
    </row>
    <row r="136" spans="1:43" s="15" customFormat="1" ht="39.6">
      <c r="A136" s="89"/>
      <c r="B136" s="90"/>
      <c r="C136" s="90"/>
      <c r="D136" s="57" t="str">
        <f t="shared" si="22"/>
        <v/>
      </c>
      <c r="E136" s="208" t="s">
        <v>42</v>
      </c>
      <c r="F136" s="209">
        <v>2023</v>
      </c>
      <c r="G136" s="209">
        <v>5</v>
      </c>
      <c r="H136" s="91"/>
      <c r="I136" s="57" t="str">
        <f t="shared" si="23"/>
        <v>Q1</v>
      </c>
      <c r="J136" s="203"/>
      <c r="K136" s="91"/>
      <c r="L136" s="210" t="s">
        <v>29</v>
      </c>
      <c r="M136" s="208" t="s">
        <v>30</v>
      </c>
      <c r="N136" s="208">
        <v>0</v>
      </c>
      <c r="O136" s="93"/>
      <c r="P136" s="57" t="str">
        <f t="shared" si="24"/>
        <v>C66 SERVICE/OTHERS</v>
      </c>
      <c r="Q136" s="209" t="s">
        <v>31</v>
      </c>
      <c r="R136" s="208" t="s">
        <v>32</v>
      </c>
      <c r="S136" s="208" t="s">
        <v>38</v>
      </c>
      <c r="T136" s="17"/>
      <c r="U136" s="17"/>
      <c r="V136" s="89"/>
      <c r="W136" s="17"/>
      <c r="X136" s="18"/>
      <c r="Y136" s="19"/>
      <c r="Z136" s="26" t="str">
        <f t="shared" si="25"/>
        <v/>
      </c>
      <c r="AA136" s="20"/>
      <c r="AB136" s="21">
        <v>12000</v>
      </c>
      <c r="AC136" s="27">
        <f t="shared" si="26"/>
        <v>0</v>
      </c>
      <c r="AD136" s="22"/>
      <c r="AE136" s="211">
        <f t="shared" si="27"/>
        <v>0</v>
      </c>
      <c r="AF136" s="211" t="str">
        <f>IF(AND(COUNTIFS($J$18:J136,J136)=1,AE136=1),1,"")</f>
        <v/>
      </c>
      <c r="AG136" s="211" t="str">
        <f>IF(C136="","",IF(AND(COUNTIFS($J$18:J136,J136)=1,C136&lt;&gt;""),1,""))</f>
        <v/>
      </c>
      <c r="AH136" s="211" t="str">
        <f>IF(G136="","",IF(AND(COUNTIFS($J$18:J136,J136)=1,G136&lt;&gt;""),1,""))</f>
        <v/>
      </c>
      <c r="AI136" s="28">
        <f t="shared" si="28"/>
        <v>28177779.013274323</v>
      </c>
      <c r="AJ136" s="28">
        <f t="shared" si="29"/>
        <v>4727216.637619026</v>
      </c>
      <c r="AK136" s="29">
        <f t="shared" si="30"/>
        <v>0.16776399003598091</v>
      </c>
      <c r="AL136" s="94"/>
      <c r="AM136" s="94"/>
      <c r="AN136" s="94"/>
      <c r="AO136" s="94"/>
      <c r="AP136" s="45" t="str">
        <f t="shared" si="31"/>
        <v>20235</v>
      </c>
      <c r="AQ136" s="45" t="str">
        <f t="shared" si="32"/>
        <v/>
      </c>
    </row>
    <row r="137" spans="1:43" s="15" customFormat="1" ht="39.6">
      <c r="A137" s="89"/>
      <c r="B137" s="90"/>
      <c r="C137" s="90"/>
      <c r="D137" s="57" t="str">
        <f t="shared" si="22"/>
        <v/>
      </c>
      <c r="E137" s="208" t="s">
        <v>42</v>
      </c>
      <c r="F137" s="209">
        <v>2023</v>
      </c>
      <c r="G137" s="209">
        <v>5</v>
      </c>
      <c r="H137" s="91"/>
      <c r="I137" s="57" t="str">
        <f t="shared" si="23"/>
        <v>Q1</v>
      </c>
      <c r="J137" s="203"/>
      <c r="K137" s="91"/>
      <c r="L137" s="210" t="s">
        <v>29</v>
      </c>
      <c r="M137" s="208" t="s">
        <v>30</v>
      </c>
      <c r="N137" s="208">
        <v>0</v>
      </c>
      <c r="O137" s="93"/>
      <c r="P137" s="57" t="str">
        <f t="shared" si="24"/>
        <v>C66 SERVICE/OTHERS</v>
      </c>
      <c r="Q137" s="209" t="s">
        <v>31</v>
      </c>
      <c r="R137" s="208" t="s">
        <v>32</v>
      </c>
      <c r="S137" s="208" t="s">
        <v>39</v>
      </c>
      <c r="T137" s="17"/>
      <c r="U137" s="17"/>
      <c r="V137" s="89"/>
      <c r="W137" s="17"/>
      <c r="X137" s="18"/>
      <c r="Y137" s="19"/>
      <c r="Z137" s="26" t="str">
        <f t="shared" si="25"/>
        <v/>
      </c>
      <c r="AA137" s="20"/>
      <c r="AB137" s="21">
        <v>116000</v>
      </c>
      <c r="AC137" s="27">
        <f t="shared" si="26"/>
        <v>0</v>
      </c>
      <c r="AD137" s="22"/>
      <c r="AE137" s="211">
        <f t="shared" si="27"/>
        <v>0</v>
      </c>
      <c r="AF137" s="211" t="str">
        <f>IF(AND(COUNTIFS($J$18:J137,J137)=1,AE137=1),1,"")</f>
        <v/>
      </c>
      <c r="AG137" s="211" t="str">
        <f>IF(C137="","",IF(AND(COUNTIFS($J$18:J137,J137)=1,C137&lt;&gt;""),1,""))</f>
        <v/>
      </c>
      <c r="AH137" s="211" t="str">
        <f>IF(G137="","",IF(AND(COUNTIFS($J$18:J137,J137)=1,G137&lt;&gt;""),1,""))</f>
        <v/>
      </c>
      <c r="AI137" s="28">
        <f t="shared" si="28"/>
        <v>28177779.013274323</v>
      </c>
      <c r="AJ137" s="28">
        <f t="shared" si="29"/>
        <v>4727216.637619026</v>
      </c>
      <c r="AK137" s="29">
        <f t="shared" si="30"/>
        <v>0.16776399003598091</v>
      </c>
      <c r="AL137" s="94"/>
      <c r="AM137" s="94"/>
      <c r="AN137" s="94"/>
      <c r="AO137" s="94"/>
      <c r="AP137" s="45" t="str">
        <f t="shared" si="31"/>
        <v>20235</v>
      </c>
      <c r="AQ137" s="45" t="str">
        <f t="shared" si="32"/>
        <v/>
      </c>
    </row>
    <row r="138" spans="1:43" s="15" customFormat="1" ht="39.6">
      <c r="A138" s="89"/>
      <c r="B138" s="90"/>
      <c r="C138" s="90"/>
      <c r="D138" s="57" t="str">
        <f t="shared" si="22"/>
        <v/>
      </c>
      <c r="E138" s="208" t="s">
        <v>42</v>
      </c>
      <c r="F138" s="209">
        <v>2023</v>
      </c>
      <c r="G138" s="209">
        <v>6</v>
      </c>
      <c r="H138" s="91"/>
      <c r="I138" s="57" t="str">
        <f t="shared" si="23"/>
        <v>Q1</v>
      </c>
      <c r="J138" s="203"/>
      <c r="K138" s="91"/>
      <c r="L138" s="210" t="s">
        <v>29</v>
      </c>
      <c r="M138" s="208" t="s">
        <v>30</v>
      </c>
      <c r="N138" s="208">
        <v>0</v>
      </c>
      <c r="O138" s="93"/>
      <c r="P138" s="57" t="str">
        <f t="shared" si="24"/>
        <v>C66 SERVICE/OTHERS</v>
      </c>
      <c r="Q138" s="209" t="s">
        <v>31</v>
      </c>
      <c r="R138" s="208" t="s">
        <v>32</v>
      </c>
      <c r="S138" s="208" t="s">
        <v>36</v>
      </c>
      <c r="T138" s="17"/>
      <c r="U138" s="17"/>
      <c r="V138" s="89"/>
      <c r="W138" s="17"/>
      <c r="X138" s="18"/>
      <c r="Y138" s="19"/>
      <c r="Z138" s="26" t="str">
        <f t="shared" si="25"/>
        <v/>
      </c>
      <c r="AA138" s="20"/>
      <c r="AB138" s="21">
        <v>275000</v>
      </c>
      <c r="AC138" s="27">
        <f t="shared" si="26"/>
        <v>0</v>
      </c>
      <c r="AD138" s="22"/>
      <c r="AE138" s="211">
        <f t="shared" si="27"/>
        <v>0</v>
      </c>
      <c r="AF138" s="211" t="str">
        <f>IF(AND(COUNTIFS($J$18:J138,J138)=1,AE138=1),1,"")</f>
        <v/>
      </c>
      <c r="AG138" s="211" t="str">
        <f>IF(C138="","",IF(AND(COUNTIFS($J$18:J138,J138)=1,C138&lt;&gt;""),1,""))</f>
        <v/>
      </c>
      <c r="AH138" s="211" t="str">
        <f>IF(G138="","",IF(AND(COUNTIFS($J$18:J138,J138)=1,G138&lt;&gt;""),1,""))</f>
        <v/>
      </c>
      <c r="AI138" s="28">
        <f t="shared" si="28"/>
        <v>13640480.497522123</v>
      </c>
      <c r="AJ138" s="28">
        <f t="shared" si="29"/>
        <v>1928605.8020906285</v>
      </c>
      <c r="AK138" s="29">
        <f t="shared" si="30"/>
        <v>0.14138840654777313</v>
      </c>
      <c r="AL138" s="94"/>
      <c r="AM138" s="94"/>
      <c r="AN138" s="94"/>
      <c r="AO138" s="94"/>
      <c r="AP138" s="45" t="str">
        <f t="shared" si="31"/>
        <v>20236</v>
      </c>
      <c r="AQ138" s="45" t="str">
        <f t="shared" si="32"/>
        <v/>
      </c>
    </row>
    <row r="139" spans="1:43" s="15" customFormat="1" ht="39.6">
      <c r="A139" s="89"/>
      <c r="B139" s="90"/>
      <c r="C139" s="90"/>
      <c r="D139" s="57" t="str">
        <f t="shared" si="22"/>
        <v/>
      </c>
      <c r="E139" s="208" t="s">
        <v>42</v>
      </c>
      <c r="F139" s="209">
        <v>2023</v>
      </c>
      <c r="G139" s="209">
        <v>6</v>
      </c>
      <c r="H139" s="91"/>
      <c r="I139" s="57" t="str">
        <f t="shared" si="23"/>
        <v>Q1</v>
      </c>
      <c r="J139" s="203"/>
      <c r="K139" s="91"/>
      <c r="L139" s="210" t="s">
        <v>29</v>
      </c>
      <c r="M139" s="208" t="s">
        <v>30</v>
      </c>
      <c r="N139" s="208">
        <v>0</v>
      </c>
      <c r="O139" s="93"/>
      <c r="P139" s="57" t="str">
        <f t="shared" si="24"/>
        <v>C66 SERVICE/OTHERS</v>
      </c>
      <c r="Q139" s="209" t="s">
        <v>31</v>
      </c>
      <c r="R139" s="208" t="s">
        <v>32</v>
      </c>
      <c r="S139" s="208" t="s">
        <v>37</v>
      </c>
      <c r="T139" s="17"/>
      <c r="U139" s="17"/>
      <c r="V139" s="89"/>
      <c r="W139" s="17"/>
      <c r="X139" s="18"/>
      <c r="Y139" s="19"/>
      <c r="Z139" s="26" t="str">
        <f t="shared" si="25"/>
        <v/>
      </c>
      <c r="AA139" s="20"/>
      <c r="AB139" s="21">
        <v>316000</v>
      </c>
      <c r="AC139" s="27">
        <f t="shared" si="26"/>
        <v>0</v>
      </c>
      <c r="AD139" s="22"/>
      <c r="AE139" s="211">
        <f t="shared" si="27"/>
        <v>0</v>
      </c>
      <c r="AF139" s="211" t="str">
        <f>IF(AND(COUNTIFS($J$18:J139,J139)=1,AE139=1),1,"")</f>
        <v/>
      </c>
      <c r="AG139" s="211" t="str">
        <f>IF(C139="","",IF(AND(COUNTIFS($J$18:J139,J139)=1,C139&lt;&gt;""),1,""))</f>
        <v/>
      </c>
      <c r="AH139" s="211" t="str">
        <f>IF(G139="","",IF(AND(COUNTIFS($J$18:J139,J139)=1,G139&lt;&gt;""),1,""))</f>
        <v/>
      </c>
      <c r="AI139" s="28">
        <f t="shared" si="28"/>
        <v>13640480.497522123</v>
      </c>
      <c r="AJ139" s="28">
        <f t="shared" si="29"/>
        <v>1928605.8020906285</v>
      </c>
      <c r="AK139" s="29">
        <f t="shared" si="30"/>
        <v>0.14138840654777313</v>
      </c>
      <c r="AL139" s="94"/>
      <c r="AM139" s="94"/>
      <c r="AN139" s="94"/>
      <c r="AO139" s="94"/>
      <c r="AP139" s="45" t="str">
        <f t="shared" si="31"/>
        <v>20236</v>
      </c>
      <c r="AQ139" s="45" t="str">
        <f t="shared" si="32"/>
        <v/>
      </c>
    </row>
    <row r="140" spans="1:43" s="15" customFormat="1" ht="39.6">
      <c r="A140" s="89"/>
      <c r="B140" s="90"/>
      <c r="C140" s="90"/>
      <c r="D140" s="57" t="str">
        <f t="shared" si="22"/>
        <v/>
      </c>
      <c r="E140" s="208" t="s">
        <v>42</v>
      </c>
      <c r="F140" s="209">
        <v>2023</v>
      </c>
      <c r="G140" s="209">
        <v>6</v>
      </c>
      <c r="H140" s="91"/>
      <c r="I140" s="57" t="str">
        <f t="shared" si="23"/>
        <v>Q1</v>
      </c>
      <c r="J140" s="203"/>
      <c r="K140" s="91"/>
      <c r="L140" s="210" t="s">
        <v>29</v>
      </c>
      <c r="M140" s="208" t="s">
        <v>30</v>
      </c>
      <c r="N140" s="208">
        <v>0</v>
      </c>
      <c r="O140" s="93"/>
      <c r="P140" s="57" t="str">
        <f t="shared" si="24"/>
        <v>C66 SERVICE/OTHERS</v>
      </c>
      <c r="Q140" s="209" t="s">
        <v>31</v>
      </c>
      <c r="R140" s="208" t="s">
        <v>32</v>
      </c>
      <c r="S140" s="208" t="s">
        <v>38</v>
      </c>
      <c r="T140" s="17"/>
      <c r="U140" s="17"/>
      <c r="V140" s="89"/>
      <c r="W140" s="17"/>
      <c r="X140" s="18"/>
      <c r="Y140" s="19"/>
      <c r="Z140" s="26" t="str">
        <f t="shared" si="25"/>
        <v/>
      </c>
      <c r="AA140" s="20"/>
      <c r="AB140" s="21">
        <v>8000</v>
      </c>
      <c r="AC140" s="27">
        <f t="shared" si="26"/>
        <v>0</v>
      </c>
      <c r="AD140" s="22"/>
      <c r="AE140" s="211">
        <f t="shared" si="27"/>
        <v>0</v>
      </c>
      <c r="AF140" s="211" t="str">
        <f>IF(AND(COUNTIFS($J$18:J140,J140)=1,AE140=1),1,"")</f>
        <v/>
      </c>
      <c r="AG140" s="211" t="str">
        <f>IF(C140="","",IF(AND(COUNTIFS($J$18:J140,J140)=1,C140&lt;&gt;""),1,""))</f>
        <v/>
      </c>
      <c r="AH140" s="211" t="str">
        <f>IF(G140="","",IF(AND(COUNTIFS($J$18:J140,J140)=1,G140&lt;&gt;""),1,""))</f>
        <v/>
      </c>
      <c r="AI140" s="28">
        <f t="shared" si="28"/>
        <v>13640480.497522123</v>
      </c>
      <c r="AJ140" s="28">
        <f t="shared" si="29"/>
        <v>1928605.8020906285</v>
      </c>
      <c r="AK140" s="29">
        <f t="shared" si="30"/>
        <v>0.14138840654777313</v>
      </c>
      <c r="AL140" s="94"/>
      <c r="AM140" s="94"/>
      <c r="AN140" s="94"/>
      <c r="AO140" s="94"/>
      <c r="AP140" s="45" t="str">
        <f t="shared" si="31"/>
        <v>20236</v>
      </c>
      <c r="AQ140" s="45" t="str">
        <f t="shared" si="32"/>
        <v/>
      </c>
    </row>
    <row r="141" spans="1:43" s="15" customFormat="1" ht="39.6">
      <c r="A141" s="89"/>
      <c r="B141" s="90"/>
      <c r="C141" s="90"/>
      <c r="D141" s="57" t="str">
        <f t="shared" si="22"/>
        <v/>
      </c>
      <c r="E141" s="208" t="s">
        <v>42</v>
      </c>
      <c r="F141" s="209">
        <v>2023</v>
      </c>
      <c r="G141" s="209">
        <v>6</v>
      </c>
      <c r="H141" s="91"/>
      <c r="I141" s="57" t="str">
        <f t="shared" si="23"/>
        <v>Q1</v>
      </c>
      <c r="J141" s="203"/>
      <c r="K141" s="91"/>
      <c r="L141" s="210" t="s">
        <v>29</v>
      </c>
      <c r="M141" s="208" t="s">
        <v>30</v>
      </c>
      <c r="N141" s="208">
        <v>0</v>
      </c>
      <c r="O141" s="93"/>
      <c r="P141" s="57" t="str">
        <f t="shared" si="24"/>
        <v>C66 SERVICE/OTHERS</v>
      </c>
      <c r="Q141" s="209" t="s">
        <v>31</v>
      </c>
      <c r="R141" s="208" t="s">
        <v>32</v>
      </c>
      <c r="S141" s="208" t="s">
        <v>39</v>
      </c>
      <c r="T141" s="17"/>
      <c r="U141" s="17"/>
      <c r="V141" s="89"/>
      <c r="W141" s="17"/>
      <c r="X141" s="18"/>
      <c r="Y141" s="19"/>
      <c r="Z141" s="26" t="str">
        <f t="shared" si="25"/>
        <v/>
      </c>
      <c r="AA141" s="20"/>
      <c r="AB141" s="21">
        <v>24000</v>
      </c>
      <c r="AC141" s="27">
        <f t="shared" si="26"/>
        <v>0</v>
      </c>
      <c r="AD141" s="22"/>
      <c r="AE141" s="211">
        <f t="shared" si="27"/>
        <v>0</v>
      </c>
      <c r="AF141" s="211" t="str">
        <f>IF(AND(COUNTIFS($J$18:J141,J141)=1,AE141=1),1,"")</f>
        <v/>
      </c>
      <c r="AG141" s="211" t="str">
        <f>IF(C141="","",IF(AND(COUNTIFS($J$18:J141,J141)=1,C141&lt;&gt;""),1,""))</f>
        <v/>
      </c>
      <c r="AH141" s="211" t="str">
        <f>IF(G141="","",IF(AND(COUNTIFS($J$18:J141,J141)=1,G141&lt;&gt;""),1,""))</f>
        <v/>
      </c>
      <c r="AI141" s="28">
        <f t="shared" si="28"/>
        <v>13640480.497522123</v>
      </c>
      <c r="AJ141" s="28">
        <f t="shared" si="29"/>
        <v>1928605.8020906285</v>
      </c>
      <c r="AK141" s="29">
        <f t="shared" si="30"/>
        <v>0.14138840654777313</v>
      </c>
      <c r="AL141" s="94"/>
      <c r="AM141" s="94"/>
      <c r="AN141" s="94"/>
      <c r="AO141" s="94"/>
      <c r="AP141" s="45" t="str">
        <f t="shared" si="31"/>
        <v>20236</v>
      </c>
      <c r="AQ141" s="45" t="str">
        <f t="shared" si="32"/>
        <v/>
      </c>
    </row>
    <row r="142" spans="1:43" s="15" customFormat="1" ht="39.6">
      <c r="A142" s="89"/>
      <c r="B142" s="90"/>
      <c r="C142" s="90"/>
      <c r="D142" s="57" t="str">
        <f t="shared" si="22"/>
        <v/>
      </c>
      <c r="E142" s="208" t="s">
        <v>42</v>
      </c>
      <c r="F142" s="209">
        <v>2023</v>
      </c>
      <c r="G142" s="209">
        <v>7</v>
      </c>
      <c r="H142" s="91"/>
      <c r="I142" s="57" t="str">
        <f t="shared" si="23"/>
        <v>Q2</v>
      </c>
      <c r="J142" s="203"/>
      <c r="K142" s="91"/>
      <c r="L142" s="210" t="s">
        <v>29</v>
      </c>
      <c r="M142" s="208" t="s">
        <v>30</v>
      </c>
      <c r="N142" s="208">
        <v>0</v>
      </c>
      <c r="O142" s="93"/>
      <c r="P142" s="57" t="str">
        <f t="shared" si="24"/>
        <v>C66 SERVICE/OTHERS</v>
      </c>
      <c r="Q142" s="209" t="s">
        <v>31</v>
      </c>
      <c r="R142" s="208" t="s">
        <v>32</v>
      </c>
      <c r="S142" s="208" t="s">
        <v>36</v>
      </c>
      <c r="T142" s="17"/>
      <c r="U142" s="17"/>
      <c r="V142" s="89"/>
      <c r="W142" s="17"/>
      <c r="X142" s="18"/>
      <c r="Y142" s="19"/>
      <c r="Z142" s="26" t="str">
        <f t="shared" si="25"/>
        <v/>
      </c>
      <c r="AA142" s="20"/>
      <c r="AB142" s="21">
        <v>514000</v>
      </c>
      <c r="AC142" s="27">
        <f t="shared" si="26"/>
        <v>0</v>
      </c>
      <c r="AD142" s="22"/>
      <c r="AE142" s="211">
        <f t="shared" si="27"/>
        <v>0</v>
      </c>
      <c r="AF142" s="211" t="str">
        <f>IF(AND(COUNTIFS($J$18:J142,J142)=1,AE142=1),1,"")</f>
        <v/>
      </c>
      <c r="AG142" s="211" t="str">
        <f>IF(C142="","",IF(AND(COUNTIFS($J$18:J142,J142)=1,C142&lt;&gt;""),1,""))</f>
        <v/>
      </c>
      <c r="AH142" s="211" t="str">
        <f>IF(G142="","",IF(AND(COUNTIFS($J$18:J142,J142)=1,G142&lt;&gt;""),1,""))</f>
        <v/>
      </c>
      <c r="AI142" s="28">
        <f t="shared" si="28"/>
        <v>15951056.41591504</v>
      </c>
      <c r="AJ142" s="28">
        <f t="shared" si="29"/>
        <v>1966354.6022462985</v>
      </c>
      <c r="AK142" s="29">
        <f t="shared" si="30"/>
        <v>0.12327425538313461</v>
      </c>
      <c r="AL142" s="94"/>
      <c r="AM142" s="94"/>
      <c r="AN142" s="94"/>
      <c r="AO142" s="94"/>
      <c r="AP142" s="45" t="str">
        <f t="shared" si="31"/>
        <v>20237</v>
      </c>
      <c r="AQ142" s="45" t="str">
        <f t="shared" si="32"/>
        <v/>
      </c>
    </row>
    <row r="143" spans="1:43" s="15" customFormat="1" ht="39.6">
      <c r="A143" s="89"/>
      <c r="B143" s="90"/>
      <c r="C143" s="90"/>
      <c r="D143" s="57" t="str">
        <f t="shared" si="22"/>
        <v/>
      </c>
      <c r="E143" s="208" t="s">
        <v>42</v>
      </c>
      <c r="F143" s="209">
        <v>2023</v>
      </c>
      <c r="G143" s="209">
        <v>7</v>
      </c>
      <c r="H143" s="91"/>
      <c r="I143" s="57" t="str">
        <f t="shared" si="23"/>
        <v>Q2</v>
      </c>
      <c r="J143" s="203"/>
      <c r="K143" s="91"/>
      <c r="L143" s="210" t="s">
        <v>29</v>
      </c>
      <c r="M143" s="208" t="s">
        <v>30</v>
      </c>
      <c r="N143" s="208">
        <v>0</v>
      </c>
      <c r="O143" s="93"/>
      <c r="P143" s="57" t="str">
        <f t="shared" si="24"/>
        <v>C66 SERVICE/OTHERS</v>
      </c>
      <c r="Q143" s="209" t="s">
        <v>31</v>
      </c>
      <c r="R143" s="208" t="s">
        <v>32</v>
      </c>
      <c r="S143" s="208" t="s">
        <v>37</v>
      </c>
      <c r="T143" s="17"/>
      <c r="U143" s="17"/>
      <c r="V143" s="89"/>
      <c r="W143" s="17"/>
      <c r="X143" s="18"/>
      <c r="Y143" s="19"/>
      <c r="Z143" s="26" t="str">
        <f t="shared" si="25"/>
        <v/>
      </c>
      <c r="AA143" s="20"/>
      <c r="AB143" s="21">
        <v>187000</v>
      </c>
      <c r="AC143" s="27">
        <f t="shared" si="26"/>
        <v>0</v>
      </c>
      <c r="AD143" s="22"/>
      <c r="AE143" s="211">
        <f t="shared" si="27"/>
        <v>0</v>
      </c>
      <c r="AF143" s="211" t="str">
        <f>IF(AND(COUNTIFS($J$18:J143,J143)=1,AE143=1),1,"")</f>
        <v/>
      </c>
      <c r="AG143" s="211" t="str">
        <f>IF(C143="","",IF(AND(COUNTIFS($J$18:J143,J143)=1,C143&lt;&gt;""),1,""))</f>
        <v/>
      </c>
      <c r="AH143" s="211" t="str">
        <f>IF(G143="","",IF(AND(COUNTIFS($J$18:J143,J143)=1,G143&lt;&gt;""),1,""))</f>
        <v/>
      </c>
      <c r="AI143" s="28">
        <f t="shared" si="28"/>
        <v>15951056.41591504</v>
      </c>
      <c r="AJ143" s="28">
        <f t="shared" si="29"/>
        <v>1966354.6022462985</v>
      </c>
      <c r="AK143" s="29">
        <f t="shared" si="30"/>
        <v>0.12327425538313461</v>
      </c>
      <c r="AL143" s="94"/>
      <c r="AM143" s="94"/>
      <c r="AN143" s="94"/>
      <c r="AO143" s="94"/>
      <c r="AP143" s="45" t="str">
        <f t="shared" si="31"/>
        <v>20237</v>
      </c>
      <c r="AQ143" s="45" t="str">
        <f t="shared" si="32"/>
        <v/>
      </c>
    </row>
    <row r="144" spans="1:43" s="15" customFormat="1" ht="39.6">
      <c r="A144" s="89"/>
      <c r="B144" s="90"/>
      <c r="C144" s="90"/>
      <c r="D144" s="57" t="str">
        <f t="shared" si="22"/>
        <v/>
      </c>
      <c r="E144" s="208" t="s">
        <v>42</v>
      </c>
      <c r="F144" s="209">
        <v>2023</v>
      </c>
      <c r="G144" s="209">
        <v>7</v>
      </c>
      <c r="H144" s="91"/>
      <c r="I144" s="57" t="str">
        <f t="shared" si="23"/>
        <v>Q2</v>
      </c>
      <c r="J144" s="203"/>
      <c r="K144" s="91"/>
      <c r="L144" s="210" t="s">
        <v>29</v>
      </c>
      <c r="M144" s="208" t="s">
        <v>30</v>
      </c>
      <c r="N144" s="208">
        <v>0</v>
      </c>
      <c r="O144" s="93"/>
      <c r="P144" s="57" t="str">
        <f t="shared" si="24"/>
        <v>C66 SERVICE/OTHERS</v>
      </c>
      <c r="Q144" s="209" t="s">
        <v>31</v>
      </c>
      <c r="R144" s="208" t="s">
        <v>32</v>
      </c>
      <c r="S144" s="208" t="s">
        <v>38</v>
      </c>
      <c r="T144" s="17"/>
      <c r="U144" s="17"/>
      <c r="V144" s="89"/>
      <c r="W144" s="17"/>
      <c r="X144" s="18"/>
      <c r="Y144" s="19"/>
      <c r="Z144" s="26" t="str">
        <f t="shared" si="25"/>
        <v/>
      </c>
      <c r="AA144" s="20"/>
      <c r="AB144" s="21">
        <v>1000</v>
      </c>
      <c r="AC144" s="27">
        <f t="shared" si="26"/>
        <v>0</v>
      </c>
      <c r="AD144" s="22"/>
      <c r="AE144" s="211">
        <f t="shared" si="27"/>
        <v>0</v>
      </c>
      <c r="AF144" s="211" t="str">
        <f>IF(AND(COUNTIFS($J$18:J144,J144)=1,AE144=1),1,"")</f>
        <v/>
      </c>
      <c r="AG144" s="211" t="str">
        <f>IF(C144="","",IF(AND(COUNTIFS($J$18:J144,J144)=1,C144&lt;&gt;""),1,""))</f>
        <v/>
      </c>
      <c r="AH144" s="211" t="str">
        <f>IF(G144="","",IF(AND(COUNTIFS($J$18:J144,J144)=1,G144&lt;&gt;""),1,""))</f>
        <v/>
      </c>
      <c r="AI144" s="28">
        <f t="shared" si="28"/>
        <v>15951056.41591504</v>
      </c>
      <c r="AJ144" s="28">
        <f t="shared" si="29"/>
        <v>1966354.6022462985</v>
      </c>
      <c r="AK144" s="29">
        <f t="shared" si="30"/>
        <v>0.12327425538313461</v>
      </c>
      <c r="AL144" s="94"/>
      <c r="AM144" s="94"/>
      <c r="AN144" s="94"/>
      <c r="AO144" s="94"/>
      <c r="AP144" s="45" t="str">
        <f t="shared" si="31"/>
        <v>20237</v>
      </c>
      <c r="AQ144" s="45" t="str">
        <f t="shared" si="32"/>
        <v/>
      </c>
    </row>
    <row r="145" spans="1:43" s="15" customFormat="1" ht="39.6">
      <c r="A145" s="89"/>
      <c r="B145" s="90"/>
      <c r="C145" s="90"/>
      <c r="D145" s="57" t="str">
        <f t="shared" si="22"/>
        <v/>
      </c>
      <c r="E145" s="208" t="s">
        <v>42</v>
      </c>
      <c r="F145" s="209">
        <v>2023</v>
      </c>
      <c r="G145" s="209">
        <v>7</v>
      </c>
      <c r="H145" s="91"/>
      <c r="I145" s="57" t="str">
        <f t="shared" si="23"/>
        <v>Q2</v>
      </c>
      <c r="J145" s="203"/>
      <c r="K145" s="91"/>
      <c r="L145" s="210" t="s">
        <v>29</v>
      </c>
      <c r="M145" s="208" t="s">
        <v>30</v>
      </c>
      <c r="N145" s="208">
        <v>0</v>
      </c>
      <c r="O145" s="93"/>
      <c r="P145" s="57" t="str">
        <f t="shared" si="24"/>
        <v>C66 SERVICE/OTHERS</v>
      </c>
      <c r="Q145" s="209" t="s">
        <v>31</v>
      </c>
      <c r="R145" s="208" t="s">
        <v>32</v>
      </c>
      <c r="S145" s="208" t="s">
        <v>39</v>
      </c>
      <c r="T145" s="17"/>
      <c r="U145" s="17"/>
      <c r="V145" s="89"/>
      <c r="W145" s="17"/>
      <c r="X145" s="18"/>
      <c r="Y145" s="19"/>
      <c r="Z145" s="26" t="str">
        <f t="shared" si="25"/>
        <v/>
      </c>
      <c r="AA145" s="20"/>
      <c r="AB145" s="21">
        <v>0</v>
      </c>
      <c r="AC145" s="27">
        <f t="shared" si="26"/>
        <v>0</v>
      </c>
      <c r="AD145" s="22"/>
      <c r="AE145" s="211">
        <f t="shared" si="27"/>
        <v>0</v>
      </c>
      <c r="AF145" s="211" t="str">
        <f>IF(AND(COUNTIFS($J$18:J145,J145)=1,AE145=1),1,"")</f>
        <v/>
      </c>
      <c r="AG145" s="211" t="str">
        <f>IF(C145="","",IF(AND(COUNTIFS($J$18:J145,J145)=1,C145&lt;&gt;""),1,""))</f>
        <v/>
      </c>
      <c r="AH145" s="211" t="str">
        <f>IF(G145="","",IF(AND(COUNTIFS($J$18:J145,J145)=1,G145&lt;&gt;""),1,""))</f>
        <v/>
      </c>
      <c r="AI145" s="28">
        <f t="shared" si="28"/>
        <v>15951056.41591504</v>
      </c>
      <c r="AJ145" s="28">
        <f t="shared" si="29"/>
        <v>1966354.6022462985</v>
      </c>
      <c r="AK145" s="29">
        <f t="shared" si="30"/>
        <v>0.12327425538313461</v>
      </c>
      <c r="AL145" s="94"/>
      <c r="AM145" s="94"/>
      <c r="AN145" s="94"/>
      <c r="AO145" s="94"/>
      <c r="AP145" s="45" t="str">
        <f t="shared" si="31"/>
        <v>20237</v>
      </c>
      <c r="AQ145" s="45" t="str">
        <f t="shared" si="32"/>
        <v/>
      </c>
    </row>
    <row r="146" spans="1:43" s="15" customFormat="1" ht="39.6">
      <c r="A146" s="89"/>
      <c r="B146" s="90"/>
      <c r="C146" s="90"/>
      <c r="D146" s="57" t="str">
        <f t="shared" si="22"/>
        <v/>
      </c>
      <c r="E146" s="208" t="s">
        <v>42</v>
      </c>
      <c r="F146" s="209">
        <v>2023</v>
      </c>
      <c r="G146" s="209">
        <v>8</v>
      </c>
      <c r="H146" s="91"/>
      <c r="I146" s="57" t="str">
        <f t="shared" si="23"/>
        <v>Q2</v>
      </c>
      <c r="J146" s="203"/>
      <c r="K146" s="91"/>
      <c r="L146" s="210" t="s">
        <v>29</v>
      </c>
      <c r="M146" s="208" t="s">
        <v>30</v>
      </c>
      <c r="N146" s="208">
        <v>0</v>
      </c>
      <c r="O146" s="93"/>
      <c r="P146" s="57" t="str">
        <f t="shared" si="24"/>
        <v>C66 SERVICE/OTHERS</v>
      </c>
      <c r="Q146" s="209" t="s">
        <v>31</v>
      </c>
      <c r="R146" s="208" t="s">
        <v>32</v>
      </c>
      <c r="S146" s="208" t="s">
        <v>36</v>
      </c>
      <c r="T146" s="17"/>
      <c r="U146" s="17"/>
      <c r="V146" s="89"/>
      <c r="W146" s="17"/>
      <c r="X146" s="18"/>
      <c r="Y146" s="19"/>
      <c r="Z146" s="26" t="str">
        <f t="shared" si="25"/>
        <v/>
      </c>
      <c r="AA146" s="20"/>
      <c r="AB146" s="21">
        <v>275000</v>
      </c>
      <c r="AC146" s="27">
        <f t="shared" si="26"/>
        <v>0</v>
      </c>
      <c r="AD146" s="22"/>
      <c r="AE146" s="211">
        <f t="shared" si="27"/>
        <v>0</v>
      </c>
      <c r="AF146" s="211" t="str">
        <f>IF(AND(COUNTIFS($J$18:J146,J146)=1,AE146=1),1,"")</f>
        <v/>
      </c>
      <c r="AG146" s="211" t="str">
        <f>IF(C146="","",IF(AND(COUNTIFS($J$18:J146,J146)=1,C146&lt;&gt;""),1,""))</f>
        <v/>
      </c>
      <c r="AH146" s="211" t="str">
        <f>IF(G146="","",IF(AND(COUNTIFS($J$18:J146,J146)=1,G146&lt;&gt;""),1,""))</f>
        <v/>
      </c>
      <c r="AI146" s="28">
        <f t="shared" si="28"/>
        <v>22953677.784070797</v>
      </c>
      <c r="AJ146" s="28">
        <f t="shared" si="29"/>
        <v>4168706.6744155749</v>
      </c>
      <c r="AK146" s="29">
        <f t="shared" si="30"/>
        <v>0.18161388835511752</v>
      </c>
      <c r="AL146" s="94"/>
      <c r="AM146" s="94"/>
      <c r="AN146" s="94"/>
      <c r="AO146" s="94"/>
      <c r="AP146" s="45" t="str">
        <f t="shared" si="31"/>
        <v>20238</v>
      </c>
      <c r="AQ146" s="45" t="str">
        <f t="shared" si="32"/>
        <v/>
      </c>
    </row>
    <row r="147" spans="1:43" s="15" customFormat="1" ht="39.6">
      <c r="A147" s="89"/>
      <c r="B147" s="90"/>
      <c r="C147" s="90"/>
      <c r="D147" s="57" t="str">
        <f t="shared" si="22"/>
        <v/>
      </c>
      <c r="E147" s="208" t="s">
        <v>42</v>
      </c>
      <c r="F147" s="209">
        <v>2023</v>
      </c>
      <c r="G147" s="209">
        <v>8</v>
      </c>
      <c r="H147" s="91"/>
      <c r="I147" s="57" t="str">
        <f t="shared" si="23"/>
        <v>Q2</v>
      </c>
      <c r="J147" s="203"/>
      <c r="K147" s="91"/>
      <c r="L147" s="210" t="s">
        <v>29</v>
      </c>
      <c r="M147" s="208" t="s">
        <v>30</v>
      </c>
      <c r="N147" s="208">
        <v>0</v>
      </c>
      <c r="O147" s="93"/>
      <c r="P147" s="57" t="str">
        <f t="shared" si="24"/>
        <v>C66 SERVICE/OTHERS</v>
      </c>
      <c r="Q147" s="209" t="s">
        <v>31</v>
      </c>
      <c r="R147" s="208" t="s">
        <v>32</v>
      </c>
      <c r="S147" s="208" t="s">
        <v>37</v>
      </c>
      <c r="T147" s="17"/>
      <c r="U147" s="17"/>
      <c r="V147" s="89"/>
      <c r="W147" s="17"/>
      <c r="X147" s="18"/>
      <c r="Y147" s="19"/>
      <c r="Z147" s="26" t="str">
        <f t="shared" si="25"/>
        <v/>
      </c>
      <c r="AA147" s="20"/>
      <c r="AB147" s="21">
        <v>160000</v>
      </c>
      <c r="AC147" s="27">
        <f t="shared" si="26"/>
        <v>0</v>
      </c>
      <c r="AD147" s="22"/>
      <c r="AE147" s="211">
        <f t="shared" si="27"/>
        <v>0</v>
      </c>
      <c r="AF147" s="211" t="str">
        <f>IF(AND(COUNTIFS($J$18:J147,J147)=1,AE147=1),1,"")</f>
        <v/>
      </c>
      <c r="AG147" s="211" t="str">
        <f>IF(C147="","",IF(AND(COUNTIFS($J$18:J147,J147)=1,C147&lt;&gt;""),1,""))</f>
        <v/>
      </c>
      <c r="AH147" s="211" t="str">
        <f>IF(G147="","",IF(AND(COUNTIFS($J$18:J147,J147)=1,G147&lt;&gt;""),1,""))</f>
        <v/>
      </c>
      <c r="AI147" s="28">
        <f t="shared" si="28"/>
        <v>22953677.784070797</v>
      </c>
      <c r="AJ147" s="28">
        <f t="shared" si="29"/>
        <v>4168706.6744155749</v>
      </c>
      <c r="AK147" s="29">
        <f t="shared" si="30"/>
        <v>0.18161388835511752</v>
      </c>
      <c r="AL147" s="94"/>
      <c r="AM147" s="94"/>
      <c r="AN147" s="94"/>
      <c r="AO147" s="94"/>
      <c r="AP147" s="45" t="str">
        <f t="shared" si="31"/>
        <v>20238</v>
      </c>
      <c r="AQ147" s="45" t="str">
        <f t="shared" si="32"/>
        <v/>
      </c>
    </row>
    <row r="148" spans="1:43" s="15" customFormat="1" ht="39.6">
      <c r="A148" s="89"/>
      <c r="B148" s="90"/>
      <c r="C148" s="90"/>
      <c r="D148" s="57" t="str">
        <f t="shared" si="22"/>
        <v/>
      </c>
      <c r="E148" s="208" t="s">
        <v>42</v>
      </c>
      <c r="F148" s="209">
        <v>2023</v>
      </c>
      <c r="G148" s="209">
        <v>8</v>
      </c>
      <c r="H148" s="91"/>
      <c r="I148" s="57" t="str">
        <f t="shared" si="23"/>
        <v>Q2</v>
      </c>
      <c r="J148" s="203"/>
      <c r="K148" s="91"/>
      <c r="L148" s="210" t="s">
        <v>29</v>
      </c>
      <c r="M148" s="208" t="s">
        <v>30</v>
      </c>
      <c r="N148" s="208">
        <v>0</v>
      </c>
      <c r="O148" s="93"/>
      <c r="P148" s="57" t="str">
        <f t="shared" si="24"/>
        <v>C66 SERVICE/OTHERS</v>
      </c>
      <c r="Q148" s="209" t="s">
        <v>31</v>
      </c>
      <c r="R148" s="208" t="s">
        <v>32</v>
      </c>
      <c r="S148" s="208" t="s">
        <v>38</v>
      </c>
      <c r="T148" s="17"/>
      <c r="U148" s="17"/>
      <c r="V148" s="89"/>
      <c r="W148" s="17"/>
      <c r="X148" s="18"/>
      <c r="Y148" s="19"/>
      <c r="Z148" s="26" t="str">
        <f t="shared" si="25"/>
        <v/>
      </c>
      <c r="AA148" s="20"/>
      <c r="AB148" s="21">
        <v>10000</v>
      </c>
      <c r="AC148" s="27">
        <f t="shared" si="26"/>
        <v>0</v>
      </c>
      <c r="AD148" s="22"/>
      <c r="AE148" s="211">
        <f t="shared" si="27"/>
        <v>0</v>
      </c>
      <c r="AF148" s="211" t="str">
        <f>IF(AND(COUNTIFS($J$18:J148,J148)=1,AE148=1),1,"")</f>
        <v/>
      </c>
      <c r="AG148" s="211" t="str">
        <f>IF(C148="","",IF(AND(COUNTIFS($J$18:J148,J148)=1,C148&lt;&gt;""),1,""))</f>
        <v/>
      </c>
      <c r="AH148" s="211" t="str">
        <f>IF(G148="","",IF(AND(COUNTIFS($J$18:J148,J148)=1,G148&lt;&gt;""),1,""))</f>
        <v/>
      </c>
      <c r="AI148" s="28">
        <f t="shared" si="28"/>
        <v>22953677.784070797</v>
      </c>
      <c r="AJ148" s="28">
        <f t="shared" si="29"/>
        <v>4168706.6744155749</v>
      </c>
      <c r="AK148" s="29">
        <f t="shared" si="30"/>
        <v>0.18161388835511752</v>
      </c>
      <c r="AL148" s="94"/>
      <c r="AM148" s="94"/>
      <c r="AN148" s="94"/>
      <c r="AO148" s="94"/>
      <c r="AP148" s="45" t="str">
        <f t="shared" si="31"/>
        <v>20238</v>
      </c>
      <c r="AQ148" s="45" t="str">
        <f t="shared" si="32"/>
        <v/>
      </c>
    </row>
    <row r="149" spans="1:43" s="15" customFormat="1" ht="39.6">
      <c r="A149" s="89"/>
      <c r="B149" s="90"/>
      <c r="C149" s="90"/>
      <c r="D149" s="57" t="str">
        <f t="shared" si="22"/>
        <v/>
      </c>
      <c r="E149" s="208" t="s">
        <v>42</v>
      </c>
      <c r="F149" s="209">
        <v>2023</v>
      </c>
      <c r="G149" s="209">
        <v>8</v>
      </c>
      <c r="H149" s="91"/>
      <c r="I149" s="57" t="str">
        <f t="shared" si="23"/>
        <v>Q2</v>
      </c>
      <c r="J149" s="203"/>
      <c r="K149" s="91"/>
      <c r="L149" s="210" t="s">
        <v>29</v>
      </c>
      <c r="M149" s="208" t="s">
        <v>30</v>
      </c>
      <c r="N149" s="208">
        <v>0</v>
      </c>
      <c r="O149" s="93"/>
      <c r="P149" s="57" t="str">
        <f t="shared" si="24"/>
        <v>C66 SERVICE/OTHERS</v>
      </c>
      <c r="Q149" s="209" t="s">
        <v>31</v>
      </c>
      <c r="R149" s="208" t="s">
        <v>32</v>
      </c>
      <c r="S149" s="208" t="s">
        <v>39</v>
      </c>
      <c r="T149" s="17"/>
      <c r="U149" s="17"/>
      <c r="V149" s="89"/>
      <c r="W149" s="17"/>
      <c r="X149" s="18"/>
      <c r="Y149" s="19"/>
      <c r="Z149" s="26" t="str">
        <f t="shared" si="25"/>
        <v/>
      </c>
      <c r="AA149" s="20"/>
      <c r="AB149" s="21">
        <v>12000</v>
      </c>
      <c r="AC149" s="27">
        <f t="shared" si="26"/>
        <v>0</v>
      </c>
      <c r="AD149" s="22"/>
      <c r="AE149" s="211">
        <f t="shared" si="27"/>
        <v>0</v>
      </c>
      <c r="AF149" s="211" t="str">
        <f>IF(AND(COUNTIFS($J$18:J149,J149)=1,AE149=1),1,"")</f>
        <v/>
      </c>
      <c r="AG149" s="211" t="str">
        <f>IF(C149="","",IF(AND(COUNTIFS($J$18:J149,J149)=1,C149&lt;&gt;""),1,""))</f>
        <v/>
      </c>
      <c r="AH149" s="211" t="str">
        <f>IF(G149="","",IF(AND(COUNTIFS($J$18:J149,J149)=1,G149&lt;&gt;""),1,""))</f>
        <v/>
      </c>
      <c r="AI149" s="28">
        <f t="shared" si="28"/>
        <v>22953677.784070797</v>
      </c>
      <c r="AJ149" s="28">
        <f t="shared" si="29"/>
        <v>4168706.6744155749</v>
      </c>
      <c r="AK149" s="29">
        <f t="shared" si="30"/>
        <v>0.18161388835511752</v>
      </c>
      <c r="AL149" s="94"/>
      <c r="AM149" s="94"/>
      <c r="AN149" s="94"/>
      <c r="AO149" s="94"/>
      <c r="AP149" s="45" t="str">
        <f t="shared" si="31"/>
        <v>20238</v>
      </c>
      <c r="AQ149" s="45" t="str">
        <f t="shared" si="32"/>
        <v/>
      </c>
    </row>
    <row r="150" spans="1:43" s="15" customFormat="1" ht="39.6">
      <c r="A150" s="89"/>
      <c r="B150" s="90"/>
      <c r="C150" s="90"/>
      <c r="D150" s="57" t="str">
        <f t="shared" si="22"/>
        <v/>
      </c>
      <c r="E150" s="208" t="s">
        <v>42</v>
      </c>
      <c r="F150" s="209">
        <v>2023</v>
      </c>
      <c r="G150" s="209">
        <v>9</v>
      </c>
      <c r="H150" s="91"/>
      <c r="I150" s="57" t="str">
        <f t="shared" si="23"/>
        <v>Q2</v>
      </c>
      <c r="J150" s="203"/>
      <c r="K150" s="91"/>
      <c r="L150" s="210" t="s">
        <v>29</v>
      </c>
      <c r="M150" s="208" t="s">
        <v>30</v>
      </c>
      <c r="N150" s="208">
        <v>0</v>
      </c>
      <c r="O150" s="93"/>
      <c r="P150" s="57" t="str">
        <f t="shared" si="24"/>
        <v>C66 SERVICE/OTHERS</v>
      </c>
      <c r="Q150" s="209" t="s">
        <v>31</v>
      </c>
      <c r="R150" s="208" t="s">
        <v>32</v>
      </c>
      <c r="S150" s="208" t="s">
        <v>36</v>
      </c>
      <c r="T150" s="17"/>
      <c r="U150" s="17"/>
      <c r="V150" s="89"/>
      <c r="W150" s="17"/>
      <c r="X150" s="18"/>
      <c r="Y150" s="19"/>
      <c r="Z150" s="26" t="str">
        <f t="shared" si="25"/>
        <v/>
      </c>
      <c r="AA150" s="20"/>
      <c r="AB150" s="21">
        <v>234000</v>
      </c>
      <c r="AC150" s="27">
        <f t="shared" si="26"/>
        <v>0</v>
      </c>
      <c r="AD150" s="22"/>
      <c r="AE150" s="211">
        <f t="shared" si="27"/>
        <v>0</v>
      </c>
      <c r="AF150" s="211" t="str">
        <f>IF(AND(COUNTIFS($J$18:J150,J150)=1,AE150=1),1,"")</f>
        <v/>
      </c>
      <c r="AG150" s="211" t="str">
        <f>IF(C150="","",IF(AND(COUNTIFS($J$18:J150,J150)=1,C150&lt;&gt;""),1,""))</f>
        <v/>
      </c>
      <c r="AH150" s="211" t="str">
        <f>IF(G150="","",IF(AND(COUNTIFS($J$18:J150,J150)=1,G150&lt;&gt;""),1,""))</f>
        <v/>
      </c>
      <c r="AI150" s="28">
        <f t="shared" si="28"/>
        <v>26078226.463097349</v>
      </c>
      <c r="AJ150" s="28">
        <f t="shared" si="29"/>
        <v>3137870.4427774516</v>
      </c>
      <c r="AK150" s="29">
        <f t="shared" si="30"/>
        <v>0.12032530077218917</v>
      </c>
      <c r="AL150" s="94"/>
      <c r="AM150" s="94"/>
      <c r="AN150" s="94"/>
      <c r="AO150" s="94"/>
      <c r="AP150" s="45" t="str">
        <f t="shared" si="31"/>
        <v>20239</v>
      </c>
      <c r="AQ150" s="45" t="str">
        <f t="shared" si="32"/>
        <v/>
      </c>
    </row>
    <row r="151" spans="1:43" s="15" customFormat="1" ht="39.6">
      <c r="A151" s="89"/>
      <c r="B151" s="90"/>
      <c r="C151" s="90"/>
      <c r="D151" s="57" t="str">
        <f t="shared" si="22"/>
        <v/>
      </c>
      <c r="E151" s="208" t="s">
        <v>42</v>
      </c>
      <c r="F151" s="209">
        <v>2023</v>
      </c>
      <c r="G151" s="209">
        <v>9</v>
      </c>
      <c r="H151" s="91"/>
      <c r="I151" s="57" t="str">
        <f t="shared" si="23"/>
        <v>Q2</v>
      </c>
      <c r="J151" s="203"/>
      <c r="K151" s="91"/>
      <c r="L151" s="210" t="s">
        <v>29</v>
      </c>
      <c r="M151" s="208" t="s">
        <v>30</v>
      </c>
      <c r="N151" s="208">
        <v>0</v>
      </c>
      <c r="O151" s="93"/>
      <c r="P151" s="57" t="str">
        <f t="shared" si="24"/>
        <v>C66 SERVICE/OTHERS</v>
      </c>
      <c r="Q151" s="209" t="s">
        <v>31</v>
      </c>
      <c r="R151" s="208" t="s">
        <v>32</v>
      </c>
      <c r="S151" s="208" t="s">
        <v>37</v>
      </c>
      <c r="T151" s="17"/>
      <c r="U151" s="17"/>
      <c r="V151" s="89"/>
      <c r="W151" s="17"/>
      <c r="X151" s="18"/>
      <c r="Y151" s="19"/>
      <c r="Z151" s="26" t="str">
        <f t="shared" si="25"/>
        <v/>
      </c>
      <c r="AA151" s="20"/>
      <c r="AB151" s="21">
        <v>159000</v>
      </c>
      <c r="AC151" s="27">
        <f t="shared" si="26"/>
        <v>0</v>
      </c>
      <c r="AD151" s="22"/>
      <c r="AE151" s="211">
        <f t="shared" si="27"/>
        <v>0</v>
      </c>
      <c r="AF151" s="211" t="str">
        <f>IF(AND(COUNTIFS($J$18:J151,J151)=1,AE151=1),1,"")</f>
        <v/>
      </c>
      <c r="AG151" s="211" t="str">
        <f>IF(C151="","",IF(AND(COUNTIFS($J$18:J151,J151)=1,C151&lt;&gt;""),1,""))</f>
        <v/>
      </c>
      <c r="AH151" s="211" t="str">
        <f>IF(G151="","",IF(AND(COUNTIFS($J$18:J151,J151)=1,G151&lt;&gt;""),1,""))</f>
        <v/>
      </c>
      <c r="AI151" s="28">
        <f t="shared" si="28"/>
        <v>26078226.463097349</v>
      </c>
      <c r="AJ151" s="28">
        <f t="shared" si="29"/>
        <v>3137870.4427774516</v>
      </c>
      <c r="AK151" s="29">
        <f t="shared" si="30"/>
        <v>0.12032530077218917</v>
      </c>
      <c r="AL151" s="94"/>
      <c r="AM151" s="94"/>
      <c r="AN151" s="94"/>
      <c r="AO151" s="94"/>
      <c r="AP151" s="45" t="str">
        <f t="shared" si="31"/>
        <v>20239</v>
      </c>
      <c r="AQ151" s="45" t="str">
        <f t="shared" si="32"/>
        <v/>
      </c>
    </row>
    <row r="152" spans="1:43" s="15" customFormat="1" ht="39.6">
      <c r="A152" s="89"/>
      <c r="B152" s="90"/>
      <c r="C152" s="90"/>
      <c r="D152" s="57" t="str">
        <f t="shared" si="22"/>
        <v/>
      </c>
      <c r="E152" s="208" t="s">
        <v>42</v>
      </c>
      <c r="F152" s="209">
        <v>2023</v>
      </c>
      <c r="G152" s="209">
        <v>9</v>
      </c>
      <c r="H152" s="91"/>
      <c r="I152" s="57" t="str">
        <f t="shared" si="23"/>
        <v>Q2</v>
      </c>
      <c r="J152" s="203"/>
      <c r="K152" s="91"/>
      <c r="L152" s="210" t="s">
        <v>29</v>
      </c>
      <c r="M152" s="208" t="s">
        <v>30</v>
      </c>
      <c r="N152" s="208">
        <v>0</v>
      </c>
      <c r="O152" s="93"/>
      <c r="P152" s="57" t="str">
        <f t="shared" si="24"/>
        <v>C66 SERVICE/OTHERS</v>
      </c>
      <c r="Q152" s="209" t="s">
        <v>31</v>
      </c>
      <c r="R152" s="208" t="s">
        <v>32</v>
      </c>
      <c r="S152" s="208" t="s">
        <v>38</v>
      </c>
      <c r="T152" s="17"/>
      <c r="U152" s="17"/>
      <c r="V152" s="89"/>
      <c r="W152" s="17"/>
      <c r="X152" s="18"/>
      <c r="Y152" s="19"/>
      <c r="Z152" s="26" t="str">
        <f t="shared" si="25"/>
        <v/>
      </c>
      <c r="AA152" s="20"/>
      <c r="AB152" s="21">
        <v>2000</v>
      </c>
      <c r="AC152" s="27">
        <f t="shared" si="26"/>
        <v>0</v>
      </c>
      <c r="AD152" s="22"/>
      <c r="AE152" s="211">
        <f t="shared" si="27"/>
        <v>0</v>
      </c>
      <c r="AF152" s="211" t="str">
        <f>IF(AND(COUNTIFS($J$18:J152,J152)=1,AE152=1),1,"")</f>
        <v/>
      </c>
      <c r="AG152" s="211" t="str">
        <f>IF(C152="","",IF(AND(COUNTIFS($J$18:J152,J152)=1,C152&lt;&gt;""),1,""))</f>
        <v/>
      </c>
      <c r="AH152" s="211" t="str">
        <f>IF(G152="","",IF(AND(COUNTIFS($J$18:J152,J152)=1,G152&lt;&gt;""),1,""))</f>
        <v/>
      </c>
      <c r="AI152" s="28">
        <f t="shared" si="28"/>
        <v>26078226.463097349</v>
      </c>
      <c r="AJ152" s="28">
        <f t="shared" si="29"/>
        <v>3137870.4427774516</v>
      </c>
      <c r="AK152" s="29">
        <f t="shared" si="30"/>
        <v>0.12032530077218917</v>
      </c>
      <c r="AL152" s="94"/>
      <c r="AM152" s="94"/>
      <c r="AN152" s="94"/>
      <c r="AO152" s="94"/>
      <c r="AP152" s="45" t="str">
        <f t="shared" si="31"/>
        <v>20239</v>
      </c>
      <c r="AQ152" s="45" t="str">
        <f t="shared" si="32"/>
        <v/>
      </c>
    </row>
    <row r="153" spans="1:43" s="15" customFormat="1" ht="39.6">
      <c r="A153" s="89"/>
      <c r="B153" s="90"/>
      <c r="C153" s="90"/>
      <c r="D153" s="57" t="str">
        <f t="shared" si="22"/>
        <v/>
      </c>
      <c r="E153" s="208" t="s">
        <v>42</v>
      </c>
      <c r="F153" s="209">
        <v>2023</v>
      </c>
      <c r="G153" s="209">
        <v>9</v>
      </c>
      <c r="H153" s="91"/>
      <c r="I153" s="57" t="str">
        <f t="shared" si="23"/>
        <v>Q2</v>
      </c>
      <c r="J153" s="203"/>
      <c r="K153" s="91"/>
      <c r="L153" s="210" t="s">
        <v>29</v>
      </c>
      <c r="M153" s="208" t="s">
        <v>30</v>
      </c>
      <c r="N153" s="208">
        <v>0</v>
      </c>
      <c r="O153" s="93"/>
      <c r="P153" s="57" t="str">
        <f t="shared" si="24"/>
        <v>C66 SERVICE/OTHERS</v>
      </c>
      <c r="Q153" s="209" t="s">
        <v>31</v>
      </c>
      <c r="R153" s="208" t="s">
        <v>32</v>
      </c>
      <c r="S153" s="208" t="s">
        <v>39</v>
      </c>
      <c r="T153" s="17"/>
      <c r="U153" s="17"/>
      <c r="V153" s="89"/>
      <c r="W153" s="17"/>
      <c r="X153" s="18"/>
      <c r="Y153" s="19"/>
      <c r="Z153" s="26" t="str">
        <f t="shared" si="25"/>
        <v/>
      </c>
      <c r="AA153" s="20"/>
      <c r="AB153" s="21">
        <v>36000</v>
      </c>
      <c r="AC153" s="27">
        <f t="shared" si="26"/>
        <v>0</v>
      </c>
      <c r="AD153" s="22"/>
      <c r="AE153" s="211">
        <f t="shared" si="27"/>
        <v>0</v>
      </c>
      <c r="AF153" s="211" t="str">
        <f>IF(AND(COUNTIFS($J$18:J153,J153)=1,AE153=1),1,"")</f>
        <v/>
      </c>
      <c r="AG153" s="211" t="str">
        <f>IF(C153="","",IF(AND(COUNTIFS($J$18:J153,J153)=1,C153&lt;&gt;""),1,""))</f>
        <v/>
      </c>
      <c r="AH153" s="211" t="str">
        <f>IF(G153="","",IF(AND(COUNTIFS($J$18:J153,J153)=1,G153&lt;&gt;""),1,""))</f>
        <v/>
      </c>
      <c r="AI153" s="28">
        <f t="shared" si="28"/>
        <v>26078226.463097349</v>
      </c>
      <c r="AJ153" s="28">
        <f t="shared" si="29"/>
        <v>3137870.4427774516</v>
      </c>
      <c r="AK153" s="29">
        <f t="shared" si="30"/>
        <v>0.12032530077218917</v>
      </c>
      <c r="AL153" s="94"/>
      <c r="AM153" s="94"/>
      <c r="AN153" s="94"/>
      <c r="AO153" s="94"/>
      <c r="AP153" s="45" t="str">
        <f t="shared" si="31"/>
        <v>20239</v>
      </c>
      <c r="AQ153" s="45" t="str">
        <f t="shared" si="32"/>
        <v/>
      </c>
    </row>
    <row r="154" spans="1:43" s="15" customFormat="1" ht="39.6">
      <c r="A154" s="17"/>
      <c r="B154" s="95"/>
      <c r="C154" s="95"/>
      <c r="D154" s="57" t="str">
        <f t="shared" si="22"/>
        <v/>
      </c>
      <c r="E154" s="208" t="s">
        <v>42</v>
      </c>
      <c r="F154" s="209">
        <v>2023</v>
      </c>
      <c r="G154" s="209">
        <v>10</v>
      </c>
      <c r="H154" s="92"/>
      <c r="I154" s="57" t="str">
        <f t="shared" si="23"/>
        <v>Q3</v>
      </c>
      <c r="J154" s="203"/>
      <c r="K154" s="92"/>
      <c r="L154" s="210" t="s">
        <v>29</v>
      </c>
      <c r="M154" s="208" t="s">
        <v>30</v>
      </c>
      <c r="N154" s="208">
        <v>0</v>
      </c>
      <c r="O154" s="93"/>
      <c r="P154" s="57" t="str">
        <f t="shared" si="24"/>
        <v>C66 SERVICE/OTHERS</v>
      </c>
      <c r="Q154" s="209" t="s">
        <v>31</v>
      </c>
      <c r="R154" s="208" t="s">
        <v>32</v>
      </c>
      <c r="S154" s="208" t="s">
        <v>39</v>
      </c>
      <c r="T154" s="17"/>
      <c r="U154" s="17"/>
      <c r="V154" s="17"/>
      <c r="W154" s="17"/>
      <c r="X154" s="30"/>
      <c r="Y154" s="31"/>
      <c r="Z154" s="32"/>
      <c r="AA154" s="20"/>
      <c r="AB154" s="33">
        <v>3000</v>
      </c>
      <c r="AC154" s="27">
        <f t="shared" si="26"/>
        <v>0</v>
      </c>
      <c r="AD154" s="22"/>
      <c r="AE154" s="211">
        <f t="shared" si="27"/>
        <v>0</v>
      </c>
      <c r="AF154" s="211"/>
      <c r="AG154" s="211"/>
      <c r="AH154" s="211"/>
      <c r="AI154" s="28">
        <f t="shared" si="28"/>
        <v>5219988.5752212387</v>
      </c>
      <c r="AJ154" s="28">
        <f t="shared" si="29"/>
        <v>631627.0013460177</v>
      </c>
      <c r="AK154" s="29">
        <f t="shared" si="30"/>
        <v>0.12100160608478869</v>
      </c>
      <c r="AL154" s="94"/>
      <c r="AM154" s="94"/>
      <c r="AN154" s="94"/>
      <c r="AO154" s="94"/>
      <c r="AP154" s="45" t="str">
        <f t="shared" si="31"/>
        <v>202310</v>
      </c>
      <c r="AQ154" s="45" t="str">
        <f t="shared" si="32"/>
        <v/>
      </c>
    </row>
    <row r="155" spans="1:43" s="15" customFormat="1" ht="39.6">
      <c r="A155" s="17"/>
      <c r="B155" s="95"/>
      <c r="C155" s="95"/>
      <c r="D155" s="57" t="str">
        <f t="shared" si="22"/>
        <v/>
      </c>
      <c r="E155" s="208" t="s">
        <v>42</v>
      </c>
      <c r="F155" s="209">
        <v>2023</v>
      </c>
      <c r="G155" s="209">
        <v>10</v>
      </c>
      <c r="H155" s="92"/>
      <c r="I155" s="57" t="str">
        <f t="shared" si="23"/>
        <v>Q3</v>
      </c>
      <c r="J155" s="203"/>
      <c r="K155" s="92"/>
      <c r="L155" s="210" t="s">
        <v>29</v>
      </c>
      <c r="M155" s="208" t="s">
        <v>30</v>
      </c>
      <c r="N155" s="208">
        <v>0</v>
      </c>
      <c r="O155" s="93"/>
      <c r="P155" s="57" t="str">
        <f t="shared" si="24"/>
        <v>C66 SERVICE/OTHERS</v>
      </c>
      <c r="Q155" s="209" t="s">
        <v>31</v>
      </c>
      <c r="R155" s="208" t="s">
        <v>32</v>
      </c>
      <c r="S155" s="208" t="s">
        <v>38</v>
      </c>
      <c r="T155" s="17"/>
      <c r="U155" s="17"/>
      <c r="V155" s="17"/>
      <c r="W155" s="17"/>
      <c r="X155" s="30"/>
      <c r="Y155" s="31"/>
      <c r="Z155" s="32"/>
      <c r="AA155" s="20"/>
      <c r="AB155" s="33">
        <v>5000</v>
      </c>
      <c r="AC155" s="27">
        <f t="shared" si="26"/>
        <v>0</v>
      </c>
      <c r="AD155" s="22"/>
      <c r="AE155" s="211">
        <f t="shared" si="27"/>
        <v>0</v>
      </c>
      <c r="AF155" s="211"/>
      <c r="AG155" s="211"/>
      <c r="AH155" s="211"/>
      <c r="AI155" s="28">
        <f t="shared" si="28"/>
        <v>5219988.5752212387</v>
      </c>
      <c r="AJ155" s="28">
        <f t="shared" si="29"/>
        <v>631627.0013460177</v>
      </c>
      <c r="AK155" s="29">
        <f t="shared" si="30"/>
        <v>0.12100160608478869</v>
      </c>
      <c r="AL155" s="94"/>
      <c r="AM155" s="94"/>
      <c r="AN155" s="94"/>
      <c r="AO155" s="94"/>
      <c r="AP155" s="45" t="str">
        <f t="shared" si="31"/>
        <v>202310</v>
      </c>
      <c r="AQ155" s="45" t="str">
        <f t="shared" si="32"/>
        <v/>
      </c>
    </row>
    <row r="156" spans="1:43" s="15" customFormat="1" ht="39.6">
      <c r="A156" s="17"/>
      <c r="B156" s="95"/>
      <c r="C156" s="95"/>
      <c r="D156" s="57" t="str">
        <f t="shared" si="22"/>
        <v/>
      </c>
      <c r="E156" s="208" t="s">
        <v>42</v>
      </c>
      <c r="F156" s="209">
        <v>2023</v>
      </c>
      <c r="G156" s="209">
        <v>10</v>
      </c>
      <c r="H156" s="92"/>
      <c r="I156" s="57" t="str">
        <f t="shared" si="23"/>
        <v>Q3</v>
      </c>
      <c r="J156" s="203"/>
      <c r="K156" s="92"/>
      <c r="L156" s="210" t="s">
        <v>29</v>
      </c>
      <c r="M156" s="208" t="s">
        <v>30</v>
      </c>
      <c r="N156" s="208">
        <v>0</v>
      </c>
      <c r="O156" s="93"/>
      <c r="P156" s="57" t="str">
        <f t="shared" si="24"/>
        <v>C66 SERVICE/OTHERS</v>
      </c>
      <c r="Q156" s="209" t="s">
        <v>31</v>
      </c>
      <c r="R156" s="208" t="s">
        <v>32</v>
      </c>
      <c r="S156" s="208" t="s">
        <v>37</v>
      </c>
      <c r="T156" s="17"/>
      <c r="U156" s="17"/>
      <c r="V156" s="17"/>
      <c r="W156" s="17"/>
      <c r="X156" s="30"/>
      <c r="Y156" s="31"/>
      <c r="Z156" s="32"/>
      <c r="AA156" s="20"/>
      <c r="AB156" s="33">
        <v>79000</v>
      </c>
      <c r="AC156" s="27">
        <f t="shared" si="26"/>
        <v>0</v>
      </c>
      <c r="AD156" s="22"/>
      <c r="AE156" s="211">
        <f t="shared" si="27"/>
        <v>0</v>
      </c>
      <c r="AF156" s="211"/>
      <c r="AG156" s="211"/>
      <c r="AH156" s="211"/>
      <c r="AI156" s="28">
        <f t="shared" si="28"/>
        <v>5219988.5752212387</v>
      </c>
      <c r="AJ156" s="28">
        <f t="shared" si="29"/>
        <v>631627.0013460177</v>
      </c>
      <c r="AK156" s="29">
        <f t="shared" si="30"/>
        <v>0.12100160608478869</v>
      </c>
      <c r="AL156" s="94"/>
      <c r="AM156" s="94"/>
      <c r="AN156" s="94"/>
      <c r="AO156" s="94"/>
      <c r="AP156" s="45" t="str">
        <f t="shared" si="31"/>
        <v>202310</v>
      </c>
      <c r="AQ156" s="45" t="str">
        <f t="shared" si="32"/>
        <v/>
      </c>
    </row>
    <row r="157" spans="1:43" s="15" customFormat="1" ht="39.6">
      <c r="A157" s="17"/>
      <c r="B157" s="95"/>
      <c r="C157" s="95"/>
      <c r="D157" s="57" t="str">
        <f t="shared" si="22"/>
        <v/>
      </c>
      <c r="E157" s="208" t="s">
        <v>42</v>
      </c>
      <c r="F157" s="209">
        <v>2023</v>
      </c>
      <c r="G157" s="209">
        <v>10</v>
      </c>
      <c r="H157" s="92"/>
      <c r="I157" s="57" t="str">
        <f t="shared" si="23"/>
        <v>Q3</v>
      </c>
      <c r="J157" s="203"/>
      <c r="K157" s="92"/>
      <c r="L157" s="210" t="s">
        <v>29</v>
      </c>
      <c r="M157" s="208" t="s">
        <v>30</v>
      </c>
      <c r="N157" s="208">
        <v>0</v>
      </c>
      <c r="O157" s="93"/>
      <c r="P157" s="57" t="str">
        <f t="shared" si="24"/>
        <v>C66 SERVICE/OTHERS</v>
      </c>
      <c r="Q157" s="209" t="s">
        <v>31</v>
      </c>
      <c r="R157" s="208" t="s">
        <v>32</v>
      </c>
      <c r="S157" s="208" t="s">
        <v>36</v>
      </c>
      <c r="T157" s="17"/>
      <c r="U157" s="17"/>
      <c r="V157" s="17"/>
      <c r="W157" s="17"/>
      <c r="X157" s="30"/>
      <c r="Y157" s="31"/>
      <c r="Z157" s="32"/>
      <c r="AA157" s="20"/>
      <c r="AB157" s="33">
        <v>343000</v>
      </c>
      <c r="AC157" s="27">
        <f t="shared" si="26"/>
        <v>0</v>
      </c>
      <c r="AD157" s="22"/>
      <c r="AE157" s="211">
        <f t="shared" si="27"/>
        <v>0</v>
      </c>
      <c r="AF157" s="211"/>
      <c r="AG157" s="211"/>
      <c r="AH157" s="211"/>
      <c r="AI157" s="28">
        <f t="shared" si="28"/>
        <v>5219988.5752212387</v>
      </c>
      <c r="AJ157" s="28">
        <f t="shared" si="29"/>
        <v>631627.0013460177</v>
      </c>
      <c r="AK157" s="29">
        <f t="shared" si="30"/>
        <v>0.12100160608478869</v>
      </c>
      <c r="AL157" s="94"/>
      <c r="AM157" s="94"/>
      <c r="AN157" s="94"/>
      <c r="AO157" s="94"/>
      <c r="AP157" s="45" t="str">
        <f t="shared" si="31"/>
        <v>202310</v>
      </c>
      <c r="AQ157" s="45" t="str">
        <f t="shared" si="32"/>
        <v/>
      </c>
    </row>
    <row r="158" spans="1:43" s="15" customFormat="1" ht="39.6">
      <c r="A158" s="17"/>
      <c r="B158" s="95"/>
      <c r="C158" s="95"/>
      <c r="D158" s="96"/>
      <c r="E158" s="208" t="s">
        <v>42</v>
      </c>
      <c r="F158" s="209">
        <v>2023</v>
      </c>
      <c r="G158" s="209">
        <v>11</v>
      </c>
      <c r="H158" s="92"/>
      <c r="I158" s="57" t="str">
        <f t="shared" si="23"/>
        <v>Q3</v>
      </c>
      <c r="J158" s="203"/>
      <c r="K158" s="92"/>
      <c r="L158" s="210" t="s">
        <v>29</v>
      </c>
      <c r="M158" s="208" t="s">
        <v>30</v>
      </c>
      <c r="N158" s="208">
        <v>0</v>
      </c>
      <c r="O158" s="93"/>
      <c r="P158" s="57" t="str">
        <f t="shared" si="24"/>
        <v>C66 SERVICE/OTHERS</v>
      </c>
      <c r="Q158" s="209" t="s">
        <v>31</v>
      </c>
      <c r="R158" s="208" t="s">
        <v>32</v>
      </c>
      <c r="S158" s="208" t="s">
        <v>39</v>
      </c>
      <c r="T158" s="17"/>
      <c r="U158" s="17"/>
      <c r="V158" s="17"/>
      <c r="W158" s="17"/>
      <c r="X158" s="30"/>
      <c r="Y158" s="31"/>
      <c r="Z158" s="32"/>
      <c r="AA158" s="20"/>
      <c r="AB158" s="33">
        <v>50000</v>
      </c>
      <c r="AC158" s="27">
        <f t="shared" si="26"/>
        <v>20000</v>
      </c>
      <c r="AD158" s="212">
        <v>0.4</v>
      </c>
      <c r="AE158" s="211">
        <f t="shared" si="27"/>
        <v>0</v>
      </c>
      <c r="AF158" s="211"/>
      <c r="AG158" s="211"/>
      <c r="AH158" s="211"/>
      <c r="AI158" s="28">
        <f t="shared" si="28"/>
        <v>11730565.00042478</v>
      </c>
      <c r="AJ158" s="28">
        <f t="shared" si="29"/>
        <v>1971465.2465810829</v>
      </c>
      <c r="AK158" s="29">
        <f t="shared" si="30"/>
        <v>0.16806225842571892</v>
      </c>
      <c r="AL158" s="94"/>
      <c r="AM158" s="94"/>
      <c r="AN158" s="94"/>
      <c r="AO158" s="94"/>
      <c r="AP158" s="45" t="str">
        <f t="shared" si="31"/>
        <v>202311</v>
      </c>
      <c r="AQ158" s="45" t="str">
        <f t="shared" si="32"/>
        <v/>
      </c>
    </row>
    <row r="159" spans="1:43" s="15" customFormat="1" ht="39.6">
      <c r="A159" s="17"/>
      <c r="B159" s="95"/>
      <c r="C159" s="95"/>
      <c r="D159" s="96"/>
      <c r="E159" s="208" t="s">
        <v>42</v>
      </c>
      <c r="F159" s="209">
        <v>2023</v>
      </c>
      <c r="G159" s="209">
        <v>11</v>
      </c>
      <c r="H159" s="92"/>
      <c r="I159" s="57" t="str">
        <f t="shared" si="23"/>
        <v>Q3</v>
      </c>
      <c r="J159" s="203"/>
      <c r="K159" s="92"/>
      <c r="L159" s="210" t="s">
        <v>29</v>
      </c>
      <c r="M159" s="208" t="s">
        <v>30</v>
      </c>
      <c r="N159" s="208">
        <v>0</v>
      </c>
      <c r="O159" s="93"/>
      <c r="P159" s="57" t="str">
        <f t="shared" si="24"/>
        <v>C66 SERVICE/OTHERS</v>
      </c>
      <c r="Q159" s="209" t="s">
        <v>31</v>
      </c>
      <c r="R159" s="208" t="s">
        <v>32</v>
      </c>
      <c r="S159" s="208" t="s">
        <v>38</v>
      </c>
      <c r="T159" s="17"/>
      <c r="U159" s="17"/>
      <c r="V159" s="17"/>
      <c r="W159" s="17"/>
      <c r="X159" s="30"/>
      <c r="Y159" s="31"/>
      <c r="Z159" s="32"/>
      <c r="AA159" s="20"/>
      <c r="AB159" s="33">
        <v>123000</v>
      </c>
      <c r="AC159" s="27">
        <f t="shared" si="26"/>
        <v>49200</v>
      </c>
      <c r="AD159" s="212">
        <v>0.4</v>
      </c>
      <c r="AE159" s="211">
        <f t="shared" si="27"/>
        <v>0</v>
      </c>
      <c r="AF159" s="211"/>
      <c r="AG159" s="211"/>
      <c r="AH159" s="211"/>
      <c r="AI159" s="28">
        <f t="shared" si="28"/>
        <v>11730565.00042478</v>
      </c>
      <c r="AJ159" s="28">
        <f t="shared" si="29"/>
        <v>1971465.2465810829</v>
      </c>
      <c r="AK159" s="29">
        <f t="shared" si="30"/>
        <v>0.16806225842571892</v>
      </c>
      <c r="AL159" s="94"/>
      <c r="AM159" s="94"/>
      <c r="AN159" s="94"/>
      <c r="AO159" s="94"/>
      <c r="AP159" s="45" t="str">
        <f t="shared" si="31"/>
        <v>202311</v>
      </c>
      <c r="AQ159" s="45" t="str">
        <f t="shared" si="32"/>
        <v/>
      </c>
    </row>
    <row r="160" spans="1:43" s="15" customFormat="1" ht="39.6">
      <c r="A160" s="17"/>
      <c r="B160" s="95"/>
      <c r="C160" s="95"/>
      <c r="D160" s="96"/>
      <c r="E160" s="208" t="s">
        <v>42</v>
      </c>
      <c r="F160" s="209">
        <v>2023</v>
      </c>
      <c r="G160" s="209">
        <v>11</v>
      </c>
      <c r="H160" s="92"/>
      <c r="I160" s="57" t="str">
        <f t="shared" si="23"/>
        <v>Q3</v>
      </c>
      <c r="J160" s="203"/>
      <c r="K160" s="92"/>
      <c r="L160" s="210" t="s">
        <v>29</v>
      </c>
      <c r="M160" s="208" t="s">
        <v>30</v>
      </c>
      <c r="N160" s="208">
        <v>0</v>
      </c>
      <c r="O160" s="93"/>
      <c r="P160" s="57" t="str">
        <f t="shared" si="24"/>
        <v>C66 SERVICE/OTHERS</v>
      </c>
      <c r="Q160" s="209" t="s">
        <v>31</v>
      </c>
      <c r="R160" s="208" t="s">
        <v>32</v>
      </c>
      <c r="S160" s="208" t="s">
        <v>37</v>
      </c>
      <c r="T160" s="17"/>
      <c r="U160" s="17"/>
      <c r="V160" s="17"/>
      <c r="W160" s="17"/>
      <c r="X160" s="30"/>
      <c r="Y160" s="31"/>
      <c r="Z160" s="32"/>
      <c r="AA160" s="20"/>
      <c r="AB160" s="33">
        <v>63000</v>
      </c>
      <c r="AC160" s="27">
        <f t="shared" si="26"/>
        <v>25200</v>
      </c>
      <c r="AD160" s="212">
        <v>0.4</v>
      </c>
      <c r="AE160" s="211">
        <f t="shared" si="27"/>
        <v>0</v>
      </c>
      <c r="AF160" s="211"/>
      <c r="AG160" s="211"/>
      <c r="AH160" s="211"/>
      <c r="AI160" s="28">
        <f t="shared" si="28"/>
        <v>11730565.00042478</v>
      </c>
      <c r="AJ160" s="28">
        <f t="shared" si="29"/>
        <v>1971465.2465810829</v>
      </c>
      <c r="AK160" s="29">
        <f t="shared" si="30"/>
        <v>0.16806225842571892</v>
      </c>
      <c r="AL160" s="94"/>
      <c r="AM160" s="94"/>
      <c r="AN160" s="94"/>
      <c r="AO160" s="94"/>
      <c r="AP160" s="45" t="str">
        <f t="shared" si="31"/>
        <v>202311</v>
      </c>
      <c r="AQ160" s="45" t="str">
        <f t="shared" si="32"/>
        <v/>
      </c>
    </row>
    <row r="161" spans="1:43" s="15" customFormat="1" ht="39.6">
      <c r="A161" s="17"/>
      <c r="B161" s="95"/>
      <c r="C161" s="95"/>
      <c r="D161" s="96"/>
      <c r="E161" s="208" t="s">
        <v>42</v>
      </c>
      <c r="F161" s="209">
        <v>2023</v>
      </c>
      <c r="G161" s="209">
        <v>11</v>
      </c>
      <c r="H161" s="92"/>
      <c r="I161" s="57" t="str">
        <f t="shared" si="23"/>
        <v>Q3</v>
      </c>
      <c r="J161" s="203"/>
      <c r="K161" s="92"/>
      <c r="L161" s="210" t="s">
        <v>29</v>
      </c>
      <c r="M161" s="208" t="s">
        <v>30</v>
      </c>
      <c r="N161" s="208">
        <v>0</v>
      </c>
      <c r="O161" s="93"/>
      <c r="P161" s="57" t="str">
        <f t="shared" si="24"/>
        <v>C66 SERVICE/OTHERS</v>
      </c>
      <c r="Q161" s="209" t="s">
        <v>31</v>
      </c>
      <c r="R161" s="208" t="s">
        <v>32</v>
      </c>
      <c r="S161" s="208" t="s">
        <v>36</v>
      </c>
      <c r="T161" s="17"/>
      <c r="U161" s="17"/>
      <c r="V161" s="17"/>
      <c r="W161" s="17"/>
      <c r="X161" s="30"/>
      <c r="Y161" s="31"/>
      <c r="Z161" s="32"/>
      <c r="AA161" s="20"/>
      <c r="AB161" s="33">
        <v>1059000</v>
      </c>
      <c r="AC161" s="27">
        <f t="shared" si="26"/>
        <v>423600</v>
      </c>
      <c r="AD161" s="212">
        <v>0.4</v>
      </c>
      <c r="AE161" s="211">
        <f t="shared" si="27"/>
        <v>0</v>
      </c>
      <c r="AF161" s="211"/>
      <c r="AG161" s="211"/>
      <c r="AH161" s="211"/>
      <c r="AI161" s="28">
        <f t="shared" si="28"/>
        <v>11730565.00042478</v>
      </c>
      <c r="AJ161" s="28">
        <f t="shared" si="29"/>
        <v>1971465.2465810829</v>
      </c>
      <c r="AK161" s="29">
        <f t="shared" si="30"/>
        <v>0.16806225842571892</v>
      </c>
      <c r="AL161" s="94"/>
      <c r="AM161" s="94"/>
      <c r="AN161" s="94"/>
      <c r="AO161" s="94"/>
      <c r="AP161" s="45" t="str">
        <f t="shared" si="31"/>
        <v>202311</v>
      </c>
      <c r="AQ161" s="45" t="str">
        <f t="shared" si="32"/>
        <v/>
      </c>
    </row>
    <row r="162" spans="1:43" s="15" customFormat="1" ht="39.6">
      <c r="A162" s="89"/>
      <c r="B162" s="90"/>
      <c r="C162" s="90"/>
      <c r="D162" s="57" t="str">
        <f t="shared" ref="D162:D225" si="33">IF(B162="","",IF(AND(C162&gt;=10,C162&lt;=12),"Q3",IF(AND(C162&gt;=1,C162&lt;=3),"Q4",IF(AND(C162&gt;=7,C162&lt;=9),"Q2",IF(AND(C162&gt;=4,C162&lt;=6),"Q1")))))</f>
        <v/>
      </c>
      <c r="E162" s="208" t="s">
        <v>41</v>
      </c>
      <c r="F162" s="209">
        <v>2023</v>
      </c>
      <c r="G162" s="209">
        <v>3</v>
      </c>
      <c r="H162" s="91"/>
      <c r="I162" s="57" t="str">
        <f t="shared" si="23"/>
        <v>Q4</v>
      </c>
      <c r="J162" s="203"/>
      <c r="K162" s="91"/>
      <c r="L162" s="210" t="s">
        <v>29</v>
      </c>
      <c r="M162" s="208" t="s">
        <v>30</v>
      </c>
      <c r="N162" s="208">
        <v>0</v>
      </c>
      <c r="O162" s="93"/>
      <c r="P162" s="57" t="str">
        <f t="shared" si="24"/>
        <v>C66 SERVICE/OTHERS</v>
      </c>
      <c r="Q162" s="209" t="s">
        <v>31</v>
      </c>
      <c r="R162" s="208" t="s">
        <v>32</v>
      </c>
      <c r="S162" s="208" t="s">
        <v>36</v>
      </c>
      <c r="T162" s="17"/>
      <c r="U162" s="17"/>
      <c r="V162" s="89"/>
      <c r="W162" s="17"/>
      <c r="X162" s="18"/>
      <c r="Y162" s="19"/>
      <c r="Z162" s="26" t="str">
        <f t="shared" ref="Z162:Z225" si="34">IF(X162="","",X162*MAX(O162,N162))</f>
        <v/>
      </c>
      <c r="AA162" s="20"/>
      <c r="AB162" s="21">
        <v>525000</v>
      </c>
      <c r="AC162" s="27">
        <f t="shared" si="26"/>
        <v>0</v>
      </c>
      <c r="AD162" s="22"/>
      <c r="AE162" s="211">
        <f t="shared" si="27"/>
        <v>0</v>
      </c>
      <c r="AF162" s="211" t="str">
        <f>IF(AND(COUNTIFS($J$18:J162,J162)=1,AE162=1),1,"")</f>
        <v/>
      </c>
      <c r="AG162" s="211" t="str">
        <f>IF(C162="","",IF(AND(COUNTIFS($J$18:J162,J162)=1,C162&lt;&gt;""),1,""))</f>
        <v/>
      </c>
      <c r="AH162" s="211" t="str">
        <f>IF(G162="","",IF(AND(COUNTIFS($J$18:J162,J162)=1,G162&lt;&gt;""),1,""))</f>
        <v/>
      </c>
      <c r="AI162" s="28">
        <f t="shared" si="28"/>
        <v>33543315.897345133</v>
      </c>
      <c r="AJ162" s="28">
        <f t="shared" si="29"/>
        <v>4706169.325298408</v>
      </c>
      <c r="AK162" s="29">
        <f t="shared" si="30"/>
        <v>0.14030125523967321</v>
      </c>
      <c r="AL162" s="94"/>
      <c r="AM162" s="94"/>
      <c r="AN162" s="94"/>
      <c r="AO162" s="94"/>
      <c r="AP162" s="45" t="str">
        <f t="shared" si="31"/>
        <v>20233</v>
      </c>
      <c r="AQ162" s="45" t="str">
        <f t="shared" si="32"/>
        <v/>
      </c>
    </row>
    <row r="163" spans="1:43" s="15" customFormat="1" ht="39.6">
      <c r="A163" s="89"/>
      <c r="B163" s="90"/>
      <c r="C163" s="90"/>
      <c r="D163" s="57" t="str">
        <f t="shared" si="33"/>
        <v/>
      </c>
      <c r="E163" s="208" t="s">
        <v>41</v>
      </c>
      <c r="F163" s="209">
        <v>2023</v>
      </c>
      <c r="G163" s="209">
        <v>3</v>
      </c>
      <c r="H163" s="91"/>
      <c r="I163" s="57" t="str">
        <f t="shared" si="23"/>
        <v>Q4</v>
      </c>
      <c r="J163" s="203"/>
      <c r="K163" s="91"/>
      <c r="L163" s="210" t="s">
        <v>29</v>
      </c>
      <c r="M163" s="208" t="s">
        <v>30</v>
      </c>
      <c r="N163" s="208">
        <v>0</v>
      </c>
      <c r="O163" s="93"/>
      <c r="P163" s="57" t="str">
        <f t="shared" si="24"/>
        <v>C66 SERVICE/OTHERS</v>
      </c>
      <c r="Q163" s="209" t="s">
        <v>31</v>
      </c>
      <c r="R163" s="208" t="s">
        <v>32</v>
      </c>
      <c r="S163" s="208" t="s">
        <v>37</v>
      </c>
      <c r="T163" s="17"/>
      <c r="U163" s="17"/>
      <c r="V163" s="89"/>
      <c r="W163" s="17"/>
      <c r="X163" s="18"/>
      <c r="Y163" s="19"/>
      <c r="Z163" s="26" t="str">
        <f t="shared" si="34"/>
        <v/>
      </c>
      <c r="AA163" s="20"/>
      <c r="AB163" s="21">
        <v>228000</v>
      </c>
      <c r="AC163" s="27">
        <f t="shared" si="26"/>
        <v>0</v>
      </c>
      <c r="AD163" s="22"/>
      <c r="AE163" s="211">
        <f t="shared" si="27"/>
        <v>0</v>
      </c>
      <c r="AF163" s="211" t="str">
        <f>IF(AND(COUNTIFS($J$18:J163,J163)=1,AE163=1),1,"")</f>
        <v/>
      </c>
      <c r="AG163" s="211" t="str">
        <f>IF(C163="","",IF(AND(COUNTIFS($J$18:J163,J163)=1,C163&lt;&gt;""),1,""))</f>
        <v/>
      </c>
      <c r="AH163" s="211" t="str">
        <f>IF(G163="","",IF(AND(COUNTIFS($J$18:J163,J163)=1,G163&lt;&gt;""),1,""))</f>
        <v/>
      </c>
      <c r="AI163" s="28">
        <f t="shared" si="28"/>
        <v>33543315.897345133</v>
      </c>
      <c r="AJ163" s="28">
        <f t="shared" si="29"/>
        <v>4706169.325298408</v>
      </c>
      <c r="AK163" s="29">
        <f t="shared" si="30"/>
        <v>0.14030125523967321</v>
      </c>
      <c r="AL163" s="94"/>
      <c r="AM163" s="94"/>
      <c r="AN163" s="94"/>
      <c r="AO163" s="94"/>
      <c r="AP163" s="45" t="str">
        <f t="shared" si="31"/>
        <v>20233</v>
      </c>
      <c r="AQ163" s="45" t="str">
        <f t="shared" si="32"/>
        <v/>
      </c>
    </row>
    <row r="164" spans="1:43" s="15" customFormat="1" ht="39.6">
      <c r="A164" s="89"/>
      <c r="B164" s="90"/>
      <c r="C164" s="90"/>
      <c r="D164" s="57" t="str">
        <f t="shared" si="33"/>
        <v/>
      </c>
      <c r="E164" s="208" t="s">
        <v>41</v>
      </c>
      <c r="F164" s="209">
        <v>2023</v>
      </c>
      <c r="G164" s="209">
        <v>3</v>
      </c>
      <c r="H164" s="91"/>
      <c r="I164" s="57" t="str">
        <f t="shared" si="23"/>
        <v>Q4</v>
      </c>
      <c r="J164" s="203"/>
      <c r="K164" s="91"/>
      <c r="L164" s="210" t="s">
        <v>29</v>
      </c>
      <c r="M164" s="208" t="s">
        <v>30</v>
      </c>
      <c r="N164" s="208">
        <v>0</v>
      </c>
      <c r="O164" s="93"/>
      <c r="P164" s="57" t="str">
        <f t="shared" si="24"/>
        <v>C66 SERVICE/OTHERS</v>
      </c>
      <c r="Q164" s="209" t="s">
        <v>31</v>
      </c>
      <c r="R164" s="208" t="s">
        <v>32</v>
      </c>
      <c r="S164" s="208" t="s">
        <v>38</v>
      </c>
      <c r="T164" s="17"/>
      <c r="U164" s="17"/>
      <c r="V164" s="89"/>
      <c r="W164" s="17"/>
      <c r="X164" s="18"/>
      <c r="Y164" s="19"/>
      <c r="Z164" s="26" t="str">
        <f t="shared" si="34"/>
        <v/>
      </c>
      <c r="AA164" s="20"/>
      <c r="AB164" s="21">
        <v>160000</v>
      </c>
      <c r="AC164" s="27">
        <f t="shared" si="26"/>
        <v>0</v>
      </c>
      <c r="AD164" s="22"/>
      <c r="AE164" s="211">
        <f t="shared" si="27"/>
        <v>0</v>
      </c>
      <c r="AF164" s="211" t="str">
        <f>IF(AND(COUNTIFS($J$18:J164,J164)=1,AE164=1),1,"")</f>
        <v/>
      </c>
      <c r="AG164" s="211" t="str">
        <f>IF(C164="","",IF(AND(COUNTIFS($J$18:J164,J164)=1,C164&lt;&gt;""),1,""))</f>
        <v/>
      </c>
      <c r="AH164" s="211" t="str">
        <f>IF(G164="","",IF(AND(COUNTIFS($J$18:J164,J164)=1,G164&lt;&gt;""),1,""))</f>
        <v/>
      </c>
      <c r="AI164" s="28">
        <f t="shared" si="28"/>
        <v>33543315.897345133</v>
      </c>
      <c r="AJ164" s="28">
        <f t="shared" si="29"/>
        <v>4706169.325298408</v>
      </c>
      <c r="AK164" s="29">
        <f t="shared" si="30"/>
        <v>0.14030125523967321</v>
      </c>
      <c r="AL164" s="94"/>
      <c r="AM164" s="94"/>
      <c r="AN164" s="94"/>
      <c r="AO164" s="94"/>
      <c r="AP164" s="45" t="str">
        <f t="shared" si="31"/>
        <v>20233</v>
      </c>
      <c r="AQ164" s="45" t="str">
        <f t="shared" si="32"/>
        <v/>
      </c>
    </row>
    <row r="165" spans="1:43" s="15" customFormat="1" ht="39.6">
      <c r="A165" s="89"/>
      <c r="B165" s="90"/>
      <c r="C165" s="90"/>
      <c r="D165" s="57" t="str">
        <f t="shared" si="33"/>
        <v/>
      </c>
      <c r="E165" s="208" t="s">
        <v>41</v>
      </c>
      <c r="F165" s="209">
        <v>2023</v>
      </c>
      <c r="G165" s="209">
        <v>3</v>
      </c>
      <c r="H165" s="91"/>
      <c r="I165" s="57" t="str">
        <f t="shared" si="23"/>
        <v>Q4</v>
      </c>
      <c r="J165" s="203"/>
      <c r="K165" s="91"/>
      <c r="L165" s="210" t="s">
        <v>29</v>
      </c>
      <c r="M165" s="208" t="s">
        <v>30</v>
      </c>
      <c r="N165" s="208">
        <v>0</v>
      </c>
      <c r="O165" s="93"/>
      <c r="P165" s="57" t="str">
        <f t="shared" si="24"/>
        <v>C66 SERVICE/OTHERS</v>
      </c>
      <c r="Q165" s="209" t="s">
        <v>31</v>
      </c>
      <c r="R165" s="208" t="s">
        <v>32</v>
      </c>
      <c r="S165" s="208" t="s">
        <v>39</v>
      </c>
      <c r="T165" s="17"/>
      <c r="U165" s="17"/>
      <c r="V165" s="89"/>
      <c r="W165" s="17"/>
      <c r="X165" s="18"/>
      <c r="Y165" s="19"/>
      <c r="Z165" s="26" t="str">
        <f t="shared" si="34"/>
        <v/>
      </c>
      <c r="AA165" s="20"/>
      <c r="AB165" s="21">
        <v>27000</v>
      </c>
      <c r="AC165" s="27">
        <f t="shared" si="26"/>
        <v>0</v>
      </c>
      <c r="AD165" s="22"/>
      <c r="AE165" s="211">
        <f t="shared" si="27"/>
        <v>0</v>
      </c>
      <c r="AF165" s="211" t="str">
        <f>IF(AND(COUNTIFS($J$18:J165,J165)=1,AE165=1),1,"")</f>
        <v/>
      </c>
      <c r="AG165" s="211" t="str">
        <f>IF(C165="","",IF(AND(COUNTIFS($J$18:J165,J165)=1,C165&lt;&gt;""),1,""))</f>
        <v/>
      </c>
      <c r="AH165" s="211" t="str">
        <f>IF(G165="","",IF(AND(COUNTIFS($J$18:J165,J165)=1,G165&lt;&gt;""),1,""))</f>
        <v/>
      </c>
      <c r="AI165" s="28">
        <f t="shared" si="28"/>
        <v>33543315.897345133</v>
      </c>
      <c r="AJ165" s="28">
        <f t="shared" si="29"/>
        <v>4706169.325298408</v>
      </c>
      <c r="AK165" s="29">
        <f t="shared" si="30"/>
        <v>0.14030125523967321</v>
      </c>
      <c r="AL165" s="94"/>
      <c r="AM165" s="94"/>
      <c r="AN165" s="94"/>
      <c r="AO165" s="94"/>
      <c r="AP165" s="45" t="str">
        <f t="shared" si="31"/>
        <v>20233</v>
      </c>
      <c r="AQ165" s="45" t="str">
        <f t="shared" si="32"/>
        <v/>
      </c>
    </row>
    <row r="166" spans="1:43" s="15" customFormat="1" ht="39.6">
      <c r="A166" s="89"/>
      <c r="B166" s="90"/>
      <c r="C166" s="90"/>
      <c r="D166" s="57" t="str">
        <f t="shared" si="33"/>
        <v/>
      </c>
      <c r="E166" s="208" t="s">
        <v>41</v>
      </c>
      <c r="F166" s="209">
        <v>2022</v>
      </c>
      <c r="G166" s="209">
        <v>4</v>
      </c>
      <c r="H166" s="91"/>
      <c r="I166" s="57" t="str">
        <f t="shared" si="23"/>
        <v>Q1</v>
      </c>
      <c r="J166" s="203"/>
      <c r="K166" s="91"/>
      <c r="L166" s="210" t="s">
        <v>29</v>
      </c>
      <c r="M166" s="208" t="s">
        <v>30</v>
      </c>
      <c r="N166" s="208">
        <v>0</v>
      </c>
      <c r="O166" s="93"/>
      <c r="P166" s="57" t="str">
        <f t="shared" si="24"/>
        <v>C66 SERVICE/OTHERS</v>
      </c>
      <c r="Q166" s="209" t="s">
        <v>31</v>
      </c>
      <c r="R166" s="208" t="s">
        <v>32</v>
      </c>
      <c r="S166" s="208" t="s">
        <v>36</v>
      </c>
      <c r="T166" s="17"/>
      <c r="U166" s="17"/>
      <c r="V166" s="89"/>
      <c r="W166" s="17"/>
      <c r="X166" s="18"/>
      <c r="Y166" s="19"/>
      <c r="Z166" s="26" t="str">
        <f t="shared" si="34"/>
        <v/>
      </c>
      <c r="AA166" s="20"/>
      <c r="AB166" s="21">
        <v>478000</v>
      </c>
      <c r="AC166" s="27">
        <f t="shared" si="26"/>
        <v>0</v>
      </c>
      <c r="AD166" s="22"/>
      <c r="AE166" s="211">
        <f t="shared" si="27"/>
        <v>0</v>
      </c>
      <c r="AF166" s="211" t="str">
        <f>IF(AND(COUNTIFS($J$18:J166,J166)=1,AE166=1),1,"")</f>
        <v/>
      </c>
      <c r="AG166" s="211" t="str">
        <f>IF(C166="","",IF(AND(COUNTIFS($J$18:J166,J166)=1,C166&lt;&gt;""),1,""))</f>
        <v/>
      </c>
      <c r="AH166" s="211" t="str">
        <f>IF(G166="","",IF(AND(COUNTIFS($J$18:J166,J166)=1,G166&lt;&gt;""),1,""))</f>
        <v/>
      </c>
      <c r="AI166" s="28">
        <f t="shared" si="28"/>
        <v>46600814.041769922</v>
      </c>
      <c r="AJ166" s="28">
        <f t="shared" si="29"/>
        <v>5956366.3435927089</v>
      </c>
      <c r="AK166" s="29">
        <f t="shared" si="30"/>
        <v>0.1278167874546958</v>
      </c>
      <c r="AL166" s="94"/>
      <c r="AM166" s="94"/>
      <c r="AN166" s="94"/>
      <c r="AO166" s="94"/>
      <c r="AP166" s="45" t="str">
        <f t="shared" si="31"/>
        <v>20224</v>
      </c>
      <c r="AQ166" s="45" t="str">
        <f t="shared" si="32"/>
        <v/>
      </c>
    </row>
    <row r="167" spans="1:43" s="15" customFormat="1" ht="39.6">
      <c r="A167" s="89"/>
      <c r="B167" s="90"/>
      <c r="C167" s="90"/>
      <c r="D167" s="57" t="str">
        <f t="shared" si="33"/>
        <v/>
      </c>
      <c r="E167" s="208" t="s">
        <v>41</v>
      </c>
      <c r="F167" s="209">
        <v>2022</v>
      </c>
      <c r="G167" s="209">
        <v>4</v>
      </c>
      <c r="H167" s="91"/>
      <c r="I167" s="57" t="str">
        <f t="shared" si="23"/>
        <v>Q1</v>
      </c>
      <c r="J167" s="203"/>
      <c r="K167" s="91"/>
      <c r="L167" s="210" t="s">
        <v>29</v>
      </c>
      <c r="M167" s="208" t="s">
        <v>30</v>
      </c>
      <c r="N167" s="208">
        <v>0</v>
      </c>
      <c r="O167" s="93"/>
      <c r="P167" s="57" t="str">
        <f t="shared" si="24"/>
        <v>C66 SERVICE/OTHERS</v>
      </c>
      <c r="Q167" s="209" t="s">
        <v>31</v>
      </c>
      <c r="R167" s="208" t="s">
        <v>32</v>
      </c>
      <c r="S167" s="208" t="s">
        <v>37</v>
      </c>
      <c r="T167" s="17"/>
      <c r="U167" s="17"/>
      <c r="V167" s="89"/>
      <c r="W167" s="17"/>
      <c r="X167" s="18"/>
      <c r="Y167" s="19"/>
      <c r="Z167" s="26" t="str">
        <f t="shared" si="34"/>
        <v/>
      </c>
      <c r="AA167" s="20"/>
      <c r="AB167" s="21">
        <v>49000</v>
      </c>
      <c r="AC167" s="27">
        <f t="shared" si="26"/>
        <v>0</v>
      </c>
      <c r="AD167" s="22"/>
      <c r="AE167" s="211">
        <f t="shared" si="27"/>
        <v>0</v>
      </c>
      <c r="AF167" s="211" t="str">
        <f>IF(AND(COUNTIFS($J$18:J167,J167)=1,AE167=1),1,"")</f>
        <v/>
      </c>
      <c r="AG167" s="211" t="str">
        <f>IF(C167="","",IF(AND(COUNTIFS($J$18:J167,J167)=1,C167&lt;&gt;""),1,""))</f>
        <v/>
      </c>
      <c r="AH167" s="211" t="str">
        <f>IF(G167="","",IF(AND(COUNTIFS($J$18:J167,J167)=1,G167&lt;&gt;""),1,""))</f>
        <v/>
      </c>
      <c r="AI167" s="28">
        <f t="shared" si="28"/>
        <v>46600814.041769922</v>
      </c>
      <c r="AJ167" s="28">
        <f t="shared" si="29"/>
        <v>5956366.3435927089</v>
      </c>
      <c r="AK167" s="29">
        <f t="shared" si="30"/>
        <v>0.1278167874546958</v>
      </c>
      <c r="AL167" s="94"/>
      <c r="AM167" s="94"/>
      <c r="AN167" s="94"/>
      <c r="AO167" s="94"/>
      <c r="AP167" s="45" t="str">
        <f t="shared" si="31"/>
        <v>20224</v>
      </c>
      <c r="AQ167" s="45" t="str">
        <f t="shared" si="32"/>
        <v/>
      </c>
    </row>
    <row r="168" spans="1:43" s="15" customFormat="1" ht="39.6">
      <c r="A168" s="89"/>
      <c r="B168" s="90"/>
      <c r="C168" s="90"/>
      <c r="D168" s="57" t="str">
        <f t="shared" si="33"/>
        <v/>
      </c>
      <c r="E168" s="208" t="s">
        <v>41</v>
      </c>
      <c r="F168" s="209">
        <v>2022</v>
      </c>
      <c r="G168" s="209">
        <v>4</v>
      </c>
      <c r="H168" s="91"/>
      <c r="I168" s="57" t="str">
        <f t="shared" si="23"/>
        <v>Q1</v>
      </c>
      <c r="J168" s="203"/>
      <c r="K168" s="91"/>
      <c r="L168" s="210" t="s">
        <v>29</v>
      </c>
      <c r="M168" s="208" t="s">
        <v>30</v>
      </c>
      <c r="N168" s="208">
        <v>0</v>
      </c>
      <c r="O168" s="93"/>
      <c r="P168" s="57" t="str">
        <f t="shared" si="24"/>
        <v>C66 SERVICE/OTHERS</v>
      </c>
      <c r="Q168" s="209" t="s">
        <v>31</v>
      </c>
      <c r="R168" s="208" t="s">
        <v>32</v>
      </c>
      <c r="S168" s="208" t="s">
        <v>38</v>
      </c>
      <c r="T168" s="17"/>
      <c r="U168" s="17"/>
      <c r="V168" s="89"/>
      <c r="W168" s="17"/>
      <c r="X168" s="18"/>
      <c r="Y168" s="19"/>
      <c r="Z168" s="26" t="str">
        <f t="shared" si="34"/>
        <v/>
      </c>
      <c r="AA168" s="20"/>
      <c r="AB168" s="21">
        <v>2000</v>
      </c>
      <c r="AC168" s="27">
        <f t="shared" si="26"/>
        <v>0</v>
      </c>
      <c r="AD168" s="22"/>
      <c r="AE168" s="211">
        <f t="shared" si="27"/>
        <v>0</v>
      </c>
      <c r="AF168" s="211" t="str">
        <f>IF(AND(COUNTIFS($J$18:J168,J168)=1,AE168=1),1,"")</f>
        <v/>
      </c>
      <c r="AG168" s="211" t="str">
        <f>IF(C168="","",IF(AND(COUNTIFS($J$18:J168,J168)=1,C168&lt;&gt;""),1,""))</f>
        <v/>
      </c>
      <c r="AH168" s="211" t="str">
        <f>IF(G168="","",IF(AND(COUNTIFS($J$18:J168,J168)=1,G168&lt;&gt;""),1,""))</f>
        <v/>
      </c>
      <c r="AI168" s="28">
        <f t="shared" si="28"/>
        <v>46600814.041769922</v>
      </c>
      <c r="AJ168" s="28">
        <f t="shared" si="29"/>
        <v>5956366.3435927089</v>
      </c>
      <c r="AK168" s="29">
        <f t="shared" si="30"/>
        <v>0.1278167874546958</v>
      </c>
      <c r="AL168" s="94"/>
      <c r="AM168" s="94"/>
      <c r="AN168" s="94"/>
      <c r="AO168" s="94"/>
      <c r="AP168" s="45" t="str">
        <f t="shared" si="31"/>
        <v>20224</v>
      </c>
      <c r="AQ168" s="45" t="str">
        <f t="shared" si="32"/>
        <v/>
      </c>
    </row>
    <row r="169" spans="1:43" s="15" customFormat="1" ht="39.6">
      <c r="A169" s="89"/>
      <c r="B169" s="90"/>
      <c r="C169" s="90"/>
      <c r="D169" s="57" t="str">
        <f t="shared" si="33"/>
        <v/>
      </c>
      <c r="E169" s="208" t="s">
        <v>41</v>
      </c>
      <c r="F169" s="209">
        <v>2022</v>
      </c>
      <c r="G169" s="209">
        <v>4</v>
      </c>
      <c r="H169" s="91"/>
      <c r="I169" s="57" t="str">
        <f t="shared" si="23"/>
        <v>Q1</v>
      </c>
      <c r="J169" s="203"/>
      <c r="K169" s="91"/>
      <c r="L169" s="210" t="s">
        <v>29</v>
      </c>
      <c r="M169" s="208" t="s">
        <v>30</v>
      </c>
      <c r="N169" s="208">
        <v>0</v>
      </c>
      <c r="O169" s="93"/>
      <c r="P169" s="57" t="str">
        <f t="shared" si="24"/>
        <v>C66 SERVICE/OTHERS</v>
      </c>
      <c r="Q169" s="209" t="s">
        <v>31</v>
      </c>
      <c r="R169" s="208" t="s">
        <v>32</v>
      </c>
      <c r="S169" s="208" t="s">
        <v>39</v>
      </c>
      <c r="T169" s="17"/>
      <c r="U169" s="17"/>
      <c r="V169" s="89"/>
      <c r="W169" s="17"/>
      <c r="X169" s="18"/>
      <c r="Y169" s="19"/>
      <c r="Z169" s="26" t="str">
        <f t="shared" si="34"/>
        <v/>
      </c>
      <c r="AA169" s="20"/>
      <c r="AB169" s="21">
        <v>3000</v>
      </c>
      <c r="AC169" s="27">
        <f t="shared" si="26"/>
        <v>0</v>
      </c>
      <c r="AD169" s="22"/>
      <c r="AE169" s="211">
        <f t="shared" si="27"/>
        <v>0</v>
      </c>
      <c r="AF169" s="211" t="str">
        <f>IF(AND(COUNTIFS($J$18:J169,J169)=1,AE169=1),1,"")</f>
        <v/>
      </c>
      <c r="AG169" s="211" t="str">
        <f>IF(C169="","",IF(AND(COUNTIFS($J$18:J169,J169)=1,C169&lt;&gt;""),1,""))</f>
        <v/>
      </c>
      <c r="AH169" s="211" t="str">
        <f>IF(G169="","",IF(AND(COUNTIFS($J$18:J169,J169)=1,G169&lt;&gt;""),1,""))</f>
        <v/>
      </c>
      <c r="AI169" s="28">
        <f t="shared" si="28"/>
        <v>46600814.041769922</v>
      </c>
      <c r="AJ169" s="28">
        <f t="shared" si="29"/>
        <v>5956366.3435927089</v>
      </c>
      <c r="AK169" s="29">
        <f t="shared" si="30"/>
        <v>0.1278167874546958</v>
      </c>
      <c r="AL169" s="94"/>
      <c r="AM169" s="94"/>
      <c r="AN169" s="94"/>
      <c r="AO169" s="94"/>
      <c r="AP169" s="45" t="str">
        <f t="shared" si="31"/>
        <v>20224</v>
      </c>
      <c r="AQ169" s="45" t="str">
        <f t="shared" si="32"/>
        <v/>
      </c>
    </row>
    <row r="170" spans="1:43" s="15" customFormat="1" ht="39.6">
      <c r="A170" s="89"/>
      <c r="B170" s="90"/>
      <c r="C170" s="90"/>
      <c r="D170" s="57" t="str">
        <f t="shared" si="33"/>
        <v/>
      </c>
      <c r="E170" s="208" t="s">
        <v>41</v>
      </c>
      <c r="F170" s="209">
        <v>2022</v>
      </c>
      <c r="G170" s="209">
        <v>5</v>
      </c>
      <c r="H170" s="91"/>
      <c r="I170" s="57" t="str">
        <f t="shared" si="23"/>
        <v>Q1</v>
      </c>
      <c r="J170" s="203"/>
      <c r="K170" s="91"/>
      <c r="L170" s="210" t="s">
        <v>29</v>
      </c>
      <c r="M170" s="208" t="s">
        <v>30</v>
      </c>
      <c r="N170" s="208">
        <v>0</v>
      </c>
      <c r="O170" s="93"/>
      <c r="P170" s="57" t="str">
        <f t="shared" si="24"/>
        <v>C66 SERVICE/OTHERS</v>
      </c>
      <c r="Q170" s="209" t="s">
        <v>31</v>
      </c>
      <c r="R170" s="208" t="s">
        <v>32</v>
      </c>
      <c r="S170" s="208" t="s">
        <v>36</v>
      </c>
      <c r="T170" s="17"/>
      <c r="U170" s="17"/>
      <c r="V170" s="89"/>
      <c r="W170" s="17"/>
      <c r="X170" s="18"/>
      <c r="Y170" s="19"/>
      <c r="Z170" s="26" t="str">
        <f t="shared" si="34"/>
        <v/>
      </c>
      <c r="AA170" s="20"/>
      <c r="AB170" s="21">
        <v>365000</v>
      </c>
      <c r="AC170" s="27">
        <f t="shared" si="26"/>
        <v>0</v>
      </c>
      <c r="AD170" s="22"/>
      <c r="AE170" s="211">
        <f t="shared" si="27"/>
        <v>0</v>
      </c>
      <c r="AF170" s="211" t="str">
        <f>IF(AND(COUNTIFS($J$18:J170,J170)=1,AE170=1),1,"")</f>
        <v/>
      </c>
      <c r="AG170" s="211" t="str">
        <f>IF(C170="","",IF(AND(COUNTIFS($J$18:J170,J170)=1,C170&lt;&gt;""),1,""))</f>
        <v/>
      </c>
      <c r="AH170" s="211" t="str">
        <f>IF(G170="","",IF(AND(COUNTIFS($J$18:J170,J170)=1,G170&lt;&gt;""),1,""))</f>
        <v/>
      </c>
      <c r="AI170" s="28">
        <f t="shared" si="28"/>
        <v>44014086.982070781</v>
      </c>
      <c r="AJ170" s="28">
        <f t="shared" si="29"/>
        <v>6419974.022188928</v>
      </c>
      <c r="AK170" s="29">
        <f t="shared" si="30"/>
        <v>0.14586180158193707</v>
      </c>
      <c r="AL170" s="94"/>
      <c r="AM170" s="94"/>
      <c r="AN170" s="94"/>
      <c r="AO170" s="94"/>
      <c r="AP170" s="45" t="str">
        <f t="shared" si="31"/>
        <v>20225</v>
      </c>
      <c r="AQ170" s="45" t="str">
        <f t="shared" si="32"/>
        <v/>
      </c>
    </row>
    <row r="171" spans="1:43" s="15" customFormat="1" ht="39.6">
      <c r="A171" s="89"/>
      <c r="B171" s="90"/>
      <c r="C171" s="90"/>
      <c r="D171" s="57" t="str">
        <f t="shared" si="33"/>
        <v/>
      </c>
      <c r="E171" s="208" t="s">
        <v>41</v>
      </c>
      <c r="F171" s="209">
        <v>2022</v>
      </c>
      <c r="G171" s="209">
        <v>5</v>
      </c>
      <c r="H171" s="91"/>
      <c r="I171" s="57" t="str">
        <f t="shared" si="23"/>
        <v>Q1</v>
      </c>
      <c r="J171" s="203"/>
      <c r="K171" s="91"/>
      <c r="L171" s="210" t="s">
        <v>29</v>
      </c>
      <c r="M171" s="208" t="s">
        <v>30</v>
      </c>
      <c r="N171" s="208">
        <v>0</v>
      </c>
      <c r="O171" s="93"/>
      <c r="P171" s="57" t="str">
        <f t="shared" si="24"/>
        <v>C66 SERVICE/OTHERS</v>
      </c>
      <c r="Q171" s="209" t="s">
        <v>31</v>
      </c>
      <c r="R171" s="208" t="s">
        <v>32</v>
      </c>
      <c r="S171" s="208" t="s">
        <v>37</v>
      </c>
      <c r="T171" s="17"/>
      <c r="U171" s="17"/>
      <c r="V171" s="89"/>
      <c r="W171" s="17"/>
      <c r="X171" s="18"/>
      <c r="Y171" s="19"/>
      <c r="Z171" s="26" t="str">
        <f t="shared" si="34"/>
        <v/>
      </c>
      <c r="AA171" s="20"/>
      <c r="AB171" s="21">
        <v>23000</v>
      </c>
      <c r="AC171" s="27">
        <f t="shared" si="26"/>
        <v>0</v>
      </c>
      <c r="AD171" s="22"/>
      <c r="AE171" s="211">
        <f t="shared" si="27"/>
        <v>0</v>
      </c>
      <c r="AF171" s="211" t="str">
        <f>IF(AND(COUNTIFS($J$18:J171,J171)=1,AE171=1),1,"")</f>
        <v/>
      </c>
      <c r="AG171" s="211" t="str">
        <f>IF(C171="","",IF(AND(COUNTIFS($J$18:J171,J171)=1,C171&lt;&gt;""),1,""))</f>
        <v/>
      </c>
      <c r="AH171" s="211" t="str">
        <f>IF(G171="","",IF(AND(COUNTIFS($J$18:J171,J171)=1,G171&lt;&gt;""),1,""))</f>
        <v/>
      </c>
      <c r="AI171" s="28">
        <f t="shared" si="28"/>
        <v>44014086.982070781</v>
      </c>
      <c r="AJ171" s="28">
        <f t="shared" si="29"/>
        <v>6419974.022188928</v>
      </c>
      <c r="AK171" s="29">
        <f t="shared" si="30"/>
        <v>0.14586180158193707</v>
      </c>
      <c r="AL171" s="94"/>
      <c r="AM171" s="94"/>
      <c r="AN171" s="94"/>
      <c r="AO171" s="94"/>
      <c r="AP171" s="45" t="str">
        <f t="shared" si="31"/>
        <v>20225</v>
      </c>
      <c r="AQ171" s="45" t="str">
        <f t="shared" si="32"/>
        <v/>
      </c>
    </row>
    <row r="172" spans="1:43" s="15" customFormat="1" ht="39.6">
      <c r="A172" s="89"/>
      <c r="B172" s="90"/>
      <c r="C172" s="90"/>
      <c r="D172" s="57" t="str">
        <f t="shared" si="33"/>
        <v/>
      </c>
      <c r="E172" s="208" t="s">
        <v>41</v>
      </c>
      <c r="F172" s="209">
        <v>2022</v>
      </c>
      <c r="G172" s="209">
        <v>5</v>
      </c>
      <c r="H172" s="91"/>
      <c r="I172" s="57" t="str">
        <f t="shared" si="23"/>
        <v>Q1</v>
      </c>
      <c r="J172" s="203"/>
      <c r="K172" s="91"/>
      <c r="L172" s="210" t="s">
        <v>29</v>
      </c>
      <c r="M172" s="208" t="s">
        <v>30</v>
      </c>
      <c r="N172" s="208">
        <v>0</v>
      </c>
      <c r="O172" s="93"/>
      <c r="P172" s="57" t="str">
        <f t="shared" si="24"/>
        <v>C66 SERVICE/OTHERS</v>
      </c>
      <c r="Q172" s="209" t="s">
        <v>31</v>
      </c>
      <c r="R172" s="208" t="s">
        <v>32</v>
      </c>
      <c r="S172" s="208" t="s">
        <v>38</v>
      </c>
      <c r="T172" s="17"/>
      <c r="U172" s="17"/>
      <c r="V172" s="89"/>
      <c r="W172" s="17"/>
      <c r="X172" s="18"/>
      <c r="Y172" s="19"/>
      <c r="Z172" s="26" t="str">
        <f t="shared" si="34"/>
        <v/>
      </c>
      <c r="AA172" s="20"/>
      <c r="AB172" s="21">
        <v>30000</v>
      </c>
      <c r="AC172" s="27">
        <f t="shared" si="26"/>
        <v>0</v>
      </c>
      <c r="AD172" s="22"/>
      <c r="AE172" s="211">
        <f t="shared" si="27"/>
        <v>0</v>
      </c>
      <c r="AF172" s="211" t="str">
        <f>IF(AND(COUNTIFS($J$18:J172,J172)=1,AE172=1),1,"")</f>
        <v/>
      </c>
      <c r="AG172" s="211" t="str">
        <f>IF(C172="","",IF(AND(COUNTIFS($J$18:J172,J172)=1,C172&lt;&gt;""),1,""))</f>
        <v/>
      </c>
      <c r="AH172" s="211" t="str">
        <f>IF(G172="","",IF(AND(COUNTIFS($J$18:J172,J172)=1,G172&lt;&gt;""),1,""))</f>
        <v/>
      </c>
      <c r="AI172" s="28">
        <f t="shared" si="28"/>
        <v>44014086.982070781</v>
      </c>
      <c r="AJ172" s="28">
        <f t="shared" si="29"/>
        <v>6419974.022188928</v>
      </c>
      <c r="AK172" s="29">
        <f t="shared" si="30"/>
        <v>0.14586180158193707</v>
      </c>
      <c r="AL172" s="94"/>
      <c r="AM172" s="94"/>
      <c r="AN172" s="94"/>
      <c r="AO172" s="94"/>
      <c r="AP172" s="45" t="str">
        <f t="shared" si="31"/>
        <v>20225</v>
      </c>
      <c r="AQ172" s="45" t="str">
        <f t="shared" si="32"/>
        <v/>
      </c>
    </row>
    <row r="173" spans="1:43" s="15" customFormat="1" ht="39.6">
      <c r="A173" s="89"/>
      <c r="B173" s="90"/>
      <c r="C173" s="90"/>
      <c r="D173" s="57" t="str">
        <f t="shared" si="33"/>
        <v/>
      </c>
      <c r="E173" s="208" t="s">
        <v>41</v>
      </c>
      <c r="F173" s="209">
        <v>2022</v>
      </c>
      <c r="G173" s="209">
        <v>5</v>
      </c>
      <c r="H173" s="91"/>
      <c r="I173" s="57" t="str">
        <f t="shared" si="23"/>
        <v>Q1</v>
      </c>
      <c r="J173" s="203"/>
      <c r="K173" s="91"/>
      <c r="L173" s="210" t="s">
        <v>29</v>
      </c>
      <c r="M173" s="208" t="s">
        <v>30</v>
      </c>
      <c r="N173" s="208">
        <v>0</v>
      </c>
      <c r="O173" s="93"/>
      <c r="P173" s="57" t="str">
        <f t="shared" si="24"/>
        <v>C66 SERVICE/OTHERS</v>
      </c>
      <c r="Q173" s="209" t="s">
        <v>31</v>
      </c>
      <c r="R173" s="208" t="s">
        <v>32</v>
      </c>
      <c r="S173" s="208" t="s">
        <v>39</v>
      </c>
      <c r="T173" s="17"/>
      <c r="U173" s="17"/>
      <c r="V173" s="89"/>
      <c r="W173" s="17"/>
      <c r="X173" s="18"/>
      <c r="Y173" s="19"/>
      <c r="Z173" s="26" t="str">
        <f t="shared" si="34"/>
        <v/>
      </c>
      <c r="AA173" s="20"/>
      <c r="AB173" s="21">
        <v>0</v>
      </c>
      <c r="AC173" s="27">
        <f t="shared" si="26"/>
        <v>0</v>
      </c>
      <c r="AD173" s="22"/>
      <c r="AE173" s="211">
        <f t="shared" si="27"/>
        <v>0</v>
      </c>
      <c r="AF173" s="211" t="str">
        <f>IF(AND(COUNTIFS($J$18:J173,J173)=1,AE173=1),1,"")</f>
        <v/>
      </c>
      <c r="AG173" s="211" t="str">
        <f>IF(C173="","",IF(AND(COUNTIFS($J$18:J173,J173)=1,C173&lt;&gt;""),1,""))</f>
        <v/>
      </c>
      <c r="AH173" s="211" t="str">
        <f>IF(G173="","",IF(AND(COUNTIFS($J$18:J173,J173)=1,G173&lt;&gt;""),1,""))</f>
        <v/>
      </c>
      <c r="AI173" s="28">
        <f t="shared" si="28"/>
        <v>44014086.982070781</v>
      </c>
      <c r="AJ173" s="28">
        <f t="shared" si="29"/>
        <v>6419974.022188928</v>
      </c>
      <c r="AK173" s="29">
        <f t="shared" si="30"/>
        <v>0.14586180158193707</v>
      </c>
      <c r="AL173" s="94"/>
      <c r="AM173" s="94"/>
      <c r="AN173" s="94"/>
      <c r="AO173" s="94"/>
      <c r="AP173" s="45" t="str">
        <f t="shared" si="31"/>
        <v>20225</v>
      </c>
      <c r="AQ173" s="45" t="str">
        <f t="shared" si="32"/>
        <v/>
      </c>
    </row>
    <row r="174" spans="1:43" s="15" customFormat="1" ht="39.6">
      <c r="A174" s="89"/>
      <c r="B174" s="90"/>
      <c r="C174" s="90"/>
      <c r="D174" s="57" t="str">
        <f t="shared" si="33"/>
        <v/>
      </c>
      <c r="E174" s="208" t="s">
        <v>41</v>
      </c>
      <c r="F174" s="209">
        <v>2022</v>
      </c>
      <c r="G174" s="209">
        <v>6</v>
      </c>
      <c r="H174" s="91"/>
      <c r="I174" s="57" t="str">
        <f t="shared" si="23"/>
        <v>Q1</v>
      </c>
      <c r="J174" s="203"/>
      <c r="K174" s="91"/>
      <c r="L174" s="210" t="s">
        <v>29</v>
      </c>
      <c r="M174" s="208" t="s">
        <v>30</v>
      </c>
      <c r="N174" s="208">
        <v>0</v>
      </c>
      <c r="O174" s="93"/>
      <c r="P174" s="57" t="str">
        <f t="shared" si="24"/>
        <v>C66 SERVICE/OTHERS</v>
      </c>
      <c r="Q174" s="209" t="s">
        <v>31</v>
      </c>
      <c r="R174" s="208" t="s">
        <v>32</v>
      </c>
      <c r="S174" s="208" t="s">
        <v>36</v>
      </c>
      <c r="T174" s="17"/>
      <c r="U174" s="17"/>
      <c r="V174" s="89"/>
      <c r="W174" s="17"/>
      <c r="X174" s="18"/>
      <c r="Y174" s="19"/>
      <c r="Z174" s="26" t="str">
        <f t="shared" si="34"/>
        <v/>
      </c>
      <c r="AA174" s="20"/>
      <c r="AB174" s="21">
        <v>348000</v>
      </c>
      <c r="AC174" s="27">
        <f t="shared" si="26"/>
        <v>0</v>
      </c>
      <c r="AD174" s="22"/>
      <c r="AE174" s="211">
        <f t="shared" si="27"/>
        <v>0</v>
      </c>
      <c r="AF174" s="211" t="str">
        <f>IF(AND(COUNTIFS($J$18:J174,J174)=1,AE174=1),1,"")</f>
        <v/>
      </c>
      <c r="AG174" s="211" t="str">
        <f>IF(C174="","",IF(AND(COUNTIFS($J$18:J174,J174)=1,C174&lt;&gt;""),1,""))</f>
        <v/>
      </c>
      <c r="AH174" s="211" t="str">
        <f>IF(G174="","",IF(AND(COUNTIFS($J$18:J174,J174)=1,G174&lt;&gt;""),1,""))</f>
        <v/>
      </c>
      <c r="AI174" s="28">
        <f t="shared" si="28"/>
        <v>35682787.057522133</v>
      </c>
      <c r="AJ174" s="28">
        <f t="shared" si="29"/>
        <v>5833368.3789623892</v>
      </c>
      <c r="AK174" s="29">
        <f t="shared" si="30"/>
        <v>0.16347849649632909</v>
      </c>
      <c r="AL174" s="94"/>
      <c r="AM174" s="94"/>
      <c r="AN174" s="94"/>
      <c r="AO174" s="94"/>
      <c r="AP174" s="45" t="str">
        <f t="shared" si="31"/>
        <v>20226</v>
      </c>
      <c r="AQ174" s="45" t="str">
        <f t="shared" si="32"/>
        <v/>
      </c>
    </row>
    <row r="175" spans="1:43" s="15" customFormat="1" ht="39.6">
      <c r="A175" s="89"/>
      <c r="B175" s="90"/>
      <c r="C175" s="90"/>
      <c r="D175" s="57" t="str">
        <f t="shared" si="33"/>
        <v/>
      </c>
      <c r="E175" s="208" t="s">
        <v>41</v>
      </c>
      <c r="F175" s="209">
        <v>2022</v>
      </c>
      <c r="G175" s="209">
        <v>6</v>
      </c>
      <c r="H175" s="91"/>
      <c r="I175" s="57" t="str">
        <f t="shared" si="23"/>
        <v>Q1</v>
      </c>
      <c r="J175" s="203"/>
      <c r="K175" s="91"/>
      <c r="L175" s="210" t="s">
        <v>29</v>
      </c>
      <c r="M175" s="208" t="s">
        <v>30</v>
      </c>
      <c r="N175" s="208">
        <v>0</v>
      </c>
      <c r="O175" s="93"/>
      <c r="P175" s="57" t="str">
        <f t="shared" si="24"/>
        <v>C66 SERVICE/OTHERS</v>
      </c>
      <c r="Q175" s="209" t="s">
        <v>31</v>
      </c>
      <c r="R175" s="208" t="s">
        <v>32</v>
      </c>
      <c r="S175" s="208" t="s">
        <v>37</v>
      </c>
      <c r="T175" s="17"/>
      <c r="U175" s="17"/>
      <c r="V175" s="89"/>
      <c r="W175" s="17"/>
      <c r="X175" s="18"/>
      <c r="Y175" s="19"/>
      <c r="Z175" s="26" t="str">
        <f t="shared" si="34"/>
        <v/>
      </c>
      <c r="AA175" s="20"/>
      <c r="AB175" s="21">
        <v>363000</v>
      </c>
      <c r="AC175" s="27">
        <f t="shared" si="26"/>
        <v>0</v>
      </c>
      <c r="AD175" s="22"/>
      <c r="AE175" s="211">
        <f t="shared" si="27"/>
        <v>0</v>
      </c>
      <c r="AF175" s="211" t="str">
        <f>IF(AND(COUNTIFS($J$18:J175,J175)=1,AE175=1),1,"")</f>
        <v/>
      </c>
      <c r="AG175" s="211" t="str">
        <f>IF(C175="","",IF(AND(COUNTIFS($J$18:J175,J175)=1,C175&lt;&gt;""),1,""))</f>
        <v/>
      </c>
      <c r="AH175" s="211" t="str">
        <f>IF(G175="","",IF(AND(COUNTIFS($J$18:J175,J175)=1,G175&lt;&gt;""),1,""))</f>
        <v/>
      </c>
      <c r="AI175" s="28">
        <f t="shared" si="28"/>
        <v>35682787.057522133</v>
      </c>
      <c r="AJ175" s="28">
        <f t="shared" si="29"/>
        <v>5833368.3789623892</v>
      </c>
      <c r="AK175" s="29">
        <f t="shared" si="30"/>
        <v>0.16347849649632909</v>
      </c>
      <c r="AL175" s="94"/>
      <c r="AM175" s="94"/>
      <c r="AN175" s="94"/>
      <c r="AO175" s="94"/>
      <c r="AP175" s="45" t="str">
        <f t="shared" si="31"/>
        <v>20226</v>
      </c>
      <c r="AQ175" s="45" t="str">
        <f t="shared" si="32"/>
        <v/>
      </c>
    </row>
    <row r="176" spans="1:43" s="15" customFormat="1" ht="39.6">
      <c r="A176" s="89"/>
      <c r="B176" s="90"/>
      <c r="C176" s="90"/>
      <c r="D176" s="57" t="str">
        <f t="shared" si="33"/>
        <v/>
      </c>
      <c r="E176" s="208" t="s">
        <v>41</v>
      </c>
      <c r="F176" s="209">
        <v>2022</v>
      </c>
      <c r="G176" s="209">
        <v>6</v>
      </c>
      <c r="H176" s="91"/>
      <c r="I176" s="57" t="str">
        <f t="shared" si="23"/>
        <v>Q1</v>
      </c>
      <c r="J176" s="203"/>
      <c r="K176" s="91"/>
      <c r="L176" s="210" t="s">
        <v>29</v>
      </c>
      <c r="M176" s="208" t="s">
        <v>30</v>
      </c>
      <c r="N176" s="208">
        <v>0</v>
      </c>
      <c r="O176" s="93"/>
      <c r="P176" s="57" t="str">
        <f t="shared" si="24"/>
        <v>C66 SERVICE/OTHERS</v>
      </c>
      <c r="Q176" s="209" t="s">
        <v>31</v>
      </c>
      <c r="R176" s="208" t="s">
        <v>32</v>
      </c>
      <c r="S176" s="208" t="s">
        <v>38</v>
      </c>
      <c r="T176" s="17"/>
      <c r="U176" s="17"/>
      <c r="V176" s="89"/>
      <c r="W176" s="17"/>
      <c r="X176" s="18"/>
      <c r="Y176" s="19"/>
      <c r="Z176" s="26" t="str">
        <f t="shared" si="34"/>
        <v/>
      </c>
      <c r="AA176" s="20"/>
      <c r="AB176" s="21">
        <v>37000</v>
      </c>
      <c r="AC176" s="27">
        <f t="shared" si="26"/>
        <v>0</v>
      </c>
      <c r="AD176" s="22"/>
      <c r="AE176" s="211">
        <f t="shared" si="27"/>
        <v>0</v>
      </c>
      <c r="AF176" s="211" t="str">
        <f>IF(AND(COUNTIFS($J$18:J176,J176)=1,AE176=1),1,"")</f>
        <v/>
      </c>
      <c r="AG176" s="211" t="str">
        <f>IF(C176="","",IF(AND(COUNTIFS($J$18:J176,J176)=1,C176&lt;&gt;""),1,""))</f>
        <v/>
      </c>
      <c r="AH176" s="211" t="str">
        <f>IF(G176="","",IF(AND(COUNTIFS($J$18:J176,J176)=1,G176&lt;&gt;""),1,""))</f>
        <v/>
      </c>
      <c r="AI176" s="28">
        <f t="shared" si="28"/>
        <v>35682787.057522133</v>
      </c>
      <c r="AJ176" s="28">
        <f t="shared" si="29"/>
        <v>5833368.3789623892</v>
      </c>
      <c r="AK176" s="29">
        <f t="shared" si="30"/>
        <v>0.16347849649632909</v>
      </c>
      <c r="AL176" s="94"/>
      <c r="AM176" s="94"/>
      <c r="AN176" s="94"/>
      <c r="AO176" s="94"/>
      <c r="AP176" s="45" t="str">
        <f t="shared" si="31"/>
        <v>20226</v>
      </c>
      <c r="AQ176" s="45" t="str">
        <f t="shared" si="32"/>
        <v/>
      </c>
    </row>
    <row r="177" spans="1:43" s="15" customFormat="1" ht="39.6">
      <c r="A177" s="89"/>
      <c r="B177" s="90"/>
      <c r="C177" s="90"/>
      <c r="D177" s="57" t="str">
        <f t="shared" si="33"/>
        <v/>
      </c>
      <c r="E177" s="208" t="s">
        <v>41</v>
      </c>
      <c r="F177" s="209">
        <v>2022</v>
      </c>
      <c r="G177" s="209">
        <v>6</v>
      </c>
      <c r="H177" s="91"/>
      <c r="I177" s="57" t="str">
        <f t="shared" si="23"/>
        <v>Q1</v>
      </c>
      <c r="J177" s="203"/>
      <c r="K177" s="91"/>
      <c r="L177" s="210" t="s">
        <v>29</v>
      </c>
      <c r="M177" s="208" t="s">
        <v>30</v>
      </c>
      <c r="N177" s="208">
        <v>0</v>
      </c>
      <c r="O177" s="93"/>
      <c r="P177" s="57" t="str">
        <f t="shared" si="24"/>
        <v>C66 SERVICE/OTHERS</v>
      </c>
      <c r="Q177" s="209" t="s">
        <v>31</v>
      </c>
      <c r="R177" s="208" t="s">
        <v>32</v>
      </c>
      <c r="S177" s="208" t="s">
        <v>39</v>
      </c>
      <c r="T177" s="17"/>
      <c r="U177" s="17"/>
      <c r="V177" s="89"/>
      <c r="W177" s="17"/>
      <c r="X177" s="18"/>
      <c r="Y177" s="19"/>
      <c r="Z177" s="26" t="str">
        <f t="shared" si="34"/>
        <v/>
      </c>
      <c r="AA177" s="20"/>
      <c r="AB177" s="21">
        <v>9000</v>
      </c>
      <c r="AC177" s="27">
        <f t="shared" si="26"/>
        <v>0</v>
      </c>
      <c r="AD177" s="22"/>
      <c r="AE177" s="211">
        <f t="shared" si="27"/>
        <v>0</v>
      </c>
      <c r="AF177" s="211" t="str">
        <f>IF(AND(COUNTIFS($J$18:J177,J177)=1,AE177=1),1,"")</f>
        <v/>
      </c>
      <c r="AG177" s="211" t="str">
        <f>IF(C177="","",IF(AND(COUNTIFS($J$18:J177,J177)=1,C177&lt;&gt;""),1,""))</f>
        <v/>
      </c>
      <c r="AH177" s="211" t="str">
        <f>IF(G177="","",IF(AND(COUNTIFS($J$18:J177,J177)=1,G177&lt;&gt;""),1,""))</f>
        <v/>
      </c>
      <c r="AI177" s="28">
        <f t="shared" si="28"/>
        <v>35682787.057522133</v>
      </c>
      <c r="AJ177" s="28">
        <f t="shared" si="29"/>
        <v>5833368.3789623892</v>
      </c>
      <c r="AK177" s="29">
        <f t="shared" si="30"/>
        <v>0.16347849649632909</v>
      </c>
      <c r="AL177" s="94"/>
      <c r="AM177" s="94"/>
      <c r="AN177" s="94"/>
      <c r="AO177" s="94"/>
      <c r="AP177" s="45" t="str">
        <f t="shared" si="31"/>
        <v>20226</v>
      </c>
      <c r="AQ177" s="45" t="str">
        <f t="shared" si="32"/>
        <v/>
      </c>
    </row>
    <row r="178" spans="1:43" s="15" customFormat="1" ht="39.6">
      <c r="A178" s="89"/>
      <c r="B178" s="90"/>
      <c r="C178" s="90"/>
      <c r="D178" s="57" t="str">
        <f t="shared" si="33"/>
        <v/>
      </c>
      <c r="E178" s="208" t="s">
        <v>41</v>
      </c>
      <c r="F178" s="209">
        <v>2022</v>
      </c>
      <c r="G178" s="209">
        <v>7</v>
      </c>
      <c r="H178" s="91"/>
      <c r="I178" s="57" t="str">
        <f t="shared" si="23"/>
        <v>Q2</v>
      </c>
      <c r="J178" s="203"/>
      <c r="K178" s="91"/>
      <c r="L178" s="210" t="s">
        <v>29</v>
      </c>
      <c r="M178" s="208" t="s">
        <v>30</v>
      </c>
      <c r="N178" s="208">
        <v>0</v>
      </c>
      <c r="O178" s="93"/>
      <c r="P178" s="57" t="str">
        <f t="shared" si="24"/>
        <v>C66 SERVICE/OTHERS</v>
      </c>
      <c r="Q178" s="209" t="s">
        <v>31</v>
      </c>
      <c r="R178" s="208" t="s">
        <v>32</v>
      </c>
      <c r="S178" s="208" t="s">
        <v>36</v>
      </c>
      <c r="T178" s="17"/>
      <c r="U178" s="17"/>
      <c r="V178" s="89"/>
      <c r="W178" s="17"/>
      <c r="X178" s="18"/>
      <c r="Y178" s="19"/>
      <c r="Z178" s="26" t="str">
        <f t="shared" si="34"/>
        <v/>
      </c>
      <c r="AA178" s="20"/>
      <c r="AB178" s="21">
        <v>295000</v>
      </c>
      <c r="AC178" s="27">
        <f t="shared" si="26"/>
        <v>0</v>
      </c>
      <c r="AD178" s="22"/>
      <c r="AE178" s="211">
        <f t="shared" si="27"/>
        <v>0</v>
      </c>
      <c r="AF178" s="211" t="str">
        <f>IF(AND(COUNTIFS($J$18:J178,J178)=1,AE178=1),1,"")</f>
        <v/>
      </c>
      <c r="AG178" s="211" t="str">
        <f>IF(C178="","",IF(AND(COUNTIFS($J$18:J178,J178)=1,C178&lt;&gt;""),1,""))</f>
        <v/>
      </c>
      <c r="AH178" s="211" t="str">
        <f>IF(G178="","",IF(AND(COUNTIFS($J$18:J178,J178)=1,G178&lt;&gt;""),1,""))</f>
        <v/>
      </c>
      <c r="AI178" s="28">
        <f t="shared" si="28"/>
        <v>36480247.665929191</v>
      </c>
      <c r="AJ178" s="28">
        <f t="shared" si="29"/>
        <v>5330996.6372757507</v>
      </c>
      <c r="AK178" s="29">
        <f t="shared" si="30"/>
        <v>0.14613378412599559</v>
      </c>
      <c r="AL178" s="94"/>
      <c r="AM178" s="94"/>
      <c r="AN178" s="94"/>
      <c r="AO178" s="94"/>
      <c r="AP178" s="45" t="str">
        <f t="shared" si="31"/>
        <v>20227</v>
      </c>
      <c r="AQ178" s="45" t="str">
        <f t="shared" si="32"/>
        <v/>
      </c>
    </row>
    <row r="179" spans="1:43" s="15" customFormat="1" ht="39.6">
      <c r="A179" s="89"/>
      <c r="B179" s="90"/>
      <c r="C179" s="90"/>
      <c r="D179" s="57" t="str">
        <f t="shared" si="33"/>
        <v/>
      </c>
      <c r="E179" s="208" t="s">
        <v>41</v>
      </c>
      <c r="F179" s="209">
        <v>2022</v>
      </c>
      <c r="G179" s="209">
        <v>7</v>
      </c>
      <c r="H179" s="91"/>
      <c r="I179" s="57" t="str">
        <f t="shared" si="23"/>
        <v>Q2</v>
      </c>
      <c r="J179" s="203"/>
      <c r="K179" s="91"/>
      <c r="L179" s="210" t="s">
        <v>29</v>
      </c>
      <c r="M179" s="208" t="s">
        <v>30</v>
      </c>
      <c r="N179" s="208">
        <v>0</v>
      </c>
      <c r="O179" s="93"/>
      <c r="P179" s="57" t="str">
        <f t="shared" si="24"/>
        <v>C66 SERVICE/OTHERS</v>
      </c>
      <c r="Q179" s="209" t="s">
        <v>31</v>
      </c>
      <c r="R179" s="208" t="s">
        <v>32</v>
      </c>
      <c r="S179" s="208" t="s">
        <v>37</v>
      </c>
      <c r="T179" s="17"/>
      <c r="U179" s="17"/>
      <c r="V179" s="89"/>
      <c r="W179" s="17"/>
      <c r="X179" s="18"/>
      <c r="Y179" s="19"/>
      <c r="Z179" s="26" t="str">
        <f t="shared" si="34"/>
        <v/>
      </c>
      <c r="AA179" s="20"/>
      <c r="AB179" s="21">
        <v>218000</v>
      </c>
      <c r="AC179" s="27">
        <f t="shared" si="26"/>
        <v>0</v>
      </c>
      <c r="AD179" s="22"/>
      <c r="AE179" s="211">
        <f t="shared" si="27"/>
        <v>0</v>
      </c>
      <c r="AF179" s="211" t="str">
        <f>IF(AND(COUNTIFS($J$18:J179,J179)=1,AE179=1),1,"")</f>
        <v/>
      </c>
      <c r="AG179" s="211" t="str">
        <f>IF(C179="","",IF(AND(COUNTIFS($J$18:J179,J179)=1,C179&lt;&gt;""),1,""))</f>
        <v/>
      </c>
      <c r="AH179" s="211" t="str">
        <f>IF(G179="","",IF(AND(COUNTIFS($J$18:J179,J179)=1,G179&lt;&gt;""),1,""))</f>
        <v/>
      </c>
      <c r="AI179" s="28">
        <f t="shared" si="28"/>
        <v>36480247.665929191</v>
      </c>
      <c r="AJ179" s="28">
        <f t="shared" si="29"/>
        <v>5330996.6372757507</v>
      </c>
      <c r="AK179" s="29">
        <f t="shared" si="30"/>
        <v>0.14613378412599559</v>
      </c>
      <c r="AL179" s="94"/>
      <c r="AM179" s="94"/>
      <c r="AN179" s="94"/>
      <c r="AO179" s="94"/>
      <c r="AP179" s="45" t="str">
        <f t="shared" si="31"/>
        <v>20227</v>
      </c>
      <c r="AQ179" s="45" t="str">
        <f t="shared" si="32"/>
        <v/>
      </c>
    </row>
    <row r="180" spans="1:43" s="15" customFormat="1" ht="39.6">
      <c r="A180" s="89"/>
      <c r="B180" s="90"/>
      <c r="C180" s="90"/>
      <c r="D180" s="57" t="str">
        <f t="shared" si="33"/>
        <v/>
      </c>
      <c r="E180" s="208" t="s">
        <v>41</v>
      </c>
      <c r="F180" s="209">
        <v>2022</v>
      </c>
      <c r="G180" s="209">
        <v>7</v>
      </c>
      <c r="H180" s="91"/>
      <c r="I180" s="57" t="str">
        <f t="shared" si="23"/>
        <v>Q2</v>
      </c>
      <c r="J180" s="203"/>
      <c r="K180" s="91"/>
      <c r="L180" s="210" t="s">
        <v>29</v>
      </c>
      <c r="M180" s="208" t="s">
        <v>30</v>
      </c>
      <c r="N180" s="208">
        <v>0</v>
      </c>
      <c r="O180" s="93"/>
      <c r="P180" s="57" t="str">
        <f t="shared" si="24"/>
        <v>C66 SERVICE/OTHERS</v>
      </c>
      <c r="Q180" s="209" t="s">
        <v>31</v>
      </c>
      <c r="R180" s="208" t="s">
        <v>32</v>
      </c>
      <c r="S180" s="208" t="s">
        <v>38</v>
      </c>
      <c r="T180" s="17"/>
      <c r="U180" s="17"/>
      <c r="V180" s="89"/>
      <c r="W180" s="17"/>
      <c r="X180" s="18"/>
      <c r="Y180" s="19"/>
      <c r="Z180" s="26" t="str">
        <f t="shared" si="34"/>
        <v/>
      </c>
      <c r="AA180" s="20"/>
      <c r="AB180" s="21">
        <v>30000</v>
      </c>
      <c r="AC180" s="27">
        <f t="shared" si="26"/>
        <v>0</v>
      </c>
      <c r="AD180" s="22"/>
      <c r="AE180" s="211">
        <f t="shared" si="27"/>
        <v>0</v>
      </c>
      <c r="AF180" s="211" t="str">
        <f>IF(AND(COUNTIFS($J$18:J180,J180)=1,AE180=1),1,"")</f>
        <v/>
      </c>
      <c r="AG180" s="211" t="str">
        <f>IF(C180="","",IF(AND(COUNTIFS($J$18:J180,J180)=1,C180&lt;&gt;""),1,""))</f>
        <v/>
      </c>
      <c r="AH180" s="211" t="str">
        <f>IF(G180="","",IF(AND(COUNTIFS($J$18:J180,J180)=1,G180&lt;&gt;""),1,""))</f>
        <v/>
      </c>
      <c r="AI180" s="28">
        <f t="shared" si="28"/>
        <v>36480247.665929191</v>
      </c>
      <c r="AJ180" s="28">
        <f t="shared" si="29"/>
        <v>5330996.6372757507</v>
      </c>
      <c r="AK180" s="29">
        <f t="shared" si="30"/>
        <v>0.14613378412599559</v>
      </c>
      <c r="AL180" s="94"/>
      <c r="AM180" s="94"/>
      <c r="AN180" s="94"/>
      <c r="AO180" s="94"/>
      <c r="AP180" s="45" t="str">
        <f t="shared" si="31"/>
        <v>20227</v>
      </c>
      <c r="AQ180" s="45" t="str">
        <f t="shared" si="32"/>
        <v/>
      </c>
    </row>
    <row r="181" spans="1:43" s="15" customFormat="1" ht="39.6">
      <c r="A181" s="89"/>
      <c r="B181" s="90"/>
      <c r="C181" s="90"/>
      <c r="D181" s="57" t="str">
        <f t="shared" si="33"/>
        <v/>
      </c>
      <c r="E181" s="208" t="s">
        <v>41</v>
      </c>
      <c r="F181" s="209">
        <v>2022</v>
      </c>
      <c r="G181" s="209">
        <v>7</v>
      </c>
      <c r="H181" s="91"/>
      <c r="I181" s="57" t="str">
        <f t="shared" si="23"/>
        <v>Q2</v>
      </c>
      <c r="J181" s="203"/>
      <c r="K181" s="91"/>
      <c r="L181" s="210" t="s">
        <v>29</v>
      </c>
      <c r="M181" s="208" t="s">
        <v>30</v>
      </c>
      <c r="N181" s="208">
        <v>0</v>
      </c>
      <c r="O181" s="93"/>
      <c r="P181" s="57" t="str">
        <f t="shared" si="24"/>
        <v>C66 SERVICE/OTHERS</v>
      </c>
      <c r="Q181" s="209" t="s">
        <v>31</v>
      </c>
      <c r="R181" s="208" t="s">
        <v>32</v>
      </c>
      <c r="S181" s="208" t="s">
        <v>39</v>
      </c>
      <c r="T181" s="17"/>
      <c r="U181" s="17"/>
      <c r="V181" s="89"/>
      <c r="W181" s="17"/>
      <c r="X181" s="18"/>
      <c r="Y181" s="19"/>
      <c r="Z181" s="26" t="str">
        <f t="shared" si="34"/>
        <v/>
      </c>
      <c r="AA181" s="20"/>
      <c r="AB181" s="21">
        <v>58000</v>
      </c>
      <c r="AC181" s="27">
        <f t="shared" si="26"/>
        <v>0</v>
      </c>
      <c r="AD181" s="22"/>
      <c r="AE181" s="211">
        <f t="shared" si="27"/>
        <v>0</v>
      </c>
      <c r="AF181" s="211" t="str">
        <f>IF(AND(COUNTIFS($J$18:J181,J181)=1,AE181=1),1,"")</f>
        <v/>
      </c>
      <c r="AG181" s="211" t="str">
        <f>IF(C181="","",IF(AND(COUNTIFS($J$18:J181,J181)=1,C181&lt;&gt;""),1,""))</f>
        <v/>
      </c>
      <c r="AH181" s="211" t="str">
        <f>IF(G181="","",IF(AND(COUNTIFS($J$18:J181,J181)=1,G181&lt;&gt;""),1,""))</f>
        <v/>
      </c>
      <c r="AI181" s="28">
        <f t="shared" si="28"/>
        <v>36480247.665929191</v>
      </c>
      <c r="AJ181" s="28">
        <f t="shared" si="29"/>
        <v>5330996.6372757507</v>
      </c>
      <c r="AK181" s="29">
        <f t="shared" si="30"/>
        <v>0.14613378412599559</v>
      </c>
      <c r="AL181" s="94"/>
      <c r="AM181" s="94"/>
      <c r="AN181" s="94"/>
      <c r="AO181" s="94"/>
      <c r="AP181" s="45" t="str">
        <f t="shared" si="31"/>
        <v>20227</v>
      </c>
      <c r="AQ181" s="45" t="str">
        <f t="shared" si="32"/>
        <v/>
      </c>
    </row>
    <row r="182" spans="1:43" s="15" customFormat="1" ht="39.6">
      <c r="A182" s="89"/>
      <c r="B182" s="90"/>
      <c r="C182" s="90"/>
      <c r="D182" s="57" t="str">
        <f t="shared" si="33"/>
        <v/>
      </c>
      <c r="E182" s="208" t="s">
        <v>41</v>
      </c>
      <c r="F182" s="209">
        <v>2022</v>
      </c>
      <c r="G182" s="209">
        <v>8</v>
      </c>
      <c r="H182" s="91"/>
      <c r="I182" s="57" t="str">
        <f t="shared" si="23"/>
        <v>Q2</v>
      </c>
      <c r="J182" s="203"/>
      <c r="K182" s="91"/>
      <c r="L182" s="210" t="s">
        <v>29</v>
      </c>
      <c r="M182" s="208" t="s">
        <v>30</v>
      </c>
      <c r="N182" s="208">
        <v>0</v>
      </c>
      <c r="O182" s="93"/>
      <c r="P182" s="57" t="str">
        <f t="shared" si="24"/>
        <v>C66 SERVICE/OTHERS</v>
      </c>
      <c r="Q182" s="209" t="s">
        <v>31</v>
      </c>
      <c r="R182" s="208" t="s">
        <v>32</v>
      </c>
      <c r="S182" s="208" t="s">
        <v>36</v>
      </c>
      <c r="T182" s="17"/>
      <c r="U182" s="17"/>
      <c r="V182" s="89"/>
      <c r="W182" s="17"/>
      <c r="X182" s="18"/>
      <c r="Y182" s="19"/>
      <c r="Z182" s="26" t="str">
        <f t="shared" si="34"/>
        <v/>
      </c>
      <c r="AA182" s="20"/>
      <c r="AB182" s="21">
        <v>441000</v>
      </c>
      <c r="AC182" s="27">
        <f t="shared" si="26"/>
        <v>0</v>
      </c>
      <c r="AD182" s="22"/>
      <c r="AE182" s="211">
        <f t="shared" si="27"/>
        <v>0</v>
      </c>
      <c r="AF182" s="211" t="str">
        <f>IF(AND(COUNTIFS($J$18:J182,J182)=1,AE182=1),1,"")</f>
        <v/>
      </c>
      <c r="AG182" s="211" t="str">
        <f>IF(C182="","",IF(AND(COUNTIFS($J$18:J182,J182)=1,C182&lt;&gt;""),1,""))</f>
        <v/>
      </c>
      <c r="AH182" s="211" t="str">
        <f>IF(G182="","",IF(AND(COUNTIFS($J$18:J182,J182)=1,G182&lt;&gt;""),1,""))</f>
        <v/>
      </c>
      <c r="AI182" s="28">
        <f t="shared" si="28"/>
        <v>35073581.838938065</v>
      </c>
      <c r="AJ182" s="28">
        <f t="shared" si="29"/>
        <v>5034113.9728989378</v>
      </c>
      <c r="AK182" s="29">
        <f t="shared" si="30"/>
        <v>0.1435300790211895</v>
      </c>
      <c r="AL182" s="94"/>
      <c r="AM182" s="94"/>
      <c r="AN182" s="94"/>
      <c r="AO182" s="94"/>
      <c r="AP182" s="45" t="str">
        <f t="shared" si="31"/>
        <v>20228</v>
      </c>
      <c r="AQ182" s="45" t="str">
        <f t="shared" si="32"/>
        <v/>
      </c>
    </row>
    <row r="183" spans="1:43" s="15" customFormat="1" ht="39.6">
      <c r="A183" s="89"/>
      <c r="B183" s="90"/>
      <c r="C183" s="90"/>
      <c r="D183" s="57" t="str">
        <f t="shared" si="33"/>
        <v/>
      </c>
      <c r="E183" s="208" t="s">
        <v>41</v>
      </c>
      <c r="F183" s="209">
        <v>2022</v>
      </c>
      <c r="G183" s="209">
        <v>8</v>
      </c>
      <c r="H183" s="91"/>
      <c r="I183" s="57" t="str">
        <f t="shared" si="23"/>
        <v>Q2</v>
      </c>
      <c r="J183" s="203"/>
      <c r="K183" s="91"/>
      <c r="L183" s="210" t="s">
        <v>29</v>
      </c>
      <c r="M183" s="208" t="s">
        <v>30</v>
      </c>
      <c r="N183" s="208">
        <v>0</v>
      </c>
      <c r="O183" s="93"/>
      <c r="P183" s="57" t="str">
        <f t="shared" si="24"/>
        <v>C66 SERVICE/OTHERS</v>
      </c>
      <c r="Q183" s="209" t="s">
        <v>31</v>
      </c>
      <c r="R183" s="208" t="s">
        <v>32</v>
      </c>
      <c r="S183" s="208" t="s">
        <v>37</v>
      </c>
      <c r="T183" s="17"/>
      <c r="U183" s="17"/>
      <c r="V183" s="89"/>
      <c r="W183" s="17"/>
      <c r="X183" s="18"/>
      <c r="Y183" s="19"/>
      <c r="Z183" s="26" t="str">
        <f t="shared" si="34"/>
        <v/>
      </c>
      <c r="AA183" s="20"/>
      <c r="AB183" s="21">
        <v>301000</v>
      </c>
      <c r="AC183" s="27">
        <f t="shared" si="26"/>
        <v>0</v>
      </c>
      <c r="AD183" s="22"/>
      <c r="AE183" s="211">
        <f t="shared" si="27"/>
        <v>0</v>
      </c>
      <c r="AF183" s="211" t="str">
        <f>IF(AND(COUNTIFS($J$18:J183,J183)=1,AE183=1),1,"")</f>
        <v/>
      </c>
      <c r="AG183" s="211" t="str">
        <f>IF(C183="","",IF(AND(COUNTIFS($J$18:J183,J183)=1,C183&lt;&gt;""),1,""))</f>
        <v/>
      </c>
      <c r="AH183" s="211" t="str">
        <f>IF(G183="","",IF(AND(COUNTIFS($J$18:J183,J183)=1,G183&lt;&gt;""),1,""))</f>
        <v/>
      </c>
      <c r="AI183" s="28">
        <f t="shared" si="28"/>
        <v>35073581.838938065</v>
      </c>
      <c r="AJ183" s="28">
        <f t="shared" si="29"/>
        <v>5034113.9728989378</v>
      </c>
      <c r="AK183" s="29">
        <f t="shared" si="30"/>
        <v>0.1435300790211895</v>
      </c>
      <c r="AL183" s="94"/>
      <c r="AM183" s="94"/>
      <c r="AN183" s="94"/>
      <c r="AO183" s="94"/>
      <c r="AP183" s="45" t="str">
        <f t="shared" si="31"/>
        <v>20228</v>
      </c>
      <c r="AQ183" s="45" t="str">
        <f t="shared" si="32"/>
        <v/>
      </c>
    </row>
    <row r="184" spans="1:43" s="15" customFormat="1" ht="39.6">
      <c r="A184" s="89"/>
      <c r="B184" s="90"/>
      <c r="C184" s="90"/>
      <c r="D184" s="57" t="str">
        <f t="shared" si="33"/>
        <v/>
      </c>
      <c r="E184" s="208" t="s">
        <v>41</v>
      </c>
      <c r="F184" s="209">
        <v>2022</v>
      </c>
      <c r="G184" s="209">
        <v>8</v>
      </c>
      <c r="H184" s="91"/>
      <c r="I184" s="57" t="str">
        <f t="shared" si="23"/>
        <v>Q2</v>
      </c>
      <c r="J184" s="203"/>
      <c r="K184" s="91"/>
      <c r="L184" s="210" t="s">
        <v>29</v>
      </c>
      <c r="M184" s="208" t="s">
        <v>30</v>
      </c>
      <c r="N184" s="208">
        <v>0</v>
      </c>
      <c r="O184" s="93"/>
      <c r="P184" s="57" t="str">
        <f t="shared" si="24"/>
        <v>C66 SERVICE/OTHERS</v>
      </c>
      <c r="Q184" s="209" t="s">
        <v>31</v>
      </c>
      <c r="R184" s="208" t="s">
        <v>32</v>
      </c>
      <c r="S184" s="208" t="s">
        <v>38</v>
      </c>
      <c r="T184" s="17"/>
      <c r="U184" s="17"/>
      <c r="V184" s="89"/>
      <c r="W184" s="17"/>
      <c r="X184" s="18"/>
      <c r="Y184" s="19"/>
      <c r="Z184" s="26" t="str">
        <f t="shared" si="34"/>
        <v/>
      </c>
      <c r="AA184" s="20"/>
      <c r="AB184" s="21">
        <v>102000</v>
      </c>
      <c r="AC184" s="27">
        <f t="shared" si="26"/>
        <v>0</v>
      </c>
      <c r="AD184" s="22"/>
      <c r="AE184" s="211">
        <f t="shared" si="27"/>
        <v>0</v>
      </c>
      <c r="AF184" s="211" t="str">
        <f>IF(AND(COUNTIFS($J$18:J184,J184)=1,AE184=1),1,"")</f>
        <v/>
      </c>
      <c r="AG184" s="211" t="str">
        <f>IF(C184="","",IF(AND(COUNTIFS($J$18:J184,J184)=1,C184&lt;&gt;""),1,""))</f>
        <v/>
      </c>
      <c r="AH184" s="211" t="str">
        <f>IF(G184="","",IF(AND(COUNTIFS($J$18:J184,J184)=1,G184&lt;&gt;""),1,""))</f>
        <v/>
      </c>
      <c r="AI184" s="28">
        <f t="shared" si="28"/>
        <v>35073581.838938065</v>
      </c>
      <c r="AJ184" s="28">
        <f t="shared" si="29"/>
        <v>5034113.9728989378</v>
      </c>
      <c r="AK184" s="29">
        <f t="shared" si="30"/>
        <v>0.1435300790211895</v>
      </c>
      <c r="AL184" s="94"/>
      <c r="AM184" s="94"/>
      <c r="AN184" s="94"/>
      <c r="AO184" s="94"/>
      <c r="AP184" s="45" t="str">
        <f t="shared" si="31"/>
        <v>20228</v>
      </c>
      <c r="AQ184" s="45" t="str">
        <f t="shared" si="32"/>
        <v/>
      </c>
    </row>
    <row r="185" spans="1:43" s="15" customFormat="1" ht="39.6">
      <c r="A185" s="89"/>
      <c r="B185" s="90"/>
      <c r="C185" s="90"/>
      <c r="D185" s="57" t="str">
        <f t="shared" si="33"/>
        <v/>
      </c>
      <c r="E185" s="208" t="s">
        <v>41</v>
      </c>
      <c r="F185" s="209">
        <v>2022</v>
      </c>
      <c r="G185" s="209">
        <v>8</v>
      </c>
      <c r="H185" s="91"/>
      <c r="I185" s="57" t="str">
        <f t="shared" si="23"/>
        <v>Q2</v>
      </c>
      <c r="J185" s="203"/>
      <c r="K185" s="91"/>
      <c r="L185" s="210" t="s">
        <v>29</v>
      </c>
      <c r="M185" s="208" t="s">
        <v>30</v>
      </c>
      <c r="N185" s="208">
        <v>0</v>
      </c>
      <c r="O185" s="93"/>
      <c r="P185" s="57" t="str">
        <f t="shared" si="24"/>
        <v>C66 SERVICE/OTHERS</v>
      </c>
      <c r="Q185" s="209" t="s">
        <v>31</v>
      </c>
      <c r="R185" s="208" t="s">
        <v>32</v>
      </c>
      <c r="S185" s="208" t="s">
        <v>39</v>
      </c>
      <c r="T185" s="17"/>
      <c r="U185" s="17"/>
      <c r="V185" s="89"/>
      <c r="W185" s="17"/>
      <c r="X185" s="18"/>
      <c r="Y185" s="19"/>
      <c r="Z185" s="26" t="str">
        <f t="shared" si="34"/>
        <v/>
      </c>
      <c r="AA185" s="20"/>
      <c r="AB185" s="21">
        <v>29000</v>
      </c>
      <c r="AC185" s="27">
        <f t="shared" si="26"/>
        <v>0</v>
      </c>
      <c r="AD185" s="22"/>
      <c r="AE185" s="211">
        <f t="shared" si="27"/>
        <v>0</v>
      </c>
      <c r="AF185" s="211" t="str">
        <f>IF(AND(COUNTIFS($J$18:J185,J185)=1,AE185=1),1,"")</f>
        <v/>
      </c>
      <c r="AG185" s="211" t="str">
        <f>IF(C185="","",IF(AND(COUNTIFS($J$18:J185,J185)=1,C185&lt;&gt;""),1,""))</f>
        <v/>
      </c>
      <c r="AH185" s="211" t="str">
        <f>IF(G185="","",IF(AND(COUNTIFS($J$18:J185,J185)=1,G185&lt;&gt;""),1,""))</f>
        <v/>
      </c>
      <c r="AI185" s="28">
        <f t="shared" si="28"/>
        <v>35073581.838938065</v>
      </c>
      <c r="AJ185" s="28">
        <f t="shared" si="29"/>
        <v>5034113.9728989378</v>
      </c>
      <c r="AK185" s="29">
        <f t="shared" si="30"/>
        <v>0.1435300790211895</v>
      </c>
      <c r="AL185" s="94"/>
      <c r="AM185" s="94"/>
      <c r="AN185" s="94"/>
      <c r="AO185" s="94"/>
      <c r="AP185" s="45" t="str">
        <f t="shared" si="31"/>
        <v>20228</v>
      </c>
      <c r="AQ185" s="45" t="str">
        <f t="shared" si="32"/>
        <v/>
      </c>
    </row>
    <row r="186" spans="1:43" s="15" customFormat="1" ht="39.6">
      <c r="A186" s="89"/>
      <c r="B186" s="90"/>
      <c r="C186" s="90"/>
      <c r="D186" s="57" t="str">
        <f t="shared" si="33"/>
        <v/>
      </c>
      <c r="E186" s="208" t="s">
        <v>41</v>
      </c>
      <c r="F186" s="209">
        <v>2022</v>
      </c>
      <c r="G186" s="209">
        <v>9</v>
      </c>
      <c r="H186" s="91"/>
      <c r="I186" s="57" t="str">
        <f t="shared" si="23"/>
        <v>Q2</v>
      </c>
      <c r="J186" s="203"/>
      <c r="K186" s="91"/>
      <c r="L186" s="210" t="s">
        <v>29</v>
      </c>
      <c r="M186" s="208" t="s">
        <v>30</v>
      </c>
      <c r="N186" s="208">
        <v>0</v>
      </c>
      <c r="O186" s="93"/>
      <c r="P186" s="57" t="str">
        <f t="shared" si="24"/>
        <v>C66 SERVICE/OTHERS</v>
      </c>
      <c r="Q186" s="209" t="s">
        <v>31</v>
      </c>
      <c r="R186" s="208" t="s">
        <v>32</v>
      </c>
      <c r="S186" s="208" t="s">
        <v>36</v>
      </c>
      <c r="T186" s="17"/>
      <c r="U186" s="17"/>
      <c r="V186" s="89"/>
      <c r="W186" s="17"/>
      <c r="X186" s="18"/>
      <c r="Y186" s="19"/>
      <c r="Z186" s="26" t="str">
        <f t="shared" si="34"/>
        <v/>
      </c>
      <c r="AA186" s="20"/>
      <c r="AB186" s="21">
        <v>243000</v>
      </c>
      <c r="AC186" s="27">
        <f t="shared" si="26"/>
        <v>0</v>
      </c>
      <c r="AD186" s="22"/>
      <c r="AE186" s="211">
        <f t="shared" si="27"/>
        <v>0</v>
      </c>
      <c r="AF186" s="211" t="str">
        <f>IF(AND(COUNTIFS($J$18:J186,J186)=1,AE186=1),1,"")</f>
        <v/>
      </c>
      <c r="AG186" s="211" t="str">
        <f>IF(C186="","",IF(AND(COUNTIFS($J$18:J186,J186)=1,C186&lt;&gt;""),1,""))</f>
        <v/>
      </c>
      <c r="AH186" s="211" t="str">
        <f>IF(G186="","",IF(AND(COUNTIFS($J$18:J186,J186)=1,G186&lt;&gt;""),1,""))</f>
        <v/>
      </c>
      <c r="AI186" s="28">
        <f t="shared" si="28"/>
        <v>15948576.102654872</v>
      </c>
      <c r="AJ186" s="28">
        <f t="shared" si="29"/>
        <v>2739848.7004853101</v>
      </c>
      <c r="AK186" s="29">
        <f t="shared" si="30"/>
        <v>0.17179268436567341</v>
      </c>
      <c r="AL186" s="94"/>
      <c r="AM186" s="94"/>
      <c r="AN186" s="94"/>
      <c r="AO186" s="94"/>
      <c r="AP186" s="45" t="str">
        <f t="shared" si="31"/>
        <v>20229</v>
      </c>
      <c r="AQ186" s="45" t="str">
        <f t="shared" si="32"/>
        <v/>
      </c>
    </row>
    <row r="187" spans="1:43" s="15" customFormat="1" ht="39.6">
      <c r="A187" s="89"/>
      <c r="B187" s="90"/>
      <c r="C187" s="90"/>
      <c r="D187" s="57" t="str">
        <f t="shared" si="33"/>
        <v/>
      </c>
      <c r="E187" s="208" t="s">
        <v>41</v>
      </c>
      <c r="F187" s="209">
        <v>2022</v>
      </c>
      <c r="G187" s="209">
        <v>9</v>
      </c>
      <c r="H187" s="91"/>
      <c r="I187" s="57" t="str">
        <f t="shared" si="23"/>
        <v>Q2</v>
      </c>
      <c r="J187" s="203"/>
      <c r="K187" s="91"/>
      <c r="L187" s="210" t="s">
        <v>29</v>
      </c>
      <c r="M187" s="208" t="s">
        <v>30</v>
      </c>
      <c r="N187" s="208">
        <v>0</v>
      </c>
      <c r="O187" s="93"/>
      <c r="P187" s="57" t="str">
        <f t="shared" si="24"/>
        <v>C66 SERVICE/OTHERS</v>
      </c>
      <c r="Q187" s="209" t="s">
        <v>31</v>
      </c>
      <c r="R187" s="208" t="s">
        <v>32</v>
      </c>
      <c r="S187" s="208" t="s">
        <v>37</v>
      </c>
      <c r="T187" s="17"/>
      <c r="U187" s="17"/>
      <c r="V187" s="89"/>
      <c r="W187" s="17"/>
      <c r="X187" s="18"/>
      <c r="Y187" s="19"/>
      <c r="Z187" s="26" t="str">
        <f t="shared" si="34"/>
        <v/>
      </c>
      <c r="AA187" s="20"/>
      <c r="AB187" s="21">
        <v>210000</v>
      </c>
      <c r="AC187" s="27">
        <f t="shared" si="26"/>
        <v>0</v>
      </c>
      <c r="AD187" s="22"/>
      <c r="AE187" s="211">
        <f t="shared" si="27"/>
        <v>0</v>
      </c>
      <c r="AF187" s="211" t="str">
        <f>IF(AND(COUNTIFS($J$18:J187,J187)=1,AE187=1),1,"")</f>
        <v/>
      </c>
      <c r="AG187" s="211" t="str">
        <f>IF(C187="","",IF(AND(COUNTIFS($J$18:J187,J187)=1,C187&lt;&gt;""),1,""))</f>
        <v/>
      </c>
      <c r="AH187" s="211" t="str">
        <f>IF(G187="","",IF(AND(COUNTIFS($J$18:J187,J187)=1,G187&lt;&gt;""),1,""))</f>
        <v/>
      </c>
      <c r="AI187" s="28">
        <f t="shared" si="28"/>
        <v>15948576.102654872</v>
      </c>
      <c r="AJ187" s="28">
        <f t="shared" si="29"/>
        <v>2739848.7004853101</v>
      </c>
      <c r="AK187" s="29">
        <f t="shared" si="30"/>
        <v>0.17179268436567341</v>
      </c>
      <c r="AL187" s="94"/>
      <c r="AM187" s="94"/>
      <c r="AN187" s="94"/>
      <c r="AO187" s="94"/>
      <c r="AP187" s="45" t="str">
        <f t="shared" si="31"/>
        <v>20229</v>
      </c>
      <c r="AQ187" s="45" t="str">
        <f t="shared" si="32"/>
        <v/>
      </c>
    </row>
    <row r="188" spans="1:43" s="15" customFormat="1" ht="39.6">
      <c r="A188" s="89"/>
      <c r="B188" s="90"/>
      <c r="C188" s="90"/>
      <c r="D188" s="57" t="str">
        <f t="shared" si="33"/>
        <v/>
      </c>
      <c r="E188" s="208" t="s">
        <v>41</v>
      </c>
      <c r="F188" s="209">
        <v>2022</v>
      </c>
      <c r="G188" s="209">
        <v>9</v>
      </c>
      <c r="H188" s="91"/>
      <c r="I188" s="57" t="str">
        <f t="shared" si="23"/>
        <v>Q2</v>
      </c>
      <c r="J188" s="203"/>
      <c r="K188" s="91"/>
      <c r="L188" s="210" t="s">
        <v>29</v>
      </c>
      <c r="M188" s="208" t="s">
        <v>30</v>
      </c>
      <c r="N188" s="208">
        <v>0</v>
      </c>
      <c r="O188" s="93"/>
      <c r="P188" s="57" t="str">
        <f t="shared" si="24"/>
        <v>C66 SERVICE/OTHERS</v>
      </c>
      <c r="Q188" s="209" t="s">
        <v>31</v>
      </c>
      <c r="R188" s="208" t="s">
        <v>32</v>
      </c>
      <c r="S188" s="208" t="s">
        <v>38</v>
      </c>
      <c r="T188" s="17"/>
      <c r="U188" s="17"/>
      <c r="V188" s="89"/>
      <c r="W188" s="17"/>
      <c r="X188" s="18"/>
      <c r="Y188" s="19"/>
      <c r="Z188" s="26" t="str">
        <f t="shared" si="34"/>
        <v/>
      </c>
      <c r="AA188" s="20"/>
      <c r="AB188" s="21">
        <v>7000</v>
      </c>
      <c r="AC188" s="27">
        <f t="shared" si="26"/>
        <v>0</v>
      </c>
      <c r="AD188" s="22"/>
      <c r="AE188" s="211">
        <f t="shared" si="27"/>
        <v>0</v>
      </c>
      <c r="AF188" s="211" t="str">
        <f>IF(AND(COUNTIFS($J$18:J188,J188)=1,AE188=1),1,"")</f>
        <v/>
      </c>
      <c r="AG188" s="211" t="str">
        <f>IF(C188="","",IF(AND(COUNTIFS($J$18:J188,J188)=1,C188&lt;&gt;""),1,""))</f>
        <v/>
      </c>
      <c r="AH188" s="211" t="str">
        <f>IF(G188="","",IF(AND(COUNTIFS($J$18:J188,J188)=1,G188&lt;&gt;""),1,""))</f>
        <v/>
      </c>
      <c r="AI188" s="28">
        <f t="shared" si="28"/>
        <v>15948576.102654872</v>
      </c>
      <c r="AJ188" s="28">
        <f t="shared" si="29"/>
        <v>2739848.7004853101</v>
      </c>
      <c r="AK188" s="29">
        <f t="shared" si="30"/>
        <v>0.17179268436567341</v>
      </c>
      <c r="AL188" s="94"/>
      <c r="AM188" s="94"/>
      <c r="AN188" s="94"/>
      <c r="AO188" s="94"/>
      <c r="AP188" s="45" t="str">
        <f t="shared" si="31"/>
        <v>20229</v>
      </c>
      <c r="AQ188" s="45" t="str">
        <f t="shared" si="32"/>
        <v/>
      </c>
    </row>
    <row r="189" spans="1:43" s="15" customFormat="1" ht="39.6">
      <c r="A189" s="89"/>
      <c r="B189" s="90"/>
      <c r="C189" s="90"/>
      <c r="D189" s="57" t="str">
        <f t="shared" si="33"/>
        <v/>
      </c>
      <c r="E189" s="208" t="s">
        <v>41</v>
      </c>
      <c r="F189" s="209">
        <v>2022</v>
      </c>
      <c r="G189" s="209">
        <v>9</v>
      </c>
      <c r="H189" s="91"/>
      <c r="I189" s="57" t="str">
        <f t="shared" si="23"/>
        <v>Q2</v>
      </c>
      <c r="J189" s="203"/>
      <c r="K189" s="91"/>
      <c r="L189" s="210" t="s">
        <v>29</v>
      </c>
      <c r="M189" s="208" t="s">
        <v>30</v>
      </c>
      <c r="N189" s="208">
        <v>0</v>
      </c>
      <c r="O189" s="93"/>
      <c r="P189" s="57" t="str">
        <f t="shared" si="24"/>
        <v>C66 SERVICE/OTHERS</v>
      </c>
      <c r="Q189" s="209" t="s">
        <v>31</v>
      </c>
      <c r="R189" s="208" t="s">
        <v>32</v>
      </c>
      <c r="S189" s="208" t="s">
        <v>39</v>
      </c>
      <c r="T189" s="17"/>
      <c r="U189" s="17"/>
      <c r="V189" s="89"/>
      <c r="W189" s="17"/>
      <c r="X189" s="18"/>
      <c r="Y189" s="19"/>
      <c r="Z189" s="26" t="str">
        <f t="shared" si="34"/>
        <v/>
      </c>
      <c r="AA189" s="20"/>
      <c r="AB189" s="21">
        <v>0</v>
      </c>
      <c r="AC189" s="27">
        <f t="shared" si="26"/>
        <v>0</v>
      </c>
      <c r="AD189" s="22"/>
      <c r="AE189" s="211">
        <f t="shared" si="27"/>
        <v>0</v>
      </c>
      <c r="AF189" s="211" t="str">
        <f>IF(AND(COUNTIFS($J$18:J189,J189)=1,AE189=1),1,"")</f>
        <v/>
      </c>
      <c r="AG189" s="211" t="str">
        <f>IF(C189="","",IF(AND(COUNTIFS($J$18:J189,J189)=1,C189&lt;&gt;""),1,""))</f>
        <v/>
      </c>
      <c r="AH189" s="211" t="str">
        <f>IF(G189="","",IF(AND(COUNTIFS($J$18:J189,J189)=1,G189&lt;&gt;""),1,""))</f>
        <v/>
      </c>
      <c r="AI189" s="28">
        <f t="shared" si="28"/>
        <v>15948576.102654872</v>
      </c>
      <c r="AJ189" s="28">
        <f t="shared" si="29"/>
        <v>2739848.7004853101</v>
      </c>
      <c r="AK189" s="29">
        <f t="shared" si="30"/>
        <v>0.17179268436567341</v>
      </c>
      <c r="AL189" s="94"/>
      <c r="AM189" s="94"/>
      <c r="AN189" s="94"/>
      <c r="AO189" s="94"/>
      <c r="AP189" s="45" t="str">
        <f t="shared" si="31"/>
        <v>20229</v>
      </c>
      <c r="AQ189" s="45" t="str">
        <f t="shared" si="32"/>
        <v/>
      </c>
    </row>
    <row r="190" spans="1:43" s="15" customFormat="1" ht="39.6">
      <c r="A190" s="89"/>
      <c r="B190" s="90"/>
      <c r="C190" s="90"/>
      <c r="D190" s="57" t="str">
        <f t="shared" si="33"/>
        <v/>
      </c>
      <c r="E190" s="208" t="s">
        <v>41</v>
      </c>
      <c r="F190" s="209">
        <v>2022</v>
      </c>
      <c r="G190" s="209">
        <v>10</v>
      </c>
      <c r="H190" s="91"/>
      <c r="I190" s="57" t="str">
        <f t="shared" si="23"/>
        <v>Q3</v>
      </c>
      <c r="J190" s="203"/>
      <c r="K190" s="91"/>
      <c r="L190" s="210" t="s">
        <v>29</v>
      </c>
      <c r="M190" s="208" t="s">
        <v>30</v>
      </c>
      <c r="N190" s="208">
        <v>0</v>
      </c>
      <c r="O190" s="93"/>
      <c r="P190" s="57" t="str">
        <f t="shared" si="24"/>
        <v>C66 SERVICE/OTHERS</v>
      </c>
      <c r="Q190" s="209" t="s">
        <v>31</v>
      </c>
      <c r="R190" s="208" t="s">
        <v>32</v>
      </c>
      <c r="S190" s="208" t="s">
        <v>36</v>
      </c>
      <c r="T190" s="17"/>
      <c r="U190" s="17"/>
      <c r="V190" s="89"/>
      <c r="W190" s="17"/>
      <c r="X190" s="18"/>
      <c r="Y190" s="19"/>
      <c r="Z190" s="26" t="str">
        <f t="shared" si="34"/>
        <v/>
      </c>
      <c r="AA190" s="20"/>
      <c r="AB190" s="21">
        <v>122000</v>
      </c>
      <c r="AC190" s="27">
        <f t="shared" si="26"/>
        <v>0</v>
      </c>
      <c r="AD190" s="22"/>
      <c r="AE190" s="211">
        <f t="shared" si="27"/>
        <v>0</v>
      </c>
      <c r="AF190" s="211" t="str">
        <f>IF(AND(COUNTIFS($J$18:J190,J190)=1,AE190=1),1,"")</f>
        <v/>
      </c>
      <c r="AG190" s="211" t="str">
        <f>IF(C190="","",IF(AND(COUNTIFS($J$18:J190,J190)=1,C190&lt;&gt;""),1,""))</f>
        <v/>
      </c>
      <c r="AH190" s="211" t="str">
        <f>IF(G190="","",IF(AND(COUNTIFS($J$18:J190,J190)=1,G190&lt;&gt;""),1,""))</f>
        <v/>
      </c>
      <c r="AI190" s="28">
        <f t="shared" si="28"/>
        <v>22717528.991150446</v>
      </c>
      <c r="AJ190" s="28">
        <f t="shared" si="29"/>
        <v>3947747.192555753</v>
      </c>
      <c r="AK190" s="29">
        <f t="shared" si="30"/>
        <v>0.17377537821536787</v>
      </c>
      <c r="AL190" s="94"/>
      <c r="AM190" s="94"/>
      <c r="AN190" s="94"/>
      <c r="AO190" s="94"/>
      <c r="AP190" s="45" t="str">
        <f t="shared" si="31"/>
        <v>202210</v>
      </c>
      <c r="AQ190" s="45" t="str">
        <f t="shared" si="32"/>
        <v/>
      </c>
    </row>
    <row r="191" spans="1:43" s="15" customFormat="1" ht="39.6">
      <c r="A191" s="89"/>
      <c r="B191" s="90"/>
      <c r="C191" s="90"/>
      <c r="D191" s="57" t="str">
        <f t="shared" si="33"/>
        <v/>
      </c>
      <c r="E191" s="208" t="s">
        <v>41</v>
      </c>
      <c r="F191" s="209">
        <v>2022</v>
      </c>
      <c r="G191" s="209">
        <v>10</v>
      </c>
      <c r="H191" s="91"/>
      <c r="I191" s="57" t="str">
        <f t="shared" si="23"/>
        <v>Q3</v>
      </c>
      <c r="J191" s="203"/>
      <c r="K191" s="91"/>
      <c r="L191" s="210" t="s">
        <v>29</v>
      </c>
      <c r="M191" s="208" t="s">
        <v>30</v>
      </c>
      <c r="N191" s="208">
        <v>0</v>
      </c>
      <c r="O191" s="93"/>
      <c r="P191" s="57" t="str">
        <f t="shared" si="24"/>
        <v>C66 SERVICE/OTHERS</v>
      </c>
      <c r="Q191" s="209" t="s">
        <v>31</v>
      </c>
      <c r="R191" s="208" t="s">
        <v>32</v>
      </c>
      <c r="S191" s="208" t="s">
        <v>37</v>
      </c>
      <c r="T191" s="17"/>
      <c r="U191" s="17"/>
      <c r="V191" s="89"/>
      <c r="W191" s="17"/>
      <c r="X191" s="18"/>
      <c r="Y191" s="19"/>
      <c r="Z191" s="26" t="str">
        <f t="shared" si="34"/>
        <v/>
      </c>
      <c r="AA191" s="20"/>
      <c r="AB191" s="21">
        <v>175000</v>
      </c>
      <c r="AC191" s="27">
        <f t="shared" si="26"/>
        <v>0</v>
      </c>
      <c r="AD191" s="22"/>
      <c r="AE191" s="211">
        <f t="shared" si="27"/>
        <v>0</v>
      </c>
      <c r="AF191" s="211" t="str">
        <f>IF(AND(COUNTIFS($J$18:J191,J191)=1,AE191=1),1,"")</f>
        <v/>
      </c>
      <c r="AG191" s="211" t="str">
        <f>IF(C191="","",IF(AND(COUNTIFS($J$18:J191,J191)=1,C191&lt;&gt;""),1,""))</f>
        <v/>
      </c>
      <c r="AH191" s="211" t="str">
        <f>IF(G191="","",IF(AND(COUNTIFS($J$18:J191,J191)=1,G191&lt;&gt;""),1,""))</f>
        <v/>
      </c>
      <c r="AI191" s="28">
        <f t="shared" si="28"/>
        <v>22717528.991150446</v>
      </c>
      <c r="AJ191" s="28">
        <f t="shared" si="29"/>
        <v>3947747.192555753</v>
      </c>
      <c r="AK191" s="29">
        <f t="shared" si="30"/>
        <v>0.17377537821536787</v>
      </c>
      <c r="AL191" s="94"/>
      <c r="AM191" s="94"/>
      <c r="AN191" s="94"/>
      <c r="AO191" s="94"/>
      <c r="AP191" s="45" t="str">
        <f t="shared" si="31"/>
        <v>202210</v>
      </c>
      <c r="AQ191" s="45" t="str">
        <f t="shared" si="32"/>
        <v/>
      </c>
    </row>
    <row r="192" spans="1:43" s="15" customFormat="1" ht="39.6">
      <c r="A192" s="89"/>
      <c r="B192" s="90"/>
      <c r="C192" s="90"/>
      <c r="D192" s="57" t="str">
        <f t="shared" si="33"/>
        <v/>
      </c>
      <c r="E192" s="208" t="s">
        <v>41</v>
      </c>
      <c r="F192" s="209">
        <v>2022</v>
      </c>
      <c r="G192" s="209">
        <v>10</v>
      </c>
      <c r="H192" s="91"/>
      <c r="I192" s="57" t="str">
        <f t="shared" si="23"/>
        <v>Q3</v>
      </c>
      <c r="J192" s="203"/>
      <c r="K192" s="91"/>
      <c r="L192" s="210" t="s">
        <v>29</v>
      </c>
      <c r="M192" s="208" t="s">
        <v>30</v>
      </c>
      <c r="N192" s="208">
        <v>0</v>
      </c>
      <c r="O192" s="93"/>
      <c r="P192" s="57" t="str">
        <f t="shared" si="24"/>
        <v>C66 SERVICE/OTHERS</v>
      </c>
      <c r="Q192" s="209" t="s">
        <v>31</v>
      </c>
      <c r="R192" s="208" t="s">
        <v>32</v>
      </c>
      <c r="S192" s="208" t="s">
        <v>38</v>
      </c>
      <c r="T192" s="17"/>
      <c r="U192" s="17"/>
      <c r="V192" s="89"/>
      <c r="W192" s="17"/>
      <c r="X192" s="18"/>
      <c r="Y192" s="19"/>
      <c r="Z192" s="26" t="str">
        <f t="shared" si="34"/>
        <v/>
      </c>
      <c r="AA192" s="20"/>
      <c r="AB192" s="21">
        <v>21000</v>
      </c>
      <c r="AC192" s="27">
        <f t="shared" si="26"/>
        <v>0</v>
      </c>
      <c r="AD192" s="22"/>
      <c r="AE192" s="211">
        <f t="shared" si="27"/>
        <v>0</v>
      </c>
      <c r="AF192" s="211" t="str">
        <f>IF(AND(COUNTIFS($J$18:J192,J192)=1,AE192=1),1,"")</f>
        <v/>
      </c>
      <c r="AG192" s="211" t="str">
        <f>IF(C192="","",IF(AND(COUNTIFS($J$18:J192,J192)=1,C192&lt;&gt;""),1,""))</f>
        <v/>
      </c>
      <c r="AH192" s="211" t="str">
        <f>IF(G192="","",IF(AND(COUNTIFS($J$18:J192,J192)=1,G192&lt;&gt;""),1,""))</f>
        <v/>
      </c>
      <c r="AI192" s="28">
        <f t="shared" si="28"/>
        <v>22717528.991150446</v>
      </c>
      <c r="AJ192" s="28">
        <f t="shared" si="29"/>
        <v>3947747.192555753</v>
      </c>
      <c r="AK192" s="29">
        <f t="shared" si="30"/>
        <v>0.17377537821536787</v>
      </c>
      <c r="AL192" s="94"/>
      <c r="AM192" s="94"/>
      <c r="AN192" s="94"/>
      <c r="AO192" s="94"/>
      <c r="AP192" s="45" t="str">
        <f t="shared" si="31"/>
        <v>202210</v>
      </c>
      <c r="AQ192" s="45" t="str">
        <f t="shared" si="32"/>
        <v/>
      </c>
    </row>
    <row r="193" spans="1:43" s="15" customFormat="1" ht="39.6">
      <c r="A193" s="89"/>
      <c r="B193" s="90"/>
      <c r="C193" s="90"/>
      <c r="D193" s="57" t="str">
        <f t="shared" si="33"/>
        <v/>
      </c>
      <c r="E193" s="208" t="s">
        <v>41</v>
      </c>
      <c r="F193" s="209">
        <v>2022</v>
      </c>
      <c r="G193" s="209">
        <v>10</v>
      </c>
      <c r="H193" s="91"/>
      <c r="I193" s="57" t="str">
        <f t="shared" si="23"/>
        <v>Q3</v>
      </c>
      <c r="J193" s="203"/>
      <c r="K193" s="91"/>
      <c r="L193" s="210" t="s">
        <v>29</v>
      </c>
      <c r="M193" s="208" t="s">
        <v>30</v>
      </c>
      <c r="N193" s="208">
        <v>0</v>
      </c>
      <c r="O193" s="93"/>
      <c r="P193" s="57" t="str">
        <f t="shared" si="24"/>
        <v>C66 SERVICE/OTHERS</v>
      </c>
      <c r="Q193" s="209" t="s">
        <v>31</v>
      </c>
      <c r="R193" s="208" t="s">
        <v>32</v>
      </c>
      <c r="S193" s="208" t="s">
        <v>39</v>
      </c>
      <c r="T193" s="17"/>
      <c r="U193" s="17"/>
      <c r="V193" s="89"/>
      <c r="W193" s="17"/>
      <c r="X193" s="18"/>
      <c r="Y193" s="19"/>
      <c r="Z193" s="26" t="str">
        <f t="shared" si="34"/>
        <v/>
      </c>
      <c r="AA193" s="20"/>
      <c r="AB193" s="21">
        <v>15000</v>
      </c>
      <c r="AC193" s="27">
        <f t="shared" si="26"/>
        <v>0</v>
      </c>
      <c r="AD193" s="22"/>
      <c r="AE193" s="211">
        <f t="shared" si="27"/>
        <v>0</v>
      </c>
      <c r="AF193" s="211" t="str">
        <f>IF(AND(COUNTIFS($J$18:J193,J193)=1,AE193=1),1,"")</f>
        <v/>
      </c>
      <c r="AG193" s="211" t="str">
        <f>IF(C193="","",IF(AND(COUNTIFS($J$18:J193,J193)=1,C193&lt;&gt;""),1,""))</f>
        <v/>
      </c>
      <c r="AH193" s="211" t="str">
        <f>IF(G193="","",IF(AND(COUNTIFS($J$18:J193,J193)=1,G193&lt;&gt;""),1,""))</f>
        <v/>
      </c>
      <c r="AI193" s="28">
        <f t="shared" si="28"/>
        <v>22717528.991150446</v>
      </c>
      <c r="AJ193" s="28">
        <f t="shared" si="29"/>
        <v>3947747.192555753</v>
      </c>
      <c r="AK193" s="29">
        <f t="shared" si="30"/>
        <v>0.17377537821536787</v>
      </c>
      <c r="AL193" s="94"/>
      <c r="AM193" s="94"/>
      <c r="AN193" s="94"/>
      <c r="AO193" s="94"/>
      <c r="AP193" s="45" t="str">
        <f t="shared" si="31"/>
        <v>202210</v>
      </c>
      <c r="AQ193" s="45" t="str">
        <f t="shared" si="32"/>
        <v/>
      </c>
    </row>
    <row r="194" spans="1:43" s="15" customFormat="1" ht="39.6">
      <c r="A194" s="89"/>
      <c r="B194" s="90"/>
      <c r="C194" s="90"/>
      <c r="D194" s="57" t="str">
        <f t="shared" si="33"/>
        <v/>
      </c>
      <c r="E194" s="208" t="s">
        <v>41</v>
      </c>
      <c r="F194" s="209">
        <v>2022</v>
      </c>
      <c r="G194" s="209">
        <v>11</v>
      </c>
      <c r="H194" s="91"/>
      <c r="I194" s="57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203"/>
      <c r="K194" s="91"/>
      <c r="L194" s="210" t="s">
        <v>29</v>
      </c>
      <c r="M194" s="208" t="s">
        <v>30</v>
      </c>
      <c r="N194" s="208">
        <v>0</v>
      </c>
      <c r="O194" s="93"/>
      <c r="P194" s="57" t="str">
        <f t="shared" ref="P194:P257" si="36">IF(M194="","",IF(AND(N194&gt;0,L194&lt;&gt;""),"MAIN UNIT",IF(AND(O194&gt;0,L194&lt;&gt;""),"SERVICE/ PARTS","C66 SERVICE/OTHERS")))</f>
        <v>C66 SERVICE/OTHERS</v>
      </c>
      <c r="Q194" s="209" t="s">
        <v>31</v>
      </c>
      <c r="R194" s="208" t="s">
        <v>32</v>
      </c>
      <c r="S194" s="208" t="s">
        <v>36</v>
      </c>
      <c r="T194" s="17"/>
      <c r="U194" s="17"/>
      <c r="V194" s="89"/>
      <c r="W194" s="17"/>
      <c r="X194" s="18"/>
      <c r="Y194" s="19"/>
      <c r="Z194" s="26" t="str">
        <f t="shared" si="34"/>
        <v/>
      </c>
      <c r="AA194" s="20"/>
      <c r="AB194" s="21">
        <v>352000</v>
      </c>
      <c r="AC194" s="27">
        <f t="shared" ref="AC194:AC257" si="37">IF(R194&lt;&gt;"",AB194*AD194,"")</f>
        <v>0</v>
      </c>
      <c r="AD194" s="22"/>
      <c r="AE194" s="211">
        <f t="shared" ref="AE194:AE257" si="38">IF(Q194="","",IF(Q194="Yes",1,0))</f>
        <v>0</v>
      </c>
      <c r="AF194" s="211" t="str">
        <f>IF(AND(COUNTIFS($J$18:J194,J194)=1,AE194=1),1,"")</f>
        <v/>
      </c>
      <c r="AG194" s="211" t="str">
        <f>IF(C194="","",IF(AND(COUNTIFS($J$18:J194,J194)=1,C194&lt;&gt;""),1,""))</f>
        <v/>
      </c>
      <c r="AH194" s="211" t="str">
        <f>IF(G194="","",IF(AND(COUNTIFS($J$18:J194,J194)=1,G194&lt;&gt;""),1,""))</f>
        <v/>
      </c>
      <c r="AI194" s="28">
        <f t="shared" ref="AI194:AI257" si="39">IF(P194="C66 SERVICE","",SUMIFS(AB:AB,F:F,F194,G:G,G194,E:E,E194))</f>
        <v>31017966.201968145</v>
      </c>
      <c r="AJ194" s="28">
        <f t="shared" ref="AJ194:AJ257" si="40">IF(P194="C66 SERVICE","",SUMIFS(AC:AC,F:F,F194,G:G,G194,E:E,E194))</f>
        <v>4704250.3347305888</v>
      </c>
      <c r="AK194" s="29">
        <f t="shared" ref="AK194:AK257" si="41">IF(AJ194&gt;0,AJ194/AI194,"")</f>
        <v>0.15166211427595455</v>
      </c>
      <c r="AL194" s="94"/>
      <c r="AM194" s="94"/>
      <c r="AN194" s="94"/>
      <c r="AO194" s="94"/>
      <c r="AP194" s="45" t="str">
        <f t="shared" ref="AP194:AP257" si="42">IF(F194="","",F194&amp;G194)</f>
        <v>202211</v>
      </c>
      <c r="AQ194" s="45" t="str">
        <f t="shared" ref="AQ194:AQ257" si="43">IF(W194="","",F194&amp;G194&amp;W194)</f>
        <v/>
      </c>
    </row>
    <row r="195" spans="1:43" s="15" customFormat="1" ht="39.6">
      <c r="A195" s="89"/>
      <c r="B195" s="90"/>
      <c r="C195" s="90"/>
      <c r="D195" s="57" t="str">
        <f t="shared" si="33"/>
        <v/>
      </c>
      <c r="E195" s="208" t="s">
        <v>41</v>
      </c>
      <c r="F195" s="209">
        <v>2022</v>
      </c>
      <c r="G195" s="209">
        <v>11</v>
      </c>
      <c r="H195" s="91"/>
      <c r="I195" s="57" t="str">
        <f t="shared" si="35"/>
        <v>Q3</v>
      </c>
      <c r="J195" s="203"/>
      <c r="K195" s="91"/>
      <c r="L195" s="210" t="s">
        <v>29</v>
      </c>
      <c r="M195" s="208" t="s">
        <v>30</v>
      </c>
      <c r="N195" s="208">
        <v>0</v>
      </c>
      <c r="O195" s="93"/>
      <c r="P195" s="57" t="str">
        <f t="shared" si="36"/>
        <v>C66 SERVICE/OTHERS</v>
      </c>
      <c r="Q195" s="209" t="s">
        <v>31</v>
      </c>
      <c r="R195" s="208" t="s">
        <v>32</v>
      </c>
      <c r="S195" s="208" t="s">
        <v>37</v>
      </c>
      <c r="T195" s="17"/>
      <c r="U195" s="17"/>
      <c r="V195" s="89"/>
      <c r="W195" s="17"/>
      <c r="X195" s="18"/>
      <c r="Y195" s="19"/>
      <c r="Z195" s="26" t="str">
        <f t="shared" si="34"/>
        <v/>
      </c>
      <c r="AA195" s="20"/>
      <c r="AB195" s="21">
        <v>325000</v>
      </c>
      <c r="AC195" s="27">
        <f t="shared" si="37"/>
        <v>0</v>
      </c>
      <c r="AD195" s="22"/>
      <c r="AE195" s="211">
        <f t="shared" si="38"/>
        <v>0</v>
      </c>
      <c r="AF195" s="211" t="str">
        <f>IF(AND(COUNTIFS($J$18:J195,J195)=1,AE195=1),1,"")</f>
        <v/>
      </c>
      <c r="AG195" s="211" t="str">
        <f>IF(C195="","",IF(AND(COUNTIFS($J$18:J195,J195)=1,C195&lt;&gt;""),1,""))</f>
        <v/>
      </c>
      <c r="AH195" s="211" t="str">
        <f>IF(G195="","",IF(AND(COUNTIFS($J$18:J195,J195)=1,G195&lt;&gt;""),1,""))</f>
        <v/>
      </c>
      <c r="AI195" s="28">
        <f t="shared" si="39"/>
        <v>31017966.201968145</v>
      </c>
      <c r="AJ195" s="28">
        <f t="shared" si="40"/>
        <v>4704250.3347305888</v>
      </c>
      <c r="AK195" s="29">
        <f t="shared" si="41"/>
        <v>0.15166211427595455</v>
      </c>
      <c r="AL195" s="94"/>
      <c r="AM195" s="94"/>
      <c r="AN195" s="94"/>
      <c r="AO195" s="94"/>
      <c r="AP195" s="45" t="str">
        <f t="shared" si="42"/>
        <v>202211</v>
      </c>
      <c r="AQ195" s="45" t="str">
        <f t="shared" si="43"/>
        <v/>
      </c>
    </row>
    <row r="196" spans="1:43" s="15" customFormat="1" ht="39.6">
      <c r="A196" s="89"/>
      <c r="B196" s="90"/>
      <c r="C196" s="90"/>
      <c r="D196" s="57" t="str">
        <f t="shared" si="33"/>
        <v/>
      </c>
      <c r="E196" s="208" t="s">
        <v>41</v>
      </c>
      <c r="F196" s="209">
        <v>2022</v>
      </c>
      <c r="G196" s="209">
        <v>11</v>
      </c>
      <c r="H196" s="91"/>
      <c r="I196" s="57" t="str">
        <f t="shared" si="35"/>
        <v>Q3</v>
      </c>
      <c r="J196" s="203"/>
      <c r="K196" s="91"/>
      <c r="L196" s="210" t="s">
        <v>29</v>
      </c>
      <c r="M196" s="208" t="s">
        <v>30</v>
      </c>
      <c r="N196" s="208">
        <v>0</v>
      </c>
      <c r="O196" s="93"/>
      <c r="P196" s="57" t="str">
        <f t="shared" si="36"/>
        <v>C66 SERVICE/OTHERS</v>
      </c>
      <c r="Q196" s="209" t="s">
        <v>31</v>
      </c>
      <c r="R196" s="208" t="s">
        <v>32</v>
      </c>
      <c r="S196" s="208" t="s">
        <v>38</v>
      </c>
      <c r="T196" s="17"/>
      <c r="U196" s="17"/>
      <c r="V196" s="89"/>
      <c r="W196" s="17"/>
      <c r="X196" s="18"/>
      <c r="Y196" s="19"/>
      <c r="Z196" s="26" t="str">
        <f t="shared" si="34"/>
        <v/>
      </c>
      <c r="AA196" s="20"/>
      <c r="AB196" s="21">
        <v>7000</v>
      </c>
      <c r="AC196" s="27">
        <f t="shared" si="37"/>
        <v>0</v>
      </c>
      <c r="AD196" s="22"/>
      <c r="AE196" s="211">
        <f t="shared" si="38"/>
        <v>0</v>
      </c>
      <c r="AF196" s="211" t="str">
        <f>IF(AND(COUNTIFS($J$18:J196,J196)=1,AE196=1),1,"")</f>
        <v/>
      </c>
      <c r="AG196" s="211" t="str">
        <f>IF(C196="","",IF(AND(COUNTIFS($J$18:J196,J196)=1,C196&lt;&gt;""),1,""))</f>
        <v/>
      </c>
      <c r="AH196" s="211" t="str">
        <f>IF(G196="","",IF(AND(COUNTIFS($J$18:J196,J196)=1,G196&lt;&gt;""),1,""))</f>
        <v/>
      </c>
      <c r="AI196" s="28">
        <f t="shared" si="39"/>
        <v>31017966.201968145</v>
      </c>
      <c r="AJ196" s="28">
        <f t="shared" si="40"/>
        <v>4704250.3347305888</v>
      </c>
      <c r="AK196" s="29">
        <f t="shared" si="41"/>
        <v>0.15166211427595455</v>
      </c>
      <c r="AL196" s="94"/>
      <c r="AM196" s="94"/>
      <c r="AN196" s="94"/>
      <c r="AO196" s="94"/>
      <c r="AP196" s="45" t="str">
        <f t="shared" si="42"/>
        <v>202211</v>
      </c>
      <c r="AQ196" s="45" t="str">
        <f t="shared" si="43"/>
        <v/>
      </c>
    </row>
    <row r="197" spans="1:43" s="15" customFormat="1" ht="39.6">
      <c r="A197" s="89"/>
      <c r="B197" s="90"/>
      <c r="C197" s="90"/>
      <c r="D197" s="57" t="str">
        <f t="shared" si="33"/>
        <v/>
      </c>
      <c r="E197" s="208" t="s">
        <v>41</v>
      </c>
      <c r="F197" s="209">
        <v>2022</v>
      </c>
      <c r="G197" s="209">
        <v>11</v>
      </c>
      <c r="H197" s="91"/>
      <c r="I197" s="57" t="str">
        <f t="shared" si="35"/>
        <v>Q3</v>
      </c>
      <c r="J197" s="203"/>
      <c r="K197" s="91"/>
      <c r="L197" s="210" t="s">
        <v>29</v>
      </c>
      <c r="M197" s="208" t="s">
        <v>30</v>
      </c>
      <c r="N197" s="208">
        <v>0</v>
      </c>
      <c r="O197" s="93"/>
      <c r="P197" s="57" t="str">
        <f t="shared" si="36"/>
        <v>C66 SERVICE/OTHERS</v>
      </c>
      <c r="Q197" s="209" t="s">
        <v>31</v>
      </c>
      <c r="R197" s="208" t="s">
        <v>32</v>
      </c>
      <c r="S197" s="208" t="s">
        <v>39</v>
      </c>
      <c r="T197" s="17"/>
      <c r="U197" s="17"/>
      <c r="V197" s="89"/>
      <c r="W197" s="17"/>
      <c r="X197" s="18"/>
      <c r="Y197" s="19"/>
      <c r="Z197" s="26" t="str">
        <f t="shared" si="34"/>
        <v/>
      </c>
      <c r="AA197" s="20"/>
      <c r="AB197" s="21">
        <v>0</v>
      </c>
      <c r="AC197" s="27">
        <f t="shared" si="37"/>
        <v>0</v>
      </c>
      <c r="AD197" s="22"/>
      <c r="AE197" s="211">
        <f t="shared" si="38"/>
        <v>0</v>
      </c>
      <c r="AF197" s="211" t="str">
        <f>IF(AND(COUNTIFS($J$18:J197,J197)=1,AE197=1),1,"")</f>
        <v/>
      </c>
      <c r="AG197" s="211" t="str">
        <f>IF(C197="","",IF(AND(COUNTIFS($J$18:J197,J197)=1,C197&lt;&gt;""),1,""))</f>
        <v/>
      </c>
      <c r="AH197" s="211" t="str">
        <f>IF(G197="","",IF(AND(COUNTIFS($J$18:J197,J197)=1,G197&lt;&gt;""),1,""))</f>
        <v/>
      </c>
      <c r="AI197" s="28">
        <f t="shared" si="39"/>
        <v>31017966.201968145</v>
      </c>
      <c r="AJ197" s="28">
        <f t="shared" si="40"/>
        <v>4704250.3347305888</v>
      </c>
      <c r="AK197" s="29">
        <f t="shared" si="41"/>
        <v>0.15166211427595455</v>
      </c>
      <c r="AL197" s="94"/>
      <c r="AM197" s="94"/>
      <c r="AN197" s="94"/>
      <c r="AO197" s="94"/>
      <c r="AP197" s="45" t="str">
        <f t="shared" si="42"/>
        <v>202211</v>
      </c>
      <c r="AQ197" s="45" t="str">
        <f t="shared" si="43"/>
        <v/>
      </c>
    </row>
    <row r="198" spans="1:43" s="15" customFormat="1" ht="39.6">
      <c r="A198" s="89"/>
      <c r="B198" s="90"/>
      <c r="C198" s="90"/>
      <c r="D198" s="57" t="str">
        <f t="shared" si="33"/>
        <v/>
      </c>
      <c r="E198" s="208" t="s">
        <v>41</v>
      </c>
      <c r="F198" s="209">
        <v>2022</v>
      </c>
      <c r="G198" s="209">
        <v>12</v>
      </c>
      <c r="H198" s="91"/>
      <c r="I198" s="57" t="str">
        <f t="shared" si="35"/>
        <v>Q3</v>
      </c>
      <c r="J198" s="203"/>
      <c r="K198" s="91"/>
      <c r="L198" s="210" t="s">
        <v>29</v>
      </c>
      <c r="M198" s="208" t="s">
        <v>30</v>
      </c>
      <c r="N198" s="208">
        <v>0</v>
      </c>
      <c r="O198" s="93"/>
      <c r="P198" s="57" t="str">
        <f t="shared" si="36"/>
        <v>C66 SERVICE/OTHERS</v>
      </c>
      <c r="Q198" s="209" t="s">
        <v>31</v>
      </c>
      <c r="R198" s="208" t="s">
        <v>32</v>
      </c>
      <c r="S198" s="208" t="s">
        <v>36</v>
      </c>
      <c r="T198" s="17"/>
      <c r="U198" s="17"/>
      <c r="V198" s="89"/>
      <c r="W198" s="17"/>
      <c r="X198" s="18"/>
      <c r="Y198" s="19"/>
      <c r="Z198" s="26" t="str">
        <f t="shared" si="34"/>
        <v/>
      </c>
      <c r="AA198" s="20"/>
      <c r="AB198" s="21">
        <v>211000</v>
      </c>
      <c r="AC198" s="27">
        <f t="shared" si="37"/>
        <v>0</v>
      </c>
      <c r="AD198" s="22"/>
      <c r="AE198" s="211">
        <f t="shared" si="38"/>
        <v>0</v>
      </c>
      <c r="AF198" s="211" t="str">
        <f>IF(AND(COUNTIFS($J$18:J198,J198)=1,AE198=1),1,"")</f>
        <v/>
      </c>
      <c r="AG198" s="211" t="str">
        <f>IF(C198="","",IF(AND(COUNTIFS($J$18:J198,J198)=1,C198&lt;&gt;""),1,""))</f>
        <v/>
      </c>
      <c r="AH198" s="211" t="str">
        <f>IF(G198="","",IF(AND(COUNTIFS($J$18:J198,J198)=1,G198&lt;&gt;""),1,""))</f>
        <v/>
      </c>
      <c r="AI198" s="28">
        <f t="shared" si="39"/>
        <v>17329060.066371687</v>
      </c>
      <c r="AJ198" s="28">
        <f t="shared" si="40"/>
        <v>2472600.2142256647</v>
      </c>
      <c r="AK198" s="29">
        <f t="shared" si="41"/>
        <v>0.14268518919984166</v>
      </c>
      <c r="AL198" s="94"/>
      <c r="AM198" s="94"/>
      <c r="AN198" s="94"/>
      <c r="AO198" s="94"/>
      <c r="AP198" s="45" t="str">
        <f t="shared" si="42"/>
        <v>202212</v>
      </c>
      <c r="AQ198" s="45" t="str">
        <f t="shared" si="43"/>
        <v/>
      </c>
    </row>
    <row r="199" spans="1:43" s="15" customFormat="1" ht="39.6">
      <c r="A199" s="89"/>
      <c r="B199" s="90"/>
      <c r="C199" s="90"/>
      <c r="D199" s="57" t="str">
        <f t="shared" si="33"/>
        <v/>
      </c>
      <c r="E199" s="208" t="s">
        <v>41</v>
      </c>
      <c r="F199" s="209">
        <v>2022</v>
      </c>
      <c r="G199" s="209">
        <v>12</v>
      </c>
      <c r="H199" s="91"/>
      <c r="I199" s="57" t="str">
        <f t="shared" si="35"/>
        <v>Q3</v>
      </c>
      <c r="J199" s="203"/>
      <c r="K199" s="91"/>
      <c r="L199" s="210" t="s">
        <v>29</v>
      </c>
      <c r="M199" s="208" t="s">
        <v>30</v>
      </c>
      <c r="N199" s="208">
        <v>0</v>
      </c>
      <c r="O199" s="93"/>
      <c r="P199" s="57" t="str">
        <f t="shared" si="36"/>
        <v>C66 SERVICE/OTHERS</v>
      </c>
      <c r="Q199" s="209" t="s">
        <v>31</v>
      </c>
      <c r="R199" s="208" t="s">
        <v>32</v>
      </c>
      <c r="S199" s="208" t="s">
        <v>37</v>
      </c>
      <c r="T199" s="17"/>
      <c r="U199" s="17"/>
      <c r="V199" s="89"/>
      <c r="W199" s="17"/>
      <c r="X199" s="18"/>
      <c r="Y199" s="19"/>
      <c r="Z199" s="26" t="str">
        <f t="shared" si="34"/>
        <v/>
      </c>
      <c r="AA199" s="20"/>
      <c r="AB199" s="21">
        <v>363000</v>
      </c>
      <c r="AC199" s="27">
        <f t="shared" si="37"/>
        <v>0</v>
      </c>
      <c r="AD199" s="22"/>
      <c r="AE199" s="211">
        <f t="shared" si="38"/>
        <v>0</v>
      </c>
      <c r="AF199" s="211" t="str">
        <f>IF(AND(COUNTIFS($J$18:J199,J199)=1,AE199=1),1,"")</f>
        <v/>
      </c>
      <c r="AG199" s="211" t="str">
        <f>IF(C199="","",IF(AND(COUNTIFS($J$18:J199,J199)=1,C199&lt;&gt;""),1,""))</f>
        <v/>
      </c>
      <c r="AH199" s="211" t="str">
        <f>IF(G199="","",IF(AND(COUNTIFS($J$18:J199,J199)=1,G199&lt;&gt;""),1,""))</f>
        <v/>
      </c>
      <c r="AI199" s="28">
        <f t="shared" si="39"/>
        <v>17329060.066371687</v>
      </c>
      <c r="AJ199" s="28">
        <f t="shared" si="40"/>
        <v>2472600.2142256647</v>
      </c>
      <c r="AK199" s="29">
        <f t="shared" si="41"/>
        <v>0.14268518919984166</v>
      </c>
      <c r="AL199" s="94"/>
      <c r="AM199" s="94"/>
      <c r="AN199" s="94"/>
      <c r="AO199" s="94"/>
      <c r="AP199" s="45" t="str">
        <f t="shared" si="42"/>
        <v>202212</v>
      </c>
      <c r="AQ199" s="45" t="str">
        <f t="shared" si="43"/>
        <v/>
      </c>
    </row>
    <row r="200" spans="1:43" s="15" customFormat="1" ht="39.6">
      <c r="A200" s="89"/>
      <c r="B200" s="90"/>
      <c r="C200" s="90"/>
      <c r="D200" s="57" t="str">
        <f t="shared" si="33"/>
        <v/>
      </c>
      <c r="E200" s="208" t="s">
        <v>41</v>
      </c>
      <c r="F200" s="209">
        <v>2022</v>
      </c>
      <c r="G200" s="209">
        <v>12</v>
      </c>
      <c r="H200" s="91"/>
      <c r="I200" s="57" t="str">
        <f t="shared" si="35"/>
        <v>Q3</v>
      </c>
      <c r="J200" s="203"/>
      <c r="K200" s="91"/>
      <c r="L200" s="210" t="s">
        <v>29</v>
      </c>
      <c r="M200" s="208" t="s">
        <v>30</v>
      </c>
      <c r="N200" s="208">
        <v>0</v>
      </c>
      <c r="O200" s="93"/>
      <c r="P200" s="57" t="str">
        <f t="shared" si="36"/>
        <v>C66 SERVICE/OTHERS</v>
      </c>
      <c r="Q200" s="209" t="s">
        <v>31</v>
      </c>
      <c r="R200" s="208" t="s">
        <v>32</v>
      </c>
      <c r="S200" s="208" t="s">
        <v>38</v>
      </c>
      <c r="T200" s="17"/>
      <c r="U200" s="17"/>
      <c r="V200" s="89"/>
      <c r="W200" s="17"/>
      <c r="X200" s="18"/>
      <c r="Y200" s="19"/>
      <c r="Z200" s="26" t="str">
        <f t="shared" si="34"/>
        <v/>
      </c>
      <c r="AA200" s="20"/>
      <c r="AB200" s="21">
        <v>439000</v>
      </c>
      <c r="AC200" s="27">
        <f t="shared" si="37"/>
        <v>0</v>
      </c>
      <c r="AD200" s="22"/>
      <c r="AE200" s="211">
        <f t="shared" si="38"/>
        <v>0</v>
      </c>
      <c r="AF200" s="211" t="str">
        <f>IF(AND(COUNTIFS($J$18:J200,J200)=1,AE200=1),1,"")</f>
        <v/>
      </c>
      <c r="AG200" s="211" t="str">
        <f>IF(C200="","",IF(AND(COUNTIFS($J$18:J200,J200)=1,C200&lt;&gt;""),1,""))</f>
        <v/>
      </c>
      <c r="AH200" s="211" t="str">
        <f>IF(G200="","",IF(AND(COUNTIFS($J$18:J200,J200)=1,G200&lt;&gt;""),1,""))</f>
        <v/>
      </c>
      <c r="AI200" s="28">
        <f t="shared" si="39"/>
        <v>17329060.066371687</v>
      </c>
      <c r="AJ200" s="28">
        <f t="shared" si="40"/>
        <v>2472600.2142256647</v>
      </c>
      <c r="AK200" s="29">
        <f t="shared" si="41"/>
        <v>0.14268518919984166</v>
      </c>
      <c r="AL200" s="94"/>
      <c r="AM200" s="94"/>
      <c r="AN200" s="94"/>
      <c r="AO200" s="94"/>
      <c r="AP200" s="45" t="str">
        <f t="shared" si="42"/>
        <v>202212</v>
      </c>
      <c r="AQ200" s="45" t="str">
        <f t="shared" si="43"/>
        <v/>
      </c>
    </row>
    <row r="201" spans="1:43" s="15" customFormat="1" ht="39.6">
      <c r="A201" s="89"/>
      <c r="B201" s="90"/>
      <c r="C201" s="90"/>
      <c r="D201" s="57" t="str">
        <f t="shared" si="33"/>
        <v/>
      </c>
      <c r="E201" s="208" t="s">
        <v>41</v>
      </c>
      <c r="F201" s="209">
        <v>2022</v>
      </c>
      <c r="G201" s="209">
        <v>12</v>
      </c>
      <c r="H201" s="91"/>
      <c r="I201" s="57" t="str">
        <f t="shared" si="35"/>
        <v>Q3</v>
      </c>
      <c r="J201" s="203"/>
      <c r="K201" s="91"/>
      <c r="L201" s="210" t="s">
        <v>29</v>
      </c>
      <c r="M201" s="208" t="s">
        <v>30</v>
      </c>
      <c r="N201" s="208">
        <v>0</v>
      </c>
      <c r="O201" s="93"/>
      <c r="P201" s="57" t="str">
        <f t="shared" si="36"/>
        <v>C66 SERVICE/OTHERS</v>
      </c>
      <c r="Q201" s="209" t="s">
        <v>31</v>
      </c>
      <c r="R201" s="208" t="s">
        <v>32</v>
      </c>
      <c r="S201" s="208" t="s">
        <v>39</v>
      </c>
      <c r="T201" s="17"/>
      <c r="U201" s="17"/>
      <c r="V201" s="89"/>
      <c r="W201" s="17"/>
      <c r="X201" s="18"/>
      <c r="Y201" s="19"/>
      <c r="Z201" s="26" t="str">
        <f t="shared" si="34"/>
        <v/>
      </c>
      <c r="AA201" s="20"/>
      <c r="AB201" s="21">
        <v>55000</v>
      </c>
      <c r="AC201" s="27">
        <f t="shared" si="37"/>
        <v>0</v>
      </c>
      <c r="AD201" s="22"/>
      <c r="AE201" s="211">
        <f t="shared" si="38"/>
        <v>0</v>
      </c>
      <c r="AF201" s="211" t="str">
        <f>IF(AND(COUNTIFS($J$18:J201,J201)=1,AE201=1),1,"")</f>
        <v/>
      </c>
      <c r="AG201" s="211" t="str">
        <f>IF(C201="","",IF(AND(COUNTIFS($J$18:J201,J201)=1,C201&lt;&gt;""),1,""))</f>
        <v/>
      </c>
      <c r="AH201" s="211" t="str">
        <f>IF(G201="","",IF(AND(COUNTIFS($J$18:J201,J201)=1,G201&lt;&gt;""),1,""))</f>
        <v/>
      </c>
      <c r="AI201" s="28">
        <f t="shared" si="39"/>
        <v>17329060.066371687</v>
      </c>
      <c r="AJ201" s="28">
        <f t="shared" si="40"/>
        <v>2472600.2142256647</v>
      </c>
      <c r="AK201" s="29">
        <f t="shared" si="41"/>
        <v>0.14268518919984166</v>
      </c>
      <c r="AL201" s="94"/>
      <c r="AM201" s="94"/>
      <c r="AN201" s="94"/>
      <c r="AO201" s="94"/>
      <c r="AP201" s="45" t="str">
        <f t="shared" si="42"/>
        <v>202212</v>
      </c>
      <c r="AQ201" s="45" t="str">
        <f t="shared" si="43"/>
        <v/>
      </c>
    </row>
    <row r="202" spans="1:43" s="15" customFormat="1">
      <c r="A202" s="208" t="s">
        <v>43</v>
      </c>
      <c r="B202" s="209">
        <v>2017</v>
      </c>
      <c r="C202" s="209">
        <v>12</v>
      </c>
      <c r="D202" s="57" t="str">
        <f t="shared" si="33"/>
        <v>Q3</v>
      </c>
      <c r="E202" s="208" t="s">
        <v>43</v>
      </c>
      <c r="F202" s="209">
        <v>2017</v>
      </c>
      <c r="G202" s="209">
        <v>12</v>
      </c>
      <c r="H202" s="213"/>
      <c r="I202" s="57" t="str">
        <f t="shared" si="35"/>
        <v>Q3</v>
      </c>
      <c r="J202" s="204" t="s">
        <v>44</v>
      </c>
      <c r="K202" s="213" t="s">
        <v>45</v>
      </c>
      <c r="L202" s="210" t="s">
        <v>46</v>
      </c>
      <c r="M202" s="208" t="s">
        <v>47</v>
      </c>
      <c r="N202" s="208">
        <v>1</v>
      </c>
      <c r="O202" s="208"/>
      <c r="P202" s="57" t="str">
        <f t="shared" si="36"/>
        <v>MAIN UNIT</v>
      </c>
      <c r="Q202" s="208" t="s">
        <v>48</v>
      </c>
      <c r="R202" s="208" t="s">
        <v>49</v>
      </c>
      <c r="S202" s="208" t="s">
        <v>36</v>
      </c>
      <c r="T202" s="208"/>
      <c r="U202" s="208"/>
      <c r="V202" s="208" t="s">
        <v>50</v>
      </c>
      <c r="W202" s="208" t="s">
        <v>51</v>
      </c>
      <c r="X202" s="34">
        <v>630000</v>
      </c>
      <c r="Y202" s="202">
        <v>1.17</v>
      </c>
      <c r="Z202" s="26">
        <f t="shared" si="34"/>
        <v>630000</v>
      </c>
      <c r="AA202" s="208">
        <v>1.18</v>
      </c>
      <c r="AB202" s="35">
        <f t="shared" ref="AB202:AB265" si="44">IF(AND(R202&lt;&gt;"C66",R202&lt;&gt;""),Z202/Y202*AA202,"")</f>
        <v>635384.61538461538</v>
      </c>
      <c r="AC202" s="27">
        <f t="shared" si="37"/>
        <v>76246.153846153844</v>
      </c>
      <c r="AD202" s="212">
        <v>0.12</v>
      </c>
      <c r="AE202" s="211">
        <f t="shared" si="38"/>
        <v>0</v>
      </c>
      <c r="AF202" s="211" t="str">
        <f>IF(AND(COUNTIFS($J$2:J218,J202)=1,AE202=1),1,"")</f>
        <v/>
      </c>
      <c r="AG202" s="211">
        <f>IF(C202="","",IF(AND(COUNTIFS($J$2:J218,J202)=1,C202&lt;&gt;""),1,""))</f>
        <v>1</v>
      </c>
      <c r="AH202" s="211">
        <f>IF(G202="","",IF(AND(COUNTIFS($J$2:J218,J202)=1,G202&lt;&gt;""),1,""))</f>
        <v>1</v>
      </c>
      <c r="AI202" s="28">
        <f t="shared" si="39"/>
        <v>635384.61538461538</v>
      </c>
      <c r="AJ202" s="28">
        <f t="shared" si="40"/>
        <v>76246.153846153844</v>
      </c>
      <c r="AK202" s="29">
        <f t="shared" si="41"/>
        <v>0.12</v>
      </c>
      <c r="AL202" s="210">
        <v>1100230</v>
      </c>
      <c r="AM202" s="210">
        <v>630000</v>
      </c>
      <c r="AN202" s="210"/>
      <c r="AO202" s="210"/>
      <c r="AP202" s="45" t="str">
        <f t="shared" si="42"/>
        <v>201712</v>
      </c>
      <c r="AQ202" s="45" t="str">
        <f t="shared" si="43"/>
        <v>201712RMB</v>
      </c>
    </row>
    <row r="203" spans="1:43" s="15" customFormat="1">
      <c r="A203" s="208" t="s">
        <v>52</v>
      </c>
      <c r="B203" s="209">
        <v>2017</v>
      </c>
      <c r="C203" s="209">
        <v>8</v>
      </c>
      <c r="D203" s="57" t="str">
        <f t="shared" si="33"/>
        <v>Q2</v>
      </c>
      <c r="E203" s="208" t="s">
        <v>28</v>
      </c>
      <c r="F203" s="209">
        <v>2018</v>
      </c>
      <c r="G203" s="209">
        <v>4</v>
      </c>
      <c r="H203" s="213"/>
      <c r="I203" s="57" t="str">
        <f t="shared" si="35"/>
        <v>Q1</v>
      </c>
      <c r="J203" s="204" t="s">
        <v>53</v>
      </c>
      <c r="K203" s="213" t="s">
        <v>54</v>
      </c>
      <c r="L203" s="210" t="s">
        <v>55</v>
      </c>
      <c r="M203" s="208" t="s">
        <v>47</v>
      </c>
      <c r="N203" s="208">
        <v>1</v>
      </c>
      <c r="O203" s="208"/>
      <c r="P203" s="57" t="str">
        <f t="shared" si="36"/>
        <v>MAIN UNIT</v>
      </c>
      <c r="Q203" s="208" t="s">
        <v>56</v>
      </c>
      <c r="R203" s="208" t="s">
        <v>49</v>
      </c>
      <c r="S203" s="208" t="s">
        <v>37</v>
      </c>
      <c r="T203" s="208" t="s">
        <v>57</v>
      </c>
      <c r="U203" s="208" t="s">
        <v>58</v>
      </c>
      <c r="V203" s="208" t="s">
        <v>59</v>
      </c>
      <c r="W203" s="208" t="s">
        <v>51</v>
      </c>
      <c r="X203" s="34">
        <v>983000</v>
      </c>
      <c r="Y203" s="202">
        <v>1.17</v>
      </c>
      <c r="Z203" s="26">
        <f t="shared" si="34"/>
        <v>983000</v>
      </c>
      <c r="AA203" s="208">
        <v>1.23</v>
      </c>
      <c r="AB203" s="35">
        <f t="shared" si="44"/>
        <v>1033410.2564102565</v>
      </c>
      <c r="AC203" s="27">
        <f t="shared" si="37"/>
        <v>165448.98205128204</v>
      </c>
      <c r="AD203" s="212">
        <v>0.16009999999999999</v>
      </c>
      <c r="AE203" s="211">
        <f t="shared" si="38"/>
        <v>1</v>
      </c>
      <c r="AF203" s="211">
        <f>IF(AND(COUNTIFS($J$3:J218,J203)=1,AE203=1),1,"")</f>
        <v>1</v>
      </c>
      <c r="AG203" s="211">
        <f>IF(C203="","",IF(AND(COUNTIFS($J$3:J218,J203)=1,C203&lt;&gt;""),1,""))</f>
        <v>1</v>
      </c>
      <c r="AH203" s="211">
        <f>IF(G203="","",IF(AND(COUNTIFS($J$3:J218,J203)=1,G203&lt;&gt;""),1,""))</f>
        <v>1</v>
      </c>
      <c r="AI203" s="28">
        <f t="shared" si="39"/>
        <v>29288201.60307692</v>
      </c>
      <c r="AJ203" s="28">
        <f t="shared" si="40"/>
        <v>3870159.1769246156</v>
      </c>
      <c r="AK203" s="29">
        <f t="shared" si="41"/>
        <v>0.13214055370740244</v>
      </c>
      <c r="AL203" s="210" t="s">
        <v>60</v>
      </c>
      <c r="AM203" s="210">
        <v>983000</v>
      </c>
      <c r="AN203" s="210" t="s">
        <v>61</v>
      </c>
      <c r="AO203" s="210" t="s">
        <v>3111</v>
      </c>
      <c r="AP203" s="45" t="str">
        <f t="shared" si="42"/>
        <v>20184</v>
      </c>
      <c r="AQ203" s="45" t="str">
        <f t="shared" si="43"/>
        <v>20184RMB</v>
      </c>
    </row>
    <row r="204" spans="1:43" s="15" customFormat="1">
      <c r="A204" s="208" t="s">
        <v>52</v>
      </c>
      <c r="B204" s="209">
        <v>2017</v>
      </c>
      <c r="C204" s="209">
        <v>12</v>
      </c>
      <c r="D204" s="57" t="str">
        <f t="shared" si="33"/>
        <v>Q3</v>
      </c>
      <c r="E204" s="208" t="s">
        <v>28</v>
      </c>
      <c r="F204" s="209">
        <v>2018</v>
      </c>
      <c r="G204" s="209">
        <v>4</v>
      </c>
      <c r="H204" s="213"/>
      <c r="I204" s="57" t="str">
        <f t="shared" si="35"/>
        <v>Q1</v>
      </c>
      <c r="J204" s="204" t="s">
        <v>62</v>
      </c>
      <c r="K204" s="213" t="s">
        <v>63</v>
      </c>
      <c r="L204" s="210" t="s">
        <v>64</v>
      </c>
      <c r="M204" s="208" t="s">
        <v>47</v>
      </c>
      <c r="N204" s="208">
        <v>1</v>
      </c>
      <c r="O204" s="208"/>
      <c r="P204" s="57" t="str">
        <f t="shared" si="36"/>
        <v>MAIN UNIT</v>
      </c>
      <c r="Q204" s="208" t="s">
        <v>48</v>
      </c>
      <c r="R204" s="208" t="s">
        <v>49</v>
      </c>
      <c r="S204" s="208" t="s">
        <v>36</v>
      </c>
      <c r="T204" s="208" t="s">
        <v>65</v>
      </c>
      <c r="U204" s="208" t="s">
        <v>66</v>
      </c>
      <c r="V204" s="208" t="s">
        <v>67</v>
      </c>
      <c r="W204" s="208" t="s">
        <v>51</v>
      </c>
      <c r="X204" s="34">
        <v>700000</v>
      </c>
      <c r="Y204" s="202">
        <v>1.17</v>
      </c>
      <c r="Z204" s="26">
        <f t="shared" si="34"/>
        <v>700000</v>
      </c>
      <c r="AA204" s="208">
        <v>1.23</v>
      </c>
      <c r="AB204" s="35">
        <f t="shared" si="44"/>
        <v>735897.43589743599</v>
      </c>
      <c r="AC204" s="27">
        <f t="shared" si="37"/>
        <v>90147.435897435906</v>
      </c>
      <c r="AD204" s="212">
        <v>0.1225</v>
      </c>
      <c r="AE204" s="211">
        <f t="shared" si="38"/>
        <v>0</v>
      </c>
      <c r="AF204" s="211" t="str">
        <f>IF(AND(COUNTIFS($J$4:J218,J204)=1,AE204=1),1,"")</f>
        <v/>
      </c>
      <c r="AG204" s="211">
        <f>IF(C204="","",IF(AND(COUNTIFS($J$4:J218,J204)=1,C204&lt;&gt;""),1,""))</f>
        <v>1</v>
      </c>
      <c r="AH204" s="211">
        <f>IF(G204="","",IF(AND(COUNTIFS($J$4:J218,J204)=1,G204&lt;&gt;""),1,""))</f>
        <v>1</v>
      </c>
      <c r="AI204" s="28">
        <f t="shared" si="39"/>
        <v>29288201.60307692</v>
      </c>
      <c r="AJ204" s="28">
        <f t="shared" si="40"/>
        <v>3870159.1769246156</v>
      </c>
      <c r="AK204" s="29">
        <f t="shared" si="41"/>
        <v>0.13214055370740244</v>
      </c>
      <c r="AL204" s="210">
        <v>11100253</v>
      </c>
      <c r="AM204" s="210">
        <v>700000</v>
      </c>
      <c r="AN204" s="210"/>
      <c r="AO204" s="210"/>
      <c r="AP204" s="45" t="str">
        <f t="shared" si="42"/>
        <v>20184</v>
      </c>
      <c r="AQ204" s="45" t="str">
        <f t="shared" si="43"/>
        <v>20184RMB</v>
      </c>
    </row>
    <row r="205" spans="1:43" s="15" customFormat="1">
      <c r="A205" s="208" t="s">
        <v>52</v>
      </c>
      <c r="B205" s="209">
        <v>2017</v>
      </c>
      <c r="C205" s="209">
        <v>11</v>
      </c>
      <c r="D205" s="57" t="str">
        <f t="shared" si="33"/>
        <v>Q3</v>
      </c>
      <c r="E205" s="208" t="s">
        <v>28</v>
      </c>
      <c r="F205" s="209">
        <v>2018</v>
      </c>
      <c r="G205" s="209">
        <v>4</v>
      </c>
      <c r="H205" s="213"/>
      <c r="I205" s="57" t="str">
        <f t="shared" si="35"/>
        <v>Q1</v>
      </c>
      <c r="J205" s="204" t="s">
        <v>68</v>
      </c>
      <c r="K205" s="213" t="s">
        <v>69</v>
      </c>
      <c r="L205" s="210" t="s">
        <v>64</v>
      </c>
      <c r="M205" s="208" t="s">
        <v>47</v>
      </c>
      <c r="N205" s="208">
        <v>1</v>
      </c>
      <c r="O205" s="208"/>
      <c r="P205" s="57" t="str">
        <f t="shared" si="36"/>
        <v>MAIN UNIT</v>
      </c>
      <c r="Q205" s="208" t="s">
        <v>48</v>
      </c>
      <c r="R205" s="208" t="s">
        <v>49</v>
      </c>
      <c r="S205" s="208" t="s">
        <v>37</v>
      </c>
      <c r="T205" s="208" t="s">
        <v>70</v>
      </c>
      <c r="U205" s="208" t="s">
        <v>58</v>
      </c>
      <c r="V205" s="208" t="s">
        <v>71</v>
      </c>
      <c r="W205" s="208" t="s">
        <v>51</v>
      </c>
      <c r="X205" s="34">
        <v>852780</v>
      </c>
      <c r="Y205" s="202">
        <v>1.17</v>
      </c>
      <c r="Z205" s="26">
        <f t="shared" si="34"/>
        <v>852780</v>
      </c>
      <c r="AA205" s="208">
        <v>1.23</v>
      </c>
      <c r="AB205" s="35">
        <f t="shared" si="44"/>
        <v>896512.30769230763</v>
      </c>
      <c r="AC205" s="27">
        <f t="shared" si="37"/>
        <v>133132.07769230768</v>
      </c>
      <c r="AD205" s="212">
        <v>0.14849999999999999</v>
      </c>
      <c r="AE205" s="211">
        <f t="shared" si="38"/>
        <v>0</v>
      </c>
      <c r="AF205" s="211" t="str">
        <f>IF(AND(COUNTIFS($J$5:J218,J205)=1,AE205=1),1,"")</f>
        <v/>
      </c>
      <c r="AG205" s="211">
        <f>IF(C205="","",IF(AND(COUNTIFS($J$5:J218,J205)=1,C205&lt;&gt;""),1,""))</f>
        <v>1</v>
      </c>
      <c r="AH205" s="211">
        <f>IF(G205="","",IF(AND(COUNTIFS($J$5:J218,J205)=1,G205&lt;&gt;""),1,""))</f>
        <v>1</v>
      </c>
      <c r="AI205" s="28">
        <f t="shared" si="39"/>
        <v>29288201.60307692</v>
      </c>
      <c r="AJ205" s="28">
        <f t="shared" si="40"/>
        <v>3870159.1769246156</v>
      </c>
      <c r="AK205" s="29">
        <f t="shared" si="41"/>
        <v>0.13214055370740244</v>
      </c>
      <c r="AL205" s="210">
        <v>11100847</v>
      </c>
      <c r="AM205" s="210">
        <v>728871.79</v>
      </c>
      <c r="AN205" s="210" t="s">
        <v>72</v>
      </c>
      <c r="AO205" s="210"/>
      <c r="AP205" s="45" t="str">
        <f t="shared" si="42"/>
        <v>20184</v>
      </c>
      <c r="AQ205" s="45" t="str">
        <f t="shared" si="43"/>
        <v>20184RMB</v>
      </c>
    </row>
    <row r="206" spans="1:43" s="15" customFormat="1">
      <c r="A206" s="208" t="s">
        <v>52</v>
      </c>
      <c r="B206" s="209">
        <v>2017</v>
      </c>
      <c r="C206" s="209">
        <v>11</v>
      </c>
      <c r="D206" s="57" t="str">
        <f t="shared" si="33"/>
        <v>Q3</v>
      </c>
      <c r="E206" s="208" t="s">
        <v>28</v>
      </c>
      <c r="F206" s="209">
        <v>2018</v>
      </c>
      <c r="G206" s="209">
        <v>4</v>
      </c>
      <c r="H206" s="213"/>
      <c r="I206" s="57" t="str">
        <f t="shared" si="35"/>
        <v>Q1</v>
      </c>
      <c r="J206" s="204" t="s">
        <v>73</v>
      </c>
      <c r="K206" s="213" t="s">
        <v>74</v>
      </c>
      <c r="L206" s="210" t="s">
        <v>46</v>
      </c>
      <c r="M206" s="208" t="s">
        <v>47</v>
      </c>
      <c r="N206" s="208">
        <v>1</v>
      </c>
      <c r="O206" s="208"/>
      <c r="P206" s="57" t="str">
        <f t="shared" si="36"/>
        <v>MAIN UNIT</v>
      </c>
      <c r="Q206" s="208" t="s">
        <v>48</v>
      </c>
      <c r="R206" s="208" t="s">
        <v>49</v>
      </c>
      <c r="S206" s="208" t="s">
        <v>37</v>
      </c>
      <c r="T206" s="208" t="s">
        <v>75</v>
      </c>
      <c r="U206" s="208" t="s">
        <v>76</v>
      </c>
      <c r="V206" s="208" t="s">
        <v>71</v>
      </c>
      <c r="W206" s="208" t="s">
        <v>51</v>
      </c>
      <c r="X206" s="34">
        <v>507000</v>
      </c>
      <c r="Y206" s="202">
        <v>1.17</v>
      </c>
      <c r="Z206" s="26">
        <f t="shared" si="34"/>
        <v>507000</v>
      </c>
      <c r="AA206" s="208">
        <v>1.23</v>
      </c>
      <c r="AB206" s="35">
        <f t="shared" si="44"/>
        <v>533000</v>
      </c>
      <c r="AC206" s="27">
        <f t="shared" si="37"/>
        <v>64972.7</v>
      </c>
      <c r="AD206" s="212">
        <v>0.12189999999999999</v>
      </c>
      <c r="AE206" s="211">
        <f t="shared" si="38"/>
        <v>0</v>
      </c>
      <c r="AF206" s="211" t="str">
        <f>IF(AND(COUNTIFS($J$6:J218,J206)=1,AE206=1),1,"")</f>
        <v/>
      </c>
      <c r="AG206" s="211">
        <f>IF(C206="","",IF(AND(COUNTIFS($J$6:J218,J206)=1,C206&lt;&gt;""),1,""))</f>
        <v>1</v>
      </c>
      <c r="AH206" s="211">
        <f>IF(G206="","",IF(AND(COUNTIFS($J$6:J218,J206)=1,G206&lt;&gt;""),1,""))</f>
        <v>1</v>
      </c>
      <c r="AI206" s="28">
        <f t="shared" si="39"/>
        <v>29288201.60307692</v>
      </c>
      <c r="AJ206" s="28">
        <f t="shared" si="40"/>
        <v>3870159.1769246156</v>
      </c>
      <c r="AK206" s="29">
        <f t="shared" si="41"/>
        <v>0.13214055370740244</v>
      </c>
      <c r="AL206" s="210"/>
      <c r="AM206" s="210"/>
      <c r="AN206" s="210"/>
      <c r="AO206" s="210"/>
      <c r="AP206" s="45" t="str">
        <f t="shared" si="42"/>
        <v>20184</v>
      </c>
      <c r="AQ206" s="45" t="str">
        <f t="shared" si="43"/>
        <v>20184RMB</v>
      </c>
    </row>
    <row r="207" spans="1:43" s="15" customFormat="1">
      <c r="A207" s="208" t="s">
        <v>52</v>
      </c>
      <c r="B207" s="209">
        <v>2017</v>
      </c>
      <c r="C207" s="209">
        <v>11</v>
      </c>
      <c r="D207" s="57" t="str">
        <f t="shared" si="33"/>
        <v>Q3</v>
      </c>
      <c r="E207" s="208" t="s">
        <v>28</v>
      </c>
      <c r="F207" s="209">
        <v>2018</v>
      </c>
      <c r="G207" s="209">
        <v>4</v>
      </c>
      <c r="H207" s="213"/>
      <c r="I207" s="57" t="str">
        <f t="shared" si="35"/>
        <v>Q1</v>
      </c>
      <c r="J207" s="204" t="s">
        <v>77</v>
      </c>
      <c r="K207" s="213" t="s">
        <v>78</v>
      </c>
      <c r="L207" s="210" t="s">
        <v>79</v>
      </c>
      <c r="M207" s="208" t="s">
        <v>47</v>
      </c>
      <c r="N207" s="208">
        <v>1</v>
      </c>
      <c r="O207" s="208"/>
      <c r="P207" s="57" t="str">
        <f t="shared" si="36"/>
        <v>MAIN UNIT</v>
      </c>
      <c r="Q207" s="208" t="s">
        <v>48</v>
      </c>
      <c r="R207" s="208" t="s">
        <v>49</v>
      </c>
      <c r="S207" s="208" t="s">
        <v>37</v>
      </c>
      <c r="T207" s="208" t="s">
        <v>80</v>
      </c>
      <c r="U207" s="208" t="s">
        <v>58</v>
      </c>
      <c r="V207" s="208" t="s">
        <v>81</v>
      </c>
      <c r="W207" s="208" t="s">
        <v>51</v>
      </c>
      <c r="X207" s="34">
        <v>1040000</v>
      </c>
      <c r="Y207" s="202">
        <v>1.17</v>
      </c>
      <c r="Z207" s="26">
        <f t="shared" si="34"/>
        <v>1040000</v>
      </c>
      <c r="AA207" s="208">
        <v>1.23</v>
      </c>
      <c r="AB207" s="35">
        <f t="shared" si="44"/>
        <v>1093333.3333333335</v>
      </c>
      <c r="AC207" s="27">
        <f t="shared" si="37"/>
        <v>147600.00000000003</v>
      </c>
      <c r="AD207" s="212">
        <v>0.13500000000000001</v>
      </c>
      <c r="AE207" s="211">
        <f t="shared" si="38"/>
        <v>0</v>
      </c>
      <c r="AF207" s="211" t="str">
        <f>IF(AND(COUNTIFS($J$7:J218,J207)=1,AE207=1),1,"")</f>
        <v/>
      </c>
      <c r="AG207" s="211">
        <f>IF(C207="","",IF(AND(COUNTIFS($J$7:J218,J207)=1,C207&lt;&gt;""),1,""))</f>
        <v>1</v>
      </c>
      <c r="AH207" s="211">
        <f>IF(G207="","",IF(AND(COUNTIFS($J$7:J218,J207)=1,G207&lt;&gt;""),1,""))</f>
        <v>1</v>
      </c>
      <c r="AI207" s="28">
        <f t="shared" si="39"/>
        <v>29288201.60307692</v>
      </c>
      <c r="AJ207" s="28">
        <f t="shared" si="40"/>
        <v>3870159.1769246156</v>
      </c>
      <c r="AK207" s="29">
        <f t="shared" si="41"/>
        <v>0.13214055370740244</v>
      </c>
      <c r="AL207" s="210" t="s">
        <v>82</v>
      </c>
      <c r="AM207" s="210">
        <v>1040000</v>
      </c>
      <c r="AN207" s="210" t="s">
        <v>83</v>
      </c>
      <c r="AO207" s="210" t="s">
        <v>84</v>
      </c>
      <c r="AP207" s="45" t="str">
        <f t="shared" si="42"/>
        <v>20184</v>
      </c>
      <c r="AQ207" s="45" t="str">
        <f t="shared" si="43"/>
        <v>20184RMB</v>
      </c>
    </row>
    <row r="208" spans="1:43" s="15" customFormat="1">
      <c r="A208" s="208" t="s">
        <v>52</v>
      </c>
      <c r="B208" s="209">
        <v>2017</v>
      </c>
      <c r="C208" s="209">
        <v>11</v>
      </c>
      <c r="D208" s="57" t="str">
        <f t="shared" si="33"/>
        <v>Q3</v>
      </c>
      <c r="E208" s="208" t="s">
        <v>28</v>
      </c>
      <c r="F208" s="209">
        <v>2018</v>
      </c>
      <c r="G208" s="209">
        <v>4</v>
      </c>
      <c r="H208" s="213"/>
      <c r="I208" s="57" t="str">
        <f t="shared" si="35"/>
        <v>Q1</v>
      </c>
      <c r="J208" s="204" t="s">
        <v>85</v>
      </c>
      <c r="K208" s="213" t="s">
        <v>86</v>
      </c>
      <c r="L208" s="210" t="s">
        <v>87</v>
      </c>
      <c r="M208" s="208" t="s">
        <v>47</v>
      </c>
      <c r="N208" s="208">
        <v>6</v>
      </c>
      <c r="O208" s="208"/>
      <c r="P208" s="57" t="str">
        <f t="shared" si="36"/>
        <v>MAIN UNIT</v>
      </c>
      <c r="Q208" s="208" t="s">
        <v>48</v>
      </c>
      <c r="R208" s="208" t="s">
        <v>49</v>
      </c>
      <c r="S208" s="208" t="s">
        <v>37</v>
      </c>
      <c r="T208" s="208" t="s">
        <v>88</v>
      </c>
      <c r="U208" s="208" t="s">
        <v>58</v>
      </c>
      <c r="V208" s="208" t="s">
        <v>89</v>
      </c>
      <c r="W208" s="208" t="s">
        <v>51</v>
      </c>
      <c r="X208" s="34">
        <v>606263</v>
      </c>
      <c r="Y208" s="202">
        <v>1.17</v>
      </c>
      <c r="Z208" s="26">
        <f t="shared" si="34"/>
        <v>3637578</v>
      </c>
      <c r="AA208" s="208">
        <v>1.23</v>
      </c>
      <c r="AB208" s="35">
        <f t="shared" si="44"/>
        <v>3824120.461538462</v>
      </c>
      <c r="AC208" s="27">
        <f t="shared" si="37"/>
        <v>729642.18406153854</v>
      </c>
      <c r="AD208" s="212">
        <v>0.1908</v>
      </c>
      <c r="AE208" s="211">
        <f t="shared" si="38"/>
        <v>0</v>
      </c>
      <c r="AF208" s="211" t="str">
        <f>IF(AND(COUNTIFS($J$8:J218,J208)=1,AE208=1),1,"")</f>
        <v/>
      </c>
      <c r="AG208" s="211">
        <f>IF(C208="","",IF(AND(COUNTIFS($J$8:J218,J208)=1,C208&lt;&gt;""),1,""))</f>
        <v>1</v>
      </c>
      <c r="AH208" s="211">
        <f>IF(G208="","",IF(AND(COUNTIFS($J$8:J218,J208)=1,G208&lt;&gt;""),1,""))</f>
        <v>1</v>
      </c>
      <c r="AI208" s="28">
        <f t="shared" si="39"/>
        <v>29288201.60307692</v>
      </c>
      <c r="AJ208" s="28">
        <f t="shared" si="40"/>
        <v>3870159.1769246156</v>
      </c>
      <c r="AK208" s="29">
        <f t="shared" si="41"/>
        <v>0.13214055370740244</v>
      </c>
      <c r="AL208" s="210"/>
      <c r="AM208" s="210"/>
      <c r="AN208" s="210"/>
      <c r="AO208" s="210"/>
      <c r="AP208" s="45" t="str">
        <f t="shared" si="42"/>
        <v>20184</v>
      </c>
      <c r="AQ208" s="45" t="str">
        <f t="shared" si="43"/>
        <v>20184RMB</v>
      </c>
    </row>
    <row r="209" spans="1:43" s="15" customFormat="1">
      <c r="A209" s="208" t="s">
        <v>52</v>
      </c>
      <c r="B209" s="209">
        <v>2017</v>
      </c>
      <c r="C209" s="209">
        <v>10</v>
      </c>
      <c r="D209" s="57" t="str">
        <f t="shared" si="33"/>
        <v>Q3</v>
      </c>
      <c r="E209" s="208" t="s">
        <v>28</v>
      </c>
      <c r="F209" s="209">
        <v>2018</v>
      </c>
      <c r="G209" s="209">
        <v>4</v>
      </c>
      <c r="H209" s="213"/>
      <c r="I209" s="57" t="str">
        <f t="shared" si="35"/>
        <v>Q1</v>
      </c>
      <c r="J209" s="204" t="s">
        <v>90</v>
      </c>
      <c r="K209" s="213" t="s">
        <v>91</v>
      </c>
      <c r="L209" s="210" t="s">
        <v>64</v>
      </c>
      <c r="M209" s="208" t="s">
        <v>47</v>
      </c>
      <c r="N209" s="208">
        <v>1</v>
      </c>
      <c r="O209" s="208"/>
      <c r="P209" s="57" t="str">
        <f t="shared" si="36"/>
        <v>MAIN UNIT</v>
      </c>
      <c r="Q209" s="208" t="s">
        <v>48</v>
      </c>
      <c r="R209" s="208" t="s">
        <v>49</v>
      </c>
      <c r="S209" s="208" t="s">
        <v>36</v>
      </c>
      <c r="T209" s="208" t="s">
        <v>92</v>
      </c>
      <c r="U209" s="208" t="s">
        <v>66</v>
      </c>
      <c r="V209" s="208" t="s">
        <v>93</v>
      </c>
      <c r="W209" s="208" t="s">
        <v>51</v>
      </c>
      <c r="X209" s="34">
        <v>811934</v>
      </c>
      <c r="Y209" s="202">
        <v>1.17</v>
      </c>
      <c r="Z209" s="26">
        <f t="shared" si="34"/>
        <v>811934</v>
      </c>
      <c r="AA209" s="208">
        <v>1.23</v>
      </c>
      <c r="AB209" s="35">
        <f t="shared" si="44"/>
        <v>853571.641025641</v>
      </c>
      <c r="AC209" s="27">
        <f t="shared" si="37"/>
        <v>141522.17808205128</v>
      </c>
      <c r="AD209" s="212">
        <v>0.1658</v>
      </c>
      <c r="AE209" s="211">
        <f t="shared" si="38"/>
        <v>0</v>
      </c>
      <c r="AF209" s="211" t="str">
        <f>IF(AND(COUNTIFS($J$9:J218,J209)=1,AE209=1),1,"")</f>
        <v/>
      </c>
      <c r="AG209" s="211">
        <f>IF(C209="","",IF(AND(COUNTIFS($J$9:J218,J209)=1,C209&lt;&gt;""),1,""))</f>
        <v>1</v>
      </c>
      <c r="AH209" s="211">
        <f>IF(G209="","",IF(AND(COUNTIFS($J$9:J218,J209)=1,G209&lt;&gt;""),1,""))</f>
        <v>1</v>
      </c>
      <c r="AI209" s="28">
        <f t="shared" si="39"/>
        <v>29288201.60307692</v>
      </c>
      <c r="AJ209" s="28">
        <f t="shared" si="40"/>
        <v>3870159.1769246156</v>
      </c>
      <c r="AK209" s="29">
        <f t="shared" si="41"/>
        <v>0.13214055370740244</v>
      </c>
      <c r="AL209" s="210">
        <v>11100250</v>
      </c>
      <c r="AM209" s="210">
        <v>811934</v>
      </c>
      <c r="AN209" s="210"/>
      <c r="AO209" s="210"/>
      <c r="AP209" s="45" t="str">
        <f t="shared" si="42"/>
        <v>20184</v>
      </c>
      <c r="AQ209" s="45" t="str">
        <f t="shared" si="43"/>
        <v>20184RMB</v>
      </c>
    </row>
    <row r="210" spans="1:43" s="15" customFormat="1">
      <c r="A210" s="208" t="s">
        <v>52</v>
      </c>
      <c r="B210" s="209">
        <v>2017</v>
      </c>
      <c r="C210" s="209">
        <v>12</v>
      </c>
      <c r="D210" s="57" t="str">
        <f t="shared" si="33"/>
        <v>Q3</v>
      </c>
      <c r="E210" s="208" t="s">
        <v>28</v>
      </c>
      <c r="F210" s="209">
        <v>2018</v>
      </c>
      <c r="G210" s="209">
        <v>8</v>
      </c>
      <c r="H210" s="213"/>
      <c r="I210" s="57" t="str">
        <f t="shared" si="35"/>
        <v>Q2</v>
      </c>
      <c r="J210" s="204" t="s">
        <v>94</v>
      </c>
      <c r="K210" s="213" t="s">
        <v>95</v>
      </c>
      <c r="L210" s="210" t="s">
        <v>64</v>
      </c>
      <c r="M210" s="208" t="s">
        <v>47</v>
      </c>
      <c r="N210" s="208">
        <v>1</v>
      </c>
      <c r="O210" s="208"/>
      <c r="P210" s="57" t="str">
        <f t="shared" si="36"/>
        <v>MAIN UNIT</v>
      </c>
      <c r="Q210" s="208" t="s">
        <v>56</v>
      </c>
      <c r="R210" s="208" t="s">
        <v>49</v>
      </c>
      <c r="S210" s="208" t="s">
        <v>36</v>
      </c>
      <c r="T210" s="208" t="s">
        <v>65</v>
      </c>
      <c r="U210" s="208" t="s">
        <v>66</v>
      </c>
      <c r="V210" s="208" t="s">
        <v>67</v>
      </c>
      <c r="W210" s="208" t="s">
        <v>96</v>
      </c>
      <c r="X210" s="34">
        <v>11820000</v>
      </c>
      <c r="Y210" s="202">
        <v>1</v>
      </c>
      <c r="Z210" s="26">
        <f t="shared" si="34"/>
        <v>11820000</v>
      </c>
      <c r="AA210" s="208">
        <v>7.2099999999999997E-2</v>
      </c>
      <c r="AB210" s="35">
        <f t="shared" si="44"/>
        <v>852222</v>
      </c>
      <c r="AC210" s="27">
        <f t="shared" si="37"/>
        <v>137122.51979999998</v>
      </c>
      <c r="AD210" s="212">
        <v>0.16089999999999999</v>
      </c>
      <c r="AE210" s="211">
        <f t="shared" si="38"/>
        <v>1</v>
      </c>
      <c r="AF210" s="211">
        <f>IF(AND(COUNTIFS($J$10:J218,J210)=1,AE210=1),1,"")</f>
        <v>1</v>
      </c>
      <c r="AG210" s="211">
        <f>IF(C210="","",IF(AND(COUNTIFS($J$10:J218,J210)=1,C210&lt;&gt;""),1,""))</f>
        <v>1</v>
      </c>
      <c r="AH210" s="211">
        <f>IF(G210="","",IF(AND(COUNTIFS($J$10:J218,J210)=1,G210&lt;&gt;""),1,""))</f>
        <v>1</v>
      </c>
      <c r="AI210" s="28">
        <f t="shared" si="39"/>
        <v>26754147.763010345</v>
      </c>
      <c r="AJ210" s="28">
        <f t="shared" si="40"/>
        <v>3429137.9965357971</v>
      </c>
      <c r="AK210" s="29">
        <f t="shared" si="41"/>
        <v>0.12817220069617924</v>
      </c>
      <c r="AL210" s="210"/>
      <c r="AM210" s="210"/>
      <c r="AN210" s="210"/>
      <c r="AO210" s="210"/>
      <c r="AP210" s="45" t="str">
        <f t="shared" si="42"/>
        <v>20188</v>
      </c>
      <c r="AQ210" s="45" t="str">
        <f t="shared" si="43"/>
        <v>20188JPY</v>
      </c>
    </row>
    <row r="211" spans="1:43" s="15" customFormat="1">
      <c r="A211" s="208" t="s">
        <v>52</v>
      </c>
      <c r="B211" s="209">
        <v>2017</v>
      </c>
      <c r="C211" s="209">
        <v>12</v>
      </c>
      <c r="D211" s="57" t="str">
        <f t="shared" si="33"/>
        <v>Q3</v>
      </c>
      <c r="E211" s="208" t="s">
        <v>28</v>
      </c>
      <c r="F211" s="209">
        <v>2018</v>
      </c>
      <c r="G211" s="209">
        <v>8</v>
      </c>
      <c r="H211" s="213"/>
      <c r="I211" s="57" t="str">
        <f t="shared" si="35"/>
        <v>Q2</v>
      </c>
      <c r="J211" s="204" t="s">
        <v>97</v>
      </c>
      <c r="K211" s="213" t="s">
        <v>98</v>
      </c>
      <c r="L211" s="210" t="s">
        <v>79</v>
      </c>
      <c r="M211" s="208" t="s">
        <v>47</v>
      </c>
      <c r="N211" s="208">
        <v>1</v>
      </c>
      <c r="O211" s="208"/>
      <c r="P211" s="57" t="str">
        <f t="shared" si="36"/>
        <v>MAIN UNIT</v>
      </c>
      <c r="Q211" s="208" t="s">
        <v>48</v>
      </c>
      <c r="R211" s="208" t="s">
        <v>49</v>
      </c>
      <c r="S211" s="208" t="s">
        <v>36</v>
      </c>
      <c r="T211" s="208" t="s">
        <v>65</v>
      </c>
      <c r="U211" s="208" t="s">
        <v>66</v>
      </c>
      <c r="V211" s="208" t="s">
        <v>99</v>
      </c>
      <c r="W211" s="208" t="s">
        <v>96</v>
      </c>
      <c r="X211" s="34">
        <v>18426000</v>
      </c>
      <c r="Y211" s="202">
        <v>1</v>
      </c>
      <c r="Z211" s="26">
        <f t="shared" si="34"/>
        <v>18426000</v>
      </c>
      <c r="AA211" s="208">
        <v>7.2099999999999997E-2</v>
      </c>
      <c r="AB211" s="35">
        <f t="shared" si="44"/>
        <v>1328514.5999999999</v>
      </c>
      <c r="AC211" s="27">
        <f t="shared" si="37"/>
        <v>214687.95935999998</v>
      </c>
      <c r="AD211" s="212">
        <v>0.16159999999999999</v>
      </c>
      <c r="AE211" s="211">
        <f t="shared" si="38"/>
        <v>0</v>
      </c>
      <c r="AF211" s="211" t="str">
        <f>IF(AND(COUNTIFS($J$11:J218,J211)=1,AE211=1),1,"")</f>
        <v/>
      </c>
      <c r="AG211" s="211">
        <f>IF(C211="","",IF(AND(COUNTIFS($J$11:J218,J211)=1,C211&lt;&gt;""),1,""))</f>
        <v>1</v>
      </c>
      <c r="AH211" s="211">
        <f>IF(G211="","",IF(AND(COUNTIFS($J$11:J218,J211)=1,G211&lt;&gt;""),1,""))</f>
        <v>1</v>
      </c>
      <c r="AI211" s="28">
        <f t="shared" si="39"/>
        <v>26754147.763010345</v>
      </c>
      <c r="AJ211" s="28">
        <f t="shared" si="40"/>
        <v>3429137.9965357971</v>
      </c>
      <c r="AK211" s="29">
        <f t="shared" si="41"/>
        <v>0.12817220069617924</v>
      </c>
      <c r="AL211" s="210"/>
      <c r="AM211" s="210"/>
      <c r="AN211" s="210"/>
      <c r="AO211" s="210"/>
      <c r="AP211" s="45" t="str">
        <f t="shared" si="42"/>
        <v>20188</v>
      </c>
      <c r="AQ211" s="45" t="str">
        <f t="shared" si="43"/>
        <v>20188JPY</v>
      </c>
    </row>
    <row r="212" spans="1:43" s="15" customFormat="1">
      <c r="A212" s="208" t="s">
        <v>100</v>
      </c>
      <c r="B212" s="209">
        <v>2017</v>
      </c>
      <c r="C212" s="209">
        <v>2</v>
      </c>
      <c r="D212" s="57" t="str">
        <f t="shared" si="33"/>
        <v>Q4</v>
      </c>
      <c r="E212" s="208" t="s">
        <v>28</v>
      </c>
      <c r="F212" s="209">
        <v>2018</v>
      </c>
      <c r="G212" s="209">
        <v>8</v>
      </c>
      <c r="H212" s="213"/>
      <c r="I212" s="57" t="str">
        <f t="shared" si="35"/>
        <v>Q2</v>
      </c>
      <c r="J212" s="204" t="s">
        <v>101</v>
      </c>
      <c r="K212" s="213" t="s">
        <v>102</v>
      </c>
      <c r="L212" s="210" t="s">
        <v>64</v>
      </c>
      <c r="M212" s="208" t="s">
        <v>47</v>
      </c>
      <c r="N212" s="208">
        <v>1</v>
      </c>
      <c r="O212" s="208"/>
      <c r="P212" s="57" t="str">
        <f t="shared" si="36"/>
        <v>MAIN UNIT</v>
      </c>
      <c r="Q212" s="208" t="s">
        <v>56</v>
      </c>
      <c r="R212" s="208" t="s">
        <v>49</v>
      </c>
      <c r="S212" s="208" t="s">
        <v>36</v>
      </c>
      <c r="T212" s="208"/>
      <c r="U212" s="208" t="s">
        <v>66</v>
      </c>
      <c r="V212" s="208" t="s">
        <v>50</v>
      </c>
      <c r="W212" s="208" t="s">
        <v>96</v>
      </c>
      <c r="X212" s="34">
        <v>11327150</v>
      </c>
      <c r="Y212" s="202">
        <v>1</v>
      </c>
      <c r="Z212" s="26">
        <f t="shared" si="34"/>
        <v>11327150</v>
      </c>
      <c r="AA212" s="208">
        <v>7.2099999999999997E-2</v>
      </c>
      <c r="AB212" s="35">
        <f t="shared" si="44"/>
        <v>816687.51500000001</v>
      </c>
      <c r="AC212" s="27">
        <f t="shared" si="37"/>
        <v>114499.589603</v>
      </c>
      <c r="AD212" s="212">
        <v>0.14019999999999999</v>
      </c>
      <c r="AE212" s="211">
        <f t="shared" si="38"/>
        <v>1</v>
      </c>
      <c r="AF212" s="211">
        <f>IF(AND(COUNTIFS($J$12:J218,J212)=1,AE212=1),1,"")</f>
        <v>1</v>
      </c>
      <c r="AG212" s="211">
        <f>IF(C212="","",IF(AND(COUNTIFS($J$12:J218,J212)=1,C212&lt;&gt;""),1,""))</f>
        <v>1</v>
      </c>
      <c r="AH212" s="211">
        <f>IF(G212="","",IF(AND(COUNTIFS($J$12:J218,J212)=1,G212&lt;&gt;""),1,""))</f>
        <v>1</v>
      </c>
      <c r="AI212" s="28">
        <f t="shared" si="39"/>
        <v>26754147.763010345</v>
      </c>
      <c r="AJ212" s="28">
        <f t="shared" si="40"/>
        <v>3429137.9965357971</v>
      </c>
      <c r="AK212" s="29">
        <f t="shared" si="41"/>
        <v>0.12817220069617924</v>
      </c>
      <c r="AL212" s="210"/>
      <c r="AM212" s="210"/>
      <c r="AN212" s="210"/>
      <c r="AO212" s="210"/>
      <c r="AP212" s="45" t="str">
        <f t="shared" si="42"/>
        <v>20188</v>
      </c>
      <c r="AQ212" s="45" t="str">
        <f t="shared" si="43"/>
        <v>20188JPY</v>
      </c>
    </row>
    <row r="213" spans="1:43" s="15" customFormat="1">
      <c r="A213" s="208" t="s">
        <v>100</v>
      </c>
      <c r="B213" s="209">
        <v>2017</v>
      </c>
      <c r="C213" s="209">
        <v>1</v>
      </c>
      <c r="D213" s="57" t="str">
        <f t="shared" si="33"/>
        <v>Q4</v>
      </c>
      <c r="E213" s="208" t="s">
        <v>43</v>
      </c>
      <c r="F213" s="209">
        <v>2018</v>
      </c>
      <c r="G213" s="209">
        <v>1</v>
      </c>
      <c r="H213" s="213"/>
      <c r="I213" s="57" t="str">
        <f t="shared" si="35"/>
        <v>Q4</v>
      </c>
      <c r="J213" s="204" t="s">
        <v>103</v>
      </c>
      <c r="K213" s="213" t="s">
        <v>78</v>
      </c>
      <c r="L213" s="210" t="s">
        <v>55</v>
      </c>
      <c r="M213" s="208" t="s">
        <v>47</v>
      </c>
      <c r="N213" s="208">
        <v>1</v>
      </c>
      <c r="O213" s="208"/>
      <c r="P213" s="57" t="str">
        <f t="shared" si="36"/>
        <v>MAIN UNIT</v>
      </c>
      <c r="Q213" s="208" t="s">
        <v>48</v>
      </c>
      <c r="R213" s="208" t="s">
        <v>49</v>
      </c>
      <c r="S213" s="208" t="s">
        <v>37</v>
      </c>
      <c r="T213" s="208" t="s">
        <v>80</v>
      </c>
      <c r="U213" s="208" t="s">
        <v>58</v>
      </c>
      <c r="V213" s="208" t="s">
        <v>81</v>
      </c>
      <c r="W213" s="208" t="s">
        <v>51</v>
      </c>
      <c r="X213" s="34">
        <v>699900</v>
      </c>
      <c r="Y213" s="202">
        <v>1.1599999999999999</v>
      </c>
      <c r="Z213" s="26">
        <f t="shared" si="34"/>
        <v>699900</v>
      </c>
      <c r="AA213" s="208">
        <v>1.18</v>
      </c>
      <c r="AB213" s="35">
        <f t="shared" si="44"/>
        <v>711967.24137931038</v>
      </c>
      <c r="AC213" s="27">
        <f t="shared" si="37"/>
        <v>85436.068965517246</v>
      </c>
      <c r="AD213" s="212">
        <v>0.12</v>
      </c>
      <c r="AE213" s="211">
        <f t="shared" si="38"/>
        <v>0</v>
      </c>
      <c r="AF213" s="211" t="str">
        <f>IF(AND(COUNTIFS($J$13:J218,J213)=1,AE213=1),1,"")</f>
        <v/>
      </c>
      <c r="AG213" s="211">
        <f>IF(C213="","",IF(AND(COUNTIFS($J$13:J218,J213)=1,C213&lt;&gt;""),1,""))</f>
        <v>1</v>
      </c>
      <c r="AH213" s="211">
        <f>IF(G213="","",IF(AND(COUNTIFS($J$13:J218,J213)=1,G213&lt;&gt;""),1,""))</f>
        <v>1</v>
      </c>
      <c r="AI213" s="28">
        <f t="shared" si="39"/>
        <v>1596627.2413793104</v>
      </c>
      <c r="AJ213" s="28">
        <f t="shared" si="40"/>
        <v>191595.26896551723</v>
      </c>
      <c r="AK213" s="29">
        <f t="shared" si="41"/>
        <v>0.12</v>
      </c>
      <c r="AL213" s="210" t="s">
        <v>104</v>
      </c>
      <c r="AM213" s="210"/>
      <c r="AN213" s="210" t="s">
        <v>105</v>
      </c>
      <c r="AO213" s="210"/>
      <c r="AP213" s="45" t="str">
        <f t="shared" si="42"/>
        <v>20181</v>
      </c>
      <c r="AQ213" s="45" t="str">
        <f t="shared" si="43"/>
        <v>20181RMB</v>
      </c>
    </row>
    <row r="214" spans="1:43" s="15" customFormat="1">
      <c r="A214" s="208" t="s">
        <v>100</v>
      </c>
      <c r="B214" s="209">
        <v>2017</v>
      </c>
      <c r="C214" s="209">
        <v>1</v>
      </c>
      <c r="D214" s="57" t="str">
        <f t="shared" si="33"/>
        <v>Q4</v>
      </c>
      <c r="E214" s="208" t="s">
        <v>28</v>
      </c>
      <c r="F214" s="209">
        <v>2018</v>
      </c>
      <c r="G214" s="209">
        <v>7</v>
      </c>
      <c r="H214" s="213"/>
      <c r="I214" s="57" t="str">
        <f t="shared" si="35"/>
        <v>Q2</v>
      </c>
      <c r="J214" s="204" t="s">
        <v>106</v>
      </c>
      <c r="K214" s="213" t="s">
        <v>107</v>
      </c>
      <c r="L214" s="210" t="s">
        <v>64</v>
      </c>
      <c r="M214" s="208" t="s">
        <v>47</v>
      </c>
      <c r="N214" s="208">
        <v>2</v>
      </c>
      <c r="O214" s="208"/>
      <c r="P214" s="57" t="str">
        <f t="shared" si="36"/>
        <v>MAIN UNIT</v>
      </c>
      <c r="Q214" s="208" t="s">
        <v>48</v>
      </c>
      <c r="R214" s="208" t="s">
        <v>49</v>
      </c>
      <c r="S214" s="208" t="s">
        <v>36</v>
      </c>
      <c r="T214" s="208" t="s">
        <v>108</v>
      </c>
      <c r="U214" s="208" t="s">
        <v>66</v>
      </c>
      <c r="V214" s="208" t="s">
        <v>109</v>
      </c>
      <c r="W214" s="208" t="s">
        <v>51</v>
      </c>
      <c r="X214" s="34">
        <v>941880</v>
      </c>
      <c r="Y214" s="202">
        <v>1.1599999999999999</v>
      </c>
      <c r="Z214" s="26">
        <f t="shared" si="34"/>
        <v>1883760</v>
      </c>
      <c r="AA214" s="208">
        <v>1.18</v>
      </c>
      <c r="AB214" s="35">
        <f t="shared" si="44"/>
        <v>1916238.6206896552</v>
      </c>
      <c r="AC214" s="27">
        <f t="shared" si="37"/>
        <v>492281.70165517245</v>
      </c>
      <c r="AD214" s="212">
        <v>0.25690000000000002</v>
      </c>
      <c r="AE214" s="211">
        <f t="shared" si="38"/>
        <v>0</v>
      </c>
      <c r="AF214" s="211" t="str">
        <f>IF(AND(COUNTIFS($J$14:J218,J214)=1,AE214=1),1,"")</f>
        <v/>
      </c>
      <c r="AG214" s="211">
        <f>IF(C214="","",IF(AND(COUNTIFS($J$14:J218,J214)=1,C214&lt;&gt;""),1,""))</f>
        <v>1</v>
      </c>
      <c r="AH214" s="211">
        <f>IF(G214="","",IF(AND(COUNTIFS($J$14:J218,J214)=1,G214&lt;&gt;""),1,""))</f>
        <v>1</v>
      </c>
      <c r="AI214" s="28">
        <f t="shared" si="39"/>
        <v>29946107.503386207</v>
      </c>
      <c r="AJ214" s="28">
        <f t="shared" si="40"/>
        <v>3987206.4954923098</v>
      </c>
      <c r="AK214" s="29">
        <f t="shared" si="41"/>
        <v>0.13314606898547499</v>
      </c>
      <c r="AL214" s="210"/>
      <c r="AM214" s="210"/>
      <c r="AN214" s="210"/>
      <c r="AO214" s="210"/>
      <c r="AP214" s="45" t="str">
        <f t="shared" si="42"/>
        <v>20187</v>
      </c>
      <c r="AQ214" s="45" t="str">
        <f t="shared" si="43"/>
        <v>20187RMB</v>
      </c>
    </row>
    <row r="215" spans="1:43" s="15" customFormat="1">
      <c r="A215" s="208" t="s">
        <v>100</v>
      </c>
      <c r="B215" s="209">
        <v>2017</v>
      </c>
      <c r="C215" s="209">
        <v>1</v>
      </c>
      <c r="D215" s="57" t="str">
        <f t="shared" si="33"/>
        <v>Q4</v>
      </c>
      <c r="E215" s="208" t="s">
        <v>28</v>
      </c>
      <c r="F215" s="209">
        <v>2018</v>
      </c>
      <c r="G215" s="209">
        <v>6</v>
      </c>
      <c r="H215" s="213"/>
      <c r="I215" s="57" t="str">
        <f t="shared" si="35"/>
        <v>Q1</v>
      </c>
      <c r="J215" s="204" t="s">
        <v>110</v>
      </c>
      <c r="K215" s="213" t="s">
        <v>107</v>
      </c>
      <c r="L215" s="210" t="s">
        <v>55</v>
      </c>
      <c r="M215" s="208" t="s">
        <v>47</v>
      </c>
      <c r="N215" s="208">
        <v>1</v>
      </c>
      <c r="O215" s="208"/>
      <c r="P215" s="57" t="str">
        <f t="shared" si="36"/>
        <v>MAIN UNIT</v>
      </c>
      <c r="Q215" s="208" t="s">
        <v>48</v>
      </c>
      <c r="R215" s="208" t="s">
        <v>49</v>
      </c>
      <c r="S215" s="208" t="s">
        <v>36</v>
      </c>
      <c r="T215" s="208" t="s">
        <v>108</v>
      </c>
      <c r="U215" s="208" t="s">
        <v>66</v>
      </c>
      <c r="V215" s="208" t="s">
        <v>109</v>
      </c>
      <c r="W215" s="208" t="s">
        <v>51</v>
      </c>
      <c r="X215" s="34">
        <v>1200000</v>
      </c>
      <c r="Y215" s="202">
        <v>1.1599999999999999</v>
      </c>
      <c r="Z215" s="26">
        <f t="shared" si="34"/>
        <v>1200000</v>
      </c>
      <c r="AA215" s="208">
        <v>1.23</v>
      </c>
      <c r="AB215" s="35">
        <f t="shared" si="44"/>
        <v>1272413.7931034483</v>
      </c>
      <c r="AC215" s="27">
        <f t="shared" si="37"/>
        <v>285402.41379310348</v>
      </c>
      <c r="AD215" s="212">
        <v>0.2243</v>
      </c>
      <c r="AE215" s="211">
        <f t="shared" si="38"/>
        <v>0</v>
      </c>
      <c r="AF215" s="211" t="str">
        <f>IF(AND(COUNTIFS($J$15:J218,J215)=1,AE215=1),1,"")</f>
        <v/>
      </c>
      <c r="AG215" s="211">
        <f>IF(C215="","",IF(AND(COUNTIFS($J$15:J218,J215)=1,C215&lt;&gt;""),1,""))</f>
        <v>1</v>
      </c>
      <c r="AH215" s="211">
        <f>IF(G215="","",IF(AND(COUNTIFS($J$15:J218,J215)=1,G215&lt;&gt;""),1,""))</f>
        <v>1</v>
      </c>
      <c r="AI215" s="28">
        <f t="shared" si="39"/>
        <v>24398045.860453524</v>
      </c>
      <c r="AJ215" s="28">
        <f t="shared" si="40"/>
        <v>3478417.4064663453</v>
      </c>
      <c r="AK215" s="29">
        <f t="shared" si="41"/>
        <v>0.14256950849102498</v>
      </c>
      <c r="AL215" s="210"/>
      <c r="AM215" s="210"/>
      <c r="AN215" s="210"/>
      <c r="AO215" s="210"/>
      <c r="AP215" s="45" t="str">
        <f t="shared" si="42"/>
        <v>20186</v>
      </c>
      <c r="AQ215" s="45" t="str">
        <f t="shared" si="43"/>
        <v>20186RMB</v>
      </c>
    </row>
    <row r="216" spans="1:43" s="15" customFormat="1">
      <c r="A216" s="208" t="s">
        <v>100</v>
      </c>
      <c r="B216" s="209">
        <v>2017</v>
      </c>
      <c r="C216" s="209">
        <v>1</v>
      </c>
      <c r="D216" s="57" t="str">
        <f t="shared" si="33"/>
        <v>Q4</v>
      </c>
      <c r="E216" s="208" t="s">
        <v>28</v>
      </c>
      <c r="F216" s="209">
        <v>2018</v>
      </c>
      <c r="G216" s="209">
        <v>6</v>
      </c>
      <c r="H216" s="213"/>
      <c r="I216" s="57" t="str">
        <f t="shared" si="35"/>
        <v>Q1</v>
      </c>
      <c r="J216" s="204" t="s">
        <v>111</v>
      </c>
      <c r="K216" s="213" t="s">
        <v>107</v>
      </c>
      <c r="L216" s="210" t="s">
        <v>64</v>
      </c>
      <c r="M216" s="208" t="s">
        <v>47</v>
      </c>
      <c r="N216" s="208">
        <v>1</v>
      </c>
      <c r="O216" s="208"/>
      <c r="P216" s="57" t="str">
        <f t="shared" si="36"/>
        <v>MAIN UNIT</v>
      </c>
      <c r="Q216" s="208" t="s">
        <v>48</v>
      </c>
      <c r="R216" s="208" t="s">
        <v>49</v>
      </c>
      <c r="S216" s="208" t="s">
        <v>36</v>
      </c>
      <c r="T216" s="208" t="s">
        <v>108</v>
      </c>
      <c r="U216" s="208" t="s">
        <v>66</v>
      </c>
      <c r="V216" s="208" t="s">
        <v>109</v>
      </c>
      <c r="W216" s="208" t="s">
        <v>51</v>
      </c>
      <c r="X216" s="34">
        <v>1470000</v>
      </c>
      <c r="Y216" s="202">
        <v>1.1599999999999999</v>
      </c>
      <c r="Z216" s="26">
        <f t="shared" si="34"/>
        <v>1470000</v>
      </c>
      <c r="AA216" s="208">
        <v>1.23</v>
      </c>
      <c r="AB216" s="35">
        <f t="shared" si="44"/>
        <v>1558706.8965517241</v>
      </c>
      <c r="AC216" s="27">
        <f t="shared" si="37"/>
        <v>349617.95689655171</v>
      </c>
      <c r="AD216" s="212">
        <v>0.2243</v>
      </c>
      <c r="AE216" s="211">
        <f t="shared" si="38"/>
        <v>0</v>
      </c>
      <c r="AF216" s="211" t="str">
        <f>IF(AND(COUNTIFS($J$16:J218,J216)=1,AE216=1),1,"")</f>
        <v/>
      </c>
      <c r="AG216" s="211">
        <f>IF(C216="","",IF(AND(COUNTIFS($J$16:J218,J216)=1,C216&lt;&gt;""),1,""))</f>
        <v>1</v>
      </c>
      <c r="AH216" s="211">
        <f>IF(G216="","",IF(AND(COUNTIFS($J$16:J218,J216)=1,G216&lt;&gt;""),1,""))</f>
        <v>1</v>
      </c>
      <c r="AI216" s="28">
        <f t="shared" si="39"/>
        <v>24398045.860453524</v>
      </c>
      <c r="AJ216" s="28">
        <f t="shared" si="40"/>
        <v>3478417.4064663453</v>
      </c>
      <c r="AK216" s="29">
        <f t="shared" si="41"/>
        <v>0.14256950849102498</v>
      </c>
      <c r="AL216" s="210"/>
      <c r="AM216" s="210"/>
      <c r="AN216" s="210"/>
      <c r="AO216" s="210"/>
      <c r="AP216" s="45" t="str">
        <f t="shared" si="42"/>
        <v>20186</v>
      </c>
      <c r="AQ216" s="45" t="str">
        <f t="shared" si="43"/>
        <v>20186RMB</v>
      </c>
    </row>
    <row r="217" spans="1:43" s="15" customFormat="1">
      <c r="A217" s="208" t="s">
        <v>52</v>
      </c>
      <c r="B217" s="209">
        <v>2017</v>
      </c>
      <c r="C217" s="209">
        <v>12</v>
      </c>
      <c r="D217" s="57" t="str">
        <f t="shared" si="33"/>
        <v>Q3</v>
      </c>
      <c r="E217" s="208" t="s">
        <v>43</v>
      </c>
      <c r="F217" s="209">
        <v>2018</v>
      </c>
      <c r="G217" s="209">
        <v>1</v>
      </c>
      <c r="H217" s="213"/>
      <c r="I217" s="57" t="str">
        <f t="shared" si="35"/>
        <v>Q4</v>
      </c>
      <c r="J217" s="204" t="s">
        <v>112</v>
      </c>
      <c r="K217" s="213" t="s">
        <v>113</v>
      </c>
      <c r="L217" s="210" t="s">
        <v>64</v>
      </c>
      <c r="M217" s="208" t="s">
        <v>47</v>
      </c>
      <c r="N217" s="208">
        <v>1</v>
      </c>
      <c r="O217" s="208"/>
      <c r="P217" s="57" t="str">
        <f t="shared" si="36"/>
        <v>MAIN UNIT</v>
      </c>
      <c r="Q217" s="208" t="s">
        <v>56</v>
      </c>
      <c r="R217" s="208" t="s">
        <v>49</v>
      </c>
      <c r="S217" s="208" t="s">
        <v>36</v>
      </c>
      <c r="T217" s="208"/>
      <c r="U217" s="208"/>
      <c r="V217" s="208" t="s">
        <v>114</v>
      </c>
      <c r="W217" s="208" t="s">
        <v>96</v>
      </c>
      <c r="X217" s="34">
        <v>12460000</v>
      </c>
      <c r="Y217" s="202">
        <v>1</v>
      </c>
      <c r="Z217" s="26">
        <f t="shared" si="34"/>
        <v>12460000</v>
      </c>
      <c r="AA217" s="208">
        <v>7.0999999999999994E-2</v>
      </c>
      <c r="AB217" s="35">
        <f t="shared" si="44"/>
        <v>884659.99999999988</v>
      </c>
      <c r="AC217" s="27">
        <f t="shared" si="37"/>
        <v>106159.19999999998</v>
      </c>
      <c r="AD217" s="212">
        <v>0.12</v>
      </c>
      <c r="AE217" s="211">
        <f t="shared" si="38"/>
        <v>1</v>
      </c>
      <c r="AF217" s="211">
        <f>IF(AND(COUNTIFS($J$17:J218,J217)=1,AE217=1),1,"")</f>
        <v>1</v>
      </c>
      <c r="AG217" s="211">
        <f>IF(C217="","",IF(AND(COUNTIFS($J$17:J218,J217)=1,C217&lt;&gt;""),1,""))</f>
        <v>1</v>
      </c>
      <c r="AH217" s="211">
        <f>IF(G217="","",IF(AND(COUNTIFS($J$17:J218,J217)=1,G217&lt;&gt;""),1,""))</f>
        <v>1</v>
      </c>
      <c r="AI217" s="28">
        <f t="shared" si="39"/>
        <v>1596627.2413793104</v>
      </c>
      <c r="AJ217" s="28">
        <f t="shared" si="40"/>
        <v>191595.26896551723</v>
      </c>
      <c r="AK217" s="29">
        <f t="shared" si="41"/>
        <v>0.12</v>
      </c>
      <c r="AL217" s="210">
        <v>11116049</v>
      </c>
      <c r="AM217" s="210">
        <v>12460000</v>
      </c>
      <c r="AN217" s="210"/>
      <c r="AO217" s="210"/>
      <c r="AP217" s="45" t="str">
        <f t="shared" si="42"/>
        <v>20181</v>
      </c>
      <c r="AQ217" s="45" t="str">
        <f t="shared" si="43"/>
        <v>20181JPY</v>
      </c>
    </row>
    <row r="218" spans="1:43" s="15" customFormat="1">
      <c r="A218" s="208" t="s">
        <v>52</v>
      </c>
      <c r="B218" s="209">
        <v>2017</v>
      </c>
      <c r="C218" s="209">
        <v>7</v>
      </c>
      <c r="D218" s="57" t="str">
        <f t="shared" si="33"/>
        <v>Q2</v>
      </c>
      <c r="E218" s="208" t="s">
        <v>28</v>
      </c>
      <c r="F218" s="209">
        <v>2018</v>
      </c>
      <c r="G218" s="209">
        <v>7</v>
      </c>
      <c r="H218" s="213"/>
      <c r="I218" s="57" t="str">
        <f t="shared" si="35"/>
        <v>Q2</v>
      </c>
      <c r="J218" s="204" t="s">
        <v>115</v>
      </c>
      <c r="K218" s="213" t="s">
        <v>116</v>
      </c>
      <c r="L218" s="210" t="s">
        <v>64</v>
      </c>
      <c r="M218" s="208" t="s">
        <v>47</v>
      </c>
      <c r="N218" s="208">
        <v>1</v>
      </c>
      <c r="O218" s="208"/>
      <c r="P218" s="57" t="str">
        <f t="shared" si="36"/>
        <v>MAIN UNIT</v>
      </c>
      <c r="Q218" s="208" t="s">
        <v>48</v>
      </c>
      <c r="R218" s="208" t="s">
        <v>49</v>
      </c>
      <c r="S218" s="208" t="s">
        <v>36</v>
      </c>
      <c r="T218" s="208" t="s">
        <v>65</v>
      </c>
      <c r="U218" s="208" t="s">
        <v>66</v>
      </c>
      <c r="V218" s="208" t="s">
        <v>114</v>
      </c>
      <c r="W218" s="208" t="s">
        <v>96</v>
      </c>
      <c r="X218" s="34">
        <v>10337775</v>
      </c>
      <c r="Y218" s="202">
        <v>1</v>
      </c>
      <c r="Z218" s="26">
        <f t="shared" si="34"/>
        <v>10337775</v>
      </c>
      <c r="AA218" s="208">
        <v>7.22E-2</v>
      </c>
      <c r="AB218" s="35">
        <f t="shared" si="44"/>
        <v>746387.35499999998</v>
      </c>
      <c r="AC218" s="27">
        <f t="shared" si="37"/>
        <v>79490.253307499996</v>
      </c>
      <c r="AD218" s="212">
        <v>0.1065</v>
      </c>
      <c r="AE218" s="211">
        <f t="shared" si="38"/>
        <v>0</v>
      </c>
      <c r="AF218" s="211" t="str">
        <f>IF(AND(COUNTIFS($J$18:J218,J218)=1,AE218=1),1,"")</f>
        <v/>
      </c>
      <c r="AG218" s="211">
        <f>IF(C218="","",IF(AND(COUNTIFS($J$18:J218,J218)=1,C218&lt;&gt;""),1,""))</f>
        <v>1</v>
      </c>
      <c r="AH218" s="211">
        <f>IF(G218="","",IF(AND(COUNTIFS($J$18:J218,J218)=1,G218&lt;&gt;""),1,""))</f>
        <v>1</v>
      </c>
      <c r="AI218" s="28">
        <f t="shared" si="39"/>
        <v>29946107.503386207</v>
      </c>
      <c r="AJ218" s="28">
        <f t="shared" si="40"/>
        <v>3987206.4954923098</v>
      </c>
      <c r="AK218" s="29">
        <f t="shared" si="41"/>
        <v>0.13314606898547499</v>
      </c>
      <c r="AL218" s="210"/>
      <c r="AM218" s="210"/>
      <c r="AN218" s="210"/>
      <c r="AO218" s="210"/>
      <c r="AP218" s="45" t="str">
        <f t="shared" si="42"/>
        <v>20187</v>
      </c>
      <c r="AQ218" s="45" t="str">
        <f t="shared" si="43"/>
        <v>20187JPY</v>
      </c>
    </row>
    <row r="219" spans="1:43" s="15" customFormat="1">
      <c r="A219" s="208" t="s">
        <v>52</v>
      </c>
      <c r="B219" s="209">
        <v>2017</v>
      </c>
      <c r="C219" s="209">
        <v>11</v>
      </c>
      <c r="D219" s="57" t="str">
        <f t="shared" si="33"/>
        <v>Q3</v>
      </c>
      <c r="E219" s="208" t="s">
        <v>28</v>
      </c>
      <c r="F219" s="209">
        <v>2018</v>
      </c>
      <c r="G219" s="209">
        <v>7</v>
      </c>
      <c r="H219" s="213"/>
      <c r="I219" s="57" t="str">
        <f t="shared" si="35"/>
        <v>Q2</v>
      </c>
      <c r="J219" s="204" t="s">
        <v>117</v>
      </c>
      <c r="K219" s="213" t="s">
        <v>118</v>
      </c>
      <c r="L219" s="210" t="s">
        <v>64</v>
      </c>
      <c r="M219" s="208" t="s">
        <v>47</v>
      </c>
      <c r="N219" s="208">
        <v>2</v>
      </c>
      <c r="O219" s="208"/>
      <c r="P219" s="57" t="str">
        <f t="shared" si="36"/>
        <v>MAIN UNIT</v>
      </c>
      <c r="Q219" s="208" t="s">
        <v>56</v>
      </c>
      <c r="R219" s="208" t="s">
        <v>49</v>
      </c>
      <c r="S219" s="208" t="s">
        <v>36</v>
      </c>
      <c r="T219" s="208" t="s">
        <v>65</v>
      </c>
      <c r="U219" s="208" t="s">
        <v>66</v>
      </c>
      <c r="V219" s="208" t="s">
        <v>119</v>
      </c>
      <c r="W219" s="208" t="s">
        <v>96</v>
      </c>
      <c r="X219" s="34">
        <v>10588000</v>
      </c>
      <c r="Y219" s="202">
        <v>1</v>
      </c>
      <c r="Z219" s="26">
        <f t="shared" si="34"/>
        <v>21176000</v>
      </c>
      <c r="AA219" s="208">
        <v>7.22E-2</v>
      </c>
      <c r="AB219" s="35">
        <f t="shared" si="44"/>
        <v>1528907.2</v>
      </c>
      <c r="AC219" s="27">
        <f t="shared" si="37"/>
        <v>142035.47887999998</v>
      </c>
      <c r="AD219" s="212">
        <v>9.2899999999999996E-2</v>
      </c>
      <c r="AE219" s="211">
        <f t="shared" si="38"/>
        <v>1</v>
      </c>
      <c r="AF219" s="211">
        <f>IF(AND(COUNTIFS($J$18:J219,J219)=1,AE219=1),1,"")</f>
        <v>1</v>
      </c>
      <c r="AG219" s="211">
        <f>IF(C219="","",IF(AND(COUNTIFS($J$18:J219,J219)=1,C219&lt;&gt;""),1,""))</f>
        <v>1</v>
      </c>
      <c r="AH219" s="211">
        <f>IF(G219="","",IF(AND(COUNTIFS($J$18:J219,J219)=1,G219&lt;&gt;""),1,""))</f>
        <v>1</v>
      </c>
      <c r="AI219" s="28">
        <f t="shared" si="39"/>
        <v>29946107.503386207</v>
      </c>
      <c r="AJ219" s="28">
        <f t="shared" si="40"/>
        <v>3987206.4954923098</v>
      </c>
      <c r="AK219" s="29">
        <f t="shared" si="41"/>
        <v>0.13314606898547499</v>
      </c>
      <c r="AL219" s="210"/>
      <c r="AM219" s="210"/>
      <c r="AN219" s="210"/>
      <c r="AO219" s="210"/>
      <c r="AP219" s="45" t="str">
        <f t="shared" si="42"/>
        <v>20187</v>
      </c>
      <c r="AQ219" s="45" t="str">
        <f t="shared" si="43"/>
        <v>20187JPY</v>
      </c>
    </row>
    <row r="220" spans="1:43" s="15" customFormat="1">
      <c r="A220" s="208" t="s">
        <v>52</v>
      </c>
      <c r="B220" s="209">
        <v>2017</v>
      </c>
      <c r="C220" s="209">
        <v>12</v>
      </c>
      <c r="D220" s="57" t="str">
        <f t="shared" si="33"/>
        <v>Q3</v>
      </c>
      <c r="E220" s="208" t="s">
        <v>28</v>
      </c>
      <c r="F220" s="209">
        <v>2018</v>
      </c>
      <c r="G220" s="209">
        <v>6</v>
      </c>
      <c r="H220" s="213"/>
      <c r="I220" s="57" t="str">
        <f t="shared" si="35"/>
        <v>Q1</v>
      </c>
      <c r="J220" s="204" t="s">
        <v>120</v>
      </c>
      <c r="K220" s="213" t="s">
        <v>121</v>
      </c>
      <c r="L220" s="210" t="s">
        <v>64</v>
      </c>
      <c r="M220" s="208" t="s">
        <v>47</v>
      </c>
      <c r="N220" s="208">
        <v>1</v>
      </c>
      <c r="O220" s="208"/>
      <c r="P220" s="57" t="str">
        <f t="shared" si="36"/>
        <v>MAIN UNIT</v>
      </c>
      <c r="Q220" s="208" t="s">
        <v>56</v>
      </c>
      <c r="R220" s="208" t="s">
        <v>49</v>
      </c>
      <c r="S220" s="208" t="s">
        <v>36</v>
      </c>
      <c r="T220" s="208" t="s">
        <v>65</v>
      </c>
      <c r="U220" s="208" t="s">
        <v>66</v>
      </c>
      <c r="V220" s="208" t="s">
        <v>122</v>
      </c>
      <c r="W220" s="208" t="s">
        <v>96</v>
      </c>
      <c r="X220" s="34">
        <v>12500000</v>
      </c>
      <c r="Y220" s="202">
        <v>1</v>
      </c>
      <c r="Z220" s="26">
        <f t="shared" si="34"/>
        <v>12500000</v>
      </c>
      <c r="AA220" s="208">
        <v>7.3599999999999999E-2</v>
      </c>
      <c r="AB220" s="35">
        <f t="shared" si="44"/>
        <v>920000</v>
      </c>
      <c r="AC220" s="27">
        <f t="shared" si="37"/>
        <v>108928</v>
      </c>
      <c r="AD220" s="212">
        <v>0.11840000000000001</v>
      </c>
      <c r="AE220" s="211">
        <f t="shared" si="38"/>
        <v>1</v>
      </c>
      <c r="AF220" s="211">
        <f>IF(AND(COUNTIFS($J$18:J220,J220)=1,AE220=1),1,"")</f>
        <v>1</v>
      </c>
      <c r="AG220" s="211">
        <f>IF(C220="","",IF(AND(COUNTIFS($J$18:J220,J220)=1,C220&lt;&gt;""),1,""))</f>
        <v>1</v>
      </c>
      <c r="AH220" s="211">
        <f>IF(G220="","",IF(AND(COUNTIFS($J$18:J220,J220)=1,G220&lt;&gt;""),1,""))</f>
        <v>1</v>
      </c>
      <c r="AI220" s="28">
        <f t="shared" si="39"/>
        <v>24398045.860453524</v>
      </c>
      <c r="AJ220" s="28">
        <f t="shared" si="40"/>
        <v>3478417.4064663453</v>
      </c>
      <c r="AK220" s="29">
        <f t="shared" si="41"/>
        <v>0.14256950849102498</v>
      </c>
      <c r="AL220" s="210"/>
      <c r="AM220" s="210"/>
      <c r="AN220" s="210"/>
      <c r="AO220" s="210"/>
      <c r="AP220" s="45" t="str">
        <f t="shared" si="42"/>
        <v>20186</v>
      </c>
      <c r="AQ220" s="45" t="str">
        <f t="shared" si="43"/>
        <v>20186JPY</v>
      </c>
    </row>
    <row r="221" spans="1:43" s="15" customFormat="1">
      <c r="A221" s="208" t="s">
        <v>52</v>
      </c>
      <c r="B221" s="209">
        <v>2017</v>
      </c>
      <c r="C221" s="209">
        <v>12</v>
      </c>
      <c r="D221" s="57" t="str">
        <f t="shared" si="33"/>
        <v>Q3</v>
      </c>
      <c r="E221" s="208" t="s">
        <v>28</v>
      </c>
      <c r="F221" s="209">
        <v>2018</v>
      </c>
      <c r="G221" s="209">
        <v>6</v>
      </c>
      <c r="H221" s="213"/>
      <c r="I221" s="57" t="str">
        <f t="shared" si="35"/>
        <v>Q1</v>
      </c>
      <c r="J221" s="204" t="s">
        <v>123</v>
      </c>
      <c r="K221" s="213" t="s">
        <v>124</v>
      </c>
      <c r="L221" s="210" t="s">
        <v>64</v>
      </c>
      <c r="M221" s="208" t="s">
        <v>47</v>
      </c>
      <c r="N221" s="208">
        <v>2</v>
      </c>
      <c r="O221" s="208"/>
      <c r="P221" s="57" t="str">
        <f t="shared" si="36"/>
        <v>MAIN UNIT</v>
      </c>
      <c r="Q221" s="208" t="s">
        <v>125</v>
      </c>
      <c r="R221" s="208" t="s">
        <v>49</v>
      </c>
      <c r="S221" s="208" t="s">
        <v>36</v>
      </c>
      <c r="T221" s="208" t="s">
        <v>65</v>
      </c>
      <c r="U221" s="208" t="s">
        <v>66</v>
      </c>
      <c r="V221" s="208" t="s">
        <v>119</v>
      </c>
      <c r="W221" s="208" t="s">
        <v>96</v>
      </c>
      <c r="X221" s="34">
        <v>10180000</v>
      </c>
      <c r="Y221" s="202">
        <v>1</v>
      </c>
      <c r="Z221" s="26">
        <f t="shared" si="34"/>
        <v>20360000</v>
      </c>
      <c r="AA221" s="208">
        <v>7.3599999999999999E-2</v>
      </c>
      <c r="AB221" s="35">
        <f t="shared" si="44"/>
        <v>1498496</v>
      </c>
      <c r="AC221" s="27">
        <f t="shared" si="37"/>
        <v>133815.69280000002</v>
      </c>
      <c r="AD221" s="212">
        <v>8.9300000000000004E-2</v>
      </c>
      <c r="AE221" s="211">
        <f t="shared" si="38"/>
        <v>0</v>
      </c>
      <c r="AF221" s="211" t="str">
        <f>IF(AND(COUNTIFS($J$18:J221,J221)=1,AE221=1),1,"")</f>
        <v/>
      </c>
      <c r="AG221" s="211">
        <f>IF(C221="","",IF(AND(COUNTIFS($J$18:J221,J221)=1,C221&lt;&gt;""),1,""))</f>
        <v>1</v>
      </c>
      <c r="AH221" s="211">
        <f>IF(G221="","",IF(AND(COUNTIFS($J$18:J221,J221)=1,G221&lt;&gt;""),1,""))</f>
        <v>1</v>
      </c>
      <c r="AI221" s="28">
        <f t="shared" si="39"/>
        <v>24398045.860453524</v>
      </c>
      <c r="AJ221" s="28">
        <f t="shared" si="40"/>
        <v>3478417.4064663453</v>
      </c>
      <c r="AK221" s="29">
        <f t="shared" si="41"/>
        <v>0.14256950849102498</v>
      </c>
      <c r="AL221" s="210"/>
      <c r="AM221" s="210"/>
      <c r="AN221" s="210"/>
      <c r="AO221" s="210"/>
      <c r="AP221" s="45" t="str">
        <f t="shared" si="42"/>
        <v>20186</v>
      </c>
      <c r="AQ221" s="45" t="str">
        <f t="shared" si="43"/>
        <v>20186JPY</v>
      </c>
    </row>
    <row r="222" spans="1:43" s="15" customFormat="1">
      <c r="A222" s="208" t="s">
        <v>52</v>
      </c>
      <c r="B222" s="209">
        <v>2017</v>
      </c>
      <c r="C222" s="209">
        <v>11</v>
      </c>
      <c r="D222" s="57" t="str">
        <f t="shared" si="33"/>
        <v>Q3</v>
      </c>
      <c r="E222" s="208" t="s">
        <v>28</v>
      </c>
      <c r="F222" s="209">
        <v>2018</v>
      </c>
      <c r="G222" s="209">
        <v>6</v>
      </c>
      <c r="H222" s="213"/>
      <c r="I222" s="57" t="str">
        <f t="shared" si="35"/>
        <v>Q1</v>
      </c>
      <c r="J222" s="204" t="s">
        <v>126</v>
      </c>
      <c r="K222" s="213" t="s">
        <v>127</v>
      </c>
      <c r="L222" s="210" t="s">
        <v>79</v>
      </c>
      <c r="M222" s="208" t="s">
        <v>47</v>
      </c>
      <c r="N222" s="208">
        <v>1</v>
      </c>
      <c r="O222" s="208"/>
      <c r="P222" s="57" t="str">
        <f t="shared" si="36"/>
        <v>MAIN UNIT</v>
      </c>
      <c r="Q222" s="208" t="s">
        <v>128</v>
      </c>
      <c r="R222" s="208" t="s">
        <v>49</v>
      </c>
      <c r="S222" s="208" t="s">
        <v>36</v>
      </c>
      <c r="T222" s="208" t="s">
        <v>65</v>
      </c>
      <c r="U222" s="208" t="s">
        <v>66</v>
      </c>
      <c r="V222" s="208" t="s">
        <v>114</v>
      </c>
      <c r="W222" s="208" t="s">
        <v>96</v>
      </c>
      <c r="X222" s="34">
        <v>18200000</v>
      </c>
      <c r="Y222" s="202">
        <v>1</v>
      </c>
      <c r="Z222" s="26">
        <f t="shared" si="34"/>
        <v>18200000</v>
      </c>
      <c r="AA222" s="208">
        <v>7.3599999999999999E-2</v>
      </c>
      <c r="AB222" s="35">
        <f t="shared" si="44"/>
        <v>1339520</v>
      </c>
      <c r="AC222" s="27">
        <f t="shared" si="37"/>
        <v>185255.61600000001</v>
      </c>
      <c r="AD222" s="212">
        <v>0.13830000000000001</v>
      </c>
      <c r="AE222" s="211">
        <f t="shared" si="38"/>
        <v>1</v>
      </c>
      <c r="AF222" s="211">
        <f>IF(AND(COUNTIFS($J$18:J222,J222)=1,AE222=1),1,"")</f>
        <v>1</v>
      </c>
      <c r="AG222" s="211">
        <f>IF(C222="","",IF(AND(COUNTIFS($J$18:J222,J222)=1,C222&lt;&gt;""),1,""))</f>
        <v>1</v>
      </c>
      <c r="AH222" s="211">
        <f>IF(G222="","",IF(AND(COUNTIFS($J$18:J222,J222)=1,G222&lt;&gt;""),1,""))</f>
        <v>1</v>
      </c>
      <c r="AI222" s="28">
        <f t="shared" si="39"/>
        <v>24398045.860453524</v>
      </c>
      <c r="AJ222" s="28">
        <f t="shared" si="40"/>
        <v>3478417.4064663453</v>
      </c>
      <c r="AK222" s="29">
        <f t="shared" si="41"/>
        <v>0.14256950849102498</v>
      </c>
      <c r="AL222" s="210"/>
      <c r="AM222" s="210"/>
      <c r="AN222" s="210"/>
      <c r="AO222" s="210"/>
      <c r="AP222" s="45" t="str">
        <f t="shared" si="42"/>
        <v>20186</v>
      </c>
      <c r="AQ222" s="45" t="str">
        <f t="shared" si="43"/>
        <v>20186JPY</v>
      </c>
    </row>
    <row r="223" spans="1:43" s="15" customFormat="1">
      <c r="A223" s="208" t="s">
        <v>52</v>
      </c>
      <c r="B223" s="209">
        <v>2017</v>
      </c>
      <c r="C223" s="209">
        <v>12</v>
      </c>
      <c r="D223" s="57" t="str">
        <f t="shared" si="33"/>
        <v>Q3</v>
      </c>
      <c r="E223" s="208" t="s">
        <v>43</v>
      </c>
      <c r="F223" s="209">
        <v>2018</v>
      </c>
      <c r="G223" s="209">
        <v>3</v>
      </c>
      <c r="H223" s="213"/>
      <c r="I223" s="57" t="str">
        <f t="shared" si="35"/>
        <v>Q4</v>
      </c>
      <c r="J223" s="204" t="s">
        <v>129</v>
      </c>
      <c r="K223" s="213" t="s">
        <v>3112</v>
      </c>
      <c r="L223" s="210" t="s">
        <v>87</v>
      </c>
      <c r="M223" s="208" t="s">
        <v>47</v>
      </c>
      <c r="N223" s="208">
        <v>1</v>
      </c>
      <c r="O223" s="208"/>
      <c r="P223" s="57" t="str">
        <f t="shared" si="36"/>
        <v>MAIN UNIT</v>
      </c>
      <c r="Q223" s="208" t="s">
        <v>56</v>
      </c>
      <c r="R223" s="208" t="s">
        <v>49</v>
      </c>
      <c r="S223" s="208" t="s">
        <v>39</v>
      </c>
      <c r="T223" s="208" t="s">
        <v>130</v>
      </c>
      <c r="U223" s="208" t="s">
        <v>131</v>
      </c>
      <c r="V223" s="208" t="s">
        <v>132</v>
      </c>
      <c r="W223" s="208" t="s">
        <v>51</v>
      </c>
      <c r="X223" s="34">
        <v>580000</v>
      </c>
      <c r="Y223" s="202">
        <v>1.17</v>
      </c>
      <c r="Z223" s="26">
        <f t="shared" si="34"/>
        <v>580000</v>
      </c>
      <c r="AA223" s="208">
        <v>1.123</v>
      </c>
      <c r="AB223" s="35">
        <f t="shared" si="44"/>
        <v>556700.85470085475</v>
      </c>
      <c r="AC223" s="27">
        <f t="shared" si="37"/>
        <v>66804.102564102563</v>
      </c>
      <c r="AD223" s="212">
        <v>0.12</v>
      </c>
      <c r="AE223" s="211">
        <f t="shared" si="38"/>
        <v>1</v>
      </c>
      <c r="AF223" s="211">
        <f>IF(AND(COUNTIFS($J$18:J223,J223)=1,AE223=1),1,"")</f>
        <v>1</v>
      </c>
      <c r="AG223" s="211">
        <f>IF(C223="","",IF(AND(COUNTIFS($J$18:J223,J223)=1,C223&lt;&gt;""),1,""))</f>
        <v>1</v>
      </c>
      <c r="AH223" s="211">
        <f>IF(G223="","",IF(AND(COUNTIFS($J$18:J223,J223)=1,G223&lt;&gt;""),1,""))</f>
        <v>1</v>
      </c>
      <c r="AI223" s="28">
        <f t="shared" si="39"/>
        <v>13250187.062905984</v>
      </c>
      <c r="AJ223" s="28">
        <f t="shared" si="40"/>
        <v>1545643.7555487179</v>
      </c>
      <c r="AK223" s="29">
        <f t="shared" si="41"/>
        <v>0.11665071203981424</v>
      </c>
      <c r="AL223" s="210" t="s">
        <v>133</v>
      </c>
      <c r="AM223" s="210">
        <v>580000</v>
      </c>
      <c r="AN223" s="210" t="s">
        <v>134</v>
      </c>
      <c r="AO223" s="210"/>
      <c r="AP223" s="45" t="str">
        <f t="shared" si="42"/>
        <v>20183</v>
      </c>
      <c r="AQ223" s="45" t="str">
        <f t="shared" si="43"/>
        <v>20183RMB</v>
      </c>
    </row>
    <row r="224" spans="1:43" s="15" customFormat="1">
      <c r="A224" s="208" t="s">
        <v>100</v>
      </c>
      <c r="B224" s="209">
        <v>2017</v>
      </c>
      <c r="C224" s="209">
        <v>3</v>
      </c>
      <c r="D224" s="57" t="str">
        <f t="shared" si="33"/>
        <v>Q4</v>
      </c>
      <c r="E224" s="208" t="s">
        <v>28</v>
      </c>
      <c r="F224" s="209">
        <v>2018</v>
      </c>
      <c r="G224" s="209">
        <v>9</v>
      </c>
      <c r="H224" s="213"/>
      <c r="I224" s="57" t="str">
        <f t="shared" si="35"/>
        <v>Q2</v>
      </c>
      <c r="J224" s="204" t="s">
        <v>135</v>
      </c>
      <c r="K224" s="213" t="s">
        <v>3113</v>
      </c>
      <c r="L224" s="210" t="s">
        <v>64</v>
      </c>
      <c r="M224" s="208" t="s">
        <v>47</v>
      </c>
      <c r="N224" s="208">
        <v>1</v>
      </c>
      <c r="O224" s="208"/>
      <c r="P224" s="57" t="str">
        <f t="shared" si="36"/>
        <v>MAIN UNIT</v>
      </c>
      <c r="Q224" s="208" t="s">
        <v>56</v>
      </c>
      <c r="R224" s="208" t="s">
        <v>49</v>
      </c>
      <c r="S224" s="208" t="s">
        <v>38</v>
      </c>
      <c r="T224" s="208" t="s">
        <v>136</v>
      </c>
      <c r="U224" s="208" t="s">
        <v>137</v>
      </c>
      <c r="V224" s="208" t="s">
        <v>138</v>
      </c>
      <c r="W224" s="208" t="s">
        <v>51</v>
      </c>
      <c r="X224" s="34">
        <v>800000</v>
      </c>
      <c r="Y224" s="202">
        <v>1.1599999999999999</v>
      </c>
      <c r="Z224" s="26">
        <f t="shared" si="34"/>
        <v>800000</v>
      </c>
      <c r="AA224" s="208">
        <v>1.1499999999999999</v>
      </c>
      <c r="AB224" s="35">
        <f t="shared" si="44"/>
        <v>793103.44827586203</v>
      </c>
      <c r="AC224" s="27">
        <f t="shared" si="37"/>
        <v>95172.413793103435</v>
      </c>
      <c r="AD224" s="212">
        <v>0.12</v>
      </c>
      <c r="AE224" s="211">
        <f t="shared" si="38"/>
        <v>1</v>
      </c>
      <c r="AF224" s="211">
        <f>IF(AND(COUNTIFS($J$18:J224,J224)=1,AE224=1),1,"")</f>
        <v>1</v>
      </c>
      <c r="AG224" s="211">
        <f>IF(C224="","",IF(AND(COUNTIFS($J$18:J224,J224)=1,C224&lt;&gt;""),1,""))</f>
        <v>1</v>
      </c>
      <c r="AH224" s="211">
        <f>IF(G224="","",IF(AND(COUNTIFS($J$18:J224,J224)=1,G224&lt;&gt;""),1,""))</f>
        <v>1</v>
      </c>
      <c r="AI224" s="28">
        <f t="shared" si="39"/>
        <v>26492741.106427066</v>
      </c>
      <c r="AJ224" s="28">
        <f t="shared" si="40"/>
        <v>3348032.1325698113</v>
      </c>
      <c r="AK224" s="29">
        <f t="shared" si="41"/>
        <v>0.12637545201985867</v>
      </c>
      <c r="AL224" s="210"/>
      <c r="AM224" s="210"/>
      <c r="AN224" s="210" t="s">
        <v>139</v>
      </c>
      <c r="AO224" s="210"/>
      <c r="AP224" s="45" t="str">
        <f t="shared" si="42"/>
        <v>20189</v>
      </c>
      <c r="AQ224" s="45" t="str">
        <f t="shared" si="43"/>
        <v>20189RMB</v>
      </c>
    </row>
    <row r="225" spans="1:43" s="15" customFormat="1">
      <c r="A225" s="208" t="s">
        <v>52</v>
      </c>
      <c r="B225" s="209">
        <v>2017</v>
      </c>
      <c r="C225" s="209">
        <v>12</v>
      </c>
      <c r="D225" s="57" t="str">
        <f t="shared" si="33"/>
        <v>Q3</v>
      </c>
      <c r="E225" s="208" t="s">
        <v>43</v>
      </c>
      <c r="F225" s="209">
        <v>2018</v>
      </c>
      <c r="G225" s="209">
        <v>3</v>
      </c>
      <c r="H225" s="213"/>
      <c r="I225" s="57" t="str">
        <f t="shared" si="35"/>
        <v>Q4</v>
      </c>
      <c r="J225" s="204" t="s">
        <v>140</v>
      </c>
      <c r="K225" s="213" t="s">
        <v>141</v>
      </c>
      <c r="L225" s="210" t="s">
        <v>64</v>
      </c>
      <c r="M225" s="208" t="s">
        <v>47</v>
      </c>
      <c r="N225" s="208">
        <v>1</v>
      </c>
      <c r="O225" s="208"/>
      <c r="P225" s="57" t="str">
        <f t="shared" si="36"/>
        <v>MAIN UNIT</v>
      </c>
      <c r="Q225" s="208" t="s">
        <v>56</v>
      </c>
      <c r="R225" s="208" t="s">
        <v>49</v>
      </c>
      <c r="S225" s="208" t="s">
        <v>36</v>
      </c>
      <c r="T225" s="208"/>
      <c r="U225" s="208"/>
      <c r="V225" s="208" t="s">
        <v>119</v>
      </c>
      <c r="W225" s="208" t="s">
        <v>96</v>
      </c>
      <c r="X225" s="34">
        <v>12200000</v>
      </c>
      <c r="Y225" s="202">
        <v>1</v>
      </c>
      <c r="Z225" s="26">
        <f t="shared" si="34"/>
        <v>12200000</v>
      </c>
      <c r="AA225" s="208">
        <v>7.0999999999999994E-2</v>
      </c>
      <c r="AB225" s="35">
        <f t="shared" si="44"/>
        <v>866199.99999999988</v>
      </c>
      <c r="AC225" s="27">
        <f t="shared" si="37"/>
        <v>103943.99999999999</v>
      </c>
      <c r="AD225" s="212">
        <v>0.12</v>
      </c>
      <c r="AE225" s="211">
        <f t="shared" si="38"/>
        <v>1</v>
      </c>
      <c r="AF225" s="211">
        <f>IF(AND(COUNTIFS($J$18:J225,J225)=1,AE225=1),1,"")</f>
        <v>1</v>
      </c>
      <c r="AG225" s="211">
        <f>IF(C225="","",IF(AND(COUNTIFS($J$18:J225,J225)=1,C225&lt;&gt;""),1,""))</f>
        <v>1</v>
      </c>
      <c r="AH225" s="211">
        <f>IF(G225="","",IF(AND(COUNTIFS($J$18:J225,J225)=1,G225&lt;&gt;""),1,""))</f>
        <v>1</v>
      </c>
      <c r="AI225" s="28">
        <f t="shared" si="39"/>
        <v>13250187.062905984</v>
      </c>
      <c r="AJ225" s="28">
        <f t="shared" si="40"/>
        <v>1545643.7555487179</v>
      </c>
      <c r="AK225" s="29">
        <f t="shared" si="41"/>
        <v>0.11665071203981424</v>
      </c>
      <c r="AL225" s="210">
        <v>11116082</v>
      </c>
      <c r="AM225" s="210">
        <v>12200000</v>
      </c>
      <c r="AN225" s="210"/>
      <c r="AO225" s="210"/>
      <c r="AP225" s="45" t="str">
        <f t="shared" si="42"/>
        <v>20183</v>
      </c>
      <c r="AQ225" s="45" t="str">
        <f t="shared" si="43"/>
        <v>20183JPY</v>
      </c>
    </row>
    <row r="226" spans="1:43" s="15" customFormat="1">
      <c r="A226" s="208" t="s">
        <v>52</v>
      </c>
      <c r="B226" s="209">
        <v>2017</v>
      </c>
      <c r="C226" s="209">
        <v>12</v>
      </c>
      <c r="D226" s="57" t="str">
        <f t="shared" ref="D226:D289" si="45">IF(B226="","",IF(AND(C226&gt;=10,C226&lt;=12),"Q3",IF(AND(C226&gt;=1,C226&lt;=3),"Q4",IF(AND(C226&gt;=7,C226&lt;=9),"Q2",IF(AND(C226&gt;=4,C226&lt;=6),"Q1")))))</f>
        <v>Q3</v>
      </c>
      <c r="E226" s="208" t="s">
        <v>43</v>
      </c>
      <c r="F226" s="209">
        <v>2018</v>
      </c>
      <c r="G226" s="209">
        <v>3</v>
      </c>
      <c r="H226" s="213"/>
      <c r="I226" s="57" t="str">
        <f t="shared" si="35"/>
        <v>Q4</v>
      </c>
      <c r="J226" s="204" t="s">
        <v>140</v>
      </c>
      <c r="K226" s="213" t="s">
        <v>141</v>
      </c>
      <c r="L226" s="210" t="s">
        <v>46</v>
      </c>
      <c r="M226" s="208" t="s">
        <v>47</v>
      </c>
      <c r="N226" s="208">
        <v>1</v>
      </c>
      <c r="O226" s="208"/>
      <c r="P226" s="57" t="str">
        <f t="shared" si="36"/>
        <v>MAIN UNIT</v>
      </c>
      <c r="Q226" s="208" t="s">
        <v>56</v>
      </c>
      <c r="R226" s="208" t="s">
        <v>49</v>
      </c>
      <c r="S226" s="208" t="s">
        <v>36</v>
      </c>
      <c r="T226" s="208"/>
      <c r="U226" s="208"/>
      <c r="V226" s="208" t="s">
        <v>119</v>
      </c>
      <c r="W226" s="208" t="s">
        <v>96</v>
      </c>
      <c r="X226" s="34">
        <v>10000000</v>
      </c>
      <c r="Y226" s="202">
        <v>1</v>
      </c>
      <c r="Z226" s="26">
        <f t="shared" ref="Z226:Z289" si="46">IF(X226="","",X226*MAX(O226,N226))</f>
        <v>10000000</v>
      </c>
      <c r="AA226" s="208">
        <v>7.0999999999999994E-2</v>
      </c>
      <c r="AB226" s="35">
        <f t="shared" si="44"/>
        <v>709999.99999999988</v>
      </c>
      <c r="AC226" s="27">
        <f t="shared" si="37"/>
        <v>85199.999999999985</v>
      </c>
      <c r="AD226" s="212">
        <v>0.12</v>
      </c>
      <c r="AE226" s="211">
        <f t="shared" si="38"/>
        <v>1</v>
      </c>
      <c r="AF226" s="211" t="str">
        <f>IF(AND(COUNTIFS($J$18:J226,J226)=1,AE226=1),1,"")</f>
        <v/>
      </c>
      <c r="AG226" s="211" t="str">
        <f>IF(C226="","",IF(AND(COUNTIFS($J$18:J226,J226)=1,C226&lt;&gt;""),1,""))</f>
        <v/>
      </c>
      <c r="AH226" s="211" t="str">
        <f>IF(G226="","",IF(AND(COUNTIFS($J$18:J226,J226)=1,G226&lt;&gt;""),1,""))</f>
        <v/>
      </c>
      <c r="AI226" s="28">
        <f t="shared" si="39"/>
        <v>13250187.062905984</v>
      </c>
      <c r="AJ226" s="28">
        <f t="shared" si="40"/>
        <v>1545643.7555487179</v>
      </c>
      <c r="AK226" s="29">
        <f t="shared" si="41"/>
        <v>0.11665071203981424</v>
      </c>
      <c r="AL226" s="210">
        <v>11116082</v>
      </c>
      <c r="AM226" s="210">
        <v>10000000</v>
      </c>
      <c r="AN226" s="210"/>
      <c r="AO226" s="210"/>
      <c r="AP226" s="45" t="str">
        <f t="shared" si="42"/>
        <v>20183</v>
      </c>
      <c r="AQ226" s="45" t="str">
        <f t="shared" si="43"/>
        <v>20183JPY</v>
      </c>
    </row>
    <row r="227" spans="1:43" s="15" customFormat="1">
      <c r="A227" s="208" t="s">
        <v>52</v>
      </c>
      <c r="B227" s="209">
        <v>2017</v>
      </c>
      <c r="C227" s="209">
        <v>12</v>
      </c>
      <c r="D227" s="57" t="str">
        <f t="shared" si="45"/>
        <v>Q3</v>
      </c>
      <c r="E227" s="208" t="s">
        <v>43</v>
      </c>
      <c r="F227" s="209">
        <v>2018</v>
      </c>
      <c r="G227" s="209">
        <v>3</v>
      </c>
      <c r="H227" s="213"/>
      <c r="I227" s="57" t="str">
        <f t="shared" si="35"/>
        <v>Q4</v>
      </c>
      <c r="J227" s="204" t="s">
        <v>123</v>
      </c>
      <c r="K227" s="213" t="s">
        <v>124</v>
      </c>
      <c r="L227" s="210" t="s">
        <v>64</v>
      </c>
      <c r="M227" s="208" t="s">
        <v>47</v>
      </c>
      <c r="N227" s="208">
        <v>2</v>
      </c>
      <c r="O227" s="208"/>
      <c r="P227" s="57" t="str">
        <f t="shared" si="36"/>
        <v>MAIN UNIT</v>
      </c>
      <c r="Q227" s="208" t="s">
        <v>48</v>
      </c>
      <c r="R227" s="208" t="s">
        <v>49</v>
      </c>
      <c r="S227" s="208" t="s">
        <v>36</v>
      </c>
      <c r="T227" s="208" t="s">
        <v>65</v>
      </c>
      <c r="U227" s="208" t="s">
        <v>66</v>
      </c>
      <c r="V227" s="208" t="s">
        <v>119</v>
      </c>
      <c r="W227" s="208" t="s">
        <v>96</v>
      </c>
      <c r="X227" s="34">
        <v>10180000</v>
      </c>
      <c r="Y227" s="202">
        <v>1</v>
      </c>
      <c r="Z227" s="26">
        <f t="shared" si="46"/>
        <v>20360000</v>
      </c>
      <c r="AA227" s="208">
        <v>7.0999999999999994E-2</v>
      </c>
      <c r="AB227" s="35">
        <f t="shared" si="44"/>
        <v>1445559.9999999998</v>
      </c>
      <c r="AC227" s="27">
        <f t="shared" si="37"/>
        <v>129088.50799999999</v>
      </c>
      <c r="AD227" s="212">
        <v>8.9300000000000004E-2</v>
      </c>
      <c r="AE227" s="211">
        <f t="shared" si="38"/>
        <v>0</v>
      </c>
      <c r="AF227" s="211" t="str">
        <f>IF(AND(COUNTIFS($J$18:J227,J227)=1,AE227=1),1,"")</f>
        <v/>
      </c>
      <c r="AG227" s="211" t="str">
        <f>IF(C227="","",IF(AND(COUNTIFS($J$18:J227,J227)=1,C227&lt;&gt;""),1,""))</f>
        <v/>
      </c>
      <c r="AH227" s="211" t="str">
        <f>IF(G227="","",IF(AND(COUNTIFS($J$18:J227,J227)=1,G227&lt;&gt;""),1,""))</f>
        <v/>
      </c>
      <c r="AI227" s="28">
        <f t="shared" si="39"/>
        <v>13250187.062905984</v>
      </c>
      <c r="AJ227" s="28">
        <f t="shared" si="40"/>
        <v>1545643.7555487179</v>
      </c>
      <c r="AK227" s="29">
        <f t="shared" si="41"/>
        <v>0.11665071203981424</v>
      </c>
      <c r="AL227" s="210" t="s">
        <v>142</v>
      </c>
      <c r="AM227" s="210">
        <v>20360000</v>
      </c>
      <c r="AN227" s="210"/>
      <c r="AO227" s="210"/>
      <c r="AP227" s="45" t="str">
        <f t="shared" si="42"/>
        <v>20183</v>
      </c>
      <c r="AQ227" s="45" t="str">
        <f t="shared" si="43"/>
        <v>20183JPY</v>
      </c>
    </row>
    <row r="228" spans="1:43" s="15" customFormat="1">
      <c r="A228" s="208" t="s">
        <v>100</v>
      </c>
      <c r="B228" s="209">
        <v>2017</v>
      </c>
      <c r="C228" s="209">
        <v>3</v>
      </c>
      <c r="D228" s="57" t="str">
        <f t="shared" si="45"/>
        <v>Q4</v>
      </c>
      <c r="E228" s="208" t="s">
        <v>28</v>
      </c>
      <c r="F228" s="209">
        <v>2018</v>
      </c>
      <c r="G228" s="209">
        <v>9</v>
      </c>
      <c r="H228" s="213"/>
      <c r="I228" s="57" t="str">
        <f t="shared" si="35"/>
        <v>Q2</v>
      </c>
      <c r="J228" s="204" t="s">
        <v>135</v>
      </c>
      <c r="K228" s="213" t="s">
        <v>3113</v>
      </c>
      <c r="L228" s="210" t="s">
        <v>87</v>
      </c>
      <c r="M228" s="208" t="s">
        <v>47</v>
      </c>
      <c r="N228" s="208">
        <v>1</v>
      </c>
      <c r="O228" s="208"/>
      <c r="P228" s="57" t="str">
        <f t="shared" si="36"/>
        <v>MAIN UNIT</v>
      </c>
      <c r="Q228" s="208" t="s">
        <v>128</v>
      </c>
      <c r="R228" s="208" t="s">
        <v>49</v>
      </c>
      <c r="S228" s="208" t="s">
        <v>38</v>
      </c>
      <c r="T228" s="208" t="s">
        <v>136</v>
      </c>
      <c r="U228" s="208" t="s">
        <v>137</v>
      </c>
      <c r="V228" s="208" t="s">
        <v>138</v>
      </c>
      <c r="W228" s="208" t="s">
        <v>51</v>
      </c>
      <c r="X228" s="34">
        <v>450000</v>
      </c>
      <c r="Y228" s="202">
        <v>1.1599999999999999</v>
      </c>
      <c r="Z228" s="26">
        <f t="shared" si="46"/>
        <v>450000</v>
      </c>
      <c r="AA228" s="208">
        <v>1.1499999999999999</v>
      </c>
      <c r="AB228" s="35">
        <f t="shared" si="44"/>
        <v>446120.68965517241</v>
      </c>
      <c r="AC228" s="27">
        <f t="shared" si="37"/>
        <v>53534.482758620688</v>
      </c>
      <c r="AD228" s="212">
        <v>0.12</v>
      </c>
      <c r="AE228" s="211">
        <f t="shared" si="38"/>
        <v>1</v>
      </c>
      <c r="AF228" s="211" t="str">
        <f>IF(AND(COUNTIFS($J$18:J228,J228)=1,AE228=1),1,"")</f>
        <v/>
      </c>
      <c r="AG228" s="211" t="str">
        <f>IF(C228="","",IF(AND(COUNTIFS($J$18:J228,J228)=1,C228&lt;&gt;""),1,""))</f>
        <v/>
      </c>
      <c r="AH228" s="211" t="str">
        <f>IF(G228="","",IF(AND(COUNTIFS($J$18:J228,J228)=1,G228&lt;&gt;""),1,""))</f>
        <v/>
      </c>
      <c r="AI228" s="28">
        <f t="shared" si="39"/>
        <v>26492741.106427066</v>
      </c>
      <c r="AJ228" s="28">
        <f t="shared" si="40"/>
        <v>3348032.1325698113</v>
      </c>
      <c r="AK228" s="29">
        <f t="shared" si="41"/>
        <v>0.12637545201985867</v>
      </c>
      <c r="AL228" s="210"/>
      <c r="AM228" s="210"/>
      <c r="AN228" s="210" t="s">
        <v>143</v>
      </c>
      <c r="AO228" s="210"/>
      <c r="AP228" s="45" t="str">
        <f t="shared" si="42"/>
        <v>20189</v>
      </c>
      <c r="AQ228" s="45" t="str">
        <f t="shared" si="43"/>
        <v>20189RMB</v>
      </c>
    </row>
    <row r="229" spans="1:43" s="15" customFormat="1">
      <c r="A229" s="208" t="s">
        <v>100</v>
      </c>
      <c r="B229" s="209">
        <v>2017</v>
      </c>
      <c r="C229" s="209">
        <v>3</v>
      </c>
      <c r="D229" s="57" t="str">
        <f t="shared" si="45"/>
        <v>Q4</v>
      </c>
      <c r="E229" s="208" t="s">
        <v>28</v>
      </c>
      <c r="F229" s="209">
        <v>2018</v>
      </c>
      <c r="G229" s="209">
        <v>9</v>
      </c>
      <c r="H229" s="213"/>
      <c r="I229" s="57" t="str">
        <f t="shared" si="35"/>
        <v>Q2</v>
      </c>
      <c r="J229" s="204" t="s">
        <v>135</v>
      </c>
      <c r="K229" s="213" t="s">
        <v>3113</v>
      </c>
      <c r="L229" s="210" t="s">
        <v>46</v>
      </c>
      <c r="M229" s="208" t="s">
        <v>47</v>
      </c>
      <c r="N229" s="208">
        <v>1</v>
      </c>
      <c r="O229" s="208"/>
      <c r="P229" s="57" t="str">
        <f t="shared" si="36"/>
        <v>MAIN UNIT</v>
      </c>
      <c r="Q229" s="208" t="s">
        <v>128</v>
      </c>
      <c r="R229" s="208" t="s">
        <v>49</v>
      </c>
      <c r="S229" s="208" t="s">
        <v>38</v>
      </c>
      <c r="T229" s="208" t="s">
        <v>136</v>
      </c>
      <c r="U229" s="208" t="s">
        <v>137</v>
      </c>
      <c r="V229" s="208" t="s">
        <v>138</v>
      </c>
      <c r="W229" s="208" t="s">
        <v>51</v>
      </c>
      <c r="X229" s="34">
        <v>673419</v>
      </c>
      <c r="Y229" s="202">
        <v>1.1599999999999999</v>
      </c>
      <c r="Z229" s="26">
        <f t="shared" si="46"/>
        <v>673419</v>
      </c>
      <c r="AA229" s="208">
        <v>1.1499999999999999</v>
      </c>
      <c r="AB229" s="35">
        <f t="shared" si="44"/>
        <v>667613.66379310342</v>
      </c>
      <c r="AC229" s="27">
        <f t="shared" si="37"/>
        <v>80113.639655172403</v>
      </c>
      <c r="AD229" s="212">
        <v>0.12</v>
      </c>
      <c r="AE229" s="211">
        <f t="shared" si="38"/>
        <v>1</v>
      </c>
      <c r="AF229" s="211" t="str">
        <f>IF(AND(COUNTIFS($J$18:J229,J229)=1,AE229=1),1,"")</f>
        <v/>
      </c>
      <c r="AG229" s="211" t="str">
        <f>IF(C229="","",IF(AND(COUNTIFS($J$18:J229,J229)=1,C229&lt;&gt;""),1,""))</f>
        <v/>
      </c>
      <c r="AH229" s="211" t="str">
        <f>IF(G229="","",IF(AND(COUNTIFS($J$18:J229,J229)=1,G229&lt;&gt;""),1,""))</f>
        <v/>
      </c>
      <c r="AI229" s="28">
        <f t="shared" si="39"/>
        <v>26492741.106427066</v>
      </c>
      <c r="AJ229" s="28">
        <f t="shared" si="40"/>
        <v>3348032.1325698113</v>
      </c>
      <c r="AK229" s="29">
        <f t="shared" si="41"/>
        <v>0.12637545201985867</v>
      </c>
      <c r="AL229" s="210"/>
      <c r="AM229" s="210"/>
      <c r="AN229" s="210" t="s">
        <v>144</v>
      </c>
      <c r="AO229" s="210"/>
      <c r="AP229" s="45" t="str">
        <f t="shared" si="42"/>
        <v>20189</v>
      </c>
      <c r="AQ229" s="45" t="str">
        <f t="shared" si="43"/>
        <v>20189RMB</v>
      </c>
    </row>
    <row r="230" spans="1:43" s="15" customFormat="1">
      <c r="A230" s="208" t="s">
        <v>52</v>
      </c>
      <c r="B230" s="209">
        <v>2017</v>
      </c>
      <c r="C230" s="209">
        <v>11</v>
      </c>
      <c r="D230" s="57" t="str">
        <f t="shared" si="45"/>
        <v>Q3</v>
      </c>
      <c r="E230" s="208" t="s">
        <v>43</v>
      </c>
      <c r="F230" s="209">
        <v>2018</v>
      </c>
      <c r="G230" s="209">
        <v>3</v>
      </c>
      <c r="H230" s="213"/>
      <c r="I230" s="57" t="str">
        <f t="shared" si="35"/>
        <v>Q4</v>
      </c>
      <c r="J230" s="204" t="s">
        <v>145</v>
      </c>
      <c r="K230" s="213" t="s">
        <v>3114</v>
      </c>
      <c r="L230" s="210" t="s">
        <v>87</v>
      </c>
      <c r="M230" s="208" t="s">
        <v>47</v>
      </c>
      <c r="N230" s="208">
        <v>1</v>
      </c>
      <c r="O230" s="208"/>
      <c r="P230" s="57" t="str">
        <f t="shared" si="36"/>
        <v>MAIN UNIT</v>
      </c>
      <c r="Q230" s="208" t="s">
        <v>56</v>
      </c>
      <c r="R230" s="208" t="s">
        <v>49</v>
      </c>
      <c r="S230" s="208" t="s">
        <v>38</v>
      </c>
      <c r="T230" s="208" t="s">
        <v>146</v>
      </c>
      <c r="U230" s="208" t="s">
        <v>137</v>
      </c>
      <c r="V230" s="208" t="s">
        <v>147</v>
      </c>
      <c r="W230" s="208" t="s">
        <v>51</v>
      </c>
      <c r="X230" s="34">
        <v>507000</v>
      </c>
      <c r="Y230" s="202">
        <v>1.17</v>
      </c>
      <c r="Z230" s="26">
        <f t="shared" si="46"/>
        <v>507000</v>
      </c>
      <c r="AA230" s="208">
        <v>1.123</v>
      </c>
      <c r="AB230" s="35">
        <f t="shared" si="44"/>
        <v>486633.33333333337</v>
      </c>
      <c r="AC230" s="27">
        <f t="shared" si="37"/>
        <v>58396</v>
      </c>
      <c r="AD230" s="212">
        <v>0.12</v>
      </c>
      <c r="AE230" s="211">
        <f t="shared" si="38"/>
        <v>1</v>
      </c>
      <c r="AF230" s="211">
        <f>IF(AND(COUNTIFS($J$18:J230,J230)=1,AE230=1),1,"")</f>
        <v>1</v>
      </c>
      <c r="AG230" s="211">
        <f>IF(C230="","",IF(AND(COUNTIFS($J$18:J230,J230)=1,C230&lt;&gt;""),1,""))</f>
        <v>1</v>
      </c>
      <c r="AH230" s="211">
        <f>IF(G230="","",IF(AND(COUNTIFS($J$18:J230,J230)=1,G230&lt;&gt;""),1,""))</f>
        <v>1</v>
      </c>
      <c r="AI230" s="28">
        <f t="shared" si="39"/>
        <v>13250187.062905984</v>
      </c>
      <c r="AJ230" s="28">
        <f t="shared" si="40"/>
        <v>1545643.7555487179</v>
      </c>
      <c r="AK230" s="29">
        <f t="shared" si="41"/>
        <v>0.11665071203981424</v>
      </c>
      <c r="AL230" s="210" t="s">
        <v>148</v>
      </c>
      <c r="AM230" s="210">
        <v>507000</v>
      </c>
      <c r="AN230" s="210" t="s">
        <v>149</v>
      </c>
      <c r="AO230" s="210"/>
      <c r="AP230" s="45" t="str">
        <f t="shared" si="42"/>
        <v>20183</v>
      </c>
      <c r="AQ230" s="45" t="str">
        <f t="shared" si="43"/>
        <v>20183RMB</v>
      </c>
    </row>
    <row r="231" spans="1:43" s="15" customFormat="1">
      <c r="A231" s="208" t="s">
        <v>52</v>
      </c>
      <c r="B231" s="209">
        <v>2017</v>
      </c>
      <c r="C231" s="209">
        <v>11</v>
      </c>
      <c r="D231" s="57" t="str">
        <f t="shared" si="45"/>
        <v>Q3</v>
      </c>
      <c r="E231" s="208" t="s">
        <v>43</v>
      </c>
      <c r="F231" s="209">
        <v>2018</v>
      </c>
      <c r="G231" s="209">
        <v>3</v>
      </c>
      <c r="H231" s="213"/>
      <c r="I231" s="57" t="str">
        <f t="shared" si="35"/>
        <v>Q4</v>
      </c>
      <c r="J231" s="204" t="s">
        <v>150</v>
      </c>
      <c r="K231" s="213" t="s">
        <v>151</v>
      </c>
      <c r="L231" s="210" t="s">
        <v>64</v>
      </c>
      <c r="M231" s="208" t="s">
        <v>47</v>
      </c>
      <c r="N231" s="208">
        <v>1</v>
      </c>
      <c r="O231" s="208"/>
      <c r="P231" s="57" t="str">
        <f t="shared" si="36"/>
        <v>MAIN UNIT</v>
      </c>
      <c r="Q231" s="208" t="s">
        <v>56</v>
      </c>
      <c r="R231" s="208" t="s">
        <v>49</v>
      </c>
      <c r="S231" s="208" t="s">
        <v>36</v>
      </c>
      <c r="T231" s="208"/>
      <c r="U231" s="208"/>
      <c r="V231" s="208" t="s">
        <v>114</v>
      </c>
      <c r="W231" s="208" t="s">
        <v>96</v>
      </c>
      <c r="X231" s="34">
        <v>11530000</v>
      </c>
      <c r="Y231" s="202">
        <v>1</v>
      </c>
      <c r="Z231" s="26">
        <f t="shared" si="46"/>
        <v>11530000</v>
      </c>
      <c r="AA231" s="208">
        <v>7.0300000000000001E-2</v>
      </c>
      <c r="AB231" s="35">
        <f t="shared" si="44"/>
        <v>810559</v>
      </c>
      <c r="AC231" s="27">
        <f t="shared" si="37"/>
        <v>97267.08</v>
      </c>
      <c r="AD231" s="212">
        <v>0.12</v>
      </c>
      <c r="AE231" s="211">
        <f t="shared" si="38"/>
        <v>1</v>
      </c>
      <c r="AF231" s="211">
        <f>IF(AND(COUNTIFS($J$18:J231,J231)=1,AE231=1),1,"")</f>
        <v>1</v>
      </c>
      <c r="AG231" s="211">
        <f>IF(C231="","",IF(AND(COUNTIFS($J$18:J231,J231)=1,C231&lt;&gt;""),1,""))</f>
        <v>1</v>
      </c>
      <c r="AH231" s="211">
        <f>IF(G231="","",IF(AND(COUNTIFS($J$18:J231,J231)=1,G231&lt;&gt;""),1,""))</f>
        <v>1</v>
      </c>
      <c r="AI231" s="28">
        <f t="shared" si="39"/>
        <v>13250187.062905984</v>
      </c>
      <c r="AJ231" s="28">
        <f t="shared" si="40"/>
        <v>1545643.7555487179</v>
      </c>
      <c r="AK231" s="29">
        <f t="shared" si="41"/>
        <v>0.11665071203981424</v>
      </c>
      <c r="AL231" s="210">
        <v>11116069</v>
      </c>
      <c r="AM231" s="210">
        <v>11530000</v>
      </c>
      <c r="AN231" s="210"/>
      <c r="AO231" s="210"/>
      <c r="AP231" s="45" t="str">
        <f t="shared" si="42"/>
        <v>20183</v>
      </c>
      <c r="AQ231" s="45" t="str">
        <f t="shared" si="43"/>
        <v>20183JPY</v>
      </c>
    </row>
    <row r="232" spans="1:43" s="15" customFormat="1">
      <c r="A232" s="208" t="s">
        <v>52</v>
      </c>
      <c r="B232" s="209">
        <v>2017</v>
      </c>
      <c r="C232" s="209">
        <v>11</v>
      </c>
      <c r="D232" s="57" t="str">
        <f t="shared" si="45"/>
        <v>Q3</v>
      </c>
      <c r="E232" s="208" t="s">
        <v>43</v>
      </c>
      <c r="F232" s="209">
        <v>2018</v>
      </c>
      <c r="G232" s="209">
        <v>3</v>
      </c>
      <c r="H232" s="213"/>
      <c r="I232" s="57" t="str">
        <f t="shared" si="35"/>
        <v>Q4</v>
      </c>
      <c r="J232" s="204" t="s">
        <v>152</v>
      </c>
      <c r="K232" s="213" t="s">
        <v>118</v>
      </c>
      <c r="L232" s="210" t="s">
        <v>64</v>
      </c>
      <c r="M232" s="208" t="s">
        <v>47</v>
      </c>
      <c r="N232" s="208">
        <v>3</v>
      </c>
      <c r="O232" s="208"/>
      <c r="P232" s="57" t="str">
        <f t="shared" si="36"/>
        <v>MAIN UNIT</v>
      </c>
      <c r="Q232" s="208" t="s">
        <v>128</v>
      </c>
      <c r="R232" s="208" t="s">
        <v>49</v>
      </c>
      <c r="S232" s="208" t="s">
        <v>36</v>
      </c>
      <c r="T232" s="208"/>
      <c r="U232" s="208" t="s">
        <v>66</v>
      </c>
      <c r="V232" s="208" t="s">
        <v>119</v>
      </c>
      <c r="W232" s="208" t="s">
        <v>96</v>
      </c>
      <c r="X232" s="34">
        <v>10588000</v>
      </c>
      <c r="Y232" s="202">
        <v>1</v>
      </c>
      <c r="Z232" s="26">
        <f t="shared" si="46"/>
        <v>31764000</v>
      </c>
      <c r="AA232" s="208">
        <v>7.0300000000000001E-2</v>
      </c>
      <c r="AB232" s="35">
        <f t="shared" si="44"/>
        <v>2233009.2000000002</v>
      </c>
      <c r="AC232" s="27">
        <f t="shared" si="37"/>
        <v>267961.10399999999</v>
      </c>
      <c r="AD232" s="212">
        <v>0.12</v>
      </c>
      <c r="AE232" s="211">
        <f t="shared" si="38"/>
        <v>1</v>
      </c>
      <c r="AF232" s="211">
        <f>IF(AND(COUNTIFS($J$18:J232,J232)=1,AE232=1),1,"")</f>
        <v>1</v>
      </c>
      <c r="AG232" s="211">
        <f>IF(C232="","",IF(AND(COUNTIFS($J$18:J232,J232)=1,C232&lt;&gt;""),1,""))</f>
        <v>1</v>
      </c>
      <c r="AH232" s="211">
        <f>IF(G232="","",IF(AND(COUNTIFS($J$18:J232,J232)=1,G232&lt;&gt;""),1,""))</f>
        <v>1</v>
      </c>
      <c r="AI232" s="28">
        <f t="shared" si="39"/>
        <v>13250187.062905984</v>
      </c>
      <c r="AJ232" s="28">
        <f t="shared" si="40"/>
        <v>1545643.7555487179</v>
      </c>
      <c r="AK232" s="29">
        <f t="shared" si="41"/>
        <v>0.11665071203981424</v>
      </c>
      <c r="AL232" s="210">
        <v>11116070</v>
      </c>
      <c r="AM232" s="210">
        <v>31764000</v>
      </c>
      <c r="AN232" s="210"/>
      <c r="AO232" s="210"/>
      <c r="AP232" s="45" t="str">
        <f t="shared" si="42"/>
        <v>20183</v>
      </c>
      <c r="AQ232" s="45" t="str">
        <f t="shared" si="43"/>
        <v>20183JPY</v>
      </c>
    </row>
    <row r="233" spans="1:43" s="15" customFormat="1">
      <c r="A233" s="208" t="s">
        <v>52</v>
      </c>
      <c r="B233" s="209">
        <v>2017</v>
      </c>
      <c r="C233" s="209">
        <v>11</v>
      </c>
      <c r="D233" s="57" t="str">
        <f t="shared" si="45"/>
        <v>Q3</v>
      </c>
      <c r="E233" s="208" t="s">
        <v>43</v>
      </c>
      <c r="F233" s="209">
        <v>2018</v>
      </c>
      <c r="G233" s="209">
        <v>3</v>
      </c>
      <c r="H233" s="213"/>
      <c r="I233" s="57" t="str">
        <f t="shared" si="35"/>
        <v>Q4</v>
      </c>
      <c r="J233" s="204" t="s">
        <v>126</v>
      </c>
      <c r="K233" s="213" t="s">
        <v>127</v>
      </c>
      <c r="L233" s="210" t="s">
        <v>64</v>
      </c>
      <c r="M233" s="208" t="s">
        <v>47</v>
      </c>
      <c r="N233" s="208">
        <v>2</v>
      </c>
      <c r="O233" s="208"/>
      <c r="P233" s="57" t="str">
        <f t="shared" si="36"/>
        <v>MAIN UNIT</v>
      </c>
      <c r="Q233" s="208" t="s">
        <v>56</v>
      </c>
      <c r="R233" s="208" t="s">
        <v>49</v>
      </c>
      <c r="S233" s="208" t="s">
        <v>36</v>
      </c>
      <c r="T233" s="208"/>
      <c r="U233" s="208" t="s">
        <v>66</v>
      </c>
      <c r="V233" s="208" t="s">
        <v>114</v>
      </c>
      <c r="W233" s="208" t="s">
        <v>96</v>
      </c>
      <c r="X233" s="34">
        <v>11500000</v>
      </c>
      <c r="Y233" s="202">
        <v>1</v>
      </c>
      <c r="Z233" s="26">
        <f t="shared" si="46"/>
        <v>23000000</v>
      </c>
      <c r="AA233" s="208">
        <v>7.0300000000000001E-2</v>
      </c>
      <c r="AB233" s="35">
        <f t="shared" si="44"/>
        <v>1616900</v>
      </c>
      <c r="AC233" s="27">
        <f t="shared" si="37"/>
        <v>194028</v>
      </c>
      <c r="AD233" s="212">
        <v>0.12</v>
      </c>
      <c r="AE233" s="211">
        <f t="shared" si="38"/>
        <v>1</v>
      </c>
      <c r="AF233" s="211" t="str">
        <f>IF(AND(COUNTIFS($J$18:J233,J233)=1,AE233=1),1,"")</f>
        <v/>
      </c>
      <c r="AG233" s="211" t="str">
        <f>IF(C233="","",IF(AND(COUNTIFS($J$18:J233,J233)=1,C233&lt;&gt;""),1,""))</f>
        <v/>
      </c>
      <c r="AH233" s="211" t="str">
        <f>IF(G233="","",IF(AND(COUNTIFS($J$18:J233,J233)=1,G233&lt;&gt;""),1,""))</f>
        <v/>
      </c>
      <c r="AI233" s="28">
        <f t="shared" si="39"/>
        <v>13250187.062905984</v>
      </c>
      <c r="AJ233" s="28">
        <f t="shared" si="40"/>
        <v>1545643.7555487179</v>
      </c>
      <c r="AK233" s="29">
        <f t="shared" si="41"/>
        <v>0.11665071203981424</v>
      </c>
      <c r="AL233" s="210">
        <v>11116076</v>
      </c>
      <c r="AM233" s="210">
        <v>23000000</v>
      </c>
      <c r="AN233" s="210"/>
      <c r="AO233" s="210"/>
      <c r="AP233" s="45" t="str">
        <f t="shared" si="42"/>
        <v>20183</v>
      </c>
      <c r="AQ233" s="45" t="str">
        <f t="shared" si="43"/>
        <v>20183JPY</v>
      </c>
    </row>
    <row r="234" spans="1:43" s="15" customFormat="1">
      <c r="A234" s="208" t="s">
        <v>52</v>
      </c>
      <c r="B234" s="209">
        <v>2017</v>
      </c>
      <c r="C234" s="209">
        <v>12</v>
      </c>
      <c r="D234" s="57" t="str">
        <f t="shared" si="45"/>
        <v>Q3</v>
      </c>
      <c r="E234" s="208" t="s">
        <v>28</v>
      </c>
      <c r="F234" s="209">
        <v>2018</v>
      </c>
      <c r="G234" s="209">
        <v>5</v>
      </c>
      <c r="H234" s="213"/>
      <c r="I234" s="57" t="str">
        <f t="shared" si="35"/>
        <v>Q1</v>
      </c>
      <c r="J234" s="204" t="s">
        <v>153</v>
      </c>
      <c r="K234" s="213" t="s">
        <v>154</v>
      </c>
      <c r="L234" s="210" t="s">
        <v>64</v>
      </c>
      <c r="M234" s="208" t="s">
        <v>47</v>
      </c>
      <c r="N234" s="208">
        <v>2</v>
      </c>
      <c r="O234" s="208"/>
      <c r="P234" s="57" t="str">
        <f t="shared" si="36"/>
        <v>MAIN UNIT</v>
      </c>
      <c r="Q234" s="208" t="s">
        <v>48</v>
      </c>
      <c r="R234" s="208" t="s">
        <v>49</v>
      </c>
      <c r="S234" s="208" t="s">
        <v>37</v>
      </c>
      <c r="T234" s="208" t="s">
        <v>155</v>
      </c>
      <c r="U234" s="208" t="s">
        <v>58</v>
      </c>
      <c r="V234" s="208" t="s">
        <v>156</v>
      </c>
      <c r="W234" s="208" t="s">
        <v>51</v>
      </c>
      <c r="X234" s="34">
        <v>725000</v>
      </c>
      <c r="Y234" s="202">
        <v>1.17</v>
      </c>
      <c r="Z234" s="26">
        <f t="shared" si="46"/>
        <v>1450000</v>
      </c>
      <c r="AA234" s="208">
        <v>1.23</v>
      </c>
      <c r="AB234" s="35">
        <f t="shared" si="44"/>
        <v>1524358.9743589745</v>
      </c>
      <c r="AC234" s="27">
        <f t="shared" si="37"/>
        <v>244507.1794871795</v>
      </c>
      <c r="AD234" s="212">
        <v>0.16039999999999999</v>
      </c>
      <c r="AE234" s="211">
        <f t="shared" si="38"/>
        <v>0</v>
      </c>
      <c r="AF234" s="211" t="str">
        <f>IF(AND(COUNTIFS($J$18:J234,J234)=1,AE234=1),1,"")</f>
        <v/>
      </c>
      <c r="AG234" s="211">
        <f>IF(C234="","",IF(AND(COUNTIFS($J$18:J234,J234)=1,C234&lt;&gt;""),1,""))</f>
        <v>1</v>
      </c>
      <c r="AH234" s="211">
        <f>IF(G234="","",IF(AND(COUNTIFS($J$18:J234,J234)=1,G234&lt;&gt;""),1,""))</f>
        <v>1</v>
      </c>
      <c r="AI234" s="28">
        <f t="shared" si="39"/>
        <v>34109166.105589926</v>
      </c>
      <c r="AJ234" s="28">
        <f t="shared" si="40"/>
        <v>4642032.7199573703</v>
      </c>
      <c r="AK234" s="29">
        <f t="shared" si="41"/>
        <v>0.13609340977692849</v>
      </c>
      <c r="AL234" s="210"/>
      <c r="AM234" s="210"/>
      <c r="AN234" s="210"/>
      <c r="AO234" s="210" t="s">
        <v>157</v>
      </c>
      <c r="AP234" s="45" t="str">
        <f t="shared" si="42"/>
        <v>20185</v>
      </c>
      <c r="AQ234" s="45" t="str">
        <f t="shared" si="43"/>
        <v>20185RMB</v>
      </c>
    </row>
    <row r="235" spans="1:43" s="15" customFormat="1">
      <c r="A235" s="208" t="s">
        <v>52</v>
      </c>
      <c r="B235" s="209">
        <v>2017</v>
      </c>
      <c r="C235" s="209">
        <v>12</v>
      </c>
      <c r="D235" s="57" t="str">
        <f t="shared" si="45"/>
        <v>Q3</v>
      </c>
      <c r="E235" s="208" t="s">
        <v>28</v>
      </c>
      <c r="F235" s="209">
        <v>2018</v>
      </c>
      <c r="G235" s="209">
        <v>5</v>
      </c>
      <c r="H235" s="213"/>
      <c r="I235" s="57" t="str">
        <f t="shared" si="35"/>
        <v>Q1</v>
      </c>
      <c r="J235" s="204" t="s">
        <v>153</v>
      </c>
      <c r="K235" s="213" t="s">
        <v>154</v>
      </c>
      <c r="L235" s="210" t="s">
        <v>46</v>
      </c>
      <c r="M235" s="208" t="s">
        <v>47</v>
      </c>
      <c r="N235" s="208">
        <v>2</v>
      </c>
      <c r="O235" s="208"/>
      <c r="P235" s="57" t="str">
        <f t="shared" si="36"/>
        <v>MAIN UNIT</v>
      </c>
      <c r="Q235" s="208" t="s">
        <v>128</v>
      </c>
      <c r="R235" s="208" t="s">
        <v>49</v>
      </c>
      <c r="S235" s="208" t="s">
        <v>37</v>
      </c>
      <c r="T235" s="208" t="s">
        <v>155</v>
      </c>
      <c r="U235" s="208" t="s">
        <v>58</v>
      </c>
      <c r="V235" s="208" t="s">
        <v>156</v>
      </c>
      <c r="W235" s="208" t="s">
        <v>51</v>
      </c>
      <c r="X235" s="34">
        <v>450000</v>
      </c>
      <c r="Y235" s="202">
        <v>1.17</v>
      </c>
      <c r="Z235" s="26">
        <f t="shared" si="46"/>
        <v>900000</v>
      </c>
      <c r="AA235" s="208">
        <v>1.23</v>
      </c>
      <c r="AB235" s="35">
        <f t="shared" si="44"/>
        <v>946153.84615384613</v>
      </c>
      <c r="AC235" s="27">
        <f t="shared" si="37"/>
        <v>151763.07692307691</v>
      </c>
      <c r="AD235" s="212">
        <v>0.16039999999999999</v>
      </c>
      <c r="AE235" s="211">
        <f t="shared" si="38"/>
        <v>1</v>
      </c>
      <c r="AF235" s="211" t="str">
        <f>IF(AND(COUNTIFS($J$18:J235,J235)=1,AE235=1),1,"")</f>
        <v/>
      </c>
      <c r="AG235" s="211" t="str">
        <f>IF(C235="","",IF(AND(COUNTIFS($J$18:J235,J235)=1,C235&lt;&gt;""),1,""))</f>
        <v/>
      </c>
      <c r="AH235" s="211" t="str">
        <f>IF(G235="","",IF(AND(COUNTIFS($J$18:J235,J235)=1,G235&lt;&gt;""),1,""))</f>
        <v/>
      </c>
      <c r="AI235" s="28">
        <f t="shared" si="39"/>
        <v>34109166.105589926</v>
      </c>
      <c r="AJ235" s="28">
        <f t="shared" si="40"/>
        <v>4642032.7199573703</v>
      </c>
      <c r="AK235" s="29">
        <f t="shared" si="41"/>
        <v>0.13609340977692849</v>
      </c>
      <c r="AL235" s="210"/>
      <c r="AM235" s="210"/>
      <c r="AN235" s="210"/>
      <c r="AO235" s="210" t="s">
        <v>157</v>
      </c>
      <c r="AP235" s="45" t="str">
        <f t="shared" si="42"/>
        <v>20185</v>
      </c>
      <c r="AQ235" s="45" t="str">
        <f t="shared" si="43"/>
        <v>20185RMB</v>
      </c>
    </row>
    <row r="236" spans="1:43" s="15" customFormat="1">
      <c r="A236" s="208" t="s">
        <v>52</v>
      </c>
      <c r="B236" s="209">
        <v>2017</v>
      </c>
      <c r="C236" s="209">
        <v>12</v>
      </c>
      <c r="D236" s="57" t="str">
        <f t="shared" si="45"/>
        <v>Q3</v>
      </c>
      <c r="E236" s="208" t="s">
        <v>28</v>
      </c>
      <c r="F236" s="209">
        <v>2018</v>
      </c>
      <c r="G236" s="209">
        <v>5</v>
      </c>
      <c r="H236" s="213"/>
      <c r="I236" s="57" t="str">
        <f t="shared" si="35"/>
        <v>Q1</v>
      </c>
      <c r="J236" s="204" t="s">
        <v>158</v>
      </c>
      <c r="K236" s="213" t="s">
        <v>159</v>
      </c>
      <c r="L236" s="210" t="s">
        <v>64</v>
      </c>
      <c r="M236" s="208" t="s">
        <v>47</v>
      </c>
      <c r="N236" s="208">
        <v>3</v>
      </c>
      <c r="O236" s="208"/>
      <c r="P236" s="57" t="str">
        <f t="shared" si="36"/>
        <v>MAIN UNIT</v>
      </c>
      <c r="Q236" s="208" t="s">
        <v>48</v>
      </c>
      <c r="R236" s="208" t="s">
        <v>49</v>
      </c>
      <c r="S236" s="208" t="s">
        <v>36</v>
      </c>
      <c r="T236" s="208" t="s">
        <v>65</v>
      </c>
      <c r="U236" s="208" t="s">
        <v>66</v>
      </c>
      <c r="V236" s="208" t="s">
        <v>67</v>
      </c>
      <c r="W236" s="208" t="s">
        <v>96</v>
      </c>
      <c r="X236" s="34">
        <v>12400000</v>
      </c>
      <c r="Y236" s="202">
        <v>1</v>
      </c>
      <c r="Z236" s="26">
        <f t="shared" si="46"/>
        <v>37200000</v>
      </c>
      <c r="AA236" s="208">
        <v>7.3400000000000007E-2</v>
      </c>
      <c r="AB236" s="35">
        <f t="shared" si="44"/>
        <v>2730480.0000000005</v>
      </c>
      <c r="AC236" s="27">
        <f t="shared" si="37"/>
        <v>327657.60000000003</v>
      </c>
      <c r="AD236" s="212">
        <v>0.12</v>
      </c>
      <c r="AE236" s="211">
        <f t="shared" si="38"/>
        <v>0</v>
      </c>
      <c r="AF236" s="211" t="str">
        <f>IF(AND(COUNTIFS($J$18:J236,J236)=1,AE236=1),1,"")</f>
        <v/>
      </c>
      <c r="AG236" s="211">
        <f>IF(C236="","",IF(AND(COUNTIFS($J$18:J236,J236)=1,C236&lt;&gt;""),1,""))</f>
        <v>1</v>
      </c>
      <c r="AH236" s="211">
        <f>IF(G236="","",IF(AND(COUNTIFS($J$18:J236,J236)=1,G236&lt;&gt;""),1,""))</f>
        <v>1</v>
      </c>
      <c r="AI236" s="28">
        <f t="shared" si="39"/>
        <v>34109166.105589926</v>
      </c>
      <c r="AJ236" s="28">
        <f t="shared" si="40"/>
        <v>4642032.7199573703</v>
      </c>
      <c r="AK236" s="29">
        <f t="shared" si="41"/>
        <v>0.13609340977692849</v>
      </c>
      <c r="AL236" s="210"/>
      <c r="AM236" s="210"/>
      <c r="AN236" s="210"/>
      <c r="AO236" s="210"/>
      <c r="AP236" s="45" t="str">
        <f t="shared" si="42"/>
        <v>20185</v>
      </c>
      <c r="AQ236" s="45" t="str">
        <f t="shared" si="43"/>
        <v>20185JPY</v>
      </c>
    </row>
    <row r="237" spans="1:43" s="15" customFormat="1">
      <c r="A237" s="208" t="s">
        <v>52</v>
      </c>
      <c r="B237" s="209">
        <v>2017</v>
      </c>
      <c r="C237" s="209">
        <v>12</v>
      </c>
      <c r="D237" s="57" t="str">
        <f t="shared" si="45"/>
        <v>Q3</v>
      </c>
      <c r="E237" s="208" t="s">
        <v>28</v>
      </c>
      <c r="F237" s="209">
        <v>2018</v>
      </c>
      <c r="G237" s="209">
        <v>5</v>
      </c>
      <c r="H237" s="213"/>
      <c r="I237" s="57" t="str">
        <f t="shared" si="35"/>
        <v>Q1</v>
      </c>
      <c r="J237" s="204" t="s">
        <v>160</v>
      </c>
      <c r="K237" s="213" t="s">
        <v>159</v>
      </c>
      <c r="L237" s="210" t="s">
        <v>87</v>
      </c>
      <c r="M237" s="208" t="s">
        <v>47</v>
      </c>
      <c r="N237" s="208">
        <v>3</v>
      </c>
      <c r="O237" s="208"/>
      <c r="P237" s="57" t="str">
        <f t="shared" si="36"/>
        <v>MAIN UNIT</v>
      </c>
      <c r="Q237" s="208" t="s">
        <v>48</v>
      </c>
      <c r="R237" s="208" t="s">
        <v>49</v>
      </c>
      <c r="S237" s="208" t="s">
        <v>36</v>
      </c>
      <c r="T237" s="208" t="s">
        <v>65</v>
      </c>
      <c r="U237" s="208" t="s">
        <v>66</v>
      </c>
      <c r="V237" s="208" t="s">
        <v>67</v>
      </c>
      <c r="W237" s="208" t="s">
        <v>96</v>
      </c>
      <c r="X237" s="34">
        <v>7509000</v>
      </c>
      <c r="Y237" s="202">
        <v>1</v>
      </c>
      <c r="Z237" s="26">
        <f t="shared" si="46"/>
        <v>22527000</v>
      </c>
      <c r="AA237" s="208">
        <v>7.3400000000000007E-2</v>
      </c>
      <c r="AB237" s="35">
        <f t="shared" si="44"/>
        <v>1653481.8</v>
      </c>
      <c r="AC237" s="27">
        <f t="shared" si="37"/>
        <v>198417.81599999999</v>
      </c>
      <c r="AD237" s="212">
        <v>0.12</v>
      </c>
      <c r="AE237" s="211">
        <f t="shared" si="38"/>
        <v>0</v>
      </c>
      <c r="AF237" s="211" t="str">
        <f>IF(AND(COUNTIFS($J$18:J237,J237)=1,AE237=1),1,"")</f>
        <v/>
      </c>
      <c r="AG237" s="211" t="str">
        <f>IF(C237="","",IF(AND(COUNTIFS($J$18:J237,J237)=1,C237&lt;&gt;""),1,""))</f>
        <v/>
      </c>
      <c r="AH237" s="211" t="str">
        <f>IF(G237="","",IF(AND(COUNTIFS($J$18:J237,J237)=1,G237&lt;&gt;""),1,""))</f>
        <v/>
      </c>
      <c r="AI237" s="28">
        <f t="shared" si="39"/>
        <v>34109166.105589926</v>
      </c>
      <c r="AJ237" s="28">
        <f t="shared" si="40"/>
        <v>4642032.7199573703</v>
      </c>
      <c r="AK237" s="29">
        <f t="shared" si="41"/>
        <v>0.13609340977692849</v>
      </c>
      <c r="AL237" s="210"/>
      <c r="AM237" s="210"/>
      <c r="AN237" s="210"/>
      <c r="AO237" s="210"/>
      <c r="AP237" s="45" t="str">
        <f t="shared" si="42"/>
        <v>20185</v>
      </c>
      <c r="AQ237" s="45" t="str">
        <f t="shared" si="43"/>
        <v>20185JPY</v>
      </c>
    </row>
    <row r="238" spans="1:43" s="15" customFormat="1">
      <c r="A238" s="208" t="s">
        <v>52</v>
      </c>
      <c r="B238" s="209">
        <v>2017</v>
      </c>
      <c r="C238" s="209">
        <v>11</v>
      </c>
      <c r="D238" s="57" t="str">
        <f t="shared" si="45"/>
        <v>Q3</v>
      </c>
      <c r="E238" s="208" t="s">
        <v>28</v>
      </c>
      <c r="F238" s="209">
        <v>2018</v>
      </c>
      <c r="G238" s="209">
        <v>5</v>
      </c>
      <c r="H238" s="213"/>
      <c r="I238" s="57" t="str">
        <f t="shared" si="35"/>
        <v>Q1</v>
      </c>
      <c r="J238" s="204" t="s">
        <v>161</v>
      </c>
      <c r="K238" s="213" t="s">
        <v>3115</v>
      </c>
      <c r="L238" s="210" t="s">
        <v>64</v>
      </c>
      <c r="M238" s="208" t="s">
        <v>47</v>
      </c>
      <c r="N238" s="208">
        <v>1</v>
      </c>
      <c r="O238" s="208"/>
      <c r="P238" s="57" t="str">
        <f t="shared" si="36"/>
        <v>MAIN UNIT</v>
      </c>
      <c r="Q238" s="208" t="s">
        <v>48</v>
      </c>
      <c r="R238" s="208" t="s">
        <v>49</v>
      </c>
      <c r="S238" s="208" t="s">
        <v>39</v>
      </c>
      <c r="T238" s="208" t="s">
        <v>162</v>
      </c>
      <c r="U238" s="208" t="s">
        <v>163</v>
      </c>
      <c r="V238" s="208" t="s">
        <v>164</v>
      </c>
      <c r="W238" s="208" t="s">
        <v>51</v>
      </c>
      <c r="X238" s="34">
        <v>800000</v>
      </c>
      <c r="Y238" s="202">
        <v>1.1599999999999999</v>
      </c>
      <c r="Z238" s="26">
        <f t="shared" si="46"/>
        <v>800000</v>
      </c>
      <c r="AA238" s="208">
        <v>1.23</v>
      </c>
      <c r="AB238" s="35">
        <f t="shared" si="44"/>
        <v>848275.86206896557</v>
      </c>
      <c r="AC238" s="27">
        <f t="shared" si="37"/>
        <v>149975.17241379313</v>
      </c>
      <c r="AD238" s="212">
        <v>0.17680000000000001</v>
      </c>
      <c r="AE238" s="211">
        <f t="shared" si="38"/>
        <v>0</v>
      </c>
      <c r="AF238" s="211" t="str">
        <f>IF(AND(COUNTIFS($J$18:J238,J238)=1,AE238=1),1,"")</f>
        <v/>
      </c>
      <c r="AG238" s="211">
        <f>IF(C238="","",IF(AND(COUNTIFS($J$18:J238,J238)=1,C238&lt;&gt;""),1,""))</f>
        <v>1</v>
      </c>
      <c r="AH238" s="211">
        <f>IF(G238="","",IF(AND(COUNTIFS($J$18:J238,J238)=1,G238&lt;&gt;""),1,""))</f>
        <v>1</v>
      </c>
      <c r="AI238" s="28">
        <f t="shared" si="39"/>
        <v>34109166.105589926</v>
      </c>
      <c r="AJ238" s="28">
        <f t="shared" si="40"/>
        <v>4642032.7199573703</v>
      </c>
      <c r="AK238" s="29">
        <f t="shared" si="41"/>
        <v>0.13609340977692849</v>
      </c>
      <c r="AL238" s="210" t="s">
        <v>165</v>
      </c>
      <c r="AM238" s="210">
        <v>800000</v>
      </c>
      <c r="AN238" s="210" t="s">
        <v>166</v>
      </c>
      <c r="AO238" s="210"/>
      <c r="AP238" s="45" t="str">
        <f t="shared" si="42"/>
        <v>20185</v>
      </c>
      <c r="AQ238" s="45" t="str">
        <f t="shared" si="43"/>
        <v>20185RMB</v>
      </c>
    </row>
    <row r="239" spans="1:43" s="15" customFormat="1">
      <c r="A239" s="208" t="s">
        <v>52</v>
      </c>
      <c r="B239" s="209">
        <v>2017</v>
      </c>
      <c r="C239" s="209">
        <v>11</v>
      </c>
      <c r="D239" s="57" t="str">
        <f t="shared" si="45"/>
        <v>Q3</v>
      </c>
      <c r="E239" s="208" t="s">
        <v>28</v>
      </c>
      <c r="F239" s="209">
        <v>2018</v>
      </c>
      <c r="G239" s="209">
        <v>5</v>
      </c>
      <c r="H239" s="213"/>
      <c r="I239" s="57" t="str">
        <f t="shared" si="35"/>
        <v>Q1</v>
      </c>
      <c r="J239" s="204" t="s">
        <v>161</v>
      </c>
      <c r="K239" s="213" t="s">
        <v>3115</v>
      </c>
      <c r="L239" s="210" t="s">
        <v>87</v>
      </c>
      <c r="M239" s="208" t="s">
        <v>47</v>
      </c>
      <c r="N239" s="208">
        <v>1</v>
      </c>
      <c r="O239" s="208"/>
      <c r="P239" s="57" t="str">
        <f t="shared" si="36"/>
        <v>MAIN UNIT</v>
      </c>
      <c r="Q239" s="208" t="s">
        <v>48</v>
      </c>
      <c r="R239" s="208" t="s">
        <v>49</v>
      </c>
      <c r="S239" s="208" t="s">
        <v>39</v>
      </c>
      <c r="T239" s="208" t="s">
        <v>162</v>
      </c>
      <c r="U239" s="208" t="s">
        <v>163</v>
      </c>
      <c r="V239" s="208" t="s">
        <v>164</v>
      </c>
      <c r="W239" s="208" t="s">
        <v>51</v>
      </c>
      <c r="X239" s="34">
        <v>710000</v>
      </c>
      <c r="Y239" s="202">
        <v>1.1599999999999999</v>
      </c>
      <c r="Z239" s="26">
        <f t="shared" si="46"/>
        <v>710000</v>
      </c>
      <c r="AA239" s="208">
        <v>1.23</v>
      </c>
      <c r="AB239" s="35">
        <f t="shared" si="44"/>
        <v>752844.82758620696</v>
      </c>
      <c r="AC239" s="27">
        <f t="shared" si="37"/>
        <v>133102.96551724139</v>
      </c>
      <c r="AD239" s="212">
        <v>0.17680000000000001</v>
      </c>
      <c r="AE239" s="211">
        <f t="shared" si="38"/>
        <v>0</v>
      </c>
      <c r="AF239" s="211" t="str">
        <f>IF(AND(COUNTIFS($J$18:J239,J239)=1,AE239=1),1,"")</f>
        <v/>
      </c>
      <c r="AG239" s="211" t="str">
        <f>IF(C239="","",IF(AND(COUNTIFS($J$18:J239,J239)=1,C239&lt;&gt;""),1,""))</f>
        <v/>
      </c>
      <c r="AH239" s="211" t="str">
        <f>IF(G239="","",IF(AND(COUNTIFS($J$18:J239,J239)=1,G239&lt;&gt;""),1,""))</f>
        <v/>
      </c>
      <c r="AI239" s="28">
        <f t="shared" si="39"/>
        <v>34109166.105589926</v>
      </c>
      <c r="AJ239" s="28">
        <f t="shared" si="40"/>
        <v>4642032.7199573703</v>
      </c>
      <c r="AK239" s="29">
        <f t="shared" si="41"/>
        <v>0.13609340977692849</v>
      </c>
      <c r="AL239" s="210" t="s">
        <v>165</v>
      </c>
      <c r="AM239" s="210">
        <v>697094</v>
      </c>
      <c r="AN239" s="210" t="s">
        <v>167</v>
      </c>
      <c r="AO239" s="210"/>
      <c r="AP239" s="45" t="str">
        <f t="shared" si="42"/>
        <v>20185</v>
      </c>
      <c r="AQ239" s="45" t="str">
        <f t="shared" si="43"/>
        <v>20185RMB</v>
      </c>
    </row>
    <row r="240" spans="1:43" s="15" customFormat="1">
      <c r="A240" s="208" t="s">
        <v>52</v>
      </c>
      <c r="B240" s="209">
        <v>2017</v>
      </c>
      <c r="C240" s="209">
        <v>11</v>
      </c>
      <c r="D240" s="57" t="str">
        <f t="shared" si="45"/>
        <v>Q3</v>
      </c>
      <c r="E240" s="208" t="s">
        <v>28</v>
      </c>
      <c r="F240" s="209">
        <v>2018</v>
      </c>
      <c r="G240" s="209">
        <v>5</v>
      </c>
      <c r="H240" s="213"/>
      <c r="I240" s="57" t="str">
        <f t="shared" si="35"/>
        <v>Q1</v>
      </c>
      <c r="J240" s="204" t="s">
        <v>168</v>
      </c>
      <c r="K240" s="213" t="s">
        <v>159</v>
      </c>
      <c r="L240" s="210" t="s">
        <v>64</v>
      </c>
      <c r="M240" s="208" t="s">
        <v>47</v>
      </c>
      <c r="N240" s="208">
        <v>3</v>
      </c>
      <c r="O240" s="208"/>
      <c r="P240" s="57" t="str">
        <f t="shared" si="36"/>
        <v>MAIN UNIT</v>
      </c>
      <c r="Q240" s="208" t="s">
        <v>56</v>
      </c>
      <c r="R240" s="208" t="s">
        <v>49</v>
      </c>
      <c r="S240" s="208" t="s">
        <v>36</v>
      </c>
      <c r="T240" s="208" t="s">
        <v>65</v>
      </c>
      <c r="U240" s="208" t="s">
        <v>66</v>
      </c>
      <c r="V240" s="208" t="s">
        <v>67</v>
      </c>
      <c r="W240" s="208" t="s">
        <v>96</v>
      </c>
      <c r="X240" s="34">
        <v>12400000</v>
      </c>
      <c r="Y240" s="202">
        <v>1</v>
      </c>
      <c r="Z240" s="26">
        <f t="shared" si="46"/>
        <v>37200000</v>
      </c>
      <c r="AA240" s="208">
        <v>7.3400000000000007E-2</v>
      </c>
      <c r="AB240" s="35">
        <f t="shared" si="44"/>
        <v>2730480.0000000005</v>
      </c>
      <c r="AC240" s="27">
        <f t="shared" si="37"/>
        <v>327657.60000000003</v>
      </c>
      <c r="AD240" s="212">
        <v>0.12</v>
      </c>
      <c r="AE240" s="211">
        <f t="shared" si="38"/>
        <v>1</v>
      </c>
      <c r="AF240" s="211">
        <f>IF(AND(COUNTIFS($J$18:J240,J240)=1,AE240=1),1,"")</f>
        <v>1</v>
      </c>
      <c r="AG240" s="211">
        <f>IF(C240="","",IF(AND(COUNTIFS($J$18:J240,J240)=1,C240&lt;&gt;""),1,""))</f>
        <v>1</v>
      </c>
      <c r="AH240" s="211">
        <f>IF(G240="","",IF(AND(COUNTIFS($J$18:J240,J240)=1,G240&lt;&gt;""),1,""))</f>
        <v>1</v>
      </c>
      <c r="AI240" s="28">
        <f t="shared" si="39"/>
        <v>34109166.105589926</v>
      </c>
      <c r="AJ240" s="28">
        <f t="shared" si="40"/>
        <v>4642032.7199573703</v>
      </c>
      <c r="AK240" s="29">
        <f t="shared" si="41"/>
        <v>0.13609340977692849</v>
      </c>
      <c r="AL240" s="210"/>
      <c r="AM240" s="210"/>
      <c r="AN240" s="210"/>
      <c r="AO240" s="210"/>
      <c r="AP240" s="45" t="str">
        <f t="shared" si="42"/>
        <v>20185</v>
      </c>
      <c r="AQ240" s="45" t="str">
        <f t="shared" si="43"/>
        <v>20185JPY</v>
      </c>
    </row>
    <row r="241" spans="1:43" s="15" customFormat="1">
      <c r="A241" s="208" t="s">
        <v>52</v>
      </c>
      <c r="B241" s="209">
        <v>2017</v>
      </c>
      <c r="C241" s="209">
        <v>11</v>
      </c>
      <c r="D241" s="57" t="str">
        <f t="shared" si="45"/>
        <v>Q3</v>
      </c>
      <c r="E241" s="208" t="s">
        <v>28</v>
      </c>
      <c r="F241" s="209">
        <v>2018</v>
      </c>
      <c r="G241" s="209">
        <v>5</v>
      </c>
      <c r="H241" s="213"/>
      <c r="I241" s="57" t="str">
        <f t="shared" si="35"/>
        <v>Q1</v>
      </c>
      <c r="J241" s="204" t="s">
        <v>168</v>
      </c>
      <c r="K241" s="213" t="s">
        <v>159</v>
      </c>
      <c r="L241" s="210" t="s">
        <v>87</v>
      </c>
      <c r="M241" s="208" t="s">
        <v>47</v>
      </c>
      <c r="N241" s="208">
        <v>3</v>
      </c>
      <c r="O241" s="208"/>
      <c r="P241" s="57" t="str">
        <f t="shared" si="36"/>
        <v>MAIN UNIT</v>
      </c>
      <c r="Q241" s="208" t="s">
        <v>128</v>
      </c>
      <c r="R241" s="208" t="s">
        <v>49</v>
      </c>
      <c r="S241" s="208" t="s">
        <v>36</v>
      </c>
      <c r="T241" s="208" t="s">
        <v>65</v>
      </c>
      <c r="U241" s="208" t="s">
        <v>66</v>
      </c>
      <c r="V241" s="208" t="s">
        <v>67</v>
      </c>
      <c r="W241" s="208" t="s">
        <v>96</v>
      </c>
      <c r="X241" s="34">
        <v>7509000</v>
      </c>
      <c r="Y241" s="202">
        <v>1</v>
      </c>
      <c r="Z241" s="26">
        <f t="shared" si="46"/>
        <v>22527000</v>
      </c>
      <c r="AA241" s="208">
        <v>7.3400000000000007E-2</v>
      </c>
      <c r="AB241" s="35">
        <f t="shared" si="44"/>
        <v>1653481.8</v>
      </c>
      <c r="AC241" s="27">
        <f t="shared" si="37"/>
        <v>198417.81599999999</v>
      </c>
      <c r="AD241" s="212">
        <v>0.12</v>
      </c>
      <c r="AE241" s="211">
        <f t="shared" si="38"/>
        <v>1</v>
      </c>
      <c r="AF241" s="211" t="str">
        <f>IF(AND(COUNTIFS($J$18:J241,J241)=1,AE241=1),1,"")</f>
        <v/>
      </c>
      <c r="AG241" s="211" t="str">
        <f>IF(C241="","",IF(AND(COUNTIFS($J$18:J241,J241)=1,C241&lt;&gt;""),1,""))</f>
        <v/>
      </c>
      <c r="AH241" s="211" t="str">
        <f>IF(G241="","",IF(AND(COUNTIFS($J$18:J241,J241)=1,G241&lt;&gt;""),1,""))</f>
        <v/>
      </c>
      <c r="AI241" s="28">
        <f t="shared" si="39"/>
        <v>34109166.105589926</v>
      </c>
      <c r="AJ241" s="28">
        <f t="shared" si="40"/>
        <v>4642032.7199573703</v>
      </c>
      <c r="AK241" s="29">
        <f t="shared" si="41"/>
        <v>0.13609340977692849</v>
      </c>
      <c r="AL241" s="210"/>
      <c r="AM241" s="210"/>
      <c r="AN241" s="210"/>
      <c r="AO241" s="210"/>
      <c r="AP241" s="45" t="str">
        <f t="shared" si="42"/>
        <v>20185</v>
      </c>
      <c r="AQ241" s="45" t="str">
        <f t="shared" si="43"/>
        <v>20185JPY</v>
      </c>
    </row>
    <row r="242" spans="1:43" s="15" customFormat="1">
      <c r="A242" s="208" t="s">
        <v>52</v>
      </c>
      <c r="B242" s="209">
        <v>2017</v>
      </c>
      <c r="C242" s="209">
        <v>9</v>
      </c>
      <c r="D242" s="57" t="str">
        <f t="shared" si="45"/>
        <v>Q2</v>
      </c>
      <c r="E242" s="208" t="s">
        <v>28</v>
      </c>
      <c r="F242" s="209">
        <v>2018</v>
      </c>
      <c r="G242" s="209">
        <v>5</v>
      </c>
      <c r="H242" s="213"/>
      <c r="I242" s="57" t="str">
        <f t="shared" si="35"/>
        <v>Q1</v>
      </c>
      <c r="J242" s="204" t="s">
        <v>169</v>
      </c>
      <c r="K242" s="213" t="s">
        <v>170</v>
      </c>
      <c r="L242" s="210" t="s">
        <v>64</v>
      </c>
      <c r="M242" s="208" t="s">
        <v>47</v>
      </c>
      <c r="N242" s="208">
        <v>1</v>
      </c>
      <c r="O242" s="208"/>
      <c r="P242" s="57" t="str">
        <f t="shared" si="36"/>
        <v>MAIN UNIT</v>
      </c>
      <c r="Q242" s="208" t="s">
        <v>56</v>
      </c>
      <c r="R242" s="208" t="s">
        <v>49</v>
      </c>
      <c r="S242" s="208" t="s">
        <v>36</v>
      </c>
      <c r="T242" s="208" t="s">
        <v>65</v>
      </c>
      <c r="U242" s="208" t="s">
        <v>66</v>
      </c>
      <c r="V242" s="208" t="s">
        <v>114</v>
      </c>
      <c r="W242" s="208" t="s">
        <v>96</v>
      </c>
      <c r="X242" s="34">
        <v>9900000</v>
      </c>
      <c r="Y242" s="202">
        <v>1</v>
      </c>
      <c r="Z242" s="26">
        <f t="shared" si="46"/>
        <v>9900000</v>
      </c>
      <c r="AA242" s="208">
        <v>7.3400000000000007E-2</v>
      </c>
      <c r="AB242" s="35">
        <f t="shared" si="44"/>
        <v>726660.00000000012</v>
      </c>
      <c r="AC242" s="27">
        <f t="shared" si="37"/>
        <v>84437.892000000007</v>
      </c>
      <c r="AD242" s="212">
        <v>0.1162</v>
      </c>
      <c r="AE242" s="211">
        <f t="shared" si="38"/>
        <v>1</v>
      </c>
      <c r="AF242" s="211">
        <f>IF(AND(COUNTIFS($J$18:J242,J242)=1,AE242=1),1,"")</f>
        <v>1</v>
      </c>
      <c r="AG242" s="211">
        <f>IF(C242="","",IF(AND(COUNTIFS($J$18:J242,J242)=1,C242&lt;&gt;""),1,""))</f>
        <v>1</v>
      </c>
      <c r="AH242" s="211">
        <f>IF(G242="","",IF(AND(COUNTIFS($J$18:J242,J242)=1,G242&lt;&gt;""),1,""))</f>
        <v>1</v>
      </c>
      <c r="AI242" s="28">
        <f t="shared" si="39"/>
        <v>34109166.105589926</v>
      </c>
      <c r="AJ242" s="28">
        <f t="shared" si="40"/>
        <v>4642032.7199573703</v>
      </c>
      <c r="AK242" s="29">
        <f t="shared" si="41"/>
        <v>0.13609340977692849</v>
      </c>
      <c r="AL242" s="210"/>
      <c r="AM242" s="210"/>
      <c r="AN242" s="210"/>
      <c r="AO242" s="210"/>
      <c r="AP242" s="45" t="str">
        <f t="shared" si="42"/>
        <v>20185</v>
      </c>
      <c r="AQ242" s="45" t="str">
        <f t="shared" si="43"/>
        <v>20185JPY</v>
      </c>
    </row>
    <row r="243" spans="1:43" s="15" customFormat="1">
      <c r="A243" s="208" t="s">
        <v>52</v>
      </c>
      <c r="B243" s="209">
        <v>2017</v>
      </c>
      <c r="C243" s="209">
        <v>5</v>
      </c>
      <c r="D243" s="57" t="str">
        <f t="shared" si="45"/>
        <v>Q1</v>
      </c>
      <c r="E243" s="208" t="s">
        <v>171</v>
      </c>
      <c r="F243" s="208" t="s">
        <v>171</v>
      </c>
      <c r="G243" s="209" t="s">
        <v>171</v>
      </c>
      <c r="H243" s="213"/>
      <c r="I243" s="57" t="str">
        <f t="shared" si="35"/>
        <v>Cancel</v>
      </c>
      <c r="J243" s="204" t="s">
        <v>172</v>
      </c>
      <c r="K243" s="213" t="s">
        <v>173</v>
      </c>
      <c r="L243" s="210" t="s">
        <v>55</v>
      </c>
      <c r="M243" s="208" t="s">
        <v>47</v>
      </c>
      <c r="N243" s="208">
        <v>3</v>
      </c>
      <c r="O243" s="208"/>
      <c r="P243" s="57" t="str">
        <f t="shared" si="36"/>
        <v>MAIN UNIT</v>
      </c>
      <c r="Q243" s="208" t="s">
        <v>56</v>
      </c>
      <c r="R243" s="208" t="s">
        <v>49</v>
      </c>
      <c r="S243" s="208" t="s">
        <v>36</v>
      </c>
      <c r="T243" s="208"/>
      <c r="U243" s="208" t="s">
        <v>66</v>
      </c>
      <c r="V243" s="208" t="s">
        <v>122</v>
      </c>
      <c r="W243" s="208" t="s">
        <v>96</v>
      </c>
      <c r="X243" s="34">
        <v>9666667</v>
      </c>
      <c r="Y243" s="202">
        <v>1</v>
      </c>
      <c r="Z243" s="26">
        <f t="shared" si="46"/>
        <v>29000001</v>
      </c>
      <c r="AA243" s="208">
        <v>7.0300000000000001E-2</v>
      </c>
      <c r="AB243" s="35">
        <f t="shared" si="44"/>
        <v>2038700.0703</v>
      </c>
      <c r="AC243" s="27">
        <f t="shared" si="37"/>
        <v>244644.008436</v>
      </c>
      <c r="AD243" s="207">
        <v>0.12</v>
      </c>
      <c r="AE243" s="211">
        <f t="shared" si="38"/>
        <v>1</v>
      </c>
      <c r="AF243" s="211">
        <f>IF(AND(COUNTIFS($J$18:J243,J243)=1,AE243=1),1,"")</f>
        <v>1</v>
      </c>
      <c r="AG243" s="211">
        <f>IF(C243="","",IF(AND(COUNTIFS($J$18:J243,J243)=1,C243&lt;&gt;""),1,""))</f>
        <v>1</v>
      </c>
      <c r="AH243" s="211">
        <f>IF(G243="","",IF(AND(COUNTIFS($J$18:J243,J243)=1,G243&lt;&gt;""),1,""))</f>
        <v>1</v>
      </c>
      <c r="AI243" s="28">
        <f t="shared" si="39"/>
        <v>468573419.10712183</v>
      </c>
      <c r="AJ243" s="28">
        <f t="shared" si="40"/>
        <v>55829466.862621114</v>
      </c>
      <c r="AK243" s="29">
        <f t="shared" si="41"/>
        <v>0.11914774629983395</v>
      </c>
      <c r="AL243" s="210"/>
      <c r="AM243" s="210"/>
      <c r="AN243" s="210"/>
      <c r="AO243" s="210"/>
      <c r="AP243" s="45" t="str">
        <f t="shared" si="42"/>
        <v>CancelCancel</v>
      </c>
      <c r="AQ243" s="45" t="str">
        <f t="shared" si="43"/>
        <v>CancelCancelJPY</v>
      </c>
    </row>
    <row r="244" spans="1:43" s="15" customFormat="1">
      <c r="A244" s="208" t="s">
        <v>28</v>
      </c>
      <c r="B244" s="209">
        <v>2018</v>
      </c>
      <c r="C244" s="209">
        <v>4</v>
      </c>
      <c r="D244" s="57" t="str">
        <f t="shared" si="45"/>
        <v>Q1</v>
      </c>
      <c r="E244" s="208" t="s">
        <v>28</v>
      </c>
      <c r="F244" s="209">
        <v>2018</v>
      </c>
      <c r="G244" s="209">
        <v>4</v>
      </c>
      <c r="H244" s="213"/>
      <c r="I244" s="57" t="str">
        <f t="shared" si="35"/>
        <v>Q1</v>
      </c>
      <c r="J244" s="204" t="s">
        <v>174</v>
      </c>
      <c r="K244" s="213" t="s">
        <v>3116</v>
      </c>
      <c r="L244" s="210" t="s">
        <v>87</v>
      </c>
      <c r="M244" s="208" t="s">
        <v>47</v>
      </c>
      <c r="N244" s="208">
        <v>1</v>
      </c>
      <c r="O244" s="208"/>
      <c r="P244" s="57" t="str">
        <f t="shared" si="36"/>
        <v>MAIN UNIT</v>
      </c>
      <c r="Q244" s="208" t="s">
        <v>56</v>
      </c>
      <c r="R244" s="208" t="s">
        <v>49</v>
      </c>
      <c r="S244" s="208" t="s">
        <v>37</v>
      </c>
      <c r="T244" s="208"/>
      <c r="U244" s="208" t="s">
        <v>58</v>
      </c>
      <c r="V244" s="208" t="s">
        <v>59</v>
      </c>
      <c r="W244" s="208" t="s">
        <v>51</v>
      </c>
      <c r="X244" s="34">
        <v>508000</v>
      </c>
      <c r="Y244" s="202">
        <v>1.17</v>
      </c>
      <c r="Z244" s="26">
        <f t="shared" si="46"/>
        <v>508000</v>
      </c>
      <c r="AA244" s="208">
        <v>1.23</v>
      </c>
      <c r="AB244" s="35">
        <f t="shared" si="44"/>
        <v>534051.282051282</v>
      </c>
      <c r="AC244" s="27">
        <f t="shared" si="37"/>
        <v>62323.784615384611</v>
      </c>
      <c r="AD244" s="212">
        <v>0.1167</v>
      </c>
      <c r="AE244" s="211">
        <f t="shared" si="38"/>
        <v>1</v>
      </c>
      <c r="AF244" s="211">
        <f>IF(AND(COUNTIFS($J$18:J244,J244)=1,AE244=1),1,"")</f>
        <v>1</v>
      </c>
      <c r="AG244" s="211">
        <f>IF(C244="","",IF(AND(COUNTIFS($J$18:J244,J244)=1,C244&lt;&gt;""),1,""))</f>
        <v>1</v>
      </c>
      <c r="AH244" s="211">
        <f>IF(G244="","",IF(AND(COUNTIFS($J$18:J244,J244)=1,G244&lt;&gt;""),1,""))</f>
        <v>1</v>
      </c>
      <c r="AI244" s="28">
        <f t="shared" si="39"/>
        <v>29288201.60307692</v>
      </c>
      <c r="AJ244" s="28">
        <f t="shared" si="40"/>
        <v>3870159.1769246156</v>
      </c>
      <c r="AK244" s="29">
        <f t="shared" si="41"/>
        <v>0.13214055370740244</v>
      </c>
      <c r="AL244" s="210" t="s">
        <v>175</v>
      </c>
      <c r="AM244" s="210">
        <v>508000</v>
      </c>
      <c r="AN244" s="210" t="s">
        <v>176</v>
      </c>
      <c r="AO244" s="210"/>
      <c r="AP244" s="45" t="str">
        <f t="shared" si="42"/>
        <v>20184</v>
      </c>
      <c r="AQ244" s="45" t="str">
        <f t="shared" si="43"/>
        <v>20184RMB</v>
      </c>
    </row>
    <row r="245" spans="1:43" s="15" customFormat="1">
      <c r="A245" s="208" t="s">
        <v>28</v>
      </c>
      <c r="B245" s="209">
        <v>2018</v>
      </c>
      <c r="C245" s="209">
        <v>4</v>
      </c>
      <c r="D245" s="57" t="str">
        <f t="shared" si="45"/>
        <v>Q1</v>
      </c>
      <c r="E245" s="208" t="s">
        <v>28</v>
      </c>
      <c r="F245" s="209">
        <v>2018</v>
      </c>
      <c r="G245" s="209">
        <v>4</v>
      </c>
      <c r="H245" s="213"/>
      <c r="I245" s="57" t="str">
        <f t="shared" si="35"/>
        <v>Q1</v>
      </c>
      <c r="J245" s="204" t="s">
        <v>177</v>
      </c>
      <c r="K245" s="213" t="s">
        <v>178</v>
      </c>
      <c r="L245" s="210" t="s">
        <v>87</v>
      </c>
      <c r="M245" s="208" t="s">
        <v>47</v>
      </c>
      <c r="N245" s="208">
        <v>1</v>
      </c>
      <c r="O245" s="208"/>
      <c r="P245" s="57" t="str">
        <f t="shared" si="36"/>
        <v>MAIN UNIT</v>
      </c>
      <c r="Q245" s="208" t="s">
        <v>48</v>
      </c>
      <c r="R245" s="208" t="s">
        <v>49</v>
      </c>
      <c r="S245" s="208" t="s">
        <v>37</v>
      </c>
      <c r="T245" s="208" t="s">
        <v>179</v>
      </c>
      <c r="U245" s="208" t="s">
        <v>58</v>
      </c>
      <c r="V245" s="208" t="s">
        <v>81</v>
      </c>
      <c r="W245" s="208" t="s">
        <v>51</v>
      </c>
      <c r="X245" s="34">
        <v>870600</v>
      </c>
      <c r="Y245" s="202">
        <v>1.17</v>
      </c>
      <c r="Z245" s="26">
        <f t="shared" si="46"/>
        <v>870600</v>
      </c>
      <c r="AA245" s="208">
        <v>1.23</v>
      </c>
      <c r="AB245" s="35">
        <f t="shared" si="44"/>
        <v>915246.15384615387</v>
      </c>
      <c r="AC245" s="27">
        <f t="shared" si="37"/>
        <v>115137.96615384615</v>
      </c>
      <c r="AD245" s="212">
        <v>0.1258</v>
      </c>
      <c r="AE245" s="211">
        <f t="shared" si="38"/>
        <v>0</v>
      </c>
      <c r="AF245" s="211" t="str">
        <f>IF(AND(COUNTIFS($J$18:J245,J245)=1,AE245=1),1,"")</f>
        <v/>
      </c>
      <c r="AG245" s="211">
        <f>IF(C245="","",IF(AND(COUNTIFS($J$18:J245,J245)=1,C245&lt;&gt;""),1,""))</f>
        <v>1</v>
      </c>
      <c r="AH245" s="211">
        <f>IF(G245="","",IF(AND(COUNTIFS($J$18:J245,J245)=1,G245&lt;&gt;""),1,""))</f>
        <v>1</v>
      </c>
      <c r="AI245" s="28">
        <f t="shared" si="39"/>
        <v>29288201.60307692</v>
      </c>
      <c r="AJ245" s="28">
        <f t="shared" si="40"/>
        <v>3870159.1769246156</v>
      </c>
      <c r="AK245" s="29">
        <f t="shared" si="41"/>
        <v>0.13214055370740244</v>
      </c>
      <c r="AL245" s="210" t="s">
        <v>180</v>
      </c>
      <c r="AM245" s="210">
        <v>870600</v>
      </c>
      <c r="AN245" s="210" t="s">
        <v>181</v>
      </c>
      <c r="AO245" s="210"/>
      <c r="AP245" s="45" t="str">
        <f t="shared" si="42"/>
        <v>20184</v>
      </c>
      <c r="AQ245" s="45" t="str">
        <f t="shared" si="43"/>
        <v>20184RMB</v>
      </c>
    </row>
    <row r="246" spans="1:43" s="15" customFormat="1">
      <c r="A246" s="208" t="s">
        <v>28</v>
      </c>
      <c r="B246" s="209">
        <v>2018</v>
      </c>
      <c r="C246" s="209">
        <v>4</v>
      </c>
      <c r="D246" s="57" t="str">
        <f t="shared" si="45"/>
        <v>Q1</v>
      </c>
      <c r="E246" s="208" t="s">
        <v>28</v>
      </c>
      <c r="F246" s="209">
        <v>2018</v>
      </c>
      <c r="G246" s="209">
        <v>4</v>
      </c>
      <c r="H246" s="213"/>
      <c r="I246" s="57" t="str">
        <f t="shared" si="35"/>
        <v>Q1</v>
      </c>
      <c r="J246" s="204" t="s">
        <v>182</v>
      </c>
      <c r="K246" s="213" t="s">
        <v>183</v>
      </c>
      <c r="L246" s="210" t="s">
        <v>55</v>
      </c>
      <c r="M246" s="208" t="s">
        <v>47</v>
      </c>
      <c r="N246" s="208">
        <v>1</v>
      </c>
      <c r="O246" s="208"/>
      <c r="P246" s="57" t="str">
        <f t="shared" si="36"/>
        <v>MAIN UNIT</v>
      </c>
      <c r="Q246" s="208" t="s">
        <v>56</v>
      </c>
      <c r="R246" s="208" t="s">
        <v>49</v>
      </c>
      <c r="S246" s="208" t="s">
        <v>37</v>
      </c>
      <c r="T246" s="208" t="s">
        <v>88</v>
      </c>
      <c r="U246" s="208" t="s">
        <v>58</v>
      </c>
      <c r="V246" s="208" t="s">
        <v>81</v>
      </c>
      <c r="W246" s="208" t="s">
        <v>51</v>
      </c>
      <c r="X246" s="34">
        <v>595000</v>
      </c>
      <c r="Y246" s="202">
        <v>1.17</v>
      </c>
      <c r="Z246" s="26">
        <f t="shared" si="46"/>
        <v>595000</v>
      </c>
      <c r="AA246" s="208">
        <v>1.23</v>
      </c>
      <c r="AB246" s="35">
        <f t="shared" si="44"/>
        <v>625512.8205128205</v>
      </c>
      <c r="AC246" s="27">
        <f t="shared" si="37"/>
        <v>79189.923076923063</v>
      </c>
      <c r="AD246" s="212">
        <v>0.12659999999999999</v>
      </c>
      <c r="AE246" s="211">
        <f t="shared" si="38"/>
        <v>1</v>
      </c>
      <c r="AF246" s="211">
        <f>IF(AND(COUNTIFS($J$18:J246,J246)=1,AE246=1),1,"")</f>
        <v>1</v>
      </c>
      <c r="AG246" s="211">
        <f>IF(C246="","",IF(AND(COUNTIFS($J$18:J246,J246)=1,C246&lt;&gt;""),1,""))</f>
        <v>1</v>
      </c>
      <c r="AH246" s="211">
        <f>IF(G246="","",IF(AND(COUNTIFS($J$18:J246,J246)=1,G246&lt;&gt;""),1,""))</f>
        <v>1</v>
      </c>
      <c r="AI246" s="28">
        <f t="shared" si="39"/>
        <v>29288201.60307692</v>
      </c>
      <c r="AJ246" s="28">
        <f t="shared" si="40"/>
        <v>3870159.1769246156</v>
      </c>
      <c r="AK246" s="29">
        <f t="shared" si="41"/>
        <v>0.13214055370740244</v>
      </c>
      <c r="AL246" s="210"/>
      <c r="AM246" s="210"/>
      <c r="AN246" s="210"/>
      <c r="AO246" s="210"/>
      <c r="AP246" s="45" t="str">
        <f t="shared" si="42"/>
        <v>20184</v>
      </c>
      <c r="AQ246" s="45" t="str">
        <f t="shared" si="43"/>
        <v>20184RMB</v>
      </c>
    </row>
    <row r="247" spans="1:43" s="15" customFormat="1">
      <c r="A247" s="208" t="s">
        <v>28</v>
      </c>
      <c r="B247" s="209">
        <v>2018</v>
      </c>
      <c r="C247" s="209">
        <v>4</v>
      </c>
      <c r="D247" s="57" t="str">
        <f t="shared" si="45"/>
        <v>Q1</v>
      </c>
      <c r="E247" s="208" t="s">
        <v>28</v>
      </c>
      <c r="F247" s="209">
        <v>2018</v>
      </c>
      <c r="G247" s="209">
        <v>8</v>
      </c>
      <c r="H247" s="213"/>
      <c r="I247" s="57" t="str">
        <f t="shared" si="35"/>
        <v>Q2</v>
      </c>
      <c r="J247" s="204" t="s">
        <v>184</v>
      </c>
      <c r="K247" s="213" t="s">
        <v>185</v>
      </c>
      <c r="L247" s="210" t="s">
        <v>79</v>
      </c>
      <c r="M247" s="208" t="s">
        <v>47</v>
      </c>
      <c r="N247" s="208">
        <v>2</v>
      </c>
      <c r="O247" s="208"/>
      <c r="P247" s="57" t="str">
        <f t="shared" si="36"/>
        <v>MAIN UNIT</v>
      </c>
      <c r="Q247" s="208" t="s">
        <v>48</v>
      </c>
      <c r="R247" s="208" t="s">
        <v>49</v>
      </c>
      <c r="S247" s="208" t="s">
        <v>36</v>
      </c>
      <c r="T247" s="208" t="s">
        <v>65</v>
      </c>
      <c r="U247" s="208" t="s">
        <v>66</v>
      </c>
      <c r="V247" s="208" t="s">
        <v>67</v>
      </c>
      <c r="W247" s="208" t="s">
        <v>96</v>
      </c>
      <c r="X247" s="34">
        <v>15800000</v>
      </c>
      <c r="Y247" s="202">
        <v>1</v>
      </c>
      <c r="Z247" s="26">
        <f t="shared" si="46"/>
        <v>31600000</v>
      </c>
      <c r="AA247" s="208">
        <v>7.2099999999999997E-2</v>
      </c>
      <c r="AB247" s="35">
        <f t="shared" si="44"/>
        <v>2278360</v>
      </c>
      <c r="AC247" s="27">
        <f t="shared" si="37"/>
        <v>306211.58399999997</v>
      </c>
      <c r="AD247" s="212">
        <v>0.13439999999999999</v>
      </c>
      <c r="AE247" s="211">
        <f t="shared" si="38"/>
        <v>0</v>
      </c>
      <c r="AF247" s="211" t="str">
        <f>IF(AND(COUNTIFS($J$18:J247,J247)=1,AE247=1),1,"")</f>
        <v/>
      </c>
      <c r="AG247" s="211">
        <f>IF(C247="","",IF(AND(COUNTIFS($J$18:J247,J247)=1,C247&lt;&gt;""),1,""))</f>
        <v>1</v>
      </c>
      <c r="AH247" s="211">
        <f>IF(G247="","",IF(AND(COUNTIFS($J$18:J247,J247)=1,G247&lt;&gt;""),1,""))</f>
        <v>1</v>
      </c>
      <c r="AI247" s="28">
        <f t="shared" si="39"/>
        <v>26754147.763010345</v>
      </c>
      <c r="AJ247" s="28">
        <f t="shared" si="40"/>
        <v>3429137.9965357971</v>
      </c>
      <c r="AK247" s="29">
        <f t="shared" si="41"/>
        <v>0.12817220069617924</v>
      </c>
      <c r="AL247" s="210"/>
      <c r="AM247" s="210"/>
      <c r="AN247" s="210"/>
      <c r="AO247" s="210"/>
      <c r="AP247" s="45" t="str">
        <f t="shared" si="42"/>
        <v>20188</v>
      </c>
      <c r="AQ247" s="45" t="str">
        <f t="shared" si="43"/>
        <v>20188JPY</v>
      </c>
    </row>
    <row r="248" spans="1:43" s="15" customFormat="1">
      <c r="A248" s="208" t="s">
        <v>28</v>
      </c>
      <c r="B248" s="209">
        <v>2018</v>
      </c>
      <c r="C248" s="209">
        <v>4</v>
      </c>
      <c r="D248" s="57" t="str">
        <f t="shared" si="45"/>
        <v>Q1</v>
      </c>
      <c r="E248" s="208" t="s">
        <v>28</v>
      </c>
      <c r="F248" s="209">
        <v>2018</v>
      </c>
      <c r="G248" s="209">
        <v>8</v>
      </c>
      <c r="H248" s="213"/>
      <c r="I248" s="57" t="str">
        <f t="shared" si="35"/>
        <v>Q2</v>
      </c>
      <c r="J248" s="204" t="s">
        <v>186</v>
      </c>
      <c r="K248" s="213" t="s">
        <v>187</v>
      </c>
      <c r="L248" s="210" t="s">
        <v>55</v>
      </c>
      <c r="M248" s="208" t="s">
        <v>47</v>
      </c>
      <c r="N248" s="208">
        <v>2</v>
      </c>
      <c r="O248" s="208"/>
      <c r="P248" s="57" t="str">
        <f t="shared" si="36"/>
        <v>MAIN UNIT</v>
      </c>
      <c r="Q248" s="208" t="s">
        <v>48</v>
      </c>
      <c r="R248" s="208" t="s">
        <v>49</v>
      </c>
      <c r="S248" s="208" t="s">
        <v>36</v>
      </c>
      <c r="T248" s="208" t="s">
        <v>65</v>
      </c>
      <c r="U248" s="208" t="s">
        <v>66</v>
      </c>
      <c r="V248" s="208" t="s">
        <v>119</v>
      </c>
      <c r="W248" s="208" t="s">
        <v>96</v>
      </c>
      <c r="X248" s="34">
        <v>11940000</v>
      </c>
      <c r="Y248" s="202">
        <v>1</v>
      </c>
      <c r="Z248" s="26">
        <f t="shared" si="46"/>
        <v>23880000</v>
      </c>
      <c r="AA248" s="208">
        <v>7.2099999999999997E-2</v>
      </c>
      <c r="AB248" s="35">
        <f t="shared" si="44"/>
        <v>1721748</v>
      </c>
      <c r="AC248" s="27">
        <f t="shared" si="37"/>
        <v>275479.67999999999</v>
      </c>
      <c r="AD248" s="212">
        <v>0.16</v>
      </c>
      <c r="AE248" s="211">
        <f t="shared" si="38"/>
        <v>0</v>
      </c>
      <c r="AF248" s="211" t="str">
        <f>IF(AND(COUNTIFS($J$18:J248,J248)=1,AE248=1),1,"")</f>
        <v/>
      </c>
      <c r="AG248" s="211">
        <f>IF(C248="","",IF(AND(COUNTIFS($J$18:J248,J248)=1,C248&lt;&gt;""),1,""))</f>
        <v>1</v>
      </c>
      <c r="AH248" s="211">
        <f>IF(G248="","",IF(AND(COUNTIFS($J$18:J248,J248)=1,G248&lt;&gt;""),1,""))</f>
        <v>1</v>
      </c>
      <c r="AI248" s="28">
        <f t="shared" si="39"/>
        <v>26754147.763010345</v>
      </c>
      <c r="AJ248" s="28">
        <f t="shared" si="40"/>
        <v>3429137.9965357971</v>
      </c>
      <c r="AK248" s="29">
        <f t="shared" si="41"/>
        <v>0.12817220069617924</v>
      </c>
      <c r="AL248" s="210"/>
      <c r="AM248" s="210"/>
      <c r="AN248" s="210"/>
      <c r="AO248" s="210"/>
      <c r="AP248" s="45" t="str">
        <f t="shared" si="42"/>
        <v>20188</v>
      </c>
      <c r="AQ248" s="45" t="str">
        <f t="shared" si="43"/>
        <v>20188JPY</v>
      </c>
    </row>
    <row r="249" spans="1:43" s="15" customFormat="1">
      <c r="A249" s="208" t="s">
        <v>28</v>
      </c>
      <c r="B249" s="209">
        <v>2018</v>
      </c>
      <c r="C249" s="209">
        <v>4</v>
      </c>
      <c r="D249" s="57" t="str">
        <f t="shared" si="45"/>
        <v>Q1</v>
      </c>
      <c r="E249" s="208" t="s">
        <v>28</v>
      </c>
      <c r="F249" s="209">
        <v>2018</v>
      </c>
      <c r="G249" s="209">
        <v>12</v>
      </c>
      <c r="H249" s="213"/>
      <c r="I249" s="57" t="str">
        <f t="shared" si="35"/>
        <v>Q3</v>
      </c>
      <c r="J249" s="204" t="s">
        <v>188</v>
      </c>
      <c r="K249" s="213" t="s">
        <v>187</v>
      </c>
      <c r="L249" s="210" t="s">
        <v>79</v>
      </c>
      <c r="M249" s="208" t="s">
        <v>47</v>
      </c>
      <c r="N249" s="208">
        <v>2</v>
      </c>
      <c r="O249" s="208"/>
      <c r="P249" s="57" t="str">
        <f t="shared" si="36"/>
        <v>MAIN UNIT</v>
      </c>
      <c r="Q249" s="208" t="s">
        <v>48</v>
      </c>
      <c r="R249" s="208" t="s">
        <v>49</v>
      </c>
      <c r="S249" s="208" t="s">
        <v>36</v>
      </c>
      <c r="T249" s="208" t="s">
        <v>65</v>
      </c>
      <c r="U249" s="208" t="s">
        <v>66</v>
      </c>
      <c r="V249" s="208" t="s">
        <v>119</v>
      </c>
      <c r="W249" s="208" t="s">
        <v>96</v>
      </c>
      <c r="X249" s="34">
        <v>15000000</v>
      </c>
      <c r="Y249" s="202">
        <v>1</v>
      </c>
      <c r="Z249" s="26">
        <f t="shared" si="46"/>
        <v>30000000</v>
      </c>
      <c r="AA249" s="208">
        <v>7.0400000000000004E-2</v>
      </c>
      <c r="AB249" s="35">
        <f t="shared" si="44"/>
        <v>2112000</v>
      </c>
      <c r="AC249" s="27">
        <f t="shared" si="37"/>
        <v>337920</v>
      </c>
      <c r="AD249" s="212">
        <v>0.16</v>
      </c>
      <c r="AE249" s="211">
        <f t="shared" si="38"/>
        <v>0</v>
      </c>
      <c r="AF249" s="211" t="str">
        <f>IF(AND(COUNTIFS($J$18:J249,J249)=1,AE249=1),1,"")</f>
        <v/>
      </c>
      <c r="AG249" s="211" t="str">
        <f>IF(C249="","",IF(AND(COUNTIFS($J$18:J249,J249)=1,C249&lt;&gt;""),1,""))</f>
        <v/>
      </c>
      <c r="AH249" s="211" t="str">
        <f>IF(G249="","",IF(AND(COUNTIFS($J$18:J249,J249)=1,G249&lt;&gt;""),1,""))</f>
        <v/>
      </c>
      <c r="AI249" s="28">
        <f t="shared" si="39"/>
        <v>29840797.698275868</v>
      </c>
      <c r="AJ249" s="28">
        <f t="shared" si="40"/>
        <v>3940167.6555448268</v>
      </c>
      <c r="AK249" s="29">
        <f t="shared" si="41"/>
        <v>0.13203962224416274</v>
      </c>
      <c r="AL249" s="210"/>
      <c r="AM249" s="210"/>
      <c r="AN249" s="210"/>
      <c r="AO249" s="210"/>
      <c r="AP249" s="45" t="str">
        <f t="shared" si="42"/>
        <v>201812</v>
      </c>
      <c r="AQ249" s="45" t="str">
        <f t="shared" si="43"/>
        <v>201812JPY</v>
      </c>
    </row>
    <row r="250" spans="1:43" s="15" customFormat="1">
      <c r="A250" s="208" t="s">
        <v>28</v>
      </c>
      <c r="B250" s="209">
        <v>2018</v>
      </c>
      <c r="C250" s="209">
        <v>4</v>
      </c>
      <c r="D250" s="57" t="str">
        <f t="shared" si="45"/>
        <v>Q1</v>
      </c>
      <c r="E250" s="208" t="s">
        <v>28</v>
      </c>
      <c r="F250" s="209">
        <v>2018</v>
      </c>
      <c r="G250" s="209">
        <v>7</v>
      </c>
      <c r="H250" s="213"/>
      <c r="I250" s="57" t="str">
        <f t="shared" si="35"/>
        <v>Q2</v>
      </c>
      <c r="J250" s="204" t="s">
        <v>189</v>
      </c>
      <c r="K250" s="213" t="s">
        <v>190</v>
      </c>
      <c r="L250" s="210" t="s">
        <v>87</v>
      </c>
      <c r="M250" s="208" t="s">
        <v>47</v>
      </c>
      <c r="N250" s="208">
        <v>1</v>
      </c>
      <c r="O250" s="208"/>
      <c r="P250" s="57" t="str">
        <f t="shared" si="36"/>
        <v>MAIN UNIT</v>
      </c>
      <c r="Q250" s="208" t="s">
        <v>56</v>
      </c>
      <c r="R250" s="208" t="s">
        <v>49</v>
      </c>
      <c r="S250" s="208" t="s">
        <v>37</v>
      </c>
      <c r="T250" s="208" t="s">
        <v>155</v>
      </c>
      <c r="U250" s="208" t="s">
        <v>58</v>
      </c>
      <c r="V250" s="208" t="s">
        <v>89</v>
      </c>
      <c r="W250" s="208" t="s">
        <v>51</v>
      </c>
      <c r="X250" s="34">
        <v>540000</v>
      </c>
      <c r="Y250" s="202">
        <v>1.1599999999999999</v>
      </c>
      <c r="Z250" s="26">
        <f t="shared" si="46"/>
        <v>540000</v>
      </c>
      <c r="AA250" s="208">
        <v>1.18</v>
      </c>
      <c r="AB250" s="35">
        <f t="shared" si="44"/>
        <v>549310.3448275862</v>
      </c>
      <c r="AC250" s="27">
        <f t="shared" si="37"/>
        <v>70586.379310344826</v>
      </c>
      <c r="AD250" s="212">
        <v>0.1285</v>
      </c>
      <c r="AE250" s="211">
        <f t="shared" si="38"/>
        <v>1</v>
      </c>
      <c r="AF250" s="211">
        <f>IF(AND(COUNTIFS($J$18:J250,J250)=1,AE250=1),1,"")</f>
        <v>1</v>
      </c>
      <c r="AG250" s="211">
        <f>IF(C250="","",IF(AND(COUNTIFS($J$18:J250,J250)=1,C250&lt;&gt;""),1,""))</f>
        <v>1</v>
      </c>
      <c r="AH250" s="211">
        <f>IF(G250="","",IF(AND(COUNTIFS($J$18:J250,J250)=1,G250&lt;&gt;""),1,""))</f>
        <v>1</v>
      </c>
      <c r="AI250" s="28">
        <f t="shared" si="39"/>
        <v>29946107.503386207</v>
      </c>
      <c r="AJ250" s="28">
        <f t="shared" si="40"/>
        <v>3987206.4954923098</v>
      </c>
      <c r="AK250" s="29">
        <f t="shared" si="41"/>
        <v>0.13314606898547499</v>
      </c>
      <c r="AL250" s="210"/>
      <c r="AM250" s="210"/>
      <c r="AN250" s="210"/>
      <c r="AO250" s="210"/>
      <c r="AP250" s="45" t="str">
        <f t="shared" si="42"/>
        <v>20187</v>
      </c>
      <c r="AQ250" s="45" t="str">
        <f t="shared" si="43"/>
        <v>20187RMB</v>
      </c>
    </row>
    <row r="251" spans="1:43" s="15" customFormat="1">
      <c r="A251" s="208" t="s">
        <v>28</v>
      </c>
      <c r="B251" s="209">
        <v>2018</v>
      </c>
      <c r="C251" s="209">
        <v>4</v>
      </c>
      <c r="D251" s="57" t="str">
        <f t="shared" si="45"/>
        <v>Q1</v>
      </c>
      <c r="E251" s="208" t="s">
        <v>28</v>
      </c>
      <c r="F251" s="209">
        <v>2018</v>
      </c>
      <c r="G251" s="209">
        <v>7</v>
      </c>
      <c r="H251" s="213"/>
      <c r="I251" s="57" t="str">
        <f t="shared" si="35"/>
        <v>Q2</v>
      </c>
      <c r="J251" s="204" t="s">
        <v>191</v>
      </c>
      <c r="K251" s="213" t="s">
        <v>3117</v>
      </c>
      <c r="L251" s="210" t="s">
        <v>64</v>
      </c>
      <c r="M251" s="208" t="s">
        <v>47</v>
      </c>
      <c r="N251" s="208">
        <v>1</v>
      </c>
      <c r="O251" s="208"/>
      <c r="P251" s="57" t="str">
        <f t="shared" si="36"/>
        <v>MAIN UNIT</v>
      </c>
      <c r="Q251" s="208" t="s">
        <v>56</v>
      </c>
      <c r="R251" s="208" t="s">
        <v>49</v>
      </c>
      <c r="S251" s="208" t="s">
        <v>37</v>
      </c>
      <c r="T251" s="208" t="s">
        <v>88</v>
      </c>
      <c r="U251" s="208" t="s">
        <v>58</v>
      </c>
      <c r="V251" s="208" t="s">
        <v>89</v>
      </c>
      <c r="W251" s="208" t="s">
        <v>51</v>
      </c>
      <c r="X251" s="34">
        <v>834000</v>
      </c>
      <c r="Y251" s="202">
        <v>1.1599999999999999</v>
      </c>
      <c r="Z251" s="26">
        <f t="shared" si="46"/>
        <v>834000</v>
      </c>
      <c r="AA251" s="208">
        <v>1.18</v>
      </c>
      <c r="AB251" s="35">
        <f t="shared" si="44"/>
        <v>848379.31034482759</v>
      </c>
      <c r="AC251" s="27">
        <f t="shared" si="37"/>
        <v>120469.86206896551</v>
      </c>
      <c r="AD251" s="212">
        <v>0.14199999999999999</v>
      </c>
      <c r="AE251" s="211">
        <f t="shared" si="38"/>
        <v>1</v>
      </c>
      <c r="AF251" s="211">
        <f>IF(AND(COUNTIFS($J$18:J251,J251)=1,AE251=1),1,"")</f>
        <v>1</v>
      </c>
      <c r="AG251" s="211">
        <f>IF(C251="","",IF(AND(COUNTIFS($J$18:J251,J251)=1,C251&lt;&gt;""),1,""))</f>
        <v>1</v>
      </c>
      <c r="AH251" s="211">
        <f>IF(G251="","",IF(AND(COUNTIFS($J$18:J251,J251)=1,G251&lt;&gt;""),1,""))</f>
        <v>1</v>
      </c>
      <c r="AI251" s="28">
        <f t="shared" si="39"/>
        <v>29946107.503386207</v>
      </c>
      <c r="AJ251" s="28">
        <f t="shared" si="40"/>
        <v>3987206.4954923098</v>
      </c>
      <c r="AK251" s="29">
        <f t="shared" si="41"/>
        <v>0.13314606898547499</v>
      </c>
      <c r="AL251" s="210"/>
      <c r="AM251" s="210"/>
      <c r="AN251" s="210"/>
      <c r="AO251" s="210"/>
      <c r="AP251" s="45" t="str">
        <f t="shared" si="42"/>
        <v>20187</v>
      </c>
      <c r="AQ251" s="45" t="str">
        <f t="shared" si="43"/>
        <v>20187RMB</v>
      </c>
    </row>
    <row r="252" spans="1:43" s="15" customFormat="1">
      <c r="A252" s="208" t="s">
        <v>28</v>
      </c>
      <c r="B252" s="209">
        <v>2018</v>
      </c>
      <c r="C252" s="209">
        <v>4</v>
      </c>
      <c r="D252" s="57" t="str">
        <f t="shared" si="45"/>
        <v>Q1</v>
      </c>
      <c r="E252" s="208" t="s">
        <v>28</v>
      </c>
      <c r="F252" s="209">
        <v>2018</v>
      </c>
      <c r="G252" s="209">
        <v>7</v>
      </c>
      <c r="H252" s="213"/>
      <c r="I252" s="57" t="str">
        <f t="shared" si="35"/>
        <v>Q2</v>
      </c>
      <c r="J252" s="204" t="s">
        <v>192</v>
      </c>
      <c r="K252" s="213" t="s">
        <v>193</v>
      </c>
      <c r="L252" s="210" t="s">
        <v>79</v>
      </c>
      <c r="M252" s="208" t="s">
        <v>47</v>
      </c>
      <c r="N252" s="208">
        <v>1</v>
      </c>
      <c r="O252" s="208"/>
      <c r="P252" s="57" t="str">
        <f t="shared" si="36"/>
        <v>MAIN UNIT</v>
      </c>
      <c r="Q252" s="208" t="s">
        <v>56</v>
      </c>
      <c r="R252" s="208" t="s">
        <v>49</v>
      </c>
      <c r="S252" s="208" t="s">
        <v>37</v>
      </c>
      <c r="T252" s="208" t="s">
        <v>57</v>
      </c>
      <c r="U252" s="208" t="s">
        <v>58</v>
      </c>
      <c r="V252" s="208" t="s">
        <v>59</v>
      </c>
      <c r="W252" s="208" t="s">
        <v>51</v>
      </c>
      <c r="X252" s="34">
        <v>891952</v>
      </c>
      <c r="Y252" s="202">
        <v>1.1599999999999999</v>
      </c>
      <c r="Z252" s="26">
        <f t="shared" si="46"/>
        <v>891952</v>
      </c>
      <c r="AA252" s="208">
        <v>1.18</v>
      </c>
      <c r="AB252" s="35">
        <f t="shared" si="44"/>
        <v>907330.48275862075</v>
      </c>
      <c r="AC252" s="27">
        <f t="shared" si="37"/>
        <v>119949.08982068967</v>
      </c>
      <c r="AD252" s="212">
        <v>0.13220000000000001</v>
      </c>
      <c r="AE252" s="211">
        <f t="shared" si="38"/>
        <v>1</v>
      </c>
      <c r="AF252" s="211">
        <f>IF(AND(COUNTIFS($J$18:J252,J252)=1,AE252=1),1,"")</f>
        <v>1</v>
      </c>
      <c r="AG252" s="211">
        <f>IF(C252="","",IF(AND(COUNTIFS($J$18:J252,J252)=1,C252&lt;&gt;""),1,""))</f>
        <v>1</v>
      </c>
      <c r="AH252" s="211">
        <f>IF(G252="","",IF(AND(COUNTIFS($J$18:J252,J252)=1,G252&lt;&gt;""),1,""))</f>
        <v>1</v>
      </c>
      <c r="AI252" s="28">
        <f t="shared" si="39"/>
        <v>29946107.503386207</v>
      </c>
      <c r="AJ252" s="28">
        <f t="shared" si="40"/>
        <v>3987206.4954923098</v>
      </c>
      <c r="AK252" s="29">
        <f t="shared" si="41"/>
        <v>0.13314606898547499</v>
      </c>
      <c r="AL252" s="210"/>
      <c r="AM252" s="210"/>
      <c r="AN252" s="210"/>
      <c r="AO252" s="210"/>
      <c r="AP252" s="45" t="str">
        <f t="shared" si="42"/>
        <v>20187</v>
      </c>
      <c r="AQ252" s="45" t="str">
        <f t="shared" si="43"/>
        <v>20187RMB</v>
      </c>
    </row>
    <row r="253" spans="1:43" s="15" customFormat="1">
      <c r="A253" s="208" t="s">
        <v>28</v>
      </c>
      <c r="B253" s="209">
        <v>2018</v>
      </c>
      <c r="C253" s="209">
        <v>4</v>
      </c>
      <c r="D253" s="57" t="str">
        <f t="shared" si="45"/>
        <v>Q1</v>
      </c>
      <c r="E253" s="208" t="s">
        <v>28</v>
      </c>
      <c r="F253" s="209">
        <v>2018</v>
      </c>
      <c r="G253" s="209">
        <v>7</v>
      </c>
      <c r="H253" s="213"/>
      <c r="I253" s="57" t="str">
        <f t="shared" si="35"/>
        <v>Q2</v>
      </c>
      <c r="J253" s="204" t="s">
        <v>192</v>
      </c>
      <c r="K253" s="213" t="s">
        <v>193</v>
      </c>
      <c r="L253" s="210" t="s">
        <v>55</v>
      </c>
      <c r="M253" s="208" t="s">
        <v>47</v>
      </c>
      <c r="N253" s="208">
        <v>1</v>
      </c>
      <c r="O253" s="208"/>
      <c r="P253" s="57" t="str">
        <f t="shared" si="36"/>
        <v>MAIN UNIT</v>
      </c>
      <c r="Q253" s="208" t="s">
        <v>56</v>
      </c>
      <c r="R253" s="208" t="s">
        <v>49</v>
      </c>
      <c r="S253" s="208" t="s">
        <v>37</v>
      </c>
      <c r="T253" s="208" t="s">
        <v>57</v>
      </c>
      <c r="U253" s="208" t="s">
        <v>58</v>
      </c>
      <c r="V253" s="208" t="s">
        <v>59</v>
      </c>
      <c r="W253" s="208" t="s">
        <v>51</v>
      </c>
      <c r="X253" s="34">
        <v>1168048</v>
      </c>
      <c r="Y253" s="202">
        <v>1.1599999999999999</v>
      </c>
      <c r="Z253" s="26">
        <f t="shared" si="46"/>
        <v>1168048</v>
      </c>
      <c r="AA253" s="208">
        <v>1.18</v>
      </c>
      <c r="AB253" s="35">
        <f t="shared" si="44"/>
        <v>1188186.7586206896</v>
      </c>
      <c r="AC253" s="27">
        <f t="shared" si="37"/>
        <v>157078.28948965517</v>
      </c>
      <c r="AD253" s="212">
        <v>0.13220000000000001</v>
      </c>
      <c r="AE253" s="211">
        <f t="shared" si="38"/>
        <v>1</v>
      </c>
      <c r="AF253" s="211" t="str">
        <f>IF(AND(COUNTIFS($J$18:J253,J253)=1,AE253=1),1,"")</f>
        <v/>
      </c>
      <c r="AG253" s="211" t="str">
        <f>IF(C253="","",IF(AND(COUNTIFS($J$18:J253,J253)=1,C253&lt;&gt;""),1,""))</f>
        <v/>
      </c>
      <c r="AH253" s="211" t="str">
        <f>IF(G253="","",IF(AND(COUNTIFS($J$18:J253,J253)=1,G253&lt;&gt;""),1,""))</f>
        <v/>
      </c>
      <c r="AI253" s="28">
        <f t="shared" si="39"/>
        <v>29946107.503386207</v>
      </c>
      <c r="AJ253" s="28">
        <f t="shared" si="40"/>
        <v>3987206.4954923098</v>
      </c>
      <c r="AK253" s="29">
        <f t="shared" si="41"/>
        <v>0.13314606898547499</v>
      </c>
      <c r="AL253" s="210"/>
      <c r="AM253" s="210"/>
      <c r="AN253" s="210"/>
      <c r="AO253" s="210"/>
      <c r="AP253" s="45" t="str">
        <f t="shared" si="42"/>
        <v>20187</v>
      </c>
      <c r="AQ253" s="45" t="str">
        <f t="shared" si="43"/>
        <v>20187RMB</v>
      </c>
    </row>
    <row r="254" spans="1:43" s="15" customFormat="1">
      <c r="A254" s="208" t="s">
        <v>28</v>
      </c>
      <c r="B254" s="209">
        <v>2018</v>
      </c>
      <c r="C254" s="209">
        <v>4</v>
      </c>
      <c r="D254" s="57" t="str">
        <f t="shared" si="45"/>
        <v>Q1</v>
      </c>
      <c r="E254" s="208" t="s">
        <v>28</v>
      </c>
      <c r="F254" s="209">
        <v>2018</v>
      </c>
      <c r="G254" s="209">
        <v>7</v>
      </c>
      <c r="H254" s="213"/>
      <c r="I254" s="57" t="str">
        <f t="shared" si="35"/>
        <v>Q2</v>
      </c>
      <c r="J254" s="204" t="s">
        <v>194</v>
      </c>
      <c r="K254" s="213" t="s">
        <v>195</v>
      </c>
      <c r="L254" s="210" t="s">
        <v>64</v>
      </c>
      <c r="M254" s="208" t="s">
        <v>47</v>
      </c>
      <c r="N254" s="208">
        <v>2</v>
      </c>
      <c r="O254" s="208"/>
      <c r="P254" s="57" t="str">
        <f t="shared" si="36"/>
        <v>MAIN UNIT</v>
      </c>
      <c r="Q254" s="208" t="s">
        <v>48</v>
      </c>
      <c r="R254" s="208" t="s">
        <v>49</v>
      </c>
      <c r="S254" s="208" t="s">
        <v>37</v>
      </c>
      <c r="T254" s="208" t="s">
        <v>196</v>
      </c>
      <c r="U254" s="208" t="s">
        <v>197</v>
      </c>
      <c r="V254" s="208" t="s">
        <v>198</v>
      </c>
      <c r="W254" s="208" t="s">
        <v>51</v>
      </c>
      <c r="X254" s="34">
        <v>1306000</v>
      </c>
      <c r="Y254" s="202">
        <v>1.1599999999999999</v>
      </c>
      <c r="Z254" s="26">
        <f t="shared" si="46"/>
        <v>2612000</v>
      </c>
      <c r="AA254" s="208">
        <v>1.18</v>
      </c>
      <c r="AB254" s="35">
        <f t="shared" si="44"/>
        <v>2657034.4827586203</v>
      </c>
      <c r="AC254" s="27">
        <f t="shared" si="37"/>
        <v>254543.90344827581</v>
      </c>
      <c r="AD254" s="212">
        <v>9.5799999999999996E-2</v>
      </c>
      <c r="AE254" s="211">
        <f t="shared" si="38"/>
        <v>0</v>
      </c>
      <c r="AF254" s="211" t="str">
        <f>IF(AND(COUNTIFS($J$18:J254,J254)=1,AE254=1),1,"")</f>
        <v/>
      </c>
      <c r="AG254" s="211">
        <f>IF(C254="","",IF(AND(COUNTIFS($J$18:J254,J254)=1,C254&lt;&gt;""),1,""))</f>
        <v>1</v>
      </c>
      <c r="AH254" s="211">
        <f>IF(G254="","",IF(AND(COUNTIFS($J$18:J254,J254)=1,G254&lt;&gt;""),1,""))</f>
        <v>1</v>
      </c>
      <c r="AI254" s="28">
        <f t="shared" si="39"/>
        <v>29946107.503386207</v>
      </c>
      <c r="AJ254" s="28">
        <f t="shared" si="40"/>
        <v>3987206.4954923098</v>
      </c>
      <c r="AK254" s="29">
        <f t="shared" si="41"/>
        <v>0.13314606898547499</v>
      </c>
      <c r="AL254" s="210"/>
      <c r="AM254" s="210"/>
      <c r="AN254" s="210"/>
      <c r="AO254" s="210"/>
      <c r="AP254" s="45" t="str">
        <f t="shared" si="42"/>
        <v>20187</v>
      </c>
      <c r="AQ254" s="45" t="str">
        <f t="shared" si="43"/>
        <v>20187RMB</v>
      </c>
    </row>
    <row r="255" spans="1:43" s="15" customFormat="1">
      <c r="A255" s="208" t="s">
        <v>28</v>
      </c>
      <c r="B255" s="209">
        <v>2018</v>
      </c>
      <c r="C255" s="209">
        <v>4</v>
      </c>
      <c r="D255" s="57" t="str">
        <f t="shared" si="45"/>
        <v>Q1</v>
      </c>
      <c r="E255" s="208" t="s">
        <v>28</v>
      </c>
      <c r="F255" s="209">
        <v>2018</v>
      </c>
      <c r="G255" s="209">
        <v>7</v>
      </c>
      <c r="H255" s="213"/>
      <c r="I255" s="57" t="str">
        <f t="shared" si="35"/>
        <v>Q2</v>
      </c>
      <c r="J255" s="204" t="s">
        <v>184</v>
      </c>
      <c r="K255" s="213" t="s">
        <v>185</v>
      </c>
      <c r="L255" s="210" t="s">
        <v>55</v>
      </c>
      <c r="M255" s="208" t="s">
        <v>47</v>
      </c>
      <c r="N255" s="208">
        <v>2</v>
      </c>
      <c r="O255" s="208"/>
      <c r="P255" s="57" t="str">
        <f t="shared" si="36"/>
        <v>MAIN UNIT</v>
      </c>
      <c r="Q255" s="208" t="s">
        <v>48</v>
      </c>
      <c r="R255" s="208" t="s">
        <v>49</v>
      </c>
      <c r="S255" s="208" t="s">
        <v>36</v>
      </c>
      <c r="T255" s="208" t="s">
        <v>65</v>
      </c>
      <c r="U255" s="208" t="s">
        <v>66</v>
      </c>
      <c r="V255" s="208" t="s">
        <v>67</v>
      </c>
      <c r="W255" s="208" t="s">
        <v>96</v>
      </c>
      <c r="X255" s="34">
        <v>11700000</v>
      </c>
      <c r="Y255" s="202">
        <v>1</v>
      </c>
      <c r="Z255" s="26">
        <f t="shared" si="46"/>
        <v>23400000</v>
      </c>
      <c r="AA255" s="208">
        <v>7.22E-2</v>
      </c>
      <c r="AB255" s="35">
        <f t="shared" si="44"/>
        <v>1689480</v>
      </c>
      <c r="AC255" s="27">
        <f t="shared" si="37"/>
        <v>227066.11199999999</v>
      </c>
      <c r="AD255" s="212">
        <v>0.13439999999999999</v>
      </c>
      <c r="AE255" s="211">
        <f t="shared" si="38"/>
        <v>0</v>
      </c>
      <c r="AF255" s="211" t="str">
        <f>IF(AND(COUNTIFS($J$18:J255,J255)=1,AE255=1),1,"")</f>
        <v/>
      </c>
      <c r="AG255" s="211" t="str">
        <f>IF(C255="","",IF(AND(COUNTIFS($J$18:J255,J255)=1,C255&lt;&gt;""),1,""))</f>
        <v/>
      </c>
      <c r="AH255" s="211" t="str">
        <f>IF(G255="","",IF(AND(COUNTIFS($J$18:J255,J255)=1,G255&lt;&gt;""),1,""))</f>
        <v/>
      </c>
      <c r="AI255" s="28">
        <f t="shared" si="39"/>
        <v>29946107.503386207</v>
      </c>
      <c r="AJ255" s="28">
        <f t="shared" si="40"/>
        <v>3987206.4954923098</v>
      </c>
      <c r="AK255" s="29">
        <f t="shared" si="41"/>
        <v>0.13314606898547499</v>
      </c>
      <c r="AL255" s="210"/>
      <c r="AM255" s="210"/>
      <c r="AN255" s="210"/>
      <c r="AO255" s="210"/>
      <c r="AP255" s="45" t="str">
        <f t="shared" si="42"/>
        <v>20187</v>
      </c>
      <c r="AQ255" s="45" t="str">
        <f t="shared" si="43"/>
        <v>20187JPY</v>
      </c>
    </row>
    <row r="256" spans="1:43" s="15" customFormat="1">
      <c r="A256" s="208" t="s">
        <v>28</v>
      </c>
      <c r="B256" s="209">
        <v>2018</v>
      </c>
      <c r="C256" s="209">
        <v>4</v>
      </c>
      <c r="D256" s="57" t="str">
        <f t="shared" si="45"/>
        <v>Q1</v>
      </c>
      <c r="E256" s="208" t="s">
        <v>28</v>
      </c>
      <c r="F256" s="209">
        <v>2018</v>
      </c>
      <c r="G256" s="209">
        <v>7</v>
      </c>
      <c r="H256" s="213"/>
      <c r="I256" s="57" t="str">
        <f t="shared" si="35"/>
        <v>Q2</v>
      </c>
      <c r="J256" s="204" t="s">
        <v>199</v>
      </c>
      <c r="K256" s="213" t="s">
        <v>200</v>
      </c>
      <c r="L256" s="210" t="s">
        <v>55</v>
      </c>
      <c r="M256" s="208" t="s">
        <v>47</v>
      </c>
      <c r="N256" s="208">
        <v>2</v>
      </c>
      <c r="O256" s="208"/>
      <c r="P256" s="57" t="str">
        <f t="shared" si="36"/>
        <v>MAIN UNIT</v>
      </c>
      <c r="Q256" s="208" t="s">
        <v>56</v>
      </c>
      <c r="R256" s="208" t="s">
        <v>49</v>
      </c>
      <c r="S256" s="208" t="s">
        <v>36</v>
      </c>
      <c r="T256" s="208" t="s">
        <v>65</v>
      </c>
      <c r="U256" s="208" t="s">
        <v>66</v>
      </c>
      <c r="V256" s="208" t="s">
        <v>122</v>
      </c>
      <c r="W256" s="208" t="s">
        <v>96</v>
      </c>
      <c r="X256" s="34">
        <v>8790000</v>
      </c>
      <c r="Y256" s="202">
        <v>1</v>
      </c>
      <c r="Z256" s="26">
        <f t="shared" si="46"/>
        <v>17580000</v>
      </c>
      <c r="AA256" s="208">
        <v>7.22E-2</v>
      </c>
      <c r="AB256" s="35">
        <f t="shared" si="44"/>
        <v>1269276</v>
      </c>
      <c r="AC256" s="27">
        <f t="shared" si="37"/>
        <v>160055.70359999998</v>
      </c>
      <c r="AD256" s="212">
        <v>0.12609999999999999</v>
      </c>
      <c r="AE256" s="211">
        <f t="shared" si="38"/>
        <v>1</v>
      </c>
      <c r="AF256" s="211">
        <f>IF(AND(COUNTIFS($J$18:J256,J256)=1,AE256=1),1,"")</f>
        <v>1</v>
      </c>
      <c r="AG256" s="211">
        <f>IF(C256="","",IF(AND(COUNTIFS($J$18:J256,J256)=1,C256&lt;&gt;""),1,""))</f>
        <v>1</v>
      </c>
      <c r="AH256" s="211">
        <f>IF(G256="","",IF(AND(COUNTIFS($J$18:J256,J256)=1,G256&lt;&gt;""),1,""))</f>
        <v>1</v>
      </c>
      <c r="AI256" s="28">
        <f t="shared" si="39"/>
        <v>29946107.503386207</v>
      </c>
      <c r="AJ256" s="28">
        <f t="shared" si="40"/>
        <v>3987206.4954923098</v>
      </c>
      <c r="AK256" s="29">
        <f t="shared" si="41"/>
        <v>0.13314606898547499</v>
      </c>
      <c r="AL256" s="210"/>
      <c r="AM256" s="210"/>
      <c r="AN256" s="210"/>
      <c r="AO256" s="210"/>
      <c r="AP256" s="45" t="str">
        <f t="shared" si="42"/>
        <v>20187</v>
      </c>
      <c r="AQ256" s="45" t="str">
        <f t="shared" si="43"/>
        <v>20187JPY</v>
      </c>
    </row>
    <row r="257" spans="1:43" s="15" customFormat="1">
      <c r="A257" s="208" t="s">
        <v>28</v>
      </c>
      <c r="B257" s="209">
        <v>2018</v>
      </c>
      <c r="C257" s="209">
        <v>4</v>
      </c>
      <c r="D257" s="57" t="str">
        <f t="shared" si="45"/>
        <v>Q1</v>
      </c>
      <c r="E257" s="208" t="s">
        <v>28</v>
      </c>
      <c r="F257" s="209">
        <v>2018</v>
      </c>
      <c r="G257" s="209">
        <v>6</v>
      </c>
      <c r="H257" s="213"/>
      <c r="I257" s="57" t="str">
        <f t="shared" si="35"/>
        <v>Q1</v>
      </c>
      <c r="J257" s="204" t="s">
        <v>201</v>
      </c>
      <c r="K257" s="213" t="s">
        <v>3118</v>
      </c>
      <c r="L257" s="210" t="s">
        <v>79</v>
      </c>
      <c r="M257" s="208" t="s">
        <v>47</v>
      </c>
      <c r="N257" s="208">
        <v>1</v>
      </c>
      <c r="O257" s="208"/>
      <c r="P257" s="57" t="str">
        <f t="shared" si="36"/>
        <v>MAIN UNIT</v>
      </c>
      <c r="Q257" s="208" t="s">
        <v>48</v>
      </c>
      <c r="R257" s="208" t="s">
        <v>49</v>
      </c>
      <c r="S257" s="208" t="s">
        <v>38</v>
      </c>
      <c r="T257" s="208" t="s">
        <v>202</v>
      </c>
      <c r="U257" s="208" t="s">
        <v>137</v>
      </c>
      <c r="V257" s="208" t="s">
        <v>203</v>
      </c>
      <c r="W257" s="208" t="s">
        <v>51</v>
      </c>
      <c r="X257" s="34">
        <v>965000</v>
      </c>
      <c r="Y257" s="202">
        <v>1.1599999999999999</v>
      </c>
      <c r="Z257" s="26">
        <f t="shared" si="46"/>
        <v>965000</v>
      </c>
      <c r="AA257" s="208">
        <v>1.23</v>
      </c>
      <c r="AB257" s="35">
        <f t="shared" si="44"/>
        <v>1023232.7586206897</v>
      </c>
      <c r="AC257" s="27">
        <f t="shared" si="37"/>
        <v>122890.25431034484</v>
      </c>
      <c r="AD257" s="212">
        <v>0.1201</v>
      </c>
      <c r="AE257" s="211">
        <f t="shared" si="38"/>
        <v>0</v>
      </c>
      <c r="AF257" s="211" t="str">
        <f>IF(AND(COUNTIFS($J$18:J257,J257)=1,AE257=1),1,"")</f>
        <v/>
      </c>
      <c r="AG257" s="211">
        <f>IF(C257="","",IF(AND(COUNTIFS($J$18:J257,J257)=1,C257&lt;&gt;""),1,""))</f>
        <v>1</v>
      </c>
      <c r="AH257" s="211">
        <f>IF(G257="","",IF(AND(COUNTIFS($J$18:J257,J257)=1,G257&lt;&gt;""),1,""))</f>
        <v>1</v>
      </c>
      <c r="AI257" s="28">
        <f t="shared" si="39"/>
        <v>24398045.860453524</v>
      </c>
      <c r="AJ257" s="28">
        <f t="shared" si="40"/>
        <v>3478417.4064663453</v>
      </c>
      <c r="AK257" s="29">
        <f t="shared" si="41"/>
        <v>0.14256950849102498</v>
      </c>
      <c r="AL257" s="210"/>
      <c r="AM257" s="210"/>
      <c r="AN257" s="210"/>
      <c r="AO257" s="210" t="s">
        <v>204</v>
      </c>
      <c r="AP257" s="45" t="str">
        <f t="shared" si="42"/>
        <v>20186</v>
      </c>
      <c r="AQ257" s="45" t="str">
        <f t="shared" si="43"/>
        <v>20186RMB</v>
      </c>
    </row>
    <row r="258" spans="1:43" s="15" customFormat="1">
      <c r="A258" s="208" t="s">
        <v>28</v>
      </c>
      <c r="B258" s="209">
        <v>2018</v>
      </c>
      <c r="C258" s="209">
        <v>4</v>
      </c>
      <c r="D258" s="57" t="str">
        <f t="shared" si="45"/>
        <v>Q1</v>
      </c>
      <c r="E258" s="208" t="s">
        <v>28</v>
      </c>
      <c r="F258" s="209">
        <v>2018</v>
      </c>
      <c r="G258" s="209">
        <v>6</v>
      </c>
      <c r="H258" s="213"/>
      <c r="I258" s="57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204" t="s">
        <v>205</v>
      </c>
      <c r="K258" s="213" t="s">
        <v>206</v>
      </c>
      <c r="L258" s="210" t="s">
        <v>46</v>
      </c>
      <c r="M258" s="208" t="s">
        <v>47</v>
      </c>
      <c r="N258" s="208">
        <v>1</v>
      </c>
      <c r="O258" s="208"/>
      <c r="P258" s="57" t="str">
        <f t="shared" ref="P258:P321" si="48">IF(M258="","",IF(AND(N258&gt;0,L258&lt;&gt;""),"MAIN UNIT",IF(AND(O258&gt;0,L258&lt;&gt;""),"SERVICE/ PARTS","C66 SERVICE/OTHERS")))</f>
        <v>MAIN UNIT</v>
      </c>
      <c r="Q258" s="208" t="s">
        <v>56</v>
      </c>
      <c r="R258" s="208" t="s">
        <v>49</v>
      </c>
      <c r="S258" s="208" t="s">
        <v>37</v>
      </c>
      <c r="T258" s="208" t="s">
        <v>179</v>
      </c>
      <c r="U258" s="208" t="s">
        <v>58</v>
      </c>
      <c r="V258" s="208" t="s">
        <v>81</v>
      </c>
      <c r="W258" s="208" t="s">
        <v>51</v>
      </c>
      <c r="X258" s="34">
        <v>500000</v>
      </c>
      <c r="Y258" s="202">
        <v>1.1599999999999999</v>
      </c>
      <c r="Z258" s="26">
        <f t="shared" si="46"/>
        <v>500000</v>
      </c>
      <c r="AA258" s="208">
        <v>1.23</v>
      </c>
      <c r="AB258" s="35">
        <f t="shared" si="44"/>
        <v>530172.41379310342</v>
      </c>
      <c r="AC258" s="27">
        <f t="shared" ref="AC258:AC321" si="49">IF(R258&lt;&gt;"",AB258*AD258,"")</f>
        <v>74966.379310344826</v>
      </c>
      <c r="AD258" s="212">
        <v>0.1414</v>
      </c>
      <c r="AE258" s="211">
        <f t="shared" ref="AE258:AE321" si="50">IF(Q258="","",IF(Q258="Yes",1,0))</f>
        <v>1</v>
      </c>
      <c r="AF258" s="211">
        <f>IF(AND(COUNTIFS($J$18:J258,J258)=1,AE258=1),1,"")</f>
        <v>1</v>
      </c>
      <c r="AG258" s="211">
        <f>IF(C258="","",IF(AND(COUNTIFS($J$18:J258,J258)=1,C258&lt;&gt;""),1,""))</f>
        <v>1</v>
      </c>
      <c r="AH258" s="211">
        <f>IF(G258="","",IF(AND(COUNTIFS($J$18:J258,J258)=1,G258&lt;&gt;""),1,""))</f>
        <v>1</v>
      </c>
      <c r="AI258" s="28">
        <f t="shared" ref="AI258:AI321" si="51">IF(P258="C66 SERVICE","",SUMIFS(AB:AB,F:F,F258,G:G,G258,E:E,E258))</f>
        <v>24398045.860453524</v>
      </c>
      <c r="AJ258" s="28">
        <f t="shared" ref="AJ258:AJ321" si="52">IF(P258="C66 SERVICE","",SUMIFS(AC:AC,F:F,F258,G:G,G258,E:E,E258))</f>
        <v>3478417.4064663453</v>
      </c>
      <c r="AK258" s="29">
        <f t="shared" ref="AK258:AK321" si="53">IF(AJ258&gt;0,AJ258/AI258,"")</f>
        <v>0.14256950849102498</v>
      </c>
      <c r="AL258" s="210"/>
      <c r="AM258" s="210"/>
      <c r="AN258" s="210"/>
      <c r="AO258" s="210" t="s">
        <v>207</v>
      </c>
      <c r="AP258" s="45" t="str">
        <f t="shared" ref="AP258:AP321" si="54">IF(F258="","",F258&amp;G258)</f>
        <v>20186</v>
      </c>
      <c r="AQ258" s="45" t="str">
        <f t="shared" ref="AQ258:AQ321" si="55">IF(W258="","",F258&amp;G258&amp;W258)</f>
        <v>20186RMB</v>
      </c>
    </row>
    <row r="259" spans="1:43" s="15" customFormat="1">
      <c r="A259" s="208" t="s">
        <v>28</v>
      </c>
      <c r="B259" s="209">
        <v>2018</v>
      </c>
      <c r="C259" s="209">
        <v>4</v>
      </c>
      <c r="D259" s="57" t="str">
        <f t="shared" si="45"/>
        <v>Q1</v>
      </c>
      <c r="E259" s="208" t="s">
        <v>28</v>
      </c>
      <c r="F259" s="209">
        <v>2018</v>
      </c>
      <c r="G259" s="209">
        <v>6</v>
      </c>
      <c r="H259" s="213"/>
      <c r="I259" s="57" t="str">
        <f t="shared" si="47"/>
        <v>Q1</v>
      </c>
      <c r="J259" s="204" t="s">
        <v>208</v>
      </c>
      <c r="K259" s="213" t="s">
        <v>209</v>
      </c>
      <c r="L259" s="210" t="s">
        <v>87</v>
      </c>
      <c r="M259" s="208" t="s">
        <v>47</v>
      </c>
      <c r="N259" s="208">
        <v>1</v>
      </c>
      <c r="O259" s="208"/>
      <c r="P259" s="57" t="str">
        <f t="shared" si="48"/>
        <v>MAIN UNIT</v>
      </c>
      <c r="Q259" s="208" t="s">
        <v>56</v>
      </c>
      <c r="R259" s="208" t="s">
        <v>49</v>
      </c>
      <c r="S259" s="208" t="s">
        <v>37</v>
      </c>
      <c r="T259" s="208" t="s">
        <v>179</v>
      </c>
      <c r="U259" s="208" t="s">
        <v>58</v>
      </c>
      <c r="V259" s="208" t="s">
        <v>81</v>
      </c>
      <c r="W259" s="208" t="s">
        <v>51</v>
      </c>
      <c r="X259" s="34">
        <v>599000</v>
      </c>
      <c r="Y259" s="202">
        <v>1.1599999999999999</v>
      </c>
      <c r="Z259" s="26">
        <f t="shared" si="46"/>
        <v>599000</v>
      </c>
      <c r="AA259" s="208">
        <v>1.23</v>
      </c>
      <c r="AB259" s="35">
        <f t="shared" si="44"/>
        <v>635146.55172413797</v>
      </c>
      <c r="AC259" s="27">
        <f t="shared" si="49"/>
        <v>92096.25</v>
      </c>
      <c r="AD259" s="212">
        <v>0.14499999999999999</v>
      </c>
      <c r="AE259" s="211">
        <f t="shared" si="50"/>
        <v>1</v>
      </c>
      <c r="AF259" s="211">
        <f>IF(AND(COUNTIFS($J$18:J259,J259)=1,AE259=1),1,"")</f>
        <v>1</v>
      </c>
      <c r="AG259" s="211">
        <f>IF(C259="","",IF(AND(COUNTIFS($J$18:J259,J259)=1,C259&lt;&gt;""),1,""))</f>
        <v>1</v>
      </c>
      <c r="AH259" s="211">
        <f>IF(G259="","",IF(AND(COUNTIFS($J$18:J259,J259)=1,G259&lt;&gt;""),1,""))</f>
        <v>1</v>
      </c>
      <c r="AI259" s="28">
        <f t="shared" si="51"/>
        <v>24398045.860453524</v>
      </c>
      <c r="AJ259" s="28">
        <f t="shared" si="52"/>
        <v>3478417.4064663453</v>
      </c>
      <c r="AK259" s="29">
        <f t="shared" si="53"/>
        <v>0.14256950849102498</v>
      </c>
      <c r="AL259" s="210" t="s">
        <v>210</v>
      </c>
      <c r="AM259" s="210">
        <v>599000</v>
      </c>
      <c r="AN259" s="210" t="s">
        <v>211</v>
      </c>
      <c r="AO259" s="210"/>
      <c r="AP259" s="45" t="str">
        <f t="shared" si="54"/>
        <v>20186</v>
      </c>
      <c r="AQ259" s="45" t="str">
        <f t="shared" si="55"/>
        <v>20186RMB</v>
      </c>
    </row>
    <row r="260" spans="1:43" s="15" customFormat="1">
      <c r="A260" s="208" t="s">
        <v>28</v>
      </c>
      <c r="B260" s="209">
        <v>2018</v>
      </c>
      <c r="C260" s="209">
        <v>4</v>
      </c>
      <c r="D260" s="57" t="str">
        <f t="shared" si="45"/>
        <v>Q1</v>
      </c>
      <c r="E260" s="208" t="s">
        <v>28</v>
      </c>
      <c r="F260" s="209">
        <v>2018</v>
      </c>
      <c r="G260" s="209">
        <v>6</v>
      </c>
      <c r="H260" s="213"/>
      <c r="I260" s="57" t="str">
        <f t="shared" si="47"/>
        <v>Q1</v>
      </c>
      <c r="J260" s="204" t="s">
        <v>212</v>
      </c>
      <c r="K260" s="213" t="s">
        <v>213</v>
      </c>
      <c r="L260" s="210" t="s">
        <v>55</v>
      </c>
      <c r="M260" s="208" t="s">
        <v>47</v>
      </c>
      <c r="N260" s="208">
        <v>2</v>
      </c>
      <c r="O260" s="208"/>
      <c r="P260" s="57" t="str">
        <f t="shared" si="48"/>
        <v>MAIN UNIT</v>
      </c>
      <c r="Q260" s="208" t="s">
        <v>56</v>
      </c>
      <c r="R260" s="208" t="s">
        <v>49</v>
      </c>
      <c r="S260" s="208" t="s">
        <v>36</v>
      </c>
      <c r="T260" s="208" t="s">
        <v>65</v>
      </c>
      <c r="U260" s="208" t="s">
        <v>66</v>
      </c>
      <c r="V260" s="208" t="s">
        <v>114</v>
      </c>
      <c r="W260" s="208" t="s">
        <v>51</v>
      </c>
      <c r="X260" s="34">
        <v>780000</v>
      </c>
      <c r="Y260" s="202">
        <v>1.1599999999999999</v>
      </c>
      <c r="Z260" s="26">
        <f t="shared" si="46"/>
        <v>1560000</v>
      </c>
      <c r="AA260" s="208">
        <v>1.23</v>
      </c>
      <c r="AB260" s="35">
        <f t="shared" si="44"/>
        <v>1654137.931034483</v>
      </c>
      <c r="AC260" s="27">
        <f t="shared" si="49"/>
        <v>279880.13793103449</v>
      </c>
      <c r="AD260" s="212">
        <v>0.16919999999999999</v>
      </c>
      <c r="AE260" s="211">
        <f t="shared" si="50"/>
        <v>1</v>
      </c>
      <c r="AF260" s="211">
        <f>IF(AND(COUNTIFS($J$18:J260,J260)=1,AE260=1),1,"")</f>
        <v>1</v>
      </c>
      <c r="AG260" s="211">
        <f>IF(C260="","",IF(AND(COUNTIFS($J$18:J260,J260)=1,C260&lt;&gt;""),1,""))</f>
        <v>1</v>
      </c>
      <c r="AH260" s="211">
        <f>IF(G260="","",IF(AND(COUNTIFS($J$18:J260,J260)=1,G260&lt;&gt;""),1,""))</f>
        <v>1</v>
      </c>
      <c r="AI260" s="28">
        <f t="shared" si="51"/>
        <v>24398045.860453524</v>
      </c>
      <c r="AJ260" s="28">
        <f t="shared" si="52"/>
        <v>3478417.4064663453</v>
      </c>
      <c r="AK260" s="29">
        <f t="shared" si="53"/>
        <v>0.14256950849102498</v>
      </c>
      <c r="AL260" s="210"/>
      <c r="AM260" s="210"/>
      <c r="AN260" s="210"/>
      <c r="AO260" s="210"/>
      <c r="AP260" s="45" t="str">
        <f t="shared" si="54"/>
        <v>20186</v>
      </c>
      <c r="AQ260" s="45" t="str">
        <f t="shared" si="55"/>
        <v>20186RMB</v>
      </c>
    </row>
    <row r="261" spans="1:43" s="15" customFormat="1">
      <c r="A261" s="208" t="s">
        <v>28</v>
      </c>
      <c r="B261" s="209">
        <v>2018</v>
      </c>
      <c r="C261" s="209">
        <v>4</v>
      </c>
      <c r="D261" s="57" t="str">
        <f t="shared" si="45"/>
        <v>Q1</v>
      </c>
      <c r="E261" s="208" t="s">
        <v>28</v>
      </c>
      <c r="F261" s="209">
        <v>2018</v>
      </c>
      <c r="G261" s="209">
        <v>6</v>
      </c>
      <c r="H261" s="213"/>
      <c r="I261" s="57" t="str">
        <f t="shared" si="47"/>
        <v>Q1</v>
      </c>
      <c r="J261" s="204" t="s">
        <v>214</v>
      </c>
      <c r="K261" s="213" t="s">
        <v>215</v>
      </c>
      <c r="L261" s="210" t="s">
        <v>55</v>
      </c>
      <c r="M261" s="208" t="s">
        <v>47</v>
      </c>
      <c r="N261" s="208">
        <v>1</v>
      </c>
      <c r="O261" s="208"/>
      <c r="P261" s="57" t="str">
        <f t="shared" si="48"/>
        <v>MAIN UNIT</v>
      </c>
      <c r="Q261" s="208" t="s">
        <v>48</v>
      </c>
      <c r="R261" s="208" t="s">
        <v>49</v>
      </c>
      <c r="S261" s="208" t="s">
        <v>36</v>
      </c>
      <c r="T261" s="208" t="s">
        <v>92</v>
      </c>
      <c r="U261" s="208" t="s">
        <v>66</v>
      </c>
      <c r="V261" s="208" t="s">
        <v>122</v>
      </c>
      <c r="W261" s="208" t="s">
        <v>96</v>
      </c>
      <c r="X261" s="34">
        <v>9330000</v>
      </c>
      <c r="Y261" s="202">
        <v>1</v>
      </c>
      <c r="Z261" s="26">
        <f t="shared" si="46"/>
        <v>9330000</v>
      </c>
      <c r="AA261" s="208">
        <v>7.3599999999999999E-2</v>
      </c>
      <c r="AB261" s="35">
        <f t="shared" si="44"/>
        <v>686688</v>
      </c>
      <c r="AC261" s="27">
        <f t="shared" si="49"/>
        <v>113166.18240000001</v>
      </c>
      <c r="AD261" s="212">
        <v>0.1648</v>
      </c>
      <c r="AE261" s="211">
        <f t="shared" si="50"/>
        <v>0</v>
      </c>
      <c r="AF261" s="211" t="str">
        <f>IF(AND(COUNTIFS($J$18:J261,J261)=1,AE261=1),1,"")</f>
        <v/>
      </c>
      <c r="AG261" s="211">
        <f>IF(C261="","",IF(AND(COUNTIFS($J$18:J261,J261)=1,C261&lt;&gt;""),1,""))</f>
        <v>1</v>
      </c>
      <c r="AH261" s="211">
        <f>IF(G261="","",IF(AND(COUNTIFS($J$18:J261,J261)=1,G261&lt;&gt;""),1,""))</f>
        <v>1</v>
      </c>
      <c r="AI261" s="28">
        <f t="shared" si="51"/>
        <v>24398045.860453524</v>
      </c>
      <c r="AJ261" s="28">
        <f t="shared" si="52"/>
        <v>3478417.4064663453</v>
      </c>
      <c r="AK261" s="29">
        <f t="shared" si="53"/>
        <v>0.14256950849102498</v>
      </c>
      <c r="AL261" s="210"/>
      <c r="AM261" s="210"/>
      <c r="AN261" s="210"/>
      <c r="AO261" s="210"/>
      <c r="AP261" s="45" t="str">
        <f t="shared" si="54"/>
        <v>20186</v>
      </c>
      <c r="AQ261" s="45" t="str">
        <f t="shared" si="55"/>
        <v>20186JPY</v>
      </c>
    </row>
    <row r="262" spans="1:43" s="15" customFormat="1">
      <c r="A262" s="208" t="s">
        <v>28</v>
      </c>
      <c r="B262" s="209">
        <v>2018</v>
      </c>
      <c r="C262" s="209">
        <v>4</v>
      </c>
      <c r="D262" s="57" t="str">
        <f t="shared" si="45"/>
        <v>Q1</v>
      </c>
      <c r="E262" s="208" t="s">
        <v>28</v>
      </c>
      <c r="F262" s="209">
        <v>2018</v>
      </c>
      <c r="G262" s="209">
        <v>6</v>
      </c>
      <c r="H262" s="213"/>
      <c r="I262" s="57" t="str">
        <f t="shared" si="47"/>
        <v>Q1</v>
      </c>
      <c r="J262" s="204" t="s">
        <v>216</v>
      </c>
      <c r="K262" s="213" t="s">
        <v>217</v>
      </c>
      <c r="L262" s="210" t="s">
        <v>55</v>
      </c>
      <c r="M262" s="208" t="s">
        <v>47</v>
      </c>
      <c r="N262" s="208">
        <v>1</v>
      </c>
      <c r="O262" s="208"/>
      <c r="P262" s="57" t="str">
        <f t="shared" si="48"/>
        <v>MAIN UNIT</v>
      </c>
      <c r="Q262" s="208" t="s">
        <v>48</v>
      </c>
      <c r="R262" s="208" t="s">
        <v>49</v>
      </c>
      <c r="S262" s="208" t="s">
        <v>36</v>
      </c>
      <c r="T262" s="208" t="s">
        <v>65</v>
      </c>
      <c r="U262" s="208" t="s">
        <v>66</v>
      </c>
      <c r="V262" s="208" t="s">
        <v>114</v>
      </c>
      <c r="W262" s="208" t="s">
        <v>96</v>
      </c>
      <c r="X262" s="34">
        <v>9651240</v>
      </c>
      <c r="Y262" s="202">
        <v>1</v>
      </c>
      <c r="Z262" s="26">
        <f t="shared" si="46"/>
        <v>9651240</v>
      </c>
      <c r="AA262" s="208">
        <v>7.3599999999999999E-2</v>
      </c>
      <c r="AB262" s="35">
        <f t="shared" si="44"/>
        <v>710331.26399999997</v>
      </c>
      <c r="AC262" s="27">
        <f t="shared" si="49"/>
        <v>127291.3625088</v>
      </c>
      <c r="AD262" s="212">
        <v>0.1792</v>
      </c>
      <c r="AE262" s="211">
        <f t="shared" si="50"/>
        <v>0</v>
      </c>
      <c r="AF262" s="211" t="str">
        <f>IF(AND(COUNTIFS($J$18:J262,J262)=1,AE262=1),1,"")</f>
        <v/>
      </c>
      <c r="AG262" s="211">
        <f>IF(C262="","",IF(AND(COUNTIFS($J$18:J262,J262)=1,C262&lt;&gt;""),1,""))</f>
        <v>1</v>
      </c>
      <c r="AH262" s="211">
        <f>IF(G262="","",IF(AND(COUNTIFS($J$18:J262,J262)=1,G262&lt;&gt;""),1,""))</f>
        <v>1</v>
      </c>
      <c r="AI262" s="28">
        <f t="shared" si="51"/>
        <v>24398045.860453524</v>
      </c>
      <c r="AJ262" s="28">
        <f t="shared" si="52"/>
        <v>3478417.4064663453</v>
      </c>
      <c r="AK262" s="29">
        <f t="shared" si="53"/>
        <v>0.14256950849102498</v>
      </c>
      <c r="AL262" s="210">
        <v>11116120</v>
      </c>
      <c r="AM262" s="210">
        <v>9651240</v>
      </c>
      <c r="AN262" s="210" t="s">
        <v>218</v>
      </c>
      <c r="AO262" s="210"/>
      <c r="AP262" s="45" t="str">
        <f t="shared" si="54"/>
        <v>20186</v>
      </c>
      <c r="AQ262" s="45" t="str">
        <f t="shared" si="55"/>
        <v>20186JPY</v>
      </c>
    </row>
    <row r="263" spans="1:43" s="15" customFormat="1">
      <c r="A263" s="208" t="s">
        <v>28</v>
      </c>
      <c r="B263" s="209">
        <v>2018</v>
      </c>
      <c r="C263" s="209">
        <v>4</v>
      </c>
      <c r="D263" s="57" t="str">
        <f t="shared" si="45"/>
        <v>Q1</v>
      </c>
      <c r="E263" s="208" t="s">
        <v>28</v>
      </c>
      <c r="F263" s="209">
        <v>2018</v>
      </c>
      <c r="G263" s="209">
        <v>5</v>
      </c>
      <c r="H263" s="213"/>
      <c r="I263" s="57" t="str">
        <f t="shared" si="47"/>
        <v>Q1</v>
      </c>
      <c r="J263" s="204" t="s">
        <v>219</v>
      </c>
      <c r="K263" s="213" t="s">
        <v>220</v>
      </c>
      <c r="L263" s="210" t="s">
        <v>87</v>
      </c>
      <c r="M263" s="208" t="s">
        <v>47</v>
      </c>
      <c r="N263" s="208">
        <v>1</v>
      </c>
      <c r="O263" s="208"/>
      <c r="P263" s="57" t="str">
        <f t="shared" si="48"/>
        <v>MAIN UNIT</v>
      </c>
      <c r="Q263" s="208" t="s">
        <v>56</v>
      </c>
      <c r="R263" s="208" t="s">
        <v>49</v>
      </c>
      <c r="S263" s="208" t="s">
        <v>37</v>
      </c>
      <c r="T263" s="208" t="s">
        <v>221</v>
      </c>
      <c r="U263" s="208" t="s">
        <v>58</v>
      </c>
      <c r="V263" s="208" t="s">
        <v>89</v>
      </c>
      <c r="W263" s="208" t="s">
        <v>51</v>
      </c>
      <c r="X263" s="34">
        <v>550000</v>
      </c>
      <c r="Y263" s="202">
        <v>1.1599999999999999</v>
      </c>
      <c r="Z263" s="26">
        <f t="shared" si="46"/>
        <v>550000</v>
      </c>
      <c r="AA263" s="208">
        <v>1.23</v>
      </c>
      <c r="AB263" s="35">
        <f t="shared" si="44"/>
        <v>583189.6551724138</v>
      </c>
      <c r="AC263" s="27">
        <f t="shared" si="49"/>
        <v>72198.879310344826</v>
      </c>
      <c r="AD263" s="212">
        <v>0.12379999999999999</v>
      </c>
      <c r="AE263" s="211">
        <f t="shared" si="50"/>
        <v>1</v>
      </c>
      <c r="AF263" s="211">
        <f>IF(AND(COUNTIFS($J$18:J263,J263)=1,AE263=1),1,"")</f>
        <v>1</v>
      </c>
      <c r="AG263" s="211">
        <f>IF(C263="","",IF(AND(COUNTIFS($J$18:J263,J263)=1,C263&lt;&gt;""),1,""))</f>
        <v>1</v>
      </c>
      <c r="AH263" s="211">
        <f>IF(G263="","",IF(AND(COUNTIFS($J$18:J263,J263)=1,G263&lt;&gt;""),1,""))</f>
        <v>1</v>
      </c>
      <c r="AI263" s="28">
        <f t="shared" si="51"/>
        <v>34109166.105589926</v>
      </c>
      <c r="AJ263" s="28">
        <f t="shared" si="52"/>
        <v>4642032.7199573703</v>
      </c>
      <c r="AK263" s="29">
        <f t="shared" si="53"/>
        <v>0.13609340977692849</v>
      </c>
      <c r="AL263" s="210" t="s">
        <v>222</v>
      </c>
      <c r="AM263" s="210">
        <v>550000</v>
      </c>
      <c r="AN263" s="210" t="s">
        <v>223</v>
      </c>
      <c r="AO263" s="210" t="s">
        <v>157</v>
      </c>
      <c r="AP263" s="45" t="str">
        <f t="shared" si="54"/>
        <v>20185</v>
      </c>
      <c r="AQ263" s="45" t="str">
        <f t="shared" si="55"/>
        <v>20185RMB</v>
      </c>
    </row>
    <row r="264" spans="1:43" s="15" customFormat="1">
      <c r="A264" s="208" t="s">
        <v>28</v>
      </c>
      <c r="B264" s="209">
        <v>2018</v>
      </c>
      <c r="C264" s="209">
        <v>4</v>
      </c>
      <c r="D264" s="57" t="str">
        <f t="shared" si="45"/>
        <v>Q1</v>
      </c>
      <c r="E264" s="208" t="s">
        <v>28</v>
      </c>
      <c r="F264" s="209">
        <v>2018</v>
      </c>
      <c r="G264" s="209">
        <v>5</v>
      </c>
      <c r="H264" s="213"/>
      <c r="I264" s="57" t="str">
        <f t="shared" si="47"/>
        <v>Q1</v>
      </c>
      <c r="J264" s="204" t="s">
        <v>224</v>
      </c>
      <c r="K264" s="213" t="s">
        <v>225</v>
      </c>
      <c r="L264" s="210" t="s">
        <v>64</v>
      </c>
      <c r="M264" s="208" t="s">
        <v>47</v>
      </c>
      <c r="N264" s="208">
        <v>1</v>
      </c>
      <c r="O264" s="208"/>
      <c r="P264" s="57" t="str">
        <f t="shared" si="48"/>
        <v>MAIN UNIT</v>
      </c>
      <c r="Q264" s="208" t="s">
        <v>56</v>
      </c>
      <c r="R264" s="208" t="s">
        <v>49</v>
      </c>
      <c r="S264" s="208" t="s">
        <v>37</v>
      </c>
      <c r="T264" s="208" t="s">
        <v>75</v>
      </c>
      <c r="U264" s="208" t="s">
        <v>58</v>
      </c>
      <c r="V264" s="208" t="s">
        <v>59</v>
      </c>
      <c r="W264" s="208" t="s">
        <v>51</v>
      </c>
      <c r="X264" s="34">
        <v>1035500</v>
      </c>
      <c r="Y264" s="202">
        <v>1.1599999999999999</v>
      </c>
      <c r="Z264" s="26">
        <f t="shared" si="46"/>
        <v>1035500</v>
      </c>
      <c r="AA264" s="208">
        <v>1.23</v>
      </c>
      <c r="AB264" s="35">
        <f t="shared" si="44"/>
        <v>1097987.0689655175</v>
      </c>
      <c r="AC264" s="27">
        <f t="shared" si="49"/>
        <v>136699.39008620693</v>
      </c>
      <c r="AD264" s="212">
        <v>0.1245</v>
      </c>
      <c r="AE264" s="211">
        <f t="shared" si="50"/>
        <v>1</v>
      </c>
      <c r="AF264" s="211">
        <f>IF(AND(COUNTIFS($J$18:J264,J264)=1,AE264=1),1,"")</f>
        <v>1</v>
      </c>
      <c r="AG264" s="211">
        <f>IF(C264="","",IF(AND(COUNTIFS($J$18:J264,J264)=1,C264&lt;&gt;""),1,""))</f>
        <v>1</v>
      </c>
      <c r="AH264" s="211">
        <f>IF(G264="","",IF(AND(COUNTIFS($J$18:J264,J264)=1,G264&lt;&gt;""),1,""))</f>
        <v>1</v>
      </c>
      <c r="AI264" s="28">
        <f t="shared" si="51"/>
        <v>34109166.105589926</v>
      </c>
      <c r="AJ264" s="28">
        <f t="shared" si="52"/>
        <v>4642032.7199573703</v>
      </c>
      <c r="AK264" s="29">
        <f t="shared" si="53"/>
        <v>0.13609340977692849</v>
      </c>
      <c r="AL264" s="210"/>
      <c r="AM264" s="210"/>
      <c r="AN264" s="210" t="s">
        <v>139</v>
      </c>
      <c r="AO264" s="210" t="s">
        <v>226</v>
      </c>
      <c r="AP264" s="45" t="str">
        <f t="shared" si="54"/>
        <v>20185</v>
      </c>
      <c r="AQ264" s="45" t="str">
        <f t="shared" si="55"/>
        <v>20185RMB</v>
      </c>
    </row>
    <row r="265" spans="1:43" s="15" customFormat="1">
      <c r="A265" s="208" t="s">
        <v>28</v>
      </c>
      <c r="B265" s="209">
        <v>2018</v>
      </c>
      <c r="C265" s="209">
        <v>4</v>
      </c>
      <c r="D265" s="57" t="str">
        <f t="shared" si="45"/>
        <v>Q1</v>
      </c>
      <c r="E265" s="208" t="s">
        <v>28</v>
      </c>
      <c r="F265" s="209">
        <v>2018</v>
      </c>
      <c r="G265" s="209">
        <v>5</v>
      </c>
      <c r="H265" s="213"/>
      <c r="I265" s="57" t="str">
        <f t="shared" si="47"/>
        <v>Q1</v>
      </c>
      <c r="J265" s="204" t="s">
        <v>227</v>
      </c>
      <c r="K265" s="213" t="s">
        <v>228</v>
      </c>
      <c r="L265" s="210" t="s">
        <v>55</v>
      </c>
      <c r="M265" s="208" t="s">
        <v>47</v>
      </c>
      <c r="N265" s="208">
        <v>1</v>
      </c>
      <c r="O265" s="208"/>
      <c r="P265" s="57" t="str">
        <f t="shared" si="48"/>
        <v>MAIN UNIT</v>
      </c>
      <c r="Q265" s="208" t="s">
        <v>56</v>
      </c>
      <c r="R265" s="208" t="s">
        <v>49</v>
      </c>
      <c r="S265" s="208" t="s">
        <v>36</v>
      </c>
      <c r="T265" s="208" t="s">
        <v>229</v>
      </c>
      <c r="U265" s="208" t="s">
        <v>66</v>
      </c>
      <c r="V265" s="208" t="s">
        <v>99</v>
      </c>
      <c r="W265" s="208" t="s">
        <v>51</v>
      </c>
      <c r="X265" s="34">
        <v>440339</v>
      </c>
      <c r="Y265" s="202">
        <v>1.1599999999999999</v>
      </c>
      <c r="Z265" s="26">
        <f t="shared" si="46"/>
        <v>440339</v>
      </c>
      <c r="AA265" s="208">
        <v>1.23</v>
      </c>
      <c r="AB265" s="35">
        <f t="shared" si="44"/>
        <v>466911.18103448278</v>
      </c>
      <c r="AC265" s="27">
        <f t="shared" si="49"/>
        <v>57710.22197586207</v>
      </c>
      <c r="AD265" s="212">
        <v>0.1236</v>
      </c>
      <c r="AE265" s="211">
        <f t="shared" si="50"/>
        <v>1</v>
      </c>
      <c r="AF265" s="211">
        <f>IF(AND(COUNTIFS($J$18:J265,J265)=1,AE265=1),1,"")</f>
        <v>1</v>
      </c>
      <c r="AG265" s="211">
        <f>IF(C265="","",IF(AND(COUNTIFS($J$18:J265,J265)=1,C265&lt;&gt;""),1,""))</f>
        <v>1</v>
      </c>
      <c r="AH265" s="211">
        <f>IF(G265="","",IF(AND(COUNTIFS($J$18:J265,J265)=1,G265&lt;&gt;""),1,""))</f>
        <v>1</v>
      </c>
      <c r="AI265" s="28">
        <f t="shared" si="51"/>
        <v>34109166.105589926</v>
      </c>
      <c r="AJ265" s="28">
        <f t="shared" si="52"/>
        <v>4642032.7199573703</v>
      </c>
      <c r="AK265" s="29">
        <f t="shared" si="53"/>
        <v>0.13609340977692849</v>
      </c>
      <c r="AL265" s="210"/>
      <c r="AM265" s="210"/>
      <c r="AN265" s="210"/>
      <c r="AO265" s="210"/>
      <c r="AP265" s="45" t="str">
        <f t="shared" si="54"/>
        <v>20185</v>
      </c>
      <c r="AQ265" s="45" t="str">
        <f t="shared" si="55"/>
        <v>20185RMB</v>
      </c>
    </row>
    <row r="266" spans="1:43" s="15" customFormat="1">
      <c r="A266" s="208" t="s">
        <v>28</v>
      </c>
      <c r="B266" s="209">
        <v>2018</v>
      </c>
      <c r="C266" s="209">
        <v>4</v>
      </c>
      <c r="D266" s="57" t="str">
        <f t="shared" si="45"/>
        <v>Q1</v>
      </c>
      <c r="E266" s="208" t="s">
        <v>28</v>
      </c>
      <c r="F266" s="209">
        <v>2018</v>
      </c>
      <c r="G266" s="209">
        <v>5</v>
      </c>
      <c r="H266" s="213"/>
      <c r="I266" s="57" t="str">
        <f t="shared" si="47"/>
        <v>Q1</v>
      </c>
      <c r="J266" s="204" t="s">
        <v>230</v>
      </c>
      <c r="K266" s="213" t="s">
        <v>231</v>
      </c>
      <c r="L266" s="210" t="s">
        <v>55</v>
      </c>
      <c r="M266" s="208" t="s">
        <v>47</v>
      </c>
      <c r="N266" s="208">
        <v>1</v>
      </c>
      <c r="O266" s="208"/>
      <c r="P266" s="57" t="str">
        <f t="shared" si="48"/>
        <v>MAIN UNIT</v>
      </c>
      <c r="Q266" s="208" t="s">
        <v>56</v>
      </c>
      <c r="R266" s="208" t="s">
        <v>49</v>
      </c>
      <c r="S266" s="208" t="s">
        <v>36</v>
      </c>
      <c r="T266" s="208" t="s">
        <v>232</v>
      </c>
      <c r="U266" s="208" t="s">
        <v>66</v>
      </c>
      <c r="V266" s="208" t="s">
        <v>99</v>
      </c>
      <c r="W266" s="208" t="s">
        <v>96</v>
      </c>
      <c r="X266" s="34">
        <v>9611403</v>
      </c>
      <c r="Y266" s="202">
        <v>1</v>
      </c>
      <c r="Z266" s="26">
        <f t="shared" si="46"/>
        <v>9611403</v>
      </c>
      <c r="AA266" s="208">
        <v>7.3400000000000007E-2</v>
      </c>
      <c r="AB266" s="35">
        <f t="shared" ref="AB266:AB329" si="56">IF(AND(R266&lt;&gt;"C66",R266&lt;&gt;""),Z266/Y266*AA266,"")</f>
        <v>705476.98020000011</v>
      </c>
      <c r="AC266" s="27">
        <f t="shared" si="49"/>
        <v>116121.51094092001</v>
      </c>
      <c r="AD266" s="212">
        <v>0.1646</v>
      </c>
      <c r="AE266" s="211">
        <f t="shared" si="50"/>
        <v>1</v>
      </c>
      <c r="AF266" s="211">
        <f>IF(AND(COUNTIFS($J$18:J266,J266)=1,AE266=1),1,"")</f>
        <v>1</v>
      </c>
      <c r="AG266" s="211">
        <f>IF(C266="","",IF(AND(COUNTIFS($J$18:J266,J266)=1,C266&lt;&gt;""),1,""))</f>
        <v>1</v>
      </c>
      <c r="AH266" s="211">
        <f>IF(G266="","",IF(AND(COUNTIFS($J$18:J266,J266)=1,G266&lt;&gt;""),1,""))</f>
        <v>1</v>
      </c>
      <c r="AI266" s="28">
        <f t="shared" si="51"/>
        <v>34109166.105589926</v>
      </c>
      <c r="AJ266" s="28">
        <f t="shared" si="52"/>
        <v>4642032.7199573703</v>
      </c>
      <c r="AK266" s="29">
        <f t="shared" si="53"/>
        <v>0.13609340977692849</v>
      </c>
      <c r="AL266" s="210"/>
      <c r="AM266" s="210"/>
      <c r="AN266" s="210"/>
      <c r="AO266" s="210"/>
      <c r="AP266" s="45" t="str">
        <f t="shared" si="54"/>
        <v>20185</v>
      </c>
      <c r="AQ266" s="45" t="str">
        <f t="shared" si="55"/>
        <v>20185JPY</v>
      </c>
    </row>
    <row r="267" spans="1:43" s="15" customFormat="1">
      <c r="A267" s="208" t="s">
        <v>28</v>
      </c>
      <c r="B267" s="209">
        <v>2018</v>
      </c>
      <c r="C267" s="209">
        <v>4</v>
      </c>
      <c r="D267" s="57" t="str">
        <f t="shared" si="45"/>
        <v>Q1</v>
      </c>
      <c r="E267" s="208" t="s">
        <v>28</v>
      </c>
      <c r="F267" s="209">
        <v>2018</v>
      </c>
      <c r="G267" s="209">
        <v>5</v>
      </c>
      <c r="H267" s="213"/>
      <c r="I267" s="57" t="str">
        <f t="shared" si="47"/>
        <v>Q1</v>
      </c>
      <c r="J267" s="204" t="s">
        <v>233</v>
      </c>
      <c r="K267" s="213" t="s">
        <v>234</v>
      </c>
      <c r="L267" s="210" t="s">
        <v>55</v>
      </c>
      <c r="M267" s="208" t="s">
        <v>47</v>
      </c>
      <c r="N267" s="208">
        <v>1</v>
      </c>
      <c r="O267" s="208"/>
      <c r="P267" s="57" t="str">
        <f t="shared" si="48"/>
        <v>MAIN UNIT</v>
      </c>
      <c r="Q267" s="208" t="s">
        <v>48</v>
      </c>
      <c r="R267" s="208" t="s">
        <v>49</v>
      </c>
      <c r="S267" s="208" t="s">
        <v>36</v>
      </c>
      <c r="T267" s="208" t="s">
        <v>65</v>
      </c>
      <c r="U267" s="208" t="s">
        <v>66</v>
      </c>
      <c r="V267" s="208" t="s">
        <v>119</v>
      </c>
      <c r="W267" s="208" t="s">
        <v>51</v>
      </c>
      <c r="X267" s="34">
        <v>650000</v>
      </c>
      <c r="Y267" s="202">
        <v>1.1599999999999999</v>
      </c>
      <c r="Z267" s="26">
        <f t="shared" si="46"/>
        <v>650000</v>
      </c>
      <c r="AA267" s="208">
        <v>1.23</v>
      </c>
      <c r="AB267" s="35">
        <f t="shared" si="56"/>
        <v>689224.13793103455</v>
      </c>
      <c r="AC267" s="27">
        <f t="shared" si="49"/>
        <v>110275.86206896554</v>
      </c>
      <c r="AD267" s="212">
        <v>0.16</v>
      </c>
      <c r="AE267" s="211">
        <f t="shared" si="50"/>
        <v>0</v>
      </c>
      <c r="AF267" s="211" t="str">
        <f>IF(AND(COUNTIFS($J$18:J267,J267)=1,AE267=1),1,"")</f>
        <v/>
      </c>
      <c r="AG267" s="211">
        <f>IF(C267="","",IF(AND(COUNTIFS($J$18:J267,J267)=1,C267&lt;&gt;""),1,""))</f>
        <v>1</v>
      </c>
      <c r="AH267" s="211">
        <f>IF(G267="","",IF(AND(COUNTIFS($J$18:J267,J267)=1,G267&lt;&gt;""),1,""))</f>
        <v>1</v>
      </c>
      <c r="AI267" s="28">
        <f t="shared" si="51"/>
        <v>34109166.105589926</v>
      </c>
      <c r="AJ267" s="28">
        <f t="shared" si="52"/>
        <v>4642032.7199573703</v>
      </c>
      <c r="AK267" s="29">
        <f t="shared" si="53"/>
        <v>0.13609340977692849</v>
      </c>
      <c r="AL267" s="210"/>
      <c r="AM267" s="210"/>
      <c r="AN267" s="210"/>
      <c r="AO267" s="210"/>
      <c r="AP267" s="45" t="str">
        <f t="shared" si="54"/>
        <v>20185</v>
      </c>
      <c r="AQ267" s="45" t="str">
        <f t="shared" si="55"/>
        <v>20185RMB</v>
      </c>
    </row>
    <row r="268" spans="1:43" s="15" customFormat="1">
      <c r="A268" s="208" t="s">
        <v>28</v>
      </c>
      <c r="B268" s="209">
        <v>2018</v>
      </c>
      <c r="C268" s="209">
        <v>4</v>
      </c>
      <c r="D268" s="57" t="str">
        <f t="shared" si="45"/>
        <v>Q1</v>
      </c>
      <c r="E268" s="208" t="s">
        <v>28</v>
      </c>
      <c r="F268" s="209">
        <v>2018</v>
      </c>
      <c r="G268" s="209">
        <v>11</v>
      </c>
      <c r="H268" s="213"/>
      <c r="I268" s="57" t="str">
        <f t="shared" si="47"/>
        <v>Q3</v>
      </c>
      <c r="J268" s="204" t="s">
        <v>235</v>
      </c>
      <c r="K268" s="213" t="s">
        <v>225</v>
      </c>
      <c r="L268" s="210" t="s">
        <v>55</v>
      </c>
      <c r="M268" s="208" t="s">
        <v>47</v>
      </c>
      <c r="N268" s="208">
        <v>1</v>
      </c>
      <c r="O268" s="208"/>
      <c r="P268" s="57" t="str">
        <f t="shared" si="48"/>
        <v>MAIN UNIT</v>
      </c>
      <c r="Q268" s="208" t="s">
        <v>56</v>
      </c>
      <c r="R268" s="208" t="s">
        <v>49</v>
      </c>
      <c r="S268" s="208" t="s">
        <v>37</v>
      </c>
      <c r="T268" s="208" t="s">
        <v>75</v>
      </c>
      <c r="U268" s="208" t="s">
        <v>58</v>
      </c>
      <c r="V268" s="208" t="s">
        <v>59</v>
      </c>
      <c r="W268" s="208" t="s">
        <v>51</v>
      </c>
      <c r="X268" s="34">
        <v>783700</v>
      </c>
      <c r="Y268" s="202">
        <v>1.1599999999999999</v>
      </c>
      <c r="Z268" s="26">
        <f t="shared" si="46"/>
        <v>783700</v>
      </c>
      <c r="AA268" s="208">
        <v>1.125</v>
      </c>
      <c r="AB268" s="35">
        <f t="shared" si="56"/>
        <v>760053.87931034493</v>
      </c>
      <c r="AC268" s="27">
        <f t="shared" si="49"/>
        <v>87786.223060344841</v>
      </c>
      <c r="AD268" s="212">
        <v>0.11550000000000001</v>
      </c>
      <c r="AE268" s="211">
        <f t="shared" si="50"/>
        <v>1</v>
      </c>
      <c r="AF268" s="211">
        <f>IF(AND(COUNTIFS($J$18:J268,J268)=1,AE268=1),1,"")</f>
        <v>1</v>
      </c>
      <c r="AG268" s="211">
        <f>IF(C268="","",IF(AND(COUNTIFS($J$18:J268,J268)=1,C268&lt;&gt;""),1,""))</f>
        <v>1</v>
      </c>
      <c r="AH268" s="211">
        <f>IF(G268="","",IF(AND(COUNTIFS($J$18:J268,J268)=1,G268&lt;&gt;""),1,""))</f>
        <v>1</v>
      </c>
      <c r="AI268" s="28">
        <f t="shared" si="51"/>
        <v>10785027.603448274</v>
      </c>
      <c r="AJ268" s="28">
        <f t="shared" si="52"/>
        <v>1540894.1297982759</v>
      </c>
      <c r="AK268" s="29">
        <f t="shared" si="53"/>
        <v>0.14287345257286213</v>
      </c>
      <c r="AL268" s="210"/>
      <c r="AM268" s="210"/>
      <c r="AN268" s="210"/>
      <c r="AO268" s="210"/>
      <c r="AP268" s="45" t="str">
        <f t="shared" si="54"/>
        <v>201811</v>
      </c>
      <c r="AQ268" s="45" t="str">
        <f t="shared" si="55"/>
        <v>201811RMB</v>
      </c>
    </row>
    <row r="269" spans="1:43" s="15" customFormat="1">
      <c r="A269" s="208" t="s">
        <v>28</v>
      </c>
      <c r="B269" s="209">
        <v>2018</v>
      </c>
      <c r="C269" s="209">
        <v>4</v>
      </c>
      <c r="D269" s="57" t="str">
        <f t="shared" si="45"/>
        <v>Q1</v>
      </c>
      <c r="E269" s="208" t="s">
        <v>28</v>
      </c>
      <c r="F269" s="209">
        <v>2018</v>
      </c>
      <c r="G269" s="209">
        <v>9</v>
      </c>
      <c r="H269" s="213"/>
      <c r="I269" s="57" t="str">
        <f t="shared" si="47"/>
        <v>Q2</v>
      </c>
      <c r="J269" s="204" t="s">
        <v>236</v>
      </c>
      <c r="K269" s="213" t="s">
        <v>237</v>
      </c>
      <c r="L269" s="210" t="s">
        <v>55</v>
      </c>
      <c r="M269" s="208" t="s">
        <v>47</v>
      </c>
      <c r="N269" s="208">
        <v>1</v>
      </c>
      <c r="O269" s="208"/>
      <c r="P269" s="57" t="str">
        <f t="shared" si="48"/>
        <v>MAIN UNIT</v>
      </c>
      <c r="Q269" s="208" t="s">
        <v>56</v>
      </c>
      <c r="R269" s="208" t="s">
        <v>49</v>
      </c>
      <c r="S269" s="208" t="s">
        <v>36</v>
      </c>
      <c r="T269" s="208" t="s">
        <v>65</v>
      </c>
      <c r="U269" s="208" t="s">
        <v>66</v>
      </c>
      <c r="V269" s="208" t="s">
        <v>122</v>
      </c>
      <c r="W269" s="208" t="s">
        <v>96</v>
      </c>
      <c r="X269" s="34">
        <v>9000000</v>
      </c>
      <c r="Y269" s="202">
        <v>1</v>
      </c>
      <c r="Z269" s="26">
        <f t="shared" si="46"/>
        <v>9000000</v>
      </c>
      <c r="AA269" s="208">
        <v>7.2099999999999997E-2</v>
      </c>
      <c r="AB269" s="35">
        <f t="shared" si="56"/>
        <v>648900</v>
      </c>
      <c r="AC269" s="27">
        <f t="shared" si="49"/>
        <v>73844.819999999992</v>
      </c>
      <c r="AD269" s="212">
        <v>0.1138</v>
      </c>
      <c r="AE269" s="211">
        <f t="shared" si="50"/>
        <v>1</v>
      </c>
      <c r="AF269" s="211">
        <f>IF(AND(COUNTIFS($J$18:J269,J269)=1,AE269=1),1,"")</f>
        <v>1</v>
      </c>
      <c r="AG269" s="211">
        <f>IF(C269="","",IF(AND(COUNTIFS($J$18:J269,J269)=1,C269&lt;&gt;""),1,""))</f>
        <v>1</v>
      </c>
      <c r="AH269" s="211">
        <f>IF(G269="","",IF(AND(COUNTIFS($J$18:J269,J269)=1,G269&lt;&gt;""),1,""))</f>
        <v>1</v>
      </c>
      <c r="AI269" s="28">
        <f t="shared" si="51"/>
        <v>26492741.106427066</v>
      </c>
      <c r="AJ269" s="28">
        <f t="shared" si="52"/>
        <v>3348032.1325698113</v>
      </c>
      <c r="AK269" s="29">
        <f t="shared" si="53"/>
        <v>0.12637545201985867</v>
      </c>
      <c r="AL269" s="210"/>
      <c r="AM269" s="210"/>
      <c r="AN269" s="210"/>
      <c r="AO269" s="210"/>
      <c r="AP269" s="45" t="str">
        <f t="shared" si="54"/>
        <v>20189</v>
      </c>
      <c r="AQ269" s="45" t="str">
        <f t="shared" si="55"/>
        <v>20189JPY</v>
      </c>
    </row>
    <row r="270" spans="1:43" s="15" customFormat="1">
      <c r="A270" s="208" t="s">
        <v>28</v>
      </c>
      <c r="B270" s="209">
        <v>2018</v>
      </c>
      <c r="C270" s="209">
        <v>4</v>
      </c>
      <c r="D270" s="57" t="str">
        <f t="shared" si="45"/>
        <v>Q1</v>
      </c>
      <c r="E270" s="208" t="s">
        <v>28</v>
      </c>
      <c r="F270" s="209">
        <v>2018</v>
      </c>
      <c r="G270" s="209">
        <v>9</v>
      </c>
      <c r="H270" s="213"/>
      <c r="I270" s="57" t="str">
        <f t="shared" si="47"/>
        <v>Q2</v>
      </c>
      <c r="J270" s="204" t="s">
        <v>236</v>
      </c>
      <c r="K270" s="213" t="s">
        <v>237</v>
      </c>
      <c r="L270" s="210" t="s">
        <v>79</v>
      </c>
      <c r="M270" s="208" t="s">
        <v>47</v>
      </c>
      <c r="N270" s="208">
        <v>2</v>
      </c>
      <c r="O270" s="208"/>
      <c r="P270" s="57" t="str">
        <f t="shared" si="48"/>
        <v>MAIN UNIT</v>
      </c>
      <c r="Q270" s="208" t="s">
        <v>56</v>
      </c>
      <c r="R270" s="208" t="s">
        <v>49</v>
      </c>
      <c r="S270" s="208" t="s">
        <v>36</v>
      </c>
      <c r="T270" s="208" t="s">
        <v>65</v>
      </c>
      <c r="U270" s="208" t="s">
        <v>66</v>
      </c>
      <c r="V270" s="208" t="s">
        <v>122</v>
      </c>
      <c r="W270" s="208" t="s">
        <v>96</v>
      </c>
      <c r="X270" s="34">
        <v>14000000</v>
      </c>
      <c r="Y270" s="202">
        <v>1</v>
      </c>
      <c r="Z270" s="26">
        <f t="shared" si="46"/>
        <v>28000000</v>
      </c>
      <c r="AA270" s="208">
        <v>7.2099999999999997E-2</v>
      </c>
      <c r="AB270" s="35">
        <f t="shared" si="56"/>
        <v>2018800</v>
      </c>
      <c r="AC270" s="27">
        <f t="shared" si="49"/>
        <v>229739.44</v>
      </c>
      <c r="AD270" s="212">
        <v>0.1138</v>
      </c>
      <c r="AE270" s="211">
        <f t="shared" si="50"/>
        <v>1</v>
      </c>
      <c r="AF270" s="211" t="str">
        <f>IF(AND(COUNTIFS($J$18:J270,J270)=1,AE270=1),1,"")</f>
        <v/>
      </c>
      <c r="AG270" s="211" t="str">
        <f>IF(C270="","",IF(AND(COUNTIFS($J$18:J270,J270)=1,C270&lt;&gt;""),1,""))</f>
        <v/>
      </c>
      <c r="AH270" s="211" t="str">
        <f>IF(G270="","",IF(AND(COUNTIFS($J$18:J270,J270)=1,G270&lt;&gt;""),1,""))</f>
        <v/>
      </c>
      <c r="AI270" s="28">
        <f t="shared" si="51"/>
        <v>26492741.106427066</v>
      </c>
      <c r="AJ270" s="28">
        <f t="shared" si="52"/>
        <v>3348032.1325698113</v>
      </c>
      <c r="AK270" s="29">
        <f t="shared" si="53"/>
        <v>0.12637545201985867</v>
      </c>
      <c r="AL270" s="210"/>
      <c r="AM270" s="210"/>
      <c r="AN270" s="210"/>
      <c r="AO270" s="210"/>
      <c r="AP270" s="45" t="str">
        <f t="shared" si="54"/>
        <v>20189</v>
      </c>
      <c r="AQ270" s="45" t="str">
        <f t="shared" si="55"/>
        <v>20189JPY</v>
      </c>
    </row>
    <row r="271" spans="1:43" s="15" customFormat="1">
      <c r="A271" s="208" t="s">
        <v>28</v>
      </c>
      <c r="B271" s="209">
        <v>2018</v>
      </c>
      <c r="C271" s="209">
        <v>4</v>
      </c>
      <c r="D271" s="57" t="str">
        <f t="shared" si="45"/>
        <v>Q1</v>
      </c>
      <c r="E271" s="208" t="s">
        <v>28</v>
      </c>
      <c r="F271" s="209">
        <v>2018</v>
      </c>
      <c r="G271" s="209">
        <v>4</v>
      </c>
      <c r="H271" s="213"/>
      <c r="I271" s="57" t="str">
        <f t="shared" si="47"/>
        <v>Q1</v>
      </c>
      <c r="J271" s="204" t="s">
        <v>238</v>
      </c>
      <c r="K271" s="213" t="s">
        <v>239</v>
      </c>
      <c r="L271" s="210" t="s">
        <v>46</v>
      </c>
      <c r="M271" s="208" t="s">
        <v>47</v>
      </c>
      <c r="N271" s="208">
        <v>1</v>
      </c>
      <c r="O271" s="208"/>
      <c r="P271" s="57" t="str">
        <f t="shared" si="48"/>
        <v>MAIN UNIT</v>
      </c>
      <c r="Q271" s="208" t="s">
        <v>48</v>
      </c>
      <c r="R271" s="208" t="s">
        <v>49</v>
      </c>
      <c r="S271" s="208" t="s">
        <v>37</v>
      </c>
      <c r="T271" s="208" t="s">
        <v>88</v>
      </c>
      <c r="U271" s="208" t="s">
        <v>58</v>
      </c>
      <c r="V271" s="208" t="s">
        <v>59</v>
      </c>
      <c r="W271" s="208" t="s">
        <v>51</v>
      </c>
      <c r="X271" s="34">
        <v>580000</v>
      </c>
      <c r="Y271" s="202">
        <v>1.17</v>
      </c>
      <c r="Z271" s="26">
        <f t="shared" si="46"/>
        <v>580000</v>
      </c>
      <c r="AA271" s="208">
        <v>1.23</v>
      </c>
      <c r="AB271" s="35">
        <f t="shared" si="56"/>
        <v>609743.58974358975</v>
      </c>
      <c r="AC271" s="27">
        <f t="shared" si="49"/>
        <v>82010.512820512828</v>
      </c>
      <c r="AD271" s="212">
        <v>0.13450000000000001</v>
      </c>
      <c r="AE271" s="211">
        <f t="shared" si="50"/>
        <v>0</v>
      </c>
      <c r="AF271" s="211" t="str">
        <f>IF(AND(COUNTIFS($J$18:J271,J271)=1,AE271=1),1,"")</f>
        <v/>
      </c>
      <c r="AG271" s="211">
        <f>IF(C271="","",IF(AND(COUNTIFS($J$18:J271,J271)=1,C271&lt;&gt;""),1,""))</f>
        <v>1</v>
      </c>
      <c r="AH271" s="211">
        <f>IF(G271="","",IF(AND(COUNTIFS($J$18:J271,J271)=1,G271&lt;&gt;""),1,""))</f>
        <v>1</v>
      </c>
      <c r="AI271" s="28">
        <f t="shared" si="51"/>
        <v>29288201.60307692</v>
      </c>
      <c r="AJ271" s="28">
        <f t="shared" si="52"/>
        <v>3870159.1769246156</v>
      </c>
      <c r="AK271" s="29">
        <f t="shared" si="53"/>
        <v>0.13214055370740244</v>
      </c>
      <c r="AL271" s="210" t="s">
        <v>240</v>
      </c>
      <c r="AM271" s="210">
        <v>580000</v>
      </c>
      <c r="AN271" s="210" t="s">
        <v>241</v>
      </c>
      <c r="AO271" s="210"/>
      <c r="AP271" s="45" t="str">
        <f t="shared" si="54"/>
        <v>20184</v>
      </c>
      <c r="AQ271" s="45" t="str">
        <f t="shared" si="55"/>
        <v>20184RMB</v>
      </c>
    </row>
    <row r="272" spans="1:43" s="15" customFormat="1">
      <c r="A272" s="208" t="s">
        <v>28</v>
      </c>
      <c r="B272" s="209">
        <v>2018</v>
      </c>
      <c r="C272" s="209">
        <v>8</v>
      </c>
      <c r="D272" s="57" t="str">
        <f t="shared" si="45"/>
        <v>Q2</v>
      </c>
      <c r="E272" s="208" t="s">
        <v>28</v>
      </c>
      <c r="F272" s="209">
        <v>2018</v>
      </c>
      <c r="G272" s="209">
        <v>8</v>
      </c>
      <c r="H272" s="213"/>
      <c r="I272" s="57" t="str">
        <f t="shared" si="47"/>
        <v>Q2</v>
      </c>
      <c r="J272" s="204" t="s">
        <v>242</v>
      </c>
      <c r="K272" s="213" t="s">
        <v>185</v>
      </c>
      <c r="L272" s="210" t="s">
        <v>55</v>
      </c>
      <c r="M272" s="208" t="s">
        <v>47</v>
      </c>
      <c r="N272" s="208">
        <v>1</v>
      </c>
      <c r="O272" s="208"/>
      <c r="P272" s="57" t="str">
        <f t="shared" si="48"/>
        <v>MAIN UNIT</v>
      </c>
      <c r="Q272" s="208" t="s">
        <v>48</v>
      </c>
      <c r="R272" s="208" t="s">
        <v>243</v>
      </c>
      <c r="S272" s="208" t="s">
        <v>244</v>
      </c>
      <c r="T272" s="208" t="s">
        <v>245</v>
      </c>
      <c r="U272" s="208" t="s">
        <v>246</v>
      </c>
      <c r="V272" s="208" t="s">
        <v>247</v>
      </c>
      <c r="W272" s="208" t="s">
        <v>248</v>
      </c>
      <c r="X272" s="34">
        <v>8360000</v>
      </c>
      <c r="Y272" s="202">
        <v>1</v>
      </c>
      <c r="Z272" s="26">
        <f t="shared" si="46"/>
        <v>8360000</v>
      </c>
      <c r="AA272" s="208">
        <v>7.2099999999999997E-2</v>
      </c>
      <c r="AB272" s="35">
        <f t="shared" si="56"/>
        <v>602756</v>
      </c>
      <c r="AC272" s="27">
        <f t="shared" si="49"/>
        <v>97043.716</v>
      </c>
      <c r="AD272" s="212">
        <v>0.161</v>
      </c>
      <c r="AE272" s="211">
        <f t="shared" si="50"/>
        <v>0</v>
      </c>
      <c r="AF272" s="211" t="str">
        <f>IF(AND(COUNTIFS($J$18:J272,J272)=1,AE272=1),1,"")</f>
        <v/>
      </c>
      <c r="AG272" s="211">
        <f>IF(C272="","",IF(AND(COUNTIFS($J$18:J272,J272)=1,C272&lt;&gt;""),1,""))</f>
        <v>1</v>
      </c>
      <c r="AH272" s="211">
        <f>IF(G272="","",IF(AND(COUNTIFS($J$18:J272,J272)=1,G272&lt;&gt;""),1,""))</f>
        <v>1</v>
      </c>
      <c r="AI272" s="28">
        <f t="shared" si="51"/>
        <v>26754147.763010345</v>
      </c>
      <c r="AJ272" s="28">
        <f t="shared" si="52"/>
        <v>3429137.9965357971</v>
      </c>
      <c r="AK272" s="29">
        <f t="shared" si="53"/>
        <v>0.12817220069617924</v>
      </c>
      <c r="AL272" s="210">
        <v>11116188</v>
      </c>
      <c r="AM272" s="210"/>
      <c r="AN272" s="210"/>
      <c r="AO272" s="210"/>
      <c r="AP272" s="45" t="str">
        <f t="shared" si="54"/>
        <v>20188</v>
      </c>
      <c r="AQ272" s="45" t="str">
        <f t="shared" si="55"/>
        <v>20188JPY</v>
      </c>
    </row>
    <row r="273" spans="1:43" s="15" customFormat="1">
      <c r="A273" s="208" t="s">
        <v>28</v>
      </c>
      <c r="B273" s="209">
        <v>2018</v>
      </c>
      <c r="C273" s="209">
        <v>8</v>
      </c>
      <c r="D273" s="57" t="str">
        <f t="shared" si="45"/>
        <v>Q2</v>
      </c>
      <c r="E273" s="208" t="s">
        <v>28</v>
      </c>
      <c r="F273" s="209">
        <v>2018</v>
      </c>
      <c r="G273" s="209">
        <v>12</v>
      </c>
      <c r="H273" s="213"/>
      <c r="I273" s="57" t="str">
        <f t="shared" si="47"/>
        <v>Q3</v>
      </c>
      <c r="J273" s="204" t="s">
        <v>249</v>
      </c>
      <c r="K273" s="213" t="s">
        <v>250</v>
      </c>
      <c r="L273" s="210" t="s">
        <v>79</v>
      </c>
      <c r="M273" s="208" t="s">
        <v>47</v>
      </c>
      <c r="N273" s="208">
        <v>1</v>
      </c>
      <c r="O273" s="208"/>
      <c r="P273" s="57" t="str">
        <f t="shared" si="48"/>
        <v>MAIN UNIT</v>
      </c>
      <c r="Q273" s="208" t="s">
        <v>48</v>
      </c>
      <c r="R273" s="208" t="s">
        <v>49</v>
      </c>
      <c r="S273" s="208" t="s">
        <v>36</v>
      </c>
      <c r="T273" s="208" t="s">
        <v>65</v>
      </c>
      <c r="U273" s="208" t="s">
        <v>66</v>
      </c>
      <c r="V273" s="208" t="s">
        <v>119</v>
      </c>
      <c r="W273" s="208" t="s">
        <v>96</v>
      </c>
      <c r="X273" s="34">
        <v>12235000</v>
      </c>
      <c r="Y273" s="202">
        <v>1</v>
      </c>
      <c r="Z273" s="26">
        <f t="shared" si="46"/>
        <v>12235000</v>
      </c>
      <c r="AA273" s="208">
        <v>7.0400000000000004E-2</v>
      </c>
      <c r="AB273" s="35">
        <f t="shared" si="56"/>
        <v>861344</v>
      </c>
      <c r="AC273" s="27">
        <f t="shared" si="49"/>
        <v>142035.6256</v>
      </c>
      <c r="AD273" s="212">
        <v>0.16489999999999999</v>
      </c>
      <c r="AE273" s="211">
        <f t="shared" si="50"/>
        <v>0</v>
      </c>
      <c r="AF273" s="211" t="str">
        <f>IF(AND(COUNTIFS($J$18:J273,J273)=1,AE273=1),1,"")</f>
        <v/>
      </c>
      <c r="AG273" s="211">
        <f>IF(C273="","",IF(AND(COUNTIFS($J$18:J273,J273)=1,C273&lt;&gt;""),1,""))</f>
        <v>1</v>
      </c>
      <c r="AH273" s="211">
        <f>IF(G273="","",IF(AND(COUNTIFS($J$18:J273,J273)=1,G273&lt;&gt;""),1,""))</f>
        <v>1</v>
      </c>
      <c r="AI273" s="28">
        <f t="shared" si="51"/>
        <v>29840797.698275868</v>
      </c>
      <c r="AJ273" s="28">
        <f t="shared" si="52"/>
        <v>3940167.6555448268</v>
      </c>
      <c r="AK273" s="29">
        <f t="shared" si="53"/>
        <v>0.13203962224416274</v>
      </c>
      <c r="AL273" s="210"/>
      <c r="AM273" s="210"/>
      <c r="AN273" s="210"/>
      <c r="AO273" s="210"/>
      <c r="AP273" s="45" t="str">
        <f t="shared" si="54"/>
        <v>201812</v>
      </c>
      <c r="AQ273" s="45" t="str">
        <f t="shared" si="55"/>
        <v>201812JPY</v>
      </c>
    </row>
    <row r="274" spans="1:43" s="15" customFormat="1">
      <c r="A274" s="208" t="s">
        <v>28</v>
      </c>
      <c r="B274" s="209">
        <v>2018</v>
      </c>
      <c r="C274" s="209">
        <v>8</v>
      </c>
      <c r="D274" s="57" t="str">
        <f t="shared" si="45"/>
        <v>Q2</v>
      </c>
      <c r="E274" s="208" t="s">
        <v>28</v>
      </c>
      <c r="F274" s="209">
        <v>2018</v>
      </c>
      <c r="G274" s="209">
        <v>12</v>
      </c>
      <c r="H274" s="213"/>
      <c r="I274" s="57" t="str">
        <f t="shared" si="47"/>
        <v>Q3</v>
      </c>
      <c r="J274" s="204" t="s">
        <v>249</v>
      </c>
      <c r="K274" s="213" t="s">
        <v>250</v>
      </c>
      <c r="L274" s="210" t="s">
        <v>55</v>
      </c>
      <c r="M274" s="208" t="s">
        <v>47</v>
      </c>
      <c r="N274" s="208">
        <v>1</v>
      </c>
      <c r="O274" s="208"/>
      <c r="P274" s="57" t="str">
        <f t="shared" si="48"/>
        <v>MAIN UNIT</v>
      </c>
      <c r="Q274" s="208" t="s">
        <v>48</v>
      </c>
      <c r="R274" s="208" t="s">
        <v>49</v>
      </c>
      <c r="S274" s="208" t="s">
        <v>36</v>
      </c>
      <c r="T274" s="208" t="s">
        <v>65</v>
      </c>
      <c r="U274" s="208" t="s">
        <v>66</v>
      </c>
      <c r="V274" s="208" t="s">
        <v>119</v>
      </c>
      <c r="W274" s="208" t="s">
        <v>96</v>
      </c>
      <c r="X274" s="34">
        <v>14000000</v>
      </c>
      <c r="Y274" s="202">
        <v>1</v>
      </c>
      <c r="Z274" s="26">
        <f t="shared" si="46"/>
        <v>14000000</v>
      </c>
      <c r="AA274" s="208">
        <v>7.0400000000000004E-2</v>
      </c>
      <c r="AB274" s="35">
        <f t="shared" si="56"/>
        <v>985600.00000000012</v>
      </c>
      <c r="AC274" s="27">
        <f t="shared" si="49"/>
        <v>162525.44</v>
      </c>
      <c r="AD274" s="212">
        <v>0.16489999999999999</v>
      </c>
      <c r="AE274" s="211">
        <f t="shared" si="50"/>
        <v>0</v>
      </c>
      <c r="AF274" s="211" t="str">
        <f>IF(AND(COUNTIFS($J$18:J274,J274)=1,AE274=1),1,"")</f>
        <v/>
      </c>
      <c r="AG274" s="211" t="str">
        <f>IF(C274="","",IF(AND(COUNTIFS($J$18:J274,J274)=1,C274&lt;&gt;""),1,""))</f>
        <v/>
      </c>
      <c r="AH274" s="211" t="str">
        <f>IF(G274="","",IF(AND(COUNTIFS($J$18:J274,J274)=1,G274&lt;&gt;""),1,""))</f>
        <v/>
      </c>
      <c r="AI274" s="28">
        <f t="shared" si="51"/>
        <v>29840797.698275868</v>
      </c>
      <c r="AJ274" s="28">
        <f t="shared" si="52"/>
        <v>3940167.6555448268</v>
      </c>
      <c r="AK274" s="29">
        <f t="shared" si="53"/>
        <v>0.13203962224416274</v>
      </c>
      <c r="AL274" s="210"/>
      <c r="AM274" s="210"/>
      <c r="AN274" s="210"/>
      <c r="AO274" s="210"/>
      <c r="AP274" s="45" t="str">
        <f t="shared" si="54"/>
        <v>201812</v>
      </c>
      <c r="AQ274" s="45" t="str">
        <f t="shared" si="55"/>
        <v>201812JPY</v>
      </c>
    </row>
    <row r="275" spans="1:43" s="15" customFormat="1">
      <c r="A275" s="208" t="s">
        <v>28</v>
      </c>
      <c r="B275" s="209">
        <v>2018</v>
      </c>
      <c r="C275" s="209">
        <v>8</v>
      </c>
      <c r="D275" s="57" t="str">
        <f t="shared" si="45"/>
        <v>Q2</v>
      </c>
      <c r="E275" s="208" t="s">
        <v>28</v>
      </c>
      <c r="F275" s="209">
        <v>2018</v>
      </c>
      <c r="G275" s="209">
        <v>12</v>
      </c>
      <c r="H275" s="213"/>
      <c r="I275" s="57" t="str">
        <f t="shared" si="47"/>
        <v>Q3</v>
      </c>
      <c r="J275" s="204" t="s">
        <v>251</v>
      </c>
      <c r="K275" s="213" t="s">
        <v>252</v>
      </c>
      <c r="L275" s="210" t="s">
        <v>55</v>
      </c>
      <c r="M275" s="208" t="s">
        <v>47</v>
      </c>
      <c r="N275" s="208">
        <v>1</v>
      </c>
      <c r="O275" s="208"/>
      <c r="P275" s="57" t="str">
        <f t="shared" si="48"/>
        <v>MAIN UNIT</v>
      </c>
      <c r="Q275" s="208" t="s">
        <v>48</v>
      </c>
      <c r="R275" s="208" t="s">
        <v>49</v>
      </c>
      <c r="S275" s="208" t="s">
        <v>36</v>
      </c>
      <c r="T275" s="208" t="s">
        <v>232</v>
      </c>
      <c r="U275" s="208" t="s">
        <v>66</v>
      </c>
      <c r="V275" s="208" t="s">
        <v>253</v>
      </c>
      <c r="W275" s="208" t="s">
        <v>96</v>
      </c>
      <c r="X275" s="34">
        <v>10100000</v>
      </c>
      <c r="Y275" s="202">
        <v>1</v>
      </c>
      <c r="Z275" s="26">
        <f t="shared" si="46"/>
        <v>10100000</v>
      </c>
      <c r="AA275" s="208">
        <v>7.0400000000000004E-2</v>
      </c>
      <c r="AB275" s="35">
        <f t="shared" si="56"/>
        <v>711040</v>
      </c>
      <c r="AC275" s="27">
        <f t="shared" si="49"/>
        <v>114690.75199999999</v>
      </c>
      <c r="AD275" s="207">
        <v>0.1613</v>
      </c>
      <c r="AE275" s="211">
        <f t="shared" si="50"/>
        <v>0</v>
      </c>
      <c r="AF275" s="211" t="str">
        <f>IF(AND(COUNTIFS($J$18:J275,J275)=1,AE275=1),1,"")</f>
        <v/>
      </c>
      <c r="AG275" s="211">
        <f>IF(C275="","",IF(AND(COUNTIFS($J$18:J275,J275)=1,C275&lt;&gt;""),1,""))</f>
        <v>1</v>
      </c>
      <c r="AH275" s="211">
        <f>IF(G275="","",IF(AND(COUNTIFS($J$18:J275,J275)=1,G275&lt;&gt;""),1,""))</f>
        <v>1</v>
      </c>
      <c r="AI275" s="28">
        <f t="shared" si="51"/>
        <v>29840797.698275868</v>
      </c>
      <c r="AJ275" s="28">
        <f t="shared" si="52"/>
        <v>3940167.6555448268</v>
      </c>
      <c r="AK275" s="29">
        <f t="shared" si="53"/>
        <v>0.13203962224416274</v>
      </c>
      <c r="AL275" s="210"/>
      <c r="AM275" s="210"/>
      <c r="AN275" s="210"/>
      <c r="AO275" s="210"/>
      <c r="AP275" s="45" t="str">
        <f t="shared" si="54"/>
        <v>201812</v>
      </c>
      <c r="AQ275" s="45" t="str">
        <f t="shared" si="55"/>
        <v>201812JPY</v>
      </c>
    </row>
    <row r="276" spans="1:43" s="15" customFormat="1">
      <c r="A276" s="208" t="s">
        <v>28</v>
      </c>
      <c r="B276" s="209">
        <v>2018</v>
      </c>
      <c r="C276" s="209">
        <v>8</v>
      </c>
      <c r="D276" s="57" t="str">
        <f t="shared" si="45"/>
        <v>Q2</v>
      </c>
      <c r="E276" s="208" t="s">
        <v>28</v>
      </c>
      <c r="F276" s="209">
        <v>2018</v>
      </c>
      <c r="G276" s="209">
        <v>12</v>
      </c>
      <c r="H276" s="213"/>
      <c r="I276" s="57" t="str">
        <f t="shared" si="47"/>
        <v>Q3</v>
      </c>
      <c r="J276" s="204" t="s">
        <v>251</v>
      </c>
      <c r="K276" s="213" t="s">
        <v>252</v>
      </c>
      <c r="L276" s="210" t="s">
        <v>55</v>
      </c>
      <c r="M276" s="208" t="s">
        <v>47</v>
      </c>
      <c r="N276" s="208">
        <v>1</v>
      </c>
      <c r="O276" s="208"/>
      <c r="P276" s="57" t="str">
        <f t="shared" si="48"/>
        <v>MAIN UNIT</v>
      </c>
      <c r="Q276" s="208" t="s">
        <v>48</v>
      </c>
      <c r="R276" s="208" t="s">
        <v>49</v>
      </c>
      <c r="S276" s="208" t="s">
        <v>36</v>
      </c>
      <c r="T276" s="208" t="s">
        <v>232</v>
      </c>
      <c r="U276" s="208" t="s">
        <v>66</v>
      </c>
      <c r="V276" s="208" t="s">
        <v>253</v>
      </c>
      <c r="W276" s="208" t="s">
        <v>96</v>
      </c>
      <c r="X276" s="34">
        <v>10100000</v>
      </c>
      <c r="Y276" s="202">
        <v>1</v>
      </c>
      <c r="Z276" s="26">
        <f t="shared" si="46"/>
        <v>10100000</v>
      </c>
      <c r="AA276" s="208">
        <v>7.0400000000000004E-2</v>
      </c>
      <c r="AB276" s="35">
        <f t="shared" si="56"/>
        <v>711040</v>
      </c>
      <c r="AC276" s="27">
        <f t="shared" si="49"/>
        <v>114690.75199999999</v>
      </c>
      <c r="AD276" s="207">
        <v>0.1613</v>
      </c>
      <c r="AE276" s="211">
        <f t="shared" si="50"/>
        <v>0</v>
      </c>
      <c r="AF276" s="211" t="str">
        <f>IF(AND(COUNTIFS($J$18:J276,J276)=1,AE276=1),1,"")</f>
        <v/>
      </c>
      <c r="AG276" s="211" t="str">
        <f>IF(C276="","",IF(AND(COUNTIFS($J$18:J276,J276)=1,C276&lt;&gt;""),1,""))</f>
        <v/>
      </c>
      <c r="AH276" s="211" t="str">
        <f>IF(G276="","",IF(AND(COUNTIFS($J$18:J276,J276)=1,G276&lt;&gt;""),1,""))</f>
        <v/>
      </c>
      <c r="AI276" s="28">
        <f t="shared" si="51"/>
        <v>29840797.698275868</v>
      </c>
      <c r="AJ276" s="28">
        <f t="shared" si="52"/>
        <v>3940167.6555448268</v>
      </c>
      <c r="AK276" s="29">
        <f t="shared" si="53"/>
        <v>0.13203962224416274</v>
      </c>
      <c r="AL276" s="210"/>
      <c r="AM276" s="210"/>
      <c r="AN276" s="210"/>
      <c r="AO276" s="210"/>
      <c r="AP276" s="45" t="str">
        <f t="shared" si="54"/>
        <v>201812</v>
      </c>
      <c r="AQ276" s="45" t="str">
        <f t="shared" si="55"/>
        <v>201812JPY</v>
      </c>
    </row>
    <row r="277" spans="1:43" s="15" customFormat="1">
      <c r="A277" s="208" t="s">
        <v>28</v>
      </c>
      <c r="B277" s="209">
        <v>2018</v>
      </c>
      <c r="C277" s="209">
        <v>8</v>
      </c>
      <c r="D277" s="57" t="str">
        <f t="shared" si="45"/>
        <v>Q2</v>
      </c>
      <c r="E277" s="208" t="s">
        <v>28</v>
      </c>
      <c r="F277" s="209">
        <v>2018</v>
      </c>
      <c r="G277" s="209">
        <v>12</v>
      </c>
      <c r="H277" s="213"/>
      <c r="I277" s="57" t="str">
        <f t="shared" si="47"/>
        <v>Q3</v>
      </c>
      <c r="J277" s="204" t="s">
        <v>254</v>
      </c>
      <c r="K277" s="213" t="s">
        <v>252</v>
      </c>
      <c r="L277" s="210" t="s">
        <v>55</v>
      </c>
      <c r="M277" s="208" t="s">
        <v>47</v>
      </c>
      <c r="N277" s="208">
        <v>1</v>
      </c>
      <c r="O277" s="208"/>
      <c r="P277" s="57" t="str">
        <f t="shared" si="48"/>
        <v>MAIN UNIT</v>
      </c>
      <c r="Q277" s="208" t="s">
        <v>48</v>
      </c>
      <c r="R277" s="208" t="s">
        <v>49</v>
      </c>
      <c r="S277" s="208" t="s">
        <v>36</v>
      </c>
      <c r="T277" s="208" t="s">
        <v>232</v>
      </c>
      <c r="U277" s="208" t="s">
        <v>66</v>
      </c>
      <c r="V277" s="208" t="s">
        <v>253</v>
      </c>
      <c r="W277" s="208" t="s">
        <v>96</v>
      </c>
      <c r="X277" s="34">
        <v>10100000</v>
      </c>
      <c r="Y277" s="202">
        <v>1</v>
      </c>
      <c r="Z277" s="26">
        <f t="shared" si="46"/>
        <v>10100000</v>
      </c>
      <c r="AA277" s="208">
        <v>7.0400000000000004E-2</v>
      </c>
      <c r="AB277" s="35">
        <f t="shared" si="56"/>
        <v>711040</v>
      </c>
      <c r="AC277" s="27">
        <f t="shared" si="49"/>
        <v>114690.75199999999</v>
      </c>
      <c r="AD277" s="207">
        <v>0.1613</v>
      </c>
      <c r="AE277" s="211">
        <f t="shared" si="50"/>
        <v>0</v>
      </c>
      <c r="AF277" s="211" t="str">
        <f>IF(AND(COUNTIFS($J$18:J277,J277)=1,AE277=1),1,"")</f>
        <v/>
      </c>
      <c r="AG277" s="211" t="str">
        <f>IF(C277="","",IF(AND(COUNTIFS($J$18:J277,J277)=1,C277&lt;&gt;""),1,""))</f>
        <v/>
      </c>
      <c r="AH277" s="211" t="str">
        <f>IF(G277="","",IF(AND(COUNTIFS($J$18:J277,J277)=1,G277&lt;&gt;""),1,""))</f>
        <v/>
      </c>
      <c r="AI277" s="28">
        <f t="shared" si="51"/>
        <v>29840797.698275868</v>
      </c>
      <c r="AJ277" s="28">
        <f t="shared" si="52"/>
        <v>3940167.6555448268</v>
      </c>
      <c r="AK277" s="29">
        <f t="shared" si="53"/>
        <v>0.13203962224416274</v>
      </c>
      <c r="AL277" s="210"/>
      <c r="AM277" s="210"/>
      <c r="AN277" s="210"/>
      <c r="AO277" s="210"/>
      <c r="AP277" s="45" t="str">
        <f t="shared" si="54"/>
        <v>201812</v>
      </c>
      <c r="AQ277" s="45" t="str">
        <f t="shared" si="55"/>
        <v>201812JPY</v>
      </c>
    </row>
    <row r="278" spans="1:43" s="15" customFormat="1">
      <c r="A278" s="208" t="s">
        <v>28</v>
      </c>
      <c r="B278" s="209">
        <v>2018</v>
      </c>
      <c r="C278" s="209">
        <v>8</v>
      </c>
      <c r="D278" s="57" t="str">
        <f t="shared" si="45"/>
        <v>Q2</v>
      </c>
      <c r="E278" s="208" t="s">
        <v>28</v>
      </c>
      <c r="F278" s="209">
        <v>2018</v>
      </c>
      <c r="G278" s="209">
        <v>12</v>
      </c>
      <c r="H278" s="213"/>
      <c r="I278" s="57" t="str">
        <f t="shared" si="47"/>
        <v>Q3</v>
      </c>
      <c r="J278" s="204" t="s">
        <v>255</v>
      </c>
      <c r="K278" s="213" t="s">
        <v>256</v>
      </c>
      <c r="L278" s="210" t="s">
        <v>79</v>
      </c>
      <c r="M278" s="208" t="s">
        <v>47</v>
      </c>
      <c r="N278" s="208">
        <v>1</v>
      </c>
      <c r="O278" s="208"/>
      <c r="P278" s="57" t="str">
        <f t="shared" si="48"/>
        <v>MAIN UNIT</v>
      </c>
      <c r="Q278" s="208" t="s">
        <v>56</v>
      </c>
      <c r="R278" s="208" t="s">
        <v>49</v>
      </c>
      <c r="S278" s="208" t="s">
        <v>39</v>
      </c>
      <c r="T278" s="208" t="s">
        <v>257</v>
      </c>
      <c r="U278" s="208" t="s">
        <v>258</v>
      </c>
      <c r="V278" s="208" t="s">
        <v>164</v>
      </c>
      <c r="W278" s="208" t="s">
        <v>51</v>
      </c>
      <c r="X278" s="34">
        <v>1180000</v>
      </c>
      <c r="Y278" s="202">
        <v>1.1599999999999999</v>
      </c>
      <c r="Z278" s="26">
        <f t="shared" si="46"/>
        <v>1180000</v>
      </c>
      <c r="AA278" s="208">
        <v>1.125</v>
      </c>
      <c r="AB278" s="35">
        <f t="shared" si="56"/>
        <v>1144396.551724138</v>
      </c>
      <c r="AC278" s="27">
        <f t="shared" si="49"/>
        <v>91666.163793103464</v>
      </c>
      <c r="AD278" s="212">
        <v>8.0100000000000005E-2</v>
      </c>
      <c r="AE278" s="211">
        <f t="shared" si="50"/>
        <v>1</v>
      </c>
      <c r="AF278" s="211">
        <f>IF(AND(COUNTIFS($J$18:J278,J278)=1,AE278=1),1,"")</f>
        <v>1</v>
      </c>
      <c r="AG278" s="211">
        <f>IF(C278="","",IF(AND(COUNTIFS($J$18:J278,J278)=1,C278&lt;&gt;""),1,""))</f>
        <v>1</v>
      </c>
      <c r="AH278" s="211">
        <f>IF(G278="","",IF(AND(COUNTIFS($J$18:J278,J278)=1,G278&lt;&gt;""),1,""))</f>
        <v>1</v>
      </c>
      <c r="AI278" s="28">
        <f t="shared" si="51"/>
        <v>29840797.698275868</v>
      </c>
      <c r="AJ278" s="28">
        <f t="shared" si="52"/>
        <v>3940167.6555448268</v>
      </c>
      <c r="AK278" s="29">
        <f t="shared" si="53"/>
        <v>0.13203962224416274</v>
      </c>
      <c r="AL278" s="210"/>
      <c r="AM278" s="210"/>
      <c r="AN278" s="210"/>
      <c r="AO278" s="210" t="s">
        <v>48</v>
      </c>
      <c r="AP278" s="45" t="str">
        <f t="shared" si="54"/>
        <v>201812</v>
      </c>
      <c r="AQ278" s="45" t="str">
        <f t="shared" si="55"/>
        <v>201812RMB</v>
      </c>
    </row>
    <row r="279" spans="1:43" s="15" customFormat="1">
      <c r="A279" s="208" t="s">
        <v>28</v>
      </c>
      <c r="B279" s="209">
        <v>2018</v>
      </c>
      <c r="C279" s="209">
        <v>8</v>
      </c>
      <c r="D279" s="57" t="str">
        <f t="shared" si="45"/>
        <v>Q2</v>
      </c>
      <c r="E279" s="208" t="s">
        <v>28</v>
      </c>
      <c r="F279" s="209">
        <v>2018</v>
      </c>
      <c r="G279" s="209">
        <v>12</v>
      </c>
      <c r="H279" s="213"/>
      <c r="I279" s="57" t="str">
        <f t="shared" si="47"/>
        <v>Q3</v>
      </c>
      <c r="J279" s="204" t="s">
        <v>255</v>
      </c>
      <c r="K279" s="213" t="s">
        <v>256</v>
      </c>
      <c r="L279" s="210" t="s">
        <v>79</v>
      </c>
      <c r="M279" s="208" t="s">
        <v>47</v>
      </c>
      <c r="N279" s="208">
        <v>1</v>
      </c>
      <c r="O279" s="208"/>
      <c r="P279" s="57" t="str">
        <f t="shared" si="48"/>
        <v>MAIN UNIT</v>
      </c>
      <c r="Q279" s="208" t="s">
        <v>56</v>
      </c>
      <c r="R279" s="208" t="s">
        <v>49</v>
      </c>
      <c r="S279" s="208" t="s">
        <v>39</v>
      </c>
      <c r="T279" s="208" t="s">
        <v>257</v>
      </c>
      <c r="U279" s="208" t="s">
        <v>258</v>
      </c>
      <c r="V279" s="208" t="s">
        <v>164</v>
      </c>
      <c r="W279" s="208" t="s">
        <v>51</v>
      </c>
      <c r="X279" s="34">
        <v>1360000</v>
      </c>
      <c r="Y279" s="202">
        <v>1.1599999999999999</v>
      </c>
      <c r="Z279" s="26">
        <f t="shared" si="46"/>
        <v>1360000</v>
      </c>
      <c r="AA279" s="208">
        <v>1.125</v>
      </c>
      <c r="AB279" s="35">
        <f t="shared" si="56"/>
        <v>1318965.5172413795</v>
      </c>
      <c r="AC279" s="27">
        <f t="shared" si="49"/>
        <v>105649.13793103451</v>
      </c>
      <c r="AD279" s="212">
        <v>8.0100000000000005E-2</v>
      </c>
      <c r="AE279" s="211">
        <f t="shared" si="50"/>
        <v>1</v>
      </c>
      <c r="AF279" s="211" t="str">
        <f>IF(AND(COUNTIFS($J$18:J279,J279)=1,AE279=1),1,"")</f>
        <v/>
      </c>
      <c r="AG279" s="211" t="str">
        <f>IF(C279="","",IF(AND(COUNTIFS($J$18:J279,J279)=1,C279&lt;&gt;""),1,""))</f>
        <v/>
      </c>
      <c r="AH279" s="211" t="str">
        <f>IF(G279="","",IF(AND(COUNTIFS($J$18:J279,J279)=1,G279&lt;&gt;""),1,""))</f>
        <v/>
      </c>
      <c r="AI279" s="28">
        <f t="shared" si="51"/>
        <v>29840797.698275868</v>
      </c>
      <c r="AJ279" s="28">
        <f t="shared" si="52"/>
        <v>3940167.6555448268</v>
      </c>
      <c r="AK279" s="29">
        <f t="shared" si="53"/>
        <v>0.13203962224416274</v>
      </c>
      <c r="AL279" s="210"/>
      <c r="AM279" s="210"/>
      <c r="AN279" s="210"/>
      <c r="AO279" s="210" t="s">
        <v>48</v>
      </c>
      <c r="AP279" s="45" t="str">
        <f t="shared" si="54"/>
        <v>201812</v>
      </c>
      <c r="AQ279" s="45" t="str">
        <f t="shared" si="55"/>
        <v>201812RMB</v>
      </c>
    </row>
    <row r="280" spans="1:43" s="15" customFormat="1">
      <c r="A280" s="208" t="s">
        <v>28</v>
      </c>
      <c r="B280" s="209">
        <v>2018</v>
      </c>
      <c r="C280" s="209">
        <v>8</v>
      </c>
      <c r="D280" s="57" t="str">
        <f t="shared" si="45"/>
        <v>Q2</v>
      </c>
      <c r="E280" s="208" t="s">
        <v>28</v>
      </c>
      <c r="F280" s="209">
        <v>2018</v>
      </c>
      <c r="G280" s="209">
        <v>12</v>
      </c>
      <c r="H280" s="213"/>
      <c r="I280" s="57" t="str">
        <f t="shared" si="47"/>
        <v>Q3</v>
      </c>
      <c r="J280" s="204" t="s">
        <v>259</v>
      </c>
      <c r="K280" s="213" t="s">
        <v>3119</v>
      </c>
      <c r="L280" s="210" t="s">
        <v>55</v>
      </c>
      <c r="M280" s="208" t="s">
        <v>47</v>
      </c>
      <c r="N280" s="208">
        <v>1</v>
      </c>
      <c r="O280" s="208"/>
      <c r="P280" s="57" t="str">
        <f t="shared" si="48"/>
        <v>MAIN UNIT</v>
      </c>
      <c r="Q280" s="208" t="s">
        <v>56</v>
      </c>
      <c r="R280" s="208" t="s">
        <v>49</v>
      </c>
      <c r="S280" s="208" t="s">
        <v>37</v>
      </c>
      <c r="T280" s="208" t="s">
        <v>88</v>
      </c>
      <c r="U280" s="208" t="s">
        <v>58</v>
      </c>
      <c r="V280" s="208" t="s">
        <v>156</v>
      </c>
      <c r="W280" s="208" t="s">
        <v>51</v>
      </c>
      <c r="X280" s="34">
        <v>520000</v>
      </c>
      <c r="Y280" s="202">
        <v>1.1599999999999999</v>
      </c>
      <c r="Z280" s="26">
        <f t="shared" si="46"/>
        <v>520000</v>
      </c>
      <c r="AA280" s="208">
        <v>1.1599999999999999</v>
      </c>
      <c r="AB280" s="35">
        <f t="shared" si="56"/>
        <v>520000</v>
      </c>
      <c r="AC280" s="27">
        <f t="shared" si="49"/>
        <v>73528</v>
      </c>
      <c r="AD280" s="212">
        <v>0.1414</v>
      </c>
      <c r="AE280" s="211">
        <f t="shared" si="50"/>
        <v>1</v>
      </c>
      <c r="AF280" s="211">
        <f>IF(AND(COUNTIFS($J$18:J280,J280)=1,AE280=1),1,"")</f>
        <v>1</v>
      </c>
      <c r="AG280" s="211">
        <f>IF(C280="","",IF(AND(COUNTIFS($J$18:J280,J280)=1,C280&lt;&gt;""),1,""))</f>
        <v>1</v>
      </c>
      <c r="AH280" s="211">
        <f>IF(G280="","",IF(AND(COUNTIFS($J$18:J280,J280)=1,G280&lt;&gt;""),1,""))</f>
        <v>1</v>
      </c>
      <c r="AI280" s="28">
        <f t="shared" si="51"/>
        <v>29840797.698275868</v>
      </c>
      <c r="AJ280" s="28">
        <f t="shared" si="52"/>
        <v>3940167.6555448268</v>
      </c>
      <c r="AK280" s="29">
        <f t="shared" si="53"/>
        <v>0.13203962224416274</v>
      </c>
      <c r="AL280" s="210"/>
      <c r="AM280" s="210"/>
      <c r="AN280" s="210"/>
      <c r="AO280" s="210"/>
      <c r="AP280" s="45" t="str">
        <f t="shared" si="54"/>
        <v>201812</v>
      </c>
      <c r="AQ280" s="45" t="str">
        <f t="shared" si="55"/>
        <v>201812RMB</v>
      </c>
    </row>
    <row r="281" spans="1:43" s="15" customFormat="1">
      <c r="A281" s="208" t="s">
        <v>28</v>
      </c>
      <c r="B281" s="209">
        <v>2018</v>
      </c>
      <c r="C281" s="209">
        <v>8</v>
      </c>
      <c r="D281" s="57" t="str">
        <f t="shared" si="45"/>
        <v>Q2</v>
      </c>
      <c r="E281" s="208" t="s">
        <v>28</v>
      </c>
      <c r="F281" s="209">
        <v>2018</v>
      </c>
      <c r="G281" s="209">
        <v>11</v>
      </c>
      <c r="H281" s="213"/>
      <c r="I281" s="57" t="str">
        <f t="shared" si="47"/>
        <v>Q3</v>
      </c>
      <c r="J281" s="204" t="s">
        <v>260</v>
      </c>
      <c r="K281" s="213" t="s">
        <v>261</v>
      </c>
      <c r="L281" s="210" t="s">
        <v>55</v>
      </c>
      <c r="M281" s="208" t="s">
        <v>47</v>
      </c>
      <c r="N281" s="208">
        <v>1</v>
      </c>
      <c r="O281" s="208"/>
      <c r="P281" s="57" t="str">
        <f t="shared" si="48"/>
        <v>MAIN UNIT</v>
      </c>
      <c r="Q281" s="208" t="s">
        <v>56</v>
      </c>
      <c r="R281" s="208" t="s">
        <v>243</v>
      </c>
      <c r="S281" s="208" t="s">
        <v>36</v>
      </c>
      <c r="T281" s="208" t="s">
        <v>229</v>
      </c>
      <c r="U281" s="208" t="s">
        <v>66</v>
      </c>
      <c r="V281" s="208"/>
      <c r="W281" s="208" t="s">
        <v>96</v>
      </c>
      <c r="X281" s="34">
        <v>7100000</v>
      </c>
      <c r="Y281" s="202">
        <v>1</v>
      </c>
      <c r="Z281" s="26">
        <f t="shared" si="46"/>
        <v>7100000</v>
      </c>
      <c r="AA281" s="208">
        <v>7.0699999999999999E-2</v>
      </c>
      <c r="AB281" s="35">
        <f t="shared" si="56"/>
        <v>501970</v>
      </c>
      <c r="AC281" s="27">
        <f t="shared" si="49"/>
        <v>40358.387999999999</v>
      </c>
      <c r="AD281" s="212">
        <v>8.0399999999999999E-2</v>
      </c>
      <c r="AE281" s="211">
        <f t="shared" si="50"/>
        <v>1</v>
      </c>
      <c r="AF281" s="211">
        <f>IF(AND(COUNTIFS($J$18:J281,J281)=1,AE281=1),1,"")</f>
        <v>1</v>
      </c>
      <c r="AG281" s="211">
        <f>IF(C281="","",IF(AND(COUNTIFS($J$18:J281,J281)=1,C281&lt;&gt;""),1,""))</f>
        <v>1</v>
      </c>
      <c r="AH281" s="211">
        <f>IF(G281="","",IF(AND(COUNTIFS($J$18:J281,J281)=1,G281&lt;&gt;""),1,""))</f>
        <v>1</v>
      </c>
      <c r="AI281" s="28">
        <f t="shared" si="51"/>
        <v>10785027.603448274</v>
      </c>
      <c r="AJ281" s="28">
        <f t="shared" si="52"/>
        <v>1540894.1297982759</v>
      </c>
      <c r="AK281" s="29">
        <f t="shared" si="53"/>
        <v>0.14287345257286213</v>
      </c>
      <c r="AL281" s="210"/>
      <c r="AM281" s="210"/>
      <c r="AN281" s="210"/>
      <c r="AO281" s="210"/>
      <c r="AP281" s="45" t="str">
        <f t="shared" si="54"/>
        <v>201811</v>
      </c>
      <c r="AQ281" s="45" t="str">
        <f t="shared" si="55"/>
        <v>201811JPY</v>
      </c>
    </row>
    <row r="282" spans="1:43" s="15" customFormat="1">
      <c r="A282" s="208" t="s">
        <v>28</v>
      </c>
      <c r="B282" s="209">
        <v>2018</v>
      </c>
      <c r="C282" s="209">
        <v>8</v>
      </c>
      <c r="D282" s="57" t="str">
        <f t="shared" si="45"/>
        <v>Q2</v>
      </c>
      <c r="E282" s="208" t="s">
        <v>28</v>
      </c>
      <c r="F282" s="209">
        <v>2018</v>
      </c>
      <c r="G282" s="209">
        <v>11</v>
      </c>
      <c r="H282" s="213"/>
      <c r="I282" s="57" t="str">
        <f t="shared" si="47"/>
        <v>Q3</v>
      </c>
      <c r="J282" s="204" t="s">
        <v>262</v>
      </c>
      <c r="K282" s="213" t="s">
        <v>263</v>
      </c>
      <c r="L282" s="210" t="s">
        <v>79</v>
      </c>
      <c r="M282" s="208" t="s">
        <v>47</v>
      </c>
      <c r="N282" s="208">
        <v>1</v>
      </c>
      <c r="O282" s="208"/>
      <c r="P282" s="57" t="str">
        <f t="shared" si="48"/>
        <v>MAIN UNIT</v>
      </c>
      <c r="Q282" s="208" t="s">
        <v>125</v>
      </c>
      <c r="R282" s="208" t="s">
        <v>49</v>
      </c>
      <c r="S282" s="208" t="s">
        <v>36</v>
      </c>
      <c r="T282" s="208" t="s">
        <v>232</v>
      </c>
      <c r="U282" s="208" t="s">
        <v>66</v>
      </c>
      <c r="V282" s="208" t="s">
        <v>99</v>
      </c>
      <c r="W282" s="208" t="s">
        <v>96</v>
      </c>
      <c r="X282" s="34">
        <v>13730000</v>
      </c>
      <c r="Y282" s="202">
        <v>1</v>
      </c>
      <c r="Z282" s="26">
        <f t="shared" si="46"/>
        <v>13730000</v>
      </c>
      <c r="AA282" s="208">
        <v>7.0699999999999999E-2</v>
      </c>
      <c r="AB282" s="35">
        <f t="shared" si="56"/>
        <v>970711</v>
      </c>
      <c r="AC282" s="27">
        <f t="shared" si="49"/>
        <v>189094.50279999999</v>
      </c>
      <c r="AD282" s="212">
        <v>0.1948</v>
      </c>
      <c r="AE282" s="211">
        <f t="shared" si="50"/>
        <v>0</v>
      </c>
      <c r="AF282" s="211" t="str">
        <f>IF(AND(COUNTIFS($J$18:J282,J282)=1,AE282=1),1,"")</f>
        <v/>
      </c>
      <c r="AG282" s="211">
        <f>IF(C282="","",IF(AND(COUNTIFS($J$18:J282,J282)=1,C282&lt;&gt;""),1,""))</f>
        <v>1</v>
      </c>
      <c r="AH282" s="211">
        <f>IF(G282="","",IF(AND(COUNTIFS($J$18:J282,J282)=1,G282&lt;&gt;""),1,""))</f>
        <v>1</v>
      </c>
      <c r="AI282" s="28">
        <f t="shared" si="51"/>
        <v>10785027.603448274</v>
      </c>
      <c r="AJ282" s="28">
        <f t="shared" si="52"/>
        <v>1540894.1297982759</v>
      </c>
      <c r="AK282" s="29">
        <f t="shared" si="53"/>
        <v>0.14287345257286213</v>
      </c>
      <c r="AL282" s="210"/>
      <c r="AM282" s="210"/>
      <c r="AN282" s="210"/>
      <c r="AO282" s="210"/>
      <c r="AP282" s="45" t="str">
        <f t="shared" si="54"/>
        <v>201811</v>
      </c>
      <c r="AQ282" s="45" t="str">
        <f t="shared" si="55"/>
        <v>201811JPY</v>
      </c>
    </row>
    <row r="283" spans="1:43" s="15" customFormat="1">
      <c r="A283" s="208" t="s">
        <v>28</v>
      </c>
      <c r="B283" s="209">
        <v>2018</v>
      </c>
      <c r="C283" s="209">
        <v>8</v>
      </c>
      <c r="D283" s="57" t="str">
        <f t="shared" si="45"/>
        <v>Q2</v>
      </c>
      <c r="E283" s="208" t="s">
        <v>28</v>
      </c>
      <c r="F283" s="209">
        <v>2018</v>
      </c>
      <c r="G283" s="209">
        <v>11</v>
      </c>
      <c r="H283" s="213"/>
      <c r="I283" s="57" t="str">
        <f t="shared" si="47"/>
        <v>Q3</v>
      </c>
      <c r="J283" s="204" t="s">
        <v>262</v>
      </c>
      <c r="K283" s="213" t="s">
        <v>263</v>
      </c>
      <c r="L283" s="210" t="s">
        <v>79</v>
      </c>
      <c r="M283" s="208" t="s">
        <v>47</v>
      </c>
      <c r="N283" s="208">
        <v>1</v>
      </c>
      <c r="O283" s="208"/>
      <c r="P283" s="57" t="str">
        <f t="shared" si="48"/>
        <v>MAIN UNIT</v>
      </c>
      <c r="Q283" s="208" t="s">
        <v>125</v>
      </c>
      <c r="R283" s="208" t="s">
        <v>49</v>
      </c>
      <c r="S283" s="208" t="s">
        <v>36</v>
      </c>
      <c r="T283" s="208" t="s">
        <v>232</v>
      </c>
      <c r="U283" s="208" t="s">
        <v>66</v>
      </c>
      <c r="V283" s="208" t="s">
        <v>99</v>
      </c>
      <c r="W283" s="208" t="s">
        <v>96</v>
      </c>
      <c r="X283" s="34">
        <v>13730000</v>
      </c>
      <c r="Y283" s="202">
        <v>1</v>
      </c>
      <c r="Z283" s="26">
        <f t="shared" si="46"/>
        <v>13730000</v>
      </c>
      <c r="AA283" s="208">
        <v>7.0699999999999999E-2</v>
      </c>
      <c r="AB283" s="35">
        <f t="shared" si="56"/>
        <v>970711</v>
      </c>
      <c r="AC283" s="27">
        <f t="shared" si="49"/>
        <v>189094.50279999999</v>
      </c>
      <c r="AD283" s="212">
        <v>0.1948</v>
      </c>
      <c r="AE283" s="211">
        <f t="shared" si="50"/>
        <v>0</v>
      </c>
      <c r="AF283" s="211" t="str">
        <f>IF(AND(COUNTIFS($J$18:J283,J283)=1,AE283=1),1,"")</f>
        <v/>
      </c>
      <c r="AG283" s="211" t="str">
        <f>IF(C283="","",IF(AND(COUNTIFS($J$18:J283,J283)=1,C283&lt;&gt;""),1,""))</f>
        <v/>
      </c>
      <c r="AH283" s="211" t="str">
        <f>IF(G283="","",IF(AND(COUNTIFS($J$18:J283,J283)=1,G283&lt;&gt;""),1,""))</f>
        <v/>
      </c>
      <c r="AI283" s="28">
        <f t="shared" si="51"/>
        <v>10785027.603448274</v>
      </c>
      <c r="AJ283" s="28">
        <f t="shared" si="52"/>
        <v>1540894.1297982759</v>
      </c>
      <c r="AK283" s="29">
        <f t="shared" si="53"/>
        <v>0.14287345257286213</v>
      </c>
      <c r="AL283" s="210"/>
      <c r="AM283" s="210"/>
      <c r="AN283" s="210"/>
      <c r="AO283" s="210"/>
      <c r="AP283" s="45" t="str">
        <f t="shared" si="54"/>
        <v>201811</v>
      </c>
      <c r="AQ283" s="45" t="str">
        <f t="shared" si="55"/>
        <v>201811JPY</v>
      </c>
    </row>
    <row r="284" spans="1:43" s="15" customFormat="1">
      <c r="A284" s="208" t="s">
        <v>28</v>
      </c>
      <c r="B284" s="209">
        <v>2018</v>
      </c>
      <c r="C284" s="209">
        <v>8</v>
      </c>
      <c r="D284" s="57" t="str">
        <f t="shared" si="45"/>
        <v>Q2</v>
      </c>
      <c r="E284" s="208" t="s">
        <v>28</v>
      </c>
      <c r="F284" s="209">
        <v>2018</v>
      </c>
      <c r="G284" s="209">
        <v>10</v>
      </c>
      <c r="H284" s="213"/>
      <c r="I284" s="57" t="str">
        <f t="shared" si="47"/>
        <v>Q3</v>
      </c>
      <c r="J284" s="204" t="s">
        <v>264</v>
      </c>
      <c r="K284" s="213" t="s">
        <v>95</v>
      </c>
      <c r="L284" s="210" t="s">
        <v>79</v>
      </c>
      <c r="M284" s="208" t="s">
        <v>47</v>
      </c>
      <c r="N284" s="208">
        <v>1</v>
      </c>
      <c r="O284" s="208"/>
      <c r="P284" s="57" t="str">
        <f t="shared" si="48"/>
        <v>MAIN UNIT</v>
      </c>
      <c r="Q284" s="208" t="s">
        <v>48</v>
      </c>
      <c r="R284" s="208" t="s">
        <v>49</v>
      </c>
      <c r="S284" s="208" t="s">
        <v>36</v>
      </c>
      <c r="T284" s="208" t="s">
        <v>65</v>
      </c>
      <c r="U284" s="208" t="s">
        <v>66</v>
      </c>
      <c r="V284" s="208" t="s">
        <v>67</v>
      </c>
      <c r="W284" s="208" t="s">
        <v>96</v>
      </c>
      <c r="X284" s="34">
        <v>11000000</v>
      </c>
      <c r="Y284" s="202">
        <v>1</v>
      </c>
      <c r="Z284" s="26">
        <f t="shared" si="46"/>
        <v>11000000</v>
      </c>
      <c r="AA284" s="208">
        <v>7.0199999999999999E-2</v>
      </c>
      <c r="AB284" s="35">
        <f t="shared" si="56"/>
        <v>772200</v>
      </c>
      <c r="AC284" s="27">
        <f t="shared" si="49"/>
        <v>81853.2</v>
      </c>
      <c r="AD284" s="212">
        <v>0.106</v>
      </c>
      <c r="AE284" s="211">
        <f t="shared" si="50"/>
        <v>0</v>
      </c>
      <c r="AF284" s="211" t="str">
        <f>IF(AND(COUNTIFS($J$18:J284,J284)=1,AE284=1),1,"")</f>
        <v/>
      </c>
      <c r="AG284" s="211">
        <f>IF(C284="","",IF(AND(COUNTIFS($J$18:J284,J284)=1,C284&lt;&gt;""),1,""))</f>
        <v>1</v>
      </c>
      <c r="AH284" s="211">
        <f>IF(G284="","",IF(AND(COUNTIFS($J$18:J284,J284)=1,G284&lt;&gt;""),1,""))</f>
        <v>1</v>
      </c>
      <c r="AI284" s="28">
        <f t="shared" si="51"/>
        <v>10786543.370020689</v>
      </c>
      <c r="AJ284" s="28">
        <f t="shared" si="52"/>
        <v>1330367.5841569281</v>
      </c>
      <c r="AK284" s="29">
        <f t="shared" si="53"/>
        <v>0.123335858255987</v>
      </c>
      <c r="AL284" s="210"/>
      <c r="AM284" s="210"/>
      <c r="AN284" s="210"/>
      <c r="AO284" s="210"/>
      <c r="AP284" s="45" t="str">
        <f t="shared" si="54"/>
        <v>201810</v>
      </c>
      <c r="AQ284" s="45" t="str">
        <f t="shared" si="55"/>
        <v>201810JPY</v>
      </c>
    </row>
    <row r="285" spans="1:43" s="15" customFormat="1">
      <c r="A285" s="208" t="s">
        <v>28</v>
      </c>
      <c r="B285" s="209">
        <v>2018</v>
      </c>
      <c r="C285" s="209">
        <v>8</v>
      </c>
      <c r="D285" s="57" t="str">
        <f t="shared" si="45"/>
        <v>Q2</v>
      </c>
      <c r="E285" s="208" t="s">
        <v>28</v>
      </c>
      <c r="F285" s="209">
        <v>2018</v>
      </c>
      <c r="G285" s="209">
        <v>9</v>
      </c>
      <c r="H285" s="213"/>
      <c r="I285" s="57" t="str">
        <f t="shared" si="47"/>
        <v>Q2</v>
      </c>
      <c r="J285" s="204" t="s">
        <v>265</v>
      </c>
      <c r="K285" s="213" t="s">
        <v>266</v>
      </c>
      <c r="L285" s="210" t="s">
        <v>55</v>
      </c>
      <c r="M285" s="208" t="s">
        <v>47</v>
      </c>
      <c r="N285" s="208">
        <v>1</v>
      </c>
      <c r="O285" s="208"/>
      <c r="P285" s="57" t="str">
        <f t="shared" si="48"/>
        <v>MAIN UNIT</v>
      </c>
      <c r="Q285" s="208" t="s">
        <v>48</v>
      </c>
      <c r="R285" s="208" t="s">
        <v>49</v>
      </c>
      <c r="S285" s="208" t="s">
        <v>36</v>
      </c>
      <c r="T285" s="208" t="s">
        <v>65</v>
      </c>
      <c r="U285" s="208" t="s">
        <v>66</v>
      </c>
      <c r="V285" s="208" t="s">
        <v>267</v>
      </c>
      <c r="W285" s="208" t="s">
        <v>268</v>
      </c>
      <c r="X285" s="34">
        <v>750000</v>
      </c>
      <c r="Y285" s="202">
        <v>1.1599999999999999</v>
      </c>
      <c r="Z285" s="26">
        <f t="shared" si="46"/>
        <v>750000</v>
      </c>
      <c r="AA285" s="208">
        <v>1.1499999999999999</v>
      </c>
      <c r="AB285" s="35">
        <f t="shared" si="56"/>
        <v>743534.48275862075</v>
      </c>
      <c r="AC285" s="27">
        <f t="shared" si="49"/>
        <v>123872.84482758622</v>
      </c>
      <c r="AD285" s="212">
        <v>0.1666</v>
      </c>
      <c r="AE285" s="211">
        <f t="shared" si="50"/>
        <v>0</v>
      </c>
      <c r="AF285" s="211" t="str">
        <f>IF(AND(COUNTIFS($J$18:J285,J285)=1,AE285=1),1,"")</f>
        <v/>
      </c>
      <c r="AG285" s="211">
        <f>IF(C285="","",IF(AND(COUNTIFS($J$18:J285,J285)=1,C285&lt;&gt;""),1,""))</f>
        <v>1</v>
      </c>
      <c r="AH285" s="211">
        <f>IF(G285="","",IF(AND(COUNTIFS($J$18:J285,J285)=1,G285&lt;&gt;""),1,""))</f>
        <v>1</v>
      </c>
      <c r="AI285" s="28">
        <f t="shared" si="51"/>
        <v>26492741.106427066</v>
      </c>
      <c r="AJ285" s="28">
        <f t="shared" si="52"/>
        <v>3348032.1325698113</v>
      </c>
      <c r="AK285" s="29">
        <f t="shared" si="53"/>
        <v>0.12637545201985867</v>
      </c>
      <c r="AL285" s="210"/>
      <c r="AM285" s="210"/>
      <c r="AN285" s="210"/>
      <c r="AO285" s="210"/>
      <c r="AP285" s="45" t="str">
        <f t="shared" si="54"/>
        <v>20189</v>
      </c>
      <c r="AQ285" s="45" t="str">
        <f t="shared" si="55"/>
        <v>20189RMB</v>
      </c>
    </row>
    <row r="286" spans="1:43" s="15" customFormat="1">
      <c r="A286" s="208" t="s">
        <v>28</v>
      </c>
      <c r="B286" s="209">
        <v>2018</v>
      </c>
      <c r="C286" s="209">
        <v>8</v>
      </c>
      <c r="D286" s="57" t="str">
        <f t="shared" si="45"/>
        <v>Q2</v>
      </c>
      <c r="E286" s="208" t="s">
        <v>28</v>
      </c>
      <c r="F286" s="209">
        <v>2018</v>
      </c>
      <c r="G286" s="209">
        <v>9</v>
      </c>
      <c r="H286" s="213"/>
      <c r="I286" s="57" t="str">
        <f t="shared" si="47"/>
        <v>Q2</v>
      </c>
      <c r="J286" s="204" t="s">
        <v>265</v>
      </c>
      <c r="K286" s="213" t="s">
        <v>266</v>
      </c>
      <c r="L286" s="210" t="s">
        <v>46</v>
      </c>
      <c r="M286" s="208" t="s">
        <v>47</v>
      </c>
      <c r="N286" s="208">
        <v>1</v>
      </c>
      <c r="O286" s="208"/>
      <c r="P286" s="57" t="str">
        <f t="shared" si="48"/>
        <v>MAIN UNIT</v>
      </c>
      <c r="Q286" s="208" t="s">
        <v>48</v>
      </c>
      <c r="R286" s="208" t="s">
        <v>49</v>
      </c>
      <c r="S286" s="208" t="s">
        <v>36</v>
      </c>
      <c r="T286" s="208" t="s">
        <v>65</v>
      </c>
      <c r="U286" s="208" t="s">
        <v>66</v>
      </c>
      <c r="V286" s="208" t="s">
        <v>267</v>
      </c>
      <c r="W286" s="208" t="s">
        <v>268</v>
      </c>
      <c r="X286" s="34">
        <v>520000</v>
      </c>
      <c r="Y286" s="202">
        <v>1.1599999999999999</v>
      </c>
      <c r="Z286" s="26">
        <f t="shared" si="46"/>
        <v>520000</v>
      </c>
      <c r="AA286" s="208">
        <v>1.1499999999999999</v>
      </c>
      <c r="AB286" s="35">
        <f t="shared" si="56"/>
        <v>515517.24137931038</v>
      </c>
      <c r="AC286" s="27">
        <f t="shared" si="49"/>
        <v>85885.172413793101</v>
      </c>
      <c r="AD286" s="212">
        <v>0.1666</v>
      </c>
      <c r="AE286" s="211">
        <f t="shared" si="50"/>
        <v>0</v>
      </c>
      <c r="AF286" s="211" t="str">
        <f>IF(AND(COUNTIFS($J$18:J286,J286)=1,AE286=1),1,"")</f>
        <v/>
      </c>
      <c r="AG286" s="211" t="str">
        <f>IF(C286="","",IF(AND(COUNTIFS($J$18:J286,J286)=1,C286&lt;&gt;""),1,""))</f>
        <v/>
      </c>
      <c r="AH286" s="211" t="str">
        <f>IF(G286="","",IF(AND(COUNTIFS($J$18:J286,J286)=1,G286&lt;&gt;""),1,""))</f>
        <v/>
      </c>
      <c r="AI286" s="28">
        <f t="shared" si="51"/>
        <v>26492741.106427066</v>
      </c>
      <c r="AJ286" s="28">
        <f t="shared" si="52"/>
        <v>3348032.1325698113</v>
      </c>
      <c r="AK286" s="29">
        <f t="shared" si="53"/>
        <v>0.12637545201985867</v>
      </c>
      <c r="AL286" s="210"/>
      <c r="AM286" s="210"/>
      <c r="AN286" s="210"/>
      <c r="AO286" s="210"/>
      <c r="AP286" s="45" t="str">
        <f t="shared" si="54"/>
        <v>20189</v>
      </c>
      <c r="AQ286" s="45" t="str">
        <f t="shared" si="55"/>
        <v>20189RMB</v>
      </c>
    </row>
    <row r="287" spans="1:43" s="15" customFormat="1">
      <c r="A287" s="208" t="s">
        <v>28</v>
      </c>
      <c r="B287" s="209">
        <v>2018</v>
      </c>
      <c r="C287" s="209">
        <v>8</v>
      </c>
      <c r="D287" s="57" t="str">
        <f t="shared" si="45"/>
        <v>Q2</v>
      </c>
      <c r="E287" s="208" t="s">
        <v>28</v>
      </c>
      <c r="F287" s="209">
        <v>2018</v>
      </c>
      <c r="G287" s="209">
        <v>9</v>
      </c>
      <c r="H287" s="213"/>
      <c r="I287" s="57" t="str">
        <f t="shared" si="47"/>
        <v>Q2</v>
      </c>
      <c r="J287" s="204" t="s">
        <v>269</v>
      </c>
      <c r="K287" s="213" t="s">
        <v>270</v>
      </c>
      <c r="L287" s="210" t="s">
        <v>64</v>
      </c>
      <c r="M287" s="208" t="s">
        <v>47</v>
      </c>
      <c r="N287" s="208">
        <v>1</v>
      </c>
      <c r="O287" s="208"/>
      <c r="P287" s="57" t="str">
        <f t="shared" si="48"/>
        <v>MAIN UNIT</v>
      </c>
      <c r="Q287" s="208" t="s">
        <v>125</v>
      </c>
      <c r="R287" s="208" t="s">
        <v>49</v>
      </c>
      <c r="S287" s="208" t="s">
        <v>37</v>
      </c>
      <c r="T287" s="208" t="s">
        <v>88</v>
      </c>
      <c r="U287" s="208" t="s">
        <v>58</v>
      </c>
      <c r="V287" s="208" t="s">
        <v>81</v>
      </c>
      <c r="W287" s="208" t="s">
        <v>51</v>
      </c>
      <c r="X287" s="34">
        <v>760000</v>
      </c>
      <c r="Y287" s="202">
        <v>1.1599999999999999</v>
      </c>
      <c r="Z287" s="26">
        <f t="shared" si="46"/>
        <v>760000</v>
      </c>
      <c r="AA287" s="208">
        <v>1.1499999999999999</v>
      </c>
      <c r="AB287" s="35">
        <f t="shared" si="56"/>
        <v>753448.27586206899</v>
      </c>
      <c r="AC287" s="27">
        <f t="shared" si="49"/>
        <v>90413.793103448275</v>
      </c>
      <c r="AD287" s="212">
        <v>0.12</v>
      </c>
      <c r="AE287" s="211">
        <f t="shared" si="50"/>
        <v>0</v>
      </c>
      <c r="AF287" s="211" t="str">
        <f>IF(AND(COUNTIFS($J$18:J287,J287)=1,AE287=1),1,"")</f>
        <v/>
      </c>
      <c r="AG287" s="211">
        <f>IF(C287="","",IF(AND(COUNTIFS($J$18:J287,J287)=1,C287&lt;&gt;""),1,""))</f>
        <v>1</v>
      </c>
      <c r="AH287" s="211">
        <f>IF(G287="","",IF(AND(COUNTIFS($J$18:J287,J287)=1,G287&lt;&gt;""),1,""))</f>
        <v>1</v>
      </c>
      <c r="AI287" s="28">
        <f t="shared" si="51"/>
        <v>26492741.106427066</v>
      </c>
      <c r="AJ287" s="28">
        <f t="shared" si="52"/>
        <v>3348032.1325698113</v>
      </c>
      <c r="AK287" s="29">
        <f t="shared" si="53"/>
        <v>0.12637545201985867</v>
      </c>
      <c r="AL287" s="210"/>
      <c r="AM287" s="210"/>
      <c r="AN287" s="210"/>
      <c r="AO287" s="210"/>
      <c r="AP287" s="45" t="str">
        <f t="shared" si="54"/>
        <v>20189</v>
      </c>
      <c r="AQ287" s="45" t="str">
        <f t="shared" si="55"/>
        <v>20189RMB</v>
      </c>
    </row>
    <row r="288" spans="1:43" s="15" customFormat="1">
      <c r="A288" s="208" t="s">
        <v>28</v>
      </c>
      <c r="B288" s="209">
        <v>2018</v>
      </c>
      <c r="C288" s="209">
        <v>12</v>
      </c>
      <c r="D288" s="57" t="str">
        <f t="shared" si="45"/>
        <v>Q3</v>
      </c>
      <c r="E288" s="208" t="s">
        <v>28</v>
      </c>
      <c r="F288" s="209">
        <v>2018</v>
      </c>
      <c r="G288" s="209">
        <v>12</v>
      </c>
      <c r="H288" s="213"/>
      <c r="I288" s="57" t="str">
        <f t="shared" si="47"/>
        <v>Q3</v>
      </c>
      <c r="J288" s="204" t="s">
        <v>271</v>
      </c>
      <c r="K288" s="213" t="s">
        <v>3120</v>
      </c>
      <c r="L288" s="210" t="s">
        <v>55</v>
      </c>
      <c r="M288" s="208" t="s">
        <v>47</v>
      </c>
      <c r="N288" s="208">
        <v>1</v>
      </c>
      <c r="O288" s="208"/>
      <c r="P288" s="57" t="str">
        <f t="shared" si="48"/>
        <v>MAIN UNIT</v>
      </c>
      <c r="Q288" s="208" t="s">
        <v>48</v>
      </c>
      <c r="R288" s="208" t="s">
        <v>49</v>
      </c>
      <c r="S288" s="208" t="s">
        <v>39</v>
      </c>
      <c r="T288" s="208" t="s">
        <v>130</v>
      </c>
      <c r="U288" s="208" t="s">
        <v>131</v>
      </c>
      <c r="V288" s="208" t="s">
        <v>132</v>
      </c>
      <c r="W288" s="208" t="s">
        <v>51</v>
      </c>
      <c r="X288" s="34">
        <v>715600</v>
      </c>
      <c r="Y288" s="202">
        <v>1.1599999999999999</v>
      </c>
      <c r="Z288" s="26">
        <f t="shared" si="46"/>
        <v>715600</v>
      </c>
      <c r="AA288" s="208">
        <v>1.125</v>
      </c>
      <c r="AB288" s="35">
        <f t="shared" si="56"/>
        <v>694008.62068965519</v>
      </c>
      <c r="AC288" s="27">
        <f t="shared" si="49"/>
        <v>70025.469827586217</v>
      </c>
      <c r="AD288" s="212">
        <v>0.1009</v>
      </c>
      <c r="AE288" s="211">
        <f t="shared" si="50"/>
        <v>0</v>
      </c>
      <c r="AF288" s="211" t="str">
        <f>IF(AND(COUNTIFS($J$18:J288,J288)=1,AE288=1),1,"")</f>
        <v/>
      </c>
      <c r="AG288" s="211">
        <f>IF(C288="","",IF(AND(COUNTIFS($J$18:J288,J288)=1,C288&lt;&gt;""),1,""))</f>
        <v>1</v>
      </c>
      <c r="AH288" s="211">
        <f>IF(G288="","",IF(AND(COUNTIFS($J$18:J288,J288)=1,G288&lt;&gt;""),1,""))</f>
        <v>1</v>
      </c>
      <c r="AI288" s="28">
        <f t="shared" si="51"/>
        <v>29840797.698275868</v>
      </c>
      <c r="AJ288" s="28">
        <f t="shared" si="52"/>
        <v>3940167.6555448268</v>
      </c>
      <c r="AK288" s="29">
        <f t="shared" si="53"/>
        <v>0.13203962224416274</v>
      </c>
      <c r="AL288" s="210"/>
      <c r="AM288" s="210"/>
      <c r="AN288" s="210"/>
      <c r="AO288" s="210"/>
      <c r="AP288" s="45" t="str">
        <f t="shared" si="54"/>
        <v>201812</v>
      </c>
      <c r="AQ288" s="45" t="str">
        <f t="shared" si="55"/>
        <v>201812RMB</v>
      </c>
    </row>
    <row r="289" spans="1:43" s="15" customFormat="1">
      <c r="A289" s="208" t="s">
        <v>28</v>
      </c>
      <c r="B289" s="209">
        <v>2018</v>
      </c>
      <c r="C289" s="209">
        <v>12</v>
      </c>
      <c r="D289" s="57" t="str">
        <f t="shared" si="45"/>
        <v>Q3</v>
      </c>
      <c r="E289" s="208" t="s">
        <v>28</v>
      </c>
      <c r="F289" s="209">
        <v>2018</v>
      </c>
      <c r="G289" s="209">
        <v>4</v>
      </c>
      <c r="H289" s="213"/>
      <c r="I289" s="57" t="str">
        <f t="shared" si="47"/>
        <v>Q1</v>
      </c>
      <c r="J289" s="204" t="s">
        <v>272</v>
      </c>
      <c r="K289" s="213" t="s">
        <v>3121</v>
      </c>
      <c r="L289" s="210" t="s">
        <v>273</v>
      </c>
      <c r="M289" s="208" t="s">
        <v>47</v>
      </c>
      <c r="N289" s="208">
        <v>1</v>
      </c>
      <c r="O289" s="208"/>
      <c r="P289" s="57" t="str">
        <f t="shared" si="48"/>
        <v>MAIN UNIT</v>
      </c>
      <c r="Q289" s="208" t="s">
        <v>56</v>
      </c>
      <c r="R289" s="208" t="s">
        <v>49</v>
      </c>
      <c r="S289" s="208" t="s">
        <v>37</v>
      </c>
      <c r="T289" s="208" t="s">
        <v>179</v>
      </c>
      <c r="U289" s="208" t="s">
        <v>58</v>
      </c>
      <c r="V289" s="208" t="s">
        <v>274</v>
      </c>
      <c r="W289" s="208" t="s">
        <v>51</v>
      </c>
      <c r="X289" s="36">
        <f>1907200</f>
        <v>1907200</v>
      </c>
      <c r="Y289" s="202">
        <v>1.17</v>
      </c>
      <c r="Z289" s="26">
        <f t="shared" si="46"/>
        <v>1907200</v>
      </c>
      <c r="AA289" s="208">
        <v>1.23</v>
      </c>
      <c r="AB289" s="35">
        <f t="shared" si="56"/>
        <v>2005005.1282051285</v>
      </c>
      <c r="AC289" s="27">
        <f t="shared" si="49"/>
        <v>162605.91589743592</v>
      </c>
      <c r="AD289" s="212">
        <v>8.1100000000000005E-2</v>
      </c>
      <c r="AE289" s="211">
        <f t="shared" si="50"/>
        <v>1</v>
      </c>
      <c r="AF289" s="211">
        <f>IF(AND(COUNTIFS($J$18:J289,J289)=1,AE289=1),1,"")</f>
        <v>1</v>
      </c>
      <c r="AG289" s="211">
        <f>IF(C289="","",IF(AND(COUNTIFS($J$18:J289,J289)=1,C289&lt;&gt;""),1,""))</f>
        <v>1</v>
      </c>
      <c r="AH289" s="211">
        <f>IF(G289="","",IF(AND(COUNTIFS($J$18:J289,J289)=1,G289&lt;&gt;""),1,""))</f>
        <v>1</v>
      </c>
      <c r="AI289" s="28">
        <f t="shared" si="51"/>
        <v>29288201.60307692</v>
      </c>
      <c r="AJ289" s="28">
        <f t="shared" si="52"/>
        <v>3870159.1769246156</v>
      </c>
      <c r="AK289" s="29">
        <f t="shared" si="53"/>
        <v>0.13214055370740244</v>
      </c>
      <c r="AL289" s="210"/>
      <c r="AM289" s="210"/>
      <c r="AN289" s="210"/>
      <c r="AO289" s="210"/>
      <c r="AP289" s="45" t="str">
        <f t="shared" si="54"/>
        <v>20184</v>
      </c>
      <c r="AQ289" s="45" t="str">
        <f t="shared" si="55"/>
        <v>20184RMB</v>
      </c>
    </row>
    <row r="290" spans="1:43" s="15" customFormat="1">
      <c r="A290" s="208" t="s">
        <v>28</v>
      </c>
      <c r="B290" s="209">
        <v>2018</v>
      </c>
      <c r="C290" s="209">
        <v>12</v>
      </c>
      <c r="D290" s="57" t="str">
        <f t="shared" ref="D290:D353" si="57">IF(B290="","",IF(AND(C290&gt;=10,C290&lt;=12),"Q3",IF(AND(C290&gt;=1,C290&lt;=3),"Q4",IF(AND(C290&gt;=7,C290&lt;=9),"Q2",IF(AND(C290&gt;=4,C290&lt;=6),"Q1")))))</f>
        <v>Q3</v>
      </c>
      <c r="E290" s="208" t="s">
        <v>28</v>
      </c>
      <c r="F290" s="209">
        <v>2018</v>
      </c>
      <c r="G290" s="209">
        <v>4</v>
      </c>
      <c r="H290" s="213"/>
      <c r="I290" s="57" t="str">
        <f t="shared" si="47"/>
        <v>Q1</v>
      </c>
      <c r="J290" s="204" t="s">
        <v>275</v>
      </c>
      <c r="K290" s="213" t="s">
        <v>3122</v>
      </c>
      <c r="L290" s="210" t="s">
        <v>55</v>
      </c>
      <c r="M290" s="208" t="s">
        <v>47</v>
      </c>
      <c r="N290" s="208">
        <v>1</v>
      </c>
      <c r="O290" s="208"/>
      <c r="P290" s="57" t="str">
        <f t="shared" si="48"/>
        <v>MAIN UNIT</v>
      </c>
      <c r="Q290" s="208" t="s">
        <v>56</v>
      </c>
      <c r="R290" s="208" t="s">
        <v>49</v>
      </c>
      <c r="S290" s="208" t="s">
        <v>37</v>
      </c>
      <c r="T290" s="208" t="s">
        <v>276</v>
      </c>
      <c r="U290" s="208" t="s">
        <v>58</v>
      </c>
      <c r="V290" s="208" t="s">
        <v>156</v>
      </c>
      <c r="W290" s="208" t="s">
        <v>51</v>
      </c>
      <c r="X290" s="34">
        <v>615000</v>
      </c>
      <c r="Y290" s="202">
        <v>1.17</v>
      </c>
      <c r="Z290" s="26">
        <f t="shared" ref="Z290:Z353" si="58">IF(X290="","",X290*MAX(O290,N290))</f>
        <v>615000</v>
      </c>
      <c r="AA290" s="208">
        <v>1.23</v>
      </c>
      <c r="AB290" s="35">
        <f t="shared" si="56"/>
        <v>646538.4615384615</v>
      </c>
      <c r="AC290" s="27">
        <f t="shared" si="49"/>
        <v>70214.076923076922</v>
      </c>
      <c r="AD290" s="212">
        <v>0.1086</v>
      </c>
      <c r="AE290" s="211">
        <f t="shared" si="50"/>
        <v>1</v>
      </c>
      <c r="AF290" s="211">
        <f>IF(AND(COUNTIFS($J$18:J290,J290)=1,AE290=1),1,"")</f>
        <v>1</v>
      </c>
      <c r="AG290" s="211">
        <f>IF(C290="","",IF(AND(COUNTIFS($J$18:J290,J290)=1,C290&lt;&gt;""),1,""))</f>
        <v>1</v>
      </c>
      <c r="AH290" s="211">
        <f>IF(G290="","",IF(AND(COUNTIFS($J$18:J290,J290)=1,G290&lt;&gt;""),1,""))</f>
        <v>1</v>
      </c>
      <c r="AI290" s="28">
        <f t="shared" si="51"/>
        <v>29288201.60307692</v>
      </c>
      <c r="AJ290" s="28">
        <f t="shared" si="52"/>
        <v>3870159.1769246156</v>
      </c>
      <c r="AK290" s="29">
        <f t="shared" si="53"/>
        <v>0.13214055370740244</v>
      </c>
      <c r="AL290" s="210" t="s">
        <v>277</v>
      </c>
      <c r="AM290" s="210">
        <v>615000</v>
      </c>
      <c r="AN290" s="210" t="s">
        <v>278</v>
      </c>
      <c r="AO290" s="210"/>
      <c r="AP290" s="45" t="str">
        <f t="shared" si="54"/>
        <v>20184</v>
      </c>
      <c r="AQ290" s="45" t="str">
        <f t="shared" si="55"/>
        <v>20184RMB</v>
      </c>
    </row>
    <row r="291" spans="1:43" s="15" customFormat="1">
      <c r="A291" s="208" t="s">
        <v>28</v>
      </c>
      <c r="B291" s="209">
        <v>2018</v>
      </c>
      <c r="C291" s="209">
        <v>12</v>
      </c>
      <c r="D291" s="57" t="str">
        <f t="shared" si="57"/>
        <v>Q3</v>
      </c>
      <c r="E291" s="208" t="s">
        <v>28</v>
      </c>
      <c r="F291" s="209">
        <v>2018</v>
      </c>
      <c r="G291" s="209">
        <v>4</v>
      </c>
      <c r="H291" s="213"/>
      <c r="I291" s="57" t="str">
        <f t="shared" si="47"/>
        <v>Q1</v>
      </c>
      <c r="J291" s="204" t="s">
        <v>279</v>
      </c>
      <c r="K291" s="213" t="s">
        <v>280</v>
      </c>
      <c r="L291" s="210" t="s">
        <v>46</v>
      </c>
      <c r="M291" s="208" t="s">
        <v>47</v>
      </c>
      <c r="N291" s="208">
        <v>1</v>
      </c>
      <c r="O291" s="208"/>
      <c r="P291" s="57" t="str">
        <f t="shared" si="48"/>
        <v>MAIN UNIT</v>
      </c>
      <c r="Q291" s="208" t="s">
        <v>48</v>
      </c>
      <c r="R291" s="208" t="s">
        <v>49</v>
      </c>
      <c r="S291" s="208" t="s">
        <v>36</v>
      </c>
      <c r="T291" s="208" t="s">
        <v>65</v>
      </c>
      <c r="U291" s="208" t="s">
        <v>66</v>
      </c>
      <c r="V291" s="208" t="s">
        <v>99</v>
      </c>
      <c r="W291" s="208" t="s">
        <v>96</v>
      </c>
      <c r="X291" s="34">
        <v>6936000</v>
      </c>
      <c r="Y291" s="202">
        <v>1</v>
      </c>
      <c r="Z291" s="26">
        <f t="shared" si="58"/>
        <v>6936000</v>
      </c>
      <c r="AA291" s="208">
        <v>7.51E-2</v>
      </c>
      <c r="AB291" s="35">
        <f t="shared" si="56"/>
        <v>520893.6</v>
      </c>
      <c r="AC291" s="27">
        <f t="shared" si="49"/>
        <v>117148.97063999998</v>
      </c>
      <c r="AD291" s="212">
        <v>0.22489999999999999</v>
      </c>
      <c r="AE291" s="211">
        <f t="shared" si="50"/>
        <v>0</v>
      </c>
      <c r="AF291" s="211" t="str">
        <f>IF(AND(COUNTIFS($J$18:J291,J291)=1,AE291=1),1,"")</f>
        <v/>
      </c>
      <c r="AG291" s="211">
        <f>IF(C291="","",IF(AND(COUNTIFS($J$18:J291,J291)=1,C291&lt;&gt;""),1,""))</f>
        <v>1</v>
      </c>
      <c r="AH291" s="211">
        <f>IF(G291="","",IF(AND(COUNTIFS($J$18:J291,J291)=1,G291&lt;&gt;""),1,""))</f>
        <v>1</v>
      </c>
      <c r="AI291" s="28">
        <f t="shared" si="51"/>
        <v>29288201.60307692</v>
      </c>
      <c r="AJ291" s="28">
        <f t="shared" si="52"/>
        <v>3870159.1769246156</v>
      </c>
      <c r="AK291" s="29">
        <f t="shared" si="53"/>
        <v>0.13214055370740244</v>
      </c>
      <c r="AL291" s="210">
        <v>11116088</v>
      </c>
      <c r="AM291" s="210">
        <v>6936000</v>
      </c>
      <c r="AN291" s="210" t="s">
        <v>281</v>
      </c>
      <c r="AO291" s="210"/>
      <c r="AP291" s="45" t="str">
        <f t="shared" si="54"/>
        <v>20184</v>
      </c>
      <c r="AQ291" s="45" t="str">
        <f t="shared" si="55"/>
        <v>20184JPY</v>
      </c>
    </row>
    <row r="292" spans="1:43" s="15" customFormat="1">
      <c r="A292" s="208" t="s">
        <v>28</v>
      </c>
      <c r="B292" s="209">
        <v>2018</v>
      </c>
      <c r="C292" s="209">
        <v>12</v>
      </c>
      <c r="D292" s="57" t="str">
        <f t="shared" si="57"/>
        <v>Q3</v>
      </c>
      <c r="E292" s="208" t="s">
        <v>28</v>
      </c>
      <c r="F292" s="209">
        <v>2018</v>
      </c>
      <c r="G292" s="209">
        <v>4</v>
      </c>
      <c r="H292" s="213"/>
      <c r="I292" s="57" t="str">
        <f t="shared" si="47"/>
        <v>Q1</v>
      </c>
      <c r="J292" s="204" t="s">
        <v>282</v>
      </c>
      <c r="K292" s="213" t="s">
        <v>283</v>
      </c>
      <c r="L292" s="210" t="s">
        <v>55</v>
      </c>
      <c r="M292" s="208" t="s">
        <v>47</v>
      </c>
      <c r="N292" s="208">
        <v>2</v>
      </c>
      <c r="O292" s="208"/>
      <c r="P292" s="57" t="str">
        <f t="shared" si="48"/>
        <v>MAIN UNIT</v>
      </c>
      <c r="Q292" s="208" t="s">
        <v>48</v>
      </c>
      <c r="R292" s="208" t="s">
        <v>49</v>
      </c>
      <c r="S292" s="208" t="s">
        <v>36</v>
      </c>
      <c r="T292" s="208" t="s">
        <v>65</v>
      </c>
      <c r="U292" s="208" t="s">
        <v>66</v>
      </c>
      <c r="V292" s="208" t="s">
        <v>67</v>
      </c>
      <c r="W292" s="208" t="s">
        <v>96</v>
      </c>
      <c r="X292" s="34">
        <v>9000000</v>
      </c>
      <c r="Y292" s="202">
        <v>1</v>
      </c>
      <c r="Z292" s="26">
        <f t="shared" si="58"/>
        <v>18000000</v>
      </c>
      <c r="AA292" s="208">
        <v>7.51E-2</v>
      </c>
      <c r="AB292" s="35">
        <f t="shared" si="56"/>
        <v>1351800</v>
      </c>
      <c r="AC292" s="27">
        <f t="shared" si="49"/>
        <v>161945.64000000001</v>
      </c>
      <c r="AD292" s="212">
        <v>0.1198</v>
      </c>
      <c r="AE292" s="211">
        <f t="shared" si="50"/>
        <v>0</v>
      </c>
      <c r="AF292" s="211" t="str">
        <f>IF(AND(COUNTIFS($J$18:J292,J292)=1,AE292=1),1,"")</f>
        <v/>
      </c>
      <c r="AG292" s="211">
        <f>IF(C292="","",IF(AND(COUNTIFS($J$18:J292,J292)=1,C292&lt;&gt;""),1,""))</f>
        <v>1</v>
      </c>
      <c r="AH292" s="211">
        <f>IF(G292="","",IF(AND(COUNTIFS($J$18:J292,J292)=1,G292&lt;&gt;""),1,""))</f>
        <v>1</v>
      </c>
      <c r="AI292" s="28">
        <f t="shared" si="51"/>
        <v>29288201.60307692</v>
      </c>
      <c r="AJ292" s="28">
        <f t="shared" si="52"/>
        <v>3870159.1769246156</v>
      </c>
      <c r="AK292" s="29">
        <f t="shared" si="53"/>
        <v>0.13214055370740244</v>
      </c>
      <c r="AL292" s="210" t="s">
        <v>284</v>
      </c>
      <c r="AM292" s="210">
        <v>18000000</v>
      </c>
      <c r="AN292" s="210"/>
      <c r="AO292" s="210"/>
      <c r="AP292" s="45" t="str">
        <f t="shared" si="54"/>
        <v>20184</v>
      </c>
      <c r="AQ292" s="45" t="str">
        <f t="shared" si="55"/>
        <v>20184JPY</v>
      </c>
    </row>
    <row r="293" spans="1:43" s="15" customFormat="1">
      <c r="A293" s="208" t="s">
        <v>28</v>
      </c>
      <c r="B293" s="209">
        <v>2018</v>
      </c>
      <c r="C293" s="209">
        <v>12</v>
      </c>
      <c r="D293" s="57" t="str">
        <f t="shared" si="57"/>
        <v>Q3</v>
      </c>
      <c r="E293" s="208" t="s">
        <v>28</v>
      </c>
      <c r="F293" s="209">
        <v>2018</v>
      </c>
      <c r="G293" s="209">
        <v>8</v>
      </c>
      <c r="H293" s="213"/>
      <c r="I293" s="57" t="str">
        <f t="shared" si="47"/>
        <v>Q2</v>
      </c>
      <c r="J293" s="204" t="s">
        <v>285</v>
      </c>
      <c r="K293" s="213" t="s">
        <v>286</v>
      </c>
      <c r="L293" s="210" t="s">
        <v>64</v>
      </c>
      <c r="M293" s="208" t="s">
        <v>47</v>
      </c>
      <c r="N293" s="208">
        <v>1</v>
      </c>
      <c r="O293" s="208"/>
      <c r="P293" s="57" t="str">
        <f t="shared" si="48"/>
        <v>MAIN UNIT</v>
      </c>
      <c r="Q293" s="208" t="s">
        <v>48</v>
      </c>
      <c r="R293" s="208" t="s">
        <v>49</v>
      </c>
      <c r="S293" s="208" t="s">
        <v>36</v>
      </c>
      <c r="T293" s="208" t="s">
        <v>65</v>
      </c>
      <c r="U293" s="208" t="s">
        <v>66</v>
      </c>
      <c r="V293" s="208" t="s">
        <v>287</v>
      </c>
      <c r="W293" s="208" t="s">
        <v>96</v>
      </c>
      <c r="X293" s="34">
        <v>10000000</v>
      </c>
      <c r="Y293" s="202">
        <v>1</v>
      </c>
      <c r="Z293" s="26">
        <f t="shared" si="58"/>
        <v>10000000</v>
      </c>
      <c r="AA293" s="208">
        <v>7.2099999999999997E-2</v>
      </c>
      <c r="AB293" s="35">
        <f t="shared" si="56"/>
        <v>721000</v>
      </c>
      <c r="AC293" s="27">
        <f t="shared" si="49"/>
        <v>78661.100000000006</v>
      </c>
      <c r="AD293" s="212">
        <v>0.1091</v>
      </c>
      <c r="AE293" s="211">
        <f t="shared" si="50"/>
        <v>0</v>
      </c>
      <c r="AF293" s="211" t="str">
        <f>IF(AND(COUNTIFS($J$18:J293,J293)=1,AE293=1),1,"")</f>
        <v/>
      </c>
      <c r="AG293" s="211">
        <f>IF(C293="","",IF(AND(COUNTIFS($J$18:J293,J293)=1,C293&lt;&gt;""),1,""))</f>
        <v>1</v>
      </c>
      <c r="AH293" s="211">
        <f>IF(G293="","",IF(AND(COUNTIFS($J$18:J293,J293)=1,G293&lt;&gt;""),1,""))</f>
        <v>1</v>
      </c>
      <c r="AI293" s="28">
        <f t="shared" si="51"/>
        <v>26754147.763010345</v>
      </c>
      <c r="AJ293" s="28">
        <f t="shared" si="52"/>
        <v>3429137.9965357971</v>
      </c>
      <c r="AK293" s="29">
        <f t="shared" si="53"/>
        <v>0.12817220069617924</v>
      </c>
      <c r="AL293" s="210"/>
      <c r="AM293" s="210"/>
      <c r="AN293" s="210"/>
      <c r="AO293" s="210"/>
      <c r="AP293" s="45" t="str">
        <f t="shared" si="54"/>
        <v>20188</v>
      </c>
      <c r="AQ293" s="45" t="str">
        <f t="shared" si="55"/>
        <v>20188JPY</v>
      </c>
    </row>
    <row r="294" spans="1:43" s="15" customFormat="1">
      <c r="A294" s="208" t="s">
        <v>28</v>
      </c>
      <c r="B294" s="209">
        <v>2018</v>
      </c>
      <c r="C294" s="209">
        <v>12</v>
      </c>
      <c r="D294" s="57" t="str">
        <f t="shared" si="57"/>
        <v>Q3</v>
      </c>
      <c r="E294" s="208" t="s">
        <v>28</v>
      </c>
      <c r="F294" s="209">
        <v>2018</v>
      </c>
      <c r="G294" s="209">
        <v>8</v>
      </c>
      <c r="H294" s="213"/>
      <c r="I294" s="57" t="str">
        <f t="shared" si="47"/>
        <v>Q2</v>
      </c>
      <c r="J294" s="204" t="s">
        <v>288</v>
      </c>
      <c r="K294" s="213" t="s">
        <v>289</v>
      </c>
      <c r="L294" s="210" t="s">
        <v>64</v>
      </c>
      <c r="M294" s="208" t="s">
        <v>47</v>
      </c>
      <c r="N294" s="208">
        <v>1</v>
      </c>
      <c r="O294" s="208"/>
      <c r="P294" s="57" t="str">
        <f t="shared" si="48"/>
        <v>MAIN UNIT</v>
      </c>
      <c r="Q294" s="208" t="s">
        <v>56</v>
      </c>
      <c r="R294" s="208" t="s">
        <v>49</v>
      </c>
      <c r="S294" s="208" t="s">
        <v>36</v>
      </c>
      <c r="T294" s="208"/>
      <c r="U294" s="208" t="s">
        <v>66</v>
      </c>
      <c r="V294" s="208" t="s">
        <v>290</v>
      </c>
      <c r="W294" s="208" t="s">
        <v>96</v>
      </c>
      <c r="X294" s="34">
        <v>11380000</v>
      </c>
      <c r="Y294" s="202">
        <v>1</v>
      </c>
      <c r="Z294" s="26">
        <f t="shared" si="58"/>
        <v>11380000</v>
      </c>
      <c r="AA294" s="208">
        <v>7.2099999999999997E-2</v>
      </c>
      <c r="AB294" s="35">
        <f t="shared" si="56"/>
        <v>820498</v>
      </c>
      <c r="AC294" s="27">
        <f t="shared" si="49"/>
        <v>102316.10060000001</v>
      </c>
      <c r="AD294" s="212">
        <v>0.12470000000000001</v>
      </c>
      <c r="AE294" s="211">
        <f t="shared" si="50"/>
        <v>1</v>
      </c>
      <c r="AF294" s="211">
        <f>IF(AND(COUNTIFS($J$18:J294,J294)=1,AE294=1),1,"")</f>
        <v>1</v>
      </c>
      <c r="AG294" s="211">
        <f>IF(C294="","",IF(AND(COUNTIFS($J$18:J294,J294)=1,C294&lt;&gt;""),1,""))</f>
        <v>1</v>
      </c>
      <c r="AH294" s="211">
        <f>IF(G294="","",IF(AND(COUNTIFS($J$18:J294,J294)=1,G294&lt;&gt;""),1,""))</f>
        <v>1</v>
      </c>
      <c r="AI294" s="28">
        <f t="shared" si="51"/>
        <v>26754147.763010345</v>
      </c>
      <c r="AJ294" s="28">
        <f t="shared" si="52"/>
        <v>3429137.9965357971</v>
      </c>
      <c r="AK294" s="29">
        <f t="shared" si="53"/>
        <v>0.12817220069617924</v>
      </c>
      <c r="AL294" s="210"/>
      <c r="AM294" s="210"/>
      <c r="AN294" s="210"/>
      <c r="AO294" s="210"/>
      <c r="AP294" s="45" t="str">
        <f t="shared" si="54"/>
        <v>20188</v>
      </c>
      <c r="AQ294" s="45" t="str">
        <f t="shared" si="55"/>
        <v>20188JPY</v>
      </c>
    </row>
    <row r="295" spans="1:43" s="15" customFormat="1">
      <c r="A295" s="208" t="s">
        <v>43</v>
      </c>
      <c r="B295" s="209">
        <v>2018</v>
      </c>
      <c r="C295" s="209">
        <v>2</v>
      </c>
      <c r="D295" s="57" t="str">
        <f t="shared" si="57"/>
        <v>Q4</v>
      </c>
      <c r="E295" s="208" t="s">
        <v>28</v>
      </c>
      <c r="F295" s="209">
        <v>2018</v>
      </c>
      <c r="G295" s="209">
        <v>12</v>
      </c>
      <c r="H295" s="213"/>
      <c r="I295" s="57" t="str">
        <f t="shared" si="47"/>
        <v>Q3</v>
      </c>
      <c r="J295" s="204" t="s">
        <v>291</v>
      </c>
      <c r="K295" s="213" t="s">
        <v>292</v>
      </c>
      <c r="L295" s="210" t="s">
        <v>64</v>
      </c>
      <c r="M295" s="208" t="s">
        <v>47</v>
      </c>
      <c r="N295" s="208">
        <v>1</v>
      </c>
      <c r="O295" s="208"/>
      <c r="P295" s="57" t="str">
        <f t="shared" si="48"/>
        <v>MAIN UNIT</v>
      </c>
      <c r="Q295" s="208" t="s">
        <v>56</v>
      </c>
      <c r="R295" s="208" t="s">
        <v>49</v>
      </c>
      <c r="S295" s="208" t="s">
        <v>36</v>
      </c>
      <c r="T295" s="208" t="s">
        <v>65</v>
      </c>
      <c r="U295" s="208" t="s">
        <v>66</v>
      </c>
      <c r="V295" s="208" t="s">
        <v>290</v>
      </c>
      <c r="W295" s="208" t="s">
        <v>96</v>
      </c>
      <c r="X295" s="34">
        <v>12280000</v>
      </c>
      <c r="Y295" s="202">
        <v>1</v>
      </c>
      <c r="Z295" s="26">
        <f t="shared" si="58"/>
        <v>12280000</v>
      </c>
      <c r="AA295" s="208">
        <v>7.0400000000000004E-2</v>
      </c>
      <c r="AB295" s="35">
        <f t="shared" si="56"/>
        <v>864512</v>
      </c>
      <c r="AC295" s="27">
        <f t="shared" si="49"/>
        <v>96738.892800000001</v>
      </c>
      <c r="AD295" s="212">
        <v>0.1119</v>
      </c>
      <c r="AE295" s="211">
        <f t="shared" si="50"/>
        <v>1</v>
      </c>
      <c r="AF295" s="211">
        <f>IF(AND(COUNTIFS($J$18:J295,J295)=1,AE295=1),1,"")</f>
        <v>1</v>
      </c>
      <c r="AG295" s="211">
        <f>IF(C295="","",IF(AND(COUNTIFS($J$18:J295,J295)=1,C295&lt;&gt;""),1,""))</f>
        <v>1</v>
      </c>
      <c r="AH295" s="211">
        <f>IF(G295="","",IF(AND(COUNTIFS($J$18:J295,J295)=1,G295&lt;&gt;""),1,""))</f>
        <v>1</v>
      </c>
      <c r="AI295" s="28">
        <f t="shared" si="51"/>
        <v>29840797.698275868</v>
      </c>
      <c r="AJ295" s="28">
        <f t="shared" si="52"/>
        <v>3940167.6555448268</v>
      </c>
      <c r="AK295" s="29">
        <f t="shared" si="53"/>
        <v>0.13203962224416274</v>
      </c>
      <c r="AL295" s="210"/>
      <c r="AM295" s="210"/>
      <c r="AN295" s="210"/>
      <c r="AO295" s="210"/>
      <c r="AP295" s="45" t="str">
        <f t="shared" si="54"/>
        <v>201812</v>
      </c>
      <c r="AQ295" s="45" t="str">
        <f t="shared" si="55"/>
        <v>201812JPY</v>
      </c>
    </row>
    <row r="296" spans="1:43" s="15" customFormat="1">
      <c r="A296" s="208" t="s">
        <v>43</v>
      </c>
      <c r="B296" s="209">
        <v>2018</v>
      </c>
      <c r="C296" s="209">
        <v>2</v>
      </c>
      <c r="D296" s="57" t="str">
        <f t="shared" si="57"/>
        <v>Q4</v>
      </c>
      <c r="E296" s="208" t="s">
        <v>28</v>
      </c>
      <c r="F296" s="209">
        <v>2018</v>
      </c>
      <c r="G296" s="209">
        <v>7</v>
      </c>
      <c r="H296" s="213"/>
      <c r="I296" s="57" t="str">
        <f t="shared" si="47"/>
        <v>Q2</v>
      </c>
      <c r="J296" s="204" t="s">
        <v>293</v>
      </c>
      <c r="K296" s="213" t="s">
        <v>294</v>
      </c>
      <c r="L296" s="210" t="s">
        <v>79</v>
      </c>
      <c r="M296" s="208" t="s">
        <v>47</v>
      </c>
      <c r="N296" s="208">
        <v>1</v>
      </c>
      <c r="O296" s="208"/>
      <c r="P296" s="57" t="str">
        <f t="shared" si="48"/>
        <v>MAIN UNIT</v>
      </c>
      <c r="Q296" s="208" t="s">
        <v>48</v>
      </c>
      <c r="R296" s="208" t="s">
        <v>49</v>
      </c>
      <c r="S296" s="208" t="s">
        <v>39</v>
      </c>
      <c r="T296" s="208" t="s">
        <v>295</v>
      </c>
      <c r="U296" s="208" t="s">
        <v>258</v>
      </c>
      <c r="V296" s="208" t="s">
        <v>164</v>
      </c>
      <c r="W296" s="208" t="s">
        <v>51</v>
      </c>
      <c r="X296" s="34">
        <v>1338462</v>
      </c>
      <c r="Y296" s="202">
        <v>1.1599999999999999</v>
      </c>
      <c r="Z296" s="26">
        <f t="shared" si="58"/>
        <v>1338462</v>
      </c>
      <c r="AA296" s="208">
        <v>1.18</v>
      </c>
      <c r="AB296" s="35">
        <f t="shared" si="56"/>
        <v>1361538.9310344828</v>
      </c>
      <c r="AC296" s="27">
        <f t="shared" si="49"/>
        <v>127712.35173103448</v>
      </c>
      <c r="AD296" s="212">
        <v>9.3799999999999994E-2</v>
      </c>
      <c r="AE296" s="211">
        <f t="shared" si="50"/>
        <v>0</v>
      </c>
      <c r="AF296" s="211" t="str">
        <f>IF(AND(COUNTIFS($J$18:J296,J296)=1,AE296=1),1,"")</f>
        <v/>
      </c>
      <c r="AG296" s="211">
        <f>IF(C296="","",IF(AND(COUNTIFS($J$18:J296,J296)=1,C296&lt;&gt;""),1,""))</f>
        <v>1</v>
      </c>
      <c r="AH296" s="211">
        <f>IF(G296="","",IF(AND(COUNTIFS($J$18:J296,J296)=1,G296&lt;&gt;""),1,""))</f>
        <v>1</v>
      </c>
      <c r="AI296" s="28">
        <f t="shared" si="51"/>
        <v>29946107.503386207</v>
      </c>
      <c r="AJ296" s="28">
        <f t="shared" si="52"/>
        <v>3987206.4954923098</v>
      </c>
      <c r="AK296" s="29">
        <f t="shared" si="53"/>
        <v>0.13314606898547499</v>
      </c>
      <c r="AL296" s="210"/>
      <c r="AM296" s="210"/>
      <c r="AN296" s="210"/>
      <c r="AO296" s="210"/>
      <c r="AP296" s="45" t="str">
        <f t="shared" si="54"/>
        <v>20187</v>
      </c>
      <c r="AQ296" s="45" t="str">
        <f t="shared" si="55"/>
        <v>20187RMB</v>
      </c>
    </row>
    <row r="297" spans="1:43" s="15" customFormat="1">
      <c r="A297" s="208" t="s">
        <v>43</v>
      </c>
      <c r="B297" s="209">
        <v>2018</v>
      </c>
      <c r="C297" s="209">
        <v>2</v>
      </c>
      <c r="D297" s="57" t="str">
        <f t="shared" si="57"/>
        <v>Q4</v>
      </c>
      <c r="E297" s="208" t="s">
        <v>28</v>
      </c>
      <c r="F297" s="209">
        <v>2018</v>
      </c>
      <c r="G297" s="209">
        <v>7</v>
      </c>
      <c r="H297" s="213"/>
      <c r="I297" s="57" t="str">
        <f t="shared" si="47"/>
        <v>Q2</v>
      </c>
      <c r="J297" s="204" t="s">
        <v>296</v>
      </c>
      <c r="K297" s="213" t="s">
        <v>297</v>
      </c>
      <c r="L297" s="210" t="s">
        <v>55</v>
      </c>
      <c r="M297" s="208" t="s">
        <v>47</v>
      </c>
      <c r="N297" s="208">
        <v>1</v>
      </c>
      <c r="O297" s="208"/>
      <c r="P297" s="57" t="str">
        <f t="shared" si="48"/>
        <v>MAIN UNIT</v>
      </c>
      <c r="Q297" s="208" t="s">
        <v>56</v>
      </c>
      <c r="R297" s="208" t="s">
        <v>49</v>
      </c>
      <c r="S297" s="208" t="s">
        <v>37</v>
      </c>
      <c r="T297" s="208" t="s">
        <v>179</v>
      </c>
      <c r="U297" s="208" t="s">
        <v>58</v>
      </c>
      <c r="V297" s="208" t="s">
        <v>274</v>
      </c>
      <c r="W297" s="208" t="s">
        <v>51</v>
      </c>
      <c r="X297" s="34">
        <v>601800</v>
      </c>
      <c r="Y297" s="202">
        <v>1.1599999999999999</v>
      </c>
      <c r="Z297" s="26">
        <f t="shared" si="58"/>
        <v>601800</v>
      </c>
      <c r="AA297" s="208">
        <v>1.18</v>
      </c>
      <c r="AB297" s="35">
        <f t="shared" si="56"/>
        <v>612175.86206896557</v>
      </c>
      <c r="AC297" s="27">
        <f t="shared" si="49"/>
        <v>50198.420689655177</v>
      </c>
      <c r="AD297" s="212">
        <v>8.2000000000000003E-2</v>
      </c>
      <c r="AE297" s="211">
        <f t="shared" si="50"/>
        <v>1</v>
      </c>
      <c r="AF297" s="211">
        <f>IF(AND(COUNTIFS($J$18:J297,J297)=1,AE297=1),1,"")</f>
        <v>1</v>
      </c>
      <c r="AG297" s="211">
        <f>IF(C297="","",IF(AND(COUNTIFS($J$18:J297,J297)=1,C297&lt;&gt;""),1,""))</f>
        <v>1</v>
      </c>
      <c r="AH297" s="211">
        <f>IF(G297="","",IF(AND(COUNTIFS($J$18:J297,J297)=1,G297&lt;&gt;""),1,""))</f>
        <v>1</v>
      </c>
      <c r="AI297" s="28">
        <f t="shared" si="51"/>
        <v>29946107.503386207</v>
      </c>
      <c r="AJ297" s="28">
        <f t="shared" si="52"/>
        <v>3987206.4954923098</v>
      </c>
      <c r="AK297" s="29">
        <f t="shared" si="53"/>
        <v>0.13314606898547499</v>
      </c>
      <c r="AL297" s="210" t="s">
        <v>298</v>
      </c>
      <c r="AM297" s="210">
        <v>601800</v>
      </c>
      <c r="AN297" s="210" t="s">
        <v>299</v>
      </c>
      <c r="AO297" s="210"/>
      <c r="AP297" s="45" t="str">
        <f t="shared" si="54"/>
        <v>20187</v>
      </c>
      <c r="AQ297" s="45" t="str">
        <f t="shared" si="55"/>
        <v>20187RMB</v>
      </c>
    </row>
    <row r="298" spans="1:43" s="15" customFormat="1">
      <c r="A298" s="208" t="s">
        <v>43</v>
      </c>
      <c r="B298" s="209">
        <v>2018</v>
      </c>
      <c r="C298" s="209">
        <v>2</v>
      </c>
      <c r="D298" s="57" t="str">
        <f t="shared" si="57"/>
        <v>Q4</v>
      </c>
      <c r="E298" s="208" t="s">
        <v>28</v>
      </c>
      <c r="F298" s="209">
        <v>2018</v>
      </c>
      <c r="G298" s="209">
        <v>9</v>
      </c>
      <c r="H298" s="213"/>
      <c r="I298" s="57" t="str">
        <f t="shared" si="47"/>
        <v>Q2</v>
      </c>
      <c r="J298" s="204" t="s">
        <v>300</v>
      </c>
      <c r="K298" s="213" t="s">
        <v>301</v>
      </c>
      <c r="L298" s="210" t="s">
        <v>79</v>
      </c>
      <c r="M298" s="208" t="s">
        <v>47</v>
      </c>
      <c r="N298" s="208">
        <v>1</v>
      </c>
      <c r="O298" s="208"/>
      <c r="P298" s="57" t="str">
        <f t="shared" si="48"/>
        <v>MAIN UNIT</v>
      </c>
      <c r="Q298" s="208" t="s">
        <v>48</v>
      </c>
      <c r="R298" s="208" t="s">
        <v>49</v>
      </c>
      <c r="S298" s="208" t="s">
        <v>36</v>
      </c>
      <c r="T298" s="208"/>
      <c r="U298" s="208" t="s">
        <v>66</v>
      </c>
      <c r="V298" s="208" t="s">
        <v>50</v>
      </c>
      <c r="W298" s="208" t="s">
        <v>96</v>
      </c>
      <c r="X298" s="34">
        <v>24000000</v>
      </c>
      <c r="Y298" s="202">
        <v>1</v>
      </c>
      <c r="Z298" s="26">
        <f t="shared" si="58"/>
        <v>24000000</v>
      </c>
      <c r="AA298" s="208">
        <v>7.2099999999999997E-2</v>
      </c>
      <c r="AB298" s="35">
        <f t="shared" si="56"/>
        <v>1730400</v>
      </c>
      <c r="AC298" s="27">
        <f t="shared" si="49"/>
        <v>391070.4</v>
      </c>
      <c r="AD298" s="212">
        <v>0.22600000000000001</v>
      </c>
      <c r="AE298" s="211">
        <f t="shared" si="50"/>
        <v>0</v>
      </c>
      <c r="AF298" s="211" t="str">
        <f>IF(AND(COUNTIFS($J$18:J298,J298)=1,AE298=1),1,"")</f>
        <v/>
      </c>
      <c r="AG298" s="211">
        <f>IF(C298="","",IF(AND(COUNTIFS($J$18:J298,J298)=1,C298&lt;&gt;""),1,""))</f>
        <v>1</v>
      </c>
      <c r="AH298" s="211">
        <f>IF(G298="","",IF(AND(COUNTIFS($J$18:J298,J298)=1,G298&lt;&gt;""),1,""))</f>
        <v>1</v>
      </c>
      <c r="AI298" s="28">
        <f t="shared" si="51"/>
        <v>26492741.106427066</v>
      </c>
      <c r="AJ298" s="28">
        <f t="shared" si="52"/>
        <v>3348032.1325698113</v>
      </c>
      <c r="AK298" s="29">
        <f t="shared" si="53"/>
        <v>0.12637545201985867</v>
      </c>
      <c r="AL298" s="210"/>
      <c r="AM298" s="210"/>
      <c r="AN298" s="210"/>
      <c r="AO298" s="210"/>
      <c r="AP298" s="45" t="str">
        <f t="shared" si="54"/>
        <v>20189</v>
      </c>
      <c r="AQ298" s="45" t="str">
        <f t="shared" si="55"/>
        <v>20189JPY</v>
      </c>
    </row>
    <row r="299" spans="1:43" s="15" customFormat="1">
      <c r="A299" s="208" t="s">
        <v>43</v>
      </c>
      <c r="B299" s="209">
        <v>2018</v>
      </c>
      <c r="C299" s="209">
        <v>2</v>
      </c>
      <c r="D299" s="57" t="str">
        <f t="shared" si="57"/>
        <v>Q4</v>
      </c>
      <c r="E299" s="208" t="s">
        <v>28</v>
      </c>
      <c r="F299" s="209">
        <v>2018</v>
      </c>
      <c r="G299" s="209">
        <v>9</v>
      </c>
      <c r="H299" s="213"/>
      <c r="I299" s="57" t="str">
        <f t="shared" si="47"/>
        <v>Q2</v>
      </c>
      <c r="J299" s="204" t="s">
        <v>285</v>
      </c>
      <c r="K299" s="213" t="s">
        <v>286</v>
      </c>
      <c r="L299" s="210" t="s">
        <v>64</v>
      </c>
      <c r="M299" s="208" t="s">
        <v>47</v>
      </c>
      <c r="N299" s="208">
        <v>2</v>
      </c>
      <c r="O299" s="208"/>
      <c r="P299" s="57" t="str">
        <f t="shared" si="48"/>
        <v>MAIN UNIT</v>
      </c>
      <c r="Q299" s="208" t="s">
        <v>48</v>
      </c>
      <c r="R299" s="208" t="s">
        <v>49</v>
      </c>
      <c r="S299" s="208" t="s">
        <v>36</v>
      </c>
      <c r="T299" s="208" t="s">
        <v>65</v>
      </c>
      <c r="U299" s="208" t="s">
        <v>66</v>
      </c>
      <c r="V299" s="208" t="s">
        <v>287</v>
      </c>
      <c r="W299" s="208" t="s">
        <v>96</v>
      </c>
      <c r="X299" s="34">
        <v>10000000</v>
      </c>
      <c r="Y299" s="202">
        <v>1</v>
      </c>
      <c r="Z299" s="26">
        <f t="shared" si="58"/>
        <v>20000000</v>
      </c>
      <c r="AA299" s="208">
        <v>7.2099999999999997E-2</v>
      </c>
      <c r="AB299" s="35">
        <f t="shared" si="56"/>
        <v>1442000</v>
      </c>
      <c r="AC299" s="27">
        <f t="shared" si="49"/>
        <v>157322.20000000001</v>
      </c>
      <c r="AD299" s="212">
        <v>0.1091</v>
      </c>
      <c r="AE299" s="211">
        <f t="shared" si="50"/>
        <v>0</v>
      </c>
      <c r="AF299" s="211" t="str">
        <f>IF(AND(COUNTIFS($J$18:J299,J299)=1,AE299=1),1,"")</f>
        <v/>
      </c>
      <c r="AG299" s="211" t="str">
        <f>IF(C299="","",IF(AND(COUNTIFS($J$18:J299,J299)=1,C299&lt;&gt;""),1,""))</f>
        <v/>
      </c>
      <c r="AH299" s="211" t="str">
        <f>IF(G299="","",IF(AND(COUNTIFS($J$18:J299,J299)=1,G299&lt;&gt;""),1,""))</f>
        <v/>
      </c>
      <c r="AI299" s="28">
        <f t="shared" si="51"/>
        <v>26492741.106427066</v>
      </c>
      <c r="AJ299" s="28">
        <f t="shared" si="52"/>
        <v>3348032.1325698113</v>
      </c>
      <c r="AK299" s="29">
        <f t="shared" si="53"/>
        <v>0.12637545201985867</v>
      </c>
      <c r="AL299" s="210"/>
      <c r="AM299" s="210"/>
      <c r="AN299" s="210"/>
      <c r="AO299" s="210"/>
      <c r="AP299" s="45" t="str">
        <f t="shared" si="54"/>
        <v>20189</v>
      </c>
      <c r="AQ299" s="45" t="str">
        <f t="shared" si="55"/>
        <v>20189JPY</v>
      </c>
    </row>
    <row r="300" spans="1:43" s="15" customFormat="1">
      <c r="A300" s="208" t="s">
        <v>43</v>
      </c>
      <c r="B300" s="209">
        <v>2018</v>
      </c>
      <c r="C300" s="209">
        <v>1</v>
      </c>
      <c r="D300" s="57" t="str">
        <f t="shared" si="57"/>
        <v>Q4</v>
      </c>
      <c r="E300" s="208" t="s">
        <v>28</v>
      </c>
      <c r="F300" s="209">
        <v>2018</v>
      </c>
      <c r="G300" s="209">
        <v>4</v>
      </c>
      <c r="H300" s="213"/>
      <c r="I300" s="57" t="str">
        <f t="shared" si="47"/>
        <v>Q1</v>
      </c>
      <c r="J300" s="204" t="s">
        <v>302</v>
      </c>
      <c r="K300" s="213" t="s">
        <v>3123</v>
      </c>
      <c r="L300" s="210" t="s">
        <v>64</v>
      </c>
      <c r="M300" s="208" t="s">
        <v>47</v>
      </c>
      <c r="N300" s="208">
        <v>1</v>
      </c>
      <c r="O300" s="208"/>
      <c r="P300" s="57" t="str">
        <f t="shared" si="48"/>
        <v>MAIN UNIT</v>
      </c>
      <c r="Q300" s="208" t="s">
        <v>56</v>
      </c>
      <c r="R300" s="208" t="s">
        <v>49</v>
      </c>
      <c r="S300" s="208" t="s">
        <v>37</v>
      </c>
      <c r="T300" s="208" t="s">
        <v>303</v>
      </c>
      <c r="U300" s="208" t="s">
        <v>58</v>
      </c>
      <c r="V300" s="208" t="s">
        <v>304</v>
      </c>
      <c r="W300" s="208" t="s">
        <v>51</v>
      </c>
      <c r="X300" s="34">
        <v>915000</v>
      </c>
      <c r="Y300" s="202">
        <v>1.17</v>
      </c>
      <c r="Z300" s="26">
        <f t="shared" si="58"/>
        <v>915000</v>
      </c>
      <c r="AA300" s="208">
        <v>1.23</v>
      </c>
      <c r="AB300" s="35">
        <f t="shared" si="56"/>
        <v>961923.07692307699</v>
      </c>
      <c r="AC300" s="27">
        <f t="shared" si="49"/>
        <v>132264.42307692309</v>
      </c>
      <c r="AD300" s="212">
        <v>0.13750000000000001</v>
      </c>
      <c r="AE300" s="211">
        <f t="shared" si="50"/>
        <v>1</v>
      </c>
      <c r="AF300" s="211">
        <f>IF(AND(COUNTIFS($J$18:J300,J300)=1,AE300=1),1,"")</f>
        <v>1</v>
      </c>
      <c r="AG300" s="211">
        <f>IF(C300="","",IF(AND(COUNTIFS($J$18:J300,J300)=1,C300&lt;&gt;""),1,""))</f>
        <v>1</v>
      </c>
      <c r="AH300" s="211">
        <f>IF(G300="","",IF(AND(COUNTIFS($J$18:J300,J300)=1,G300&lt;&gt;""),1,""))</f>
        <v>1</v>
      </c>
      <c r="AI300" s="28">
        <f t="shared" si="51"/>
        <v>29288201.60307692</v>
      </c>
      <c r="AJ300" s="28">
        <f t="shared" si="52"/>
        <v>3870159.1769246156</v>
      </c>
      <c r="AK300" s="29">
        <f t="shared" si="53"/>
        <v>0.13214055370740244</v>
      </c>
      <c r="AL300" s="210"/>
      <c r="AM300" s="210"/>
      <c r="AN300" s="210"/>
      <c r="AO300" s="210"/>
      <c r="AP300" s="45" t="str">
        <f t="shared" si="54"/>
        <v>20184</v>
      </c>
      <c r="AQ300" s="45" t="str">
        <f t="shared" si="55"/>
        <v>20184RMB</v>
      </c>
    </row>
    <row r="301" spans="1:43" s="15" customFormat="1">
      <c r="A301" s="208" t="s">
        <v>43</v>
      </c>
      <c r="B301" s="209">
        <v>2018</v>
      </c>
      <c r="C301" s="209">
        <v>1</v>
      </c>
      <c r="D301" s="57" t="str">
        <f t="shared" si="57"/>
        <v>Q4</v>
      </c>
      <c r="E301" s="208" t="s">
        <v>28</v>
      </c>
      <c r="F301" s="209">
        <v>2018</v>
      </c>
      <c r="G301" s="209">
        <v>4</v>
      </c>
      <c r="H301" s="213"/>
      <c r="I301" s="57" t="str">
        <f t="shared" si="47"/>
        <v>Q1</v>
      </c>
      <c r="J301" s="204" t="s">
        <v>305</v>
      </c>
      <c r="K301" s="213" t="s">
        <v>306</v>
      </c>
      <c r="L301" s="210" t="s">
        <v>55</v>
      </c>
      <c r="M301" s="208" t="s">
        <v>47</v>
      </c>
      <c r="N301" s="208">
        <v>2</v>
      </c>
      <c r="O301" s="208"/>
      <c r="P301" s="57" t="str">
        <f t="shared" si="48"/>
        <v>MAIN UNIT</v>
      </c>
      <c r="Q301" s="208" t="s">
        <v>56</v>
      </c>
      <c r="R301" s="208" t="s">
        <v>49</v>
      </c>
      <c r="S301" s="208" t="s">
        <v>37</v>
      </c>
      <c r="T301" s="208" t="s">
        <v>276</v>
      </c>
      <c r="U301" s="208" t="s">
        <v>58</v>
      </c>
      <c r="V301" s="208" t="s">
        <v>307</v>
      </c>
      <c r="W301" s="208" t="s">
        <v>51</v>
      </c>
      <c r="X301" s="34">
        <v>625000</v>
      </c>
      <c r="Y301" s="202">
        <v>1.17</v>
      </c>
      <c r="Z301" s="26">
        <f t="shared" si="58"/>
        <v>1250000</v>
      </c>
      <c r="AA301" s="208">
        <v>1.23</v>
      </c>
      <c r="AB301" s="35">
        <f t="shared" si="56"/>
        <v>1314102.5641025642</v>
      </c>
      <c r="AC301" s="27">
        <f t="shared" si="49"/>
        <v>167548.07692307694</v>
      </c>
      <c r="AD301" s="212">
        <v>0.1275</v>
      </c>
      <c r="AE301" s="211">
        <f t="shared" si="50"/>
        <v>1</v>
      </c>
      <c r="AF301" s="211">
        <f>IF(AND(COUNTIFS($J$18:J301,J301)=1,AE301=1),1,"")</f>
        <v>1</v>
      </c>
      <c r="AG301" s="211">
        <f>IF(C301="","",IF(AND(COUNTIFS($J$18:J301,J301)=1,C301&lt;&gt;""),1,""))</f>
        <v>1</v>
      </c>
      <c r="AH301" s="211">
        <f>IF(G301="","",IF(AND(COUNTIFS($J$18:J301,J301)=1,G301&lt;&gt;""),1,""))</f>
        <v>1</v>
      </c>
      <c r="AI301" s="28">
        <f t="shared" si="51"/>
        <v>29288201.60307692</v>
      </c>
      <c r="AJ301" s="28">
        <f t="shared" si="52"/>
        <v>3870159.1769246156</v>
      </c>
      <c r="AK301" s="29">
        <f t="shared" si="53"/>
        <v>0.13214055370740244</v>
      </c>
      <c r="AL301" s="210"/>
      <c r="AM301" s="210"/>
      <c r="AN301" s="210"/>
      <c r="AO301" s="210"/>
      <c r="AP301" s="45" t="str">
        <f t="shared" si="54"/>
        <v>20184</v>
      </c>
      <c r="AQ301" s="45" t="str">
        <f t="shared" si="55"/>
        <v>20184RMB</v>
      </c>
    </row>
    <row r="302" spans="1:43" s="15" customFormat="1">
      <c r="A302" s="208" t="s">
        <v>43</v>
      </c>
      <c r="B302" s="209">
        <v>2018</v>
      </c>
      <c r="C302" s="209">
        <v>1</v>
      </c>
      <c r="D302" s="57" t="str">
        <f t="shared" si="57"/>
        <v>Q4</v>
      </c>
      <c r="E302" s="208" t="s">
        <v>28</v>
      </c>
      <c r="F302" s="209">
        <v>2018</v>
      </c>
      <c r="G302" s="209">
        <v>4</v>
      </c>
      <c r="H302" s="213"/>
      <c r="I302" s="57" t="str">
        <f t="shared" si="47"/>
        <v>Q1</v>
      </c>
      <c r="J302" s="204" t="s">
        <v>308</v>
      </c>
      <c r="K302" s="213" t="s">
        <v>309</v>
      </c>
      <c r="L302" s="210" t="s">
        <v>46</v>
      </c>
      <c r="M302" s="208" t="s">
        <v>47</v>
      </c>
      <c r="N302" s="208">
        <v>1</v>
      </c>
      <c r="O302" s="208"/>
      <c r="P302" s="57" t="str">
        <f t="shared" si="48"/>
        <v>MAIN UNIT</v>
      </c>
      <c r="Q302" s="208" t="s">
        <v>48</v>
      </c>
      <c r="R302" s="208" t="s">
        <v>49</v>
      </c>
      <c r="S302" s="208" t="s">
        <v>37</v>
      </c>
      <c r="T302" s="208" t="s">
        <v>75</v>
      </c>
      <c r="U302" s="208" t="s">
        <v>58</v>
      </c>
      <c r="V302" s="208" t="s">
        <v>310</v>
      </c>
      <c r="W302" s="208" t="s">
        <v>51</v>
      </c>
      <c r="X302" s="34">
        <v>528000</v>
      </c>
      <c r="Y302" s="202">
        <v>1.17</v>
      </c>
      <c r="Z302" s="26">
        <f t="shared" si="58"/>
        <v>528000</v>
      </c>
      <c r="AA302" s="208">
        <v>1.23</v>
      </c>
      <c r="AB302" s="35">
        <f t="shared" si="56"/>
        <v>555076.92307692312</v>
      </c>
      <c r="AC302" s="27">
        <f t="shared" si="49"/>
        <v>92586.830769230772</v>
      </c>
      <c r="AD302" s="212">
        <v>0.1668</v>
      </c>
      <c r="AE302" s="211">
        <f t="shared" si="50"/>
        <v>0</v>
      </c>
      <c r="AF302" s="211" t="str">
        <f>IF(AND(COUNTIFS($J$18:J302,J302)=1,AE302=1),1,"")</f>
        <v/>
      </c>
      <c r="AG302" s="211">
        <f>IF(C302="","",IF(AND(COUNTIFS($J$18:J302,J302)=1,C302&lt;&gt;""),1,""))</f>
        <v>1</v>
      </c>
      <c r="AH302" s="211">
        <f>IF(G302="","",IF(AND(COUNTIFS($J$18:J302,J302)=1,G302&lt;&gt;""),1,""))</f>
        <v>1</v>
      </c>
      <c r="AI302" s="28">
        <f t="shared" si="51"/>
        <v>29288201.60307692</v>
      </c>
      <c r="AJ302" s="28">
        <f t="shared" si="52"/>
        <v>3870159.1769246156</v>
      </c>
      <c r="AK302" s="29">
        <f t="shared" si="53"/>
        <v>0.13214055370740244</v>
      </c>
      <c r="AL302" s="210"/>
      <c r="AM302" s="210"/>
      <c r="AN302" s="210"/>
      <c r="AO302" s="210"/>
      <c r="AP302" s="45" t="str">
        <f t="shared" si="54"/>
        <v>20184</v>
      </c>
      <c r="AQ302" s="45" t="str">
        <f t="shared" si="55"/>
        <v>20184RMB</v>
      </c>
    </row>
    <row r="303" spans="1:43" s="15" customFormat="1">
      <c r="A303" s="208" t="s">
        <v>43</v>
      </c>
      <c r="B303" s="209">
        <v>2018</v>
      </c>
      <c r="C303" s="209">
        <v>1</v>
      </c>
      <c r="D303" s="57" t="str">
        <f t="shared" si="57"/>
        <v>Q4</v>
      </c>
      <c r="E303" s="208" t="s">
        <v>28</v>
      </c>
      <c r="F303" s="209">
        <v>2018</v>
      </c>
      <c r="G303" s="209">
        <v>4</v>
      </c>
      <c r="H303" s="213"/>
      <c r="I303" s="57" t="str">
        <f t="shared" si="47"/>
        <v>Q1</v>
      </c>
      <c r="J303" s="204" t="s">
        <v>311</v>
      </c>
      <c r="K303" s="213" t="s">
        <v>312</v>
      </c>
      <c r="L303" s="210" t="s">
        <v>55</v>
      </c>
      <c r="M303" s="208" t="s">
        <v>47</v>
      </c>
      <c r="N303" s="208">
        <v>1</v>
      </c>
      <c r="O303" s="208"/>
      <c r="P303" s="57" t="str">
        <f t="shared" si="48"/>
        <v>MAIN UNIT</v>
      </c>
      <c r="Q303" s="208" t="s">
        <v>56</v>
      </c>
      <c r="R303" s="208" t="s">
        <v>49</v>
      </c>
      <c r="S303" s="208" t="s">
        <v>36</v>
      </c>
      <c r="T303" s="208" t="s">
        <v>232</v>
      </c>
      <c r="U303" s="208" t="s">
        <v>66</v>
      </c>
      <c r="V303" s="208" t="s">
        <v>114</v>
      </c>
      <c r="W303" s="208" t="s">
        <v>96</v>
      </c>
      <c r="X303" s="34">
        <v>13000000</v>
      </c>
      <c r="Y303" s="202">
        <v>1</v>
      </c>
      <c r="Z303" s="26">
        <f t="shared" si="58"/>
        <v>13000000</v>
      </c>
      <c r="AA303" s="208">
        <v>7.51E-2</v>
      </c>
      <c r="AB303" s="35">
        <f t="shared" si="56"/>
        <v>976300</v>
      </c>
      <c r="AC303" s="27">
        <f t="shared" si="49"/>
        <v>117156</v>
      </c>
      <c r="AD303" s="212">
        <v>0.12</v>
      </c>
      <c r="AE303" s="211">
        <f t="shared" si="50"/>
        <v>1</v>
      </c>
      <c r="AF303" s="211">
        <f>IF(AND(COUNTIFS($J$18:J303,J303)=1,AE303=1),1,"")</f>
        <v>1</v>
      </c>
      <c r="AG303" s="211">
        <f>IF(C303="","",IF(AND(COUNTIFS($J$18:J303,J303)=1,C303&lt;&gt;""),1,""))</f>
        <v>1</v>
      </c>
      <c r="AH303" s="211">
        <f>IF(G303="","",IF(AND(COUNTIFS($J$18:J303,J303)=1,G303&lt;&gt;""),1,""))</f>
        <v>1</v>
      </c>
      <c r="AI303" s="28">
        <f t="shared" si="51"/>
        <v>29288201.60307692</v>
      </c>
      <c r="AJ303" s="28">
        <f t="shared" si="52"/>
        <v>3870159.1769246156</v>
      </c>
      <c r="AK303" s="29">
        <f t="shared" si="53"/>
        <v>0.13214055370740244</v>
      </c>
      <c r="AL303" s="210" t="s">
        <v>313</v>
      </c>
      <c r="AM303" s="210">
        <v>13000000</v>
      </c>
      <c r="AN303" s="210"/>
      <c r="AO303" s="210"/>
      <c r="AP303" s="45" t="str">
        <f t="shared" si="54"/>
        <v>20184</v>
      </c>
      <c r="AQ303" s="45" t="str">
        <f t="shared" si="55"/>
        <v>20184JPY</v>
      </c>
    </row>
    <row r="304" spans="1:43" s="15" customFormat="1">
      <c r="A304" s="208" t="s">
        <v>43</v>
      </c>
      <c r="B304" s="209">
        <v>2018</v>
      </c>
      <c r="C304" s="209">
        <v>1</v>
      </c>
      <c r="D304" s="57" t="str">
        <f t="shared" si="57"/>
        <v>Q4</v>
      </c>
      <c r="E304" s="208" t="s">
        <v>28</v>
      </c>
      <c r="F304" s="209">
        <v>2018</v>
      </c>
      <c r="G304" s="209">
        <v>8</v>
      </c>
      <c r="H304" s="213"/>
      <c r="I304" s="57" t="str">
        <f t="shared" si="47"/>
        <v>Q2</v>
      </c>
      <c r="J304" s="204" t="s">
        <v>314</v>
      </c>
      <c r="K304" s="213" t="s">
        <v>315</v>
      </c>
      <c r="L304" s="210" t="s">
        <v>64</v>
      </c>
      <c r="M304" s="208" t="s">
        <v>47</v>
      </c>
      <c r="N304" s="208">
        <v>1</v>
      </c>
      <c r="O304" s="208"/>
      <c r="P304" s="57" t="str">
        <f t="shared" si="48"/>
        <v>MAIN UNIT</v>
      </c>
      <c r="Q304" s="208" t="s">
        <v>56</v>
      </c>
      <c r="R304" s="208" t="s">
        <v>49</v>
      </c>
      <c r="S304" s="208" t="s">
        <v>36</v>
      </c>
      <c r="T304" s="208" t="s">
        <v>232</v>
      </c>
      <c r="U304" s="208" t="s">
        <v>66</v>
      </c>
      <c r="V304" s="208" t="s">
        <v>287</v>
      </c>
      <c r="W304" s="208" t="s">
        <v>96</v>
      </c>
      <c r="X304" s="34">
        <v>11520000</v>
      </c>
      <c r="Y304" s="202">
        <v>1</v>
      </c>
      <c r="Z304" s="26">
        <f t="shared" si="58"/>
        <v>11520000</v>
      </c>
      <c r="AA304" s="208">
        <v>7.2099999999999997E-2</v>
      </c>
      <c r="AB304" s="35">
        <f t="shared" si="56"/>
        <v>830592</v>
      </c>
      <c r="AC304" s="27">
        <f t="shared" si="49"/>
        <v>105402.12480000001</v>
      </c>
      <c r="AD304" s="212">
        <v>0.12690000000000001</v>
      </c>
      <c r="AE304" s="211">
        <f t="shared" si="50"/>
        <v>1</v>
      </c>
      <c r="AF304" s="211">
        <f>IF(AND(COUNTIFS($J$18:J304,J304)=1,AE304=1),1,"")</f>
        <v>1</v>
      </c>
      <c r="AG304" s="211">
        <f>IF(C304="","",IF(AND(COUNTIFS($J$18:J304,J304)=1,C304&lt;&gt;""),1,""))</f>
        <v>1</v>
      </c>
      <c r="AH304" s="211">
        <f>IF(G304="","",IF(AND(COUNTIFS($J$18:J304,J304)=1,G304&lt;&gt;""),1,""))</f>
        <v>1</v>
      </c>
      <c r="AI304" s="28">
        <f t="shared" si="51"/>
        <v>26754147.763010345</v>
      </c>
      <c r="AJ304" s="28">
        <f t="shared" si="52"/>
        <v>3429137.9965357971</v>
      </c>
      <c r="AK304" s="29">
        <f t="shared" si="53"/>
        <v>0.12817220069617924</v>
      </c>
      <c r="AL304" s="210"/>
      <c r="AM304" s="210"/>
      <c r="AN304" s="210"/>
      <c r="AO304" s="210"/>
      <c r="AP304" s="45" t="str">
        <f t="shared" si="54"/>
        <v>20188</v>
      </c>
      <c r="AQ304" s="45" t="str">
        <f t="shared" si="55"/>
        <v>20188JPY</v>
      </c>
    </row>
    <row r="305" spans="1:43" s="15" customFormat="1">
      <c r="A305" s="208" t="s">
        <v>43</v>
      </c>
      <c r="B305" s="209">
        <v>2018</v>
      </c>
      <c r="C305" s="209">
        <v>1</v>
      </c>
      <c r="D305" s="57" t="str">
        <f t="shared" si="57"/>
        <v>Q4</v>
      </c>
      <c r="E305" s="208" t="s">
        <v>28</v>
      </c>
      <c r="F305" s="209">
        <v>2018</v>
      </c>
      <c r="G305" s="209">
        <v>8</v>
      </c>
      <c r="H305" s="213"/>
      <c r="I305" s="57" t="str">
        <f t="shared" si="47"/>
        <v>Q2</v>
      </c>
      <c r="J305" s="204" t="s">
        <v>316</v>
      </c>
      <c r="K305" s="213" t="s">
        <v>317</v>
      </c>
      <c r="L305" s="210" t="s">
        <v>64</v>
      </c>
      <c r="M305" s="208" t="s">
        <v>47</v>
      </c>
      <c r="N305" s="208">
        <v>1</v>
      </c>
      <c r="O305" s="208"/>
      <c r="P305" s="57" t="str">
        <f t="shared" si="48"/>
        <v>MAIN UNIT</v>
      </c>
      <c r="Q305" s="208" t="s">
        <v>48</v>
      </c>
      <c r="R305" s="208" t="s">
        <v>49</v>
      </c>
      <c r="S305" s="208" t="s">
        <v>36</v>
      </c>
      <c r="T305" s="208" t="s">
        <v>65</v>
      </c>
      <c r="U305" s="208" t="s">
        <v>66</v>
      </c>
      <c r="V305" s="208" t="s">
        <v>109</v>
      </c>
      <c r="W305" s="208" t="s">
        <v>96</v>
      </c>
      <c r="X305" s="34">
        <v>10000000</v>
      </c>
      <c r="Y305" s="202">
        <v>1</v>
      </c>
      <c r="Z305" s="26">
        <f t="shared" si="58"/>
        <v>10000000</v>
      </c>
      <c r="AA305" s="208">
        <v>7.2099999999999997E-2</v>
      </c>
      <c r="AB305" s="35">
        <f t="shared" si="56"/>
        <v>721000</v>
      </c>
      <c r="AC305" s="27">
        <f t="shared" si="49"/>
        <v>81256.7</v>
      </c>
      <c r="AD305" s="212">
        <v>0.11269999999999999</v>
      </c>
      <c r="AE305" s="211">
        <f t="shared" si="50"/>
        <v>0</v>
      </c>
      <c r="AF305" s="211" t="str">
        <f>IF(AND(COUNTIFS($J$18:J305,J305)=1,AE305=1),1,"")</f>
        <v/>
      </c>
      <c r="AG305" s="211">
        <f>IF(C305="","",IF(AND(COUNTIFS($J$18:J305,J305)=1,C305&lt;&gt;""),1,""))</f>
        <v>1</v>
      </c>
      <c r="AH305" s="211">
        <f>IF(G305="","",IF(AND(COUNTIFS($J$18:J305,J305)=1,G305&lt;&gt;""),1,""))</f>
        <v>1</v>
      </c>
      <c r="AI305" s="28">
        <f t="shared" si="51"/>
        <v>26754147.763010345</v>
      </c>
      <c r="AJ305" s="28">
        <f t="shared" si="52"/>
        <v>3429137.9965357971</v>
      </c>
      <c r="AK305" s="29">
        <f t="shared" si="53"/>
        <v>0.12817220069617924</v>
      </c>
      <c r="AL305" s="210"/>
      <c r="AM305" s="210"/>
      <c r="AN305" s="210"/>
      <c r="AO305" s="210"/>
      <c r="AP305" s="45" t="str">
        <f t="shared" si="54"/>
        <v>20188</v>
      </c>
      <c r="AQ305" s="45" t="str">
        <f t="shared" si="55"/>
        <v>20188JPY</v>
      </c>
    </row>
    <row r="306" spans="1:43" s="15" customFormat="1">
      <c r="A306" s="208" t="s">
        <v>43</v>
      </c>
      <c r="B306" s="209">
        <v>2018</v>
      </c>
      <c r="C306" s="209">
        <v>1</v>
      </c>
      <c r="D306" s="57" t="str">
        <f t="shared" si="57"/>
        <v>Q4</v>
      </c>
      <c r="E306" s="208" t="s">
        <v>28</v>
      </c>
      <c r="F306" s="209">
        <v>2018</v>
      </c>
      <c r="G306" s="209">
        <v>8</v>
      </c>
      <c r="H306" s="213"/>
      <c r="I306" s="57" t="str">
        <f t="shared" si="47"/>
        <v>Q2</v>
      </c>
      <c r="J306" s="204" t="s">
        <v>318</v>
      </c>
      <c r="K306" s="213" t="s">
        <v>319</v>
      </c>
      <c r="L306" s="210" t="s">
        <v>64</v>
      </c>
      <c r="M306" s="208" t="s">
        <v>47</v>
      </c>
      <c r="N306" s="208">
        <v>1</v>
      </c>
      <c r="O306" s="208"/>
      <c r="P306" s="57" t="str">
        <f t="shared" si="48"/>
        <v>MAIN UNIT</v>
      </c>
      <c r="Q306" s="208" t="s">
        <v>48</v>
      </c>
      <c r="R306" s="208" t="s">
        <v>49</v>
      </c>
      <c r="S306" s="208" t="s">
        <v>36</v>
      </c>
      <c r="T306" s="208" t="s">
        <v>232</v>
      </c>
      <c r="U306" s="208" t="s">
        <v>66</v>
      </c>
      <c r="V306" s="208" t="s">
        <v>114</v>
      </c>
      <c r="W306" s="208" t="s">
        <v>96</v>
      </c>
      <c r="X306" s="34">
        <v>13020000</v>
      </c>
      <c r="Y306" s="202">
        <v>1</v>
      </c>
      <c r="Z306" s="26">
        <f t="shared" si="58"/>
        <v>13020000</v>
      </c>
      <c r="AA306" s="208">
        <v>7.2099999999999997E-2</v>
      </c>
      <c r="AB306" s="35">
        <f t="shared" si="56"/>
        <v>938742</v>
      </c>
      <c r="AC306" s="27">
        <f t="shared" si="49"/>
        <v>108518.57519999999</v>
      </c>
      <c r="AD306" s="212">
        <v>0.11559999999999999</v>
      </c>
      <c r="AE306" s="211">
        <f t="shared" si="50"/>
        <v>0</v>
      </c>
      <c r="AF306" s="211" t="str">
        <f>IF(AND(COUNTIFS($J$18:J306,J306)=1,AE306=1),1,"")</f>
        <v/>
      </c>
      <c r="AG306" s="211">
        <f>IF(C306="","",IF(AND(COUNTIFS($J$18:J306,J306)=1,C306&lt;&gt;""),1,""))</f>
        <v>1</v>
      </c>
      <c r="AH306" s="211">
        <f>IF(G306="","",IF(AND(COUNTIFS($J$18:J306,J306)=1,G306&lt;&gt;""),1,""))</f>
        <v>1</v>
      </c>
      <c r="AI306" s="28">
        <f t="shared" si="51"/>
        <v>26754147.763010345</v>
      </c>
      <c r="AJ306" s="28">
        <f t="shared" si="52"/>
        <v>3429137.9965357971</v>
      </c>
      <c r="AK306" s="29">
        <f t="shared" si="53"/>
        <v>0.12817220069617924</v>
      </c>
      <c r="AL306" s="210"/>
      <c r="AM306" s="210"/>
      <c r="AN306" s="210"/>
      <c r="AO306" s="210"/>
      <c r="AP306" s="45" t="str">
        <f t="shared" si="54"/>
        <v>20188</v>
      </c>
      <c r="AQ306" s="45" t="str">
        <f t="shared" si="55"/>
        <v>20188JPY</v>
      </c>
    </row>
    <row r="307" spans="1:43" s="15" customFormat="1">
      <c r="A307" s="208" t="s">
        <v>43</v>
      </c>
      <c r="B307" s="209">
        <v>2018</v>
      </c>
      <c r="C307" s="209">
        <v>1</v>
      </c>
      <c r="D307" s="57" t="str">
        <f t="shared" si="57"/>
        <v>Q4</v>
      </c>
      <c r="E307" s="208" t="s">
        <v>28</v>
      </c>
      <c r="F307" s="209">
        <v>2018</v>
      </c>
      <c r="G307" s="209">
        <v>8</v>
      </c>
      <c r="H307" s="213"/>
      <c r="I307" s="57" t="str">
        <f t="shared" si="47"/>
        <v>Q2</v>
      </c>
      <c r="J307" s="204" t="s">
        <v>311</v>
      </c>
      <c r="K307" s="213" t="s">
        <v>312</v>
      </c>
      <c r="L307" s="210" t="s">
        <v>64</v>
      </c>
      <c r="M307" s="208" t="s">
        <v>47</v>
      </c>
      <c r="N307" s="208">
        <v>1</v>
      </c>
      <c r="O307" s="208"/>
      <c r="P307" s="57" t="str">
        <f t="shared" si="48"/>
        <v>MAIN UNIT</v>
      </c>
      <c r="Q307" s="208" t="s">
        <v>56</v>
      </c>
      <c r="R307" s="208" t="s">
        <v>49</v>
      </c>
      <c r="S307" s="208" t="s">
        <v>36</v>
      </c>
      <c r="T307" s="208" t="s">
        <v>232</v>
      </c>
      <c r="U307" s="208" t="s">
        <v>66</v>
      </c>
      <c r="V307" s="208" t="s">
        <v>114</v>
      </c>
      <c r="W307" s="208" t="s">
        <v>96</v>
      </c>
      <c r="X307" s="34">
        <v>15000000</v>
      </c>
      <c r="Y307" s="202">
        <v>1</v>
      </c>
      <c r="Z307" s="26">
        <f t="shared" si="58"/>
        <v>15000000</v>
      </c>
      <c r="AA307" s="208">
        <v>7.2099999999999997E-2</v>
      </c>
      <c r="AB307" s="35">
        <f t="shared" si="56"/>
        <v>1081500</v>
      </c>
      <c r="AC307" s="27">
        <f t="shared" si="49"/>
        <v>175851.9</v>
      </c>
      <c r="AD307" s="212">
        <v>0.16259999999999999</v>
      </c>
      <c r="AE307" s="211">
        <f t="shared" si="50"/>
        <v>1</v>
      </c>
      <c r="AF307" s="211" t="str">
        <f>IF(AND(COUNTIFS($J$18:J307,J307)=1,AE307=1),1,"")</f>
        <v/>
      </c>
      <c r="AG307" s="211" t="str">
        <f>IF(C307="","",IF(AND(COUNTIFS($J$18:J307,J307)=1,C307&lt;&gt;""),1,""))</f>
        <v/>
      </c>
      <c r="AH307" s="211" t="str">
        <f>IF(G307="","",IF(AND(COUNTIFS($J$18:J307,J307)=1,G307&lt;&gt;""),1,""))</f>
        <v/>
      </c>
      <c r="AI307" s="28">
        <f t="shared" si="51"/>
        <v>26754147.763010345</v>
      </c>
      <c r="AJ307" s="28">
        <f t="shared" si="52"/>
        <v>3429137.9965357971</v>
      </c>
      <c r="AK307" s="29">
        <f t="shared" si="53"/>
        <v>0.12817220069617924</v>
      </c>
      <c r="AL307" s="210"/>
      <c r="AM307" s="210"/>
      <c r="AN307" s="210"/>
      <c r="AO307" s="210"/>
      <c r="AP307" s="45" t="str">
        <f t="shared" si="54"/>
        <v>20188</v>
      </c>
      <c r="AQ307" s="45" t="str">
        <f t="shared" si="55"/>
        <v>20188JPY</v>
      </c>
    </row>
    <row r="308" spans="1:43" s="15" customFormat="1">
      <c r="A308" s="208" t="s">
        <v>43</v>
      </c>
      <c r="B308" s="209">
        <v>2018</v>
      </c>
      <c r="C308" s="209">
        <v>1</v>
      </c>
      <c r="D308" s="57" t="str">
        <f t="shared" si="57"/>
        <v>Q4</v>
      </c>
      <c r="E308" s="208" t="s">
        <v>28</v>
      </c>
      <c r="F308" s="209">
        <v>2018</v>
      </c>
      <c r="G308" s="209">
        <v>6</v>
      </c>
      <c r="H308" s="213"/>
      <c r="I308" s="57" t="str">
        <f t="shared" si="47"/>
        <v>Q1</v>
      </c>
      <c r="J308" s="204" t="s">
        <v>320</v>
      </c>
      <c r="K308" s="213" t="s">
        <v>321</v>
      </c>
      <c r="L308" s="210" t="s">
        <v>79</v>
      </c>
      <c r="M308" s="208" t="s">
        <v>47</v>
      </c>
      <c r="N308" s="208">
        <v>1</v>
      </c>
      <c r="O308" s="208"/>
      <c r="P308" s="57" t="str">
        <f t="shared" si="48"/>
        <v>MAIN UNIT</v>
      </c>
      <c r="Q308" s="208" t="s">
        <v>48</v>
      </c>
      <c r="R308" s="208" t="s">
        <v>49</v>
      </c>
      <c r="S308" s="208" t="s">
        <v>36</v>
      </c>
      <c r="T308" s="208" t="s">
        <v>65</v>
      </c>
      <c r="U308" s="208" t="s">
        <v>66</v>
      </c>
      <c r="V308" s="208" t="s">
        <v>290</v>
      </c>
      <c r="W308" s="208" t="s">
        <v>96</v>
      </c>
      <c r="X308" s="34">
        <v>14333333.33</v>
      </c>
      <c r="Y308" s="202">
        <v>1</v>
      </c>
      <c r="Z308" s="26">
        <f t="shared" si="58"/>
        <v>14333333.33</v>
      </c>
      <c r="AA308" s="208">
        <v>7.3599999999999999E-2</v>
      </c>
      <c r="AB308" s="35">
        <f t="shared" si="56"/>
        <v>1054933.3330880001</v>
      </c>
      <c r="AC308" s="27">
        <f t="shared" si="49"/>
        <v>141361.06663379201</v>
      </c>
      <c r="AD308" s="212">
        <v>0.13400000000000001</v>
      </c>
      <c r="AE308" s="211">
        <f t="shared" si="50"/>
        <v>0</v>
      </c>
      <c r="AF308" s="211" t="str">
        <f>IF(AND(COUNTIFS($J$18:J308,J308)=1,AE308=1),1,"")</f>
        <v/>
      </c>
      <c r="AG308" s="211">
        <f>IF(C308="","",IF(AND(COUNTIFS($J$18:J308,J308)=1,C308&lt;&gt;""),1,""))</f>
        <v>1</v>
      </c>
      <c r="AH308" s="211">
        <f>IF(G308="","",IF(AND(COUNTIFS($J$18:J308,J308)=1,G308&lt;&gt;""),1,""))</f>
        <v>1</v>
      </c>
      <c r="AI308" s="28">
        <f t="shared" si="51"/>
        <v>24398045.860453524</v>
      </c>
      <c r="AJ308" s="28">
        <f t="shared" si="52"/>
        <v>3478417.4064663453</v>
      </c>
      <c r="AK308" s="29">
        <f t="shared" si="53"/>
        <v>0.14256950849102498</v>
      </c>
      <c r="AL308" s="210"/>
      <c r="AM308" s="210"/>
      <c r="AN308" s="210"/>
      <c r="AO308" s="210" t="s">
        <v>204</v>
      </c>
      <c r="AP308" s="45" t="str">
        <f t="shared" si="54"/>
        <v>20186</v>
      </c>
      <c r="AQ308" s="45" t="str">
        <f t="shared" si="55"/>
        <v>20186JPY</v>
      </c>
    </row>
    <row r="309" spans="1:43" s="15" customFormat="1">
      <c r="A309" s="208" t="s">
        <v>43</v>
      </c>
      <c r="B309" s="209">
        <v>2018</v>
      </c>
      <c r="C309" s="209">
        <v>1</v>
      </c>
      <c r="D309" s="57" t="str">
        <f t="shared" si="57"/>
        <v>Q4</v>
      </c>
      <c r="E309" s="208" t="s">
        <v>28</v>
      </c>
      <c r="F309" s="209">
        <v>2018</v>
      </c>
      <c r="G309" s="209">
        <v>6</v>
      </c>
      <c r="H309" s="213"/>
      <c r="I309" s="57" t="str">
        <f t="shared" si="47"/>
        <v>Q1</v>
      </c>
      <c r="J309" s="204" t="s">
        <v>322</v>
      </c>
      <c r="K309" s="213" t="s">
        <v>323</v>
      </c>
      <c r="L309" s="210" t="s">
        <v>79</v>
      </c>
      <c r="M309" s="208" t="s">
        <v>47</v>
      </c>
      <c r="N309" s="208">
        <v>1</v>
      </c>
      <c r="O309" s="208"/>
      <c r="P309" s="57" t="str">
        <f t="shared" si="48"/>
        <v>MAIN UNIT</v>
      </c>
      <c r="Q309" s="208" t="s">
        <v>128</v>
      </c>
      <c r="R309" s="208" t="s">
        <v>49</v>
      </c>
      <c r="S309" s="208" t="s">
        <v>36</v>
      </c>
      <c r="T309" s="208" t="s">
        <v>324</v>
      </c>
      <c r="U309" s="208" t="s">
        <v>66</v>
      </c>
      <c r="V309" s="208" t="s">
        <v>99</v>
      </c>
      <c r="W309" s="208" t="s">
        <v>96</v>
      </c>
      <c r="X309" s="34">
        <v>16830000</v>
      </c>
      <c r="Y309" s="202">
        <v>1</v>
      </c>
      <c r="Z309" s="26">
        <f t="shared" si="58"/>
        <v>16830000</v>
      </c>
      <c r="AA309" s="208">
        <v>7.3599999999999999E-2</v>
      </c>
      <c r="AB309" s="35">
        <f t="shared" si="56"/>
        <v>1238688</v>
      </c>
      <c r="AC309" s="27">
        <f t="shared" si="49"/>
        <v>198933.2928</v>
      </c>
      <c r="AD309" s="212">
        <v>0.16059999999999999</v>
      </c>
      <c r="AE309" s="211">
        <f t="shared" si="50"/>
        <v>1</v>
      </c>
      <c r="AF309" s="211">
        <f>IF(AND(COUNTIFS($J$18:J309,J309)=1,AE309=1),1,"")</f>
        <v>1</v>
      </c>
      <c r="AG309" s="211">
        <f>IF(C309="","",IF(AND(COUNTIFS($J$18:J309,J309)=1,C309&lt;&gt;""),1,""))</f>
        <v>1</v>
      </c>
      <c r="AH309" s="211">
        <f>IF(G309="","",IF(AND(COUNTIFS($J$18:J309,J309)=1,G309&lt;&gt;""),1,""))</f>
        <v>1</v>
      </c>
      <c r="AI309" s="28">
        <f t="shared" si="51"/>
        <v>24398045.860453524</v>
      </c>
      <c r="AJ309" s="28">
        <f t="shared" si="52"/>
        <v>3478417.4064663453</v>
      </c>
      <c r="AK309" s="29">
        <f t="shared" si="53"/>
        <v>0.14256950849102498</v>
      </c>
      <c r="AL309" s="210"/>
      <c r="AM309" s="210"/>
      <c r="AN309" s="210"/>
      <c r="AO309" s="210" t="s">
        <v>204</v>
      </c>
      <c r="AP309" s="45" t="str">
        <f t="shared" si="54"/>
        <v>20186</v>
      </c>
      <c r="AQ309" s="45" t="str">
        <f t="shared" si="55"/>
        <v>20186JPY</v>
      </c>
    </row>
    <row r="310" spans="1:43" s="15" customFormat="1">
      <c r="A310" s="208" t="s">
        <v>43</v>
      </c>
      <c r="B310" s="209">
        <v>2018</v>
      </c>
      <c r="C310" s="209">
        <v>1</v>
      </c>
      <c r="D310" s="57" t="str">
        <f t="shared" si="57"/>
        <v>Q4</v>
      </c>
      <c r="E310" s="208" t="s">
        <v>43</v>
      </c>
      <c r="F310" s="209">
        <v>2018</v>
      </c>
      <c r="G310" s="209">
        <v>3</v>
      </c>
      <c r="H310" s="213"/>
      <c r="I310" s="57" t="str">
        <f t="shared" si="47"/>
        <v>Q4</v>
      </c>
      <c r="J310" s="204" t="s">
        <v>325</v>
      </c>
      <c r="K310" s="213" t="s">
        <v>3124</v>
      </c>
      <c r="L310" s="210" t="s">
        <v>64</v>
      </c>
      <c r="M310" s="208" t="s">
        <v>47</v>
      </c>
      <c r="N310" s="208">
        <v>1</v>
      </c>
      <c r="O310" s="208"/>
      <c r="P310" s="57" t="str">
        <f t="shared" si="48"/>
        <v>MAIN UNIT</v>
      </c>
      <c r="Q310" s="208" t="s">
        <v>56</v>
      </c>
      <c r="R310" s="208" t="s">
        <v>49</v>
      </c>
      <c r="S310" s="208" t="s">
        <v>38</v>
      </c>
      <c r="T310" s="208" t="s">
        <v>326</v>
      </c>
      <c r="U310" s="208" t="s">
        <v>137</v>
      </c>
      <c r="V310" s="208" t="s">
        <v>203</v>
      </c>
      <c r="W310" s="208" t="s">
        <v>51</v>
      </c>
      <c r="X310" s="34">
        <v>800000</v>
      </c>
      <c r="Y310" s="202">
        <v>1.17</v>
      </c>
      <c r="Z310" s="26">
        <f t="shared" si="58"/>
        <v>800000</v>
      </c>
      <c r="AA310" s="208">
        <v>1.123</v>
      </c>
      <c r="AB310" s="35">
        <f t="shared" si="56"/>
        <v>767863.24786324787</v>
      </c>
      <c r="AC310" s="27">
        <f t="shared" si="49"/>
        <v>92143.589743589735</v>
      </c>
      <c r="AD310" s="212">
        <v>0.12</v>
      </c>
      <c r="AE310" s="211">
        <f t="shared" si="50"/>
        <v>1</v>
      </c>
      <c r="AF310" s="211">
        <f>IF(AND(COUNTIFS($J$18:J310,J310)=1,AE310=1),1,"")</f>
        <v>1</v>
      </c>
      <c r="AG310" s="211">
        <f>IF(C310="","",IF(AND(COUNTIFS($J$18:J310,J310)=1,C310&lt;&gt;""),1,""))</f>
        <v>1</v>
      </c>
      <c r="AH310" s="211">
        <f>IF(G310="","",IF(AND(COUNTIFS($J$18:J310,J310)=1,G310&lt;&gt;""),1,""))</f>
        <v>1</v>
      </c>
      <c r="AI310" s="28">
        <f t="shared" si="51"/>
        <v>13250187.062905984</v>
      </c>
      <c r="AJ310" s="28">
        <f t="shared" si="52"/>
        <v>1545643.7555487179</v>
      </c>
      <c r="AK310" s="29">
        <f t="shared" si="53"/>
        <v>0.11665071203981424</v>
      </c>
      <c r="AL310" s="210" t="s">
        <v>327</v>
      </c>
      <c r="AM310" s="210">
        <v>800000</v>
      </c>
      <c r="AN310" s="210" t="s">
        <v>328</v>
      </c>
      <c r="AO310" s="210"/>
      <c r="AP310" s="45" t="str">
        <f t="shared" si="54"/>
        <v>20183</v>
      </c>
      <c r="AQ310" s="45" t="str">
        <f t="shared" si="55"/>
        <v>20183RMB</v>
      </c>
    </row>
    <row r="311" spans="1:43" s="15" customFormat="1">
      <c r="A311" s="208" t="s">
        <v>43</v>
      </c>
      <c r="B311" s="209">
        <v>2018</v>
      </c>
      <c r="C311" s="209">
        <v>1</v>
      </c>
      <c r="D311" s="57" t="str">
        <f t="shared" si="57"/>
        <v>Q4</v>
      </c>
      <c r="E311" s="208" t="s">
        <v>43</v>
      </c>
      <c r="F311" s="209">
        <v>2018</v>
      </c>
      <c r="G311" s="209">
        <v>3</v>
      </c>
      <c r="H311" s="213"/>
      <c r="I311" s="57" t="str">
        <f t="shared" si="47"/>
        <v>Q4</v>
      </c>
      <c r="J311" s="204" t="s">
        <v>325</v>
      </c>
      <c r="K311" s="213" t="s">
        <v>3124</v>
      </c>
      <c r="L311" s="210" t="s">
        <v>46</v>
      </c>
      <c r="M311" s="208" t="s">
        <v>47</v>
      </c>
      <c r="N311" s="208">
        <v>1</v>
      </c>
      <c r="O311" s="208"/>
      <c r="P311" s="57" t="str">
        <f t="shared" si="48"/>
        <v>MAIN UNIT</v>
      </c>
      <c r="Q311" s="208" t="s">
        <v>128</v>
      </c>
      <c r="R311" s="208" t="s">
        <v>49</v>
      </c>
      <c r="S311" s="208" t="s">
        <v>38</v>
      </c>
      <c r="T311" s="208" t="s">
        <v>326</v>
      </c>
      <c r="U311" s="208" t="s">
        <v>137</v>
      </c>
      <c r="V311" s="208" t="s">
        <v>203</v>
      </c>
      <c r="W311" s="208" t="s">
        <v>51</v>
      </c>
      <c r="X311" s="34">
        <v>544500</v>
      </c>
      <c r="Y311" s="202">
        <v>1.17</v>
      </c>
      <c r="Z311" s="26">
        <f t="shared" si="58"/>
        <v>544500</v>
      </c>
      <c r="AA311" s="208">
        <v>1.123</v>
      </c>
      <c r="AB311" s="35">
        <f t="shared" si="56"/>
        <v>522626.92307692312</v>
      </c>
      <c r="AC311" s="27">
        <f t="shared" si="49"/>
        <v>62715.230769230773</v>
      </c>
      <c r="AD311" s="212">
        <v>0.12</v>
      </c>
      <c r="AE311" s="211">
        <f t="shared" si="50"/>
        <v>1</v>
      </c>
      <c r="AF311" s="211" t="str">
        <f>IF(AND(COUNTIFS($J$18:J311,J311)=1,AE311=1),1,"")</f>
        <v/>
      </c>
      <c r="AG311" s="211" t="str">
        <f>IF(C311="","",IF(AND(COUNTIFS($J$18:J311,J311)=1,C311&lt;&gt;""),1,""))</f>
        <v/>
      </c>
      <c r="AH311" s="211" t="str">
        <f>IF(G311="","",IF(AND(COUNTIFS($J$18:J311,J311)=1,G311&lt;&gt;""),1,""))</f>
        <v/>
      </c>
      <c r="AI311" s="28">
        <f t="shared" si="51"/>
        <v>13250187.062905984</v>
      </c>
      <c r="AJ311" s="28">
        <f t="shared" si="52"/>
        <v>1545643.7555487179</v>
      </c>
      <c r="AK311" s="29">
        <f t="shared" si="53"/>
        <v>0.11665071203981424</v>
      </c>
      <c r="AL311" s="210" t="s">
        <v>327</v>
      </c>
      <c r="AM311" s="210">
        <v>544500</v>
      </c>
      <c r="AN311" s="210" t="s">
        <v>329</v>
      </c>
      <c r="AO311" s="210"/>
      <c r="AP311" s="45" t="str">
        <f t="shared" si="54"/>
        <v>20183</v>
      </c>
      <c r="AQ311" s="45" t="str">
        <f t="shared" si="55"/>
        <v>20183RMB</v>
      </c>
    </row>
    <row r="312" spans="1:43" s="15" customFormat="1">
      <c r="A312" s="208" t="s">
        <v>43</v>
      </c>
      <c r="B312" s="209">
        <v>2018</v>
      </c>
      <c r="C312" s="209">
        <v>1</v>
      </c>
      <c r="D312" s="57" t="str">
        <f t="shared" si="57"/>
        <v>Q4</v>
      </c>
      <c r="E312" s="208" t="s">
        <v>28</v>
      </c>
      <c r="F312" s="209">
        <v>2018</v>
      </c>
      <c r="G312" s="209">
        <v>5</v>
      </c>
      <c r="H312" s="213"/>
      <c r="I312" s="57" t="str">
        <f t="shared" si="47"/>
        <v>Q1</v>
      </c>
      <c r="J312" s="204" t="s">
        <v>330</v>
      </c>
      <c r="K312" s="213" t="s">
        <v>3125</v>
      </c>
      <c r="L312" s="210" t="s">
        <v>87</v>
      </c>
      <c r="M312" s="208" t="s">
        <v>47</v>
      </c>
      <c r="N312" s="208">
        <v>1</v>
      </c>
      <c r="O312" s="208"/>
      <c r="P312" s="57" t="str">
        <f t="shared" si="48"/>
        <v>MAIN UNIT</v>
      </c>
      <c r="Q312" s="208" t="s">
        <v>56</v>
      </c>
      <c r="R312" s="208" t="s">
        <v>49</v>
      </c>
      <c r="S312" s="208" t="s">
        <v>37</v>
      </c>
      <c r="T312" s="208" t="s">
        <v>196</v>
      </c>
      <c r="U312" s="208" t="s">
        <v>197</v>
      </c>
      <c r="V312" s="208" t="s">
        <v>331</v>
      </c>
      <c r="W312" s="208" t="s">
        <v>51</v>
      </c>
      <c r="X312" s="34">
        <v>610000</v>
      </c>
      <c r="Y312" s="202">
        <v>1.1599999999999999</v>
      </c>
      <c r="Z312" s="26">
        <f t="shared" si="58"/>
        <v>610000</v>
      </c>
      <c r="AA312" s="208">
        <v>1.23</v>
      </c>
      <c r="AB312" s="35">
        <f t="shared" si="56"/>
        <v>646810.34482758632</v>
      </c>
      <c r="AC312" s="27">
        <f t="shared" si="49"/>
        <v>78264.051724137942</v>
      </c>
      <c r="AD312" s="212">
        <v>0.121</v>
      </c>
      <c r="AE312" s="211">
        <f t="shared" si="50"/>
        <v>1</v>
      </c>
      <c r="AF312" s="211">
        <f>IF(AND(COUNTIFS($J$18:J312,J312)=1,AE312=1),1,"")</f>
        <v>1</v>
      </c>
      <c r="AG312" s="211">
        <f>IF(C312="","",IF(AND(COUNTIFS($J$18:J312,J312)=1,C312&lt;&gt;""),1,""))</f>
        <v>1</v>
      </c>
      <c r="AH312" s="211">
        <f>IF(G312="","",IF(AND(COUNTIFS($J$18:J312,J312)=1,G312&lt;&gt;""),1,""))</f>
        <v>1</v>
      </c>
      <c r="AI312" s="28">
        <f t="shared" si="51"/>
        <v>34109166.105589926</v>
      </c>
      <c r="AJ312" s="28">
        <f t="shared" si="52"/>
        <v>4642032.7199573703</v>
      </c>
      <c r="AK312" s="29">
        <f t="shared" si="53"/>
        <v>0.13609340977692849</v>
      </c>
      <c r="AL312" s="210"/>
      <c r="AM312" s="210"/>
      <c r="AN312" s="210"/>
      <c r="AO312" s="210"/>
      <c r="AP312" s="45" t="str">
        <f t="shared" si="54"/>
        <v>20185</v>
      </c>
      <c r="AQ312" s="45" t="str">
        <f t="shared" si="55"/>
        <v>20185RMB</v>
      </c>
    </row>
    <row r="313" spans="1:43" s="15" customFormat="1">
      <c r="A313" s="208" t="s">
        <v>43</v>
      </c>
      <c r="B313" s="209">
        <v>2018</v>
      </c>
      <c r="C313" s="209">
        <v>1</v>
      </c>
      <c r="D313" s="57" t="str">
        <f t="shared" si="57"/>
        <v>Q4</v>
      </c>
      <c r="E313" s="208" t="s">
        <v>28</v>
      </c>
      <c r="F313" s="209">
        <v>2018</v>
      </c>
      <c r="G313" s="209">
        <v>5</v>
      </c>
      <c r="H313" s="213"/>
      <c r="I313" s="57" t="str">
        <f t="shared" si="47"/>
        <v>Q1</v>
      </c>
      <c r="J313" s="204" t="s">
        <v>332</v>
      </c>
      <c r="K313" s="213" t="s">
        <v>3125</v>
      </c>
      <c r="L313" s="210" t="s">
        <v>87</v>
      </c>
      <c r="M313" s="208" t="s">
        <v>47</v>
      </c>
      <c r="N313" s="208">
        <v>1</v>
      </c>
      <c r="O313" s="208"/>
      <c r="P313" s="57" t="str">
        <f t="shared" si="48"/>
        <v>MAIN UNIT</v>
      </c>
      <c r="Q313" s="208" t="s">
        <v>56</v>
      </c>
      <c r="R313" s="208" t="s">
        <v>49</v>
      </c>
      <c r="S313" s="208" t="s">
        <v>37</v>
      </c>
      <c r="T313" s="208" t="s">
        <v>196</v>
      </c>
      <c r="U313" s="208" t="s">
        <v>197</v>
      </c>
      <c r="V313" s="208" t="s">
        <v>331</v>
      </c>
      <c r="W313" s="208" t="s">
        <v>51</v>
      </c>
      <c r="X313" s="34">
        <v>490000</v>
      </c>
      <c r="Y313" s="202">
        <v>1.1599999999999999</v>
      </c>
      <c r="Z313" s="26">
        <f t="shared" si="58"/>
        <v>490000</v>
      </c>
      <c r="AA313" s="208">
        <v>1.23</v>
      </c>
      <c r="AB313" s="35">
        <f t="shared" si="56"/>
        <v>519568.96551724139</v>
      </c>
      <c r="AC313" s="27">
        <f t="shared" si="49"/>
        <v>62867.844827586203</v>
      </c>
      <c r="AD313" s="212">
        <v>0.121</v>
      </c>
      <c r="AE313" s="211">
        <f t="shared" si="50"/>
        <v>1</v>
      </c>
      <c r="AF313" s="211">
        <f>IF(AND(COUNTIFS($J$18:J313,J313)=1,AE313=1),1,"")</f>
        <v>1</v>
      </c>
      <c r="AG313" s="211">
        <f>IF(C313="","",IF(AND(COUNTIFS($J$18:J313,J313)=1,C313&lt;&gt;""),1,""))</f>
        <v>1</v>
      </c>
      <c r="AH313" s="211">
        <f>IF(G313="","",IF(AND(COUNTIFS($J$18:J313,J313)=1,G313&lt;&gt;""),1,""))</f>
        <v>1</v>
      </c>
      <c r="AI313" s="28">
        <f t="shared" si="51"/>
        <v>34109166.105589926</v>
      </c>
      <c r="AJ313" s="28">
        <f t="shared" si="52"/>
        <v>4642032.7199573703</v>
      </c>
      <c r="AK313" s="29">
        <f t="shared" si="53"/>
        <v>0.13609340977692849</v>
      </c>
      <c r="AL313" s="210"/>
      <c r="AM313" s="210"/>
      <c r="AN313" s="210"/>
      <c r="AO313" s="210"/>
      <c r="AP313" s="45" t="str">
        <f t="shared" si="54"/>
        <v>20185</v>
      </c>
      <c r="AQ313" s="45" t="str">
        <f t="shared" si="55"/>
        <v>20185RMB</v>
      </c>
    </row>
    <row r="314" spans="1:43" s="15" customFormat="1">
      <c r="A314" s="208" t="s">
        <v>43</v>
      </c>
      <c r="B314" s="209">
        <v>2018</v>
      </c>
      <c r="C314" s="209">
        <v>1</v>
      </c>
      <c r="D314" s="57" t="str">
        <f t="shared" si="57"/>
        <v>Q4</v>
      </c>
      <c r="E314" s="208" t="s">
        <v>28</v>
      </c>
      <c r="F314" s="209">
        <v>2018</v>
      </c>
      <c r="G314" s="209">
        <v>5</v>
      </c>
      <c r="H314" s="213"/>
      <c r="I314" s="57" t="str">
        <f t="shared" si="47"/>
        <v>Q1</v>
      </c>
      <c r="J314" s="204" t="s">
        <v>333</v>
      </c>
      <c r="K314" s="213" t="s">
        <v>334</v>
      </c>
      <c r="L314" s="210" t="s">
        <v>64</v>
      </c>
      <c r="M314" s="208" t="s">
        <v>47</v>
      </c>
      <c r="N314" s="208">
        <v>1</v>
      </c>
      <c r="O314" s="208"/>
      <c r="P314" s="57" t="str">
        <f t="shared" si="48"/>
        <v>MAIN UNIT</v>
      </c>
      <c r="Q314" s="208" t="s">
        <v>48</v>
      </c>
      <c r="R314" s="208" t="s">
        <v>49</v>
      </c>
      <c r="S314" s="208" t="s">
        <v>36</v>
      </c>
      <c r="T314" s="208" t="s">
        <v>232</v>
      </c>
      <c r="U314" s="208" t="s">
        <v>66</v>
      </c>
      <c r="V314" s="208" t="s">
        <v>114</v>
      </c>
      <c r="W314" s="208" t="s">
        <v>96</v>
      </c>
      <c r="X314" s="34">
        <v>12042200</v>
      </c>
      <c r="Y314" s="202">
        <v>1</v>
      </c>
      <c r="Z314" s="26">
        <f t="shared" si="58"/>
        <v>12042200</v>
      </c>
      <c r="AA314" s="208">
        <v>7.3400000000000007E-2</v>
      </c>
      <c r="AB314" s="35">
        <f t="shared" si="56"/>
        <v>883897.4800000001</v>
      </c>
      <c r="AC314" s="27">
        <f t="shared" si="49"/>
        <v>104476.68213600002</v>
      </c>
      <c r="AD314" s="212">
        <v>0.1182</v>
      </c>
      <c r="AE314" s="211">
        <f t="shared" si="50"/>
        <v>0</v>
      </c>
      <c r="AF314" s="211" t="str">
        <f>IF(AND(COUNTIFS($J$18:J314,J314)=1,AE314=1),1,"")</f>
        <v/>
      </c>
      <c r="AG314" s="211">
        <f>IF(C314="","",IF(AND(COUNTIFS($J$18:J314,J314)=1,C314&lt;&gt;""),1,""))</f>
        <v>1</v>
      </c>
      <c r="AH314" s="211">
        <f>IF(G314="","",IF(AND(COUNTIFS($J$18:J314,J314)=1,G314&lt;&gt;""),1,""))</f>
        <v>1</v>
      </c>
      <c r="AI314" s="28">
        <f t="shared" si="51"/>
        <v>34109166.105589926</v>
      </c>
      <c r="AJ314" s="28">
        <f t="shared" si="52"/>
        <v>4642032.7199573703</v>
      </c>
      <c r="AK314" s="29">
        <f t="shared" si="53"/>
        <v>0.13609340977692849</v>
      </c>
      <c r="AL314" s="210"/>
      <c r="AM314" s="210"/>
      <c r="AN314" s="210"/>
      <c r="AO314" s="210"/>
      <c r="AP314" s="45" t="str">
        <f t="shared" si="54"/>
        <v>20185</v>
      </c>
      <c r="AQ314" s="45" t="str">
        <f t="shared" si="55"/>
        <v>20185JPY</v>
      </c>
    </row>
    <row r="315" spans="1:43" s="15" customFormat="1">
      <c r="A315" s="208" t="s">
        <v>43</v>
      </c>
      <c r="B315" s="209">
        <v>2018</v>
      </c>
      <c r="C315" s="209">
        <v>1</v>
      </c>
      <c r="D315" s="57" t="str">
        <f t="shared" si="57"/>
        <v>Q4</v>
      </c>
      <c r="E315" s="208" t="s">
        <v>28</v>
      </c>
      <c r="F315" s="209">
        <v>2018</v>
      </c>
      <c r="G315" s="209">
        <v>9</v>
      </c>
      <c r="H315" s="213"/>
      <c r="I315" s="57" t="str">
        <f t="shared" si="47"/>
        <v>Q2</v>
      </c>
      <c r="J315" s="204" t="s">
        <v>335</v>
      </c>
      <c r="K315" s="213" t="s">
        <v>45</v>
      </c>
      <c r="L315" s="210" t="s">
        <v>64</v>
      </c>
      <c r="M315" s="208" t="s">
        <v>47</v>
      </c>
      <c r="N315" s="208">
        <v>3</v>
      </c>
      <c r="O315" s="208"/>
      <c r="P315" s="57" t="str">
        <f t="shared" si="48"/>
        <v>MAIN UNIT</v>
      </c>
      <c r="Q315" s="208" t="s">
        <v>48</v>
      </c>
      <c r="R315" s="208" t="s">
        <v>49</v>
      </c>
      <c r="S315" s="208" t="s">
        <v>36</v>
      </c>
      <c r="T315" s="208" t="s">
        <v>65</v>
      </c>
      <c r="U315" s="208" t="s">
        <v>66</v>
      </c>
      <c r="V315" s="208" t="s">
        <v>50</v>
      </c>
      <c r="W315" s="208" t="s">
        <v>96</v>
      </c>
      <c r="X315" s="34">
        <v>10827200</v>
      </c>
      <c r="Y315" s="202">
        <v>1</v>
      </c>
      <c r="Z315" s="26">
        <f t="shared" si="58"/>
        <v>32481600</v>
      </c>
      <c r="AA315" s="208">
        <v>7.2099999999999997E-2</v>
      </c>
      <c r="AB315" s="35">
        <f t="shared" si="56"/>
        <v>2341923.36</v>
      </c>
      <c r="AC315" s="27">
        <f t="shared" si="49"/>
        <v>228571.71993600001</v>
      </c>
      <c r="AD315" s="212">
        <v>9.7600000000000006E-2</v>
      </c>
      <c r="AE315" s="211">
        <f t="shared" si="50"/>
        <v>0</v>
      </c>
      <c r="AF315" s="211" t="str">
        <f>IF(AND(COUNTIFS($J$18:J315,J315)=1,AE315=1),1,"")</f>
        <v/>
      </c>
      <c r="AG315" s="211">
        <f>IF(C315="","",IF(AND(COUNTIFS($J$18:J315,J315)=1,C315&lt;&gt;""),1,""))</f>
        <v>1</v>
      </c>
      <c r="AH315" s="211">
        <f>IF(G315="","",IF(AND(COUNTIFS($J$18:J315,J315)=1,G315&lt;&gt;""),1,""))</f>
        <v>1</v>
      </c>
      <c r="AI315" s="28">
        <f t="shared" si="51"/>
        <v>26492741.106427066</v>
      </c>
      <c r="AJ315" s="28">
        <f t="shared" si="52"/>
        <v>3348032.1325698113</v>
      </c>
      <c r="AK315" s="29">
        <f t="shared" si="53"/>
        <v>0.12637545201985867</v>
      </c>
      <c r="AL315" s="210"/>
      <c r="AM315" s="210"/>
      <c r="AN315" s="210"/>
      <c r="AO315" s="210"/>
      <c r="AP315" s="45" t="str">
        <f t="shared" si="54"/>
        <v>20189</v>
      </c>
      <c r="AQ315" s="45" t="str">
        <f t="shared" si="55"/>
        <v>20189JPY</v>
      </c>
    </row>
    <row r="316" spans="1:43" s="15" customFormat="1">
      <c r="A316" s="208" t="s">
        <v>43</v>
      </c>
      <c r="B316" s="209">
        <v>2018</v>
      </c>
      <c r="C316" s="209">
        <v>1</v>
      </c>
      <c r="D316" s="57" t="str">
        <f t="shared" si="57"/>
        <v>Q4</v>
      </c>
      <c r="E316" s="208" t="s">
        <v>28</v>
      </c>
      <c r="F316" s="209">
        <v>2018</v>
      </c>
      <c r="G316" s="209">
        <v>9</v>
      </c>
      <c r="H316" s="213"/>
      <c r="I316" s="57" t="str">
        <f t="shared" si="47"/>
        <v>Q2</v>
      </c>
      <c r="J316" s="204" t="s">
        <v>320</v>
      </c>
      <c r="K316" s="213" t="s">
        <v>321</v>
      </c>
      <c r="L316" s="210" t="s">
        <v>79</v>
      </c>
      <c r="M316" s="208" t="s">
        <v>47</v>
      </c>
      <c r="N316" s="208">
        <v>2</v>
      </c>
      <c r="O316" s="208"/>
      <c r="P316" s="57" t="str">
        <f t="shared" si="48"/>
        <v>MAIN UNIT</v>
      </c>
      <c r="Q316" s="208" t="s">
        <v>48</v>
      </c>
      <c r="R316" s="208" t="s">
        <v>49</v>
      </c>
      <c r="S316" s="208" t="s">
        <v>36</v>
      </c>
      <c r="T316" s="208" t="s">
        <v>65</v>
      </c>
      <c r="U316" s="208" t="s">
        <v>66</v>
      </c>
      <c r="V316" s="208" t="s">
        <v>290</v>
      </c>
      <c r="W316" s="208" t="s">
        <v>96</v>
      </c>
      <c r="X316" s="34">
        <v>14333333.33</v>
      </c>
      <c r="Y316" s="202">
        <v>1</v>
      </c>
      <c r="Z316" s="26">
        <f t="shared" si="58"/>
        <v>28666666.66</v>
      </c>
      <c r="AA316" s="208">
        <v>7.2099999999999997E-2</v>
      </c>
      <c r="AB316" s="35">
        <f t="shared" si="56"/>
        <v>2066866.666186</v>
      </c>
      <c r="AC316" s="27">
        <f t="shared" si="49"/>
        <v>276960.13326892402</v>
      </c>
      <c r="AD316" s="212">
        <v>0.13400000000000001</v>
      </c>
      <c r="AE316" s="211">
        <f t="shared" si="50"/>
        <v>0</v>
      </c>
      <c r="AF316" s="211" t="str">
        <f>IF(AND(COUNTIFS($J$18:J316,J316)=1,AE316=1),1,"")</f>
        <v/>
      </c>
      <c r="AG316" s="211" t="str">
        <f>IF(C316="","",IF(AND(COUNTIFS($J$18:J316,J316)=1,C316&lt;&gt;""),1,""))</f>
        <v/>
      </c>
      <c r="AH316" s="211" t="str">
        <f>IF(G316="","",IF(AND(COUNTIFS($J$18:J316,J316)=1,G316&lt;&gt;""),1,""))</f>
        <v/>
      </c>
      <c r="AI316" s="28">
        <f t="shared" si="51"/>
        <v>26492741.106427066</v>
      </c>
      <c r="AJ316" s="28">
        <f t="shared" si="52"/>
        <v>3348032.1325698113</v>
      </c>
      <c r="AK316" s="29">
        <f t="shared" si="53"/>
        <v>0.12637545201985867</v>
      </c>
      <c r="AL316" s="210"/>
      <c r="AM316" s="210"/>
      <c r="AN316" s="210"/>
      <c r="AO316" s="210"/>
      <c r="AP316" s="45" t="str">
        <f t="shared" si="54"/>
        <v>20189</v>
      </c>
      <c r="AQ316" s="45" t="str">
        <f t="shared" si="55"/>
        <v>20189JPY</v>
      </c>
    </row>
    <row r="317" spans="1:43" s="15" customFormat="1">
      <c r="A317" s="208" t="s">
        <v>43</v>
      </c>
      <c r="B317" s="209">
        <v>2018</v>
      </c>
      <c r="C317" s="209">
        <v>1</v>
      </c>
      <c r="D317" s="57" t="str">
        <f t="shared" si="57"/>
        <v>Q4</v>
      </c>
      <c r="E317" s="208" t="s">
        <v>28</v>
      </c>
      <c r="F317" s="209">
        <v>2018</v>
      </c>
      <c r="G317" s="209">
        <v>9</v>
      </c>
      <c r="H317" s="213"/>
      <c r="I317" s="57" t="str">
        <f t="shared" si="47"/>
        <v>Q2</v>
      </c>
      <c r="J317" s="204" t="s">
        <v>336</v>
      </c>
      <c r="K317" s="213" t="s">
        <v>337</v>
      </c>
      <c r="L317" s="210" t="s">
        <v>64</v>
      </c>
      <c r="M317" s="208" t="s">
        <v>47</v>
      </c>
      <c r="N317" s="208">
        <v>1</v>
      </c>
      <c r="O317" s="208"/>
      <c r="P317" s="57" t="str">
        <f t="shared" si="48"/>
        <v>MAIN UNIT</v>
      </c>
      <c r="Q317" s="208" t="s">
        <v>56</v>
      </c>
      <c r="R317" s="208" t="s">
        <v>49</v>
      </c>
      <c r="S317" s="208" t="s">
        <v>36</v>
      </c>
      <c r="T317" s="208" t="s">
        <v>232</v>
      </c>
      <c r="U317" s="208" t="s">
        <v>66</v>
      </c>
      <c r="V317" s="208" t="s">
        <v>290</v>
      </c>
      <c r="W317" s="208" t="s">
        <v>96</v>
      </c>
      <c r="X317" s="34">
        <v>10140000</v>
      </c>
      <c r="Y317" s="202">
        <v>1</v>
      </c>
      <c r="Z317" s="26">
        <f t="shared" si="58"/>
        <v>10140000</v>
      </c>
      <c r="AA317" s="208">
        <v>7.2099999999999997E-2</v>
      </c>
      <c r="AB317" s="35">
        <f t="shared" si="56"/>
        <v>731094</v>
      </c>
      <c r="AC317" s="27">
        <f t="shared" si="49"/>
        <v>39113.529000000002</v>
      </c>
      <c r="AD317" s="212">
        <v>5.3499999999999999E-2</v>
      </c>
      <c r="AE317" s="211">
        <f t="shared" si="50"/>
        <v>1</v>
      </c>
      <c r="AF317" s="211">
        <f>IF(AND(COUNTIFS($J$18:J317,J317)=1,AE317=1),1,"")</f>
        <v>1</v>
      </c>
      <c r="AG317" s="211">
        <f>IF(C317="","",IF(AND(COUNTIFS($J$18:J317,J317)=1,C317&lt;&gt;""),1,""))</f>
        <v>1</v>
      </c>
      <c r="AH317" s="211">
        <f>IF(G317="","",IF(AND(COUNTIFS($J$18:J317,J317)=1,G317&lt;&gt;""),1,""))</f>
        <v>1</v>
      </c>
      <c r="AI317" s="28">
        <f t="shared" si="51"/>
        <v>26492741.106427066</v>
      </c>
      <c r="AJ317" s="28">
        <f t="shared" si="52"/>
        <v>3348032.1325698113</v>
      </c>
      <c r="AK317" s="29">
        <f t="shared" si="53"/>
        <v>0.12637545201985867</v>
      </c>
      <c r="AL317" s="210"/>
      <c r="AM317" s="210"/>
      <c r="AN317" s="210"/>
      <c r="AO317" s="210"/>
      <c r="AP317" s="45" t="str">
        <f t="shared" si="54"/>
        <v>20189</v>
      </c>
      <c r="AQ317" s="45" t="str">
        <f t="shared" si="55"/>
        <v>20189JPY</v>
      </c>
    </row>
    <row r="318" spans="1:43" s="15" customFormat="1">
      <c r="A318" s="208" t="s">
        <v>43</v>
      </c>
      <c r="B318" s="209">
        <v>2018</v>
      </c>
      <c r="C318" s="209">
        <v>1</v>
      </c>
      <c r="D318" s="57" t="str">
        <f t="shared" si="57"/>
        <v>Q4</v>
      </c>
      <c r="E318" s="208" t="s">
        <v>28</v>
      </c>
      <c r="F318" s="209">
        <v>2018</v>
      </c>
      <c r="G318" s="209">
        <v>9</v>
      </c>
      <c r="H318" s="213"/>
      <c r="I318" s="57" t="str">
        <f t="shared" si="47"/>
        <v>Q2</v>
      </c>
      <c r="J318" s="204" t="s">
        <v>338</v>
      </c>
      <c r="K318" s="213" t="s">
        <v>339</v>
      </c>
      <c r="L318" s="210" t="s">
        <v>64</v>
      </c>
      <c r="M318" s="208" t="s">
        <v>47</v>
      </c>
      <c r="N318" s="208">
        <v>1</v>
      </c>
      <c r="O318" s="208"/>
      <c r="P318" s="57" t="str">
        <f t="shared" si="48"/>
        <v>MAIN UNIT</v>
      </c>
      <c r="Q318" s="208" t="s">
        <v>56</v>
      </c>
      <c r="R318" s="208" t="s">
        <v>49</v>
      </c>
      <c r="S318" s="208" t="s">
        <v>36</v>
      </c>
      <c r="T318" s="208" t="s">
        <v>65</v>
      </c>
      <c r="U318" s="208" t="s">
        <v>66</v>
      </c>
      <c r="V318" s="208" t="s">
        <v>290</v>
      </c>
      <c r="W318" s="208" t="s">
        <v>96</v>
      </c>
      <c r="X318" s="34">
        <v>9800000</v>
      </c>
      <c r="Y318" s="202">
        <v>1</v>
      </c>
      <c r="Z318" s="26">
        <f t="shared" si="58"/>
        <v>9800000</v>
      </c>
      <c r="AA318" s="208">
        <v>7.2099999999999997E-2</v>
      </c>
      <c r="AB318" s="35">
        <f t="shared" si="56"/>
        <v>706580</v>
      </c>
      <c r="AC318" s="27">
        <f t="shared" si="49"/>
        <v>75604.06</v>
      </c>
      <c r="AD318" s="212">
        <v>0.107</v>
      </c>
      <c r="AE318" s="211">
        <f t="shared" si="50"/>
        <v>1</v>
      </c>
      <c r="AF318" s="211">
        <f>IF(AND(COUNTIFS($J$18:J318,J318)=1,AE318=1),1,"")</f>
        <v>1</v>
      </c>
      <c r="AG318" s="211">
        <f>IF(C318="","",IF(AND(COUNTIFS($J$18:J318,J318)=1,C318&lt;&gt;""),1,""))</f>
        <v>1</v>
      </c>
      <c r="AH318" s="211">
        <f>IF(G318="","",IF(AND(COUNTIFS($J$18:J318,J318)=1,G318&lt;&gt;""),1,""))</f>
        <v>1</v>
      </c>
      <c r="AI318" s="28">
        <f t="shared" si="51"/>
        <v>26492741.106427066</v>
      </c>
      <c r="AJ318" s="28">
        <f t="shared" si="52"/>
        <v>3348032.1325698113</v>
      </c>
      <c r="AK318" s="29">
        <f t="shared" si="53"/>
        <v>0.12637545201985867</v>
      </c>
      <c r="AL318" s="210"/>
      <c r="AM318" s="210"/>
      <c r="AN318" s="210"/>
      <c r="AO318" s="210"/>
      <c r="AP318" s="45" t="str">
        <f t="shared" si="54"/>
        <v>20189</v>
      </c>
      <c r="AQ318" s="45" t="str">
        <f t="shared" si="55"/>
        <v>20189JPY</v>
      </c>
    </row>
    <row r="319" spans="1:43" s="15" customFormat="1">
      <c r="A319" s="208" t="s">
        <v>28</v>
      </c>
      <c r="B319" s="209">
        <v>2018</v>
      </c>
      <c r="C319" s="209">
        <v>7</v>
      </c>
      <c r="D319" s="57" t="str">
        <f t="shared" si="57"/>
        <v>Q2</v>
      </c>
      <c r="E319" s="208" t="s">
        <v>28</v>
      </c>
      <c r="F319" s="209">
        <v>2018</v>
      </c>
      <c r="G319" s="209">
        <v>8</v>
      </c>
      <c r="H319" s="213"/>
      <c r="I319" s="57" t="str">
        <f t="shared" si="47"/>
        <v>Q2</v>
      </c>
      <c r="J319" s="204" t="s">
        <v>340</v>
      </c>
      <c r="K319" s="213" t="s">
        <v>341</v>
      </c>
      <c r="L319" s="210" t="s">
        <v>55</v>
      </c>
      <c r="M319" s="208" t="s">
        <v>47</v>
      </c>
      <c r="N319" s="208">
        <v>1</v>
      </c>
      <c r="O319" s="208"/>
      <c r="P319" s="57" t="str">
        <f t="shared" si="48"/>
        <v>MAIN UNIT</v>
      </c>
      <c r="Q319" s="208" t="s">
        <v>56</v>
      </c>
      <c r="R319" s="208" t="s">
        <v>49</v>
      </c>
      <c r="S319" s="208" t="s">
        <v>36</v>
      </c>
      <c r="T319" s="208" t="s">
        <v>65</v>
      </c>
      <c r="U319" s="208" t="s">
        <v>246</v>
      </c>
      <c r="V319" s="208" t="s">
        <v>342</v>
      </c>
      <c r="W319" s="208" t="s">
        <v>343</v>
      </c>
      <c r="X319" s="34">
        <v>722750</v>
      </c>
      <c r="Y319" s="202">
        <v>1.1599999999999999</v>
      </c>
      <c r="Z319" s="26">
        <f t="shared" si="58"/>
        <v>722750</v>
      </c>
      <c r="AA319" s="208">
        <v>1.1499999999999999</v>
      </c>
      <c r="AB319" s="35">
        <f t="shared" si="56"/>
        <v>716519.39655172406</v>
      </c>
      <c r="AC319" s="27">
        <f t="shared" si="49"/>
        <v>86555.543103448275</v>
      </c>
      <c r="AD319" s="212">
        <v>0.1208</v>
      </c>
      <c r="AE319" s="211">
        <f t="shared" si="50"/>
        <v>1</v>
      </c>
      <c r="AF319" s="211">
        <f>IF(AND(COUNTIFS($J$18:J319,J319)=1,AE319=1),1,"")</f>
        <v>1</v>
      </c>
      <c r="AG319" s="211">
        <f>IF(C319="","",IF(AND(COUNTIFS($J$18:J319,J319)=1,C319&lt;&gt;""),1,""))</f>
        <v>1</v>
      </c>
      <c r="AH319" s="211">
        <f>IF(G319="","",IF(AND(COUNTIFS($J$18:J319,J319)=1,G319&lt;&gt;""),1,""))</f>
        <v>1</v>
      </c>
      <c r="AI319" s="28">
        <f t="shared" si="51"/>
        <v>26754147.763010345</v>
      </c>
      <c r="AJ319" s="28">
        <f t="shared" si="52"/>
        <v>3429137.9965357971</v>
      </c>
      <c r="AK319" s="29">
        <f t="shared" si="53"/>
        <v>0.12817220069617924</v>
      </c>
      <c r="AL319" s="210"/>
      <c r="AM319" s="210"/>
      <c r="AN319" s="210"/>
      <c r="AO319" s="210"/>
      <c r="AP319" s="45" t="str">
        <f t="shared" si="54"/>
        <v>20188</v>
      </c>
      <c r="AQ319" s="45" t="str">
        <f t="shared" si="55"/>
        <v>20188RMB</v>
      </c>
    </row>
    <row r="320" spans="1:43" s="15" customFormat="1">
      <c r="A320" s="208" t="s">
        <v>28</v>
      </c>
      <c r="B320" s="209">
        <v>2018</v>
      </c>
      <c r="C320" s="209">
        <v>7</v>
      </c>
      <c r="D320" s="57" t="str">
        <f t="shared" si="57"/>
        <v>Q2</v>
      </c>
      <c r="E320" s="208" t="s">
        <v>28</v>
      </c>
      <c r="F320" s="209">
        <v>2018</v>
      </c>
      <c r="G320" s="209">
        <v>8</v>
      </c>
      <c r="H320" s="213"/>
      <c r="I320" s="57" t="str">
        <f t="shared" si="47"/>
        <v>Q2</v>
      </c>
      <c r="J320" s="204" t="s">
        <v>340</v>
      </c>
      <c r="K320" s="213" t="s">
        <v>341</v>
      </c>
      <c r="L320" s="210" t="s">
        <v>55</v>
      </c>
      <c r="M320" s="208" t="s">
        <v>47</v>
      </c>
      <c r="N320" s="208">
        <v>1</v>
      </c>
      <c r="O320" s="208"/>
      <c r="P320" s="57" t="str">
        <f t="shared" si="48"/>
        <v>MAIN UNIT</v>
      </c>
      <c r="Q320" s="208" t="s">
        <v>56</v>
      </c>
      <c r="R320" s="208" t="s">
        <v>49</v>
      </c>
      <c r="S320" s="208" t="s">
        <v>36</v>
      </c>
      <c r="T320" s="208" t="s">
        <v>65</v>
      </c>
      <c r="U320" s="208" t="s">
        <v>246</v>
      </c>
      <c r="V320" s="208" t="s">
        <v>342</v>
      </c>
      <c r="W320" s="208" t="s">
        <v>343</v>
      </c>
      <c r="X320" s="34">
        <v>722750</v>
      </c>
      <c r="Y320" s="202">
        <v>1.1599999999999999</v>
      </c>
      <c r="Z320" s="26">
        <f t="shared" si="58"/>
        <v>722750</v>
      </c>
      <c r="AA320" s="208">
        <v>1.1499999999999999</v>
      </c>
      <c r="AB320" s="35">
        <f t="shared" si="56"/>
        <v>716519.39655172406</v>
      </c>
      <c r="AC320" s="27">
        <f t="shared" si="49"/>
        <v>86555.543103448275</v>
      </c>
      <c r="AD320" s="212">
        <v>0.1208</v>
      </c>
      <c r="AE320" s="211">
        <f t="shared" si="50"/>
        <v>1</v>
      </c>
      <c r="AF320" s="211" t="str">
        <f>IF(AND(COUNTIFS($J$18:J320,J320)=1,AE320=1),1,"")</f>
        <v/>
      </c>
      <c r="AG320" s="211" t="str">
        <f>IF(C320="","",IF(AND(COUNTIFS($J$18:J320,J320)=1,C320&lt;&gt;""),1,""))</f>
        <v/>
      </c>
      <c r="AH320" s="211" t="str">
        <f>IF(G320="","",IF(AND(COUNTIFS($J$18:J320,J320)=1,G320&lt;&gt;""),1,""))</f>
        <v/>
      </c>
      <c r="AI320" s="28">
        <f t="shared" si="51"/>
        <v>26754147.763010345</v>
      </c>
      <c r="AJ320" s="28">
        <f t="shared" si="52"/>
        <v>3429137.9965357971</v>
      </c>
      <c r="AK320" s="29">
        <f t="shared" si="53"/>
        <v>0.12817220069617924</v>
      </c>
      <c r="AL320" s="210"/>
      <c r="AM320" s="210"/>
      <c r="AN320" s="210"/>
      <c r="AO320" s="210"/>
      <c r="AP320" s="45" t="str">
        <f t="shared" si="54"/>
        <v>20188</v>
      </c>
      <c r="AQ320" s="45" t="str">
        <f t="shared" si="55"/>
        <v>20188RMB</v>
      </c>
    </row>
    <row r="321" spans="1:43" s="15" customFormat="1">
      <c r="A321" s="208" t="s">
        <v>28</v>
      </c>
      <c r="B321" s="209">
        <v>2018</v>
      </c>
      <c r="C321" s="209">
        <v>7</v>
      </c>
      <c r="D321" s="57" t="str">
        <f t="shared" si="57"/>
        <v>Q2</v>
      </c>
      <c r="E321" s="208" t="s">
        <v>28</v>
      </c>
      <c r="F321" s="209">
        <v>2018</v>
      </c>
      <c r="G321" s="209">
        <v>8</v>
      </c>
      <c r="H321" s="213"/>
      <c r="I321" s="57" t="str">
        <f t="shared" si="47"/>
        <v>Q2</v>
      </c>
      <c r="J321" s="204" t="s">
        <v>344</v>
      </c>
      <c r="K321" s="213" t="s">
        <v>345</v>
      </c>
      <c r="L321" s="210" t="s">
        <v>55</v>
      </c>
      <c r="M321" s="208" t="s">
        <v>47</v>
      </c>
      <c r="N321" s="208">
        <v>2</v>
      </c>
      <c r="O321" s="208"/>
      <c r="P321" s="57" t="str">
        <f t="shared" si="48"/>
        <v>MAIN UNIT</v>
      </c>
      <c r="Q321" s="208" t="s">
        <v>48</v>
      </c>
      <c r="R321" s="208" t="s">
        <v>49</v>
      </c>
      <c r="S321" s="208" t="s">
        <v>346</v>
      </c>
      <c r="T321" s="208" t="s">
        <v>232</v>
      </c>
      <c r="U321" s="208" t="s">
        <v>66</v>
      </c>
      <c r="V321" s="208" t="s">
        <v>347</v>
      </c>
      <c r="W321" s="208" t="s">
        <v>348</v>
      </c>
      <c r="X321" s="34">
        <v>10750000</v>
      </c>
      <c r="Y321" s="202">
        <v>1</v>
      </c>
      <c r="Z321" s="26">
        <f t="shared" si="58"/>
        <v>21500000</v>
      </c>
      <c r="AA321" s="208">
        <v>7.2099999999999997E-2</v>
      </c>
      <c r="AB321" s="35">
        <f t="shared" si="56"/>
        <v>1550150</v>
      </c>
      <c r="AC321" s="27">
        <f t="shared" si="49"/>
        <v>252364.42</v>
      </c>
      <c r="AD321" s="212">
        <v>0.1628</v>
      </c>
      <c r="AE321" s="211">
        <f t="shared" si="50"/>
        <v>0</v>
      </c>
      <c r="AF321" s="211" t="str">
        <f>IF(AND(COUNTIFS($J$18:J321,J321)=1,AE321=1),1,"")</f>
        <v/>
      </c>
      <c r="AG321" s="211">
        <f>IF(C321="","",IF(AND(COUNTIFS($J$18:J321,J321)=1,C321&lt;&gt;""),1,""))</f>
        <v>1</v>
      </c>
      <c r="AH321" s="211">
        <f>IF(G321="","",IF(AND(COUNTIFS($J$18:J321,J321)=1,G321&lt;&gt;""),1,""))</f>
        <v>1</v>
      </c>
      <c r="AI321" s="28">
        <f t="shared" si="51"/>
        <v>26754147.763010345</v>
      </c>
      <c r="AJ321" s="28">
        <f t="shared" si="52"/>
        <v>3429137.9965357971</v>
      </c>
      <c r="AK321" s="29">
        <f t="shared" si="53"/>
        <v>0.12817220069617924</v>
      </c>
      <c r="AL321" s="210"/>
      <c r="AM321" s="210"/>
      <c r="AN321" s="210"/>
      <c r="AO321" s="210"/>
      <c r="AP321" s="45" t="str">
        <f t="shared" si="54"/>
        <v>20188</v>
      </c>
      <c r="AQ321" s="45" t="str">
        <f t="shared" si="55"/>
        <v>20188JPY</v>
      </c>
    </row>
    <row r="322" spans="1:43" s="15" customFormat="1">
      <c r="A322" s="208" t="s">
        <v>28</v>
      </c>
      <c r="B322" s="209">
        <v>2018</v>
      </c>
      <c r="C322" s="209">
        <v>7</v>
      </c>
      <c r="D322" s="57" t="str">
        <f t="shared" si="57"/>
        <v>Q2</v>
      </c>
      <c r="E322" s="208" t="s">
        <v>28</v>
      </c>
      <c r="F322" s="209">
        <v>2018</v>
      </c>
      <c r="G322" s="209">
        <v>10</v>
      </c>
      <c r="H322" s="213"/>
      <c r="I322" s="57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204" t="s">
        <v>349</v>
      </c>
      <c r="K322" s="213" t="s">
        <v>195</v>
      </c>
      <c r="L322" s="210" t="s">
        <v>64</v>
      </c>
      <c r="M322" s="208" t="s">
        <v>47</v>
      </c>
      <c r="N322" s="208">
        <v>2</v>
      </c>
      <c r="O322" s="208"/>
      <c r="P322" s="57" t="str">
        <f t="shared" ref="P322:P385" si="60">IF(M322="","",IF(AND(N322&gt;0,L322&lt;&gt;""),"MAIN UNIT",IF(AND(O322&gt;0,L322&lt;&gt;""),"SERVICE/ PARTS","C66 SERVICE/OTHERS")))</f>
        <v>MAIN UNIT</v>
      </c>
      <c r="Q322" s="208" t="s">
        <v>350</v>
      </c>
      <c r="R322" s="208" t="s">
        <v>49</v>
      </c>
      <c r="S322" s="208" t="s">
        <v>37</v>
      </c>
      <c r="T322" s="208" t="s">
        <v>196</v>
      </c>
      <c r="U322" s="208" t="s">
        <v>197</v>
      </c>
      <c r="V322" s="208" t="s">
        <v>198</v>
      </c>
      <c r="W322" s="208" t="s">
        <v>51</v>
      </c>
      <c r="X322" s="34">
        <v>653000</v>
      </c>
      <c r="Y322" s="202">
        <v>1.1599999999999999</v>
      </c>
      <c r="Z322" s="26">
        <f t="shared" si="58"/>
        <v>1306000</v>
      </c>
      <c r="AA322" s="208">
        <v>1.1399999999999999</v>
      </c>
      <c r="AB322" s="35">
        <f t="shared" si="56"/>
        <v>1283482.7586206896</v>
      </c>
      <c r="AC322" s="27">
        <f t="shared" ref="AC322:AC385" si="61">IF(R322&lt;&gt;"",AB322*AD322,"")</f>
        <v>78677.493103448272</v>
      </c>
      <c r="AD322" s="212">
        <v>6.13E-2</v>
      </c>
      <c r="AE322" s="211">
        <f t="shared" ref="AE322:AE385" si="62">IF(Q322="","",IF(Q322="Yes",1,0))</f>
        <v>1</v>
      </c>
      <c r="AF322" s="211">
        <f>IF(AND(COUNTIFS($J$18:J322,J322)=1,AE322=1),1,"")</f>
        <v>1</v>
      </c>
      <c r="AG322" s="211">
        <f>IF(C322="","",IF(AND(COUNTIFS($J$18:J322,J322)=1,C322&lt;&gt;""),1,""))</f>
        <v>1</v>
      </c>
      <c r="AH322" s="211">
        <f>IF(G322="","",IF(AND(COUNTIFS($J$18:J322,J322)=1,G322&lt;&gt;""),1,""))</f>
        <v>1</v>
      </c>
      <c r="AI322" s="28">
        <f t="shared" ref="AI322:AI385" si="63">IF(P322="C66 SERVICE","",SUMIFS(AB:AB,F:F,F322,G:G,G322,E:E,E322))</f>
        <v>10786543.370020689</v>
      </c>
      <c r="AJ322" s="28">
        <f t="shared" ref="AJ322:AJ385" si="64">IF(P322="C66 SERVICE","",SUMIFS(AC:AC,F:F,F322,G:G,G322,E:E,E322))</f>
        <v>1330367.5841569281</v>
      </c>
      <c r="AK322" s="29">
        <f t="shared" ref="AK322:AK385" si="65">IF(AJ322&gt;0,AJ322/AI322,"")</f>
        <v>0.123335858255987</v>
      </c>
      <c r="AL322" s="210"/>
      <c r="AM322" s="210"/>
      <c r="AN322" s="210"/>
      <c r="AO322" s="210"/>
      <c r="AP322" s="45" t="str">
        <f t="shared" ref="AP322:AP385" si="66">IF(F322="","",F322&amp;G322)</f>
        <v>201810</v>
      </c>
      <c r="AQ322" s="45" t="str">
        <f t="shared" ref="AQ322:AQ385" si="67">IF(W322="","",F322&amp;G322&amp;W322)</f>
        <v>201810RMB</v>
      </c>
    </row>
    <row r="323" spans="1:43" s="15" customFormat="1">
      <c r="A323" s="208" t="s">
        <v>28</v>
      </c>
      <c r="B323" s="209">
        <v>2018</v>
      </c>
      <c r="C323" s="209">
        <v>7</v>
      </c>
      <c r="D323" s="57" t="str">
        <f t="shared" si="57"/>
        <v>Q2</v>
      </c>
      <c r="E323" s="208" t="s">
        <v>28</v>
      </c>
      <c r="F323" s="209">
        <v>2018</v>
      </c>
      <c r="G323" s="209">
        <v>9</v>
      </c>
      <c r="H323" s="213"/>
      <c r="I323" s="57" t="str">
        <f t="shared" si="59"/>
        <v>Q2</v>
      </c>
      <c r="J323" s="204" t="s">
        <v>351</v>
      </c>
      <c r="K323" s="213" t="s">
        <v>352</v>
      </c>
      <c r="L323" s="210" t="s">
        <v>353</v>
      </c>
      <c r="M323" s="208" t="s">
        <v>354</v>
      </c>
      <c r="N323" s="208">
        <v>1</v>
      </c>
      <c r="O323" s="208"/>
      <c r="P323" s="57" t="str">
        <f t="shared" si="60"/>
        <v>MAIN UNIT</v>
      </c>
      <c r="Q323" s="208" t="s">
        <v>350</v>
      </c>
      <c r="R323" s="208" t="s">
        <v>49</v>
      </c>
      <c r="S323" s="208" t="s">
        <v>37</v>
      </c>
      <c r="T323" s="208" t="s">
        <v>88</v>
      </c>
      <c r="U323" s="208" t="s">
        <v>58</v>
      </c>
      <c r="V323" s="208" t="s">
        <v>89</v>
      </c>
      <c r="W323" s="208" t="s">
        <v>51</v>
      </c>
      <c r="X323" s="34">
        <v>100000</v>
      </c>
      <c r="Y323" s="202">
        <v>1.1599999999999999</v>
      </c>
      <c r="Z323" s="26">
        <f t="shared" si="58"/>
        <v>100000</v>
      </c>
      <c r="AA323" s="208">
        <v>1.1499999999999999</v>
      </c>
      <c r="AB323" s="35">
        <f t="shared" si="56"/>
        <v>99137.931034482754</v>
      </c>
      <c r="AC323" s="27">
        <f t="shared" si="61"/>
        <v>33716.810344827587</v>
      </c>
      <c r="AD323" s="212">
        <v>0.34010000000000001</v>
      </c>
      <c r="AE323" s="211">
        <f t="shared" si="62"/>
        <v>1</v>
      </c>
      <c r="AF323" s="211">
        <f>IF(AND(COUNTIFS($J$18:J323,J323)=1,AE323=1),1,"")</f>
        <v>1</v>
      </c>
      <c r="AG323" s="211">
        <f>IF(C323="","",IF(AND(COUNTIFS($J$18:J323,J323)=1,C323&lt;&gt;""),1,""))</f>
        <v>1</v>
      </c>
      <c r="AH323" s="211">
        <f>IF(G323="","",IF(AND(COUNTIFS($J$18:J323,J323)=1,G323&lt;&gt;""),1,""))</f>
        <v>1</v>
      </c>
      <c r="AI323" s="28">
        <f t="shared" si="63"/>
        <v>26492741.106427066</v>
      </c>
      <c r="AJ323" s="28">
        <f t="shared" si="64"/>
        <v>3348032.1325698113</v>
      </c>
      <c r="AK323" s="29">
        <f t="shared" si="65"/>
        <v>0.12637545201985867</v>
      </c>
      <c r="AL323" s="210"/>
      <c r="AM323" s="210"/>
      <c r="AN323" s="210"/>
      <c r="AO323" s="210"/>
      <c r="AP323" s="45" t="str">
        <f t="shared" si="66"/>
        <v>20189</v>
      </c>
      <c r="AQ323" s="45" t="str">
        <f t="shared" si="67"/>
        <v>20189RMB</v>
      </c>
    </row>
    <row r="324" spans="1:43" s="15" customFormat="1">
      <c r="A324" s="208" t="s">
        <v>28</v>
      </c>
      <c r="B324" s="209">
        <v>2018</v>
      </c>
      <c r="C324" s="209">
        <v>7</v>
      </c>
      <c r="D324" s="57" t="str">
        <f t="shared" si="57"/>
        <v>Q2</v>
      </c>
      <c r="E324" s="208" t="s">
        <v>28</v>
      </c>
      <c r="F324" s="209">
        <v>2018</v>
      </c>
      <c r="G324" s="209">
        <v>9</v>
      </c>
      <c r="H324" s="213"/>
      <c r="I324" s="57" t="str">
        <f t="shared" si="59"/>
        <v>Q2</v>
      </c>
      <c r="J324" s="204" t="s">
        <v>355</v>
      </c>
      <c r="K324" s="213" t="s">
        <v>356</v>
      </c>
      <c r="L324" s="210" t="s">
        <v>64</v>
      </c>
      <c r="M324" s="208" t="s">
        <v>47</v>
      </c>
      <c r="N324" s="208">
        <v>1</v>
      </c>
      <c r="O324" s="208"/>
      <c r="P324" s="57" t="str">
        <f t="shared" si="60"/>
        <v>MAIN UNIT</v>
      </c>
      <c r="Q324" s="208" t="s">
        <v>56</v>
      </c>
      <c r="R324" s="208" t="s">
        <v>49</v>
      </c>
      <c r="S324" s="208" t="s">
        <v>36</v>
      </c>
      <c r="T324" s="208" t="s">
        <v>108</v>
      </c>
      <c r="U324" s="208" t="s">
        <v>66</v>
      </c>
      <c r="V324" s="208" t="s">
        <v>99</v>
      </c>
      <c r="W324" s="208" t="s">
        <v>96</v>
      </c>
      <c r="X324" s="34">
        <v>11819760</v>
      </c>
      <c r="Y324" s="202">
        <v>1</v>
      </c>
      <c r="Z324" s="26">
        <f t="shared" si="58"/>
        <v>11819760</v>
      </c>
      <c r="AA324" s="208">
        <v>7.22E-2</v>
      </c>
      <c r="AB324" s="35">
        <f t="shared" si="56"/>
        <v>853386.67200000002</v>
      </c>
      <c r="AC324" s="27">
        <f t="shared" si="61"/>
        <v>102406.40063999999</v>
      </c>
      <c r="AD324" s="212">
        <v>0.12</v>
      </c>
      <c r="AE324" s="211">
        <f t="shared" si="62"/>
        <v>1</v>
      </c>
      <c r="AF324" s="211">
        <f>IF(AND(COUNTIFS($J$18:J324,J324)=1,AE324=1),1,"")</f>
        <v>1</v>
      </c>
      <c r="AG324" s="211">
        <f>IF(C324="","",IF(AND(COUNTIFS($J$18:J324,J324)=1,C324&lt;&gt;""),1,""))</f>
        <v>1</v>
      </c>
      <c r="AH324" s="211">
        <f>IF(G324="","",IF(AND(COUNTIFS($J$18:J324,J324)=1,G324&lt;&gt;""),1,""))</f>
        <v>1</v>
      </c>
      <c r="AI324" s="28">
        <f t="shared" si="63"/>
        <v>26492741.106427066</v>
      </c>
      <c r="AJ324" s="28">
        <f t="shared" si="64"/>
        <v>3348032.1325698113</v>
      </c>
      <c r="AK324" s="29">
        <f t="shared" si="65"/>
        <v>0.12637545201985867</v>
      </c>
      <c r="AL324" s="210"/>
      <c r="AM324" s="210"/>
      <c r="AN324" s="210"/>
      <c r="AO324" s="210"/>
      <c r="AP324" s="45" t="str">
        <f t="shared" si="66"/>
        <v>20189</v>
      </c>
      <c r="AQ324" s="45" t="str">
        <f t="shared" si="67"/>
        <v>20189JPY</v>
      </c>
    </row>
    <row r="325" spans="1:43" s="15" customFormat="1">
      <c r="A325" s="208" t="s">
        <v>28</v>
      </c>
      <c r="B325" s="209">
        <v>2018</v>
      </c>
      <c r="C325" s="209">
        <v>7</v>
      </c>
      <c r="D325" s="57" t="str">
        <f t="shared" si="57"/>
        <v>Q2</v>
      </c>
      <c r="E325" s="208" t="s">
        <v>28</v>
      </c>
      <c r="F325" s="209">
        <v>2018</v>
      </c>
      <c r="G325" s="209">
        <v>9</v>
      </c>
      <c r="H325" s="213"/>
      <c r="I325" s="57" t="str">
        <f t="shared" si="59"/>
        <v>Q2</v>
      </c>
      <c r="J325" s="204" t="s">
        <v>357</v>
      </c>
      <c r="K325" s="213" t="s">
        <v>358</v>
      </c>
      <c r="L325" s="210" t="s">
        <v>55</v>
      </c>
      <c r="M325" s="208" t="s">
        <v>47</v>
      </c>
      <c r="N325" s="208">
        <v>2</v>
      </c>
      <c r="O325" s="208"/>
      <c r="P325" s="57" t="str">
        <f t="shared" si="60"/>
        <v>MAIN UNIT</v>
      </c>
      <c r="Q325" s="208" t="s">
        <v>56</v>
      </c>
      <c r="R325" s="208" t="s">
        <v>49</v>
      </c>
      <c r="S325" s="208" t="s">
        <v>36</v>
      </c>
      <c r="T325" s="208" t="s">
        <v>232</v>
      </c>
      <c r="U325" s="208" t="s">
        <v>66</v>
      </c>
      <c r="V325" s="208" t="s">
        <v>99</v>
      </c>
      <c r="W325" s="208" t="s">
        <v>96</v>
      </c>
      <c r="X325" s="34">
        <v>9679840</v>
      </c>
      <c r="Y325" s="202">
        <v>1</v>
      </c>
      <c r="Z325" s="26">
        <f t="shared" si="58"/>
        <v>19359680</v>
      </c>
      <c r="AA325" s="208">
        <v>7.2099999999999997E-2</v>
      </c>
      <c r="AB325" s="35">
        <f t="shared" si="56"/>
        <v>1395832.9279999998</v>
      </c>
      <c r="AC325" s="27">
        <f t="shared" si="61"/>
        <v>229474.93336319996</v>
      </c>
      <c r="AD325" s="212">
        <v>0.16439999999999999</v>
      </c>
      <c r="AE325" s="211">
        <f t="shared" si="62"/>
        <v>1</v>
      </c>
      <c r="AF325" s="211">
        <f>IF(AND(COUNTIFS($J$18:J325,J325)=1,AE325=1),1,"")</f>
        <v>1</v>
      </c>
      <c r="AG325" s="211">
        <f>IF(C325="","",IF(AND(COUNTIFS($J$18:J325,J325)=1,C325&lt;&gt;""),1,""))</f>
        <v>1</v>
      </c>
      <c r="AH325" s="211">
        <f>IF(G325="","",IF(AND(COUNTIFS($J$18:J325,J325)=1,G325&lt;&gt;""),1,""))</f>
        <v>1</v>
      </c>
      <c r="AI325" s="28">
        <f t="shared" si="63"/>
        <v>26492741.106427066</v>
      </c>
      <c r="AJ325" s="28">
        <f t="shared" si="64"/>
        <v>3348032.1325698113</v>
      </c>
      <c r="AK325" s="29">
        <f t="shared" si="65"/>
        <v>0.12637545201985867</v>
      </c>
      <c r="AL325" s="210"/>
      <c r="AM325" s="210"/>
      <c r="AN325" s="210"/>
      <c r="AO325" s="210"/>
      <c r="AP325" s="45" t="str">
        <f t="shared" si="66"/>
        <v>20189</v>
      </c>
      <c r="AQ325" s="45" t="str">
        <f t="shared" si="67"/>
        <v>20189JPY</v>
      </c>
    </row>
    <row r="326" spans="1:43" s="15" customFormat="1">
      <c r="A326" s="208" t="s">
        <v>28</v>
      </c>
      <c r="B326" s="209">
        <v>2018</v>
      </c>
      <c r="C326" s="209">
        <v>7</v>
      </c>
      <c r="D326" s="57" t="str">
        <f t="shared" si="57"/>
        <v>Q2</v>
      </c>
      <c r="E326" s="208" t="s">
        <v>28</v>
      </c>
      <c r="F326" s="209">
        <v>2018</v>
      </c>
      <c r="G326" s="209">
        <v>9</v>
      </c>
      <c r="H326" s="213"/>
      <c r="I326" s="57" t="str">
        <f t="shared" si="59"/>
        <v>Q2</v>
      </c>
      <c r="J326" s="204" t="s">
        <v>359</v>
      </c>
      <c r="K326" s="213" t="s">
        <v>360</v>
      </c>
      <c r="L326" s="210" t="s">
        <v>55</v>
      </c>
      <c r="M326" s="208" t="s">
        <v>47</v>
      </c>
      <c r="N326" s="208">
        <v>1</v>
      </c>
      <c r="O326" s="208"/>
      <c r="P326" s="57" t="str">
        <f t="shared" si="60"/>
        <v>MAIN UNIT</v>
      </c>
      <c r="Q326" s="208" t="s">
        <v>56</v>
      </c>
      <c r="R326" s="208" t="s">
        <v>49</v>
      </c>
      <c r="S326" s="208" t="s">
        <v>346</v>
      </c>
      <c r="T326" s="208" t="s">
        <v>65</v>
      </c>
      <c r="U326" s="208" t="s">
        <v>66</v>
      </c>
      <c r="V326" s="208" t="s">
        <v>122</v>
      </c>
      <c r="W326" s="208" t="s">
        <v>51</v>
      </c>
      <c r="X326" s="34">
        <v>605000</v>
      </c>
      <c r="Y326" s="202">
        <v>1.1599999999999999</v>
      </c>
      <c r="Z326" s="26">
        <f t="shared" si="58"/>
        <v>605000</v>
      </c>
      <c r="AA326" s="208">
        <v>1.1499999999999999</v>
      </c>
      <c r="AB326" s="35">
        <f t="shared" si="56"/>
        <v>599784.48275862064</v>
      </c>
      <c r="AC326" s="27">
        <f t="shared" si="61"/>
        <v>54040.581896551717</v>
      </c>
      <c r="AD326" s="212">
        <v>9.01E-2</v>
      </c>
      <c r="AE326" s="211">
        <f t="shared" si="62"/>
        <v>1</v>
      </c>
      <c r="AF326" s="211">
        <f>IF(AND(COUNTIFS($J$18:J326,J326)=1,AE326=1),1,"")</f>
        <v>1</v>
      </c>
      <c r="AG326" s="211">
        <f>IF(C326="","",IF(AND(COUNTIFS($J$18:J326,J326)=1,C326&lt;&gt;""),1,""))</f>
        <v>1</v>
      </c>
      <c r="AH326" s="211">
        <f>IF(G326="","",IF(AND(COUNTIFS($J$18:J326,J326)=1,G326&lt;&gt;""),1,""))</f>
        <v>1</v>
      </c>
      <c r="AI326" s="28">
        <f t="shared" si="63"/>
        <v>26492741.106427066</v>
      </c>
      <c r="AJ326" s="28">
        <f t="shared" si="64"/>
        <v>3348032.1325698113</v>
      </c>
      <c r="AK326" s="29">
        <f t="shared" si="65"/>
        <v>0.12637545201985867</v>
      </c>
      <c r="AL326" s="210"/>
      <c r="AM326" s="210"/>
      <c r="AN326" s="210"/>
      <c r="AO326" s="210"/>
      <c r="AP326" s="45" t="str">
        <f t="shared" si="66"/>
        <v>20189</v>
      </c>
      <c r="AQ326" s="45" t="str">
        <f t="shared" si="67"/>
        <v>20189RMB</v>
      </c>
    </row>
    <row r="327" spans="1:43" s="15" customFormat="1">
      <c r="A327" s="208" t="s">
        <v>28</v>
      </c>
      <c r="B327" s="209">
        <v>2018</v>
      </c>
      <c r="C327" s="209">
        <v>7</v>
      </c>
      <c r="D327" s="57" t="str">
        <f t="shared" si="57"/>
        <v>Q2</v>
      </c>
      <c r="E327" s="208" t="s">
        <v>28</v>
      </c>
      <c r="F327" s="209">
        <v>2018</v>
      </c>
      <c r="G327" s="209">
        <v>9</v>
      </c>
      <c r="H327" s="213"/>
      <c r="I327" s="57" t="str">
        <f t="shared" si="59"/>
        <v>Q2</v>
      </c>
      <c r="J327" s="204" t="s">
        <v>361</v>
      </c>
      <c r="K327" s="213" t="s">
        <v>362</v>
      </c>
      <c r="L327" s="210" t="s">
        <v>55</v>
      </c>
      <c r="M327" s="208" t="s">
        <v>47</v>
      </c>
      <c r="N327" s="208">
        <v>1</v>
      </c>
      <c r="O327" s="208"/>
      <c r="P327" s="57" t="str">
        <f t="shared" si="60"/>
        <v>MAIN UNIT</v>
      </c>
      <c r="Q327" s="208" t="s">
        <v>56</v>
      </c>
      <c r="R327" s="208" t="s">
        <v>49</v>
      </c>
      <c r="S327" s="208" t="s">
        <v>36</v>
      </c>
      <c r="T327" s="208" t="s">
        <v>65</v>
      </c>
      <c r="U327" s="208" t="s">
        <v>66</v>
      </c>
      <c r="V327" s="208" t="s">
        <v>114</v>
      </c>
      <c r="W327" s="208" t="s">
        <v>96</v>
      </c>
      <c r="X327" s="34">
        <v>9600000</v>
      </c>
      <c r="Y327" s="202">
        <v>1</v>
      </c>
      <c r="Z327" s="26">
        <f t="shared" si="58"/>
        <v>9600000</v>
      </c>
      <c r="AA327" s="208">
        <v>7.2099999999999997E-2</v>
      </c>
      <c r="AB327" s="35">
        <f t="shared" si="56"/>
        <v>692160</v>
      </c>
      <c r="AC327" s="27">
        <f t="shared" si="61"/>
        <v>112129.92</v>
      </c>
      <c r="AD327" s="212">
        <v>0.16200000000000001</v>
      </c>
      <c r="AE327" s="211">
        <f t="shared" si="62"/>
        <v>1</v>
      </c>
      <c r="AF327" s="211">
        <f>IF(AND(COUNTIFS($J$18:J327,J327)=1,AE327=1),1,"")</f>
        <v>1</v>
      </c>
      <c r="AG327" s="211">
        <f>IF(C327="","",IF(AND(COUNTIFS($J$18:J327,J327)=1,C327&lt;&gt;""),1,""))</f>
        <v>1</v>
      </c>
      <c r="AH327" s="211">
        <f>IF(G327="","",IF(AND(COUNTIFS($J$18:J327,J327)=1,G327&lt;&gt;""),1,""))</f>
        <v>1</v>
      </c>
      <c r="AI327" s="28">
        <f t="shared" si="63"/>
        <v>26492741.106427066</v>
      </c>
      <c r="AJ327" s="28">
        <f t="shared" si="64"/>
        <v>3348032.1325698113</v>
      </c>
      <c r="AK327" s="29">
        <f t="shared" si="65"/>
        <v>0.12637545201985867</v>
      </c>
      <c r="AL327" s="210"/>
      <c r="AM327" s="210"/>
      <c r="AN327" s="210"/>
      <c r="AO327" s="210"/>
      <c r="AP327" s="45" t="str">
        <f t="shared" si="66"/>
        <v>20189</v>
      </c>
      <c r="AQ327" s="45" t="str">
        <f t="shared" si="67"/>
        <v>20189JPY</v>
      </c>
    </row>
    <row r="328" spans="1:43" s="15" customFormat="1">
      <c r="A328" s="208" t="s">
        <v>28</v>
      </c>
      <c r="B328" s="209">
        <v>2018</v>
      </c>
      <c r="C328" s="209">
        <v>6</v>
      </c>
      <c r="D328" s="57" t="str">
        <f t="shared" si="57"/>
        <v>Q1</v>
      </c>
      <c r="E328" s="208" t="s">
        <v>28</v>
      </c>
      <c r="F328" s="209">
        <v>2018</v>
      </c>
      <c r="G328" s="209">
        <v>8</v>
      </c>
      <c r="H328" s="213"/>
      <c r="I328" s="57" t="str">
        <f t="shared" si="59"/>
        <v>Q2</v>
      </c>
      <c r="J328" s="204" t="s">
        <v>363</v>
      </c>
      <c r="K328" s="213" t="s">
        <v>3126</v>
      </c>
      <c r="L328" s="210" t="s">
        <v>64</v>
      </c>
      <c r="M328" s="208" t="s">
        <v>47</v>
      </c>
      <c r="N328" s="208">
        <v>1</v>
      </c>
      <c r="O328" s="208"/>
      <c r="P328" s="57" t="str">
        <f t="shared" si="60"/>
        <v>MAIN UNIT</v>
      </c>
      <c r="Q328" s="208" t="s">
        <v>48</v>
      </c>
      <c r="R328" s="208" t="s">
        <v>49</v>
      </c>
      <c r="S328" s="208" t="s">
        <v>38</v>
      </c>
      <c r="T328" s="208" t="s">
        <v>326</v>
      </c>
      <c r="U328" s="208" t="s">
        <v>137</v>
      </c>
      <c r="V328" s="208" t="s">
        <v>203</v>
      </c>
      <c r="W328" s="208" t="s">
        <v>51</v>
      </c>
      <c r="X328" s="34">
        <v>800000</v>
      </c>
      <c r="Y328" s="202">
        <v>1.1599999999999999</v>
      </c>
      <c r="Z328" s="26">
        <f t="shared" si="58"/>
        <v>800000</v>
      </c>
      <c r="AA328" s="208">
        <v>1.1499999999999999</v>
      </c>
      <c r="AB328" s="35">
        <f t="shared" si="56"/>
        <v>793103.44827586203</v>
      </c>
      <c r="AC328" s="27">
        <f t="shared" si="61"/>
        <v>56310.344827586196</v>
      </c>
      <c r="AD328" s="212">
        <v>7.0999999999999994E-2</v>
      </c>
      <c r="AE328" s="211">
        <f t="shared" si="62"/>
        <v>0</v>
      </c>
      <c r="AF328" s="211" t="str">
        <f>IF(AND(COUNTIFS($J$18:J328,J328)=1,AE328=1),1,"")</f>
        <v/>
      </c>
      <c r="AG328" s="211">
        <f>IF(C328="","",IF(AND(COUNTIFS($J$18:J328,J328)=1,C328&lt;&gt;""),1,""))</f>
        <v>1</v>
      </c>
      <c r="AH328" s="211">
        <f>IF(G328="","",IF(AND(COUNTIFS($J$18:J328,J328)=1,G328&lt;&gt;""),1,""))</f>
        <v>1</v>
      </c>
      <c r="AI328" s="28">
        <f t="shared" si="63"/>
        <v>26754147.763010345</v>
      </c>
      <c r="AJ328" s="28">
        <f t="shared" si="64"/>
        <v>3429137.9965357971</v>
      </c>
      <c r="AK328" s="29">
        <f t="shared" si="65"/>
        <v>0.12817220069617924</v>
      </c>
      <c r="AL328" s="210"/>
      <c r="AM328" s="210"/>
      <c r="AN328" s="210"/>
      <c r="AO328" s="210" t="s">
        <v>364</v>
      </c>
      <c r="AP328" s="45" t="str">
        <f t="shared" si="66"/>
        <v>20188</v>
      </c>
      <c r="AQ328" s="45" t="str">
        <f t="shared" si="67"/>
        <v>20188RMB</v>
      </c>
    </row>
    <row r="329" spans="1:43" s="15" customFormat="1">
      <c r="A329" s="208" t="s">
        <v>28</v>
      </c>
      <c r="B329" s="209">
        <v>2018</v>
      </c>
      <c r="C329" s="209">
        <v>6</v>
      </c>
      <c r="D329" s="57" t="str">
        <f t="shared" si="57"/>
        <v>Q1</v>
      </c>
      <c r="E329" s="208" t="s">
        <v>28</v>
      </c>
      <c r="F329" s="209">
        <v>2018</v>
      </c>
      <c r="G329" s="209">
        <v>8</v>
      </c>
      <c r="H329" s="213"/>
      <c r="I329" s="57" t="str">
        <f t="shared" si="59"/>
        <v>Q2</v>
      </c>
      <c r="J329" s="204" t="s">
        <v>363</v>
      </c>
      <c r="K329" s="213" t="s">
        <v>3126</v>
      </c>
      <c r="L329" s="210" t="s">
        <v>55</v>
      </c>
      <c r="M329" s="208" t="s">
        <v>47</v>
      </c>
      <c r="N329" s="208">
        <v>1</v>
      </c>
      <c r="O329" s="208"/>
      <c r="P329" s="57" t="str">
        <f t="shared" si="60"/>
        <v>MAIN UNIT</v>
      </c>
      <c r="Q329" s="208" t="s">
        <v>48</v>
      </c>
      <c r="R329" s="208" t="s">
        <v>49</v>
      </c>
      <c r="S329" s="208" t="s">
        <v>38</v>
      </c>
      <c r="T329" s="208" t="s">
        <v>326</v>
      </c>
      <c r="U329" s="208" t="s">
        <v>137</v>
      </c>
      <c r="V329" s="208" t="s">
        <v>203</v>
      </c>
      <c r="W329" s="208" t="s">
        <v>51</v>
      </c>
      <c r="X329" s="34">
        <v>675700</v>
      </c>
      <c r="Y329" s="202">
        <v>1.1599999999999999</v>
      </c>
      <c r="Z329" s="26">
        <f t="shared" si="58"/>
        <v>675700</v>
      </c>
      <c r="AA329" s="208">
        <v>1.1499999999999999</v>
      </c>
      <c r="AB329" s="35">
        <f t="shared" si="56"/>
        <v>669875</v>
      </c>
      <c r="AC329" s="27">
        <f t="shared" si="61"/>
        <v>47561.124999999993</v>
      </c>
      <c r="AD329" s="212">
        <v>7.0999999999999994E-2</v>
      </c>
      <c r="AE329" s="211">
        <f t="shared" si="62"/>
        <v>0</v>
      </c>
      <c r="AF329" s="211" t="str">
        <f>IF(AND(COUNTIFS($J$18:J329,J329)=1,AE329=1),1,"")</f>
        <v/>
      </c>
      <c r="AG329" s="211" t="str">
        <f>IF(C329="","",IF(AND(COUNTIFS($J$18:J329,J329)=1,C329&lt;&gt;""),1,""))</f>
        <v/>
      </c>
      <c r="AH329" s="211" t="str">
        <f>IF(G329="","",IF(AND(COUNTIFS($J$18:J329,J329)=1,G329&lt;&gt;""),1,""))</f>
        <v/>
      </c>
      <c r="AI329" s="28">
        <f t="shared" si="63"/>
        <v>26754147.763010345</v>
      </c>
      <c r="AJ329" s="28">
        <f t="shared" si="64"/>
        <v>3429137.9965357971</v>
      </c>
      <c r="AK329" s="29">
        <f t="shared" si="65"/>
        <v>0.12817220069617924</v>
      </c>
      <c r="AL329" s="210"/>
      <c r="AM329" s="210"/>
      <c r="AN329" s="210"/>
      <c r="AO329" s="210" t="s">
        <v>364</v>
      </c>
      <c r="AP329" s="45" t="str">
        <f t="shared" si="66"/>
        <v>20188</v>
      </c>
      <c r="AQ329" s="45" t="str">
        <f t="shared" si="67"/>
        <v>20188RMB</v>
      </c>
    </row>
    <row r="330" spans="1:43" s="15" customFormat="1">
      <c r="A330" s="208" t="s">
        <v>28</v>
      </c>
      <c r="B330" s="209">
        <v>2018</v>
      </c>
      <c r="C330" s="209">
        <v>6</v>
      </c>
      <c r="D330" s="57" t="str">
        <f t="shared" si="57"/>
        <v>Q1</v>
      </c>
      <c r="E330" s="208" t="s">
        <v>28</v>
      </c>
      <c r="F330" s="209">
        <v>2018</v>
      </c>
      <c r="G330" s="209">
        <v>8</v>
      </c>
      <c r="H330" s="213"/>
      <c r="I330" s="57" t="str">
        <f t="shared" si="59"/>
        <v>Q2</v>
      </c>
      <c r="J330" s="204" t="s">
        <v>365</v>
      </c>
      <c r="K330" s="213" t="s">
        <v>366</v>
      </c>
      <c r="L330" s="210" t="s">
        <v>87</v>
      </c>
      <c r="M330" s="208" t="s">
        <v>47</v>
      </c>
      <c r="N330" s="208">
        <v>1</v>
      </c>
      <c r="O330" s="208"/>
      <c r="P330" s="57" t="str">
        <f t="shared" si="60"/>
        <v>MAIN UNIT</v>
      </c>
      <c r="Q330" s="208" t="s">
        <v>56</v>
      </c>
      <c r="R330" s="208" t="s">
        <v>49</v>
      </c>
      <c r="S330" s="208" t="s">
        <v>36</v>
      </c>
      <c r="T330" s="208" t="s">
        <v>108</v>
      </c>
      <c r="U330" s="208" t="s">
        <v>66</v>
      </c>
      <c r="V330" s="208" t="s">
        <v>99</v>
      </c>
      <c r="W330" s="208" t="s">
        <v>96</v>
      </c>
      <c r="X330" s="34">
        <v>9666667</v>
      </c>
      <c r="Y330" s="202">
        <v>1</v>
      </c>
      <c r="Z330" s="26">
        <f t="shared" si="58"/>
        <v>9666667</v>
      </c>
      <c r="AA330" s="208">
        <v>7.2099999999999997E-2</v>
      </c>
      <c r="AB330" s="35">
        <f t="shared" ref="AB330:AB393" si="68">IF(AND(R330&lt;&gt;"C66",R330&lt;&gt;""),Z330/Y330*AA330,"")</f>
        <v>696966.69069999992</v>
      </c>
      <c r="AC330" s="27">
        <f t="shared" si="61"/>
        <v>112211.63720269999</v>
      </c>
      <c r="AD330" s="212">
        <v>0.161</v>
      </c>
      <c r="AE330" s="211">
        <f t="shared" si="62"/>
        <v>1</v>
      </c>
      <c r="AF330" s="211">
        <f>IF(AND(COUNTIFS($J$18:J330,J330)=1,AE330=1),1,"")</f>
        <v>1</v>
      </c>
      <c r="AG330" s="211">
        <f>IF(C330="","",IF(AND(COUNTIFS($J$18:J330,J330)=1,C330&lt;&gt;""),1,""))</f>
        <v>1</v>
      </c>
      <c r="AH330" s="211">
        <f>IF(G330="","",IF(AND(COUNTIFS($J$18:J330,J330)=1,G330&lt;&gt;""),1,""))</f>
        <v>1</v>
      </c>
      <c r="AI330" s="28">
        <f t="shared" si="63"/>
        <v>26754147.763010345</v>
      </c>
      <c r="AJ330" s="28">
        <f t="shared" si="64"/>
        <v>3429137.9965357971</v>
      </c>
      <c r="AK330" s="29">
        <f t="shared" si="65"/>
        <v>0.12817220069617924</v>
      </c>
      <c r="AL330" s="210"/>
      <c r="AM330" s="210"/>
      <c r="AN330" s="210"/>
      <c r="AO330" s="210"/>
      <c r="AP330" s="45" t="str">
        <f t="shared" si="66"/>
        <v>20188</v>
      </c>
      <c r="AQ330" s="45" t="str">
        <f t="shared" si="67"/>
        <v>20188JPY</v>
      </c>
    </row>
    <row r="331" spans="1:43" s="15" customFormat="1">
      <c r="A331" s="208" t="s">
        <v>28</v>
      </c>
      <c r="B331" s="209">
        <v>2018</v>
      </c>
      <c r="C331" s="209">
        <v>6</v>
      </c>
      <c r="D331" s="57" t="str">
        <f t="shared" si="57"/>
        <v>Q1</v>
      </c>
      <c r="E331" s="208" t="s">
        <v>28</v>
      </c>
      <c r="F331" s="209">
        <v>2018</v>
      </c>
      <c r="G331" s="209">
        <v>12</v>
      </c>
      <c r="H331" s="213"/>
      <c r="I331" s="57" t="str">
        <f t="shared" si="59"/>
        <v>Q3</v>
      </c>
      <c r="J331" s="204" t="s">
        <v>367</v>
      </c>
      <c r="K331" s="213" t="s">
        <v>368</v>
      </c>
      <c r="L331" s="210" t="s">
        <v>55</v>
      </c>
      <c r="M331" s="208" t="s">
        <v>47</v>
      </c>
      <c r="N331" s="208">
        <v>2</v>
      </c>
      <c r="O331" s="208"/>
      <c r="P331" s="57" t="str">
        <f t="shared" si="60"/>
        <v>MAIN UNIT</v>
      </c>
      <c r="Q331" s="208" t="s">
        <v>48</v>
      </c>
      <c r="R331" s="208" t="s">
        <v>49</v>
      </c>
      <c r="S331" s="208" t="s">
        <v>36</v>
      </c>
      <c r="T331" s="208" t="s">
        <v>65</v>
      </c>
      <c r="U331" s="208" t="s">
        <v>66</v>
      </c>
      <c r="V331" s="208" t="s">
        <v>50</v>
      </c>
      <c r="W331" s="208" t="s">
        <v>51</v>
      </c>
      <c r="X331" s="34">
        <v>757875</v>
      </c>
      <c r="Y331" s="202">
        <v>1.1599999999999999</v>
      </c>
      <c r="Z331" s="26">
        <f t="shared" si="58"/>
        <v>1515750</v>
      </c>
      <c r="AA331" s="208">
        <v>1.125</v>
      </c>
      <c r="AB331" s="35">
        <f t="shared" si="68"/>
        <v>1470016.1637931035</v>
      </c>
      <c r="AC331" s="27">
        <f t="shared" si="61"/>
        <v>235496.58943965519</v>
      </c>
      <c r="AD331" s="212">
        <v>0.16020000000000001</v>
      </c>
      <c r="AE331" s="211">
        <f t="shared" si="62"/>
        <v>0</v>
      </c>
      <c r="AF331" s="211" t="str">
        <f>IF(AND(COUNTIFS($J$18:J331,J331)=1,AE331=1),1,"")</f>
        <v/>
      </c>
      <c r="AG331" s="211">
        <f>IF(C331="","",IF(AND(COUNTIFS($J$18:J331,J331)=1,C331&lt;&gt;""),1,""))</f>
        <v>1</v>
      </c>
      <c r="AH331" s="211">
        <f>IF(G331="","",IF(AND(COUNTIFS($J$18:J331,J331)=1,G331&lt;&gt;""),1,""))</f>
        <v>1</v>
      </c>
      <c r="AI331" s="28">
        <f t="shared" si="63"/>
        <v>29840797.698275868</v>
      </c>
      <c r="AJ331" s="28">
        <f t="shared" si="64"/>
        <v>3940167.6555448268</v>
      </c>
      <c r="AK331" s="29">
        <f t="shared" si="65"/>
        <v>0.13203962224416274</v>
      </c>
      <c r="AL331" s="210"/>
      <c r="AM331" s="210"/>
      <c r="AN331" s="210"/>
      <c r="AO331" s="210"/>
      <c r="AP331" s="45" t="str">
        <f t="shared" si="66"/>
        <v>201812</v>
      </c>
      <c r="AQ331" s="45" t="str">
        <f t="shared" si="67"/>
        <v>201812RMB</v>
      </c>
    </row>
    <row r="332" spans="1:43" s="15" customFormat="1">
      <c r="A332" s="208" t="s">
        <v>28</v>
      </c>
      <c r="B332" s="209">
        <v>2018</v>
      </c>
      <c r="C332" s="209">
        <v>6</v>
      </c>
      <c r="D332" s="57" t="str">
        <f t="shared" si="57"/>
        <v>Q1</v>
      </c>
      <c r="E332" s="208" t="s">
        <v>28</v>
      </c>
      <c r="F332" s="209">
        <v>2018</v>
      </c>
      <c r="G332" s="209">
        <v>12</v>
      </c>
      <c r="H332" s="213"/>
      <c r="I332" s="57" t="str">
        <f t="shared" si="59"/>
        <v>Q3</v>
      </c>
      <c r="J332" s="204" t="s">
        <v>369</v>
      </c>
      <c r="K332" s="213" t="s">
        <v>312</v>
      </c>
      <c r="L332" s="210" t="s">
        <v>64</v>
      </c>
      <c r="M332" s="208" t="s">
        <v>47</v>
      </c>
      <c r="N332" s="208">
        <v>1</v>
      </c>
      <c r="O332" s="208"/>
      <c r="P332" s="57" t="str">
        <f t="shared" si="60"/>
        <v>MAIN UNIT</v>
      </c>
      <c r="Q332" s="208" t="s">
        <v>48</v>
      </c>
      <c r="R332" s="208" t="s">
        <v>49</v>
      </c>
      <c r="S332" s="208" t="s">
        <v>36</v>
      </c>
      <c r="T332" s="208" t="s">
        <v>232</v>
      </c>
      <c r="U332" s="208" t="s">
        <v>66</v>
      </c>
      <c r="V332" s="208" t="s">
        <v>114</v>
      </c>
      <c r="W332" s="208" t="s">
        <v>96</v>
      </c>
      <c r="X332" s="34">
        <v>14250000</v>
      </c>
      <c r="Y332" s="202">
        <v>1</v>
      </c>
      <c r="Z332" s="26">
        <f t="shared" si="58"/>
        <v>14250000</v>
      </c>
      <c r="AA332" s="208">
        <v>7.0400000000000004E-2</v>
      </c>
      <c r="AB332" s="35">
        <f t="shared" si="68"/>
        <v>1003200.0000000001</v>
      </c>
      <c r="AC332" s="27">
        <f t="shared" si="61"/>
        <v>163120.32000000001</v>
      </c>
      <c r="AD332" s="212">
        <v>0.16259999999999999</v>
      </c>
      <c r="AE332" s="211">
        <f t="shared" si="62"/>
        <v>0</v>
      </c>
      <c r="AF332" s="211" t="str">
        <f>IF(AND(COUNTIFS($J$18:J332,J332)=1,AE332=1),1,"")</f>
        <v/>
      </c>
      <c r="AG332" s="211">
        <f>IF(C332="","",IF(AND(COUNTIFS($J$18:J332,J332)=1,C332&lt;&gt;""),1,""))</f>
        <v>1</v>
      </c>
      <c r="AH332" s="211">
        <f>IF(G332="","",IF(AND(COUNTIFS($J$18:J332,J332)=1,G332&lt;&gt;""),1,""))</f>
        <v>1</v>
      </c>
      <c r="AI332" s="28">
        <f t="shared" si="63"/>
        <v>29840797.698275868</v>
      </c>
      <c r="AJ332" s="28">
        <f t="shared" si="64"/>
        <v>3940167.6555448268</v>
      </c>
      <c r="AK332" s="29">
        <f t="shared" si="65"/>
        <v>0.13203962224416274</v>
      </c>
      <c r="AL332" s="210"/>
      <c r="AM332" s="210"/>
      <c r="AN332" s="210"/>
      <c r="AO332" s="210"/>
      <c r="AP332" s="45" t="str">
        <f t="shared" si="66"/>
        <v>201812</v>
      </c>
      <c r="AQ332" s="45" t="str">
        <f t="shared" si="67"/>
        <v>201812JPY</v>
      </c>
    </row>
    <row r="333" spans="1:43" s="15" customFormat="1">
      <c r="A333" s="208" t="s">
        <v>28</v>
      </c>
      <c r="B333" s="209">
        <v>2018</v>
      </c>
      <c r="C333" s="209">
        <v>6</v>
      </c>
      <c r="D333" s="57" t="str">
        <f t="shared" si="57"/>
        <v>Q1</v>
      </c>
      <c r="E333" s="208" t="s">
        <v>28</v>
      </c>
      <c r="F333" s="209">
        <v>2018</v>
      </c>
      <c r="G333" s="209">
        <v>12</v>
      </c>
      <c r="H333" s="213"/>
      <c r="I333" s="57" t="str">
        <f t="shared" si="59"/>
        <v>Q3</v>
      </c>
      <c r="J333" s="204" t="s">
        <v>370</v>
      </c>
      <c r="K333" s="213" t="s">
        <v>371</v>
      </c>
      <c r="L333" s="210" t="s">
        <v>79</v>
      </c>
      <c r="M333" s="208" t="s">
        <v>47</v>
      </c>
      <c r="N333" s="208">
        <v>2</v>
      </c>
      <c r="O333" s="208"/>
      <c r="P333" s="57" t="str">
        <f t="shared" si="60"/>
        <v>MAIN UNIT</v>
      </c>
      <c r="Q333" s="208" t="s">
        <v>56</v>
      </c>
      <c r="R333" s="208" t="s">
        <v>49</v>
      </c>
      <c r="S333" s="208" t="s">
        <v>36</v>
      </c>
      <c r="T333" s="208" t="s">
        <v>372</v>
      </c>
      <c r="U333" s="208" t="s">
        <v>66</v>
      </c>
      <c r="V333" s="208" t="s">
        <v>67</v>
      </c>
      <c r="W333" s="208" t="s">
        <v>96</v>
      </c>
      <c r="X333" s="34">
        <v>14670000</v>
      </c>
      <c r="Y333" s="202">
        <v>1</v>
      </c>
      <c r="Z333" s="26">
        <f t="shared" si="58"/>
        <v>29340000</v>
      </c>
      <c r="AA333" s="208">
        <v>7.0400000000000004E-2</v>
      </c>
      <c r="AB333" s="35">
        <f t="shared" si="68"/>
        <v>2065536.0000000002</v>
      </c>
      <c r="AC333" s="27">
        <f t="shared" si="61"/>
        <v>404431.94880000007</v>
      </c>
      <c r="AD333" s="212">
        <v>0.1958</v>
      </c>
      <c r="AE333" s="211">
        <f t="shared" si="62"/>
        <v>1</v>
      </c>
      <c r="AF333" s="211">
        <f>IF(AND(COUNTIFS($J$18:J333,J333)=1,AE333=1),1,"")</f>
        <v>1</v>
      </c>
      <c r="AG333" s="211">
        <f>IF(C333="","",IF(AND(COUNTIFS($J$18:J333,J333)=1,C333&lt;&gt;""),1,""))</f>
        <v>1</v>
      </c>
      <c r="AH333" s="211">
        <f>IF(G333="","",IF(AND(COUNTIFS($J$18:J333,J333)=1,G333&lt;&gt;""),1,""))</f>
        <v>1</v>
      </c>
      <c r="AI333" s="28">
        <f t="shared" si="63"/>
        <v>29840797.698275868</v>
      </c>
      <c r="AJ333" s="28">
        <f t="shared" si="64"/>
        <v>3940167.6555448268</v>
      </c>
      <c r="AK333" s="29">
        <f t="shared" si="65"/>
        <v>0.13203962224416274</v>
      </c>
      <c r="AL333" s="210"/>
      <c r="AM333" s="210"/>
      <c r="AN333" s="210"/>
      <c r="AO333" s="210"/>
      <c r="AP333" s="45" t="str">
        <f t="shared" si="66"/>
        <v>201812</v>
      </c>
      <c r="AQ333" s="45" t="str">
        <f t="shared" si="67"/>
        <v>201812JPY</v>
      </c>
    </row>
    <row r="334" spans="1:43" s="15" customFormat="1">
      <c r="A334" s="208" t="s">
        <v>28</v>
      </c>
      <c r="B334" s="209">
        <v>2018</v>
      </c>
      <c r="C334" s="209">
        <v>6</v>
      </c>
      <c r="D334" s="57" t="str">
        <f t="shared" si="57"/>
        <v>Q1</v>
      </c>
      <c r="E334" s="208" t="s">
        <v>28</v>
      </c>
      <c r="F334" s="209">
        <v>2018</v>
      </c>
      <c r="G334" s="209">
        <v>7</v>
      </c>
      <c r="H334" s="213"/>
      <c r="I334" s="57" t="str">
        <f t="shared" si="59"/>
        <v>Q2</v>
      </c>
      <c r="J334" s="204" t="s">
        <v>373</v>
      </c>
      <c r="K334" s="213" t="s">
        <v>374</v>
      </c>
      <c r="L334" s="210" t="s">
        <v>55</v>
      </c>
      <c r="M334" s="208" t="s">
        <v>47</v>
      </c>
      <c r="N334" s="208">
        <v>4</v>
      </c>
      <c r="O334" s="208"/>
      <c r="P334" s="57" t="str">
        <f t="shared" si="60"/>
        <v>MAIN UNIT</v>
      </c>
      <c r="Q334" s="208" t="s">
        <v>375</v>
      </c>
      <c r="R334" s="208" t="s">
        <v>49</v>
      </c>
      <c r="S334" s="208" t="s">
        <v>36</v>
      </c>
      <c r="T334" s="208"/>
      <c r="U334" s="208" t="s">
        <v>66</v>
      </c>
      <c r="V334" s="208" t="s">
        <v>99</v>
      </c>
      <c r="W334" s="208" t="s">
        <v>96</v>
      </c>
      <c r="X334" s="34">
        <v>9080000</v>
      </c>
      <c r="Y334" s="202">
        <v>1</v>
      </c>
      <c r="Z334" s="26">
        <f t="shared" si="58"/>
        <v>36320000</v>
      </c>
      <c r="AA334" s="208">
        <v>7.22E-2</v>
      </c>
      <c r="AB334" s="35">
        <f t="shared" si="68"/>
        <v>2622304</v>
      </c>
      <c r="AC334" s="27">
        <f t="shared" si="61"/>
        <v>424026.55680000002</v>
      </c>
      <c r="AD334" s="212">
        <v>0.16170000000000001</v>
      </c>
      <c r="AE334" s="211">
        <f t="shared" si="62"/>
        <v>1</v>
      </c>
      <c r="AF334" s="211">
        <f>IF(AND(COUNTIFS($J$18:J334,J334)=1,AE334=1),1,"")</f>
        <v>1</v>
      </c>
      <c r="AG334" s="211">
        <f>IF(C334="","",IF(AND(COUNTIFS($J$18:J334,J334)=1,C334&lt;&gt;""),1,""))</f>
        <v>1</v>
      </c>
      <c r="AH334" s="211">
        <f>IF(G334="","",IF(AND(COUNTIFS($J$18:J334,J334)=1,G334&lt;&gt;""),1,""))</f>
        <v>1</v>
      </c>
      <c r="AI334" s="28">
        <f t="shared" si="63"/>
        <v>29946107.503386207</v>
      </c>
      <c r="AJ334" s="28">
        <f t="shared" si="64"/>
        <v>3987206.4954923098</v>
      </c>
      <c r="AK334" s="29">
        <f t="shared" si="65"/>
        <v>0.13314606898547499</v>
      </c>
      <c r="AL334" s="210"/>
      <c r="AM334" s="210"/>
      <c r="AN334" s="210"/>
      <c r="AO334" s="210"/>
      <c r="AP334" s="45" t="str">
        <f t="shared" si="66"/>
        <v>20187</v>
      </c>
      <c r="AQ334" s="45" t="str">
        <f t="shared" si="67"/>
        <v>20187JPY</v>
      </c>
    </row>
    <row r="335" spans="1:43" s="15" customFormat="1">
      <c r="A335" s="208" t="s">
        <v>28</v>
      </c>
      <c r="B335" s="209">
        <v>2018</v>
      </c>
      <c r="C335" s="209">
        <v>6</v>
      </c>
      <c r="D335" s="57" t="str">
        <f t="shared" si="57"/>
        <v>Q1</v>
      </c>
      <c r="E335" s="208" t="s">
        <v>28</v>
      </c>
      <c r="F335" s="209">
        <v>2018</v>
      </c>
      <c r="G335" s="209">
        <v>7</v>
      </c>
      <c r="H335" s="213"/>
      <c r="I335" s="57" t="str">
        <f t="shared" si="59"/>
        <v>Q2</v>
      </c>
      <c r="J335" s="204" t="s">
        <v>376</v>
      </c>
      <c r="K335" s="213" t="s">
        <v>377</v>
      </c>
      <c r="L335" s="210" t="s">
        <v>55</v>
      </c>
      <c r="M335" s="208" t="s">
        <v>47</v>
      </c>
      <c r="N335" s="208">
        <v>2</v>
      </c>
      <c r="O335" s="208"/>
      <c r="P335" s="57" t="str">
        <f t="shared" si="60"/>
        <v>MAIN UNIT</v>
      </c>
      <c r="Q335" s="208" t="s">
        <v>56</v>
      </c>
      <c r="R335" s="208" t="s">
        <v>49</v>
      </c>
      <c r="S335" s="208" t="s">
        <v>36</v>
      </c>
      <c r="T335" s="208" t="s">
        <v>65</v>
      </c>
      <c r="U335" s="208" t="s">
        <v>66</v>
      </c>
      <c r="V335" s="208" t="s">
        <v>122</v>
      </c>
      <c r="W335" s="208" t="s">
        <v>96</v>
      </c>
      <c r="X335" s="34">
        <v>9250000</v>
      </c>
      <c r="Y335" s="202">
        <v>1</v>
      </c>
      <c r="Z335" s="26">
        <f t="shared" si="58"/>
        <v>18500000</v>
      </c>
      <c r="AA335" s="208">
        <v>7.22E-2</v>
      </c>
      <c r="AB335" s="35">
        <f t="shared" si="68"/>
        <v>1335700</v>
      </c>
      <c r="AC335" s="27">
        <f t="shared" si="61"/>
        <v>215047.7</v>
      </c>
      <c r="AD335" s="212">
        <v>0.161</v>
      </c>
      <c r="AE335" s="211">
        <f t="shared" si="62"/>
        <v>1</v>
      </c>
      <c r="AF335" s="211">
        <f>IF(AND(COUNTIFS($J$18:J335,J335)=1,AE335=1),1,"")</f>
        <v>1</v>
      </c>
      <c r="AG335" s="211">
        <f>IF(C335="","",IF(AND(COUNTIFS($J$18:J335,J335)=1,C335&lt;&gt;""),1,""))</f>
        <v>1</v>
      </c>
      <c r="AH335" s="211">
        <f>IF(G335="","",IF(AND(COUNTIFS($J$18:J335,J335)=1,G335&lt;&gt;""),1,""))</f>
        <v>1</v>
      </c>
      <c r="AI335" s="28">
        <f t="shared" si="63"/>
        <v>29946107.503386207</v>
      </c>
      <c r="AJ335" s="28">
        <f t="shared" si="64"/>
        <v>3987206.4954923098</v>
      </c>
      <c r="AK335" s="29">
        <f t="shared" si="65"/>
        <v>0.13314606898547499</v>
      </c>
      <c r="AL335" s="210"/>
      <c r="AM335" s="210"/>
      <c r="AN335" s="210"/>
      <c r="AO335" s="210"/>
      <c r="AP335" s="45" t="str">
        <f t="shared" si="66"/>
        <v>20187</v>
      </c>
      <c r="AQ335" s="45" t="str">
        <f t="shared" si="67"/>
        <v>20187JPY</v>
      </c>
    </row>
    <row r="336" spans="1:43" s="15" customFormat="1">
      <c r="A336" s="208" t="s">
        <v>28</v>
      </c>
      <c r="B336" s="209">
        <v>2018</v>
      </c>
      <c r="C336" s="209">
        <v>6</v>
      </c>
      <c r="D336" s="57" t="str">
        <f t="shared" si="57"/>
        <v>Q1</v>
      </c>
      <c r="E336" s="208" t="s">
        <v>28</v>
      </c>
      <c r="F336" s="209">
        <v>2018</v>
      </c>
      <c r="G336" s="209">
        <v>7</v>
      </c>
      <c r="H336" s="213"/>
      <c r="I336" s="57" t="str">
        <f t="shared" si="59"/>
        <v>Q2</v>
      </c>
      <c r="J336" s="204" t="s">
        <v>365</v>
      </c>
      <c r="K336" s="213" t="s">
        <v>366</v>
      </c>
      <c r="L336" s="210" t="s">
        <v>55</v>
      </c>
      <c r="M336" s="208" t="s">
        <v>47</v>
      </c>
      <c r="N336" s="208">
        <v>1</v>
      </c>
      <c r="O336" s="208"/>
      <c r="P336" s="57" t="str">
        <f t="shared" si="60"/>
        <v>MAIN UNIT</v>
      </c>
      <c r="Q336" s="208" t="s">
        <v>56</v>
      </c>
      <c r="R336" s="208" t="s">
        <v>49</v>
      </c>
      <c r="S336" s="208" t="s">
        <v>36</v>
      </c>
      <c r="T336" s="208" t="s">
        <v>108</v>
      </c>
      <c r="U336" s="208" t="s">
        <v>66</v>
      </c>
      <c r="V336" s="208" t="s">
        <v>99</v>
      </c>
      <c r="W336" s="208" t="s">
        <v>96</v>
      </c>
      <c r="X336" s="34">
        <v>9666667</v>
      </c>
      <c r="Y336" s="202">
        <v>1</v>
      </c>
      <c r="Z336" s="26">
        <f t="shared" si="58"/>
        <v>9666667</v>
      </c>
      <c r="AA336" s="208">
        <v>7.22E-2</v>
      </c>
      <c r="AB336" s="35">
        <f t="shared" si="68"/>
        <v>697933.35739999998</v>
      </c>
      <c r="AC336" s="27">
        <f t="shared" si="61"/>
        <v>75516.389270679996</v>
      </c>
      <c r="AD336" s="212">
        <v>0.1082</v>
      </c>
      <c r="AE336" s="211">
        <f t="shared" si="62"/>
        <v>1</v>
      </c>
      <c r="AF336" s="211" t="str">
        <f>IF(AND(COUNTIFS($J$18:J336,J336)=1,AE336=1),1,"")</f>
        <v/>
      </c>
      <c r="AG336" s="211" t="str">
        <f>IF(C336="","",IF(AND(COUNTIFS($J$18:J336,J336)=1,C336&lt;&gt;""),1,""))</f>
        <v/>
      </c>
      <c r="AH336" s="211" t="str">
        <f>IF(G336="","",IF(AND(COUNTIFS($J$18:J336,J336)=1,G336&lt;&gt;""),1,""))</f>
        <v/>
      </c>
      <c r="AI336" s="28">
        <f t="shared" si="63"/>
        <v>29946107.503386207</v>
      </c>
      <c r="AJ336" s="28">
        <f t="shared" si="64"/>
        <v>3987206.4954923098</v>
      </c>
      <c r="AK336" s="29">
        <f t="shared" si="65"/>
        <v>0.13314606898547499</v>
      </c>
      <c r="AL336" s="210"/>
      <c r="AM336" s="210"/>
      <c r="AN336" s="210"/>
      <c r="AO336" s="210"/>
      <c r="AP336" s="45" t="str">
        <f t="shared" si="66"/>
        <v>20187</v>
      </c>
      <c r="AQ336" s="45" t="str">
        <f t="shared" si="67"/>
        <v>20187JPY</v>
      </c>
    </row>
    <row r="337" spans="1:43" s="15" customFormat="1">
      <c r="A337" s="208" t="s">
        <v>28</v>
      </c>
      <c r="B337" s="209">
        <v>2018</v>
      </c>
      <c r="C337" s="209">
        <v>6</v>
      </c>
      <c r="D337" s="57" t="str">
        <f t="shared" si="57"/>
        <v>Q1</v>
      </c>
      <c r="E337" s="208" t="s">
        <v>28</v>
      </c>
      <c r="F337" s="209">
        <v>2018</v>
      </c>
      <c r="G337" s="209">
        <v>7</v>
      </c>
      <c r="H337" s="213"/>
      <c r="I337" s="57" t="str">
        <f t="shared" si="59"/>
        <v>Q2</v>
      </c>
      <c r="J337" s="204" t="s">
        <v>365</v>
      </c>
      <c r="K337" s="213" t="s">
        <v>366</v>
      </c>
      <c r="L337" s="210" t="s">
        <v>46</v>
      </c>
      <c r="M337" s="208" t="s">
        <v>47</v>
      </c>
      <c r="N337" s="208">
        <v>1</v>
      </c>
      <c r="O337" s="208"/>
      <c r="P337" s="57" t="str">
        <f t="shared" si="60"/>
        <v>MAIN UNIT</v>
      </c>
      <c r="Q337" s="208" t="s">
        <v>56</v>
      </c>
      <c r="R337" s="208" t="s">
        <v>49</v>
      </c>
      <c r="S337" s="208" t="s">
        <v>36</v>
      </c>
      <c r="T337" s="208" t="s">
        <v>108</v>
      </c>
      <c r="U337" s="208" t="s">
        <v>66</v>
      </c>
      <c r="V337" s="208" t="s">
        <v>99</v>
      </c>
      <c r="W337" s="208" t="s">
        <v>96</v>
      </c>
      <c r="X337" s="34">
        <v>9666666</v>
      </c>
      <c r="Y337" s="202">
        <v>1</v>
      </c>
      <c r="Z337" s="26">
        <f t="shared" si="58"/>
        <v>9666666</v>
      </c>
      <c r="AA337" s="208">
        <v>7.22E-2</v>
      </c>
      <c r="AB337" s="35">
        <f t="shared" si="68"/>
        <v>697933.28520000004</v>
      </c>
      <c r="AC337" s="27">
        <f t="shared" si="61"/>
        <v>75516.381458640011</v>
      </c>
      <c r="AD337" s="212">
        <v>0.1082</v>
      </c>
      <c r="AE337" s="211">
        <f t="shared" si="62"/>
        <v>1</v>
      </c>
      <c r="AF337" s="211" t="str">
        <f>IF(AND(COUNTIFS($J$18:J337,J337)=1,AE337=1),1,"")</f>
        <v/>
      </c>
      <c r="AG337" s="211" t="str">
        <f>IF(C337="","",IF(AND(COUNTIFS($J$18:J337,J337)=1,C337&lt;&gt;""),1,""))</f>
        <v/>
      </c>
      <c r="AH337" s="211" t="str">
        <f>IF(G337="","",IF(AND(COUNTIFS($J$18:J337,J337)=1,G337&lt;&gt;""),1,""))</f>
        <v/>
      </c>
      <c r="AI337" s="28">
        <f t="shared" si="63"/>
        <v>29946107.503386207</v>
      </c>
      <c r="AJ337" s="28">
        <f t="shared" si="64"/>
        <v>3987206.4954923098</v>
      </c>
      <c r="AK337" s="29">
        <f t="shared" si="65"/>
        <v>0.13314606898547499</v>
      </c>
      <c r="AL337" s="210"/>
      <c r="AM337" s="210"/>
      <c r="AN337" s="210"/>
      <c r="AO337" s="210"/>
      <c r="AP337" s="45" t="str">
        <f t="shared" si="66"/>
        <v>20187</v>
      </c>
      <c r="AQ337" s="45" t="str">
        <f t="shared" si="67"/>
        <v>20187JPY</v>
      </c>
    </row>
    <row r="338" spans="1:43" s="15" customFormat="1">
      <c r="A338" s="208" t="s">
        <v>28</v>
      </c>
      <c r="B338" s="209">
        <v>2018</v>
      </c>
      <c r="C338" s="209">
        <v>6</v>
      </c>
      <c r="D338" s="57" t="str">
        <f t="shared" si="57"/>
        <v>Q1</v>
      </c>
      <c r="E338" s="208" t="s">
        <v>28</v>
      </c>
      <c r="F338" s="209">
        <v>2018</v>
      </c>
      <c r="G338" s="209">
        <v>7</v>
      </c>
      <c r="H338" s="213"/>
      <c r="I338" s="57" t="str">
        <f t="shared" si="59"/>
        <v>Q2</v>
      </c>
      <c r="J338" s="204" t="s">
        <v>378</v>
      </c>
      <c r="K338" s="213" t="s">
        <v>379</v>
      </c>
      <c r="L338" s="210" t="s">
        <v>55</v>
      </c>
      <c r="M338" s="208" t="s">
        <v>47</v>
      </c>
      <c r="N338" s="208">
        <v>1</v>
      </c>
      <c r="O338" s="208"/>
      <c r="P338" s="57" t="str">
        <f t="shared" si="60"/>
        <v>MAIN UNIT</v>
      </c>
      <c r="Q338" s="208" t="s">
        <v>56</v>
      </c>
      <c r="R338" s="208" t="s">
        <v>49</v>
      </c>
      <c r="S338" s="208" t="s">
        <v>36</v>
      </c>
      <c r="T338" s="208" t="s">
        <v>65</v>
      </c>
      <c r="U338" s="208" t="s">
        <v>66</v>
      </c>
      <c r="V338" s="208" t="s">
        <v>290</v>
      </c>
      <c r="W338" s="208" t="s">
        <v>96</v>
      </c>
      <c r="X338" s="34">
        <v>9090000</v>
      </c>
      <c r="Y338" s="202">
        <v>1</v>
      </c>
      <c r="Z338" s="26">
        <f t="shared" si="58"/>
        <v>9090000</v>
      </c>
      <c r="AA338" s="208">
        <v>7.22E-2</v>
      </c>
      <c r="AB338" s="35">
        <f t="shared" si="68"/>
        <v>656298</v>
      </c>
      <c r="AC338" s="27">
        <f t="shared" si="61"/>
        <v>108945.46800000001</v>
      </c>
      <c r="AD338" s="212">
        <v>0.16600000000000001</v>
      </c>
      <c r="AE338" s="211">
        <f t="shared" si="62"/>
        <v>1</v>
      </c>
      <c r="AF338" s="211">
        <f>IF(AND(COUNTIFS($J$18:J338,J338)=1,AE338=1),1,"")</f>
        <v>1</v>
      </c>
      <c r="AG338" s="211">
        <f>IF(C338="","",IF(AND(COUNTIFS($J$18:J338,J338)=1,C338&lt;&gt;""),1,""))</f>
        <v>1</v>
      </c>
      <c r="AH338" s="211">
        <f>IF(G338="","",IF(AND(COUNTIFS($J$18:J338,J338)=1,G338&lt;&gt;""),1,""))</f>
        <v>1</v>
      </c>
      <c r="AI338" s="28">
        <f t="shared" si="63"/>
        <v>29946107.503386207</v>
      </c>
      <c r="AJ338" s="28">
        <f t="shared" si="64"/>
        <v>3987206.4954923098</v>
      </c>
      <c r="AK338" s="29">
        <f t="shared" si="65"/>
        <v>0.13314606898547499</v>
      </c>
      <c r="AL338" s="210"/>
      <c r="AM338" s="210"/>
      <c r="AN338" s="210"/>
      <c r="AO338" s="210"/>
      <c r="AP338" s="45" t="str">
        <f t="shared" si="66"/>
        <v>20187</v>
      </c>
      <c r="AQ338" s="45" t="str">
        <f t="shared" si="67"/>
        <v>20187JPY</v>
      </c>
    </row>
    <row r="339" spans="1:43" s="15" customFormat="1">
      <c r="A339" s="208" t="s">
        <v>28</v>
      </c>
      <c r="B339" s="209">
        <v>2018</v>
      </c>
      <c r="C339" s="209">
        <v>6</v>
      </c>
      <c r="D339" s="57" t="str">
        <f t="shared" si="57"/>
        <v>Q1</v>
      </c>
      <c r="E339" s="208" t="s">
        <v>28</v>
      </c>
      <c r="F339" s="209">
        <v>2018</v>
      </c>
      <c r="G339" s="209">
        <v>7</v>
      </c>
      <c r="H339" s="213"/>
      <c r="I339" s="57" t="str">
        <f t="shared" si="59"/>
        <v>Q2</v>
      </c>
      <c r="J339" s="204" t="s">
        <v>380</v>
      </c>
      <c r="K339" s="213" t="s">
        <v>381</v>
      </c>
      <c r="L339" s="210" t="s">
        <v>55</v>
      </c>
      <c r="M339" s="208" t="s">
        <v>47</v>
      </c>
      <c r="N339" s="208">
        <v>1</v>
      </c>
      <c r="O339" s="208"/>
      <c r="P339" s="57" t="str">
        <f t="shared" si="60"/>
        <v>MAIN UNIT</v>
      </c>
      <c r="Q339" s="208" t="s">
        <v>56</v>
      </c>
      <c r="R339" s="208" t="s">
        <v>49</v>
      </c>
      <c r="S339" s="208" t="s">
        <v>36</v>
      </c>
      <c r="T339" s="208" t="s">
        <v>65</v>
      </c>
      <c r="U339" s="208" t="s">
        <v>66</v>
      </c>
      <c r="V339" s="208" t="s">
        <v>99</v>
      </c>
      <c r="W339" s="208" t="s">
        <v>96</v>
      </c>
      <c r="X339" s="34">
        <v>9116260</v>
      </c>
      <c r="Y339" s="202">
        <v>1</v>
      </c>
      <c r="Z339" s="26">
        <f t="shared" si="58"/>
        <v>9116260</v>
      </c>
      <c r="AA339" s="208">
        <v>7.22E-2</v>
      </c>
      <c r="AB339" s="35">
        <f t="shared" si="68"/>
        <v>658193.97199999995</v>
      </c>
      <c r="AC339" s="27">
        <f t="shared" si="61"/>
        <v>109457.6575436</v>
      </c>
      <c r="AD339" s="212">
        <v>0.1663</v>
      </c>
      <c r="AE339" s="211">
        <f t="shared" si="62"/>
        <v>1</v>
      </c>
      <c r="AF339" s="211">
        <f>IF(AND(COUNTIFS($J$18:J339,J339)=1,AE339=1),1,"")</f>
        <v>1</v>
      </c>
      <c r="AG339" s="211">
        <f>IF(C339="","",IF(AND(COUNTIFS($J$18:J339,J339)=1,C339&lt;&gt;""),1,""))</f>
        <v>1</v>
      </c>
      <c r="AH339" s="211">
        <f>IF(G339="","",IF(AND(COUNTIFS($J$18:J339,J339)=1,G339&lt;&gt;""),1,""))</f>
        <v>1</v>
      </c>
      <c r="AI339" s="28">
        <f t="shared" si="63"/>
        <v>29946107.503386207</v>
      </c>
      <c r="AJ339" s="28">
        <f t="shared" si="64"/>
        <v>3987206.4954923098</v>
      </c>
      <c r="AK339" s="29">
        <f t="shared" si="65"/>
        <v>0.13314606898547499</v>
      </c>
      <c r="AL339" s="210"/>
      <c r="AM339" s="210"/>
      <c r="AN339" s="210"/>
      <c r="AO339" s="210"/>
      <c r="AP339" s="45" t="str">
        <f t="shared" si="66"/>
        <v>20187</v>
      </c>
      <c r="AQ339" s="45" t="str">
        <f t="shared" si="67"/>
        <v>20187JPY</v>
      </c>
    </row>
    <row r="340" spans="1:43" s="15" customFormat="1">
      <c r="A340" s="208" t="s">
        <v>28</v>
      </c>
      <c r="B340" s="209">
        <v>2018</v>
      </c>
      <c r="C340" s="209">
        <v>6</v>
      </c>
      <c r="D340" s="57" t="str">
        <f t="shared" si="57"/>
        <v>Q1</v>
      </c>
      <c r="E340" s="208" t="s">
        <v>28</v>
      </c>
      <c r="F340" s="209">
        <v>2018</v>
      </c>
      <c r="G340" s="209">
        <v>7</v>
      </c>
      <c r="H340" s="213"/>
      <c r="I340" s="57" t="str">
        <f t="shared" si="59"/>
        <v>Q2</v>
      </c>
      <c r="J340" s="204" t="s">
        <v>382</v>
      </c>
      <c r="K340" s="213" t="s">
        <v>383</v>
      </c>
      <c r="L340" s="210" t="s">
        <v>55</v>
      </c>
      <c r="M340" s="208" t="s">
        <v>47</v>
      </c>
      <c r="N340" s="208">
        <v>1</v>
      </c>
      <c r="O340" s="208"/>
      <c r="P340" s="57" t="str">
        <f t="shared" si="60"/>
        <v>MAIN UNIT</v>
      </c>
      <c r="Q340" s="208" t="s">
        <v>128</v>
      </c>
      <c r="R340" s="208" t="s">
        <v>49</v>
      </c>
      <c r="S340" s="208" t="s">
        <v>37</v>
      </c>
      <c r="T340" s="208" t="s">
        <v>88</v>
      </c>
      <c r="U340" s="208"/>
      <c r="V340" s="208" t="s">
        <v>59</v>
      </c>
      <c r="W340" s="208" t="s">
        <v>51</v>
      </c>
      <c r="X340" s="34">
        <v>1120000</v>
      </c>
      <c r="Y340" s="202">
        <v>1.1599999999999999</v>
      </c>
      <c r="Z340" s="26">
        <f t="shared" si="58"/>
        <v>1120000</v>
      </c>
      <c r="AA340" s="208">
        <v>1.18</v>
      </c>
      <c r="AB340" s="35">
        <f t="shared" si="68"/>
        <v>1139310.3448275861</v>
      </c>
      <c r="AC340" s="27">
        <f t="shared" si="61"/>
        <v>218975.44827586206</v>
      </c>
      <c r="AD340" s="212">
        <v>0.19220000000000001</v>
      </c>
      <c r="AE340" s="211">
        <f t="shared" si="62"/>
        <v>1</v>
      </c>
      <c r="AF340" s="211">
        <f>IF(AND(COUNTIFS($J$18:J340,J340)=1,AE340=1),1,"")</f>
        <v>1</v>
      </c>
      <c r="AG340" s="211">
        <f>IF(C340="","",IF(AND(COUNTIFS($J$18:J340,J340)=1,C340&lt;&gt;""),1,""))</f>
        <v>1</v>
      </c>
      <c r="AH340" s="211">
        <f>IF(G340="","",IF(AND(COUNTIFS($J$18:J340,J340)=1,G340&lt;&gt;""),1,""))</f>
        <v>1</v>
      </c>
      <c r="AI340" s="28">
        <f t="shared" si="63"/>
        <v>29946107.503386207</v>
      </c>
      <c r="AJ340" s="28">
        <f t="shared" si="64"/>
        <v>3987206.4954923098</v>
      </c>
      <c r="AK340" s="29">
        <f t="shared" si="65"/>
        <v>0.13314606898547499</v>
      </c>
      <c r="AL340" s="210"/>
      <c r="AM340" s="210"/>
      <c r="AN340" s="210"/>
      <c r="AO340" s="210"/>
      <c r="AP340" s="45" t="str">
        <f t="shared" si="66"/>
        <v>20187</v>
      </c>
      <c r="AQ340" s="45" t="str">
        <f t="shared" si="67"/>
        <v>20187RMB</v>
      </c>
    </row>
    <row r="341" spans="1:43" s="15" customFormat="1">
      <c r="A341" s="208" t="s">
        <v>28</v>
      </c>
      <c r="B341" s="209">
        <v>2018</v>
      </c>
      <c r="C341" s="209">
        <v>6</v>
      </c>
      <c r="D341" s="57" t="str">
        <f t="shared" si="57"/>
        <v>Q1</v>
      </c>
      <c r="E341" s="208" t="s">
        <v>28</v>
      </c>
      <c r="F341" s="209">
        <v>2018</v>
      </c>
      <c r="G341" s="209">
        <v>7</v>
      </c>
      <c r="H341" s="213"/>
      <c r="I341" s="57" t="str">
        <f t="shared" si="59"/>
        <v>Q2</v>
      </c>
      <c r="J341" s="204" t="s">
        <v>384</v>
      </c>
      <c r="K341" s="213" t="s">
        <v>385</v>
      </c>
      <c r="L341" s="210" t="s">
        <v>46</v>
      </c>
      <c r="M341" s="208" t="s">
        <v>47</v>
      </c>
      <c r="N341" s="208">
        <v>1</v>
      </c>
      <c r="O341" s="208"/>
      <c r="P341" s="57" t="str">
        <f t="shared" si="60"/>
        <v>MAIN UNIT</v>
      </c>
      <c r="Q341" s="208" t="s">
        <v>48</v>
      </c>
      <c r="R341" s="208" t="s">
        <v>49</v>
      </c>
      <c r="S341" s="208" t="s">
        <v>37</v>
      </c>
      <c r="T341" s="208" t="s">
        <v>88</v>
      </c>
      <c r="U341" s="208" t="s">
        <v>386</v>
      </c>
      <c r="V341" s="208" t="s">
        <v>81</v>
      </c>
      <c r="W341" s="208" t="s">
        <v>51</v>
      </c>
      <c r="X341" s="34">
        <v>615000</v>
      </c>
      <c r="Y341" s="202">
        <v>1.1599999999999999</v>
      </c>
      <c r="Z341" s="26">
        <f t="shared" si="58"/>
        <v>615000</v>
      </c>
      <c r="AA341" s="208">
        <v>1.18</v>
      </c>
      <c r="AB341" s="35">
        <f t="shared" si="68"/>
        <v>625603.44827586215</v>
      </c>
      <c r="AC341" s="27">
        <f t="shared" si="61"/>
        <v>76761.54310344829</v>
      </c>
      <c r="AD341" s="212">
        <v>0.1227</v>
      </c>
      <c r="AE341" s="211">
        <f t="shared" si="62"/>
        <v>0</v>
      </c>
      <c r="AF341" s="211" t="str">
        <f>IF(AND(COUNTIFS($J$18:J341,J341)=1,AE341=1),1,"")</f>
        <v/>
      </c>
      <c r="AG341" s="211">
        <f>IF(C341="","",IF(AND(COUNTIFS($J$18:J341,J341)=1,C341&lt;&gt;""),1,""))</f>
        <v>1</v>
      </c>
      <c r="AH341" s="211">
        <f>IF(G341="","",IF(AND(COUNTIFS($J$18:J341,J341)=1,G341&lt;&gt;""),1,""))</f>
        <v>1</v>
      </c>
      <c r="AI341" s="28">
        <f t="shared" si="63"/>
        <v>29946107.503386207</v>
      </c>
      <c r="AJ341" s="28">
        <f t="shared" si="64"/>
        <v>3987206.4954923098</v>
      </c>
      <c r="AK341" s="29">
        <f t="shared" si="65"/>
        <v>0.13314606898547499</v>
      </c>
      <c r="AL341" s="210"/>
      <c r="AM341" s="210"/>
      <c r="AN341" s="210"/>
      <c r="AO341" s="210"/>
      <c r="AP341" s="45" t="str">
        <f t="shared" si="66"/>
        <v>20187</v>
      </c>
      <c r="AQ341" s="45" t="str">
        <f t="shared" si="67"/>
        <v>20187RMB</v>
      </c>
    </row>
    <row r="342" spans="1:43" s="15" customFormat="1">
      <c r="A342" s="208" t="s">
        <v>28</v>
      </c>
      <c r="B342" s="209">
        <v>2018</v>
      </c>
      <c r="C342" s="209">
        <v>6</v>
      </c>
      <c r="D342" s="57" t="str">
        <f t="shared" si="57"/>
        <v>Q1</v>
      </c>
      <c r="E342" s="208" t="s">
        <v>28</v>
      </c>
      <c r="F342" s="209">
        <v>2018</v>
      </c>
      <c r="G342" s="209">
        <v>6</v>
      </c>
      <c r="H342" s="213"/>
      <c r="I342" s="57" t="str">
        <f t="shared" si="59"/>
        <v>Q1</v>
      </c>
      <c r="J342" s="204" t="s">
        <v>369</v>
      </c>
      <c r="K342" s="213" t="s">
        <v>312</v>
      </c>
      <c r="L342" s="210" t="s">
        <v>55</v>
      </c>
      <c r="M342" s="208" t="s">
        <v>47</v>
      </c>
      <c r="N342" s="208">
        <v>1</v>
      </c>
      <c r="O342" s="208"/>
      <c r="P342" s="57" t="str">
        <f t="shared" si="60"/>
        <v>MAIN UNIT</v>
      </c>
      <c r="Q342" s="208" t="s">
        <v>48</v>
      </c>
      <c r="R342" s="208" t="s">
        <v>49</v>
      </c>
      <c r="S342" s="208" t="s">
        <v>36</v>
      </c>
      <c r="T342" s="208" t="s">
        <v>232</v>
      </c>
      <c r="U342" s="208" t="s">
        <v>66</v>
      </c>
      <c r="V342" s="208" t="s">
        <v>114</v>
      </c>
      <c r="W342" s="208" t="s">
        <v>96</v>
      </c>
      <c r="X342" s="34">
        <v>12350000</v>
      </c>
      <c r="Y342" s="202">
        <v>1</v>
      </c>
      <c r="Z342" s="26">
        <f t="shared" si="58"/>
        <v>12350000</v>
      </c>
      <c r="AA342" s="208">
        <v>7.3599999999999999E-2</v>
      </c>
      <c r="AB342" s="35">
        <f t="shared" si="68"/>
        <v>908960</v>
      </c>
      <c r="AC342" s="27">
        <f t="shared" si="61"/>
        <v>167975.80799999999</v>
      </c>
      <c r="AD342" s="212">
        <v>0.18479999999999999</v>
      </c>
      <c r="AE342" s="211">
        <f t="shared" si="62"/>
        <v>0</v>
      </c>
      <c r="AF342" s="211" t="str">
        <f>IF(AND(COUNTIFS($J$18:J342,J342)=1,AE342=1),1,"")</f>
        <v/>
      </c>
      <c r="AG342" s="211" t="str">
        <f>IF(C342="","",IF(AND(COUNTIFS($J$18:J342,J342)=1,C342&lt;&gt;""),1,""))</f>
        <v/>
      </c>
      <c r="AH342" s="211" t="str">
        <f>IF(G342="","",IF(AND(COUNTIFS($J$18:J342,J342)=1,G342&lt;&gt;""),1,""))</f>
        <v/>
      </c>
      <c r="AI342" s="28">
        <f t="shared" si="63"/>
        <v>24398045.860453524</v>
      </c>
      <c r="AJ342" s="28">
        <f t="shared" si="64"/>
        <v>3478417.4064663453</v>
      </c>
      <c r="AK342" s="29">
        <f t="shared" si="65"/>
        <v>0.14256950849102498</v>
      </c>
      <c r="AL342" s="210">
        <v>11116125</v>
      </c>
      <c r="AM342" s="210">
        <v>12350000</v>
      </c>
      <c r="AN342" s="210"/>
      <c r="AO342" s="210"/>
      <c r="AP342" s="45" t="str">
        <f t="shared" si="66"/>
        <v>20186</v>
      </c>
      <c r="AQ342" s="45" t="str">
        <f t="shared" si="67"/>
        <v>20186JPY</v>
      </c>
    </row>
    <row r="343" spans="1:43" s="15" customFormat="1">
      <c r="A343" s="208" t="s">
        <v>28</v>
      </c>
      <c r="B343" s="209">
        <v>2018</v>
      </c>
      <c r="C343" s="209">
        <v>6</v>
      </c>
      <c r="D343" s="57" t="str">
        <f t="shared" si="57"/>
        <v>Q1</v>
      </c>
      <c r="E343" s="208" t="s">
        <v>28</v>
      </c>
      <c r="F343" s="209">
        <v>2018</v>
      </c>
      <c r="G343" s="209">
        <v>11</v>
      </c>
      <c r="H343" s="213"/>
      <c r="I343" s="57" t="str">
        <f t="shared" si="59"/>
        <v>Q3</v>
      </c>
      <c r="J343" s="204" t="s">
        <v>387</v>
      </c>
      <c r="K343" s="213" t="s">
        <v>3127</v>
      </c>
      <c r="L343" s="210" t="s">
        <v>87</v>
      </c>
      <c r="M343" s="208" t="s">
        <v>47</v>
      </c>
      <c r="N343" s="208">
        <v>1</v>
      </c>
      <c r="O343" s="208"/>
      <c r="P343" s="57" t="str">
        <f t="shared" si="60"/>
        <v>MAIN UNIT</v>
      </c>
      <c r="Q343" s="208" t="s">
        <v>56</v>
      </c>
      <c r="R343" s="208" t="s">
        <v>49</v>
      </c>
      <c r="S343" s="208" t="s">
        <v>39</v>
      </c>
      <c r="T343" s="208" t="s">
        <v>388</v>
      </c>
      <c r="U343" s="208" t="s">
        <v>131</v>
      </c>
      <c r="V343" s="208" t="s">
        <v>132</v>
      </c>
      <c r="W343" s="208" t="s">
        <v>51</v>
      </c>
      <c r="X343" s="34">
        <v>585000</v>
      </c>
      <c r="Y343" s="202">
        <v>1.1599999999999999</v>
      </c>
      <c r="Z343" s="26">
        <f t="shared" si="58"/>
        <v>585000</v>
      </c>
      <c r="AA343" s="208">
        <v>1.125</v>
      </c>
      <c r="AB343" s="35">
        <f t="shared" si="68"/>
        <v>567349.13793103455</v>
      </c>
      <c r="AC343" s="27">
        <f t="shared" si="61"/>
        <v>81868.48060344829</v>
      </c>
      <c r="AD343" s="212">
        <v>0.14430000000000001</v>
      </c>
      <c r="AE343" s="211">
        <f t="shared" si="62"/>
        <v>1</v>
      </c>
      <c r="AF343" s="211">
        <f>IF(AND(COUNTIFS($J$18:J343,J343)=1,AE343=1),1,"")</f>
        <v>1</v>
      </c>
      <c r="AG343" s="211">
        <f>IF(C343="","",IF(AND(COUNTIFS($J$18:J343,J343)=1,C343&lt;&gt;""),1,""))</f>
        <v>1</v>
      </c>
      <c r="AH343" s="211">
        <f>IF(G343="","",IF(AND(COUNTIFS($J$18:J343,J343)=1,G343&lt;&gt;""),1,""))</f>
        <v>1</v>
      </c>
      <c r="AI343" s="28">
        <f t="shared" si="63"/>
        <v>10785027.603448274</v>
      </c>
      <c r="AJ343" s="28">
        <f t="shared" si="64"/>
        <v>1540894.1297982759</v>
      </c>
      <c r="AK343" s="29">
        <f t="shared" si="65"/>
        <v>0.14287345257286213</v>
      </c>
      <c r="AL343" s="210"/>
      <c r="AM343" s="210"/>
      <c r="AN343" s="210"/>
      <c r="AO343" s="210"/>
      <c r="AP343" s="45" t="str">
        <f t="shared" si="66"/>
        <v>201811</v>
      </c>
      <c r="AQ343" s="45" t="str">
        <f t="shared" si="67"/>
        <v>201811RMB</v>
      </c>
    </row>
    <row r="344" spans="1:43" s="15" customFormat="1">
      <c r="A344" s="208" t="s">
        <v>28</v>
      </c>
      <c r="B344" s="209">
        <v>2018</v>
      </c>
      <c r="C344" s="209">
        <v>6</v>
      </c>
      <c r="D344" s="57" t="str">
        <f t="shared" si="57"/>
        <v>Q1</v>
      </c>
      <c r="E344" s="208" t="s">
        <v>28</v>
      </c>
      <c r="F344" s="209">
        <v>2018</v>
      </c>
      <c r="G344" s="209">
        <v>11</v>
      </c>
      <c r="H344" s="213"/>
      <c r="I344" s="57" t="str">
        <f t="shared" si="59"/>
        <v>Q3</v>
      </c>
      <c r="J344" s="204" t="s">
        <v>389</v>
      </c>
      <c r="K344" s="213" t="s">
        <v>390</v>
      </c>
      <c r="L344" s="210" t="s">
        <v>55</v>
      </c>
      <c r="M344" s="208" t="s">
        <v>47</v>
      </c>
      <c r="N344" s="208">
        <v>2</v>
      </c>
      <c r="O344" s="208"/>
      <c r="P344" s="57" t="str">
        <f t="shared" si="60"/>
        <v>MAIN UNIT</v>
      </c>
      <c r="Q344" s="208" t="s">
        <v>48</v>
      </c>
      <c r="R344" s="208" t="s">
        <v>49</v>
      </c>
      <c r="S344" s="208" t="s">
        <v>37</v>
      </c>
      <c r="T344" s="208" t="s">
        <v>88</v>
      </c>
      <c r="U344" s="208" t="s">
        <v>391</v>
      </c>
      <c r="V344" s="208" t="s">
        <v>71</v>
      </c>
      <c r="W344" s="208" t="s">
        <v>51</v>
      </c>
      <c r="X344" s="34">
        <v>543000</v>
      </c>
      <c r="Y344" s="202">
        <v>1.1599999999999999</v>
      </c>
      <c r="Z344" s="26">
        <f t="shared" si="58"/>
        <v>1086000</v>
      </c>
      <c r="AA344" s="208">
        <v>1.125</v>
      </c>
      <c r="AB344" s="35">
        <f t="shared" si="68"/>
        <v>1053232.7586206896</v>
      </c>
      <c r="AC344" s="27">
        <f t="shared" si="61"/>
        <v>127335.84051724136</v>
      </c>
      <c r="AD344" s="212">
        <v>0.12089999999999999</v>
      </c>
      <c r="AE344" s="211">
        <f t="shared" si="62"/>
        <v>0</v>
      </c>
      <c r="AF344" s="211" t="str">
        <f>IF(AND(COUNTIFS($J$18:J344,J344)=1,AE344=1),1,"")</f>
        <v/>
      </c>
      <c r="AG344" s="211">
        <f>IF(C344="","",IF(AND(COUNTIFS($J$18:J344,J344)=1,C344&lt;&gt;""),1,""))</f>
        <v>1</v>
      </c>
      <c r="AH344" s="211">
        <f>IF(G344="","",IF(AND(COUNTIFS($J$18:J344,J344)=1,G344&lt;&gt;""),1,""))</f>
        <v>1</v>
      </c>
      <c r="AI344" s="28">
        <f t="shared" si="63"/>
        <v>10785027.603448274</v>
      </c>
      <c r="AJ344" s="28">
        <f t="shared" si="64"/>
        <v>1540894.1297982759</v>
      </c>
      <c r="AK344" s="29">
        <f t="shared" si="65"/>
        <v>0.14287345257286213</v>
      </c>
      <c r="AL344" s="210"/>
      <c r="AM344" s="210"/>
      <c r="AN344" s="210"/>
      <c r="AO344" s="210"/>
      <c r="AP344" s="45" t="str">
        <f t="shared" si="66"/>
        <v>201811</v>
      </c>
      <c r="AQ344" s="45" t="str">
        <f t="shared" si="67"/>
        <v>201811RMB</v>
      </c>
    </row>
    <row r="345" spans="1:43" s="15" customFormat="1">
      <c r="A345" s="208" t="s">
        <v>28</v>
      </c>
      <c r="B345" s="209">
        <v>2018</v>
      </c>
      <c r="C345" s="209">
        <v>6</v>
      </c>
      <c r="D345" s="57" t="str">
        <f t="shared" si="57"/>
        <v>Q1</v>
      </c>
      <c r="E345" s="208" t="s">
        <v>28</v>
      </c>
      <c r="F345" s="209">
        <v>2018</v>
      </c>
      <c r="G345" s="209">
        <v>10</v>
      </c>
      <c r="H345" s="213"/>
      <c r="I345" s="57" t="str">
        <f t="shared" si="59"/>
        <v>Q3</v>
      </c>
      <c r="J345" s="204" t="s">
        <v>392</v>
      </c>
      <c r="K345" s="213" t="s">
        <v>393</v>
      </c>
      <c r="L345" s="210" t="s">
        <v>79</v>
      </c>
      <c r="M345" s="208" t="s">
        <v>47</v>
      </c>
      <c r="N345" s="208">
        <v>1</v>
      </c>
      <c r="O345" s="208"/>
      <c r="P345" s="57" t="str">
        <f t="shared" si="60"/>
        <v>MAIN UNIT</v>
      </c>
      <c r="Q345" s="208" t="s">
        <v>56</v>
      </c>
      <c r="R345" s="208" t="s">
        <v>49</v>
      </c>
      <c r="S345" s="208" t="s">
        <v>36</v>
      </c>
      <c r="T345" s="208" t="s">
        <v>65</v>
      </c>
      <c r="U345" s="208" t="s">
        <v>66</v>
      </c>
      <c r="V345" s="208" t="s">
        <v>99</v>
      </c>
      <c r="W345" s="208" t="s">
        <v>96</v>
      </c>
      <c r="X345" s="34">
        <v>14448643</v>
      </c>
      <c r="Y345" s="202">
        <v>1</v>
      </c>
      <c r="Z345" s="26">
        <f t="shared" si="58"/>
        <v>14448643</v>
      </c>
      <c r="AA345" s="208">
        <v>7.0199999999999999E-2</v>
      </c>
      <c r="AB345" s="35">
        <f t="shared" si="68"/>
        <v>1014294.7385999999</v>
      </c>
      <c r="AC345" s="27">
        <f t="shared" si="61"/>
        <v>168170.06765987998</v>
      </c>
      <c r="AD345" s="212">
        <v>0.1658</v>
      </c>
      <c r="AE345" s="211">
        <f t="shared" si="62"/>
        <v>1</v>
      </c>
      <c r="AF345" s="211">
        <f>IF(AND(COUNTIFS($J$18:J345,J345)=1,AE345=1),1,"")</f>
        <v>1</v>
      </c>
      <c r="AG345" s="211">
        <f>IF(C345="","",IF(AND(COUNTIFS($J$18:J345,J345)=1,C345&lt;&gt;""),1,""))</f>
        <v>1</v>
      </c>
      <c r="AH345" s="211">
        <f>IF(G345="","",IF(AND(COUNTIFS($J$18:J345,J345)=1,G345&lt;&gt;""),1,""))</f>
        <v>1</v>
      </c>
      <c r="AI345" s="28">
        <f t="shared" si="63"/>
        <v>10786543.370020689</v>
      </c>
      <c r="AJ345" s="28">
        <f t="shared" si="64"/>
        <v>1330367.5841569281</v>
      </c>
      <c r="AK345" s="29">
        <f t="shared" si="65"/>
        <v>0.123335858255987</v>
      </c>
      <c r="AL345" s="210"/>
      <c r="AM345" s="210"/>
      <c r="AN345" s="210"/>
      <c r="AO345" s="210"/>
      <c r="AP345" s="45" t="str">
        <f t="shared" si="66"/>
        <v>201810</v>
      </c>
      <c r="AQ345" s="45" t="str">
        <f t="shared" si="67"/>
        <v>201810JPY</v>
      </c>
    </row>
    <row r="346" spans="1:43" s="15" customFormat="1">
      <c r="A346" s="208" t="s">
        <v>28</v>
      </c>
      <c r="B346" s="209">
        <v>2018</v>
      </c>
      <c r="C346" s="209">
        <v>6</v>
      </c>
      <c r="D346" s="57" t="str">
        <f t="shared" si="57"/>
        <v>Q1</v>
      </c>
      <c r="E346" s="208" t="s">
        <v>28</v>
      </c>
      <c r="F346" s="209">
        <v>2018</v>
      </c>
      <c r="G346" s="209">
        <v>10</v>
      </c>
      <c r="H346" s="213"/>
      <c r="I346" s="57" t="str">
        <f t="shared" si="59"/>
        <v>Q3</v>
      </c>
      <c r="J346" s="204" t="s">
        <v>394</v>
      </c>
      <c r="K346" s="213" t="s">
        <v>371</v>
      </c>
      <c r="L346" s="210" t="s">
        <v>79</v>
      </c>
      <c r="M346" s="208" t="s">
        <v>47</v>
      </c>
      <c r="N346" s="208">
        <v>2</v>
      </c>
      <c r="O346" s="208"/>
      <c r="P346" s="57" t="str">
        <f t="shared" si="60"/>
        <v>MAIN UNIT</v>
      </c>
      <c r="Q346" s="208" t="s">
        <v>56</v>
      </c>
      <c r="R346" s="208" t="s">
        <v>49</v>
      </c>
      <c r="S346" s="208" t="s">
        <v>36</v>
      </c>
      <c r="T346" s="208" t="s">
        <v>372</v>
      </c>
      <c r="U346" s="208" t="s">
        <v>66</v>
      </c>
      <c r="V346" s="208" t="s">
        <v>67</v>
      </c>
      <c r="W346" s="208" t="s">
        <v>96</v>
      </c>
      <c r="X346" s="34">
        <v>15200000</v>
      </c>
      <c r="Y346" s="202">
        <v>1</v>
      </c>
      <c r="Z346" s="26">
        <f t="shared" si="58"/>
        <v>30400000</v>
      </c>
      <c r="AA346" s="208">
        <v>7.0199999999999999E-2</v>
      </c>
      <c r="AB346" s="35">
        <f t="shared" si="68"/>
        <v>2134080</v>
      </c>
      <c r="AC346" s="27">
        <f t="shared" si="61"/>
        <v>347641.63199999998</v>
      </c>
      <c r="AD346" s="212">
        <v>0.16289999999999999</v>
      </c>
      <c r="AE346" s="211">
        <f t="shared" si="62"/>
        <v>1</v>
      </c>
      <c r="AF346" s="211">
        <f>IF(AND(COUNTIFS($J$18:J346,J346)=1,AE346=1),1,"")</f>
        <v>1</v>
      </c>
      <c r="AG346" s="211">
        <f>IF(C346="","",IF(AND(COUNTIFS($J$18:J346,J346)=1,C346&lt;&gt;""),1,""))</f>
        <v>1</v>
      </c>
      <c r="AH346" s="211">
        <f>IF(G346="","",IF(AND(COUNTIFS($J$18:J346,J346)=1,G346&lt;&gt;""),1,""))</f>
        <v>1</v>
      </c>
      <c r="AI346" s="28">
        <f t="shared" si="63"/>
        <v>10786543.370020689</v>
      </c>
      <c r="AJ346" s="28">
        <f t="shared" si="64"/>
        <v>1330367.5841569281</v>
      </c>
      <c r="AK346" s="29">
        <f t="shared" si="65"/>
        <v>0.123335858255987</v>
      </c>
      <c r="AL346" s="210"/>
      <c r="AM346" s="210"/>
      <c r="AN346" s="210"/>
      <c r="AO346" s="210"/>
      <c r="AP346" s="45" t="str">
        <f t="shared" si="66"/>
        <v>201810</v>
      </c>
      <c r="AQ346" s="45" t="str">
        <f t="shared" si="67"/>
        <v>201810JPY</v>
      </c>
    </row>
    <row r="347" spans="1:43" s="15" customFormat="1">
      <c r="A347" s="208" t="s">
        <v>28</v>
      </c>
      <c r="B347" s="209">
        <v>2018</v>
      </c>
      <c r="C347" s="209">
        <v>6</v>
      </c>
      <c r="D347" s="57" t="str">
        <f t="shared" si="57"/>
        <v>Q1</v>
      </c>
      <c r="E347" s="208" t="s">
        <v>28</v>
      </c>
      <c r="F347" s="209">
        <v>2018</v>
      </c>
      <c r="G347" s="209">
        <v>9</v>
      </c>
      <c r="H347" s="213"/>
      <c r="I347" s="57" t="str">
        <f t="shared" si="59"/>
        <v>Q2</v>
      </c>
      <c r="J347" s="204" t="s">
        <v>395</v>
      </c>
      <c r="K347" s="213" t="s">
        <v>3128</v>
      </c>
      <c r="L347" s="210" t="s">
        <v>396</v>
      </c>
      <c r="M347" s="208" t="s">
        <v>397</v>
      </c>
      <c r="N347" s="208">
        <v>1</v>
      </c>
      <c r="O347" s="208"/>
      <c r="P347" s="57" t="str">
        <f t="shared" si="60"/>
        <v>MAIN UNIT</v>
      </c>
      <c r="Q347" s="208" t="s">
        <v>56</v>
      </c>
      <c r="R347" s="208" t="s">
        <v>49</v>
      </c>
      <c r="S347" s="208" t="s">
        <v>39</v>
      </c>
      <c r="T347" s="208" t="s">
        <v>130</v>
      </c>
      <c r="U347" s="208" t="s">
        <v>131</v>
      </c>
      <c r="V347" s="208" t="s">
        <v>132</v>
      </c>
      <c r="W347" s="208" t="s">
        <v>51</v>
      </c>
      <c r="X347" s="34">
        <v>470000</v>
      </c>
      <c r="Y347" s="202">
        <v>1.1599999999999999</v>
      </c>
      <c r="Z347" s="26">
        <f t="shared" si="58"/>
        <v>470000</v>
      </c>
      <c r="AA347" s="208">
        <v>1.1499999999999999</v>
      </c>
      <c r="AB347" s="35">
        <f t="shared" si="68"/>
        <v>465948.27586206899</v>
      </c>
      <c r="AC347" s="27">
        <f t="shared" si="61"/>
        <v>55913.793103448275</v>
      </c>
      <c r="AD347" s="212">
        <v>0.12</v>
      </c>
      <c r="AE347" s="211">
        <f t="shared" si="62"/>
        <v>1</v>
      </c>
      <c r="AF347" s="211">
        <f>IF(AND(COUNTIFS($J$18:J347,J347)=1,AE347=1),1,"")</f>
        <v>1</v>
      </c>
      <c r="AG347" s="211">
        <f>IF(C347="","",IF(AND(COUNTIFS($J$18:J347,J347)=1,C347&lt;&gt;""),1,""))</f>
        <v>1</v>
      </c>
      <c r="AH347" s="211">
        <f>IF(G347="","",IF(AND(COUNTIFS($J$18:J347,J347)=1,G347&lt;&gt;""),1,""))</f>
        <v>1</v>
      </c>
      <c r="AI347" s="28">
        <f t="shared" si="63"/>
        <v>26492741.106427066</v>
      </c>
      <c r="AJ347" s="28">
        <f t="shared" si="64"/>
        <v>3348032.1325698113</v>
      </c>
      <c r="AK347" s="29">
        <f t="shared" si="65"/>
        <v>0.12637545201985867</v>
      </c>
      <c r="AL347" s="210"/>
      <c r="AM347" s="210"/>
      <c r="AN347" s="210" t="s">
        <v>398</v>
      </c>
      <c r="AO347" s="210"/>
      <c r="AP347" s="45" t="str">
        <f t="shared" si="66"/>
        <v>20189</v>
      </c>
      <c r="AQ347" s="45" t="str">
        <f t="shared" si="67"/>
        <v>20189RMB</v>
      </c>
    </row>
    <row r="348" spans="1:43" s="15" customFormat="1">
      <c r="A348" s="208" t="s">
        <v>28</v>
      </c>
      <c r="B348" s="209">
        <v>2018</v>
      </c>
      <c r="C348" s="209">
        <v>6</v>
      </c>
      <c r="D348" s="57" t="str">
        <f t="shared" si="57"/>
        <v>Q1</v>
      </c>
      <c r="E348" s="208" t="s">
        <v>28</v>
      </c>
      <c r="F348" s="209">
        <v>2018</v>
      </c>
      <c r="G348" s="209">
        <v>9</v>
      </c>
      <c r="H348" s="213"/>
      <c r="I348" s="57" t="str">
        <f t="shared" si="59"/>
        <v>Q2</v>
      </c>
      <c r="J348" s="204" t="s">
        <v>399</v>
      </c>
      <c r="K348" s="213" t="s">
        <v>400</v>
      </c>
      <c r="L348" s="210" t="s">
        <v>64</v>
      </c>
      <c r="M348" s="208" t="s">
        <v>47</v>
      </c>
      <c r="N348" s="208">
        <v>1</v>
      </c>
      <c r="O348" s="208"/>
      <c r="P348" s="57" t="str">
        <f t="shared" si="60"/>
        <v>MAIN UNIT</v>
      </c>
      <c r="Q348" s="208" t="s">
        <v>48</v>
      </c>
      <c r="R348" s="208" t="s">
        <v>49</v>
      </c>
      <c r="S348" s="208" t="s">
        <v>36</v>
      </c>
      <c r="T348" s="208" t="s">
        <v>65</v>
      </c>
      <c r="U348" s="208" t="s">
        <v>66</v>
      </c>
      <c r="V348" s="208" t="s">
        <v>109</v>
      </c>
      <c r="W348" s="208" t="s">
        <v>96</v>
      </c>
      <c r="X348" s="34">
        <v>11400000</v>
      </c>
      <c r="Y348" s="202">
        <v>1</v>
      </c>
      <c r="Z348" s="26">
        <f t="shared" si="58"/>
        <v>11400000</v>
      </c>
      <c r="AA348" s="208">
        <v>7.2099999999999997E-2</v>
      </c>
      <c r="AB348" s="35">
        <f t="shared" si="68"/>
        <v>821940</v>
      </c>
      <c r="AC348" s="27">
        <f t="shared" si="61"/>
        <v>105537.09599999999</v>
      </c>
      <c r="AD348" s="212">
        <v>0.12839999999999999</v>
      </c>
      <c r="AE348" s="211">
        <f t="shared" si="62"/>
        <v>0</v>
      </c>
      <c r="AF348" s="211" t="str">
        <f>IF(AND(COUNTIFS($J$18:J348,J348)=1,AE348=1),1,"")</f>
        <v/>
      </c>
      <c r="AG348" s="211">
        <f>IF(C348="","",IF(AND(COUNTIFS($J$18:J348,J348)=1,C348&lt;&gt;""),1,""))</f>
        <v>1</v>
      </c>
      <c r="AH348" s="211">
        <f>IF(G348="","",IF(AND(COUNTIFS($J$18:J348,J348)=1,G348&lt;&gt;""),1,""))</f>
        <v>1</v>
      </c>
      <c r="AI348" s="28">
        <f t="shared" si="63"/>
        <v>26492741.106427066</v>
      </c>
      <c r="AJ348" s="28">
        <f t="shared" si="64"/>
        <v>3348032.1325698113</v>
      </c>
      <c r="AK348" s="29">
        <f t="shared" si="65"/>
        <v>0.12637545201985867</v>
      </c>
      <c r="AL348" s="210"/>
      <c r="AM348" s="210"/>
      <c r="AN348" s="210"/>
      <c r="AO348" s="210"/>
      <c r="AP348" s="45" t="str">
        <f t="shared" si="66"/>
        <v>20189</v>
      </c>
      <c r="AQ348" s="45" t="str">
        <f t="shared" si="67"/>
        <v>20189JPY</v>
      </c>
    </row>
    <row r="349" spans="1:43" s="15" customFormat="1">
      <c r="A349" s="208" t="s">
        <v>28</v>
      </c>
      <c r="B349" s="209">
        <v>2018</v>
      </c>
      <c r="C349" s="209">
        <v>6</v>
      </c>
      <c r="D349" s="57" t="str">
        <f t="shared" si="57"/>
        <v>Q1</v>
      </c>
      <c r="E349" s="208" t="s">
        <v>28</v>
      </c>
      <c r="F349" s="209">
        <v>2018</v>
      </c>
      <c r="G349" s="209">
        <v>9</v>
      </c>
      <c r="H349" s="213"/>
      <c r="I349" s="57" t="str">
        <f t="shared" si="59"/>
        <v>Q2</v>
      </c>
      <c r="J349" s="204" t="s">
        <v>399</v>
      </c>
      <c r="K349" s="213" t="s">
        <v>400</v>
      </c>
      <c r="L349" s="210" t="s">
        <v>55</v>
      </c>
      <c r="M349" s="208" t="s">
        <v>47</v>
      </c>
      <c r="N349" s="208">
        <v>1</v>
      </c>
      <c r="O349" s="208"/>
      <c r="P349" s="57" t="str">
        <f t="shared" si="60"/>
        <v>MAIN UNIT</v>
      </c>
      <c r="Q349" s="208" t="s">
        <v>48</v>
      </c>
      <c r="R349" s="208" t="s">
        <v>49</v>
      </c>
      <c r="S349" s="208" t="s">
        <v>36</v>
      </c>
      <c r="T349" s="208" t="s">
        <v>65</v>
      </c>
      <c r="U349" s="208" t="s">
        <v>66</v>
      </c>
      <c r="V349" s="208" t="s">
        <v>109</v>
      </c>
      <c r="W349" s="208" t="s">
        <v>96</v>
      </c>
      <c r="X349" s="34">
        <v>9400000</v>
      </c>
      <c r="Y349" s="202">
        <v>1</v>
      </c>
      <c r="Z349" s="26">
        <f t="shared" si="58"/>
        <v>9400000</v>
      </c>
      <c r="AA349" s="208">
        <v>7.2099999999999997E-2</v>
      </c>
      <c r="AB349" s="35">
        <f t="shared" si="68"/>
        <v>677740</v>
      </c>
      <c r="AC349" s="27">
        <f t="shared" si="61"/>
        <v>87021.815999999992</v>
      </c>
      <c r="AD349" s="212">
        <v>0.12839999999999999</v>
      </c>
      <c r="AE349" s="211">
        <f t="shared" si="62"/>
        <v>0</v>
      </c>
      <c r="AF349" s="211" t="str">
        <f>IF(AND(COUNTIFS($J$18:J349,J349)=1,AE349=1),1,"")</f>
        <v/>
      </c>
      <c r="AG349" s="211" t="str">
        <f>IF(C349="","",IF(AND(COUNTIFS($J$18:J349,J349)=1,C349&lt;&gt;""),1,""))</f>
        <v/>
      </c>
      <c r="AH349" s="211" t="str">
        <f>IF(G349="","",IF(AND(COUNTIFS($J$18:J349,J349)=1,G349&lt;&gt;""),1,""))</f>
        <v/>
      </c>
      <c r="AI349" s="28">
        <f t="shared" si="63"/>
        <v>26492741.106427066</v>
      </c>
      <c r="AJ349" s="28">
        <f t="shared" si="64"/>
        <v>3348032.1325698113</v>
      </c>
      <c r="AK349" s="29">
        <f t="shared" si="65"/>
        <v>0.12637545201985867</v>
      </c>
      <c r="AL349" s="210"/>
      <c r="AM349" s="210"/>
      <c r="AN349" s="210"/>
      <c r="AO349" s="210"/>
      <c r="AP349" s="45" t="str">
        <f t="shared" si="66"/>
        <v>20189</v>
      </c>
      <c r="AQ349" s="45" t="str">
        <f t="shared" si="67"/>
        <v>20189JPY</v>
      </c>
    </row>
    <row r="350" spans="1:43" s="15" customFormat="1">
      <c r="A350" s="208" t="s">
        <v>28</v>
      </c>
      <c r="B350" s="209">
        <v>2018</v>
      </c>
      <c r="C350" s="209">
        <v>6</v>
      </c>
      <c r="D350" s="57" t="str">
        <f t="shared" si="57"/>
        <v>Q1</v>
      </c>
      <c r="E350" s="208" t="s">
        <v>28</v>
      </c>
      <c r="F350" s="209">
        <v>2018</v>
      </c>
      <c r="G350" s="209">
        <v>9</v>
      </c>
      <c r="H350" s="213"/>
      <c r="I350" s="57" t="str">
        <f t="shared" si="59"/>
        <v>Q2</v>
      </c>
      <c r="J350" s="204" t="s">
        <v>401</v>
      </c>
      <c r="K350" s="213" t="s">
        <v>402</v>
      </c>
      <c r="L350" s="210" t="s">
        <v>55</v>
      </c>
      <c r="M350" s="208" t="s">
        <v>47</v>
      </c>
      <c r="N350" s="208">
        <v>1</v>
      </c>
      <c r="O350" s="208"/>
      <c r="P350" s="57" t="str">
        <f t="shared" si="60"/>
        <v>MAIN UNIT</v>
      </c>
      <c r="Q350" s="208" t="s">
        <v>128</v>
      </c>
      <c r="R350" s="208" t="s">
        <v>49</v>
      </c>
      <c r="S350" s="208" t="s">
        <v>37</v>
      </c>
      <c r="T350" s="208" t="s">
        <v>88</v>
      </c>
      <c r="U350" s="208"/>
      <c r="V350" s="208" t="s">
        <v>81</v>
      </c>
      <c r="W350" s="208" t="s">
        <v>51</v>
      </c>
      <c r="X350" s="34">
        <v>640000</v>
      </c>
      <c r="Y350" s="202">
        <v>1.1599999999999999</v>
      </c>
      <c r="Z350" s="26">
        <f t="shared" si="58"/>
        <v>640000</v>
      </c>
      <c r="AA350" s="208">
        <v>1.1499999999999999</v>
      </c>
      <c r="AB350" s="35">
        <f t="shared" si="68"/>
        <v>634482.75862068974</v>
      </c>
      <c r="AC350" s="27">
        <f t="shared" si="61"/>
        <v>76137.931034482768</v>
      </c>
      <c r="AD350" s="212">
        <v>0.12</v>
      </c>
      <c r="AE350" s="211">
        <f t="shared" si="62"/>
        <v>1</v>
      </c>
      <c r="AF350" s="211">
        <f>IF(AND(COUNTIFS($J$18:J350,J350)=1,AE350=1),1,"")</f>
        <v>1</v>
      </c>
      <c r="AG350" s="211">
        <f>IF(C350="","",IF(AND(COUNTIFS($J$18:J350,J350)=1,C350&lt;&gt;""),1,""))</f>
        <v>1</v>
      </c>
      <c r="AH350" s="211">
        <f>IF(G350="","",IF(AND(COUNTIFS($J$18:J350,J350)=1,G350&lt;&gt;""),1,""))</f>
        <v>1</v>
      </c>
      <c r="AI350" s="28">
        <f t="shared" si="63"/>
        <v>26492741.106427066</v>
      </c>
      <c r="AJ350" s="28">
        <f t="shared" si="64"/>
        <v>3348032.1325698113</v>
      </c>
      <c r="AK350" s="29">
        <f t="shared" si="65"/>
        <v>0.12637545201985867</v>
      </c>
      <c r="AL350" s="210"/>
      <c r="AM350" s="210"/>
      <c r="AN350" s="210"/>
      <c r="AO350" s="210"/>
      <c r="AP350" s="45" t="str">
        <f t="shared" si="66"/>
        <v>20189</v>
      </c>
      <c r="AQ350" s="45" t="str">
        <f t="shared" si="67"/>
        <v>20189RMB</v>
      </c>
    </row>
    <row r="351" spans="1:43" s="15" customFormat="1">
      <c r="A351" s="208" t="s">
        <v>28</v>
      </c>
      <c r="B351" s="209">
        <v>2018</v>
      </c>
      <c r="C351" s="209">
        <v>6</v>
      </c>
      <c r="D351" s="57" t="str">
        <f t="shared" si="57"/>
        <v>Q1</v>
      </c>
      <c r="E351" s="208" t="s">
        <v>28</v>
      </c>
      <c r="F351" s="209">
        <v>2018</v>
      </c>
      <c r="G351" s="209">
        <v>9</v>
      </c>
      <c r="H351" s="213"/>
      <c r="I351" s="57" t="str">
        <f t="shared" si="59"/>
        <v>Q2</v>
      </c>
      <c r="J351" s="204" t="s">
        <v>403</v>
      </c>
      <c r="K351" s="213" t="s">
        <v>404</v>
      </c>
      <c r="L351" s="210" t="s">
        <v>55</v>
      </c>
      <c r="M351" s="208" t="s">
        <v>47</v>
      </c>
      <c r="N351" s="208">
        <v>2</v>
      </c>
      <c r="O351" s="208"/>
      <c r="P351" s="57" t="str">
        <f t="shared" si="60"/>
        <v>MAIN UNIT</v>
      </c>
      <c r="Q351" s="208" t="s">
        <v>56</v>
      </c>
      <c r="R351" s="208" t="s">
        <v>49</v>
      </c>
      <c r="S351" s="208" t="s">
        <v>37</v>
      </c>
      <c r="T351" s="208" t="s">
        <v>155</v>
      </c>
      <c r="U351" s="208" t="s">
        <v>391</v>
      </c>
      <c r="V351" s="208" t="s">
        <v>71</v>
      </c>
      <c r="W351" s="208" t="s">
        <v>51</v>
      </c>
      <c r="X351" s="34">
        <v>815000</v>
      </c>
      <c r="Y351" s="202">
        <v>1.1599999999999999</v>
      </c>
      <c r="Z351" s="26">
        <f t="shared" si="58"/>
        <v>1630000</v>
      </c>
      <c r="AA351" s="208">
        <v>1.1499999999999999</v>
      </c>
      <c r="AB351" s="35">
        <f t="shared" si="68"/>
        <v>1615948.2758620689</v>
      </c>
      <c r="AC351" s="27">
        <f t="shared" si="61"/>
        <v>190843.49137931032</v>
      </c>
      <c r="AD351" s="212">
        <v>0.1181</v>
      </c>
      <c r="AE351" s="211">
        <f t="shared" si="62"/>
        <v>1</v>
      </c>
      <c r="AF351" s="211">
        <f>IF(AND(COUNTIFS($J$18:J351,J351)=1,AE351=1),1,"")</f>
        <v>1</v>
      </c>
      <c r="AG351" s="211">
        <f>IF(C351="","",IF(AND(COUNTIFS($J$18:J351,J351)=1,C351&lt;&gt;""),1,""))</f>
        <v>1</v>
      </c>
      <c r="AH351" s="211">
        <f>IF(G351="","",IF(AND(COUNTIFS($J$18:J351,J351)=1,G351&lt;&gt;""),1,""))</f>
        <v>1</v>
      </c>
      <c r="AI351" s="28">
        <f t="shared" si="63"/>
        <v>26492741.106427066</v>
      </c>
      <c r="AJ351" s="28">
        <f t="shared" si="64"/>
        <v>3348032.1325698113</v>
      </c>
      <c r="AK351" s="29">
        <f t="shared" si="65"/>
        <v>0.12637545201985867</v>
      </c>
      <c r="AL351" s="210"/>
      <c r="AM351" s="210"/>
      <c r="AN351" s="210"/>
      <c r="AO351" s="210"/>
      <c r="AP351" s="45" t="str">
        <f t="shared" si="66"/>
        <v>20189</v>
      </c>
      <c r="AQ351" s="45" t="str">
        <f t="shared" si="67"/>
        <v>20189RMB</v>
      </c>
    </row>
    <row r="352" spans="1:43" s="15" customFormat="1">
      <c r="A352" s="208" t="s">
        <v>43</v>
      </c>
      <c r="B352" s="209">
        <v>2018</v>
      </c>
      <c r="C352" s="209">
        <v>3</v>
      </c>
      <c r="D352" s="57" t="str">
        <f t="shared" si="57"/>
        <v>Q4</v>
      </c>
      <c r="E352" s="208" t="s">
        <v>28</v>
      </c>
      <c r="F352" s="209">
        <v>2018</v>
      </c>
      <c r="G352" s="209">
        <v>4</v>
      </c>
      <c r="H352" s="213"/>
      <c r="I352" s="57" t="str">
        <f t="shared" si="59"/>
        <v>Q1</v>
      </c>
      <c r="J352" s="204" t="s">
        <v>405</v>
      </c>
      <c r="K352" s="213" t="s">
        <v>406</v>
      </c>
      <c r="L352" s="210" t="s">
        <v>55</v>
      </c>
      <c r="M352" s="208" t="s">
        <v>47</v>
      </c>
      <c r="N352" s="208">
        <v>4</v>
      </c>
      <c r="O352" s="208"/>
      <c r="P352" s="57" t="str">
        <f t="shared" si="60"/>
        <v>MAIN UNIT</v>
      </c>
      <c r="Q352" s="208" t="s">
        <v>56</v>
      </c>
      <c r="R352" s="208" t="s">
        <v>49</v>
      </c>
      <c r="S352" s="208" t="s">
        <v>37</v>
      </c>
      <c r="T352" s="208" t="s">
        <v>75</v>
      </c>
      <c r="U352" s="208" t="s">
        <v>58</v>
      </c>
      <c r="V352" s="208" t="s">
        <v>81</v>
      </c>
      <c r="W352" s="208" t="s">
        <v>51</v>
      </c>
      <c r="X352" s="34">
        <v>647500</v>
      </c>
      <c r="Y352" s="202">
        <v>1.17</v>
      </c>
      <c r="Z352" s="26">
        <f t="shared" si="58"/>
        <v>2590000</v>
      </c>
      <c r="AA352" s="208">
        <v>1.23</v>
      </c>
      <c r="AB352" s="35">
        <f t="shared" si="68"/>
        <v>2722820.512820513</v>
      </c>
      <c r="AC352" s="27">
        <f t="shared" si="61"/>
        <v>294336.89743589744</v>
      </c>
      <c r="AD352" s="212">
        <v>0.1081</v>
      </c>
      <c r="AE352" s="211">
        <f t="shared" si="62"/>
        <v>1</v>
      </c>
      <c r="AF352" s="211">
        <f>IF(AND(COUNTIFS($J$18:J352,J352)=1,AE352=1),1,"")</f>
        <v>1</v>
      </c>
      <c r="AG352" s="211">
        <f>IF(C352="","",IF(AND(COUNTIFS($J$18:J352,J352)=1,C352&lt;&gt;""),1,""))</f>
        <v>1</v>
      </c>
      <c r="AH352" s="211">
        <f>IF(G352="","",IF(AND(COUNTIFS($J$18:J352,J352)=1,G352&lt;&gt;""),1,""))</f>
        <v>1</v>
      </c>
      <c r="AI352" s="28">
        <f t="shared" si="63"/>
        <v>29288201.60307692</v>
      </c>
      <c r="AJ352" s="28">
        <f t="shared" si="64"/>
        <v>3870159.1769246156</v>
      </c>
      <c r="AK352" s="29">
        <f t="shared" si="65"/>
        <v>0.13214055370740244</v>
      </c>
      <c r="AL352" s="210" t="s">
        <v>407</v>
      </c>
      <c r="AM352" s="210">
        <v>2590000</v>
      </c>
      <c r="AN352" s="210" t="s">
        <v>408</v>
      </c>
      <c r="AO352" s="210" t="s">
        <v>409</v>
      </c>
      <c r="AP352" s="45" t="str">
        <f t="shared" si="66"/>
        <v>20184</v>
      </c>
      <c r="AQ352" s="45" t="str">
        <f t="shared" si="67"/>
        <v>20184RMB</v>
      </c>
    </row>
    <row r="353" spans="1:43" s="15" customFormat="1">
      <c r="A353" s="208" t="s">
        <v>43</v>
      </c>
      <c r="B353" s="209">
        <v>2018</v>
      </c>
      <c r="C353" s="209">
        <v>3</v>
      </c>
      <c r="D353" s="57" t="str">
        <f t="shared" si="57"/>
        <v>Q4</v>
      </c>
      <c r="E353" s="208" t="s">
        <v>28</v>
      </c>
      <c r="F353" s="209">
        <v>2018</v>
      </c>
      <c r="G353" s="209">
        <v>4</v>
      </c>
      <c r="H353" s="213"/>
      <c r="I353" s="57" t="str">
        <f t="shared" si="59"/>
        <v>Q1</v>
      </c>
      <c r="J353" s="204" t="s">
        <v>410</v>
      </c>
      <c r="K353" s="213" t="s">
        <v>195</v>
      </c>
      <c r="L353" s="210" t="s">
        <v>64</v>
      </c>
      <c r="M353" s="208" t="s">
        <v>47</v>
      </c>
      <c r="N353" s="208">
        <v>1</v>
      </c>
      <c r="O353" s="208"/>
      <c r="P353" s="57" t="str">
        <f t="shared" si="60"/>
        <v>MAIN UNIT</v>
      </c>
      <c r="Q353" s="208" t="s">
        <v>48</v>
      </c>
      <c r="R353" s="208" t="s">
        <v>49</v>
      </c>
      <c r="S353" s="208" t="s">
        <v>37</v>
      </c>
      <c r="T353" s="208" t="s">
        <v>196</v>
      </c>
      <c r="U353" s="208" t="s">
        <v>197</v>
      </c>
      <c r="V353" s="208" t="s">
        <v>198</v>
      </c>
      <c r="W353" s="208" t="s">
        <v>51</v>
      </c>
      <c r="X353" s="34">
        <v>653000</v>
      </c>
      <c r="Y353" s="202">
        <v>1.17</v>
      </c>
      <c r="Z353" s="26">
        <f t="shared" si="58"/>
        <v>653000</v>
      </c>
      <c r="AA353" s="208">
        <v>1.23</v>
      </c>
      <c r="AB353" s="35">
        <f t="shared" si="68"/>
        <v>686487.1794871795</v>
      </c>
      <c r="AC353" s="27">
        <f t="shared" si="61"/>
        <v>55948.705128205132</v>
      </c>
      <c r="AD353" s="212">
        <v>8.1500000000000003E-2</v>
      </c>
      <c r="AE353" s="211">
        <f t="shared" si="62"/>
        <v>0</v>
      </c>
      <c r="AF353" s="211" t="str">
        <f>IF(AND(COUNTIFS($J$18:J353,J353)=1,AE353=1),1,"")</f>
        <v/>
      </c>
      <c r="AG353" s="211">
        <f>IF(C353="","",IF(AND(COUNTIFS($J$18:J353,J353)=1,C353&lt;&gt;""),1,""))</f>
        <v>1</v>
      </c>
      <c r="AH353" s="211">
        <f>IF(G353="","",IF(AND(COUNTIFS($J$18:J353,J353)=1,G353&lt;&gt;""),1,""))</f>
        <v>1</v>
      </c>
      <c r="AI353" s="28">
        <f t="shared" si="63"/>
        <v>29288201.60307692</v>
      </c>
      <c r="AJ353" s="28">
        <f t="shared" si="64"/>
        <v>3870159.1769246156</v>
      </c>
      <c r="AK353" s="29">
        <f t="shared" si="65"/>
        <v>0.13214055370740244</v>
      </c>
      <c r="AL353" s="210" t="s">
        <v>411</v>
      </c>
      <c r="AM353" s="210">
        <v>653000</v>
      </c>
      <c r="AN353" s="210" t="s">
        <v>412</v>
      </c>
      <c r="AO353" s="210"/>
      <c r="AP353" s="45" t="str">
        <f t="shared" si="66"/>
        <v>20184</v>
      </c>
      <c r="AQ353" s="45" t="str">
        <f t="shared" si="67"/>
        <v>20184RMB</v>
      </c>
    </row>
    <row r="354" spans="1:43" s="15" customFormat="1">
      <c r="A354" s="208" t="s">
        <v>43</v>
      </c>
      <c r="B354" s="209">
        <v>2018</v>
      </c>
      <c r="C354" s="209">
        <v>3</v>
      </c>
      <c r="D354" s="57" t="str">
        <f t="shared" ref="D354:D417" si="69">IF(B354="","",IF(AND(C354&gt;=10,C354&lt;=12),"Q3",IF(AND(C354&gt;=1,C354&lt;=3),"Q4",IF(AND(C354&gt;=7,C354&lt;=9),"Q2",IF(AND(C354&gt;=4,C354&lt;=6),"Q1")))))</f>
        <v>Q4</v>
      </c>
      <c r="E354" s="208" t="s">
        <v>28</v>
      </c>
      <c r="F354" s="209">
        <v>2018</v>
      </c>
      <c r="G354" s="209">
        <v>4</v>
      </c>
      <c r="H354" s="213"/>
      <c r="I354" s="57" t="str">
        <f t="shared" si="59"/>
        <v>Q1</v>
      </c>
      <c r="J354" s="204" t="s">
        <v>413</v>
      </c>
      <c r="K354" s="213" t="s">
        <v>266</v>
      </c>
      <c r="L354" s="210" t="s">
        <v>46</v>
      </c>
      <c r="M354" s="208" t="s">
        <v>47</v>
      </c>
      <c r="N354" s="208">
        <v>1</v>
      </c>
      <c r="O354" s="208"/>
      <c r="P354" s="57" t="str">
        <f t="shared" si="60"/>
        <v>MAIN UNIT</v>
      </c>
      <c r="Q354" s="208" t="s">
        <v>48</v>
      </c>
      <c r="R354" s="208" t="s">
        <v>49</v>
      </c>
      <c r="S354" s="208" t="s">
        <v>36</v>
      </c>
      <c r="T354" s="208" t="s">
        <v>65</v>
      </c>
      <c r="U354" s="208" t="s">
        <v>66</v>
      </c>
      <c r="V354" s="208" t="s">
        <v>114</v>
      </c>
      <c r="W354" s="208" t="s">
        <v>96</v>
      </c>
      <c r="X354" s="34">
        <v>7350000</v>
      </c>
      <c r="Y354" s="202">
        <v>1</v>
      </c>
      <c r="Z354" s="26">
        <f t="shared" ref="Z354:Z417" si="70">IF(X354="","",X354*MAX(O354,N354))</f>
        <v>7350000</v>
      </c>
      <c r="AA354" s="208">
        <v>7.51E-2</v>
      </c>
      <c r="AB354" s="35">
        <f t="shared" si="68"/>
        <v>551985</v>
      </c>
      <c r="AC354" s="27">
        <f t="shared" si="61"/>
        <v>58565.608500000002</v>
      </c>
      <c r="AD354" s="212">
        <v>0.1061</v>
      </c>
      <c r="AE354" s="211">
        <f t="shared" si="62"/>
        <v>0</v>
      </c>
      <c r="AF354" s="211" t="str">
        <f>IF(AND(COUNTIFS($J$18:J354,J354)=1,AE354=1),1,"")</f>
        <v/>
      </c>
      <c r="AG354" s="211">
        <f>IF(C354="","",IF(AND(COUNTIFS($J$18:J354,J354)=1,C354&lt;&gt;""),1,""))</f>
        <v>1</v>
      </c>
      <c r="AH354" s="211">
        <f>IF(G354="","",IF(AND(COUNTIFS($J$18:J354,J354)=1,G354&lt;&gt;""),1,""))</f>
        <v>1</v>
      </c>
      <c r="AI354" s="28">
        <f t="shared" si="63"/>
        <v>29288201.60307692</v>
      </c>
      <c r="AJ354" s="28">
        <f t="shared" si="64"/>
        <v>3870159.1769246156</v>
      </c>
      <c r="AK354" s="29">
        <f t="shared" si="65"/>
        <v>0.13214055370740244</v>
      </c>
      <c r="AL354" s="210">
        <v>11116086</v>
      </c>
      <c r="AM354" s="210">
        <v>7350000</v>
      </c>
      <c r="AN354" s="210"/>
      <c r="AO354" s="210"/>
      <c r="AP354" s="45" t="str">
        <f t="shared" si="66"/>
        <v>20184</v>
      </c>
      <c r="AQ354" s="45" t="str">
        <f t="shared" si="67"/>
        <v>20184JPY</v>
      </c>
    </row>
    <row r="355" spans="1:43" s="15" customFormat="1">
      <c r="A355" s="208" t="s">
        <v>43</v>
      </c>
      <c r="B355" s="209">
        <v>2018</v>
      </c>
      <c r="C355" s="209">
        <v>3</v>
      </c>
      <c r="D355" s="57" t="str">
        <f t="shared" si="69"/>
        <v>Q4</v>
      </c>
      <c r="E355" s="208" t="s">
        <v>28</v>
      </c>
      <c r="F355" s="209">
        <v>2018</v>
      </c>
      <c r="G355" s="209">
        <v>4</v>
      </c>
      <c r="H355" s="213"/>
      <c r="I355" s="57" t="str">
        <f t="shared" si="59"/>
        <v>Q1</v>
      </c>
      <c r="J355" s="204" t="s">
        <v>414</v>
      </c>
      <c r="K355" s="213" t="s">
        <v>415</v>
      </c>
      <c r="L355" s="210" t="s">
        <v>55</v>
      </c>
      <c r="M355" s="208" t="s">
        <v>47</v>
      </c>
      <c r="N355" s="208">
        <v>1</v>
      </c>
      <c r="O355" s="208"/>
      <c r="P355" s="57" t="str">
        <f t="shared" si="60"/>
        <v>MAIN UNIT</v>
      </c>
      <c r="Q355" s="208" t="s">
        <v>48</v>
      </c>
      <c r="R355" s="208" t="s">
        <v>49</v>
      </c>
      <c r="S355" s="208" t="s">
        <v>36</v>
      </c>
      <c r="T355" s="208" t="s">
        <v>65</v>
      </c>
      <c r="U355" s="208" t="s">
        <v>66</v>
      </c>
      <c r="V355" s="208" t="s">
        <v>119</v>
      </c>
      <c r="W355" s="208" t="s">
        <v>51</v>
      </c>
      <c r="X355" s="34">
        <v>800000</v>
      </c>
      <c r="Y355" s="202">
        <v>1.17</v>
      </c>
      <c r="Z355" s="26">
        <f t="shared" si="70"/>
        <v>800000</v>
      </c>
      <c r="AA355" s="208">
        <v>1.23</v>
      </c>
      <c r="AB355" s="35">
        <f t="shared" si="68"/>
        <v>841025.641025641</v>
      </c>
      <c r="AC355" s="27">
        <f t="shared" si="61"/>
        <v>136582.56410256409</v>
      </c>
      <c r="AD355" s="212">
        <v>0.16239999999999999</v>
      </c>
      <c r="AE355" s="211">
        <f t="shared" si="62"/>
        <v>0</v>
      </c>
      <c r="AF355" s="211" t="str">
        <f>IF(AND(COUNTIFS($J$18:J355,J355)=1,AE355=1),1,"")</f>
        <v/>
      </c>
      <c r="AG355" s="211">
        <f>IF(C355="","",IF(AND(COUNTIFS($J$18:J355,J355)=1,C355&lt;&gt;""),1,""))</f>
        <v>1</v>
      </c>
      <c r="AH355" s="211">
        <f>IF(G355="","",IF(AND(COUNTIFS($J$18:J355,J355)=1,G355&lt;&gt;""),1,""))</f>
        <v>1</v>
      </c>
      <c r="AI355" s="28">
        <f t="shared" si="63"/>
        <v>29288201.60307692</v>
      </c>
      <c r="AJ355" s="28">
        <f t="shared" si="64"/>
        <v>3870159.1769246156</v>
      </c>
      <c r="AK355" s="29">
        <f t="shared" si="65"/>
        <v>0.13214055370740244</v>
      </c>
      <c r="AL355" s="210" t="s">
        <v>416</v>
      </c>
      <c r="AM355" s="210">
        <v>800000</v>
      </c>
      <c r="AN355" s="210"/>
      <c r="AO355" s="210"/>
      <c r="AP355" s="45" t="str">
        <f t="shared" si="66"/>
        <v>20184</v>
      </c>
      <c r="AQ355" s="45" t="str">
        <f t="shared" si="67"/>
        <v>20184RMB</v>
      </c>
    </row>
    <row r="356" spans="1:43" s="15" customFormat="1">
      <c r="A356" s="208" t="s">
        <v>43</v>
      </c>
      <c r="B356" s="209">
        <v>2018</v>
      </c>
      <c r="C356" s="209">
        <v>3</v>
      </c>
      <c r="D356" s="57" t="str">
        <f t="shared" si="69"/>
        <v>Q4</v>
      </c>
      <c r="E356" s="208" t="s">
        <v>28</v>
      </c>
      <c r="F356" s="209">
        <v>2018</v>
      </c>
      <c r="G356" s="209">
        <v>4</v>
      </c>
      <c r="H356" s="213"/>
      <c r="I356" s="57" t="str">
        <f t="shared" si="59"/>
        <v>Q1</v>
      </c>
      <c r="J356" s="204" t="s">
        <v>417</v>
      </c>
      <c r="K356" s="213" t="s">
        <v>418</v>
      </c>
      <c r="L356" s="210" t="s">
        <v>55</v>
      </c>
      <c r="M356" s="208" t="s">
        <v>47</v>
      </c>
      <c r="N356" s="208">
        <v>1</v>
      </c>
      <c r="O356" s="208"/>
      <c r="P356" s="57" t="str">
        <f t="shared" si="60"/>
        <v>MAIN UNIT</v>
      </c>
      <c r="Q356" s="208" t="s">
        <v>48</v>
      </c>
      <c r="R356" s="208" t="s">
        <v>49</v>
      </c>
      <c r="S356" s="208" t="s">
        <v>36</v>
      </c>
      <c r="T356" s="208" t="s">
        <v>419</v>
      </c>
      <c r="U356" s="208" t="s">
        <v>66</v>
      </c>
      <c r="V356" s="208" t="s">
        <v>119</v>
      </c>
      <c r="W356" s="208" t="s">
        <v>51</v>
      </c>
      <c r="X356" s="34">
        <v>670000</v>
      </c>
      <c r="Y356" s="202">
        <v>1.17</v>
      </c>
      <c r="Z356" s="26">
        <f t="shared" si="70"/>
        <v>670000</v>
      </c>
      <c r="AA356" s="208">
        <v>1.23</v>
      </c>
      <c r="AB356" s="35">
        <f t="shared" si="68"/>
        <v>704358.97435897437</v>
      </c>
      <c r="AC356" s="27">
        <f t="shared" si="61"/>
        <v>138336.10256410256</v>
      </c>
      <c r="AD356" s="212">
        <v>0.19639999999999999</v>
      </c>
      <c r="AE356" s="211">
        <f t="shared" si="62"/>
        <v>0</v>
      </c>
      <c r="AF356" s="211" t="str">
        <f>IF(AND(COUNTIFS($J$18:J356,J356)=1,AE356=1),1,"")</f>
        <v/>
      </c>
      <c r="AG356" s="211">
        <f>IF(C356="","",IF(AND(COUNTIFS($J$18:J356,J356)=1,C356&lt;&gt;""),1,""))</f>
        <v>1</v>
      </c>
      <c r="AH356" s="211">
        <f>IF(G356="","",IF(AND(COUNTIFS($J$18:J356,J356)=1,G356&lt;&gt;""),1,""))</f>
        <v>1</v>
      </c>
      <c r="AI356" s="28">
        <f t="shared" si="63"/>
        <v>29288201.60307692</v>
      </c>
      <c r="AJ356" s="28">
        <f t="shared" si="64"/>
        <v>3870159.1769246156</v>
      </c>
      <c r="AK356" s="29">
        <f t="shared" si="65"/>
        <v>0.13214055370740244</v>
      </c>
      <c r="AL356" s="210">
        <v>11100246</v>
      </c>
      <c r="AM356" s="210">
        <v>670000</v>
      </c>
      <c r="AN356" s="210"/>
      <c r="AO356" s="210"/>
      <c r="AP356" s="45" t="str">
        <f t="shared" si="66"/>
        <v>20184</v>
      </c>
      <c r="AQ356" s="45" t="str">
        <f t="shared" si="67"/>
        <v>20184RMB</v>
      </c>
    </row>
    <row r="357" spans="1:43" s="15" customFormat="1">
      <c r="A357" s="208" t="s">
        <v>43</v>
      </c>
      <c r="B357" s="209">
        <v>2018</v>
      </c>
      <c r="C357" s="209">
        <v>3</v>
      </c>
      <c r="D357" s="57" t="str">
        <f t="shared" si="69"/>
        <v>Q4</v>
      </c>
      <c r="E357" s="208" t="s">
        <v>28</v>
      </c>
      <c r="F357" s="209">
        <v>2018</v>
      </c>
      <c r="G357" s="209">
        <v>4</v>
      </c>
      <c r="H357" s="213"/>
      <c r="I357" s="57" t="str">
        <f t="shared" si="59"/>
        <v>Q1</v>
      </c>
      <c r="J357" s="204" t="s">
        <v>420</v>
      </c>
      <c r="K357" s="213" t="s">
        <v>421</v>
      </c>
      <c r="L357" s="210" t="s">
        <v>55</v>
      </c>
      <c r="M357" s="208" t="s">
        <v>47</v>
      </c>
      <c r="N357" s="208">
        <v>1</v>
      </c>
      <c r="O357" s="208"/>
      <c r="P357" s="57" t="str">
        <f t="shared" si="60"/>
        <v>MAIN UNIT</v>
      </c>
      <c r="Q357" s="208" t="s">
        <v>56</v>
      </c>
      <c r="R357" s="208" t="s">
        <v>49</v>
      </c>
      <c r="S357" s="208" t="s">
        <v>36</v>
      </c>
      <c r="T357" s="208" t="s">
        <v>422</v>
      </c>
      <c r="U357" s="208" t="s">
        <v>66</v>
      </c>
      <c r="V357" s="208" t="s">
        <v>290</v>
      </c>
      <c r="W357" s="208" t="s">
        <v>51</v>
      </c>
      <c r="X357" s="34">
        <v>736000</v>
      </c>
      <c r="Y357" s="202">
        <v>1.17</v>
      </c>
      <c r="Z357" s="26">
        <f t="shared" si="70"/>
        <v>736000</v>
      </c>
      <c r="AA357" s="208">
        <v>1.23</v>
      </c>
      <c r="AB357" s="35">
        <f t="shared" si="68"/>
        <v>773743.58974358975</v>
      </c>
      <c r="AC357" s="27">
        <f t="shared" si="61"/>
        <v>125888.08205128206</v>
      </c>
      <c r="AD357" s="212">
        <v>0.16270000000000001</v>
      </c>
      <c r="AE357" s="211">
        <f t="shared" si="62"/>
        <v>1</v>
      </c>
      <c r="AF357" s="211">
        <f>IF(AND(COUNTIFS($J$18:J357,J357)=1,AE357=1),1,"")</f>
        <v>1</v>
      </c>
      <c r="AG357" s="211">
        <f>IF(C357="","",IF(AND(COUNTIFS($J$18:J357,J357)=1,C357&lt;&gt;""),1,""))</f>
        <v>1</v>
      </c>
      <c r="AH357" s="211">
        <f>IF(G357="","",IF(AND(COUNTIFS($J$18:J357,J357)=1,G357&lt;&gt;""),1,""))</f>
        <v>1</v>
      </c>
      <c r="AI357" s="28">
        <f t="shared" si="63"/>
        <v>29288201.60307692</v>
      </c>
      <c r="AJ357" s="28">
        <f t="shared" si="64"/>
        <v>3870159.1769246156</v>
      </c>
      <c r="AK357" s="29">
        <f t="shared" si="65"/>
        <v>0.13214055370740244</v>
      </c>
      <c r="AL357" s="210">
        <v>11100247</v>
      </c>
      <c r="AM357" s="210">
        <v>736000</v>
      </c>
      <c r="AN357" s="210"/>
      <c r="AO357" s="210"/>
      <c r="AP357" s="45" t="str">
        <f t="shared" si="66"/>
        <v>20184</v>
      </c>
      <c r="AQ357" s="45" t="str">
        <f t="shared" si="67"/>
        <v>20184RMB</v>
      </c>
    </row>
    <row r="358" spans="1:43" s="15" customFormat="1">
      <c r="A358" s="208" t="s">
        <v>43</v>
      </c>
      <c r="B358" s="209">
        <v>2018</v>
      </c>
      <c r="C358" s="209">
        <v>3</v>
      </c>
      <c r="D358" s="57" t="str">
        <f t="shared" si="69"/>
        <v>Q4</v>
      </c>
      <c r="E358" s="208" t="s">
        <v>28</v>
      </c>
      <c r="F358" s="209">
        <v>2018</v>
      </c>
      <c r="G358" s="209">
        <v>8</v>
      </c>
      <c r="H358" s="213"/>
      <c r="I358" s="57" t="str">
        <f t="shared" si="59"/>
        <v>Q2</v>
      </c>
      <c r="J358" s="204" t="s">
        <v>423</v>
      </c>
      <c r="K358" s="213" t="s">
        <v>424</v>
      </c>
      <c r="L358" s="210" t="s">
        <v>79</v>
      </c>
      <c r="M358" s="208" t="s">
        <v>47</v>
      </c>
      <c r="N358" s="208">
        <v>1</v>
      </c>
      <c r="O358" s="208"/>
      <c r="P358" s="57" t="str">
        <f t="shared" si="60"/>
        <v>MAIN UNIT</v>
      </c>
      <c r="Q358" s="208" t="s">
        <v>48</v>
      </c>
      <c r="R358" s="208" t="s">
        <v>49</v>
      </c>
      <c r="S358" s="208" t="s">
        <v>36</v>
      </c>
      <c r="T358" s="208" t="s">
        <v>232</v>
      </c>
      <c r="U358" s="208" t="s">
        <v>66</v>
      </c>
      <c r="V358" s="208" t="s">
        <v>99</v>
      </c>
      <c r="W358" s="208" t="s">
        <v>96</v>
      </c>
      <c r="X358" s="34">
        <v>16833680</v>
      </c>
      <c r="Y358" s="202">
        <v>1</v>
      </c>
      <c r="Z358" s="26">
        <f t="shared" si="70"/>
        <v>16833680</v>
      </c>
      <c r="AA358" s="208">
        <v>7.2099999999999997E-2</v>
      </c>
      <c r="AB358" s="35">
        <f t="shared" si="68"/>
        <v>1213708.328</v>
      </c>
      <c r="AC358" s="27">
        <f t="shared" si="61"/>
        <v>205602.19076319999</v>
      </c>
      <c r="AD358" s="212">
        <v>0.1694</v>
      </c>
      <c r="AE358" s="211">
        <f t="shared" si="62"/>
        <v>0</v>
      </c>
      <c r="AF358" s="211" t="str">
        <f>IF(AND(COUNTIFS($J$18:J358,J358)=1,AE358=1),1,"")</f>
        <v/>
      </c>
      <c r="AG358" s="211">
        <f>IF(C358="","",IF(AND(COUNTIFS($J$18:J358,J358)=1,C358&lt;&gt;""),1,""))</f>
        <v>1</v>
      </c>
      <c r="AH358" s="211">
        <f>IF(G358="","",IF(AND(COUNTIFS($J$18:J358,J358)=1,G358&lt;&gt;""),1,""))</f>
        <v>1</v>
      </c>
      <c r="AI358" s="28">
        <f t="shared" si="63"/>
        <v>26754147.763010345</v>
      </c>
      <c r="AJ358" s="28">
        <f t="shared" si="64"/>
        <v>3429137.9965357971</v>
      </c>
      <c r="AK358" s="29">
        <f t="shared" si="65"/>
        <v>0.12817220069617924</v>
      </c>
      <c r="AL358" s="210"/>
      <c r="AM358" s="210"/>
      <c r="AN358" s="210"/>
      <c r="AO358" s="210"/>
      <c r="AP358" s="45" t="str">
        <f t="shared" si="66"/>
        <v>20188</v>
      </c>
      <c r="AQ358" s="45" t="str">
        <f t="shared" si="67"/>
        <v>20188JPY</v>
      </c>
    </row>
    <row r="359" spans="1:43" s="15" customFormat="1">
      <c r="A359" s="208" t="s">
        <v>43</v>
      </c>
      <c r="B359" s="209">
        <v>2018</v>
      </c>
      <c r="C359" s="209">
        <v>3</v>
      </c>
      <c r="D359" s="57" t="str">
        <f t="shared" si="69"/>
        <v>Q4</v>
      </c>
      <c r="E359" s="208" t="s">
        <v>28</v>
      </c>
      <c r="F359" s="209">
        <v>2018</v>
      </c>
      <c r="G359" s="209">
        <v>6</v>
      </c>
      <c r="H359" s="213"/>
      <c r="I359" s="57" t="str">
        <f t="shared" si="59"/>
        <v>Q1</v>
      </c>
      <c r="J359" s="204" t="s">
        <v>425</v>
      </c>
      <c r="K359" s="213" t="s">
        <v>426</v>
      </c>
      <c r="L359" s="210" t="s">
        <v>55</v>
      </c>
      <c r="M359" s="208" t="s">
        <v>47</v>
      </c>
      <c r="N359" s="208">
        <v>2</v>
      </c>
      <c r="O359" s="208"/>
      <c r="P359" s="57" t="str">
        <f t="shared" si="60"/>
        <v>MAIN UNIT</v>
      </c>
      <c r="Q359" s="208" t="s">
        <v>56</v>
      </c>
      <c r="R359" s="208" t="s">
        <v>49</v>
      </c>
      <c r="S359" s="208" t="s">
        <v>36</v>
      </c>
      <c r="T359" s="208" t="s">
        <v>65</v>
      </c>
      <c r="U359" s="208" t="s">
        <v>66</v>
      </c>
      <c r="V359" s="208" t="s">
        <v>99</v>
      </c>
      <c r="W359" s="208" t="s">
        <v>96</v>
      </c>
      <c r="X359" s="34">
        <v>9961884.5</v>
      </c>
      <c r="Y359" s="202">
        <v>1</v>
      </c>
      <c r="Z359" s="26">
        <f t="shared" si="70"/>
        <v>19923769</v>
      </c>
      <c r="AA359" s="208">
        <v>7.3599999999999999E-2</v>
      </c>
      <c r="AB359" s="35">
        <f t="shared" si="68"/>
        <v>1466389.3984000001</v>
      </c>
      <c r="AC359" s="27">
        <f t="shared" si="61"/>
        <v>252072.33758496001</v>
      </c>
      <c r="AD359" s="212">
        <v>0.1719</v>
      </c>
      <c r="AE359" s="211">
        <f t="shared" si="62"/>
        <v>1</v>
      </c>
      <c r="AF359" s="211">
        <f>IF(AND(COUNTIFS($J$18:J359,J359)=1,AE359=1),1,"")</f>
        <v>1</v>
      </c>
      <c r="AG359" s="211">
        <f>IF(C359="","",IF(AND(COUNTIFS($J$18:J359,J359)=1,C359&lt;&gt;""),1,""))</f>
        <v>1</v>
      </c>
      <c r="AH359" s="211">
        <f>IF(G359="","",IF(AND(COUNTIFS($J$18:J359,J359)=1,G359&lt;&gt;""),1,""))</f>
        <v>1</v>
      </c>
      <c r="AI359" s="28">
        <f t="shared" si="63"/>
        <v>24398045.860453524</v>
      </c>
      <c r="AJ359" s="28">
        <f t="shared" si="64"/>
        <v>3478417.4064663453</v>
      </c>
      <c r="AK359" s="29">
        <f t="shared" si="65"/>
        <v>0.14256950849102498</v>
      </c>
      <c r="AL359" s="210"/>
      <c r="AM359" s="210"/>
      <c r="AN359" s="210"/>
      <c r="AO359" s="210"/>
      <c r="AP359" s="45" t="str">
        <f t="shared" si="66"/>
        <v>20186</v>
      </c>
      <c r="AQ359" s="45" t="str">
        <f t="shared" si="67"/>
        <v>20186JPY</v>
      </c>
    </row>
    <row r="360" spans="1:43" s="15" customFormat="1">
      <c r="A360" s="208" t="s">
        <v>43</v>
      </c>
      <c r="B360" s="209">
        <v>2018</v>
      </c>
      <c r="C360" s="209">
        <v>3</v>
      </c>
      <c r="D360" s="57" t="str">
        <f t="shared" si="69"/>
        <v>Q4</v>
      </c>
      <c r="E360" s="208" t="s">
        <v>43</v>
      </c>
      <c r="F360" s="209">
        <v>2018</v>
      </c>
      <c r="G360" s="209">
        <v>3</v>
      </c>
      <c r="H360" s="213"/>
      <c r="I360" s="57" t="str">
        <f t="shared" si="59"/>
        <v>Q4</v>
      </c>
      <c r="J360" s="204" t="s">
        <v>427</v>
      </c>
      <c r="K360" s="213" t="s">
        <v>428</v>
      </c>
      <c r="L360" s="210" t="s">
        <v>55</v>
      </c>
      <c r="M360" s="208" t="s">
        <v>47</v>
      </c>
      <c r="N360" s="208">
        <v>1</v>
      </c>
      <c r="O360" s="208"/>
      <c r="P360" s="57" t="str">
        <f t="shared" si="60"/>
        <v>MAIN UNIT</v>
      </c>
      <c r="Q360" s="208" t="s">
        <v>48</v>
      </c>
      <c r="R360" s="208" t="s">
        <v>49</v>
      </c>
      <c r="S360" s="208" t="s">
        <v>36</v>
      </c>
      <c r="T360" s="208" t="s">
        <v>65</v>
      </c>
      <c r="U360" s="208" t="s">
        <v>66</v>
      </c>
      <c r="V360" s="208" t="s">
        <v>99</v>
      </c>
      <c r="W360" s="208" t="s">
        <v>96</v>
      </c>
      <c r="X360" s="34">
        <v>9098400</v>
      </c>
      <c r="Y360" s="202">
        <v>1</v>
      </c>
      <c r="Z360" s="26">
        <f t="shared" si="70"/>
        <v>9098400</v>
      </c>
      <c r="AA360" s="208">
        <v>7.3200000000000001E-2</v>
      </c>
      <c r="AB360" s="35">
        <f t="shared" si="68"/>
        <v>666002.88</v>
      </c>
      <c r="AC360" s="27">
        <f t="shared" si="61"/>
        <v>79920.345600000001</v>
      </c>
      <c r="AD360" s="212">
        <v>0.12</v>
      </c>
      <c r="AE360" s="211">
        <f t="shared" si="62"/>
        <v>0</v>
      </c>
      <c r="AF360" s="211" t="str">
        <f>IF(AND(COUNTIFS($J$18:J360,J360)=1,AE360=1),1,"")</f>
        <v/>
      </c>
      <c r="AG360" s="211">
        <f>IF(C360="","",IF(AND(COUNTIFS($J$18:J360,J360)=1,C360&lt;&gt;""),1,""))</f>
        <v>1</v>
      </c>
      <c r="AH360" s="211">
        <f>IF(G360="","",IF(AND(COUNTIFS($J$18:J360,J360)=1,G360&lt;&gt;""),1,""))</f>
        <v>1</v>
      </c>
      <c r="AI360" s="28">
        <f t="shared" si="63"/>
        <v>13250187.062905984</v>
      </c>
      <c r="AJ360" s="28">
        <f t="shared" si="64"/>
        <v>1545643.7555487179</v>
      </c>
      <c r="AK360" s="29">
        <f t="shared" si="65"/>
        <v>0.11665071203981424</v>
      </c>
      <c r="AL360" s="210">
        <v>11116081</v>
      </c>
      <c r="AM360" s="210">
        <v>9098400</v>
      </c>
      <c r="AN360" s="210"/>
      <c r="AO360" s="210"/>
      <c r="AP360" s="45" t="str">
        <f t="shared" si="66"/>
        <v>20183</v>
      </c>
      <c r="AQ360" s="45" t="str">
        <f t="shared" si="67"/>
        <v>20183JPY</v>
      </c>
    </row>
    <row r="361" spans="1:43" s="15" customFormat="1">
      <c r="A361" s="208" t="s">
        <v>43</v>
      </c>
      <c r="B361" s="209">
        <v>2018</v>
      </c>
      <c r="C361" s="209">
        <v>3</v>
      </c>
      <c r="D361" s="57" t="str">
        <f t="shared" si="69"/>
        <v>Q4</v>
      </c>
      <c r="E361" s="208" t="s">
        <v>28</v>
      </c>
      <c r="F361" s="209">
        <v>2018</v>
      </c>
      <c r="G361" s="209">
        <v>5</v>
      </c>
      <c r="H361" s="213"/>
      <c r="I361" s="57" t="str">
        <f t="shared" si="59"/>
        <v>Q1</v>
      </c>
      <c r="J361" s="204" t="s">
        <v>429</v>
      </c>
      <c r="K361" s="213" t="s">
        <v>430</v>
      </c>
      <c r="L361" s="210" t="s">
        <v>55</v>
      </c>
      <c r="M361" s="208" t="s">
        <v>47</v>
      </c>
      <c r="N361" s="208">
        <v>4</v>
      </c>
      <c r="O361" s="208"/>
      <c r="P361" s="57" t="str">
        <f t="shared" si="60"/>
        <v>MAIN UNIT</v>
      </c>
      <c r="Q361" s="208" t="s">
        <v>56</v>
      </c>
      <c r="R361" s="208" t="s">
        <v>49</v>
      </c>
      <c r="S361" s="208" t="s">
        <v>36</v>
      </c>
      <c r="T361" s="208" t="s">
        <v>232</v>
      </c>
      <c r="U361" s="208" t="s">
        <v>66</v>
      </c>
      <c r="V361" s="208" t="s">
        <v>109</v>
      </c>
      <c r="W361" s="208" t="s">
        <v>96</v>
      </c>
      <c r="X361" s="34">
        <v>9625000</v>
      </c>
      <c r="Y361" s="202">
        <v>1</v>
      </c>
      <c r="Z361" s="26">
        <f t="shared" si="70"/>
        <v>38500000</v>
      </c>
      <c r="AA361" s="208">
        <v>7.3400000000000007E-2</v>
      </c>
      <c r="AB361" s="35">
        <f t="shared" si="68"/>
        <v>2825900.0000000005</v>
      </c>
      <c r="AC361" s="27">
        <f t="shared" si="61"/>
        <v>453274.36000000004</v>
      </c>
      <c r="AD361" s="212">
        <v>0.16039999999999999</v>
      </c>
      <c r="AE361" s="211">
        <f t="shared" si="62"/>
        <v>1</v>
      </c>
      <c r="AF361" s="211">
        <f>IF(AND(COUNTIFS($J$18:J361,J361)=1,AE361=1),1,"")</f>
        <v>1</v>
      </c>
      <c r="AG361" s="211">
        <f>IF(C361="","",IF(AND(COUNTIFS($J$18:J361,J361)=1,C361&lt;&gt;""),1,""))</f>
        <v>1</v>
      </c>
      <c r="AH361" s="211">
        <f>IF(G361="","",IF(AND(COUNTIFS($J$18:J361,J361)=1,G361&lt;&gt;""),1,""))</f>
        <v>1</v>
      </c>
      <c r="AI361" s="28">
        <f t="shared" si="63"/>
        <v>34109166.105589926</v>
      </c>
      <c r="AJ361" s="28">
        <f t="shared" si="64"/>
        <v>4642032.7199573703</v>
      </c>
      <c r="AK361" s="29">
        <f t="shared" si="65"/>
        <v>0.13609340977692849</v>
      </c>
      <c r="AL361" s="210"/>
      <c r="AM361" s="210"/>
      <c r="AN361" s="210"/>
      <c r="AO361" s="210"/>
      <c r="AP361" s="45" t="str">
        <f t="shared" si="66"/>
        <v>20185</v>
      </c>
      <c r="AQ361" s="45" t="str">
        <f t="shared" si="67"/>
        <v>20185JPY</v>
      </c>
    </row>
    <row r="362" spans="1:43" s="15" customFormat="1">
      <c r="A362" s="208" t="s">
        <v>43</v>
      </c>
      <c r="B362" s="209">
        <v>2018</v>
      </c>
      <c r="C362" s="209">
        <v>3</v>
      </c>
      <c r="D362" s="57" t="str">
        <f t="shared" si="69"/>
        <v>Q4</v>
      </c>
      <c r="E362" s="208" t="s">
        <v>28</v>
      </c>
      <c r="F362" s="209">
        <v>2018</v>
      </c>
      <c r="G362" s="209">
        <v>5</v>
      </c>
      <c r="H362" s="213"/>
      <c r="I362" s="57" t="str">
        <f t="shared" si="59"/>
        <v>Q1</v>
      </c>
      <c r="J362" s="204" t="s">
        <v>431</v>
      </c>
      <c r="K362" s="213" t="s">
        <v>432</v>
      </c>
      <c r="L362" s="210" t="s">
        <v>55</v>
      </c>
      <c r="M362" s="208" t="s">
        <v>47</v>
      </c>
      <c r="N362" s="208">
        <v>2</v>
      </c>
      <c r="O362" s="208"/>
      <c r="P362" s="57" t="str">
        <f t="shared" si="60"/>
        <v>MAIN UNIT</v>
      </c>
      <c r="Q362" s="208" t="s">
        <v>56</v>
      </c>
      <c r="R362" s="208" t="s">
        <v>49</v>
      </c>
      <c r="S362" s="208" t="s">
        <v>36</v>
      </c>
      <c r="T362" s="208" t="s">
        <v>419</v>
      </c>
      <c r="U362" s="208" t="s">
        <v>66</v>
      </c>
      <c r="V362" s="208" t="s">
        <v>99</v>
      </c>
      <c r="W362" s="208" t="s">
        <v>96</v>
      </c>
      <c r="X362" s="34">
        <v>9071880</v>
      </c>
      <c r="Y362" s="202">
        <v>1</v>
      </c>
      <c r="Z362" s="26">
        <f t="shared" si="70"/>
        <v>18143760</v>
      </c>
      <c r="AA362" s="208">
        <v>7.2300000000000003E-2</v>
      </c>
      <c r="AB362" s="35">
        <f t="shared" si="68"/>
        <v>1311793.848</v>
      </c>
      <c r="AC362" s="27">
        <f t="shared" si="61"/>
        <v>172238.53224239999</v>
      </c>
      <c r="AD362" s="212">
        <v>0.1313</v>
      </c>
      <c r="AE362" s="211">
        <f t="shared" si="62"/>
        <v>1</v>
      </c>
      <c r="AF362" s="211">
        <f>IF(AND(COUNTIFS($J$18:J362,J362)=1,AE362=1),1,"")</f>
        <v>1</v>
      </c>
      <c r="AG362" s="211">
        <f>IF(C362="","",IF(AND(COUNTIFS($J$18:J362,J362)=1,C362&lt;&gt;""),1,""))</f>
        <v>1</v>
      </c>
      <c r="AH362" s="211">
        <f>IF(G362="","",IF(AND(COUNTIFS($J$18:J362,J362)=1,G362&lt;&gt;""),1,""))</f>
        <v>1</v>
      </c>
      <c r="AI362" s="28">
        <f t="shared" si="63"/>
        <v>34109166.105589926</v>
      </c>
      <c r="AJ362" s="28">
        <f t="shared" si="64"/>
        <v>4642032.7199573703</v>
      </c>
      <c r="AK362" s="29">
        <f t="shared" si="65"/>
        <v>0.13609340977692849</v>
      </c>
      <c r="AL362" s="210"/>
      <c r="AM362" s="210"/>
      <c r="AN362" s="210"/>
      <c r="AO362" s="210"/>
      <c r="AP362" s="45" t="str">
        <f t="shared" si="66"/>
        <v>20185</v>
      </c>
      <c r="AQ362" s="45" t="str">
        <f t="shared" si="67"/>
        <v>20185JPY</v>
      </c>
    </row>
    <row r="363" spans="1:43" s="15" customFormat="1">
      <c r="A363" s="208" t="s">
        <v>28</v>
      </c>
      <c r="B363" s="209">
        <v>2018</v>
      </c>
      <c r="C363" s="209">
        <v>5</v>
      </c>
      <c r="D363" s="57" t="str">
        <f t="shared" si="69"/>
        <v>Q1</v>
      </c>
      <c r="E363" s="208" t="s">
        <v>28</v>
      </c>
      <c r="F363" s="209">
        <v>2018</v>
      </c>
      <c r="G363" s="209">
        <v>8</v>
      </c>
      <c r="H363" s="213"/>
      <c r="I363" s="57" t="str">
        <f t="shared" si="59"/>
        <v>Q2</v>
      </c>
      <c r="J363" s="204" t="s">
        <v>433</v>
      </c>
      <c r="K363" s="213" t="s">
        <v>434</v>
      </c>
      <c r="L363" s="210" t="s">
        <v>64</v>
      </c>
      <c r="M363" s="208" t="s">
        <v>47</v>
      </c>
      <c r="N363" s="208">
        <v>1</v>
      </c>
      <c r="O363" s="208"/>
      <c r="P363" s="57" t="str">
        <f t="shared" si="60"/>
        <v>MAIN UNIT</v>
      </c>
      <c r="Q363" s="208" t="s">
        <v>48</v>
      </c>
      <c r="R363" s="208" t="s">
        <v>49</v>
      </c>
      <c r="S363" s="208" t="s">
        <v>37</v>
      </c>
      <c r="T363" s="208" t="s">
        <v>155</v>
      </c>
      <c r="U363" s="208" t="s">
        <v>76</v>
      </c>
      <c r="V363" s="208" t="s">
        <v>71</v>
      </c>
      <c r="W363" s="208" t="s">
        <v>51</v>
      </c>
      <c r="X363" s="34">
        <v>843000</v>
      </c>
      <c r="Y363" s="202">
        <v>1.1599999999999999</v>
      </c>
      <c r="Z363" s="26">
        <f t="shared" si="70"/>
        <v>843000</v>
      </c>
      <c r="AA363" s="208">
        <v>1.1499999999999999</v>
      </c>
      <c r="AB363" s="35">
        <f t="shared" si="68"/>
        <v>835732.75862068962</v>
      </c>
      <c r="AC363" s="27">
        <f t="shared" si="61"/>
        <v>93100.629310344826</v>
      </c>
      <c r="AD363" s="212">
        <v>0.1114</v>
      </c>
      <c r="AE363" s="211">
        <f t="shared" si="62"/>
        <v>0</v>
      </c>
      <c r="AF363" s="211" t="str">
        <f>IF(AND(COUNTIFS($J$18:J363,J363)=1,AE363=1),1,"")</f>
        <v/>
      </c>
      <c r="AG363" s="211">
        <f>IF(C363="","",IF(AND(COUNTIFS($J$18:J363,J363)=1,C363&lt;&gt;""),1,""))</f>
        <v>1</v>
      </c>
      <c r="AH363" s="211">
        <f>IF(G363="","",IF(AND(COUNTIFS($J$18:J363,J363)=1,G363&lt;&gt;""),1,""))</f>
        <v>1</v>
      </c>
      <c r="AI363" s="28">
        <f t="shared" si="63"/>
        <v>26754147.763010345</v>
      </c>
      <c r="AJ363" s="28">
        <f t="shared" si="64"/>
        <v>3429137.9965357971</v>
      </c>
      <c r="AK363" s="29">
        <f t="shared" si="65"/>
        <v>0.12817220069617924</v>
      </c>
      <c r="AL363" s="210"/>
      <c r="AM363" s="210"/>
      <c r="AN363" s="210"/>
      <c r="AO363" s="210"/>
      <c r="AP363" s="45" t="str">
        <f t="shared" si="66"/>
        <v>20188</v>
      </c>
      <c r="AQ363" s="45" t="str">
        <f t="shared" si="67"/>
        <v>20188RMB</v>
      </c>
    </row>
    <row r="364" spans="1:43" s="15" customFormat="1">
      <c r="A364" s="208" t="s">
        <v>28</v>
      </c>
      <c r="B364" s="209">
        <v>2018</v>
      </c>
      <c r="C364" s="209">
        <v>5</v>
      </c>
      <c r="D364" s="57" t="str">
        <f t="shared" si="69"/>
        <v>Q1</v>
      </c>
      <c r="E364" s="208" t="s">
        <v>28</v>
      </c>
      <c r="F364" s="209">
        <v>2018</v>
      </c>
      <c r="G364" s="209">
        <v>8</v>
      </c>
      <c r="H364" s="213"/>
      <c r="I364" s="57" t="str">
        <f t="shared" si="59"/>
        <v>Q2</v>
      </c>
      <c r="J364" s="204" t="s">
        <v>435</v>
      </c>
      <c r="K364" s="213" t="s">
        <v>3129</v>
      </c>
      <c r="L364" s="210" t="s">
        <v>64</v>
      </c>
      <c r="M364" s="208" t="s">
        <v>47</v>
      </c>
      <c r="N364" s="208">
        <v>1</v>
      </c>
      <c r="O364" s="208"/>
      <c r="P364" s="57" t="str">
        <f t="shared" si="60"/>
        <v>MAIN UNIT</v>
      </c>
      <c r="Q364" s="208" t="s">
        <v>48</v>
      </c>
      <c r="R364" s="208" t="s">
        <v>49</v>
      </c>
      <c r="S364" s="208" t="s">
        <v>39</v>
      </c>
      <c r="T364" s="208" t="s">
        <v>130</v>
      </c>
      <c r="U364" s="208" t="s">
        <v>137</v>
      </c>
      <c r="V364" s="208" t="s">
        <v>132</v>
      </c>
      <c r="W364" s="208" t="s">
        <v>51</v>
      </c>
      <c r="X364" s="34">
        <v>850000</v>
      </c>
      <c r="Y364" s="202">
        <v>1.1599999999999999</v>
      </c>
      <c r="Z364" s="26">
        <f t="shared" si="70"/>
        <v>850000</v>
      </c>
      <c r="AA364" s="208">
        <v>1.1499999999999999</v>
      </c>
      <c r="AB364" s="35">
        <f t="shared" si="68"/>
        <v>842672.41379310342</v>
      </c>
      <c r="AC364" s="27">
        <f t="shared" si="61"/>
        <v>76598.922413793101</v>
      </c>
      <c r="AD364" s="212">
        <v>9.0899999999999995E-2</v>
      </c>
      <c r="AE364" s="211">
        <f t="shared" si="62"/>
        <v>0</v>
      </c>
      <c r="AF364" s="211" t="str">
        <f>IF(AND(COUNTIFS($J$18:J364,J364)=1,AE364=1),1,"")</f>
        <v/>
      </c>
      <c r="AG364" s="211">
        <f>IF(C364="","",IF(AND(COUNTIFS($J$18:J364,J364)=1,C364&lt;&gt;""),1,""))</f>
        <v>1</v>
      </c>
      <c r="AH364" s="211">
        <f>IF(G364="","",IF(AND(COUNTIFS($J$18:J364,J364)=1,G364&lt;&gt;""),1,""))</f>
        <v>1</v>
      </c>
      <c r="AI364" s="28">
        <f t="shared" si="63"/>
        <v>26754147.763010345</v>
      </c>
      <c r="AJ364" s="28">
        <f t="shared" si="64"/>
        <v>3429137.9965357971</v>
      </c>
      <c r="AK364" s="29">
        <f t="shared" si="65"/>
        <v>0.12817220069617924</v>
      </c>
      <c r="AL364" s="210"/>
      <c r="AM364" s="210"/>
      <c r="AN364" s="210"/>
      <c r="AO364" s="210"/>
      <c r="AP364" s="45" t="str">
        <f t="shared" si="66"/>
        <v>20188</v>
      </c>
      <c r="AQ364" s="45" t="str">
        <f t="shared" si="67"/>
        <v>20188RMB</v>
      </c>
    </row>
    <row r="365" spans="1:43" s="15" customFormat="1">
      <c r="A365" s="208" t="s">
        <v>28</v>
      </c>
      <c r="B365" s="209">
        <v>2018</v>
      </c>
      <c r="C365" s="209">
        <v>5</v>
      </c>
      <c r="D365" s="57" t="str">
        <f t="shared" si="69"/>
        <v>Q1</v>
      </c>
      <c r="E365" s="208" t="s">
        <v>28</v>
      </c>
      <c r="F365" s="209">
        <v>2018</v>
      </c>
      <c r="G365" s="209">
        <v>8</v>
      </c>
      <c r="H365" s="213"/>
      <c r="I365" s="57" t="str">
        <f t="shared" si="59"/>
        <v>Q2</v>
      </c>
      <c r="J365" s="204" t="s">
        <v>435</v>
      </c>
      <c r="K365" s="213" t="s">
        <v>3129</v>
      </c>
      <c r="L365" s="210" t="s">
        <v>64</v>
      </c>
      <c r="M365" s="208" t="s">
        <v>47</v>
      </c>
      <c r="N365" s="208">
        <v>1</v>
      </c>
      <c r="O365" s="208"/>
      <c r="P365" s="57" t="str">
        <f t="shared" si="60"/>
        <v>MAIN UNIT</v>
      </c>
      <c r="Q365" s="208" t="s">
        <v>48</v>
      </c>
      <c r="R365" s="208" t="s">
        <v>49</v>
      </c>
      <c r="S365" s="208" t="s">
        <v>39</v>
      </c>
      <c r="T365" s="208" t="s">
        <v>130</v>
      </c>
      <c r="U365" s="208" t="s">
        <v>137</v>
      </c>
      <c r="V365" s="208" t="s">
        <v>132</v>
      </c>
      <c r="W365" s="208" t="s">
        <v>51</v>
      </c>
      <c r="X365" s="34">
        <v>850000</v>
      </c>
      <c r="Y365" s="202">
        <v>1.1599999999999999</v>
      </c>
      <c r="Z365" s="26">
        <f t="shared" si="70"/>
        <v>850000</v>
      </c>
      <c r="AA365" s="208">
        <v>1.1499999999999999</v>
      </c>
      <c r="AB365" s="35">
        <f t="shared" si="68"/>
        <v>842672.41379310342</v>
      </c>
      <c r="AC365" s="27">
        <f t="shared" si="61"/>
        <v>76598.922413793101</v>
      </c>
      <c r="AD365" s="212">
        <v>9.0899999999999995E-2</v>
      </c>
      <c r="AE365" s="211">
        <f t="shared" si="62"/>
        <v>0</v>
      </c>
      <c r="AF365" s="211" t="str">
        <f>IF(AND(COUNTIFS($J$18:J365,J365)=1,AE365=1),1,"")</f>
        <v/>
      </c>
      <c r="AG365" s="211" t="str">
        <f>IF(C365="","",IF(AND(COUNTIFS($J$18:J365,J365)=1,C365&lt;&gt;""),1,""))</f>
        <v/>
      </c>
      <c r="AH365" s="211" t="str">
        <f>IF(G365="","",IF(AND(COUNTIFS($J$18:J365,J365)=1,G365&lt;&gt;""),1,""))</f>
        <v/>
      </c>
      <c r="AI365" s="28">
        <f t="shared" si="63"/>
        <v>26754147.763010345</v>
      </c>
      <c r="AJ365" s="28">
        <f t="shared" si="64"/>
        <v>3429137.9965357971</v>
      </c>
      <c r="AK365" s="29">
        <f t="shared" si="65"/>
        <v>0.12817220069617924</v>
      </c>
      <c r="AL365" s="210"/>
      <c r="AM365" s="210"/>
      <c r="AN365" s="210"/>
      <c r="AO365" s="210"/>
      <c r="AP365" s="45" t="str">
        <f t="shared" si="66"/>
        <v>20188</v>
      </c>
      <c r="AQ365" s="45" t="str">
        <f t="shared" si="67"/>
        <v>20188RMB</v>
      </c>
    </row>
    <row r="366" spans="1:43" s="15" customFormat="1">
      <c r="A366" s="208" t="s">
        <v>28</v>
      </c>
      <c r="B366" s="209">
        <v>2018</v>
      </c>
      <c r="C366" s="209">
        <v>5</v>
      </c>
      <c r="D366" s="57" t="str">
        <f t="shared" si="69"/>
        <v>Q1</v>
      </c>
      <c r="E366" s="208" t="s">
        <v>28</v>
      </c>
      <c r="F366" s="209">
        <v>2018</v>
      </c>
      <c r="G366" s="209">
        <v>8</v>
      </c>
      <c r="H366" s="213"/>
      <c r="I366" s="57" t="str">
        <f t="shared" si="59"/>
        <v>Q2</v>
      </c>
      <c r="J366" s="204" t="s">
        <v>435</v>
      </c>
      <c r="K366" s="213" t="s">
        <v>3129</v>
      </c>
      <c r="L366" s="210" t="s">
        <v>55</v>
      </c>
      <c r="M366" s="208" t="s">
        <v>47</v>
      </c>
      <c r="N366" s="208">
        <v>1</v>
      </c>
      <c r="O366" s="208"/>
      <c r="P366" s="57" t="str">
        <f t="shared" si="60"/>
        <v>MAIN UNIT</v>
      </c>
      <c r="Q366" s="208" t="s">
        <v>48</v>
      </c>
      <c r="R366" s="208" t="s">
        <v>49</v>
      </c>
      <c r="S366" s="208" t="s">
        <v>39</v>
      </c>
      <c r="T366" s="208" t="s">
        <v>130</v>
      </c>
      <c r="U366" s="208" t="s">
        <v>137</v>
      </c>
      <c r="V366" s="208" t="s">
        <v>132</v>
      </c>
      <c r="W366" s="208" t="s">
        <v>51</v>
      </c>
      <c r="X366" s="34">
        <v>780000</v>
      </c>
      <c r="Y366" s="202">
        <v>1.1599999999999999</v>
      </c>
      <c r="Z366" s="26">
        <f t="shared" si="70"/>
        <v>780000</v>
      </c>
      <c r="AA366" s="208">
        <v>1.1499999999999999</v>
      </c>
      <c r="AB366" s="35">
        <f t="shared" si="68"/>
        <v>773275.86206896557</v>
      </c>
      <c r="AC366" s="27">
        <f t="shared" si="61"/>
        <v>70290.775862068971</v>
      </c>
      <c r="AD366" s="212">
        <v>9.0899999999999995E-2</v>
      </c>
      <c r="AE366" s="211">
        <f t="shared" si="62"/>
        <v>0</v>
      </c>
      <c r="AF366" s="211" t="str">
        <f>IF(AND(COUNTIFS($J$18:J366,J366)=1,AE366=1),1,"")</f>
        <v/>
      </c>
      <c r="AG366" s="211" t="str">
        <f>IF(C366="","",IF(AND(COUNTIFS($J$18:J366,J366)=1,C366&lt;&gt;""),1,""))</f>
        <v/>
      </c>
      <c r="AH366" s="211" t="str">
        <f>IF(G366="","",IF(AND(COUNTIFS($J$18:J366,J366)=1,G366&lt;&gt;""),1,""))</f>
        <v/>
      </c>
      <c r="AI366" s="28">
        <f t="shared" si="63"/>
        <v>26754147.763010345</v>
      </c>
      <c r="AJ366" s="28">
        <f t="shared" si="64"/>
        <v>3429137.9965357971</v>
      </c>
      <c r="AK366" s="29">
        <f t="shared" si="65"/>
        <v>0.12817220069617924</v>
      </c>
      <c r="AL366" s="210"/>
      <c r="AM366" s="210"/>
      <c r="AN366" s="210"/>
      <c r="AO366" s="210"/>
      <c r="AP366" s="45" t="str">
        <f t="shared" si="66"/>
        <v>20188</v>
      </c>
      <c r="AQ366" s="45" t="str">
        <f t="shared" si="67"/>
        <v>20188RMB</v>
      </c>
    </row>
    <row r="367" spans="1:43" s="15" customFormat="1">
      <c r="A367" s="208" t="s">
        <v>28</v>
      </c>
      <c r="B367" s="209">
        <v>2018</v>
      </c>
      <c r="C367" s="209">
        <v>5</v>
      </c>
      <c r="D367" s="57" t="str">
        <f t="shared" si="69"/>
        <v>Q1</v>
      </c>
      <c r="E367" s="208" t="s">
        <v>28</v>
      </c>
      <c r="F367" s="209">
        <v>2018</v>
      </c>
      <c r="G367" s="209">
        <v>8</v>
      </c>
      <c r="H367" s="213"/>
      <c r="I367" s="57" t="str">
        <f t="shared" si="59"/>
        <v>Q2</v>
      </c>
      <c r="J367" s="204" t="s">
        <v>436</v>
      </c>
      <c r="K367" s="213" t="s">
        <v>437</v>
      </c>
      <c r="L367" s="210" t="s">
        <v>55</v>
      </c>
      <c r="M367" s="208" t="s">
        <v>47</v>
      </c>
      <c r="N367" s="208">
        <v>3</v>
      </c>
      <c r="O367" s="208"/>
      <c r="P367" s="57" t="str">
        <f t="shared" si="60"/>
        <v>MAIN UNIT</v>
      </c>
      <c r="Q367" s="208" t="s">
        <v>56</v>
      </c>
      <c r="R367" s="208" t="s">
        <v>49</v>
      </c>
      <c r="S367" s="208" t="s">
        <v>36</v>
      </c>
      <c r="T367" s="208" t="s">
        <v>438</v>
      </c>
      <c r="U367" s="208" t="s">
        <v>66</v>
      </c>
      <c r="V367" s="208" t="s">
        <v>119</v>
      </c>
      <c r="W367" s="208" t="s">
        <v>96</v>
      </c>
      <c r="X367" s="34">
        <v>10200000</v>
      </c>
      <c r="Y367" s="202">
        <v>1</v>
      </c>
      <c r="Z367" s="26">
        <f t="shared" si="70"/>
        <v>30600000</v>
      </c>
      <c r="AA367" s="208">
        <v>7.2099999999999997E-2</v>
      </c>
      <c r="AB367" s="35">
        <f t="shared" si="68"/>
        <v>2206260</v>
      </c>
      <c r="AC367" s="27">
        <f t="shared" si="61"/>
        <v>295197.58799999999</v>
      </c>
      <c r="AD367" s="212">
        <v>0.1338</v>
      </c>
      <c r="AE367" s="211">
        <f t="shared" si="62"/>
        <v>1</v>
      </c>
      <c r="AF367" s="211">
        <f>IF(AND(COUNTIFS($J$18:J367,J367)=1,AE367=1),1,"")</f>
        <v>1</v>
      </c>
      <c r="AG367" s="211">
        <f>IF(C367="","",IF(AND(COUNTIFS($J$18:J367,J367)=1,C367&lt;&gt;""),1,""))</f>
        <v>1</v>
      </c>
      <c r="AH367" s="211">
        <f>IF(G367="","",IF(AND(COUNTIFS($J$18:J367,J367)=1,G367&lt;&gt;""),1,""))</f>
        <v>1</v>
      </c>
      <c r="AI367" s="28">
        <f t="shared" si="63"/>
        <v>26754147.763010345</v>
      </c>
      <c r="AJ367" s="28">
        <f t="shared" si="64"/>
        <v>3429137.9965357971</v>
      </c>
      <c r="AK367" s="29">
        <f t="shared" si="65"/>
        <v>0.12817220069617924</v>
      </c>
      <c r="AL367" s="210"/>
      <c r="AM367" s="210"/>
      <c r="AN367" s="210"/>
      <c r="AO367" s="210"/>
      <c r="AP367" s="45" t="str">
        <f t="shared" si="66"/>
        <v>20188</v>
      </c>
      <c r="AQ367" s="45" t="str">
        <f t="shared" si="67"/>
        <v>20188JPY</v>
      </c>
    </row>
    <row r="368" spans="1:43" s="15" customFormat="1">
      <c r="A368" s="208" t="s">
        <v>28</v>
      </c>
      <c r="B368" s="209">
        <v>2018</v>
      </c>
      <c r="C368" s="209">
        <v>5</v>
      </c>
      <c r="D368" s="57" t="str">
        <f t="shared" si="69"/>
        <v>Q1</v>
      </c>
      <c r="E368" s="208" t="s">
        <v>28</v>
      </c>
      <c r="F368" s="209">
        <v>2018</v>
      </c>
      <c r="G368" s="209">
        <v>12</v>
      </c>
      <c r="H368" s="213"/>
      <c r="I368" s="57" t="str">
        <f t="shared" si="59"/>
        <v>Q3</v>
      </c>
      <c r="J368" s="204" t="s">
        <v>439</v>
      </c>
      <c r="K368" s="213" t="s">
        <v>440</v>
      </c>
      <c r="L368" s="210" t="s">
        <v>64</v>
      </c>
      <c r="M368" s="208" t="s">
        <v>47</v>
      </c>
      <c r="N368" s="208">
        <v>1</v>
      </c>
      <c r="O368" s="208"/>
      <c r="P368" s="57" t="str">
        <f t="shared" si="60"/>
        <v>MAIN UNIT</v>
      </c>
      <c r="Q368" s="208" t="s">
        <v>48</v>
      </c>
      <c r="R368" s="208" t="s">
        <v>49</v>
      </c>
      <c r="S368" s="208" t="s">
        <v>38</v>
      </c>
      <c r="T368" s="208" t="s">
        <v>326</v>
      </c>
      <c r="U368" s="208" t="s">
        <v>137</v>
      </c>
      <c r="V368" s="208" t="s">
        <v>203</v>
      </c>
      <c r="W368" s="208" t="s">
        <v>51</v>
      </c>
      <c r="X368" s="34">
        <v>800000</v>
      </c>
      <c r="Y368" s="202">
        <v>1.1599999999999999</v>
      </c>
      <c r="Z368" s="26">
        <f t="shared" si="70"/>
        <v>800000</v>
      </c>
      <c r="AA368" s="208">
        <v>1.125</v>
      </c>
      <c r="AB368" s="35">
        <f t="shared" si="68"/>
        <v>775862.06896551733</v>
      </c>
      <c r="AC368" s="27">
        <f t="shared" si="61"/>
        <v>64008.620689655181</v>
      </c>
      <c r="AD368" s="212">
        <v>8.2500000000000004E-2</v>
      </c>
      <c r="AE368" s="211">
        <f t="shared" si="62"/>
        <v>0</v>
      </c>
      <c r="AF368" s="211" t="str">
        <f>IF(AND(COUNTIFS($J$18:J368,J368)=1,AE368=1),1,"")</f>
        <v/>
      </c>
      <c r="AG368" s="211">
        <f>IF(C368="","",IF(AND(COUNTIFS($J$18:J368,J368)=1,C368&lt;&gt;""),1,""))</f>
        <v>1</v>
      </c>
      <c r="AH368" s="211">
        <f>IF(G368="","",IF(AND(COUNTIFS($J$18:J368,J368)=1,G368&lt;&gt;""),1,""))</f>
        <v>1</v>
      </c>
      <c r="AI368" s="28">
        <f t="shared" si="63"/>
        <v>29840797.698275868</v>
      </c>
      <c r="AJ368" s="28">
        <f t="shared" si="64"/>
        <v>3940167.6555448268</v>
      </c>
      <c r="AK368" s="29">
        <f t="shared" si="65"/>
        <v>0.13203962224416274</v>
      </c>
      <c r="AL368" s="210"/>
      <c r="AM368" s="210"/>
      <c r="AN368" s="210"/>
      <c r="AO368" s="210"/>
      <c r="AP368" s="45" t="str">
        <f t="shared" si="66"/>
        <v>201812</v>
      </c>
      <c r="AQ368" s="45" t="str">
        <f t="shared" si="67"/>
        <v>201812RMB</v>
      </c>
    </row>
    <row r="369" spans="1:43" s="15" customFormat="1">
      <c r="A369" s="208" t="s">
        <v>28</v>
      </c>
      <c r="B369" s="209">
        <v>2018</v>
      </c>
      <c r="C369" s="209">
        <v>5</v>
      </c>
      <c r="D369" s="57" t="str">
        <f t="shared" si="69"/>
        <v>Q1</v>
      </c>
      <c r="E369" s="208" t="s">
        <v>28</v>
      </c>
      <c r="F369" s="209">
        <v>2018</v>
      </c>
      <c r="G369" s="209">
        <v>12</v>
      </c>
      <c r="H369" s="213"/>
      <c r="I369" s="57" t="str">
        <f t="shared" si="59"/>
        <v>Q3</v>
      </c>
      <c r="J369" s="204" t="s">
        <v>439</v>
      </c>
      <c r="K369" s="213" t="s">
        <v>440</v>
      </c>
      <c r="L369" s="210" t="s">
        <v>55</v>
      </c>
      <c r="M369" s="208" t="s">
        <v>47</v>
      </c>
      <c r="N369" s="208">
        <v>1</v>
      </c>
      <c r="O369" s="208"/>
      <c r="P369" s="57" t="str">
        <f t="shared" si="60"/>
        <v>MAIN UNIT</v>
      </c>
      <c r="Q369" s="208" t="s">
        <v>48</v>
      </c>
      <c r="R369" s="208" t="s">
        <v>49</v>
      </c>
      <c r="S369" s="208" t="s">
        <v>38</v>
      </c>
      <c r="T369" s="208" t="s">
        <v>326</v>
      </c>
      <c r="U369" s="208" t="s">
        <v>137</v>
      </c>
      <c r="V369" s="208" t="s">
        <v>203</v>
      </c>
      <c r="W369" s="208" t="s">
        <v>51</v>
      </c>
      <c r="X369" s="34">
        <v>800000</v>
      </c>
      <c r="Y369" s="202">
        <v>1.1599999999999999</v>
      </c>
      <c r="Z369" s="26">
        <f t="shared" si="70"/>
        <v>800000</v>
      </c>
      <c r="AA369" s="208">
        <v>1.125</v>
      </c>
      <c r="AB369" s="35">
        <f t="shared" si="68"/>
        <v>775862.06896551733</v>
      </c>
      <c r="AC369" s="27">
        <f t="shared" si="61"/>
        <v>64008.620689655181</v>
      </c>
      <c r="AD369" s="212">
        <v>8.2500000000000004E-2</v>
      </c>
      <c r="AE369" s="211">
        <f t="shared" si="62"/>
        <v>0</v>
      </c>
      <c r="AF369" s="211" t="str">
        <f>IF(AND(COUNTIFS($J$18:J369,J369)=1,AE369=1),1,"")</f>
        <v/>
      </c>
      <c r="AG369" s="211" t="str">
        <f>IF(C369="","",IF(AND(COUNTIFS($J$18:J369,J369)=1,C369&lt;&gt;""),1,""))</f>
        <v/>
      </c>
      <c r="AH369" s="211" t="str">
        <f>IF(G369="","",IF(AND(COUNTIFS($J$18:J369,J369)=1,G369&lt;&gt;""),1,""))</f>
        <v/>
      </c>
      <c r="AI369" s="28">
        <f t="shared" si="63"/>
        <v>29840797.698275868</v>
      </c>
      <c r="AJ369" s="28">
        <f t="shared" si="64"/>
        <v>3940167.6555448268</v>
      </c>
      <c r="AK369" s="29">
        <f t="shared" si="65"/>
        <v>0.13203962224416274</v>
      </c>
      <c r="AL369" s="210"/>
      <c r="AM369" s="210"/>
      <c r="AN369" s="210"/>
      <c r="AO369" s="210"/>
      <c r="AP369" s="45" t="str">
        <f t="shared" si="66"/>
        <v>201812</v>
      </c>
      <c r="AQ369" s="45" t="str">
        <f t="shared" si="67"/>
        <v>201812RMB</v>
      </c>
    </row>
    <row r="370" spans="1:43" s="15" customFormat="1">
      <c r="A370" s="208" t="s">
        <v>28</v>
      </c>
      <c r="B370" s="209">
        <v>2018</v>
      </c>
      <c r="C370" s="209">
        <v>5</v>
      </c>
      <c r="D370" s="57" t="str">
        <f t="shared" si="69"/>
        <v>Q1</v>
      </c>
      <c r="E370" s="208" t="s">
        <v>28</v>
      </c>
      <c r="F370" s="209">
        <v>2018</v>
      </c>
      <c r="G370" s="209">
        <v>7</v>
      </c>
      <c r="H370" s="213"/>
      <c r="I370" s="57" t="str">
        <f t="shared" si="59"/>
        <v>Q2</v>
      </c>
      <c r="J370" s="204" t="s">
        <v>441</v>
      </c>
      <c r="K370" s="213" t="s">
        <v>385</v>
      </c>
      <c r="L370" s="210" t="s">
        <v>64</v>
      </c>
      <c r="M370" s="208" t="s">
        <v>47</v>
      </c>
      <c r="N370" s="208">
        <v>1</v>
      </c>
      <c r="O370" s="208"/>
      <c r="P370" s="57" t="str">
        <f t="shared" si="60"/>
        <v>MAIN UNIT</v>
      </c>
      <c r="Q370" s="208" t="s">
        <v>56</v>
      </c>
      <c r="R370" s="208" t="s">
        <v>49</v>
      </c>
      <c r="S370" s="208" t="s">
        <v>37</v>
      </c>
      <c r="T370" s="208" t="s">
        <v>179</v>
      </c>
      <c r="U370" s="208" t="s">
        <v>58</v>
      </c>
      <c r="V370" s="208" t="s">
        <v>81</v>
      </c>
      <c r="W370" s="208" t="s">
        <v>51</v>
      </c>
      <c r="X370" s="34">
        <v>1088000</v>
      </c>
      <c r="Y370" s="202">
        <v>1.1599999999999999</v>
      </c>
      <c r="Z370" s="26">
        <f t="shared" si="70"/>
        <v>1088000</v>
      </c>
      <c r="AA370" s="208">
        <v>1.18</v>
      </c>
      <c r="AB370" s="35">
        <f t="shared" si="68"/>
        <v>1106758.6206896552</v>
      </c>
      <c r="AC370" s="27">
        <f t="shared" si="61"/>
        <v>155167.55862068964</v>
      </c>
      <c r="AD370" s="212">
        <v>0.14019999999999999</v>
      </c>
      <c r="AE370" s="211">
        <f t="shared" si="62"/>
        <v>1</v>
      </c>
      <c r="AF370" s="211">
        <f>IF(AND(COUNTIFS($J$18:J370,J370)=1,AE370=1),1,"")</f>
        <v>1</v>
      </c>
      <c r="AG370" s="211">
        <f>IF(C370="","",IF(AND(COUNTIFS($J$18:J370,J370)=1,C370&lt;&gt;""),1,""))</f>
        <v>1</v>
      </c>
      <c r="AH370" s="211">
        <f>IF(G370="","",IF(AND(COUNTIFS($J$18:J370,J370)=1,G370&lt;&gt;""),1,""))</f>
        <v>1</v>
      </c>
      <c r="AI370" s="28">
        <f t="shared" si="63"/>
        <v>29946107.503386207</v>
      </c>
      <c r="AJ370" s="28">
        <f t="shared" si="64"/>
        <v>3987206.4954923098</v>
      </c>
      <c r="AK370" s="29">
        <f t="shared" si="65"/>
        <v>0.13314606898547499</v>
      </c>
      <c r="AL370" s="210"/>
      <c r="AM370" s="210"/>
      <c r="AN370" s="210"/>
      <c r="AO370" s="210"/>
      <c r="AP370" s="45" t="str">
        <f t="shared" si="66"/>
        <v>20187</v>
      </c>
      <c r="AQ370" s="45" t="str">
        <f t="shared" si="67"/>
        <v>20187RMB</v>
      </c>
    </row>
    <row r="371" spans="1:43" s="15" customFormat="1">
      <c r="A371" s="208" t="s">
        <v>28</v>
      </c>
      <c r="B371" s="209">
        <v>2018</v>
      </c>
      <c r="C371" s="209">
        <v>5</v>
      </c>
      <c r="D371" s="57" t="str">
        <f t="shared" si="69"/>
        <v>Q1</v>
      </c>
      <c r="E371" s="208" t="s">
        <v>28</v>
      </c>
      <c r="F371" s="209">
        <v>2018</v>
      </c>
      <c r="G371" s="209">
        <v>7</v>
      </c>
      <c r="H371" s="213"/>
      <c r="I371" s="57" t="str">
        <f t="shared" si="59"/>
        <v>Q2</v>
      </c>
      <c r="J371" s="204" t="s">
        <v>442</v>
      </c>
      <c r="K371" s="213" t="s">
        <v>297</v>
      </c>
      <c r="L371" s="210" t="s">
        <v>273</v>
      </c>
      <c r="M371" s="208" t="s">
        <v>47</v>
      </c>
      <c r="N371" s="208">
        <v>1</v>
      </c>
      <c r="O371" s="208"/>
      <c r="P371" s="57" t="str">
        <f t="shared" si="60"/>
        <v>MAIN UNIT</v>
      </c>
      <c r="Q371" s="208" t="s">
        <v>48</v>
      </c>
      <c r="R371" s="208" t="s">
        <v>49</v>
      </c>
      <c r="S371" s="208" t="s">
        <v>37</v>
      </c>
      <c r="T371" s="208" t="s">
        <v>179</v>
      </c>
      <c r="U371" s="208" t="s">
        <v>58</v>
      </c>
      <c r="V371" s="208" t="s">
        <v>81</v>
      </c>
      <c r="W371" s="208" t="s">
        <v>51</v>
      </c>
      <c r="X371" s="34">
        <v>1861774</v>
      </c>
      <c r="Y371" s="202">
        <v>1.1599999999999999</v>
      </c>
      <c r="Z371" s="26">
        <f t="shared" si="70"/>
        <v>1861774</v>
      </c>
      <c r="AA371" s="208">
        <v>1.18</v>
      </c>
      <c r="AB371" s="35">
        <f t="shared" si="68"/>
        <v>1893873.551724138</v>
      </c>
      <c r="AC371" s="27">
        <f t="shared" si="61"/>
        <v>139389.09340689654</v>
      </c>
      <c r="AD371" s="212">
        <v>7.3599999999999999E-2</v>
      </c>
      <c r="AE371" s="211">
        <f t="shared" si="62"/>
        <v>0</v>
      </c>
      <c r="AF371" s="211" t="str">
        <f>IF(AND(COUNTIFS($J$18:J371,J371)=1,AE371=1),1,"")</f>
        <v/>
      </c>
      <c r="AG371" s="211">
        <f>IF(C371="","",IF(AND(COUNTIFS($J$18:J371,J371)=1,C371&lt;&gt;""),1,""))</f>
        <v>1</v>
      </c>
      <c r="AH371" s="211">
        <f>IF(G371="","",IF(AND(COUNTIFS($J$18:J371,J371)=1,G371&lt;&gt;""),1,""))</f>
        <v>1</v>
      </c>
      <c r="AI371" s="28">
        <f t="shared" si="63"/>
        <v>29946107.503386207</v>
      </c>
      <c r="AJ371" s="28">
        <f t="shared" si="64"/>
        <v>3987206.4954923098</v>
      </c>
      <c r="AK371" s="29">
        <f t="shared" si="65"/>
        <v>0.13314606898547499</v>
      </c>
      <c r="AL371" s="210"/>
      <c r="AM371" s="210"/>
      <c r="AN371" s="210"/>
      <c r="AO371" s="210"/>
      <c r="AP371" s="45" t="str">
        <f t="shared" si="66"/>
        <v>20187</v>
      </c>
      <c r="AQ371" s="45" t="str">
        <f t="shared" si="67"/>
        <v>20187RMB</v>
      </c>
    </row>
    <row r="372" spans="1:43" s="15" customFormat="1">
      <c r="A372" s="208" t="s">
        <v>28</v>
      </c>
      <c r="B372" s="209">
        <v>2018</v>
      </c>
      <c r="C372" s="209">
        <v>5</v>
      </c>
      <c r="D372" s="57" t="str">
        <f t="shared" si="69"/>
        <v>Q1</v>
      </c>
      <c r="E372" s="208" t="s">
        <v>28</v>
      </c>
      <c r="F372" s="209">
        <v>2018</v>
      </c>
      <c r="G372" s="209">
        <v>7</v>
      </c>
      <c r="H372" s="213"/>
      <c r="I372" s="57" t="str">
        <f t="shared" si="59"/>
        <v>Q2</v>
      </c>
      <c r="J372" s="204" t="s">
        <v>443</v>
      </c>
      <c r="K372" s="213" t="s">
        <v>444</v>
      </c>
      <c r="L372" s="210" t="s">
        <v>55</v>
      </c>
      <c r="M372" s="208" t="s">
        <v>47</v>
      </c>
      <c r="N372" s="208">
        <v>1</v>
      </c>
      <c r="O372" s="208"/>
      <c r="P372" s="57" t="str">
        <f t="shared" si="60"/>
        <v>MAIN UNIT</v>
      </c>
      <c r="Q372" s="208" t="s">
        <v>56</v>
      </c>
      <c r="R372" s="208" t="s">
        <v>49</v>
      </c>
      <c r="S372" s="208" t="s">
        <v>36</v>
      </c>
      <c r="T372" s="208" t="s">
        <v>65</v>
      </c>
      <c r="U372" s="208" t="s">
        <v>66</v>
      </c>
      <c r="V372" s="208" t="s">
        <v>445</v>
      </c>
      <c r="W372" s="208" t="s">
        <v>96</v>
      </c>
      <c r="X372" s="34">
        <v>10216000</v>
      </c>
      <c r="Y372" s="202">
        <v>1</v>
      </c>
      <c r="Z372" s="26">
        <f t="shared" si="70"/>
        <v>10216000</v>
      </c>
      <c r="AA372" s="208">
        <v>7.22E-2</v>
      </c>
      <c r="AB372" s="35">
        <f t="shared" si="68"/>
        <v>737595.2</v>
      </c>
      <c r="AC372" s="27">
        <f t="shared" si="61"/>
        <v>120596.8152</v>
      </c>
      <c r="AD372" s="212">
        <v>0.16350000000000001</v>
      </c>
      <c r="AE372" s="211">
        <f t="shared" si="62"/>
        <v>1</v>
      </c>
      <c r="AF372" s="211">
        <f>IF(AND(COUNTIFS($J$18:J372,J372)=1,AE372=1),1,"")</f>
        <v>1</v>
      </c>
      <c r="AG372" s="211">
        <f>IF(C372="","",IF(AND(COUNTIFS($J$18:J372,J372)=1,C372&lt;&gt;""),1,""))</f>
        <v>1</v>
      </c>
      <c r="AH372" s="211">
        <f>IF(G372="","",IF(AND(COUNTIFS($J$18:J372,J372)=1,G372&lt;&gt;""),1,""))</f>
        <v>1</v>
      </c>
      <c r="AI372" s="28">
        <f t="shared" si="63"/>
        <v>29946107.503386207</v>
      </c>
      <c r="AJ372" s="28">
        <f t="shared" si="64"/>
        <v>3987206.4954923098</v>
      </c>
      <c r="AK372" s="29">
        <f t="shared" si="65"/>
        <v>0.13314606898547499</v>
      </c>
      <c r="AL372" s="210"/>
      <c r="AM372" s="210"/>
      <c r="AN372" s="210"/>
      <c r="AO372" s="210"/>
      <c r="AP372" s="45" t="str">
        <f t="shared" si="66"/>
        <v>20187</v>
      </c>
      <c r="AQ372" s="45" t="str">
        <f t="shared" si="67"/>
        <v>20187JPY</v>
      </c>
    </row>
    <row r="373" spans="1:43" s="15" customFormat="1">
      <c r="A373" s="208" t="s">
        <v>28</v>
      </c>
      <c r="B373" s="209">
        <v>2018</v>
      </c>
      <c r="C373" s="209">
        <v>5</v>
      </c>
      <c r="D373" s="57" t="str">
        <f t="shared" si="69"/>
        <v>Q1</v>
      </c>
      <c r="E373" s="208" t="s">
        <v>28</v>
      </c>
      <c r="F373" s="209">
        <v>2018</v>
      </c>
      <c r="G373" s="209">
        <v>6</v>
      </c>
      <c r="H373" s="213"/>
      <c r="I373" s="57" t="str">
        <f t="shared" si="59"/>
        <v>Q1</v>
      </c>
      <c r="J373" s="204" t="s">
        <v>446</v>
      </c>
      <c r="K373" s="213" t="s">
        <v>3130</v>
      </c>
      <c r="L373" s="210" t="s">
        <v>87</v>
      </c>
      <c r="M373" s="208" t="s">
        <v>47</v>
      </c>
      <c r="N373" s="208">
        <v>1</v>
      </c>
      <c r="O373" s="208"/>
      <c r="P373" s="57" t="str">
        <f t="shared" si="60"/>
        <v>MAIN UNIT</v>
      </c>
      <c r="Q373" s="208" t="s">
        <v>350</v>
      </c>
      <c r="R373" s="208" t="s">
        <v>49</v>
      </c>
      <c r="S373" s="208" t="s">
        <v>37</v>
      </c>
      <c r="T373" s="208" t="s">
        <v>155</v>
      </c>
      <c r="U373" s="208" t="s">
        <v>58</v>
      </c>
      <c r="V373" s="208" t="s">
        <v>156</v>
      </c>
      <c r="W373" s="208" t="s">
        <v>51</v>
      </c>
      <c r="X373" s="34">
        <v>510000</v>
      </c>
      <c r="Y373" s="202">
        <v>1.1599999999999999</v>
      </c>
      <c r="Z373" s="26">
        <f t="shared" si="70"/>
        <v>510000</v>
      </c>
      <c r="AA373" s="208">
        <v>1.23</v>
      </c>
      <c r="AB373" s="35">
        <f t="shared" si="68"/>
        <v>540775.86206896557</v>
      </c>
      <c r="AC373" s="27">
        <f t="shared" si="61"/>
        <v>86686.370689655174</v>
      </c>
      <c r="AD373" s="212">
        <v>0.1603</v>
      </c>
      <c r="AE373" s="211">
        <f t="shared" si="62"/>
        <v>1</v>
      </c>
      <c r="AF373" s="211">
        <f>IF(AND(COUNTIFS($J$18:J373,J373)=1,AE373=1),1,"")</f>
        <v>1</v>
      </c>
      <c r="AG373" s="211">
        <f>IF(C373="","",IF(AND(COUNTIFS($J$18:J373,J373)=1,C373&lt;&gt;""),1,""))</f>
        <v>1</v>
      </c>
      <c r="AH373" s="211">
        <f>IF(G373="","",IF(AND(COUNTIFS($J$18:J373,J373)=1,G373&lt;&gt;""),1,""))</f>
        <v>1</v>
      </c>
      <c r="AI373" s="28">
        <f t="shared" si="63"/>
        <v>24398045.860453524</v>
      </c>
      <c r="AJ373" s="28">
        <f t="shared" si="64"/>
        <v>3478417.4064663453</v>
      </c>
      <c r="AK373" s="29">
        <f t="shared" si="65"/>
        <v>0.14256950849102498</v>
      </c>
      <c r="AL373" s="210"/>
      <c r="AM373" s="210"/>
      <c r="AN373" s="210"/>
      <c r="AO373" s="210" t="s">
        <v>447</v>
      </c>
      <c r="AP373" s="45" t="str">
        <f t="shared" si="66"/>
        <v>20186</v>
      </c>
      <c r="AQ373" s="45" t="str">
        <f t="shared" si="67"/>
        <v>20186RMB</v>
      </c>
    </row>
    <row r="374" spans="1:43" s="15" customFormat="1">
      <c r="A374" s="208" t="s">
        <v>28</v>
      </c>
      <c r="B374" s="209">
        <v>2018</v>
      </c>
      <c r="C374" s="209">
        <v>5</v>
      </c>
      <c r="D374" s="57" t="str">
        <f t="shared" si="69"/>
        <v>Q1</v>
      </c>
      <c r="E374" s="208" t="s">
        <v>28</v>
      </c>
      <c r="F374" s="209">
        <v>2018</v>
      </c>
      <c r="G374" s="209">
        <v>6</v>
      </c>
      <c r="H374" s="213"/>
      <c r="I374" s="57" t="str">
        <f t="shared" si="59"/>
        <v>Q1</v>
      </c>
      <c r="J374" s="204" t="s">
        <v>448</v>
      </c>
      <c r="K374" s="213" t="s">
        <v>449</v>
      </c>
      <c r="L374" s="210" t="s">
        <v>55</v>
      </c>
      <c r="M374" s="208" t="s">
        <v>47</v>
      </c>
      <c r="N374" s="208">
        <v>1</v>
      </c>
      <c r="O374" s="208"/>
      <c r="P374" s="57" t="str">
        <f t="shared" si="60"/>
        <v>MAIN UNIT</v>
      </c>
      <c r="Q374" s="208" t="s">
        <v>56</v>
      </c>
      <c r="R374" s="208" t="s">
        <v>49</v>
      </c>
      <c r="S374" s="208" t="s">
        <v>36</v>
      </c>
      <c r="T374" s="208" t="s">
        <v>65</v>
      </c>
      <c r="U374" s="208" t="s">
        <v>66</v>
      </c>
      <c r="V374" s="208" t="s">
        <v>109</v>
      </c>
      <c r="W374" s="208" t="s">
        <v>51</v>
      </c>
      <c r="X374" s="34">
        <v>500000</v>
      </c>
      <c r="Y374" s="202">
        <v>1.1599999999999999</v>
      </c>
      <c r="Z374" s="26">
        <f t="shared" si="70"/>
        <v>500000</v>
      </c>
      <c r="AA374" s="208">
        <v>1.23</v>
      </c>
      <c r="AB374" s="35">
        <f t="shared" si="68"/>
        <v>530172.41379310342</v>
      </c>
      <c r="AC374" s="27">
        <f t="shared" si="61"/>
        <v>85410.775862068956</v>
      </c>
      <c r="AD374" s="212">
        <v>0.16109999999999999</v>
      </c>
      <c r="AE374" s="211">
        <f t="shared" si="62"/>
        <v>1</v>
      </c>
      <c r="AF374" s="211">
        <f>IF(AND(COUNTIFS($J$18:J374,J374)=1,AE374=1),1,"")</f>
        <v>1</v>
      </c>
      <c r="AG374" s="211">
        <f>IF(C374="","",IF(AND(COUNTIFS($J$18:J374,J374)=1,C374&lt;&gt;""),1,""))</f>
        <v>1</v>
      </c>
      <c r="AH374" s="211">
        <f>IF(G374="","",IF(AND(COUNTIFS($J$18:J374,J374)=1,G374&lt;&gt;""),1,""))</f>
        <v>1</v>
      </c>
      <c r="AI374" s="28">
        <f t="shared" si="63"/>
        <v>24398045.860453524</v>
      </c>
      <c r="AJ374" s="28">
        <f t="shared" si="64"/>
        <v>3478417.4064663453</v>
      </c>
      <c r="AK374" s="29">
        <f t="shared" si="65"/>
        <v>0.14256950849102498</v>
      </c>
      <c r="AL374" s="210"/>
      <c r="AM374" s="210"/>
      <c r="AN374" s="210"/>
      <c r="AO374" s="210" t="s">
        <v>204</v>
      </c>
      <c r="AP374" s="45" t="str">
        <f t="shared" si="66"/>
        <v>20186</v>
      </c>
      <c r="AQ374" s="45" t="str">
        <f t="shared" si="67"/>
        <v>20186RMB</v>
      </c>
    </row>
    <row r="375" spans="1:43" s="15" customFormat="1">
      <c r="A375" s="208" t="s">
        <v>28</v>
      </c>
      <c r="B375" s="209">
        <v>2018</v>
      </c>
      <c r="C375" s="209">
        <v>5</v>
      </c>
      <c r="D375" s="57" t="str">
        <f t="shared" si="69"/>
        <v>Q1</v>
      </c>
      <c r="E375" s="208" t="s">
        <v>28</v>
      </c>
      <c r="F375" s="209">
        <v>2018</v>
      </c>
      <c r="G375" s="209">
        <v>6</v>
      </c>
      <c r="H375" s="213"/>
      <c r="I375" s="57" t="str">
        <f t="shared" si="59"/>
        <v>Q1</v>
      </c>
      <c r="J375" s="204" t="s">
        <v>448</v>
      </c>
      <c r="K375" s="213" t="s">
        <v>449</v>
      </c>
      <c r="L375" s="210" t="s">
        <v>46</v>
      </c>
      <c r="M375" s="208" t="s">
        <v>47</v>
      </c>
      <c r="N375" s="208">
        <v>1</v>
      </c>
      <c r="O375" s="208"/>
      <c r="P375" s="57" t="str">
        <f t="shared" si="60"/>
        <v>MAIN UNIT</v>
      </c>
      <c r="Q375" s="208" t="s">
        <v>56</v>
      </c>
      <c r="R375" s="208" t="s">
        <v>49</v>
      </c>
      <c r="S375" s="208" t="s">
        <v>36</v>
      </c>
      <c r="T375" s="208" t="s">
        <v>65</v>
      </c>
      <c r="U375" s="208" t="s">
        <v>66</v>
      </c>
      <c r="V375" s="208" t="s">
        <v>109</v>
      </c>
      <c r="W375" s="208" t="s">
        <v>51</v>
      </c>
      <c r="X375" s="34">
        <v>600000</v>
      </c>
      <c r="Y375" s="202">
        <v>1.1599999999999999</v>
      </c>
      <c r="Z375" s="26">
        <f t="shared" si="70"/>
        <v>600000</v>
      </c>
      <c r="AA375" s="208">
        <v>1.23</v>
      </c>
      <c r="AB375" s="35">
        <f t="shared" si="68"/>
        <v>636206.89655172417</v>
      </c>
      <c r="AC375" s="27">
        <f t="shared" si="61"/>
        <v>102492.93103448275</v>
      </c>
      <c r="AD375" s="212">
        <v>0.16109999999999999</v>
      </c>
      <c r="AE375" s="211">
        <f t="shared" si="62"/>
        <v>1</v>
      </c>
      <c r="AF375" s="211" t="str">
        <f>IF(AND(COUNTIFS($J$18:J375,J375)=1,AE375=1),1,"")</f>
        <v/>
      </c>
      <c r="AG375" s="211" t="str">
        <f>IF(C375="","",IF(AND(COUNTIFS($J$18:J375,J375)=1,C375&lt;&gt;""),1,""))</f>
        <v/>
      </c>
      <c r="AH375" s="211" t="str">
        <f>IF(G375="","",IF(AND(COUNTIFS($J$18:J375,J375)=1,G375&lt;&gt;""),1,""))</f>
        <v/>
      </c>
      <c r="AI375" s="28">
        <f t="shared" si="63"/>
        <v>24398045.860453524</v>
      </c>
      <c r="AJ375" s="28">
        <f t="shared" si="64"/>
        <v>3478417.4064663453</v>
      </c>
      <c r="AK375" s="29">
        <f t="shared" si="65"/>
        <v>0.14256950849102498</v>
      </c>
      <c r="AL375" s="210"/>
      <c r="AM375" s="210"/>
      <c r="AN375" s="210"/>
      <c r="AO375" s="210" t="s">
        <v>204</v>
      </c>
      <c r="AP375" s="45" t="str">
        <f t="shared" si="66"/>
        <v>20186</v>
      </c>
      <c r="AQ375" s="45" t="str">
        <f t="shared" si="67"/>
        <v>20186RMB</v>
      </c>
    </row>
    <row r="376" spans="1:43" s="15" customFormat="1">
      <c r="A376" s="208" t="s">
        <v>28</v>
      </c>
      <c r="B376" s="209">
        <v>2018</v>
      </c>
      <c r="C376" s="209">
        <v>5</v>
      </c>
      <c r="D376" s="57" t="str">
        <f t="shared" si="69"/>
        <v>Q1</v>
      </c>
      <c r="E376" s="208" t="s">
        <v>28</v>
      </c>
      <c r="F376" s="209">
        <v>2018</v>
      </c>
      <c r="G376" s="209">
        <v>6</v>
      </c>
      <c r="H376" s="213"/>
      <c r="I376" s="57" t="str">
        <f t="shared" si="59"/>
        <v>Q1</v>
      </c>
      <c r="J376" s="204" t="s">
        <v>450</v>
      </c>
      <c r="K376" s="213" t="s">
        <v>451</v>
      </c>
      <c r="L376" s="210" t="s">
        <v>55</v>
      </c>
      <c r="M376" s="208" t="s">
        <v>47</v>
      </c>
      <c r="N376" s="208">
        <v>1</v>
      </c>
      <c r="O376" s="208"/>
      <c r="P376" s="57" t="str">
        <f t="shared" si="60"/>
        <v>MAIN UNIT</v>
      </c>
      <c r="Q376" s="208" t="s">
        <v>48</v>
      </c>
      <c r="R376" s="208" t="s">
        <v>49</v>
      </c>
      <c r="S376" s="208" t="s">
        <v>36</v>
      </c>
      <c r="T376" s="208" t="s">
        <v>452</v>
      </c>
      <c r="U376" s="208" t="s">
        <v>66</v>
      </c>
      <c r="V376" s="208" t="s">
        <v>119</v>
      </c>
      <c r="W376" s="208" t="s">
        <v>51</v>
      </c>
      <c r="X376" s="34">
        <v>793373</v>
      </c>
      <c r="Y376" s="202">
        <v>1.1599999999999999</v>
      </c>
      <c r="Z376" s="26">
        <f t="shared" si="70"/>
        <v>793373</v>
      </c>
      <c r="AA376" s="208">
        <v>1.23</v>
      </c>
      <c r="AB376" s="35">
        <f t="shared" si="68"/>
        <v>841248.95689655177</v>
      </c>
      <c r="AC376" s="27">
        <f t="shared" si="61"/>
        <v>207199.61808362071</v>
      </c>
      <c r="AD376" s="212">
        <v>0.24629999999999999</v>
      </c>
      <c r="AE376" s="211">
        <f t="shared" si="62"/>
        <v>0</v>
      </c>
      <c r="AF376" s="211" t="str">
        <f>IF(AND(COUNTIFS($J$18:J376,J376)=1,AE376=1),1,"")</f>
        <v/>
      </c>
      <c r="AG376" s="211">
        <f>IF(C376="","",IF(AND(COUNTIFS($J$18:J376,J376)=1,C376&lt;&gt;""),1,""))</f>
        <v>1</v>
      </c>
      <c r="AH376" s="211">
        <f>IF(G376="","",IF(AND(COUNTIFS($J$18:J376,J376)=1,G376&lt;&gt;""),1,""))</f>
        <v>1</v>
      </c>
      <c r="AI376" s="28">
        <f t="shared" si="63"/>
        <v>24398045.860453524</v>
      </c>
      <c r="AJ376" s="28">
        <f t="shared" si="64"/>
        <v>3478417.4064663453</v>
      </c>
      <c r="AK376" s="29">
        <f t="shared" si="65"/>
        <v>0.14256950849102498</v>
      </c>
      <c r="AL376" s="210"/>
      <c r="AM376" s="210"/>
      <c r="AN376" s="210"/>
      <c r="AO376" s="210" t="s">
        <v>453</v>
      </c>
      <c r="AP376" s="45" t="str">
        <f t="shared" si="66"/>
        <v>20186</v>
      </c>
      <c r="AQ376" s="45" t="str">
        <f t="shared" si="67"/>
        <v>20186RMB</v>
      </c>
    </row>
    <row r="377" spans="1:43" s="15" customFormat="1">
      <c r="A377" s="208" t="s">
        <v>28</v>
      </c>
      <c r="B377" s="209">
        <v>2018</v>
      </c>
      <c r="C377" s="209">
        <v>5</v>
      </c>
      <c r="D377" s="57" t="str">
        <f t="shared" si="69"/>
        <v>Q1</v>
      </c>
      <c r="E377" s="208" t="s">
        <v>28</v>
      </c>
      <c r="F377" s="209">
        <v>2018</v>
      </c>
      <c r="G377" s="209">
        <v>6</v>
      </c>
      <c r="H377" s="213"/>
      <c r="I377" s="57" t="str">
        <f t="shared" si="59"/>
        <v>Q1</v>
      </c>
      <c r="J377" s="204" t="s">
        <v>454</v>
      </c>
      <c r="K377" s="213" t="s">
        <v>220</v>
      </c>
      <c r="L377" s="210" t="s">
        <v>87</v>
      </c>
      <c r="M377" s="208" t="s">
        <v>47</v>
      </c>
      <c r="N377" s="208">
        <v>1</v>
      </c>
      <c r="O377" s="208"/>
      <c r="P377" s="57" t="str">
        <f t="shared" si="60"/>
        <v>MAIN UNIT</v>
      </c>
      <c r="Q377" s="208" t="s">
        <v>48</v>
      </c>
      <c r="R377" s="208" t="s">
        <v>49</v>
      </c>
      <c r="S377" s="208" t="s">
        <v>37</v>
      </c>
      <c r="T377" s="208" t="s">
        <v>221</v>
      </c>
      <c r="U377" s="208" t="s">
        <v>58</v>
      </c>
      <c r="V377" s="208" t="s">
        <v>89</v>
      </c>
      <c r="W377" s="208" t="s">
        <v>51</v>
      </c>
      <c r="X377" s="34">
        <v>606000</v>
      </c>
      <c r="Y377" s="202">
        <v>1.1599999999999999</v>
      </c>
      <c r="Z377" s="26">
        <f t="shared" si="70"/>
        <v>606000</v>
      </c>
      <c r="AA377" s="208">
        <v>1.23</v>
      </c>
      <c r="AB377" s="35">
        <f t="shared" si="68"/>
        <v>642568.96551724139</v>
      </c>
      <c r="AC377" s="27">
        <f t="shared" si="61"/>
        <v>76979.762068965516</v>
      </c>
      <c r="AD377" s="212">
        <v>0.1198</v>
      </c>
      <c r="AE377" s="211">
        <f t="shared" si="62"/>
        <v>0</v>
      </c>
      <c r="AF377" s="211" t="str">
        <f>IF(AND(COUNTIFS($J$18:J377,J377)=1,AE377=1),1,"")</f>
        <v/>
      </c>
      <c r="AG377" s="211">
        <f>IF(C377="","",IF(AND(COUNTIFS($J$18:J377,J377)=1,C377&lt;&gt;""),1,""))</f>
        <v>1</v>
      </c>
      <c r="AH377" s="211">
        <f>IF(G377="","",IF(AND(COUNTIFS($J$18:J377,J377)=1,G377&lt;&gt;""),1,""))</f>
        <v>1</v>
      </c>
      <c r="AI377" s="28">
        <f t="shared" si="63"/>
        <v>24398045.860453524</v>
      </c>
      <c r="AJ377" s="28">
        <f t="shared" si="64"/>
        <v>3478417.4064663453</v>
      </c>
      <c r="AK377" s="29">
        <f t="shared" si="65"/>
        <v>0.14256950849102498</v>
      </c>
      <c r="AL377" s="210"/>
      <c r="AM377" s="210"/>
      <c r="AN377" s="210"/>
      <c r="AO377" s="210" t="s">
        <v>455</v>
      </c>
      <c r="AP377" s="45" t="str">
        <f t="shared" si="66"/>
        <v>20186</v>
      </c>
      <c r="AQ377" s="45" t="str">
        <f t="shared" si="67"/>
        <v>20186RMB</v>
      </c>
    </row>
    <row r="378" spans="1:43" s="15" customFormat="1">
      <c r="A378" s="208" t="s">
        <v>28</v>
      </c>
      <c r="B378" s="209">
        <v>2018</v>
      </c>
      <c r="C378" s="209">
        <v>5</v>
      </c>
      <c r="D378" s="57" t="str">
        <f t="shared" si="69"/>
        <v>Q1</v>
      </c>
      <c r="E378" s="208" t="s">
        <v>28</v>
      </c>
      <c r="F378" s="209">
        <v>2018</v>
      </c>
      <c r="G378" s="209">
        <v>5</v>
      </c>
      <c r="H378" s="213"/>
      <c r="I378" s="57" t="str">
        <f t="shared" si="59"/>
        <v>Q1</v>
      </c>
      <c r="J378" s="204" t="s">
        <v>456</v>
      </c>
      <c r="K378" s="213" t="s">
        <v>45</v>
      </c>
      <c r="L378" s="210" t="s">
        <v>273</v>
      </c>
      <c r="M378" s="208" t="s">
        <v>47</v>
      </c>
      <c r="N378" s="208">
        <v>1</v>
      </c>
      <c r="O378" s="208"/>
      <c r="P378" s="57" t="str">
        <f t="shared" si="60"/>
        <v>MAIN UNIT</v>
      </c>
      <c r="Q378" s="208" t="s">
        <v>48</v>
      </c>
      <c r="R378" s="208" t="s">
        <v>49</v>
      </c>
      <c r="S378" s="208" t="s">
        <v>36</v>
      </c>
      <c r="T378" s="208" t="s">
        <v>65</v>
      </c>
      <c r="U378" s="208" t="s">
        <v>66</v>
      </c>
      <c r="V378" s="208" t="s">
        <v>50</v>
      </c>
      <c r="W378" s="208" t="s">
        <v>96</v>
      </c>
      <c r="X378" s="34">
        <v>29178900</v>
      </c>
      <c r="Y378" s="202">
        <v>1</v>
      </c>
      <c r="Z378" s="26">
        <f t="shared" si="70"/>
        <v>29178900</v>
      </c>
      <c r="AA378" s="208">
        <v>7.3400000000000007E-2</v>
      </c>
      <c r="AB378" s="35">
        <f t="shared" si="68"/>
        <v>2141731.2600000002</v>
      </c>
      <c r="AC378" s="27">
        <f t="shared" si="61"/>
        <v>257007.75120000003</v>
      </c>
      <c r="AD378" s="212">
        <v>0.12</v>
      </c>
      <c r="AE378" s="211">
        <f t="shared" si="62"/>
        <v>0</v>
      </c>
      <c r="AF378" s="211" t="str">
        <f>IF(AND(COUNTIFS($J$18:J378,J378)=1,AE378=1),1,"")</f>
        <v/>
      </c>
      <c r="AG378" s="211">
        <f>IF(C378="","",IF(AND(COUNTIFS($J$18:J378,J378)=1,C378&lt;&gt;""),1,""))</f>
        <v>1</v>
      </c>
      <c r="AH378" s="211">
        <f>IF(G378="","",IF(AND(COUNTIFS($J$18:J378,J378)=1,G378&lt;&gt;""),1,""))</f>
        <v>1</v>
      </c>
      <c r="AI378" s="28">
        <f t="shared" si="63"/>
        <v>34109166.105589926</v>
      </c>
      <c r="AJ378" s="28">
        <f t="shared" si="64"/>
        <v>4642032.7199573703</v>
      </c>
      <c r="AK378" s="29">
        <f t="shared" si="65"/>
        <v>0.13609340977692849</v>
      </c>
      <c r="AL378" s="210"/>
      <c r="AM378" s="210"/>
      <c r="AN378" s="210"/>
      <c r="AO378" s="210"/>
      <c r="AP378" s="45" t="str">
        <f t="shared" si="66"/>
        <v>20185</v>
      </c>
      <c r="AQ378" s="45" t="str">
        <f t="shared" si="67"/>
        <v>20185JPY</v>
      </c>
    </row>
    <row r="379" spans="1:43" s="15" customFormat="1">
      <c r="A379" s="208" t="s">
        <v>28</v>
      </c>
      <c r="B379" s="209">
        <v>2018</v>
      </c>
      <c r="C379" s="209">
        <v>5</v>
      </c>
      <c r="D379" s="57" t="str">
        <f t="shared" si="69"/>
        <v>Q1</v>
      </c>
      <c r="E379" s="208" t="s">
        <v>28</v>
      </c>
      <c r="F379" s="209">
        <v>2018</v>
      </c>
      <c r="G379" s="209">
        <v>5</v>
      </c>
      <c r="H379" s="213"/>
      <c r="I379" s="57" t="str">
        <f t="shared" si="59"/>
        <v>Q1</v>
      </c>
      <c r="J379" s="204" t="s">
        <v>456</v>
      </c>
      <c r="K379" s="213" t="s">
        <v>45</v>
      </c>
      <c r="L379" s="210" t="s">
        <v>457</v>
      </c>
      <c r="M379" s="208" t="s">
        <v>47</v>
      </c>
      <c r="N379" s="208">
        <v>1</v>
      </c>
      <c r="O379" s="208"/>
      <c r="P379" s="57" t="str">
        <f t="shared" si="60"/>
        <v>MAIN UNIT</v>
      </c>
      <c r="Q379" s="208" t="s">
        <v>48</v>
      </c>
      <c r="R379" s="208" t="s">
        <v>49</v>
      </c>
      <c r="S379" s="208" t="s">
        <v>36</v>
      </c>
      <c r="T379" s="208" t="s">
        <v>65</v>
      </c>
      <c r="U379" s="208" t="s">
        <v>66</v>
      </c>
      <c r="V379" s="208" t="s">
        <v>50</v>
      </c>
      <c r="W379" s="208" t="s">
        <v>96</v>
      </c>
      <c r="X379" s="34">
        <v>12120000</v>
      </c>
      <c r="Y379" s="202">
        <v>1</v>
      </c>
      <c r="Z379" s="26">
        <f t="shared" si="70"/>
        <v>12120000</v>
      </c>
      <c r="AA379" s="208">
        <v>7.3400000000000007E-2</v>
      </c>
      <c r="AB379" s="35">
        <f t="shared" si="68"/>
        <v>889608.00000000012</v>
      </c>
      <c r="AC379" s="27">
        <f t="shared" si="61"/>
        <v>106752.96000000001</v>
      </c>
      <c r="AD379" s="212">
        <v>0.12</v>
      </c>
      <c r="AE379" s="211">
        <f t="shared" si="62"/>
        <v>0</v>
      </c>
      <c r="AF379" s="211" t="str">
        <f>IF(AND(COUNTIFS($J$18:J379,J379)=1,AE379=1),1,"")</f>
        <v/>
      </c>
      <c r="AG379" s="211" t="str">
        <f>IF(C379="","",IF(AND(COUNTIFS($J$18:J379,J379)=1,C379&lt;&gt;""),1,""))</f>
        <v/>
      </c>
      <c r="AH379" s="211" t="str">
        <f>IF(G379="","",IF(AND(COUNTIFS($J$18:J379,J379)=1,G379&lt;&gt;""),1,""))</f>
        <v/>
      </c>
      <c r="AI379" s="28">
        <f t="shared" si="63"/>
        <v>34109166.105589926</v>
      </c>
      <c r="AJ379" s="28">
        <f t="shared" si="64"/>
        <v>4642032.7199573703</v>
      </c>
      <c r="AK379" s="29">
        <f t="shared" si="65"/>
        <v>0.13609340977692849</v>
      </c>
      <c r="AL379" s="210"/>
      <c r="AM379" s="210"/>
      <c r="AN379" s="210"/>
      <c r="AO379" s="210"/>
      <c r="AP379" s="45" t="str">
        <f t="shared" si="66"/>
        <v>20185</v>
      </c>
      <c r="AQ379" s="45" t="str">
        <f t="shared" si="67"/>
        <v>20185JPY</v>
      </c>
    </row>
    <row r="380" spans="1:43" s="15" customFormat="1">
      <c r="A380" s="208" t="s">
        <v>28</v>
      </c>
      <c r="B380" s="209">
        <v>2018</v>
      </c>
      <c r="C380" s="209">
        <v>5</v>
      </c>
      <c r="D380" s="57" t="str">
        <f t="shared" si="69"/>
        <v>Q1</v>
      </c>
      <c r="E380" s="208" t="s">
        <v>28</v>
      </c>
      <c r="F380" s="209">
        <v>2018</v>
      </c>
      <c r="G380" s="209">
        <v>5</v>
      </c>
      <c r="H380" s="213"/>
      <c r="I380" s="57" t="str">
        <f t="shared" si="59"/>
        <v>Q1</v>
      </c>
      <c r="J380" s="204" t="s">
        <v>456</v>
      </c>
      <c r="K380" s="213" t="s">
        <v>45</v>
      </c>
      <c r="L380" s="210" t="s">
        <v>55</v>
      </c>
      <c r="M380" s="208" t="s">
        <v>47</v>
      </c>
      <c r="N380" s="208">
        <v>1</v>
      </c>
      <c r="O380" s="208"/>
      <c r="P380" s="57" t="str">
        <f t="shared" si="60"/>
        <v>MAIN UNIT</v>
      </c>
      <c r="Q380" s="208" t="s">
        <v>48</v>
      </c>
      <c r="R380" s="208" t="s">
        <v>49</v>
      </c>
      <c r="S380" s="208" t="s">
        <v>36</v>
      </c>
      <c r="T380" s="208" t="s">
        <v>65</v>
      </c>
      <c r="U380" s="208" t="s">
        <v>66</v>
      </c>
      <c r="V380" s="208" t="s">
        <v>50</v>
      </c>
      <c r="W380" s="208" t="s">
        <v>96</v>
      </c>
      <c r="X380" s="34">
        <v>9352600</v>
      </c>
      <c r="Y380" s="202">
        <v>1</v>
      </c>
      <c r="Z380" s="26">
        <f t="shared" si="70"/>
        <v>9352600</v>
      </c>
      <c r="AA380" s="208">
        <v>7.3400000000000007E-2</v>
      </c>
      <c r="AB380" s="35">
        <f t="shared" si="68"/>
        <v>686480.84000000008</v>
      </c>
      <c r="AC380" s="27">
        <f t="shared" si="61"/>
        <v>82377.700800000006</v>
      </c>
      <c r="AD380" s="212">
        <v>0.12</v>
      </c>
      <c r="AE380" s="211">
        <f t="shared" si="62"/>
        <v>0</v>
      </c>
      <c r="AF380" s="211" t="str">
        <f>IF(AND(COUNTIFS($J$18:J380,J380)=1,AE380=1),1,"")</f>
        <v/>
      </c>
      <c r="AG380" s="211" t="str">
        <f>IF(C380="","",IF(AND(COUNTIFS($J$18:J380,J380)=1,C380&lt;&gt;""),1,""))</f>
        <v/>
      </c>
      <c r="AH380" s="211" t="str">
        <f>IF(G380="","",IF(AND(COUNTIFS($J$18:J380,J380)=1,G380&lt;&gt;""),1,""))</f>
        <v/>
      </c>
      <c r="AI380" s="28">
        <f t="shared" si="63"/>
        <v>34109166.105589926</v>
      </c>
      <c r="AJ380" s="28">
        <f t="shared" si="64"/>
        <v>4642032.7199573703</v>
      </c>
      <c r="AK380" s="29">
        <f t="shared" si="65"/>
        <v>0.13609340977692849</v>
      </c>
      <c r="AL380" s="210"/>
      <c r="AM380" s="210"/>
      <c r="AN380" s="210"/>
      <c r="AO380" s="210"/>
      <c r="AP380" s="45" t="str">
        <f t="shared" si="66"/>
        <v>20185</v>
      </c>
      <c r="AQ380" s="45" t="str">
        <f t="shared" si="67"/>
        <v>20185JPY</v>
      </c>
    </row>
    <row r="381" spans="1:43" s="15" customFormat="1">
      <c r="A381" s="208" t="s">
        <v>28</v>
      </c>
      <c r="B381" s="209">
        <v>2018</v>
      </c>
      <c r="C381" s="209">
        <v>5</v>
      </c>
      <c r="D381" s="57" t="str">
        <f t="shared" si="69"/>
        <v>Q1</v>
      </c>
      <c r="E381" s="208" t="s">
        <v>28</v>
      </c>
      <c r="F381" s="209">
        <v>2018</v>
      </c>
      <c r="G381" s="209">
        <v>5</v>
      </c>
      <c r="H381" s="213"/>
      <c r="I381" s="57" t="str">
        <f t="shared" si="59"/>
        <v>Q1</v>
      </c>
      <c r="J381" s="204" t="s">
        <v>458</v>
      </c>
      <c r="K381" s="213" t="s">
        <v>459</v>
      </c>
      <c r="L381" s="210" t="s">
        <v>46</v>
      </c>
      <c r="M381" s="208" t="s">
        <v>47</v>
      </c>
      <c r="N381" s="208">
        <v>1</v>
      </c>
      <c r="O381" s="208"/>
      <c r="P381" s="57" t="str">
        <f t="shared" si="60"/>
        <v>MAIN UNIT</v>
      </c>
      <c r="Q381" s="208" t="s">
        <v>56</v>
      </c>
      <c r="R381" s="208" t="s">
        <v>49</v>
      </c>
      <c r="S381" s="208" t="s">
        <v>36</v>
      </c>
      <c r="T381" s="208" t="s">
        <v>65</v>
      </c>
      <c r="U381" s="208" t="s">
        <v>66</v>
      </c>
      <c r="V381" s="208" t="s">
        <v>290</v>
      </c>
      <c r="W381" s="208" t="s">
        <v>51</v>
      </c>
      <c r="X381" s="34">
        <v>554640</v>
      </c>
      <c r="Y381" s="202">
        <v>1.1599999999999999</v>
      </c>
      <c r="Z381" s="26">
        <f t="shared" si="70"/>
        <v>554640</v>
      </c>
      <c r="AA381" s="208">
        <v>1.23</v>
      </c>
      <c r="AB381" s="35">
        <f t="shared" si="68"/>
        <v>588109.6551724138</v>
      </c>
      <c r="AC381" s="27">
        <f t="shared" si="61"/>
        <v>81217.943379310353</v>
      </c>
      <c r="AD381" s="212">
        <v>0.1381</v>
      </c>
      <c r="AE381" s="211">
        <f t="shared" si="62"/>
        <v>1</v>
      </c>
      <c r="AF381" s="211">
        <f>IF(AND(COUNTIFS($J$18:J381,J381)=1,AE381=1),1,"")</f>
        <v>1</v>
      </c>
      <c r="AG381" s="211">
        <f>IF(C381="","",IF(AND(COUNTIFS($J$18:J381,J381)=1,C381&lt;&gt;""),1,""))</f>
        <v>1</v>
      </c>
      <c r="AH381" s="211">
        <f>IF(G381="","",IF(AND(COUNTIFS($J$18:J381,J381)=1,G381&lt;&gt;""),1,""))</f>
        <v>1</v>
      </c>
      <c r="AI381" s="28">
        <f t="shared" si="63"/>
        <v>34109166.105589926</v>
      </c>
      <c r="AJ381" s="28">
        <f t="shared" si="64"/>
        <v>4642032.7199573703</v>
      </c>
      <c r="AK381" s="29">
        <f t="shared" si="65"/>
        <v>0.13609340977692849</v>
      </c>
      <c r="AL381" s="210"/>
      <c r="AM381" s="210"/>
      <c r="AN381" s="210" t="s">
        <v>460</v>
      </c>
      <c r="AO381" s="210"/>
      <c r="AP381" s="45" t="str">
        <f t="shared" si="66"/>
        <v>20185</v>
      </c>
      <c r="AQ381" s="45" t="str">
        <f t="shared" si="67"/>
        <v>20185RMB</v>
      </c>
    </row>
    <row r="382" spans="1:43" s="15" customFormat="1">
      <c r="A382" s="208" t="s">
        <v>28</v>
      </c>
      <c r="B382" s="209">
        <v>2018</v>
      </c>
      <c r="C382" s="209">
        <v>5</v>
      </c>
      <c r="D382" s="57" t="str">
        <f t="shared" si="69"/>
        <v>Q1</v>
      </c>
      <c r="E382" s="208" t="s">
        <v>28</v>
      </c>
      <c r="F382" s="209">
        <v>2018</v>
      </c>
      <c r="G382" s="209">
        <v>5</v>
      </c>
      <c r="H382" s="213"/>
      <c r="I382" s="57" t="str">
        <f t="shared" si="59"/>
        <v>Q1</v>
      </c>
      <c r="J382" s="204" t="s">
        <v>461</v>
      </c>
      <c r="K382" s="213" t="s">
        <v>462</v>
      </c>
      <c r="L382" s="210" t="s">
        <v>457</v>
      </c>
      <c r="M382" s="208" t="s">
        <v>47</v>
      </c>
      <c r="N382" s="208">
        <v>1</v>
      </c>
      <c r="O382" s="208"/>
      <c r="P382" s="57" t="str">
        <f t="shared" si="60"/>
        <v>MAIN UNIT</v>
      </c>
      <c r="Q382" s="208" t="s">
        <v>463</v>
      </c>
      <c r="R382" s="208" t="s">
        <v>49</v>
      </c>
      <c r="S382" s="208" t="s">
        <v>36</v>
      </c>
      <c r="T382" s="208" t="s">
        <v>232</v>
      </c>
      <c r="U382" s="208"/>
      <c r="V382" s="208" t="s">
        <v>99</v>
      </c>
      <c r="W382" s="208" t="s">
        <v>96</v>
      </c>
      <c r="X382" s="34">
        <v>12546000</v>
      </c>
      <c r="Y382" s="202">
        <v>1</v>
      </c>
      <c r="Z382" s="26">
        <f t="shared" si="70"/>
        <v>12546000</v>
      </c>
      <c r="AA382" s="208">
        <v>7.3400000000000007E-2</v>
      </c>
      <c r="AB382" s="35">
        <f t="shared" si="68"/>
        <v>920876.40000000014</v>
      </c>
      <c r="AC382" s="27">
        <f t="shared" si="61"/>
        <v>147708.57456000001</v>
      </c>
      <c r="AD382" s="212">
        <v>0.16039999999999999</v>
      </c>
      <c r="AE382" s="211">
        <f t="shared" si="62"/>
        <v>0</v>
      </c>
      <c r="AF382" s="211" t="str">
        <f>IF(AND(COUNTIFS($J$18:J382,J382)=1,AE382=1),1,"")</f>
        <v/>
      </c>
      <c r="AG382" s="211">
        <f>IF(C382="","",IF(AND(COUNTIFS($J$18:J382,J382)=1,C382&lt;&gt;""),1,""))</f>
        <v>1</v>
      </c>
      <c r="AH382" s="211">
        <f>IF(G382="","",IF(AND(COUNTIFS($J$18:J382,J382)=1,G382&lt;&gt;""),1,""))</f>
        <v>1</v>
      </c>
      <c r="AI382" s="28">
        <f t="shared" si="63"/>
        <v>34109166.105589926</v>
      </c>
      <c r="AJ382" s="28">
        <f t="shared" si="64"/>
        <v>4642032.7199573703</v>
      </c>
      <c r="AK382" s="29">
        <f t="shared" si="65"/>
        <v>0.13609340977692849</v>
      </c>
      <c r="AL382" s="210"/>
      <c r="AM382" s="210"/>
      <c r="AN382" s="210" t="s">
        <v>464</v>
      </c>
      <c r="AO382" s="210"/>
      <c r="AP382" s="45" t="str">
        <f t="shared" si="66"/>
        <v>20185</v>
      </c>
      <c r="AQ382" s="45" t="str">
        <f t="shared" si="67"/>
        <v>20185JPY</v>
      </c>
    </row>
    <row r="383" spans="1:43" s="15" customFormat="1">
      <c r="A383" s="208" t="s">
        <v>28</v>
      </c>
      <c r="B383" s="209">
        <v>2018</v>
      </c>
      <c r="C383" s="209">
        <v>5</v>
      </c>
      <c r="D383" s="57" t="str">
        <f t="shared" si="69"/>
        <v>Q1</v>
      </c>
      <c r="E383" s="208" t="s">
        <v>28</v>
      </c>
      <c r="F383" s="209">
        <v>2018</v>
      </c>
      <c r="G383" s="209">
        <v>11</v>
      </c>
      <c r="H383" s="213"/>
      <c r="I383" s="57" t="str">
        <f t="shared" si="59"/>
        <v>Q3</v>
      </c>
      <c r="J383" s="204" t="s">
        <v>436</v>
      </c>
      <c r="K383" s="213" t="s">
        <v>437</v>
      </c>
      <c r="L383" s="210" t="s">
        <v>55</v>
      </c>
      <c r="M383" s="208" t="s">
        <v>47</v>
      </c>
      <c r="N383" s="208">
        <v>2</v>
      </c>
      <c r="O383" s="208"/>
      <c r="P383" s="57" t="str">
        <f t="shared" si="60"/>
        <v>MAIN UNIT</v>
      </c>
      <c r="Q383" s="208" t="s">
        <v>56</v>
      </c>
      <c r="R383" s="208" t="s">
        <v>49</v>
      </c>
      <c r="S383" s="208" t="s">
        <v>36</v>
      </c>
      <c r="T383" s="208" t="s">
        <v>438</v>
      </c>
      <c r="U383" s="208" t="s">
        <v>66</v>
      </c>
      <c r="V383" s="208" t="s">
        <v>119</v>
      </c>
      <c r="W383" s="208" t="s">
        <v>96</v>
      </c>
      <c r="X383" s="34">
        <v>10200000</v>
      </c>
      <c r="Y383" s="202">
        <v>1</v>
      </c>
      <c r="Z383" s="26">
        <f t="shared" si="70"/>
        <v>20400000</v>
      </c>
      <c r="AA383" s="208">
        <v>7.0699999999999999E-2</v>
      </c>
      <c r="AB383" s="35">
        <f t="shared" si="68"/>
        <v>1442280</v>
      </c>
      <c r="AC383" s="27">
        <f t="shared" si="61"/>
        <v>192977.06400000001</v>
      </c>
      <c r="AD383" s="212">
        <v>0.1338</v>
      </c>
      <c r="AE383" s="211">
        <f t="shared" si="62"/>
        <v>1</v>
      </c>
      <c r="AF383" s="211" t="str">
        <f>IF(AND(COUNTIFS($J$18:J383,J383)=1,AE383=1),1,"")</f>
        <v/>
      </c>
      <c r="AG383" s="211" t="str">
        <f>IF(C383="","",IF(AND(COUNTIFS($J$18:J383,J383)=1,C383&lt;&gt;""),1,""))</f>
        <v/>
      </c>
      <c r="AH383" s="211" t="str">
        <f>IF(G383="","",IF(AND(COUNTIFS($J$18:J383,J383)=1,G383&lt;&gt;""),1,""))</f>
        <v/>
      </c>
      <c r="AI383" s="28">
        <f t="shared" si="63"/>
        <v>10785027.603448274</v>
      </c>
      <c r="AJ383" s="28">
        <f t="shared" si="64"/>
        <v>1540894.1297982759</v>
      </c>
      <c r="AK383" s="29">
        <f t="shared" si="65"/>
        <v>0.14287345257286213</v>
      </c>
      <c r="AL383" s="210"/>
      <c r="AM383" s="210"/>
      <c r="AN383" s="210"/>
      <c r="AO383" s="210"/>
      <c r="AP383" s="45" t="str">
        <f t="shared" si="66"/>
        <v>201811</v>
      </c>
      <c r="AQ383" s="45" t="str">
        <f t="shared" si="67"/>
        <v>201811JPY</v>
      </c>
    </row>
    <row r="384" spans="1:43" s="15" customFormat="1">
      <c r="A384" s="208" t="s">
        <v>28</v>
      </c>
      <c r="B384" s="209">
        <v>2018</v>
      </c>
      <c r="C384" s="209">
        <v>5</v>
      </c>
      <c r="D384" s="57" t="str">
        <f t="shared" si="69"/>
        <v>Q1</v>
      </c>
      <c r="E384" s="208" t="s">
        <v>28</v>
      </c>
      <c r="F384" s="209">
        <v>2018</v>
      </c>
      <c r="G384" s="209">
        <v>10</v>
      </c>
      <c r="H384" s="213"/>
      <c r="I384" s="57" t="str">
        <f t="shared" si="59"/>
        <v>Q3</v>
      </c>
      <c r="J384" s="204" t="s">
        <v>465</v>
      </c>
      <c r="K384" s="213" t="s">
        <v>466</v>
      </c>
      <c r="L384" s="210" t="s">
        <v>79</v>
      </c>
      <c r="M384" s="208" t="s">
        <v>47</v>
      </c>
      <c r="N384" s="208">
        <v>2</v>
      </c>
      <c r="O384" s="208"/>
      <c r="P384" s="57" t="str">
        <f t="shared" si="60"/>
        <v>MAIN UNIT</v>
      </c>
      <c r="Q384" s="208" t="s">
        <v>56</v>
      </c>
      <c r="R384" s="208" t="s">
        <v>49</v>
      </c>
      <c r="S384" s="208" t="s">
        <v>36</v>
      </c>
      <c r="T384" s="208" t="s">
        <v>65</v>
      </c>
      <c r="U384" s="208" t="s">
        <v>66</v>
      </c>
      <c r="V384" s="208" t="s">
        <v>253</v>
      </c>
      <c r="W384" s="208" t="s">
        <v>96</v>
      </c>
      <c r="X384" s="34">
        <v>15370982</v>
      </c>
      <c r="Y384" s="202">
        <v>1</v>
      </c>
      <c r="Z384" s="26">
        <f t="shared" si="70"/>
        <v>30741964</v>
      </c>
      <c r="AA384" s="208">
        <v>7.0199999999999999E-2</v>
      </c>
      <c r="AB384" s="35">
        <f t="shared" si="68"/>
        <v>2158085.8728</v>
      </c>
      <c r="AC384" s="27">
        <f t="shared" si="61"/>
        <v>349609.91139359999</v>
      </c>
      <c r="AD384" s="212">
        <v>0.16200000000000001</v>
      </c>
      <c r="AE384" s="211">
        <f t="shared" si="62"/>
        <v>1</v>
      </c>
      <c r="AF384" s="211">
        <f>IF(AND(COUNTIFS($J$18:J384,J384)=1,AE384=1),1,"")</f>
        <v>1</v>
      </c>
      <c r="AG384" s="211">
        <f>IF(C384="","",IF(AND(COUNTIFS($J$18:J384,J384)=1,C384&lt;&gt;""),1,""))</f>
        <v>1</v>
      </c>
      <c r="AH384" s="211">
        <f>IF(G384="","",IF(AND(COUNTIFS($J$18:J384,J384)=1,G384&lt;&gt;""),1,""))</f>
        <v>1</v>
      </c>
      <c r="AI384" s="28">
        <f t="shared" si="63"/>
        <v>10786543.370020689</v>
      </c>
      <c r="AJ384" s="28">
        <f t="shared" si="64"/>
        <v>1330367.5841569281</v>
      </c>
      <c r="AK384" s="29">
        <f t="shared" si="65"/>
        <v>0.123335858255987</v>
      </c>
      <c r="AL384" s="210"/>
      <c r="AM384" s="210"/>
      <c r="AN384" s="210"/>
      <c r="AO384" s="210"/>
      <c r="AP384" s="45" t="str">
        <f t="shared" si="66"/>
        <v>201810</v>
      </c>
      <c r="AQ384" s="45" t="str">
        <f t="shared" si="67"/>
        <v>201810JPY</v>
      </c>
    </row>
    <row r="385" spans="1:43" s="15" customFormat="1">
      <c r="A385" s="208" t="s">
        <v>28</v>
      </c>
      <c r="B385" s="209">
        <v>2018</v>
      </c>
      <c r="C385" s="209">
        <v>11</v>
      </c>
      <c r="D385" s="57" t="str">
        <f t="shared" si="69"/>
        <v>Q3</v>
      </c>
      <c r="E385" s="208" t="s">
        <v>28</v>
      </c>
      <c r="F385" s="209">
        <v>2018</v>
      </c>
      <c r="G385" s="209">
        <v>12</v>
      </c>
      <c r="H385" s="213"/>
      <c r="I385" s="57" t="str">
        <f t="shared" si="59"/>
        <v>Q3</v>
      </c>
      <c r="J385" s="204" t="s">
        <v>467</v>
      </c>
      <c r="K385" s="213" t="s">
        <v>468</v>
      </c>
      <c r="L385" s="210" t="s">
        <v>64</v>
      </c>
      <c r="M385" s="208" t="s">
        <v>47</v>
      </c>
      <c r="N385" s="208">
        <v>1</v>
      </c>
      <c r="O385" s="208"/>
      <c r="P385" s="57" t="str">
        <f t="shared" si="60"/>
        <v>MAIN UNIT</v>
      </c>
      <c r="Q385" s="208" t="s">
        <v>56</v>
      </c>
      <c r="R385" s="208" t="s">
        <v>49</v>
      </c>
      <c r="S385" s="208" t="s">
        <v>36</v>
      </c>
      <c r="T385" s="208" t="s">
        <v>232</v>
      </c>
      <c r="U385" s="208" t="s">
        <v>66</v>
      </c>
      <c r="V385" s="208" t="s">
        <v>67</v>
      </c>
      <c r="W385" s="208" t="s">
        <v>96</v>
      </c>
      <c r="X385" s="34">
        <v>12500000</v>
      </c>
      <c r="Y385" s="202">
        <v>1</v>
      </c>
      <c r="Z385" s="26">
        <f t="shared" si="70"/>
        <v>12500000</v>
      </c>
      <c r="AA385" s="208">
        <v>7.0400000000000004E-2</v>
      </c>
      <c r="AB385" s="35">
        <f t="shared" si="68"/>
        <v>880000</v>
      </c>
      <c r="AC385" s="27">
        <f t="shared" si="61"/>
        <v>104544</v>
      </c>
      <c r="AD385" s="212">
        <v>0.1188</v>
      </c>
      <c r="AE385" s="211">
        <f t="shared" si="62"/>
        <v>1</v>
      </c>
      <c r="AF385" s="211">
        <f>IF(AND(COUNTIFS($J$18:J385,J385)=1,AE385=1),1,"")</f>
        <v>1</v>
      </c>
      <c r="AG385" s="211">
        <f>IF(C385="","",IF(AND(COUNTIFS($J$18:J385,J385)=1,C385&lt;&gt;""),1,""))</f>
        <v>1</v>
      </c>
      <c r="AH385" s="211">
        <f>IF(G385="","",IF(AND(COUNTIFS($J$18:J385,J385)=1,G385&lt;&gt;""),1,""))</f>
        <v>1</v>
      </c>
      <c r="AI385" s="28">
        <f t="shared" si="63"/>
        <v>29840797.698275868</v>
      </c>
      <c r="AJ385" s="28">
        <f t="shared" si="64"/>
        <v>3940167.6555448268</v>
      </c>
      <c r="AK385" s="29">
        <f t="shared" si="65"/>
        <v>0.13203962224416274</v>
      </c>
      <c r="AL385" s="210"/>
      <c r="AM385" s="210"/>
      <c r="AN385" s="210"/>
      <c r="AO385" s="210"/>
      <c r="AP385" s="45" t="str">
        <f t="shared" si="66"/>
        <v>201812</v>
      </c>
      <c r="AQ385" s="45" t="str">
        <f t="shared" si="67"/>
        <v>201812JPY</v>
      </c>
    </row>
    <row r="386" spans="1:43" s="15" customFormat="1">
      <c r="A386" s="208" t="s">
        <v>28</v>
      </c>
      <c r="B386" s="209">
        <v>2018</v>
      </c>
      <c r="C386" s="209">
        <v>11</v>
      </c>
      <c r="D386" s="57" t="str">
        <f t="shared" si="69"/>
        <v>Q3</v>
      </c>
      <c r="E386" s="208" t="s">
        <v>28</v>
      </c>
      <c r="F386" s="209">
        <v>2018</v>
      </c>
      <c r="G386" s="209">
        <v>12</v>
      </c>
      <c r="H386" s="213"/>
      <c r="I386" s="57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204" t="s">
        <v>469</v>
      </c>
      <c r="K386" s="213" t="s">
        <v>470</v>
      </c>
      <c r="L386" s="210" t="s">
        <v>87</v>
      </c>
      <c r="M386" s="208" t="s">
        <v>47</v>
      </c>
      <c r="N386" s="208">
        <v>1</v>
      </c>
      <c r="O386" s="208"/>
      <c r="P386" s="57" t="str">
        <f t="shared" ref="P386:P449" si="72">IF(M386="","",IF(AND(N386&gt;0,L386&lt;&gt;""),"MAIN UNIT",IF(AND(O386&gt;0,L386&lt;&gt;""),"SERVICE/ PARTS","C66 SERVICE/OTHERS")))</f>
        <v>MAIN UNIT</v>
      </c>
      <c r="Q386" s="208" t="s">
        <v>48</v>
      </c>
      <c r="R386" s="208" t="s">
        <v>49</v>
      </c>
      <c r="S386" s="208" t="s">
        <v>36</v>
      </c>
      <c r="T386" s="208" t="s">
        <v>65</v>
      </c>
      <c r="U386" s="208" t="s">
        <v>66</v>
      </c>
      <c r="V386" s="208" t="s">
        <v>122</v>
      </c>
      <c r="W386" s="208" t="s">
        <v>96</v>
      </c>
      <c r="X386" s="34">
        <v>12875000</v>
      </c>
      <c r="Y386" s="202">
        <v>1</v>
      </c>
      <c r="Z386" s="26">
        <f t="shared" si="70"/>
        <v>12875000</v>
      </c>
      <c r="AA386" s="208">
        <v>7.0400000000000004E-2</v>
      </c>
      <c r="AB386" s="35">
        <f t="shared" si="68"/>
        <v>906400</v>
      </c>
      <c r="AC386" s="27">
        <f t="shared" ref="AC386:AC449" si="73">IF(R386&lt;&gt;"",AB386*AD386,"")</f>
        <v>90821.28</v>
      </c>
      <c r="AD386" s="212">
        <v>0.1002</v>
      </c>
      <c r="AE386" s="211">
        <f t="shared" ref="AE386:AE449" si="74">IF(Q386="","",IF(Q386="Yes",1,0))</f>
        <v>0</v>
      </c>
      <c r="AF386" s="211" t="str">
        <f>IF(AND(COUNTIFS($J$18:J386,J386)=1,AE386=1),1,"")</f>
        <v/>
      </c>
      <c r="AG386" s="211">
        <f>IF(C386="","",IF(AND(COUNTIFS($J$18:J386,J386)=1,C386&lt;&gt;""),1,""))</f>
        <v>1</v>
      </c>
      <c r="AH386" s="211">
        <f>IF(G386="","",IF(AND(COUNTIFS($J$18:J386,J386)=1,G386&lt;&gt;""),1,""))</f>
        <v>1</v>
      </c>
      <c r="AI386" s="28">
        <f t="shared" ref="AI386:AI449" si="75">IF(P386="C66 SERVICE","",SUMIFS(AB:AB,F:F,F386,G:G,G386,E:E,E386))</f>
        <v>29840797.698275868</v>
      </c>
      <c r="AJ386" s="28">
        <f t="shared" ref="AJ386:AJ449" si="76">IF(P386="C66 SERVICE","",SUMIFS(AC:AC,F:F,F386,G:G,G386,E:E,E386))</f>
        <v>3940167.6555448268</v>
      </c>
      <c r="AK386" s="29">
        <f t="shared" ref="AK386:AK449" si="77">IF(AJ386&gt;0,AJ386/AI386,"")</f>
        <v>0.13203962224416274</v>
      </c>
      <c r="AL386" s="210"/>
      <c r="AM386" s="210"/>
      <c r="AN386" s="210"/>
      <c r="AO386" s="210"/>
      <c r="AP386" s="45" t="str">
        <f t="shared" ref="AP386:AP449" si="78">IF(F386="","",F386&amp;G386)</f>
        <v>201812</v>
      </c>
      <c r="AQ386" s="45" t="str">
        <f t="shared" ref="AQ386:AQ449" si="79">IF(W386="","",F386&amp;G386&amp;W386)</f>
        <v>201812JPY</v>
      </c>
    </row>
    <row r="387" spans="1:43" s="15" customFormat="1">
      <c r="A387" s="208" t="s">
        <v>28</v>
      </c>
      <c r="B387" s="209">
        <v>2018</v>
      </c>
      <c r="C387" s="209">
        <v>11</v>
      </c>
      <c r="D387" s="57" t="str">
        <f t="shared" si="69"/>
        <v>Q3</v>
      </c>
      <c r="E387" s="208" t="s">
        <v>28</v>
      </c>
      <c r="F387" s="209">
        <v>2018</v>
      </c>
      <c r="G387" s="209">
        <v>12</v>
      </c>
      <c r="H387" s="213"/>
      <c r="I387" s="57" t="str">
        <f t="shared" si="71"/>
        <v>Q3</v>
      </c>
      <c r="J387" s="204" t="s">
        <v>469</v>
      </c>
      <c r="K387" s="213" t="s">
        <v>470</v>
      </c>
      <c r="L387" s="210" t="s">
        <v>87</v>
      </c>
      <c r="M387" s="208" t="s">
        <v>47</v>
      </c>
      <c r="N387" s="208">
        <v>1</v>
      </c>
      <c r="O387" s="208"/>
      <c r="P387" s="57" t="str">
        <f t="shared" si="72"/>
        <v>MAIN UNIT</v>
      </c>
      <c r="Q387" s="208" t="s">
        <v>48</v>
      </c>
      <c r="R387" s="208" t="s">
        <v>49</v>
      </c>
      <c r="S387" s="208" t="s">
        <v>36</v>
      </c>
      <c r="T387" s="208" t="s">
        <v>65</v>
      </c>
      <c r="U387" s="208" t="s">
        <v>66</v>
      </c>
      <c r="V387" s="208" t="s">
        <v>122</v>
      </c>
      <c r="W387" s="208" t="s">
        <v>96</v>
      </c>
      <c r="X387" s="34">
        <v>12875000</v>
      </c>
      <c r="Y387" s="202">
        <v>1</v>
      </c>
      <c r="Z387" s="26">
        <f t="shared" si="70"/>
        <v>12875000</v>
      </c>
      <c r="AA387" s="208">
        <v>7.0400000000000004E-2</v>
      </c>
      <c r="AB387" s="35">
        <f t="shared" si="68"/>
        <v>906400</v>
      </c>
      <c r="AC387" s="27">
        <f t="shared" si="73"/>
        <v>90821.28</v>
      </c>
      <c r="AD387" s="212">
        <v>0.1002</v>
      </c>
      <c r="AE387" s="211">
        <f t="shared" si="74"/>
        <v>0</v>
      </c>
      <c r="AF387" s="211" t="str">
        <f>IF(AND(COUNTIFS($J$18:J387,J387)=1,AE387=1),1,"")</f>
        <v/>
      </c>
      <c r="AG387" s="211" t="str">
        <f>IF(C387="","",IF(AND(COUNTIFS($J$18:J387,J387)=1,C387&lt;&gt;""),1,""))</f>
        <v/>
      </c>
      <c r="AH387" s="211" t="str">
        <f>IF(G387="","",IF(AND(COUNTIFS($J$18:J387,J387)=1,G387&lt;&gt;""),1,""))</f>
        <v/>
      </c>
      <c r="AI387" s="28">
        <f t="shared" si="75"/>
        <v>29840797.698275868</v>
      </c>
      <c r="AJ387" s="28">
        <f t="shared" si="76"/>
        <v>3940167.6555448268</v>
      </c>
      <c r="AK387" s="29">
        <f t="shared" si="77"/>
        <v>0.13203962224416274</v>
      </c>
      <c r="AL387" s="210"/>
      <c r="AM387" s="210"/>
      <c r="AN387" s="210"/>
      <c r="AO387" s="210"/>
      <c r="AP387" s="45" t="str">
        <f t="shared" si="78"/>
        <v>201812</v>
      </c>
      <c r="AQ387" s="45" t="str">
        <f t="shared" si="79"/>
        <v>201812JPY</v>
      </c>
    </row>
    <row r="388" spans="1:43" s="15" customFormat="1">
      <c r="A388" s="208" t="s">
        <v>28</v>
      </c>
      <c r="B388" s="209">
        <v>2018</v>
      </c>
      <c r="C388" s="209">
        <v>11</v>
      </c>
      <c r="D388" s="57" t="str">
        <f t="shared" si="69"/>
        <v>Q3</v>
      </c>
      <c r="E388" s="208" t="s">
        <v>28</v>
      </c>
      <c r="F388" s="209">
        <v>2018</v>
      </c>
      <c r="G388" s="209">
        <v>12</v>
      </c>
      <c r="H388" s="213"/>
      <c r="I388" s="57" t="str">
        <f t="shared" si="71"/>
        <v>Q3</v>
      </c>
      <c r="J388" s="204" t="s">
        <v>471</v>
      </c>
      <c r="K388" s="213" t="s">
        <v>472</v>
      </c>
      <c r="L388" s="210" t="s">
        <v>55</v>
      </c>
      <c r="M388" s="208" t="s">
        <v>47</v>
      </c>
      <c r="N388" s="208">
        <v>1</v>
      </c>
      <c r="O388" s="208"/>
      <c r="P388" s="57" t="str">
        <f t="shared" si="72"/>
        <v>MAIN UNIT</v>
      </c>
      <c r="Q388" s="208" t="s">
        <v>48</v>
      </c>
      <c r="R388" s="208" t="s">
        <v>49</v>
      </c>
      <c r="S388" s="208" t="s">
        <v>36</v>
      </c>
      <c r="T388" s="208" t="s">
        <v>65</v>
      </c>
      <c r="U388" s="208" t="s">
        <v>66</v>
      </c>
      <c r="V388" s="208" t="s">
        <v>122</v>
      </c>
      <c r="W388" s="208" t="s">
        <v>96</v>
      </c>
      <c r="X388" s="34">
        <v>11000000</v>
      </c>
      <c r="Y388" s="202">
        <v>1</v>
      </c>
      <c r="Z388" s="26">
        <f t="shared" si="70"/>
        <v>11000000</v>
      </c>
      <c r="AA388" s="208">
        <v>7.0400000000000004E-2</v>
      </c>
      <c r="AB388" s="35">
        <f t="shared" si="68"/>
        <v>774400</v>
      </c>
      <c r="AC388" s="27">
        <f t="shared" si="73"/>
        <v>90682.239999999991</v>
      </c>
      <c r="AD388" s="212">
        <v>0.1171</v>
      </c>
      <c r="AE388" s="211">
        <f t="shared" si="74"/>
        <v>0</v>
      </c>
      <c r="AF388" s="211" t="str">
        <f>IF(AND(COUNTIFS($J$18:J388,J388)=1,AE388=1),1,"")</f>
        <v/>
      </c>
      <c r="AG388" s="211">
        <f>IF(C388="","",IF(AND(COUNTIFS($J$18:J388,J388)=1,C388&lt;&gt;""),1,""))</f>
        <v>1</v>
      </c>
      <c r="AH388" s="211">
        <f>IF(G388="","",IF(AND(COUNTIFS($J$18:J388,J388)=1,G388&lt;&gt;""),1,""))</f>
        <v>1</v>
      </c>
      <c r="AI388" s="28">
        <f t="shared" si="75"/>
        <v>29840797.698275868</v>
      </c>
      <c r="AJ388" s="28">
        <f t="shared" si="76"/>
        <v>3940167.6555448268</v>
      </c>
      <c r="AK388" s="29">
        <f t="shared" si="77"/>
        <v>0.13203962224416274</v>
      </c>
      <c r="AL388" s="210"/>
      <c r="AM388" s="210"/>
      <c r="AN388" s="210"/>
      <c r="AO388" s="210"/>
      <c r="AP388" s="45" t="str">
        <f t="shared" si="78"/>
        <v>201812</v>
      </c>
      <c r="AQ388" s="45" t="str">
        <f t="shared" si="79"/>
        <v>201812JPY</v>
      </c>
    </row>
    <row r="389" spans="1:43" s="15" customFormat="1">
      <c r="A389" s="208" t="s">
        <v>28</v>
      </c>
      <c r="B389" s="209">
        <v>2018</v>
      </c>
      <c r="C389" s="209">
        <v>11</v>
      </c>
      <c r="D389" s="57" t="str">
        <f t="shared" si="69"/>
        <v>Q3</v>
      </c>
      <c r="E389" s="208" t="s">
        <v>28</v>
      </c>
      <c r="F389" s="209">
        <v>2018</v>
      </c>
      <c r="G389" s="209">
        <v>12</v>
      </c>
      <c r="H389" s="213"/>
      <c r="I389" s="57" t="str">
        <f t="shared" si="71"/>
        <v>Q3</v>
      </c>
      <c r="J389" s="204" t="s">
        <v>473</v>
      </c>
      <c r="K389" s="213" t="s">
        <v>472</v>
      </c>
      <c r="L389" s="210" t="s">
        <v>79</v>
      </c>
      <c r="M389" s="208" t="s">
        <v>47</v>
      </c>
      <c r="N389" s="208">
        <v>1</v>
      </c>
      <c r="O389" s="208"/>
      <c r="P389" s="57" t="str">
        <f t="shared" si="72"/>
        <v>MAIN UNIT</v>
      </c>
      <c r="Q389" s="208" t="s">
        <v>48</v>
      </c>
      <c r="R389" s="208" t="s">
        <v>49</v>
      </c>
      <c r="S389" s="208" t="s">
        <v>36</v>
      </c>
      <c r="T389" s="208" t="s">
        <v>65</v>
      </c>
      <c r="U389" s="208" t="s">
        <v>66</v>
      </c>
      <c r="V389" s="208" t="s">
        <v>122</v>
      </c>
      <c r="W389" s="208" t="s">
        <v>96</v>
      </c>
      <c r="X389" s="34">
        <v>12500000</v>
      </c>
      <c r="Y389" s="202">
        <v>1</v>
      </c>
      <c r="Z389" s="26">
        <f t="shared" si="70"/>
        <v>12500000</v>
      </c>
      <c r="AA389" s="208">
        <v>7.0400000000000004E-2</v>
      </c>
      <c r="AB389" s="35">
        <f t="shared" si="68"/>
        <v>880000</v>
      </c>
      <c r="AC389" s="27">
        <f t="shared" si="73"/>
        <v>128039.99999999999</v>
      </c>
      <c r="AD389" s="212">
        <v>0.14549999999999999</v>
      </c>
      <c r="AE389" s="211">
        <f t="shared" si="74"/>
        <v>0</v>
      </c>
      <c r="AF389" s="211" t="str">
        <f>IF(AND(COUNTIFS($J$18:J389,J389)=1,AE389=1),1,"")</f>
        <v/>
      </c>
      <c r="AG389" s="211">
        <f>IF(C389="","",IF(AND(COUNTIFS($J$18:J389,J389)=1,C389&lt;&gt;""),1,""))</f>
        <v>1</v>
      </c>
      <c r="AH389" s="211">
        <f>IF(G389="","",IF(AND(COUNTIFS($J$18:J389,J389)=1,G389&lt;&gt;""),1,""))</f>
        <v>1</v>
      </c>
      <c r="AI389" s="28">
        <f t="shared" si="75"/>
        <v>29840797.698275868</v>
      </c>
      <c r="AJ389" s="28">
        <f t="shared" si="76"/>
        <v>3940167.6555448268</v>
      </c>
      <c r="AK389" s="29">
        <f t="shared" si="77"/>
        <v>0.13203962224416274</v>
      </c>
      <c r="AL389" s="210"/>
      <c r="AM389" s="210"/>
      <c r="AN389" s="210"/>
      <c r="AO389" s="210"/>
      <c r="AP389" s="45" t="str">
        <f t="shared" si="78"/>
        <v>201812</v>
      </c>
      <c r="AQ389" s="45" t="str">
        <f t="shared" si="79"/>
        <v>201812JPY</v>
      </c>
    </row>
    <row r="390" spans="1:43" s="15" customFormat="1">
      <c r="A390" s="208" t="s">
        <v>28</v>
      </c>
      <c r="B390" s="209">
        <v>2018</v>
      </c>
      <c r="C390" s="209">
        <v>11</v>
      </c>
      <c r="D390" s="57" t="str">
        <f t="shared" si="69"/>
        <v>Q3</v>
      </c>
      <c r="E390" s="208" t="s">
        <v>28</v>
      </c>
      <c r="F390" s="209">
        <v>2018</v>
      </c>
      <c r="G390" s="209">
        <v>11</v>
      </c>
      <c r="H390" s="213"/>
      <c r="I390" s="57" t="str">
        <f t="shared" si="71"/>
        <v>Q3</v>
      </c>
      <c r="J390" s="204" t="s">
        <v>474</v>
      </c>
      <c r="K390" s="213" t="s">
        <v>475</v>
      </c>
      <c r="L390" s="210" t="s">
        <v>55</v>
      </c>
      <c r="M390" s="208" t="s">
        <v>47</v>
      </c>
      <c r="N390" s="208">
        <v>1</v>
      </c>
      <c r="O390" s="208"/>
      <c r="P390" s="57" t="str">
        <f t="shared" si="72"/>
        <v>MAIN UNIT</v>
      </c>
      <c r="Q390" s="208" t="s">
        <v>48</v>
      </c>
      <c r="R390" s="208" t="s">
        <v>49</v>
      </c>
      <c r="S390" s="208" t="s">
        <v>36</v>
      </c>
      <c r="T390" s="208" t="s">
        <v>65</v>
      </c>
      <c r="U390" s="208" t="s">
        <v>66</v>
      </c>
      <c r="V390" s="208" t="s">
        <v>122</v>
      </c>
      <c r="W390" s="208" t="s">
        <v>96</v>
      </c>
      <c r="X390" s="34">
        <v>10000000</v>
      </c>
      <c r="Y390" s="202">
        <v>1</v>
      </c>
      <c r="Z390" s="26">
        <f t="shared" si="70"/>
        <v>10000000</v>
      </c>
      <c r="AA390" s="208">
        <v>7.0699999999999999E-2</v>
      </c>
      <c r="AB390" s="35">
        <f t="shared" si="68"/>
        <v>707000</v>
      </c>
      <c r="AC390" s="27">
        <f t="shared" si="73"/>
        <v>84840</v>
      </c>
      <c r="AD390" s="212">
        <v>0.12</v>
      </c>
      <c r="AE390" s="211">
        <f t="shared" si="74"/>
        <v>0</v>
      </c>
      <c r="AF390" s="211" t="str">
        <f>IF(AND(COUNTIFS($J$18:J390,J390)=1,AE390=1),1,"")</f>
        <v/>
      </c>
      <c r="AG390" s="211">
        <f>IF(C390="","",IF(AND(COUNTIFS($J$18:J390,J390)=1,C390&lt;&gt;""),1,""))</f>
        <v>1</v>
      </c>
      <c r="AH390" s="211">
        <f>IF(G390="","",IF(AND(COUNTIFS($J$18:J390,J390)=1,G390&lt;&gt;""),1,""))</f>
        <v>1</v>
      </c>
      <c r="AI390" s="28">
        <f t="shared" si="75"/>
        <v>10785027.603448274</v>
      </c>
      <c r="AJ390" s="28">
        <f t="shared" si="76"/>
        <v>1540894.1297982759</v>
      </c>
      <c r="AK390" s="29">
        <f t="shared" si="77"/>
        <v>0.14287345257286213</v>
      </c>
      <c r="AL390" s="210"/>
      <c r="AM390" s="210"/>
      <c r="AN390" s="210"/>
      <c r="AO390" s="210"/>
      <c r="AP390" s="45" t="str">
        <f t="shared" si="78"/>
        <v>201811</v>
      </c>
      <c r="AQ390" s="45" t="str">
        <f t="shared" si="79"/>
        <v>201811JPY</v>
      </c>
    </row>
    <row r="391" spans="1:43" s="15" customFormat="1">
      <c r="A391" s="208" t="s">
        <v>28</v>
      </c>
      <c r="B391" s="209">
        <v>2018</v>
      </c>
      <c r="C391" s="209">
        <v>10</v>
      </c>
      <c r="D391" s="57" t="str">
        <f t="shared" si="69"/>
        <v>Q3</v>
      </c>
      <c r="E391" s="208" t="s">
        <v>28</v>
      </c>
      <c r="F391" s="209">
        <v>2018</v>
      </c>
      <c r="G391" s="209">
        <v>12</v>
      </c>
      <c r="H391" s="213"/>
      <c r="I391" s="57" t="str">
        <f t="shared" si="71"/>
        <v>Q3</v>
      </c>
      <c r="J391" s="204" t="s">
        <v>476</v>
      </c>
      <c r="K391" s="213" t="s">
        <v>477</v>
      </c>
      <c r="L391" s="210" t="s">
        <v>55</v>
      </c>
      <c r="M391" s="208" t="s">
        <v>47</v>
      </c>
      <c r="N391" s="208">
        <v>1</v>
      </c>
      <c r="O391" s="208"/>
      <c r="P391" s="57" t="str">
        <f t="shared" si="72"/>
        <v>MAIN UNIT</v>
      </c>
      <c r="Q391" s="208" t="s">
        <v>48</v>
      </c>
      <c r="R391" s="208" t="s">
        <v>49</v>
      </c>
      <c r="S391" s="208" t="s">
        <v>37</v>
      </c>
      <c r="T391" s="208" t="s">
        <v>88</v>
      </c>
      <c r="U391" s="208" t="s">
        <v>58</v>
      </c>
      <c r="V391" s="208" t="s">
        <v>156</v>
      </c>
      <c r="W391" s="208" t="s">
        <v>51</v>
      </c>
      <c r="X391" s="34">
        <v>763500</v>
      </c>
      <c r="Y391" s="202">
        <v>1.1599999999999999</v>
      </c>
      <c r="Z391" s="26">
        <f t="shared" si="70"/>
        <v>763500</v>
      </c>
      <c r="AA391" s="208">
        <v>1.125</v>
      </c>
      <c r="AB391" s="35">
        <f t="shared" si="68"/>
        <v>740463.36206896557</v>
      </c>
      <c r="AC391" s="27">
        <f t="shared" si="73"/>
        <v>82857.850215517246</v>
      </c>
      <c r="AD391" s="212">
        <v>0.1119</v>
      </c>
      <c r="AE391" s="211">
        <f t="shared" si="74"/>
        <v>0</v>
      </c>
      <c r="AF391" s="211" t="str">
        <f>IF(AND(COUNTIFS($J$18:J391,J391)=1,AE391=1),1,"")</f>
        <v/>
      </c>
      <c r="AG391" s="211">
        <f>IF(C391="","",IF(AND(COUNTIFS($J$18:J391,J391)=1,C391&lt;&gt;""),1,""))</f>
        <v>1</v>
      </c>
      <c r="AH391" s="211">
        <f>IF(G391="","",IF(AND(COUNTIFS($J$18:J391,J391)=1,G391&lt;&gt;""),1,""))</f>
        <v>1</v>
      </c>
      <c r="AI391" s="28">
        <f t="shared" si="75"/>
        <v>29840797.698275868</v>
      </c>
      <c r="AJ391" s="28">
        <f t="shared" si="76"/>
        <v>3940167.6555448268</v>
      </c>
      <c r="AK391" s="29">
        <f t="shared" si="77"/>
        <v>0.13203962224416274</v>
      </c>
      <c r="AL391" s="210"/>
      <c r="AM391" s="210"/>
      <c r="AN391" s="210"/>
      <c r="AO391" s="210"/>
      <c r="AP391" s="45" t="str">
        <f t="shared" si="78"/>
        <v>201812</v>
      </c>
      <c r="AQ391" s="45" t="str">
        <f t="shared" si="79"/>
        <v>201812RMB</v>
      </c>
    </row>
    <row r="392" spans="1:43" s="15" customFormat="1">
      <c r="A392" s="208" t="s">
        <v>28</v>
      </c>
      <c r="B392" s="209">
        <v>2018</v>
      </c>
      <c r="C392" s="209">
        <v>10</v>
      </c>
      <c r="D392" s="57" t="str">
        <f t="shared" si="69"/>
        <v>Q3</v>
      </c>
      <c r="E392" s="208" t="s">
        <v>28</v>
      </c>
      <c r="F392" s="209">
        <v>2018</v>
      </c>
      <c r="G392" s="209">
        <v>12</v>
      </c>
      <c r="H392" s="213"/>
      <c r="I392" s="57" t="str">
        <f t="shared" si="71"/>
        <v>Q3</v>
      </c>
      <c r="J392" s="204" t="s">
        <v>478</v>
      </c>
      <c r="K392" s="213" t="s">
        <v>3131</v>
      </c>
      <c r="L392" s="210" t="s">
        <v>64</v>
      </c>
      <c r="M392" s="208" t="s">
        <v>47</v>
      </c>
      <c r="N392" s="208">
        <v>2</v>
      </c>
      <c r="O392" s="208"/>
      <c r="P392" s="57" t="str">
        <f t="shared" si="72"/>
        <v>MAIN UNIT</v>
      </c>
      <c r="Q392" s="208" t="s">
        <v>56</v>
      </c>
      <c r="R392" s="208" t="s">
        <v>49</v>
      </c>
      <c r="S392" s="208" t="s">
        <v>38</v>
      </c>
      <c r="T392" s="208" t="s">
        <v>479</v>
      </c>
      <c r="U392" s="208" t="s">
        <v>137</v>
      </c>
      <c r="V392" s="208" t="s">
        <v>480</v>
      </c>
      <c r="W392" s="208" t="s">
        <v>51</v>
      </c>
      <c r="X392" s="34">
        <v>870000</v>
      </c>
      <c r="Y392" s="202">
        <v>1.1599999999999999</v>
      </c>
      <c r="Z392" s="26">
        <f t="shared" si="70"/>
        <v>1740000</v>
      </c>
      <c r="AA392" s="208">
        <v>1.125</v>
      </c>
      <c r="AB392" s="35">
        <f t="shared" si="68"/>
        <v>1687500</v>
      </c>
      <c r="AC392" s="27">
        <f t="shared" si="73"/>
        <v>202500</v>
      </c>
      <c r="AD392" s="212">
        <v>0.12</v>
      </c>
      <c r="AE392" s="211">
        <f t="shared" si="74"/>
        <v>1</v>
      </c>
      <c r="AF392" s="211">
        <f>IF(AND(COUNTIFS($J$18:J392,J392)=1,AE392=1),1,"")</f>
        <v>1</v>
      </c>
      <c r="AG392" s="211">
        <f>IF(C392="","",IF(AND(COUNTIFS($J$18:J392,J392)=1,C392&lt;&gt;""),1,""))</f>
        <v>1</v>
      </c>
      <c r="AH392" s="211">
        <f>IF(G392="","",IF(AND(COUNTIFS($J$18:J392,J392)=1,G392&lt;&gt;""),1,""))</f>
        <v>1</v>
      </c>
      <c r="AI392" s="28">
        <f t="shared" si="75"/>
        <v>29840797.698275868</v>
      </c>
      <c r="AJ392" s="28">
        <f t="shared" si="76"/>
        <v>3940167.6555448268</v>
      </c>
      <c r="AK392" s="29">
        <f t="shared" si="77"/>
        <v>0.13203962224416274</v>
      </c>
      <c r="AL392" s="210"/>
      <c r="AM392" s="210"/>
      <c r="AN392" s="210"/>
      <c r="AO392" s="210"/>
      <c r="AP392" s="45" t="str">
        <f t="shared" si="78"/>
        <v>201812</v>
      </c>
      <c r="AQ392" s="45" t="str">
        <f t="shared" si="79"/>
        <v>201812RMB</v>
      </c>
    </row>
    <row r="393" spans="1:43" s="15" customFormat="1">
      <c r="A393" s="208" t="s">
        <v>28</v>
      </c>
      <c r="B393" s="209">
        <v>2018</v>
      </c>
      <c r="C393" s="209">
        <v>10</v>
      </c>
      <c r="D393" s="57" t="str">
        <f t="shared" si="69"/>
        <v>Q3</v>
      </c>
      <c r="E393" s="208" t="s">
        <v>28</v>
      </c>
      <c r="F393" s="209">
        <v>2018</v>
      </c>
      <c r="G393" s="209">
        <v>12</v>
      </c>
      <c r="H393" s="213"/>
      <c r="I393" s="57" t="str">
        <f t="shared" si="71"/>
        <v>Q3</v>
      </c>
      <c r="J393" s="204" t="s">
        <v>481</v>
      </c>
      <c r="K393" s="213" t="s">
        <v>3132</v>
      </c>
      <c r="L393" s="210" t="s">
        <v>55</v>
      </c>
      <c r="M393" s="208" t="s">
        <v>47</v>
      </c>
      <c r="N393" s="208">
        <v>0.5</v>
      </c>
      <c r="O393" s="208"/>
      <c r="P393" s="57" t="str">
        <f t="shared" si="72"/>
        <v>MAIN UNIT</v>
      </c>
      <c r="Q393" s="208" t="s">
        <v>56</v>
      </c>
      <c r="R393" s="208" t="s">
        <v>49</v>
      </c>
      <c r="S393" s="208" t="s">
        <v>37</v>
      </c>
      <c r="T393" s="208" t="s">
        <v>88</v>
      </c>
      <c r="U393" s="208" t="s">
        <v>58</v>
      </c>
      <c r="V393" s="208" t="s">
        <v>156</v>
      </c>
      <c r="W393" s="208" t="s">
        <v>51</v>
      </c>
      <c r="X393" s="34">
        <v>678000</v>
      </c>
      <c r="Y393" s="202">
        <v>1.1599999999999999</v>
      </c>
      <c r="Z393" s="26">
        <f t="shared" si="70"/>
        <v>339000</v>
      </c>
      <c r="AA393" s="208">
        <v>1.125</v>
      </c>
      <c r="AB393" s="35">
        <f t="shared" si="68"/>
        <v>328771.55172413797</v>
      </c>
      <c r="AC393" s="27">
        <f t="shared" si="73"/>
        <v>30115.47413793104</v>
      </c>
      <c r="AD393" s="212">
        <v>9.1600000000000001E-2</v>
      </c>
      <c r="AE393" s="211">
        <f t="shared" si="74"/>
        <v>1</v>
      </c>
      <c r="AF393" s="211">
        <f>IF(AND(COUNTIFS($J$18:J393,J393)=1,AE393=1),1,"")</f>
        <v>1</v>
      </c>
      <c r="AG393" s="211">
        <f>IF(C393="","",IF(AND(COUNTIFS($J$18:J393,J393)=1,C393&lt;&gt;""),1,""))</f>
        <v>1</v>
      </c>
      <c r="AH393" s="211">
        <f>IF(G393="","",IF(AND(COUNTIFS($J$18:J393,J393)=1,G393&lt;&gt;""),1,""))</f>
        <v>1</v>
      </c>
      <c r="AI393" s="28">
        <f t="shared" si="75"/>
        <v>29840797.698275868</v>
      </c>
      <c r="AJ393" s="28">
        <f t="shared" si="76"/>
        <v>3940167.6555448268</v>
      </c>
      <c r="AK393" s="29">
        <f t="shared" si="77"/>
        <v>0.13203962224416274</v>
      </c>
      <c r="AL393" s="210"/>
      <c r="AM393" s="210"/>
      <c r="AN393" s="210"/>
      <c r="AO393" s="210"/>
      <c r="AP393" s="45" t="str">
        <f t="shared" si="78"/>
        <v>201812</v>
      </c>
      <c r="AQ393" s="45" t="str">
        <f t="shared" si="79"/>
        <v>201812RMB</v>
      </c>
    </row>
    <row r="394" spans="1:43" s="15" customFormat="1">
      <c r="A394" s="208" t="s">
        <v>28</v>
      </c>
      <c r="B394" s="209">
        <v>2018</v>
      </c>
      <c r="C394" s="209">
        <v>10</v>
      </c>
      <c r="D394" s="57" t="str">
        <f t="shared" si="69"/>
        <v>Q3</v>
      </c>
      <c r="E394" s="208" t="s">
        <v>28</v>
      </c>
      <c r="F394" s="209">
        <v>2018</v>
      </c>
      <c r="G394" s="209">
        <v>11</v>
      </c>
      <c r="H394" s="213"/>
      <c r="I394" s="57" t="str">
        <f t="shared" si="71"/>
        <v>Q3</v>
      </c>
      <c r="J394" s="204" t="s">
        <v>482</v>
      </c>
      <c r="K394" s="213" t="s">
        <v>483</v>
      </c>
      <c r="L394" s="210" t="s">
        <v>79</v>
      </c>
      <c r="M394" s="208" t="s">
        <v>47</v>
      </c>
      <c r="N394" s="208">
        <v>1</v>
      </c>
      <c r="O394" s="208"/>
      <c r="P394" s="57" t="str">
        <f t="shared" si="72"/>
        <v>MAIN UNIT</v>
      </c>
      <c r="Q394" s="208" t="s">
        <v>125</v>
      </c>
      <c r="R394" s="208" t="s">
        <v>49</v>
      </c>
      <c r="S394" s="208" t="s">
        <v>36</v>
      </c>
      <c r="T394" s="208" t="s">
        <v>65</v>
      </c>
      <c r="U394" s="208" t="s">
        <v>66</v>
      </c>
      <c r="V394" s="208" t="s">
        <v>122</v>
      </c>
      <c r="W394" s="208" t="s">
        <v>96</v>
      </c>
      <c r="X394" s="34">
        <v>16250000</v>
      </c>
      <c r="Y394" s="202">
        <v>1</v>
      </c>
      <c r="Z394" s="26">
        <f t="shared" si="70"/>
        <v>16250000</v>
      </c>
      <c r="AA394" s="208">
        <v>7.0699999999999999E-2</v>
      </c>
      <c r="AB394" s="35">
        <f t="shared" ref="AB394:AB457" si="80">IF(AND(R394&lt;&gt;"C66",R394&lt;&gt;""),Z394/Y394*AA394,"")</f>
        <v>1148875</v>
      </c>
      <c r="AC394" s="27">
        <f t="shared" si="73"/>
        <v>262288.16249999998</v>
      </c>
      <c r="AD394" s="212">
        <v>0.2283</v>
      </c>
      <c r="AE394" s="211">
        <f t="shared" si="74"/>
        <v>0</v>
      </c>
      <c r="AF394" s="211" t="str">
        <f>IF(AND(COUNTIFS($J$18:J394,J394)=1,AE394=1),1,"")</f>
        <v/>
      </c>
      <c r="AG394" s="211">
        <f>IF(C394="","",IF(AND(COUNTIFS($J$18:J394,J394)=1,C394&lt;&gt;""),1,""))</f>
        <v>1</v>
      </c>
      <c r="AH394" s="211">
        <f>IF(G394="","",IF(AND(COUNTIFS($J$18:J394,J394)=1,G394&lt;&gt;""),1,""))</f>
        <v>1</v>
      </c>
      <c r="AI394" s="28">
        <f t="shared" si="75"/>
        <v>10785027.603448274</v>
      </c>
      <c r="AJ394" s="28">
        <f t="shared" si="76"/>
        <v>1540894.1297982759</v>
      </c>
      <c r="AK394" s="29">
        <f t="shared" si="77"/>
        <v>0.14287345257286213</v>
      </c>
      <c r="AL394" s="210"/>
      <c r="AM394" s="210"/>
      <c r="AN394" s="210"/>
      <c r="AO394" s="210"/>
      <c r="AP394" s="45" t="str">
        <f t="shared" si="78"/>
        <v>201811</v>
      </c>
      <c r="AQ394" s="45" t="str">
        <f t="shared" si="79"/>
        <v>201811JPY</v>
      </c>
    </row>
    <row r="395" spans="1:43" s="15" customFormat="1">
      <c r="A395" s="208" t="s">
        <v>28</v>
      </c>
      <c r="B395" s="209">
        <v>2018</v>
      </c>
      <c r="C395" s="209">
        <v>10</v>
      </c>
      <c r="D395" s="57" t="str">
        <f t="shared" si="69"/>
        <v>Q3</v>
      </c>
      <c r="E395" s="208" t="s">
        <v>28</v>
      </c>
      <c r="F395" s="209">
        <v>2018</v>
      </c>
      <c r="G395" s="209">
        <v>11</v>
      </c>
      <c r="H395" s="213"/>
      <c r="I395" s="57" t="str">
        <f t="shared" si="71"/>
        <v>Q3</v>
      </c>
      <c r="J395" s="204" t="s">
        <v>481</v>
      </c>
      <c r="K395" s="213" t="s">
        <v>3132</v>
      </c>
      <c r="L395" s="210" t="s">
        <v>55</v>
      </c>
      <c r="M395" s="208" t="s">
        <v>47</v>
      </c>
      <c r="N395" s="208">
        <v>0.5</v>
      </c>
      <c r="O395" s="208"/>
      <c r="P395" s="57" t="str">
        <f t="shared" si="72"/>
        <v>MAIN UNIT</v>
      </c>
      <c r="Q395" s="208" t="s">
        <v>56</v>
      </c>
      <c r="R395" s="208" t="s">
        <v>49</v>
      </c>
      <c r="S395" s="208" t="s">
        <v>37</v>
      </c>
      <c r="T395" s="208" t="s">
        <v>88</v>
      </c>
      <c r="U395" s="208" t="s">
        <v>58</v>
      </c>
      <c r="V395" s="208" t="s">
        <v>156</v>
      </c>
      <c r="W395" s="208" t="s">
        <v>51</v>
      </c>
      <c r="X395" s="34">
        <v>678000</v>
      </c>
      <c r="Y395" s="202">
        <v>1.1599999999999999</v>
      </c>
      <c r="Z395" s="26">
        <f t="shared" si="70"/>
        <v>339000</v>
      </c>
      <c r="AA395" s="208">
        <v>1.125</v>
      </c>
      <c r="AB395" s="35">
        <f t="shared" si="80"/>
        <v>328771.55172413797</v>
      </c>
      <c r="AC395" s="27">
        <f t="shared" si="73"/>
        <v>39452.586206896558</v>
      </c>
      <c r="AD395" s="212">
        <v>0.12</v>
      </c>
      <c r="AE395" s="211">
        <f t="shared" si="74"/>
        <v>1</v>
      </c>
      <c r="AF395" s="211" t="str">
        <f>IF(AND(COUNTIFS($J$18:J395,J395)=1,AE395=1),1,"")</f>
        <v/>
      </c>
      <c r="AG395" s="211" t="str">
        <f>IF(C395="","",IF(AND(COUNTIFS($J$18:J395,J395)=1,C395&lt;&gt;""),1,""))</f>
        <v/>
      </c>
      <c r="AH395" s="211" t="str">
        <f>IF(G395="","",IF(AND(COUNTIFS($J$18:J395,J395)=1,G395&lt;&gt;""),1,""))</f>
        <v/>
      </c>
      <c r="AI395" s="28">
        <f t="shared" si="75"/>
        <v>10785027.603448274</v>
      </c>
      <c r="AJ395" s="28">
        <f t="shared" si="76"/>
        <v>1540894.1297982759</v>
      </c>
      <c r="AK395" s="29">
        <f t="shared" si="77"/>
        <v>0.14287345257286213</v>
      </c>
      <c r="AL395" s="210"/>
      <c r="AM395" s="210"/>
      <c r="AN395" s="210"/>
      <c r="AO395" s="210"/>
      <c r="AP395" s="45" t="str">
        <f t="shared" si="78"/>
        <v>201811</v>
      </c>
      <c r="AQ395" s="45" t="str">
        <f t="shared" si="79"/>
        <v>201811RMB</v>
      </c>
    </row>
    <row r="396" spans="1:43" s="15" customFormat="1">
      <c r="A396" s="208" t="s">
        <v>28</v>
      </c>
      <c r="B396" s="209">
        <v>2018</v>
      </c>
      <c r="C396" s="209">
        <v>10</v>
      </c>
      <c r="D396" s="57" t="str">
        <f t="shared" si="69"/>
        <v>Q3</v>
      </c>
      <c r="E396" s="208" t="s">
        <v>28</v>
      </c>
      <c r="F396" s="209">
        <v>2018</v>
      </c>
      <c r="G396" s="209">
        <v>11</v>
      </c>
      <c r="H396" s="213"/>
      <c r="I396" s="57" t="str">
        <f t="shared" si="71"/>
        <v>Q3</v>
      </c>
      <c r="J396" s="204" t="s">
        <v>484</v>
      </c>
      <c r="K396" s="213" t="s">
        <v>485</v>
      </c>
      <c r="L396" s="210" t="s">
        <v>55</v>
      </c>
      <c r="M396" s="208" t="s">
        <v>47</v>
      </c>
      <c r="N396" s="208">
        <v>1</v>
      </c>
      <c r="O396" s="208"/>
      <c r="P396" s="57" t="str">
        <f t="shared" si="72"/>
        <v>MAIN UNIT</v>
      </c>
      <c r="Q396" s="208" t="s">
        <v>48</v>
      </c>
      <c r="R396" s="208" t="s">
        <v>49</v>
      </c>
      <c r="S396" s="208" t="s">
        <v>37</v>
      </c>
      <c r="T396" s="208" t="s">
        <v>75</v>
      </c>
      <c r="U396" s="208" t="s">
        <v>58</v>
      </c>
      <c r="V396" s="208" t="s">
        <v>81</v>
      </c>
      <c r="W396" s="208" t="s">
        <v>51</v>
      </c>
      <c r="X396" s="34">
        <v>696000</v>
      </c>
      <c r="Y396" s="202">
        <v>1.1599999999999999</v>
      </c>
      <c r="Z396" s="26">
        <f t="shared" si="70"/>
        <v>696000</v>
      </c>
      <c r="AA396" s="208">
        <v>1.125</v>
      </c>
      <c r="AB396" s="35">
        <f t="shared" si="80"/>
        <v>675000</v>
      </c>
      <c r="AC396" s="27">
        <f t="shared" si="73"/>
        <v>85050</v>
      </c>
      <c r="AD396" s="212">
        <v>0.126</v>
      </c>
      <c r="AE396" s="211">
        <f t="shared" si="74"/>
        <v>0</v>
      </c>
      <c r="AF396" s="211" t="str">
        <f>IF(AND(COUNTIFS($J$18:J396,J396)=1,AE396=1),1,"")</f>
        <v/>
      </c>
      <c r="AG396" s="211">
        <f>IF(C396="","",IF(AND(COUNTIFS($J$18:J396,J396)=1,C396&lt;&gt;""),1,""))</f>
        <v>1</v>
      </c>
      <c r="AH396" s="211">
        <f>IF(G396="","",IF(AND(COUNTIFS($J$18:J396,J396)=1,G396&lt;&gt;""),1,""))</f>
        <v>1</v>
      </c>
      <c r="AI396" s="28">
        <f t="shared" si="75"/>
        <v>10785027.603448274</v>
      </c>
      <c r="AJ396" s="28">
        <f t="shared" si="76"/>
        <v>1540894.1297982759</v>
      </c>
      <c r="AK396" s="29">
        <f t="shared" si="77"/>
        <v>0.14287345257286213</v>
      </c>
      <c r="AL396" s="210"/>
      <c r="AM396" s="210"/>
      <c r="AN396" s="210"/>
      <c r="AO396" s="210"/>
      <c r="AP396" s="45" t="str">
        <f t="shared" si="78"/>
        <v>201811</v>
      </c>
      <c r="AQ396" s="45" t="str">
        <f t="shared" si="79"/>
        <v>201811RMB</v>
      </c>
    </row>
    <row r="397" spans="1:43" s="15" customFormat="1" ht="26.4">
      <c r="A397" s="208" t="s">
        <v>28</v>
      </c>
      <c r="B397" s="209">
        <v>2018</v>
      </c>
      <c r="C397" s="209">
        <v>10</v>
      </c>
      <c r="D397" s="57" t="str">
        <f t="shared" si="69"/>
        <v>Q3</v>
      </c>
      <c r="E397" s="208" t="s">
        <v>28</v>
      </c>
      <c r="F397" s="209">
        <v>2018</v>
      </c>
      <c r="G397" s="209">
        <v>11</v>
      </c>
      <c r="H397" s="213"/>
      <c r="I397" s="57" t="str">
        <f t="shared" si="71"/>
        <v>Q3</v>
      </c>
      <c r="J397" s="204" t="s">
        <v>486</v>
      </c>
      <c r="K397" s="213" t="s">
        <v>487</v>
      </c>
      <c r="L397" s="210" t="s">
        <v>488</v>
      </c>
      <c r="M397" s="208" t="s">
        <v>47</v>
      </c>
      <c r="N397" s="208">
        <v>0</v>
      </c>
      <c r="O397" s="208">
        <v>8</v>
      </c>
      <c r="P397" s="57" t="str">
        <f t="shared" si="72"/>
        <v>SERVICE/ PARTS</v>
      </c>
      <c r="Q397" s="208" t="s">
        <v>48</v>
      </c>
      <c r="R397" s="208" t="s">
        <v>49</v>
      </c>
      <c r="S397" s="208" t="s">
        <v>37</v>
      </c>
      <c r="T397" s="208" t="s">
        <v>88</v>
      </c>
      <c r="U397" s="208" t="s">
        <v>58</v>
      </c>
      <c r="V397" s="208" t="s">
        <v>89</v>
      </c>
      <c r="W397" s="208" t="s">
        <v>51</v>
      </c>
      <c r="X397" s="34">
        <v>25600</v>
      </c>
      <c r="Y397" s="202">
        <v>1.1599999999999999</v>
      </c>
      <c r="Z397" s="26">
        <f t="shared" si="70"/>
        <v>204800</v>
      </c>
      <c r="AA397" s="208">
        <v>1.125</v>
      </c>
      <c r="AB397" s="35">
        <f t="shared" si="80"/>
        <v>198620.68965517243</v>
      </c>
      <c r="AC397" s="27">
        <f t="shared" si="73"/>
        <v>35414.068965517239</v>
      </c>
      <c r="AD397" s="212">
        <v>0.17829999999999999</v>
      </c>
      <c r="AE397" s="211">
        <f t="shared" si="74"/>
        <v>0</v>
      </c>
      <c r="AF397" s="211" t="str">
        <f>IF(AND(COUNTIFS($J$18:J397,J397)=1,AE397=1),1,"")</f>
        <v/>
      </c>
      <c r="AG397" s="211">
        <f>IF(C397="","",IF(AND(COUNTIFS($J$18:J397,J397)=1,C397&lt;&gt;""),1,""))</f>
        <v>1</v>
      </c>
      <c r="AH397" s="211">
        <f>IF(G397="","",IF(AND(COUNTIFS($J$18:J397,J397)=1,G397&lt;&gt;""),1,""))</f>
        <v>1</v>
      </c>
      <c r="AI397" s="28">
        <f t="shared" si="75"/>
        <v>10785027.603448274</v>
      </c>
      <c r="AJ397" s="28">
        <f t="shared" si="76"/>
        <v>1540894.1297982759</v>
      </c>
      <c r="AK397" s="29">
        <f t="shared" si="77"/>
        <v>0.14287345257286213</v>
      </c>
      <c r="AL397" s="210"/>
      <c r="AM397" s="210"/>
      <c r="AN397" s="210"/>
      <c r="AO397" s="210"/>
      <c r="AP397" s="45" t="str">
        <f t="shared" si="78"/>
        <v>201811</v>
      </c>
      <c r="AQ397" s="45" t="str">
        <f t="shared" si="79"/>
        <v>201811RMB</v>
      </c>
    </row>
    <row r="398" spans="1:43" s="15" customFormat="1">
      <c r="A398" s="208" t="s">
        <v>28</v>
      </c>
      <c r="B398" s="209">
        <v>2018</v>
      </c>
      <c r="C398" s="209">
        <v>10</v>
      </c>
      <c r="D398" s="57" t="str">
        <f t="shared" si="69"/>
        <v>Q3</v>
      </c>
      <c r="E398" s="208" t="s">
        <v>28</v>
      </c>
      <c r="F398" s="209">
        <v>2018</v>
      </c>
      <c r="G398" s="209">
        <v>10</v>
      </c>
      <c r="H398" s="213"/>
      <c r="I398" s="57" t="str">
        <f t="shared" si="71"/>
        <v>Q3</v>
      </c>
      <c r="J398" s="204" t="s">
        <v>489</v>
      </c>
      <c r="K398" s="213" t="s">
        <v>490</v>
      </c>
      <c r="L398" s="210" t="s">
        <v>55</v>
      </c>
      <c r="M398" s="208" t="s">
        <v>47</v>
      </c>
      <c r="N398" s="208">
        <v>1</v>
      </c>
      <c r="O398" s="208"/>
      <c r="P398" s="57" t="str">
        <f t="shared" si="72"/>
        <v>MAIN UNIT</v>
      </c>
      <c r="Q398" s="208" t="s">
        <v>48</v>
      </c>
      <c r="R398" s="208" t="s">
        <v>49</v>
      </c>
      <c r="S398" s="208" t="s">
        <v>36</v>
      </c>
      <c r="T398" s="208" t="s">
        <v>65</v>
      </c>
      <c r="U398" s="208" t="s">
        <v>66</v>
      </c>
      <c r="V398" s="208" t="s">
        <v>122</v>
      </c>
      <c r="W398" s="208" t="s">
        <v>96</v>
      </c>
      <c r="X398" s="34">
        <v>9000000</v>
      </c>
      <c r="Y398" s="202">
        <v>1</v>
      </c>
      <c r="Z398" s="26">
        <f t="shared" si="70"/>
        <v>9000000</v>
      </c>
      <c r="AA398" s="208">
        <v>7.0199999999999999E-2</v>
      </c>
      <c r="AB398" s="35">
        <f t="shared" si="80"/>
        <v>631800</v>
      </c>
      <c r="AC398" s="27">
        <f t="shared" si="73"/>
        <v>74046.959999999992</v>
      </c>
      <c r="AD398" s="212">
        <v>0.1172</v>
      </c>
      <c r="AE398" s="211">
        <f t="shared" si="74"/>
        <v>0</v>
      </c>
      <c r="AF398" s="211" t="str">
        <f>IF(AND(COUNTIFS($J$18:J398,J398)=1,AE398=1),1,"")</f>
        <v/>
      </c>
      <c r="AG398" s="211">
        <f>IF(C398="","",IF(AND(COUNTIFS($J$18:J398,J398)=1,C398&lt;&gt;""),1,""))</f>
        <v>1</v>
      </c>
      <c r="AH398" s="211">
        <f>IF(G398="","",IF(AND(COUNTIFS($J$18:J398,J398)=1,G398&lt;&gt;""),1,""))</f>
        <v>1</v>
      </c>
      <c r="AI398" s="28">
        <f t="shared" si="75"/>
        <v>10786543.370020689</v>
      </c>
      <c r="AJ398" s="28">
        <f t="shared" si="76"/>
        <v>1330367.5841569281</v>
      </c>
      <c r="AK398" s="29">
        <f t="shared" si="77"/>
        <v>0.123335858255987</v>
      </c>
      <c r="AL398" s="210"/>
      <c r="AM398" s="210"/>
      <c r="AN398" s="210"/>
      <c r="AO398" s="210"/>
      <c r="AP398" s="45" t="str">
        <f t="shared" si="78"/>
        <v>201810</v>
      </c>
      <c r="AQ398" s="45" t="str">
        <f t="shared" si="79"/>
        <v>201810JPY</v>
      </c>
    </row>
    <row r="399" spans="1:43" s="15" customFormat="1">
      <c r="A399" s="208" t="s">
        <v>28</v>
      </c>
      <c r="B399" s="209">
        <v>2018</v>
      </c>
      <c r="C399" s="209">
        <v>10</v>
      </c>
      <c r="D399" s="57" t="str">
        <f t="shared" si="69"/>
        <v>Q3</v>
      </c>
      <c r="E399" s="208" t="s">
        <v>28</v>
      </c>
      <c r="F399" s="209">
        <v>2018</v>
      </c>
      <c r="G399" s="209">
        <v>10</v>
      </c>
      <c r="H399" s="213"/>
      <c r="I399" s="57" t="str">
        <f t="shared" si="71"/>
        <v>Q3</v>
      </c>
      <c r="J399" s="204" t="s">
        <v>489</v>
      </c>
      <c r="K399" s="213" t="s">
        <v>490</v>
      </c>
      <c r="L399" s="210" t="s">
        <v>79</v>
      </c>
      <c r="M399" s="208" t="s">
        <v>47</v>
      </c>
      <c r="N399" s="208">
        <v>1</v>
      </c>
      <c r="O399" s="208"/>
      <c r="P399" s="57" t="str">
        <f t="shared" si="72"/>
        <v>MAIN UNIT</v>
      </c>
      <c r="Q399" s="208" t="s">
        <v>48</v>
      </c>
      <c r="R399" s="208" t="s">
        <v>49</v>
      </c>
      <c r="S399" s="208" t="s">
        <v>36</v>
      </c>
      <c r="T399" s="208" t="s">
        <v>65</v>
      </c>
      <c r="U399" s="208" t="s">
        <v>66</v>
      </c>
      <c r="V399" s="208" t="s">
        <v>122</v>
      </c>
      <c r="W399" s="208" t="s">
        <v>96</v>
      </c>
      <c r="X399" s="34">
        <v>14000000</v>
      </c>
      <c r="Y399" s="202">
        <v>1</v>
      </c>
      <c r="Z399" s="26">
        <f t="shared" si="70"/>
        <v>14000000</v>
      </c>
      <c r="AA399" s="208">
        <v>7.0199999999999999E-2</v>
      </c>
      <c r="AB399" s="35">
        <f t="shared" si="80"/>
        <v>982800</v>
      </c>
      <c r="AC399" s="27">
        <f t="shared" si="73"/>
        <v>115184.16</v>
      </c>
      <c r="AD399" s="212">
        <v>0.1172</v>
      </c>
      <c r="AE399" s="211">
        <f t="shared" si="74"/>
        <v>0</v>
      </c>
      <c r="AF399" s="211" t="str">
        <f>IF(AND(COUNTIFS($J$18:J399,J399)=1,AE399=1),1,"")</f>
        <v/>
      </c>
      <c r="AG399" s="211" t="str">
        <f>IF(C399="","",IF(AND(COUNTIFS($J$18:J399,J399)=1,C399&lt;&gt;""),1,""))</f>
        <v/>
      </c>
      <c r="AH399" s="211" t="str">
        <f>IF(G399="","",IF(AND(COUNTIFS($J$18:J399,J399)=1,G399&lt;&gt;""),1,""))</f>
        <v/>
      </c>
      <c r="AI399" s="28">
        <f t="shared" si="75"/>
        <v>10786543.370020689</v>
      </c>
      <c r="AJ399" s="28">
        <f t="shared" si="76"/>
        <v>1330367.5841569281</v>
      </c>
      <c r="AK399" s="29">
        <f t="shared" si="77"/>
        <v>0.123335858255987</v>
      </c>
      <c r="AL399" s="210"/>
      <c r="AM399" s="210"/>
      <c r="AN399" s="210"/>
      <c r="AO399" s="210"/>
      <c r="AP399" s="45" t="str">
        <f t="shared" si="78"/>
        <v>201810</v>
      </c>
      <c r="AQ399" s="45" t="str">
        <f t="shared" si="79"/>
        <v>201810JPY</v>
      </c>
    </row>
    <row r="400" spans="1:43" s="15" customFormat="1">
      <c r="A400" s="208" t="s">
        <v>28</v>
      </c>
      <c r="B400" s="209">
        <v>2018</v>
      </c>
      <c r="C400" s="209">
        <v>10</v>
      </c>
      <c r="D400" s="57" t="str">
        <f t="shared" si="69"/>
        <v>Q3</v>
      </c>
      <c r="E400" s="208" t="s">
        <v>28</v>
      </c>
      <c r="F400" s="209">
        <v>2018</v>
      </c>
      <c r="G400" s="209">
        <v>10</v>
      </c>
      <c r="H400" s="213"/>
      <c r="I400" s="57" t="str">
        <f t="shared" si="71"/>
        <v>Q3</v>
      </c>
      <c r="J400" s="204" t="s">
        <v>489</v>
      </c>
      <c r="K400" s="213" t="s">
        <v>490</v>
      </c>
      <c r="L400" s="210" t="s">
        <v>79</v>
      </c>
      <c r="M400" s="208" t="s">
        <v>47</v>
      </c>
      <c r="N400" s="208">
        <v>1</v>
      </c>
      <c r="O400" s="208"/>
      <c r="P400" s="57" t="str">
        <f t="shared" si="72"/>
        <v>MAIN UNIT</v>
      </c>
      <c r="Q400" s="208" t="s">
        <v>48</v>
      </c>
      <c r="R400" s="208" t="s">
        <v>49</v>
      </c>
      <c r="S400" s="208" t="s">
        <v>36</v>
      </c>
      <c r="T400" s="208" t="s">
        <v>65</v>
      </c>
      <c r="U400" s="208" t="s">
        <v>66</v>
      </c>
      <c r="V400" s="208" t="s">
        <v>122</v>
      </c>
      <c r="W400" s="208" t="s">
        <v>96</v>
      </c>
      <c r="X400" s="34">
        <v>14000000</v>
      </c>
      <c r="Y400" s="202">
        <v>1</v>
      </c>
      <c r="Z400" s="26">
        <f t="shared" si="70"/>
        <v>14000000</v>
      </c>
      <c r="AA400" s="208">
        <v>7.0199999999999999E-2</v>
      </c>
      <c r="AB400" s="35">
        <f t="shared" si="80"/>
        <v>982800</v>
      </c>
      <c r="AC400" s="27">
        <f t="shared" si="73"/>
        <v>115184.16</v>
      </c>
      <c r="AD400" s="212">
        <v>0.1172</v>
      </c>
      <c r="AE400" s="211">
        <f t="shared" si="74"/>
        <v>0</v>
      </c>
      <c r="AF400" s="211" t="str">
        <f>IF(AND(COUNTIFS($J$18:J400,J400)=1,AE400=1),1,"")</f>
        <v/>
      </c>
      <c r="AG400" s="211" t="str">
        <f>IF(C400="","",IF(AND(COUNTIFS($J$18:J400,J400)=1,C400&lt;&gt;""),1,""))</f>
        <v/>
      </c>
      <c r="AH400" s="211" t="str">
        <f>IF(G400="","",IF(AND(COUNTIFS($J$18:J400,J400)=1,G400&lt;&gt;""),1,""))</f>
        <v/>
      </c>
      <c r="AI400" s="28">
        <f t="shared" si="75"/>
        <v>10786543.370020689</v>
      </c>
      <c r="AJ400" s="28">
        <f t="shared" si="76"/>
        <v>1330367.5841569281</v>
      </c>
      <c r="AK400" s="29">
        <f t="shared" si="77"/>
        <v>0.123335858255987</v>
      </c>
      <c r="AL400" s="210"/>
      <c r="AM400" s="210"/>
      <c r="AN400" s="210"/>
      <c r="AO400" s="210"/>
      <c r="AP400" s="45" t="str">
        <f t="shared" si="78"/>
        <v>201810</v>
      </c>
      <c r="AQ400" s="45" t="str">
        <f t="shared" si="79"/>
        <v>201810JPY</v>
      </c>
    </row>
    <row r="401" spans="1:43" s="15" customFormat="1">
      <c r="A401" s="208" t="s">
        <v>28</v>
      </c>
      <c r="B401" s="209">
        <v>2018</v>
      </c>
      <c r="C401" s="209">
        <v>9</v>
      </c>
      <c r="D401" s="57" t="str">
        <f t="shared" si="69"/>
        <v>Q2</v>
      </c>
      <c r="E401" s="208" t="s">
        <v>28</v>
      </c>
      <c r="F401" s="209">
        <v>2018</v>
      </c>
      <c r="G401" s="209">
        <v>12</v>
      </c>
      <c r="H401" s="213"/>
      <c r="I401" s="57" t="str">
        <f t="shared" si="71"/>
        <v>Q3</v>
      </c>
      <c r="J401" s="204" t="s">
        <v>491</v>
      </c>
      <c r="K401" s="213" t="s">
        <v>3133</v>
      </c>
      <c r="L401" s="210" t="s">
        <v>55</v>
      </c>
      <c r="M401" s="208" t="s">
        <v>47</v>
      </c>
      <c r="N401" s="208">
        <v>1</v>
      </c>
      <c r="O401" s="208"/>
      <c r="P401" s="57" t="str">
        <f t="shared" si="72"/>
        <v>MAIN UNIT</v>
      </c>
      <c r="Q401" s="208" t="s">
        <v>56</v>
      </c>
      <c r="R401" s="208" t="s">
        <v>49</v>
      </c>
      <c r="S401" s="208" t="s">
        <v>39</v>
      </c>
      <c r="T401" s="208" t="s">
        <v>130</v>
      </c>
      <c r="U401" s="208" t="s">
        <v>131</v>
      </c>
      <c r="V401" s="208" t="s">
        <v>132</v>
      </c>
      <c r="W401" s="208" t="s">
        <v>51</v>
      </c>
      <c r="X401" s="34">
        <v>708000</v>
      </c>
      <c r="Y401" s="202">
        <v>1.1599999999999999</v>
      </c>
      <c r="Z401" s="26">
        <f t="shared" si="70"/>
        <v>708000</v>
      </c>
      <c r="AA401" s="208">
        <v>1.1399999999999999</v>
      </c>
      <c r="AB401" s="35">
        <f t="shared" si="80"/>
        <v>695793.10344827583</v>
      </c>
      <c r="AC401" s="27">
        <f t="shared" si="73"/>
        <v>83495.172413793101</v>
      </c>
      <c r="AD401" s="212">
        <v>0.12</v>
      </c>
      <c r="AE401" s="211">
        <f t="shared" si="74"/>
        <v>1</v>
      </c>
      <c r="AF401" s="211">
        <f>IF(AND(COUNTIFS($J$18:J401,J401)=1,AE401=1),1,"")</f>
        <v>1</v>
      </c>
      <c r="AG401" s="211">
        <f>IF(C401="","",IF(AND(COUNTIFS($J$18:J401,J401)=1,C401&lt;&gt;""),1,""))</f>
        <v>1</v>
      </c>
      <c r="AH401" s="211">
        <f>IF(G401="","",IF(AND(COUNTIFS($J$18:J401,J401)=1,G401&lt;&gt;""),1,""))</f>
        <v>1</v>
      </c>
      <c r="AI401" s="28">
        <f t="shared" si="75"/>
        <v>29840797.698275868</v>
      </c>
      <c r="AJ401" s="28">
        <f t="shared" si="76"/>
        <v>3940167.6555448268</v>
      </c>
      <c r="AK401" s="29">
        <f t="shared" si="77"/>
        <v>0.13203962224416274</v>
      </c>
      <c r="AL401" s="210"/>
      <c r="AM401" s="210"/>
      <c r="AN401" s="210"/>
      <c r="AO401" s="210" t="s">
        <v>48</v>
      </c>
      <c r="AP401" s="45" t="str">
        <f t="shared" si="78"/>
        <v>201812</v>
      </c>
      <c r="AQ401" s="45" t="str">
        <f t="shared" si="79"/>
        <v>201812RMB</v>
      </c>
    </row>
    <row r="402" spans="1:43" s="15" customFormat="1">
      <c r="A402" s="208" t="s">
        <v>28</v>
      </c>
      <c r="B402" s="209">
        <v>2018</v>
      </c>
      <c r="C402" s="209">
        <v>9</v>
      </c>
      <c r="D402" s="57" t="str">
        <f t="shared" si="69"/>
        <v>Q2</v>
      </c>
      <c r="E402" s="208" t="s">
        <v>28</v>
      </c>
      <c r="F402" s="209">
        <v>2018</v>
      </c>
      <c r="G402" s="209">
        <v>12</v>
      </c>
      <c r="H402" s="213"/>
      <c r="I402" s="57" t="str">
        <f t="shared" si="71"/>
        <v>Q3</v>
      </c>
      <c r="J402" s="204" t="s">
        <v>492</v>
      </c>
      <c r="K402" s="213" t="s">
        <v>250</v>
      </c>
      <c r="L402" s="210" t="s">
        <v>79</v>
      </c>
      <c r="M402" s="208" t="s">
        <v>47</v>
      </c>
      <c r="N402" s="208">
        <v>1</v>
      </c>
      <c r="O402" s="208"/>
      <c r="P402" s="57" t="str">
        <f t="shared" si="72"/>
        <v>MAIN UNIT</v>
      </c>
      <c r="Q402" s="208" t="s">
        <v>48</v>
      </c>
      <c r="R402" s="208" t="s">
        <v>49</v>
      </c>
      <c r="S402" s="208" t="s">
        <v>36</v>
      </c>
      <c r="T402" s="208" t="s">
        <v>65</v>
      </c>
      <c r="U402" s="208" t="s">
        <v>66</v>
      </c>
      <c r="V402" s="208" t="s">
        <v>119</v>
      </c>
      <c r="W402" s="208" t="s">
        <v>96</v>
      </c>
      <c r="X402" s="34">
        <v>17407500</v>
      </c>
      <c r="Y402" s="202">
        <v>1</v>
      </c>
      <c r="Z402" s="26">
        <f t="shared" si="70"/>
        <v>17407500</v>
      </c>
      <c r="AA402" s="208">
        <v>7.0400000000000004E-2</v>
      </c>
      <c r="AB402" s="35">
        <f t="shared" si="80"/>
        <v>1225488</v>
      </c>
      <c r="AC402" s="27">
        <f t="shared" si="73"/>
        <v>204656.49600000001</v>
      </c>
      <c r="AD402" s="212">
        <v>0.16700000000000001</v>
      </c>
      <c r="AE402" s="211">
        <f t="shared" si="74"/>
        <v>0</v>
      </c>
      <c r="AF402" s="211" t="str">
        <f>IF(AND(COUNTIFS($J$18:J402,J402)=1,AE402=1),1,"")</f>
        <v/>
      </c>
      <c r="AG402" s="211">
        <f>IF(C402="","",IF(AND(COUNTIFS($J$18:J402,J402)=1,C402&lt;&gt;""),1,""))</f>
        <v>1</v>
      </c>
      <c r="AH402" s="211">
        <f>IF(G402="","",IF(AND(COUNTIFS($J$18:J402,J402)=1,G402&lt;&gt;""),1,""))</f>
        <v>1</v>
      </c>
      <c r="AI402" s="28">
        <f t="shared" si="75"/>
        <v>29840797.698275868</v>
      </c>
      <c r="AJ402" s="28">
        <f t="shared" si="76"/>
        <v>3940167.6555448268</v>
      </c>
      <c r="AK402" s="29">
        <f t="shared" si="77"/>
        <v>0.13203962224416274</v>
      </c>
      <c r="AL402" s="210"/>
      <c r="AM402" s="210"/>
      <c r="AN402" s="210"/>
      <c r="AO402" s="210"/>
      <c r="AP402" s="45" t="str">
        <f t="shared" si="78"/>
        <v>201812</v>
      </c>
      <c r="AQ402" s="45" t="str">
        <f t="shared" si="79"/>
        <v>201812JPY</v>
      </c>
    </row>
    <row r="403" spans="1:43" s="15" customFormat="1">
      <c r="A403" s="208" t="s">
        <v>28</v>
      </c>
      <c r="B403" s="209">
        <v>2018</v>
      </c>
      <c r="C403" s="209">
        <v>9</v>
      </c>
      <c r="D403" s="57" t="str">
        <f t="shared" si="69"/>
        <v>Q2</v>
      </c>
      <c r="E403" s="208" t="s">
        <v>28</v>
      </c>
      <c r="F403" s="209">
        <v>2018</v>
      </c>
      <c r="G403" s="209">
        <v>12</v>
      </c>
      <c r="H403" s="213"/>
      <c r="I403" s="57" t="str">
        <f t="shared" si="71"/>
        <v>Q3</v>
      </c>
      <c r="J403" s="204" t="s">
        <v>492</v>
      </c>
      <c r="K403" s="213" t="s">
        <v>250</v>
      </c>
      <c r="L403" s="210" t="s">
        <v>79</v>
      </c>
      <c r="M403" s="208" t="s">
        <v>47</v>
      </c>
      <c r="N403" s="208">
        <v>1</v>
      </c>
      <c r="O403" s="208"/>
      <c r="P403" s="57" t="str">
        <f t="shared" si="72"/>
        <v>MAIN UNIT</v>
      </c>
      <c r="Q403" s="208" t="s">
        <v>48</v>
      </c>
      <c r="R403" s="208" t="s">
        <v>49</v>
      </c>
      <c r="S403" s="208" t="s">
        <v>36</v>
      </c>
      <c r="T403" s="208" t="s">
        <v>65</v>
      </c>
      <c r="U403" s="208" t="s">
        <v>66</v>
      </c>
      <c r="V403" s="208" t="s">
        <v>119</v>
      </c>
      <c r="W403" s="208" t="s">
        <v>96</v>
      </c>
      <c r="X403" s="34">
        <v>17407500</v>
      </c>
      <c r="Y403" s="202">
        <v>1</v>
      </c>
      <c r="Z403" s="26">
        <f t="shared" si="70"/>
        <v>17407500</v>
      </c>
      <c r="AA403" s="208">
        <v>7.0400000000000004E-2</v>
      </c>
      <c r="AB403" s="35">
        <f t="shared" si="80"/>
        <v>1225488</v>
      </c>
      <c r="AC403" s="27">
        <f t="shared" si="73"/>
        <v>204656.49600000001</v>
      </c>
      <c r="AD403" s="212">
        <v>0.16700000000000001</v>
      </c>
      <c r="AE403" s="211">
        <f t="shared" si="74"/>
        <v>0</v>
      </c>
      <c r="AF403" s="211" t="str">
        <f>IF(AND(COUNTIFS($J$18:J403,J403)=1,AE403=1),1,"")</f>
        <v/>
      </c>
      <c r="AG403" s="211" t="str">
        <f>IF(C403="","",IF(AND(COUNTIFS($J$18:J403,J403)=1,C403&lt;&gt;""),1,""))</f>
        <v/>
      </c>
      <c r="AH403" s="211" t="str">
        <f>IF(G403="","",IF(AND(COUNTIFS($J$18:J403,J403)=1,G403&lt;&gt;""),1,""))</f>
        <v/>
      </c>
      <c r="AI403" s="28">
        <f t="shared" si="75"/>
        <v>29840797.698275868</v>
      </c>
      <c r="AJ403" s="28">
        <f t="shared" si="76"/>
        <v>3940167.6555448268</v>
      </c>
      <c r="AK403" s="29">
        <f t="shared" si="77"/>
        <v>0.13203962224416274</v>
      </c>
      <c r="AL403" s="210"/>
      <c r="AM403" s="210"/>
      <c r="AN403" s="210"/>
      <c r="AO403" s="210"/>
      <c r="AP403" s="45" t="str">
        <f t="shared" si="78"/>
        <v>201812</v>
      </c>
      <c r="AQ403" s="45" t="str">
        <f t="shared" si="79"/>
        <v>201812JPY</v>
      </c>
    </row>
    <row r="404" spans="1:43" s="15" customFormat="1">
      <c r="A404" s="208" t="s">
        <v>28</v>
      </c>
      <c r="B404" s="209">
        <v>2018</v>
      </c>
      <c r="C404" s="209">
        <v>9</v>
      </c>
      <c r="D404" s="57" t="str">
        <f t="shared" si="69"/>
        <v>Q2</v>
      </c>
      <c r="E404" s="208" t="s">
        <v>28</v>
      </c>
      <c r="F404" s="209">
        <v>2018</v>
      </c>
      <c r="G404" s="209">
        <v>9</v>
      </c>
      <c r="H404" s="213"/>
      <c r="I404" s="57" t="str">
        <f t="shared" si="71"/>
        <v>Q2</v>
      </c>
      <c r="J404" s="204" t="s">
        <v>493</v>
      </c>
      <c r="K404" s="213" t="s">
        <v>494</v>
      </c>
      <c r="L404" s="210" t="s">
        <v>55</v>
      </c>
      <c r="M404" s="208" t="s">
        <v>47</v>
      </c>
      <c r="N404" s="208">
        <v>1</v>
      </c>
      <c r="O404" s="208"/>
      <c r="P404" s="57" t="str">
        <f t="shared" si="72"/>
        <v>MAIN UNIT</v>
      </c>
      <c r="Q404" s="208" t="s">
        <v>48</v>
      </c>
      <c r="R404" s="208" t="s">
        <v>49</v>
      </c>
      <c r="S404" s="208" t="s">
        <v>37</v>
      </c>
      <c r="T404" s="208" t="s">
        <v>88</v>
      </c>
      <c r="U404" s="208" t="s">
        <v>58</v>
      </c>
      <c r="V404" s="208" t="s">
        <v>89</v>
      </c>
      <c r="W404" s="208" t="s">
        <v>51</v>
      </c>
      <c r="X404" s="34">
        <v>586000</v>
      </c>
      <c r="Y404" s="202">
        <v>1.1599999999999999</v>
      </c>
      <c r="Z404" s="26">
        <f t="shared" si="70"/>
        <v>586000</v>
      </c>
      <c r="AA404" s="208">
        <v>1.1499999999999999</v>
      </c>
      <c r="AB404" s="35">
        <f t="shared" si="80"/>
        <v>580948.27586206899</v>
      </c>
      <c r="AC404" s="27">
        <f t="shared" si="73"/>
        <v>70294.741379310348</v>
      </c>
      <c r="AD404" s="212">
        <v>0.121</v>
      </c>
      <c r="AE404" s="211">
        <f t="shared" si="74"/>
        <v>0</v>
      </c>
      <c r="AF404" s="211" t="str">
        <f>IF(AND(COUNTIFS($J$18:J404,J404)=1,AE404=1),1,"")</f>
        <v/>
      </c>
      <c r="AG404" s="211">
        <f>IF(C404="","",IF(AND(COUNTIFS($J$18:J404,J404)=1,C404&lt;&gt;""),1,""))</f>
        <v>1</v>
      </c>
      <c r="AH404" s="211">
        <f>IF(G404="","",IF(AND(COUNTIFS($J$18:J404,J404)=1,G404&lt;&gt;""),1,""))</f>
        <v>1</v>
      </c>
      <c r="AI404" s="28">
        <f t="shared" si="75"/>
        <v>26492741.106427066</v>
      </c>
      <c r="AJ404" s="28">
        <f t="shared" si="76"/>
        <v>3348032.1325698113</v>
      </c>
      <c r="AK404" s="29">
        <f t="shared" si="77"/>
        <v>0.12637545201985867</v>
      </c>
      <c r="AL404" s="210"/>
      <c r="AM404" s="210"/>
      <c r="AN404" s="210" t="s">
        <v>495</v>
      </c>
      <c r="AO404" s="210"/>
      <c r="AP404" s="45" t="str">
        <f t="shared" si="78"/>
        <v>20189</v>
      </c>
      <c r="AQ404" s="45" t="str">
        <f t="shared" si="79"/>
        <v>20189RMB</v>
      </c>
    </row>
    <row r="405" spans="1:43" s="15" customFormat="1">
      <c r="A405" s="208" t="s">
        <v>28</v>
      </c>
      <c r="B405" s="209">
        <v>2018</v>
      </c>
      <c r="C405" s="209">
        <v>9</v>
      </c>
      <c r="D405" s="57" t="str">
        <f t="shared" si="69"/>
        <v>Q2</v>
      </c>
      <c r="E405" s="208" t="s">
        <v>28</v>
      </c>
      <c r="F405" s="209">
        <v>2018</v>
      </c>
      <c r="G405" s="209">
        <v>9</v>
      </c>
      <c r="H405" s="213"/>
      <c r="I405" s="57" t="str">
        <f t="shared" si="71"/>
        <v>Q2</v>
      </c>
      <c r="J405" s="204" t="s">
        <v>496</v>
      </c>
      <c r="K405" s="213" t="s">
        <v>497</v>
      </c>
      <c r="L405" s="210" t="s">
        <v>55</v>
      </c>
      <c r="M405" s="208" t="s">
        <v>47</v>
      </c>
      <c r="N405" s="208">
        <v>1</v>
      </c>
      <c r="O405" s="208"/>
      <c r="P405" s="57" t="str">
        <f t="shared" si="72"/>
        <v>MAIN UNIT</v>
      </c>
      <c r="Q405" s="208" t="s">
        <v>56</v>
      </c>
      <c r="R405" s="208" t="s">
        <v>49</v>
      </c>
      <c r="S405" s="208" t="s">
        <v>36</v>
      </c>
      <c r="T405" s="208" t="s">
        <v>232</v>
      </c>
      <c r="U405" s="208" t="s">
        <v>66</v>
      </c>
      <c r="V405" s="208" t="s">
        <v>109</v>
      </c>
      <c r="W405" s="208" t="s">
        <v>96</v>
      </c>
      <c r="X405" s="34">
        <v>9175000</v>
      </c>
      <c r="Y405" s="202">
        <v>1</v>
      </c>
      <c r="Z405" s="26">
        <f t="shared" si="70"/>
        <v>9175000</v>
      </c>
      <c r="AA405" s="208">
        <v>7.2099999999999997E-2</v>
      </c>
      <c r="AB405" s="35">
        <f t="shared" si="80"/>
        <v>661517.5</v>
      </c>
      <c r="AC405" s="27">
        <f t="shared" si="73"/>
        <v>94398.547249999989</v>
      </c>
      <c r="AD405" s="212">
        <v>0.14269999999999999</v>
      </c>
      <c r="AE405" s="211">
        <f t="shared" si="74"/>
        <v>1</v>
      </c>
      <c r="AF405" s="211">
        <f>IF(AND(COUNTIFS($J$18:J405,J405)=1,AE405=1),1,"")</f>
        <v>1</v>
      </c>
      <c r="AG405" s="211">
        <f>IF(C405="","",IF(AND(COUNTIFS($J$18:J405,J405)=1,C405&lt;&gt;""),1,""))</f>
        <v>1</v>
      </c>
      <c r="AH405" s="211">
        <f>IF(G405="","",IF(AND(COUNTIFS($J$18:J405,J405)=1,G405&lt;&gt;""),1,""))</f>
        <v>1</v>
      </c>
      <c r="AI405" s="28">
        <f t="shared" si="75"/>
        <v>26492741.106427066</v>
      </c>
      <c r="AJ405" s="28">
        <f t="shared" si="76"/>
        <v>3348032.1325698113</v>
      </c>
      <c r="AK405" s="29">
        <f t="shared" si="77"/>
        <v>0.12637545201985867</v>
      </c>
      <c r="AL405" s="210"/>
      <c r="AM405" s="210"/>
      <c r="AN405" s="210"/>
      <c r="AO405" s="210"/>
      <c r="AP405" s="45" t="str">
        <f t="shared" si="78"/>
        <v>20189</v>
      </c>
      <c r="AQ405" s="45" t="str">
        <f t="shared" si="79"/>
        <v>20189JPY</v>
      </c>
    </row>
    <row r="406" spans="1:43" s="15" customFormat="1">
      <c r="A406" s="208" t="s">
        <v>28</v>
      </c>
      <c r="B406" s="209">
        <v>2018</v>
      </c>
      <c r="C406" s="209">
        <v>9</v>
      </c>
      <c r="D406" s="57" t="str">
        <f t="shared" si="69"/>
        <v>Q2</v>
      </c>
      <c r="E406" s="208" t="s">
        <v>28</v>
      </c>
      <c r="F406" s="209">
        <v>2018</v>
      </c>
      <c r="G406" s="209">
        <v>9</v>
      </c>
      <c r="H406" s="213"/>
      <c r="I406" s="57" t="str">
        <f t="shared" si="71"/>
        <v>Q2</v>
      </c>
      <c r="J406" s="204" t="s">
        <v>491</v>
      </c>
      <c r="K406" s="213" t="s">
        <v>3134</v>
      </c>
      <c r="L406" s="210" t="s">
        <v>55</v>
      </c>
      <c r="M406" s="208" t="s">
        <v>47</v>
      </c>
      <c r="N406" s="208">
        <v>1</v>
      </c>
      <c r="O406" s="208"/>
      <c r="P406" s="57" t="str">
        <f t="shared" si="72"/>
        <v>MAIN UNIT</v>
      </c>
      <c r="Q406" s="208" t="s">
        <v>56</v>
      </c>
      <c r="R406" s="208" t="s">
        <v>49</v>
      </c>
      <c r="S406" s="208" t="s">
        <v>39</v>
      </c>
      <c r="T406" s="208" t="s">
        <v>130</v>
      </c>
      <c r="U406" s="208" t="s">
        <v>131</v>
      </c>
      <c r="V406" s="208" t="s">
        <v>132</v>
      </c>
      <c r="W406" s="208" t="s">
        <v>51</v>
      </c>
      <c r="X406" s="34">
        <v>673000</v>
      </c>
      <c r="Y406" s="202">
        <v>1.1599999999999999</v>
      </c>
      <c r="Z406" s="26">
        <f t="shared" si="70"/>
        <v>673000</v>
      </c>
      <c r="AA406" s="208">
        <v>1.1499999999999999</v>
      </c>
      <c r="AB406" s="35">
        <f t="shared" si="80"/>
        <v>667198.27586206899</v>
      </c>
      <c r="AC406" s="27">
        <f t="shared" si="73"/>
        <v>80063.793103448275</v>
      </c>
      <c r="AD406" s="212">
        <v>0.12</v>
      </c>
      <c r="AE406" s="211">
        <f t="shared" si="74"/>
        <v>1</v>
      </c>
      <c r="AF406" s="211" t="str">
        <f>IF(AND(COUNTIFS($J$18:J406,J406)=1,AE406=1),1,"")</f>
        <v/>
      </c>
      <c r="AG406" s="211" t="str">
        <f>IF(C406="","",IF(AND(COUNTIFS($J$18:J406,J406)=1,C406&lt;&gt;""),1,""))</f>
        <v/>
      </c>
      <c r="AH406" s="211" t="str">
        <f>IF(G406="","",IF(AND(COUNTIFS($J$18:J406,J406)=1,G406&lt;&gt;""),1,""))</f>
        <v/>
      </c>
      <c r="AI406" s="28">
        <f t="shared" si="75"/>
        <v>26492741.106427066</v>
      </c>
      <c r="AJ406" s="28">
        <f t="shared" si="76"/>
        <v>3348032.1325698113</v>
      </c>
      <c r="AK406" s="29">
        <f t="shared" si="77"/>
        <v>0.12637545201985867</v>
      </c>
      <c r="AL406" s="210"/>
      <c r="AM406" s="210"/>
      <c r="AN406" s="210"/>
      <c r="AO406" s="210" t="s">
        <v>48</v>
      </c>
      <c r="AP406" s="45" t="str">
        <f t="shared" si="78"/>
        <v>20189</v>
      </c>
      <c r="AQ406" s="45" t="str">
        <f t="shared" si="79"/>
        <v>20189RMB</v>
      </c>
    </row>
    <row r="407" spans="1:43" s="15" customFormat="1">
      <c r="A407" s="208" t="s">
        <v>28</v>
      </c>
      <c r="B407" s="209">
        <v>2018</v>
      </c>
      <c r="C407" s="209">
        <v>8</v>
      </c>
      <c r="D407" s="57" t="str">
        <f t="shared" si="69"/>
        <v>Q2</v>
      </c>
      <c r="E407" s="208" t="s">
        <v>28</v>
      </c>
      <c r="F407" s="209">
        <v>2019</v>
      </c>
      <c r="G407" s="209">
        <v>2</v>
      </c>
      <c r="H407" s="213"/>
      <c r="I407" s="57" t="str">
        <f t="shared" si="71"/>
        <v>Q4</v>
      </c>
      <c r="J407" s="204" t="s">
        <v>498</v>
      </c>
      <c r="K407" s="213" t="s">
        <v>499</v>
      </c>
      <c r="L407" s="210" t="s">
        <v>79</v>
      </c>
      <c r="M407" s="208" t="s">
        <v>47</v>
      </c>
      <c r="N407" s="208">
        <v>2</v>
      </c>
      <c r="O407" s="208"/>
      <c r="P407" s="57" t="str">
        <f t="shared" si="72"/>
        <v>MAIN UNIT</v>
      </c>
      <c r="Q407" s="208" t="s">
        <v>48</v>
      </c>
      <c r="R407" s="208" t="s">
        <v>243</v>
      </c>
      <c r="S407" s="208" t="s">
        <v>244</v>
      </c>
      <c r="T407" s="208" t="s">
        <v>65</v>
      </c>
      <c r="U407" s="208" t="s">
        <v>66</v>
      </c>
      <c r="V407" s="208" t="s">
        <v>114</v>
      </c>
      <c r="W407" s="208" t="s">
        <v>96</v>
      </c>
      <c r="X407" s="34">
        <v>14695500</v>
      </c>
      <c r="Y407" s="202">
        <v>1</v>
      </c>
      <c r="Z407" s="26">
        <f t="shared" si="70"/>
        <v>29391000</v>
      </c>
      <c r="AA407" s="208">
        <v>7.3499999999999996E-2</v>
      </c>
      <c r="AB407" s="35">
        <f t="shared" si="80"/>
        <v>2160238.5</v>
      </c>
      <c r="AC407" s="27">
        <f t="shared" si="73"/>
        <v>348230.44620000001</v>
      </c>
      <c r="AD407" s="212">
        <v>0.16120000000000001</v>
      </c>
      <c r="AE407" s="211">
        <f t="shared" si="74"/>
        <v>0</v>
      </c>
      <c r="AF407" s="211" t="str">
        <f>IF(AND(COUNTIFS($J$18:J407,J407)=1,AE407=1),1,"")</f>
        <v/>
      </c>
      <c r="AG407" s="211">
        <f>IF(C407="","",IF(AND(COUNTIFS($J$18:J407,J407)=1,C407&lt;&gt;""),1,""))</f>
        <v>1</v>
      </c>
      <c r="AH407" s="211">
        <f>IF(G407="","",IF(AND(COUNTIFS($J$18:J407,J407)=1,G407&lt;&gt;""),1,""))</f>
        <v>1</v>
      </c>
      <c r="AI407" s="28">
        <f t="shared" si="75"/>
        <v>16455710.38663793</v>
      </c>
      <c r="AJ407" s="28">
        <f t="shared" si="76"/>
        <v>2150644.6466930597</v>
      </c>
      <c r="AK407" s="29">
        <f t="shared" si="77"/>
        <v>0.13069290818580445</v>
      </c>
      <c r="AL407" s="210"/>
      <c r="AM407" s="210"/>
      <c r="AN407" s="210"/>
      <c r="AO407" s="210"/>
      <c r="AP407" s="45" t="str">
        <f t="shared" si="78"/>
        <v>20192</v>
      </c>
      <c r="AQ407" s="45" t="str">
        <f t="shared" si="79"/>
        <v>20192JPY</v>
      </c>
    </row>
    <row r="408" spans="1:43" s="15" customFormat="1">
      <c r="A408" s="208" t="s">
        <v>28</v>
      </c>
      <c r="B408" s="209">
        <v>2018</v>
      </c>
      <c r="C408" s="209">
        <v>12</v>
      </c>
      <c r="D408" s="57" t="str">
        <f t="shared" si="69"/>
        <v>Q3</v>
      </c>
      <c r="E408" s="208" t="s">
        <v>28</v>
      </c>
      <c r="F408" s="209">
        <v>2019</v>
      </c>
      <c r="G408" s="209">
        <v>2</v>
      </c>
      <c r="H408" s="213"/>
      <c r="I408" s="57" t="str">
        <f t="shared" si="71"/>
        <v>Q4</v>
      </c>
      <c r="J408" s="204" t="s">
        <v>271</v>
      </c>
      <c r="K408" s="213" t="s">
        <v>3135</v>
      </c>
      <c r="L408" s="210" t="s">
        <v>55</v>
      </c>
      <c r="M408" s="208" t="s">
        <v>47</v>
      </c>
      <c r="N408" s="208">
        <v>1</v>
      </c>
      <c r="O408" s="208"/>
      <c r="P408" s="57" t="str">
        <f t="shared" si="72"/>
        <v>MAIN UNIT</v>
      </c>
      <c r="Q408" s="208" t="s">
        <v>48</v>
      </c>
      <c r="R408" s="208" t="s">
        <v>49</v>
      </c>
      <c r="S408" s="208" t="s">
        <v>39</v>
      </c>
      <c r="T408" s="208" t="s">
        <v>388</v>
      </c>
      <c r="U408" s="208" t="s">
        <v>131</v>
      </c>
      <c r="V408" s="208" t="s">
        <v>132</v>
      </c>
      <c r="W408" s="208" t="s">
        <v>51</v>
      </c>
      <c r="X408" s="34">
        <v>860000</v>
      </c>
      <c r="Y408" s="202">
        <v>1.1599999999999999</v>
      </c>
      <c r="Z408" s="26">
        <f t="shared" si="70"/>
        <v>860000</v>
      </c>
      <c r="AA408" s="208">
        <v>1.1499999999999999</v>
      </c>
      <c r="AB408" s="35">
        <f t="shared" si="80"/>
        <v>852586.20689655165</v>
      </c>
      <c r="AC408" s="27">
        <f t="shared" si="73"/>
        <v>114758.10344827586</v>
      </c>
      <c r="AD408" s="212">
        <v>0.1346</v>
      </c>
      <c r="AE408" s="211">
        <f t="shared" si="74"/>
        <v>0</v>
      </c>
      <c r="AF408" s="211" t="str">
        <f>IF(AND(COUNTIFS($J$18:J408,J408)=1,AE408=1),1,"")</f>
        <v/>
      </c>
      <c r="AG408" s="211" t="str">
        <f>IF(C408="","",IF(AND(COUNTIFS($J$18:J408,J408)=1,C408&lt;&gt;""),1,""))</f>
        <v/>
      </c>
      <c r="AH408" s="211" t="str">
        <f>IF(G408="","",IF(AND(COUNTIFS($J$18:J408,J408)=1,G408&lt;&gt;""),1,""))</f>
        <v/>
      </c>
      <c r="AI408" s="28">
        <f t="shared" si="75"/>
        <v>16455710.38663793</v>
      </c>
      <c r="AJ408" s="28">
        <f t="shared" si="76"/>
        <v>2150644.6466930597</v>
      </c>
      <c r="AK408" s="29">
        <f t="shared" si="77"/>
        <v>0.13069290818580445</v>
      </c>
      <c r="AL408" s="210"/>
      <c r="AM408" s="210"/>
      <c r="AN408" s="210"/>
      <c r="AO408" s="210"/>
      <c r="AP408" s="45" t="str">
        <f t="shared" si="78"/>
        <v>20192</v>
      </c>
      <c r="AQ408" s="45" t="str">
        <f t="shared" si="79"/>
        <v>20192RMB</v>
      </c>
    </row>
    <row r="409" spans="1:43" s="15" customFormat="1">
      <c r="A409" s="208" t="s">
        <v>28</v>
      </c>
      <c r="B409" s="209">
        <v>2018</v>
      </c>
      <c r="C409" s="209">
        <v>12</v>
      </c>
      <c r="D409" s="57" t="str">
        <f t="shared" si="69"/>
        <v>Q3</v>
      </c>
      <c r="E409" s="208" t="s">
        <v>28</v>
      </c>
      <c r="F409" s="209">
        <v>2019</v>
      </c>
      <c r="G409" s="209">
        <v>2</v>
      </c>
      <c r="H409" s="213"/>
      <c r="I409" s="57" t="str">
        <f t="shared" si="71"/>
        <v>Q4</v>
      </c>
      <c r="J409" s="204" t="s">
        <v>500</v>
      </c>
      <c r="K409" s="213" t="s">
        <v>501</v>
      </c>
      <c r="L409" s="210" t="s">
        <v>79</v>
      </c>
      <c r="M409" s="208" t="s">
        <v>47</v>
      </c>
      <c r="N409" s="208">
        <v>1</v>
      </c>
      <c r="O409" s="208"/>
      <c r="P409" s="57" t="str">
        <f t="shared" si="72"/>
        <v>MAIN UNIT</v>
      </c>
      <c r="Q409" s="208" t="s">
        <v>56</v>
      </c>
      <c r="R409" s="208" t="s">
        <v>49</v>
      </c>
      <c r="S409" s="208" t="s">
        <v>37</v>
      </c>
      <c r="T409" s="208" t="s">
        <v>303</v>
      </c>
      <c r="U409" s="208" t="s">
        <v>58</v>
      </c>
      <c r="V409" s="208" t="s">
        <v>59</v>
      </c>
      <c r="W409" s="208" t="s">
        <v>51</v>
      </c>
      <c r="X409" s="34">
        <v>850000</v>
      </c>
      <c r="Y409" s="202">
        <v>1.1599999999999999</v>
      </c>
      <c r="Z409" s="26">
        <f t="shared" si="70"/>
        <v>850000</v>
      </c>
      <c r="AA409" s="208">
        <v>1.1499999999999999</v>
      </c>
      <c r="AB409" s="35">
        <f t="shared" si="80"/>
        <v>842672.41379310342</v>
      </c>
      <c r="AC409" s="27">
        <f t="shared" si="73"/>
        <v>85109.913793103449</v>
      </c>
      <c r="AD409" s="212">
        <v>0.10100000000000001</v>
      </c>
      <c r="AE409" s="211">
        <f t="shared" si="74"/>
        <v>1</v>
      </c>
      <c r="AF409" s="211">
        <f>IF(AND(COUNTIFS($J$18:J409,J409)=1,AE409=1),1,"")</f>
        <v>1</v>
      </c>
      <c r="AG409" s="211">
        <f>IF(C409="","",IF(AND(COUNTIFS($J$18:J409,J409)=1,C409&lt;&gt;""),1,""))</f>
        <v>1</v>
      </c>
      <c r="AH409" s="211">
        <f>IF(G409="","",IF(AND(COUNTIFS($J$18:J409,J409)=1,G409&lt;&gt;""),1,""))</f>
        <v>1</v>
      </c>
      <c r="AI409" s="28">
        <f t="shared" si="75"/>
        <v>16455710.38663793</v>
      </c>
      <c r="AJ409" s="28">
        <f t="shared" si="76"/>
        <v>2150644.6466930597</v>
      </c>
      <c r="AK409" s="29">
        <f t="shared" si="77"/>
        <v>0.13069290818580445</v>
      </c>
      <c r="AL409" s="210"/>
      <c r="AM409" s="210"/>
      <c r="AN409" s="210"/>
      <c r="AO409" s="210"/>
      <c r="AP409" s="45" t="str">
        <f t="shared" si="78"/>
        <v>20192</v>
      </c>
      <c r="AQ409" s="45" t="str">
        <f t="shared" si="79"/>
        <v>20192RMB</v>
      </c>
    </row>
    <row r="410" spans="1:43" s="15" customFormat="1">
      <c r="A410" s="208" t="s">
        <v>28</v>
      </c>
      <c r="B410" s="209">
        <v>2018</v>
      </c>
      <c r="C410" s="209">
        <v>12</v>
      </c>
      <c r="D410" s="57" t="str">
        <f t="shared" si="69"/>
        <v>Q3</v>
      </c>
      <c r="E410" s="208" t="s">
        <v>28</v>
      </c>
      <c r="F410" s="209">
        <v>2019</v>
      </c>
      <c r="G410" s="209">
        <v>2</v>
      </c>
      <c r="H410" s="213"/>
      <c r="I410" s="57" t="str">
        <f t="shared" si="71"/>
        <v>Q4</v>
      </c>
      <c r="J410" s="204" t="s">
        <v>500</v>
      </c>
      <c r="K410" s="213" t="s">
        <v>501</v>
      </c>
      <c r="L410" s="210" t="s">
        <v>55</v>
      </c>
      <c r="M410" s="208" t="s">
        <v>47</v>
      </c>
      <c r="N410" s="208">
        <v>1</v>
      </c>
      <c r="O410" s="208"/>
      <c r="P410" s="57" t="str">
        <f t="shared" si="72"/>
        <v>MAIN UNIT</v>
      </c>
      <c r="Q410" s="208" t="s">
        <v>56</v>
      </c>
      <c r="R410" s="208" t="s">
        <v>49</v>
      </c>
      <c r="S410" s="208" t="s">
        <v>37</v>
      </c>
      <c r="T410" s="208" t="s">
        <v>303</v>
      </c>
      <c r="U410" s="208" t="s">
        <v>58</v>
      </c>
      <c r="V410" s="208" t="s">
        <v>59</v>
      </c>
      <c r="W410" s="208" t="s">
        <v>51</v>
      </c>
      <c r="X410" s="34">
        <v>836000</v>
      </c>
      <c r="Y410" s="202">
        <v>1.1599999999999999</v>
      </c>
      <c r="Z410" s="26">
        <f t="shared" si="70"/>
        <v>836000</v>
      </c>
      <c r="AA410" s="208">
        <v>1.1499999999999999</v>
      </c>
      <c r="AB410" s="35">
        <f t="shared" si="80"/>
        <v>828793.10344827583</v>
      </c>
      <c r="AC410" s="27">
        <f t="shared" si="73"/>
        <v>83708.10344827587</v>
      </c>
      <c r="AD410" s="212">
        <v>0.10100000000000001</v>
      </c>
      <c r="AE410" s="211">
        <f t="shared" si="74"/>
        <v>1</v>
      </c>
      <c r="AF410" s="211" t="str">
        <f>IF(AND(COUNTIFS($J$18:J410,J410)=1,AE410=1),1,"")</f>
        <v/>
      </c>
      <c r="AG410" s="211" t="str">
        <f>IF(C410="","",IF(AND(COUNTIFS($J$18:J410,J410)=1,C410&lt;&gt;""),1,""))</f>
        <v/>
      </c>
      <c r="AH410" s="211" t="str">
        <f>IF(G410="","",IF(AND(COUNTIFS($J$18:J410,J410)=1,G410&lt;&gt;""),1,""))</f>
        <v/>
      </c>
      <c r="AI410" s="28">
        <f t="shared" si="75"/>
        <v>16455710.38663793</v>
      </c>
      <c r="AJ410" s="28">
        <f t="shared" si="76"/>
        <v>2150644.6466930597</v>
      </c>
      <c r="AK410" s="29">
        <f t="shared" si="77"/>
        <v>0.13069290818580445</v>
      </c>
      <c r="AL410" s="210"/>
      <c r="AM410" s="210"/>
      <c r="AN410" s="210"/>
      <c r="AO410" s="210"/>
      <c r="AP410" s="45" t="str">
        <f t="shared" si="78"/>
        <v>20192</v>
      </c>
      <c r="AQ410" s="45" t="str">
        <f t="shared" si="79"/>
        <v>20192RMB</v>
      </c>
    </row>
    <row r="411" spans="1:43" s="15" customFormat="1">
      <c r="A411" s="208" t="s">
        <v>28</v>
      </c>
      <c r="B411" s="209">
        <v>2018</v>
      </c>
      <c r="C411" s="209">
        <v>12</v>
      </c>
      <c r="D411" s="57" t="str">
        <f t="shared" si="69"/>
        <v>Q3</v>
      </c>
      <c r="E411" s="208" t="s">
        <v>28</v>
      </c>
      <c r="F411" s="209">
        <v>2019</v>
      </c>
      <c r="G411" s="209">
        <v>2</v>
      </c>
      <c r="H411" s="213"/>
      <c r="I411" s="57" t="str">
        <f t="shared" si="71"/>
        <v>Q4</v>
      </c>
      <c r="J411" s="204" t="s">
        <v>502</v>
      </c>
      <c r="K411" s="213" t="s">
        <v>503</v>
      </c>
      <c r="L411" s="210" t="s">
        <v>55</v>
      </c>
      <c r="M411" s="208" t="s">
        <v>47</v>
      </c>
      <c r="N411" s="208">
        <v>1</v>
      </c>
      <c r="O411" s="208"/>
      <c r="P411" s="57" t="str">
        <f t="shared" si="72"/>
        <v>MAIN UNIT</v>
      </c>
      <c r="Q411" s="208" t="s">
        <v>56</v>
      </c>
      <c r="R411" s="208" t="s">
        <v>49</v>
      </c>
      <c r="S411" s="208" t="s">
        <v>36</v>
      </c>
      <c r="T411" s="208" t="s">
        <v>232</v>
      </c>
      <c r="U411" s="208" t="s">
        <v>66</v>
      </c>
      <c r="V411" s="208" t="s">
        <v>504</v>
      </c>
      <c r="W411" s="208" t="s">
        <v>96</v>
      </c>
      <c r="X411" s="34">
        <v>9766000</v>
      </c>
      <c r="Y411" s="202">
        <v>1.1599999999999999</v>
      </c>
      <c r="Z411" s="26">
        <f t="shared" si="70"/>
        <v>9766000</v>
      </c>
      <c r="AA411" s="208">
        <v>7.3499999999999996E-2</v>
      </c>
      <c r="AB411" s="35">
        <f t="shared" si="80"/>
        <v>618793.96551724139</v>
      </c>
      <c r="AC411" s="27">
        <f t="shared" si="73"/>
        <v>76421.05474137931</v>
      </c>
      <c r="AD411" s="212">
        <v>0.1235</v>
      </c>
      <c r="AE411" s="211">
        <f t="shared" si="74"/>
        <v>1</v>
      </c>
      <c r="AF411" s="211">
        <f>IF(AND(COUNTIFS($J$18:J411,J411)=1,AE411=1),1,"")</f>
        <v>1</v>
      </c>
      <c r="AG411" s="211">
        <f>IF(C411="","",IF(AND(COUNTIFS($J$18:J411,J411)=1,C411&lt;&gt;""),1,""))</f>
        <v>1</v>
      </c>
      <c r="AH411" s="211">
        <f>IF(G411="","",IF(AND(COUNTIFS($J$18:J411,J411)=1,G411&lt;&gt;""),1,""))</f>
        <v>1</v>
      </c>
      <c r="AI411" s="28">
        <f t="shared" si="75"/>
        <v>16455710.38663793</v>
      </c>
      <c r="AJ411" s="28">
        <f t="shared" si="76"/>
        <v>2150644.6466930597</v>
      </c>
      <c r="AK411" s="29">
        <f t="shared" si="77"/>
        <v>0.13069290818580445</v>
      </c>
      <c r="AL411" s="210"/>
      <c r="AM411" s="210"/>
      <c r="AN411" s="210"/>
      <c r="AO411" s="210"/>
      <c r="AP411" s="45" t="str">
        <f t="shared" si="78"/>
        <v>20192</v>
      </c>
      <c r="AQ411" s="45" t="str">
        <f t="shared" si="79"/>
        <v>20192JPY</v>
      </c>
    </row>
    <row r="412" spans="1:43" s="15" customFormat="1">
      <c r="A412" s="208" t="s">
        <v>28</v>
      </c>
      <c r="B412" s="209">
        <v>2018</v>
      </c>
      <c r="C412" s="209">
        <v>12</v>
      </c>
      <c r="D412" s="57" t="str">
        <f t="shared" si="69"/>
        <v>Q3</v>
      </c>
      <c r="E412" s="208" t="s">
        <v>28</v>
      </c>
      <c r="F412" s="209">
        <v>2019</v>
      </c>
      <c r="G412" s="209">
        <v>2</v>
      </c>
      <c r="H412" s="213"/>
      <c r="I412" s="57" t="str">
        <f t="shared" si="71"/>
        <v>Q4</v>
      </c>
      <c r="J412" s="204" t="s">
        <v>505</v>
      </c>
      <c r="K412" s="213" t="s">
        <v>506</v>
      </c>
      <c r="L412" s="210" t="s">
        <v>79</v>
      </c>
      <c r="M412" s="208" t="s">
        <v>47</v>
      </c>
      <c r="N412" s="208">
        <v>1</v>
      </c>
      <c r="O412" s="208"/>
      <c r="P412" s="57" t="str">
        <f t="shared" si="72"/>
        <v>MAIN UNIT</v>
      </c>
      <c r="Q412" s="208" t="s">
        <v>48</v>
      </c>
      <c r="R412" s="208" t="s">
        <v>507</v>
      </c>
      <c r="S412" s="208" t="s">
        <v>36</v>
      </c>
      <c r="T412" s="208" t="s">
        <v>65</v>
      </c>
      <c r="U412" s="208" t="s">
        <v>66</v>
      </c>
      <c r="V412" s="208" t="s">
        <v>122</v>
      </c>
      <c r="W412" s="208" t="s">
        <v>51</v>
      </c>
      <c r="X412" s="34">
        <v>1000000</v>
      </c>
      <c r="Y412" s="202">
        <v>1.1599999999999999</v>
      </c>
      <c r="Z412" s="26">
        <f t="shared" si="70"/>
        <v>1000000</v>
      </c>
      <c r="AA412" s="208">
        <v>1.1499999999999999</v>
      </c>
      <c r="AB412" s="35">
        <f t="shared" si="80"/>
        <v>991379.31034482748</v>
      </c>
      <c r="AC412" s="27">
        <f t="shared" si="73"/>
        <v>119064.65517241378</v>
      </c>
      <c r="AD412" s="212">
        <v>0.1201</v>
      </c>
      <c r="AE412" s="211">
        <f t="shared" si="74"/>
        <v>0</v>
      </c>
      <c r="AF412" s="211" t="str">
        <f>IF(AND(COUNTIFS($J$18:J412,J412)=1,AE412=1),1,"")</f>
        <v/>
      </c>
      <c r="AG412" s="211">
        <f>IF(C412="","",IF(AND(COUNTIFS($J$18:J412,J412)=1,C412&lt;&gt;""),1,""))</f>
        <v>1</v>
      </c>
      <c r="AH412" s="211">
        <f>IF(G412="","",IF(AND(COUNTIFS($J$18:J412,J412)=1,G412&lt;&gt;""),1,""))</f>
        <v>1</v>
      </c>
      <c r="AI412" s="28">
        <f t="shared" si="75"/>
        <v>16455710.38663793</v>
      </c>
      <c r="AJ412" s="28">
        <f t="shared" si="76"/>
        <v>2150644.6466930597</v>
      </c>
      <c r="AK412" s="29">
        <f t="shared" si="77"/>
        <v>0.13069290818580445</v>
      </c>
      <c r="AL412" s="210"/>
      <c r="AM412" s="210"/>
      <c r="AN412" s="210"/>
      <c r="AO412" s="210"/>
      <c r="AP412" s="45" t="str">
        <f t="shared" si="78"/>
        <v>20192</v>
      </c>
      <c r="AQ412" s="45" t="str">
        <f t="shared" si="79"/>
        <v>20192RMB</v>
      </c>
    </row>
    <row r="413" spans="1:43" s="15" customFormat="1">
      <c r="A413" s="208" t="s">
        <v>28</v>
      </c>
      <c r="B413" s="209">
        <v>2018</v>
      </c>
      <c r="C413" s="209">
        <v>12</v>
      </c>
      <c r="D413" s="57" t="str">
        <f t="shared" si="69"/>
        <v>Q3</v>
      </c>
      <c r="E413" s="208" t="s">
        <v>28</v>
      </c>
      <c r="F413" s="209">
        <v>2019</v>
      </c>
      <c r="G413" s="209">
        <v>3</v>
      </c>
      <c r="H413" s="213"/>
      <c r="I413" s="57" t="str">
        <f t="shared" si="71"/>
        <v>Q4</v>
      </c>
      <c r="J413" s="204" t="s">
        <v>508</v>
      </c>
      <c r="K413" s="213" t="s">
        <v>509</v>
      </c>
      <c r="L413" s="210" t="s">
        <v>55</v>
      </c>
      <c r="M413" s="208" t="s">
        <v>47</v>
      </c>
      <c r="N413" s="208">
        <v>1</v>
      </c>
      <c r="O413" s="208"/>
      <c r="P413" s="57" t="str">
        <f t="shared" si="72"/>
        <v>MAIN UNIT</v>
      </c>
      <c r="Q413" s="208" t="s">
        <v>48</v>
      </c>
      <c r="R413" s="208" t="s">
        <v>49</v>
      </c>
      <c r="S413" s="208" t="s">
        <v>37</v>
      </c>
      <c r="T413" s="208" t="s">
        <v>75</v>
      </c>
      <c r="U413" s="208" t="s">
        <v>58</v>
      </c>
      <c r="V413" s="208" t="s">
        <v>81</v>
      </c>
      <c r="W413" s="208" t="s">
        <v>51</v>
      </c>
      <c r="X413" s="34">
        <v>740000</v>
      </c>
      <c r="Y413" s="202">
        <v>1.1599999999999999</v>
      </c>
      <c r="Z413" s="26">
        <f t="shared" si="70"/>
        <v>740000</v>
      </c>
      <c r="AA413" s="208">
        <v>1.1599999999999999</v>
      </c>
      <c r="AB413" s="35">
        <f t="shared" si="80"/>
        <v>739999.99999999988</v>
      </c>
      <c r="AC413" s="27">
        <f t="shared" si="73"/>
        <v>73629.999999999985</v>
      </c>
      <c r="AD413" s="212">
        <v>9.9500000000000005E-2</v>
      </c>
      <c r="AE413" s="211">
        <f t="shared" si="74"/>
        <v>0</v>
      </c>
      <c r="AF413" s="211" t="str">
        <f>IF(AND(COUNTIFS($J$18:J413,J413)=1,AE413=1),1,"")</f>
        <v/>
      </c>
      <c r="AG413" s="211">
        <f>IF(C413="","",IF(AND(COUNTIFS($J$18:J413,J413)=1,C413&lt;&gt;""),1,""))</f>
        <v>1</v>
      </c>
      <c r="AH413" s="211">
        <f>IF(G413="","",IF(AND(COUNTIFS($J$18:J413,J413)=1,G413&lt;&gt;""),1,""))</f>
        <v>1</v>
      </c>
      <c r="AI413" s="28">
        <f t="shared" si="75"/>
        <v>47416008.333399996</v>
      </c>
      <c r="AJ413" s="28">
        <f t="shared" si="76"/>
        <v>6981738.4465290196</v>
      </c>
      <c r="AK413" s="29">
        <f t="shared" si="77"/>
        <v>0.1472443314383986</v>
      </c>
      <c r="AL413" s="210"/>
      <c r="AM413" s="210"/>
      <c r="AN413" s="210"/>
      <c r="AO413" s="210"/>
      <c r="AP413" s="45" t="str">
        <f t="shared" si="78"/>
        <v>20193</v>
      </c>
      <c r="AQ413" s="45" t="str">
        <f t="shared" si="79"/>
        <v>20193RMB</v>
      </c>
    </row>
    <row r="414" spans="1:43" s="15" customFormat="1">
      <c r="A414" s="208" t="s">
        <v>43</v>
      </c>
      <c r="B414" s="209">
        <v>2018</v>
      </c>
      <c r="C414" s="209">
        <v>2</v>
      </c>
      <c r="D414" s="57" t="str">
        <f t="shared" si="69"/>
        <v>Q4</v>
      </c>
      <c r="E414" s="208" t="s">
        <v>28</v>
      </c>
      <c r="F414" s="209">
        <v>2019</v>
      </c>
      <c r="G414" s="209">
        <v>3</v>
      </c>
      <c r="H414" s="213"/>
      <c r="I414" s="57" t="str">
        <f t="shared" si="71"/>
        <v>Q4</v>
      </c>
      <c r="J414" s="204" t="s">
        <v>285</v>
      </c>
      <c r="K414" s="213" t="s">
        <v>286</v>
      </c>
      <c r="L414" s="210" t="s">
        <v>64</v>
      </c>
      <c r="M414" s="208" t="s">
        <v>47</v>
      </c>
      <c r="N414" s="208">
        <v>1</v>
      </c>
      <c r="O414" s="208"/>
      <c r="P414" s="57" t="str">
        <f t="shared" si="72"/>
        <v>MAIN UNIT</v>
      </c>
      <c r="Q414" s="208" t="s">
        <v>48</v>
      </c>
      <c r="R414" s="208" t="s">
        <v>49</v>
      </c>
      <c r="S414" s="208" t="s">
        <v>36</v>
      </c>
      <c r="T414" s="208" t="s">
        <v>65</v>
      </c>
      <c r="U414" s="208" t="s">
        <v>66</v>
      </c>
      <c r="V414" s="208" t="s">
        <v>287</v>
      </c>
      <c r="W414" s="208" t="s">
        <v>96</v>
      </c>
      <c r="X414" s="34">
        <v>10000000</v>
      </c>
      <c r="Y414" s="202">
        <v>1</v>
      </c>
      <c r="Z414" s="26">
        <f t="shared" si="70"/>
        <v>10000000</v>
      </c>
      <c r="AA414" s="208">
        <v>7.22E-2</v>
      </c>
      <c r="AB414" s="35">
        <f t="shared" si="80"/>
        <v>722000</v>
      </c>
      <c r="AC414" s="27">
        <f t="shared" si="73"/>
        <v>77398.400000000009</v>
      </c>
      <c r="AD414" s="212">
        <v>0.1072</v>
      </c>
      <c r="AE414" s="211">
        <f t="shared" si="74"/>
        <v>0</v>
      </c>
      <c r="AF414" s="211" t="str">
        <f>IF(AND(COUNTIFS($J$18:J414,J414)=1,AE414=1),1,"")</f>
        <v/>
      </c>
      <c r="AG414" s="211" t="str">
        <f>IF(C414="","",IF(AND(COUNTIFS($J$18:J414,J414)=1,C414&lt;&gt;""),1,""))</f>
        <v/>
      </c>
      <c r="AH414" s="211" t="str">
        <f>IF(G414="","",IF(AND(COUNTIFS($J$18:J414,J414)=1,G414&lt;&gt;""),1,""))</f>
        <v/>
      </c>
      <c r="AI414" s="28">
        <f t="shared" si="75"/>
        <v>47416008.333399996</v>
      </c>
      <c r="AJ414" s="28">
        <f t="shared" si="76"/>
        <v>6981738.4465290196</v>
      </c>
      <c r="AK414" s="29">
        <f t="shared" si="77"/>
        <v>0.1472443314383986</v>
      </c>
      <c r="AL414" s="210"/>
      <c r="AM414" s="210"/>
      <c r="AN414" s="210"/>
      <c r="AO414" s="210"/>
      <c r="AP414" s="45" t="str">
        <f t="shared" si="78"/>
        <v>20193</v>
      </c>
      <c r="AQ414" s="45" t="str">
        <f t="shared" si="79"/>
        <v>20193JPY</v>
      </c>
    </row>
    <row r="415" spans="1:43" s="15" customFormat="1">
      <c r="A415" s="208" t="s">
        <v>43</v>
      </c>
      <c r="B415" s="209">
        <v>2018</v>
      </c>
      <c r="C415" s="209">
        <v>1</v>
      </c>
      <c r="D415" s="57" t="str">
        <f t="shared" si="69"/>
        <v>Q4</v>
      </c>
      <c r="E415" s="208" t="s">
        <v>34</v>
      </c>
      <c r="F415" s="209">
        <v>2019</v>
      </c>
      <c r="G415" s="209">
        <v>8</v>
      </c>
      <c r="H415" s="213"/>
      <c r="I415" s="57" t="str">
        <f t="shared" si="71"/>
        <v>Q2</v>
      </c>
      <c r="J415" s="204" t="s">
        <v>510</v>
      </c>
      <c r="K415" s="213" t="s">
        <v>511</v>
      </c>
      <c r="L415" s="210" t="s">
        <v>64</v>
      </c>
      <c r="M415" s="208" t="s">
        <v>47</v>
      </c>
      <c r="N415" s="208">
        <v>1</v>
      </c>
      <c r="O415" s="208"/>
      <c r="P415" s="57" t="str">
        <f t="shared" si="72"/>
        <v>MAIN UNIT</v>
      </c>
      <c r="Q415" s="208" t="s">
        <v>48</v>
      </c>
      <c r="R415" s="208" t="s">
        <v>49</v>
      </c>
      <c r="S415" s="208" t="s">
        <v>36</v>
      </c>
      <c r="T415" s="208" t="s">
        <v>65</v>
      </c>
      <c r="U415" s="208" t="s">
        <v>66</v>
      </c>
      <c r="V415" s="208" t="s">
        <v>119</v>
      </c>
      <c r="W415" s="208" t="s">
        <v>96</v>
      </c>
      <c r="X415" s="34">
        <v>12440000</v>
      </c>
      <c r="Y415" s="202">
        <v>1</v>
      </c>
      <c r="Z415" s="26">
        <f t="shared" si="70"/>
        <v>12440000</v>
      </c>
      <c r="AA415" s="208">
        <v>7.3499999999999996E-2</v>
      </c>
      <c r="AB415" s="35">
        <f t="shared" si="80"/>
        <v>914340</v>
      </c>
      <c r="AC415" s="27">
        <f t="shared" si="73"/>
        <v>182502.264</v>
      </c>
      <c r="AD415" s="212">
        <v>0.1996</v>
      </c>
      <c r="AE415" s="211">
        <f t="shared" si="74"/>
        <v>0</v>
      </c>
      <c r="AF415" s="211" t="str">
        <f>IF(AND(COUNTIFS($J$18:J415,J415)=1,AE415=1),1,"")</f>
        <v/>
      </c>
      <c r="AG415" s="211">
        <f>IF(C415="","",IF(AND(COUNTIFS($J$18:J415,J415)=1,C415&lt;&gt;""),1,""))</f>
        <v>1</v>
      </c>
      <c r="AH415" s="211">
        <f>IF(G415="","",IF(AND(COUNTIFS($J$18:J415,J415)=1,G415&lt;&gt;""),1,""))</f>
        <v>1</v>
      </c>
      <c r="AI415" s="28">
        <f t="shared" si="75"/>
        <v>21386017.707964603</v>
      </c>
      <c r="AJ415" s="28">
        <f t="shared" si="76"/>
        <v>2238764.3265707968</v>
      </c>
      <c r="AK415" s="29">
        <f t="shared" si="77"/>
        <v>0.10468355339185162</v>
      </c>
      <c r="AL415" s="210"/>
      <c r="AM415" s="210"/>
      <c r="AN415" s="210"/>
      <c r="AO415" s="210" t="s">
        <v>512</v>
      </c>
      <c r="AP415" s="45" t="str">
        <f t="shared" si="78"/>
        <v>20198</v>
      </c>
      <c r="AQ415" s="45" t="str">
        <f t="shared" si="79"/>
        <v>20198JPY</v>
      </c>
    </row>
    <row r="416" spans="1:43" s="15" customFormat="1">
      <c r="A416" s="208" t="s">
        <v>28</v>
      </c>
      <c r="B416" s="209">
        <v>2018</v>
      </c>
      <c r="C416" s="209">
        <v>7</v>
      </c>
      <c r="D416" s="57" t="str">
        <f t="shared" si="69"/>
        <v>Q2</v>
      </c>
      <c r="E416" s="208" t="s">
        <v>28</v>
      </c>
      <c r="F416" s="209">
        <v>2019</v>
      </c>
      <c r="G416" s="209">
        <v>1</v>
      </c>
      <c r="H416" s="213"/>
      <c r="I416" s="57" t="str">
        <f t="shared" si="71"/>
        <v>Q4</v>
      </c>
      <c r="J416" s="204" t="s">
        <v>513</v>
      </c>
      <c r="K416" s="213" t="s">
        <v>3136</v>
      </c>
      <c r="L416" s="210" t="s">
        <v>79</v>
      </c>
      <c r="M416" s="208" t="s">
        <v>47</v>
      </c>
      <c r="N416" s="208">
        <v>1</v>
      </c>
      <c r="O416" s="208"/>
      <c r="P416" s="57" t="str">
        <f t="shared" si="72"/>
        <v>MAIN UNIT</v>
      </c>
      <c r="Q416" s="208" t="s">
        <v>48</v>
      </c>
      <c r="R416" s="208" t="s">
        <v>49</v>
      </c>
      <c r="S416" s="208" t="s">
        <v>38</v>
      </c>
      <c r="T416" s="208" t="s">
        <v>326</v>
      </c>
      <c r="U416" s="208" t="s">
        <v>137</v>
      </c>
      <c r="V416" s="208" t="s">
        <v>147</v>
      </c>
      <c r="W416" s="208" t="s">
        <v>51</v>
      </c>
      <c r="X416" s="34">
        <v>900000</v>
      </c>
      <c r="Y416" s="202">
        <v>1.1599999999999999</v>
      </c>
      <c r="Z416" s="26">
        <f t="shared" si="70"/>
        <v>900000</v>
      </c>
      <c r="AA416" s="208">
        <v>1.125</v>
      </c>
      <c r="AB416" s="35">
        <f t="shared" si="80"/>
        <v>872844.82758620696</v>
      </c>
      <c r="AC416" s="27">
        <f t="shared" si="73"/>
        <v>90164.870689655188</v>
      </c>
      <c r="AD416" s="212">
        <v>0.1033</v>
      </c>
      <c r="AE416" s="211">
        <f t="shared" si="74"/>
        <v>0</v>
      </c>
      <c r="AF416" s="211" t="str">
        <f>IF(AND(COUNTIFS($J$18:J416,J416)=1,AE416=1),1,"")</f>
        <v/>
      </c>
      <c r="AG416" s="211">
        <f>IF(C416="","",IF(AND(COUNTIFS($J$18:J416,J416)=1,C416&lt;&gt;""),1,""))</f>
        <v>1</v>
      </c>
      <c r="AH416" s="211">
        <f>IF(G416="","",IF(AND(COUNTIFS($J$18:J416,J416)=1,G416&lt;&gt;""),1,""))</f>
        <v>1</v>
      </c>
      <c r="AI416" s="28">
        <f t="shared" si="75"/>
        <v>23237072.691724136</v>
      </c>
      <c r="AJ416" s="28">
        <f t="shared" si="76"/>
        <v>2402195.7372206897</v>
      </c>
      <c r="AK416" s="29">
        <f t="shared" si="77"/>
        <v>0.1033777261486224</v>
      </c>
      <c r="AL416" s="210"/>
      <c r="AM416" s="210"/>
      <c r="AN416" s="210"/>
      <c r="AO416" s="210" t="s">
        <v>48</v>
      </c>
      <c r="AP416" s="45" t="str">
        <f t="shared" si="78"/>
        <v>20191</v>
      </c>
      <c r="AQ416" s="45" t="str">
        <f t="shared" si="79"/>
        <v>20191RMB</v>
      </c>
    </row>
    <row r="417" spans="1:43" s="15" customFormat="1">
      <c r="A417" s="208" t="s">
        <v>28</v>
      </c>
      <c r="B417" s="209">
        <v>2018</v>
      </c>
      <c r="C417" s="209">
        <v>7</v>
      </c>
      <c r="D417" s="57" t="str">
        <f t="shared" si="69"/>
        <v>Q2</v>
      </c>
      <c r="E417" s="208" t="s">
        <v>28</v>
      </c>
      <c r="F417" s="209">
        <v>2019</v>
      </c>
      <c r="G417" s="209">
        <v>1</v>
      </c>
      <c r="H417" s="213"/>
      <c r="I417" s="57" t="str">
        <f t="shared" si="71"/>
        <v>Q4</v>
      </c>
      <c r="J417" s="204" t="s">
        <v>513</v>
      </c>
      <c r="K417" s="213" t="s">
        <v>3136</v>
      </c>
      <c r="L417" s="210" t="s">
        <v>46</v>
      </c>
      <c r="M417" s="208" t="s">
        <v>47</v>
      </c>
      <c r="N417" s="208">
        <v>1</v>
      </c>
      <c r="O417" s="208"/>
      <c r="P417" s="57" t="str">
        <f t="shared" si="72"/>
        <v>MAIN UNIT</v>
      </c>
      <c r="Q417" s="208" t="s">
        <v>48</v>
      </c>
      <c r="R417" s="208" t="s">
        <v>49</v>
      </c>
      <c r="S417" s="208" t="s">
        <v>38</v>
      </c>
      <c r="T417" s="208" t="s">
        <v>326</v>
      </c>
      <c r="U417" s="208" t="s">
        <v>137</v>
      </c>
      <c r="V417" s="208" t="s">
        <v>147</v>
      </c>
      <c r="W417" s="208" t="s">
        <v>51</v>
      </c>
      <c r="X417" s="34">
        <v>687000</v>
      </c>
      <c r="Y417" s="202">
        <v>1.1599999999999999</v>
      </c>
      <c r="Z417" s="26">
        <f t="shared" si="70"/>
        <v>687000</v>
      </c>
      <c r="AA417" s="208">
        <v>1.125</v>
      </c>
      <c r="AB417" s="35">
        <f t="shared" si="80"/>
        <v>666271.55172413797</v>
      </c>
      <c r="AC417" s="27">
        <f t="shared" si="73"/>
        <v>68825.851293103449</v>
      </c>
      <c r="AD417" s="212">
        <v>0.1033</v>
      </c>
      <c r="AE417" s="211">
        <f t="shared" si="74"/>
        <v>0</v>
      </c>
      <c r="AF417" s="211" t="str">
        <f>IF(AND(COUNTIFS($J$18:J417,J417)=1,AE417=1),1,"")</f>
        <v/>
      </c>
      <c r="AG417" s="211" t="str">
        <f>IF(C417="","",IF(AND(COUNTIFS($J$18:J417,J417)=1,C417&lt;&gt;""),1,""))</f>
        <v/>
      </c>
      <c r="AH417" s="211" t="str">
        <f>IF(G417="","",IF(AND(COUNTIFS($J$18:J417,J417)=1,G417&lt;&gt;""),1,""))</f>
        <v/>
      </c>
      <c r="AI417" s="28">
        <f t="shared" si="75"/>
        <v>23237072.691724136</v>
      </c>
      <c r="AJ417" s="28">
        <f t="shared" si="76"/>
        <v>2402195.7372206897</v>
      </c>
      <c r="AK417" s="29">
        <f t="shared" si="77"/>
        <v>0.1033777261486224</v>
      </c>
      <c r="AL417" s="210"/>
      <c r="AM417" s="210"/>
      <c r="AN417" s="210"/>
      <c r="AO417" s="210" t="s">
        <v>48</v>
      </c>
      <c r="AP417" s="45" t="str">
        <f t="shared" si="78"/>
        <v>20191</v>
      </c>
      <c r="AQ417" s="45" t="str">
        <f t="shared" si="79"/>
        <v>20191RMB</v>
      </c>
    </row>
    <row r="418" spans="1:43" s="15" customFormat="1">
      <c r="A418" s="208" t="s">
        <v>28</v>
      </c>
      <c r="B418" s="209">
        <v>2018</v>
      </c>
      <c r="C418" s="209">
        <v>7</v>
      </c>
      <c r="D418" s="57" t="str">
        <f t="shared" ref="D418:D481" si="81">IF(B418="","",IF(AND(C418&gt;=10,C418&lt;=12),"Q3",IF(AND(C418&gt;=1,C418&lt;=3),"Q4",IF(AND(C418&gt;=7,C418&lt;=9),"Q2",IF(AND(C418&gt;=4,C418&lt;=6),"Q1")))))</f>
        <v>Q2</v>
      </c>
      <c r="E418" s="208" t="s">
        <v>28</v>
      </c>
      <c r="F418" s="209">
        <v>2019</v>
      </c>
      <c r="G418" s="209">
        <v>3</v>
      </c>
      <c r="H418" s="213"/>
      <c r="I418" s="57" t="str">
        <f t="shared" si="71"/>
        <v>Q4</v>
      </c>
      <c r="J418" s="204" t="s">
        <v>514</v>
      </c>
      <c r="K418" s="213" t="s">
        <v>3120</v>
      </c>
      <c r="L418" s="210" t="s">
        <v>79</v>
      </c>
      <c r="M418" s="208" t="s">
        <v>47</v>
      </c>
      <c r="N418" s="208">
        <v>1</v>
      </c>
      <c r="O418" s="208"/>
      <c r="P418" s="57" t="str">
        <f t="shared" si="72"/>
        <v>MAIN UNIT</v>
      </c>
      <c r="Q418" s="208" t="s">
        <v>56</v>
      </c>
      <c r="R418" s="208" t="s">
        <v>49</v>
      </c>
      <c r="S418" s="208" t="s">
        <v>39</v>
      </c>
      <c r="T418" s="208" t="s">
        <v>130</v>
      </c>
      <c r="U418" s="208" t="s">
        <v>131</v>
      </c>
      <c r="V418" s="208" t="s">
        <v>132</v>
      </c>
      <c r="W418" s="208" t="s">
        <v>51</v>
      </c>
      <c r="X418" s="34">
        <v>1390000</v>
      </c>
      <c r="Y418" s="202">
        <v>1.1599999999999999</v>
      </c>
      <c r="Z418" s="26">
        <f t="shared" ref="Z418:Z481" si="82">IF(X418="","",X418*MAX(O418,N418))</f>
        <v>1390000</v>
      </c>
      <c r="AA418" s="208">
        <v>1.1599999999999999</v>
      </c>
      <c r="AB418" s="35">
        <f t="shared" si="80"/>
        <v>1390000</v>
      </c>
      <c r="AC418" s="27">
        <f t="shared" si="73"/>
        <v>166800</v>
      </c>
      <c r="AD418" s="212">
        <v>0.12</v>
      </c>
      <c r="AE418" s="211">
        <f t="shared" si="74"/>
        <v>1</v>
      </c>
      <c r="AF418" s="211">
        <f>IF(AND(COUNTIFS($J$18:J418,J418)=1,AE418=1),1,"")</f>
        <v>1</v>
      </c>
      <c r="AG418" s="211">
        <f>IF(C418="","",IF(AND(COUNTIFS($J$18:J418,J418)=1,C418&lt;&gt;""),1,""))</f>
        <v>1</v>
      </c>
      <c r="AH418" s="211">
        <f>IF(G418="","",IF(AND(COUNTIFS($J$18:J418,J418)=1,G418&lt;&gt;""),1,""))</f>
        <v>1</v>
      </c>
      <c r="AI418" s="28">
        <f t="shared" si="75"/>
        <v>47416008.333399996</v>
      </c>
      <c r="AJ418" s="28">
        <f t="shared" si="76"/>
        <v>6981738.4465290196</v>
      </c>
      <c r="AK418" s="29">
        <f t="shared" si="77"/>
        <v>0.1472443314383986</v>
      </c>
      <c r="AL418" s="210"/>
      <c r="AM418" s="210"/>
      <c r="AN418" s="210"/>
      <c r="AO418" s="210" t="s">
        <v>48</v>
      </c>
      <c r="AP418" s="45" t="str">
        <f t="shared" si="78"/>
        <v>20193</v>
      </c>
      <c r="AQ418" s="45" t="str">
        <f t="shared" si="79"/>
        <v>20193RMB</v>
      </c>
    </row>
    <row r="419" spans="1:43" s="15" customFormat="1">
      <c r="A419" s="208" t="s">
        <v>28</v>
      </c>
      <c r="B419" s="209">
        <v>2018</v>
      </c>
      <c r="C419" s="209">
        <v>7</v>
      </c>
      <c r="D419" s="57" t="str">
        <f t="shared" si="81"/>
        <v>Q2</v>
      </c>
      <c r="E419" s="208" t="s">
        <v>34</v>
      </c>
      <c r="F419" s="209">
        <v>2019</v>
      </c>
      <c r="G419" s="209">
        <v>5</v>
      </c>
      <c r="H419" s="213"/>
      <c r="I419" s="57" t="str">
        <f t="shared" si="71"/>
        <v>Q1</v>
      </c>
      <c r="J419" s="204" t="s">
        <v>515</v>
      </c>
      <c r="K419" s="213" t="s">
        <v>516</v>
      </c>
      <c r="L419" s="210" t="s">
        <v>79</v>
      </c>
      <c r="M419" s="208" t="s">
        <v>47</v>
      </c>
      <c r="N419" s="208">
        <v>1</v>
      </c>
      <c r="O419" s="208"/>
      <c r="P419" s="57" t="str">
        <f t="shared" si="72"/>
        <v>MAIN UNIT</v>
      </c>
      <c r="Q419" s="208" t="s">
        <v>48</v>
      </c>
      <c r="R419" s="208" t="s">
        <v>49</v>
      </c>
      <c r="S419" s="208" t="s">
        <v>346</v>
      </c>
      <c r="T419" s="208" t="s">
        <v>65</v>
      </c>
      <c r="U419" s="208" t="s">
        <v>246</v>
      </c>
      <c r="V419" s="208" t="s">
        <v>517</v>
      </c>
      <c r="W419" s="208" t="s">
        <v>96</v>
      </c>
      <c r="X419" s="34">
        <v>12400000</v>
      </c>
      <c r="Y419" s="202">
        <v>1</v>
      </c>
      <c r="Z419" s="26">
        <f t="shared" si="82"/>
        <v>12400000</v>
      </c>
      <c r="AA419" s="208">
        <v>7.17E-2</v>
      </c>
      <c r="AB419" s="35">
        <f t="shared" si="80"/>
        <v>889080</v>
      </c>
      <c r="AC419" s="27">
        <f t="shared" si="73"/>
        <v>160745.66399999999</v>
      </c>
      <c r="AD419" s="212">
        <v>0.18079999999999999</v>
      </c>
      <c r="AE419" s="211">
        <f t="shared" si="74"/>
        <v>0</v>
      </c>
      <c r="AF419" s="211" t="str">
        <f>IF(AND(COUNTIFS($J$18:J419,J419)=1,AE419=1),1,"")</f>
        <v/>
      </c>
      <c r="AG419" s="211">
        <f>IF(C419="","",IF(AND(COUNTIFS($J$18:J419,J419)=1,C419&lt;&gt;""),1,""))</f>
        <v>1</v>
      </c>
      <c r="AH419" s="211">
        <f>IF(G419="","",IF(AND(COUNTIFS($J$18:J419,J419)=1,G419&lt;&gt;""),1,""))</f>
        <v>1</v>
      </c>
      <c r="AI419" s="28">
        <f t="shared" si="75"/>
        <v>14593788.187146019</v>
      </c>
      <c r="AJ419" s="28">
        <f t="shared" si="76"/>
        <v>1868647.7321969913</v>
      </c>
      <c r="AK419" s="29">
        <f t="shared" si="77"/>
        <v>0.12804404916900652</v>
      </c>
      <c r="AL419" s="210"/>
      <c r="AM419" s="210"/>
      <c r="AN419" s="210"/>
      <c r="AO419" s="210"/>
      <c r="AP419" s="45" t="str">
        <f t="shared" si="78"/>
        <v>20195</v>
      </c>
      <c r="AQ419" s="45" t="str">
        <f t="shared" si="79"/>
        <v>20195JPY</v>
      </c>
    </row>
    <row r="420" spans="1:43" s="15" customFormat="1">
      <c r="A420" s="208" t="s">
        <v>28</v>
      </c>
      <c r="B420" s="209">
        <v>2018</v>
      </c>
      <c r="C420" s="209">
        <v>6</v>
      </c>
      <c r="D420" s="57" t="str">
        <f t="shared" si="81"/>
        <v>Q1</v>
      </c>
      <c r="E420" s="208" t="s">
        <v>34</v>
      </c>
      <c r="F420" s="209">
        <v>2019</v>
      </c>
      <c r="G420" s="209">
        <v>4</v>
      </c>
      <c r="H420" s="213"/>
      <c r="I420" s="57" t="str">
        <f t="shared" si="71"/>
        <v>Q1</v>
      </c>
      <c r="J420" s="204" t="s">
        <v>518</v>
      </c>
      <c r="K420" s="213" t="s">
        <v>3137</v>
      </c>
      <c r="L420" s="210" t="s">
        <v>64</v>
      </c>
      <c r="M420" s="208" t="s">
        <v>47</v>
      </c>
      <c r="N420" s="208">
        <v>1</v>
      </c>
      <c r="O420" s="208"/>
      <c r="P420" s="57" t="str">
        <f t="shared" si="72"/>
        <v>MAIN UNIT</v>
      </c>
      <c r="Q420" s="208" t="s">
        <v>48</v>
      </c>
      <c r="R420" s="208" t="s">
        <v>49</v>
      </c>
      <c r="S420" s="208" t="s">
        <v>38</v>
      </c>
      <c r="T420" s="208" t="s">
        <v>136</v>
      </c>
      <c r="U420" s="208" t="s">
        <v>137</v>
      </c>
      <c r="V420" s="208" t="s">
        <v>480</v>
      </c>
      <c r="W420" s="208" t="s">
        <v>51</v>
      </c>
      <c r="X420" s="34">
        <v>779310.34</v>
      </c>
      <c r="Y420" s="202">
        <v>1.1299999999999999</v>
      </c>
      <c r="Z420" s="26">
        <f t="shared" si="82"/>
        <v>779310.34</v>
      </c>
      <c r="AA420" s="208">
        <v>1.1599999999999999</v>
      </c>
      <c r="AB420" s="35">
        <f t="shared" si="80"/>
        <v>799999.99504424783</v>
      </c>
      <c r="AC420" s="27">
        <f t="shared" si="73"/>
        <v>81679.999494017698</v>
      </c>
      <c r="AD420" s="212">
        <v>0.1021</v>
      </c>
      <c r="AE420" s="211">
        <f t="shared" si="74"/>
        <v>0</v>
      </c>
      <c r="AF420" s="211" t="str">
        <f>IF(AND(COUNTIFS($J$18:J420,J420)=1,AE420=1),1,"")</f>
        <v/>
      </c>
      <c r="AG420" s="211">
        <f>IF(C420="","",IF(AND(COUNTIFS($J$18:J420,J420)=1,C420&lt;&gt;""),1,""))</f>
        <v>1</v>
      </c>
      <c r="AH420" s="211">
        <f>IF(G420="","",IF(AND(COUNTIFS($J$18:J420,J420)=1,G420&lt;&gt;""),1,""))</f>
        <v>1</v>
      </c>
      <c r="AI420" s="28">
        <f t="shared" si="75"/>
        <v>32843736.557277884</v>
      </c>
      <c r="AJ420" s="28">
        <f t="shared" si="76"/>
        <v>3921470.6822663117</v>
      </c>
      <c r="AK420" s="29">
        <f t="shared" si="77"/>
        <v>0.11939782416131176</v>
      </c>
      <c r="AL420" s="210"/>
      <c r="AM420" s="210"/>
      <c r="AN420" s="210"/>
      <c r="AO420" s="210"/>
      <c r="AP420" s="45" t="str">
        <f t="shared" si="78"/>
        <v>20194</v>
      </c>
      <c r="AQ420" s="45" t="str">
        <f t="shared" si="79"/>
        <v>20194RMB</v>
      </c>
    </row>
    <row r="421" spans="1:43" s="15" customFormat="1">
      <c r="A421" s="208" t="s">
        <v>28</v>
      </c>
      <c r="B421" s="209">
        <v>2018</v>
      </c>
      <c r="C421" s="209">
        <v>6</v>
      </c>
      <c r="D421" s="57" t="str">
        <f t="shared" si="81"/>
        <v>Q1</v>
      </c>
      <c r="E421" s="208" t="s">
        <v>34</v>
      </c>
      <c r="F421" s="209">
        <v>2019</v>
      </c>
      <c r="G421" s="209">
        <v>4</v>
      </c>
      <c r="H421" s="213"/>
      <c r="I421" s="57" t="str">
        <f t="shared" si="71"/>
        <v>Q1</v>
      </c>
      <c r="J421" s="204" t="s">
        <v>518</v>
      </c>
      <c r="K421" s="213" t="s">
        <v>3137</v>
      </c>
      <c r="L421" s="210" t="s">
        <v>55</v>
      </c>
      <c r="M421" s="208" t="s">
        <v>47</v>
      </c>
      <c r="N421" s="208">
        <v>1</v>
      </c>
      <c r="O421" s="208"/>
      <c r="P421" s="57" t="str">
        <f t="shared" si="72"/>
        <v>MAIN UNIT</v>
      </c>
      <c r="Q421" s="208" t="s">
        <v>48</v>
      </c>
      <c r="R421" s="208" t="s">
        <v>49</v>
      </c>
      <c r="S421" s="208" t="s">
        <v>38</v>
      </c>
      <c r="T421" s="208" t="s">
        <v>136</v>
      </c>
      <c r="U421" s="208" t="s">
        <v>137</v>
      </c>
      <c r="V421" s="208" t="s">
        <v>480</v>
      </c>
      <c r="W421" s="208" t="s">
        <v>51</v>
      </c>
      <c r="X421" s="34">
        <v>584482.76</v>
      </c>
      <c r="Y421" s="202">
        <v>1.1299999999999999</v>
      </c>
      <c r="Z421" s="26">
        <f t="shared" si="82"/>
        <v>584482.76</v>
      </c>
      <c r="AA421" s="208">
        <v>1.1599999999999999</v>
      </c>
      <c r="AB421" s="35">
        <f t="shared" si="80"/>
        <v>600000.00141592917</v>
      </c>
      <c r="AC421" s="27">
        <f t="shared" si="73"/>
        <v>61260.000144566366</v>
      </c>
      <c r="AD421" s="212">
        <v>0.1021</v>
      </c>
      <c r="AE421" s="211">
        <f t="shared" si="74"/>
        <v>0</v>
      </c>
      <c r="AF421" s="211" t="str">
        <f>IF(AND(COUNTIFS($J$18:J421,J421)=1,AE421=1),1,"")</f>
        <v/>
      </c>
      <c r="AG421" s="211" t="str">
        <f>IF(C421="","",IF(AND(COUNTIFS($J$18:J421,J421)=1,C421&lt;&gt;""),1,""))</f>
        <v/>
      </c>
      <c r="AH421" s="211" t="str">
        <f>IF(G421="","",IF(AND(COUNTIFS($J$18:J421,J421)=1,G421&lt;&gt;""),1,""))</f>
        <v/>
      </c>
      <c r="AI421" s="28">
        <f t="shared" si="75"/>
        <v>32843736.557277884</v>
      </c>
      <c r="AJ421" s="28">
        <f t="shared" si="76"/>
        <v>3921470.6822663117</v>
      </c>
      <c r="AK421" s="29">
        <f t="shared" si="77"/>
        <v>0.11939782416131176</v>
      </c>
      <c r="AL421" s="210"/>
      <c r="AM421" s="210"/>
      <c r="AN421" s="210"/>
      <c r="AO421" s="210"/>
      <c r="AP421" s="45" t="str">
        <f t="shared" si="78"/>
        <v>20194</v>
      </c>
      <c r="AQ421" s="45" t="str">
        <f t="shared" si="79"/>
        <v>20194RMB</v>
      </c>
    </row>
    <row r="422" spans="1:43" s="15" customFormat="1">
      <c r="A422" s="208" t="s">
        <v>28</v>
      </c>
      <c r="B422" s="209">
        <v>2018</v>
      </c>
      <c r="C422" s="209">
        <v>6</v>
      </c>
      <c r="D422" s="57" t="str">
        <f t="shared" si="81"/>
        <v>Q1</v>
      </c>
      <c r="E422" s="208" t="s">
        <v>28</v>
      </c>
      <c r="F422" s="209">
        <v>2019</v>
      </c>
      <c r="G422" s="209">
        <v>2</v>
      </c>
      <c r="H422" s="213"/>
      <c r="I422" s="57" t="str">
        <f t="shared" si="71"/>
        <v>Q4</v>
      </c>
      <c r="J422" s="204" t="s">
        <v>519</v>
      </c>
      <c r="K422" s="213" t="s">
        <v>520</v>
      </c>
      <c r="L422" s="210" t="s">
        <v>79</v>
      </c>
      <c r="M422" s="208" t="s">
        <v>47</v>
      </c>
      <c r="N422" s="208">
        <v>1</v>
      </c>
      <c r="O422" s="208"/>
      <c r="P422" s="57" t="str">
        <f t="shared" si="72"/>
        <v>MAIN UNIT</v>
      </c>
      <c r="Q422" s="208" t="s">
        <v>48</v>
      </c>
      <c r="R422" s="208" t="s">
        <v>49</v>
      </c>
      <c r="S422" s="208" t="s">
        <v>36</v>
      </c>
      <c r="T422" s="208" t="s">
        <v>108</v>
      </c>
      <c r="U422" s="208" t="s">
        <v>66</v>
      </c>
      <c r="V422" s="208" t="s">
        <v>109</v>
      </c>
      <c r="W422" s="208" t="s">
        <v>96</v>
      </c>
      <c r="X422" s="34">
        <v>19700000</v>
      </c>
      <c r="Y422" s="202">
        <v>1</v>
      </c>
      <c r="Z422" s="26">
        <f t="shared" si="82"/>
        <v>19700000</v>
      </c>
      <c r="AA422" s="208">
        <v>7.3499999999999996E-2</v>
      </c>
      <c r="AB422" s="35">
        <f t="shared" si="80"/>
        <v>1447950</v>
      </c>
      <c r="AC422" s="27">
        <f t="shared" si="73"/>
        <v>165211.095</v>
      </c>
      <c r="AD422" s="212">
        <v>0.11409999999999999</v>
      </c>
      <c r="AE422" s="211">
        <f t="shared" si="74"/>
        <v>0</v>
      </c>
      <c r="AF422" s="211" t="str">
        <f>IF(AND(COUNTIFS($J$18:J422,J422)=1,AE422=1),1,"")</f>
        <v/>
      </c>
      <c r="AG422" s="211">
        <f>IF(C422="","",IF(AND(COUNTIFS($J$18:J422,J422)=1,C422&lt;&gt;""),1,""))</f>
        <v>1</v>
      </c>
      <c r="AH422" s="211">
        <f>IF(G422="","",IF(AND(COUNTIFS($J$18:J422,J422)=1,G422&lt;&gt;""),1,""))</f>
        <v>1</v>
      </c>
      <c r="AI422" s="28">
        <f t="shared" si="75"/>
        <v>16455710.38663793</v>
      </c>
      <c r="AJ422" s="28">
        <f t="shared" si="76"/>
        <v>2150644.6466930597</v>
      </c>
      <c r="AK422" s="29">
        <f t="shared" si="77"/>
        <v>0.13069290818580445</v>
      </c>
      <c r="AL422" s="210"/>
      <c r="AM422" s="210"/>
      <c r="AN422" s="210"/>
      <c r="AO422" s="210"/>
      <c r="AP422" s="45" t="str">
        <f t="shared" si="78"/>
        <v>20192</v>
      </c>
      <c r="AQ422" s="45" t="str">
        <f t="shared" si="79"/>
        <v>20192JPY</v>
      </c>
    </row>
    <row r="423" spans="1:43" s="15" customFormat="1">
      <c r="A423" s="208" t="s">
        <v>28</v>
      </c>
      <c r="B423" s="209">
        <v>2018</v>
      </c>
      <c r="C423" s="209">
        <v>6</v>
      </c>
      <c r="D423" s="57" t="str">
        <f t="shared" si="81"/>
        <v>Q1</v>
      </c>
      <c r="E423" s="208" t="s">
        <v>28</v>
      </c>
      <c r="F423" s="209">
        <v>2019</v>
      </c>
      <c r="G423" s="209">
        <v>3</v>
      </c>
      <c r="H423" s="213"/>
      <c r="I423" s="57" t="str">
        <f t="shared" si="71"/>
        <v>Q4</v>
      </c>
      <c r="J423" s="204" t="s">
        <v>521</v>
      </c>
      <c r="K423" s="213" t="s">
        <v>522</v>
      </c>
      <c r="L423" s="210" t="s">
        <v>55</v>
      </c>
      <c r="M423" s="208" t="s">
        <v>47</v>
      </c>
      <c r="N423" s="208">
        <v>2</v>
      </c>
      <c r="O423" s="208"/>
      <c r="P423" s="57" t="str">
        <f t="shared" si="72"/>
        <v>MAIN UNIT</v>
      </c>
      <c r="Q423" s="208" t="s">
        <v>48</v>
      </c>
      <c r="R423" s="208" t="s">
        <v>49</v>
      </c>
      <c r="S423" s="208" t="s">
        <v>36</v>
      </c>
      <c r="T423" s="208" t="s">
        <v>65</v>
      </c>
      <c r="U423" s="208" t="s">
        <v>66</v>
      </c>
      <c r="V423" s="208" t="s">
        <v>114</v>
      </c>
      <c r="W423" s="208" t="s">
        <v>96</v>
      </c>
      <c r="X423" s="34">
        <v>9275000</v>
      </c>
      <c r="Y423" s="202">
        <v>1</v>
      </c>
      <c r="Z423" s="26">
        <f t="shared" si="82"/>
        <v>18550000</v>
      </c>
      <c r="AA423" s="208">
        <v>7.22E-2</v>
      </c>
      <c r="AB423" s="35">
        <f t="shared" si="80"/>
        <v>1339310</v>
      </c>
      <c r="AC423" s="27">
        <f t="shared" si="73"/>
        <v>216700.35800000001</v>
      </c>
      <c r="AD423" s="212">
        <v>0.1618</v>
      </c>
      <c r="AE423" s="211">
        <f t="shared" si="74"/>
        <v>0</v>
      </c>
      <c r="AF423" s="211" t="str">
        <f>IF(AND(COUNTIFS($J$18:J423,J423)=1,AE423=1),1,"")</f>
        <v/>
      </c>
      <c r="AG423" s="211">
        <f>IF(C423="","",IF(AND(COUNTIFS($J$18:J423,J423)=1,C423&lt;&gt;""),1,""))</f>
        <v>1</v>
      </c>
      <c r="AH423" s="211">
        <f>IF(G423="","",IF(AND(COUNTIFS($J$18:J423,J423)=1,G423&lt;&gt;""),1,""))</f>
        <v>1</v>
      </c>
      <c r="AI423" s="28">
        <f t="shared" si="75"/>
        <v>47416008.333399996</v>
      </c>
      <c r="AJ423" s="28">
        <f t="shared" si="76"/>
        <v>6981738.4465290196</v>
      </c>
      <c r="AK423" s="29">
        <f t="shared" si="77"/>
        <v>0.1472443314383986</v>
      </c>
      <c r="AL423" s="210"/>
      <c r="AM423" s="210"/>
      <c r="AN423" s="210"/>
      <c r="AO423" s="210"/>
      <c r="AP423" s="45" t="str">
        <f t="shared" si="78"/>
        <v>20193</v>
      </c>
      <c r="AQ423" s="45" t="str">
        <f t="shared" si="79"/>
        <v>20193JPY</v>
      </c>
    </row>
    <row r="424" spans="1:43" s="15" customFormat="1">
      <c r="A424" s="208" t="s">
        <v>28</v>
      </c>
      <c r="B424" s="209">
        <v>2018</v>
      </c>
      <c r="C424" s="209">
        <v>5</v>
      </c>
      <c r="D424" s="57" t="str">
        <f t="shared" si="81"/>
        <v>Q1</v>
      </c>
      <c r="E424" s="208" t="s">
        <v>34</v>
      </c>
      <c r="F424" s="209">
        <v>2019</v>
      </c>
      <c r="G424" s="209">
        <v>4</v>
      </c>
      <c r="H424" s="213"/>
      <c r="I424" s="57" t="str">
        <f t="shared" si="71"/>
        <v>Q1</v>
      </c>
      <c r="J424" s="204" t="s">
        <v>523</v>
      </c>
      <c r="K424" s="213" t="s">
        <v>524</v>
      </c>
      <c r="L424" s="210" t="s">
        <v>55</v>
      </c>
      <c r="M424" s="208" t="s">
        <v>47</v>
      </c>
      <c r="N424" s="208">
        <v>1</v>
      </c>
      <c r="O424" s="208"/>
      <c r="P424" s="57" t="str">
        <f t="shared" si="72"/>
        <v>MAIN UNIT</v>
      </c>
      <c r="Q424" s="208" t="s">
        <v>375</v>
      </c>
      <c r="R424" s="208" t="s">
        <v>49</v>
      </c>
      <c r="S424" s="208" t="s">
        <v>36</v>
      </c>
      <c r="T424" s="208" t="s">
        <v>65</v>
      </c>
      <c r="U424" s="208" t="s">
        <v>66</v>
      </c>
      <c r="V424" s="208" t="s">
        <v>93</v>
      </c>
      <c r="W424" s="208" t="s">
        <v>51</v>
      </c>
      <c r="X424" s="34">
        <v>756588</v>
      </c>
      <c r="Y424" s="202">
        <v>1.1299999999999999</v>
      </c>
      <c r="Z424" s="26">
        <f t="shared" si="82"/>
        <v>756588</v>
      </c>
      <c r="AA424" s="208">
        <v>1.1599999999999999</v>
      </c>
      <c r="AB424" s="35">
        <f t="shared" si="80"/>
        <v>776674.40707964601</v>
      </c>
      <c r="AC424" s="27">
        <f t="shared" si="73"/>
        <v>149199.15359999999</v>
      </c>
      <c r="AD424" s="212">
        <v>0.19209999999999999</v>
      </c>
      <c r="AE424" s="211">
        <f t="shared" si="74"/>
        <v>1</v>
      </c>
      <c r="AF424" s="211">
        <f>IF(AND(COUNTIFS($J$18:J424,J424)=1,AE424=1),1,"")</f>
        <v>1</v>
      </c>
      <c r="AG424" s="211">
        <f>IF(C424="","",IF(AND(COUNTIFS($J$18:J424,J424)=1,C424&lt;&gt;""),1,""))</f>
        <v>1</v>
      </c>
      <c r="AH424" s="211">
        <f>IF(G424="","",IF(AND(COUNTIFS($J$18:J424,J424)=1,G424&lt;&gt;""),1,""))</f>
        <v>1</v>
      </c>
      <c r="AI424" s="28">
        <f t="shared" si="75"/>
        <v>32843736.557277884</v>
      </c>
      <c r="AJ424" s="28">
        <f t="shared" si="76"/>
        <v>3921470.6822663117</v>
      </c>
      <c r="AK424" s="29">
        <f t="shared" si="77"/>
        <v>0.11939782416131176</v>
      </c>
      <c r="AL424" s="210"/>
      <c r="AM424" s="210"/>
      <c r="AN424" s="210"/>
      <c r="AO424" s="210"/>
      <c r="AP424" s="45" t="str">
        <f t="shared" si="78"/>
        <v>20194</v>
      </c>
      <c r="AQ424" s="45" t="str">
        <f t="shared" si="79"/>
        <v>20194RMB</v>
      </c>
    </row>
    <row r="425" spans="1:43" s="15" customFormat="1">
      <c r="A425" s="208" t="s">
        <v>28</v>
      </c>
      <c r="B425" s="209">
        <v>2018</v>
      </c>
      <c r="C425" s="209">
        <v>5</v>
      </c>
      <c r="D425" s="57" t="str">
        <f t="shared" si="81"/>
        <v>Q1</v>
      </c>
      <c r="E425" s="208" t="s">
        <v>34</v>
      </c>
      <c r="F425" s="209">
        <v>2019</v>
      </c>
      <c r="G425" s="209">
        <v>4</v>
      </c>
      <c r="H425" s="213"/>
      <c r="I425" s="57" t="str">
        <f t="shared" si="71"/>
        <v>Q1</v>
      </c>
      <c r="J425" s="204" t="s">
        <v>523</v>
      </c>
      <c r="K425" s="213" t="s">
        <v>524</v>
      </c>
      <c r="L425" s="210" t="s">
        <v>79</v>
      </c>
      <c r="M425" s="208" t="s">
        <v>47</v>
      </c>
      <c r="N425" s="208">
        <v>1</v>
      </c>
      <c r="O425" s="208"/>
      <c r="P425" s="57" t="str">
        <f t="shared" si="72"/>
        <v>MAIN UNIT</v>
      </c>
      <c r="Q425" s="208" t="s">
        <v>375</v>
      </c>
      <c r="R425" s="208" t="s">
        <v>49</v>
      </c>
      <c r="S425" s="208" t="s">
        <v>36</v>
      </c>
      <c r="T425" s="208" t="s">
        <v>65</v>
      </c>
      <c r="U425" s="208" t="s">
        <v>66</v>
      </c>
      <c r="V425" s="208" t="s">
        <v>93</v>
      </c>
      <c r="W425" s="208" t="s">
        <v>51</v>
      </c>
      <c r="X425" s="34">
        <v>1000000</v>
      </c>
      <c r="Y425" s="202">
        <v>1.1299999999999999</v>
      </c>
      <c r="Z425" s="26">
        <f t="shared" si="82"/>
        <v>1000000</v>
      </c>
      <c r="AA425" s="208">
        <v>1.1599999999999999</v>
      </c>
      <c r="AB425" s="35">
        <f t="shared" si="80"/>
        <v>1026548.6725663717</v>
      </c>
      <c r="AC425" s="27">
        <f t="shared" si="73"/>
        <v>197200</v>
      </c>
      <c r="AD425" s="212">
        <v>0.19209999999999999</v>
      </c>
      <c r="AE425" s="211">
        <f t="shared" si="74"/>
        <v>1</v>
      </c>
      <c r="AF425" s="211" t="str">
        <f>IF(AND(COUNTIFS($J$18:J425,J425)=1,AE425=1),1,"")</f>
        <v/>
      </c>
      <c r="AG425" s="211" t="str">
        <f>IF(C425="","",IF(AND(COUNTIFS($J$18:J425,J425)=1,C425&lt;&gt;""),1,""))</f>
        <v/>
      </c>
      <c r="AH425" s="211" t="str">
        <f>IF(G425="","",IF(AND(COUNTIFS($J$18:J425,J425)=1,G425&lt;&gt;""),1,""))</f>
        <v/>
      </c>
      <c r="AI425" s="28">
        <f t="shared" si="75"/>
        <v>32843736.557277884</v>
      </c>
      <c r="AJ425" s="28">
        <f t="shared" si="76"/>
        <v>3921470.6822663117</v>
      </c>
      <c r="AK425" s="29">
        <f t="shared" si="77"/>
        <v>0.11939782416131176</v>
      </c>
      <c r="AL425" s="210"/>
      <c r="AM425" s="210"/>
      <c r="AN425" s="210"/>
      <c r="AO425" s="210"/>
      <c r="AP425" s="45" t="str">
        <f t="shared" si="78"/>
        <v>20194</v>
      </c>
      <c r="AQ425" s="45" t="str">
        <f t="shared" si="79"/>
        <v>20194RMB</v>
      </c>
    </row>
    <row r="426" spans="1:43" s="15" customFormat="1">
      <c r="A426" s="208" t="s">
        <v>28</v>
      </c>
      <c r="B426" s="209">
        <v>2018</v>
      </c>
      <c r="C426" s="209">
        <v>5</v>
      </c>
      <c r="D426" s="57" t="str">
        <f t="shared" si="81"/>
        <v>Q1</v>
      </c>
      <c r="E426" s="208" t="s">
        <v>28</v>
      </c>
      <c r="F426" s="209">
        <v>2019</v>
      </c>
      <c r="G426" s="209">
        <v>3</v>
      </c>
      <c r="H426" s="213"/>
      <c r="I426" s="57" t="str">
        <f t="shared" si="71"/>
        <v>Q4</v>
      </c>
      <c r="J426" s="204" t="s">
        <v>525</v>
      </c>
      <c r="K426" s="213" t="s">
        <v>526</v>
      </c>
      <c r="L426" s="210" t="s">
        <v>79</v>
      </c>
      <c r="M426" s="208" t="s">
        <v>47</v>
      </c>
      <c r="N426" s="208">
        <v>5</v>
      </c>
      <c r="O426" s="208"/>
      <c r="P426" s="57" t="str">
        <f t="shared" si="72"/>
        <v>MAIN UNIT</v>
      </c>
      <c r="Q426" s="208" t="s">
        <v>463</v>
      </c>
      <c r="R426" s="208" t="s">
        <v>49</v>
      </c>
      <c r="S426" s="208" t="s">
        <v>36</v>
      </c>
      <c r="T426" s="208" t="s">
        <v>65</v>
      </c>
      <c r="U426" s="208" t="s">
        <v>66</v>
      </c>
      <c r="V426" s="208" t="s">
        <v>119</v>
      </c>
      <c r="W426" s="208" t="s">
        <v>96</v>
      </c>
      <c r="X426" s="34">
        <v>19000000</v>
      </c>
      <c r="Y426" s="202">
        <v>1</v>
      </c>
      <c r="Z426" s="26">
        <f t="shared" si="82"/>
        <v>95000000</v>
      </c>
      <c r="AA426" s="208">
        <v>7.22E-2</v>
      </c>
      <c r="AB426" s="35">
        <f t="shared" si="80"/>
        <v>6859000</v>
      </c>
      <c r="AC426" s="27">
        <f t="shared" si="73"/>
        <v>1113215.7</v>
      </c>
      <c r="AD426" s="212">
        <v>0.1623</v>
      </c>
      <c r="AE426" s="211">
        <f t="shared" si="74"/>
        <v>0</v>
      </c>
      <c r="AF426" s="211" t="str">
        <f>IF(AND(COUNTIFS($J$18:J426,J426)=1,AE426=1),1,"")</f>
        <v/>
      </c>
      <c r="AG426" s="211">
        <f>IF(C426="","",IF(AND(COUNTIFS($J$18:J426,J426)=1,C426&lt;&gt;""),1,""))</f>
        <v>1</v>
      </c>
      <c r="AH426" s="211">
        <f>IF(G426="","",IF(AND(COUNTIFS($J$18:J426,J426)=1,G426&lt;&gt;""),1,""))</f>
        <v>1</v>
      </c>
      <c r="AI426" s="28">
        <f t="shared" si="75"/>
        <v>47416008.333399996</v>
      </c>
      <c r="AJ426" s="28">
        <f t="shared" si="76"/>
        <v>6981738.4465290196</v>
      </c>
      <c r="AK426" s="29">
        <f t="shared" si="77"/>
        <v>0.1472443314383986</v>
      </c>
      <c r="AL426" s="210"/>
      <c r="AM426" s="210"/>
      <c r="AN426" s="210"/>
      <c r="AO426" s="210"/>
      <c r="AP426" s="45" t="str">
        <f t="shared" si="78"/>
        <v>20193</v>
      </c>
      <c r="AQ426" s="45" t="str">
        <f t="shared" si="79"/>
        <v>20193JPY</v>
      </c>
    </row>
    <row r="427" spans="1:43" s="15" customFormat="1">
      <c r="A427" s="208" t="s">
        <v>28</v>
      </c>
      <c r="B427" s="209">
        <v>2018</v>
      </c>
      <c r="C427" s="209">
        <v>5</v>
      </c>
      <c r="D427" s="57" t="str">
        <f t="shared" si="81"/>
        <v>Q1</v>
      </c>
      <c r="E427" s="208" t="s">
        <v>28</v>
      </c>
      <c r="F427" s="209">
        <v>2019</v>
      </c>
      <c r="G427" s="209">
        <v>3</v>
      </c>
      <c r="H427" s="213"/>
      <c r="I427" s="57" t="str">
        <f t="shared" si="71"/>
        <v>Q4</v>
      </c>
      <c r="J427" s="204" t="s">
        <v>525</v>
      </c>
      <c r="K427" s="213" t="s">
        <v>526</v>
      </c>
      <c r="L427" s="210" t="s">
        <v>55</v>
      </c>
      <c r="M427" s="208" t="s">
        <v>47</v>
      </c>
      <c r="N427" s="208">
        <v>2</v>
      </c>
      <c r="O427" s="208"/>
      <c r="P427" s="57" t="str">
        <f t="shared" si="72"/>
        <v>MAIN UNIT</v>
      </c>
      <c r="Q427" s="208" t="s">
        <v>463</v>
      </c>
      <c r="R427" s="208" t="s">
        <v>49</v>
      </c>
      <c r="S427" s="208" t="s">
        <v>36</v>
      </c>
      <c r="T427" s="208" t="s">
        <v>65</v>
      </c>
      <c r="U427" s="208" t="s">
        <v>66</v>
      </c>
      <c r="V427" s="208" t="s">
        <v>119</v>
      </c>
      <c r="W427" s="208" t="s">
        <v>96</v>
      </c>
      <c r="X427" s="34">
        <v>13150000</v>
      </c>
      <c r="Y427" s="202">
        <v>1</v>
      </c>
      <c r="Z427" s="26">
        <f t="shared" si="82"/>
        <v>26300000</v>
      </c>
      <c r="AA427" s="208">
        <v>7.22E-2</v>
      </c>
      <c r="AB427" s="35">
        <f t="shared" si="80"/>
        <v>1898860</v>
      </c>
      <c r="AC427" s="27">
        <f t="shared" si="73"/>
        <v>308184.978</v>
      </c>
      <c r="AD427" s="212">
        <v>0.1623</v>
      </c>
      <c r="AE427" s="211">
        <f t="shared" si="74"/>
        <v>0</v>
      </c>
      <c r="AF427" s="211" t="str">
        <f>IF(AND(COUNTIFS($J$18:J427,J427)=1,AE427=1),1,"")</f>
        <v/>
      </c>
      <c r="AG427" s="211" t="str">
        <f>IF(C427="","",IF(AND(COUNTIFS($J$18:J427,J427)=1,C427&lt;&gt;""),1,""))</f>
        <v/>
      </c>
      <c r="AH427" s="211" t="str">
        <f>IF(G427="","",IF(AND(COUNTIFS($J$18:J427,J427)=1,G427&lt;&gt;""),1,""))</f>
        <v/>
      </c>
      <c r="AI427" s="28">
        <f t="shared" si="75"/>
        <v>47416008.333399996</v>
      </c>
      <c r="AJ427" s="28">
        <f t="shared" si="76"/>
        <v>6981738.4465290196</v>
      </c>
      <c r="AK427" s="29">
        <f t="shared" si="77"/>
        <v>0.1472443314383986</v>
      </c>
      <c r="AL427" s="210"/>
      <c r="AM427" s="210"/>
      <c r="AN427" s="210"/>
      <c r="AO427" s="210"/>
      <c r="AP427" s="45" t="str">
        <f t="shared" si="78"/>
        <v>20193</v>
      </c>
      <c r="AQ427" s="45" t="str">
        <f t="shared" si="79"/>
        <v>20193JPY</v>
      </c>
    </row>
    <row r="428" spans="1:43" s="15" customFormat="1">
      <c r="A428" s="208" t="s">
        <v>28</v>
      </c>
      <c r="B428" s="209">
        <v>2018</v>
      </c>
      <c r="C428" s="209">
        <v>11</v>
      </c>
      <c r="D428" s="57" t="str">
        <f t="shared" si="81"/>
        <v>Q3</v>
      </c>
      <c r="E428" s="208" t="s">
        <v>28</v>
      </c>
      <c r="F428" s="209">
        <v>2019</v>
      </c>
      <c r="G428" s="209">
        <v>2</v>
      </c>
      <c r="H428" s="213"/>
      <c r="I428" s="57" t="str">
        <f t="shared" si="71"/>
        <v>Q4</v>
      </c>
      <c r="J428" s="204" t="s">
        <v>527</v>
      </c>
      <c r="K428" s="213" t="s">
        <v>528</v>
      </c>
      <c r="L428" s="210" t="s">
        <v>79</v>
      </c>
      <c r="M428" s="208" t="s">
        <v>47</v>
      </c>
      <c r="N428" s="208">
        <v>1</v>
      </c>
      <c r="O428" s="208"/>
      <c r="P428" s="57" t="str">
        <f t="shared" si="72"/>
        <v>MAIN UNIT</v>
      </c>
      <c r="Q428" s="208" t="s">
        <v>56</v>
      </c>
      <c r="R428" s="208" t="s">
        <v>49</v>
      </c>
      <c r="S428" s="208" t="s">
        <v>36</v>
      </c>
      <c r="T428" s="208" t="s">
        <v>232</v>
      </c>
      <c r="U428" s="208" t="s">
        <v>66</v>
      </c>
      <c r="V428" s="208" t="s">
        <v>99</v>
      </c>
      <c r="W428" s="208" t="s">
        <v>96</v>
      </c>
      <c r="X428" s="34">
        <v>16151975</v>
      </c>
      <c r="Y428" s="202">
        <v>1</v>
      </c>
      <c r="Z428" s="26">
        <f t="shared" si="82"/>
        <v>16151975</v>
      </c>
      <c r="AA428" s="208">
        <v>7.3499999999999996E-2</v>
      </c>
      <c r="AB428" s="35">
        <f t="shared" si="80"/>
        <v>1187170.1624999999</v>
      </c>
      <c r="AC428" s="27">
        <f t="shared" si="73"/>
        <v>238265.05161374997</v>
      </c>
      <c r="AD428" s="212">
        <v>0.20069999999999999</v>
      </c>
      <c r="AE428" s="211">
        <f t="shared" si="74"/>
        <v>1</v>
      </c>
      <c r="AF428" s="211">
        <f>IF(AND(COUNTIFS($J$18:J428,J428)=1,AE428=1),1,"")</f>
        <v>1</v>
      </c>
      <c r="AG428" s="211">
        <f>IF(C428="","",IF(AND(COUNTIFS($J$18:J428,J428)=1,C428&lt;&gt;""),1,""))</f>
        <v>1</v>
      </c>
      <c r="AH428" s="211">
        <f>IF(G428="","",IF(AND(COUNTIFS($J$18:J428,J428)=1,G428&lt;&gt;""),1,""))</f>
        <v>1</v>
      </c>
      <c r="AI428" s="28">
        <f t="shared" si="75"/>
        <v>16455710.38663793</v>
      </c>
      <c r="AJ428" s="28">
        <f t="shared" si="76"/>
        <v>2150644.6466930597</v>
      </c>
      <c r="AK428" s="29">
        <f t="shared" si="77"/>
        <v>0.13069290818580445</v>
      </c>
      <c r="AL428" s="210"/>
      <c r="AM428" s="210"/>
      <c r="AN428" s="210"/>
      <c r="AO428" s="210"/>
      <c r="AP428" s="45" t="str">
        <f t="shared" si="78"/>
        <v>20192</v>
      </c>
      <c r="AQ428" s="45" t="str">
        <f t="shared" si="79"/>
        <v>20192JPY</v>
      </c>
    </row>
    <row r="429" spans="1:43" s="15" customFormat="1">
      <c r="A429" s="208" t="s">
        <v>28</v>
      </c>
      <c r="B429" s="209">
        <v>2018</v>
      </c>
      <c r="C429" s="209">
        <v>11</v>
      </c>
      <c r="D429" s="57" t="str">
        <f t="shared" si="81"/>
        <v>Q3</v>
      </c>
      <c r="E429" s="208" t="s">
        <v>28</v>
      </c>
      <c r="F429" s="209">
        <v>2019</v>
      </c>
      <c r="G429" s="209">
        <v>2</v>
      </c>
      <c r="H429" s="213"/>
      <c r="I429" s="57" t="str">
        <f t="shared" si="71"/>
        <v>Q4</v>
      </c>
      <c r="J429" s="204" t="s">
        <v>529</v>
      </c>
      <c r="K429" s="213" t="s">
        <v>3138</v>
      </c>
      <c r="L429" s="210" t="s">
        <v>55</v>
      </c>
      <c r="M429" s="208" t="s">
        <v>47</v>
      </c>
      <c r="N429" s="208">
        <v>1</v>
      </c>
      <c r="O429" s="208"/>
      <c r="P429" s="57" t="str">
        <f t="shared" si="72"/>
        <v>MAIN UNIT</v>
      </c>
      <c r="Q429" s="208" t="s">
        <v>48</v>
      </c>
      <c r="R429" s="208" t="s">
        <v>49</v>
      </c>
      <c r="S429" s="208" t="s">
        <v>38</v>
      </c>
      <c r="T429" s="208" t="s">
        <v>326</v>
      </c>
      <c r="U429" s="208" t="s">
        <v>137</v>
      </c>
      <c r="V429" s="208" t="s">
        <v>530</v>
      </c>
      <c r="W429" s="208" t="s">
        <v>51</v>
      </c>
      <c r="X429" s="34">
        <v>811500</v>
      </c>
      <c r="Y429" s="202">
        <v>1.1599999999999999</v>
      </c>
      <c r="Z429" s="26">
        <f t="shared" si="82"/>
        <v>811500</v>
      </c>
      <c r="AA429" s="208">
        <v>1.1499999999999999</v>
      </c>
      <c r="AB429" s="35">
        <f t="shared" si="80"/>
        <v>804504.31034482759</v>
      </c>
      <c r="AC429" s="27">
        <f t="shared" si="73"/>
        <v>80611.331896551725</v>
      </c>
      <c r="AD429" s="212">
        <v>0.1002</v>
      </c>
      <c r="AE429" s="211">
        <f t="shared" si="74"/>
        <v>0</v>
      </c>
      <c r="AF429" s="211" t="str">
        <f>IF(AND(COUNTIFS($J$18:J429,J429)=1,AE429=1),1,"")</f>
        <v/>
      </c>
      <c r="AG429" s="211">
        <f>IF(C429="","",IF(AND(COUNTIFS($J$18:J429,J429)=1,C429&lt;&gt;""),1,""))</f>
        <v>1</v>
      </c>
      <c r="AH429" s="211">
        <f>IF(G429="","",IF(AND(COUNTIFS($J$18:J429,J429)=1,G429&lt;&gt;""),1,""))</f>
        <v>1</v>
      </c>
      <c r="AI429" s="28">
        <f t="shared" si="75"/>
        <v>16455710.38663793</v>
      </c>
      <c r="AJ429" s="28">
        <f t="shared" si="76"/>
        <v>2150644.6466930597</v>
      </c>
      <c r="AK429" s="29">
        <f t="shared" si="77"/>
        <v>0.13069290818580445</v>
      </c>
      <c r="AL429" s="210"/>
      <c r="AM429" s="210"/>
      <c r="AN429" s="210"/>
      <c r="AO429" s="210"/>
      <c r="AP429" s="45" t="str">
        <f t="shared" si="78"/>
        <v>20192</v>
      </c>
      <c r="AQ429" s="45" t="str">
        <f t="shared" si="79"/>
        <v>20192RMB</v>
      </c>
    </row>
    <row r="430" spans="1:43" s="15" customFormat="1">
      <c r="A430" s="208" t="s">
        <v>28</v>
      </c>
      <c r="B430" s="209">
        <v>2018</v>
      </c>
      <c r="C430" s="209">
        <v>11</v>
      </c>
      <c r="D430" s="57" t="str">
        <f t="shared" si="81"/>
        <v>Q3</v>
      </c>
      <c r="E430" s="208" t="s">
        <v>28</v>
      </c>
      <c r="F430" s="209">
        <v>2019</v>
      </c>
      <c r="G430" s="209">
        <v>1</v>
      </c>
      <c r="H430" s="213"/>
      <c r="I430" s="57" t="str">
        <f t="shared" si="71"/>
        <v>Q4</v>
      </c>
      <c r="J430" s="204" t="s">
        <v>531</v>
      </c>
      <c r="K430" s="213" t="s">
        <v>532</v>
      </c>
      <c r="L430" s="210" t="s">
        <v>273</v>
      </c>
      <c r="M430" s="208" t="s">
        <v>47</v>
      </c>
      <c r="N430" s="208">
        <v>1</v>
      </c>
      <c r="O430" s="208"/>
      <c r="P430" s="57" t="str">
        <f t="shared" si="72"/>
        <v>MAIN UNIT</v>
      </c>
      <c r="Q430" s="208" t="s">
        <v>56</v>
      </c>
      <c r="R430" s="208" t="s">
        <v>49</v>
      </c>
      <c r="S430" s="208" t="s">
        <v>36</v>
      </c>
      <c r="T430" s="208" t="s">
        <v>232</v>
      </c>
      <c r="U430" s="208" t="s">
        <v>66</v>
      </c>
      <c r="V430" s="208" t="s">
        <v>67</v>
      </c>
      <c r="W430" s="208" t="s">
        <v>51</v>
      </c>
      <c r="X430" s="34">
        <v>1584000</v>
      </c>
      <c r="Y430" s="202">
        <v>1.1599999999999999</v>
      </c>
      <c r="Z430" s="26">
        <f t="shared" si="82"/>
        <v>1584000</v>
      </c>
      <c r="AA430" s="208">
        <v>1.125</v>
      </c>
      <c r="AB430" s="35">
        <f t="shared" si="80"/>
        <v>1536206.8965517241</v>
      </c>
      <c r="AC430" s="27">
        <f t="shared" si="73"/>
        <v>138719.4827586207</v>
      </c>
      <c r="AD430" s="212">
        <v>9.0300000000000005E-2</v>
      </c>
      <c r="AE430" s="211">
        <f t="shared" si="74"/>
        <v>1</v>
      </c>
      <c r="AF430" s="211">
        <f>IF(AND(COUNTIFS($J$18:J430,J430)=1,AE430=1),1,"")</f>
        <v>1</v>
      </c>
      <c r="AG430" s="211">
        <f>IF(C430="","",IF(AND(COUNTIFS($J$18:J430,J430)=1,C430&lt;&gt;""),1,""))</f>
        <v>1</v>
      </c>
      <c r="AH430" s="211">
        <f>IF(G430="","",IF(AND(COUNTIFS($J$18:J430,J430)=1,G430&lt;&gt;""),1,""))</f>
        <v>1</v>
      </c>
      <c r="AI430" s="28">
        <f t="shared" si="75"/>
        <v>23237072.691724136</v>
      </c>
      <c r="AJ430" s="28">
        <f t="shared" si="76"/>
        <v>2402195.7372206897</v>
      </c>
      <c r="AK430" s="29">
        <f t="shared" si="77"/>
        <v>0.1033777261486224</v>
      </c>
      <c r="AL430" s="210"/>
      <c r="AM430" s="210"/>
      <c r="AN430" s="210"/>
      <c r="AO430" s="210"/>
      <c r="AP430" s="45" t="str">
        <f t="shared" si="78"/>
        <v>20191</v>
      </c>
      <c r="AQ430" s="45" t="str">
        <f t="shared" si="79"/>
        <v>20191RMB</v>
      </c>
    </row>
    <row r="431" spans="1:43" s="15" customFormat="1">
      <c r="A431" s="208" t="s">
        <v>28</v>
      </c>
      <c r="B431" s="209">
        <v>2018</v>
      </c>
      <c r="C431" s="209">
        <v>11</v>
      </c>
      <c r="D431" s="57" t="str">
        <f t="shared" si="81"/>
        <v>Q3</v>
      </c>
      <c r="E431" s="208" t="s">
        <v>28</v>
      </c>
      <c r="F431" s="209">
        <v>2019</v>
      </c>
      <c r="G431" s="209">
        <v>1</v>
      </c>
      <c r="H431" s="213"/>
      <c r="I431" s="57" t="str">
        <f t="shared" si="71"/>
        <v>Q4</v>
      </c>
      <c r="J431" s="204" t="s">
        <v>531</v>
      </c>
      <c r="K431" s="213" t="s">
        <v>533</v>
      </c>
      <c r="L431" s="210" t="s">
        <v>273</v>
      </c>
      <c r="M431" s="208" t="s">
        <v>47</v>
      </c>
      <c r="N431" s="208">
        <v>1</v>
      </c>
      <c r="O431" s="208"/>
      <c r="P431" s="57" t="str">
        <f t="shared" si="72"/>
        <v>MAIN UNIT</v>
      </c>
      <c r="Q431" s="208" t="s">
        <v>56</v>
      </c>
      <c r="R431" s="208" t="s">
        <v>49</v>
      </c>
      <c r="S431" s="208" t="s">
        <v>36</v>
      </c>
      <c r="T431" s="208" t="s">
        <v>232</v>
      </c>
      <c r="U431" s="208" t="s">
        <v>66</v>
      </c>
      <c r="V431" s="208" t="s">
        <v>67</v>
      </c>
      <c r="W431" s="208" t="s">
        <v>51</v>
      </c>
      <c r="X431" s="34">
        <v>1584000</v>
      </c>
      <c r="Y431" s="202">
        <v>1.1599999999999999</v>
      </c>
      <c r="Z431" s="26">
        <f t="shared" si="82"/>
        <v>1584000</v>
      </c>
      <c r="AA431" s="208">
        <v>1.125</v>
      </c>
      <c r="AB431" s="35">
        <f t="shared" si="80"/>
        <v>1536206.8965517241</v>
      </c>
      <c r="AC431" s="27">
        <f t="shared" si="73"/>
        <v>138719.4827586207</v>
      </c>
      <c r="AD431" s="212">
        <v>9.0300000000000005E-2</v>
      </c>
      <c r="AE431" s="211">
        <f t="shared" si="74"/>
        <v>1</v>
      </c>
      <c r="AF431" s="211" t="str">
        <f>IF(AND(COUNTIFS($J$18:J431,J431)=1,AE431=1),1,"")</f>
        <v/>
      </c>
      <c r="AG431" s="211" t="str">
        <f>IF(C431="","",IF(AND(COUNTIFS($J$18:J431,J431)=1,C431&lt;&gt;""),1,""))</f>
        <v/>
      </c>
      <c r="AH431" s="211" t="str">
        <f>IF(G431="","",IF(AND(COUNTIFS($J$18:J431,J431)=1,G431&lt;&gt;""),1,""))</f>
        <v/>
      </c>
      <c r="AI431" s="28">
        <f t="shared" si="75"/>
        <v>23237072.691724136</v>
      </c>
      <c r="AJ431" s="28">
        <f t="shared" si="76"/>
        <v>2402195.7372206897</v>
      </c>
      <c r="AK431" s="29">
        <f t="shared" si="77"/>
        <v>0.1033777261486224</v>
      </c>
      <c r="AL431" s="210"/>
      <c r="AM431" s="210"/>
      <c r="AN431" s="210"/>
      <c r="AO431" s="210"/>
      <c r="AP431" s="45" t="str">
        <f t="shared" si="78"/>
        <v>20191</v>
      </c>
      <c r="AQ431" s="45" t="str">
        <f t="shared" si="79"/>
        <v>20191RMB</v>
      </c>
    </row>
    <row r="432" spans="1:43" s="15" customFormat="1">
      <c r="A432" s="208" t="s">
        <v>28</v>
      </c>
      <c r="B432" s="209">
        <v>2018</v>
      </c>
      <c r="C432" s="209">
        <v>11</v>
      </c>
      <c r="D432" s="57" t="str">
        <f t="shared" si="81"/>
        <v>Q3</v>
      </c>
      <c r="E432" s="208" t="s">
        <v>28</v>
      </c>
      <c r="F432" s="209">
        <v>2019</v>
      </c>
      <c r="G432" s="209">
        <v>3</v>
      </c>
      <c r="H432" s="213"/>
      <c r="I432" s="57" t="str">
        <f t="shared" si="71"/>
        <v>Q4</v>
      </c>
      <c r="J432" s="204" t="s">
        <v>534</v>
      </c>
      <c r="K432" s="213" t="s">
        <v>535</v>
      </c>
      <c r="L432" s="210" t="s">
        <v>79</v>
      </c>
      <c r="M432" s="208" t="s">
        <v>47</v>
      </c>
      <c r="N432" s="208">
        <v>1</v>
      </c>
      <c r="O432" s="208"/>
      <c r="P432" s="57" t="str">
        <f t="shared" si="72"/>
        <v>MAIN UNIT</v>
      </c>
      <c r="Q432" s="208" t="s">
        <v>48</v>
      </c>
      <c r="R432" s="208" t="s">
        <v>49</v>
      </c>
      <c r="S432" s="208" t="s">
        <v>36</v>
      </c>
      <c r="T432" s="208" t="s">
        <v>65</v>
      </c>
      <c r="U432" s="208" t="s">
        <v>66</v>
      </c>
      <c r="V432" s="208" t="s">
        <v>67</v>
      </c>
      <c r="W432" s="208" t="s">
        <v>96</v>
      </c>
      <c r="X432" s="34">
        <v>15500000</v>
      </c>
      <c r="Y432" s="202">
        <v>1</v>
      </c>
      <c r="Z432" s="26">
        <f t="shared" si="82"/>
        <v>15500000</v>
      </c>
      <c r="AA432" s="208">
        <v>7.22E-2</v>
      </c>
      <c r="AB432" s="35">
        <f t="shared" si="80"/>
        <v>1119100</v>
      </c>
      <c r="AC432" s="27">
        <f t="shared" si="73"/>
        <v>179951.28</v>
      </c>
      <c r="AD432" s="212">
        <v>0.1608</v>
      </c>
      <c r="AE432" s="211">
        <f t="shared" si="74"/>
        <v>0</v>
      </c>
      <c r="AF432" s="211" t="str">
        <f>IF(AND(COUNTIFS($J$18:J432,J432)=1,AE432=1),1,"")</f>
        <v/>
      </c>
      <c r="AG432" s="211">
        <f>IF(C432="","",IF(AND(COUNTIFS($J$18:J432,J432)=1,C432&lt;&gt;""),1,""))</f>
        <v>1</v>
      </c>
      <c r="AH432" s="211">
        <f>IF(G432="","",IF(AND(COUNTIFS($J$18:J432,J432)=1,G432&lt;&gt;""),1,""))</f>
        <v>1</v>
      </c>
      <c r="AI432" s="28">
        <f t="shared" si="75"/>
        <v>47416008.333399996</v>
      </c>
      <c r="AJ432" s="28">
        <f t="shared" si="76"/>
        <v>6981738.4465290196</v>
      </c>
      <c r="AK432" s="29">
        <f t="shared" si="77"/>
        <v>0.1472443314383986</v>
      </c>
      <c r="AL432" s="210"/>
      <c r="AM432" s="210"/>
      <c r="AN432" s="210"/>
      <c r="AO432" s="210"/>
      <c r="AP432" s="45" t="str">
        <f t="shared" si="78"/>
        <v>20193</v>
      </c>
      <c r="AQ432" s="45" t="str">
        <f t="shared" si="79"/>
        <v>20193JPY</v>
      </c>
    </row>
    <row r="433" spans="1:43" s="15" customFormat="1">
      <c r="A433" s="208" t="s">
        <v>28</v>
      </c>
      <c r="B433" s="209">
        <v>2018</v>
      </c>
      <c r="C433" s="209">
        <v>11</v>
      </c>
      <c r="D433" s="57" t="str">
        <f t="shared" si="81"/>
        <v>Q3</v>
      </c>
      <c r="E433" s="208" t="s">
        <v>28</v>
      </c>
      <c r="F433" s="209">
        <v>2019</v>
      </c>
      <c r="G433" s="209">
        <v>3</v>
      </c>
      <c r="H433" s="213"/>
      <c r="I433" s="57" t="str">
        <f t="shared" si="71"/>
        <v>Q4</v>
      </c>
      <c r="J433" s="204" t="s">
        <v>534</v>
      </c>
      <c r="K433" s="213" t="s">
        <v>535</v>
      </c>
      <c r="L433" s="210" t="s">
        <v>79</v>
      </c>
      <c r="M433" s="208" t="s">
        <v>47</v>
      </c>
      <c r="N433" s="208">
        <v>1</v>
      </c>
      <c r="O433" s="208"/>
      <c r="P433" s="57" t="str">
        <f t="shared" si="72"/>
        <v>MAIN UNIT</v>
      </c>
      <c r="Q433" s="208" t="s">
        <v>48</v>
      </c>
      <c r="R433" s="208" t="s">
        <v>49</v>
      </c>
      <c r="S433" s="208" t="s">
        <v>36</v>
      </c>
      <c r="T433" s="208" t="s">
        <v>65</v>
      </c>
      <c r="U433" s="208" t="s">
        <v>66</v>
      </c>
      <c r="V433" s="208" t="s">
        <v>114</v>
      </c>
      <c r="W433" s="208" t="s">
        <v>96</v>
      </c>
      <c r="X433" s="34">
        <v>15500000</v>
      </c>
      <c r="Y433" s="202">
        <v>1</v>
      </c>
      <c r="Z433" s="26">
        <f t="shared" si="82"/>
        <v>15500000</v>
      </c>
      <c r="AA433" s="208">
        <v>7.22E-2</v>
      </c>
      <c r="AB433" s="35">
        <f t="shared" si="80"/>
        <v>1119100</v>
      </c>
      <c r="AC433" s="27">
        <f t="shared" si="73"/>
        <v>179951.28</v>
      </c>
      <c r="AD433" s="212">
        <v>0.1608</v>
      </c>
      <c r="AE433" s="211">
        <f t="shared" si="74"/>
        <v>0</v>
      </c>
      <c r="AF433" s="211" t="str">
        <f>IF(AND(COUNTIFS($J$18:J433,J433)=1,AE433=1),1,"")</f>
        <v/>
      </c>
      <c r="AG433" s="211" t="str">
        <f>IF(C433="","",IF(AND(COUNTIFS($J$18:J433,J433)=1,C433&lt;&gt;""),1,""))</f>
        <v/>
      </c>
      <c r="AH433" s="211" t="str">
        <f>IF(G433="","",IF(AND(COUNTIFS($J$18:J433,J433)=1,G433&lt;&gt;""),1,""))</f>
        <v/>
      </c>
      <c r="AI433" s="28">
        <f t="shared" si="75"/>
        <v>47416008.333399996</v>
      </c>
      <c r="AJ433" s="28">
        <f t="shared" si="76"/>
        <v>6981738.4465290196</v>
      </c>
      <c r="AK433" s="29">
        <f t="shared" si="77"/>
        <v>0.1472443314383986</v>
      </c>
      <c r="AL433" s="210"/>
      <c r="AM433" s="210"/>
      <c r="AN433" s="210"/>
      <c r="AO433" s="210"/>
      <c r="AP433" s="45" t="str">
        <f t="shared" si="78"/>
        <v>20193</v>
      </c>
      <c r="AQ433" s="45" t="str">
        <f t="shared" si="79"/>
        <v>20193JPY</v>
      </c>
    </row>
    <row r="434" spans="1:43" s="15" customFormat="1">
      <c r="A434" s="208" t="s">
        <v>28</v>
      </c>
      <c r="B434" s="209">
        <v>2018</v>
      </c>
      <c r="C434" s="209">
        <v>11</v>
      </c>
      <c r="D434" s="57" t="str">
        <f t="shared" si="81"/>
        <v>Q3</v>
      </c>
      <c r="E434" s="208" t="s">
        <v>28</v>
      </c>
      <c r="F434" s="209">
        <v>2019</v>
      </c>
      <c r="G434" s="209">
        <v>3</v>
      </c>
      <c r="H434" s="213"/>
      <c r="I434" s="57" t="str">
        <f t="shared" si="71"/>
        <v>Q4</v>
      </c>
      <c r="J434" s="204" t="s">
        <v>534</v>
      </c>
      <c r="K434" s="213" t="s">
        <v>535</v>
      </c>
      <c r="L434" s="210" t="s">
        <v>79</v>
      </c>
      <c r="M434" s="208" t="s">
        <v>47</v>
      </c>
      <c r="N434" s="208">
        <v>1</v>
      </c>
      <c r="O434" s="208"/>
      <c r="P434" s="57" t="str">
        <f t="shared" si="72"/>
        <v>MAIN UNIT</v>
      </c>
      <c r="Q434" s="208" t="s">
        <v>48</v>
      </c>
      <c r="R434" s="208" t="s">
        <v>49</v>
      </c>
      <c r="S434" s="208" t="s">
        <v>36</v>
      </c>
      <c r="T434" s="208" t="s">
        <v>65</v>
      </c>
      <c r="U434" s="208" t="s">
        <v>66</v>
      </c>
      <c r="V434" s="208" t="s">
        <v>122</v>
      </c>
      <c r="W434" s="208" t="s">
        <v>96</v>
      </c>
      <c r="X434" s="34">
        <v>15500000</v>
      </c>
      <c r="Y434" s="202">
        <v>1</v>
      </c>
      <c r="Z434" s="26">
        <f t="shared" si="82"/>
        <v>15500000</v>
      </c>
      <c r="AA434" s="208">
        <v>7.22E-2</v>
      </c>
      <c r="AB434" s="35">
        <f t="shared" si="80"/>
        <v>1119100</v>
      </c>
      <c r="AC434" s="27">
        <f t="shared" si="73"/>
        <v>179951.28</v>
      </c>
      <c r="AD434" s="212">
        <v>0.1608</v>
      </c>
      <c r="AE434" s="211">
        <f t="shared" si="74"/>
        <v>0</v>
      </c>
      <c r="AF434" s="211" t="str">
        <f>IF(AND(COUNTIFS($J$18:J434,J434)=1,AE434=1),1,"")</f>
        <v/>
      </c>
      <c r="AG434" s="211" t="str">
        <f>IF(C434="","",IF(AND(COUNTIFS($J$18:J434,J434)=1,C434&lt;&gt;""),1,""))</f>
        <v/>
      </c>
      <c r="AH434" s="211" t="str">
        <f>IF(G434="","",IF(AND(COUNTIFS($J$18:J434,J434)=1,G434&lt;&gt;""),1,""))</f>
        <v/>
      </c>
      <c r="AI434" s="28">
        <f t="shared" si="75"/>
        <v>47416008.333399996</v>
      </c>
      <c r="AJ434" s="28">
        <f t="shared" si="76"/>
        <v>6981738.4465290196</v>
      </c>
      <c r="AK434" s="29">
        <f t="shared" si="77"/>
        <v>0.1472443314383986</v>
      </c>
      <c r="AL434" s="210"/>
      <c r="AM434" s="210"/>
      <c r="AN434" s="210"/>
      <c r="AO434" s="210"/>
      <c r="AP434" s="45" t="str">
        <f t="shared" si="78"/>
        <v>20193</v>
      </c>
      <c r="AQ434" s="45" t="str">
        <f t="shared" si="79"/>
        <v>20193JPY</v>
      </c>
    </row>
    <row r="435" spans="1:43" s="15" customFormat="1">
      <c r="A435" s="208" t="s">
        <v>28</v>
      </c>
      <c r="B435" s="209">
        <v>2018</v>
      </c>
      <c r="C435" s="209">
        <v>11</v>
      </c>
      <c r="D435" s="57" t="str">
        <f t="shared" si="81"/>
        <v>Q3</v>
      </c>
      <c r="E435" s="208" t="s">
        <v>28</v>
      </c>
      <c r="F435" s="209">
        <v>2019</v>
      </c>
      <c r="G435" s="209">
        <v>3</v>
      </c>
      <c r="H435" s="213"/>
      <c r="I435" s="57" t="str">
        <f t="shared" si="71"/>
        <v>Q4</v>
      </c>
      <c r="J435" s="204" t="s">
        <v>534</v>
      </c>
      <c r="K435" s="213" t="s">
        <v>535</v>
      </c>
      <c r="L435" s="210" t="s">
        <v>79</v>
      </c>
      <c r="M435" s="208" t="s">
        <v>47</v>
      </c>
      <c r="N435" s="208">
        <v>1</v>
      </c>
      <c r="O435" s="208"/>
      <c r="P435" s="57" t="str">
        <f t="shared" si="72"/>
        <v>MAIN UNIT</v>
      </c>
      <c r="Q435" s="208" t="s">
        <v>48</v>
      </c>
      <c r="R435" s="208" t="s">
        <v>49</v>
      </c>
      <c r="S435" s="208" t="s">
        <v>36</v>
      </c>
      <c r="T435" s="208" t="s">
        <v>65</v>
      </c>
      <c r="U435" s="208" t="s">
        <v>66</v>
      </c>
      <c r="V435" s="208" t="s">
        <v>122</v>
      </c>
      <c r="W435" s="208" t="s">
        <v>96</v>
      </c>
      <c r="X435" s="34">
        <v>15500000</v>
      </c>
      <c r="Y435" s="202">
        <v>1</v>
      </c>
      <c r="Z435" s="26">
        <f t="shared" si="82"/>
        <v>15500000</v>
      </c>
      <c r="AA435" s="208">
        <v>7.22E-2</v>
      </c>
      <c r="AB435" s="35">
        <f t="shared" si="80"/>
        <v>1119100</v>
      </c>
      <c r="AC435" s="27">
        <f t="shared" si="73"/>
        <v>179951.28</v>
      </c>
      <c r="AD435" s="212">
        <v>0.1608</v>
      </c>
      <c r="AE435" s="211">
        <f t="shared" si="74"/>
        <v>0</v>
      </c>
      <c r="AF435" s="211" t="str">
        <f>IF(AND(COUNTIFS($J$18:J435,J435)=1,AE435=1),1,"")</f>
        <v/>
      </c>
      <c r="AG435" s="211" t="str">
        <f>IF(C435="","",IF(AND(COUNTIFS($J$18:J435,J435)=1,C435&lt;&gt;""),1,""))</f>
        <v/>
      </c>
      <c r="AH435" s="211" t="str">
        <f>IF(G435="","",IF(AND(COUNTIFS($J$18:J435,J435)=1,G435&lt;&gt;""),1,""))</f>
        <v/>
      </c>
      <c r="AI435" s="28">
        <f t="shared" si="75"/>
        <v>47416008.333399996</v>
      </c>
      <c r="AJ435" s="28">
        <f t="shared" si="76"/>
        <v>6981738.4465290196</v>
      </c>
      <c r="AK435" s="29">
        <f t="shared" si="77"/>
        <v>0.1472443314383986</v>
      </c>
      <c r="AL435" s="210"/>
      <c r="AM435" s="210"/>
      <c r="AN435" s="210"/>
      <c r="AO435" s="210"/>
      <c r="AP435" s="45" t="str">
        <f t="shared" si="78"/>
        <v>20193</v>
      </c>
      <c r="AQ435" s="45" t="str">
        <f t="shared" si="79"/>
        <v>20193JPY</v>
      </c>
    </row>
    <row r="436" spans="1:43" s="15" customFormat="1">
      <c r="A436" s="208" t="s">
        <v>28</v>
      </c>
      <c r="B436" s="209">
        <v>2018</v>
      </c>
      <c r="C436" s="209">
        <v>11</v>
      </c>
      <c r="D436" s="57" t="str">
        <f t="shared" si="81"/>
        <v>Q3</v>
      </c>
      <c r="E436" s="208" t="s">
        <v>28</v>
      </c>
      <c r="F436" s="209">
        <v>2019</v>
      </c>
      <c r="G436" s="209">
        <v>3</v>
      </c>
      <c r="H436" s="213"/>
      <c r="I436" s="57" t="str">
        <f t="shared" si="71"/>
        <v>Q4</v>
      </c>
      <c r="J436" s="204" t="s">
        <v>534</v>
      </c>
      <c r="K436" s="213" t="s">
        <v>535</v>
      </c>
      <c r="L436" s="210" t="s">
        <v>55</v>
      </c>
      <c r="M436" s="208" t="s">
        <v>47</v>
      </c>
      <c r="N436" s="208">
        <v>1</v>
      </c>
      <c r="O436" s="208"/>
      <c r="P436" s="57" t="str">
        <f t="shared" si="72"/>
        <v>MAIN UNIT</v>
      </c>
      <c r="Q436" s="208" t="s">
        <v>48</v>
      </c>
      <c r="R436" s="208" t="s">
        <v>49</v>
      </c>
      <c r="S436" s="208" t="s">
        <v>36</v>
      </c>
      <c r="T436" s="208" t="s">
        <v>65</v>
      </c>
      <c r="U436" s="208" t="s">
        <v>66</v>
      </c>
      <c r="V436" s="208" t="s">
        <v>99</v>
      </c>
      <c r="W436" s="208" t="s">
        <v>96</v>
      </c>
      <c r="X436" s="34">
        <v>12882566</v>
      </c>
      <c r="Y436" s="202">
        <v>1</v>
      </c>
      <c r="Z436" s="26">
        <f t="shared" si="82"/>
        <v>12882566</v>
      </c>
      <c r="AA436" s="208">
        <v>7.22E-2</v>
      </c>
      <c r="AB436" s="35">
        <f t="shared" si="80"/>
        <v>930121.26520000002</v>
      </c>
      <c r="AC436" s="27">
        <f t="shared" si="73"/>
        <v>149563.49944416</v>
      </c>
      <c r="AD436" s="212">
        <v>0.1608</v>
      </c>
      <c r="AE436" s="211">
        <f t="shared" si="74"/>
        <v>0</v>
      </c>
      <c r="AF436" s="211" t="str">
        <f>IF(AND(COUNTIFS($J$18:J436,J436)=1,AE436=1),1,"")</f>
        <v/>
      </c>
      <c r="AG436" s="211" t="str">
        <f>IF(C436="","",IF(AND(COUNTIFS($J$18:J436,J436)=1,C436&lt;&gt;""),1,""))</f>
        <v/>
      </c>
      <c r="AH436" s="211" t="str">
        <f>IF(G436="","",IF(AND(COUNTIFS($J$18:J436,J436)=1,G436&lt;&gt;""),1,""))</f>
        <v/>
      </c>
      <c r="AI436" s="28">
        <f t="shared" si="75"/>
        <v>47416008.333399996</v>
      </c>
      <c r="AJ436" s="28">
        <f t="shared" si="76"/>
        <v>6981738.4465290196</v>
      </c>
      <c r="AK436" s="29">
        <f t="shared" si="77"/>
        <v>0.1472443314383986</v>
      </c>
      <c r="AL436" s="210"/>
      <c r="AM436" s="210"/>
      <c r="AN436" s="210"/>
      <c r="AO436" s="210"/>
      <c r="AP436" s="45" t="str">
        <f t="shared" si="78"/>
        <v>20193</v>
      </c>
      <c r="AQ436" s="45" t="str">
        <f t="shared" si="79"/>
        <v>20193JPY</v>
      </c>
    </row>
    <row r="437" spans="1:43" s="15" customFormat="1">
      <c r="A437" s="208" t="s">
        <v>28</v>
      </c>
      <c r="B437" s="209">
        <v>2018</v>
      </c>
      <c r="C437" s="209">
        <v>11</v>
      </c>
      <c r="D437" s="57" t="str">
        <f t="shared" si="81"/>
        <v>Q3</v>
      </c>
      <c r="E437" s="208" t="s">
        <v>28</v>
      </c>
      <c r="F437" s="209">
        <v>2019</v>
      </c>
      <c r="G437" s="209">
        <v>3</v>
      </c>
      <c r="H437" s="213"/>
      <c r="I437" s="57" t="str">
        <f t="shared" si="71"/>
        <v>Q4</v>
      </c>
      <c r="J437" s="204" t="s">
        <v>534</v>
      </c>
      <c r="K437" s="213" t="s">
        <v>535</v>
      </c>
      <c r="L437" s="210" t="s">
        <v>55</v>
      </c>
      <c r="M437" s="208" t="s">
        <v>47</v>
      </c>
      <c r="N437" s="208">
        <v>1</v>
      </c>
      <c r="O437" s="208"/>
      <c r="P437" s="57" t="str">
        <f t="shared" si="72"/>
        <v>MAIN UNIT</v>
      </c>
      <c r="Q437" s="208" t="s">
        <v>48</v>
      </c>
      <c r="R437" s="208" t="s">
        <v>49</v>
      </c>
      <c r="S437" s="208" t="s">
        <v>36</v>
      </c>
      <c r="T437" s="208" t="s">
        <v>65</v>
      </c>
      <c r="U437" s="208" t="s">
        <v>66</v>
      </c>
      <c r="V437" s="208" t="s">
        <v>536</v>
      </c>
      <c r="W437" s="208" t="s">
        <v>96</v>
      </c>
      <c r="X437" s="34">
        <v>12882566</v>
      </c>
      <c r="Y437" s="202">
        <v>1</v>
      </c>
      <c r="Z437" s="26">
        <f t="shared" si="82"/>
        <v>12882566</v>
      </c>
      <c r="AA437" s="208">
        <v>7.22E-2</v>
      </c>
      <c r="AB437" s="35">
        <f t="shared" si="80"/>
        <v>930121.26520000002</v>
      </c>
      <c r="AC437" s="27">
        <f t="shared" si="73"/>
        <v>149563.49944416</v>
      </c>
      <c r="AD437" s="212">
        <v>0.1608</v>
      </c>
      <c r="AE437" s="211">
        <f t="shared" si="74"/>
        <v>0</v>
      </c>
      <c r="AF437" s="211" t="str">
        <f>IF(AND(COUNTIFS($J$18:J437,J437)=1,AE437=1),1,"")</f>
        <v/>
      </c>
      <c r="AG437" s="211" t="str">
        <f>IF(C437="","",IF(AND(COUNTIFS($J$18:J437,J437)=1,C437&lt;&gt;""),1,""))</f>
        <v/>
      </c>
      <c r="AH437" s="211" t="str">
        <f>IF(G437="","",IF(AND(COUNTIFS($J$18:J437,J437)=1,G437&lt;&gt;""),1,""))</f>
        <v/>
      </c>
      <c r="AI437" s="28">
        <f t="shared" si="75"/>
        <v>47416008.333399996</v>
      </c>
      <c r="AJ437" s="28">
        <f t="shared" si="76"/>
        <v>6981738.4465290196</v>
      </c>
      <c r="AK437" s="29">
        <f t="shared" si="77"/>
        <v>0.1472443314383986</v>
      </c>
      <c r="AL437" s="210"/>
      <c r="AM437" s="210"/>
      <c r="AN437" s="210"/>
      <c r="AO437" s="210"/>
      <c r="AP437" s="45" t="str">
        <f t="shared" si="78"/>
        <v>20193</v>
      </c>
      <c r="AQ437" s="45" t="str">
        <f t="shared" si="79"/>
        <v>20193JPY</v>
      </c>
    </row>
    <row r="438" spans="1:43" s="15" customFormat="1">
      <c r="A438" s="208" t="s">
        <v>28</v>
      </c>
      <c r="B438" s="209">
        <v>2018</v>
      </c>
      <c r="C438" s="209">
        <v>11</v>
      </c>
      <c r="D438" s="57" t="str">
        <f t="shared" si="81"/>
        <v>Q3</v>
      </c>
      <c r="E438" s="208" t="s">
        <v>28</v>
      </c>
      <c r="F438" s="209">
        <v>2019</v>
      </c>
      <c r="G438" s="209">
        <v>3</v>
      </c>
      <c r="H438" s="213"/>
      <c r="I438" s="57" t="str">
        <f t="shared" si="71"/>
        <v>Q4</v>
      </c>
      <c r="J438" s="204" t="s">
        <v>534</v>
      </c>
      <c r="K438" s="213" t="s">
        <v>535</v>
      </c>
      <c r="L438" s="210" t="s">
        <v>55</v>
      </c>
      <c r="M438" s="208" t="s">
        <v>47</v>
      </c>
      <c r="N438" s="208">
        <v>1</v>
      </c>
      <c r="O438" s="208"/>
      <c r="P438" s="57" t="str">
        <f t="shared" si="72"/>
        <v>MAIN UNIT</v>
      </c>
      <c r="Q438" s="208" t="s">
        <v>48</v>
      </c>
      <c r="R438" s="208" t="s">
        <v>49</v>
      </c>
      <c r="S438" s="208" t="s">
        <v>36</v>
      </c>
      <c r="T438" s="208" t="s">
        <v>65</v>
      </c>
      <c r="U438" s="208" t="s">
        <v>66</v>
      </c>
      <c r="V438" s="208" t="s">
        <v>536</v>
      </c>
      <c r="W438" s="208" t="s">
        <v>96</v>
      </c>
      <c r="X438" s="34">
        <v>12882566</v>
      </c>
      <c r="Y438" s="202">
        <v>1</v>
      </c>
      <c r="Z438" s="26">
        <f t="shared" si="82"/>
        <v>12882566</v>
      </c>
      <c r="AA438" s="208">
        <v>7.22E-2</v>
      </c>
      <c r="AB438" s="35">
        <f t="shared" si="80"/>
        <v>930121.26520000002</v>
      </c>
      <c r="AC438" s="27">
        <f t="shared" si="73"/>
        <v>149563.49944416</v>
      </c>
      <c r="AD438" s="212">
        <v>0.1608</v>
      </c>
      <c r="AE438" s="211">
        <f t="shared" si="74"/>
        <v>0</v>
      </c>
      <c r="AF438" s="211" t="str">
        <f>IF(AND(COUNTIFS($J$18:J438,J438)=1,AE438=1),1,"")</f>
        <v/>
      </c>
      <c r="AG438" s="211" t="str">
        <f>IF(C438="","",IF(AND(COUNTIFS($J$18:J438,J438)=1,C438&lt;&gt;""),1,""))</f>
        <v/>
      </c>
      <c r="AH438" s="211" t="str">
        <f>IF(G438="","",IF(AND(COUNTIFS($J$18:J438,J438)=1,G438&lt;&gt;""),1,""))</f>
        <v/>
      </c>
      <c r="AI438" s="28">
        <f t="shared" si="75"/>
        <v>47416008.333399996</v>
      </c>
      <c r="AJ438" s="28">
        <f t="shared" si="76"/>
        <v>6981738.4465290196</v>
      </c>
      <c r="AK438" s="29">
        <f t="shared" si="77"/>
        <v>0.1472443314383986</v>
      </c>
      <c r="AL438" s="210"/>
      <c r="AM438" s="210"/>
      <c r="AN438" s="210"/>
      <c r="AO438" s="210"/>
      <c r="AP438" s="45" t="str">
        <f t="shared" si="78"/>
        <v>20193</v>
      </c>
      <c r="AQ438" s="45" t="str">
        <f t="shared" si="79"/>
        <v>20193JPY</v>
      </c>
    </row>
    <row r="439" spans="1:43" s="15" customFormat="1">
      <c r="A439" s="208" t="s">
        <v>28</v>
      </c>
      <c r="B439" s="209">
        <v>2018</v>
      </c>
      <c r="C439" s="209">
        <v>11</v>
      </c>
      <c r="D439" s="57" t="str">
        <f t="shared" si="81"/>
        <v>Q3</v>
      </c>
      <c r="E439" s="208" t="s">
        <v>28</v>
      </c>
      <c r="F439" s="209">
        <v>2019</v>
      </c>
      <c r="G439" s="209">
        <v>3</v>
      </c>
      <c r="H439" s="213"/>
      <c r="I439" s="57" t="str">
        <f t="shared" si="71"/>
        <v>Q4</v>
      </c>
      <c r="J439" s="204" t="s">
        <v>534</v>
      </c>
      <c r="K439" s="213" t="s">
        <v>535</v>
      </c>
      <c r="L439" s="210" t="s">
        <v>55</v>
      </c>
      <c r="M439" s="208" t="s">
        <v>47</v>
      </c>
      <c r="N439" s="208">
        <v>1</v>
      </c>
      <c r="O439" s="208"/>
      <c r="P439" s="57" t="str">
        <f t="shared" si="72"/>
        <v>MAIN UNIT</v>
      </c>
      <c r="Q439" s="208" t="s">
        <v>48</v>
      </c>
      <c r="R439" s="208" t="s">
        <v>49</v>
      </c>
      <c r="S439" s="208" t="s">
        <v>36</v>
      </c>
      <c r="T439" s="208" t="s">
        <v>65</v>
      </c>
      <c r="U439" s="208" t="s">
        <v>66</v>
      </c>
      <c r="V439" s="208" t="s">
        <v>536</v>
      </c>
      <c r="W439" s="208" t="s">
        <v>96</v>
      </c>
      <c r="X439" s="34">
        <v>12882566</v>
      </c>
      <c r="Y439" s="202">
        <v>1</v>
      </c>
      <c r="Z439" s="26">
        <f t="shared" si="82"/>
        <v>12882566</v>
      </c>
      <c r="AA439" s="208">
        <v>7.22E-2</v>
      </c>
      <c r="AB439" s="35">
        <f t="shared" si="80"/>
        <v>930121.26520000002</v>
      </c>
      <c r="AC439" s="27">
        <f t="shared" si="73"/>
        <v>149563.49944416</v>
      </c>
      <c r="AD439" s="212">
        <v>0.1608</v>
      </c>
      <c r="AE439" s="211">
        <f t="shared" si="74"/>
        <v>0</v>
      </c>
      <c r="AF439" s="211" t="str">
        <f>IF(AND(COUNTIFS($J$18:J439,J439)=1,AE439=1),1,"")</f>
        <v/>
      </c>
      <c r="AG439" s="211" t="str">
        <f>IF(C439="","",IF(AND(COUNTIFS($J$18:J439,J439)=1,C439&lt;&gt;""),1,""))</f>
        <v/>
      </c>
      <c r="AH439" s="211" t="str">
        <f>IF(G439="","",IF(AND(COUNTIFS($J$18:J439,J439)=1,G439&lt;&gt;""),1,""))</f>
        <v/>
      </c>
      <c r="AI439" s="28">
        <f t="shared" si="75"/>
        <v>47416008.333399996</v>
      </c>
      <c r="AJ439" s="28">
        <f t="shared" si="76"/>
        <v>6981738.4465290196</v>
      </c>
      <c r="AK439" s="29">
        <f t="shared" si="77"/>
        <v>0.1472443314383986</v>
      </c>
      <c r="AL439" s="210"/>
      <c r="AM439" s="210"/>
      <c r="AN439" s="210"/>
      <c r="AO439" s="210"/>
      <c r="AP439" s="45" t="str">
        <f t="shared" si="78"/>
        <v>20193</v>
      </c>
      <c r="AQ439" s="45" t="str">
        <f t="shared" si="79"/>
        <v>20193JPY</v>
      </c>
    </row>
    <row r="440" spans="1:43" s="15" customFormat="1">
      <c r="A440" s="208" t="s">
        <v>28</v>
      </c>
      <c r="B440" s="209">
        <v>2018</v>
      </c>
      <c r="C440" s="209">
        <v>11</v>
      </c>
      <c r="D440" s="57" t="str">
        <f t="shared" si="81"/>
        <v>Q3</v>
      </c>
      <c r="E440" s="208" t="s">
        <v>28</v>
      </c>
      <c r="F440" s="209">
        <v>2019</v>
      </c>
      <c r="G440" s="209">
        <v>3</v>
      </c>
      <c r="H440" s="213"/>
      <c r="I440" s="57" t="str">
        <f t="shared" si="71"/>
        <v>Q4</v>
      </c>
      <c r="J440" s="204" t="s">
        <v>534</v>
      </c>
      <c r="K440" s="213" t="s">
        <v>535</v>
      </c>
      <c r="L440" s="210" t="s">
        <v>55</v>
      </c>
      <c r="M440" s="208" t="s">
        <v>47</v>
      </c>
      <c r="N440" s="208">
        <v>1</v>
      </c>
      <c r="O440" s="208"/>
      <c r="P440" s="57" t="str">
        <f t="shared" si="72"/>
        <v>MAIN UNIT</v>
      </c>
      <c r="Q440" s="208" t="s">
        <v>48</v>
      </c>
      <c r="R440" s="208" t="s">
        <v>49</v>
      </c>
      <c r="S440" s="208" t="s">
        <v>36</v>
      </c>
      <c r="T440" s="208" t="s">
        <v>65</v>
      </c>
      <c r="U440" s="208" t="s">
        <v>66</v>
      </c>
      <c r="V440" s="208" t="s">
        <v>536</v>
      </c>
      <c r="W440" s="208" t="s">
        <v>96</v>
      </c>
      <c r="X440" s="34">
        <v>12882566</v>
      </c>
      <c r="Y440" s="202">
        <v>1</v>
      </c>
      <c r="Z440" s="26">
        <f t="shared" si="82"/>
        <v>12882566</v>
      </c>
      <c r="AA440" s="208">
        <v>7.22E-2</v>
      </c>
      <c r="AB440" s="35">
        <f t="shared" si="80"/>
        <v>930121.26520000002</v>
      </c>
      <c r="AC440" s="27">
        <f t="shared" si="73"/>
        <v>149563.49944416</v>
      </c>
      <c r="AD440" s="212">
        <v>0.1608</v>
      </c>
      <c r="AE440" s="211">
        <f t="shared" si="74"/>
        <v>0</v>
      </c>
      <c r="AF440" s="211" t="str">
        <f>IF(AND(COUNTIFS($J$18:J440,J440)=1,AE440=1),1,"")</f>
        <v/>
      </c>
      <c r="AG440" s="211" t="str">
        <f>IF(C440="","",IF(AND(COUNTIFS($J$18:J440,J440)=1,C440&lt;&gt;""),1,""))</f>
        <v/>
      </c>
      <c r="AH440" s="211" t="str">
        <f>IF(G440="","",IF(AND(COUNTIFS($J$18:J440,J440)=1,G440&lt;&gt;""),1,""))</f>
        <v/>
      </c>
      <c r="AI440" s="28">
        <f t="shared" si="75"/>
        <v>47416008.333399996</v>
      </c>
      <c r="AJ440" s="28">
        <f t="shared" si="76"/>
        <v>6981738.4465290196</v>
      </c>
      <c r="AK440" s="29">
        <f t="shared" si="77"/>
        <v>0.1472443314383986</v>
      </c>
      <c r="AL440" s="210"/>
      <c r="AM440" s="210"/>
      <c r="AN440" s="210"/>
      <c r="AO440" s="210"/>
      <c r="AP440" s="45" t="str">
        <f t="shared" si="78"/>
        <v>20193</v>
      </c>
      <c r="AQ440" s="45" t="str">
        <f t="shared" si="79"/>
        <v>20193JPY</v>
      </c>
    </row>
    <row r="441" spans="1:43" s="15" customFormat="1">
      <c r="A441" s="208" t="s">
        <v>28</v>
      </c>
      <c r="B441" s="209">
        <v>2018</v>
      </c>
      <c r="C441" s="209">
        <v>11</v>
      </c>
      <c r="D441" s="57" t="str">
        <f t="shared" si="81"/>
        <v>Q3</v>
      </c>
      <c r="E441" s="208" t="s">
        <v>28</v>
      </c>
      <c r="F441" s="209">
        <v>2019</v>
      </c>
      <c r="G441" s="209">
        <v>3</v>
      </c>
      <c r="H441" s="213"/>
      <c r="I441" s="57" t="str">
        <f t="shared" si="71"/>
        <v>Q4</v>
      </c>
      <c r="J441" s="204" t="s">
        <v>534</v>
      </c>
      <c r="K441" s="213" t="s">
        <v>535</v>
      </c>
      <c r="L441" s="210" t="s">
        <v>55</v>
      </c>
      <c r="M441" s="208" t="s">
        <v>47</v>
      </c>
      <c r="N441" s="208">
        <v>1</v>
      </c>
      <c r="O441" s="208"/>
      <c r="P441" s="57" t="str">
        <f t="shared" si="72"/>
        <v>MAIN UNIT</v>
      </c>
      <c r="Q441" s="208" t="s">
        <v>48</v>
      </c>
      <c r="R441" s="208" t="s">
        <v>49</v>
      </c>
      <c r="S441" s="208" t="s">
        <v>36</v>
      </c>
      <c r="T441" s="208" t="s">
        <v>65</v>
      </c>
      <c r="U441" s="208" t="s">
        <v>66</v>
      </c>
      <c r="V441" s="208" t="s">
        <v>536</v>
      </c>
      <c r="W441" s="208" t="s">
        <v>96</v>
      </c>
      <c r="X441" s="34">
        <v>12882566</v>
      </c>
      <c r="Y441" s="202">
        <v>1</v>
      </c>
      <c r="Z441" s="26">
        <f t="shared" si="82"/>
        <v>12882566</v>
      </c>
      <c r="AA441" s="208">
        <v>7.22E-2</v>
      </c>
      <c r="AB441" s="35">
        <f t="shared" si="80"/>
        <v>930121.26520000002</v>
      </c>
      <c r="AC441" s="27">
        <f t="shared" si="73"/>
        <v>149563.49944416</v>
      </c>
      <c r="AD441" s="212">
        <v>0.1608</v>
      </c>
      <c r="AE441" s="211">
        <f t="shared" si="74"/>
        <v>0</v>
      </c>
      <c r="AF441" s="211" t="str">
        <f>IF(AND(COUNTIFS($J$18:J441,J441)=1,AE441=1),1,"")</f>
        <v/>
      </c>
      <c r="AG441" s="211" t="str">
        <f>IF(C441="","",IF(AND(COUNTIFS($J$18:J441,J441)=1,C441&lt;&gt;""),1,""))</f>
        <v/>
      </c>
      <c r="AH441" s="211" t="str">
        <f>IF(G441="","",IF(AND(COUNTIFS($J$18:J441,J441)=1,G441&lt;&gt;""),1,""))</f>
        <v/>
      </c>
      <c r="AI441" s="28">
        <f t="shared" si="75"/>
        <v>47416008.333399996</v>
      </c>
      <c r="AJ441" s="28">
        <f t="shared" si="76"/>
        <v>6981738.4465290196</v>
      </c>
      <c r="AK441" s="29">
        <f t="shared" si="77"/>
        <v>0.1472443314383986</v>
      </c>
      <c r="AL441" s="210"/>
      <c r="AM441" s="210"/>
      <c r="AN441" s="210"/>
      <c r="AO441" s="210"/>
      <c r="AP441" s="45" t="str">
        <f t="shared" si="78"/>
        <v>20193</v>
      </c>
      <c r="AQ441" s="45" t="str">
        <f t="shared" si="79"/>
        <v>20193JPY</v>
      </c>
    </row>
    <row r="442" spans="1:43" s="15" customFormat="1">
      <c r="A442" s="208" t="s">
        <v>28</v>
      </c>
      <c r="B442" s="209">
        <v>2018</v>
      </c>
      <c r="C442" s="209">
        <v>11</v>
      </c>
      <c r="D442" s="57" t="str">
        <f t="shared" si="81"/>
        <v>Q3</v>
      </c>
      <c r="E442" s="208" t="s">
        <v>28</v>
      </c>
      <c r="F442" s="209">
        <v>2019</v>
      </c>
      <c r="G442" s="209">
        <v>3</v>
      </c>
      <c r="H442" s="213"/>
      <c r="I442" s="57" t="str">
        <f t="shared" si="71"/>
        <v>Q4</v>
      </c>
      <c r="J442" s="204" t="s">
        <v>534</v>
      </c>
      <c r="K442" s="213" t="s">
        <v>535</v>
      </c>
      <c r="L442" s="210" t="s">
        <v>55</v>
      </c>
      <c r="M442" s="208" t="s">
        <v>47</v>
      </c>
      <c r="N442" s="208">
        <v>1</v>
      </c>
      <c r="O442" s="208"/>
      <c r="P442" s="57" t="str">
        <f t="shared" si="72"/>
        <v>MAIN UNIT</v>
      </c>
      <c r="Q442" s="208" t="s">
        <v>48</v>
      </c>
      <c r="R442" s="208" t="s">
        <v>49</v>
      </c>
      <c r="S442" s="208" t="s">
        <v>36</v>
      </c>
      <c r="T442" s="208" t="s">
        <v>65</v>
      </c>
      <c r="U442" s="208" t="s">
        <v>66</v>
      </c>
      <c r="V442" s="208" t="s">
        <v>536</v>
      </c>
      <c r="W442" s="208" t="s">
        <v>96</v>
      </c>
      <c r="X442" s="34">
        <v>12882566</v>
      </c>
      <c r="Y442" s="202">
        <v>1</v>
      </c>
      <c r="Z442" s="26">
        <f t="shared" si="82"/>
        <v>12882566</v>
      </c>
      <c r="AA442" s="208">
        <v>7.22E-2</v>
      </c>
      <c r="AB442" s="35">
        <f t="shared" si="80"/>
        <v>930121.26520000002</v>
      </c>
      <c r="AC442" s="27">
        <f t="shared" si="73"/>
        <v>149563.49944416</v>
      </c>
      <c r="AD442" s="212">
        <v>0.1608</v>
      </c>
      <c r="AE442" s="211">
        <f t="shared" si="74"/>
        <v>0</v>
      </c>
      <c r="AF442" s="211" t="str">
        <f>IF(AND(COUNTIFS($J$18:J442,J442)=1,AE442=1),1,"")</f>
        <v/>
      </c>
      <c r="AG442" s="211" t="str">
        <f>IF(C442="","",IF(AND(COUNTIFS($J$18:J442,J442)=1,C442&lt;&gt;""),1,""))</f>
        <v/>
      </c>
      <c r="AH442" s="211" t="str">
        <f>IF(G442="","",IF(AND(COUNTIFS($J$18:J442,J442)=1,G442&lt;&gt;""),1,""))</f>
        <v/>
      </c>
      <c r="AI442" s="28">
        <f t="shared" si="75"/>
        <v>47416008.333399996</v>
      </c>
      <c r="AJ442" s="28">
        <f t="shared" si="76"/>
        <v>6981738.4465290196</v>
      </c>
      <c r="AK442" s="29">
        <f t="shared" si="77"/>
        <v>0.1472443314383986</v>
      </c>
      <c r="AL442" s="210"/>
      <c r="AM442" s="210"/>
      <c r="AN442" s="210"/>
      <c r="AO442" s="210"/>
      <c r="AP442" s="45" t="str">
        <f t="shared" si="78"/>
        <v>20193</v>
      </c>
      <c r="AQ442" s="45" t="str">
        <f t="shared" si="79"/>
        <v>20193JPY</v>
      </c>
    </row>
    <row r="443" spans="1:43" s="15" customFormat="1">
      <c r="A443" s="208" t="s">
        <v>28</v>
      </c>
      <c r="B443" s="209">
        <v>2018</v>
      </c>
      <c r="C443" s="209">
        <v>11</v>
      </c>
      <c r="D443" s="57" t="str">
        <f t="shared" si="81"/>
        <v>Q3</v>
      </c>
      <c r="E443" s="208" t="s">
        <v>28</v>
      </c>
      <c r="F443" s="209">
        <v>2019</v>
      </c>
      <c r="G443" s="209">
        <v>3</v>
      </c>
      <c r="H443" s="213"/>
      <c r="I443" s="57" t="str">
        <f t="shared" si="71"/>
        <v>Q4</v>
      </c>
      <c r="J443" s="204" t="s">
        <v>537</v>
      </c>
      <c r="K443" s="213" t="s">
        <v>538</v>
      </c>
      <c r="L443" s="210" t="s">
        <v>79</v>
      </c>
      <c r="M443" s="208" t="s">
        <v>47</v>
      </c>
      <c r="N443" s="208">
        <v>1</v>
      </c>
      <c r="O443" s="208"/>
      <c r="P443" s="57" t="str">
        <f t="shared" si="72"/>
        <v>MAIN UNIT</v>
      </c>
      <c r="Q443" s="208" t="s">
        <v>48</v>
      </c>
      <c r="R443" s="208" t="s">
        <v>49</v>
      </c>
      <c r="S443" s="208" t="s">
        <v>36</v>
      </c>
      <c r="T443" s="208" t="s">
        <v>65</v>
      </c>
      <c r="U443" s="208" t="s">
        <v>66</v>
      </c>
      <c r="V443" s="208" t="s">
        <v>536</v>
      </c>
      <c r="W443" s="208" t="s">
        <v>96</v>
      </c>
      <c r="X443" s="34">
        <v>14483672.5</v>
      </c>
      <c r="Y443" s="202">
        <v>1</v>
      </c>
      <c r="Z443" s="26">
        <f t="shared" si="82"/>
        <v>14483672.5</v>
      </c>
      <c r="AA443" s="208">
        <v>7.22E-2</v>
      </c>
      <c r="AB443" s="35">
        <f t="shared" si="80"/>
        <v>1045721.1544999999</v>
      </c>
      <c r="AC443" s="27">
        <f t="shared" si="73"/>
        <v>148387.83182354999</v>
      </c>
      <c r="AD443" s="212">
        <v>0.1419</v>
      </c>
      <c r="AE443" s="211">
        <f t="shared" si="74"/>
        <v>0</v>
      </c>
      <c r="AF443" s="211" t="str">
        <f>IF(AND(COUNTIFS($J$18:J443,J443)=1,AE443=1),1,"")</f>
        <v/>
      </c>
      <c r="AG443" s="211">
        <f>IF(C443="","",IF(AND(COUNTIFS($J$18:J443,J443)=1,C443&lt;&gt;""),1,""))</f>
        <v>1</v>
      </c>
      <c r="AH443" s="211">
        <f>IF(G443="","",IF(AND(COUNTIFS($J$18:J443,J443)=1,G443&lt;&gt;""),1,""))</f>
        <v>1</v>
      </c>
      <c r="AI443" s="28">
        <f t="shared" si="75"/>
        <v>47416008.333399996</v>
      </c>
      <c r="AJ443" s="28">
        <f t="shared" si="76"/>
        <v>6981738.4465290196</v>
      </c>
      <c r="AK443" s="29">
        <f t="shared" si="77"/>
        <v>0.1472443314383986</v>
      </c>
      <c r="AL443" s="210"/>
      <c r="AM443" s="210"/>
      <c r="AN443" s="210"/>
      <c r="AO443" s="210"/>
      <c r="AP443" s="45" t="str">
        <f t="shared" si="78"/>
        <v>20193</v>
      </c>
      <c r="AQ443" s="45" t="str">
        <f t="shared" si="79"/>
        <v>20193JPY</v>
      </c>
    </row>
    <row r="444" spans="1:43" s="15" customFormat="1">
      <c r="A444" s="208" t="s">
        <v>28</v>
      </c>
      <c r="B444" s="209">
        <v>2018</v>
      </c>
      <c r="C444" s="209">
        <v>11</v>
      </c>
      <c r="D444" s="57" t="str">
        <f t="shared" si="81"/>
        <v>Q3</v>
      </c>
      <c r="E444" s="208" t="s">
        <v>28</v>
      </c>
      <c r="F444" s="209">
        <v>2019</v>
      </c>
      <c r="G444" s="209">
        <v>3</v>
      </c>
      <c r="H444" s="213"/>
      <c r="I444" s="57" t="str">
        <f t="shared" si="71"/>
        <v>Q4</v>
      </c>
      <c r="J444" s="204" t="s">
        <v>537</v>
      </c>
      <c r="K444" s="213" t="s">
        <v>538</v>
      </c>
      <c r="L444" s="210" t="s">
        <v>79</v>
      </c>
      <c r="M444" s="208" t="s">
        <v>47</v>
      </c>
      <c r="N444" s="208">
        <v>1</v>
      </c>
      <c r="O444" s="208"/>
      <c r="P444" s="57" t="str">
        <f t="shared" si="72"/>
        <v>MAIN UNIT</v>
      </c>
      <c r="Q444" s="208" t="s">
        <v>48</v>
      </c>
      <c r="R444" s="208" t="s">
        <v>49</v>
      </c>
      <c r="S444" s="208" t="s">
        <v>36</v>
      </c>
      <c r="T444" s="208" t="s">
        <v>65</v>
      </c>
      <c r="U444" s="208" t="s">
        <v>66</v>
      </c>
      <c r="V444" s="208" t="s">
        <v>536</v>
      </c>
      <c r="W444" s="208" t="s">
        <v>96</v>
      </c>
      <c r="X444" s="34">
        <v>14483672.5</v>
      </c>
      <c r="Y444" s="202">
        <v>1</v>
      </c>
      <c r="Z444" s="26">
        <f t="shared" si="82"/>
        <v>14483672.5</v>
      </c>
      <c r="AA444" s="208">
        <v>7.22E-2</v>
      </c>
      <c r="AB444" s="35">
        <f t="shared" si="80"/>
        <v>1045721.1544999999</v>
      </c>
      <c r="AC444" s="27">
        <f t="shared" si="73"/>
        <v>148387.83182354999</v>
      </c>
      <c r="AD444" s="212">
        <v>0.1419</v>
      </c>
      <c r="AE444" s="211">
        <f t="shared" si="74"/>
        <v>0</v>
      </c>
      <c r="AF444" s="211" t="str">
        <f>IF(AND(COUNTIFS($J$18:J444,J444)=1,AE444=1),1,"")</f>
        <v/>
      </c>
      <c r="AG444" s="211" t="str">
        <f>IF(C444="","",IF(AND(COUNTIFS($J$18:J444,J444)=1,C444&lt;&gt;""),1,""))</f>
        <v/>
      </c>
      <c r="AH444" s="211" t="str">
        <f>IF(G444="","",IF(AND(COUNTIFS($J$18:J444,J444)=1,G444&lt;&gt;""),1,""))</f>
        <v/>
      </c>
      <c r="AI444" s="28">
        <f t="shared" si="75"/>
        <v>47416008.333399996</v>
      </c>
      <c r="AJ444" s="28">
        <f t="shared" si="76"/>
        <v>6981738.4465290196</v>
      </c>
      <c r="AK444" s="29">
        <f t="shared" si="77"/>
        <v>0.1472443314383986</v>
      </c>
      <c r="AL444" s="210"/>
      <c r="AM444" s="210"/>
      <c r="AN444" s="210"/>
      <c r="AO444" s="210"/>
      <c r="AP444" s="45" t="str">
        <f t="shared" si="78"/>
        <v>20193</v>
      </c>
      <c r="AQ444" s="45" t="str">
        <f t="shared" si="79"/>
        <v>20193JPY</v>
      </c>
    </row>
    <row r="445" spans="1:43" s="15" customFormat="1">
      <c r="A445" s="208" t="s">
        <v>28</v>
      </c>
      <c r="B445" s="209">
        <v>2018</v>
      </c>
      <c r="C445" s="209">
        <v>10</v>
      </c>
      <c r="D445" s="57" t="str">
        <f t="shared" si="81"/>
        <v>Q3</v>
      </c>
      <c r="E445" s="208" t="s">
        <v>34</v>
      </c>
      <c r="F445" s="209">
        <v>2019</v>
      </c>
      <c r="G445" s="209">
        <v>6</v>
      </c>
      <c r="H445" s="213"/>
      <c r="I445" s="57" t="str">
        <f t="shared" si="71"/>
        <v>Q1</v>
      </c>
      <c r="J445" s="204" t="s">
        <v>539</v>
      </c>
      <c r="K445" s="213" t="s">
        <v>3139</v>
      </c>
      <c r="L445" s="210" t="s">
        <v>64</v>
      </c>
      <c r="M445" s="208" t="s">
        <v>47</v>
      </c>
      <c r="N445" s="208">
        <v>1</v>
      </c>
      <c r="O445" s="208"/>
      <c r="P445" s="57" t="str">
        <f t="shared" si="72"/>
        <v>MAIN UNIT</v>
      </c>
      <c r="Q445" s="208" t="s">
        <v>56</v>
      </c>
      <c r="R445" s="208" t="s">
        <v>49</v>
      </c>
      <c r="S445" s="208" t="s">
        <v>37</v>
      </c>
      <c r="T445" s="208" t="s">
        <v>88</v>
      </c>
      <c r="U445" s="208" t="s">
        <v>58</v>
      </c>
      <c r="V445" s="208" t="s">
        <v>89</v>
      </c>
      <c r="W445" s="208" t="s">
        <v>51</v>
      </c>
      <c r="X445" s="34">
        <v>1070000</v>
      </c>
      <c r="Y445" s="202">
        <v>1.1599999999999999</v>
      </c>
      <c r="Z445" s="26">
        <f t="shared" si="82"/>
        <v>1070000</v>
      </c>
      <c r="AA445" s="208">
        <v>1.135</v>
      </c>
      <c r="AB445" s="35">
        <f t="shared" si="80"/>
        <v>1046939.6551724139</v>
      </c>
      <c r="AC445" s="27">
        <f t="shared" si="73"/>
        <v>125632.75862068967</v>
      </c>
      <c r="AD445" s="212">
        <v>0.12</v>
      </c>
      <c r="AE445" s="211">
        <f t="shared" si="74"/>
        <v>1</v>
      </c>
      <c r="AF445" s="211">
        <f>IF(AND(COUNTIFS($J$18:J445,J445)=1,AE445=1),1,"")</f>
        <v>1</v>
      </c>
      <c r="AG445" s="211">
        <f>IF(C445="","",IF(AND(COUNTIFS($J$18:J445,J445)=1,C445&lt;&gt;""),1,""))</f>
        <v>1</v>
      </c>
      <c r="AH445" s="211">
        <f>IF(G445="","",IF(AND(COUNTIFS($J$18:J445,J445)=1,G445&lt;&gt;""),1,""))</f>
        <v>1</v>
      </c>
      <c r="AI445" s="28">
        <f t="shared" si="75"/>
        <v>31296887.03789809</v>
      </c>
      <c r="AJ445" s="28">
        <f t="shared" si="76"/>
        <v>3588873.9502021763</v>
      </c>
      <c r="AK445" s="29">
        <f t="shared" si="77"/>
        <v>0.11467191436184468</v>
      </c>
      <c r="AL445" s="210"/>
      <c r="AM445" s="210"/>
      <c r="AN445" s="210"/>
      <c r="AO445" s="210"/>
      <c r="AP445" s="45" t="str">
        <f t="shared" si="78"/>
        <v>20196</v>
      </c>
      <c r="AQ445" s="45" t="str">
        <f t="shared" si="79"/>
        <v>20196RMB</v>
      </c>
    </row>
    <row r="446" spans="1:43" s="15" customFormat="1">
      <c r="A446" s="208" t="s">
        <v>28</v>
      </c>
      <c r="B446" s="209">
        <v>2018</v>
      </c>
      <c r="C446" s="209">
        <v>10</v>
      </c>
      <c r="D446" s="57" t="str">
        <f t="shared" si="81"/>
        <v>Q3</v>
      </c>
      <c r="E446" s="208" t="s">
        <v>28</v>
      </c>
      <c r="F446" s="209">
        <v>2019</v>
      </c>
      <c r="G446" s="209">
        <v>3</v>
      </c>
      <c r="H446" s="213"/>
      <c r="I446" s="57" t="str">
        <f t="shared" si="71"/>
        <v>Q4</v>
      </c>
      <c r="J446" s="204" t="s">
        <v>540</v>
      </c>
      <c r="K446" s="213" t="s">
        <v>541</v>
      </c>
      <c r="L446" s="210" t="s">
        <v>79</v>
      </c>
      <c r="M446" s="208" t="s">
        <v>47</v>
      </c>
      <c r="N446" s="208">
        <v>1</v>
      </c>
      <c r="O446" s="208"/>
      <c r="P446" s="57" t="str">
        <f t="shared" si="72"/>
        <v>MAIN UNIT</v>
      </c>
      <c r="Q446" s="208" t="s">
        <v>56</v>
      </c>
      <c r="R446" s="208" t="s">
        <v>49</v>
      </c>
      <c r="S446" s="208" t="s">
        <v>36</v>
      </c>
      <c r="T446" s="208" t="s">
        <v>542</v>
      </c>
      <c r="U446" s="208" t="s">
        <v>66</v>
      </c>
      <c r="V446" s="208" t="s">
        <v>99</v>
      </c>
      <c r="W446" s="208" t="s">
        <v>96</v>
      </c>
      <c r="X446" s="34">
        <v>14140000</v>
      </c>
      <c r="Y446" s="202">
        <v>1</v>
      </c>
      <c r="Z446" s="26">
        <f t="shared" si="82"/>
        <v>14140000</v>
      </c>
      <c r="AA446" s="208">
        <v>7.22E-2</v>
      </c>
      <c r="AB446" s="35">
        <f t="shared" si="80"/>
        <v>1020908</v>
      </c>
      <c r="AC446" s="27">
        <f t="shared" si="73"/>
        <v>171614.6348</v>
      </c>
      <c r="AD446" s="212">
        <v>0.1681</v>
      </c>
      <c r="AE446" s="211">
        <f t="shared" si="74"/>
        <v>1</v>
      </c>
      <c r="AF446" s="211">
        <f>IF(AND(COUNTIFS($J$18:J446,J446)=1,AE446=1),1,"")</f>
        <v>1</v>
      </c>
      <c r="AG446" s="211">
        <f>IF(C446="","",IF(AND(COUNTIFS($J$18:J446,J446)=1,C446&lt;&gt;""),1,""))</f>
        <v>1</v>
      </c>
      <c r="AH446" s="211">
        <f>IF(G446="","",IF(AND(COUNTIFS($J$18:J446,J446)=1,G446&lt;&gt;""),1,""))</f>
        <v>1</v>
      </c>
      <c r="AI446" s="28">
        <f t="shared" si="75"/>
        <v>47416008.333399996</v>
      </c>
      <c r="AJ446" s="28">
        <f t="shared" si="76"/>
        <v>6981738.4465290196</v>
      </c>
      <c r="AK446" s="29">
        <f t="shared" si="77"/>
        <v>0.1472443314383986</v>
      </c>
      <c r="AL446" s="210"/>
      <c r="AM446" s="210"/>
      <c r="AN446" s="210"/>
      <c r="AO446" s="210"/>
      <c r="AP446" s="45" t="str">
        <f t="shared" si="78"/>
        <v>20193</v>
      </c>
      <c r="AQ446" s="45" t="str">
        <f t="shared" si="79"/>
        <v>20193JPY</v>
      </c>
    </row>
    <row r="447" spans="1:43" s="15" customFormat="1">
      <c r="A447" s="208" t="s">
        <v>28</v>
      </c>
      <c r="B447" s="209">
        <v>2018</v>
      </c>
      <c r="C447" s="209">
        <v>10</v>
      </c>
      <c r="D447" s="57" t="str">
        <f t="shared" si="81"/>
        <v>Q3</v>
      </c>
      <c r="E447" s="208" t="s">
        <v>28</v>
      </c>
      <c r="F447" s="209">
        <v>2019</v>
      </c>
      <c r="G447" s="209">
        <v>3</v>
      </c>
      <c r="H447" s="213"/>
      <c r="I447" s="57" t="str">
        <f t="shared" si="71"/>
        <v>Q4</v>
      </c>
      <c r="J447" s="204" t="s">
        <v>540</v>
      </c>
      <c r="K447" s="213" t="s">
        <v>541</v>
      </c>
      <c r="L447" s="210" t="s">
        <v>79</v>
      </c>
      <c r="M447" s="208" t="s">
        <v>47</v>
      </c>
      <c r="N447" s="208">
        <v>1</v>
      </c>
      <c r="O447" s="208"/>
      <c r="P447" s="57" t="str">
        <f t="shared" si="72"/>
        <v>MAIN UNIT</v>
      </c>
      <c r="Q447" s="208" t="s">
        <v>56</v>
      </c>
      <c r="R447" s="208" t="s">
        <v>49</v>
      </c>
      <c r="S447" s="208" t="s">
        <v>36</v>
      </c>
      <c r="T447" s="208" t="s">
        <v>542</v>
      </c>
      <c r="U447" s="208" t="s">
        <v>66</v>
      </c>
      <c r="V447" s="208" t="s">
        <v>99</v>
      </c>
      <c r="W447" s="208" t="s">
        <v>96</v>
      </c>
      <c r="X447" s="34">
        <v>14140000</v>
      </c>
      <c r="Y447" s="202">
        <v>1</v>
      </c>
      <c r="Z447" s="26">
        <f t="shared" si="82"/>
        <v>14140000</v>
      </c>
      <c r="AA447" s="208">
        <v>7.22E-2</v>
      </c>
      <c r="AB447" s="35">
        <f t="shared" si="80"/>
        <v>1020908</v>
      </c>
      <c r="AC447" s="27">
        <f t="shared" si="73"/>
        <v>171614.6348</v>
      </c>
      <c r="AD447" s="212">
        <v>0.1681</v>
      </c>
      <c r="AE447" s="211">
        <f t="shared" si="74"/>
        <v>1</v>
      </c>
      <c r="AF447" s="211" t="str">
        <f>IF(AND(COUNTIFS($J$18:J447,J447)=1,AE447=1),1,"")</f>
        <v/>
      </c>
      <c r="AG447" s="211" t="str">
        <f>IF(C447="","",IF(AND(COUNTIFS($J$18:J447,J447)=1,C447&lt;&gt;""),1,""))</f>
        <v/>
      </c>
      <c r="AH447" s="211" t="str">
        <f>IF(G447="","",IF(AND(COUNTIFS($J$18:J447,J447)=1,G447&lt;&gt;""),1,""))</f>
        <v/>
      </c>
      <c r="AI447" s="28">
        <f t="shared" si="75"/>
        <v>47416008.333399996</v>
      </c>
      <c r="AJ447" s="28">
        <f t="shared" si="76"/>
        <v>6981738.4465290196</v>
      </c>
      <c r="AK447" s="29">
        <f t="shared" si="77"/>
        <v>0.1472443314383986</v>
      </c>
      <c r="AL447" s="210"/>
      <c r="AM447" s="210"/>
      <c r="AN447" s="210"/>
      <c r="AO447" s="210"/>
      <c r="AP447" s="45" t="str">
        <f t="shared" si="78"/>
        <v>20193</v>
      </c>
      <c r="AQ447" s="45" t="str">
        <f t="shared" si="79"/>
        <v>20193JPY</v>
      </c>
    </row>
    <row r="448" spans="1:43" s="15" customFormat="1">
      <c r="A448" s="208" t="s">
        <v>28</v>
      </c>
      <c r="B448" s="209">
        <v>2018</v>
      </c>
      <c r="C448" s="209">
        <v>9</v>
      </c>
      <c r="D448" s="57" t="str">
        <f t="shared" si="81"/>
        <v>Q2</v>
      </c>
      <c r="E448" s="208" t="s">
        <v>28</v>
      </c>
      <c r="F448" s="209">
        <v>2019</v>
      </c>
      <c r="G448" s="209">
        <v>1</v>
      </c>
      <c r="H448" s="213"/>
      <c r="I448" s="57" t="str">
        <f t="shared" si="71"/>
        <v>Q4</v>
      </c>
      <c r="J448" s="204" t="s">
        <v>543</v>
      </c>
      <c r="K448" s="213" t="s">
        <v>544</v>
      </c>
      <c r="L448" s="210" t="s">
        <v>64</v>
      </c>
      <c r="M448" s="208" t="s">
        <v>47</v>
      </c>
      <c r="N448" s="208">
        <v>1</v>
      </c>
      <c r="O448" s="208"/>
      <c r="P448" s="57" t="str">
        <f t="shared" si="72"/>
        <v>MAIN UNIT</v>
      </c>
      <c r="Q448" s="208" t="s">
        <v>128</v>
      </c>
      <c r="R448" s="208" t="s">
        <v>49</v>
      </c>
      <c r="S448" s="208" t="s">
        <v>37</v>
      </c>
      <c r="T448" s="208" t="s">
        <v>88</v>
      </c>
      <c r="U448" s="208" t="s">
        <v>58</v>
      </c>
      <c r="V448" s="208"/>
      <c r="W448" s="208" t="s">
        <v>51</v>
      </c>
      <c r="X448" s="34">
        <v>600970</v>
      </c>
      <c r="Y448" s="202">
        <v>1.1599999999999999</v>
      </c>
      <c r="Z448" s="26">
        <f t="shared" si="82"/>
        <v>600970</v>
      </c>
      <c r="AA448" s="208">
        <v>1.125</v>
      </c>
      <c r="AB448" s="35">
        <f t="shared" si="80"/>
        <v>582837.28448275861</v>
      </c>
      <c r="AC448" s="27">
        <f t="shared" si="73"/>
        <v>69940.474137931029</v>
      </c>
      <c r="AD448" s="212">
        <v>0.12</v>
      </c>
      <c r="AE448" s="211">
        <f t="shared" si="74"/>
        <v>1</v>
      </c>
      <c r="AF448" s="211">
        <f>IF(AND(COUNTIFS($J$18:J448,J448)=1,AE448=1),1,"")</f>
        <v>1</v>
      </c>
      <c r="AG448" s="211">
        <f>IF(C448="","",IF(AND(COUNTIFS($J$18:J448,J448)=1,C448&lt;&gt;""),1,""))</f>
        <v>1</v>
      </c>
      <c r="AH448" s="211">
        <f>IF(G448="","",IF(AND(COUNTIFS($J$18:J448,J448)=1,G448&lt;&gt;""),1,""))</f>
        <v>1</v>
      </c>
      <c r="AI448" s="28">
        <f t="shared" si="75"/>
        <v>23237072.691724136</v>
      </c>
      <c r="AJ448" s="28">
        <f t="shared" si="76"/>
        <v>2402195.7372206897</v>
      </c>
      <c r="AK448" s="29">
        <f t="shared" si="77"/>
        <v>0.1033777261486224</v>
      </c>
      <c r="AL448" s="210"/>
      <c r="AM448" s="210"/>
      <c r="AN448" s="210"/>
      <c r="AO448" s="210"/>
      <c r="AP448" s="45" t="str">
        <f t="shared" si="78"/>
        <v>20191</v>
      </c>
      <c r="AQ448" s="45" t="str">
        <f t="shared" si="79"/>
        <v>20191RMB</v>
      </c>
    </row>
    <row r="449" spans="1:43" s="15" customFormat="1">
      <c r="A449" s="208" t="s">
        <v>28</v>
      </c>
      <c r="B449" s="209">
        <v>2018</v>
      </c>
      <c r="C449" s="209">
        <v>9</v>
      </c>
      <c r="D449" s="57" t="str">
        <f t="shared" si="81"/>
        <v>Q2</v>
      </c>
      <c r="E449" s="208" t="s">
        <v>28</v>
      </c>
      <c r="F449" s="209">
        <v>2019</v>
      </c>
      <c r="G449" s="209">
        <v>1</v>
      </c>
      <c r="H449" s="213"/>
      <c r="I449" s="57" t="str">
        <f t="shared" si="71"/>
        <v>Q4</v>
      </c>
      <c r="J449" s="204" t="s">
        <v>543</v>
      </c>
      <c r="K449" s="213" t="s">
        <v>544</v>
      </c>
      <c r="L449" s="210" t="s">
        <v>46</v>
      </c>
      <c r="M449" s="208" t="s">
        <v>47</v>
      </c>
      <c r="N449" s="208">
        <v>1</v>
      </c>
      <c r="O449" s="208"/>
      <c r="P449" s="57" t="str">
        <f t="shared" si="72"/>
        <v>MAIN UNIT</v>
      </c>
      <c r="Q449" s="208" t="s">
        <v>128</v>
      </c>
      <c r="R449" s="208" t="s">
        <v>49</v>
      </c>
      <c r="S449" s="208" t="s">
        <v>37</v>
      </c>
      <c r="T449" s="208" t="s">
        <v>88</v>
      </c>
      <c r="U449" s="208" t="s">
        <v>58</v>
      </c>
      <c r="V449" s="208"/>
      <c r="W449" s="208" t="s">
        <v>51</v>
      </c>
      <c r="X449" s="34">
        <v>600970</v>
      </c>
      <c r="Y449" s="202">
        <v>1.1599999999999999</v>
      </c>
      <c r="Z449" s="26">
        <f t="shared" si="82"/>
        <v>600970</v>
      </c>
      <c r="AA449" s="208">
        <v>1.125</v>
      </c>
      <c r="AB449" s="35">
        <f t="shared" si="80"/>
        <v>582837.28448275861</v>
      </c>
      <c r="AC449" s="27">
        <f t="shared" si="73"/>
        <v>69940.474137931029</v>
      </c>
      <c r="AD449" s="212">
        <v>0.12</v>
      </c>
      <c r="AE449" s="211">
        <f t="shared" si="74"/>
        <v>1</v>
      </c>
      <c r="AF449" s="211" t="str">
        <f>IF(AND(COUNTIFS($J$18:J449,J449)=1,AE449=1),1,"")</f>
        <v/>
      </c>
      <c r="AG449" s="211" t="str">
        <f>IF(C449="","",IF(AND(COUNTIFS($J$18:J449,J449)=1,C449&lt;&gt;""),1,""))</f>
        <v/>
      </c>
      <c r="AH449" s="211" t="str">
        <f>IF(G449="","",IF(AND(COUNTIFS($J$18:J449,J449)=1,G449&lt;&gt;""),1,""))</f>
        <v/>
      </c>
      <c r="AI449" s="28">
        <f t="shared" si="75"/>
        <v>23237072.691724136</v>
      </c>
      <c r="AJ449" s="28">
        <f t="shared" si="76"/>
        <v>2402195.7372206897</v>
      </c>
      <c r="AK449" s="29">
        <f t="shared" si="77"/>
        <v>0.1033777261486224</v>
      </c>
      <c r="AL449" s="210"/>
      <c r="AM449" s="210"/>
      <c r="AN449" s="210"/>
      <c r="AO449" s="210"/>
      <c r="AP449" s="45" t="str">
        <f t="shared" si="78"/>
        <v>20191</v>
      </c>
      <c r="AQ449" s="45" t="str">
        <f t="shared" si="79"/>
        <v>20191RMB</v>
      </c>
    </row>
    <row r="450" spans="1:43" s="15" customFormat="1">
      <c r="A450" s="208" t="s">
        <v>28</v>
      </c>
      <c r="B450" s="209">
        <v>2018</v>
      </c>
      <c r="C450" s="209">
        <v>9</v>
      </c>
      <c r="D450" s="57" t="str">
        <f t="shared" si="81"/>
        <v>Q2</v>
      </c>
      <c r="E450" s="208" t="s">
        <v>28</v>
      </c>
      <c r="F450" s="209">
        <v>2019</v>
      </c>
      <c r="G450" s="209">
        <v>1</v>
      </c>
      <c r="H450" s="213"/>
      <c r="I450" s="57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204" t="s">
        <v>545</v>
      </c>
      <c r="K450" s="213" t="s">
        <v>3140</v>
      </c>
      <c r="L450" s="210" t="s">
        <v>79</v>
      </c>
      <c r="M450" s="208" t="s">
        <v>47</v>
      </c>
      <c r="N450" s="208">
        <v>9</v>
      </c>
      <c r="O450" s="208"/>
      <c r="P450" s="57" t="str">
        <f t="shared" ref="P450:P513" si="84">IF(M450="","",IF(AND(N450&gt;0,L450&lt;&gt;""),"MAIN UNIT",IF(AND(O450&gt;0,L450&lt;&gt;""),"SERVICE/ PARTS","C66 SERVICE/OTHERS")))</f>
        <v>MAIN UNIT</v>
      </c>
      <c r="Q450" s="208" t="s">
        <v>128</v>
      </c>
      <c r="R450" s="208" t="s">
        <v>49</v>
      </c>
      <c r="S450" s="208" t="s">
        <v>37</v>
      </c>
      <c r="T450" s="208" t="s">
        <v>88</v>
      </c>
      <c r="U450" s="208" t="s">
        <v>76</v>
      </c>
      <c r="V450" s="208" t="s">
        <v>71</v>
      </c>
      <c r="W450" s="208" t="s">
        <v>96</v>
      </c>
      <c r="X450" s="34">
        <v>22530000</v>
      </c>
      <c r="Y450" s="202">
        <v>1</v>
      </c>
      <c r="Z450" s="26">
        <f t="shared" si="82"/>
        <v>202770000</v>
      </c>
      <c r="AA450" s="208">
        <v>7.2300000000000003E-2</v>
      </c>
      <c r="AB450" s="35">
        <f t="shared" si="80"/>
        <v>14660271</v>
      </c>
      <c r="AC450" s="27">
        <f t="shared" ref="AC450:AC513" si="85">IF(R450&lt;&gt;"",AB450*AD450,"")</f>
        <v>1514405.9943000001</v>
      </c>
      <c r="AD450" s="212">
        <v>0.1033</v>
      </c>
      <c r="AE450" s="211">
        <f t="shared" ref="AE450:AE513" si="86">IF(Q450="","",IF(Q450="Yes",1,0))</f>
        <v>1</v>
      </c>
      <c r="AF450" s="211">
        <f>IF(AND(COUNTIFS($J$18:J450,J450)=1,AE450=1),1,"")</f>
        <v>1</v>
      </c>
      <c r="AG450" s="211">
        <f>IF(C450="","",IF(AND(COUNTIFS($J$18:J450,J450)=1,C450&lt;&gt;""),1,""))</f>
        <v>1</v>
      </c>
      <c r="AH450" s="211">
        <f>IF(G450="","",IF(AND(COUNTIFS($J$18:J450,J450)=1,G450&lt;&gt;""),1,""))</f>
        <v>1</v>
      </c>
      <c r="AI450" s="28">
        <f t="shared" ref="AI450:AI513" si="87">IF(P450="C66 SERVICE","",SUMIFS(AB:AB,F:F,F450,G:G,G450,E:E,E450))</f>
        <v>23237072.691724136</v>
      </c>
      <c r="AJ450" s="28">
        <f t="shared" ref="AJ450:AJ513" si="88">IF(P450="C66 SERVICE","",SUMIFS(AC:AC,F:F,F450,G:G,G450,E:E,E450))</f>
        <v>2402195.7372206897</v>
      </c>
      <c r="AK450" s="29">
        <f t="shared" ref="AK450:AK513" si="89">IF(AJ450&gt;0,AJ450/AI450,"")</f>
        <v>0.1033777261486224</v>
      </c>
      <c r="AL450" s="210"/>
      <c r="AM450" s="210"/>
      <c r="AN450" s="210"/>
      <c r="AO450" s="210"/>
      <c r="AP450" s="45" t="str">
        <f t="shared" ref="AP450:AP513" si="90">IF(F450="","",F450&amp;G450)</f>
        <v>20191</v>
      </c>
      <c r="AQ450" s="45" t="str">
        <f t="shared" ref="AQ450:AQ513" si="91">IF(W450="","",F450&amp;G450&amp;W450)</f>
        <v>20191JPY</v>
      </c>
    </row>
    <row r="451" spans="1:43" s="15" customFormat="1">
      <c r="A451" s="208" t="s">
        <v>28</v>
      </c>
      <c r="B451" s="209">
        <v>2018</v>
      </c>
      <c r="C451" s="209">
        <v>4</v>
      </c>
      <c r="D451" s="57" t="str">
        <f t="shared" si="81"/>
        <v>Q1</v>
      </c>
      <c r="E451" s="208" t="s">
        <v>171</v>
      </c>
      <c r="F451" s="208" t="s">
        <v>171</v>
      </c>
      <c r="G451" s="208" t="s">
        <v>171</v>
      </c>
      <c r="H451" s="213"/>
      <c r="I451" s="57" t="str">
        <f t="shared" si="83"/>
        <v>Cancel</v>
      </c>
      <c r="J451" s="204" t="s">
        <v>546</v>
      </c>
      <c r="K451" s="213" t="s">
        <v>509</v>
      </c>
      <c r="L451" s="210" t="s">
        <v>87</v>
      </c>
      <c r="M451" s="208" t="s">
        <v>47</v>
      </c>
      <c r="N451" s="208">
        <v>1</v>
      </c>
      <c r="O451" s="208"/>
      <c r="P451" s="57" t="str">
        <f t="shared" si="84"/>
        <v>MAIN UNIT</v>
      </c>
      <c r="Q451" s="208" t="s">
        <v>48</v>
      </c>
      <c r="R451" s="208" t="s">
        <v>49</v>
      </c>
      <c r="S451" s="208" t="s">
        <v>37</v>
      </c>
      <c r="T451" s="208" t="s">
        <v>75</v>
      </c>
      <c r="U451" s="208" t="s">
        <v>58</v>
      </c>
      <c r="V451" s="208" t="s">
        <v>81</v>
      </c>
      <c r="W451" s="208" t="s">
        <v>51</v>
      </c>
      <c r="X451" s="34">
        <v>440000</v>
      </c>
      <c r="Y451" s="202">
        <v>1.17</v>
      </c>
      <c r="Z451" s="26">
        <f t="shared" si="82"/>
        <v>440000</v>
      </c>
      <c r="AA451" s="208">
        <v>1.23</v>
      </c>
      <c r="AB451" s="35">
        <f t="shared" si="80"/>
        <v>462564.10256410256</v>
      </c>
      <c r="AC451" s="27">
        <f t="shared" si="85"/>
        <v>47597.846153846156</v>
      </c>
      <c r="AD451" s="212">
        <v>0.10290000000000001</v>
      </c>
      <c r="AE451" s="211">
        <f t="shared" si="86"/>
        <v>0</v>
      </c>
      <c r="AF451" s="211" t="str">
        <f>IF(AND(COUNTIFS($J$18:J451,J451)=1,AE451=1),1,"")</f>
        <v/>
      </c>
      <c r="AG451" s="211">
        <f>IF(C451="","",IF(AND(COUNTIFS($J$18:J451,J451)=1,C451&lt;&gt;""),1,""))</f>
        <v>1</v>
      </c>
      <c r="AH451" s="211">
        <f>IF(G451="","",IF(AND(COUNTIFS($J$18:J451,J451)=1,G451&lt;&gt;""),1,""))</f>
        <v>1</v>
      </c>
      <c r="AI451" s="28">
        <f t="shared" si="87"/>
        <v>468573419.10712183</v>
      </c>
      <c r="AJ451" s="28">
        <f t="shared" si="88"/>
        <v>55829466.862621114</v>
      </c>
      <c r="AK451" s="29">
        <f t="shared" si="89"/>
        <v>0.11914774629983395</v>
      </c>
      <c r="AL451" s="210" t="s">
        <v>547</v>
      </c>
      <c r="AM451" s="210">
        <v>440000</v>
      </c>
      <c r="AN451" s="210" t="s">
        <v>548</v>
      </c>
      <c r="AO451" s="210"/>
      <c r="AP451" s="45" t="str">
        <f t="shared" si="90"/>
        <v>CancelCancel</v>
      </c>
      <c r="AQ451" s="45" t="str">
        <f t="shared" si="91"/>
        <v>CancelCancelRMB</v>
      </c>
    </row>
    <row r="452" spans="1:43" s="15" customFormat="1">
      <c r="A452" s="214" t="s">
        <v>28</v>
      </c>
      <c r="B452" s="209">
        <v>2018</v>
      </c>
      <c r="C452" s="209">
        <v>4</v>
      </c>
      <c r="D452" s="57" t="str">
        <f t="shared" si="81"/>
        <v>Q1</v>
      </c>
      <c r="E452" s="208" t="s">
        <v>171</v>
      </c>
      <c r="F452" s="208" t="s">
        <v>171</v>
      </c>
      <c r="G452" s="209" t="s">
        <v>171</v>
      </c>
      <c r="H452" s="213"/>
      <c r="I452" s="57" t="str">
        <f t="shared" si="83"/>
        <v>Cancel</v>
      </c>
      <c r="J452" s="204" t="s">
        <v>549</v>
      </c>
      <c r="K452" s="213" t="s">
        <v>3141</v>
      </c>
      <c r="L452" s="210" t="s">
        <v>79</v>
      </c>
      <c r="M452" s="208" t="s">
        <v>47</v>
      </c>
      <c r="N452" s="208">
        <v>1</v>
      </c>
      <c r="O452" s="208"/>
      <c r="P452" s="57" t="str">
        <f t="shared" si="84"/>
        <v>MAIN UNIT</v>
      </c>
      <c r="Q452" s="208" t="s">
        <v>56</v>
      </c>
      <c r="R452" s="208" t="s">
        <v>49</v>
      </c>
      <c r="S452" s="208" t="s">
        <v>38</v>
      </c>
      <c r="T452" s="208"/>
      <c r="U452" s="208" t="s">
        <v>137</v>
      </c>
      <c r="V452" s="208" t="s">
        <v>147</v>
      </c>
      <c r="W452" s="208" t="s">
        <v>51</v>
      </c>
      <c r="X452" s="34">
        <v>1000000</v>
      </c>
      <c r="Y452" s="202">
        <v>1.17</v>
      </c>
      <c r="Z452" s="26">
        <f t="shared" si="82"/>
        <v>1000000</v>
      </c>
      <c r="AA452" s="208">
        <v>1.125</v>
      </c>
      <c r="AB452" s="35">
        <f t="shared" si="80"/>
        <v>961538.46153846162</v>
      </c>
      <c r="AC452" s="27">
        <f t="shared" si="85"/>
        <v>115384.61538461539</v>
      </c>
      <c r="AD452" s="212">
        <v>0.12</v>
      </c>
      <c r="AE452" s="211">
        <f t="shared" si="86"/>
        <v>1</v>
      </c>
      <c r="AF452" s="211">
        <f>IF(AND(COUNTIFS($J$18:J452,J452)=1,AE452=1),1,"")</f>
        <v>1</v>
      </c>
      <c r="AG452" s="211">
        <f>IF(C452="","",IF(AND(COUNTIFS($J$18:J452,J452)=1,C452&lt;&gt;""),1,""))</f>
        <v>1</v>
      </c>
      <c r="AH452" s="211">
        <f>IF(G452="","",IF(AND(COUNTIFS($J$18:J452,J452)=1,G452&lt;&gt;""),1,""))</f>
        <v>1</v>
      </c>
      <c r="AI452" s="28">
        <f t="shared" si="87"/>
        <v>468573419.10712183</v>
      </c>
      <c r="AJ452" s="28">
        <f t="shared" si="88"/>
        <v>55829466.862621114</v>
      </c>
      <c r="AK452" s="29">
        <f t="shared" si="89"/>
        <v>0.11914774629983395</v>
      </c>
      <c r="AL452" s="210"/>
      <c r="AM452" s="210"/>
      <c r="AN452" s="210"/>
      <c r="AO452" s="210" t="s">
        <v>550</v>
      </c>
      <c r="AP452" s="45" t="str">
        <f t="shared" si="90"/>
        <v>CancelCancel</v>
      </c>
      <c r="AQ452" s="45" t="str">
        <f t="shared" si="91"/>
        <v>CancelCancelRMB</v>
      </c>
    </row>
    <row r="453" spans="1:43" s="15" customFormat="1">
      <c r="A453" s="214" t="s">
        <v>28</v>
      </c>
      <c r="B453" s="209">
        <v>2018</v>
      </c>
      <c r="C453" s="209">
        <v>4</v>
      </c>
      <c r="D453" s="57" t="str">
        <f t="shared" si="81"/>
        <v>Q1</v>
      </c>
      <c r="E453" s="208" t="s">
        <v>171</v>
      </c>
      <c r="F453" s="208" t="s">
        <v>171</v>
      </c>
      <c r="G453" s="209" t="s">
        <v>171</v>
      </c>
      <c r="H453" s="213"/>
      <c r="I453" s="57" t="str">
        <f t="shared" si="83"/>
        <v>Cancel</v>
      </c>
      <c r="J453" s="204" t="s">
        <v>551</v>
      </c>
      <c r="K453" s="213" t="s">
        <v>237</v>
      </c>
      <c r="L453" s="210" t="s">
        <v>55</v>
      </c>
      <c r="M453" s="208" t="s">
        <v>47</v>
      </c>
      <c r="N453" s="208">
        <v>2</v>
      </c>
      <c r="O453" s="208"/>
      <c r="P453" s="57" t="str">
        <f t="shared" si="84"/>
        <v>MAIN UNIT</v>
      </c>
      <c r="Q453" s="208" t="s">
        <v>48</v>
      </c>
      <c r="R453" s="208" t="s">
        <v>49</v>
      </c>
      <c r="S453" s="208" t="s">
        <v>36</v>
      </c>
      <c r="T453" s="208" t="s">
        <v>65</v>
      </c>
      <c r="U453" s="208" t="s">
        <v>66</v>
      </c>
      <c r="V453" s="208" t="s">
        <v>122</v>
      </c>
      <c r="W453" s="208" t="s">
        <v>96</v>
      </c>
      <c r="X453" s="34">
        <v>9000000</v>
      </c>
      <c r="Y453" s="202">
        <v>1</v>
      </c>
      <c r="Z453" s="26">
        <f t="shared" si="82"/>
        <v>18000000</v>
      </c>
      <c r="AA453" s="208">
        <v>7.51E-2</v>
      </c>
      <c r="AB453" s="35">
        <f t="shared" si="80"/>
        <v>1351800</v>
      </c>
      <c r="AC453" s="27">
        <f t="shared" si="85"/>
        <v>162216</v>
      </c>
      <c r="AD453" s="207">
        <v>0.12</v>
      </c>
      <c r="AE453" s="211">
        <f t="shared" si="86"/>
        <v>0</v>
      </c>
      <c r="AF453" s="211" t="str">
        <f>IF(AND(COUNTIFS($J$18:J453,J453)=1,AE453=1),1,"")</f>
        <v/>
      </c>
      <c r="AG453" s="211">
        <f>IF(C453="","",IF(AND(COUNTIFS($J$18:J453,J453)=1,C453&lt;&gt;""),1,""))</f>
        <v>1</v>
      </c>
      <c r="AH453" s="211">
        <f>IF(G453="","",IF(AND(COUNTIFS($J$18:J453,J453)=1,G453&lt;&gt;""),1,""))</f>
        <v>1</v>
      </c>
      <c r="AI453" s="28">
        <f t="shared" si="87"/>
        <v>468573419.10712183</v>
      </c>
      <c r="AJ453" s="28">
        <f t="shared" si="88"/>
        <v>55829466.862621114</v>
      </c>
      <c r="AK453" s="29">
        <f t="shared" si="89"/>
        <v>0.11914774629983395</v>
      </c>
      <c r="AL453" s="210"/>
      <c r="AM453" s="210"/>
      <c r="AN453" s="210"/>
      <c r="AO453" s="210"/>
      <c r="AP453" s="45" t="str">
        <f t="shared" si="90"/>
        <v>CancelCancel</v>
      </c>
      <c r="AQ453" s="45" t="str">
        <f t="shared" si="91"/>
        <v>CancelCancelJPY</v>
      </c>
    </row>
    <row r="454" spans="1:43" s="15" customFormat="1">
      <c r="A454" s="214" t="s">
        <v>28</v>
      </c>
      <c r="B454" s="209">
        <v>2018</v>
      </c>
      <c r="C454" s="209">
        <v>4</v>
      </c>
      <c r="D454" s="57" t="str">
        <f t="shared" si="81"/>
        <v>Q1</v>
      </c>
      <c r="E454" s="208" t="s">
        <v>171</v>
      </c>
      <c r="F454" s="208" t="s">
        <v>171</v>
      </c>
      <c r="G454" s="209" t="s">
        <v>171</v>
      </c>
      <c r="H454" s="213"/>
      <c r="I454" s="57" t="str">
        <f t="shared" si="83"/>
        <v>Cancel</v>
      </c>
      <c r="J454" s="204" t="s">
        <v>551</v>
      </c>
      <c r="K454" s="213" t="s">
        <v>237</v>
      </c>
      <c r="L454" s="210" t="s">
        <v>79</v>
      </c>
      <c r="M454" s="208" t="s">
        <v>47</v>
      </c>
      <c r="N454" s="208">
        <v>4</v>
      </c>
      <c r="O454" s="208"/>
      <c r="P454" s="57" t="str">
        <f t="shared" si="84"/>
        <v>MAIN UNIT</v>
      </c>
      <c r="Q454" s="208" t="s">
        <v>48</v>
      </c>
      <c r="R454" s="208" t="s">
        <v>49</v>
      </c>
      <c r="S454" s="208" t="s">
        <v>36</v>
      </c>
      <c r="T454" s="208" t="s">
        <v>65</v>
      </c>
      <c r="U454" s="208" t="s">
        <v>66</v>
      </c>
      <c r="V454" s="208" t="s">
        <v>122</v>
      </c>
      <c r="W454" s="208" t="s">
        <v>96</v>
      </c>
      <c r="X454" s="34">
        <v>14000000</v>
      </c>
      <c r="Y454" s="202">
        <v>1</v>
      </c>
      <c r="Z454" s="26">
        <f t="shared" si="82"/>
        <v>56000000</v>
      </c>
      <c r="AA454" s="208">
        <v>7.0199999999999999E-2</v>
      </c>
      <c r="AB454" s="35">
        <f t="shared" si="80"/>
        <v>3931200</v>
      </c>
      <c r="AC454" s="27">
        <f t="shared" si="85"/>
        <v>471744</v>
      </c>
      <c r="AD454" s="207">
        <v>0.12</v>
      </c>
      <c r="AE454" s="211">
        <f t="shared" si="86"/>
        <v>0</v>
      </c>
      <c r="AF454" s="211" t="str">
        <f>IF(AND(COUNTIFS($J$18:J454,J454)=1,AE454=1),1,"")</f>
        <v/>
      </c>
      <c r="AG454" s="211" t="str">
        <f>IF(C454="","",IF(AND(COUNTIFS($J$18:J454,J454)=1,C454&lt;&gt;""),1,""))</f>
        <v/>
      </c>
      <c r="AH454" s="211" t="str">
        <f>IF(G454="","",IF(AND(COUNTIFS($J$18:J454,J454)=1,G454&lt;&gt;""),1,""))</f>
        <v/>
      </c>
      <c r="AI454" s="28">
        <f t="shared" si="87"/>
        <v>468573419.10712183</v>
      </c>
      <c r="AJ454" s="28">
        <f t="shared" si="88"/>
        <v>55829466.862621114</v>
      </c>
      <c r="AK454" s="29">
        <f t="shared" si="89"/>
        <v>0.11914774629983395</v>
      </c>
      <c r="AL454" s="210"/>
      <c r="AM454" s="210"/>
      <c r="AN454" s="210"/>
      <c r="AO454" s="210"/>
      <c r="AP454" s="45" t="str">
        <f t="shared" si="90"/>
        <v>CancelCancel</v>
      </c>
      <c r="AQ454" s="45" t="str">
        <f t="shared" si="91"/>
        <v>CancelCancelJPY</v>
      </c>
    </row>
    <row r="455" spans="1:43" s="15" customFormat="1">
      <c r="A455" s="214" t="s">
        <v>28</v>
      </c>
      <c r="B455" s="209">
        <v>2018</v>
      </c>
      <c r="C455" s="209">
        <v>4</v>
      </c>
      <c r="D455" s="57" t="str">
        <f t="shared" si="81"/>
        <v>Q1</v>
      </c>
      <c r="E455" s="208" t="s">
        <v>171</v>
      </c>
      <c r="F455" s="208" t="s">
        <v>171</v>
      </c>
      <c r="G455" s="209" t="s">
        <v>171</v>
      </c>
      <c r="H455" s="213"/>
      <c r="I455" s="57" t="str">
        <f t="shared" si="83"/>
        <v>Cancel</v>
      </c>
      <c r="J455" s="204" t="s">
        <v>552</v>
      </c>
      <c r="K455" s="213" t="s">
        <v>185</v>
      </c>
      <c r="L455" s="210" t="s">
        <v>79</v>
      </c>
      <c r="M455" s="208" t="s">
        <v>47</v>
      </c>
      <c r="N455" s="208">
        <v>2</v>
      </c>
      <c r="O455" s="208"/>
      <c r="P455" s="57" t="str">
        <f t="shared" si="84"/>
        <v>MAIN UNIT</v>
      </c>
      <c r="Q455" s="208" t="s">
        <v>48</v>
      </c>
      <c r="R455" s="208" t="s">
        <v>49</v>
      </c>
      <c r="S455" s="208" t="s">
        <v>36</v>
      </c>
      <c r="T455" s="208" t="s">
        <v>65</v>
      </c>
      <c r="U455" s="208" t="s">
        <v>66</v>
      </c>
      <c r="V455" s="208" t="s">
        <v>67</v>
      </c>
      <c r="W455" s="208" t="s">
        <v>96</v>
      </c>
      <c r="X455" s="34">
        <v>15800000</v>
      </c>
      <c r="Y455" s="202">
        <v>1</v>
      </c>
      <c r="Z455" s="26">
        <f t="shared" si="82"/>
        <v>31600000</v>
      </c>
      <c r="AA455" s="208">
        <v>7.0400000000000004E-2</v>
      </c>
      <c r="AB455" s="35">
        <f t="shared" si="80"/>
        <v>2224640</v>
      </c>
      <c r="AC455" s="27">
        <f t="shared" si="85"/>
        <v>266956.79999999999</v>
      </c>
      <c r="AD455" s="207">
        <v>0.12</v>
      </c>
      <c r="AE455" s="211">
        <f t="shared" si="86"/>
        <v>0</v>
      </c>
      <c r="AF455" s="211" t="str">
        <f>IF(AND(COUNTIFS($J$18:J455,J455)=1,AE455=1),1,"")</f>
        <v/>
      </c>
      <c r="AG455" s="211">
        <f>IF(C455="","",IF(AND(COUNTIFS($J$18:J455,J455)=1,C455&lt;&gt;""),1,""))</f>
        <v>1</v>
      </c>
      <c r="AH455" s="211">
        <f>IF(G455="","",IF(AND(COUNTIFS($J$18:J455,J455)=1,G455&lt;&gt;""),1,""))</f>
        <v>1</v>
      </c>
      <c r="AI455" s="28">
        <f t="shared" si="87"/>
        <v>468573419.10712183</v>
      </c>
      <c r="AJ455" s="28">
        <f t="shared" si="88"/>
        <v>55829466.862621114</v>
      </c>
      <c r="AK455" s="29">
        <f t="shared" si="89"/>
        <v>0.11914774629983395</v>
      </c>
      <c r="AL455" s="210"/>
      <c r="AM455" s="210"/>
      <c r="AN455" s="210"/>
      <c r="AO455" s="210"/>
      <c r="AP455" s="45" t="str">
        <f t="shared" si="90"/>
        <v>CancelCancel</v>
      </c>
      <c r="AQ455" s="45" t="str">
        <f t="shared" si="91"/>
        <v>CancelCancelJPY</v>
      </c>
    </row>
    <row r="456" spans="1:43" s="15" customFormat="1">
      <c r="A456" s="214" t="s">
        <v>28</v>
      </c>
      <c r="B456" s="209">
        <v>2018</v>
      </c>
      <c r="C456" s="209">
        <v>4</v>
      </c>
      <c r="D456" s="57" t="str">
        <f t="shared" si="81"/>
        <v>Q1</v>
      </c>
      <c r="E456" s="208" t="s">
        <v>171</v>
      </c>
      <c r="F456" s="208" t="s">
        <v>171</v>
      </c>
      <c r="G456" s="209" t="s">
        <v>171</v>
      </c>
      <c r="H456" s="213"/>
      <c r="I456" s="57" t="str">
        <f t="shared" si="83"/>
        <v>Cancel</v>
      </c>
      <c r="J456" s="204" t="s">
        <v>552</v>
      </c>
      <c r="K456" s="213" t="s">
        <v>185</v>
      </c>
      <c r="L456" s="210" t="s">
        <v>55</v>
      </c>
      <c r="M456" s="208" t="s">
        <v>47</v>
      </c>
      <c r="N456" s="208">
        <v>2</v>
      </c>
      <c r="O456" s="208"/>
      <c r="P456" s="57" t="str">
        <f t="shared" si="84"/>
        <v>MAIN UNIT</v>
      </c>
      <c r="Q456" s="208" t="s">
        <v>48</v>
      </c>
      <c r="R456" s="208" t="s">
        <v>49</v>
      </c>
      <c r="S456" s="208" t="s">
        <v>36</v>
      </c>
      <c r="T456" s="208" t="s">
        <v>65</v>
      </c>
      <c r="U456" s="208" t="s">
        <v>66</v>
      </c>
      <c r="V456" s="208" t="s">
        <v>67</v>
      </c>
      <c r="W456" s="208" t="s">
        <v>96</v>
      </c>
      <c r="X456" s="34">
        <v>11700000</v>
      </c>
      <c r="Y456" s="202">
        <v>1</v>
      </c>
      <c r="Z456" s="26">
        <f t="shared" si="82"/>
        <v>23400000</v>
      </c>
      <c r="AA456" s="208">
        <v>7.0400000000000004E-2</v>
      </c>
      <c r="AB456" s="35">
        <f t="shared" si="80"/>
        <v>1647360</v>
      </c>
      <c r="AC456" s="27">
        <f t="shared" si="85"/>
        <v>197683.19999999998</v>
      </c>
      <c r="AD456" s="207">
        <v>0.12</v>
      </c>
      <c r="AE456" s="211">
        <f t="shared" si="86"/>
        <v>0</v>
      </c>
      <c r="AF456" s="211" t="str">
        <f>IF(AND(COUNTIFS($J$18:J456,J456)=1,AE456=1),1,"")</f>
        <v/>
      </c>
      <c r="AG456" s="211" t="str">
        <f>IF(C456="","",IF(AND(COUNTIFS($J$18:J456,J456)=1,C456&lt;&gt;""),1,""))</f>
        <v/>
      </c>
      <c r="AH456" s="211" t="str">
        <f>IF(G456="","",IF(AND(COUNTIFS($J$18:J456,J456)=1,G456&lt;&gt;""),1,""))</f>
        <v/>
      </c>
      <c r="AI456" s="28">
        <f t="shared" si="87"/>
        <v>468573419.10712183</v>
      </c>
      <c r="AJ456" s="28">
        <f t="shared" si="88"/>
        <v>55829466.862621114</v>
      </c>
      <c r="AK456" s="29">
        <f t="shared" si="89"/>
        <v>0.11914774629983395</v>
      </c>
      <c r="AL456" s="210"/>
      <c r="AM456" s="210"/>
      <c r="AN456" s="210"/>
      <c r="AO456" s="210"/>
      <c r="AP456" s="45" t="str">
        <f t="shared" si="90"/>
        <v>CancelCancel</v>
      </c>
      <c r="AQ456" s="45" t="str">
        <f t="shared" si="91"/>
        <v>CancelCancelJPY</v>
      </c>
    </row>
    <row r="457" spans="1:43" s="15" customFormat="1">
      <c r="A457" s="214" t="s">
        <v>28</v>
      </c>
      <c r="B457" s="209">
        <v>2018</v>
      </c>
      <c r="C457" s="209">
        <v>4</v>
      </c>
      <c r="D457" s="57" t="str">
        <f t="shared" si="81"/>
        <v>Q1</v>
      </c>
      <c r="E457" s="208" t="s">
        <v>171</v>
      </c>
      <c r="F457" s="208" t="s">
        <v>171</v>
      </c>
      <c r="G457" s="209" t="s">
        <v>171</v>
      </c>
      <c r="H457" s="213"/>
      <c r="I457" s="57" t="str">
        <f t="shared" si="83"/>
        <v>Cancel</v>
      </c>
      <c r="J457" s="204" t="s">
        <v>553</v>
      </c>
      <c r="K457" s="213" t="s">
        <v>554</v>
      </c>
      <c r="L457" s="210" t="s">
        <v>79</v>
      </c>
      <c r="M457" s="208" t="s">
        <v>47</v>
      </c>
      <c r="N457" s="208">
        <v>2</v>
      </c>
      <c r="O457" s="208"/>
      <c r="P457" s="57" t="str">
        <f t="shared" si="84"/>
        <v>MAIN UNIT</v>
      </c>
      <c r="Q457" s="208" t="s">
        <v>48</v>
      </c>
      <c r="R457" s="208" t="s">
        <v>49</v>
      </c>
      <c r="S457" s="208" t="s">
        <v>36</v>
      </c>
      <c r="T457" s="208" t="s">
        <v>65</v>
      </c>
      <c r="U457" s="208" t="s">
        <v>66</v>
      </c>
      <c r="V457" s="208" t="s">
        <v>114</v>
      </c>
      <c r="W457" s="208" t="s">
        <v>96</v>
      </c>
      <c r="X457" s="34">
        <v>16150000</v>
      </c>
      <c r="Y457" s="202">
        <v>1</v>
      </c>
      <c r="Z457" s="26">
        <f t="shared" si="82"/>
        <v>32300000</v>
      </c>
      <c r="AA457" s="208">
        <v>7.51E-2</v>
      </c>
      <c r="AB457" s="35">
        <f t="shared" si="80"/>
        <v>2425730</v>
      </c>
      <c r="AC457" s="27">
        <f t="shared" si="85"/>
        <v>291087.59999999998</v>
      </c>
      <c r="AD457" s="207">
        <v>0.12</v>
      </c>
      <c r="AE457" s="211">
        <f t="shared" si="86"/>
        <v>0</v>
      </c>
      <c r="AF457" s="211" t="str">
        <f>IF(AND(COUNTIFS($J$18:J457,J457)=1,AE457=1),1,"")</f>
        <v/>
      </c>
      <c r="AG457" s="211">
        <f>IF(C457="","",IF(AND(COUNTIFS($J$18:J457,J457)=1,C457&lt;&gt;""),1,""))</f>
        <v>1</v>
      </c>
      <c r="AH457" s="211">
        <f>IF(G457="","",IF(AND(COUNTIFS($J$18:J457,J457)=1,G457&lt;&gt;""),1,""))</f>
        <v>1</v>
      </c>
      <c r="AI457" s="28">
        <f t="shared" si="87"/>
        <v>468573419.10712183</v>
      </c>
      <c r="AJ457" s="28">
        <f t="shared" si="88"/>
        <v>55829466.862621114</v>
      </c>
      <c r="AK457" s="29">
        <f t="shared" si="89"/>
        <v>0.11914774629983395</v>
      </c>
      <c r="AL457" s="210"/>
      <c r="AM457" s="210"/>
      <c r="AN457" s="210"/>
      <c r="AO457" s="210"/>
      <c r="AP457" s="45" t="str">
        <f t="shared" si="90"/>
        <v>CancelCancel</v>
      </c>
      <c r="AQ457" s="45" t="str">
        <f t="shared" si="91"/>
        <v>CancelCancelJPY</v>
      </c>
    </row>
    <row r="458" spans="1:43" s="15" customFormat="1">
      <c r="A458" s="214" t="s">
        <v>28</v>
      </c>
      <c r="B458" s="209">
        <v>2018</v>
      </c>
      <c r="C458" s="209">
        <v>8</v>
      </c>
      <c r="D458" s="57" t="str">
        <f t="shared" si="81"/>
        <v>Q2</v>
      </c>
      <c r="E458" s="208" t="s">
        <v>171</v>
      </c>
      <c r="F458" s="208" t="s">
        <v>171</v>
      </c>
      <c r="G458" s="209" t="s">
        <v>171</v>
      </c>
      <c r="H458" s="213"/>
      <c r="I458" s="57" t="str">
        <f t="shared" si="83"/>
        <v>Cancel</v>
      </c>
      <c r="J458" s="204" t="s">
        <v>555</v>
      </c>
      <c r="K458" s="213" t="s">
        <v>556</v>
      </c>
      <c r="L458" s="210" t="s">
        <v>273</v>
      </c>
      <c r="M458" s="208" t="s">
        <v>47</v>
      </c>
      <c r="N458" s="208">
        <v>1</v>
      </c>
      <c r="O458" s="208"/>
      <c r="P458" s="57" t="str">
        <f t="shared" si="84"/>
        <v>MAIN UNIT</v>
      </c>
      <c r="Q458" s="208" t="s">
        <v>375</v>
      </c>
      <c r="R458" s="208" t="s">
        <v>49</v>
      </c>
      <c r="S458" s="208" t="s">
        <v>346</v>
      </c>
      <c r="T458" s="208" t="s">
        <v>65</v>
      </c>
      <c r="U458" s="208" t="s">
        <v>66</v>
      </c>
      <c r="V458" s="208" t="s">
        <v>557</v>
      </c>
      <c r="W458" s="208" t="s">
        <v>96</v>
      </c>
      <c r="X458" s="34">
        <v>27923924</v>
      </c>
      <c r="Y458" s="202">
        <v>1</v>
      </c>
      <c r="Z458" s="26">
        <f t="shared" si="82"/>
        <v>27923924</v>
      </c>
      <c r="AA458" s="208">
        <v>7.2099999999999997E-2</v>
      </c>
      <c r="AB458" s="35">
        <f t="shared" ref="AB458:AB521" si="92">IF(AND(R458&lt;&gt;"C66",R458&lt;&gt;""),Z458/Y458*AA458,"")</f>
        <v>2013314.9203999999</v>
      </c>
      <c r="AC458" s="27">
        <f t="shared" si="85"/>
        <v>241597.79044799999</v>
      </c>
      <c r="AD458" s="207">
        <v>0.12</v>
      </c>
      <c r="AE458" s="211">
        <f t="shared" si="86"/>
        <v>1</v>
      </c>
      <c r="AF458" s="211">
        <f>IF(AND(COUNTIFS($J$18:J458,J458)=1,AE458=1),1,"")</f>
        <v>1</v>
      </c>
      <c r="AG458" s="211">
        <f>IF(C458="","",IF(AND(COUNTIFS($J$18:J458,J458)=1,C458&lt;&gt;""),1,""))</f>
        <v>1</v>
      </c>
      <c r="AH458" s="211">
        <f>IF(G458="","",IF(AND(COUNTIFS($J$18:J458,J458)=1,G458&lt;&gt;""),1,""))</f>
        <v>1</v>
      </c>
      <c r="AI458" s="28">
        <f t="shared" si="87"/>
        <v>468573419.10712183</v>
      </c>
      <c r="AJ458" s="28">
        <f t="shared" si="88"/>
        <v>55829466.862621114</v>
      </c>
      <c r="AK458" s="29">
        <f t="shared" si="89"/>
        <v>0.11914774629983395</v>
      </c>
      <c r="AL458" s="210"/>
      <c r="AM458" s="210"/>
      <c r="AN458" s="210">
        <v>0</v>
      </c>
      <c r="AO458" s="210"/>
      <c r="AP458" s="45" t="str">
        <f t="shared" si="90"/>
        <v>CancelCancel</v>
      </c>
      <c r="AQ458" s="45" t="str">
        <f t="shared" si="91"/>
        <v>CancelCancelJPY</v>
      </c>
    </row>
    <row r="459" spans="1:43" s="15" customFormat="1">
      <c r="A459" s="214" t="s">
        <v>28</v>
      </c>
      <c r="B459" s="209">
        <v>2018</v>
      </c>
      <c r="C459" s="209">
        <v>8</v>
      </c>
      <c r="D459" s="57" t="str">
        <f t="shared" si="81"/>
        <v>Q2</v>
      </c>
      <c r="E459" s="208" t="s">
        <v>171</v>
      </c>
      <c r="F459" s="208" t="s">
        <v>171</v>
      </c>
      <c r="G459" s="209" t="s">
        <v>171</v>
      </c>
      <c r="H459" s="213"/>
      <c r="I459" s="57" t="str">
        <f t="shared" si="83"/>
        <v>Cancel</v>
      </c>
      <c r="J459" s="204" t="s">
        <v>558</v>
      </c>
      <c r="K459" s="213" t="s">
        <v>559</v>
      </c>
      <c r="L459" s="210" t="s">
        <v>79</v>
      </c>
      <c r="M459" s="208" t="s">
        <v>47</v>
      </c>
      <c r="N459" s="208">
        <v>1</v>
      </c>
      <c r="O459" s="208"/>
      <c r="P459" s="57" t="str">
        <f t="shared" si="84"/>
        <v>MAIN UNIT</v>
      </c>
      <c r="Q459" s="208" t="s">
        <v>48</v>
      </c>
      <c r="R459" s="208" t="s">
        <v>49</v>
      </c>
      <c r="S459" s="208" t="s">
        <v>36</v>
      </c>
      <c r="T459" s="208" t="s">
        <v>65</v>
      </c>
      <c r="U459" s="208" t="s">
        <v>66</v>
      </c>
      <c r="V459" s="208" t="s">
        <v>560</v>
      </c>
      <c r="W459" s="208" t="s">
        <v>96</v>
      </c>
      <c r="X459" s="34">
        <v>14856000</v>
      </c>
      <c r="Y459" s="202">
        <v>1</v>
      </c>
      <c r="Z459" s="26">
        <f t="shared" si="82"/>
        <v>14856000</v>
      </c>
      <c r="AA459" s="208">
        <v>7.0199999999999999E-2</v>
      </c>
      <c r="AB459" s="35">
        <f t="shared" si="92"/>
        <v>1042891.2</v>
      </c>
      <c r="AC459" s="27">
        <f t="shared" si="85"/>
        <v>125146.94399999999</v>
      </c>
      <c r="AD459" s="207">
        <v>0.12</v>
      </c>
      <c r="AE459" s="211">
        <f t="shared" si="86"/>
        <v>0</v>
      </c>
      <c r="AF459" s="211" t="str">
        <f>IF(AND(COUNTIFS($J$18:J459,J459)=1,AE459=1),1,"")</f>
        <v/>
      </c>
      <c r="AG459" s="211">
        <f>IF(C459="","",IF(AND(COUNTIFS($J$18:J459,J459)=1,C459&lt;&gt;""),1,""))</f>
        <v>1</v>
      </c>
      <c r="AH459" s="211">
        <f>IF(G459="","",IF(AND(COUNTIFS($J$18:J459,J459)=1,G459&lt;&gt;""),1,""))</f>
        <v>1</v>
      </c>
      <c r="AI459" s="28">
        <f t="shared" si="87"/>
        <v>468573419.10712183</v>
      </c>
      <c r="AJ459" s="28">
        <f t="shared" si="88"/>
        <v>55829466.862621114</v>
      </c>
      <c r="AK459" s="29">
        <f t="shared" si="89"/>
        <v>0.11914774629983395</v>
      </c>
      <c r="AL459" s="210"/>
      <c r="AM459" s="210"/>
      <c r="AN459" s="210"/>
      <c r="AO459" s="210"/>
      <c r="AP459" s="45" t="str">
        <f t="shared" si="90"/>
        <v>CancelCancel</v>
      </c>
      <c r="AQ459" s="45" t="str">
        <f t="shared" si="91"/>
        <v>CancelCancelJPY</v>
      </c>
    </row>
    <row r="460" spans="1:43" s="15" customFormat="1">
      <c r="A460" s="214" t="s">
        <v>28</v>
      </c>
      <c r="B460" s="209">
        <v>2018</v>
      </c>
      <c r="C460" s="209">
        <v>8</v>
      </c>
      <c r="D460" s="57" t="str">
        <f t="shared" si="81"/>
        <v>Q2</v>
      </c>
      <c r="E460" s="208" t="s">
        <v>171</v>
      </c>
      <c r="F460" s="208" t="s">
        <v>171</v>
      </c>
      <c r="G460" s="209" t="s">
        <v>171</v>
      </c>
      <c r="H460" s="213"/>
      <c r="I460" s="57" t="str">
        <f t="shared" si="83"/>
        <v>Cancel</v>
      </c>
      <c r="J460" s="204" t="s">
        <v>558</v>
      </c>
      <c r="K460" s="213" t="s">
        <v>559</v>
      </c>
      <c r="L460" s="210" t="s">
        <v>79</v>
      </c>
      <c r="M460" s="208" t="s">
        <v>47</v>
      </c>
      <c r="N460" s="208">
        <v>1</v>
      </c>
      <c r="O460" s="208"/>
      <c r="P460" s="57" t="str">
        <f t="shared" si="84"/>
        <v>MAIN UNIT</v>
      </c>
      <c r="Q460" s="208" t="s">
        <v>48</v>
      </c>
      <c r="R460" s="208" t="s">
        <v>49</v>
      </c>
      <c r="S460" s="208" t="s">
        <v>36</v>
      </c>
      <c r="T460" s="208" t="s">
        <v>65</v>
      </c>
      <c r="U460" s="208" t="s">
        <v>66</v>
      </c>
      <c r="V460" s="208" t="s">
        <v>560</v>
      </c>
      <c r="W460" s="208" t="s">
        <v>96</v>
      </c>
      <c r="X460" s="34">
        <v>14856000</v>
      </c>
      <c r="Y460" s="202">
        <v>1</v>
      </c>
      <c r="Z460" s="26">
        <f t="shared" si="82"/>
        <v>14856000</v>
      </c>
      <c r="AA460" s="208">
        <v>7.0199999999999999E-2</v>
      </c>
      <c r="AB460" s="35">
        <f t="shared" si="92"/>
        <v>1042891.2</v>
      </c>
      <c r="AC460" s="27">
        <f t="shared" si="85"/>
        <v>125146.94399999999</v>
      </c>
      <c r="AD460" s="207">
        <v>0.12</v>
      </c>
      <c r="AE460" s="211">
        <f t="shared" si="86"/>
        <v>0</v>
      </c>
      <c r="AF460" s="211" t="str">
        <f>IF(AND(COUNTIFS($J$18:J460,J460)=1,AE460=1),1,"")</f>
        <v/>
      </c>
      <c r="AG460" s="211" t="str">
        <f>IF(C460="","",IF(AND(COUNTIFS($J$18:J460,J460)=1,C460&lt;&gt;""),1,""))</f>
        <v/>
      </c>
      <c r="AH460" s="211" t="str">
        <f>IF(G460="","",IF(AND(COUNTIFS($J$18:J460,J460)=1,G460&lt;&gt;""),1,""))</f>
        <v/>
      </c>
      <c r="AI460" s="28">
        <f t="shared" si="87"/>
        <v>468573419.10712183</v>
      </c>
      <c r="AJ460" s="28">
        <f t="shared" si="88"/>
        <v>55829466.862621114</v>
      </c>
      <c r="AK460" s="29">
        <f t="shared" si="89"/>
        <v>0.11914774629983395</v>
      </c>
      <c r="AL460" s="210"/>
      <c r="AM460" s="210"/>
      <c r="AN460" s="210"/>
      <c r="AO460" s="210"/>
      <c r="AP460" s="45" t="str">
        <f t="shared" si="90"/>
        <v>CancelCancel</v>
      </c>
      <c r="AQ460" s="45" t="str">
        <f t="shared" si="91"/>
        <v>CancelCancelJPY</v>
      </c>
    </row>
    <row r="461" spans="1:43" s="15" customFormat="1">
      <c r="A461" s="214" t="s">
        <v>28</v>
      </c>
      <c r="B461" s="209">
        <v>2018</v>
      </c>
      <c r="C461" s="209">
        <v>8</v>
      </c>
      <c r="D461" s="57" t="str">
        <f t="shared" si="81"/>
        <v>Q2</v>
      </c>
      <c r="E461" s="208" t="s">
        <v>171</v>
      </c>
      <c r="F461" s="208" t="s">
        <v>171</v>
      </c>
      <c r="G461" s="209" t="s">
        <v>171</v>
      </c>
      <c r="H461" s="213"/>
      <c r="I461" s="57" t="str">
        <f t="shared" si="83"/>
        <v>Cancel</v>
      </c>
      <c r="J461" s="204" t="s">
        <v>561</v>
      </c>
      <c r="K461" s="213" t="s">
        <v>562</v>
      </c>
      <c r="L461" s="210" t="s">
        <v>79</v>
      </c>
      <c r="M461" s="208" t="s">
        <v>47</v>
      </c>
      <c r="N461" s="208">
        <v>2</v>
      </c>
      <c r="O461" s="208"/>
      <c r="P461" s="57" t="str">
        <f t="shared" si="84"/>
        <v>MAIN UNIT</v>
      </c>
      <c r="Q461" s="208" t="s">
        <v>56</v>
      </c>
      <c r="R461" s="208" t="s">
        <v>243</v>
      </c>
      <c r="S461" s="208" t="s">
        <v>244</v>
      </c>
      <c r="T461" s="208" t="s">
        <v>245</v>
      </c>
      <c r="U461" s="208" t="s">
        <v>246</v>
      </c>
      <c r="V461" s="208"/>
      <c r="W461" s="208" t="s">
        <v>248</v>
      </c>
      <c r="X461" s="34">
        <v>12724000</v>
      </c>
      <c r="Y461" s="202">
        <v>1</v>
      </c>
      <c r="Z461" s="26">
        <f t="shared" si="82"/>
        <v>25448000</v>
      </c>
      <c r="AA461" s="208">
        <v>7.2099999999999997E-2</v>
      </c>
      <c r="AB461" s="35">
        <f t="shared" si="92"/>
        <v>1834800.8</v>
      </c>
      <c r="AC461" s="27">
        <f t="shared" si="85"/>
        <v>220176.09599999999</v>
      </c>
      <c r="AD461" s="207">
        <v>0.12</v>
      </c>
      <c r="AE461" s="211">
        <f t="shared" si="86"/>
        <v>1</v>
      </c>
      <c r="AF461" s="211">
        <f>IF(AND(COUNTIFS($J$18:J461,J461)=1,AE461=1),1,"")</f>
        <v>1</v>
      </c>
      <c r="AG461" s="211">
        <f>IF(C461="","",IF(AND(COUNTIFS($J$18:J461,J461)=1,C461&lt;&gt;""),1,""))</f>
        <v>1</v>
      </c>
      <c r="AH461" s="211">
        <f>IF(G461="","",IF(AND(COUNTIFS($J$18:J461,J461)=1,G461&lt;&gt;""),1,""))</f>
        <v>1</v>
      </c>
      <c r="AI461" s="28">
        <f t="shared" si="87"/>
        <v>468573419.10712183</v>
      </c>
      <c r="AJ461" s="28">
        <f t="shared" si="88"/>
        <v>55829466.862621114</v>
      </c>
      <c r="AK461" s="29">
        <f t="shared" si="89"/>
        <v>0.11914774629983395</v>
      </c>
      <c r="AL461" s="210"/>
      <c r="AM461" s="210"/>
      <c r="AN461" s="210"/>
      <c r="AO461" s="210"/>
      <c r="AP461" s="45" t="str">
        <f t="shared" si="90"/>
        <v>CancelCancel</v>
      </c>
      <c r="AQ461" s="45" t="str">
        <f t="shared" si="91"/>
        <v>CancelCancelJPY</v>
      </c>
    </row>
    <row r="462" spans="1:43" s="15" customFormat="1">
      <c r="A462" s="214" t="s">
        <v>28</v>
      </c>
      <c r="B462" s="209">
        <v>2018</v>
      </c>
      <c r="C462" s="209">
        <v>8</v>
      </c>
      <c r="D462" s="57" t="str">
        <f t="shared" si="81"/>
        <v>Q2</v>
      </c>
      <c r="E462" s="208" t="s">
        <v>171</v>
      </c>
      <c r="F462" s="208" t="s">
        <v>171</v>
      </c>
      <c r="G462" s="209" t="s">
        <v>171</v>
      </c>
      <c r="H462" s="213"/>
      <c r="I462" s="57" t="str">
        <f t="shared" si="83"/>
        <v>Cancel</v>
      </c>
      <c r="J462" s="204" t="s">
        <v>563</v>
      </c>
      <c r="K462" s="213" t="s">
        <v>562</v>
      </c>
      <c r="L462" s="210" t="s">
        <v>79</v>
      </c>
      <c r="M462" s="208" t="s">
        <v>47</v>
      </c>
      <c r="N462" s="208">
        <v>1</v>
      </c>
      <c r="O462" s="208"/>
      <c r="P462" s="57" t="str">
        <f t="shared" si="84"/>
        <v>MAIN UNIT</v>
      </c>
      <c r="Q462" s="208" t="s">
        <v>56</v>
      </c>
      <c r="R462" s="208" t="s">
        <v>243</v>
      </c>
      <c r="S462" s="208" t="s">
        <v>244</v>
      </c>
      <c r="T462" s="208" t="s">
        <v>245</v>
      </c>
      <c r="U462" s="208" t="s">
        <v>246</v>
      </c>
      <c r="V462" s="208"/>
      <c r="W462" s="208" t="s">
        <v>248</v>
      </c>
      <c r="X462" s="34">
        <v>12724000</v>
      </c>
      <c r="Y462" s="202">
        <v>1</v>
      </c>
      <c r="Z462" s="26">
        <f t="shared" si="82"/>
        <v>12724000</v>
      </c>
      <c r="AA462" s="208">
        <v>7.2099999999999997E-2</v>
      </c>
      <c r="AB462" s="35">
        <f t="shared" si="92"/>
        <v>917400.4</v>
      </c>
      <c r="AC462" s="27">
        <f t="shared" si="85"/>
        <v>110088.048</v>
      </c>
      <c r="AD462" s="207">
        <v>0.12</v>
      </c>
      <c r="AE462" s="211">
        <f t="shared" si="86"/>
        <v>1</v>
      </c>
      <c r="AF462" s="211">
        <f>IF(AND(COUNTIFS($J$18:J462,J462)=1,AE462=1),1,"")</f>
        <v>1</v>
      </c>
      <c r="AG462" s="211">
        <f>IF(C462="","",IF(AND(COUNTIFS($J$18:J462,J462)=1,C462&lt;&gt;""),1,""))</f>
        <v>1</v>
      </c>
      <c r="AH462" s="211">
        <f>IF(G462="","",IF(AND(COUNTIFS($J$18:J462,J462)=1,G462&lt;&gt;""),1,""))</f>
        <v>1</v>
      </c>
      <c r="AI462" s="28">
        <f t="shared" si="87"/>
        <v>468573419.10712183</v>
      </c>
      <c r="AJ462" s="28">
        <f t="shared" si="88"/>
        <v>55829466.862621114</v>
      </c>
      <c r="AK462" s="29">
        <f t="shared" si="89"/>
        <v>0.11914774629983395</v>
      </c>
      <c r="AL462" s="210"/>
      <c r="AM462" s="210"/>
      <c r="AN462" s="210"/>
      <c r="AO462" s="210"/>
      <c r="AP462" s="45" t="str">
        <f t="shared" si="90"/>
        <v>CancelCancel</v>
      </c>
      <c r="AQ462" s="45" t="str">
        <f t="shared" si="91"/>
        <v>CancelCancelJPY</v>
      </c>
    </row>
    <row r="463" spans="1:43" s="15" customFormat="1">
      <c r="A463" s="214" t="s">
        <v>28</v>
      </c>
      <c r="B463" s="209">
        <v>2018</v>
      </c>
      <c r="C463" s="209">
        <v>8</v>
      </c>
      <c r="D463" s="57" t="str">
        <f t="shared" si="81"/>
        <v>Q2</v>
      </c>
      <c r="E463" s="208" t="s">
        <v>171</v>
      </c>
      <c r="F463" s="208" t="s">
        <v>171</v>
      </c>
      <c r="G463" s="209" t="s">
        <v>171</v>
      </c>
      <c r="H463" s="213"/>
      <c r="I463" s="57" t="str">
        <f t="shared" si="83"/>
        <v>Cancel</v>
      </c>
      <c r="J463" s="204" t="s">
        <v>564</v>
      </c>
      <c r="K463" s="213" t="s">
        <v>252</v>
      </c>
      <c r="L463" s="210" t="s">
        <v>79</v>
      </c>
      <c r="M463" s="208" t="s">
        <v>47</v>
      </c>
      <c r="N463" s="208">
        <v>1</v>
      </c>
      <c r="O463" s="208"/>
      <c r="P463" s="57" t="str">
        <f t="shared" si="84"/>
        <v>MAIN UNIT</v>
      </c>
      <c r="Q463" s="208" t="s">
        <v>48</v>
      </c>
      <c r="R463" s="208" t="s">
        <v>49</v>
      </c>
      <c r="S463" s="208" t="s">
        <v>36</v>
      </c>
      <c r="T463" s="208" t="s">
        <v>232</v>
      </c>
      <c r="U463" s="208" t="s">
        <v>66</v>
      </c>
      <c r="V463" s="208" t="s">
        <v>253</v>
      </c>
      <c r="W463" s="208" t="s">
        <v>96</v>
      </c>
      <c r="X463" s="34">
        <v>12120000</v>
      </c>
      <c r="Y463" s="202">
        <v>1</v>
      </c>
      <c r="Z463" s="26">
        <f t="shared" si="82"/>
        <v>12120000</v>
      </c>
      <c r="AA463" s="208">
        <v>7.22E-2</v>
      </c>
      <c r="AB463" s="35">
        <f t="shared" si="92"/>
        <v>875064</v>
      </c>
      <c r="AC463" s="27">
        <f t="shared" si="85"/>
        <v>105007.67999999999</v>
      </c>
      <c r="AD463" s="212">
        <v>0.12</v>
      </c>
      <c r="AE463" s="211">
        <f t="shared" si="86"/>
        <v>0</v>
      </c>
      <c r="AF463" s="211" t="str">
        <f>IF(AND(COUNTIFS($J$18:J463,J463)=1,AE463=1),1,"")</f>
        <v/>
      </c>
      <c r="AG463" s="211">
        <f>IF(C463="","",IF(AND(COUNTIFS($J$18:J463,J463)=1,C463&lt;&gt;""),1,""))</f>
        <v>1</v>
      </c>
      <c r="AH463" s="211">
        <f>IF(G463="","",IF(AND(COUNTIFS($J$18:J463,J463)=1,G463&lt;&gt;""),1,""))</f>
        <v>1</v>
      </c>
      <c r="AI463" s="28">
        <f t="shared" si="87"/>
        <v>468573419.10712183</v>
      </c>
      <c r="AJ463" s="28">
        <f t="shared" si="88"/>
        <v>55829466.862621114</v>
      </c>
      <c r="AK463" s="29">
        <f t="shared" si="89"/>
        <v>0.11914774629983395</v>
      </c>
      <c r="AL463" s="210"/>
      <c r="AM463" s="210"/>
      <c r="AN463" s="210"/>
      <c r="AO463" s="210"/>
      <c r="AP463" s="45" t="str">
        <f t="shared" si="90"/>
        <v>CancelCancel</v>
      </c>
      <c r="AQ463" s="45" t="str">
        <f t="shared" si="91"/>
        <v>CancelCancelJPY</v>
      </c>
    </row>
    <row r="464" spans="1:43" s="15" customFormat="1">
      <c r="A464" s="214" t="s">
        <v>28</v>
      </c>
      <c r="B464" s="209">
        <v>2018</v>
      </c>
      <c r="C464" s="209">
        <v>8</v>
      </c>
      <c r="D464" s="57" t="str">
        <f t="shared" si="81"/>
        <v>Q2</v>
      </c>
      <c r="E464" s="208" t="s">
        <v>171</v>
      </c>
      <c r="F464" s="208" t="s">
        <v>171</v>
      </c>
      <c r="G464" s="209" t="s">
        <v>171</v>
      </c>
      <c r="H464" s="213"/>
      <c r="I464" s="57" t="str">
        <f t="shared" si="83"/>
        <v>Cancel</v>
      </c>
      <c r="J464" s="204" t="s">
        <v>564</v>
      </c>
      <c r="K464" s="213" t="s">
        <v>252</v>
      </c>
      <c r="L464" s="210" t="s">
        <v>79</v>
      </c>
      <c r="M464" s="208" t="s">
        <v>47</v>
      </c>
      <c r="N464" s="208">
        <v>1</v>
      </c>
      <c r="O464" s="208"/>
      <c r="P464" s="57" t="str">
        <f t="shared" si="84"/>
        <v>MAIN UNIT</v>
      </c>
      <c r="Q464" s="208" t="s">
        <v>48</v>
      </c>
      <c r="R464" s="208" t="s">
        <v>49</v>
      </c>
      <c r="S464" s="208" t="s">
        <v>36</v>
      </c>
      <c r="T464" s="208" t="s">
        <v>232</v>
      </c>
      <c r="U464" s="208" t="s">
        <v>66</v>
      </c>
      <c r="V464" s="208" t="s">
        <v>253</v>
      </c>
      <c r="W464" s="208" t="s">
        <v>96</v>
      </c>
      <c r="X464" s="34">
        <v>12120000</v>
      </c>
      <c r="Y464" s="202">
        <v>1</v>
      </c>
      <c r="Z464" s="26">
        <f t="shared" si="82"/>
        <v>12120000</v>
      </c>
      <c r="AA464" s="208">
        <v>7.22E-2</v>
      </c>
      <c r="AB464" s="35">
        <f t="shared" si="92"/>
        <v>875064</v>
      </c>
      <c r="AC464" s="27">
        <f t="shared" si="85"/>
        <v>105007.67999999999</v>
      </c>
      <c r="AD464" s="212">
        <v>0.12</v>
      </c>
      <c r="AE464" s="211">
        <f t="shared" si="86"/>
        <v>0</v>
      </c>
      <c r="AF464" s="211" t="str">
        <f>IF(AND(COUNTIFS($J$18:J464,J464)=1,AE464=1),1,"")</f>
        <v/>
      </c>
      <c r="AG464" s="211" t="str">
        <f>IF(C464="","",IF(AND(COUNTIFS($J$18:J464,J464)=1,C464&lt;&gt;""),1,""))</f>
        <v/>
      </c>
      <c r="AH464" s="211" t="str">
        <f>IF(G464="","",IF(AND(COUNTIFS($J$18:J464,J464)=1,G464&lt;&gt;""),1,""))</f>
        <v/>
      </c>
      <c r="AI464" s="28">
        <f t="shared" si="87"/>
        <v>468573419.10712183</v>
      </c>
      <c r="AJ464" s="28">
        <f t="shared" si="88"/>
        <v>55829466.862621114</v>
      </c>
      <c r="AK464" s="29">
        <f t="shared" si="89"/>
        <v>0.11914774629983395</v>
      </c>
      <c r="AL464" s="210"/>
      <c r="AM464" s="210"/>
      <c r="AN464" s="210"/>
      <c r="AO464" s="210"/>
      <c r="AP464" s="45" t="str">
        <f t="shared" si="90"/>
        <v>CancelCancel</v>
      </c>
      <c r="AQ464" s="45" t="str">
        <f t="shared" si="91"/>
        <v>CancelCancelJPY</v>
      </c>
    </row>
    <row r="465" spans="1:43" s="15" customFormat="1">
      <c r="A465" s="214" t="s">
        <v>43</v>
      </c>
      <c r="B465" s="209">
        <v>2018</v>
      </c>
      <c r="C465" s="209">
        <v>1</v>
      </c>
      <c r="D465" s="57" t="str">
        <f t="shared" si="81"/>
        <v>Q4</v>
      </c>
      <c r="E465" s="208" t="s">
        <v>171</v>
      </c>
      <c r="F465" s="208" t="s">
        <v>171</v>
      </c>
      <c r="G465" s="209" t="s">
        <v>171</v>
      </c>
      <c r="H465" s="213"/>
      <c r="I465" s="57" t="str">
        <f t="shared" si="83"/>
        <v>Cancel</v>
      </c>
      <c r="J465" s="204" t="s">
        <v>565</v>
      </c>
      <c r="K465" s="213" t="s">
        <v>566</v>
      </c>
      <c r="L465" s="210" t="s">
        <v>273</v>
      </c>
      <c r="M465" s="208" t="s">
        <v>47</v>
      </c>
      <c r="N465" s="208">
        <v>4</v>
      </c>
      <c r="O465" s="208"/>
      <c r="P465" s="57" t="str">
        <f t="shared" si="84"/>
        <v>MAIN UNIT</v>
      </c>
      <c r="Q465" s="208" t="s">
        <v>48</v>
      </c>
      <c r="R465" s="208" t="s">
        <v>49</v>
      </c>
      <c r="S465" s="208" t="s">
        <v>36</v>
      </c>
      <c r="T465" s="208" t="s">
        <v>65</v>
      </c>
      <c r="U465" s="208" t="s">
        <v>66</v>
      </c>
      <c r="V465" s="208" t="s">
        <v>119</v>
      </c>
      <c r="W465" s="208" t="s">
        <v>96</v>
      </c>
      <c r="X465" s="34">
        <v>26642000</v>
      </c>
      <c r="Y465" s="202">
        <v>1</v>
      </c>
      <c r="Z465" s="26">
        <f t="shared" si="82"/>
        <v>106568000</v>
      </c>
      <c r="AA465" s="208">
        <v>7.0699999999999999E-2</v>
      </c>
      <c r="AB465" s="35">
        <f t="shared" si="92"/>
        <v>7534357.5999999996</v>
      </c>
      <c r="AC465" s="27">
        <f t="shared" si="85"/>
        <v>904122.91199999989</v>
      </c>
      <c r="AD465" s="207">
        <v>0.12</v>
      </c>
      <c r="AE465" s="211">
        <f t="shared" si="86"/>
        <v>0</v>
      </c>
      <c r="AF465" s="211" t="str">
        <f>IF(AND(COUNTIFS($J$18:J465,J465)=1,AE465=1),1,"")</f>
        <v/>
      </c>
      <c r="AG465" s="211">
        <f>IF(C465="","",IF(AND(COUNTIFS($J$18:J465,J465)=1,C465&lt;&gt;""),1,""))</f>
        <v>1</v>
      </c>
      <c r="AH465" s="211">
        <f>IF(G465="","",IF(AND(COUNTIFS($J$18:J465,J465)=1,G465&lt;&gt;""),1,""))</f>
        <v>1</v>
      </c>
      <c r="AI465" s="28">
        <f t="shared" si="87"/>
        <v>468573419.10712183</v>
      </c>
      <c r="AJ465" s="28">
        <f t="shared" si="88"/>
        <v>55829466.862621114</v>
      </c>
      <c r="AK465" s="29">
        <f t="shared" si="89"/>
        <v>0.11914774629983395</v>
      </c>
      <c r="AL465" s="210"/>
      <c r="AM465" s="210"/>
      <c r="AN465" s="210"/>
      <c r="AO465" s="210"/>
      <c r="AP465" s="45" t="str">
        <f t="shared" si="90"/>
        <v>CancelCancel</v>
      </c>
      <c r="AQ465" s="45" t="str">
        <f t="shared" si="91"/>
        <v>CancelCancelJPY</v>
      </c>
    </row>
    <row r="466" spans="1:43" s="15" customFormat="1">
      <c r="A466" s="214" t="s">
        <v>43</v>
      </c>
      <c r="B466" s="209">
        <v>2018</v>
      </c>
      <c r="C466" s="209">
        <v>1</v>
      </c>
      <c r="D466" s="57" t="str">
        <f t="shared" si="81"/>
        <v>Q4</v>
      </c>
      <c r="E466" s="208" t="s">
        <v>171</v>
      </c>
      <c r="F466" s="208" t="s">
        <v>171</v>
      </c>
      <c r="G466" s="209" t="s">
        <v>171</v>
      </c>
      <c r="H466" s="213"/>
      <c r="I466" s="57" t="str">
        <f t="shared" si="83"/>
        <v>Cancel</v>
      </c>
      <c r="J466" s="204" t="s">
        <v>567</v>
      </c>
      <c r="K466" s="213" t="s">
        <v>568</v>
      </c>
      <c r="L466" s="210" t="s">
        <v>55</v>
      </c>
      <c r="M466" s="208" t="s">
        <v>47</v>
      </c>
      <c r="N466" s="208">
        <v>2</v>
      </c>
      <c r="O466" s="208"/>
      <c r="P466" s="57" t="str">
        <f t="shared" si="84"/>
        <v>MAIN UNIT</v>
      </c>
      <c r="Q466" s="208" t="s">
        <v>56</v>
      </c>
      <c r="R466" s="208" t="s">
        <v>49</v>
      </c>
      <c r="S466" s="208" t="s">
        <v>36</v>
      </c>
      <c r="T466" s="208" t="s">
        <v>65</v>
      </c>
      <c r="U466" s="208" t="s">
        <v>66</v>
      </c>
      <c r="V466" s="208" t="s">
        <v>67</v>
      </c>
      <c r="W466" s="208" t="s">
        <v>96</v>
      </c>
      <c r="X466" s="34">
        <v>10886000</v>
      </c>
      <c r="Y466" s="202">
        <v>1</v>
      </c>
      <c r="Z466" s="26">
        <f t="shared" si="82"/>
        <v>21772000</v>
      </c>
      <c r="AA466" s="208">
        <v>7.0199999999999999E-2</v>
      </c>
      <c r="AB466" s="35">
        <f t="shared" si="92"/>
        <v>1528394.4</v>
      </c>
      <c r="AC466" s="27">
        <f t="shared" si="85"/>
        <v>183407.32799999998</v>
      </c>
      <c r="AD466" s="207">
        <v>0.12</v>
      </c>
      <c r="AE466" s="211">
        <f t="shared" si="86"/>
        <v>1</v>
      </c>
      <c r="AF466" s="211">
        <f>IF(AND(COUNTIFS($J$18:J466,J466)=1,AE466=1),1,"")</f>
        <v>1</v>
      </c>
      <c r="AG466" s="211">
        <f>IF(C466="","",IF(AND(COUNTIFS($J$18:J466,J466)=1,C466&lt;&gt;""),1,""))</f>
        <v>1</v>
      </c>
      <c r="AH466" s="211">
        <f>IF(G466="","",IF(AND(COUNTIFS($J$18:J466,J466)=1,G466&lt;&gt;""),1,""))</f>
        <v>1</v>
      </c>
      <c r="AI466" s="28">
        <f t="shared" si="87"/>
        <v>468573419.10712183</v>
      </c>
      <c r="AJ466" s="28">
        <f t="shared" si="88"/>
        <v>55829466.862621114</v>
      </c>
      <c r="AK466" s="29">
        <f t="shared" si="89"/>
        <v>0.11914774629983395</v>
      </c>
      <c r="AL466" s="210"/>
      <c r="AM466" s="210"/>
      <c r="AN466" s="210"/>
      <c r="AO466" s="210"/>
      <c r="AP466" s="45" t="str">
        <f t="shared" si="90"/>
        <v>CancelCancel</v>
      </c>
      <c r="AQ466" s="45" t="str">
        <f t="shared" si="91"/>
        <v>CancelCancelJPY</v>
      </c>
    </row>
    <row r="467" spans="1:43" s="15" customFormat="1">
      <c r="A467" s="214" t="s">
        <v>43</v>
      </c>
      <c r="B467" s="209">
        <v>2018</v>
      </c>
      <c r="C467" s="209">
        <v>1</v>
      </c>
      <c r="D467" s="57" t="str">
        <f t="shared" si="81"/>
        <v>Q4</v>
      </c>
      <c r="E467" s="208" t="s">
        <v>171</v>
      </c>
      <c r="F467" s="208" t="s">
        <v>171</v>
      </c>
      <c r="G467" s="209" t="s">
        <v>171</v>
      </c>
      <c r="H467" s="213"/>
      <c r="I467" s="57" t="str">
        <f t="shared" si="83"/>
        <v>Cancel</v>
      </c>
      <c r="J467" s="204" t="s">
        <v>569</v>
      </c>
      <c r="K467" s="213" t="s">
        <v>568</v>
      </c>
      <c r="L467" s="210" t="s">
        <v>64</v>
      </c>
      <c r="M467" s="208" t="s">
        <v>47</v>
      </c>
      <c r="N467" s="208">
        <v>3</v>
      </c>
      <c r="O467" s="208"/>
      <c r="P467" s="57" t="str">
        <f t="shared" si="84"/>
        <v>MAIN UNIT</v>
      </c>
      <c r="Q467" s="208"/>
      <c r="R467" s="208" t="s">
        <v>49</v>
      </c>
      <c r="S467" s="208" t="s">
        <v>36</v>
      </c>
      <c r="T467" s="208" t="s">
        <v>65</v>
      </c>
      <c r="U467" s="208" t="s">
        <v>66</v>
      </c>
      <c r="V467" s="208" t="s">
        <v>67</v>
      </c>
      <c r="W467" s="208" t="s">
        <v>96</v>
      </c>
      <c r="X467" s="34">
        <v>10220000</v>
      </c>
      <c r="Y467" s="202">
        <v>1</v>
      </c>
      <c r="Z467" s="26">
        <f t="shared" si="82"/>
        <v>30660000</v>
      </c>
      <c r="AA467" s="208">
        <v>7.22E-2</v>
      </c>
      <c r="AB467" s="35">
        <f t="shared" si="92"/>
        <v>2213652</v>
      </c>
      <c r="AC467" s="27">
        <f t="shared" si="85"/>
        <v>196572.29760000002</v>
      </c>
      <c r="AD467" s="207">
        <v>8.8800000000000004E-2</v>
      </c>
      <c r="AE467" s="211" t="str">
        <f t="shared" si="86"/>
        <v/>
      </c>
      <c r="AF467" s="211" t="str">
        <f>IF(AND(COUNTIFS($J$18:J467,J467)=1,AE467=1),1,"")</f>
        <v/>
      </c>
      <c r="AG467" s="211">
        <f>IF(C467="","",IF(AND(COUNTIFS($J$18:J467,J467)=1,C467&lt;&gt;""),1,""))</f>
        <v>1</v>
      </c>
      <c r="AH467" s="211">
        <f>IF(G467="","",IF(AND(COUNTIFS($J$18:J467,J467)=1,G467&lt;&gt;""),1,""))</f>
        <v>1</v>
      </c>
      <c r="AI467" s="28">
        <f t="shared" si="87"/>
        <v>468573419.10712183</v>
      </c>
      <c r="AJ467" s="28">
        <f t="shared" si="88"/>
        <v>55829466.862621114</v>
      </c>
      <c r="AK467" s="29">
        <f t="shared" si="89"/>
        <v>0.11914774629983395</v>
      </c>
      <c r="AL467" s="210"/>
      <c r="AM467" s="210"/>
      <c r="AN467" s="210"/>
      <c r="AO467" s="210"/>
      <c r="AP467" s="45" t="str">
        <f t="shared" si="90"/>
        <v>CancelCancel</v>
      </c>
      <c r="AQ467" s="45" t="str">
        <f t="shared" si="91"/>
        <v>CancelCancelJPY</v>
      </c>
    </row>
    <row r="468" spans="1:43" s="15" customFormat="1">
      <c r="A468" s="214" t="s">
        <v>43</v>
      </c>
      <c r="B468" s="209">
        <v>2018</v>
      </c>
      <c r="C468" s="209">
        <v>1</v>
      </c>
      <c r="D468" s="57" t="str">
        <f t="shared" si="81"/>
        <v>Q4</v>
      </c>
      <c r="E468" s="208" t="s">
        <v>171</v>
      </c>
      <c r="F468" s="208" t="s">
        <v>171</v>
      </c>
      <c r="G468" s="209" t="s">
        <v>171</v>
      </c>
      <c r="H468" s="213"/>
      <c r="I468" s="57" t="str">
        <f t="shared" si="83"/>
        <v>Cancel</v>
      </c>
      <c r="J468" s="204" t="s">
        <v>567</v>
      </c>
      <c r="K468" s="213" t="s">
        <v>568</v>
      </c>
      <c r="L468" s="210" t="s">
        <v>46</v>
      </c>
      <c r="M468" s="208" t="s">
        <v>47</v>
      </c>
      <c r="N468" s="208">
        <v>1</v>
      </c>
      <c r="O468" s="208"/>
      <c r="P468" s="57" t="str">
        <f t="shared" si="84"/>
        <v>MAIN UNIT</v>
      </c>
      <c r="Q468" s="208" t="s">
        <v>128</v>
      </c>
      <c r="R468" s="208" t="s">
        <v>49</v>
      </c>
      <c r="S468" s="208" t="s">
        <v>36</v>
      </c>
      <c r="T468" s="208" t="s">
        <v>65</v>
      </c>
      <c r="U468" s="208" t="s">
        <v>66</v>
      </c>
      <c r="V468" s="208" t="s">
        <v>67</v>
      </c>
      <c r="W468" s="208" t="s">
        <v>96</v>
      </c>
      <c r="X468" s="34">
        <v>8656000</v>
      </c>
      <c r="Y468" s="202">
        <v>1</v>
      </c>
      <c r="Z468" s="26">
        <f t="shared" si="82"/>
        <v>8656000</v>
      </c>
      <c r="AA468" s="208">
        <v>7.0199999999999999E-2</v>
      </c>
      <c r="AB468" s="35">
        <f t="shared" si="92"/>
        <v>607651.19999999995</v>
      </c>
      <c r="AC468" s="27">
        <f t="shared" si="85"/>
        <v>72918.143999999986</v>
      </c>
      <c r="AD468" s="207">
        <v>0.12</v>
      </c>
      <c r="AE468" s="211">
        <f t="shared" si="86"/>
        <v>1</v>
      </c>
      <c r="AF468" s="211" t="str">
        <f>IF(AND(COUNTIFS($J$18:J468,J468)=1,AE468=1),1,"")</f>
        <v/>
      </c>
      <c r="AG468" s="211" t="str">
        <f>IF(C468="","",IF(AND(COUNTIFS($J$18:J468,J468)=1,C468&lt;&gt;""),1,""))</f>
        <v/>
      </c>
      <c r="AH468" s="211" t="str">
        <f>IF(G468="","",IF(AND(COUNTIFS($J$18:J468,J468)=1,G468&lt;&gt;""),1,""))</f>
        <v/>
      </c>
      <c r="AI468" s="28">
        <f t="shared" si="87"/>
        <v>468573419.10712183</v>
      </c>
      <c r="AJ468" s="28">
        <f t="shared" si="88"/>
        <v>55829466.862621114</v>
      </c>
      <c r="AK468" s="29">
        <f t="shared" si="89"/>
        <v>0.11914774629983395</v>
      </c>
      <c r="AL468" s="210"/>
      <c r="AM468" s="210"/>
      <c r="AN468" s="210"/>
      <c r="AO468" s="210"/>
      <c r="AP468" s="45" t="str">
        <f t="shared" si="90"/>
        <v>CancelCancel</v>
      </c>
      <c r="AQ468" s="45" t="str">
        <f t="shared" si="91"/>
        <v>CancelCancelJPY</v>
      </c>
    </row>
    <row r="469" spans="1:43" s="15" customFormat="1">
      <c r="A469" s="214" t="s">
        <v>43</v>
      </c>
      <c r="B469" s="209">
        <v>2018</v>
      </c>
      <c r="C469" s="209">
        <v>1</v>
      </c>
      <c r="D469" s="57" t="str">
        <f t="shared" si="81"/>
        <v>Q4</v>
      </c>
      <c r="E469" s="208" t="s">
        <v>171</v>
      </c>
      <c r="F469" s="208" t="s">
        <v>171</v>
      </c>
      <c r="G469" s="209" t="s">
        <v>171</v>
      </c>
      <c r="H469" s="213"/>
      <c r="I469" s="57" t="str">
        <f t="shared" si="83"/>
        <v>Cancel</v>
      </c>
      <c r="J469" s="204" t="s">
        <v>570</v>
      </c>
      <c r="K469" s="213" t="s">
        <v>323</v>
      </c>
      <c r="L469" s="210" t="s">
        <v>79</v>
      </c>
      <c r="M469" s="208" t="s">
        <v>47</v>
      </c>
      <c r="N469" s="208">
        <v>2</v>
      </c>
      <c r="O469" s="208"/>
      <c r="P469" s="57" t="str">
        <f t="shared" si="84"/>
        <v>MAIN UNIT</v>
      </c>
      <c r="Q469" s="208" t="s">
        <v>56</v>
      </c>
      <c r="R469" s="208" t="s">
        <v>49</v>
      </c>
      <c r="S469" s="208" t="s">
        <v>36</v>
      </c>
      <c r="T469" s="208" t="s">
        <v>324</v>
      </c>
      <c r="U469" s="208" t="s">
        <v>66</v>
      </c>
      <c r="V469" s="208" t="s">
        <v>99</v>
      </c>
      <c r="W469" s="208" t="s">
        <v>96</v>
      </c>
      <c r="X469" s="34">
        <v>16830000</v>
      </c>
      <c r="Y469" s="202">
        <v>1</v>
      </c>
      <c r="Z469" s="26">
        <f t="shared" si="82"/>
        <v>33660000</v>
      </c>
      <c r="AA469" s="208">
        <v>7.0699999999999999E-2</v>
      </c>
      <c r="AB469" s="35">
        <f t="shared" si="92"/>
        <v>2379762</v>
      </c>
      <c r="AC469" s="27">
        <f t="shared" si="85"/>
        <v>285571.44</v>
      </c>
      <c r="AD469" s="207">
        <v>0.12</v>
      </c>
      <c r="AE469" s="211">
        <f t="shared" si="86"/>
        <v>1</v>
      </c>
      <c r="AF469" s="211">
        <f>IF(AND(COUNTIFS($J$18:J469,J469)=1,AE469=1),1,"")</f>
        <v>1</v>
      </c>
      <c r="AG469" s="211">
        <f>IF(C469="","",IF(AND(COUNTIFS($J$18:J469,J469)=1,C469&lt;&gt;""),1,""))</f>
        <v>1</v>
      </c>
      <c r="AH469" s="211">
        <f>IF(G469="","",IF(AND(COUNTIFS($J$18:J469,J469)=1,G469&lt;&gt;""),1,""))</f>
        <v>1</v>
      </c>
      <c r="AI469" s="28">
        <f t="shared" si="87"/>
        <v>468573419.10712183</v>
      </c>
      <c r="AJ469" s="28">
        <f t="shared" si="88"/>
        <v>55829466.862621114</v>
      </c>
      <c r="AK469" s="29">
        <f t="shared" si="89"/>
        <v>0.11914774629983395</v>
      </c>
      <c r="AL469" s="210"/>
      <c r="AM469" s="210"/>
      <c r="AN469" s="210"/>
      <c r="AO469" s="210"/>
      <c r="AP469" s="45" t="str">
        <f t="shared" si="90"/>
        <v>CancelCancel</v>
      </c>
      <c r="AQ469" s="45" t="str">
        <f t="shared" si="91"/>
        <v>CancelCancelJPY</v>
      </c>
    </row>
    <row r="470" spans="1:43" s="15" customFormat="1">
      <c r="A470" s="214" t="s">
        <v>43</v>
      </c>
      <c r="B470" s="209">
        <v>2018</v>
      </c>
      <c r="C470" s="209">
        <v>1</v>
      </c>
      <c r="D470" s="57" t="str">
        <f t="shared" si="81"/>
        <v>Q4</v>
      </c>
      <c r="E470" s="208" t="s">
        <v>171</v>
      </c>
      <c r="F470" s="208" t="s">
        <v>171</v>
      </c>
      <c r="G470" s="209" t="s">
        <v>171</v>
      </c>
      <c r="H470" s="213"/>
      <c r="I470" s="57" t="str">
        <f t="shared" si="83"/>
        <v>Cancel</v>
      </c>
      <c r="J470" s="204" t="s">
        <v>571</v>
      </c>
      <c r="K470" s="213" t="s">
        <v>572</v>
      </c>
      <c r="L470" s="210" t="s">
        <v>79</v>
      </c>
      <c r="M470" s="208" t="s">
        <v>47</v>
      </c>
      <c r="N470" s="208">
        <v>2</v>
      </c>
      <c r="O470" s="208"/>
      <c r="P470" s="57" t="str">
        <f t="shared" si="84"/>
        <v>MAIN UNIT</v>
      </c>
      <c r="Q470" s="208" t="s">
        <v>56</v>
      </c>
      <c r="R470" s="208" t="s">
        <v>49</v>
      </c>
      <c r="S470" s="208" t="s">
        <v>36</v>
      </c>
      <c r="T470" s="208" t="s">
        <v>65</v>
      </c>
      <c r="U470" s="208" t="s">
        <v>66</v>
      </c>
      <c r="V470" s="208" t="s">
        <v>122</v>
      </c>
      <c r="W470" s="208" t="s">
        <v>96</v>
      </c>
      <c r="X470" s="34">
        <v>15000000</v>
      </c>
      <c r="Y470" s="202">
        <v>1</v>
      </c>
      <c r="Z470" s="26">
        <f t="shared" si="82"/>
        <v>30000000</v>
      </c>
      <c r="AA470" s="208">
        <v>7.0699999999999999E-2</v>
      </c>
      <c r="AB470" s="35">
        <f t="shared" si="92"/>
        <v>2121000</v>
      </c>
      <c r="AC470" s="27">
        <f t="shared" si="85"/>
        <v>254520</v>
      </c>
      <c r="AD470" s="207">
        <v>0.12</v>
      </c>
      <c r="AE470" s="211">
        <f t="shared" si="86"/>
        <v>1</v>
      </c>
      <c r="AF470" s="211">
        <f>IF(AND(COUNTIFS($J$18:J470,J470)=1,AE470=1),1,"")</f>
        <v>1</v>
      </c>
      <c r="AG470" s="211">
        <f>IF(C470="","",IF(AND(COUNTIFS($J$18:J470,J470)=1,C470&lt;&gt;""),1,""))</f>
        <v>1</v>
      </c>
      <c r="AH470" s="211">
        <f>IF(G470="","",IF(AND(COUNTIFS($J$18:J470,J470)=1,G470&lt;&gt;""),1,""))</f>
        <v>1</v>
      </c>
      <c r="AI470" s="28">
        <f t="shared" si="87"/>
        <v>468573419.10712183</v>
      </c>
      <c r="AJ470" s="28">
        <f t="shared" si="88"/>
        <v>55829466.862621114</v>
      </c>
      <c r="AK470" s="29">
        <f t="shared" si="89"/>
        <v>0.11914774629983395</v>
      </c>
      <c r="AL470" s="210"/>
      <c r="AM470" s="210"/>
      <c r="AN470" s="210"/>
      <c r="AO470" s="210"/>
      <c r="AP470" s="45" t="str">
        <f t="shared" si="90"/>
        <v>CancelCancel</v>
      </c>
      <c r="AQ470" s="45" t="str">
        <f t="shared" si="91"/>
        <v>CancelCancelJPY</v>
      </c>
    </row>
    <row r="471" spans="1:43" s="15" customFormat="1">
      <c r="A471" s="214" t="s">
        <v>43</v>
      </c>
      <c r="B471" s="209">
        <v>2018</v>
      </c>
      <c r="C471" s="209">
        <v>1</v>
      </c>
      <c r="D471" s="57" t="str">
        <f t="shared" si="81"/>
        <v>Q4</v>
      </c>
      <c r="E471" s="208" t="s">
        <v>171</v>
      </c>
      <c r="F471" s="208" t="s">
        <v>171</v>
      </c>
      <c r="G471" s="209" t="s">
        <v>171</v>
      </c>
      <c r="H471" s="213"/>
      <c r="I471" s="57" t="str">
        <f t="shared" si="83"/>
        <v>Cancel</v>
      </c>
      <c r="J471" s="204" t="s">
        <v>567</v>
      </c>
      <c r="K471" s="213" t="s">
        <v>568</v>
      </c>
      <c r="L471" s="210" t="s">
        <v>46</v>
      </c>
      <c r="M471" s="208" t="s">
        <v>47</v>
      </c>
      <c r="N471" s="208">
        <v>2</v>
      </c>
      <c r="O471" s="208"/>
      <c r="P471" s="57" t="str">
        <f t="shared" si="84"/>
        <v>MAIN UNIT</v>
      </c>
      <c r="Q471" s="208" t="s">
        <v>128</v>
      </c>
      <c r="R471" s="208" t="s">
        <v>49</v>
      </c>
      <c r="S471" s="208" t="s">
        <v>36</v>
      </c>
      <c r="T471" s="208" t="s">
        <v>65</v>
      </c>
      <c r="U471" s="208" t="s">
        <v>66</v>
      </c>
      <c r="V471" s="208" t="s">
        <v>67</v>
      </c>
      <c r="W471" s="208" t="s">
        <v>96</v>
      </c>
      <c r="X471" s="34">
        <v>8656000</v>
      </c>
      <c r="Y471" s="202">
        <v>1</v>
      </c>
      <c r="Z471" s="26">
        <f t="shared" si="82"/>
        <v>17312000</v>
      </c>
      <c r="AA471" s="208">
        <v>7.0199999999999999E-2</v>
      </c>
      <c r="AB471" s="35">
        <f t="shared" si="92"/>
        <v>1215302.3999999999</v>
      </c>
      <c r="AC471" s="27">
        <f t="shared" si="85"/>
        <v>145836.28799999997</v>
      </c>
      <c r="AD471" s="207">
        <v>0.12</v>
      </c>
      <c r="AE471" s="211">
        <f t="shared" si="86"/>
        <v>1</v>
      </c>
      <c r="AF471" s="211" t="str">
        <f>IF(AND(COUNTIFS($J$18:J471,J471)=1,AE471=1),1,"")</f>
        <v/>
      </c>
      <c r="AG471" s="211" t="str">
        <f>IF(C471="","",IF(AND(COUNTIFS($J$18:J471,J471)=1,C471&lt;&gt;""),1,""))</f>
        <v/>
      </c>
      <c r="AH471" s="211" t="str">
        <f>IF(G471="","",IF(AND(COUNTIFS($J$18:J471,J471)=1,G471&lt;&gt;""),1,""))</f>
        <v/>
      </c>
      <c r="AI471" s="28">
        <f t="shared" si="87"/>
        <v>468573419.10712183</v>
      </c>
      <c r="AJ471" s="28">
        <f t="shared" si="88"/>
        <v>55829466.862621114</v>
      </c>
      <c r="AK471" s="29">
        <f t="shared" si="89"/>
        <v>0.11914774629983395</v>
      </c>
      <c r="AL471" s="210"/>
      <c r="AM471" s="210"/>
      <c r="AN471" s="210"/>
      <c r="AO471" s="210"/>
      <c r="AP471" s="45" t="str">
        <f t="shared" si="90"/>
        <v>CancelCancel</v>
      </c>
      <c r="AQ471" s="45" t="str">
        <f t="shared" si="91"/>
        <v>CancelCancelJPY</v>
      </c>
    </row>
    <row r="472" spans="1:43" s="15" customFormat="1">
      <c r="A472" s="214" t="s">
        <v>43</v>
      </c>
      <c r="B472" s="209">
        <v>2018</v>
      </c>
      <c r="C472" s="209">
        <v>1</v>
      </c>
      <c r="D472" s="57" t="str">
        <f t="shared" si="81"/>
        <v>Q4</v>
      </c>
      <c r="E472" s="208" t="s">
        <v>171</v>
      </c>
      <c r="F472" s="208" t="s">
        <v>171</v>
      </c>
      <c r="G472" s="209" t="s">
        <v>171</v>
      </c>
      <c r="H472" s="213"/>
      <c r="I472" s="57" t="str">
        <f t="shared" si="83"/>
        <v>Cancel</v>
      </c>
      <c r="J472" s="204" t="s">
        <v>569</v>
      </c>
      <c r="K472" s="213" t="s">
        <v>573</v>
      </c>
      <c r="L472" s="210" t="s">
        <v>64</v>
      </c>
      <c r="M472" s="208" t="s">
        <v>47</v>
      </c>
      <c r="N472" s="208">
        <v>1</v>
      </c>
      <c r="O472" s="208"/>
      <c r="P472" s="57" t="str">
        <f t="shared" si="84"/>
        <v>MAIN UNIT</v>
      </c>
      <c r="Q472" s="208"/>
      <c r="R472" s="208" t="s">
        <v>49</v>
      </c>
      <c r="S472" s="208" t="s">
        <v>36</v>
      </c>
      <c r="T472" s="208" t="s">
        <v>65</v>
      </c>
      <c r="U472" s="208" t="s">
        <v>66</v>
      </c>
      <c r="V472" s="208" t="s">
        <v>67</v>
      </c>
      <c r="W472" s="208" t="s">
        <v>96</v>
      </c>
      <c r="X472" s="34">
        <v>10220000</v>
      </c>
      <c r="Y472" s="202">
        <v>1</v>
      </c>
      <c r="Z472" s="26">
        <f t="shared" si="82"/>
        <v>10220000</v>
      </c>
      <c r="AA472" s="208">
        <v>7.0400000000000004E-2</v>
      </c>
      <c r="AB472" s="35">
        <f t="shared" si="92"/>
        <v>719488</v>
      </c>
      <c r="AC472" s="27">
        <f t="shared" si="85"/>
        <v>63890.534400000004</v>
      </c>
      <c r="AD472" s="207">
        <v>8.8800000000000004E-2</v>
      </c>
      <c r="AE472" s="211" t="str">
        <f t="shared" si="86"/>
        <v/>
      </c>
      <c r="AF472" s="211" t="str">
        <f>IF(AND(COUNTIFS($J$18:J472,J472)=1,AE472=1),1,"")</f>
        <v/>
      </c>
      <c r="AG472" s="211" t="str">
        <f>IF(C472="","",IF(AND(COUNTIFS($J$18:J472,J472)=1,C472&lt;&gt;""),1,""))</f>
        <v/>
      </c>
      <c r="AH472" s="211" t="str">
        <f>IF(G472="","",IF(AND(COUNTIFS($J$18:J472,J472)=1,G472&lt;&gt;""),1,""))</f>
        <v/>
      </c>
      <c r="AI472" s="28">
        <f t="shared" si="87"/>
        <v>468573419.10712183</v>
      </c>
      <c r="AJ472" s="28">
        <f t="shared" si="88"/>
        <v>55829466.862621114</v>
      </c>
      <c r="AK472" s="29">
        <f t="shared" si="89"/>
        <v>0.11914774629983395</v>
      </c>
      <c r="AL472" s="210"/>
      <c r="AM472" s="210"/>
      <c r="AN472" s="210"/>
      <c r="AO472" s="210" t="s">
        <v>171</v>
      </c>
      <c r="AP472" s="45" t="str">
        <f t="shared" si="90"/>
        <v>CancelCancel</v>
      </c>
      <c r="AQ472" s="45" t="str">
        <f t="shared" si="91"/>
        <v>CancelCancelJPY</v>
      </c>
    </row>
    <row r="473" spans="1:43" s="15" customFormat="1">
      <c r="A473" s="214" t="s">
        <v>43</v>
      </c>
      <c r="B473" s="209">
        <v>2018</v>
      </c>
      <c r="C473" s="209">
        <v>1</v>
      </c>
      <c r="D473" s="57" t="str">
        <f t="shared" si="81"/>
        <v>Q4</v>
      </c>
      <c r="E473" s="208" t="s">
        <v>171</v>
      </c>
      <c r="F473" s="208" t="s">
        <v>171</v>
      </c>
      <c r="G473" s="209" t="s">
        <v>171</v>
      </c>
      <c r="H473" s="213"/>
      <c r="I473" s="57" t="str">
        <f t="shared" si="83"/>
        <v>Cancel</v>
      </c>
      <c r="J473" s="204" t="s">
        <v>569</v>
      </c>
      <c r="K473" s="213" t="s">
        <v>568</v>
      </c>
      <c r="L473" s="210" t="s">
        <v>64</v>
      </c>
      <c r="M473" s="208" t="s">
        <v>47</v>
      </c>
      <c r="N473" s="208">
        <v>2</v>
      </c>
      <c r="O473" s="208"/>
      <c r="P473" s="57" t="str">
        <f t="shared" si="84"/>
        <v>MAIN UNIT</v>
      </c>
      <c r="Q473" s="208"/>
      <c r="R473" s="208" t="s">
        <v>49</v>
      </c>
      <c r="S473" s="208" t="s">
        <v>36</v>
      </c>
      <c r="T473" s="208" t="s">
        <v>65</v>
      </c>
      <c r="U473" s="208" t="s">
        <v>66</v>
      </c>
      <c r="V473" s="208" t="s">
        <v>67</v>
      </c>
      <c r="W473" s="208" t="s">
        <v>96</v>
      </c>
      <c r="X473" s="34">
        <v>10220000</v>
      </c>
      <c r="Y473" s="202">
        <v>1</v>
      </c>
      <c r="Z473" s="26">
        <f t="shared" si="82"/>
        <v>20440000</v>
      </c>
      <c r="AA473" s="208">
        <v>7.0400000000000004E-2</v>
      </c>
      <c r="AB473" s="35">
        <f t="shared" si="92"/>
        <v>1438976</v>
      </c>
      <c r="AC473" s="27">
        <f t="shared" si="85"/>
        <v>127781.06880000001</v>
      </c>
      <c r="AD473" s="207">
        <v>8.8800000000000004E-2</v>
      </c>
      <c r="AE473" s="211" t="str">
        <f t="shared" si="86"/>
        <v/>
      </c>
      <c r="AF473" s="211" t="str">
        <f>IF(AND(COUNTIFS($J$18:J473,J473)=1,AE473=1),1,"")</f>
        <v/>
      </c>
      <c r="AG473" s="211" t="str">
        <f>IF(C473="","",IF(AND(COUNTIFS($J$18:J473,J473)=1,C473&lt;&gt;""),1,""))</f>
        <v/>
      </c>
      <c r="AH473" s="211" t="str">
        <f>IF(G473="","",IF(AND(COUNTIFS($J$18:J473,J473)=1,G473&lt;&gt;""),1,""))</f>
        <v/>
      </c>
      <c r="AI473" s="28">
        <f t="shared" si="87"/>
        <v>468573419.10712183</v>
      </c>
      <c r="AJ473" s="28">
        <f t="shared" si="88"/>
        <v>55829466.862621114</v>
      </c>
      <c r="AK473" s="29">
        <f t="shared" si="89"/>
        <v>0.11914774629983395</v>
      </c>
      <c r="AL473" s="210"/>
      <c r="AM473" s="210"/>
      <c r="AN473" s="210"/>
      <c r="AO473" s="210" t="s">
        <v>171</v>
      </c>
      <c r="AP473" s="45" t="str">
        <f t="shared" si="90"/>
        <v>CancelCancel</v>
      </c>
      <c r="AQ473" s="45" t="str">
        <f t="shared" si="91"/>
        <v>CancelCancelJPY</v>
      </c>
    </row>
    <row r="474" spans="1:43" s="15" customFormat="1">
      <c r="A474" s="214" t="s">
        <v>28</v>
      </c>
      <c r="B474" s="209">
        <v>2018</v>
      </c>
      <c r="C474" s="209">
        <v>7</v>
      </c>
      <c r="D474" s="57" t="str">
        <f t="shared" si="81"/>
        <v>Q2</v>
      </c>
      <c r="E474" s="208" t="s">
        <v>171</v>
      </c>
      <c r="F474" s="208" t="s">
        <v>171</v>
      </c>
      <c r="G474" s="209" t="s">
        <v>171</v>
      </c>
      <c r="H474" s="213"/>
      <c r="I474" s="57" t="str">
        <f t="shared" si="83"/>
        <v>Cancel</v>
      </c>
      <c r="J474" s="204" t="s">
        <v>574</v>
      </c>
      <c r="K474" s="213" t="s">
        <v>575</v>
      </c>
      <c r="L474" s="210" t="s">
        <v>55</v>
      </c>
      <c r="M474" s="208" t="s">
        <v>47</v>
      </c>
      <c r="N474" s="208">
        <v>1</v>
      </c>
      <c r="O474" s="208"/>
      <c r="P474" s="57" t="str">
        <f t="shared" si="84"/>
        <v>MAIN UNIT</v>
      </c>
      <c r="Q474" s="208" t="s">
        <v>56</v>
      </c>
      <c r="R474" s="208" t="s">
        <v>49</v>
      </c>
      <c r="S474" s="208" t="s">
        <v>36</v>
      </c>
      <c r="T474" s="208" t="s">
        <v>65</v>
      </c>
      <c r="U474" s="208" t="s">
        <v>66</v>
      </c>
      <c r="V474" s="208" t="s">
        <v>290</v>
      </c>
      <c r="W474" s="208" t="s">
        <v>96</v>
      </c>
      <c r="X474" s="34">
        <v>10460000</v>
      </c>
      <c r="Y474" s="202">
        <v>1</v>
      </c>
      <c r="Z474" s="26">
        <f t="shared" si="82"/>
        <v>10460000</v>
      </c>
      <c r="AA474" s="208">
        <v>7.0199999999999999E-2</v>
      </c>
      <c r="AB474" s="35">
        <f t="shared" si="92"/>
        <v>734292</v>
      </c>
      <c r="AC474" s="27">
        <f t="shared" si="85"/>
        <v>88115.04</v>
      </c>
      <c r="AD474" s="207">
        <v>0.12</v>
      </c>
      <c r="AE474" s="211">
        <f t="shared" si="86"/>
        <v>1</v>
      </c>
      <c r="AF474" s="211">
        <f>IF(AND(COUNTIFS($J$18:J474,J474)=1,AE474=1),1,"")</f>
        <v>1</v>
      </c>
      <c r="AG474" s="211">
        <f>IF(C474="","",IF(AND(COUNTIFS($J$18:J474,J474)=1,C474&lt;&gt;""),1,""))</f>
        <v>1</v>
      </c>
      <c r="AH474" s="211">
        <f>IF(G474="","",IF(AND(COUNTIFS($J$18:J474,J474)=1,G474&lt;&gt;""),1,""))</f>
        <v>1</v>
      </c>
      <c r="AI474" s="28">
        <f t="shared" si="87"/>
        <v>468573419.10712183</v>
      </c>
      <c r="AJ474" s="28">
        <f t="shared" si="88"/>
        <v>55829466.862621114</v>
      </c>
      <c r="AK474" s="29">
        <f t="shared" si="89"/>
        <v>0.11914774629983395</v>
      </c>
      <c r="AL474" s="210"/>
      <c r="AM474" s="210"/>
      <c r="AN474" s="210"/>
      <c r="AO474" s="210"/>
      <c r="AP474" s="45" t="str">
        <f t="shared" si="90"/>
        <v>CancelCancel</v>
      </c>
      <c r="AQ474" s="45" t="str">
        <f t="shared" si="91"/>
        <v>CancelCancelJPY</v>
      </c>
    </row>
    <row r="475" spans="1:43" s="15" customFormat="1">
      <c r="A475" s="214" t="s">
        <v>28</v>
      </c>
      <c r="B475" s="209">
        <v>2018</v>
      </c>
      <c r="C475" s="209">
        <v>7</v>
      </c>
      <c r="D475" s="57" t="str">
        <f t="shared" si="81"/>
        <v>Q2</v>
      </c>
      <c r="E475" s="208" t="s">
        <v>171</v>
      </c>
      <c r="F475" s="208" t="s">
        <v>171</v>
      </c>
      <c r="G475" s="209" t="s">
        <v>171</v>
      </c>
      <c r="H475" s="213"/>
      <c r="I475" s="57" t="str">
        <f t="shared" si="83"/>
        <v>Cancel</v>
      </c>
      <c r="J475" s="204" t="s">
        <v>576</v>
      </c>
      <c r="K475" s="213" t="s">
        <v>572</v>
      </c>
      <c r="L475" s="210" t="s">
        <v>79</v>
      </c>
      <c r="M475" s="208" t="s">
        <v>47</v>
      </c>
      <c r="N475" s="208">
        <v>1</v>
      </c>
      <c r="O475" s="208"/>
      <c r="P475" s="57" t="str">
        <f t="shared" si="84"/>
        <v>MAIN UNIT</v>
      </c>
      <c r="Q475" s="208" t="s">
        <v>48</v>
      </c>
      <c r="R475" s="208" t="s">
        <v>49</v>
      </c>
      <c r="S475" s="208" t="s">
        <v>36</v>
      </c>
      <c r="T475" s="208" t="s">
        <v>65</v>
      </c>
      <c r="U475" s="208" t="s">
        <v>66</v>
      </c>
      <c r="V475" s="208" t="s">
        <v>122</v>
      </c>
      <c r="W475" s="208" t="s">
        <v>96</v>
      </c>
      <c r="X475" s="34">
        <v>13500000</v>
      </c>
      <c r="Y475" s="202">
        <v>1</v>
      </c>
      <c r="Z475" s="26">
        <f t="shared" si="82"/>
        <v>13500000</v>
      </c>
      <c r="AA475" s="208">
        <v>7.0199999999999999E-2</v>
      </c>
      <c r="AB475" s="35">
        <f t="shared" si="92"/>
        <v>947700</v>
      </c>
      <c r="AC475" s="27">
        <f t="shared" si="85"/>
        <v>113724</v>
      </c>
      <c r="AD475" s="207">
        <v>0.12</v>
      </c>
      <c r="AE475" s="211">
        <f t="shared" si="86"/>
        <v>0</v>
      </c>
      <c r="AF475" s="211" t="str">
        <f>IF(AND(COUNTIFS($J$18:J475,J475)=1,AE475=1),1,"")</f>
        <v/>
      </c>
      <c r="AG475" s="211">
        <f>IF(C475="","",IF(AND(COUNTIFS($J$18:J475,J475)=1,C475&lt;&gt;""),1,""))</f>
        <v>1</v>
      </c>
      <c r="AH475" s="211">
        <f>IF(G475="","",IF(AND(COUNTIFS($J$18:J475,J475)=1,G475&lt;&gt;""),1,""))</f>
        <v>1</v>
      </c>
      <c r="AI475" s="28">
        <f t="shared" si="87"/>
        <v>468573419.10712183</v>
      </c>
      <c r="AJ475" s="28">
        <f t="shared" si="88"/>
        <v>55829466.862621114</v>
      </c>
      <c r="AK475" s="29">
        <f t="shared" si="89"/>
        <v>0.11914774629983395</v>
      </c>
      <c r="AL475" s="210"/>
      <c r="AM475" s="210"/>
      <c r="AN475" s="210"/>
      <c r="AO475" s="210" t="s">
        <v>577</v>
      </c>
      <c r="AP475" s="45" t="str">
        <f t="shared" si="90"/>
        <v>CancelCancel</v>
      </c>
      <c r="AQ475" s="45" t="str">
        <f t="shared" si="91"/>
        <v>CancelCancelJPY</v>
      </c>
    </row>
    <row r="476" spans="1:43" s="15" customFormat="1">
      <c r="A476" s="214" t="s">
        <v>28</v>
      </c>
      <c r="B476" s="209">
        <v>2018</v>
      </c>
      <c r="C476" s="209">
        <v>7</v>
      </c>
      <c r="D476" s="57" t="str">
        <f t="shared" si="81"/>
        <v>Q2</v>
      </c>
      <c r="E476" s="208" t="s">
        <v>171</v>
      </c>
      <c r="F476" s="208" t="s">
        <v>171</v>
      </c>
      <c r="G476" s="209" t="s">
        <v>171</v>
      </c>
      <c r="H476" s="213"/>
      <c r="I476" s="57" t="str">
        <f t="shared" si="83"/>
        <v>Cancel</v>
      </c>
      <c r="J476" s="204" t="s">
        <v>574</v>
      </c>
      <c r="K476" s="213" t="s">
        <v>575</v>
      </c>
      <c r="L476" s="210" t="s">
        <v>55</v>
      </c>
      <c r="M476" s="208" t="s">
        <v>47</v>
      </c>
      <c r="N476" s="208">
        <v>1</v>
      </c>
      <c r="O476" s="208"/>
      <c r="P476" s="57" t="str">
        <f t="shared" si="84"/>
        <v>MAIN UNIT</v>
      </c>
      <c r="Q476" s="208" t="s">
        <v>56</v>
      </c>
      <c r="R476" s="208" t="s">
        <v>49</v>
      </c>
      <c r="S476" s="208" t="s">
        <v>36</v>
      </c>
      <c r="T476" s="208" t="s">
        <v>65</v>
      </c>
      <c r="U476" s="208" t="s">
        <v>66</v>
      </c>
      <c r="V476" s="208" t="s">
        <v>290</v>
      </c>
      <c r="W476" s="208" t="s">
        <v>96</v>
      </c>
      <c r="X476" s="34">
        <v>10460000</v>
      </c>
      <c r="Y476" s="202">
        <v>1</v>
      </c>
      <c r="Z476" s="26">
        <f t="shared" si="82"/>
        <v>10460000</v>
      </c>
      <c r="AA476" s="208">
        <v>7.2099999999999997E-2</v>
      </c>
      <c r="AB476" s="35">
        <f t="shared" si="92"/>
        <v>754166</v>
      </c>
      <c r="AC476" s="27">
        <f t="shared" si="85"/>
        <v>90499.92</v>
      </c>
      <c r="AD476" s="207">
        <v>0.12</v>
      </c>
      <c r="AE476" s="211">
        <f t="shared" si="86"/>
        <v>1</v>
      </c>
      <c r="AF476" s="211" t="str">
        <f>IF(AND(COUNTIFS($J$18:J476,J476)=1,AE476=1),1,"")</f>
        <v/>
      </c>
      <c r="AG476" s="211" t="str">
        <f>IF(C476="","",IF(AND(COUNTIFS($J$18:J476,J476)=1,C476&lt;&gt;""),1,""))</f>
        <v/>
      </c>
      <c r="AH476" s="211" t="str">
        <f>IF(G476="","",IF(AND(COUNTIFS($J$18:J476,J476)=1,G476&lt;&gt;""),1,""))</f>
        <v/>
      </c>
      <c r="AI476" s="28">
        <f t="shared" si="87"/>
        <v>468573419.10712183</v>
      </c>
      <c r="AJ476" s="28">
        <f t="shared" si="88"/>
        <v>55829466.862621114</v>
      </c>
      <c r="AK476" s="29">
        <f t="shared" si="89"/>
        <v>0.11914774629983395</v>
      </c>
      <c r="AL476" s="210"/>
      <c r="AM476" s="210"/>
      <c r="AN476" s="210"/>
      <c r="AO476" s="210"/>
      <c r="AP476" s="45" t="str">
        <f t="shared" si="90"/>
        <v>CancelCancel</v>
      </c>
      <c r="AQ476" s="45" t="str">
        <f t="shared" si="91"/>
        <v>CancelCancelJPY</v>
      </c>
    </row>
    <row r="477" spans="1:43" s="15" customFormat="1">
      <c r="A477" s="214" t="s">
        <v>28</v>
      </c>
      <c r="B477" s="209">
        <v>2018</v>
      </c>
      <c r="C477" s="209">
        <v>7</v>
      </c>
      <c r="D477" s="57" t="str">
        <f t="shared" si="81"/>
        <v>Q2</v>
      </c>
      <c r="E477" s="208" t="s">
        <v>171</v>
      </c>
      <c r="F477" s="208" t="s">
        <v>171</v>
      </c>
      <c r="G477" s="209" t="s">
        <v>171</v>
      </c>
      <c r="H477" s="213"/>
      <c r="I477" s="57" t="str">
        <f t="shared" si="83"/>
        <v>Cancel</v>
      </c>
      <c r="J477" s="204" t="s">
        <v>578</v>
      </c>
      <c r="K477" s="213" t="s">
        <v>579</v>
      </c>
      <c r="L477" s="210" t="s">
        <v>55</v>
      </c>
      <c r="M477" s="208" t="s">
        <v>47</v>
      </c>
      <c r="N477" s="208">
        <v>3</v>
      </c>
      <c r="O477" s="208"/>
      <c r="P477" s="57" t="str">
        <f t="shared" si="84"/>
        <v>MAIN UNIT</v>
      </c>
      <c r="Q477" s="208" t="s">
        <v>375</v>
      </c>
      <c r="R477" s="208" t="s">
        <v>49</v>
      </c>
      <c r="S477" s="208" t="s">
        <v>346</v>
      </c>
      <c r="T477" s="208" t="s">
        <v>65</v>
      </c>
      <c r="U477" s="208" t="s">
        <v>66</v>
      </c>
      <c r="V477" s="208" t="s">
        <v>557</v>
      </c>
      <c r="W477" s="208" t="s">
        <v>348</v>
      </c>
      <c r="X477" s="34">
        <v>8544600</v>
      </c>
      <c r="Y477" s="202">
        <v>1</v>
      </c>
      <c r="Z477" s="26">
        <f t="shared" si="82"/>
        <v>25633800</v>
      </c>
      <c r="AA477" s="208">
        <v>7.0199999999999999E-2</v>
      </c>
      <c r="AB477" s="35">
        <f t="shared" si="92"/>
        <v>1799492.76</v>
      </c>
      <c r="AC477" s="27">
        <f t="shared" si="85"/>
        <v>215939.1312</v>
      </c>
      <c r="AD477" s="207">
        <v>0.12</v>
      </c>
      <c r="AE477" s="211">
        <f t="shared" si="86"/>
        <v>1</v>
      </c>
      <c r="AF477" s="211">
        <f>IF(AND(COUNTIFS($J$18:J477,J477)=1,AE477=1),1,"")</f>
        <v>1</v>
      </c>
      <c r="AG477" s="211">
        <f>IF(C477="","",IF(AND(COUNTIFS($J$18:J477,J477)=1,C477&lt;&gt;""),1,""))</f>
        <v>1</v>
      </c>
      <c r="AH477" s="211">
        <f>IF(G477="","",IF(AND(COUNTIFS($J$18:J477,J477)=1,G477&lt;&gt;""),1,""))</f>
        <v>1</v>
      </c>
      <c r="AI477" s="28">
        <f t="shared" si="87"/>
        <v>468573419.10712183</v>
      </c>
      <c r="AJ477" s="28">
        <f t="shared" si="88"/>
        <v>55829466.862621114</v>
      </c>
      <c r="AK477" s="29">
        <f t="shared" si="89"/>
        <v>0.11914774629983395</v>
      </c>
      <c r="AL477" s="210"/>
      <c r="AM477" s="210"/>
      <c r="AN477" s="210"/>
      <c r="AO477" s="210"/>
      <c r="AP477" s="45" t="str">
        <f t="shared" si="90"/>
        <v>CancelCancel</v>
      </c>
      <c r="AQ477" s="45" t="str">
        <f t="shared" si="91"/>
        <v>CancelCancelJPY</v>
      </c>
    </row>
    <row r="478" spans="1:43" s="15" customFormat="1">
      <c r="A478" s="214" t="s">
        <v>28</v>
      </c>
      <c r="B478" s="209">
        <v>2018</v>
      </c>
      <c r="C478" s="209">
        <v>7</v>
      </c>
      <c r="D478" s="57" t="str">
        <f t="shared" si="81"/>
        <v>Q2</v>
      </c>
      <c r="E478" s="208" t="s">
        <v>171</v>
      </c>
      <c r="F478" s="208" t="s">
        <v>171</v>
      </c>
      <c r="G478" s="209" t="s">
        <v>171</v>
      </c>
      <c r="H478" s="213"/>
      <c r="I478" s="57" t="str">
        <f t="shared" si="83"/>
        <v>Cancel</v>
      </c>
      <c r="J478" s="204" t="s">
        <v>580</v>
      </c>
      <c r="K478" s="213" t="s">
        <v>573</v>
      </c>
      <c r="L478" s="210" t="s">
        <v>79</v>
      </c>
      <c r="M478" s="208" t="s">
        <v>47</v>
      </c>
      <c r="N478" s="208">
        <v>4</v>
      </c>
      <c r="O478" s="208"/>
      <c r="P478" s="57" t="str">
        <f t="shared" si="84"/>
        <v>MAIN UNIT</v>
      </c>
      <c r="Q478" s="208" t="s">
        <v>48</v>
      </c>
      <c r="R478" s="208" t="s">
        <v>49</v>
      </c>
      <c r="S478" s="208" t="s">
        <v>346</v>
      </c>
      <c r="T478" s="208" t="s">
        <v>65</v>
      </c>
      <c r="U478" s="208" t="s">
        <v>66</v>
      </c>
      <c r="V478" s="208" t="s">
        <v>517</v>
      </c>
      <c r="W478" s="208" t="s">
        <v>348</v>
      </c>
      <c r="X478" s="34">
        <v>12000000</v>
      </c>
      <c r="Y478" s="202">
        <v>1</v>
      </c>
      <c r="Z478" s="26">
        <f t="shared" si="82"/>
        <v>48000000</v>
      </c>
      <c r="AA478" s="208">
        <v>7.0400000000000004E-2</v>
      </c>
      <c r="AB478" s="35">
        <f t="shared" si="92"/>
        <v>3379200</v>
      </c>
      <c r="AC478" s="27">
        <f t="shared" si="85"/>
        <v>405504</v>
      </c>
      <c r="AD478" s="207">
        <v>0.12</v>
      </c>
      <c r="AE478" s="211">
        <f t="shared" si="86"/>
        <v>0</v>
      </c>
      <c r="AF478" s="211" t="str">
        <f>IF(AND(COUNTIFS($J$18:J478,J478)=1,AE478=1),1,"")</f>
        <v/>
      </c>
      <c r="AG478" s="211">
        <f>IF(C478="","",IF(AND(COUNTIFS($J$18:J478,J478)=1,C478&lt;&gt;""),1,""))</f>
        <v>1</v>
      </c>
      <c r="AH478" s="211">
        <f>IF(G478="","",IF(AND(COUNTIFS($J$18:J478,J478)=1,G478&lt;&gt;""),1,""))</f>
        <v>1</v>
      </c>
      <c r="AI478" s="28">
        <f t="shared" si="87"/>
        <v>468573419.10712183</v>
      </c>
      <c r="AJ478" s="28">
        <f t="shared" si="88"/>
        <v>55829466.862621114</v>
      </c>
      <c r="AK478" s="29">
        <f t="shared" si="89"/>
        <v>0.11914774629983395</v>
      </c>
      <c r="AL478" s="210"/>
      <c r="AM478" s="210"/>
      <c r="AN478" s="210"/>
      <c r="AO478" s="210"/>
      <c r="AP478" s="45" t="str">
        <f t="shared" si="90"/>
        <v>CancelCancel</v>
      </c>
      <c r="AQ478" s="45" t="str">
        <f t="shared" si="91"/>
        <v>CancelCancelJPY</v>
      </c>
    </row>
    <row r="479" spans="1:43" s="15" customFormat="1">
      <c r="A479" s="214" t="s">
        <v>28</v>
      </c>
      <c r="B479" s="209">
        <v>2018</v>
      </c>
      <c r="C479" s="209">
        <v>7</v>
      </c>
      <c r="D479" s="57" t="str">
        <f t="shared" si="81"/>
        <v>Q2</v>
      </c>
      <c r="E479" s="208" t="s">
        <v>171</v>
      </c>
      <c r="F479" s="208" t="s">
        <v>171</v>
      </c>
      <c r="G479" s="209" t="s">
        <v>171</v>
      </c>
      <c r="H479" s="213"/>
      <c r="I479" s="57" t="str">
        <f t="shared" si="83"/>
        <v>Cancel</v>
      </c>
      <c r="J479" s="204" t="s">
        <v>581</v>
      </c>
      <c r="K479" s="213" t="s">
        <v>556</v>
      </c>
      <c r="L479" s="210" t="s">
        <v>273</v>
      </c>
      <c r="M479" s="208" t="s">
        <v>47</v>
      </c>
      <c r="N479" s="208">
        <v>1</v>
      </c>
      <c r="O479" s="208"/>
      <c r="P479" s="57" t="str">
        <f t="shared" si="84"/>
        <v>MAIN UNIT</v>
      </c>
      <c r="Q479" s="208" t="s">
        <v>375</v>
      </c>
      <c r="R479" s="208" t="s">
        <v>49</v>
      </c>
      <c r="S479" s="208" t="s">
        <v>346</v>
      </c>
      <c r="T479" s="208" t="s">
        <v>65</v>
      </c>
      <c r="U479" s="208" t="s">
        <v>66</v>
      </c>
      <c r="V479" s="208" t="s">
        <v>557</v>
      </c>
      <c r="W479" s="208" t="s">
        <v>96</v>
      </c>
      <c r="X479" s="34">
        <v>27923924</v>
      </c>
      <c r="Y479" s="202">
        <v>1</v>
      </c>
      <c r="Z479" s="26">
        <f t="shared" si="82"/>
        <v>27923924</v>
      </c>
      <c r="AA479" s="208">
        <v>7.2099999999999997E-2</v>
      </c>
      <c r="AB479" s="35">
        <f t="shared" si="92"/>
        <v>2013314.9203999999</v>
      </c>
      <c r="AC479" s="27">
        <f t="shared" si="85"/>
        <v>241597.79044799999</v>
      </c>
      <c r="AD479" s="207">
        <v>0.12</v>
      </c>
      <c r="AE479" s="211">
        <f t="shared" si="86"/>
        <v>1</v>
      </c>
      <c r="AF479" s="211">
        <f>IF(AND(COUNTIFS($J$18:J479,J479)=1,AE479=1),1,"")</f>
        <v>1</v>
      </c>
      <c r="AG479" s="211">
        <f>IF(C479="","",IF(AND(COUNTIFS($J$18:J479,J479)=1,C479&lt;&gt;""),1,""))</f>
        <v>1</v>
      </c>
      <c r="AH479" s="211">
        <f>IF(G479="","",IF(AND(COUNTIFS($J$18:J479,J479)=1,G479&lt;&gt;""),1,""))</f>
        <v>1</v>
      </c>
      <c r="AI479" s="28">
        <f t="shared" si="87"/>
        <v>468573419.10712183</v>
      </c>
      <c r="AJ479" s="28">
        <f t="shared" si="88"/>
        <v>55829466.862621114</v>
      </c>
      <c r="AK479" s="29">
        <f t="shared" si="89"/>
        <v>0.11914774629983395</v>
      </c>
      <c r="AL479" s="210"/>
      <c r="AM479" s="210"/>
      <c r="AN479" s="210"/>
      <c r="AO479" s="210"/>
      <c r="AP479" s="45" t="str">
        <f t="shared" si="90"/>
        <v>CancelCancel</v>
      </c>
      <c r="AQ479" s="45" t="str">
        <f t="shared" si="91"/>
        <v>CancelCancelJPY</v>
      </c>
    </row>
    <row r="480" spans="1:43" s="15" customFormat="1">
      <c r="A480" s="214" t="s">
        <v>28</v>
      </c>
      <c r="B480" s="209">
        <v>2018</v>
      </c>
      <c r="C480" s="209">
        <v>7</v>
      </c>
      <c r="D480" s="57" t="str">
        <f t="shared" si="81"/>
        <v>Q2</v>
      </c>
      <c r="E480" s="208" t="s">
        <v>171</v>
      </c>
      <c r="F480" s="208" t="s">
        <v>171</v>
      </c>
      <c r="G480" s="209" t="s">
        <v>171</v>
      </c>
      <c r="H480" s="213"/>
      <c r="I480" s="57" t="str">
        <f t="shared" si="83"/>
        <v>Cancel</v>
      </c>
      <c r="J480" s="204" t="s">
        <v>576</v>
      </c>
      <c r="K480" s="213" t="s">
        <v>572</v>
      </c>
      <c r="L480" s="210" t="s">
        <v>79</v>
      </c>
      <c r="M480" s="208" t="s">
        <v>47</v>
      </c>
      <c r="N480" s="208">
        <v>1</v>
      </c>
      <c r="O480" s="208"/>
      <c r="P480" s="57" t="str">
        <f t="shared" si="84"/>
        <v>MAIN UNIT</v>
      </c>
      <c r="Q480" s="208" t="s">
        <v>48</v>
      </c>
      <c r="R480" s="208" t="s">
        <v>49</v>
      </c>
      <c r="S480" s="208" t="s">
        <v>36</v>
      </c>
      <c r="T480" s="208" t="s">
        <v>65</v>
      </c>
      <c r="U480" s="208" t="s">
        <v>66</v>
      </c>
      <c r="V480" s="208" t="s">
        <v>122</v>
      </c>
      <c r="W480" s="208" t="s">
        <v>96</v>
      </c>
      <c r="X480" s="34">
        <v>13500000</v>
      </c>
      <c r="Y480" s="202">
        <v>1</v>
      </c>
      <c r="Z480" s="26">
        <f t="shared" si="82"/>
        <v>13500000</v>
      </c>
      <c r="AA480" s="208">
        <v>7.2300000000000003E-2</v>
      </c>
      <c r="AB480" s="35">
        <f t="shared" si="92"/>
        <v>976050</v>
      </c>
      <c r="AC480" s="27">
        <f t="shared" si="85"/>
        <v>117126</v>
      </c>
      <c r="AD480" s="207">
        <v>0.12</v>
      </c>
      <c r="AE480" s="211">
        <f t="shared" si="86"/>
        <v>0</v>
      </c>
      <c r="AF480" s="211" t="str">
        <f>IF(AND(COUNTIFS($J$18:J480,J480)=1,AE480=1),1,"")</f>
        <v/>
      </c>
      <c r="AG480" s="211" t="str">
        <f>IF(C480="","",IF(AND(COUNTIFS($J$18:J480,J480)=1,C480&lt;&gt;""),1,""))</f>
        <v/>
      </c>
      <c r="AH480" s="211" t="str">
        <f>IF(G480="","",IF(AND(COUNTIFS($J$18:J480,J480)=1,G480&lt;&gt;""),1,""))</f>
        <v/>
      </c>
      <c r="AI480" s="28">
        <f t="shared" si="87"/>
        <v>468573419.10712183</v>
      </c>
      <c r="AJ480" s="28">
        <f t="shared" si="88"/>
        <v>55829466.862621114</v>
      </c>
      <c r="AK480" s="29">
        <f t="shared" si="89"/>
        <v>0.11914774629983395</v>
      </c>
      <c r="AL480" s="210"/>
      <c r="AM480" s="210"/>
      <c r="AN480" s="210"/>
      <c r="AO480" s="210"/>
      <c r="AP480" s="45" t="str">
        <f t="shared" si="90"/>
        <v>CancelCancel</v>
      </c>
      <c r="AQ480" s="45" t="str">
        <f t="shared" si="91"/>
        <v>CancelCancelJPY</v>
      </c>
    </row>
    <row r="481" spans="1:43" s="15" customFormat="1">
      <c r="A481" s="214" t="s">
        <v>28</v>
      </c>
      <c r="B481" s="209">
        <v>2018</v>
      </c>
      <c r="C481" s="209">
        <v>7</v>
      </c>
      <c r="D481" s="57" t="str">
        <f t="shared" si="81"/>
        <v>Q2</v>
      </c>
      <c r="E481" s="208" t="s">
        <v>171</v>
      </c>
      <c r="F481" s="208" t="s">
        <v>171</v>
      </c>
      <c r="G481" s="209" t="s">
        <v>171</v>
      </c>
      <c r="H481" s="213"/>
      <c r="I481" s="57" t="str">
        <f t="shared" si="83"/>
        <v>Cancel</v>
      </c>
      <c r="J481" s="204" t="s">
        <v>576</v>
      </c>
      <c r="K481" s="213" t="s">
        <v>572</v>
      </c>
      <c r="L481" s="210" t="s">
        <v>79</v>
      </c>
      <c r="M481" s="208" t="s">
        <v>47</v>
      </c>
      <c r="N481" s="208">
        <v>2</v>
      </c>
      <c r="O481" s="208"/>
      <c r="P481" s="57" t="str">
        <f t="shared" si="84"/>
        <v>MAIN UNIT</v>
      </c>
      <c r="Q481" s="208" t="s">
        <v>48</v>
      </c>
      <c r="R481" s="208" t="s">
        <v>49</v>
      </c>
      <c r="S481" s="208" t="s">
        <v>36</v>
      </c>
      <c r="T481" s="208" t="s">
        <v>65</v>
      </c>
      <c r="U481" s="208" t="s">
        <v>66</v>
      </c>
      <c r="V481" s="208" t="s">
        <v>122</v>
      </c>
      <c r="W481" s="208" t="s">
        <v>96</v>
      </c>
      <c r="X481" s="34">
        <v>13500000</v>
      </c>
      <c r="Y481" s="202">
        <v>1</v>
      </c>
      <c r="Z481" s="26">
        <f t="shared" si="82"/>
        <v>27000000</v>
      </c>
      <c r="AA481" s="208">
        <v>7.0199999999999999E-2</v>
      </c>
      <c r="AB481" s="35">
        <f t="shared" si="92"/>
        <v>1895400</v>
      </c>
      <c r="AC481" s="27">
        <f t="shared" si="85"/>
        <v>227448</v>
      </c>
      <c r="AD481" s="207">
        <v>0.12</v>
      </c>
      <c r="AE481" s="211">
        <f t="shared" si="86"/>
        <v>0</v>
      </c>
      <c r="AF481" s="211" t="str">
        <f>IF(AND(COUNTIFS($J$18:J481,J481)=1,AE481=1),1,"")</f>
        <v/>
      </c>
      <c r="AG481" s="211" t="str">
        <f>IF(C481="","",IF(AND(COUNTIFS($J$18:J481,J481)=1,C481&lt;&gt;""),1,""))</f>
        <v/>
      </c>
      <c r="AH481" s="211" t="str">
        <f>IF(G481="","",IF(AND(COUNTIFS($J$18:J481,J481)=1,G481&lt;&gt;""),1,""))</f>
        <v/>
      </c>
      <c r="AI481" s="28">
        <f t="shared" si="87"/>
        <v>468573419.10712183</v>
      </c>
      <c r="AJ481" s="28">
        <f t="shared" si="88"/>
        <v>55829466.862621114</v>
      </c>
      <c r="AK481" s="29">
        <f t="shared" si="89"/>
        <v>0.11914774629983395</v>
      </c>
      <c r="AL481" s="210"/>
      <c r="AM481" s="210"/>
      <c r="AN481" s="210"/>
      <c r="AO481" s="210"/>
      <c r="AP481" s="45" t="str">
        <f t="shared" si="90"/>
        <v>CancelCancel</v>
      </c>
      <c r="AQ481" s="45" t="str">
        <f t="shared" si="91"/>
        <v>CancelCancelJPY</v>
      </c>
    </row>
    <row r="482" spans="1:43" s="15" customFormat="1">
      <c r="A482" s="214" t="s">
        <v>28</v>
      </c>
      <c r="B482" s="209">
        <v>2018</v>
      </c>
      <c r="C482" s="209">
        <v>6</v>
      </c>
      <c r="D482" s="57" t="str">
        <f t="shared" ref="D482:D545" si="93">IF(B482="","",IF(AND(C482&gt;=10,C482&lt;=12),"Q3",IF(AND(C482&gt;=1,C482&lt;=3),"Q4",IF(AND(C482&gt;=7,C482&lt;=9),"Q2",IF(AND(C482&gt;=4,C482&lt;=6),"Q1")))))</f>
        <v>Q1</v>
      </c>
      <c r="E482" s="208" t="s">
        <v>171</v>
      </c>
      <c r="F482" s="208" t="s">
        <v>171</v>
      </c>
      <c r="G482" s="209" t="s">
        <v>171</v>
      </c>
      <c r="H482" s="213"/>
      <c r="I482" s="57" t="str">
        <f t="shared" si="83"/>
        <v>Cancel</v>
      </c>
      <c r="J482" s="204" t="s">
        <v>582</v>
      </c>
      <c r="K482" s="213" t="s">
        <v>400</v>
      </c>
      <c r="L482" s="210" t="s">
        <v>55</v>
      </c>
      <c r="M482" s="208" t="s">
        <v>47</v>
      </c>
      <c r="N482" s="208">
        <v>2</v>
      </c>
      <c r="O482" s="208"/>
      <c r="P482" s="57" t="str">
        <f t="shared" si="84"/>
        <v>MAIN UNIT</v>
      </c>
      <c r="Q482" s="208" t="s">
        <v>48</v>
      </c>
      <c r="R482" s="208" t="s">
        <v>49</v>
      </c>
      <c r="S482" s="208" t="s">
        <v>36</v>
      </c>
      <c r="T482" s="208" t="s">
        <v>65</v>
      </c>
      <c r="U482" s="208" t="s">
        <v>66</v>
      </c>
      <c r="V482" s="208" t="s">
        <v>109</v>
      </c>
      <c r="W482" s="208" t="s">
        <v>96</v>
      </c>
      <c r="X482" s="34">
        <v>8500000</v>
      </c>
      <c r="Y482" s="202">
        <v>1</v>
      </c>
      <c r="Z482" s="26">
        <f t="shared" ref="Z482:Z545" si="94">IF(X482="","",X482*MAX(O482,N482))</f>
        <v>17000000</v>
      </c>
      <c r="AA482" s="208">
        <v>7.2099999999999997E-2</v>
      </c>
      <c r="AB482" s="35">
        <f t="shared" si="92"/>
        <v>1225700</v>
      </c>
      <c r="AC482" s="27">
        <f t="shared" si="85"/>
        <v>147084</v>
      </c>
      <c r="AD482" s="207">
        <v>0.12</v>
      </c>
      <c r="AE482" s="211">
        <f t="shared" si="86"/>
        <v>0</v>
      </c>
      <c r="AF482" s="211" t="str">
        <f>IF(AND(COUNTIFS($J$18:J482,J482)=1,AE482=1),1,"")</f>
        <v/>
      </c>
      <c r="AG482" s="211">
        <f>IF(C482="","",IF(AND(COUNTIFS($J$18:J482,J482)=1,C482&lt;&gt;""),1,""))</f>
        <v>1</v>
      </c>
      <c r="AH482" s="211">
        <f>IF(G482="","",IF(AND(COUNTIFS($J$18:J482,J482)=1,G482&lt;&gt;""),1,""))</f>
        <v>1</v>
      </c>
      <c r="AI482" s="28">
        <f t="shared" si="87"/>
        <v>468573419.10712183</v>
      </c>
      <c r="AJ482" s="28">
        <f t="shared" si="88"/>
        <v>55829466.862621114</v>
      </c>
      <c r="AK482" s="29">
        <f t="shared" si="89"/>
        <v>0.11914774629983395</v>
      </c>
      <c r="AL482" s="210"/>
      <c r="AM482" s="210"/>
      <c r="AN482" s="210"/>
      <c r="AO482" s="210"/>
      <c r="AP482" s="45" t="str">
        <f t="shared" si="90"/>
        <v>CancelCancel</v>
      </c>
      <c r="AQ482" s="45" t="str">
        <f t="shared" si="91"/>
        <v>CancelCancelJPY</v>
      </c>
    </row>
    <row r="483" spans="1:43" s="15" customFormat="1">
      <c r="A483" s="214" t="s">
        <v>43</v>
      </c>
      <c r="B483" s="209">
        <v>2018</v>
      </c>
      <c r="C483" s="209">
        <v>3</v>
      </c>
      <c r="D483" s="57" t="str">
        <f t="shared" si="93"/>
        <v>Q4</v>
      </c>
      <c r="E483" s="208" t="s">
        <v>171</v>
      </c>
      <c r="F483" s="208" t="s">
        <v>171</v>
      </c>
      <c r="G483" s="209" t="s">
        <v>171</v>
      </c>
      <c r="H483" s="213"/>
      <c r="I483" s="57" t="str">
        <f t="shared" si="83"/>
        <v>Cancel</v>
      </c>
      <c r="J483" s="204" t="s">
        <v>583</v>
      </c>
      <c r="K483" s="213" t="s">
        <v>424</v>
      </c>
      <c r="L483" s="210" t="s">
        <v>79</v>
      </c>
      <c r="M483" s="208" t="s">
        <v>47</v>
      </c>
      <c r="N483" s="208">
        <v>1</v>
      </c>
      <c r="O483" s="208"/>
      <c r="P483" s="57" t="str">
        <f t="shared" si="84"/>
        <v>MAIN UNIT</v>
      </c>
      <c r="Q483" s="208" t="s">
        <v>48</v>
      </c>
      <c r="R483" s="208" t="s">
        <v>49</v>
      </c>
      <c r="S483" s="208" t="s">
        <v>36</v>
      </c>
      <c r="T483" s="208" t="s">
        <v>232</v>
      </c>
      <c r="U483" s="208" t="s">
        <v>66</v>
      </c>
      <c r="V483" s="208" t="s">
        <v>99</v>
      </c>
      <c r="W483" s="208" t="s">
        <v>96</v>
      </c>
      <c r="X483" s="34">
        <v>14820000</v>
      </c>
      <c r="Y483" s="202">
        <v>1</v>
      </c>
      <c r="Z483" s="26">
        <f t="shared" si="94"/>
        <v>14820000</v>
      </c>
      <c r="AA483" s="208">
        <v>7.2300000000000003E-2</v>
      </c>
      <c r="AB483" s="35">
        <f t="shared" si="92"/>
        <v>1071486</v>
      </c>
      <c r="AC483" s="27">
        <f t="shared" si="85"/>
        <v>128578.31999999999</v>
      </c>
      <c r="AD483" s="207">
        <v>0.12</v>
      </c>
      <c r="AE483" s="211">
        <f t="shared" si="86"/>
        <v>0</v>
      </c>
      <c r="AF483" s="211" t="str">
        <f>IF(AND(COUNTIFS($J$18:J483,J483)=1,AE483=1),1,"")</f>
        <v/>
      </c>
      <c r="AG483" s="211">
        <f>IF(C483="","",IF(AND(COUNTIFS($J$18:J483,J483)=1,C483&lt;&gt;""),1,""))</f>
        <v>1</v>
      </c>
      <c r="AH483" s="211">
        <f>IF(G483="","",IF(AND(COUNTIFS($J$18:J483,J483)=1,G483&lt;&gt;""),1,""))</f>
        <v>1</v>
      </c>
      <c r="AI483" s="28">
        <f t="shared" si="87"/>
        <v>468573419.10712183</v>
      </c>
      <c r="AJ483" s="28">
        <f t="shared" si="88"/>
        <v>55829466.862621114</v>
      </c>
      <c r="AK483" s="29">
        <f t="shared" si="89"/>
        <v>0.11914774629983395</v>
      </c>
      <c r="AL483" s="210"/>
      <c r="AM483" s="210"/>
      <c r="AN483" s="210"/>
      <c r="AO483" s="210"/>
      <c r="AP483" s="45" t="str">
        <f t="shared" si="90"/>
        <v>CancelCancel</v>
      </c>
      <c r="AQ483" s="45" t="str">
        <f t="shared" si="91"/>
        <v>CancelCancelJPY</v>
      </c>
    </row>
    <row r="484" spans="1:43" s="15" customFormat="1">
      <c r="A484" s="214" t="s">
        <v>43</v>
      </c>
      <c r="B484" s="209">
        <v>2018</v>
      </c>
      <c r="C484" s="209">
        <v>3</v>
      </c>
      <c r="D484" s="57" t="str">
        <f t="shared" si="93"/>
        <v>Q4</v>
      </c>
      <c r="E484" s="208" t="s">
        <v>171</v>
      </c>
      <c r="F484" s="208" t="s">
        <v>171</v>
      </c>
      <c r="G484" s="209" t="s">
        <v>171</v>
      </c>
      <c r="H484" s="213"/>
      <c r="I484" s="57" t="str">
        <f t="shared" si="83"/>
        <v>Cancel</v>
      </c>
      <c r="J484" s="204" t="s">
        <v>584</v>
      </c>
      <c r="K484" s="213" t="s">
        <v>430</v>
      </c>
      <c r="L484" s="210" t="s">
        <v>55</v>
      </c>
      <c r="M484" s="208" t="s">
        <v>47</v>
      </c>
      <c r="N484" s="208">
        <v>3</v>
      </c>
      <c r="O484" s="208"/>
      <c r="P484" s="57" t="str">
        <f t="shared" si="84"/>
        <v>MAIN UNIT</v>
      </c>
      <c r="Q484" s="208"/>
      <c r="R484" s="208" t="s">
        <v>49</v>
      </c>
      <c r="S484" s="208" t="s">
        <v>36</v>
      </c>
      <c r="T484" s="208" t="s">
        <v>232</v>
      </c>
      <c r="U484" s="208" t="s">
        <v>66</v>
      </c>
      <c r="V484" s="208"/>
      <c r="W484" s="208" t="s">
        <v>96</v>
      </c>
      <c r="X484" s="34">
        <v>9625000</v>
      </c>
      <c r="Y484" s="202">
        <v>1</v>
      </c>
      <c r="Z484" s="26">
        <f t="shared" si="94"/>
        <v>28875000</v>
      </c>
      <c r="AA484" s="208">
        <v>7.2099999999999997E-2</v>
      </c>
      <c r="AB484" s="35">
        <f t="shared" si="92"/>
        <v>2081887.5</v>
      </c>
      <c r="AC484" s="27">
        <f t="shared" si="85"/>
        <v>249826.5</v>
      </c>
      <c r="AD484" s="207">
        <v>0.12</v>
      </c>
      <c r="AE484" s="211" t="str">
        <f t="shared" si="86"/>
        <v/>
      </c>
      <c r="AF484" s="211" t="str">
        <f>IF(AND(COUNTIFS($J$18:J484,J484)=1,AE484=1),1,"")</f>
        <v/>
      </c>
      <c r="AG484" s="211">
        <f>IF(C484="","",IF(AND(COUNTIFS($J$18:J484,J484)=1,C484&lt;&gt;""),1,""))</f>
        <v>1</v>
      </c>
      <c r="AH484" s="211">
        <f>IF(G484="","",IF(AND(COUNTIFS($J$18:J484,J484)=1,G484&lt;&gt;""),1,""))</f>
        <v>1</v>
      </c>
      <c r="AI484" s="28">
        <f t="shared" si="87"/>
        <v>468573419.10712183</v>
      </c>
      <c r="AJ484" s="28">
        <f t="shared" si="88"/>
        <v>55829466.862621114</v>
      </c>
      <c r="AK484" s="29">
        <f t="shared" si="89"/>
        <v>0.11914774629983395</v>
      </c>
      <c r="AL484" s="210"/>
      <c r="AM484" s="210"/>
      <c r="AN484" s="210"/>
      <c r="AO484" s="210"/>
      <c r="AP484" s="45" t="str">
        <f t="shared" si="90"/>
        <v>CancelCancel</v>
      </c>
      <c r="AQ484" s="45" t="str">
        <f t="shared" si="91"/>
        <v>CancelCancelJPY</v>
      </c>
    </row>
    <row r="485" spans="1:43" s="15" customFormat="1">
      <c r="A485" s="214" t="s">
        <v>43</v>
      </c>
      <c r="B485" s="209">
        <v>2018</v>
      </c>
      <c r="C485" s="209">
        <v>3</v>
      </c>
      <c r="D485" s="57" t="str">
        <f t="shared" si="93"/>
        <v>Q4</v>
      </c>
      <c r="E485" s="208" t="s">
        <v>171</v>
      </c>
      <c r="F485" s="208" t="s">
        <v>171</v>
      </c>
      <c r="G485" s="209" t="s">
        <v>171</v>
      </c>
      <c r="H485" s="213"/>
      <c r="I485" s="57" t="str">
        <f t="shared" si="83"/>
        <v>Cancel</v>
      </c>
      <c r="J485" s="204" t="s">
        <v>585</v>
      </c>
      <c r="K485" s="213" t="s">
        <v>428</v>
      </c>
      <c r="L485" s="210" t="s">
        <v>55</v>
      </c>
      <c r="M485" s="208" t="s">
        <v>47</v>
      </c>
      <c r="N485" s="208">
        <v>1</v>
      </c>
      <c r="O485" s="208"/>
      <c r="P485" s="57" t="str">
        <f t="shared" si="84"/>
        <v>MAIN UNIT</v>
      </c>
      <c r="Q485" s="208" t="s">
        <v>48</v>
      </c>
      <c r="R485" s="208" t="s">
        <v>49</v>
      </c>
      <c r="S485" s="208" t="s">
        <v>36</v>
      </c>
      <c r="T485" s="208" t="s">
        <v>65</v>
      </c>
      <c r="U485" s="208" t="s">
        <v>66</v>
      </c>
      <c r="V485" s="208" t="s">
        <v>99</v>
      </c>
      <c r="W485" s="208" t="s">
        <v>96</v>
      </c>
      <c r="X485" s="34">
        <v>9098400</v>
      </c>
      <c r="Y485" s="202">
        <v>1</v>
      </c>
      <c r="Z485" s="26">
        <f t="shared" si="94"/>
        <v>9098400</v>
      </c>
      <c r="AA485" s="208">
        <v>7.3200000000000001E-2</v>
      </c>
      <c r="AB485" s="35">
        <f t="shared" si="92"/>
        <v>666002.88</v>
      </c>
      <c r="AC485" s="27">
        <f t="shared" si="85"/>
        <v>79920.345600000001</v>
      </c>
      <c r="AD485" s="207">
        <v>0.12</v>
      </c>
      <c r="AE485" s="211">
        <f t="shared" si="86"/>
        <v>0</v>
      </c>
      <c r="AF485" s="211" t="str">
        <f>IF(AND(COUNTIFS($J$18:J485,J485)=1,AE485=1),1,"")</f>
        <v/>
      </c>
      <c r="AG485" s="211">
        <f>IF(C485="","",IF(AND(COUNTIFS($J$18:J485,J485)=1,C485&lt;&gt;""),1,""))</f>
        <v>1</v>
      </c>
      <c r="AH485" s="211">
        <f>IF(G485="","",IF(AND(COUNTIFS($J$18:J485,J485)=1,G485&lt;&gt;""),1,""))</f>
        <v>1</v>
      </c>
      <c r="AI485" s="28">
        <f t="shared" si="87"/>
        <v>468573419.10712183</v>
      </c>
      <c r="AJ485" s="28">
        <f t="shared" si="88"/>
        <v>55829466.862621114</v>
      </c>
      <c r="AK485" s="29">
        <f t="shared" si="89"/>
        <v>0.11914774629983395</v>
      </c>
      <c r="AL485" s="210"/>
      <c r="AM485" s="210"/>
      <c r="AN485" s="210"/>
      <c r="AO485" s="210"/>
      <c r="AP485" s="45" t="str">
        <f t="shared" si="90"/>
        <v>CancelCancel</v>
      </c>
      <c r="AQ485" s="45" t="str">
        <f t="shared" si="91"/>
        <v>CancelCancelJPY</v>
      </c>
    </row>
    <row r="486" spans="1:43" s="15" customFormat="1">
      <c r="A486" s="214" t="s">
        <v>43</v>
      </c>
      <c r="B486" s="209">
        <v>2018</v>
      </c>
      <c r="C486" s="209">
        <v>3</v>
      </c>
      <c r="D486" s="57" t="str">
        <f t="shared" si="93"/>
        <v>Q4</v>
      </c>
      <c r="E486" s="208" t="s">
        <v>171</v>
      </c>
      <c r="F486" s="208" t="s">
        <v>171</v>
      </c>
      <c r="G486" s="209" t="s">
        <v>171</v>
      </c>
      <c r="H486" s="213"/>
      <c r="I486" s="57" t="str">
        <f t="shared" si="83"/>
        <v>Cancel</v>
      </c>
      <c r="J486" s="204" t="s">
        <v>586</v>
      </c>
      <c r="K486" s="213" t="s">
        <v>587</v>
      </c>
      <c r="L486" s="210" t="s">
        <v>55</v>
      </c>
      <c r="M486" s="208" t="s">
        <v>47</v>
      </c>
      <c r="N486" s="208">
        <v>2</v>
      </c>
      <c r="O486" s="208"/>
      <c r="P486" s="57" t="str">
        <f t="shared" si="84"/>
        <v>MAIN UNIT</v>
      </c>
      <c r="Q486" s="208" t="s">
        <v>56</v>
      </c>
      <c r="R486" s="208" t="s">
        <v>49</v>
      </c>
      <c r="S486" s="208" t="s">
        <v>36</v>
      </c>
      <c r="T486" s="208" t="s">
        <v>419</v>
      </c>
      <c r="U486" s="208" t="s">
        <v>66</v>
      </c>
      <c r="V486" s="208" t="s">
        <v>99</v>
      </c>
      <c r="W486" s="208" t="s">
        <v>96</v>
      </c>
      <c r="X486" s="34">
        <v>9071880</v>
      </c>
      <c r="Y486" s="202">
        <v>1</v>
      </c>
      <c r="Z486" s="26">
        <f t="shared" si="94"/>
        <v>18143760</v>
      </c>
      <c r="AA486" s="208">
        <v>7.3200000000000001E-2</v>
      </c>
      <c r="AB486" s="35">
        <f t="shared" si="92"/>
        <v>1328123.2320000001</v>
      </c>
      <c r="AC486" s="27">
        <f t="shared" si="85"/>
        <v>159374.78784</v>
      </c>
      <c r="AD486" s="207">
        <v>0.12</v>
      </c>
      <c r="AE486" s="211">
        <f t="shared" si="86"/>
        <v>1</v>
      </c>
      <c r="AF486" s="211">
        <f>IF(AND(COUNTIFS($J$18:J486,J486)=1,AE486=1),1,"")</f>
        <v>1</v>
      </c>
      <c r="AG486" s="211">
        <f>IF(C486="","",IF(AND(COUNTIFS($J$18:J486,J486)=1,C486&lt;&gt;""),1,""))</f>
        <v>1</v>
      </c>
      <c r="AH486" s="211">
        <f>IF(G486="","",IF(AND(COUNTIFS($J$18:J486,J486)=1,G486&lt;&gt;""),1,""))</f>
        <v>1</v>
      </c>
      <c r="AI486" s="28">
        <f t="shared" si="87"/>
        <v>468573419.10712183</v>
      </c>
      <c r="AJ486" s="28">
        <f t="shared" si="88"/>
        <v>55829466.862621114</v>
      </c>
      <c r="AK486" s="29">
        <f t="shared" si="89"/>
        <v>0.11914774629983395</v>
      </c>
      <c r="AL486" s="210"/>
      <c r="AM486" s="210"/>
      <c r="AN486" s="210"/>
      <c r="AO486" s="210"/>
      <c r="AP486" s="45" t="str">
        <f t="shared" si="90"/>
        <v>CancelCancel</v>
      </c>
      <c r="AQ486" s="45" t="str">
        <f t="shared" si="91"/>
        <v>CancelCancelJPY</v>
      </c>
    </row>
    <row r="487" spans="1:43" s="15" customFormat="1">
      <c r="A487" s="214" t="s">
        <v>43</v>
      </c>
      <c r="B487" s="209">
        <v>2018</v>
      </c>
      <c r="C487" s="209">
        <v>3</v>
      </c>
      <c r="D487" s="57" t="str">
        <f t="shared" si="93"/>
        <v>Q4</v>
      </c>
      <c r="E487" s="208" t="s">
        <v>171</v>
      </c>
      <c r="F487" s="208" t="s">
        <v>171</v>
      </c>
      <c r="G487" s="209" t="s">
        <v>171</v>
      </c>
      <c r="H487" s="213"/>
      <c r="I487" s="57" t="str">
        <f t="shared" si="83"/>
        <v>Cancel</v>
      </c>
      <c r="J487" s="204" t="s">
        <v>584</v>
      </c>
      <c r="K487" s="213" t="s">
        <v>430</v>
      </c>
      <c r="L487" s="210" t="s">
        <v>55</v>
      </c>
      <c r="M487" s="208" t="s">
        <v>47</v>
      </c>
      <c r="N487" s="208">
        <v>1</v>
      </c>
      <c r="O487" s="208"/>
      <c r="P487" s="57" t="str">
        <f t="shared" si="84"/>
        <v>MAIN UNIT</v>
      </c>
      <c r="Q487" s="208"/>
      <c r="R487" s="208" t="s">
        <v>49</v>
      </c>
      <c r="S487" s="208" t="s">
        <v>36</v>
      </c>
      <c r="T487" s="208" t="s">
        <v>232</v>
      </c>
      <c r="U487" s="208" t="s">
        <v>66</v>
      </c>
      <c r="V487" s="208"/>
      <c r="W487" s="208" t="s">
        <v>96</v>
      </c>
      <c r="X487" s="34">
        <v>9625000</v>
      </c>
      <c r="Y487" s="202">
        <v>1</v>
      </c>
      <c r="Z487" s="26">
        <f t="shared" si="94"/>
        <v>9625000</v>
      </c>
      <c r="AA487" s="208">
        <v>7.22E-2</v>
      </c>
      <c r="AB487" s="35">
        <f t="shared" si="92"/>
        <v>694925</v>
      </c>
      <c r="AC487" s="27">
        <f t="shared" si="85"/>
        <v>83391</v>
      </c>
      <c r="AD487" s="207">
        <v>0.12</v>
      </c>
      <c r="AE487" s="211" t="str">
        <f t="shared" si="86"/>
        <v/>
      </c>
      <c r="AF487" s="211" t="str">
        <f>IF(AND(COUNTIFS($J$18:J487,J487)=1,AE487=1),1,"")</f>
        <v/>
      </c>
      <c r="AG487" s="211" t="str">
        <f>IF(C487="","",IF(AND(COUNTIFS($J$18:J487,J487)=1,C487&lt;&gt;""),1,""))</f>
        <v/>
      </c>
      <c r="AH487" s="211" t="str">
        <f>IF(G487="","",IF(AND(COUNTIFS($J$18:J487,J487)=1,G487&lt;&gt;""),1,""))</f>
        <v/>
      </c>
      <c r="AI487" s="28">
        <f t="shared" si="87"/>
        <v>468573419.10712183</v>
      </c>
      <c r="AJ487" s="28">
        <f t="shared" si="88"/>
        <v>55829466.862621114</v>
      </c>
      <c r="AK487" s="29">
        <f t="shared" si="89"/>
        <v>0.11914774629983395</v>
      </c>
      <c r="AL487" s="210"/>
      <c r="AM487" s="210"/>
      <c r="AN487" s="210"/>
      <c r="AO487" s="210"/>
      <c r="AP487" s="45" t="str">
        <f t="shared" si="90"/>
        <v>CancelCancel</v>
      </c>
      <c r="AQ487" s="45" t="str">
        <f t="shared" si="91"/>
        <v>CancelCancelJPY</v>
      </c>
    </row>
    <row r="488" spans="1:43" s="15" customFormat="1">
      <c r="A488" s="214" t="s">
        <v>28</v>
      </c>
      <c r="B488" s="209">
        <v>2018</v>
      </c>
      <c r="C488" s="209">
        <v>5</v>
      </c>
      <c r="D488" s="57" t="str">
        <f t="shared" si="93"/>
        <v>Q1</v>
      </c>
      <c r="E488" s="208" t="s">
        <v>171</v>
      </c>
      <c r="F488" s="208" t="s">
        <v>171</v>
      </c>
      <c r="G488" s="209" t="s">
        <v>171</v>
      </c>
      <c r="H488" s="213"/>
      <c r="I488" s="57" t="str">
        <f t="shared" si="83"/>
        <v>Cancel</v>
      </c>
      <c r="J488" s="204" t="s">
        <v>588</v>
      </c>
      <c r="K488" s="213" t="s">
        <v>589</v>
      </c>
      <c r="L488" s="210" t="s">
        <v>79</v>
      </c>
      <c r="M488" s="208" t="s">
        <v>47</v>
      </c>
      <c r="N488" s="208">
        <v>1</v>
      </c>
      <c r="O488" s="208"/>
      <c r="P488" s="57" t="str">
        <f t="shared" si="84"/>
        <v>MAIN UNIT</v>
      </c>
      <c r="Q488" s="208" t="s">
        <v>48</v>
      </c>
      <c r="R488" s="208" t="s">
        <v>49</v>
      </c>
      <c r="S488" s="208" t="s">
        <v>36</v>
      </c>
      <c r="T488" s="208" t="s">
        <v>65</v>
      </c>
      <c r="U488" s="208" t="s">
        <v>66</v>
      </c>
      <c r="V488" s="208" t="s">
        <v>99</v>
      </c>
      <c r="W488" s="208" t="s">
        <v>96</v>
      </c>
      <c r="X488" s="34">
        <v>15641700</v>
      </c>
      <c r="Y488" s="202">
        <v>1</v>
      </c>
      <c r="Z488" s="26">
        <f t="shared" si="94"/>
        <v>15641700</v>
      </c>
      <c r="AA488" s="208">
        <v>7.3400000000000007E-2</v>
      </c>
      <c r="AB488" s="35">
        <f t="shared" si="92"/>
        <v>1148100.78</v>
      </c>
      <c r="AC488" s="27">
        <f t="shared" si="85"/>
        <v>137772.09359999999</v>
      </c>
      <c r="AD488" s="207">
        <v>0.12</v>
      </c>
      <c r="AE488" s="211">
        <f t="shared" si="86"/>
        <v>0</v>
      </c>
      <c r="AF488" s="211" t="str">
        <f>IF(AND(COUNTIFS($J$18:J488,J488)=1,AE488=1),1,"")</f>
        <v/>
      </c>
      <c r="AG488" s="211">
        <f>IF(C488="","",IF(AND(COUNTIFS($J$18:J488,J488)=1,C488&lt;&gt;""),1,""))</f>
        <v>1</v>
      </c>
      <c r="AH488" s="211">
        <f>IF(G488="","",IF(AND(COUNTIFS($J$18:J488,J488)=1,G488&lt;&gt;""),1,""))</f>
        <v>1</v>
      </c>
      <c r="AI488" s="28">
        <f t="shared" si="87"/>
        <v>468573419.10712183</v>
      </c>
      <c r="AJ488" s="28">
        <f t="shared" si="88"/>
        <v>55829466.862621114</v>
      </c>
      <c r="AK488" s="29">
        <f t="shared" si="89"/>
        <v>0.11914774629983395</v>
      </c>
      <c r="AL488" s="210"/>
      <c r="AM488" s="210"/>
      <c r="AN488" s="210"/>
      <c r="AO488" s="210"/>
      <c r="AP488" s="45" t="str">
        <f t="shared" si="90"/>
        <v>CancelCancel</v>
      </c>
      <c r="AQ488" s="45" t="str">
        <f t="shared" si="91"/>
        <v>CancelCancelJPY</v>
      </c>
    </row>
    <row r="489" spans="1:43" s="15" customFormat="1">
      <c r="A489" s="214" t="s">
        <v>28</v>
      </c>
      <c r="B489" s="209">
        <v>2018</v>
      </c>
      <c r="C489" s="209">
        <v>5</v>
      </c>
      <c r="D489" s="57" t="str">
        <f t="shared" si="93"/>
        <v>Q1</v>
      </c>
      <c r="E489" s="208" t="s">
        <v>171</v>
      </c>
      <c r="F489" s="208" t="s">
        <v>171</v>
      </c>
      <c r="G489" s="209" t="s">
        <v>171</v>
      </c>
      <c r="H489" s="213"/>
      <c r="I489" s="57" t="str">
        <f t="shared" si="83"/>
        <v>Cancel</v>
      </c>
      <c r="J489" s="204" t="s">
        <v>590</v>
      </c>
      <c r="K489" s="213" t="s">
        <v>589</v>
      </c>
      <c r="L489" s="210" t="s">
        <v>79</v>
      </c>
      <c r="M489" s="208" t="s">
        <v>47</v>
      </c>
      <c r="N489" s="208">
        <v>1</v>
      </c>
      <c r="O489" s="208"/>
      <c r="P489" s="57" t="str">
        <f t="shared" si="84"/>
        <v>MAIN UNIT</v>
      </c>
      <c r="Q489" s="208" t="s">
        <v>48</v>
      </c>
      <c r="R489" s="208" t="s">
        <v>49</v>
      </c>
      <c r="S489" s="208" t="s">
        <v>36</v>
      </c>
      <c r="T489" s="208" t="s">
        <v>65</v>
      </c>
      <c r="U489" s="208" t="s">
        <v>66</v>
      </c>
      <c r="V489" s="208" t="s">
        <v>99</v>
      </c>
      <c r="W489" s="208" t="s">
        <v>96</v>
      </c>
      <c r="X489" s="34">
        <v>15641700</v>
      </c>
      <c r="Y489" s="202">
        <v>1</v>
      </c>
      <c r="Z489" s="26">
        <f t="shared" si="94"/>
        <v>15641700</v>
      </c>
      <c r="AA489" s="208">
        <v>7.3400000000000007E-2</v>
      </c>
      <c r="AB489" s="35">
        <f t="shared" si="92"/>
        <v>1148100.78</v>
      </c>
      <c r="AC489" s="27">
        <f t="shared" si="85"/>
        <v>137772.09359999999</v>
      </c>
      <c r="AD489" s="207">
        <v>0.12</v>
      </c>
      <c r="AE489" s="211">
        <f t="shared" si="86"/>
        <v>0</v>
      </c>
      <c r="AF489" s="211" t="str">
        <f>IF(AND(COUNTIFS($J$18:J489,J489)=1,AE489=1),1,"")</f>
        <v/>
      </c>
      <c r="AG489" s="211">
        <f>IF(C489="","",IF(AND(COUNTIFS($J$18:J489,J489)=1,C489&lt;&gt;""),1,""))</f>
        <v>1</v>
      </c>
      <c r="AH489" s="211">
        <f>IF(G489="","",IF(AND(COUNTIFS($J$18:J489,J489)=1,G489&lt;&gt;""),1,""))</f>
        <v>1</v>
      </c>
      <c r="AI489" s="28">
        <f t="shared" si="87"/>
        <v>468573419.10712183</v>
      </c>
      <c r="AJ489" s="28">
        <f t="shared" si="88"/>
        <v>55829466.862621114</v>
      </c>
      <c r="AK489" s="29">
        <f t="shared" si="89"/>
        <v>0.11914774629983395</v>
      </c>
      <c r="AL489" s="210"/>
      <c r="AM489" s="210"/>
      <c r="AN489" s="210"/>
      <c r="AO489" s="210"/>
      <c r="AP489" s="45" t="str">
        <f t="shared" si="90"/>
        <v>CancelCancel</v>
      </c>
      <c r="AQ489" s="45" t="str">
        <f t="shared" si="91"/>
        <v>CancelCancelJPY</v>
      </c>
    </row>
    <row r="490" spans="1:43" s="15" customFormat="1">
      <c r="A490" s="214" t="s">
        <v>28</v>
      </c>
      <c r="B490" s="209">
        <v>2018</v>
      </c>
      <c r="C490" s="209">
        <v>5</v>
      </c>
      <c r="D490" s="57" t="str">
        <f t="shared" si="93"/>
        <v>Q1</v>
      </c>
      <c r="E490" s="208" t="s">
        <v>171</v>
      </c>
      <c r="F490" s="208" t="s">
        <v>171</v>
      </c>
      <c r="G490" s="209" t="s">
        <v>171</v>
      </c>
      <c r="H490" s="213"/>
      <c r="I490" s="57" t="str">
        <f t="shared" si="83"/>
        <v>Cancel</v>
      </c>
      <c r="J490" s="204" t="s">
        <v>591</v>
      </c>
      <c r="K490" s="213" t="s">
        <v>444</v>
      </c>
      <c r="L490" s="210" t="s">
        <v>55</v>
      </c>
      <c r="M490" s="208" t="s">
        <v>47</v>
      </c>
      <c r="N490" s="208">
        <v>4</v>
      </c>
      <c r="O490" s="208"/>
      <c r="P490" s="57" t="str">
        <f t="shared" si="84"/>
        <v>MAIN UNIT</v>
      </c>
      <c r="Q490" s="208" t="s">
        <v>56</v>
      </c>
      <c r="R490" s="208" t="s">
        <v>49</v>
      </c>
      <c r="S490" s="208" t="s">
        <v>36</v>
      </c>
      <c r="T490" s="208" t="s">
        <v>65</v>
      </c>
      <c r="U490" s="208" t="s">
        <v>66</v>
      </c>
      <c r="V490" s="208" t="s">
        <v>445</v>
      </c>
      <c r="W490" s="208" t="s">
        <v>96</v>
      </c>
      <c r="X490" s="34">
        <v>10216000</v>
      </c>
      <c r="Y490" s="202">
        <v>1</v>
      </c>
      <c r="Z490" s="26">
        <f t="shared" si="94"/>
        <v>40864000</v>
      </c>
      <c r="AA490" s="208">
        <v>7.3400000000000007E-2</v>
      </c>
      <c r="AB490" s="35">
        <f t="shared" si="92"/>
        <v>2999417.6</v>
      </c>
      <c r="AC490" s="27">
        <f t="shared" si="85"/>
        <v>359930.11200000002</v>
      </c>
      <c r="AD490" s="207">
        <v>0.12</v>
      </c>
      <c r="AE490" s="211">
        <f t="shared" si="86"/>
        <v>1</v>
      </c>
      <c r="AF490" s="211">
        <f>IF(AND(COUNTIFS($J$18:J490,J490)=1,AE490=1),1,"")</f>
        <v>1</v>
      </c>
      <c r="AG490" s="211">
        <f>IF(C490="","",IF(AND(COUNTIFS($J$18:J490,J490)=1,C490&lt;&gt;""),1,""))</f>
        <v>1</v>
      </c>
      <c r="AH490" s="211">
        <f>IF(G490="","",IF(AND(COUNTIFS($J$18:J490,J490)=1,G490&lt;&gt;""),1,""))</f>
        <v>1</v>
      </c>
      <c r="AI490" s="28">
        <f t="shared" si="87"/>
        <v>468573419.10712183</v>
      </c>
      <c r="AJ490" s="28">
        <f t="shared" si="88"/>
        <v>55829466.862621114</v>
      </c>
      <c r="AK490" s="29">
        <f t="shared" si="89"/>
        <v>0.11914774629983395</v>
      </c>
      <c r="AL490" s="210"/>
      <c r="AM490" s="210"/>
      <c r="AN490" s="210"/>
      <c r="AO490" s="210"/>
      <c r="AP490" s="45" t="str">
        <f t="shared" si="90"/>
        <v>CancelCancel</v>
      </c>
      <c r="AQ490" s="45" t="str">
        <f t="shared" si="91"/>
        <v>CancelCancelJPY</v>
      </c>
    </row>
    <row r="491" spans="1:43" s="15" customFormat="1">
      <c r="A491" s="214" t="s">
        <v>28</v>
      </c>
      <c r="B491" s="209">
        <v>2018</v>
      </c>
      <c r="C491" s="209">
        <v>5</v>
      </c>
      <c r="D491" s="57" t="str">
        <f t="shared" si="93"/>
        <v>Q1</v>
      </c>
      <c r="E491" s="208" t="s">
        <v>171</v>
      </c>
      <c r="F491" s="208" t="s">
        <v>171</v>
      </c>
      <c r="G491" s="209" t="s">
        <v>171</v>
      </c>
      <c r="H491" s="213"/>
      <c r="I491" s="57" t="str">
        <f t="shared" si="83"/>
        <v>Cancel</v>
      </c>
      <c r="J491" s="204" t="s">
        <v>592</v>
      </c>
      <c r="K491" s="213" t="s">
        <v>593</v>
      </c>
      <c r="L491" s="210" t="s">
        <v>79</v>
      </c>
      <c r="M491" s="208" t="s">
        <v>47</v>
      </c>
      <c r="N491" s="208">
        <v>5</v>
      </c>
      <c r="O491" s="208"/>
      <c r="P491" s="57" t="str">
        <f t="shared" si="84"/>
        <v>MAIN UNIT</v>
      </c>
      <c r="Q491" s="208" t="s">
        <v>48</v>
      </c>
      <c r="R491" s="208" t="s">
        <v>49</v>
      </c>
      <c r="S491" s="208" t="s">
        <v>36</v>
      </c>
      <c r="T491" s="208" t="s">
        <v>65</v>
      </c>
      <c r="U491" s="208" t="s">
        <v>66</v>
      </c>
      <c r="V491" s="208" t="s">
        <v>119</v>
      </c>
      <c r="W491" s="208" t="s">
        <v>96</v>
      </c>
      <c r="X491" s="34">
        <v>19000000</v>
      </c>
      <c r="Y491" s="202">
        <v>1</v>
      </c>
      <c r="Z491" s="26">
        <f t="shared" si="94"/>
        <v>95000000</v>
      </c>
      <c r="AA491" s="208">
        <v>7.0199999999999999E-2</v>
      </c>
      <c r="AB491" s="35">
        <f t="shared" si="92"/>
        <v>6669000</v>
      </c>
      <c r="AC491" s="27">
        <f t="shared" si="85"/>
        <v>800280</v>
      </c>
      <c r="AD491" s="207">
        <v>0.12</v>
      </c>
      <c r="AE491" s="211">
        <f t="shared" si="86"/>
        <v>0</v>
      </c>
      <c r="AF491" s="211" t="str">
        <f>IF(AND(COUNTIFS($J$18:J491,J491)=1,AE491=1),1,"")</f>
        <v/>
      </c>
      <c r="AG491" s="211">
        <f>IF(C491="","",IF(AND(COUNTIFS($J$18:J491,J491)=1,C491&lt;&gt;""),1,""))</f>
        <v>1</v>
      </c>
      <c r="AH491" s="211">
        <f>IF(G491="","",IF(AND(COUNTIFS($J$18:J491,J491)=1,G491&lt;&gt;""),1,""))</f>
        <v>1</v>
      </c>
      <c r="AI491" s="28">
        <f t="shared" si="87"/>
        <v>468573419.10712183</v>
      </c>
      <c r="AJ491" s="28">
        <f t="shared" si="88"/>
        <v>55829466.862621114</v>
      </c>
      <c r="AK491" s="29">
        <f t="shared" si="89"/>
        <v>0.11914774629983395</v>
      </c>
      <c r="AL491" s="210"/>
      <c r="AM491" s="210"/>
      <c r="AN491" s="210"/>
      <c r="AO491" s="210"/>
      <c r="AP491" s="45" t="str">
        <f t="shared" si="90"/>
        <v>CancelCancel</v>
      </c>
      <c r="AQ491" s="45" t="str">
        <f t="shared" si="91"/>
        <v>CancelCancelJPY</v>
      </c>
    </row>
    <row r="492" spans="1:43" s="15" customFormat="1">
      <c r="A492" s="214" t="s">
        <v>28</v>
      </c>
      <c r="B492" s="209">
        <v>2018</v>
      </c>
      <c r="C492" s="209">
        <v>5</v>
      </c>
      <c r="D492" s="57" t="str">
        <f t="shared" si="93"/>
        <v>Q1</v>
      </c>
      <c r="E492" s="208" t="s">
        <v>171</v>
      </c>
      <c r="F492" s="208" t="s">
        <v>171</v>
      </c>
      <c r="G492" s="209" t="s">
        <v>171</v>
      </c>
      <c r="H492" s="213"/>
      <c r="I492" s="57" t="str">
        <f t="shared" si="83"/>
        <v>Cancel</v>
      </c>
      <c r="J492" s="204" t="s">
        <v>592</v>
      </c>
      <c r="K492" s="213" t="s">
        <v>593</v>
      </c>
      <c r="L492" s="210" t="s">
        <v>55</v>
      </c>
      <c r="M492" s="208" t="s">
        <v>47</v>
      </c>
      <c r="N492" s="208">
        <v>2</v>
      </c>
      <c r="O492" s="208"/>
      <c r="P492" s="57" t="str">
        <f t="shared" si="84"/>
        <v>MAIN UNIT</v>
      </c>
      <c r="Q492" s="208" t="s">
        <v>48</v>
      </c>
      <c r="R492" s="208" t="s">
        <v>49</v>
      </c>
      <c r="S492" s="208" t="s">
        <v>36</v>
      </c>
      <c r="T492" s="208" t="s">
        <v>65</v>
      </c>
      <c r="U492" s="208" t="s">
        <v>66</v>
      </c>
      <c r="V492" s="208" t="s">
        <v>119</v>
      </c>
      <c r="W492" s="208" t="s">
        <v>96</v>
      </c>
      <c r="X492" s="34">
        <v>13150000</v>
      </c>
      <c r="Y492" s="202">
        <v>1</v>
      </c>
      <c r="Z492" s="26">
        <f t="shared" si="94"/>
        <v>26300000</v>
      </c>
      <c r="AA492" s="208">
        <v>7.3400000000000007E-2</v>
      </c>
      <c r="AB492" s="35">
        <f t="shared" si="92"/>
        <v>1930420.0000000002</v>
      </c>
      <c r="AC492" s="27">
        <f t="shared" si="85"/>
        <v>231650.40000000002</v>
      </c>
      <c r="AD492" s="207">
        <v>0.12</v>
      </c>
      <c r="AE492" s="211">
        <f t="shared" si="86"/>
        <v>0</v>
      </c>
      <c r="AF492" s="211" t="str">
        <f>IF(AND(COUNTIFS($J$18:J492,J492)=1,AE492=1),1,"")</f>
        <v/>
      </c>
      <c r="AG492" s="211" t="str">
        <f>IF(C492="","",IF(AND(COUNTIFS($J$18:J492,J492)=1,C492&lt;&gt;""),1,""))</f>
        <v/>
      </c>
      <c r="AH492" s="211" t="str">
        <f>IF(G492="","",IF(AND(COUNTIFS($J$18:J492,J492)=1,G492&lt;&gt;""),1,""))</f>
        <v/>
      </c>
      <c r="AI492" s="28">
        <f t="shared" si="87"/>
        <v>468573419.10712183</v>
      </c>
      <c r="AJ492" s="28">
        <f t="shared" si="88"/>
        <v>55829466.862621114</v>
      </c>
      <c r="AK492" s="29">
        <f t="shared" si="89"/>
        <v>0.11914774629983395</v>
      </c>
      <c r="AL492" s="210"/>
      <c r="AM492" s="210"/>
      <c r="AN492" s="210"/>
      <c r="AO492" s="210"/>
      <c r="AP492" s="45" t="str">
        <f t="shared" si="90"/>
        <v>CancelCancel</v>
      </c>
      <c r="AQ492" s="45" t="str">
        <f t="shared" si="91"/>
        <v>CancelCancelJPY</v>
      </c>
    </row>
    <row r="493" spans="1:43" s="15" customFormat="1">
      <c r="A493" s="214" t="s">
        <v>28</v>
      </c>
      <c r="B493" s="209">
        <v>2018</v>
      </c>
      <c r="C493" s="209">
        <v>11</v>
      </c>
      <c r="D493" s="57" t="str">
        <f t="shared" si="93"/>
        <v>Q3</v>
      </c>
      <c r="E493" s="208" t="s">
        <v>171</v>
      </c>
      <c r="F493" s="208" t="s">
        <v>171</v>
      </c>
      <c r="G493" s="209" t="s">
        <v>171</v>
      </c>
      <c r="H493" s="213"/>
      <c r="I493" s="57" t="str">
        <f t="shared" si="83"/>
        <v>Cancel</v>
      </c>
      <c r="J493" s="204" t="s">
        <v>594</v>
      </c>
      <c r="K493" s="213" t="s">
        <v>595</v>
      </c>
      <c r="L493" s="210" t="s">
        <v>55</v>
      </c>
      <c r="M493" s="208" t="s">
        <v>47</v>
      </c>
      <c r="N493" s="208">
        <v>1</v>
      </c>
      <c r="O493" s="208"/>
      <c r="P493" s="57" t="str">
        <f t="shared" si="84"/>
        <v>MAIN UNIT</v>
      </c>
      <c r="Q493" s="208" t="s">
        <v>48</v>
      </c>
      <c r="R493" s="208" t="s">
        <v>49</v>
      </c>
      <c r="S493" s="208" t="s">
        <v>36</v>
      </c>
      <c r="T493" s="208" t="s">
        <v>65</v>
      </c>
      <c r="U493" s="208" t="s">
        <v>66</v>
      </c>
      <c r="V493" s="208" t="s">
        <v>114</v>
      </c>
      <c r="W493" s="208" t="s">
        <v>96</v>
      </c>
      <c r="X493" s="34">
        <v>8600000</v>
      </c>
      <c r="Y493" s="202">
        <v>1</v>
      </c>
      <c r="Z493" s="26">
        <f t="shared" si="94"/>
        <v>8600000</v>
      </c>
      <c r="AA493" s="208">
        <v>6.2799999999999995E-2</v>
      </c>
      <c r="AB493" s="35">
        <f t="shared" si="92"/>
        <v>540080</v>
      </c>
      <c r="AC493" s="27">
        <f t="shared" si="85"/>
        <v>64809.599999999999</v>
      </c>
      <c r="AD493" s="212">
        <v>0.12</v>
      </c>
      <c r="AE493" s="211">
        <f t="shared" si="86"/>
        <v>0</v>
      </c>
      <c r="AF493" s="211" t="str">
        <f>IF(AND(COUNTIFS($J$18:J493,J493)=1,AE493=1),1,"")</f>
        <v/>
      </c>
      <c r="AG493" s="211">
        <f>IF(C493="","",IF(AND(COUNTIFS($J$18:J493,J493)=1,C493&lt;&gt;""),1,""))</f>
        <v>1</v>
      </c>
      <c r="AH493" s="211">
        <f>IF(G493="","",IF(AND(COUNTIFS($J$18:J493,J493)=1,G493&lt;&gt;""),1,""))</f>
        <v>1</v>
      </c>
      <c r="AI493" s="28">
        <f t="shared" si="87"/>
        <v>468573419.10712183</v>
      </c>
      <c r="AJ493" s="28">
        <f t="shared" si="88"/>
        <v>55829466.862621114</v>
      </c>
      <c r="AK493" s="29">
        <f t="shared" si="89"/>
        <v>0.11914774629983395</v>
      </c>
      <c r="AL493" s="210"/>
      <c r="AM493" s="210"/>
      <c r="AN493" s="210"/>
      <c r="AO493" s="210"/>
      <c r="AP493" s="45" t="str">
        <f t="shared" si="90"/>
        <v>CancelCancel</v>
      </c>
      <c r="AQ493" s="45" t="str">
        <f t="shared" si="91"/>
        <v>CancelCancelJPY</v>
      </c>
    </row>
    <row r="494" spans="1:43" s="15" customFormat="1">
      <c r="A494" s="214" t="s">
        <v>28</v>
      </c>
      <c r="B494" s="209">
        <v>2018</v>
      </c>
      <c r="C494" s="209">
        <v>9</v>
      </c>
      <c r="D494" s="57" t="str">
        <f t="shared" si="93"/>
        <v>Q2</v>
      </c>
      <c r="E494" s="208" t="s">
        <v>171</v>
      </c>
      <c r="F494" s="208" t="s">
        <v>171</v>
      </c>
      <c r="G494" s="209" t="s">
        <v>171</v>
      </c>
      <c r="H494" s="213"/>
      <c r="I494" s="57" t="str">
        <f t="shared" si="83"/>
        <v>Cancel</v>
      </c>
      <c r="J494" s="204" t="s">
        <v>596</v>
      </c>
      <c r="K494" s="213" t="s">
        <v>597</v>
      </c>
      <c r="L494" s="210" t="s">
        <v>273</v>
      </c>
      <c r="M494" s="208" t="s">
        <v>47</v>
      </c>
      <c r="N494" s="208">
        <v>1</v>
      </c>
      <c r="O494" s="208"/>
      <c r="P494" s="57" t="str">
        <f t="shared" si="84"/>
        <v>MAIN UNIT</v>
      </c>
      <c r="Q494" s="208" t="s">
        <v>598</v>
      </c>
      <c r="R494" s="208" t="s">
        <v>243</v>
      </c>
      <c r="S494" s="208" t="s">
        <v>244</v>
      </c>
      <c r="T494" s="208" t="s">
        <v>245</v>
      </c>
      <c r="U494" s="208" t="s">
        <v>66</v>
      </c>
      <c r="V494" s="208" t="s">
        <v>560</v>
      </c>
      <c r="W494" s="208" t="s">
        <v>51</v>
      </c>
      <c r="X494" s="34">
        <v>1570000</v>
      </c>
      <c r="Y494" s="202">
        <v>1</v>
      </c>
      <c r="Z494" s="26">
        <f t="shared" si="94"/>
        <v>1570000</v>
      </c>
      <c r="AA494" s="208">
        <v>1.1399999999999999</v>
      </c>
      <c r="AB494" s="35">
        <f t="shared" si="92"/>
        <v>1789799.9999999998</v>
      </c>
      <c r="AC494" s="27">
        <f t="shared" si="85"/>
        <v>214775.99999999997</v>
      </c>
      <c r="AD494" s="207">
        <v>0.12</v>
      </c>
      <c r="AE494" s="211">
        <f t="shared" si="86"/>
        <v>0</v>
      </c>
      <c r="AF494" s="211" t="str">
        <f>IF(AND(COUNTIFS($J$18:J494,J494)=1,AE494=1),1,"")</f>
        <v/>
      </c>
      <c r="AG494" s="211">
        <f>IF(C494="","",IF(AND(COUNTIFS($J$18:J494,J494)=1,C494&lt;&gt;""),1,""))</f>
        <v>1</v>
      </c>
      <c r="AH494" s="211">
        <f>IF(G494="","",IF(AND(COUNTIFS($J$18:J494,J494)=1,G494&lt;&gt;""),1,""))</f>
        <v>1</v>
      </c>
      <c r="AI494" s="28">
        <f t="shared" si="87"/>
        <v>468573419.10712183</v>
      </c>
      <c r="AJ494" s="28">
        <f t="shared" si="88"/>
        <v>55829466.862621114</v>
      </c>
      <c r="AK494" s="29">
        <f t="shared" si="89"/>
        <v>0.11914774629983395</v>
      </c>
      <c r="AL494" s="210"/>
      <c r="AM494" s="210"/>
      <c r="AN494" s="210"/>
      <c r="AO494" s="210"/>
      <c r="AP494" s="45" t="str">
        <f t="shared" si="90"/>
        <v>CancelCancel</v>
      </c>
      <c r="AQ494" s="45" t="str">
        <f t="shared" si="91"/>
        <v>CancelCancelRMB</v>
      </c>
    </row>
    <row r="495" spans="1:43" s="15" customFormat="1">
      <c r="A495" s="208" t="s">
        <v>34</v>
      </c>
      <c r="B495" s="209">
        <v>2019</v>
      </c>
      <c r="C495" s="209">
        <v>4</v>
      </c>
      <c r="D495" s="57" t="str">
        <f t="shared" si="93"/>
        <v>Q1</v>
      </c>
      <c r="E495" s="208" t="s">
        <v>34</v>
      </c>
      <c r="F495" s="209">
        <v>2019</v>
      </c>
      <c r="G495" s="209">
        <v>4</v>
      </c>
      <c r="H495" s="213"/>
      <c r="I495" s="57" t="str">
        <f t="shared" si="83"/>
        <v>Q1</v>
      </c>
      <c r="J495" s="204" t="s">
        <v>599</v>
      </c>
      <c r="K495" s="213" t="s">
        <v>225</v>
      </c>
      <c r="L495" s="210" t="s">
        <v>79</v>
      </c>
      <c r="M495" s="208" t="s">
        <v>47</v>
      </c>
      <c r="N495" s="208">
        <v>1</v>
      </c>
      <c r="O495" s="208"/>
      <c r="P495" s="57" t="str">
        <f t="shared" si="84"/>
        <v>MAIN UNIT</v>
      </c>
      <c r="Q495" s="208" t="s">
        <v>48</v>
      </c>
      <c r="R495" s="208" t="s">
        <v>49</v>
      </c>
      <c r="S495" s="208" t="s">
        <v>37</v>
      </c>
      <c r="T495" s="208" t="s">
        <v>75</v>
      </c>
      <c r="U495" s="208" t="s">
        <v>58</v>
      </c>
      <c r="V495" s="208" t="s">
        <v>59</v>
      </c>
      <c r="W495" s="208" t="s">
        <v>51</v>
      </c>
      <c r="X495" s="34">
        <v>983879</v>
      </c>
      <c r="Y495" s="202">
        <v>1.1299999999999999</v>
      </c>
      <c r="Z495" s="26">
        <f t="shared" si="94"/>
        <v>983879</v>
      </c>
      <c r="AA495" s="208">
        <v>1.1599999999999999</v>
      </c>
      <c r="AB495" s="35">
        <f t="shared" si="92"/>
        <v>1009999.6814159292</v>
      </c>
      <c r="AC495" s="27">
        <f t="shared" si="85"/>
        <v>112210.96460530974</v>
      </c>
      <c r="AD495" s="212">
        <v>0.1111</v>
      </c>
      <c r="AE495" s="211">
        <f t="shared" si="86"/>
        <v>0</v>
      </c>
      <c r="AF495" s="211" t="str">
        <f>IF(AND(COUNTIFS($J$18:J495,J495)=1,AE495=1),1,"")</f>
        <v/>
      </c>
      <c r="AG495" s="211">
        <f>IF(C495="","",IF(AND(COUNTIFS($J$18:J495,J495)=1,C495&lt;&gt;""),1,""))</f>
        <v>1</v>
      </c>
      <c r="AH495" s="211">
        <f>IF(G495="","",IF(AND(COUNTIFS($J$18:J495,J495)=1,G495&lt;&gt;""),1,""))</f>
        <v>1</v>
      </c>
      <c r="AI495" s="28">
        <f t="shared" si="87"/>
        <v>32843736.557277884</v>
      </c>
      <c r="AJ495" s="28">
        <f t="shared" si="88"/>
        <v>3921470.6822663117</v>
      </c>
      <c r="AK495" s="29">
        <f t="shared" si="89"/>
        <v>0.11939782416131176</v>
      </c>
      <c r="AL495" s="210"/>
      <c r="AM495" s="210">
        <v>19</v>
      </c>
      <c r="AN495" s="210"/>
      <c r="AO495" s="210"/>
      <c r="AP495" s="45" t="str">
        <f t="shared" si="90"/>
        <v>20194</v>
      </c>
      <c r="AQ495" s="45" t="str">
        <f t="shared" si="91"/>
        <v>20194RMB</v>
      </c>
    </row>
    <row r="496" spans="1:43" s="15" customFormat="1">
      <c r="A496" s="208" t="s">
        <v>34</v>
      </c>
      <c r="B496" s="209">
        <v>2019</v>
      </c>
      <c r="C496" s="209">
        <v>4</v>
      </c>
      <c r="D496" s="57" t="str">
        <f t="shared" si="93"/>
        <v>Q1</v>
      </c>
      <c r="E496" s="208" t="s">
        <v>34</v>
      </c>
      <c r="F496" s="209">
        <v>2019</v>
      </c>
      <c r="G496" s="209">
        <v>4</v>
      </c>
      <c r="H496" s="213"/>
      <c r="I496" s="57" t="str">
        <f t="shared" si="83"/>
        <v>Q1</v>
      </c>
      <c r="J496" s="204" t="s">
        <v>599</v>
      </c>
      <c r="K496" s="213" t="s">
        <v>225</v>
      </c>
      <c r="L496" s="210" t="s">
        <v>55</v>
      </c>
      <c r="M496" s="208" t="s">
        <v>47</v>
      </c>
      <c r="N496" s="208">
        <v>3</v>
      </c>
      <c r="O496" s="208"/>
      <c r="P496" s="57" t="str">
        <f t="shared" si="84"/>
        <v>MAIN UNIT</v>
      </c>
      <c r="Q496" s="208" t="s">
        <v>48</v>
      </c>
      <c r="R496" s="208" t="s">
        <v>49</v>
      </c>
      <c r="S496" s="208" t="s">
        <v>37</v>
      </c>
      <c r="T496" s="208" t="s">
        <v>75</v>
      </c>
      <c r="U496" s="208" t="s">
        <v>58</v>
      </c>
      <c r="V496" s="208" t="s">
        <v>59</v>
      </c>
      <c r="W496" s="208" t="s">
        <v>51</v>
      </c>
      <c r="X496" s="34">
        <v>672155</v>
      </c>
      <c r="Y496" s="202">
        <v>1.1299999999999999</v>
      </c>
      <c r="Z496" s="26">
        <f t="shared" si="94"/>
        <v>2016465</v>
      </c>
      <c r="AA496" s="208">
        <v>1.1599999999999999</v>
      </c>
      <c r="AB496" s="35">
        <f t="shared" si="92"/>
        <v>2069999.4690265488</v>
      </c>
      <c r="AC496" s="27">
        <f t="shared" si="85"/>
        <v>229976.94100884959</v>
      </c>
      <c r="AD496" s="212">
        <v>0.1111</v>
      </c>
      <c r="AE496" s="211">
        <f t="shared" si="86"/>
        <v>0</v>
      </c>
      <c r="AF496" s="211" t="str">
        <f>IF(AND(COUNTIFS($J$18:J496,J496)=1,AE496=1),1,"")</f>
        <v/>
      </c>
      <c r="AG496" s="211" t="str">
        <f>IF(C496="","",IF(AND(COUNTIFS($J$18:J496,J496)=1,C496&lt;&gt;""),1,""))</f>
        <v/>
      </c>
      <c r="AH496" s="211" t="str">
        <f>IF(G496="","",IF(AND(COUNTIFS($J$18:J496,J496)=1,G496&lt;&gt;""),1,""))</f>
        <v/>
      </c>
      <c r="AI496" s="28">
        <f t="shared" si="87"/>
        <v>32843736.557277884</v>
      </c>
      <c r="AJ496" s="28">
        <f t="shared" si="88"/>
        <v>3921470.6822663117</v>
      </c>
      <c r="AK496" s="29">
        <f t="shared" si="89"/>
        <v>0.11939782416131176</v>
      </c>
      <c r="AL496" s="210"/>
      <c r="AM496" s="210">
        <v>19</v>
      </c>
      <c r="AN496" s="210"/>
      <c r="AO496" s="210"/>
      <c r="AP496" s="45" t="str">
        <f t="shared" si="90"/>
        <v>20194</v>
      </c>
      <c r="AQ496" s="45" t="str">
        <f t="shared" si="91"/>
        <v>20194RMB</v>
      </c>
    </row>
    <row r="497" spans="1:43" s="15" customFormat="1">
      <c r="A497" s="208" t="s">
        <v>34</v>
      </c>
      <c r="B497" s="209">
        <v>2019</v>
      </c>
      <c r="C497" s="209">
        <v>4</v>
      </c>
      <c r="D497" s="57" t="str">
        <f t="shared" si="93"/>
        <v>Q1</v>
      </c>
      <c r="E497" s="208" t="s">
        <v>34</v>
      </c>
      <c r="F497" s="209">
        <v>2019</v>
      </c>
      <c r="G497" s="209">
        <v>4</v>
      </c>
      <c r="H497" s="213"/>
      <c r="I497" s="57" t="str">
        <f t="shared" si="83"/>
        <v>Q1</v>
      </c>
      <c r="J497" s="204" t="s">
        <v>600</v>
      </c>
      <c r="K497" s="213" t="s">
        <v>3131</v>
      </c>
      <c r="L497" s="210" t="s">
        <v>55</v>
      </c>
      <c r="M497" s="208" t="s">
        <v>47</v>
      </c>
      <c r="N497" s="208">
        <v>4</v>
      </c>
      <c r="O497" s="208"/>
      <c r="P497" s="57" t="str">
        <f t="shared" si="84"/>
        <v>MAIN UNIT</v>
      </c>
      <c r="Q497" s="208" t="s">
        <v>48</v>
      </c>
      <c r="R497" s="208" t="s">
        <v>49</v>
      </c>
      <c r="S497" s="208" t="s">
        <v>38</v>
      </c>
      <c r="T497" s="208" t="s">
        <v>479</v>
      </c>
      <c r="U497" s="208" t="s">
        <v>137</v>
      </c>
      <c r="V497" s="208" t="s">
        <v>480</v>
      </c>
      <c r="W497" s="208" t="s">
        <v>51</v>
      </c>
      <c r="X497" s="34">
        <v>698510</v>
      </c>
      <c r="Y497" s="202">
        <v>1.1299999999999999</v>
      </c>
      <c r="Z497" s="26">
        <f t="shared" si="94"/>
        <v>2794040</v>
      </c>
      <c r="AA497" s="208">
        <v>1.1599999999999999</v>
      </c>
      <c r="AB497" s="35">
        <f t="shared" si="92"/>
        <v>2868218.0530973454</v>
      </c>
      <c r="AC497" s="27">
        <f t="shared" si="85"/>
        <v>289116.37975221244</v>
      </c>
      <c r="AD497" s="212">
        <v>0.1008</v>
      </c>
      <c r="AE497" s="211">
        <f t="shared" si="86"/>
        <v>0</v>
      </c>
      <c r="AF497" s="211" t="str">
        <f>IF(AND(COUNTIFS($J$18:J497,J497)=1,AE497=1),1,"")</f>
        <v/>
      </c>
      <c r="AG497" s="211">
        <f>IF(C497="","",IF(AND(COUNTIFS($J$18:J497,J497)=1,C497&lt;&gt;""),1,""))</f>
        <v>1</v>
      </c>
      <c r="AH497" s="211">
        <f>IF(G497="","",IF(AND(COUNTIFS($J$18:J497,J497)=1,G497&lt;&gt;""),1,""))</f>
        <v>1</v>
      </c>
      <c r="AI497" s="28">
        <f t="shared" si="87"/>
        <v>32843736.557277884</v>
      </c>
      <c r="AJ497" s="28">
        <f t="shared" si="88"/>
        <v>3921470.6822663117</v>
      </c>
      <c r="AK497" s="29">
        <f t="shared" si="89"/>
        <v>0.11939782416131176</v>
      </c>
      <c r="AL497" s="210"/>
      <c r="AM497" s="210"/>
      <c r="AN497" s="210"/>
      <c r="AO497" s="210"/>
      <c r="AP497" s="45" t="str">
        <f t="shared" si="90"/>
        <v>20194</v>
      </c>
      <c r="AQ497" s="45" t="str">
        <f t="shared" si="91"/>
        <v>20194RMB</v>
      </c>
    </row>
    <row r="498" spans="1:43" s="15" customFormat="1">
      <c r="A498" s="208" t="s">
        <v>34</v>
      </c>
      <c r="B498" s="209">
        <v>2019</v>
      </c>
      <c r="C498" s="209">
        <v>4</v>
      </c>
      <c r="D498" s="57" t="str">
        <f t="shared" si="93"/>
        <v>Q1</v>
      </c>
      <c r="E498" s="208" t="s">
        <v>34</v>
      </c>
      <c r="F498" s="209">
        <v>2019</v>
      </c>
      <c r="G498" s="209">
        <v>4</v>
      </c>
      <c r="H498" s="213"/>
      <c r="I498" s="57" t="str">
        <f t="shared" si="83"/>
        <v>Q1</v>
      </c>
      <c r="J498" s="204" t="s">
        <v>601</v>
      </c>
      <c r="K498" s="213" t="s">
        <v>602</v>
      </c>
      <c r="L498" s="210" t="s">
        <v>55</v>
      </c>
      <c r="M498" s="208" t="s">
        <v>47</v>
      </c>
      <c r="N498" s="208">
        <v>1</v>
      </c>
      <c r="O498" s="208"/>
      <c r="P498" s="57" t="str">
        <f t="shared" si="84"/>
        <v>MAIN UNIT</v>
      </c>
      <c r="Q498" s="208" t="s">
        <v>56</v>
      </c>
      <c r="R498" s="208" t="s">
        <v>49</v>
      </c>
      <c r="S498" s="208" t="s">
        <v>36</v>
      </c>
      <c r="T498" s="208" t="s">
        <v>65</v>
      </c>
      <c r="U498" s="208" t="s">
        <v>66</v>
      </c>
      <c r="V498" s="208" t="s">
        <v>290</v>
      </c>
      <c r="W498" s="208" t="s">
        <v>96</v>
      </c>
      <c r="X498" s="34">
        <v>8920000</v>
      </c>
      <c r="Y498" s="202">
        <v>1</v>
      </c>
      <c r="Z498" s="26">
        <f t="shared" si="94"/>
        <v>8920000</v>
      </c>
      <c r="AA498" s="208">
        <v>7.2300000000000003E-2</v>
      </c>
      <c r="AB498" s="35">
        <f t="shared" si="92"/>
        <v>644916</v>
      </c>
      <c r="AC498" s="27">
        <f t="shared" si="85"/>
        <v>85193.403599999991</v>
      </c>
      <c r="AD498" s="212">
        <v>0.1321</v>
      </c>
      <c r="AE498" s="211">
        <f t="shared" si="86"/>
        <v>1</v>
      </c>
      <c r="AF498" s="211">
        <f>IF(AND(COUNTIFS($J$18:J498,J498)=1,AE498=1),1,"")</f>
        <v>1</v>
      </c>
      <c r="AG498" s="211">
        <f>IF(C498="","",IF(AND(COUNTIFS($J$18:J498,J498)=1,C498&lt;&gt;""),1,""))</f>
        <v>1</v>
      </c>
      <c r="AH498" s="211">
        <f>IF(G498="","",IF(AND(COUNTIFS($J$18:J498,J498)=1,G498&lt;&gt;""),1,""))</f>
        <v>1</v>
      </c>
      <c r="AI498" s="28">
        <f t="shared" si="87"/>
        <v>32843736.557277884</v>
      </c>
      <c r="AJ498" s="28">
        <f t="shared" si="88"/>
        <v>3921470.6822663117</v>
      </c>
      <c r="AK498" s="29">
        <f t="shared" si="89"/>
        <v>0.11939782416131176</v>
      </c>
      <c r="AL498" s="210"/>
      <c r="AM498" s="210"/>
      <c r="AN498" s="210"/>
      <c r="AO498" s="210"/>
      <c r="AP498" s="45" t="str">
        <f t="shared" si="90"/>
        <v>20194</v>
      </c>
      <c r="AQ498" s="45" t="str">
        <f t="shared" si="91"/>
        <v>20194JPY</v>
      </c>
    </row>
    <row r="499" spans="1:43" s="15" customFormat="1">
      <c r="A499" s="208" t="s">
        <v>34</v>
      </c>
      <c r="B499" s="209">
        <v>2019</v>
      </c>
      <c r="C499" s="209">
        <v>4</v>
      </c>
      <c r="D499" s="57" t="str">
        <f t="shared" si="93"/>
        <v>Q1</v>
      </c>
      <c r="E499" s="208" t="s">
        <v>34</v>
      </c>
      <c r="F499" s="209">
        <v>2019</v>
      </c>
      <c r="G499" s="209">
        <v>4</v>
      </c>
      <c r="H499" s="213"/>
      <c r="I499" s="57" t="str">
        <f t="shared" si="83"/>
        <v>Q1</v>
      </c>
      <c r="J499" s="204" t="s">
        <v>603</v>
      </c>
      <c r="K499" s="213" t="s">
        <v>604</v>
      </c>
      <c r="L499" s="210" t="s">
        <v>55</v>
      </c>
      <c r="M499" s="208" t="s">
        <v>47</v>
      </c>
      <c r="N499" s="208">
        <v>1</v>
      </c>
      <c r="O499" s="208"/>
      <c r="P499" s="57" t="str">
        <f t="shared" si="84"/>
        <v>MAIN UNIT</v>
      </c>
      <c r="Q499" s="208" t="s">
        <v>48</v>
      </c>
      <c r="R499" s="208" t="s">
        <v>49</v>
      </c>
      <c r="S499" s="208" t="s">
        <v>36</v>
      </c>
      <c r="T499" s="208" t="s">
        <v>65</v>
      </c>
      <c r="U499" s="208" t="s">
        <v>66</v>
      </c>
      <c r="V499" s="208" t="s">
        <v>290</v>
      </c>
      <c r="W499" s="208" t="s">
        <v>96</v>
      </c>
      <c r="X499" s="34">
        <v>9500000</v>
      </c>
      <c r="Y499" s="202">
        <v>1</v>
      </c>
      <c r="Z499" s="26">
        <f t="shared" si="94"/>
        <v>9500000</v>
      </c>
      <c r="AA499" s="208">
        <v>7.2300000000000003E-2</v>
      </c>
      <c r="AB499" s="35">
        <f t="shared" si="92"/>
        <v>686850</v>
      </c>
      <c r="AC499" s="27">
        <f t="shared" si="85"/>
        <v>71638.455000000002</v>
      </c>
      <c r="AD499" s="212">
        <v>0.1043</v>
      </c>
      <c r="AE499" s="211">
        <f t="shared" si="86"/>
        <v>0</v>
      </c>
      <c r="AF499" s="211" t="str">
        <f>IF(AND(COUNTIFS($J$18:J499,J499)=1,AE499=1),1,"")</f>
        <v/>
      </c>
      <c r="AG499" s="211">
        <f>IF(C499="","",IF(AND(COUNTIFS($J$18:J499,J499)=1,C499&lt;&gt;""),1,""))</f>
        <v>1</v>
      </c>
      <c r="AH499" s="211">
        <f>IF(G499="","",IF(AND(COUNTIFS($J$18:J499,J499)=1,G499&lt;&gt;""),1,""))</f>
        <v>1</v>
      </c>
      <c r="AI499" s="28">
        <f t="shared" si="87"/>
        <v>32843736.557277884</v>
      </c>
      <c r="AJ499" s="28">
        <f t="shared" si="88"/>
        <v>3921470.6822663117</v>
      </c>
      <c r="AK499" s="29">
        <f t="shared" si="89"/>
        <v>0.11939782416131176</v>
      </c>
      <c r="AL499" s="210"/>
      <c r="AM499" s="210"/>
      <c r="AN499" s="210"/>
      <c r="AO499" s="210"/>
      <c r="AP499" s="45" t="str">
        <f t="shared" si="90"/>
        <v>20194</v>
      </c>
      <c r="AQ499" s="45" t="str">
        <f t="shared" si="91"/>
        <v>20194JPY</v>
      </c>
    </row>
    <row r="500" spans="1:43" s="15" customFormat="1">
      <c r="A500" s="208" t="s">
        <v>34</v>
      </c>
      <c r="B500" s="209">
        <v>2019</v>
      </c>
      <c r="C500" s="209">
        <v>4</v>
      </c>
      <c r="D500" s="57" t="str">
        <f t="shared" si="93"/>
        <v>Q1</v>
      </c>
      <c r="E500" s="208" t="s">
        <v>34</v>
      </c>
      <c r="F500" s="209">
        <v>2019</v>
      </c>
      <c r="G500" s="209">
        <v>4</v>
      </c>
      <c r="H500" s="213"/>
      <c r="I500" s="57" t="str">
        <f t="shared" si="83"/>
        <v>Q1</v>
      </c>
      <c r="J500" s="204" t="s">
        <v>605</v>
      </c>
      <c r="K500" s="213" t="s">
        <v>606</v>
      </c>
      <c r="L500" s="210" t="s">
        <v>79</v>
      </c>
      <c r="M500" s="208" t="s">
        <v>47</v>
      </c>
      <c r="N500" s="208">
        <v>1</v>
      </c>
      <c r="O500" s="208"/>
      <c r="P500" s="57" t="str">
        <f t="shared" si="84"/>
        <v>MAIN UNIT</v>
      </c>
      <c r="Q500" s="208" t="s">
        <v>48</v>
      </c>
      <c r="R500" s="208" t="s">
        <v>49</v>
      </c>
      <c r="S500" s="208" t="s">
        <v>36</v>
      </c>
      <c r="T500" s="208" t="s">
        <v>232</v>
      </c>
      <c r="U500" s="208" t="s">
        <v>66</v>
      </c>
      <c r="V500" s="208" t="s">
        <v>114</v>
      </c>
      <c r="W500" s="208" t="s">
        <v>96</v>
      </c>
      <c r="X500" s="34">
        <v>11110000</v>
      </c>
      <c r="Y500" s="202">
        <v>1</v>
      </c>
      <c r="Z500" s="26">
        <f t="shared" si="94"/>
        <v>11110000</v>
      </c>
      <c r="AA500" s="208">
        <v>7.2300000000000003E-2</v>
      </c>
      <c r="AB500" s="35">
        <f t="shared" si="92"/>
        <v>803253</v>
      </c>
      <c r="AC500" s="27">
        <f t="shared" si="85"/>
        <v>133500.64859999999</v>
      </c>
      <c r="AD500" s="212">
        <v>0.16619999999999999</v>
      </c>
      <c r="AE500" s="211">
        <f t="shared" si="86"/>
        <v>0</v>
      </c>
      <c r="AF500" s="211" t="str">
        <f>IF(AND(COUNTIFS($J$18:J500,J500)=1,AE500=1),1,"")</f>
        <v/>
      </c>
      <c r="AG500" s="211">
        <f>IF(C500="","",IF(AND(COUNTIFS($J$18:J500,J500)=1,C500&lt;&gt;""),1,""))</f>
        <v>1</v>
      </c>
      <c r="AH500" s="211">
        <f>IF(G500="","",IF(AND(COUNTIFS($J$18:J500,J500)=1,G500&lt;&gt;""),1,""))</f>
        <v>1</v>
      </c>
      <c r="AI500" s="28">
        <f t="shared" si="87"/>
        <v>32843736.557277884</v>
      </c>
      <c r="AJ500" s="28">
        <f t="shared" si="88"/>
        <v>3921470.6822663117</v>
      </c>
      <c r="AK500" s="29">
        <f t="shared" si="89"/>
        <v>0.11939782416131176</v>
      </c>
      <c r="AL500" s="210"/>
      <c r="AM500" s="210"/>
      <c r="AN500" s="210"/>
      <c r="AO500" s="210"/>
      <c r="AP500" s="45" t="str">
        <f t="shared" si="90"/>
        <v>20194</v>
      </c>
      <c r="AQ500" s="45" t="str">
        <f t="shared" si="91"/>
        <v>20194JPY</v>
      </c>
    </row>
    <row r="501" spans="1:43" s="15" customFormat="1">
      <c r="A501" s="208" t="s">
        <v>28</v>
      </c>
      <c r="B501" s="209">
        <v>2019</v>
      </c>
      <c r="C501" s="209">
        <v>1</v>
      </c>
      <c r="D501" s="57" t="str">
        <f t="shared" si="93"/>
        <v>Q4</v>
      </c>
      <c r="E501" s="208" t="s">
        <v>34</v>
      </c>
      <c r="F501" s="209">
        <v>2019</v>
      </c>
      <c r="G501" s="209">
        <v>4</v>
      </c>
      <c r="H501" s="213"/>
      <c r="I501" s="57" t="str">
        <f t="shared" si="83"/>
        <v>Q1</v>
      </c>
      <c r="J501" s="204" t="s">
        <v>607</v>
      </c>
      <c r="K501" s="213" t="s">
        <v>608</v>
      </c>
      <c r="L501" s="210" t="s">
        <v>64</v>
      </c>
      <c r="M501" s="208" t="s">
        <v>47</v>
      </c>
      <c r="N501" s="208">
        <v>1</v>
      </c>
      <c r="O501" s="208"/>
      <c r="P501" s="57" t="str">
        <f t="shared" si="84"/>
        <v>MAIN UNIT</v>
      </c>
      <c r="Q501" s="208" t="s">
        <v>56</v>
      </c>
      <c r="R501" s="208" t="s">
        <v>49</v>
      </c>
      <c r="S501" s="208" t="s">
        <v>36</v>
      </c>
      <c r="T501" s="208" t="s">
        <v>65</v>
      </c>
      <c r="U501" s="208" t="s">
        <v>66</v>
      </c>
      <c r="V501" s="208" t="s">
        <v>93</v>
      </c>
      <c r="W501" s="208" t="s">
        <v>51</v>
      </c>
      <c r="X501" s="34">
        <v>621000</v>
      </c>
      <c r="Y501" s="202">
        <v>1</v>
      </c>
      <c r="Z501" s="26">
        <f t="shared" si="94"/>
        <v>621000</v>
      </c>
      <c r="AA501" s="208">
        <v>1.1599999999999999</v>
      </c>
      <c r="AB501" s="35">
        <f t="shared" si="92"/>
        <v>720360</v>
      </c>
      <c r="AC501" s="27">
        <f t="shared" si="85"/>
        <v>67281.623999999996</v>
      </c>
      <c r="AD501" s="212">
        <v>9.3399999999999997E-2</v>
      </c>
      <c r="AE501" s="211">
        <f t="shared" si="86"/>
        <v>1</v>
      </c>
      <c r="AF501" s="211">
        <f>IF(AND(COUNTIFS($J$18:J501,J501)=1,AE501=1),1,"")</f>
        <v>1</v>
      </c>
      <c r="AG501" s="211">
        <f>IF(C501="","",IF(AND(COUNTIFS($J$18:J501,J501)=1,C501&lt;&gt;""),1,""))</f>
        <v>1</v>
      </c>
      <c r="AH501" s="211">
        <f>IF(G501="","",IF(AND(COUNTIFS($J$18:J501,J501)=1,G501&lt;&gt;""),1,""))</f>
        <v>1</v>
      </c>
      <c r="AI501" s="28">
        <f t="shared" si="87"/>
        <v>32843736.557277884</v>
      </c>
      <c r="AJ501" s="28">
        <f t="shared" si="88"/>
        <v>3921470.6822663117</v>
      </c>
      <c r="AK501" s="29">
        <f t="shared" si="89"/>
        <v>0.11939782416131176</v>
      </c>
      <c r="AL501" s="210"/>
      <c r="AM501" s="210"/>
      <c r="AN501" s="210"/>
      <c r="AO501" s="210"/>
      <c r="AP501" s="45" t="str">
        <f t="shared" si="90"/>
        <v>20194</v>
      </c>
      <c r="AQ501" s="45" t="str">
        <f t="shared" si="91"/>
        <v>20194RMB</v>
      </c>
    </row>
    <row r="502" spans="1:43" s="15" customFormat="1">
      <c r="A502" s="208" t="s">
        <v>28</v>
      </c>
      <c r="B502" s="209">
        <v>2019</v>
      </c>
      <c r="C502" s="209">
        <v>1</v>
      </c>
      <c r="D502" s="57" t="str">
        <f t="shared" si="93"/>
        <v>Q4</v>
      </c>
      <c r="E502" s="208" t="s">
        <v>34</v>
      </c>
      <c r="F502" s="209">
        <v>2019</v>
      </c>
      <c r="G502" s="209">
        <v>4</v>
      </c>
      <c r="H502" s="213"/>
      <c r="I502" s="57" t="str">
        <f t="shared" si="83"/>
        <v>Q1</v>
      </c>
      <c r="J502" s="204" t="s">
        <v>607</v>
      </c>
      <c r="K502" s="213" t="s">
        <v>608</v>
      </c>
      <c r="L502" s="210" t="s">
        <v>55</v>
      </c>
      <c r="M502" s="208" t="s">
        <v>47</v>
      </c>
      <c r="N502" s="208">
        <v>1</v>
      </c>
      <c r="O502" s="208"/>
      <c r="P502" s="57" t="str">
        <f t="shared" si="84"/>
        <v>MAIN UNIT</v>
      </c>
      <c r="Q502" s="208" t="s">
        <v>56</v>
      </c>
      <c r="R502" s="208" t="s">
        <v>49</v>
      </c>
      <c r="S502" s="208" t="s">
        <v>36</v>
      </c>
      <c r="T502" s="208" t="s">
        <v>65</v>
      </c>
      <c r="U502" s="208" t="s">
        <v>66</v>
      </c>
      <c r="V502" s="208" t="s">
        <v>93</v>
      </c>
      <c r="W502" s="208" t="s">
        <v>51</v>
      </c>
      <c r="X502" s="34">
        <v>552000</v>
      </c>
      <c r="Y502" s="202">
        <v>1</v>
      </c>
      <c r="Z502" s="26">
        <f t="shared" si="94"/>
        <v>552000</v>
      </c>
      <c r="AA502" s="208">
        <v>1.1599999999999999</v>
      </c>
      <c r="AB502" s="35">
        <f t="shared" si="92"/>
        <v>640320</v>
      </c>
      <c r="AC502" s="27">
        <f t="shared" si="85"/>
        <v>59805.887999999999</v>
      </c>
      <c r="AD502" s="212">
        <v>9.3399999999999997E-2</v>
      </c>
      <c r="AE502" s="211">
        <f t="shared" si="86"/>
        <v>1</v>
      </c>
      <c r="AF502" s="211" t="str">
        <f>IF(AND(COUNTIFS($J$18:J502,J502)=1,AE502=1),1,"")</f>
        <v/>
      </c>
      <c r="AG502" s="211" t="str">
        <f>IF(C502="","",IF(AND(COUNTIFS($J$18:J502,J502)=1,C502&lt;&gt;""),1,""))</f>
        <v/>
      </c>
      <c r="AH502" s="211" t="str">
        <f>IF(G502="","",IF(AND(COUNTIFS($J$18:J502,J502)=1,G502&lt;&gt;""),1,""))</f>
        <v/>
      </c>
      <c r="AI502" s="28">
        <f t="shared" si="87"/>
        <v>32843736.557277884</v>
      </c>
      <c r="AJ502" s="28">
        <f t="shared" si="88"/>
        <v>3921470.6822663117</v>
      </c>
      <c r="AK502" s="29">
        <f t="shared" si="89"/>
        <v>0.11939782416131176</v>
      </c>
      <c r="AL502" s="210"/>
      <c r="AM502" s="210"/>
      <c r="AN502" s="210"/>
      <c r="AO502" s="210"/>
      <c r="AP502" s="45" t="str">
        <f t="shared" si="90"/>
        <v>20194</v>
      </c>
      <c r="AQ502" s="45" t="str">
        <f t="shared" si="91"/>
        <v>20194RMB</v>
      </c>
    </row>
    <row r="503" spans="1:43" s="15" customFormat="1">
      <c r="A503" s="208" t="s">
        <v>28</v>
      </c>
      <c r="B503" s="209">
        <v>2019</v>
      </c>
      <c r="C503" s="209">
        <v>1</v>
      </c>
      <c r="D503" s="57" t="str">
        <f t="shared" si="93"/>
        <v>Q4</v>
      </c>
      <c r="E503" s="208" t="s">
        <v>34</v>
      </c>
      <c r="F503" s="209">
        <v>2019</v>
      </c>
      <c r="G503" s="209">
        <v>4</v>
      </c>
      <c r="H503" s="213"/>
      <c r="I503" s="57" t="str">
        <f t="shared" si="83"/>
        <v>Q1</v>
      </c>
      <c r="J503" s="204" t="s">
        <v>607</v>
      </c>
      <c r="K503" s="213" t="s">
        <v>608</v>
      </c>
      <c r="L503" s="210" t="s">
        <v>55</v>
      </c>
      <c r="M503" s="208" t="s">
        <v>47</v>
      </c>
      <c r="N503" s="208">
        <v>1</v>
      </c>
      <c r="O503" s="208"/>
      <c r="P503" s="57" t="str">
        <f t="shared" si="84"/>
        <v>MAIN UNIT</v>
      </c>
      <c r="Q503" s="208" t="s">
        <v>56</v>
      </c>
      <c r="R503" s="208" t="s">
        <v>49</v>
      </c>
      <c r="S503" s="208" t="s">
        <v>36</v>
      </c>
      <c r="T503" s="208" t="s">
        <v>65</v>
      </c>
      <c r="U503" s="208" t="s">
        <v>66</v>
      </c>
      <c r="V503" s="208" t="s">
        <v>93</v>
      </c>
      <c r="W503" s="208" t="s">
        <v>51</v>
      </c>
      <c r="X503" s="34">
        <v>552000</v>
      </c>
      <c r="Y503" s="202">
        <v>1</v>
      </c>
      <c r="Z503" s="26">
        <f t="shared" si="94"/>
        <v>552000</v>
      </c>
      <c r="AA503" s="208">
        <v>1.1599999999999999</v>
      </c>
      <c r="AB503" s="35">
        <f t="shared" si="92"/>
        <v>640320</v>
      </c>
      <c r="AC503" s="27">
        <f t="shared" si="85"/>
        <v>59805.887999999999</v>
      </c>
      <c r="AD503" s="212">
        <v>9.3399999999999997E-2</v>
      </c>
      <c r="AE503" s="211">
        <f t="shared" si="86"/>
        <v>1</v>
      </c>
      <c r="AF503" s="211" t="str">
        <f>IF(AND(COUNTIFS($J$18:J503,J503)=1,AE503=1),1,"")</f>
        <v/>
      </c>
      <c r="AG503" s="211" t="str">
        <f>IF(C503="","",IF(AND(COUNTIFS($J$18:J503,J503)=1,C503&lt;&gt;""),1,""))</f>
        <v/>
      </c>
      <c r="AH503" s="211" t="str">
        <f>IF(G503="","",IF(AND(COUNTIFS($J$18:J503,J503)=1,G503&lt;&gt;""),1,""))</f>
        <v/>
      </c>
      <c r="AI503" s="28">
        <f t="shared" si="87"/>
        <v>32843736.557277884</v>
      </c>
      <c r="AJ503" s="28">
        <f t="shared" si="88"/>
        <v>3921470.6822663117</v>
      </c>
      <c r="AK503" s="29">
        <f t="shared" si="89"/>
        <v>0.11939782416131176</v>
      </c>
      <c r="AL503" s="210"/>
      <c r="AM503" s="210"/>
      <c r="AN503" s="210"/>
      <c r="AO503" s="210"/>
      <c r="AP503" s="45" t="str">
        <f t="shared" si="90"/>
        <v>20194</v>
      </c>
      <c r="AQ503" s="45" t="str">
        <f t="shared" si="91"/>
        <v>20194RMB</v>
      </c>
    </row>
    <row r="504" spans="1:43" s="15" customFormat="1">
      <c r="A504" s="208" t="s">
        <v>34</v>
      </c>
      <c r="B504" s="209">
        <v>2019</v>
      </c>
      <c r="C504" s="209">
        <v>4</v>
      </c>
      <c r="D504" s="57" t="str">
        <f t="shared" si="93"/>
        <v>Q1</v>
      </c>
      <c r="E504" s="208" t="s">
        <v>34</v>
      </c>
      <c r="F504" s="209">
        <v>2019</v>
      </c>
      <c r="G504" s="209">
        <v>4</v>
      </c>
      <c r="H504" s="213"/>
      <c r="I504" s="57" t="str">
        <f t="shared" si="83"/>
        <v>Q1</v>
      </c>
      <c r="J504" s="204" t="s">
        <v>609</v>
      </c>
      <c r="K504" s="213" t="s">
        <v>610</v>
      </c>
      <c r="L504" s="210" t="s">
        <v>79</v>
      </c>
      <c r="M504" s="208" t="s">
        <v>47</v>
      </c>
      <c r="N504" s="208">
        <v>1</v>
      </c>
      <c r="O504" s="208"/>
      <c r="P504" s="57" t="str">
        <f t="shared" si="84"/>
        <v>MAIN UNIT</v>
      </c>
      <c r="Q504" s="208" t="s">
        <v>48</v>
      </c>
      <c r="R504" s="208" t="s">
        <v>49</v>
      </c>
      <c r="S504" s="208" t="s">
        <v>36</v>
      </c>
      <c r="T504" s="208" t="s">
        <v>65</v>
      </c>
      <c r="U504" s="208" t="s">
        <v>66</v>
      </c>
      <c r="V504" s="208" t="s">
        <v>290</v>
      </c>
      <c r="W504" s="208" t="s">
        <v>96</v>
      </c>
      <c r="X504" s="34">
        <v>16500000</v>
      </c>
      <c r="Y504" s="202">
        <v>1</v>
      </c>
      <c r="Z504" s="26">
        <f t="shared" si="94"/>
        <v>16500000</v>
      </c>
      <c r="AA504" s="208">
        <v>7.2300000000000003E-2</v>
      </c>
      <c r="AB504" s="35">
        <f t="shared" si="92"/>
        <v>1192950</v>
      </c>
      <c r="AC504" s="27">
        <f t="shared" si="85"/>
        <v>144346.94999999998</v>
      </c>
      <c r="AD504" s="212">
        <v>0.121</v>
      </c>
      <c r="AE504" s="211">
        <f t="shared" si="86"/>
        <v>0</v>
      </c>
      <c r="AF504" s="211" t="str">
        <f>IF(AND(COUNTIFS($J$18:J504,J504)=1,AE504=1),1,"")</f>
        <v/>
      </c>
      <c r="AG504" s="211">
        <f>IF(C504="","",IF(AND(COUNTIFS($J$18:J504,J504)=1,C504&lt;&gt;""),1,""))</f>
        <v>1</v>
      </c>
      <c r="AH504" s="211">
        <f>IF(G504="","",IF(AND(COUNTIFS($J$18:J504,J504)=1,G504&lt;&gt;""),1,""))</f>
        <v>1</v>
      </c>
      <c r="AI504" s="28">
        <f t="shared" si="87"/>
        <v>32843736.557277884</v>
      </c>
      <c r="AJ504" s="28">
        <f t="shared" si="88"/>
        <v>3921470.6822663117</v>
      </c>
      <c r="AK504" s="29">
        <f t="shared" si="89"/>
        <v>0.11939782416131176</v>
      </c>
      <c r="AL504" s="210"/>
      <c r="AM504" s="210"/>
      <c r="AN504" s="210"/>
      <c r="AO504" s="210"/>
      <c r="AP504" s="45" t="str">
        <f t="shared" si="90"/>
        <v>20194</v>
      </c>
      <c r="AQ504" s="45" t="str">
        <f t="shared" si="91"/>
        <v>20194JPY</v>
      </c>
    </row>
    <row r="505" spans="1:43" s="15" customFormat="1">
      <c r="A505" s="208" t="s">
        <v>34</v>
      </c>
      <c r="B505" s="209">
        <v>2019</v>
      </c>
      <c r="C505" s="209">
        <v>4</v>
      </c>
      <c r="D505" s="57" t="str">
        <f t="shared" si="93"/>
        <v>Q1</v>
      </c>
      <c r="E505" s="208" t="s">
        <v>34</v>
      </c>
      <c r="F505" s="209">
        <v>2019</v>
      </c>
      <c r="G505" s="209">
        <v>4</v>
      </c>
      <c r="H505" s="213"/>
      <c r="I505" s="57" t="str">
        <f t="shared" si="83"/>
        <v>Q1</v>
      </c>
      <c r="J505" s="204" t="s">
        <v>611</v>
      </c>
      <c r="K505" s="213" t="s">
        <v>612</v>
      </c>
      <c r="L505" s="210" t="s">
        <v>79</v>
      </c>
      <c r="M505" s="208" t="s">
        <v>47</v>
      </c>
      <c r="N505" s="208">
        <v>1</v>
      </c>
      <c r="O505" s="208"/>
      <c r="P505" s="57" t="str">
        <f t="shared" si="84"/>
        <v>MAIN UNIT</v>
      </c>
      <c r="Q505" s="208" t="s">
        <v>56</v>
      </c>
      <c r="R505" s="208" t="s">
        <v>49</v>
      </c>
      <c r="S505" s="208" t="s">
        <v>36</v>
      </c>
      <c r="T505" s="208" t="s">
        <v>232</v>
      </c>
      <c r="U505" s="208" t="s">
        <v>66</v>
      </c>
      <c r="V505" s="208" t="s">
        <v>290</v>
      </c>
      <c r="W505" s="208" t="s">
        <v>96</v>
      </c>
      <c r="X505" s="34">
        <v>14000876</v>
      </c>
      <c r="Y505" s="202">
        <v>1</v>
      </c>
      <c r="Z505" s="26">
        <f t="shared" si="94"/>
        <v>14000876</v>
      </c>
      <c r="AA505" s="208">
        <v>7.2300000000000003E-2</v>
      </c>
      <c r="AB505" s="35">
        <f t="shared" si="92"/>
        <v>1012263.3348000001</v>
      </c>
      <c r="AC505" s="27">
        <f t="shared" si="85"/>
        <v>112766.13549672</v>
      </c>
      <c r="AD505" s="212">
        <v>0.1114</v>
      </c>
      <c r="AE505" s="211">
        <f t="shared" si="86"/>
        <v>1</v>
      </c>
      <c r="AF505" s="211">
        <f>IF(AND(COUNTIFS($J$18:J505,J505)=1,AE505=1),1,"")</f>
        <v>1</v>
      </c>
      <c r="AG505" s="211">
        <f>IF(C505="","",IF(AND(COUNTIFS($J$18:J505,J505)=1,C505&lt;&gt;""),1,""))</f>
        <v>1</v>
      </c>
      <c r="AH505" s="211">
        <f>IF(G505="","",IF(AND(COUNTIFS($J$18:J505,J505)=1,G505&lt;&gt;""),1,""))</f>
        <v>1</v>
      </c>
      <c r="AI505" s="28">
        <f t="shared" si="87"/>
        <v>32843736.557277884</v>
      </c>
      <c r="AJ505" s="28">
        <f t="shared" si="88"/>
        <v>3921470.6822663117</v>
      </c>
      <c r="AK505" s="29">
        <f t="shared" si="89"/>
        <v>0.11939782416131176</v>
      </c>
      <c r="AL505" s="210"/>
      <c r="AM505" s="210"/>
      <c r="AN505" s="210"/>
      <c r="AO505" s="210"/>
      <c r="AP505" s="45" t="str">
        <f t="shared" si="90"/>
        <v>20194</v>
      </c>
      <c r="AQ505" s="45" t="str">
        <f t="shared" si="91"/>
        <v>20194JPY</v>
      </c>
    </row>
    <row r="506" spans="1:43" s="15" customFormat="1">
      <c r="A506" s="208" t="s">
        <v>34</v>
      </c>
      <c r="B506" s="209">
        <v>2019</v>
      </c>
      <c r="C506" s="209">
        <v>4</v>
      </c>
      <c r="D506" s="57" t="str">
        <f t="shared" si="93"/>
        <v>Q1</v>
      </c>
      <c r="E506" s="208" t="s">
        <v>34</v>
      </c>
      <c r="F506" s="209">
        <v>2019</v>
      </c>
      <c r="G506" s="209">
        <v>4</v>
      </c>
      <c r="H506" s="213"/>
      <c r="I506" s="57" t="str">
        <f t="shared" si="83"/>
        <v>Q1</v>
      </c>
      <c r="J506" s="204" t="s">
        <v>611</v>
      </c>
      <c r="K506" s="213" t="s">
        <v>612</v>
      </c>
      <c r="L506" s="210" t="s">
        <v>55</v>
      </c>
      <c r="M506" s="208" t="s">
        <v>47</v>
      </c>
      <c r="N506" s="208">
        <v>1</v>
      </c>
      <c r="O506" s="208"/>
      <c r="P506" s="57" t="str">
        <f t="shared" si="84"/>
        <v>MAIN UNIT</v>
      </c>
      <c r="Q506" s="208" t="s">
        <v>56</v>
      </c>
      <c r="R506" s="208" t="s">
        <v>49</v>
      </c>
      <c r="S506" s="208" t="s">
        <v>36</v>
      </c>
      <c r="T506" s="208" t="s">
        <v>232</v>
      </c>
      <c r="U506" s="208" t="s">
        <v>66</v>
      </c>
      <c r="V506" s="208" t="s">
        <v>290</v>
      </c>
      <c r="W506" s="208" t="s">
        <v>96</v>
      </c>
      <c r="X506" s="34">
        <v>8603500</v>
      </c>
      <c r="Y506" s="202">
        <v>1</v>
      </c>
      <c r="Z506" s="26">
        <f t="shared" si="94"/>
        <v>8603500</v>
      </c>
      <c r="AA506" s="208">
        <v>7.2300000000000003E-2</v>
      </c>
      <c r="AB506" s="35">
        <f t="shared" si="92"/>
        <v>622033.05000000005</v>
      </c>
      <c r="AC506" s="27">
        <f t="shared" si="85"/>
        <v>69294.481769999999</v>
      </c>
      <c r="AD506" s="212">
        <v>0.1114</v>
      </c>
      <c r="AE506" s="211">
        <f t="shared" si="86"/>
        <v>1</v>
      </c>
      <c r="AF506" s="211" t="str">
        <f>IF(AND(COUNTIFS($J$18:J506,J506)=1,AE506=1),1,"")</f>
        <v/>
      </c>
      <c r="AG506" s="211" t="str">
        <f>IF(C506="","",IF(AND(COUNTIFS($J$18:J506,J506)=1,C506&lt;&gt;""),1,""))</f>
        <v/>
      </c>
      <c r="AH506" s="211" t="str">
        <f>IF(G506="","",IF(AND(COUNTIFS($J$18:J506,J506)=1,G506&lt;&gt;""),1,""))</f>
        <v/>
      </c>
      <c r="AI506" s="28">
        <f t="shared" si="87"/>
        <v>32843736.557277884</v>
      </c>
      <c r="AJ506" s="28">
        <f t="shared" si="88"/>
        <v>3921470.6822663117</v>
      </c>
      <c r="AK506" s="29">
        <f t="shared" si="89"/>
        <v>0.11939782416131176</v>
      </c>
      <c r="AL506" s="210"/>
      <c r="AM506" s="210"/>
      <c r="AN506" s="210"/>
      <c r="AO506" s="210"/>
      <c r="AP506" s="45" t="str">
        <f t="shared" si="90"/>
        <v>20194</v>
      </c>
      <c r="AQ506" s="45" t="str">
        <f t="shared" si="91"/>
        <v>20194JPY</v>
      </c>
    </row>
    <row r="507" spans="1:43" s="15" customFormat="1">
      <c r="A507" s="208" t="s">
        <v>34</v>
      </c>
      <c r="B507" s="209">
        <v>2019</v>
      </c>
      <c r="C507" s="209">
        <v>4</v>
      </c>
      <c r="D507" s="57" t="str">
        <f t="shared" si="93"/>
        <v>Q1</v>
      </c>
      <c r="E507" s="208" t="s">
        <v>34</v>
      </c>
      <c r="F507" s="209">
        <v>2019</v>
      </c>
      <c r="G507" s="209">
        <v>4</v>
      </c>
      <c r="H507" s="213"/>
      <c r="I507" s="57" t="str">
        <f t="shared" si="83"/>
        <v>Q1</v>
      </c>
      <c r="J507" s="204" t="s">
        <v>611</v>
      </c>
      <c r="K507" s="213" t="s">
        <v>612</v>
      </c>
      <c r="L507" s="210" t="s">
        <v>55</v>
      </c>
      <c r="M507" s="208" t="s">
        <v>47</v>
      </c>
      <c r="N507" s="208">
        <v>1</v>
      </c>
      <c r="O507" s="208"/>
      <c r="P507" s="57" t="str">
        <f t="shared" si="84"/>
        <v>MAIN UNIT</v>
      </c>
      <c r="Q507" s="208" t="s">
        <v>56</v>
      </c>
      <c r="R507" s="208" t="s">
        <v>49</v>
      </c>
      <c r="S507" s="208" t="s">
        <v>36</v>
      </c>
      <c r="T507" s="208" t="s">
        <v>232</v>
      </c>
      <c r="U507" s="208" t="s">
        <v>66</v>
      </c>
      <c r="V507" s="208" t="s">
        <v>290</v>
      </c>
      <c r="W507" s="208" t="s">
        <v>96</v>
      </c>
      <c r="X507" s="34">
        <v>8603500</v>
      </c>
      <c r="Y507" s="202">
        <v>1</v>
      </c>
      <c r="Z507" s="26">
        <f t="shared" si="94"/>
        <v>8603500</v>
      </c>
      <c r="AA507" s="208">
        <v>7.2300000000000003E-2</v>
      </c>
      <c r="AB507" s="35">
        <f t="shared" si="92"/>
        <v>622033.05000000005</v>
      </c>
      <c r="AC507" s="27">
        <f t="shared" si="85"/>
        <v>69294.481769999999</v>
      </c>
      <c r="AD507" s="212">
        <v>0.1114</v>
      </c>
      <c r="AE507" s="211">
        <f t="shared" si="86"/>
        <v>1</v>
      </c>
      <c r="AF507" s="211" t="str">
        <f>IF(AND(COUNTIFS($J$18:J507,J507)=1,AE507=1),1,"")</f>
        <v/>
      </c>
      <c r="AG507" s="211" t="str">
        <f>IF(C507="","",IF(AND(COUNTIFS($J$18:J507,J507)=1,C507&lt;&gt;""),1,""))</f>
        <v/>
      </c>
      <c r="AH507" s="211" t="str">
        <f>IF(G507="","",IF(AND(COUNTIFS($J$18:J507,J507)=1,G507&lt;&gt;""),1,""))</f>
        <v/>
      </c>
      <c r="AI507" s="28">
        <f t="shared" si="87"/>
        <v>32843736.557277884</v>
      </c>
      <c r="AJ507" s="28">
        <f t="shared" si="88"/>
        <v>3921470.6822663117</v>
      </c>
      <c r="AK507" s="29">
        <f t="shared" si="89"/>
        <v>0.11939782416131176</v>
      </c>
      <c r="AL507" s="210"/>
      <c r="AM507" s="210"/>
      <c r="AN507" s="210"/>
      <c r="AO507" s="210"/>
      <c r="AP507" s="45" t="str">
        <f t="shared" si="90"/>
        <v>20194</v>
      </c>
      <c r="AQ507" s="45" t="str">
        <f t="shared" si="91"/>
        <v>20194JPY</v>
      </c>
    </row>
    <row r="508" spans="1:43" s="15" customFormat="1">
      <c r="A508" s="208" t="s">
        <v>34</v>
      </c>
      <c r="B508" s="209">
        <v>2019</v>
      </c>
      <c r="C508" s="209">
        <v>4</v>
      </c>
      <c r="D508" s="57" t="str">
        <f t="shared" si="93"/>
        <v>Q1</v>
      </c>
      <c r="E508" s="208" t="s">
        <v>34</v>
      </c>
      <c r="F508" s="209">
        <v>2019</v>
      </c>
      <c r="G508" s="209">
        <v>4</v>
      </c>
      <c r="H508" s="213"/>
      <c r="I508" s="57" t="str">
        <f t="shared" si="83"/>
        <v>Q1</v>
      </c>
      <c r="J508" s="204" t="s">
        <v>613</v>
      </c>
      <c r="K508" s="213" t="s">
        <v>614</v>
      </c>
      <c r="L508" s="210" t="s">
        <v>79</v>
      </c>
      <c r="M508" s="208" t="s">
        <v>47</v>
      </c>
      <c r="N508" s="208">
        <v>1</v>
      </c>
      <c r="O508" s="208"/>
      <c r="P508" s="57" t="str">
        <f t="shared" si="84"/>
        <v>MAIN UNIT</v>
      </c>
      <c r="Q508" s="208" t="s">
        <v>48</v>
      </c>
      <c r="R508" s="208" t="s">
        <v>49</v>
      </c>
      <c r="S508" s="208" t="s">
        <v>36</v>
      </c>
      <c r="T508" s="208" t="s">
        <v>65</v>
      </c>
      <c r="U508" s="208" t="s">
        <v>66</v>
      </c>
      <c r="V508" s="208" t="s">
        <v>67</v>
      </c>
      <c r="W508" s="208" t="s">
        <v>96</v>
      </c>
      <c r="X508" s="34">
        <v>15920000</v>
      </c>
      <c r="Y508" s="202">
        <v>1</v>
      </c>
      <c r="Z508" s="26">
        <f t="shared" si="94"/>
        <v>15920000</v>
      </c>
      <c r="AA508" s="208">
        <v>7.2300000000000003E-2</v>
      </c>
      <c r="AB508" s="35">
        <f t="shared" si="92"/>
        <v>1151016</v>
      </c>
      <c r="AC508" s="27">
        <f t="shared" si="85"/>
        <v>154466.34720000002</v>
      </c>
      <c r="AD508" s="212">
        <v>0.13420000000000001</v>
      </c>
      <c r="AE508" s="211">
        <f t="shared" si="86"/>
        <v>0</v>
      </c>
      <c r="AF508" s="211" t="str">
        <f>IF(AND(COUNTIFS($J$18:J508,J508)=1,AE508=1),1,"")</f>
        <v/>
      </c>
      <c r="AG508" s="211">
        <f>IF(C508="","",IF(AND(COUNTIFS($J$18:J508,J508)=1,C508&lt;&gt;""),1,""))</f>
        <v>1</v>
      </c>
      <c r="AH508" s="211">
        <f>IF(G508="","",IF(AND(COUNTIFS($J$18:J508,J508)=1,G508&lt;&gt;""),1,""))</f>
        <v>1</v>
      </c>
      <c r="AI508" s="28">
        <f t="shared" si="87"/>
        <v>32843736.557277884</v>
      </c>
      <c r="AJ508" s="28">
        <f t="shared" si="88"/>
        <v>3921470.6822663117</v>
      </c>
      <c r="AK508" s="29">
        <f t="shared" si="89"/>
        <v>0.11939782416131176</v>
      </c>
      <c r="AL508" s="210"/>
      <c r="AM508" s="210"/>
      <c r="AN508" s="210"/>
      <c r="AO508" s="210"/>
      <c r="AP508" s="45" t="str">
        <f t="shared" si="90"/>
        <v>20194</v>
      </c>
      <c r="AQ508" s="45" t="str">
        <f t="shared" si="91"/>
        <v>20194JPY</v>
      </c>
    </row>
    <row r="509" spans="1:43" s="15" customFormat="1">
      <c r="A509" s="208" t="s">
        <v>34</v>
      </c>
      <c r="B509" s="209">
        <v>2019</v>
      </c>
      <c r="C509" s="209">
        <v>4</v>
      </c>
      <c r="D509" s="57" t="str">
        <f t="shared" si="93"/>
        <v>Q1</v>
      </c>
      <c r="E509" s="208" t="s">
        <v>34</v>
      </c>
      <c r="F509" s="209">
        <v>2019</v>
      </c>
      <c r="G509" s="209">
        <v>4</v>
      </c>
      <c r="H509" s="213"/>
      <c r="I509" s="57" t="str">
        <f t="shared" si="83"/>
        <v>Q1</v>
      </c>
      <c r="J509" s="204" t="s">
        <v>615</v>
      </c>
      <c r="K509" s="213" t="s">
        <v>3142</v>
      </c>
      <c r="L509" s="210" t="s">
        <v>79</v>
      </c>
      <c r="M509" s="208" t="s">
        <v>47</v>
      </c>
      <c r="N509" s="208">
        <v>1</v>
      </c>
      <c r="O509" s="208"/>
      <c r="P509" s="57" t="str">
        <f t="shared" si="84"/>
        <v>MAIN UNIT</v>
      </c>
      <c r="Q509" s="208" t="s">
        <v>56</v>
      </c>
      <c r="R509" s="208" t="s">
        <v>49</v>
      </c>
      <c r="S509" s="208" t="s">
        <v>38</v>
      </c>
      <c r="T509" s="208" t="s">
        <v>326</v>
      </c>
      <c r="U509" s="208" t="s">
        <v>137</v>
      </c>
      <c r="V509" s="208" t="s">
        <v>530</v>
      </c>
      <c r="W509" s="208" t="s">
        <v>51</v>
      </c>
      <c r="X509" s="34">
        <v>1000000</v>
      </c>
      <c r="Y509" s="202">
        <v>1.1299999999999999</v>
      </c>
      <c r="Z509" s="26">
        <f t="shared" si="94"/>
        <v>1000000</v>
      </c>
      <c r="AA509" s="208">
        <v>1.1599999999999999</v>
      </c>
      <c r="AB509" s="35">
        <f t="shared" si="92"/>
        <v>1026548.6725663717</v>
      </c>
      <c r="AC509" s="27">
        <f t="shared" si="85"/>
        <v>102860.17699115045</v>
      </c>
      <c r="AD509" s="212">
        <v>0.1002</v>
      </c>
      <c r="AE509" s="211">
        <f t="shared" si="86"/>
        <v>1</v>
      </c>
      <c r="AF509" s="211">
        <f>IF(AND(COUNTIFS($J$18:J509,J509)=1,AE509=1),1,"")</f>
        <v>1</v>
      </c>
      <c r="AG509" s="211">
        <f>IF(C509="","",IF(AND(COUNTIFS($J$18:J509,J509)=1,C509&lt;&gt;""),1,""))</f>
        <v>1</v>
      </c>
      <c r="AH509" s="211">
        <f>IF(G509="","",IF(AND(COUNTIFS($J$18:J509,J509)=1,G509&lt;&gt;""),1,""))</f>
        <v>1</v>
      </c>
      <c r="AI509" s="28">
        <f t="shared" si="87"/>
        <v>32843736.557277884</v>
      </c>
      <c r="AJ509" s="28">
        <f t="shared" si="88"/>
        <v>3921470.6822663117</v>
      </c>
      <c r="AK509" s="29">
        <f t="shared" si="89"/>
        <v>0.11939782416131176</v>
      </c>
      <c r="AL509" s="210"/>
      <c r="AM509" s="210"/>
      <c r="AN509" s="210"/>
      <c r="AO509" s="210"/>
      <c r="AP509" s="45" t="str">
        <f t="shared" si="90"/>
        <v>20194</v>
      </c>
      <c r="AQ509" s="45" t="str">
        <f t="shared" si="91"/>
        <v>20194RMB</v>
      </c>
    </row>
    <row r="510" spans="1:43" s="15" customFormat="1">
      <c r="A510" s="208" t="s">
        <v>34</v>
      </c>
      <c r="B510" s="209">
        <v>2019</v>
      </c>
      <c r="C510" s="209">
        <v>4</v>
      </c>
      <c r="D510" s="57" t="str">
        <f t="shared" si="93"/>
        <v>Q1</v>
      </c>
      <c r="E510" s="208" t="s">
        <v>34</v>
      </c>
      <c r="F510" s="209">
        <v>2019</v>
      </c>
      <c r="G510" s="209">
        <v>4</v>
      </c>
      <c r="H510" s="213"/>
      <c r="I510" s="57" t="str">
        <f t="shared" si="83"/>
        <v>Q1</v>
      </c>
      <c r="J510" s="204" t="s">
        <v>615</v>
      </c>
      <c r="K510" s="213" t="s">
        <v>3142</v>
      </c>
      <c r="L510" s="210" t="s">
        <v>55</v>
      </c>
      <c r="M510" s="208" t="s">
        <v>47</v>
      </c>
      <c r="N510" s="208">
        <v>1</v>
      </c>
      <c r="O510" s="208"/>
      <c r="P510" s="57" t="str">
        <f t="shared" si="84"/>
        <v>MAIN UNIT</v>
      </c>
      <c r="Q510" s="208" t="s">
        <v>56</v>
      </c>
      <c r="R510" s="208" t="s">
        <v>49</v>
      </c>
      <c r="S510" s="208" t="s">
        <v>38</v>
      </c>
      <c r="T510" s="208" t="s">
        <v>326</v>
      </c>
      <c r="U510" s="208" t="s">
        <v>137</v>
      </c>
      <c r="V510" s="208" t="s">
        <v>530</v>
      </c>
      <c r="W510" s="208" t="s">
        <v>51</v>
      </c>
      <c r="X510" s="34">
        <v>730000</v>
      </c>
      <c r="Y510" s="202">
        <v>1.1299999999999999</v>
      </c>
      <c r="Z510" s="26">
        <f t="shared" si="94"/>
        <v>730000</v>
      </c>
      <c r="AA510" s="208">
        <v>1.1599999999999999</v>
      </c>
      <c r="AB510" s="35">
        <f t="shared" si="92"/>
        <v>749380.53097345133</v>
      </c>
      <c r="AC510" s="27">
        <f t="shared" si="85"/>
        <v>75087.929203539825</v>
      </c>
      <c r="AD510" s="212">
        <v>0.1002</v>
      </c>
      <c r="AE510" s="211">
        <f t="shared" si="86"/>
        <v>1</v>
      </c>
      <c r="AF510" s="211" t="str">
        <f>IF(AND(COUNTIFS($J$18:J510,J510)=1,AE510=1),1,"")</f>
        <v/>
      </c>
      <c r="AG510" s="211" t="str">
        <f>IF(C510="","",IF(AND(COUNTIFS($J$18:J510,J510)=1,C510&lt;&gt;""),1,""))</f>
        <v/>
      </c>
      <c r="AH510" s="211" t="str">
        <f>IF(G510="","",IF(AND(COUNTIFS($J$18:J510,J510)=1,G510&lt;&gt;""),1,""))</f>
        <v/>
      </c>
      <c r="AI510" s="28">
        <f t="shared" si="87"/>
        <v>32843736.557277884</v>
      </c>
      <c r="AJ510" s="28">
        <f t="shared" si="88"/>
        <v>3921470.6822663117</v>
      </c>
      <c r="AK510" s="29">
        <f t="shared" si="89"/>
        <v>0.11939782416131176</v>
      </c>
      <c r="AL510" s="210"/>
      <c r="AM510" s="210"/>
      <c r="AN510" s="210"/>
      <c r="AO510" s="210"/>
      <c r="AP510" s="45" t="str">
        <f t="shared" si="90"/>
        <v>20194</v>
      </c>
      <c r="AQ510" s="45" t="str">
        <f t="shared" si="91"/>
        <v>20194RMB</v>
      </c>
    </row>
    <row r="511" spans="1:43" s="15" customFormat="1">
      <c r="A511" s="208" t="s">
        <v>28</v>
      </c>
      <c r="B511" s="209">
        <v>2019</v>
      </c>
      <c r="C511" s="209">
        <v>3</v>
      </c>
      <c r="D511" s="57" t="str">
        <f t="shared" si="93"/>
        <v>Q4</v>
      </c>
      <c r="E511" s="208" t="s">
        <v>34</v>
      </c>
      <c r="F511" s="209">
        <v>2019</v>
      </c>
      <c r="G511" s="209">
        <v>4</v>
      </c>
      <c r="H511" s="213"/>
      <c r="I511" s="57" t="str">
        <f t="shared" si="83"/>
        <v>Q1</v>
      </c>
      <c r="J511" s="204" t="s">
        <v>616</v>
      </c>
      <c r="K511" s="213" t="s">
        <v>3143</v>
      </c>
      <c r="L511" s="210" t="s">
        <v>55</v>
      </c>
      <c r="M511" s="208" t="s">
        <v>47</v>
      </c>
      <c r="N511" s="208">
        <v>1</v>
      </c>
      <c r="O511" s="208"/>
      <c r="P511" s="57" t="str">
        <f t="shared" si="84"/>
        <v>MAIN UNIT</v>
      </c>
      <c r="Q511" s="208" t="s">
        <v>56</v>
      </c>
      <c r="R511" s="208" t="s">
        <v>49</v>
      </c>
      <c r="S511" s="208" t="s">
        <v>38</v>
      </c>
      <c r="T511" s="208" t="s">
        <v>326</v>
      </c>
      <c r="U511" s="208" t="s">
        <v>137</v>
      </c>
      <c r="V511" s="208" t="s">
        <v>530</v>
      </c>
      <c r="W511" s="208" t="s">
        <v>51</v>
      </c>
      <c r="X511" s="34">
        <v>681896.55</v>
      </c>
      <c r="Y511" s="202">
        <v>1.1299999999999999</v>
      </c>
      <c r="Z511" s="26">
        <f t="shared" si="94"/>
        <v>681896.55</v>
      </c>
      <c r="AA511" s="208">
        <v>1.1599999999999999</v>
      </c>
      <c r="AB511" s="35">
        <f t="shared" si="92"/>
        <v>699999.99823008862</v>
      </c>
      <c r="AC511" s="27">
        <f t="shared" si="85"/>
        <v>73429.99981433629</v>
      </c>
      <c r="AD511" s="212">
        <v>0.10489999999999999</v>
      </c>
      <c r="AE511" s="211">
        <f t="shared" si="86"/>
        <v>1</v>
      </c>
      <c r="AF511" s="211">
        <f>IF(AND(COUNTIFS($J$18:J511,J511)=1,AE511=1),1,"")</f>
        <v>1</v>
      </c>
      <c r="AG511" s="211">
        <f>IF(C511="","",IF(AND(COUNTIFS($J$18:J511,J511)=1,C511&lt;&gt;""),1,""))</f>
        <v>1</v>
      </c>
      <c r="AH511" s="211">
        <f>IF(G511="","",IF(AND(COUNTIFS($J$18:J511,J511)=1,G511&lt;&gt;""),1,""))</f>
        <v>1</v>
      </c>
      <c r="AI511" s="28">
        <f t="shared" si="87"/>
        <v>32843736.557277884</v>
      </c>
      <c r="AJ511" s="28">
        <f t="shared" si="88"/>
        <v>3921470.6822663117</v>
      </c>
      <c r="AK511" s="29">
        <f t="shared" si="89"/>
        <v>0.11939782416131176</v>
      </c>
      <c r="AL511" s="210"/>
      <c r="AM511" s="210"/>
      <c r="AN511" s="210"/>
      <c r="AO511" s="210"/>
      <c r="AP511" s="45" t="str">
        <f t="shared" si="90"/>
        <v>20194</v>
      </c>
      <c r="AQ511" s="45" t="str">
        <f t="shared" si="91"/>
        <v>20194RMB</v>
      </c>
    </row>
    <row r="512" spans="1:43" s="15" customFormat="1">
      <c r="A512" s="208" t="s">
        <v>28</v>
      </c>
      <c r="B512" s="209">
        <v>2019</v>
      </c>
      <c r="C512" s="209">
        <v>3</v>
      </c>
      <c r="D512" s="57" t="str">
        <f t="shared" si="93"/>
        <v>Q4</v>
      </c>
      <c r="E512" s="208" t="s">
        <v>34</v>
      </c>
      <c r="F512" s="209">
        <v>2019</v>
      </c>
      <c r="G512" s="209">
        <v>4</v>
      </c>
      <c r="H512" s="213"/>
      <c r="I512" s="57" t="str">
        <f t="shared" si="83"/>
        <v>Q1</v>
      </c>
      <c r="J512" s="204" t="s">
        <v>616</v>
      </c>
      <c r="K512" s="213" t="s">
        <v>3143</v>
      </c>
      <c r="L512" s="210" t="s">
        <v>55</v>
      </c>
      <c r="M512" s="208" t="s">
        <v>47</v>
      </c>
      <c r="N512" s="208">
        <v>1</v>
      </c>
      <c r="O512" s="208"/>
      <c r="P512" s="57" t="str">
        <f t="shared" si="84"/>
        <v>MAIN UNIT</v>
      </c>
      <c r="Q512" s="208" t="s">
        <v>56</v>
      </c>
      <c r="R512" s="208" t="s">
        <v>49</v>
      </c>
      <c r="S512" s="208" t="s">
        <v>38</v>
      </c>
      <c r="T512" s="208" t="s">
        <v>326</v>
      </c>
      <c r="U512" s="208" t="s">
        <v>137</v>
      </c>
      <c r="V512" s="208" t="s">
        <v>530</v>
      </c>
      <c r="W512" s="208" t="s">
        <v>51</v>
      </c>
      <c r="X512" s="34">
        <v>750086.21</v>
      </c>
      <c r="Y512" s="202">
        <v>1.1299999999999999</v>
      </c>
      <c r="Z512" s="26">
        <f t="shared" si="94"/>
        <v>750086.21</v>
      </c>
      <c r="AA512" s="208">
        <v>1.1599999999999999</v>
      </c>
      <c r="AB512" s="35">
        <f t="shared" si="92"/>
        <v>770000.00318584079</v>
      </c>
      <c r="AC512" s="27">
        <f t="shared" si="85"/>
        <v>80773.000334194687</v>
      </c>
      <c r="AD512" s="212">
        <v>0.10489999999999999</v>
      </c>
      <c r="AE512" s="211">
        <f t="shared" si="86"/>
        <v>1</v>
      </c>
      <c r="AF512" s="211" t="str">
        <f>IF(AND(COUNTIFS($J$18:J512,J512)=1,AE512=1),1,"")</f>
        <v/>
      </c>
      <c r="AG512" s="211" t="str">
        <f>IF(C512="","",IF(AND(COUNTIFS($J$18:J512,J512)=1,C512&lt;&gt;""),1,""))</f>
        <v/>
      </c>
      <c r="AH512" s="211" t="str">
        <f>IF(G512="","",IF(AND(COUNTIFS($J$18:J512,J512)=1,G512&lt;&gt;""),1,""))</f>
        <v/>
      </c>
      <c r="AI512" s="28">
        <f t="shared" si="87"/>
        <v>32843736.557277884</v>
      </c>
      <c r="AJ512" s="28">
        <f t="shared" si="88"/>
        <v>3921470.6822663117</v>
      </c>
      <c r="AK512" s="29">
        <f t="shared" si="89"/>
        <v>0.11939782416131176</v>
      </c>
      <c r="AL512" s="210"/>
      <c r="AM512" s="210"/>
      <c r="AN512" s="210"/>
      <c r="AO512" s="210"/>
      <c r="AP512" s="45" t="str">
        <f t="shared" si="90"/>
        <v>20194</v>
      </c>
      <c r="AQ512" s="45" t="str">
        <f t="shared" si="91"/>
        <v>20194RMB</v>
      </c>
    </row>
    <row r="513" spans="1:43" s="15" customFormat="1">
      <c r="A513" s="208" t="s">
        <v>28</v>
      </c>
      <c r="B513" s="209">
        <v>2019</v>
      </c>
      <c r="C513" s="209">
        <v>3</v>
      </c>
      <c r="D513" s="57" t="str">
        <f t="shared" si="93"/>
        <v>Q4</v>
      </c>
      <c r="E513" s="208" t="s">
        <v>34</v>
      </c>
      <c r="F513" s="209">
        <v>2019</v>
      </c>
      <c r="G513" s="209">
        <v>4</v>
      </c>
      <c r="H513" s="213"/>
      <c r="I513" s="57" t="str">
        <f t="shared" si="83"/>
        <v>Q1</v>
      </c>
      <c r="J513" s="204" t="s">
        <v>617</v>
      </c>
      <c r="K513" s="213" t="s">
        <v>618</v>
      </c>
      <c r="L513" s="210" t="s">
        <v>55</v>
      </c>
      <c r="M513" s="208" t="s">
        <v>47</v>
      </c>
      <c r="N513" s="208">
        <v>4</v>
      </c>
      <c r="O513" s="208"/>
      <c r="P513" s="57" t="str">
        <f t="shared" si="84"/>
        <v>MAIN UNIT</v>
      </c>
      <c r="Q513" s="208" t="s">
        <v>56</v>
      </c>
      <c r="R513" s="208" t="s">
        <v>49</v>
      </c>
      <c r="S513" s="208" t="s">
        <v>37</v>
      </c>
      <c r="T513" s="208" t="s">
        <v>88</v>
      </c>
      <c r="U513" s="208" t="s">
        <v>58</v>
      </c>
      <c r="V513" s="208" t="s">
        <v>89</v>
      </c>
      <c r="W513" s="208" t="s">
        <v>51</v>
      </c>
      <c r="X513" s="34">
        <v>647500</v>
      </c>
      <c r="Y513" s="202">
        <v>1.1299999999999999</v>
      </c>
      <c r="Z513" s="26">
        <f t="shared" si="94"/>
        <v>2590000</v>
      </c>
      <c r="AA513" s="208">
        <v>1.1599999999999999</v>
      </c>
      <c r="AB513" s="35">
        <f t="shared" si="92"/>
        <v>2658761.0619469029</v>
      </c>
      <c r="AC513" s="27">
        <f t="shared" si="85"/>
        <v>214562.01769911504</v>
      </c>
      <c r="AD513" s="212">
        <v>8.0699999999999994E-2</v>
      </c>
      <c r="AE513" s="211">
        <f t="shared" si="86"/>
        <v>1</v>
      </c>
      <c r="AF513" s="211">
        <f>IF(AND(COUNTIFS($J$18:J513,J513)=1,AE513=1),1,"")</f>
        <v>1</v>
      </c>
      <c r="AG513" s="211">
        <f>IF(C513="","",IF(AND(COUNTIFS($J$18:J513,J513)=1,C513&lt;&gt;""),1,""))</f>
        <v>1</v>
      </c>
      <c r="AH513" s="211">
        <f>IF(G513="","",IF(AND(COUNTIFS($J$18:J513,J513)=1,G513&lt;&gt;""),1,""))</f>
        <v>1</v>
      </c>
      <c r="AI513" s="28">
        <f t="shared" si="87"/>
        <v>32843736.557277884</v>
      </c>
      <c r="AJ513" s="28">
        <f t="shared" si="88"/>
        <v>3921470.6822663117</v>
      </c>
      <c r="AK513" s="29">
        <f t="shared" si="89"/>
        <v>0.11939782416131176</v>
      </c>
      <c r="AL513" s="210"/>
      <c r="AM513" s="210"/>
      <c r="AN513" s="210"/>
      <c r="AO513" s="210"/>
      <c r="AP513" s="45" t="str">
        <f t="shared" si="90"/>
        <v>20194</v>
      </c>
      <c r="AQ513" s="45" t="str">
        <f t="shared" si="91"/>
        <v>20194RMB</v>
      </c>
    </row>
    <row r="514" spans="1:43" s="15" customFormat="1">
      <c r="A514" s="208" t="s">
        <v>28</v>
      </c>
      <c r="B514" s="209">
        <v>2019</v>
      </c>
      <c r="C514" s="209">
        <v>3</v>
      </c>
      <c r="D514" s="57" t="str">
        <f t="shared" si="93"/>
        <v>Q4</v>
      </c>
      <c r="E514" s="208" t="s">
        <v>34</v>
      </c>
      <c r="F514" s="209">
        <v>2019</v>
      </c>
      <c r="G514" s="209">
        <v>4</v>
      </c>
      <c r="H514" s="213"/>
      <c r="I514" s="57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204" t="s">
        <v>619</v>
      </c>
      <c r="K514" s="213" t="s">
        <v>620</v>
      </c>
      <c r="L514" s="210" t="s">
        <v>79</v>
      </c>
      <c r="M514" s="208" t="s">
        <v>47</v>
      </c>
      <c r="N514" s="208">
        <v>1</v>
      </c>
      <c r="O514" s="208"/>
      <c r="P514" s="57" t="str">
        <f t="shared" ref="P514:P577" si="96">IF(M514="","",IF(AND(N514&gt;0,L514&lt;&gt;""),"MAIN UNIT",IF(AND(O514&gt;0,L514&lt;&gt;""),"SERVICE/ PARTS","C66 SERVICE/OTHERS")))</f>
        <v>MAIN UNIT</v>
      </c>
      <c r="Q514" s="208" t="s">
        <v>56</v>
      </c>
      <c r="R514" s="208" t="s">
        <v>49</v>
      </c>
      <c r="S514" s="208" t="s">
        <v>36</v>
      </c>
      <c r="T514" s="208" t="s">
        <v>232</v>
      </c>
      <c r="U514" s="208" t="s">
        <v>66</v>
      </c>
      <c r="V514" s="208" t="s">
        <v>122</v>
      </c>
      <c r="W514" s="208" t="s">
        <v>96</v>
      </c>
      <c r="X514" s="34">
        <v>13000000</v>
      </c>
      <c r="Y514" s="202">
        <v>1</v>
      </c>
      <c r="Z514" s="26">
        <f t="shared" si="94"/>
        <v>13000000</v>
      </c>
      <c r="AA514" s="208">
        <v>7.2300000000000003E-2</v>
      </c>
      <c r="AB514" s="35">
        <f t="shared" si="92"/>
        <v>939900</v>
      </c>
      <c r="AC514" s="27">
        <f t="shared" ref="AC514:AC577" si="97">IF(R514&lt;&gt;"",AB514*AD514,"")</f>
        <v>150947.94</v>
      </c>
      <c r="AD514" s="212">
        <v>0.16059999999999999</v>
      </c>
      <c r="AE514" s="211">
        <f t="shared" ref="AE514:AE577" si="98">IF(Q514="","",IF(Q514="Yes",1,0))</f>
        <v>1</v>
      </c>
      <c r="AF514" s="211">
        <f>IF(AND(COUNTIFS($J$18:J514,J514)=1,AE514=1),1,"")</f>
        <v>1</v>
      </c>
      <c r="AG514" s="211">
        <f>IF(C514="","",IF(AND(COUNTIFS($J$18:J514,J514)=1,C514&lt;&gt;""),1,""))</f>
        <v>1</v>
      </c>
      <c r="AH514" s="211">
        <f>IF(G514="","",IF(AND(COUNTIFS($J$18:J514,J514)=1,G514&lt;&gt;""),1,""))</f>
        <v>1</v>
      </c>
      <c r="AI514" s="28">
        <f t="shared" ref="AI514:AI577" si="99">IF(P514="C66 SERVICE","",SUMIFS(AB:AB,F:F,F514,G:G,G514,E:E,E514))</f>
        <v>32843736.557277884</v>
      </c>
      <c r="AJ514" s="28">
        <f t="shared" ref="AJ514:AJ577" si="100">IF(P514="C66 SERVICE","",SUMIFS(AC:AC,F:F,F514,G:G,G514,E:E,E514))</f>
        <v>3921470.6822663117</v>
      </c>
      <c r="AK514" s="29">
        <f t="shared" ref="AK514:AK577" si="101">IF(AJ514&gt;0,AJ514/AI514,"")</f>
        <v>0.11939782416131176</v>
      </c>
      <c r="AL514" s="210"/>
      <c r="AM514" s="210"/>
      <c r="AN514" s="210"/>
      <c r="AO514" s="210"/>
      <c r="AP514" s="45" t="str">
        <f t="shared" ref="AP514:AP577" si="102">IF(F514="","",F514&amp;G514)</f>
        <v>20194</v>
      </c>
      <c r="AQ514" s="45" t="str">
        <f t="shared" ref="AQ514:AQ577" si="103">IF(W514="","",F514&amp;G514&amp;W514)</f>
        <v>20194JPY</v>
      </c>
    </row>
    <row r="515" spans="1:43" s="15" customFormat="1">
      <c r="A515" s="208" t="s">
        <v>28</v>
      </c>
      <c r="B515" s="209">
        <v>2019</v>
      </c>
      <c r="C515" s="209">
        <v>3</v>
      </c>
      <c r="D515" s="57" t="str">
        <f t="shared" si="93"/>
        <v>Q4</v>
      </c>
      <c r="E515" s="208" t="s">
        <v>34</v>
      </c>
      <c r="F515" s="209">
        <v>2019</v>
      </c>
      <c r="G515" s="209">
        <v>4</v>
      </c>
      <c r="H515" s="213"/>
      <c r="I515" s="57" t="str">
        <f t="shared" si="95"/>
        <v>Q1</v>
      </c>
      <c r="J515" s="204" t="s">
        <v>621</v>
      </c>
      <c r="K515" s="213" t="s">
        <v>622</v>
      </c>
      <c r="L515" s="210" t="s">
        <v>79</v>
      </c>
      <c r="M515" s="208" t="s">
        <v>47</v>
      </c>
      <c r="N515" s="208">
        <v>1</v>
      </c>
      <c r="O515" s="208"/>
      <c r="P515" s="57" t="str">
        <f t="shared" si="96"/>
        <v>MAIN UNIT</v>
      </c>
      <c r="Q515" s="208" t="s">
        <v>56</v>
      </c>
      <c r="R515" s="208" t="s">
        <v>49</v>
      </c>
      <c r="S515" s="208" t="s">
        <v>36</v>
      </c>
      <c r="T515" s="208" t="s">
        <v>65</v>
      </c>
      <c r="U515" s="208" t="s">
        <v>66</v>
      </c>
      <c r="V515" s="208" t="s">
        <v>109</v>
      </c>
      <c r="W515" s="208" t="s">
        <v>96</v>
      </c>
      <c r="X515" s="34">
        <v>15000000</v>
      </c>
      <c r="Y515" s="202">
        <v>1</v>
      </c>
      <c r="Z515" s="26">
        <f t="shared" si="94"/>
        <v>15000000</v>
      </c>
      <c r="AA515" s="208">
        <v>7.2300000000000003E-2</v>
      </c>
      <c r="AB515" s="35">
        <f t="shared" si="92"/>
        <v>1084500</v>
      </c>
      <c r="AC515" s="27">
        <f t="shared" si="97"/>
        <v>151613.1</v>
      </c>
      <c r="AD515" s="212">
        <v>0.13980000000000001</v>
      </c>
      <c r="AE515" s="211">
        <f t="shared" si="98"/>
        <v>1</v>
      </c>
      <c r="AF515" s="211">
        <f>IF(AND(COUNTIFS($J$18:J515,J515)=1,AE515=1),1,"")</f>
        <v>1</v>
      </c>
      <c r="AG515" s="211">
        <f>IF(C515="","",IF(AND(COUNTIFS($J$18:J515,J515)=1,C515&lt;&gt;""),1,""))</f>
        <v>1</v>
      </c>
      <c r="AH515" s="211">
        <f>IF(G515="","",IF(AND(COUNTIFS($J$18:J515,J515)=1,G515&lt;&gt;""),1,""))</f>
        <v>1</v>
      </c>
      <c r="AI515" s="28">
        <f t="shared" si="99"/>
        <v>32843736.557277884</v>
      </c>
      <c r="AJ515" s="28">
        <f t="shared" si="100"/>
        <v>3921470.6822663117</v>
      </c>
      <c r="AK515" s="29">
        <f t="shared" si="101"/>
        <v>0.11939782416131176</v>
      </c>
      <c r="AL515" s="210"/>
      <c r="AM515" s="210"/>
      <c r="AN515" s="210"/>
      <c r="AO515" s="210"/>
      <c r="AP515" s="45" t="str">
        <f t="shared" si="102"/>
        <v>20194</v>
      </c>
      <c r="AQ515" s="45" t="str">
        <f t="shared" si="103"/>
        <v>20194JPY</v>
      </c>
    </row>
    <row r="516" spans="1:43" s="15" customFormat="1">
      <c r="A516" s="208" t="s">
        <v>28</v>
      </c>
      <c r="B516" s="209">
        <v>2019</v>
      </c>
      <c r="C516" s="209">
        <v>3</v>
      </c>
      <c r="D516" s="57" t="str">
        <f t="shared" si="93"/>
        <v>Q4</v>
      </c>
      <c r="E516" s="208" t="s">
        <v>34</v>
      </c>
      <c r="F516" s="209">
        <v>2019</v>
      </c>
      <c r="G516" s="209">
        <v>4</v>
      </c>
      <c r="H516" s="213"/>
      <c r="I516" s="57" t="str">
        <f t="shared" si="95"/>
        <v>Q1</v>
      </c>
      <c r="J516" s="204" t="s">
        <v>621</v>
      </c>
      <c r="K516" s="213" t="s">
        <v>622</v>
      </c>
      <c r="L516" s="210" t="s">
        <v>55</v>
      </c>
      <c r="M516" s="208" t="s">
        <v>47</v>
      </c>
      <c r="N516" s="208">
        <v>1</v>
      </c>
      <c r="O516" s="208"/>
      <c r="P516" s="57" t="str">
        <f t="shared" si="96"/>
        <v>MAIN UNIT</v>
      </c>
      <c r="Q516" s="208" t="s">
        <v>56</v>
      </c>
      <c r="R516" s="208" t="s">
        <v>49</v>
      </c>
      <c r="S516" s="208" t="s">
        <v>36</v>
      </c>
      <c r="T516" s="208" t="s">
        <v>65</v>
      </c>
      <c r="U516" s="208" t="s">
        <v>66</v>
      </c>
      <c r="V516" s="208" t="s">
        <v>109</v>
      </c>
      <c r="W516" s="208" t="s">
        <v>96</v>
      </c>
      <c r="X516" s="34">
        <v>12000000</v>
      </c>
      <c r="Y516" s="202">
        <v>1</v>
      </c>
      <c r="Z516" s="26">
        <f t="shared" si="94"/>
        <v>12000000</v>
      </c>
      <c r="AA516" s="208">
        <v>7.2300000000000003E-2</v>
      </c>
      <c r="AB516" s="35">
        <f t="shared" si="92"/>
        <v>867600</v>
      </c>
      <c r="AC516" s="27">
        <f t="shared" si="97"/>
        <v>121290.48000000001</v>
      </c>
      <c r="AD516" s="212">
        <v>0.13980000000000001</v>
      </c>
      <c r="AE516" s="211">
        <f t="shared" si="98"/>
        <v>1</v>
      </c>
      <c r="AF516" s="211" t="str">
        <f>IF(AND(COUNTIFS($J$18:J516,J516)=1,AE516=1),1,"")</f>
        <v/>
      </c>
      <c r="AG516" s="211" t="str">
        <f>IF(C516="","",IF(AND(COUNTIFS($J$18:J516,J516)=1,C516&lt;&gt;""),1,""))</f>
        <v/>
      </c>
      <c r="AH516" s="211" t="str">
        <f>IF(G516="","",IF(AND(COUNTIFS($J$18:J516,J516)=1,G516&lt;&gt;""),1,""))</f>
        <v/>
      </c>
      <c r="AI516" s="28">
        <f t="shared" si="99"/>
        <v>32843736.557277884</v>
      </c>
      <c r="AJ516" s="28">
        <f t="shared" si="100"/>
        <v>3921470.6822663117</v>
      </c>
      <c r="AK516" s="29">
        <f t="shared" si="101"/>
        <v>0.11939782416131176</v>
      </c>
      <c r="AL516" s="210"/>
      <c r="AM516" s="210"/>
      <c r="AN516" s="210"/>
      <c r="AO516" s="210"/>
      <c r="AP516" s="45" t="str">
        <f t="shared" si="102"/>
        <v>20194</v>
      </c>
      <c r="AQ516" s="45" t="str">
        <f t="shared" si="103"/>
        <v>20194JPY</v>
      </c>
    </row>
    <row r="517" spans="1:43" s="15" customFormat="1">
      <c r="A517" s="208" t="s">
        <v>28</v>
      </c>
      <c r="B517" s="209">
        <v>2019</v>
      </c>
      <c r="C517" s="209">
        <v>3</v>
      </c>
      <c r="D517" s="57" t="str">
        <f t="shared" si="93"/>
        <v>Q4</v>
      </c>
      <c r="E517" s="208" t="s">
        <v>34</v>
      </c>
      <c r="F517" s="209">
        <v>2019</v>
      </c>
      <c r="G517" s="209">
        <v>4</v>
      </c>
      <c r="H517" s="213"/>
      <c r="I517" s="57" t="str">
        <f t="shared" si="95"/>
        <v>Q1</v>
      </c>
      <c r="J517" s="204" t="s">
        <v>623</v>
      </c>
      <c r="K517" s="213" t="s">
        <v>624</v>
      </c>
      <c r="L517" s="210" t="s">
        <v>55</v>
      </c>
      <c r="M517" s="208" t="s">
        <v>47</v>
      </c>
      <c r="N517" s="208">
        <v>1</v>
      </c>
      <c r="O517" s="208"/>
      <c r="P517" s="57" t="str">
        <f t="shared" si="96"/>
        <v>MAIN UNIT</v>
      </c>
      <c r="Q517" s="208" t="s">
        <v>56</v>
      </c>
      <c r="R517" s="208" t="s">
        <v>49</v>
      </c>
      <c r="S517" s="208" t="s">
        <v>36</v>
      </c>
      <c r="T517" s="208" t="s">
        <v>65</v>
      </c>
      <c r="U517" s="208" t="s">
        <v>66</v>
      </c>
      <c r="V517" s="208" t="s">
        <v>122</v>
      </c>
      <c r="W517" s="208" t="s">
        <v>96</v>
      </c>
      <c r="X517" s="34">
        <v>10000000</v>
      </c>
      <c r="Y517" s="202">
        <v>1</v>
      </c>
      <c r="Z517" s="26">
        <f t="shared" si="94"/>
        <v>10000000</v>
      </c>
      <c r="AA517" s="208">
        <v>7.2300000000000003E-2</v>
      </c>
      <c r="AB517" s="35">
        <f t="shared" si="92"/>
        <v>723000</v>
      </c>
      <c r="AC517" s="27">
        <f t="shared" si="97"/>
        <v>97460.400000000009</v>
      </c>
      <c r="AD517" s="212">
        <v>0.1348</v>
      </c>
      <c r="AE517" s="211">
        <f t="shared" si="98"/>
        <v>1</v>
      </c>
      <c r="AF517" s="211">
        <f>IF(AND(COUNTIFS($J$18:J517,J517)=1,AE517=1),1,"")</f>
        <v>1</v>
      </c>
      <c r="AG517" s="211">
        <f>IF(C517="","",IF(AND(COUNTIFS($J$18:J517,J517)=1,C517&lt;&gt;""),1,""))</f>
        <v>1</v>
      </c>
      <c r="AH517" s="211">
        <f>IF(G517="","",IF(AND(COUNTIFS($J$18:J517,J517)=1,G517&lt;&gt;""),1,""))</f>
        <v>1</v>
      </c>
      <c r="AI517" s="28">
        <f t="shared" si="99"/>
        <v>32843736.557277884</v>
      </c>
      <c r="AJ517" s="28">
        <f t="shared" si="100"/>
        <v>3921470.6822663117</v>
      </c>
      <c r="AK517" s="29">
        <f t="shared" si="101"/>
        <v>0.11939782416131176</v>
      </c>
      <c r="AL517" s="210"/>
      <c r="AM517" s="210"/>
      <c r="AN517" s="210"/>
      <c r="AO517" s="210"/>
      <c r="AP517" s="45" t="str">
        <f t="shared" si="102"/>
        <v>20194</v>
      </c>
      <c r="AQ517" s="45" t="str">
        <f t="shared" si="103"/>
        <v>20194JPY</v>
      </c>
    </row>
    <row r="518" spans="1:43" s="15" customFormat="1">
      <c r="A518" s="208" t="s">
        <v>28</v>
      </c>
      <c r="B518" s="209">
        <v>2019</v>
      </c>
      <c r="C518" s="209">
        <v>3</v>
      </c>
      <c r="D518" s="57" t="str">
        <f t="shared" si="93"/>
        <v>Q4</v>
      </c>
      <c r="E518" s="208" t="s">
        <v>34</v>
      </c>
      <c r="F518" s="209">
        <v>2019</v>
      </c>
      <c r="G518" s="209">
        <v>4</v>
      </c>
      <c r="H518" s="213"/>
      <c r="I518" s="57" t="str">
        <f t="shared" si="95"/>
        <v>Q1</v>
      </c>
      <c r="J518" s="204" t="s">
        <v>623</v>
      </c>
      <c r="K518" s="213" t="s">
        <v>624</v>
      </c>
      <c r="L518" s="210" t="s">
        <v>79</v>
      </c>
      <c r="M518" s="208" t="s">
        <v>47</v>
      </c>
      <c r="N518" s="208">
        <v>1</v>
      </c>
      <c r="O518" s="208"/>
      <c r="P518" s="57" t="str">
        <f t="shared" si="96"/>
        <v>MAIN UNIT</v>
      </c>
      <c r="Q518" s="208" t="s">
        <v>56</v>
      </c>
      <c r="R518" s="208" t="s">
        <v>49</v>
      </c>
      <c r="S518" s="208" t="s">
        <v>36</v>
      </c>
      <c r="T518" s="208" t="s">
        <v>65</v>
      </c>
      <c r="U518" s="208" t="s">
        <v>66</v>
      </c>
      <c r="V518" s="208" t="s">
        <v>122</v>
      </c>
      <c r="W518" s="208" t="s">
        <v>96</v>
      </c>
      <c r="X518" s="34">
        <v>13000000</v>
      </c>
      <c r="Y518" s="202">
        <v>1</v>
      </c>
      <c r="Z518" s="26">
        <f t="shared" si="94"/>
        <v>13000000</v>
      </c>
      <c r="AA518" s="208">
        <v>7.2300000000000003E-2</v>
      </c>
      <c r="AB518" s="35">
        <f t="shared" si="92"/>
        <v>939900</v>
      </c>
      <c r="AC518" s="27">
        <f t="shared" si="97"/>
        <v>126698.52</v>
      </c>
      <c r="AD518" s="212">
        <v>0.1348</v>
      </c>
      <c r="AE518" s="211">
        <f t="shared" si="98"/>
        <v>1</v>
      </c>
      <c r="AF518" s="211" t="str">
        <f>IF(AND(COUNTIFS($J$18:J518,J518)=1,AE518=1),1,"")</f>
        <v/>
      </c>
      <c r="AG518" s="211" t="str">
        <f>IF(C518="","",IF(AND(COUNTIFS($J$18:J518,J518)=1,C518&lt;&gt;""),1,""))</f>
        <v/>
      </c>
      <c r="AH518" s="211" t="str">
        <f>IF(G518="","",IF(AND(COUNTIFS($J$18:J518,J518)=1,G518&lt;&gt;""),1,""))</f>
        <v/>
      </c>
      <c r="AI518" s="28">
        <f t="shared" si="99"/>
        <v>32843736.557277884</v>
      </c>
      <c r="AJ518" s="28">
        <f t="shared" si="100"/>
        <v>3921470.6822663117</v>
      </c>
      <c r="AK518" s="29">
        <f t="shared" si="101"/>
        <v>0.11939782416131176</v>
      </c>
      <c r="AL518" s="210"/>
      <c r="AM518" s="210"/>
      <c r="AN518" s="210"/>
      <c r="AO518" s="210"/>
      <c r="AP518" s="45" t="str">
        <f t="shared" si="102"/>
        <v>20194</v>
      </c>
      <c r="AQ518" s="45" t="str">
        <f t="shared" si="103"/>
        <v>20194JPY</v>
      </c>
    </row>
    <row r="519" spans="1:43" s="15" customFormat="1">
      <c r="A519" s="208" t="s">
        <v>28</v>
      </c>
      <c r="B519" s="209">
        <v>2019</v>
      </c>
      <c r="C519" s="209">
        <v>3</v>
      </c>
      <c r="D519" s="57" t="str">
        <f t="shared" si="93"/>
        <v>Q4</v>
      </c>
      <c r="E519" s="208" t="s">
        <v>34</v>
      </c>
      <c r="F519" s="209">
        <v>2019</v>
      </c>
      <c r="G519" s="209">
        <v>4</v>
      </c>
      <c r="H519" s="213"/>
      <c r="I519" s="57" t="str">
        <f t="shared" si="95"/>
        <v>Q1</v>
      </c>
      <c r="J519" s="204" t="s">
        <v>625</v>
      </c>
      <c r="K519" s="213" t="s">
        <v>626</v>
      </c>
      <c r="L519" s="210" t="s">
        <v>79</v>
      </c>
      <c r="M519" s="208" t="s">
        <v>47</v>
      </c>
      <c r="N519" s="208">
        <v>1</v>
      </c>
      <c r="O519" s="208"/>
      <c r="P519" s="57" t="str">
        <f t="shared" si="96"/>
        <v>MAIN UNIT</v>
      </c>
      <c r="Q519" s="208" t="s">
        <v>48</v>
      </c>
      <c r="R519" s="208" t="s">
        <v>49</v>
      </c>
      <c r="S519" s="208" t="s">
        <v>36</v>
      </c>
      <c r="T519" s="208" t="s">
        <v>65</v>
      </c>
      <c r="U519" s="208" t="s">
        <v>66</v>
      </c>
      <c r="V519" s="208" t="s">
        <v>99</v>
      </c>
      <c r="W519" s="208" t="s">
        <v>96</v>
      </c>
      <c r="X519" s="34">
        <v>12320000</v>
      </c>
      <c r="Y519" s="202">
        <v>1</v>
      </c>
      <c r="Z519" s="26">
        <f t="shared" si="94"/>
        <v>12320000</v>
      </c>
      <c r="AA519" s="208">
        <v>7.2300000000000003E-2</v>
      </c>
      <c r="AB519" s="35">
        <f t="shared" si="92"/>
        <v>890736</v>
      </c>
      <c r="AC519" s="27">
        <f t="shared" si="97"/>
        <v>143230.34880000001</v>
      </c>
      <c r="AD519" s="212">
        <v>0.1608</v>
      </c>
      <c r="AE519" s="211">
        <f t="shared" si="98"/>
        <v>0</v>
      </c>
      <c r="AF519" s="211" t="str">
        <f>IF(AND(COUNTIFS($J$18:J519,J519)=1,AE519=1),1,"")</f>
        <v/>
      </c>
      <c r="AG519" s="211">
        <f>IF(C519="","",IF(AND(COUNTIFS($J$18:J519,J519)=1,C519&lt;&gt;""),1,""))</f>
        <v>1</v>
      </c>
      <c r="AH519" s="211">
        <f>IF(G519="","",IF(AND(COUNTIFS($J$18:J519,J519)=1,G519&lt;&gt;""),1,""))</f>
        <v>1</v>
      </c>
      <c r="AI519" s="28">
        <f t="shared" si="99"/>
        <v>32843736.557277884</v>
      </c>
      <c r="AJ519" s="28">
        <f t="shared" si="100"/>
        <v>3921470.6822663117</v>
      </c>
      <c r="AK519" s="29">
        <f t="shared" si="101"/>
        <v>0.11939782416131176</v>
      </c>
      <c r="AL519" s="210"/>
      <c r="AM519" s="210"/>
      <c r="AN519" s="210"/>
      <c r="AO519" s="210"/>
      <c r="AP519" s="45" t="str">
        <f t="shared" si="102"/>
        <v>20194</v>
      </c>
      <c r="AQ519" s="45" t="str">
        <f t="shared" si="103"/>
        <v>20194JPY</v>
      </c>
    </row>
    <row r="520" spans="1:43" s="15" customFormat="1">
      <c r="A520" s="208" t="s">
        <v>28</v>
      </c>
      <c r="B520" s="209">
        <v>2019</v>
      </c>
      <c r="C520" s="209">
        <v>3</v>
      </c>
      <c r="D520" s="57" t="str">
        <f t="shared" si="93"/>
        <v>Q4</v>
      </c>
      <c r="E520" s="208" t="s">
        <v>34</v>
      </c>
      <c r="F520" s="209">
        <v>2019</v>
      </c>
      <c r="G520" s="209">
        <v>4</v>
      </c>
      <c r="H520" s="213"/>
      <c r="I520" s="57" t="str">
        <f t="shared" si="95"/>
        <v>Q1</v>
      </c>
      <c r="J520" s="204" t="s">
        <v>625</v>
      </c>
      <c r="K520" s="213" t="s">
        <v>626</v>
      </c>
      <c r="L520" s="210" t="s">
        <v>79</v>
      </c>
      <c r="M520" s="208" t="s">
        <v>47</v>
      </c>
      <c r="N520" s="208">
        <v>1</v>
      </c>
      <c r="O520" s="208"/>
      <c r="P520" s="57" t="str">
        <f t="shared" si="96"/>
        <v>MAIN UNIT</v>
      </c>
      <c r="Q520" s="208" t="s">
        <v>48</v>
      </c>
      <c r="R520" s="208" t="s">
        <v>49</v>
      </c>
      <c r="S520" s="208" t="s">
        <v>36</v>
      </c>
      <c r="T520" s="208" t="s">
        <v>65</v>
      </c>
      <c r="U520" s="208" t="s">
        <v>66</v>
      </c>
      <c r="V520" s="208" t="s">
        <v>99</v>
      </c>
      <c r="W520" s="208" t="s">
        <v>96</v>
      </c>
      <c r="X520" s="34">
        <v>12320000</v>
      </c>
      <c r="Y520" s="202">
        <v>1</v>
      </c>
      <c r="Z520" s="26">
        <f t="shared" si="94"/>
        <v>12320000</v>
      </c>
      <c r="AA520" s="208">
        <v>7.2300000000000003E-2</v>
      </c>
      <c r="AB520" s="35">
        <f t="shared" si="92"/>
        <v>890736</v>
      </c>
      <c r="AC520" s="27">
        <f t="shared" si="97"/>
        <v>143230.34880000001</v>
      </c>
      <c r="AD520" s="212">
        <v>0.1608</v>
      </c>
      <c r="AE520" s="211">
        <f t="shared" si="98"/>
        <v>0</v>
      </c>
      <c r="AF520" s="211" t="str">
        <f>IF(AND(COUNTIFS($J$18:J520,J520)=1,AE520=1),1,"")</f>
        <v/>
      </c>
      <c r="AG520" s="211" t="str">
        <f>IF(C520="","",IF(AND(COUNTIFS($J$18:J520,J520)=1,C520&lt;&gt;""),1,""))</f>
        <v/>
      </c>
      <c r="AH520" s="211" t="str">
        <f>IF(G520="","",IF(AND(COUNTIFS($J$18:J520,J520)=1,G520&lt;&gt;""),1,""))</f>
        <v/>
      </c>
      <c r="AI520" s="28">
        <f t="shared" si="99"/>
        <v>32843736.557277884</v>
      </c>
      <c r="AJ520" s="28">
        <f t="shared" si="100"/>
        <v>3921470.6822663117</v>
      </c>
      <c r="AK520" s="29">
        <f t="shared" si="101"/>
        <v>0.11939782416131176</v>
      </c>
      <c r="AL520" s="210"/>
      <c r="AM520" s="210"/>
      <c r="AN520" s="210"/>
      <c r="AO520" s="210"/>
      <c r="AP520" s="45" t="str">
        <f t="shared" si="102"/>
        <v>20194</v>
      </c>
      <c r="AQ520" s="45" t="str">
        <f t="shared" si="103"/>
        <v>20194JPY</v>
      </c>
    </row>
    <row r="521" spans="1:43" s="15" customFormat="1">
      <c r="A521" s="208" t="s">
        <v>28</v>
      </c>
      <c r="B521" s="209">
        <v>2019</v>
      </c>
      <c r="C521" s="209">
        <v>3</v>
      </c>
      <c r="D521" s="57" t="str">
        <f t="shared" si="93"/>
        <v>Q4</v>
      </c>
      <c r="E521" s="208" t="s">
        <v>34</v>
      </c>
      <c r="F521" s="209">
        <v>2019</v>
      </c>
      <c r="G521" s="209">
        <v>4</v>
      </c>
      <c r="H521" s="213"/>
      <c r="I521" s="57" t="str">
        <f t="shared" si="95"/>
        <v>Q1</v>
      </c>
      <c r="J521" s="204" t="s">
        <v>627</v>
      </c>
      <c r="K521" s="213" t="s">
        <v>628</v>
      </c>
      <c r="L521" s="210" t="s">
        <v>79</v>
      </c>
      <c r="M521" s="208" t="s">
        <v>47</v>
      </c>
      <c r="N521" s="208">
        <v>1</v>
      </c>
      <c r="O521" s="208"/>
      <c r="P521" s="57" t="str">
        <f t="shared" si="96"/>
        <v>MAIN UNIT</v>
      </c>
      <c r="Q521" s="208" t="s">
        <v>48</v>
      </c>
      <c r="R521" s="208" t="s">
        <v>49</v>
      </c>
      <c r="S521" s="208" t="s">
        <v>36</v>
      </c>
      <c r="T521" s="208" t="s">
        <v>65</v>
      </c>
      <c r="U521" s="208" t="s">
        <v>66</v>
      </c>
      <c r="V521" s="208" t="s">
        <v>67</v>
      </c>
      <c r="W521" s="208" t="s">
        <v>96</v>
      </c>
      <c r="X521" s="34">
        <v>10200000</v>
      </c>
      <c r="Y521" s="202">
        <v>1</v>
      </c>
      <c r="Z521" s="26">
        <f t="shared" si="94"/>
        <v>10200000</v>
      </c>
      <c r="AA521" s="208">
        <v>7.2300000000000003E-2</v>
      </c>
      <c r="AB521" s="35">
        <f t="shared" si="92"/>
        <v>737460</v>
      </c>
      <c r="AC521" s="27">
        <f t="shared" si="97"/>
        <v>89896.373999999996</v>
      </c>
      <c r="AD521" s="212">
        <v>0.12189999999999999</v>
      </c>
      <c r="AE521" s="211">
        <f t="shared" si="98"/>
        <v>0</v>
      </c>
      <c r="AF521" s="211" t="str">
        <f>IF(AND(COUNTIFS($J$18:J521,J521)=1,AE521=1),1,"")</f>
        <v/>
      </c>
      <c r="AG521" s="211">
        <f>IF(C521="","",IF(AND(COUNTIFS($J$18:J521,J521)=1,C521&lt;&gt;""),1,""))</f>
        <v>1</v>
      </c>
      <c r="AH521" s="211">
        <f>IF(G521="","",IF(AND(COUNTIFS($J$18:J521,J521)=1,G521&lt;&gt;""),1,""))</f>
        <v>1</v>
      </c>
      <c r="AI521" s="28">
        <f t="shared" si="99"/>
        <v>32843736.557277884</v>
      </c>
      <c r="AJ521" s="28">
        <f t="shared" si="100"/>
        <v>3921470.6822663117</v>
      </c>
      <c r="AK521" s="29">
        <f t="shared" si="101"/>
        <v>0.11939782416131176</v>
      </c>
      <c r="AL521" s="210"/>
      <c r="AM521" s="210"/>
      <c r="AN521" s="210"/>
      <c r="AO521" s="210"/>
      <c r="AP521" s="45" t="str">
        <f t="shared" si="102"/>
        <v>20194</v>
      </c>
      <c r="AQ521" s="45" t="str">
        <f t="shared" si="103"/>
        <v>20194JPY</v>
      </c>
    </row>
    <row r="522" spans="1:43" s="15" customFormat="1">
      <c r="A522" s="208" t="s">
        <v>28</v>
      </c>
      <c r="B522" s="209">
        <v>2019</v>
      </c>
      <c r="C522" s="209">
        <v>3</v>
      </c>
      <c r="D522" s="57" t="str">
        <f t="shared" si="93"/>
        <v>Q4</v>
      </c>
      <c r="E522" s="208" t="s">
        <v>34</v>
      </c>
      <c r="F522" s="209">
        <v>2019</v>
      </c>
      <c r="G522" s="209">
        <v>4</v>
      </c>
      <c r="H522" s="213"/>
      <c r="I522" s="57" t="str">
        <f t="shared" si="95"/>
        <v>Q1</v>
      </c>
      <c r="J522" s="204" t="s">
        <v>627</v>
      </c>
      <c r="K522" s="213" t="s">
        <v>628</v>
      </c>
      <c r="L522" s="210" t="s">
        <v>79</v>
      </c>
      <c r="M522" s="208" t="s">
        <v>47</v>
      </c>
      <c r="N522" s="208">
        <v>1</v>
      </c>
      <c r="O522" s="208"/>
      <c r="P522" s="57" t="str">
        <f t="shared" si="96"/>
        <v>MAIN UNIT</v>
      </c>
      <c r="Q522" s="208" t="s">
        <v>48</v>
      </c>
      <c r="R522" s="208" t="s">
        <v>49</v>
      </c>
      <c r="S522" s="208" t="s">
        <v>36</v>
      </c>
      <c r="T522" s="208" t="s">
        <v>65</v>
      </c>
      <c r="U522" s="208" t="s">
        <v>66</v>
      </c>
      <c r="V522" s="208" t="s">
        <v>67</v>
      </c>
      <c r="W522" s="208" t="s">
        <v>96</v>
      </c>
      <c r="X522" s="34">
        <v>10200000</v>
      </c>
      <c r="Y522" s="202">
        <v>1</v>
      </c>
      <c r="Z522" s="26">
        <f t="shared" si="94"/>
        <v>10200000</v>
      </c>
      <c r="AA522" s="208">
        <v>7.2300000000000003E-2</v>
      </c>
      <c r="AB522" s="35">
        <f t="shared" ref="AB522:AB585" si="104">IF(AND(R522&lt;&gt;"C66",R522&lt;&gt;""),Z522/Y522*AA522,"")</f>
        <v>737460</v>
      </c>
      <c r="AC522" s="27">
        <f t="shared" si="97"/>
        <v>89896.373999999996</v>
      </c>
      <c r="AD522" s="212">
        <v>0.12189999999999999</v>
      </c>
      <c r="AE522" s="211">
        <f t="shared" si="98"/>
        <v>0</v>
      </c>
      <c r="AF522" s="211" t="str">
        <f>IF(AND(COUNTIFS($J$18:J522,J522)=1,AE522=1),1,"")</f>
        <v/>
      </c>
      <c r="AG522" s="211" t="str">
        <f>IF(C522="","",IF(AND(COUNTIFS($J$18:J522,J522)=1,C522&lt;&gt;""),1,""))</f>
        <v/>
      </c>
      <c r="AH522" s="211" t="str">
        <f>IF(G522="","",IF(AND(COUNTIFS($J$18:J522,J522)=1,G522&lt;&gt;""),1,""))</f>
        <v/>
      </c>
      <c r="AI522" s="28">
        <f t="shared" si="99"/>
        <v>32843736.557277884</v>
      </c>
      <c r="AJ522" s="28">
        <f t="shared" si="100"/>
        <v>3921470.6822663117</v>
      </c>
      <c r="AK522" s="29">
        <f t="shared" si="101"/>
        <v>0.11939782416131176</v>
      </c>
      <c r="AL522" s="210"/>
      <c r="AM522" s="210"/>
      <c r="AN522" s="210"/>
      <c r="AO522" s="210"/>
      <c r="AP522" s="45" t="str">
        <f t="shared" si="102"/>
        <v>20194</v>
      </c>
      <c r="AQ522" s="45" t="str">
        <f t="shared" si="103"/>
        <v>20194JPY</v>
      </c>
    </row>
    <row r="523" spans="1:43" s="15" customFormat="1">
      <c r="A523" s="208" t="s">
        <v>34</v>
      </c>
      <c r="B523" s="209">
        <v>2019</v>
      </c>
      <c r="C523" s="209">
        <v>8</v>
      </c>
      <c r="D523" s="57" t="str">
        <f t="shared" si="93"/>
        <v>Q2</v>
      </c>
      <c r="E523" s="208" t="s">
        <v>34</v>
      </c>
      <c r="F523" s="209">
        <v>2019</v>
      </c>
      <c r="G523" s="209">
        <v>8</v>
      </c>
      <c r="H523" s="213"/>
      <c r="I523" s="57" t="str">
        <f t="shared" si="95"/>
        <v>Q2</v>
      </c>
      <c r="J523" s="204" t="s">
        <v>629</v>
      </c>
      <c r="K523" s="213" t="s">
        <v>3144</v>
      </c>
      <c r="L523" s="210" t="s">
        <v>55</v>
      </c>
      <c r="M523" s="208" t="s">
        <v>47</v>
      </c>
      <c r="N523" s="208">
        <v>1</v>
      </c>
      <c r="O523" s="208"/>
      <c r="P523" s="57" t="str">
        <f t="shared" si="96"/>
        <v>MAIN UNIT</v>
      </c>
      <c r="Q523" s="208" t="s">
        <v>630</v>
      </c>
      <c r="R523" s="208" t="s">
        <v>49</v>
      </c>
      <c r="S523" s="208" t="s">
        <v>37</v>
      </c>
      <c r="T523" s="208" t="s">
        <v>88</v>
      </c>
      <c r="U523" s="208" t="s">
        <v>58</v>
      </c>
      <c r="V523" s="208" t="s">
        <v>89</v>
      </c>
      <c r="W523" s="208" t="s">
        <v>51</v>
      </c>
      <c r="X523" s="34">
        <v>655000</v>
      </c>
      <c r="Y523" s="202">
        <v>1.1299999999999999</v>
      </c>
      <c r="Z523" s="26">
        <f t="shared" si="94"/>
        <v>655000</v>
      </c>
      <c r="AA523" s="208">
        <v>1.135</v>
      </c>
      <c r="AB523" s="35">
        <f t="shared" si="104"/>
        <v>657898.23008849565</v>
      </c>
      <c r="AC523" s="27">
        <f t="shared" si="97"/>
        <v>53487.126106194693</v>
      </c>
      <c r="AD523" s="212">
        <v>8.1299999999999997E-2</v>
      </c>
      <c r="AE523" s="211">
        <f t="shared" si="98"/>
        <v>1</v>
      </c>
      <c r="AF523" s="211">
        <f>IF(AND(COUNTIFS($J$18:J523,J523)=1,AE523=1),1,"")</f>
        <v>1</v>
      </c>
      <c r="AG523" s="211">
        <f>IF(C523="","",IF(AND(COUNTIFS($J$18:J523,J523)=1,C523&lt;&gt;""),1,""))</f>
        <v>1</v>
      </c>
      <c r="AH523" s="211">
        <f>IF(G523="","",IF(AND(COUNTIFS($J$18:J523,J523)=1,G523&lt;&gt;""),1,""))</f>
        <v>1</v>
      </c>
      <c r="AI523" s="28">
        <f t="shared" si="99"/>
        <v>21386017.707964603</v>
      </c>
      <c r="AJ523" s="28">
        <f t="shared" si="100"/>
        <v>2238764.3265707968</v>
      </c>
      <c r="AK523" s="29">
        <f t="shared" si="101"/>
        <v>0.10468355339185162</v>
      </c>
      <c r="AL523" s="210"/>
      <c r="AM523" s="210"/>
      <c r="AN523" s="210"/>
      <c r="AO523" s="210"/>
      <c r="AP523" s="45" t="str">
        <f t="shared" si="102"/>
        <v>20198</v>
      </c>
      <c r="AQ523" s="45" t="str">
        <f t="shared" si="103"/>
        <v>20198RMB</v>
      </c>
    </row>
    <row r="524" spans="1:43" s="15" customFormat="1">
      <c r="A524" s="208" t="s">
        <v>34</v>
      </c>
      <c r="B524" s="209">
        <v>2019</v>
      </c>
      <c r="C524" s="209">
        <v>8</v>
      </c>
      <c r="D524" s="57" t="str">
        <f t="shared" si="93"/>
        <v>Q2</v>
      </c>
      <c r="E524" s="208" t="s">
        <v>34</v>
      </c>
      <c r="F524" s="209">
        <v>2019</v>
      </c>
      <c r="G524" s="209">
        <v>8</v>
      </c>
      <c r="H524" s="213"/>
      <c r="I524" s="57" t="str">
        <f t="shared" si="95"/>
        <v>Q2</v>
      </c>
      <c r="J524" s="204" t="s">
        <v>631</v>
      </c>
      <c r="K524" s="213" t="s">
        <v>286</v>
      </c>
      <c r="L524" s="210" t="s">
        <v>79</v>
      </c>
      <c r="M524" s="208" t="s">
        <v>47</v>
      </c>
      <c r="N524" s="208">
        <v>1</v>
      </c>
      <c r="O524" s="208"/>
      <c r="P524" s="57" t="str">
        <f t="shared" si="96"/>
        <v>MAIN UNIT</v>
      </c>
      <c r="Q524" s="208" t="s">
        <v>48</v>
      </c>
      <c r="R524" s="208" t="s">
        <v>49</v>
      </c>
      <c r="S524" s="208" t="s">
        <v>36</v>
      </c>
      <c r="T524" s="208" t="s">
        <v>65</v>
      </c>
      <c r="U524" s="208" t="s">
        <v>66</v>
      </c>
      <c r="V524" s="208" t="s">
        <v>290</v>
      </c>
      <c r="W524" s="208" t="s">
        <v>51</v>
      </c>
      <c r="X524" s="34">
        <v>760000</v>
      </c>
      <c r="Y524" s="202">
        <v>1.1299999999999999</v>
      </c>
      <c r="Z524" s="26">
        <f t="shared" si="94"/>
        <v>760000</v>
      </c>
      <c r="AA524" s="208">
        <v>1.135</v>
      </c>
      <c r="AB524" s="35">
        <f t="shared" si="104"/>
        <v>763362.83185840712</v>
      </c>
      <c r="AC524" s="27">
        <f t="shared" si="97"/>
        <v>-4885.5221238938057</v>
      </c>
      <c r="AD524" s="207">
        <v>-6.4000000000000003E-3</v>
      </c>
      <c r="AE524" s="211">
        <f t="shared" si="98"/>
        <v>0</v>
      </c>
      <c r="AF524" s="211" t="str">
        <f>IF(AND(COUNTIFS($J$18:J524,J524)=1,AE524=1),1,"")</f>
        <v/>
      </c>
      <c r="AG524" s="211">
        <f>IF(C524="","",IF(AND(COUNTIFS($J$18:J524,J524)=1,C524&lt;&gt;""),1,""))</f>
        <v>1</v>
      </c>
      <c r="AH524" s="211">
        <f>IF(G524="","",IF(AND(COUNTIFS($J$18:J524,J524)=1,G524&lt;&gt;""),1,""))</f>
        <v>1</v>
      </c>
      <c r="AI524" s="28">
        <f t="shared" si="99"/>
        <v>21386017.707964603</v>
      </c>
      <c r="AJ524" s="28">
        <f t="shared" si="100"/>
        <v>2238764.3265707968</v>
      </c>
      <c r="AK524" s="29">
        <f t="shared" si="101"/>
        <v>0.10468355339185162</v>
      </c>
      <c r="AL524" s="210"/>
      <c r="AM524" s="210"/>
      <c r="AN524" s="210"/>
      <c r="AO524" s="210"/>
      <c r="AP524" s="45" t="str">
        <f t="shared" si="102"/>
        <v>20198</v>
      </c>
      <c r="AQ524" s="45" t="str">
        <f t="shared" si="103"/>
        <v>20198RMB</v>
      </c>
    </row>
    <row r="525" spans="1:43" s="15" customFormat="1">
      <c r="A525" s="208" t="s">
        <v>34</v>
      </c>
      <c r="B525" s="209">
        <v>2019</v>
      </c>
      <c r="C525" s="209">
        <v>8</v>
      </c>
      <c r="D525" s="57" t="str">
        <f t="shared" si="93"/>
        <v>Q2</v>
      </c>
      <c r="E525" s="208" t="s">
        <v>34</v>
      </c>
      <c r="F525" s="209">
        <v>2019</v>
      </c>
      <c r="G525" s="209">
        <v>8</v>
      </c>
      <c r="H525" s="213"/>
      <c r="I525" s="57" t="str">
        <f t="shared" si="95"/>
        <v>Q2</v>
      </c>
      <c r="J525" s="204" t="s">
        <v>632</v>
      </c>
      <c r="K525" s="213" t="s">
        <v>633</v>
      </c>
      <c r="L525" s="210" t="s">
        <v>79</v>
      </c>
      <c r="M525" s="208" t="s">
        <v>47</v>
      </c>
      <c r="N525" s="208">
        <v>1</v>
      </c>
      <c r="O525" s="208"/>
      <c r="P525" s="57" t="str">
        <f t="shared" si="96"/>
        <v>MAIN UNIT</v>
      </c>
      <c r="Q525" s="208" t="s">
        <v>630</v>
      </c>
      <c r="R525" s="208" t="s">
        <v>49</v>
      </c>
      <c r="S525" s="208" t="s">
        <v>36</v>
      </c>
      <c r="T525" s="208" t="s">
        <v>108</v>
      </c>
      <c r="U525" s="208" t="s">
        <v>66</v>
      </c>
      <c r="V525" s="208" t="s">
        <v>634</v>
      </c>
      <c r="W525" s="208" t="s">
        <v>51</v>
      </c>
      <c r="X525" s="34">
        <v>820000</v>
      </c>
      <c r="Y525" s="202">
        <v>1.1299999999999999</v>
      </c>
      <c r="Z525" s="26">
        <f t="shared" si="94"/>
        <v>820000</v>
      </c>
      <c r="AA525" s="208">
        <v>1.135</v>
      </c>
      <c r="AB525" s="35">
        <f t="shared" si="104"/>
        <v>823628.31858407089</v>
      </c>
      <c r="AC525" s="27">
        <f t="shared" si="97"/>
        <v>63995.920353982314</v>
      </c>
      <c r="AD525" s="212">
        <v>7.7700000000000005E-2</v>
      </c>
      <c r="AE525" s="211">
        <f t="shared" si="98"/>
        <v>1</v>
      </c>
      <c r="AF525" s="211">
        <f>IF(AND(COUNTIFS($J$18:J525,J525)=1,AE525=1),1,"")</f>
        <v>1</v>
      </c>
      <c r="AG525" s="211">
        <f>IF(C525="","",IF(AND(COUNTIFS($J$18:J525,J525)=1,C525&lt;&gt;""),1,""))</f>
        <v>1</v>
      </c>
      <c r="AH525" s="211">
        <f>IF(G525="","",IF(AND(COUNTIFS($J$18:J525,J525)=1,G525&lt;&gt;""),1,""))</f>
        <v>1</v>
      </c>
      <c r="AI525" s="28">
        <f t="shared" si="99"/>
        <v>21386017.707964603</v>
      </c>
      <c r="AJ525" s="28">
        <f t="shared" si="100"/>
        <v>2238764.3265707968</v>
      </c>
      <c r="AK525" s="29">
        <f t="shared" si="101"/>
        <v>0.10468355339185162</v>
      </c>
      <c r="AL525" s="210"/>
      <c r="AM525" s="210"/>
      <c r="AN525" s="210"/>
      <c r="AO525" s="210"/>
      <c r="AP525" s="45" t="str">
        <f t="shared" si="102"/>
        <v>20198</v>
      </c>
      <c r="AQ525" s="45" t="str">
        <f t="shared" si="103"/>
        <v>20198RMB</v>
      </c>
    </row>
    <row r="526" spans="1:43" s="15" customFormat="1">
      <c r="A526" s="208" t="s">
        <v>34</v>
      </c>
      <c r="B526" s="209">
        <v>2019</v>
      </c>
      <c r="C526" s="209">
        <v>8</v>
      </c>
      <c r="D526" s="57" t="str">
        <f t="shared" si="93"/>
        <v>Q2</v>
      </c>
      <c r="E526" s="208" t="s">
        <v>34</v>
      </c>
      <c r="F526" s="209">
        <v>2019</v>
      </c>
      <c r="G526" s="209">
        <v>8</v>
      </c>
      <c r="H526" s="213"/>
      <c r="I526" s="57" t="str">
        <f t="shared" si="95"/>
        <v>Q2</v>
      </c>
      <c r="J526" s="204" t="s">
        <v>635</v>
      </c>
      <c r="K526" s="213" t="s">
        <v>3145</v>
      </c>
      <c r="L526" s="210" t="s">
        <v>64</v>
      </c>
      <c r="M526" s="208" t="s">
        <v>47</v>
      </c>
      <c r="N526" s="208">
        <v>1</v>
      </c>
      <c r="O526" s="208"/>
      <c r="P526" s="57" t="str">
        <f t="shared" si="96"/>
        <v>MAIN UNIT</v>
      </c>
      <c r="Q526" s="208" t="s">
        <v>48</v>
      </c>
      <c r="R526" s="208" t="s">
        <v>49</v>
      </c>
      <c r="S526" s="208" t="s">
        <v>37</v>
      </c>
      <c r="T526" s="208" t="s">
        <v>179</v>
      </c>
      <c r="U526" s="208" t="s">
        <v>58</v>
      </c>
      <c r="V526" s="208" t="s">
        <v>81</v>
      </c>
      <c r="W526" s="208" t="s">
        <v>51</v>
      </c>
      <c r="X526" s="34">
        <v>851500</v>
      </c>
      <c r="Y526" s="202">
        <v>1.1299999999999999</v>
      </c>
      <c r="Z526" s="26">
        <f t="shared" si="94"/>
        <v>851500</v>
      </c>
      <c r="AA526" s="208">
        <v>1.135</v>
      </c>
      <c r="AB526" s="35">
        <f t="shared" si="104"/>
        <v>855267.69911504432</v>
      </c>
      <c r="AC526" s="27">
        <f t="shared" si="97"/>
        <v>98526.838938053101</v>
      </c>
      <c r="AD526" s="212">
        <v>0.1152</v>
      </c>
      <c r="AE526" s="211">
        <f t="shared" si="98"/>
        <v>0</v>
      </c>
      <c r="AF526" s="211" t="str">
        <f>IF(AND(COUNTIFS($J$18:J526,J526)=1,AE526=1),1,"")</f>
        <v/>
      </c>
      <c r="AG526" s="211">
        <f>IF(C526="","",IF(AND(COUNTIFS($J$18:J526,J526)=1,C526&lt;&gt;""),1,""))</f>
        <v>1</v>
      </c>
      <c r="AH526" s="211">
        <f>IF(G526="","",IF(AND(COUNTIFS($J$18:J526,J526)=1,G526&lt;&gt;""),1,""))</f>
        <v>1</v>
      </c>
      <c r="AI526" s="28">
        <f t="shared" si="99"/>
        <v>21386017.707964603</v>
      </c>
      <c r="AJ526" s="28">
        <f t="shared" si="100"/>
        <v>2238764.3265707968</v>
      </c>
      <c r="AK526" s="29">
        <f t="shared" si="101"/>
        <v>0.10468355339185162</v>
      </c>
      <c r="AL526" s="210"/>
      <c r="AM526" s="210"/>
      <c r="AN526" s="210"/>
      <c r="AO526" s="210"/>
      <c r="AP526" s="45" t="str">
        <f t="shared" si="102"/>
        <v>20198</v>
      </c>
      <c r="AQ526" s="45" t="str">
        <f t="shared" si="103"/>
        <v>20198RMB</v>
      </c>
    </row>
    <row r="527" spans="1:43" s="15" customFormat="1">
      <c r="A527" s="208" t="s">
        <v>34</v>
      </c>
      <c r="B527" s="209">
        <v>2019</v>
      </c>
      <c r="C527" s="209">
        <v>8</v>
      </c>
      <c r="D527" s="57" t="str">
        <f t="shared" si="93"/>
        <v>Q2</v>
      </c>
      <c r="E527" s="208" t="s">
        <v>34</v>
      </c>
      <c r="F527" s="209">
        <v>2019</v>
      </c>
      <c r="G527" s="209">
        <v>8</v>
      </c>
      <c r="H527" s="213"/>
      <c r="I527" s="57" t="str">
        <f t="shared" si="95"/>
        <v>Q2</v>
      </c>
      <c r="J527" s="204" t="s">
        <v>636</v>
      </c>
      <c r="K527" s="213" t="s">
        <v>317</v>
      </c>
      <c r="L527" s="210" t="s">
        <v>79</v>
      </c>
      <c r="M527" s="208" t="s">
        <v>47</v>
      </c>
      <c r="N527" s="208">
        <v>1</v>
      </c>
      <c r="O527" s="208"/>
      <c r="P527" s="57" t="str">
        <f t="shared" si="96"/>
        <v>MAIN UNIT</v>
      </c>
      <c r="Q527" s="208" t="s">
        <v>48</v>
      </c>
      <c r="R527" s="208" t="s">
        <v>49</v>
      </c>
      <c r="S527" s="208" t="s">
        <v>36</v>
      </c>
      <c r="T527" s="208" t="s">
        <v>65</v>
      </c>
      <c r="U527" s="208" t="s">
        <v>66</v>
      </c>
      <c r="V527" s="208" t="s">
        <v>109</v>
      </c>
      <c r="W527" s="208" t="s">
        <v>51</v>
      </c>
      <c r="X527" s="34">
        <v>870000</v>
      </c>
      <c r="Y527" s="202">
        <v>1.1299999999999999</v>
      </c>
      <c r="Z527" s="26">
        <f t="shared" si="94"/>
        <v>870000</v>
      </c>
      <c r="AA527" s="208">
        <v>1.135</v>
      </c>
      <c r="AB527" s="35">
        <f t="shared" si="104"/>
        <v>873849.55752212403</v>
      </c>
      <c r="AC527" s="27">
        <f t="shared" si="97"/>
        <v>101191.77876106196</v>
      </c>
      <c r="AD527" s="212">
        <v>0.1158</v>
      </c>
      <c r="AE527" s="211">
        <f t="shared" si="98"/>
        <v>0</v>
      </c>
      <c r="AF527" s="211" t="str">
        <f>IF(AND(COUNTIFS($J$18:J527,J527)=1,AE527=1),1,"")</f>
        <v/>
      </c>
      <c r="AG527" s="211">
        <f>IF(C527="","",IF(AND(COUNTIFS($J$18:J527,J527)=1,C527&lt;&gt;""),1,""))</f>
        <v>1</v>
      </c>
      <c r="AH527" s="211">
        <f>IF(G527="","",IF(AND(COUNTIFS($J$18:J527,J527)=1,G527&lt;&gt;""),1,""))</f>
        <v>1</v>
      </c>
      <c r="AI527" s="28">
        <f t="shared" si="99"/>
        <v>21386017.707964603</v>
      </c>
      <c r="AJ527" s="28">
        <f t="shared" si="100"/>
        <v>2238764.3265707968</v>
      </c>
      <c r="AK527" s="29">
        <f t="shared" si="101"/>
        <v>0.10468355339185162</v>
      </c>
      <c r="AL527" s="210"/>
      <c r="AM527" s="210"/>
      <c r="AN527" s="210"/>
      <c r="AO527" s="210"/>
      <c r="AP527" s="45" t="str">
        <f t="shared" si="102"/>
        <v>20198</v>
      </c>
      <c r="AQ527" s="45" t="str">
        <f t="shared" si="103"/>
        <v>20198RMB</v>
      </c>
    </row>
    <row r="528" spans="1:43" s="15" customFormat="1">
      <c r="A528" s="208" t="s">
        <v>34</v>
      </c>
      <c r="B528" s="209">
        <v>2019</v>
      </c>
      <c r="C528" s="209">
        <v>8</v>
      </c>
      <c r="D528" s="57" t="str">
        <f t="shared" si="93"/>
        <v>Q2</v>
      </c>
      <c r="E528" s="208" t="s">
        <v>34</v>
      </c>
      <c r="F528" s="209">
        <v>2019</v>
      </c>
      <c r="G528" s="209">
        <v>8</v>
      </c>
      <c r="H528" s="213"/>
      <c r="I528" s="57" t="str">
        <f t="shared" si="95"/>
        <v>Q2</v>
      </c>
      <c r="J528" s="204" t="s">
        <v>637</v>
      </c>
      <c r="K528" s="213" t="s">
        <v>638</v>
      </c>
      <c r="L528" s="210" t="s">
        <v>55</v>
      </c>
      <c r="M528" s="208" t="s">
        <v>47</v>
      </c>
      <c r="N528" s="208">
        <v>1</v>
      </c>
      <c r="O528" s="208"/>
      <c r="P528" s="57" t="str">
        <f t="shared" si="96"/>
        <v>MAIN UNIT</v>
      </c>
      <c r="Q528" s="208" t="s">
        <v>56</v>
      </c>
      <c r="R528" s="208" t="s">
        <v>49</v>
      </c>
      <c r="S528" s="208" t="s">
        <v>36</v>
      </c>
      <c r="T528" s="208" t="s">
        <v>372</v>
      </c>
      <c r="U528" s="208" t="s">
        <v>66</v>
      </c>
      <c r="V528" s="208" t="s">
        <v>122</v>
      </c>
      <c r="W528" s="208" t="s">
        <v>51</v>
      </c>
      <c r="X528" s="34">
        <v>720000</v>
      </c>
      <c r="Y528" s="202">
        <v>1.1299999999999999</v>
      </c>
      <c r="Z528" s="26">
        <f t="shared" si="94"/>
        <v>720000</v>
      </c>
      <c r="AA528" s="208">
        <v>1.135</v>
      </c>
      <c r="AB528" s="35">
        <f t="shared" si="104"/>
        <v>723185.84070796461</v>
      </c>
      <c r="AC528" s="27">
        <f t="shared" si="97"/>
        <v>88807.221238938058</v>
      </c>
      <c r="AD528" s="212">
        <v>0.12280000000000001</v>
      </c>
      <c r="AE528" s="211">
        <f t="shared" si="98"/>
        <v>1</v>
      </c>
      <c r="AF528" s="211">
        <f>IF(AND(COUNTIFS($J$18:J528,J528)=1,AE528=1),1,"")</f>
        <v>1</v>
      </c>
      <c r="AG528" s="211">
        <f>IF(C528="","",IF(AND(COUNTIFS($J$18:J528,J528)=1,C528&lt;&gt;""),1,""))</f>
        <v>1</v>
      </c>
      <c r="AH528" s="211">
        <f>IF(G528="","",IF(AND(COUNTIFS($J$18:J528,J528)=1,G528&lt;&gt;""),1,""))</f>
        <v>1</v>
      </c>
      <c r="AI528" s="28">
        <f t="shared" si="99"/>
        <v>21386017.707964603</v>
      </c>
      <c r="AJ528" s="28">
        <f t="shared" si="100"/>
        <v>2238764.3265707968</v>
      </c>
      <c r="AK528" s="29">
        <f t="shared" si="101"/>
        <v>0.10468355339185162</v>
      </c>
      <c r="AL528" s="210"/>
      <c r="AM528" s="210"/>
      <c r="AN528" s="210"/>
      <c r="AO528" s="210"/>
      <c r="AP528" s="45" t="str">
        <f t="shared" si="102"/>
        <v>20198</v>
      </c>
      <c r="AQ528" s="45" t="str">
        <f t="shared" si="103"/>
        <v>20198RMB</v>
      </c>
    </row>
    <row r="529" spans="1:43" s="15" customFormat="1">
      <c r="A529" s="208" t="s">
        <v>34</v>
      </c>
      <c r="B529" s="209">
        <v>2019</v>
      </c>
      <c r="C529" s="209">
        <v>8</v>
      </c>
      <c r="D529" s="57" t="str">
        <f t="shared" si="93"/>
        <v>Q2</v>
      </c>
      <c r="E529" s="208" t="s">
        <v>34</v>
      </c>
      <c r="F529" s="209">
        <v>2019</v>
      </c>
      <c r="G529" s="209">
        <v>8</v>
      </c>
      <c r="H529" s="213"/>
      <c r="I529" s="57" t="str">
        <f t="shared" si="95"/>
        <v>Q2</v>
      </c>
      <c r="J529" s="204" t="s">
        <v>637</v>
      </c>
      <c r="K529" s="213" t="s">
        <v>638</v>
      </c>
      <c r="L529" s="210" t="s">
        <v>55</v>
      </c>
      <c r="M529" s="208" t="s">
        <v>47</v>
      </c>
      <c r="N529" s="208">
        <v>1</v>
      </c>
      <c r="O529" s="208"/>
      <c r="P529" s="57" t="str">
        <f t="shared" si="96"/>
        <v>MAIN UNIT</v>
      </c>
      <c r="Q529" s="208" t="s">
        <v>56</v>
      </c>
      <c r="R529" s="208" t="s">
        <v>49</v>
      </c>
      <c r="S529" s="208" t="s">
        <v>36</v>
      </c>
      <c r="T529" s="208" t="s">
        <v>372</v>
      </c>
      <c r="U529" s="208" t="s">
        <v>66</v>
      </c>
      <c r="V529" s="208" t="s">
        <v>122</v>
      </c>
      <c r="W529" s="208" t="s">
        <v>51</v>
      </c>
      <c r="X529" s="34">
        <v>720000</v>
      </c>
      <c r="Y529" s="202">
        <v>1.1299999999999999</v>
      </c>
      <c r="Z529" s="26">
        <f t="shared" si="94"/>
        <v>720000</v>
      </c>
      <c r="AA529" s="208">
        <v>1.135</v>
      </c>
      <c r="AB529" s="35">
        <f t="shared" si="104"/>
        <v>723185.84070796461</v>
      </c>
      <c r="AC529" s="27">
        <f t="shared" si="97"/>
        <v>88807.221238938058</v>
      </c>
      <c r="AD529" s="212">
        <v>0.12280000000000001</v>
      </c>
      <c r="AE529" s="211">
        <f t="shared" si="98"/>
        <v>1</v>
      </c>
      <c r="AF529" s="211" t="str">
        <f>IF(AND(COUNTIFS($J$18:J529,J529)=1,AE529=1),1,"")</f>
        <v/>
      </c>
      <c r="AG529" s="211" t="str">
        <f>IF(C529="","",IF(AND(COUNTIFS($J$18:J529,J529)=1,C529&lt;&gt;""),1,""))</f>
        <v/>
      </c>
      <c r="AH529" s="211" t="str">
        <f>IF(G529="","",IF(AND(COUNTIFS($J$18:J529,J529)=1,G529&lt;&gt;""),1,""))</f>
        <v/>
      </c>
      <c r="AI529" s="28">
        <f t="shared" si="99"/>
        <v>21386017.707964603</v>
      </c>
      <c r="AJ529" s="28">
        <f t="shared" si="100"/>
        <v>2238764.3265707968</v>
      </c>
      <c r="AK529" s="29">
        <f t="shared" si="101"/>
        <v>0.10468355339185162</v>
      </c>
      <c r="AL529" s="210"/>
      <c r="AM529" s="210"/>
      <c r="AN529" s="210"/>
      <c r="AO529" s="210"/>
      <c r="AP529" s="45" t="str">
        <f t="shared" si="102"/>
        <v>20198</v>
      </c>
      <c r="AQ529" s="45" t="str">
        <f t="shared" si="103"/>
        <v>20198RMB</v>
      </c>
    </row>
    <row r="530" spans="1:43" s="15" customFormat="1">
      <c r="A530" s="208" t="s">
        <v>34</v>
      </c>
      <c r="B530" s="209">
        <v>2019</v>
      </c>
      <c r="C530" s="209">
        <v>8</v>
      </c>
      <c r="D530" s="57" t="str">
        <f t="shared" si="93"/>
        <v>Q2</v>
      </c>
      <c r="E530" s="208" t="s">
        <v>34</v>
      </c>
      <c r="F530" s="209">
        <v>2019</v>
      </c>
      <c r="G530" s="209">
        <v>8</v>
      </c>
      <c r="H530" s="213"/>
      <c r="I530" s="57" t="str">
        <f t="shared" si="95"/>
        <v>Q2</v>
      </c>
      <c r="J530" s="204" t="s">
        <v>637</v>
      </c>
      <c r="K530" s="213" t="s">
        <v>638</v>
      </c>
      <c r="L530" s="210" t="s">
        <v>55</v>
      </c>
      <c r="M530" s="208" t="s">
        <v>47</v>
      </c>
      <c r="N530" s="208">
        <v>1</v>
      </c>
      <c r="O530" s="208"/>
      <c r="P530" s="57" t="str">
        <f t="shared" si="96"/>
        <v>MAIN UNIT</v>
      </c>
      <c r="Q530" s="208" t="s">
        <v>56</v>
      </c>
      <c r="R530" s="208" t="s">
        <v>49</v>
      </c>
      <c r="S530" s="208" t="s">
        <v>36</v>
      </c>
      <c r="T530" s="208" t="s">
        <v>372</v>
      </c>
      <c r="U530" s="208" t="s">
        <v>66</v>
      </c>
      <c r="V530" s="208" t="s">
        <v>122</v>
      </c>
      <c r="W530" s="208" t="s">
        <v>51</v>
      </c>
      <c r="X530" s="34">
        <v>720000</v>
      </c>
      <c r="Y530" s="202">
        <v>1.1299999999999999</v>
      </c>
      <c r="Z530" s="26">
        <f t="shared" si="94"/>
        <v>720000</v>
      </c>
      <c r="AA530" s="208">
        <v>1.135</v>
      </c>
      <c r="AB530" s="35">
        <f t="shared" si="104"/>
        <v>723185.84070796461</v>
      </c>
      <c r="AC530" s="27">
        <f t="shared" si="97"/>
        <v>88807.221238938058</v>
      </c>
      <c r="AD530" s="212">
        <v>0.12280000000000001</v>
      </c>
      <c r="AE530" s="211">
        <f t="shared" si="98"/>
        <v>1</v>
      </c>
      <c r="AF530" s="211" t="str">
        <f>IF(AND(COUNTIFS($J$18:J530,J530)=1,AE530=1),1,"")</f>
        <v/>
      </c>
      <c r="AG530" s="211" t="str">
        <f>IF(C530="","",IF(AND(COUNTIFS($J$18:J530,J530)=1,C530&lt;&gt;""),1,""))</f>
        <v/>
      </c>
      <c r="AH530" s="211" t="str">
        <f>IF(G530="","",IF(AND(COUNTIFS($J$18:J530,J530)=1,G530&lt;&gt;""),1,""))</f>
        <v/>
      </c>
      <c r="AI530" s="28">
        <f t="shared" si="99"/>
        <v>21386017.707964603</v>
      </c>
      <c r="AJ530" s="28">
        <f t="shared" si="100"/>
        <v>2238764.3265707968</v>
      </c>
      <c r="AK530" s="29">
        <f t="shared" si="101"/>
        <v>0.10468355339185162</v>
      </c>
      <c r="AL530" s="210"/>
      <c r="AM530" s="210"/>
      <c r="AN530" s="210"/>
      <c r="AO530" s="210"/>
      <c r="AP530" s="45" t="str">
        <f t="shared" si="102"/>
        <v>20198</v>
      </c>
      <c r="AQ530" s="45" t="str">
        <f t="shared" si="103"/>
        <v>20198RMB</v>
      </c>
    </row>
    <row r="531" spans="1:43" s="15" customFormat="1">
      <c r="A531" s="208" t="s">
        <v>34</v>
      </c>
      <c r="B531" s="209">
        <v>2019</v>
      </c>
      <c r="C531" s="209">
        <v>8</v>
      </c>
      <c r="D531" s="57" t="str">
        <f t="shared" si="93"/>
        <v>Q2</v>
      </c>
      <c r="E531" s="208" t="s">
        <v>34</v>
      </c>
      <c r="F531" s="209">
        <v>2019</v>
      </c>
      <c r="G531" s="209">
        <v>8</v>
      </c>
      <c r="H531" s="213"/>
      <c r="I531" s="57" t="str">
        <f t="shared" si="95"/>
        <v>Q2</v>
      </c>
      <c r="J531" s="204" t="s">
        <v>639</v>
      </c>
      <c r="K531" s="213" t="s">
        <v>640</v>
      </c>
      <c r="L531" s="210" t="s">
        <v>55</v>
      </c>
      <c r="M531" s="208" t="s">
        <v>47</v>
      </c>
      <c r="N531" s="208">
        <v>1</v>
      </c>
      <c r="O531" s="208"/>
      <c r="P531" s="57" t="str">
        <f t="shared" si="96"/>
        <v>MAIN UNIT</v>
      </c>
      <c r="Q531" s="208" t="s">
        <v>48</v>
      </c>
      <c r="R531" s="208" t="s">
        <v>49</v>
      </c>
      <c r="S531" s="208" t="s">
        <v>36</v>
      </c>
      <c r="T531" s="208" t="s">
        <v>65</v>
      </c>
      <c r="U531" s="208" t="s">
        <v>66</v>
      </c>
      <c r="V531" s="208" t="s">
        <v>99</v>
      </c>
      <c r="W531" s="208" t="s">
        <v>51</v>
      </c>
      <c r="X531" s="34">
        <v>678000</v>
      </c>
      <c r="Y531" s="202">
        <v>1.1299999999999999</v>
      </c>
      <c r="Z531" s="26">
        <f t="shared" si="94"/>
        <v>678000</v>
      </c>
      <c r="AA531" s="208">
        <v>1.135</v>
      </c>
      <c r="AB531" s="35">
        <f t="shared" si="104"/>
        <v>681000</v>
      </c>
      <c r="AC531" s="27">
        <f t="shared" si="97"/>
        <v>112160.70000000001</v>
      </c>
      <c r="AD531" s="212">
        <v>0.16470000000000001</v>
      </c>
      <c r="AE531" s="211">
        <f t="shared" si="98"/>
        <v>0</v>
      </c>
      <c r="AF531" s="211" t="str">
        <f>IF(AND(COUNTIFS($J$18:J531,J531)=1,AE531=1),1,"")</f>
        <v/>
      </c>
      <c r="AG531" s="211">
        <f>IF(C531="","",IF(AND(COUNTIFS($J$18:J531,J531)=1,C531&lt;&gt;""),1,""))</f>
        <v>1</v>
      </c>
      <c r="AH531" s="211">
        <f>IF(G531="","",IF(AND(COUNTIFS($J$18:J531,J531)=1,G531&lt;&gt;""),1,""))</f>
        <v>1</v>
      </c>
      <c r="AI531" s="28">
        <f t="shared" si="99"/>
        <v>21386017.707964603</v>
      </c>
      <c r="AJ531" s="28">
        <f t="shared" si="100"/>
        <v>2238764.3265707968</v>
      </c>
      <c r="AK531" s="29">
        <f t="shared" si="101"/>
        <v>0.10468355339185162</v>
      </c>
      <c r="AL531" s="210"/>
      <c r="AM531" s="210"/>
      <c r="AN531" s="210"/>
      <c r="AO531" s="210"/>
      <c r="AP531" s="45" t="str">
        <f t="shared" si="102"/>
        <v>20198</v>
      </c>
      <c r="AQ531" s="45" t="str">
        <f t="shared" si="103"/>
        <v>20198RMB</v>
      </c>
    </row>
    <row r="532" spans="1:43" s="15" customFormat="1">
      <c r="A532" s="208" t="s">
        <v>34</v>
      </c>
      <c r="B532" s="209">
        <v>2019</v>
      </c>
      <c r="C532" s="209">
        <v>8</v>
      </c>
      <c r="D532" s="57" t="str">
        <f t="shared" si="93"/>
        <v>Q2</v>
      </c>
      <c r="E532" s="208" t="s">
        <v>34</v>
      </c>
      <c r="F532" s="209">
        <v>2019</v>
      </c>
      <c r="G532" s="209">
        <v>8</v>
      </c>
      <c r="H532" s="213"/>
      <c r="I532" s="57" t="str">
        <f t="shared" si="95"/>
        <v>Q2</v>
      </c>
      <c r="J532" s="204" t="s">
        <v>641</v>
      </c>
      <c r="K532" s="213" t="s">
        <v>3120</v>
      </c>
      <c r="L532" s="210" t="s">
        <v>55</v>
      </c>
      <c r="M532" s="208" t="s">
        <v>47</v>
      </c>
      <c r="N532" s="208">
        <v>1</v>
      </c>
      <c r="O532" s="208"/>
      <c r="P532" s="57" t="str">
        <f t="shared" si="96"/>
        <v>MAIN UNIT</v>
      </c>
      <c r="Q532" s="208" t="s">
        <v>56</v>
      </c>
      <c r="R532" s="208" t="s">
        <v>49</v>
      </c>
      <c r="S532" s="208" t="s">
        <v>39</v>
      </c>
      <c r="T532" s="208" t="s">
        <v>130</v>
      </c>
      <c r="U532" s="208" t="s">
        <v>131</v>
      </c>
      <c r="V532" s="208" t="s">
        <v>132</v>
      </c>
      <c r="W532" s="208" t="s">
        <v>51</v>
      </c>
      <c r="X532" s="34">
        <v>490000</v>
      </c>
      <c r="Y532" s="202">
        <v>1.1299999999999999</v>
      </c>
      <c r="Z532" s="26">
        <f t="shared" si="94"/>
        <v>490000</v>
      </c>
      <c r="AA532" s="208">
        <v>1.135</v>
      </c>
      <c r="AB532" s="35">
        <f t="shared" si="104"/>
        <v>492168.14159292041</v>
      </c>
      <c r="AC532" s="27">
        <f t="shared" si="97"/>
        <v>44541.216814159292</v>
      </c>
      <c r="AD532" s="212">
        <v>9.0499999999999997E-2</v>
      </c>
      <c r="AE532" s="211">
        <f t="shared" si="98"/>
        <v>1</v>
      </c>
      <c r="AF532" s="211">
        <f>IF(AND(COUNTIFS($J$18:J532,J532)=1,AE532=1),1,"")</f>
        <v>1</v>
      </c>
      <c r="AG532" s="211">
        <f>IF(C532="","",IF(AND(COUNTIFS($J$18:J532,J532)=1,C532&lt;&gt;""),1,""))</f>
        <v>1</v>
      </c>
      <c r="AH532" s="211">
        <f>IF(G532="","",IF(AND(COUNTIFS($J$18:J532,J532)=1,G532&lt;&gt;""),1,""))</f>
        <v>1</v>
      </c>
      <c r="AI532" s="28">
        <f t="shared" si="99"/>
        <v>21386017.707964603</v>
      </c>
      <c r="AJ532" s="28">
        <f t="shared" si="100"/>
        <v>2238764.3265707968</v>
      </c>
      <c r="AK532" s="29">
        <f t="shared" si="101"/>
        <v>0.10468355339185162</v>
      </c>
      <c r="AL532" s="210"/>
      <c r="AM532" s="210"/>
      <c r="AN532" s="210"/>
      <c r="AO532" s="210"/>
      <c r="AP532" s="45" t="str">
        <f t="shared" si="102"/>
        <v>20198</v>
      </c>
      <c r="AQ532" s="45" t="str">
        <f t="shared" si="103"/>
        <v>20198RMB</v>
      </c>
    </row>
    <row r="533" spans="1:43" s="15" customFormat="1">
      <c r="A533" s="208" t="s">
        <v>28</v>
      </c>
      <c r="B533" s="209">
        <v>2019</v>
      </c>
      <c r="C533" s="209">
        <v>3</v>
      </c>
      <c r="D533" s="57" t="str">
        <f t="shared" si="93"/>
        <v>Q4</v>
      </c>
      <c r="E533" s="208" t="s">
        <v>34</v>
      </c>
      <c r="F533" s="209">
        <v>2019</v>
      </c>
      <c r="G533" s="209">
        <v>8</v>
      </c>
      <c r="H533" s="213"/>
      <c r="I533" s="57" t="str">
        <f t="shared" si="95"/>
        <v>Q2</v>
      </c>
      <c r="J533" s="204" t="s">
        <v>642</v>
      </c>
      <c r="K533" s="213" t="s">
        <v>3146</v>
      </c>
      <c r="L533" s="210" t="s">
        <v>55</v>
      </c>
      <c r="M533" s="208" t="s">
        <v>47</v>
      </c>
      <c r="N533" s="208">
        <v>1</v>
      </c>
      <c r="O533" s="208"/>
      <c r="P533" s="57" t="str">
        <f t="shared" si="96"/>
        <v>MAIN UNIT</v>
      </c>
      <c r="Q533" s="208" t="s">
        <v>48</v>
      </c>
      <c r="R533" s="208" t="s">
        <v>49</v>
      </c>
      <c r="S533" s="208" t="s">
        <v>39</v>
      </c>
      <c r="T533" s="208" t="s">
        <v>130</v>
      </c>
      <c r="U533" s="208" t="s">
        <v>131</v>
      </c>
      <c r="V533" s="208" t="s">
        <v>132</v>
      </c>
      <c r="W533" s="208" t="s">
        <v>51</v>
      </c>
      <c r="X533" s="34">
        <v>642931</v>
      </c>
      <c r="Y533" s="202">
        <v>1.1299999999999999</v>
      </c>
      <c r="Z533" s="26">
        <f t="shared" si="94"/>
        <v>642931</v>
      </c>
      <c r="AA533" s="208">
        <v>1.135</v>
      </c>
      <c r="AB533" s="35">
        <f t="shared" si="104"/>
        <v>645775.82743362838</v>
      </c>
      <c r="AC533" s="27">
        <f t="shared" si="97"/>
        <v>71939.427176106197</v>
      </c>
      <c r="AD533" s="212">
        <v>0.1114</v>
      </c>
      <c r="AE533" s="211">
        <f t="shared" si="98"/>
        <v>0</v>
      </c>
      <c r="AF533" s="211" t="str">
        <f>IF(AND(COUNTIFS($J$18:J533,J533)=1,AE533=1),1,"")</f>
        <v/>
      </c>
      <c r="AG533" s="211">
        <f>IF(C533="","",IF(AND(COUNTIFS($J$18:J533,J533)=1,C533&lt;&gt;""),1,""))</f>
        <v>1</v>
      </c>
      <c r="AH533" s="211">
        <f>IF(G533="","",IF(AND(COUNTIFS($J$18:J533,J533)=1,G533&lt;&gt;""),1,""))</f>
        <v>1</v>
      </c>
      <c r="AI533" s="28">
        <f t="shared" si="99"/>
        <v>21386017.707964603</v>
      </c>
      <c r="AJ533" s="28">
        <f t="shared" si="100"/>
        <v>2238764.3265707968</v>
      </c>
      <c r="AK533" s="29">
        <f t="shared" si="101"/>
        <v>0.10468355339185162</v>
      </c>
      <c r="AL533" s="210"/>
      <c r="AM533" s="210"/>
      <c r="AN533" s="210"/>
      <c r="AO533" s="210"/>
      <c r="AP533" s="45" t="str">
        <f t="shared" si="102"/>
        <v>20198</v>
      </c>
      <c r="AQ533" s="45" t="str">
        <f t="shared" si="103"/>
        <v>20198RMB</v>
      </c>
    </row>
    <row r="534" spans="1:43" s="15" customFormat="1">
      <c r="A534" s="208" t="s">
        <v>28</v>
      </c>
      <c r="B534" s="209">
        <v>2019</v>
      </c>
      <c r="C534" s="209">
        <v>3</v>
      </c>
      <c r="D534" s="57" t="str">
        <f t="shared" si="93"/>
        <v>Q4</v>
      </c>
      <c r="E534" s="208" t="s">
        <v>34</v>
      </c>
      <c r="F534" s="209">
        <v>2019</v>
      </c>
      <c r="G534" s="209">
        <v>8</v>
      </c>
      <c r="H534" s="213"/>
      <c r="I534" s="57" t="str">
        <f t="shared" si="95"/>
        <v>Q2</v>
      </c>
      <c r="J534" s="204" t="s">
        <v>642</v>
      </c>
      <c r="K534" s="213" t="s">
        <v>3146</v>
      </c>
      <c r="L534" s="210" t="s">
        <v>55</v>
      </c>
      <c r="M534" s="208" t="s">
        <v>47</v>
      </c>
      <c r="N534" s="208">
        <v>1</v>
      </c>
      <c r="O534" s="208"/>
      <c r="P534" s="57" t="str">
        <f t="shared" si="96"/>
        <v>MAIN UNIT</v>
      </c>
      <c r="Q534" s="208" t="s">
        <v>48</v>
      </c>
      <c r="R534" s="208" t="s">
        <v>49</v>
      </c>
      <c r="S534" s="208" t="s">
        <v>39</v>
      </c>
      <c r="T534" s="208" t="s">
        <v>130</v>
      </c>
      <c r="U534" s="208" t="s">
        <v>131</v>
      </c>
      <c r="V534" s="208" t="s">
        <v>132</v>
      </c>
      <c r="W534" s="208" t="s">
        <v>51</v>
      </c>
      <c r="X534" s="34">
        <v>642931</v>
      </c>
      <c r="Y534" s="202">
        <v>1.1299999999999999</v>
      </c>
      <c r="Z534" s="26">
        <f t="shared" si="94"/>
        <v>642931</v>
      </c>
      <c r="AA534" s="208">
        <v>1.135</v>
      </c>
      <c r="AB534" s="35">
        <f t="shared" si="104"/>
        <v>645775.82743362838</v>
      </c>
      <c r="AC534" s="27">
        <f t="shared" si="97"/>
        <v>71939.427176106197</v>
      </c>
      <c r="AD534" s="212">
        <v>0.1114</v>
      </c>
      <c r="AE534" s="211">
        <f t="shared" si="98"/>
        <v>0</v>
      </c>
      <c r="AF534" s="211" t="str">
        <f>IF(AND(COUNTIFS($J$18:J534,J534)=1,AE534=1),1,"")</f>
        <v/>
      </c>
      <c r="AG534" s="211" t="str">
        <f>IF(C534="","",IF(AND(COUNTIFS($J$18:J534,J534)=1,C534&lt;&gt;""),1,""))</f>
        <v/>
      </c>
      <c r="AH534" s="211" t="str">
        <f>IF(G534="","",IF(AND(COUNTIFS($J$18:J534,J534)=1,G534&lt;&gt;""),1,""))</f>
        <v/>
      </c>
      <c r="AI534" s="28">
        <f t="shared" si="99"/>
        <v>21386017.707964603</v>
      </c>
      <c r="AJ534" s="28">
        <f t="shared" si="100"/>
        <v>2238764.3265707968</v>
      </c>
      <c r="AK534" s="29">
        <f t="shared" si="101"/>
        <v>0.10468355339185162</v>
      </c>
      <c r="AL534" s="210"/>
      <c r="AM534" s="210"/>
      <c r="AN534" s="210"/>
      <c r="AO534" s="210"/>
      <c r="AP534" s="45" t="str">
        <f t="shared" si="102"/>
        <v>20198</v>
      </c>
      <c r="AQ534" s="45" t="str">
        <f t="shared" si="103"/>
        <v>20198RMB</v>
      </c>
    </row>
    <row r="535" spans="1:43" s="15" customFormat="1">
      <c r="A535" s="208" t="s">
        <v>34</v>
      </c>
      <c r="B535" s="209">
        <v>2019</v>
      </c>
      <c r="C535" s="209">
        <v>6</v>
      </c>
      <c r="D535" s="57" t="str">
        <f t="shared" si="93"/>
        <v>Q1</v>
      </c>
      <c r="E535" s="208" t="s">
        <v>34</v>
      </c>
      <c r="F535" s="209">
        <v>2019</v>
      </c>
      <c r="G535" s="209">
        <v>8</v>
      </c>
      <c r="H535" s="213"/>
      <c r="I535" s="57" t="str">
        <f t="shared" si="95"/>
        <v>Q2</v>
      </c>
      <c r="J535" s="204" t="s">
        <v>643</v>
      </c>
      <c r="K535" s="213" t="s">
        <v>3147</v>
      </c>
      <c r="L535" s="210" t="s">
        <v>79</v>
      </c>
      <c r="M535" s="208" t="s">
        <v>47</v>
      </c>
      <c r="N535" s="208">
        <v>1</v>
      </c>
      <c r="O535" s="208"/>
      <c r="P535" s="57" t="str">
        <f t="shared" si="96"/>
        <v>MAIN UNIT</v>
      </c>
      <c r="Q535" s="208" t="s">
        <v>56</v>
      </c>
      <c r="R535" s="208" t="s">
        <v>49</v>
      </c>
      <c r="S535" s="208" t="s">
        <v>38</v>
      </c>
      <c r="T535" s="208" t="s">
        <v>644</v>
      </c>
      <c r="U535" s="208" t="s">
        <v>137</v>
      </c>
      <c r="V535" s="208" t="s">
        <v>645</v>
      </c>
      <c r="W535" s="208" t="s">
        <v>51</v>
      </c>
      <c r="X535" s="34">
        <v>1000000</v>
      </c>
      <c r="Y535" s="202">
        <v>1.1299999999999999</v>
      </c>
      <c r="Z535" s="26">
        <f t="shared" si="94"/>
        <v>1000000</v>
      </c>
      <c r="AA535" s="208">
        <v>1.135</v>
      </c>
      <c r="AB535" s="35">
        <f t="shared" si="104"/>
        <v>1004424.7787610621</v>
      </c>
      <c r="AC535" s="27">
        <f t="shared" si="97"/>
        <v>80856.194690265504</v>
      </c>
      <c r="AD535" s="212">
        <v>8.0500000000000002E-2</v>
      </c>
      <c r="AE535" s="211">
        <f t="shared" si="98"/>
        <v>1</v>
      </c>
      <c r="AF535" s="211">
        <f>IF(AND(COUNTIFS($J$18:J535,J535)=1,AE535=1),1,"")</f>
        <v>1</v>
      </c>
      <c r="AG535" s="211">
        <f>IF(C535="","",IF(AND(COUNTIFS($J$18:J535,J535)=1,C535&lt;&gt;""),1,""))</f>
        <v>1</v>
      </c>
      <c r="AH535" s="211">
        <f>IF(G535="","",IF(AND(COUNTIFS($J$18:J535,J535)=1,G535&lt;&gt;""),1,""))</f>
        <v>1</v>
      </c>
      <c r="AI535" s="28">
        <f t="shared" si="99"/>
        <v>21386017.707964603</v>
      </c>
      <c r="AJ535" s="28">
        <f t="shared" si="100"/>
        <v>2238764.3265707968</v>
      </c>
      <c r="AK535" s="29">
        <f t="shared" si="101"/>
        <v>0.10468355339185162</v>
      </c>
      <c r="AL535" s="210"/>
      <c r="AM535" s="210"/>
      <c r="AN535" s="210"/>
      <c r="AO535" s="210"/>
      <c r="AP535" s="45" t="str">
        <f t="shared" si="102"/>
        <v>20198</v>
      </c>
      <c r="AQ535" s="45" t="str">
        <f t="shared" si="103"/>
        <v>20198RMB</v>
      </c>
    </row>
    <row r="536" spans="1:43" s="15" customFormat="1">
      <c r="A536" s="208" t="s">
        <v>34</v>
      </c>
      <c r="B536" s="209">
        <v>2019</v>
      </c>
      <c r="C536" s="209">
        <v>6</v>
      </c>
      <c r="D536" s="57" t="str">
        <f t="shared" si="93"/>
        <v>Q1</v>
      </c>
      <c r="E536" s="208" t="s">
        <v>34</v>
      </c>
      <c r="F536" s="209">
        <v>2019</v>
      </c>
      <c r="G536" s="209">
        <v>8</v>
      </c>
      <c r="H536" s="213"/>
      <c r="I536" s="57" t="str">
        <f t="shared" si="95"/>
        <v>Q2</v>
      </c>
      <c r="J536" s="204" t="s">
        <v>643</v>
      </c>
      <c r="K536" s="213" t="s">
        <v>3147</v>
      </c>
      <c r="L536" s="210" t="s">
        <v>79</v>
      </c>
      <c r="M536" s="208" t="s">
        <v>47</v>
      </c>
      <c r="N536" s="208">
        <v>1</v>
      </c>
      <c r="O536" s="208"/>
      <c r="P536" s="57" t="str">
        <f t="shared" si="96"/>
        <v>MAIN UNIT</v>
      </c>
      <c r="Q536" s="208" t="s">
        <v>56</v>
      </c>
      <c r="R536" s="208" t="s">
        <v>49</v>
      </c>
      <c r="S536" s="208" t="s">
        <v>38</v>
      </c>
      <c r="T536" s="208" t="s">
        <v>644</v>
      </c>
      <c r="U536" s="208" t="s">
        <v>137</v>
      </c>
      <c r="V536" s="208" t="s">
        <v>645</v>
      </c>
      <c r="W536" s="208" t="s">
        <v>51</v>
      </c>
      <c r="X536" s="34">
        <v>1000000</v>
      </c>
      <c r="Y536" s="202">
        <v>1.1299999999999999</v>
      </c>
      <c r="Z536" s="26">
        <f t="shared" si="94"/>
        <v>1000000</v>
      </c>
      <c r="AA536" s="208">
        <v>1.135</v>
      </c>
      <c r="AB536" s="35">
        <f t="shared" si="104"/>
        <v>1004424.7787610621</v>
      </c>
      <c r="AC536" s="27">
        <f t="shared" si="97"/>
        <v>80856.194690265504</v>
      </c>
      <c r="AD536" s="212">
        <v>8.0500000000000002E-2</v>
      </c>
      <c r="AE536" s="211">
        <f t="shared" si="98"/>
        <v>1</v>
      </c>
      <c r="AF536" s="211" t="str">
        <f>IF(AND(COUNTIFS($J$18:J536,J536)=1,AE536=1),1,"")</f>
        <v/>
      </c>
      <c r="AG536" s="211" t="str">
        <f>IF(C536="","",IF(AND(COUNTIFS($J$18:J536,J536)=1,C536&lt;&gt;""),1,""))</f>
        <v/>
      </c>
      <c r="AH536" s="211" t="str">
        <f>IF(G536="","",IF(AND(COUNTIFS($J$18:J536,J536)=1,G536&lt;&gt;""),1,""))</f>
        <v/>
      </c>
      <c r="AI536" s="28">
        <f t="shared" si="99"/>
        <v>21386017.707964603</v>
      </c>
      <c r="AJ536" s="28">
        <f t="shared" si="100"/>
        <v>2238764.3265707968</v>
      </c>
      <c r="AK536" s="29">
        <f t="shared" si="101"/>
        <v>0.10468355339185162</v>
      </c>
      <c r="AL536" s="210"/>
      <c r="AM536" s="210"/>
      <c r="AN536" s="210"/>
      <c r="AO536" s="210"/>
      <c r="AP536" s="45" t="str">
        <f t="shared" si="102"/>
        <v>20198</v>
      </c>
      <c r="AQ536" s="45" t="str">
        <f t="shared" si="103"/>
        <v>20198RMB</v>
      </c>
    </row>
    <row r="537" spans="1:43" s="15" customFormat="1">
      <c r="A537" s="208" t="s">
        <v>34</v>
      </c>
      <c r="B537" s="209">
        <v>2019</v>
      </c>
      <c r="C537" s="209">
        <v>6</v>
      </c>
      <c r="D537" s="57" t="str">
        <f t="shared" si="93"/>
        <v>Q1</v>
      </c>
      <c r="E537" s="208" t="s">
        <v>34</v>
      </c>
      <c r="F537" s="209">
        <v>2019</v>
      </c>
      <c r="G537" s="209">
        <v>8</v>
      </c>
      <c r="H537" s="213"/>
      <c r="I537" s="57" t="str">
        <f t="shared" si="95"/>
        <v>Q2</v>
      </c>
      <c r="J537" s="204" t="s">
        <v>643</v>
      </c>
      <c r="K537" s="213" t="s">
        <v>3147</v>
      </c>
      <c r="L537" s="210" t="s">
        <v>79</v>
      </c>
      <c r="M537" s="208" t="s">
        <v>47</v>
      </c>
      <c r="N537" s="208">
        <v>1</v>
      </c>
      <c r="O537" s="208"/>
      <c r="P537" s="57" t="str">
        <f t="shared" si="96"/>
        <v>MAIN UNIT</v>
      </c>
      <c r="Q537" s="208" t="s">
        <v>56</v>
      </c>
      <c r="R537" s="208" t="s">
        <v>49</v>
      </c>
      <c r="S537" s="208" t="s">
        <v>38</v>
      </c>
      <c r="T537" s="208" t="s">
        <v>644</v>
      </c>
      <c r="U537" s="208" t="s">
        <v>137</v>
      </c>
      <c r="V537" s="208" t="s">
        <v>645</v>
      </c>
      <c r="W537" s="208" t="s">
        <v>51</v>
      </c>
      <c r="X537" s="34">
        <v>1515530</v>
      </c>
      <c r="Y537" s="202">
        <v>1.1299999999999999</v>
      </c>
      <c r="Z537" s="26">
        <f t="shared" si="94"/>
        <v>1515530</v>
      </c>
      <c r="AA537" s="208">
        <v>1.135</v>
      </c>
      <c r="AB537" s="35">
        <f t="shared" si="104"/>
        <v>1522235.8849557522</v>
      </c>
      <c r="AC537" s="27">
        <f t="shared" si="97"/>
        <v>122539.98873893806</v>
      </c>
      <c r="AD537" s="212">
        <v>8.0500000000000002E-2</v>
      </c>
      <c r="AE537" s="211">
        <f t="shared" si="98"/>
        <v>1</v>
      </c>
      <c r="AF537" s="211" t="str">
        <f>IF(AND(COUNTIFS($J$18:J537,J537)=1,AE537=1),1,"")</f>
        <v/>
      </c>
      <c r="AG537" s="211" t="str">
        <f>IF(C537="","",IF(AND(COUNTIFS($J$18:J537,J537)=1,C537&lt;&gt;""),1,""))</f>
        <v/>
      </c>
      <c r="AH537" s="211" t="str">
        <f>IF(G537="","",IF(AND(COUNTIFS($J$18:J537,J537)=1,G537&lt;&gt;""),1,""))</f>
        <v/>
      </c>
      <c r="AI537" s="28">
        <f t="shared" si="99"/>
        <v>21386017.707964603</v>
      </c>
      <c r="AJ537" s="28">
        <f t="shared" si="100"/>
        <v>2238764.3265707968</v>
      </c>
      <c r="AK537" s="29">
        <f t="shared" si="101"/>
        <v>0.10468355339185162</v>
      </c>
      <c r="AL537" s="210"/>
      <c r="AM537" s="210"/>
      <c r="AN537" s="210"/>
      <c r="AO537" s="210"/>
      <c r="AP537" s="45" t="str">
        <f t="shared" si="102"/>
        <v>20198</v>
      </c>
      <c r="AQ537" s="45" t="str">
        <f t="shared" si="103"/>
        <v>20198RMB</v>
      </c>
    </row>
    <row r="538" spans="1:43" s="15" customFormat="1">
      <c r="A538" s="208" t="s">
        <v>34</v>
      </c>
      <c r="B538" s="209">
        <v>2019</v>
      </c>
      <c r="C538" s="209">
        <v>6</v>
      </c>
      <c r="D538" s="57" t="str">
        <f t="shared" si="93"/>
        <v>Q1</v>
      </c>
      <c r="E538" s="208" t="s">
        <v>34</v>
      </c>
      <c r="F538" s="209">
        <v>2019</v>
      </c>
      <c r="G538" s="209">
        <v>8</v>
      </c>
      <c r="H538" s="213"/>
      <c r="I538" s="57" t="str">
        <f t="shared" si="95"/>
        <v>Q2</v>
      </c>
      <c r="J538" s="204" t="s">
        <v>646</v>
      </c>
      <c r="K538" s="213" t="s">
        <v>647</v>
      </c>
      <c r="L538" s="210" t="s">
        <v>648</v>
      </c>
      <c r="M538" s="208" t="s">
        <v>649</v>
      </c>
      <c r="N538" s="208">
        <v>1</v>
      </c>
      <c r="O538" s="208"/>
      <c r="P538" s="57" t="str">
        <f t="shared" si="96"/>
        <v>MAIN UNIT</v>
      </c>
      <c r="Q538" s="208" t="s">
        <v>650</v>
      </c>
      <c r="R538" s="208" t="s">
        <v>243</v>
      </c>
      <c r="S538" s="208" t="s">
        <v>244</v>
      </c>
      <c r="T538" s="208" t="s">
        <v>651</v>
      </c>
      <c r="U538" s="208" t="s">
        <v>652</v>
      </c>
      <c r="V538" s="208" t="s">
        <v>653</v>
      </c>
      <c r="W538" s="208" t="s">
        <v>654</v>
      </c>
      <c r="X538" s="34">
        <v>18449000</v>
      </c>
      <c r="Y538" s="202">
        <v>1</v>
      </c>
      <c r="Z538" s="26">
        <f t="shared" si="94"/>
        <v>18449000</v>
      </c>
      <c r="AA538" s="208">
        <v>7.3499999999999996E-2</v>
      </c>
      <c r="AB538" s="35">
        <f t="shared" si="104"/>
        <v>1356001.5</v>
      </c>
      <c r="AC538" s="27">
        <f t="shared" si="97"/>
        <v>163804.98120000001</v>
      </c>
      <c r="AD538" s="212">
        <v>0.1208</v>
      </c>
      <c r="AE538" s="211">
        <f t="shared" si="98"/>
        <v>1</v>
      </c>
      <c r="AF538" s="211">
        <f>IF(AND(COUNTIFS($J$18:J538,J538)=1,AE538=1),1,"")</f>
        <v>1</v>
      </c>
      <c r="AG538" s="211">
        <f>IF(C538="","",IF(AND(COUNTIFS($J$18:J538,J538)=1,C538&lt;&gt;""),1,""))</f>
        <v>1</v>
      </c>
      <c r="AH538" s="211">
        <f>IF(G538="","",IF(AND(COUNTIFS($J$18:J538,J538)=1,G538&lt;&gt;""),1,""))</f>
        <v>1</v>
      </c>
      <c r="AI538" s="28">
        <f t="shared" si="99"/>
        <v>21386017.707964603</v>
      </c>
      <c r="AJ538" s="28">
        <f t="shared" si="100"/>
        <v>2238764.3265707968</v>
      </c>
      <c r="AK538" s="29">
        <f t="shared" si="101"/>
        <v>0.10468355339185162</v>
      </c>
      <c r="AL538" s="210"/>
      <c r="AM538" s="210"/>
      <c r="AN538" s="210"/>
      <c r="AO538" s="210"/>
      <c r="AP538" s="45" t="str">
        <f t="shared" si="102"/>
        <v>20198</v>
      </c>
      <c r="AQ538" s="45" t="str">
        <f t="shared" si="103"/>
        <v>20198JPY</v>
      </c>
    </row>
    <row r="539" spans="1:43" s="15" customFormat="1">
      <c r="A539" s="208" t="s">
        <v>34</v>
      </c>
      <c r="B539" s="209">
        <v>2019</v>
      </c>
      <c r="C539" s="209">
        <v>6</v>
      </c>
      <c r="D539" s="57" t="str">
        <f t="shared" si="93"/>
        <v>Q1</v>
      </c>
      <c r="E539" s="208" t="s">
        <v>34</v>
      </c>
      <c r="F539" s="209">
        <v>2019</v>
      </c>
      <c r="G539" s="209">
        <v>8</v>
      </c>
      <c r="H539" s="213"/>
      <c r="I539" s="57" t="str">
        <f t="shared" si="95"/>
        <v>Q2</v>
      </c>
      <c r="J539" s="204" t="s">
        <v>646</v>
      </c>
      <c r="K539" s="213" t="s">
        <v>655</v>
      </c>
      <c r="L539" s="210" t="s">
        <v>648</v>
      </c>
      <c r="M539" s="208" t="s">
        <v>649</v>
      </c>
      <c r="N539" s="208">
        <v>1</v>
      </c>
      <c r="O539" s="208"/>
      <c r="P539" s="57" t="str">
        <f t="shared" si="96"/>
        <v>MAIN UNIT</v>
      </c>
      <c r="Q539" s="208" t="s">
        <v>650</v>
      </c>
      <c r="R539" s="208" t="s">
        <v>243</v>
      </c>
      <c r="S539" s="208" t="s">
        <v>244</v>
      </c>
      <c r="T539" s="208" t="s">
        <v>651</v>
      </c>
      <c r="U539" s="208" t="s">
        <v>652</v>
      </c>
      <c r="V539" s="208" t="s">
        <v>653</v>
      </c>
      <c r="W539" s="208" t="s">
        <v>654</v>
      </c>
      <c r="X539" s="34">
        <v>18449000</v>
      </c>
      <c r="Y539" s="202">
        <v>1</v>
      </c>
      <c r="Z539" s="26">
        <f t="shared" si="94"/>
        <v>18449000</v>
      </c>
      <c r="AA539" s="208">
        <v>7.3499999999999996E-2</v>
      </c>
      <c r="AB539" s="35">
        <f t="shared" si="104"/>
        <v>1356001.5</v>
      </c>
      <c r="AC539" s="27">
        <f t="shared" si="97"/>
        <v>163804.98120000001</v>
      </c>
      <c r="AD539" s="212">
        <v>0.1208</v>
      </c>
      <c r="AE539" s="211">
        <f t="shared" si="98"/>
        <v>1</v>
      </c>
      <c r="AF539" s="211" t="str">
        <f>IF(AND(COUNTIFS($J$18:J539,J539)=1,AE539=1),1,"")</f>
        <v/>
      </c>
      <c r="AG539" s="211" t="str">
        <f>IF(C539="","",IF(AND(COUNTIFS($J$18:J539,J539)=1,C539&lt;&gt;""),1,""))</f>
        <v/>
      </c>
      <c r="AH539" s="211" t="str">
        <f>IF(G539="","",IF(AND(COUNTIFS($J$18:J539,J539)=1,G539&lt;&gt;""),1,""))</f>
        <v/>
      </c>
      <c r="AI539" s="28">
        <f t="shared" si="99"/>
        <v>21386017.707964603</v>
      </c>
      <c r="AJ539" s="28">
        <f t="shared" si="100"/>
        <v>2238764.3265707968</v>
      </c>
      <c r="AK539" s="29">
        <f t="shared" si="101"/>
        <v>0.10468355339185162</v>
      </c>
      <c r="AL539" s="210"/>
      <c r="AM539" s="210"/>
      <c r="AN539" s="210"/>
      <c r="AO539" s="210"/>
      <c r="AP539" s="45" t="str">
        <f t="shared" si="102"/>
        <v>20198</v>
      </c>
      <c r="AQ539" s="45" t="str">
        <f t="shared" si="103"/>
        <v>20198JPY</v>
      </c>
    </row>
    <row r="540" spans="1:43" s="15" customFormat="1">
      <c r="A540" s="208" t="s">
        <v>34</v>
      </c>
      <c r="B540" s="209">
        <v>2019</v>
      </c>
      <c r="C540" s="209">
        <v>5</v>
      </c>
      <c r="D540" s="57" t="str">
        <f t="shared" si="93"/>
        <v>Q1</v>
      </c>
      <c r="E540" s="208" t="s">
        <v>34</v>
      </c>
      <c r="F540" s="209">
        <v>2019</v>
      </c>
      <c r="G540" s="209">
        <v>8</v>
      </c>
      <c r="H540" s="213"/>
      <c r="I540" s="57" t="str">
        <f t="shared" si="95"/>
        <v>Q2</v>
      </c>
      <c r="J540" s="204" t="s">
        <v>656</v>
      </c>
      <c r="K540" s="213" t="s">
        <v>657</v>
      </c>
      <c r="L540" s="210" t="s">
        <v>55</v>
      </c>
      <c r="M540" s="208" t="s">
        <v>47</v>
      </c>
      <c r="N540" s="208">
        <v>1</v>
      </c>
      <c r="O540" s="208"/>
      <c r="P540" s="57" t="str">
        <f t="shared" si="96"/>
        <v>MAIN UNIT</v>
      </c>
      <c r="Q540" s="208" t="s">
        <v>48</v>
      </c>
      <c r="R540" s="208" t="s">
        <v>49</v>
      </c>
      <c r="S540" s="208" t="s">
        <v>36</v>
      </c>
      <c r="T540" s="208" t="s">
        <v>438</v>
      </c>
      <c r="U540" s="208" t="s">
        <v>66</v>
      </c>
      <c r="V540" s="208" t="s">
        <v>122</v>
      </c>
      <c r="W540" s="208" t="s">
        <v>96</v>
      </c>
      <c r="X540" s="34">
        <v>13000000</v>
      </c>
      <c r="Y540" s="202">
        <v>1</v>
      </c>
      <c r="Z540" s="26">
        <f t="shared" si="94"/>
        <v>13000000</v>
      </c>
      <c r="AA540" s="208">
        <v>7.3499999999999996E-2</v>
      </c>
      <c r="AB540" s="35">
        <f t="shared" si="104"/>
        <v>955500</v>
      </c>
      <c r="AC540" s="27">
        <f t="shared" si="97"/>
        <v>135298.80000000002</v>
      </c>
      <c r="AD540" s="212">
        <v>0.1416</v>
      </c>
      <c r="AE540" s="211">
        <f t="shared" si="98"/>
        <v>0</v>
      </c>
      <c r="AF540" s="211" t="str">
        <f>IF(AND(COUNTIFS($J$18:J540,J540)=1,AE540=1),1,"")</f>
        <v/>
      </c>
      <c r="AG540" s="211">
        <f>IF(C540="","",IF(AND(COUNTIFS($J$18:J540,J540)=1,C540&lt;&gt;""),1,""))</f>
        <v>1</v>
      </c>
      <c r="AH540" s="211">
        <f>IF(G540="","",IF(AND(COUNTIFS($J$18:J540,J540)=1,G540&lt;&gt;""),1,""))</f>
        <v>1</v>
      </c>
      <c r="AI540" s="28">
        <f t="shared" si="99"/>
        <v>21386017.707964603</v>
      </c>
      <c r="AJ540" s="28">
        <f t="shared" si="100"/>
        <v>2238764.3265707968</v>
      </c>
      <c r="AK540" s="29">
        <f t="shared" si="101"/>
        <v>0.10468355339185162</v>
      </c>
      <c r="AL540" s="210"/>
      <c r="AM540" s="210"/>
      <c r="AN540" s="210"/>
      <c r="AO540" s="210"/>
      <c r="AP540" s="45" t="str">
        <f t="shared" si="102"/>
        <v>20198</v>
      </c>
      <c r="AQ540" s="45" t="str">
        <f t="shared" si="103"/>
        <v>20198JPY</v>
      </c>
    </row>
    <row r="541" spans="1:43" s="15" customFormat="1">
      <c r="A541" s="208" t="s">
        <v>34</v>
      </c>
      <c r="B541" s="209">
        <v>2019</v>
      </c>
      <c r="C541" s="209">
        <v>5</v>
      </c>
      <c r="D541" s="57" t="str">
        <f t="shared" si="93"/>
        <v>Q1</v>
      </c>
      <c r="E541" s="208" t="s">
        <v>34</v>
      </c>
      <c r="F541" s="209">
        <v>2019</v>
      </c>
      <c r="G541" s="209">
        <v>8</v>
      </c>
      <c r="H541" s="213"/>
      <c r="I541" s="57" t="str">
        <f t="shared" si="95"/>
        <v>Q2</v>
      </c>
      <c r="J541" s="204" t="s">
        <v>656</v>
      </c>
      <c r="K541" s="213" t="s">
        <v>657</v>
      </c>
      <c r="L541" s="210" t="s">
        <v>79</v>
      </c>
      <c r="M541" s="208" t="s">
        <v>47</v>
      </c>
      <c r="N541" s="208">
        <v>1</v>
      </c>
      <c r="O541" s="208"/>
      <c r="P541" s="57" t="str">
        <f t="shared" si="96"/>
        <v>MAIN UNIT</v>
      </c>
      <c r="Q541" s="208" t="s">
        <v>48</v>
      </c>
      <c r="R541" s="208" t="s">
        <v>49</v>
      </c>
      <c r="S541" s="208" t="s">
        <v>36</v>
      </c>
      <c r="T541" s="208" t="s">
        <v>438</v>
      </c>
      <c r="U541" s="208" t="s">
        <v>66</v>
      </c>
      <c r="V541" s="208" t="s">
        <v>122</v>
      </c>
      <c r="W541" s="208" t="s">
        <v>96</v>
      </c>
      <c r="X541" s="34">
        <v>20000000</v>
      </c>
      <c r="Y541" s="202">
        <v>1</v>
      </c>
      <c r="Z541" s="26">
        <f t="shared" si="94"/>
        <v>20000000</v>
      </c>
      <c r="AA541" s="208">
        <v>7.3499999999999996E-2</v>
      </c>
      <c r="AB541" s="35">
        <f t="shared" si="104"/>
        <v>1470000</v>
      </c>
      <c r="AC541" s="27">
        <f t="shared" si="97"/>
        <v>208152</v>
      </c>
      <c r="AD541" s="212">
        <v>0.1416</v>
      </c>
      <c r="AE541" s="211">
        <f t="shared" si="98"/>
        <v>0</v>
      </c>
      <c r="AF541" s="211" t="str">
        <f>IF(AND(COUNTIFS($J$18:J541,J541)=1,AE541=1),1,"")</f>
        <v/>
      </c>
      <c r="AG541" s="211" t="str">
        <f>IF(C541="","",IF(AND(COUNTIFS($J$18:J541,J541)=1,C541&lt;&gt;""),1,""))</f>
        <v/>
      </c>
      <c r="AH541" s="211" t="str">
        <f>IF(G541="","",IF(AND(COUNTIFS($J$18:J541,J541)=1,G541&lt;&gt;""),1,""))</f>
        <v/>
      </c>
      <c r="AI541" s="28">
        <f t="shared" si="99"/>
        <v>21386017.707964603</v>
      </c>
      <c r="AJ541" s="28">
        <f t="shared" si="100"/>
        <v>2238764.3265707968</v>
      </c>
      <c r="AK541" s="29">
        <f t="shared" si="101"/>
        <v>0.10468355339185162</v>
      </c>
      <c r="AL541" s="210"/>
      <c r="AM541" s="210"/>
      <c r="AN541" s="210"/>
      <c r="AO541" s="210"/>
      <c r="AP541" s="45" t="str">
        <f t="shared" si="102"/>
        <v>20198</v>
      </c>
      <c r="AQ541" s="45" t="str">
        <f t="shared" si="103"/>
        <v>20198JPY</v>
      </c>
    </row>
    <row r="542" spans="1:43" s="15" customFormat="1">
      <c r="A542" s="208" t="s">
        <v>34</v>
      </c>
      <c r="B542" s="209">
        <v>2019</v>
      </c>
      <c r="C542" s="209">
        <v>5</v>
      </c>
      <c r="D542" s="57" t="str">
        <f t="shared" si="93"/>
        <v>Q1</v>
      </c>
      <c r="E542" s="208" t="s">
        <v>34</v>
      </c>
      <c r="F542" s="209">
        <v>2019</v>
      </c>
      <c r="G542" s="209">
        <v>8</v>
      </c>
      <c r="H542" s="213"/>
      <c r="I542" s="57" t="str">
        <f t="shared" si="95"/>
        <v>Q2</v>
      </c>
      <c r="J542" s="204" t="s">
        <v>658</v>
      </c>
      <c r="K542" s="213" t="s">
        <v>3148</v>
      </c>
      <c r="L542" s="210" t="s">
        <v>79</v>
      </c>
      <c r="M542" s="208" t="s">
        <v>47</v>
      </c>
      <c r="N542" s="208">
        <v>1</v>
      </c>
      <c r="O542" s="208"/>
      <c r="P542" s="57" t="str">
        <f t="shared" si="96"/>
        <v>MAIN UNIT</v>
      </c>
      <c r="Q542" s="208" t="s">
        <v>56</v>
      </c>
      <c r="R542" s="208" t="s">
        <v>49</v>
      </c>
      <c r="S542" s="208" t="s">
        <v>38</v>
      </c>
      <c r="T542" s="208" t="s">
        <v>326</v>
      </c>
      <c r="U542" s="208" t="s">
        <v>137</v>
      </c>
      <c r="V542" s="208" t="s">
        <v>480</v>
      </c>
      <c r="W542" s="208" t="s">
        <v>51</v>
      </c>
      <c r="X542" s="34">
        <v>1300000</v>
      </c>
      <c r="Y542" s="202">
        <v>1.1299999999999999</v>
      </c>
      <c r="Z542" s="26">
        <f t="shared" si="94"/>
        <v>1300000</v>
      </c>
      <c r="AA542" s="208">
        <v>1.135</v>
      </c>
      <c r="AB542" s="35">
        <f t="shared" si="104"/>
        <v>1305752.2123893807</v>
      </c>
      <c r="AC542" s="27">
        <f t="shared" si="97"/>
        <v>105243.62831858409</v>
      </c>
      <c r="AD542" s="212">
        <v>8.0600000000000005E-2</v>
      </c>
      <c r="AE542" s="211">
        <f t="shared" si="98"/>
        <v>1</v>
      </c>
      <c r="AF542" s="211">
        <f>IF(AND(COUNTIFS($J$18:J542,J542)=1,AE542=1),1,"")</f>
        <v>1</v>
      </c>
      <c r="AG542" s="211">
        <f>IF(C542="","",IF(AND(COUNTIFS($J$18:J542,J542)=1,C542&lt;&gt;""),1,""))</f>
        <v>1</v>
      </c>
      <c r="AH542" s="211">
        <f>IF(G542="","",IF(AND(COUNTIFS($J$18:J542,J542)=1,G542&lt;&gt;""),1,""))</f>
        <v>1</v>
      </c>
      <c r="AI542" s="28">
        <f t="shared" si="99"/>
        <v>21386017.707964603</v>
      </c>
      <c r="AJ542" s="28">
        <f t="shared" si="100"/>
        <v>2238764.3265707968</v>
      </c>
      <c r="AK542" s="29">
        <f t="shared" si="101"/>
        <v>0.10468355339185162</v>
      </c>
      <c r="AL542" s="210"/>
      <c r="AM542" s="210"/>
      <c r="AN542" s="210"/>
      <c r="AO542" s="210"/>
      <c r="AP542" s="45" t="str">
        <f t="shared" si="102"/>
        <v>20198</v>
      </c>
      <c r="AQ542" s="45" t="str">
        <f t="shared" si="103"/>
        <v>20198RMB</v>
      </c>
    </row>
    <row r="543" spans="1:43" s="15" customFormat="1">
      <c r="A543" s="208" t="s">
        <v>34</v>
      </c>
      <c r="B543" s="209">
        <v>2019</v>
      </c>
      <c r="C543" s="209">
        <v>5</v>
      </c>
      <c r="D543" s="57" t="str">
        <f t="shared" si="93"/>
        <v>Q1</v>
      </c>
      <c r="E543" s="208" t="s">
        <v>34</v>
      </c>
      <c r="F543" s="209">
        <v>2019</v>
      </c>
      <c r="G543" s="209">
        <v>8</v>
      </c>
      <c r="H543" s="213"/>
      <c r="I543" s="57" t="str">
        <f t="shared" si="95"/>
        <v>Q2</v>
      </c>
      <c r="J543" s="204" t="s">
        <v>659</v>
      </c>
      <c r="K543" s="213" t="s">
        <v>3149</v>
      </c>
      <c r="L543" s="210" t="s">
        <v>79</v>
      </c>
      <c r="M543" s="208" t="s">
        <v>47</v>
      </c>
      <c r="N543" s="208">
        <v>1</v>
      </c>
      <c r="O543" s="208"/>
      <c r="P543" s="57" t="str">
        <f t="shared" si="96"/>
        <v>MAIN UNIT</v>
      </c>
      <c r="Q543" s="208" t="s">
        <v>56</v>
      </c>
      <c r="R543" s="208" t="s">
        <v>660</v>
      </c>
      <c r="S543" s="208" t="s">
        <v>37</v>
      </c>
      <c r="T543" s="208" t="s">
        <v>303</v>
      </c>
      <c r="U543" s="208" t="s">
        <v>58</v>
      </c>
      <c r="V543" s="208" t="s">
        <v>661</v>
      </c>
      <c r="W543" s="208" t="s">
        <v>662</v>
      </c>
      <c r="X543" s="34">
        <v>916000</v>
      </c>
      <c r="Y543" s="202">
        <v>1.1299999999999999</v>
      </c>
      <c r="Z543" s="26">
        <f t="shared" si="94"/>
        <v>916000</v>
      </c>
      <c r="AA543" s="208">
        <v>1.135</v>
      </c>
      <c r="AB543" s="35">
        <f t="shared" si="104"/>
        <v>920053.09734513285</v>
      </c>
      <c r="AC543" s="27">
        <f t="shared" si="97"/>
        <v>116386.7168141593</v>
      </c>
      <c r="AD543" s="212">
        <v>0.1265</v>
      </c>
      <c r="AE543" s="211">
        <f t="shared" si="98"/>
        <v>1</v>
      </c>
      <c r="AF543" s="211">
        <f>IF(AND(COUNTIFS($J$18:J543,J543)=1,AE543=1),1,"")</f>
        <v>1</v>
      </c>
      <c r="AG543" s="211">
        <f>IF(C543="","",IF(AND(COUNTIFS($J$18:J543,J543)=1,C543&lt;&gt;""),1,""))</f>
        <v>1</v>
      </c>
      <c r="AH543" s="211">
        <f>IF(G543="","",IF(AND(COUNTIFS($J$18:J543,J543)=1,G543&lt;&gt;""),1,""))</f>
        <v>1</v>
      </c>
      <c r="AI543" s="28">
        <f t="shared" si="99"/>
        <v>21386017.707964603</v>
      </c>
      <c r="AJ543" s="28">
        <f t="shared" si="100"/>
        <v>2238764.3265707968</v>
      </c>
      <c r="AK543" s="29">
        <f t="shared" si="101"/>
        <v>0.10468355339185162</v>
      </c>
      <c r="AL543" s="210"/>
      <c r="AM543" s="210"/>
      <c r="AN543" s="210"/>
      <c r="AO543" s="210" t="s">
        <v>663</v>
      </c>
      <c r="AP543" s="45" t="str">
        <f t="shared" si="102"/>
        <v>20198</v>
      </c>
      <c r="AQ543" s="45" t="str">
        <f t="shared" si="103"/>
        <v>20198RMB</v>
      </c>
    </row>
    <row r="544" spans="1:43" s="15" customFormat="1">
      <c r="A544" s="208" t="s">
        <v>34</v>
      </c>
      <c r="B544" s="209">
        <v>2019</v>
      </c>
      <c r="C544" s="209">
        <v>12</v>
      </c>
      <c r="D544" s="57" t="str">
        <f t="shared" si="93"/>
        <v>Q3</v>
      </c>
      <c r="E544" s="208" t="s">
        <v>34</v>
      </c>
      <c r="F544" s="209">
        <v>2019</v>
      </c>
      <c r="G544" s="209">
        <v>12</v>
      </c>
      <c r="H544" s="213"/>
      <c r="I544" s="57" t="str">
        <f t="shared" si="95"/>
        <v>Q3</v>
      </c>
      <c r="J544" s="204" t="s">
        <v>664</v>
      </c>
      <c r="K544" s="213" t="s">
        <v>3150</v>
      </c>
      <c r="L544" s="210" t="s">
        <v>79</v>
      </c>
      <c r="M544" s="208" t="s">
        <v>47</v>
      </c>
      <c r="N544" s="208">
        <v>1</v>
      </c>
      <c r="O544" s="208"/>
      <c r="P544" s="57" t="str">
        <f t="shared" si="96"/>
        <v>MAIN UNIT</v>
      </c>
      <c r="Q544" s="208" t="s">
        <v>48</v>
      </c>
      <c r="R544" s="208" t="s">
        <v>49</v>
      </c>
      <c r="S544" s="208" t="s">
        <v>39</v>
      </c>
      <c r="T544" s="208" t="s">
        <v>130</v>
      </c>
      <c r="U544" s="208" t="s">
        <v>131</v>
      </c>
      <c r="V544" s="208" t="s">
        <v>132</v>
      </c>
      <c r="W544" s="208" t="s">
        <v>51</v>
      </c>
      <c r="X544" s="34">
        <v>800000</v>
      </c>
      <c r="Y544" s="202">
        <v>1.1299999999999999</v>
      </c>
      <c r="Z544" s="26">
        <f t="shared" si="94"/>
        <v>800000</v>
      </c>
      <c r="AA544" s="208">
        <v>1.1100000000000001</v>
      </c>
      <c r="AB544" s="35">
        <f t="shared" si="104"/>
        <v>785840.70796460193</v>
      </c>
      <c r="AC544" s="27">
        <f t="shared" si="97"/>
        <v>16266.902654867259</v>
      </c>
      <c r="AD544" s="212">
        <v>2.07E-2</v>
      </c>
      <c r="AE544" s="211">
        <f t="shared" si="98"/>
        <v>0</v>
      </c>
      <c r="AF544" s="211" t="str">
        <f>IF(AND(COUNTIFS($J$18:J544,J544)=1,AE544=1),1,"")</f>
        <v/>
      </c>
      <c r="AG544" s="211">
        <f>IF(C544="","",IF(AND(COUNTIFS($J$18:J544,J544)=1,C544&lt;&gt;""),1,""))</f>
        <v>1</v>
      </c>
      <c r="AH544" s="211">
        <f>IF(G544="","",IF(AND(COUNTIFS($J$18:J544,J544)=1,G544&lt;&gt;""),1,""))</f>
        <v>1</v>
      </c>
      <c r="AI544" s="28">
        <f t="shared" si="99"/>
        <v>27318180.088495579</v>
      </c>
      <c r="AJ544" s="28">
        <f t="shared" si="100"/>
        <v>3014099.212353982</v>
      </c>
      <c r="AK544" s="29">
        <f t="shared" si="101"/>
        <v>0.11033308963444825</v>
      </c>
      <c r="AL544" s="210"/>
      <c r="AM544" s="210"/>
      <c r="AN544" s="210"/>
      <c r="AO544" s="210"/>
      <c r="AP544" s="45" t="str">
        <f t="shared" si="102"/>
        <v>201912</v>
      </c>
      <c r="AQ544" s="45" t="str">
        <f t="shared" si="103"/>
        <v>201912RMB</v>
      </c>
    </row>
    <row r="545" spans="1:43" s="15" customFormat="1">
      <c r="A545" s="208" t="s">
        <v>34</v>
      </c>
      <c r="B545" s="209">
        <v>2019</v>
      </c>
      <c r="C545" s="209">
        <v>12</v>
      </c>
      <c r="D545" s="57" t="str">
        <f t="shared" si="93"/>
        <v>Q3</v>
      </c>
      <c r="E545" s="208" t="s">
        <v>34</v>
      </c>
      <c r="F545" s="209">
        <v>2019</v>
      </c>
      <c r="G545" s="209">
        <v>12</v>
      </c>
      <c r="H545" s="213"/>
      <c r="I545" s="57" t="str">
        <f t="shared" si="95"/>
        <v>Q3</v>
      </c>
      <c r="J545" s="204" t="s">
        <v>664</v>
      </c>
      <c r="K545" s="213" t="s">
        <v>3150</v>
      </c>
      <c r="L545" s="210" t="s">
        <v>55</v>
      </c>
      <c r="M545" s="208" t="s">
        <v>47</v>
      </c>
      <c r="N545" s="208">
        <v>1</v>
      </c>
      <c r="O545" s="208"/>
      <c r="P545" s="57" t="str">
        <f t="shared" si="96"/>
        <v>MAIN UNIT</v>
      </c>
      <c r="Q545" s="208" t="s">
        <v>48</v>
      </c>
      <c r="R545" s="208" t="s">
        <v>49</v>
      </c>
      <c r="S545" s="208" t="s">
        <v>39</v>
      </c>
      <c r="T545" s="208" t="s">
        <v>130</v>
      </c>
      <c r="U545" s="208" t="s">
        <v>131</v>
      </c>
      <c r="V545" s="208" t="s">
        <v>132</v>
      </c>
      <c r="W545" s="208" t="s">
        <v>51</v>
      </c>
      <c r="X545" s="34">
        <v>620000</v>
      </c>
      <c r="Y545" s="202">
        <v>1.1299999999999999</v>
      </c>
      <c r="Z545" s="26">
        <f t="shared" si="94"/>
        <v>620000</v>
      </c>
      <c r="AA545" s="208">
        <v>1.1100000000000001</v>
      </c>
      <c r="AB545" s="35">
        <f t="shared" si="104"/>
        <v>609026.54867256654</v>
      </c>
      <c r="AC545" s="27">
        <f t="shared" si="97"/>
        <v>12606.849557522128</v>
      </c>
      <c r="AD545" s="212">
        <v>2.07E-2</v>
      </c>
      <c r="AE545" s="211">
        <f t="shared" si="98"/>
        <v>0</v>
      </c>
      <c r="AF545" s="211" t="str">
        <f>IF(AND(COUNTIFS($J$18:J545,J545)=1,AE545=1),1,"")</f>
        <v/>
      </c>
      <c r="AG545" s="211" t="str">
        <f>IF(C545="","",IF(AND(COUNTIFS($J$18:J545,J545)=1,C545&lt;&gt;""),1,""))</f>
        <v/>
      </c>
      <c r="AH545" s="211" t="str">
        <f>IF(G545="","",IF(AND(COUNTIFS($J$18:J545,J545)=1,G545&lt;&gt;""),1,""))</f>
        <v/>
      </c>
      <c r="AI545" s="28">
        <f t="shared" si="99"/>
        <v>27318180.088495579</v>
      </c>
      <c r="AJ545" s="28">
        <f t="shared" si="100"/>
        <v>3014099.212353982</v>
      </c>
      <c r="AK545" s="29">
        <f t="shared" si="101"/>
        <v>0.11033308963444825</v>
      </c>
      <c r="AL545" s="210"/>
      <c r="AM545" s="210"/>
      <c r="AN545" s="210"/>
      <c r="AO545" s="210"/>
      <c r="AP545" s="45" t="str">
        <f t="shared" si="102"/>
        <v>201912</v>
      </c>
      <c r="AQ545" s="45" t="str">
        <f t="shared" si="103"/>
        <v>201912RMB</v>
      </c>
    </row>
    <row r="546" spans="1:43" s="15" customFormat="1">
      <c r="A546" s="208" t="s">
        <v>34</v>
      </c>
      <c r="B546" s="209">
        <v>2019</v>
      </c>
      <c r="C546" s="209">
        <v>12</v>
      </c>
      <c r="D546" s="57" t="str">
        <f t="shared" ref="D546:D609" si="105">IF(B546="","",IF(AND(C546&gt;=10,C546&lt;=12),"Q3",IF(AND(C546&gt;=1,C546&lt;=3),"Q4",IF(AND(C546&gt;=7,C546&lt;=9),"Q2",IF(AND(C546&gt;=4,C546&lt;=6),"Q1")))))</f>
        <v>Q3</v>
      </c>
      <c r="E546" s="208" t="s">
        <v>34</v>
      </c>
      <c r="F546" s="209">
        <v>2019</v>
      </c>
      <c r="G546" s="209">
        <v>12</v>
      </c>
      <c r="H546" s="213"/>
      <c r="I546" s="57" t="str">
        <f t="shared" si="95"/>
        <v>Q3</v>
      </c>
      <c r="J546" s="204" t="s">
        <v>665</v>
      </c>
      <c r="K546" s="213" t="s">
        <v>3151</v>
      </c>
      <c r="L546" s="210" t="s">
        <v>79</v>
      </c>
      <c r="M546" s="208" t="s">
        <v>47</v>
      </c>
      <c r="N546" s="208">
        <v>1</v>
      </c>
      <c r="O546" s="208"/>
      <c r="P546" s="57" t="str">
        <f t="shared" si="96"/>
        <v>MAIN UNIT</v>
      </c>
      <c r="Q546" s="208" t="s">
        <v>48</v>
      </c>
      <c r="R546" s="208" t="s">
        <v>49</v>
      </c>
      <c r="S546" s="208" t="s">
        <v>39</v>
      </c>
      <c r="T546" s="208" t="s">
        <v>295</v>
      </c>
      <c r="U546" s="208" t="s">
        <v>258</v>
      </c>
      <c r="V546" s="208" t="s">
        <v>164</v>
      </c>
      <c r="W546" s="208" t="s">
        <v>51</v>
      </c>
      <c r="X546" s="34">
        <v>951000</v>
      </c>
      <c r="Y546" s="202">
        <v>1.1299999999999999</v>
      </c>
      <c r="Z546" s="26">
        <f t="shared" ref="Z546:Z609" si="106">IF(X546="","",X546*MAX(O546,N546))</f>
        <v>951000</v>
      </c>
      <c r="AA546" s="208">
        <v>1.1100000000000001</v>
      </c>
      <c r="AB546" s="35">
        <f t="shared" si="104"/>
        <v>934168.14159292052</v>
      </c>
      <c r="AC546" s="27">
        <f t="shared" si="97"/>
        <v>76508.370796460193</v>
      </c>
      <c r="AD546" s="212">
        <v>8.1900000000000001E-2</v>
      </c>
      <c r="AE546" s="211">
        <f t="shared" si="98"/>
        <v>0</v>
      </c>
      <c r="AF546" s="211" t="str">
        <f>IF(AND(COUNTIFS($J$18:J546,J546)=1,AE546=1),1,"")</f>
        <v/>
      </c>
      <c r="AG546" s="211">
        <f>IF(C546="","",IF(AND(COUNTIFS($J$18:J546,J546)=1,C546&lt;&gt;""),1,""))</f>
        <v>1</v>
      </c>
      <c r="AH546" s="211">
        <f>IF(G546="","",IF(AND(COUNTIFS($J$18:J546,J546)=1,G546&lt;&gt;""),1,""))</f>
        <v>1</v>
      </c>
      <c r="AI546" s="28">
        <f t="shared" si="99"/>
        <v>27318180.088495579</v>
      </c>
      <c r="AJ546" s="28">
        <f t="shared" si="100"/>
        <v>3014099.212353982</v>
      </c>
      <c r="AK546" s="29">
        <f t="shared" si="101"/>
        <v>0.11033308963444825</v>
      </c>
      <c r="AL546" s="210"/>
      <c r="AM546" s="210"/>
      <c r="AN546" s="210"/>
      <c r="AO546" s="210"/>
      <c r="AP546" s="45" t="str">
        <f t="shared" si="102"/>
        <v>201912</v>
      </c>
      <c r="AQ546" s="45" t="str">
        <f t="shared" si="103"/>
        <v>201912RMB</v>
      </c>
    </row>
    <row r="547" spans="1:43" s="15" customFormat="1">
      <c r="A547" s="208" t="s">
        <v>34</v>
      </c>
      <c r="B547" s="209">
        <v>2019</v>
      </c>
      <c r="C547" s="209">
        <v>12</v>
      </c>
      <c r="D547" s="57" t="str">
        <f t="shared" si="105"/>
        <v>Q3</v>
      </c>
      <c r="E547" s="208" t="s">
        <v>34</v>
      </c>
      <c r="F547" s="209">
        <v>2019</v>
      </c>
      <c r="G547" s="209">
        <v>12</v>
      </c>
      <c r="H547" s="213"/>
      <c r="I547" s="57" t="str">
        <f t="shared" si="95"/>
        <v>Q3</v>
      </c>
      <c r="J547" s="204" t="s">
        <v>666</v>
      </c>
      <c r="K547" s="213" t="s">
        <v>667</v>
      </c>
      <c r="L547" s="210" t="s">
        <v>55</v>
      </c>
      <c r="M547" s="208" t="s">
        <v>47</v>
      </c>
      <c r="N547" s="208">
        <v>1</v>
      </c>
      <c r="O547" s="208"/>
      <c r="P547" s="57" t="str">
        <f t="shared" si="96"/>
        <v>MAIN UNIT</v>
      </c>
      <c r="Q547" s="208" t="s">
        <v>48</v>
      </c>
      <c r="R547" s="208" t="s">
        <v>49</v>
      </c>
      <c r="S547" s="208" t="s">
        <v>36</v>
      </c>
      <c r="T547" s="208" t="s">
        <v>65</v>
      </c>
      <c r="U547" s="208" t="s">
        <v>66</v>
      </c>
      <c r="V547" s="208" t="s">
        <v>290</v>
      </c>
      <c r="W547" s="208" t="s">
        <v>96</v>
      </c>
      <c r="X547" s="34">
        <v>7400000</v>
      </c>
      <c r="Y547" s="202">
        <v>1</v>
      </c>
      <c r="Z547" s="26">
        <f t="shared" si="106"/>
        <v>7400000</v>
      </c>
      <c r="AA547" s="208">
        <v>7.2900000000000006E-2</v>
      </c>
      <c r="AB547" s="35">
        <f t="shared" si="104"/>
        <v>539460</v>
      </c>
      <c r="AC547" s="27">
        <f t="shared" si="97"/>
        <v>69212.717999999993</v>
      </c>
      <c r="AD547" s="212">
        <v>0.1283</v>
      </c>
      <c r="AE547" s="211">
        <f t="shared" si="98"/>
        <v>0</v>
      </c>
      <c r="AF547" s="211" t="str">
        <f>IF(AND(COUNTIFS($J$18:J547,J547)=1,AE547=1),1,"")</f>
        <v/>
      </c>
      <c r="AG547" s="211">
        <f>IF(C547="","",IF(AND(COUNTIFS($J$18:J547,J547)=1,C547&lt;&gt;""),1,""))</f>
        <v>1</v>
      </c>
      <c r="AH547" s="211">
        <f>IF(G547="","",IF(AND(COUNTIFS($J$18:J547,J547)=1,G547&lt;&gt;""),1,""))</f>
        <v>1</v>
      </c>
      <c r="AI547" s="28">
        <f t="shared" si="99"/>
        <v>27318180.088495579</v>
      </c>
      <c r="AJ547" s="28">
        <f t="shared" si="100"/>
        <v>3014099.212353982</v>
      </c>
      <c r="AK547" s="29">
        <f t="shared" si="101"/>
        <v>0.11033308963444825</v>
      </c>
      <c r="AL547" s="210"/>
      <c r="AM547" s="210"/>
      <c r="AN547" s="210"/>
      <c r="AO547" s="210"/>
      <c r="AP547" s="45" t="str">
        <f t="shared" si="102"/>
        <v>201912</v>
      </c>
      <c r="AQ547" s="45" t="str">
        <f t="shared" si="103"/>
        <v>201912JPY</v>
      </c>
    </row>
    <row r="548" spans="1:43" s="15" customFormat="1">
      <c r="A548" s="208" t="s">
        <v>34</v>
      </c>
      <c r="B548" s="209">
        <v>2019</v>
      </c>
      <c r="C548" s="209">
        <v>12</v>
      </c>
      <c r="D548" s="57" t="str">
        <f t="shared" si="105"/>
        <v>Q3</v>
      </c>
      <c r="E548" s="208" t="s">
        <v>34</v>
      </c>
      <c r="F548" s="209">
        <v>2019</v>
      </c>
      <c r="G548" s="209">
        <v>12</v>
      </c>
      <c r="H548" s="213"/>
      <c r="I548" s="57" t="str">
        <f t="shared" si="95"/>
        <v>Q3</v>
      </c>
      <c r="J548" s="204" t="s">
        <v>668</v>
      </c>
      <c r="K548" s="213" t="s">
        <v>669</v>
      </c>
      <c r="L548" s="210" t="s">
        <v>273</v>
      </c>
      <c r="M548" s="208" t="s">
        <v>47</v>
      </c>
      <c r="N548" s="208">
        <v>1</v>
      </c>
      <c r="O548" s="208"/>
      <c r="P548" s="57" t="str">
        <f t="shared" si="96"/>
        <v>MAIN UNIT</v>
      </c>
      <c r="Q548" s="208" t="s">
        <v>48</v>
      </c>
      <c r="R548" s="208" t="s">
        <v>49</v>
      </c>
      <c r="S548" s="208" t="s">
        <v>36</v>
      </c>
      <c r="T548" s="208" t="s">
        <v>108</v>
      </c>
      <c r="U548" s="208" t="s">
        <v>66</v>
      </c>
      <c r="V548" s="208" t="s">
        <v>99</v>
      </c>
      <c r="W548" s="208" t="s">
        <v>51</v>
      </c>
      <c r="X548" s="34">
        <v>1530000</v>
      </c>
      <c r="Y548" s="202">
        <v>1.1299999999999999</v>
      </c>
      <c r="Z548" s="26">
        <f t="shared" si="106"/>
        <v>1530000</v>
      </c>
      <c r="AA548" s="208">
        <v>1.1100000000000001</v>
      </c>
      <c r="AB548" s="35">
        <f t="shared" si="104"/>
        <v>1502920.353982301</v>
      </c>
      <c r="AC548" s="27">
        <f t="shared" si="97"/>
        <v>160962.76991150444</v>
      </c>
      <c r="AD548" s="212">
        <v>0.1071</v>
      </c>
      <c r="AE548" s="211">
        <f t="shared" si="98"/>
        <v>0</v>
      </c>
      <c r="AF548" s="211" t="str">
        <f>IF(AND(COUNTIFS($J$18:J548,J548)=1,AE548=1),1,"")</f>
        <v/>
      </c>
      <c r="AG548" s="211">
        <f>IF(C548="","",IF(AND(COUNTIFS($J$18:J548,J548)=1,C548&lt;&gt;""),1,""))</f>
        <v>1</v>
      </c>
      <c r="AH548" s="211">
        <f>IF(G548="","",IF(AND(COUNTIFS($J$18:J548,J548)=1,G548&lt;&gt;""),1,""))</f>
        <v>1</v>
      </c>
      <c r="AI548" s="28">
        <f t="shared" si="99"/>
        <v>27318180.088495579</v>
      </c>
      <c r="AJ548" s="28">
        <f t="shared" si="100"/>
        <v>3014099.212353982</v>
      </c>
      <c r="AK548" s="29">
        <f t="shared" si="101"/>
        <v>0.11033308963444825</v>
      </c>
      <c r="AL548" s="210"/>
      <c r="AM548" s="210"/>
      <c r="AN548" s="210"/>
      <c r="AO548" s="210"/>
      <c r="AP548" s="45" t="str">
        <f t="shared" si="102"/>
        <v>201912</v>
      </c>
      <c r="AQ548" s="45" t="str">
        <f t="shared" si="103"/>
        <v>201912RMB</v>
      </c>
    </row>
    <row r="549" spans="1:43" s="15" customFormat="1">
      <c r="A549" s="208" t="s">
        <v>34</v>
      </c>
      <c r="B549" s="209">
        <v>2019</v>
      </c>
      <c r="C549" s="209">
        <v>12</v>
      </c>
      <c r="D549" s="57" t="str">
        <f t="shared" si="105"/>
        <v>Q3</v>
      </c>
      <c r="E549" s="208" t="s">
        <v>34</v>
      </c>
      <c r="F549" s="209">
        <v>2019</v>
      </c>
      <c r="G549" s="209">
        <v>12</v>
      </c>
      <c r="H549" s="213"/>
      <c r="I549" s="57" t="str">
        <f t="shared" si="95"/>
        <v>Q3</v>
      </c>
      <c r="J549" s="204" t="s">
        <v>670</v>
      </c>
      <c r="K549" s="213" t="s">
        <v>671</v>
      </c>
      <c r="L549" s="210" t="s">
        <v>79</v>
      </c>
      <c r="M549" s="208" t="s">
        <v>47</v>
      </c>
      <c r="N549" s="208">
        <v>1</v>
      </c>
      <c r="O549" s="208"/>
      <c r="P549" s="57" t="str">
        <f t="shared" si="96"/>
        <v>MAIN UNIT</v>
      </c>
      <c r="Q549" s="208" t="s">
        <v>56</v>
      </c>
      <c r="R549" s="208" t="s">
        <v>49</v>
      </c>
      <c r="S549" s="208" t="s">
        <v>36</v>
      </c>
      <c r="T549" s="208" t="s">
        <v>65</v>
      </c>
      <c r="U549" s="208" t="s">
        <v>66</v>
      </c>
      <c r="V549" s="208" t="s">
        <v>672</v>
      </c>
      <c r="W549" s="208" t="s">
        <v>51</v>
      </c>
      <c r="X549" s="34">
        <v>1090000</v>
      </c>
      <c r="Y549" s="202">
        <v>1.1299999999999999</v>
      </c>
      <c r="Z549" s="26">
        <f t="shared" si="106"/>
        <v>1090000</v>
      </c>
      <c r="AA549" s="208">
        <v>1.1100000000000001</v>
      </c>
      <c r="AB549" s="35">
        <f t="shared" si="104"/>
        <v>1070707.96460177</v>
      </c>
      <c r="AC549" s="27">
        <f t="shared" si="97"/>
        <v>100325.33628318585</v>
      </c>
      <c r="AD549" s="212">
        <v>9.3700000000000006E-2</v>
      </c>
      <c r="AE549" s="211">
        <f t="shared" si="98"/>
        <v>1</v>
      </c>
      <c r="AF549" s="211">
        <f>IF(AND(COUNTIFS($J$18:J549,J549)=1,AE549=1),1,"")</f>
        <v>1</v>
      </c>
      <c r="AG549" s="211">
        <f>IF(C549="","",IF(AND(COUNTIFS($J$18:J549,J549)=1,C549&lt;&gt;""),1,""))</f>
        <v>1</v>
      </c>
      <c r="AH549" s="211">
        <f>IF(G549="","",IF(AND(COUNTIFS($J$18:J549,J549)=1,G549&lt;&gt;""),1,""))</f>
        <v>1</v>
      </c>
      <c r="AI549" s="28">
        <f t="shared" si="99"/>
        <v>27318180.088495579</v>
      </c>
      <c r="AJ549" s="28">
        <f t="shared" si="100"/>
        <v>3014099.212353982</v>
      </c>
      <c r="AK549" s="29">
        <f t="shared" si="101"/>
        <v>0.11033308963444825</v>
      </c>
      <c r="AL549" s="210"/>
      <c r="AM549" s="210"/>
      <c r="AN549" s="210"/>
      <c r="AO549" s="210"/>
      <c r="AP549" s="45" t="str">
        <f t="shared" si="102"/>
        <v>201912</v>
      </c>
      <c r="AQ549" s="45" t="str">
        <f t="shared" si="103"/>
        <v>201912RMB</v>
      </c>
    </row>
    <row r="550" spans="1:43" s="15" customFormat="1">
      <c r="A550" s="208" t="s">
        <v>34</v>
      </c>
      <c r="B550" s="209">
        <v>2019</v>
      </c>
      <c r="C550" s="209">
        <v>12</v>
      </c>
      <c r="D550" s="57" t="str">
        <f t="shared" si="105"/>
        <v>Q3</v>
      </c>
      <c r="E550" s="208" t="s">
        <v>34</v>
      </c>
      <c r="F550" s="209">
        <v>2019</v>
      </c>
      <c r="G550" s="209">
        <v>12</v>
      </c>
      <c r="H550" s="213"/>
      <c r="I550" s="57" t="str">
        <f t="shared" si="95"/>
        <v>Q3</v>
      </c>
      <c r="J550" s="204" t="s">
        <v>673</v>
      </c>
      <c r="K550" s="213" t="s">
        <v>671</v>
      </c>
      <c r="L550" s="210" t="s">
        <v>55</v>
      </c>
      <c r="M550" s="208" t="s">
        <v>47</v>
      </c>
      <c r="N550" s="208">
        <v>1</v>
      </c>
      <c r="O550" s="208"/>
      <c r="P550" s="57" t="str">
        <f t="shared" si="96"/>
        <v>MAIN UNIT</v>
      </c>
      <c r="Q550" s="208" t="s">
        <v>48</v>
      </c>
      <c r="R550" s="208" t="s">
        <v>49</v>
      </c>
      <c r="S550" s="208" t="s">
        <v>36</v>
      </c>
      <c r="T550" s="208" t="s">
        <v>65</v>
      </c>
      <c r="U550" s="208" t="s">
        <v>66</v>
      </c>
      <c r="V550" s="208" t="s">
        <v>672</v>
      </c>
      <c r="W550" s="208" t="s">
        <v>51</v>
      </c>
      <c r="X550" s="34">
        <v>600000</v>
      </c>
      <c r="Y550" s="202">
        <v>1.1299999999999999</v>
      </c>
      <c r="Z550" s="26">
        <f t="shared" si="106"/>
        <v>600000</v>
      </c>
      <c r="AA550" s="208">
        <v>1.1100000000000001</v>
      </c>
      <c r="AB550" s="35">
        <f t="shared" si="104"/>
        <v>589380.53097345144</v>
      </c>
      <c r="AC550" s="27">
        <f t="shared" si="97"/>
        <v>99958.938053097372</v>
      </c>
      <c r="AD550" s="212">
        <v>0.1696</v>
      </c>
      <c r="AE550" s="211">
        <f t="shared" si="98"/>
        <v>0</v>
      </c>
      <c r="AF550" s="211" t="str">
        <f>IF(AND(COUNTIFS($J$18:J550,J550)=1,AE550=1),1,"")</f>
        <v/>
      </c>
      <c r="AG550" s="211">
        <f>IF(C550="","",IF(AND(COUNTIFS($J$18:J550,J550)=1,C550&lt;&gt;""),1,""))</f>
        <v>1</v>
      </c>
      <c r="AH550" s="211">
        <f>IF(G550="","",IF(AND(COUNTIFS($J$18:J550,J550)=1,G550&lt;&gt;""),1,""))</f>
        <v>1</v>
      </c>
      <c r="AI550" s="28">
        <f t="shared" si="99"/>
        <v>27318180.088495579</v>
      </c>
      <c r="AJ550" s="28">
        <f t="shared" si="100"/>
        <v>3014099.212353982</v>
      </c>
      <c r="AK550" s="29">
        <f t="shared" si="101"/>
        <v>0.11033308963444825</v>
      </c>
      <c r="AL550" s="210"/>
      <c r="AM550" s="210"/>
      <c r="AN550" s="210"/>
      <c r="AO550" s="210"/>
      <c r="AP550" s="45" t="str">
        <f t="shared" si="102"/>
        <v>201912</v>
      </c>
      <c r="AQ550" s="45" t="str">
        <f t="shared" si="103"/>
        <v>201912RMB</v>
      </c>
    </row>
    <row r="551" spans="1:43" s="15" customFormat="1">
      <c r="A551" s="208" t="s">
        <v>34</v>
      </c>
      <c r="B551" s="209">
        <v>2019</v>
      </c>
      <c r="C551" s="209">
        <v>11</v>
      </c>
      <c r="D551" s="57" t="str">
        <f t="shared" si="105"/>
        <v>Q3</v>
      </c>
      <c r="E551" s="208" t="s">
        <v>34</v>
      </c>
      <c r="F551" s="209">
        <v>2019</v>
      </c>
      <c r="G551" s="209">
        <v>12</v>
      </c>
      <c r="H551" s="213"/>
      <c r="I551" s="57" t="str">
        <f t="shared" si="95"/>
        <v>Q3</v>
      </c>
      <c r="J551" s="204" t="s">
        <v>674</v>
      </c>
      <c r="K551" s="213" t="s">
        <v>638</v>
      </c>
      <c r="L551" s="210" t="s">
        <v>55</v>
      </c>
      <c r="M551" s="208" t="s">
        <v>47</v>
      </c>
      <c r="N551" s="208">
        <v>1</v>
      </c>
      <c r="O551" s="208"/>
      <c r="P551" s="57" t="str">
        <f t="shared" si="96"/>
        <v>MAIN UNIT</v>
      </c>
      <c r="Q551" s="208" t="s">
        <v>48</v>
      </c>
      <c r="R551" s="208" t="s">
        <v>49</v>
      </c>
      <c r="S551" s="208" t="s">
        <v>36</v>
      </c>
      <c r="T551" s="208" t="s">
        <v>372</v>
      </c>
      <c r="U551" s="208" t="s">
        <v>66</v>
      </c>
      <c r="V551" s="208" t="s">
        <v>122</v>
      </c>
      <c r="W551" s="208" t="s">
        <v>96</v>
      </c>
      <c r="X551" s="34">
        <v>10220000</v>
      </c>
      <c r="Y551" s="202">
        <v>1</v>
      </c>
      <c r="Z551" s="26">
        <f t="shared" si="106"/>
        <v>10220000</v>
      </c>
      <c r="AA551" s="208">
        <v>7.2900000000000006E-2</v>
      </c>
      <c r="AB551" s="35">
        <f t="shared" si="104"/>
        <v>745038.00000000012</v>
      </c>
      <c r="AC551" s="27">
        <f t="shared" si="97"/>
        <v>100133.10720000001</v>
      </c>
      <c r="AD551" s="212">
        <v>0.13439999999999999</v>
      </c>
      <c r="AE551" s="211">
        <f t="shared" si="98"/>
        <v>0</v>
      </c>
      <c r="AF551" s="211" t="str">
        <f>IF(AND(COUNTIFS($J$18:J551,J551)=1,AE551=1),1,"")</f>
        <v/>
      </c>
      <c r="AG551" s="211">
        <f>IF(C551="","",IF(AND(COUNTIFS($J$18:J551,J551)=1,C551&lt;&gt;""),1,""))</f>
        <v>1</v>
      </c>
      <c r="AH551" s="211">
        <f>IF(G551="","",IF(AND(COUNTIFS($J$18:J551,J551)=1,G551&lt;&gt;""),1,""))</f>
        <v>1</v>
      </c>
      <c r="AI551" s="28">
        <f t="shared" si="99"/>
        <v>27318180.088495579</v>
      </c>
      <c r="AJ551" s="28">
        <f t="shared" si="100"/>
        <v>3014099.212353982</v>
      </c>
      <c r="AK551" s="29">
        <f t="shared" si="101"/>
        <v>0.11033308963444825</v>
      </c>
      <c r="AL551" s="210"/>
      <c r="AM551" s="210"/>
      <c r="AN551" s="210"/>
      <c r="AO551" s="210"/>
      <c r="AP551" s="45" t="str">
        <f t="shared" si="102"/>
        <v>201912</v>
      </c>
      <c r="AQ551" s="45" t="str">
        <f t="shared" si="103"/>
        <v>201912JPY</v>
      </c>
    </row>
    <row r="552" spans="1:43" s="15" customFormat="1">
      <c r="A552" s="208" t="s">
        <v>34</v>
      </c>
      <c r="B552" s="209">
        <v>2019</v>
      </c>
      <c r="C552" s="209">
        <v>11</v>
      </c>
      <c r="D552" s="57" t="str">
        <f t="shared" si="105"/>
        <v>Q3</v>
      </c>
      <c r="E552" s="208" t="s">
        <v>34</v>
      </c>
      <c r="F552" s="209">
        <v>2019</v>
      </c>
      <c r="G552" s="209">
        <v>12</v>
      </c>
      <c r="H552" s="213"/>
      <c r="I552" s="57" t="str">
        <f t="shared" si="95"/>
        <v>Q3</v>
      </c>
      <c r="J552" s="204" t="s">
        <v>674</v>
      </c>
      <c r="K552" s="213" t="s">
        <v>638</v>
      </c>
      <c r="L552" s="210" t="s">
        <v>79</v>
      </c>
      <c r="M552" s="208" t="s">
        <v>47</v>
      </c>
      <c r="N552" s="208">
        <v>1</v>
      </c>
      <c r="O552" s="208"/>
      <c r="P552" s="57" t="str">
        <f t="shared" si="96"/>
        <v>MAIN UNIT</v>
      </c>
      <c r="Q552" s="208" t="s">
        <v>48</v>
      </c>
      <c r="R552" s="208" t="s">
        <v>49</v>
      </c>
      <c r="S552" s="208" t="s">
        <v>36</v>
      </c>
      <c r="T552" s="208" t="s">
        <v>372</v>
      </c>
      <c r="U552" s="208" t="s">
        <v>66</v>
      </c>
      <c r="V552" s="208" t="s">
        <v>122</v>
      </c>
      <c r="W552" s="208" t="s">
        <v>96</v>
      </c>
      <c r="X552" s="34">
        <v>12640000</v>
      </c>
      <c r="Y552" s="202">
        <v>1</v>
      </c>
      <c r="Z552" s="26">
        <f t="shared" si="106"/>
        <v>12640000</v>
      </c>
      <c r="AA552" s="208">
        <v>7.2900000000000006E-2</v>
      </c>
      <c r="AB552" s="35">
        <f t="shared" si="104"/>
        <v>921456.00000000012</v>
      </c>
      <c r="AC552" s="27">
        <f t="shared" si="97"/>
        <v>123843.68640000001</v>
      </c>
      <c r="AD552" s="212">
        <v>0.13439999999999999</v>
      </c>
      <c r="AE552" s="211">
        <f t="shared" si="98"/>
        <v>0</v>
      </c>
      <c r="AF552" s="211" t="str">
        <f>IF(AND(COUNTIFS($J$18:J552,J552)=1,AE552=1),1,"")</f>
        <v/>
      </c>
      <c r="AG552" s="211" t="str">
        <f>IF(C552="","",IF(AND(COUNTIFS($J$18:J552,J552)=1,C552&lt;&gt;""),1,""))</f>
        <v/>
      </c>
      <c r="AH552" s="211" t="str">
        <f>IF(G552="","",IF(AND(COUNTIFS($J$18:J552,J552)=1,G552&lt;&gt;""),1,""))</f>
        <v/>
      </c>
      <c r="AI552" s="28">
        <f t="shared" si="99"/>
        <v>27318180.088495579</v>
      </c>
      <c r="AJ552" s="28">
        <f t="shared" si="100"/>
        <v>3014099.212353982</v>
      </c>
      <c r="AK552" s="29">
        <f t="shared" si="101"/>
        <v>0.11033308963444825</v>
      </c>
      <c r="AL552" s="210"/>
      <c r="AM552" s="210"/>
      <c r="AN552" s="210"/>
      <c r="AO552" s="210"/>
      <c r="AP552" s="45" t="str">
        <f t="shared" si="102"/>
        <v>201912</v>
      </c>
      <c r="AQ552" s="45" t="str">
        <f t="shared" si="103"/>
        <v>201912JPY</v>
      </c>
    </row>
    <row r="553" spans="1:43" s="15" customFormat="1">
      <c r="A553" s="208" t="s">
        <v>34</v>
      </c>
      <c r="B553" s="209">
        <v>2019</v>
      </c>
      <c r="C553" s="209">
        <v>11</v>
      </c>
      <c r="D553" s="57" t="str">
        <f t="shared" si="105"/>
        <v>Q3</v>
      </c>
      <c r="E553" s="208" t="s">
        <v>34</v>
      </c>
      <c r="F553" s="209">
        <v>2019</v>
      </c>
      <c r="G553" s="209">
        <v>12</v>
      </c>
      <c r="H553" s="213"/>
      <c r="I553" s="57" t="str">
        <f t="shared" si="95"/>
        <v>Q3</v>
      </c>
      <c r="J553" s="204" t="s">
        <v>674</v>
      </c>
      <c r="K553" s="213" t="s">
        <v>638</v>
      </c>
      <c r="L553" s="210" t="s">
        <v>79</v>
      </c>
      <c r="M553" s="208" t="s">
        <v>47</v>
      </c>
      <c r="N553" s="208">
        <v>1</v>
      </c>
      <c r="O553" s="208"/>
      <c r="P553" s="57" t="str">
        <f t="shared" si="96"/>
        <v>MAIN UNIT</v>
      </c>
      <c r="Q553" s="208" t="s">
        <v>48</v>
      </c>
      <c r="R553" s="208" t="s">
        <v>49</v>
      </c>
      <c r="S553" s="208" t="s">
        <v>36</v>
      </c>
      <c r="T553" s="208" t="s">
        <v>372</v>
      </c>
      <c r="U553" s="208" t="s">
        <v>66</v>
      </c>
      <c r="V553" s="208" t="s">
        <v>122</v>
      </c>
      <c r="W553" s="208" t="s">
        <v>96</v>
      </c>
      <c r="X553" s="34">
        <v>12640000</v>
      </c>
      <c r="Y553" s="202">
        <v>1</v>
      </c>
      <c r="Z553" s="26">
        <f t="shared" si="106"/>
        <v>12640000</v>
      </c>
      <c r="AA553" s="208">
        <v>7.2900000000000006E-2</v>
      </c>
      <c r="AB553" s="35">
        <f t="shared" si="104"/>
        <v>921456.00000000012</v>
      </c>
      <c r="AC553" s="27">
        <f t="shared" si="97"/>
        <v>123843.68640000001</v>
      </c>
      <c r="AD553" s="212">
        <v>0.13439999999999999</v>
      </c>
      <c r="AE553" s="211">
        <f t="shared" si="98"/>
        <v>0</v>
      </c>
      <c r="AF553" s="211" t="str">
        <f>IF(AND(COUNTIFS($J$18:J553,J553)=1,AE553=1),1,"")</f>
        <v/>
      </c>
      <c r="AG553" s="211" t="str">
        <f>IF(C553="","",IF(AND(COUNTIFS($J$18:J553,J553)=1,C553&lt;&gt;""),1,""))</f>
        <v/>
      </c>
      <c r="AH553" s="211" t="str">
        <f>IF(G553="","",IF(AND(COUNTIFS($J$18:J553,J553)=1,G553&lt;&gt;""),1,""))</f>
        <v/>
      </c>
      <c r="AI553" s="28">
        <f t="shared" si="99"/>
        <v>27318180.088495579</v>
      </c>
      <c r="AJ553" s="28">
        <f t="shared" si="100"/>
        <v>3014099.212353982</v>
      </c>
      <c r="AK553" s="29">
        <f t="shared" si="101"/>
        <v>0.11033308963444825</v>
      </c>
      <c r="AL553" s="210"/>
      <c r="AM553" s="210"/>
      <c r="AN553" s="210"/>
      <c r="AO553" s="210"/>
      <c r="AP553" s="45" t="str">
        <f t="shared" si="102"/>
        <v>201912</v>
      </c>
      <c r="AQ553" s="45" t="str">
        <f t="shared" si="103"/>
        <v>201912JPY</v>
      </c>
    </row>
    <row r="554" spans="1:43" s="15" customFormat="1">
      <c r="A554" s="208" t="s">
        <v>34</v>
      </c>
      <c r="B554" s="209">
        <v>2019</v>
      </c>
      <c r="C554" s="209">
        <v>11</v>
      </c>
      <c r="D554" s="57" t="str">
        <f t="shared" si="105"/>
        <v>Q3</v>
      </c>
      <c r="E554" s="208" t="s">
        <v>34</v>
      </c>
      <c r="F554" s="209">
        <v>2019</v>
      </c>
      <c r="G554" s="209">
        <v>12</v>
      </c>
      <c r="H554" s="213"/>
      <c r="I554" s="57" t="str">
        <f t="shared" si="95"/>
        <v>Q3</v>
      </c>
      <c r="J554" s="204" t="s">
        <v>675</v>
      </c>
      <c r="K554" s="213" t="s">
        <v>676</v>
      </c>
      <c r="L554" s="210" t="s">
        <v>55</v>
      </c>
      <c r="M554" s="208" t="s">
        <v>47</v>
      </c>
      <c r="N554" s="208">
        <v>1</v>
      </c>
      <c r="O554" s="208"/>
      <c r="P554" s="57" t="str">
        <f t="shared" si="96"/>
        <v>MAIN UNIT</v>
      </c>
      <c r="Q554" s="208" t="s">
        <v>48</v>
      </c>
      <c r="R554" s="208" t="s">
        <v>49</v>
      </c>
      <c r="S554" s="208" t="s">
        <v>36</v>
      </c>
      <c r="T554" s="208" t="s">
        <v>677</v>
      </c>
      <c r="U554" s="208" t="s">
        <v>66</v>
      </c>
      <c r="V554" s="208" t="s">
        <v>67</v>
      </c>
      <c r="W554" s="208" t="s">
        <v>51</v>
      </c>
      <c r="X554" s="34">
        <v>560000</v>
      </c>
      <c r="Y554" s="202">
        <v>1.1299999999999999</v>
      </c>
      <c r="Z554" s="26">
        <f t="shared" si="106"/>
        <v>560000</v>
      </c>
      <c r="AA554" s="208">
        <v>1.1100000000000001</v>
      </c>
      <c r="AB554" s="35">
        <f t="shared" si="104"/>
        <v>550088.49557522137</v>
      </c>
      <c r="AC554" s="27">
        <f t="shared" si="97"/>
        <v>67330.831858407095</v>
      </c>
      <c r="AD554" s="212">
        <v>0.12239999999999999</v>
      </c>
      <c r="AE554" s="211">
        <f t="shared" si="98"/>
        <v>0</v>
      </c>
      <c r="AF554" s="211" t="str">
        <f>IF(AND(COUNTIFS($J$18:J554,J554)=1,AE554=1),1,"")</f>
        <v/>
      </c>
      <c r="AG554" s="211">
        <f>IF(C554="","",IF(AND(COUNTIFS($J$18:J554,J554)=1,C554&lt;&gt;""),1,""))</f>
        <v>1</v>
      </c>
      <c r="AH554" s="211">
        <f>IF(G554="","",IF(AND(COUNTIFS($J$18:J554,J554)=1,G554&lt;&gt;""),1,""))</f>
        <v>1</v>
      </c>
      <c r="AI554" s="28">
        <f t="shared" si="99"/>
        <v>27318180.088495579</v>
      </c>
      <c r="AJ554" s="28">
        <f t="shared" si="100"/>
        <v>3014099.212353982</v>
      </c>
      <c r="AK554" s="29">
        <f t="shared" si="101"/>
        <v>0.11033308963444825</v>
      </c>
      <c r="AL554" s="210"/>
      <c r="AM554" s="210"/>
      <c r="AN554" s="210"/>
      <c r="AO554" s="210"/>
      <c r="AP554" s="45" t="str">
        <f t="shared" si="102"/>
        <v>201912</v>
      </c>
      <c r="AQ554" s="45" t="str">
        <f t="shared" si="103"/>
        <v>201912RMB</v>
      </c>
    </row>
    <row r="555" spans="1:43" s="15" customFormat="1">
      <c r="A555" s="208" t="s">
        <v>34</v>
      </c>
      <c r="B555" s="209">
        <v>2019</v>
      </c>
      <c r="C555" s="209">
        <v>11</v>
      </c>
      <c r="D555" s="57" t="str">
        <f t="shared" si="105"/>
        <v>Q3</v>
      </c>
      <c r="E555" s="208" t="s">
        <v>34</v>
      </c>
      <c r="F555" s="209">
        <v>2019</v>
      </c>
      <c r="G555" s="209">
        <v>12</v>
      </c>
      <c r="H555" s="213"/>
      <c r="I555" s="57" t="str">
        <f t="shared" si="95"/>
        <v>Q3</v>
      </c>
      <c r="J555" s="204" t="s">
        <v>678</v>
      </c>
      <c r="K555" s="213" t="s">
        <v>679</v>
      </c>
      <c r="L555" s="210" t="s">
        <v>79</v>
      </c>
      <c r="M555" s="208" t="s">
        <v>47</v>
      </c>
      <c r="N555" s="208">
        <v>1</v>
      </c>
      <c r="O555" s="208"/>
      <c r="P555" s="57" t="str">
        <f t="shared" si="96"/>
        <v>MAIN UNIT</v>
      </c>
      <c r="Q555" s="208" t="s">
        <v>56</v>
      </c>
      <c r="R555" s="208" t="s">
        <v>49</v>
      </c>
      <c r="S555" s="208" t="s">
        <v>36</v>
      </c>
      <c r="T555" s="208" t="s">
        <v>65</v>
      </c>
      <c r="U555" s="208" t="s">
        <v>66</v>
      </c>
      <c r="V555" s="208" t="s">
        <v>114</v>
      </c>
      <c r="W555" s="208" t="s">
        <v>96</v>
      </c>
      <c r="X555" s="34">
        <v>11000000</v>
      </c>
      <c r="Y555" s="202">
        <v>1</v>
      </c>
      <c r="Z555" s="26">
        <f t="shared" si="106"/>
        <v>11000000</v>
      </c>
      <c r="AA555" s="208">
        <v>7.2900000000000006E-2</v>
      </c>
      <c r="AB555" s="35">
        <f t="shared" si="104"/>
        <v>801900.00000000012</v>
      </c>
      <c r="AC555" s="27">
        <f t="shared" si="97"/>
        <v>82034.37000000001</v>
      </c>
      <c r="AD555" s="212">
        <v>0.1023</v>
      </c>
      <c r="AE555" s="211">
        <f t="shared" si="98"/>
        <v>1</v>
      </c>
      <c r="AF555" s="211">
        <f>IF(AND(COUNTIFS($J$18:J555,J555)=1,AE555=1),1,"")</f>
        <v>1</v>
      </c>
      <c r="AG555" s="211">
        <f>IF(C555="","",IF(AND(COUNTIFS($J$18:J555,J555)=1,C555&lt;&gt;""),1,""))</f>
        <v>1</v>
      </c>
      <c r="AH555" s="211">
        <f>IF(G555="","",IF(AND(COUNTIFS($J$18:J555,J555)=1,G555&lt;&gt;""),1,""))</f>
        <v>1</v>
      </c>
      <c r="AI555" s="28">
        <f t="shared" si="99"/>
        <v>27318180.088495579</v>
      </c>
      <c r="AJ555" s="28">
        <f t="shared" si="100"/>
        <v>3014099.212353982</v>
      </c>
      <c r="AK555" s="29">
        <f t="shared" si="101"/>
        <v>0.11033308963444825</v>
      </c>
      <c r="AL555" s="210"/>
      <c r="AM555" s="210"/>
      <c r="AN555" s="210"/>
      <c r="AO555" s="210"/>
      <c r="AP555" s="45" t="str">
        <f t="shared" si="102"/>
        <v>201912</v>
      </c>
      <c r="AQ555" s="45" t="str">
        <f t="shared" si="103"/>
        <v>201912JPY</v>
      </c>
    </row>
    <row r="556" spans="1:43" s="15" customFormat="1">
      <c r="A556" s="208" t="s">
        <v>34</v>
      </c>
      <c r="B556" s="209">
        <v>2019</v>
      </c>
      <c r="C556" s="209">
        <v>11</v>
      </c>
      <c r="D556" s="57" t="str">
        <f t="shared" si="105"/>
        <v>Q3</v>
      </c>
      <c r="E556" s="208" t="s">
        <v>34</v>
      </c>
      <c r="F556" s="209">
        <v>2019</v>
      </c>
      <c r="G556" s="209">
        <v>12</v>
      </c>
      <c r="H556" s="213"/>
      <c r="I556" s="57" t="str">
        <f t="shared" si="95"/>
        <v>Q3</v>
      </c>
      <c r="J556" s="204" t="s">
        <v>678</v>
      </c>
      <c r="K556" s="213" t="s">
        <v>679</v>
      </c>
      <c r="L556" s="210" t="s">
        <v>79</v>
      </c>
      <c r="M556" s="208" t="s">
        <v>47</v>
      </c>
      <c r="N556" s="208">
        <v>1</v>
      </c>
      <c r="O556" s="208"/>
      <c r="P556" s="57" t="str">
        <f t="shared" si="96"/>
        <v>MAIN UNIT</v>
      </c>
      <c r="Q556" s="208" t="s">
        <v>56</v>
      </c>
      <c r="R556" s="208" t="s">
        <v>49</v>
      </c>
      <c r="S556" s="208" t="s">
        <v>36</v>
      </c>
      <c r="T556" s="208" t="s">
        <v>65</v>
      </c>
      <c r="U556" s="208" t="s">
        <v>66</v>
      </c>
      <c r="V556" s="208" t="s">
        <v>114</v>
      </c>
      <c r="W556" s="208" t="s">
        <v>96</v>
      </c>
      <c r="X556" s="34">
        <v>11000000</v>
      </c>
      <c r="Y556" s="202">
        <v>1</v>
      </c>
      <c r="Z556" s="26">
        <f t="shared" si="106"/>
        <v>11000000</v>
      </c>
      <c r="AA556" s="208">
        <v>7.2900000000000006E-2</v>
      </c>
      <c r="AB556" s="35">
        <f t="shared" si="104"/>
        <v>801900.00000000012</v>
      </c>
      <c r="AC556" s="27">
        <f t="shared" si="97"/>
        <v>82034.37000000001</v>
      </c>
      <c r="AD556" s="212">
        <v>0.1023</v>
      </c>
      <c r="AE556" s="211">
        <f t="shared" si="98"/>
        <v>1</v>
      </c>
      <c r="AF556" s="211" t="str">
        <f>IF(AND(COUNTIFS($J$18:J556,J556)=1,AE556=1),1,"")</f>
        <v/>
      </c>
      <c r="AG556" s="211" t="str">
        <f>IF(C556="","",IF(AND(COUNTIFS($J$18:J556,J556)=1,C556&lt;&gt;""),1,""))</f>
        <v/>
      </c>
      <c r="AH556" s="211" t="str">
        <f>IF(G556="","",IF(AND(COUNTIFS($J$18:J556,J556)=1,G556&lt;&gt;""),1,""))</f>
        <v/>
      </c>
      <c r="AI556" s="28">
        <f t="shared" si="99"/>
        <v>27318180.088495579</v>
      </c>
      <c r="AJ556" s="28">
        <f t="shared" si="100"/>
        <v>3014099.212353982</v>
      </c>
      <c r="AK556" s="29">
        <f t="shared" si="101"/>
        <v>0.11033308963444825</v>
      </c>
      <c r="AL556" s="210"/>
      <c r="AM556" s="210"/>
      <c r="AN556" s="210"/>
      <c r="AO556" s="210"/>
      <c r="AP556" s="45" t="str">
        <f t="shared" si="102"/>
        <v>201912</v>
      </c>
      <c r="AQ556" s="45" t="str">
        <f t="shared" si="103"/>
        <v>201912JPY</v>
      </c>
    </row>
    <row r="557" spans="1:43" s="15" customFormat="1">
      <c r="A557" s="208" t="s">
        <v>34</v>
      </c>
      <c r="B557" s="209">
        <v>2019</v>
      </c>
      <c r="C557" s="209">
        <v>11</v>
      </c>
      <c r="D557" s="57" t="str">
        <f t="shared" si="105"/>
        <v>Q3</v>
      </c>
      <c r="E557" s="208" t="s">
        <v>34</v>
      </c>
      <c r="F557" s="209">
        <v>2019</v>
      </c>
      <c r="G557" s="209">
        <v>12</v>
      </c>
      <c r="H557" s="213"/>
      <c r="I557" s="57" t="str">
        <f t="shared" si="95"/>
        <v>Q3</v>
      </c>
      <c r="J557" s="204" t="s">
        <v>678</v>
      </c>
      <c r="K557" s="213" t="s">
        <v>679</v>
      </c>
      <c r="L557" s="210" t="s">
        <v>79</v>
      </c>
      <c r="M557" s="208" t="s">
        <v>47</v>
      </c>
      <c r="N557" s="208">
        <v>1</v>
      </c>
      <c r="O557" s="208"/>
      <c r="P557" s="57" t="str">
        <f t="shared" si="96"/>
        <v>MAIN UNIT</v>
      </c>
      <c r="Q557" s="208" t="s">
        <v>56</v>
      </c>
      <c r="R557" s="208" t="s">
        <v>49</v>
      </c>
      <c r="S557" s="208" t="s">
        <v>36</v>
      </c>
      <c r="T557" s="208" t="s">
        <v>65</v>
      </c>
      <c r="U557" s="208" t="s">
        <v>66</v>
      </c>
      <c r="V557" s="208" t="s">
        <v>114</v>
      </c>
      <c r="W557" s="208" t="s">
        <v>96</v>
      </c>
      <c r="X557" s="34">
        <v>11000000</v>
      </c>
      <c r="Y557" s="202">
        <v>1</v>
      </c>
      <c r="Z557" s="26">
        <f t="shared" si="106"/>
        <v>11000000</v>
      </c>
      <c r="AA557" s="208">
        <v>7.2900000000000006E-2</v>
      </c>
      <c r="AB557" s="35">
        <f t="shared" si="104"/>
        <v>801900.00000000012</v>
      </c>
      <c r="AC557" s="27">
        <f t="shared" si="97"/>
        <v>82034.37000000001</v>
      </c>
      <c r="AD557" s="212">
        <v>0.1023</v>
      </c>
      <c r="AE557" s="211">
        <f t="shared" si="98"/>
        <v>1</v>
      </c>
      <c r="AF557" s="211" t="str">
        <f>IF(AND(COUNTIFS($J$18:J557,J557)=1,AE557=1),1,"")</f>
        <v/>
      </c>
      <c r="AG557" s="211" t="str">
        <f>IF(C557="","",IF(AND(COUNTIFS($J$18:J557,J557)=1,C557&lt;&gt;""),1,""))</f>
        <v/>
      </c>
      <c r="AH557" s="211" t="str">
        <f>IF(G557="","",IF(AND(COUNTIFS($J$18:J557,J557)=1,G557&lt;&gt;""),1,""))</f>
        <v/>
      </c>
      <c r="AI557" s="28">
        <f t="shared" si="99"/>
        <v>27318180.088495579</v>
      </c>
      <c r="AJ557" s="28">
        <f t="shared" si="100"/>
        <v>3014099.212353982</v>
      </c>
      <c r="AK557" s="29">
        <f t="shared" si="101"/>
        <v>0.11033308963444825</v>
      </c>
      <c r="AL557" s="210"/>
      <c r="AM557" s="210"/>
      <c r="AN557" s="210"/>
      <c r="AO557" s="210"/>
      <c r="AP557" s="45" t="str">
        <f t="shared" si="102"/>
        <v>201912</v>
      </c>
      <c r="AQ557" s="45" t="str">
        <f t="shared" si="103"/>
        <v>201912JPY</v>
      </c>
    </row>
    <row r="558" spans="1:43" s="15" customFormat="1">
      <c r="A558" s="208" t="s">
        <v>34</v>
      </c>
      <c r="B558" s="209">
        <v>2019</v>
      </c>
      <c r="C558" s="209">
        <v>11</v>
      </c>
      <c r="D558" s="57" t="str">
        <f t="shared" si="105"/>
        <v>Q3</v>
      </c>
      <c r="E558" s="208" t="s">
        <v>34</v>
      </c>
      <c r="F558" s="209">
        <v>2019</v>
      </c>
      <c r="G558" s="209">
        <v>12</v>
      </c>
      <c r="H558" s="213"/>
      <c r="I558" s="57" t="str">
        <f t="shared" si="95"/>
        <v>Q3</v>
      </c>
      <c r="J558" s="204" t="s">
        <v>678</v>
      </c>
      <c r="K558" s="213" t="s">
        <v>679</v>
      </c>
      <c r="L558" s="210" t="s">
        <v>79</v>
      </c>
      <c r="M558" s="208" t="s">
        <v>47</v>
      </c>
      <c r="N558" s="208">
        <v>1</v>
      </c>
      <c r="O558" s="208"/>
      <c r="P558" s="57" t="str">
        <f t="shared" si="96"/>
        <v>MAIN UNIT</v>
      </c>
      <c r="Q558" s="208" t="s">
        <v>56</v>
      </c>
      <c r="R558" s="208" t="s">
        <v>49</v>
      </c>
      <c r="S558" s="208" t="s">
        <v>36</v>
      </c>
      <c r="T558" s="208" t="s">
        <v>65</v>
      </c>
      <c r="U558" s="208" t="s">
        <v>66</v>
      </c>
      <c r="V558" s="208" t="s">
        <v>114</v>
      </c>
      <c r="W558" s="208" t="s">
        <v>96</v>
      </c>
      <c r="X558" s="34">
        <v>11000000</v>
      </c>
      <c r="Y558" s="202">
        <v>1</v>
      </c>
      <c r="Z558" s="26">
        <f t="shared" si="106"/>
        <v>11000000</v>
      </c>
      <c r="AA558" s="208">
        <v>7.2900000000000006E-2</v>
      </c>
      <c r="AB558" s="35">
        <f t="shared" si="104"/>
        <v>801900.00000000012</v>
      </c>
      <c r="AC558" s="27">
        <f t="shared" si="97"/>
        <v>82034.37000000001</v>
      </c>
      <c r="AD558" s="212">
        <v>0.1023</v>
      </c>
      <c r="AE558" s="211">
        <f t="shared" si="98"/>
        <v>1</v>
      </c>
      <c r="AF558" s="211" t="str">
        <f>IF(AND(COUNTIFS($J$18:J558,J558)=1,AE558=1),1,"")</f>
        <v/>
      </c>
      <c r="AG558" s="211" t="str">
        <f>IF(C558="","",IF(AND(COUNTIFS($J$18:J558,J558)=1,C558&lt;&gt;""),1,""))</f>
        <v/>
      </c>
      <c r="AH558" s="211" t="str">
        <f>IF(G558="","",IF(AND(COUNTIFS($J$18:J558,J558)=1,G558&lt;&gt;""),1,""))</f>
        <v/>
      </c>
      <c r="AI558" s="28">
        <f t="shared" si="99"/>
        <v>27318180.088495579</v>
      </c>
      <c r="AJ558" s="28">
        <f t="shared" si="100"/>
        <v>3014099.212353982</v>
      </c>
      <c r="AK558" s="29">
        <f t="shared" si="101"/>
        <v>0.11033308963444825</v>
      </c>
      <c r="AL558" s="210"/>
      <c r="AM558" s="210"/>
      <c r="AN558" s="210"/>
      <c r="AO558" s="210"/>
      <c r="AP558" s="45" t="str">
        <f t="shared" si="102"/>
        <v>201912</v>
      </c>
      <c r="AQ558" s="45" t="str">
        <f t="shared" si="103"/>
        <v>201912JPY</v>
      </c>
    </row>
    <row r="559" spans="1:43" s="15" customFormat="1">
      <c r="A559" s="208" t="s">
        <v>34</v>
      </c>
      <c r="B559" s="209">
        <v>2019</v>
      </c>
      <c r="C559" s="209">
        <v>11</v>
      </c>
      <c r="D559" s="57" t="str">
        <f t="shared" si="105"/>
        <v>Q3</v>
      </c>
      <c r="E559" s="208" t="s">
        <v>34</v>
      </c>
      <c r="F559" s="209">
        <v>2019</v>
      </c>
      <c r="G559" s="209">
        <v>12</v>
      </c>
      <c r="H559" s="213"/>
      <c r="I559" s="57" t="str">
        <f t="shared" si="95"/>
        <v>Q3</v>
      </c>
      <c r="J559" s="204" t="s">
        <v>678</v>
      </c>
      <c r="K559" s="213" t="s">
        <v>679</v>
      </c>
      <c r="L559" s="210" t="s">
        <v>79</v>
      </c>
      <c r="M559" s="208" t="s">
        <v>47</v>
      </c>
      <c r="N559" s="208">
        <v>1</v>
      </c>
      <c r="O559" s="208"/>
      <c r="P559" s="57" t="str">
        <f t="shared" si="96"/>
        <v>MAIN UNIT</v>
      </c>
      <c r="Q559" s="208" t="s">
        <v>56</v>
      </c>
      <c r="R559" s="208" t="s">
        <v>49</v>
      </c>
      <c r="S559" s="208" t="s">
        <v>36</v>
      </c>
      <c r="T559" s="208" t="s">
        <v>65</v>
      </c>
      <c r="U559" s="208" t="s">
        <v>66</v>
      </c>
      <c r="V559" s="208" t="s">
        <v>114</v>
      </c>
      <c r="W559" s="208" t="s">
        <v>96</v>
      </c>
      <c r="X559" s="34">
        <v>11000000</v>
      </c>
      <c r="Y559" s="202">
        <v>1</v>
      </c>
      <c r="Z559" s="26">
        <f t="shared" si="106"/>
        <v>11000000</v>
      </c>
      <c r="AA559" s="208">
        <v>7.2900000000000006E-2</v>
      </c>
      <c r="AB559" s="35">
        <f t="shared" si="104"/>
        <v>801900.00000000012</v>
      </c>
      <c r="AC559" s="27">
        <f t="shared" si="97"/>
        <v>82034.37000000001</v>
      </c>
      <c r="AD559" s="212">
        <v>0.1023</v>
      </c>
      <c r="AE559" s="211">
        <f t="shared" si="98"/>
        <v>1</v>
      </c>
      <c r="AF559" s="211" t="str">
        <f>IF(AND(COUNTIFS($J$18:J559,J559)=1,AE559=1),1,"")</f>
        <v/>
      </c>
      <c r="AG559" s="211" t="str">
        <f>IF(C559="","",IF(AND(COUNTIFS($J$18:J559,J559)=1,C559&lt;&gt;""),1,""))</f>
        <v/>
      </c>
      <c r="AH559" s="211" t="str">
        <f>IF(G559="","",IF(AND(COUNTIFS($J$18:J559,J559)=1,G559&lt;&gt;""),1,""))</f>
        <v/>
      </c>
      <c r="AI559" s="28">
        <f t="shared" si="99"/>
        <v>27318180.088495579</v>
      </c>
      <c r="AJ559" s="28">
        <f t="shared" si="100"/>
        <v>3014099.212353982</v>
      </c>
      <c r="AK559" s="29">
        <f t="shared" si="101"/>
        <v>0.11033308963444825</v>
      </c>
      <c r="AL559" s="210"/>
      <c r="AM559" s="210"/>
      <c r="AN559" s="210"/>
      <c r="AO559" s="210"/>
      <c r="AP559" s="45" t="str">
        <f t="shared" si="102"/>
        <v>201912</v>
      </c>
      <c r="AQ559" s="45" t="str">
        <f t="shared" si="103"/>
        <v>201912JPY</v>
      </c>
    </row>
    <row r="560" spans="1:43" s="15" customFormat="1">
      <c r="A560" s="208" t="s">
        <v>34</v>
      </c>
      <c r="B560" s="209">
        <v>2019</v>
      </c>
      <c r="C560" s="209">
        <v>11</v>
      </c>
      <c r="D560" s="57" t="str">
        <f t="shared" si="105"/>
        <v>Q3</v>
      </c>
      <c r="E560" s="208" t="s">
        <v>34</v>
      </c>
      <c r="F560" s="209">
        <v>2019</v>
      </c>
      <c r="G560" s="209">
        <v>12</v>
      </c>
      <c r="H560" s="213"/>
      <c r="I560" s="57" t="str">
        <f t="shared" si="95"/>
        <v>Q3</v>
      </c>
      <c r="J560" s="204" t="s">
        <v>678</v>
      </c>
      <c r="K560" s="213" t="s">
        <v>679</v>
      </c>
      <c r="L560" s="210" t="s">
        <v>55</v>
      </c>
      <c r="M560" s="208" t="s">
        <v>47</v>
      </c>
      <c r="N560" s="208">
        <v>1</v>
      </c>
      <c r="O560" s="208"/>
      <c r="P560" s="57" t="str">
        <f t="shared" si="96"/>
        <v>MAIN UNIT</v>
      </c>
      <c r="Q560" s="208" t="s">
        <v>56</v>
      </c>
      <c r="R560" s="208" t="s">
        <v>49</v>
      </c>
      <c r="S560" s="208" t="s">
        <v>36</v>
      </c>
      <c r="T560" s="208" t="s">
        <v>65</v>
      </c>
      <c r="U560" s="208" t="s">
        <v>66</v>
      </c>
      <c r="V560" s="208" t="s">
        <v>114</v>
      </c>
      <c r="W560" s="208" t="s">
        <v>96</v>
      </c>
      <c r="X560" s="34">
        <v>7750000</v>
      </c>
      <c r="Y560" s="202">
        <v>1</v>
      </c>
      <c r="Z560" s="26">
        <f t="shared" si="106"/>
        <v>7750000</v>
      </c>
      <c r="AA560" s="208">
        <v>7.2900000000000006E-2</v>
      </c>
      <c r="AB560" s="35">
        <f t="shared" si="104"/>
        <v>564975</v>
      </c>
      <c r="AC560" s="27">
        <f t="shared" si="97"/>
        <v>57796.942500000005</v>
      </c>
      <c r="AD560" s="212">
        <v>0.1023</v>
      </c>
      <c r="AE560" s="211">
        <f t="shared" si="98"/>
        <v>1</v>
      </c>
      <c r="AF560" s="211" t="str">
        <f>IF(AND(COUNTIFS($J$18:J560,J560)=1,AE560=1),1,"")</f>
        <v/>
      </c>
      <c r="AG560" s="211" t="str">
        <f>IF(C560="","",IF(AND(COUNTIFS($J$18:J560,J560)=1,C560&lt;&gt;""),1,""))</f>
        <v/>
      </c>
      <c r="AH560" s="211" t="str">
        <f>IF(G560="","",IF(AND(COUNTIFS($J$18:J560,J560)=1,G560&lt;&gt;""),1,""))</f>
        <v/>
      </c>
      <c r="AI560" s="28">
        <f t="shared" si="99"/>
        <v>27318180.088495579</v>
      </c>
      <c r="AJ560" s="28">
        <f t="shared" si="100"/>
        <v>3014099.212353982</v>
      </c>
      <c r="AK560" s="29">
        <f t="shared" si="101"/>
        <v>0.11033308963444825</v>
      </c>
      <c r="AL560" s="210"/>
      <c r="AM560" s="210"/>
      <c r="AN560" s="210"/>
      <c r="AO560" s="210"/>
      <c r="AP560" s="45" t="str">
        <f t="shared" si="102"/>
        <v>201912</v>
      </c>
      <c r="AQ560" s="45" t="str">
        <f t="shared" si="103"/>
        <v>201912JPY</v>
      </c>
    </row>
    <row r="561" spans="1:43" s="15" customFormat="1">
      <c r="A561" s="208" t="s">
        <v>34</v>
      </c>
      <c r="B561" s="209">
        <v>2019</v>
      </c>
      <c r="C561" s="209">
        <v>11</v>
      </c>
      <c r="D561" s="57" t="str">
        <f t="shared" si="105"/>
        <v>Q3</v>
      </c>
      <c r="E561" s="208" t="s">
        <v>34</v>
      </c>
      <c r="F561" s="209">
        <v>2019</v>
      </c>
      <c r="G561" s="209">
        <v>12</v>
      </c>
      <c r="H561" s="213"/>
      <c r="I561" s="57" t="str">
        <f t="shared" si="95"/>
        <v>Q3</v>
      </c>
      <c r="J561" s="204" t="s">
        <v>678</v>
      </c>
      <c r="K561" s="213" t="s">
        <v>679</v>
      </c>
      <c r="L561" s="210" t="s">
        <v>55</v>
      </c>
      <c r="M561" s="208" t="s">
        <v>47</v>
      </c>
      <c r="N561" s="208">
        <v>1</v>
      </c>
      <c r="O561" s="208"/>
      <c r="P561" s="57" t="str">
        <f t="shared" si="96"/>
        <v>MAIN UNIT</v>
      </c>
      <c r="Q561" s="208" t="s">
        <v>56</v>
      </c>
      <c r="R561" s="208" t="s">
        <v>49</v>
      </c>
      <c r="S561" s="208" t="s">
        <v>36</v>
      </c>
      <c r="T561" s="208" t="s">
        <v>65</v>
      </c>
      <c r="U561" s="208" t="s">
        <v>66</v>
      </c>
      <c r="V561" s="208" t="s">
        <v>114</v>
      </c>
      <c r="W561" s="208" t="s">
        <v>96</v>
      </c>
      <c r="X561" s="34">
        <v>7750000</v>
      </c>
      <c r="Y561" s="202">
        <v>1</v>
      </c>
      <c r="Z561" s="26">
        <f t="shared" si="106"/>
        <v>7750000</v>
      </c>
      <c r="AA561" s="208">
        <v>7.2900000000000006E-2</v>
      </c>
      <c r="AB561" s="35">
        <f t="shared" si="104"/>
        <v>564975</v>
      </c>
      <c r="AC561" s="27">
        <f t="shared" si="97"/>
        <v>57796.942500000005</v>
      </c>
      <c r="AD561" s="212">
        <v>0.1023</v>
      </c>
      <c r="AE561" s="211">
        <f t="shared" si="98"/>
        <v>1</v>
      </c>
      <c r="AF561" s="211" t="str">
        <f>IF(AND(COUNTIFS($J$18:J561,J561)=1,AE561=1),1,"")</f>
        <v/>
      </c>
      <c r="AG561" s="211" t="str">
        <f>IF(C561="","",IF(AND(COUNTIFS($J$18:J561,J561)=1,C561&lt;&gt;""),1,""))</f>
        <v/>
      </c>
      <c r="AH561" s="211" t="str">
        <f>IF(G561="","",IF(AND(COUNTIFS($J$18:J561,J561)=1,G561&lt;&gt;""),1,""))</f>
        <v/>
      </c>
      <c r="AI561" s="28">
        <f t="shared" si="99"/>
        <v>27318180.088495579</v>
      </c>
      <c r="AJ561" s="28">
        <f t="shared" si="100"/>
        <v>3014099.212353982</v>
      </c>
      <c r="AK561" s="29">
        <f t="shared" si="101"/>
        <v>0.11033308963444825</v>
      </c>
      <c r="AL561" s="210"/>
      <c r="AM561" s="210"/>
      <c r="AN561" s="210"/>
      <c r="AO561" s="210"/>
      <c r="AP561" s="45" t="str">
        <f t="shared" si="102"/>
        <v>201912</v>
      </c>
      <c r="AQ561" s="45" t="str">
        <f t="shared" si="103"/>
        <v>201912JPY</v>
      </c>
    </row>
    <row r="562" spans="1:43" s="15" customFormat="1">
      <c r="A562" s="208" t="s">
        <v>34</v>
      </c>
      <c r="B562" s="209">
        <v>2019</v>
      </c>
      <c r="C562" s="209">
        <v>11</v>
      </c>
      <c r="D562" s="57" t="str">
        <f t="shared" si="105"/>
        <v>Q3</v>
      </c>
      <c r="E562" s="208" t="s">
        <v>34</v>
      </c>
      <c r="F562" s="209">
        <v>2019</v>
      </c>
      <c r="G562" s="209">
        <v>12</v>
      </c>
      <c r="H562" s="213"/>
      <c r="I562" s="57" t="str">
        <f t="shared" si="95"/>
        <v>Q3</v>
      </c>
      <c r="J562" s="204" t="s">
        <v>678</v>
      </c>
      <c r="K562" s="213" t="s">
        <v>679</v>
      </c>
      <c r="L562" s="210" t="s">
        <v>55</v>
      </c>
      <c r="M562" s="208" t="s">
        <v>47</v>
      </c>
      <c r="N562" s="208">
        <v>1</v>
      </c>
      <c r="O562" s="208"/>
      <c r="P562" s="57" t="str">
        <f t="shared" si="96"/>
        <v>MAIN UNIT</v>
      </c>
      <c r="Q562" s="208" t="s">
        <v>56</v>
      </c>
      <c r="R562" s="208" t="s">
        <v>49</v>
      </c>
      <c r="S562" s="208" t="s">
        <v>36</v>
      </c>
      <c r="T562" s="208" t="s">
        <v>65</v>
      </c>
      <c r="U562" s="208" t="s">
        <v>66</v>
      </c>
      <c r="V562" s="208" t="s">
        <v>114</v>
      </c>
      <c r="W562" s="208" t="s">
        <v>96</v>
      </c>
      <c r="X562" s="34">
        <v>7750000</v>
      </c>
      <c r="Y562" s="202">
        <v>1</v>
      </c>
      <c r="Z562" s="26">
        <f t="shared" si="106"/>
        <v>7750000</v>
      </c>
      <c r="AA562" s="208">
        <v>7.2900000000000006E-2</v>
      </c>
      <c r="AB562" s="35">
        <f t="shared" si="104"/>
        <v>564975</v>
      </c>
      <c r="AC562" s="27">
        <f t="shared" si="97"/>
        <v>57796.942500000005</v>
      </c>
      <c r="AD562" s="212">
        <v>0.1023</v>
      </c>
      <c r="AE562" s="211">
        <f t="shared" si="98"/>
        <v>1</v>
      </c>
      <c r="AF562" s="211" t="str">
        <f>IF(AND(COUNTIFS($J$18:J562,J562)=1,AE562=1),1,"")</f>
        <v/>
      </c>
      <c r="AG562" s="211" t="str">
        <f>IF(C562="","",IF(AND(COUNTIFS($J$18:J562,J562)=1,C562&lt;&gt;""),1,""))</f>
        <v/>
      </c>
      <c r="AH562" s="211" t="str">
        <f>IF(G562="","",IF(AND(COUNTIFS($J$18:J562,J562)=1,G562&lt;&gt;""),1,""))</f>
        <v/>
      </c>
      <c r="AI562" s="28">
        <f t="shared" si="99"/>
        <v>27318180.088495579</v>
      </c>
      <c r="AJ562" s="28">
        <f t="shared" si="100"/>
        <v>3014099.212353982</v>
      </c>
      <c r="AK562" s="29">
        <f t="shared" si="101"/>
        <v>0.11033308963444825</v>
      </c>
      <c r="AL562" s="210"/>
      <c r="AM562" s="210"/>
      <c r="AN562" s="210"/>
      <c r="AO562" s="210"/>
      <c r="AP562" s="45" t="str">
        <f t="shared" si="102"/>
        <v>201912</v>
      </c>
      <c r="AQ562" s="45" t="str">
        <f t="shared" si="103"/>
        <v>201912JPY</v>
      </c>
    </row>
    <row r="563" spans="1:43" s="15" customFormat="1">
      <c r="A563" s="208" t="s">
        <v>34</v>
      </c>
      <c r="B563" s="209">
        <v>2019</v>
      </c>
      <c r="C563" s="209">
        <v>11</v>
      </c>
      <c r="D563" s="57" t="str">
        <f t="shared" si="105"/>
        <v>Q3</v>
      </c>
      <c r="E563" s="208" t="s">
        <v>34</v>
      </c>
      <c r="F563" s="209">
        <v>2019</v>
      </c>
      <c r="G563" s="209">
        <v>12</v>
      </c>
      <c r="H563" s="213"/>
      <c r="I563" s="57" t="str">
        <f t="shared" si="95"/>
        <v>Q3</v>
      </c>
      <c r="J563" s="204" t="s">
        <v>678</v>
      </c>
      <c r="K563" s="213" t="s">
        <v>679</v>
      </c>
      <c r="L563" s="210" t="s">
        <v>55</v>
      </c>
      <c r="M563" s="208" t="s">
        <v>47</v>
      </c>
      <c r="N563" s="208">
        <v>1</v>
      </c>
      <c r="O563" s="208"/>
      <c r="P563" s="57" t="str">
        <f t="shared" si="96"/>
        <v>MAIN UNIT</v>
      </c>
      <c r="Q563" s="208" t="s">
        <v>56</v>
      </c>
      <c r="R563" s="208" t="s">
        <v>49</v>
      </c>
      <c r="S563" s="208" t="s">
        <v>36</v>
      </c>
      <c r="T563" s="208" t="s">
        <v>65</v>
      </c>
      <c r="U563" s="208" t="s">
        <v>66</v>
      </c>
      <c r="V563" s="208" t="s">
        <v>114</v>
      </c>
      <c r="W563" s="208" t="s">
        <v>96</v>
      </c>
      <c r="X563" s="34">
        <v>7750000</v>
      </c>
      <c r="Y563" s="202">
        <v>1</v>
      </c>
      <c r="Z563" s="26">
        <f t="shared" si="106"/>
        <v>7750000</v>
      </c>
      <c r="AA563" s="208">
        <v>7.2900000000000006E-2</v>
      </c>
      <c r="AB563" s="35">
        <f t="shared" si="104"/>
        <v>564975</v>
      </c>
      <c r="AC563" s="27">
        <f t="shared" si="97"/>
        <v>57796.942500000005</v>
      </c>
      <c r="AD563" s="212">
        <v>0.1023</v>
      </c>
      <c r="AE563" s="211">
        <f t="shared" si="98"/>
        <v>1</v>
      </c>
      <c r="AF563" s="211" t="str">
        <f>IF(AND(COUNTIFS($J$18:J563,J563)=1,AE563=1),1,"")</f>
        <v/>
      </c>
      <c r="AG563" s="211" t="str">
        <f>IF(C563="","",IF(AND(COUNTIFS($J$18:J563,J563)=1,C563&lt;&gt;""),1,""))</f>
        <v/>
      </c>
      <c r="AH563" s="211" t="str">
        <f>IF(G563="","",IF(AND(COUNTIFS($J$18:J563,J563)=1,G563&lt;&gt;""),1,""))</f>
        <v/>
      </c>
      <c r="AI563" s="28">
        <f t="shared" si="99"/>
        <v>27318180.088495579</v>
      </c>
      <c r="AJ563" s="28">
        <f t="shared" si="100"/>
        <v>3014099.212353982</v>
      </c>
      <c r="AK563" s="29">
        <f t="shared" si="101"/>
        <v>0.11033308963444825</v>
      </c>
      <c r="AL563" s="210"/>
      <c r="AM563" s="210"/>
      <c r="AN563" s="210"/>
      <c r="AO563" s="210"/>
      <c r="AP563" s="45" t="str">
        <f t="shared" si="102"/>
        <v>201912</v>
      </c>
      <c r="AQ563" s="45" t="str">
        <f t="shared" si="103"/>
        <v>201912JPY</v>
      </c>
    </row>
    <row r="564" spans="1:43" s="15" customFormat="1">
      <c r="A564" s="208" t="s">
        <v>34</v>
      </c>
      <c r="B564" s="209">
        <v>2019</v>
      </c>
      <c r="C564" s="209">
        <v>11</v>
      </c>
      <c r="D564" s="57" t="str">
        <f t="shared" si="105"/>
        <v>Q3</v>
      </c>
      <c r="E564" s="208" t="s">
        <v>34</v>
      </c>
      <c r="F564" s="209">
        <v>2019</v>
      </c>
      <c r="G564" s="209">
        <v>12</v>
      </c>
      <c r="H564" s="213"/>
      <c r="I564" s="57" t="str">
        <f t="shared" si="95"/>
        <v>Q3</v>
      </c>
      <c r="J564" s="204" t="s">
        <v>680</v>
      </c>
      <c r="K564" s="213" t="s">
        <v>681</v>
      </c>
      <c r="L564" s="210" t="s">
        <v>79</v>
      </c>
      <c r="M564" s="208" t="s">
        <v>47</v>
      </c>
      <c r="N564" s="208">
        <v>1</v>
      </c>
      <c r="O564" s="208"/>
      <c r="P564" s="57" t="str">
        <f t="shared" si="96"/>
        <v>MAIN UNIT</v>
      </c>
      <c r="Q564" s="208" t="s">
        <v>48</v>
      </c>
      <c r="R564" s="208" t="s">
        <v>49</v>
      </c>
      <c r="S564" s="208" t="s">
        <v>36</v>
      </c>
      <c r="T564" s="208" t="s">
        <v>65</v>
      </c>
      <c r="U564" s="208" t="s">
        <v>66</v>
      </c>
      <c r="V564" s="208" t="s">
        <v>682</v>
      </c>
      <c r="W564" s="208" t="s">
        <v>96</v>
      </c>
      <c r="X564" s="34">
        <v>12600000</v>
      </c>
      <c r="Y564" s="202">
        <v>1</v>
      </c>
      <c r="Z564" s="26">
        <f t="shared" si="106"/>
        <v>12600000</v>
      </c>
      <c r="AA564" s="208">
        <v>7.2900000000000006E-2</v>
      </c>
      <c r="AB564" s="35">
        <f t="shared" si="104"/>
        <v>918540.00000000012</v>
      </c>
      <c r="AC564" s="27">
        <f t="shared" si="97"/>
        <v>128687.45400000001</v>
      </c>
      <c r="AD564" s="212">
        <v>0.1401</v>
      </c>
      <c r="AE564" s="211">
        <f t="shared" si="98"/>
        <v>0</v>
      </c>
      <c r="AF564" s="211" t="str">
        <f>IF(AND(COUNTIFS($J$18:J564,J564)=1,AE564=1),1,"")</f>
        <v/>
      </c>
      <c r="AG564" s="211">
        <f>IF(C564="","",IF(AND(COUNTIFS($J$18:J564,J564)=1,C564&lt;&gt;""),1,""))</f>
        <v>1</v>
      </c>
      <c r="AH564" s="211">
        <f>IF(G564="","",IF(AND(COUNTIFS($J$18:J564,J564)=1,G564&lt;&gt;""),1,""))</f>
        <v>1</v>
      </c>
      <c r="AI564" s="28">
        <f t="shared" si="99"/>
        <v>27318180.088495579</v>
      </c>
      <c r="AJ564" s="28">
        <f t="shared" si="100"/>
        <v>3014099.212353982</v>
      </c>
      <c r="AK564" s="29">
        <f t="shared" si="101"/>
        <v>0.11033308963444825</v>
      </c>
      <c r="AL564" s="210"/>
      <c r="AM564" s="210"/>
      <c r="AN564" s="210"/>
      <c r="AO564" s="210"/>
      <c r="AP564" s="45" t="str">
        <f t="shared" si="102"/>
        <v>201912</v>
      </c>
      <c r="AQ564" s="45" t="str">
        <f t="shared" si="103"/>
        <v>201912JPY</v>
      </c>
    </row>
    <row r="565" spans="1:43" s="15" customFormat="1">
      <c r="A565" s="208" t="s">
        <v>34</v>
      </c>
      <c r="B565" s="209">
        <v>2019</v>
      </c>
      <c r="C565" s="209">
        <v>11</v>
      </c>
      <c r="D565" s="57" t="str">
        <f t="shared" si="105"/>
        <v>Q3</v>
      </c>
      <c r="E565" s="208" t="s">
        <v>34</v>
      </c>
      <c r="F565" s="209">
        <v>2019</v>
      </c>
      <c r="G565" s="209">
        <v>12</v>
      </c>
      <c r="H565" s="213"/>
      <c r="I565" s="57" t="str">
        <f t="shared" si="95"/>
        <v>Q3</v>
      </c>
      <c r="J565" s="204" t="s">
        <v>683</v>
      </c>
      <c r="K565" s="213" t="s">
        <v>231</v>
      </c>
      <c r="L565" s="210" t="s">
        <v>273</v>
      </c>
      <c r="M565" s="208" t="s">
        <v>47</v>
      </c>
      <c r="N565" s="208">
        <v>1</v>
      </c>
      <c r="O565" s="208"/>
      <c r="P565" s="57" t="str">
        <f t="shared" si="96"/>
        <v>MAIN UNIT</v>
      </c>
      <c r="Q565" s="208" t="s">
        <v>48</v>
      </c>
      <c r="R565" s="208" t="s">
        <v>49</v>
      </c>
      <c r="S565" s="208" t="s">
        <v>36</v>
      </c>
      <c r="T565" s="208" t="s">
        <v>65</v>
      </c>
      <c r="U565" s="208" t="s">
        <v>66</v>
      </c>
      <c r="V565" s="208" t="s">
        <v>99</v>
      </c>
      <c r="W565" s="208" t="s">
        <v>51</v>
      </c>
      <c r="X565" s="34">
        <v>1664000</v>
      </c>
      <c r="Y565" s="202">
        <v>1.1299999999999999</v>
      </c>
      <c r="Z565" s="26">
        <f t="shared" si="106"/>
        <v>1664000</v>
      </c>
      <c r="AA565" s="208">
        <v>1.1100000000000001</v>
      </c>
      <c r="AB565" s="35">
        <f t="shared" si="104"/>
        <v>1634548.6725663722</v>
      </c>
      <c r="AC565" s="27">
        <f t="shared" si="97"/>
        <v>137302.08849557527</v>
      </c>
      <c r="AD565" s="212">
        <v>8.4000000000000005E-2</v>
      </c>
      <c r="AE565" s="211">
        <f t="shared" si="98"/>
        <v>0</v>
      </c>
      <c r="AF565" s="211" t="str">
        <f>IF(AND(COUNTIFS($J$18:J565,J565)=1,AE565=1),1,"")</f>
        <v/>
      </c>
      <c r="AG565" s="211">
        <f>IF(C565="","",IF(AND(COUNTIFS($J$18:J565,J565)=1,C565&lt;&gt;""),1,""))</f>
        <v>1</v>
      </c>
      <c r="AH565" s="211">
        <f>IF(G565="","",IF(AND(COUNTIFS($J$18:J565,J565)=1,G565&lt;&gt;""),1,""))</f>
        <v>1</v>
      </c>
      <c r="AI565" s="28">
        <f t="shared" si="99"/>
        <v>27318180.088495579</v>
      </c>
      <c r="AJ565" s="28">
        <f t="shared" si="100"/>
        <v>3014099.212353982</v>
      </c>
      <c r="AK565" s="29">
        <f t="shared" si="101"/>
        <v>0.11033308963444825</v>
      </c>
      <c r="AL565" s="210"/>
      <c r="AM565" s="210"/>
      <c r="AN565" s="210"/>
      <c r="AO565" s="210"/>
      <c r="AP565" s="45" t="str">
        <f t="shared" si="102"/>
        <v>201912</v>
      </c>
      <c r="AQ565" s="45" t="str">
        <f t="shared" si="103"/>
        <v>201912RMB</v>
      </c>
    </row>
    <row r="566" spans="1:43" s="15" customFormat="1">
      <c r="A566" s="208" t="s">
        <v>34</v>
      </c>
      <c r="B566" s="209">
        <v>2019</v>
      </c>
      <c r="C566" s="209">
        <v>11</v>
      </c>
      <c r="D566" s="57" t="str">
        <f t="shared" si="105"/>
        <v>Q3</v>
      </c>
      <c r="E566" s="208" t="s">
        <v>34</v>
      </c>
      <c r="F566" s="209">
        <v>2019</v>
      </c>
      <c r="G566" s="209">
        <v>12</v>
      </c>
      <c r="H566" s="213"/>
      <c r="I566" s="57" t="str">
        <f t="shared" si="95"/>
        <v>Q3</v>
      </c>
      <c r="J566" s="204" t="s">
        <v>684</v>
      </c>
      <c r="K566" s="213" t="s">
        <v>685</v>
      </c>
      <c r="L566" s="210" t="s">
        <v>79</v>
      </c>
      <c r="M566" s="208" t="s">
        <v>47</v>
      </c>
      <c r="N566" s="208">
        <v>1</v>
      </c>
      <c r="O566" s="208"/>
      <c r="P566" s="57" t="str">
        <f t="shared" si="96"/>
        <v>MAIN UNIT</v>
      </c>
      <c r="Q566" s="208" t="s">
        <v>630</v>
      </c>
      <c r="R566" s="208" t="s">
        <v>49</v>
      </c>
      <c r="S566" s="208" t="s">
        <v>37</v>
      </c>
      <c r="T566" s="208" t="s">
        <v>70</v>
      </c>
      <c r="U566" s="208" t="s">
        <v>58</v>
      </c>
      <c r="V566" s="208" t="s">
        <v>81</v>
      </c>
      <c r="W566" s="208" t="s">
        <v>51</v>
      </c>
      <c r="X566" s="34">
        <v>1050000</v>
      </c>
      <c r="Y566" s="202">
        <v>1.1299999999999999</v>
      </c>
      <c r="Z566" s="26">
        <f t="shared" si="106"/>
        <v>1050000</v>
      </c>
      <c r="AA566" s="208">
        <v>1.1100000000000001</v>
      </c>
      <c r="AB566" s="35">
        <f t="shared" si="104"/>
        <v>1031415.92920354</v>
      </c>
      <c r="AC566" s="27">
        <f t="shared" si="97"/>
        <v>134702.92035398231</v>
      </c>
      <c r="AD566" s="212">
        <v>0.13059999999999999</v>
      </c>
      <c r="AE566" s="211">
        <f t="shared" si="98"/>
        <v>1</v>
      </c>
      <c r="AF566" s="211">
        <f>IF(AND(COUNTIFS($J$18:J566,J566)=1,AE566=1),1,"")</f>
        <v>1</v>
      </c>
      <c r="AG566" s="211">
        <f>IF(C566="","",IF(AND(COUNTIFS($J$18:J566,J566)=1,C566&lt;&gt;""),1,""))</f>
        <v>1</v>
      </c>
      <c r="AH566" s="211">
        <f>IF(G566="","",IF(AND(COUNTIFS($J$18:J566,J566)=1,G566&lt;&gt;""),1,""))</f>
        <v>1</v>
      </c>
      <c r="AI566" s="28">
        <f t="shared" si="99"/>
        <v>27318180.088495579</v>
      </c>
      <c r="AJ566" s="28">
        <f t="shared" si="100"/>
        <v>3014099.212353982</v>
      </c>
      <c r="AK566" s="29">
        <f t="shared" si="101"/>
        <v>0.11033308963444825</v>
      </c>
      <c r="AL566" s="210"/>
      <c r="AM566" s="210"/>
      <c r="AN566" s="210"/>
      <c r="AO566" s="210"/>
      <c r="AP566" s="45" t="str">
        <f t="shared" si="102"/>
        <v>201912</v>
      </c>
      <c r="AQ566" s="45" t="str">
        <f t="shared" si="103"/>
        <v>201912RMB</v>
      </c>
    </row>
    <row r="567" spans="1:43" s="15" customFormat="1">
      <c r="A567" s="208" t="s">
        <v>34</v>
      </c>
      <c r="B567" s="209">
        <v>2019</v>
      </c>
      <c r="C567" s="209">
        <v>10</v>
      </c>
      <c r="D567" s="57" t="str">
        <f t="shared" si="105"/>
        <v>Q3</v>
      </c>
      <c r="E567" s="208" t="s">
        <v>34</v>
      </c>
      <c r="F567" s="209">
        <v>2019</v>
      </c>
      <c r="G567" s="209">
        <v>12</v>
      </c>
      <c r="H567" s="213"/>
      <c r="I567" s="57" t="str">
        <f t="shared" si="95"/>
        <v>Q3</v>
      </c>
      <c r="J567" s="204" t="s">
        <v>686</v>
      </c>
      <c r="K567" s="213" t="s">
        <v>622</v>
      </c>
      <c r="L567" s="210" t="s">
        <v>79</v>
      </c>
      <c r="M567" s="208" t="s">
        <v>47</v>
      </c>
      <c r="N567" s="208">
        <v>1</v>
      </c>
      <c r="O567" s="208"/>
      <c r="P567" s="57" t="str">
        <f t="shared" si="96"/>
        <v>MAIN UNIT</v>
      </c>
      <c r="Q567" s="208" t="s">
        <v>48</v>
      </c>
      <c r="R567" s="208" t="s">
        <v>49</v>
      </c>
      <c r="S567" s="208" t="s">
        <v>36</v>
      </c>
      <c r="T567" s="208" t="s">
        <v>65</v>
      </c>
      <c r="U567" s="208" t="s">
        <v>66</v>
      </c>
      <c r="V567" s="208" t="s">
        <v>109</v>
      </c>
      <c r="W567" s="208" t="s">
        <v>96</v>
      </c>
      <c r="X567" s="34">
        <v>15000000</v>
      </c>
      <c r="Y567" s="202">
        <v>1</v>
      </c>
      <c r="Z567" s="26">
        <f t="shared" si="106"/>
        <v>15000000</v>
      </c>
      <c r="AA567" s="208">
        <v>7.2900000000000006E-2</v>
      </c>
      <c r="AB567" s="35">
        <f t="shared" si="104"/>
        <v>1093500</v>
      </c>
      <c r="AC567" s="27">
        <f t="shared" si="97"/>
        <v>183926.69999999998</v>
      </c>
      <c r="AD567" s="212">
        <v>0.16819999999999999</v>
      </c>
      <c r="AE567" s="211">
        <f t="shared" si="98"/>
        <v>0</v>
      </c>
      <c r="AF567" s="211" t="str">
        <f>IF(AND(COUNTIFS($J$18:J567,J567)=1,AE567=1),1,"")</f>
        <v/>
      </c>
      <c r="AG567" s="211">
        <f>IF(C567="","",IF(AND(COUNTIFS($J$18:J567,J567)=1,C567&lt;&gt;""),1,""))</f>
        <v>1</v>
      </c>
      <c r="AH567" s="211">
        <f>IF(G567="","",IF(AND(COUNTIFS($J$18:J567,J567)=1,G567&lt;&gt;""),1,""))</f>
        <v>1</v>
      </c>
      <c r="AI567" s="28">
        <f t="shared" si="99"/>
        <v>27318180.088495579</v>
      </c>
      <c r="AJ567" s="28">
        <f t="shared" si="100"/>
        <v>3014099.212353982</v>
      </c>
      <c r="AK567" s="29">
        <f t="shared" si="101"/>
        <v>0.11033308963444825</v>
      </c>
      <c r="AL567" s="210"/>
      <c r="AM567" s="210"/>
      <c r="AN567" s="210"/>
      <c r="AO567" s="210"/>
      <c r="AP567" s="45" t="str">
        <f t="shared" si="102"/>
        <v>201912</v>
      </c>
      <c r="AQ567" s="45" t="str">
        <f t="shared" si="103"/>
        <v>201912JPY</v>
      </c>
    </row>
    <row r="568" spans="1:43" s="15" customFormat="1">
      <c r="A568" s="208" t="s">
        <v>34</v>
      </c>
      <c r="B568" s="209">
        <v>2019</v>
      </c>
      <c r="C568" s="209">
        <v>10</v>
      </c>
      <c r="D568" s="57" t="str">
        <f t="shared" si="105"/>
        <v>Q3</v>
      </c>
      <c r="E568" s="208" t="s">
        <v>34</v>
      </c>
      <c r="F568" s="209">
        <v>2019</v>
      </c>
      <c r="G568" s="209">
        <v>12</v>
      </c>
      <c r="H568" s="213"/>
      <c r="I568" s="57" t="str">
        <f t="shared" si="95"/>
        <v>Q3</v>
      </c>
      <c r="J568" s="204" t="s">
        <v>686</v>
      </c>
      <c r="K568" s="213" t="s">
        <v>622</v>
      </c>
      <c r="L568" s="210" t="s">
        <v>79</v>
      </c>
      <c r="M568" s="208" t="s">
        <v>47</v>
      </c>
      <c r="N568" s="208">
        <v>1</v>
      </c>
      <c r="O568" s="208"/>
      <c r="P568" s="57" t="str">
        <f t="shared" si="96"/>
        <v>MAIN UNIT</v>
      </c>
      <c r="Q568" s="208" t="s">
        <v>48</v>
      </c>
      <c r="R568" s="208" t="s">
        <v>49</v>
      </c>
      <c r="S568" s="208" t="s">
        <v>36</v>
      </c>
      <c r="T568" s="208" t="s">
        <v>65</v>
      </c>
      <c r="U568" s="208" t="s">
        <v>66</v>
      </c>
      <c r="V568" s="208" t="s">
        <v>109</v>
      </c>
      <c r="W568" s="208" t="s">
        <v>96</v>
      </c>
      <c r="X568" s="34">
        <v>15000000</v>
      </c>
      <c r="Y568" s="202">
        <v>1</v>
      </c>
      <c r="Z568" s="26">
        <f t="shared" si="106"/>
        <v>15000000</v>
      </c>
      <c r="AA568" s="208">
        <v>7.2900000000000006E-2</v>
      </c>
      <c r="AB568" s="35">
        <f t="shared" si="104"/>
        <v>1093500</v>
      </c>
      <c r="AC568" s="27">
        <f t="shared" si="97"/>
        <v>183926.69999999998</v>
      </c>
      <c r="AD568" s="212">
        <v>0.16819999999999999</v>
      </c>
      <c r="AE568" s="211">
        <f t="shared" si="98"/>
        <v>0</v>
      </c>
      <c r="AF568" s="211" t="str">
        <f>IF(AND(COUNTIFS($J$18:J568,J568)=1,AE568=1),1,"")</f>
        <v/>
      </c>
      <c r="AG568" s="211" t="str">
        <f>IF(C568="","",IF(AND(COUNTIFS($J$18:J568,J568)=1,C568&lt;&gt;""),1,""))</f>
        <v/>
      </c>
      <c r="AH568" s="211" t="str">
        <f>IF(G568="","",IF(AND(COUNTIFS($J$18:J568,J568)=1,G568&lt;&gt;""),1,""))</f>
        <v/>
      </c>
      <c r="AI568" s="28">
        <f t="shared" si="99"/>
        <v>27318180.088495579</v>
      </c>
      <c r="AJ568" s="28">
        <f t="shared" si="100"/>
        <v>3014099.212353982</v>
      </c>
      <c r="AK568" s="29">
        <f t="shared" si="101"/>
        <v>0.11033308963444825</v>
      </c>
      <c r="AL568" s="210"/>
      <c r="AM568" s="210"/>
      <c r="AN568" s="210"/>
      <c r="AO568" s="210"/>
      <c r="AP568" s="45" t="str">
        <f t="shared" si="102"/>
        <v>201912</v>
      </c>
      <c r="AQ568" s="45" t="str">
        <f t="shared" si="103"/>
        <v>201912JPY</v>
      </c>
    </row>
    <row r="569" spans="1:43" s="15" customFormat="1">
      <c r="A569" s="208" t="s">
        <v>34</v>
      </c>
      <c r="B569" s="209">
        <v>2019</v>
      </c>
      <c r="C569" s="209">
        <v>10</v>
      </c>
      <c r="D569" s="57" t="str">
        <f t="shared" si="105"/>
        <v>Q3</v>
      </c>
      <c r="E569" s="208" t="s">
        <v>34</v>
      </c>
      <c r="F569" s="209">
        <v>2019</v>
      </c>
      <c r="G569" s="209">
        <v>12</v>
      </c>
      <c r="H569" s="213"/>
      <c r="I569" s="57" t="str">
        <f t="shared" si="95"/>
        <v>Q3</v>
      </c>
      <c r="J569" s="204" t="s">
        <v>686</v>
      </c>
      <c r="K569" s="213" t="s">
        <v>622</v>
      </c>
      <c r="L569" s="210" t="s">
        <v>55</v>
      </c>
      <c r="M569" s="208" t="s">
        <v>47</v>
      </c>
      <c r="N569" s="208">
        <v>1</v>
      </c>
      <c r="O569" s="208"/>
      <c r="P569" s="57" t="str">
        <f t="shared" si="96"/>
        <v>MAIN UNIT</v>
      </c>
      <c r="Q569" s="208" t="s">
        <v>48</v>
      </c>
      <c r="R569" s="208" t="s">
        <v>49</v>
      </c>
      <c r="S569" s="208" t="s">
        <v>36</v>
      </c>
      <c r="T569" s="208" t="s">
        <v>65</v>
      </c>
      <c r="U569" s="208" t="s">
        <v>66</v>
      </c>
      <c r="V569" s="208" t="s">
        <v>109</v>
      </c>
      <c r="W569" s="208" t="s">
        <v>96</v>
      </c>
      <c r="X569" s="34">
        <v>12000000</v>
      </c>
      <c r="Y569" s="202">
        <v>1</v>
      </c>
      <c r="Z569" s="26">
        <f t="shared" si="106"/>
        <v>12000000</v>
      </c>
      <c r="AA569" s="208">
        <v>7.2900000000000006E-2</v>
      </c>
      <c r="AB569" s="35">
        <f t="shared" si="104"/>
        <v>874800.00000000012</v>
      </c>
      <c r="AC569" s="27">
        <f t="shared" si="97"/>
        <v>147141.36000000002</v>
      </c>
      <c r="AD569" s="212">
        <v>0.16819999999999999</v>
      </c>
      <c r="AE569" s="211">
        <f t="shared" si="98"/>
        <v>0</v>
      </c>
      <c r="AF569" s="211" t="str">
        <f>IF(AND(COUNTIFS($J$18:J569,J569)=1,AE569=1),1,"")</f>
        <v/>
      </c>
      <c r="AG569" s="211" t="str">
        <f>IF(C569="","",IF(AND(COUNTIFS($J$18:J569,J569)=1,C569&lt;&gt;""),1,""))</f>
        <v/>
      </c>
      <c r="AH569" s="211" t="str">
        <f>IF(G569="","",IF(AND(COUNTIFS($J$18:J569,J569)=1,G569&lt;&gt;""),1,""))</f>
        <v/>
      </c>
      <c r="AI569" s="28">
        <f t="shared" si="99"/>
        <v>27318180.088495579</v>
      </c>
      <c r="AJ569" s="28">
        <f t="shared" si="100"/>
        <v>3014099.212353982</v>
      </c>
      <c r="AK569" s="29">
        <f t="shared" si="101"/>
        <v>0.11033308963444825</v>
      </c>
      <c r="AL569" s="210"/>
      <c r="AM569" s="210"/>
      <c r="AN569" s="210"/>
      <c r="AO569" s="210"/>
      <c r="AP569" s="45" t="str">
        <f t="shared" si="102"/>
        <v>201912</v>
      </c>
      <c r="AQ569" s="45" t="str">
        <f t="shared" si="103"/>
        <v>201912JPY</v>
      </c>
    </row>
    <row r="570" spans="1:43" s="15" customFormat="1">
      <c r="A570" s="208" t="s">
        <v>34</v>
      </c>
      <c r="B570" s="209">
        <v>2019</v>
      </c>
      <c r="C570" s="209">
        <v>10</v>
      </c>
      <c r="D570" s="57" t="str">
        <f t="shared" si="105"/>
        <v>Q3</v>
      </c>
      <c r="E570" s="208" t="s">
        <v>34</v>
      </c>
      <c r="F570" s="209">
        <v>2019</v>
      </c>
      <c r="G570" s="209">
        <v>12</v>
      </c>
      <c r="H570" s="213"/>
      <c r="I570" s="57" t="str">
        <f t="shared" si="95"/>
        <v>Q3</v>
      </c>
      <c r="J570" s="204" t="s">
        <v>686</v>
      </c>
      <c r="K570" s="213" t="s">
        <v>622</v>
      </c>
      <c r="L570" s="210" t="s">
        <v>55</v>
      </c>
      <c r="M570" s="208" t="s">
        <v>47</v>
      </c>
      <c r="N570" s="208">
        <v>1</v>
      </c>
      <c r="O570" s="208"/>
      <c r="P570" s="57" t="str">
        <f t="shared" si="96"/>
        <v>MAIN UNIT</v>
      </c>
      <c r="Q570" s="208" t="s">
        <v>48</v>
      </c>
      <c r="R570" s="208" t="s">
        <v>49</v>
      </c>
      <c r="S570" s="208" t="s">
        <v>36</v>
      </c>
      <c r="T570" s="208" t="s">
        <v>65</v>
      </c>
      <c r="U570" s="208" t="s">
        <v>66</v>
      </c>
      <c r="V570" s="208" t="s">
        <v>109</v>
      </c>
      <c r="W570" s="208" t="s">
        <v>96</v>
      </c>
      <c r="X570" s="34">
        <v>12000000</v>
      </c>
      <c r="Y570" s="202">
        <v>1</v>
      </c>
      <c r="Z570" s="26">
        <f t="shared" si="106"/>
        <v>12000000</v>
      </c>
      <c r="AA570" s="208">
        <v>7.2900000000000006E-2</v>
      </c>
      <c r="AB570" s="35">
        <f t="shared" si="104"/>
        <v>874800.00000000012</v>
      </c>
      <c r="AC570" s="27">
        <f t="shared" si="97"/>
        <v>147141.36000000002</v>
      </c>
      <c r="AD570" s="212">
        <v>0.16819999999999999</v>
      </c>
      <c r="AE570" s="211">
        <f t="shared" si="98"/>
        <v>0</v>
      </c>
      <c r="AF570" s="211" t="str">
        <f>IF(AND(COUNTIFS($J$18:J570,J570)=1,AE570=1),1,"")</f>
        <v/>
      </c>
      <c r="AG570" s="211" t="str">
        <f>IF(C570="","",IF(AND(COUNTIFS($J$18:J570,J570)=1,C570&lt;&gt;""),1,""))</f>
        <v/>
      </c>
      <c r="AH570" s="211" t="str">
        <f>IF(G570="","",IF(AND(COUNTIFS($J$18:J570,J570)=1,G570&lt;&gt;""),1,""))</f>
        <v/>
      </c>
      <c r="AI570" s="28">
        <f t="shared" si="99"/>
        <v>27318180.088495579</v>
      </c>
      <c r="AJ570" s="28">
        <f t="shared" si="100"/>
        <v>3014099.212353982</v>
      </c>
      <c r="AK570" s="29">
        <f t="shared" si="101"/>
        <v>0.11033308963444825</v>
      </c>
      <c r="AL570" s="210"/>
      <c r="AM570" s="210"/>
      <c r="AN570" s="210"/>
      <c r="AO570" s="210"/>
      <c r="AP570" s="45" t="str">
        <f t="shared" si="102"/>
        <v>201912</v>
      </c>
      <c r="AQ570" s="45" t="str">
        <f t="shared" si="103"/>
        <v>201912JPY</v>
      </c>
    </row>
    <row r="571" spans="1:43" s="15" customFormat="1">
      <c r="A571" s="208" t="s">
        <v>34</v>
      </c>
      <c r="B571" s="209">
        <v>2019</v>
      </c>
      <c r="C571" s="209">
        <v>10</v>
      </c>
      <c r="D571" s="57" t="str">
        <f t="shared" si="105"/>
        <v>Q3</v>
      </c>
      <c r="E571" s="208" t="s">
        <v>34</v>
      </c>
      <c r="F571" s="209">
        <v>2019</v>
      </c>
      <c r="G571" s="209">
        <v>12</v>
      </c>
      <c r="H571" s="213"/>
      <c r="I571" s="57" t="str">
        <f t="shared" si="95"/>
        <v>Q3</v>
      </c>
      <c r="J571" s="204" t="s">
        <v>687</v>
      </c>
      <c r="K571" s="213" t="s">
        <v>688</v>
      </c>
      <c r="L571" s="210" t="s">
        <v>79</v>
      </c>
      <c r="M571" s="208" t="s">
        <v>47</v>
      </c>
      <c r="N571" s="208">
        <v>1</v>
      </c>
      <c r="O571" s="208"/>
      <c r="P571" s="57" t="str">
        <f t="shared" si="96"/>
        <v>MAIN UNIT</v>
      </c>
      <c r="Q571" s="208" t="s">
        <v>56</v>
      </c>
      <c r="R571" s="208" t="s">
        <v>49</v>
      </c>
      <c r="S571" s="208" t="s">
        <v>37</v>
      </c>
      <c r="T571" s="208" t="s">
        <v>75</v>
      </c>
      <c r="U571" s="208" t="s">
        <v>58</v>
      </c>
      <c r="V571" s="208" t="s">
        <v>81</v>
      </c>
      <c r="W571" s="208" t="s">
        <v>51</v>
      </c>
      <c r="X571" s="34">
        <v>1009000</v>
      </c>
      <c r="Y571" s="202">
        <v>1.1299999999999999</v>
      </c>
      <c r="Z571" s="26">
        <f t="shared" si="106"/>
        <v>1009000</v>
      </c>
      <c r="AA571" s="208">
        <v>1.1100000000000001</v>
      </c>
      <c r="AB571" s="35">
        <f t="shared" si="104"/>
        <v>991141.5929203541</v>
      </c>
      <c r="AC571" s="27">
        <f t="shared" si="97"/>
        <v>93761.994690265507</v>
      </c>
      <c r="AD571" s="212">
        <v>9.4600000000000004E-2</v>
      </c>
      <c r="AE571" s="211">
        <f t="shared" si="98"/>
        <v>1</v>
      </c>
      <c r="AF571" s="211">
        <f>IF(AND(COUNTIFS($J$18:J571,J571)=1,AE571=1),1,"")</f>
        <v>1</v>
      </c>
      <c r="AG571" s="211">
        <f>IF(C571="","",IF(AND(COUNTIFS($J$18:J571,J571)=1,C571&lt;&gt;""),1,""))</f>
        <v>1</v>
      </c>
      <c r="AH571" s="211">
        <f>IF(G571="","",IF(AND(COUNTIFS($J$18:J571,J571)=1,G571&lt;&gt;""),1,""))</f>
        <v>1</v>
      </c>
      <c r="AI571" s="28">
        <f t="shared" si="99"/>
        <v>27318180.088495579</v>
      </c>
      <c r="AJ571" s="28">
        <f t="shared" si="100"/>
        <v>3014099.212353982</v>
      </c>
      <c r="AK571" s="29">
        <f t="shared" si="101"/>
        <v>0.11033308963444825</v>
      </c>
      <c r="AL571" s="210"/>
      <c r="AM571" s="210"/>
      <c r="AN571" s="210"/>
      <c r="AO571" s="210"/>
      <c r="AP571" s="45" t="str">
        <f t="shared" si="102"/>
        <v>201912</v>
      </c>
      <c r="AQ571" s="45" t="str">
        <f t="shared" si="103"/>
        <v>201912RMB</v>
      </c>
    </row>
    <row r="572" spans="1:43" s="15" customFormat="1">
      <c r="A572" s="208" t="s">
        <v>34</v>
      </c>
      <c r="B572" s="209">
        <v>2019</v>
      </c>
      <c r="C572" s="209">
        <v>10</v>
      </c>
      <c r="D572" s="57" t="str">
        <f t="shared" si="105"/>
        <v>Q3</v>
      </c>
      <c r="E572" s="208" t="s">
        <v>34</v>
      </c>
      <c r="F572" s="209">
        <v>2019</v>
      </c>
      <c r="G572" s="209">
        <v>12</v>
      </c>
      <c r="H572" s="213"/>
      <c r="I572" s="57" t="str">
        <f t="shared" si="95"/>
        <v>Q3</v>
      </c>
      <c r="J572" s="204" t="s">
        <v>687</v>
      </c>
      <c r="K572" s="213" t="s">
        <v>688</v>
      </c>
      <c r="L572" s="210" t="s">
        <v>79</v>
      </c>
      <c r="M572" s="208" t="s">
        <v>47</v>
      </c>
      <c r="N572" s="208">
        <v>1</v>
      </c>
      <c r="O572" s="208"/>
      <c r="P572" s="57" t="str">
        <f t="shared" si="96"/>
        <v>MAIN UNIT</v>
      </c>
      <c r="Q572" s="208" t="s">
        <v>56</v>
      </c>
      <c r="R572" s="208" t="s">
        <v>49</v>
      </c>
      <c r="S572" s="208" t="s">
        <v>37</v>
      </c>
      <c r="T572" s="208" t="s">
        <v>75</v>
      </c>
      <c r="U572" s="208" t="s">
        <v>58</v>
      </c>
      <c r="V572" s="208" t="s">
        <v>81</v>
      </c>
      <c r="W572" s="208" t="s">
        <v>51</v>
      </c>
      <c r="X572" s="34">
        <v>1009000</v>
      </c>
      <c r="Y572" s="202">
        <v>1.1299999999999999</v>
      </c>
      <c r="Z572" s="26">
        <f t="shared" si="106"/>
        <v>1009000</v>
      </c>
      <c r="AA572" s="208">
        <v>1.1100000000000001</v>
      </c>
      <c r="AB572" s="35">
        <f t="shared" si="104"/>
        <v>991141.5929203541</v>
      </c>
      <c r="AC572" s="27">
        <f t="shared" si="97"/>
        <v>93761.994690265507</v>
      </c>
      <c r="AD572" s="212">
        <v>9.4600000000000004E-2</v>
      </c>
      <c r="AE572" s="211">
        <f t="shared" si="98"/>
        <v>1</v>
      </c>
      <c r="AF572" s="211" t="str">
        <f>IF(AND(COUNTIFS($J$18:J572,J572)=1,AE572=1),1,"")</f>
        <v/>
      </c>
      <c r="AG572" s="211" t="str">
        <f>IF(C572="","",IF(AND(COUNTIFS($J$18:J572,J572)=1,C572&lt;&gt;""),1,""))</f>
        <v/>
      </c>
      <c r="AH572" s="211" t="str">
        <f>IF(G572="","",IF(AND(COUNTIFS($J$18:J572,J572)=1,G572&lt;&gt;""),1,""))</f>
        <v/>
      </c>
      <c r="AI572" s="28">
        <f t="shared" si="99"/>
        <v>27318180.088495579</v>
      </c>
      <c r="AJ572" s="28">
        <f t="shared" si="100"/>
        <v>3014099.212353982</v>
      </c>
      <c r="AK572" s="29">
        <f t="shared" si="101"/>
        <v>0.11033308963444825</v>
      </c>
      <c r="AL572" s="210"/>
      <c r="AM572" s="210"/>
      <c r="AN572" s="210"/>
      <c r="AO572" s="210"/>
      <c r="AP572" s="45" t="str">
        <f t="shared" si="102"/>
        <v>201912</v>
      </c>
      <c r="AQ572" s="45" t="str">
        <f t="shared" si="103"/>
        <v>201912RMB</v>
      </c>
    </row>
    <row r="573" spans="1:43" s="15" customFormat="1">
      <c r="A573" s="208" t="s">
        <v>28</v>
      </c>
      <c r="B573" s="209">
        <v>2019</v>
      </c>
      <c r="C573" s="209">
        <v>1</v>
      </c>
      <c r="D573" s="57" t="str">
        <f t="shared" si="105"/>
        <v>Q4</v>
      </c>
      <c r="E573" s="208" t="s">
        <v>28</v>
      </c>
      <c r="F573" s="209">
        <v>2019</v>
      </c>
      <c r="G573" s="209">
        <v>2</v>
      </c>
      <c r="H573" s="213"/>
      <c r="I573" s="57" t="str">
        <f t="shared" si="95"/>
        <v>Q4</v>
      </c>
      <c r="J573" s="204" t="s">
        <v>689</v>
      </c>
      <c r="K573" s="213" t="s">
        <v>3152</v>
      </c>
      <c r="L573" s="210" t="s">
        <v>64</v>
      </c>
      <c r="M573" s="208" t="s">
        <v>47</v>
      </c>
      <c r="N573" s="208">
        <v>1</v>
      </c>
      <c r="O573" s="208"/>
      <c r="P573" s="57" t="str">
        <f t="shared" si="96"/>
        <v>MAIN UNIT</v>
      </c>
      <c r="Q573" s="208" t="s">
        <v>56</v>
      </c>
      <c r="R573" s="208" t="s">
        <v>49</v>
      </c>
      <c r="S573" s="208" t="s">
        <v>38</v>
      </c>
      <c r="T573" s="208" t="s">
        <v>326</v>
      </c>
      <c r="U573" s="208" t="s">
        <v>137</v>
      </c>
      <c r="V573" s="208" t="s">
        <v>690</v>
      </c>
      <c r="W573" s="208" t="s">
        <v>51</v>
      </c>
      <c r="X573" s="34">
        <v>888600</v>
      </c>
      <c r="Y573" s="202">
        <v>1.1599999999999999</v>
      </c>
      <c r="Z573" s="26">
        <f t="shared" si="106"/>
        <v>888600</v>
      </c>
      <c r="AA573" s="208">
        <v>1.1499999999999999</v>
      </c>
      <c r="AB573" s="35">
        <f t="shared" si="104"/>
        <v>880939.6551724138</v>
      </c>
      <c r="AC573" s="27">
        <f t="shared" si="97"/>
        <v>71091.830172413785</v>
      </c>
      <c r="AD573" s="212">
        <v>8.0699999999999994E-2</v>
      </c>
      <c r="AE573" s="211">
        <f t="shared" si="98"/>
        <v>1</v>
      </c>
      <c r="AF573" s="211">
        <f>IF(AND(COUNTIFS($J$18:J573,J573)=1,AE573=1),1,"")</f>
        <v>1</v>
      </c>
      <c r="AG573" s="211">
        <f>IF(C573="","",IF(AND(COUNTIFS($J$18:J573,J573)=1,C573&lt;&gt;""),1,""))</f>
        <v>1</v>
      </c>
      <c r="AH573" s="211">
        <f>IF(G573="","",IF(AND(COUNTIFS($J$18:J573,J573)=1,G573&lt;&gt;""),1,""))</f>
        <v>1</v>
      </c>
      <c r="AI573" s="28">
        <f t="shared" si="99"/>
        <v>16455710.38663793</v>
      </c>
      <c r="AJ573" s="28">
        <f t="shared" si="100"/>
        <v>2150644.6466930597</v>
      </c>
      <c r="AK573" s="29">
        <f t="shared" si="101"/>
        <v>0.13069290818580445</v>
      </c>
      <c r="AL573" s="210"/>
      <c r="AM573" s="210"/>
      <c r="AN573" s="210"/>
      <c r="AO573" s="210"/>
      <c r="AP573" s="45" t="str">
        <f t="shared" si="102"/>
        <v>20192</v>
      </c>
      <c r="AQ573" s="45" t="str">
        <f t="shared" si="103"/>
        <v>20192RMB</v>
      </c>
    </row>
    <row r="574" spans="1:43" s="15" customFormat="1">
      <c r="A574" s="208" t="s">
        <v>28</v>
      </c>
      <c r="B574" s="209">
        <v>2019</v>
      </c>
      <c r="C574" s="209">
        <v>1</v>
      </c>
      <c r="D574" s="57" t="str">
        <f t="shared" si="105"/>
        <v>Q4</v>
      </c>
      <c r="E574" s="208" t="s">
        <v>28</v>
      </c>
      <c r="F574" s="209">
        <v>2019</v>
      </c>
      <c r="G574" s="209">
        <v>2</v>
      </c>
      <c r="H574" s="213"/>
      <c r="I574" s="57" t="str">
        <f t="shared" si="95"/>
        <v>Q4</v>
      </c>
      <c r="J574" s="204" t="s">
        <v>691</v>
      </c>
      <c r="K574" s="213" t="s">
        <v>692</v>
      </c>
      <c r="L574" s="210" t="s">
        <v>64</v>
      </c>
      <c r="M574" s="208" t="s">
        <v>47</v>
      </c>
      <c r="N574" s="208">
        <v>1</v>
      </c>
      <c r="O574" s="208"/>
      <c r="P574" s="57" t="str">
        <f t="shared" si="96"/>
        <v>MAIN UNIT</v>
      </c>
      <c r="Q574" s="208" t="s">
        <v>56</v>
      </c>
      <c r="R574" s="208" t="s">
        <v>49</v>
      </c>
      <c r="S574" s="208" t="s">
        <v>36</v>
      </c>
      <c r="T574" s="208" t="s">
        <v>65</v>
      </c>
      <c r="U574" s="208" t="s">
        <v>66</v>
      </c>
      <c r="V574" s="208" t="s">
        <v>99</v>
      </c>
      <c r="W574" s="208" t="s">
        <v>693</v>
      </c>
      <c r="X574" s="34">
        <v>848000</v>
      </c>
      <c r="Y574" s="202">
        <v>1.1599999999999999</v>
      </c>
      <c r="Z574" s="26">
        <f t="shared" si="106"/>
        <v>848000</v>
      </c>
      <c r="AA574" s="208">
        <v>1.1499999999999999</v>
      </c>
      <c r="AB574" s="35">
        <f t="shared" si="104"/>
        <v>840689.6551724138</v>
      </c>
      <c r="AC574" s="27">
        <f t="shared" si="97"/>
        <v>88188.344827586203</v>
      </c>
      <c r="AD574" s="212">
        <v>0.10489999999999999</v>
      </c>
      <c r="AE574" s="211">
        <f t="shared" si="98"/>
        <v>1</v>
      </c>
      <c r="AF574" s="211">
        <f>IF(AND(COUNTIFS($J$18:J574,J574)=1,AE574=1),1,"")</f>
        <v>1</v>
      </c>
      <c r="AG574" s="211">
        <f>IF(C574="","",IF(AND(COUNTIFS($J$18:J574,J574)=1,C574&lt;&gt;""),1,""))</f>
        <v>1</v>
      </c>
      <c r="AH574" s="211">
        <f>IF(G574="","",IF(AND(COUNTIFS($J$18:J574,J574)=1,G574&lt;&gt;""),1,""))</f>
        <v>1</v>
      </c>
      <c r="AI574" s="28">
        <f t="shared" si="99"/>
        <v>16455710.38663793</v>
      </c>
      <c r="AJ574" s="28">
        <f t="shared" si="100"/>
        <v>2150644.6466930597</v>
      </c>
      <c r="AK574" s="29">
        <f t="shared" si="101"/>
        <v>0.13069290818580445</v>
      </c>
      <c r="AL574" s="210"/>
      <c r="AM574" s="210"/>
      <c r="AN574" s="210"/>
      <c r="AO574" s="210"/>
      <c r="AP574" s="45" t="str">
        <f t="shared" si="102"/>
        <v>20192</v>
      </c>
      <c r="AQ574" s="45" t="str">
        <f t="shared" si="103"/>
        <v>20192RMB</v>
      </c>
    </row>
    <row r="575" spans="1:43" s="15" customFormat="1">
      <c r="A575" s="208" t="s">
        <v>28</v>
      </c>
      <c r="B575" s="209">
        <v>2019</v>
      </c>
      <c r="C575" s="209">
        <v>1</v>
      </c>
      <c r="D575" s="57" t="str">
        <f t="shared" si="105"/>
        <v>Q4</v>
      </c>
      <c r="E575" s="208" t="s">
        <v>28</v>
      </c>
      <c r="F575" s="209">
        <v>2019</v>
      </c>
      <c r="G575" s="209">
        <v>2</v>
      </c>
      <c r="H575" s="213"/>
      <c r="I575" s="57" t="str">
        <f t="shared" si="95"/>
        <v>Q4</v>
      </c>
      <c r="J575" s="204" t="s">
        <v>694</v>
      </c>
      <c r="K575" s="213" t="s">
        <v>695</v>
      </c>
      <c r="L575" s="210" t="s">
        <v>79</v>
      </c>
      <c r="M575" s="208" t="s">
        <v>47</v>
      </c>
      <c r="N575" s="208">
        <v>1</v>
      </c>
      <c r="O575" s="208"/>
      <c r="P575" s="57" t="str">
        <f t="shared" si="96"/>
        <v>MAIN UNIT</v>
      </c>
      <c r="Q575" s="208" t="s">
        <v>48</v>
      </c>
      <c r="R575" s="208" t="s">
        <v>507</v>
      </c>
      <c r="S575" s="208" t="s">
        <v>36</v>
      </c>
      <c r="T575" s="208" t="s">
        <v>65</v>
      </c>
      <c r="U575" s="208" t="s">
        <v>66</v>
      </c>
      <c r="V575" s="208" t="s">
        <v>122</v>
      </c>
      <c r="W575" s="208" t="s">
        <v>693</v>
      </c>
      <c r="X575" s="34">
        <v>917500</v>
      </c>
      <c r="Y575" s="202">
        <v>1.1599999999999999</v>
      </c>
      <c r="Z575" s="26">
        <f t="shared" si="106"/>
        <v>917500</v>
      </c>
      <c r="AA575" s="208">
        <v>1.1499999999999999</v>
      </c>
      <c r="AB575" s="35">
        <f t="shared" si="104"/>
        <v>909590.51724137925</v>
      </c>
      <c r="AC575" s="27">
        <f t="shared" si="97"/>
        <v>173367.95258620687</v>
      </c>
      <c r="AD575" s="212">
        <v>0.19059999999999999</v>
      </c>
      <c r="AE575" s="211">
        <f t="shared" si="98"/>
        <v>0</v>
      </c>
      <c r="AF575" s="211" t="str">
        <f>IF(AND(COUNTIFS($J$18:J575,J575)=1,AE575=1),1,"")</f>
        <v/>
      </c>
      <c r="AG575" s="211">
        <f>IF(C575="","",IF(AND(COUNTIFS($J$18:J575,J575)=1,C575&lt;&gt;""),1,""))</f>
        <v>1</v>
      </c>
      <c r="AH575" s="211">
        <f>IF(G575="","",IF(AND(COUNTIFS($J$18:J575,J575)=1,G575&lt;&gt;""),1,""))</f>
        <v>1</v>
      </c>
      <c r="AI575" s="28">
        <f t="shared" si="99"/>
        <v>16455710.38663793</v>
      </c>
      <c r="AJ575" s="28">
        <f t="shared" si="100"/>
        <v>2150644.6466930597</v>
      </c>
      <c r="AK575" s="29">
        <f t="shared" si="101"/>
        <v>0.13069290818580445</v>
      </c>
      <c r="AL575" s="210"/>
      <c r="AM575" s="210"/>
      <c r="AN575" s="210"/>
      <c r="AO575" s="210"/>
      <c r="AP575" s="45" t="str">
        <f t="shared" si="102"/>
        <v>20192</v>
      </c>
      <c r="AQ575" s="45" t="str">
        <f t="shared" si="103"/>
        <v>20192RMB</v>
      </c>
    </row>
    <row r="576" spans="1:43" s="15" customFormat="1">
      <c r="A576" s="208" t="s">
        <v>28</v>
      </c>
      <c r="B576" s="209">
        <v>2019</v>
      </c>
      <c r="C576" s="209">
        <v>1</v>
      </c>
      <c r="D576" s="57" t="str">
        <f t="shared" si="105"/>
        <v>Q4</v>
      </c>
      <c r="E576" s="208" t="s">
        <v>28</v>
      </c>
      <c r="F576" s="209">
        <v>2019</v>
      </c>
      <c r="G576" s="209">
        <v>2</v>
      </c>
      <c r="H576" s="213"/>
      <c r="I576" s="57" t="str">
        <f t="shared" si="95"/>
        <v>Q4</v>
      </c>
      <c r="J576" s="204" t="s">
        <v>694</v>
      </c>
      <c r="K576" s="213" t="s">
        <v>695</v>
      </c>
      <c r="L576" s="210" t="s">
        <v>79</v>
      </c>
      <c r="M576" s="208" t="s">
        <v>47</v>
      </c>
      <c r="N576" s="208">
        <v>1</v>
      </c>
      <c r="O576" s="208"/>
      <c r="P576" s="57" t="str">
        <f t="shared" si="96"/>
        <v>MAIN UNIT</v>
      </c>
      <c r="Q576" s="208" t="s">
        <v>48</v>
      </c>
      <c r="R576" s="208" t="s">
        <v>507</v>
      </c>
      <c r="S576" s="208" t="s">
        <v>36</v>
      </c>
      <c r="T576" s="208" t="s">
        <v>65</v>
      </c>
      <c r="U576" s="208" t="s">
        <v>66</v>
      </c>
      <c r="V576" s="208" t="s">
        <v>122</v>
      </c>
      <c r="W576" s="208" t="s">
        <v>693</v>
      </c>
      <c r="X576" s="34">
        <v>917500</v>
      </c>
      <c r="Y576" s="202">
        <v>1.1599999999999999</v>
      </c>
      <c r="Z576" s="26">
        <f t="shared" si="106"/>
        <v>917500</v>
      </c>
      <c r="AA576" s="208">
        <v>1.1499999999999999</v>
      </c>
      <c r="AB576" s="35">
        <f t="shared" si="104"/>
        <v>909590.51724137925</v>
      </c>
      <c r="AC576" s="27">
        <f t="shared" si="97"/>
        <v>173367.95258620687</v>
      </c>
      <c r="AD576" s="212">
        <v>0.19059999999999999</v>
      </c>
      <c r="AE576" s="211">
        <f t="shared" si="98"/>
        <v>0</v>
      </c>
      <c r="AF576" s="211" t="str">
        <f>IF(AND(COUNTIFS($J$18:J576,J576)=1,AE576=1),1,"")</f>
        <v/>
      </c>
      <c r="AG576" s="211" t="str">
        <f>IF(C576="","",IF(AND(COUNTIFS($J$18:J576,J576)=1,C576&lt;&gt;""),1,""))</f>
        <v/>
      </c>
      <c r="AH576" s="211" t="str">
        <f>IF(G576="","",IF(AND(COUNTIFS($J$18:J576,J576)=1,G576&lt;&gt;""),1,""))</f>
        <v/>
      </c>
      <c r="AI576" s="28">
        <f t="shared" si="99"/>
        <v>16455710.38663793</v>
      </c>
      <c r="AJ576" s="28">
        <f t="shared" si="100"/>
        <v>2150644.6466930597</v>
      </c>
      <c r="AK576" s="29">
        <f t="shared" si="101"/>
        <v>0.13069290818580445</v>
      </c>
      <c r="AL576" s="210"/>
      <c r="AM576" s="210"/>
      <c r="AN576" s="210"/>
      <c r="AO576" s="210"/>
      <c r="AP576" s="45" t="str">
        <f t="shared" si="102"/>
        <v>20192</v>
      </c>
      <c r="AQ576" s="45" t="str">
        <f t="shared" si="103"/>
        <v>20192RMB</v>
      </c>
    </row>
    <row r="577" spans="1:43" s="15" customFormat="1">
      <c r="A577" s="208" t="s">
        <v>28</v>
      </c>
      <c r="B577" s="209">
        <v>2019</v>
      </c>
      <c r="C577" s="209">
        <v>1</v>
      </c>
      <c r="D577" s="57" t="str">
        <f t="shared" si="105"/>
        <v>Q4</v>
      </c>
      <c r="E577" s="208" t="s">
        <v>28</v>
      </c>
      <c r="F577" s="209">
        <v>2019</v>
      </c>
      <c r="G577" s="209">
        <v>2</v>
      </c>
      <c r="H577" s="213"/>
      <c r="I577" s="57" t="str">
        <f t="shared" si="95"/>
        <v>Q4</v>
      </c>
      <c r="J577" s="204" t="s">
        <v>696</v>
      </c>
      <c r="K577" s="213" t="s">
        <v>697</v>
      </c>
      <c r="L577" s="210" t="s">
        <v>64</v>
      </c>
      <c r="M577" s="208" t="s">
        <v>47</v>
      </c>
      <c r="N577" s="208">
        <v>1</v>
      </c>
      <c r="O577" s="208"/>
      <c r="P577" s="57" t="str">
        <f t="shared" si="96"/>
        <v>MAIN UNIT</v>
      </c>
      <c r="Q577" s="208" t="s">
        <v>48</v>
      </c>
      <c r="R577" s="208" t="s">
        <v>49</v>
      </c>
      <c r="S577" s="208" t="s">
        <v>36</v>
      </c>
      <c r="T577" s="208" t="s">
        <v>65</v>
      </c>
      <c r="U577" s="208" t="s">
        <v>66</v>
      </c>
      <c r="V577" s="208" t="s">
        <v>99</v>
      </c>
      <c r="W577" s="208" t="s">
        <v>693</v>
      </c>
      <c r="X577" s="34">
        <v>840000</v>
      </c>
      <c r="Y577" s="202">
        <v>1.1599999999999999</v>
      </c>
      <c r="Z577" s="26">
        <f t="shared" si="106"/>
        <v>840000</v>
      </c>
      <c r="AA577" s="208">
        <v>1.1499999999999999</v>
      </c>
      <c r="AB577" s="35">
        <f t="shared" si="104"/>
        <v>832758.62068965519</v>
      </c>
      <c r="AC577" s="27">
        <f t="shared" si="97"/>
        <v>80361.206896551725</v>
      </c>
      <c r="AD577" s="212">
        <v>9.6500000000000002E-2</v>
      </c>
      <c r="AE577" s="211">
        <f t="shared" si="98"/>
        <v>0</v>
      </c>
      <c r="AF577" s="211" t="str">
        <f>IF(AND(COUNTIFS($J$18:J577,J577)=1,AE577=1),1,"")</f>
        <v/>
      </c>
      <c r="AG577" s="211">
        <f>IF(C577="","",IF(AND(COUNTIFS($J$18:J577,J577)=1,C577&lt;&gt;""),1,""))</f>
        <v>1</v>
      </c>
      <c r="AH577" s="211">
        <f>IF(G577="","",IF(AND(COUNTIFS($J$18:J577,J577)=1,G577&lt;&gt;""),1,""))</f>
        <v>1</v>
      </c>
      <c r="AI577" s="28">
        <f t="shared" si="99"/>
        <v>16455710.38663793</v>
      </c>
      <c r="AJ577" s="28">
        <f t="shared" si="100"/>
        <v>2150644.6466930597</v>
      </c>
      <c r="AK577" s="29">
        <f t="shared" si="101"/>
        <v>0.13069290818580445</v>
      </c>
      <c r="AL577" s="210"/>
      <c r="AM577" s="210"/>
      <c r="AN577" s="210"/>
      <c r="AO577" s="210"/>
      <c r="AP577" s="45" t="str">
        <f t="shared" si="102"/>
        <v>20192</v>
      </c>
      <c r="AQ577" s="45" t="str">
        <f t="shared" si="103"/>
        <v>20192RMB</v>
      </c>
    </row>
    <row r="578" spans="1:43" s="15" customFormat="1">
      <c r="A578" s="208" t="s">
        <v>28</v>
      </c>
      <c r="B578" s="209">
        <v>2019</v>
      </c>
      <c r="C578" s="209">
        <v>1</v>
      </c>
      <c r="D578" s="57" t="str">
        <f t="shared" si="105"/>
        <v>Q4</v>
      </c>
      <c r="E578" s="208" t="s">
        <v>28</v>
      </c>
      <c r="F578" s="209">
        <v>2019</v>
      </c>
      <c r="G578" s="209">
        <v>2</v>
      </c>
      <c r="H578" s="213"/>
      <c r="I578" s="57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204" t="s">
        <v>698</v>
      </c>
      <c r="K578" s="213" t="s">
        <v>699</v>
      </c>
      <c r="L578" s="210" t="s">
        <v>55</v>
      </c>
      <c r="M578" s="208" t="s">
        <v>47</v>
      </c>
      <c r="N578" s="208">
        <v>1</v>
      </c>
      <c r="O578" s="208"/>
      <c r="P578" s="57" t="str">
        <f t="shared" ref="P578:P641" si="108">IF(M578="","",IF(AND(N578&gt;0,L578&lt;&gt;""),"MAIN UNIT",IF(AND(O578&gt;0,L578&lt;&gt;""),"SERVICE/ PARTS","C66 SERVICE/OTHERS")))</f>
        <v>MAIN UNIT</v>
      </c>
      <c r="Q578" s="208" t="s">
        <v>56</v>
      </c>
      <c r="R578" s="208" t="s">
        <v>507</v>
      </c>
      <c r="S578" s="208" t="s">
        <v>36</v>
      </c>
      <c r="T578" s="208" t="s">
        <v>65</v>
      </c>
      <c r="U578" s="208" t="s">
        <v>66</v>
      </c>
      <c r="V578" s="208" t="s">
        <v>67</v>
      </c>
      <c r="W578" s="208" t="s">
        <v>96</v>
      </c>
      <c r="X578" s="34">
        <v>9350000</v>
      </c>
      <c r="Y578" s="202">
        <v>1</v>
      </c>
      <c r="Z578" s="26">
        <f t="shared" si="106"/>
        <v>9350000</v>
      </c>
      <c r="AA578" s="208">
        <v>7.3499999999999996E-2</v>
      </c>
      <c r="AB578" s="35">
        <f t="shared" si="104"/>
        <v>687225</v>
      </c>
      <c r="AC578" s="27">
        <f t="shared" ref="AC578:AC641" si="109">IF(R578&lt;&gt;"",AB578*AD578,"")</f>
        <v>89682.862500000003</v>
      </c>
      <c r="AD578" s="212">
        <v>0.1305</v>
      </c>
      <c r="AE578" s="211">
        <f t="shared" ref="AE578:AE641" si="110">IF(Q578="","",IF(Q578="Yes",1,0))</f>
        <v>1</v>
      </c>
      <c r="AF578" s="211">
        <f>IF(AND(COUNTIFS($J$18:J578,J578)=1,AE578=1),1,"")</f>
        <v>1</v>
      </c>
      <c r="AG578" s="211">
        <f>IF(C578="","",IF(AND(COUNTIFS($J$18:J578,J578)=1,C578&lt;&gt;""),1,""))</f>
        <v>1</v>
      </c>
      <c r="AH578" s="211">
        <f>IF(G578="","",IF(AND(COUNTIFS($J$18:J578,J578)=1,G578&lt;&gt;""),1,""))</f>
        <v>1</v>
      </c>
      <c r="AI578" s="28">
        <f t="shared" ref="AI578:AI641" si="111">IF(P578="C66 SERVICE","",SUMIFS(AB:AB,F:F,F578,G:G,G578,E:E,E578))</f>
        <v>16455710.38663793</v>
      </c>
      <c r="AJ578" s="28">
        <f t="shared" ref="AJ578:AJ641" si="112">IF(P578="C66 SERVICE","",SUMIFS(AC:AC,F:F,F578,G:G,G578,E:E,E578))</f>
        <v>2150644.6466930597</v>
      </c>
      <c r="AK578" s="29">
        <f t="shared" ref="AK578:AK641" si="113">IF(AJ578&gt;0,AJ578/AI578,"")</f>
        <v>0.13069290818580445</v>
      </c>
      <c r="AL578" s="210"/>
      <c r="AM578" s="210"/>
      <c r="AN578" s="210"/>
      <c r="AO578" s="210"/>
      <c r="AP578" s="45" t="str">
        <f t="shared" ref="AP578:AP641" si="114">IF(F578="","",F578&amp;G578)</f>
        <v>20192</v>
      </c>
      <c r="AQ578" s="45" t="str">
        <f t="shared" ref="AQ578:AQ641" si="115">IF(W578="","",F578&amp;G578&amp;W578)</f>
        <v>20192JPY</v>
      </c>
    </row>
    <row r="579" spans="1:43" s="15" customFormat="1">
      <c r="A579" s="208" t="s">
        <v>28</v>
      </c>
      <c r="B579" s="209">
        <v>2019</v>
      </c>
      <c r="C579" s="209">
        <v>1</v>
      </c>
      <c r="D579" s="57" t="str">
        <f t="shared" si="105"/>
        <v>Q4</v>
      </c>
      <c r="E579" s="208" t="s">
        <v>28</v>
      </c>
      <c r="F579" s="209">
        <v>2019</v>
      </c>
      <c r="G579" s="209">
        <v>2</v>
      </c>
      <c r="H579" s="213"/>
      <c r="I579" s="57" t="str">
        <f t="shared" si="107"/>
        <v>Q4</v>
      </c>
      <c r="J579" s="204" t="s">
        <v>698</v>
      </c>
      <c r="K579" s="213" t="s">
        <v>699</v>
      </c>
      <c r="L579" s="210" t="s">
        <v>55</v>
      </c>
      <c r="M579" s="208" t="s">
        <v>47</v>
      </c>
      <c r="N579" s="208">
        <v>1</v>
      </c>
      <c r="O579" s="208"/>
      <c r="P579" s="57" t="str">
        <f t="shared" si="108"/>
        <v>MAIN UNIT</v>
      </c>
      <c r="Q579" s="208" t="s">
        <v>56</v>
      </c>
      <c r="R579" s="208" t="s">
        <v>507</v>
      </c>
      <c r="S579" s="208" t="s">
        <v>36</v>
      </c>
      <c r="T579" s="208" t="s">
        <v>65</v>
      </c>
      <c r="U579" s="208" t="s">
        <v>66</v>
      </c>
      <c r="V579" s="208" t="s">
        <v>67</v>
      </c>
      <c r="W579" s="208" t="s">
        <v>96</v>
      </c>
      <c r="X579" s="34">
        <v>9350000</v>
      </c>
      <c r="Y579" s="202">
        <v>1</v>
      </c>
      <c r="Z579" s="26">
        <f t="shared" si="106"/>
        <v>9350000</v>
      </c>
      <c r="AA579" s="208">
        <v>7.3499999999999996E-2</v>
      </c>
      <c r="AB579" s="35">
        <f t="shared" si="104"/>
        <v>687225</v>
      </c>
      <c r="AC579" s="27">
        <f t="shared" si="109"/>
        <v>89682.862500000003</v>
      </c>
      <c r="AD579" s="212">
        <v>0.1305</v>
      </c>
      <c r="AE579" s="211">
        <f t="shared" si="110"/>
        <v>1</v>
      </c>
      <c r="AF579" s="211" t="str">
        <f>IF(AND(COUNTIFS($J$18:J579,J579)=1,AE579=1),1,"")</f>
        <v/>
      </c>
      <c r="AG579" s="211" t="str">
        <f>IF(C579="","",IF(AND(COUNTIFS($J$18:J579,J579)=1,C579&lt;&gt;""),1,""))</f>
        <v/>
      </c>
      <c r="AH579" s="211" t="str">
        <f>IF(G579="","",IF(AND(COUNTIFS($J$18:J579,J579)=1,G579&lt;&gt;""),1,""))</f>
        <v/>
      </c>
      <c r="AI579" s="28">
        <f t="shared" si="111"/>
        <v>16455710.38663793</v>
      </c>
      <c r="AJ579" s="28">
        <f t="shared" si="112"/>
        <v>2150644.6466930597</v>
      </c>
      <c r="AK579" s="29">
        <f t="shared" si="113"/>
        <v>0.13069290818580445</v>
      </c>
      <c r="AL579" s="210"/>
      <c r="AM579" s="210"/>
      <c r="AN579" s="210"/>
      <c r="AO579" s="210"/>
      <c r="AP579" s="45" t="str">
        <f t="shared" si="114"/>
        <v>20192</v>
      </c>
      <c r="AQ579" s="45" t="str">
        <f t="shared" si="115"/>
        <v>20192JPY</v>
      </c>
    </row>
    <row r="580" spans="1:43" s="15" customFormat="1">
      <c r="A580" s="208" t="s">
        <v>28</v>
      </c>
      <c r="B580" s="209">
        <v>2019</v>
      </c>
      <c r="C580" s="209">
        <v>1</v>
      </c>
      <c r="D580" s="57" t="str">
        <f t="shared" si="105"/>
        <v>Q4</v>
      </c>
      <c r="E580" s="208" t="s">
        <v>28</v>
      </c>
      <c r="F580" s="209">
        <v>2019</v>
      </c>
      <c r="G580" s="209">
        <v>1</v>
      </c>
      <c r="H580" s="213"/>
      <c r="I580" s="57" t="str">
        <f t="shared" si="107"/>
        <v>Q4</v>
      </c>
      <c r="J580" s="204" t="s">
        <v>700</v>
      </c>
      <c r="K580" s="213" t="s">
        <v>701</v>
      </c>
      <c r="L580" s="210" t="s">
        <v>79</v>
      </c>
      <c r="M580" s="208" t="s">
        <v>47</v>
      </c>
      <c r="N580" s="208">
        <v>1</v>
      </c>
      <c r="O580" s="208"/>
      <c r="P580" s="57" t="str">
        <f t="shared" si="108"/>
        <v>MAIN UNIT</v>
      </c>
      <c r="Q580" s="208" t="s">
        <v>125</v>
      </c>
      <c r="R580" s="208" t="s">
        <v>49</v>
      </c>
      <c r="S580" s="208" t="s">
        <v>36</v>
      </c>
      <c r="T580" s="208" t="s">
        <v>419</v>
      </c>
      <c r="U580" s="208" t="s">
        <v>66</v>
      </c>
      <c r="V580" s="208" t="s">
        <v>99</v>
      </c>
      <c r="W580" s="208" t="s">
        <v>96</v>
      </c>
      <c r="X580" s="34">
        <v>14626800</v>
      </c>
      <c r="Y580" s="202">
        <v>1</v>
      </c>
      <c r="Z580" s="26">
        <f t="shared" si="106"/>
        <v>14626800</v>
      </c>
      <c r="AA580" s="208">
        <v>7.2300000000000003E-2</v>
      </c>
      <c r="AB580" s="35">
        <f t="shared" si="104"/>
        <v>1057517.6400000001</v>
      </c>
      <c r="AC580" s="27">
        <f t="shared" si="109"/>
        <v>126902.11680000002</v>
      </c>
      <c r="AD580" s="212">
        <v>0.12</v>
      </c>
      <c r="AE580" s="211">
        <f t="shared" si="110"/>
        <v>0</v>
      </c>
      <c r="AF580" s="211" t="str">
        <f>IF(AND(COUNTIFS($J$18:J580,J580)=1,AE580=1),1,"")</f>
        <v/>
      </c>
      <c r="AG580" s="211">
        <f>IF(C580="","",IF(AND(COUNTIFS($J$18:J580,J580)=1,C580&lt;&gt;""),1,""))</f>
        <v>1</v>
      </c>
      <c r="AH580" s="211">
        <f>IF(G580="","",IF(AND(COUNTIFS($J$18:J580,J580)=1,G580&lt;&gt;""),1,""))</f>
        <v>1</v>
      </c>
      <c r="AI580" s="28">
        <f t="shared" si="111"/>
        <v>23237072.691724136</v>
      </c>
      <c r="AJ580" s="28">
        <f t="shared" si="112"/>
        <v>2402195.7372206897</v>
      </c>
      <c r="AK580" s="29">
        <f t="shared" si="113"/>
        <v>0.1033777261486224</v>
      </c>
      <c r="AL580" s="210"/>
      <c r="AM580" s="210"/>
      <c r="AN580" s="210"/>
      <c r="AO580" s="210"/>
      <c r="AP580" s="45" t="str">
        <f t="shared" si="114"/>
        <v>20191</v>
      </c>
      <c r="AQ580" s="45" t="str">
        <f t="shared" si="115"/>
        <v>20191JPY</v>
      </c>
    </row>
    <row r="581" spans="1:43" s="15" customFormat="1">
      <c r="A581" s="208" t="s">
        <v>28</v>
      </c>
      <c r="B581" s="209">
        <v>2019</v>
      </c>
      <c r="C581" s="209">
        <v>1</v>
      </c>
      <c r="D581" s="57" t="str">
        <f t="shared" si="105"/>
        <v>Q4</v>
      </c>
      <c r="E581" s="208" t="s">
        <v>28</v>
      </c>
      <c r="F581" s="209">
        <v>2019</v>
      </c>
      <c r="G581" s="209">
        <v>1</v>
      </c>
      <c r="H581" s="213"/>
      <c r="I581" s="57" t="str">
        <f t="shared" si="107"/>
        <v>Q4</v>
      </c>
      <c r="J581" s="204" t="s">
        <v>702</v>
      </c>
      <c r="K581" s="213" t="s">
        <v>3127</v>
      </c>
      <c r="L581" s="210" t="s">
        <v>703</v>
      </c>
      <c r="M581" s="208" t="s">
        <v>47</v>
      </c>
      <c r="N581" s="208">
        <v>1</v>
      </c>
      <c r="O581" s="208"/>
      <c r="P581" s="57" t="str">
        <f t="shared" si="108"/>
        <v>MAIN UNIT</v>
      </c>
      <c r="Q581" s="208" t="s">
        <v>48</v>
      </c>
      <c r="R581" s="208" t="s">
        <v>49</v>
      </c>
      <c r="S581" s="208" t="s">
        <v>39</v>
      </c>
      <c r="T581" s="208" t="s">
        <v>388</v>
      </c>
      <c r="U581" s="208" t="s">
        <v>131</v>
      </c>
      <c r="V581" s="208" t="s">
        <v>132</v>
      </c>
      <c r="W581" s="208" t="s">
        <v>51</v>
      </c>
      <c r="X581" s="34">
        <v>360000</v>
      </c>
      <c r="Y581" s="202">
        <v>1.1599999999999999</v>
      </c>
      <c r="Z581" s="26">
        <f t="shared" si="106"/>
        <v>360000</v>
      </c>
      <c r="AA581" s="208">
        <v>1.125</v>
      </c>
      <c r="AB581" s="35">
        <f t="shared" si="104"/>
        <v>349137.93103448278</v>
      </c>
      <c r="AC581" s="27">
        <f t="shared" si="109"/>
        <v>42455.172413793109</v>
      </c>
      <c r="AD581" s="212">
        <v>0.1216</v>
      </c>
      <c r="AE581" s="211">
        <f t="shared" si="110"/>
        <v>0</v>
      </c>
      <c r="AF581" s="211" t="str">
        <f>IF(AND(COUNTIFS($J$18:J581,J581)=1,AE581=1),1,"")</f>
        <v/>
      </c>
      <c r="AG581" s="211">
        <f>IF(C581="","",IF(AND(COUNTIFS($J$18:J581,J581)=1,C581&lt;&gt;""),1,""))</f>
        <v>1</v>
      </c>
      <c r="AH581" s="211">
        <f>IF(G581="","",IF(AND(COUNTIFS($J$18:J581,J581)=1,G581&lt;&gt;""),1,""))</f>
        <v>1</v>
      </c>
      <c r="AI581" s="28">
        <f t="shared" si="111"/>
        <v>23237072.691724136</v>
      </c>
      <c r="AJ581" s="28">
        <f t="shared" si="112"/>
        <v>2402195.7372206897</v>
      </c>
      <c r="AK581" s="29">
        <f t="shared" si="113"/>
        <v>0.1033777261486224</v>
      </c>
      <c r="AL581" s="210"/>
      <c r="AM581" s="210"/>
      <c r="AN581" s="210"/>
      <c r="AO581" s="210"/>
      <c r="AP581" s="45" t="str">
        <f t="shared" si="114"/>
        <v>20191</v>
      </c>
      <c r="AQ581" s="45" t="str">
        <f t="shared" si="115"/>
        <v>20191RMB</v>
      </c>
    </row>
    <row r="582" spans="1:43" s="15" customFormat="1">
      <c r="A582" s="208" t="s">
        <v>34</v>
      </c>
      <c r="B582" s="209">
        <v>2019</v>
      </c>
      <c r="C582" s="209">
        <v>4</v>
      </c>
      <c r="D582" s="57" t="str">
        <f t="shared" si="105"/>
        <v>Q1</v>
      </c>
      <c r="E582" s="208" t="s">
        <v>34</v>
      </c>
      <c r="F582" s="209">
        <v>2019</v>
      </c>
      <c r="G582" s="209">
        <v>7</v>
      </c>
      <c r="H582" s="213"/>
      <c r="I582" s="57" t="str">
        <f t="shared" si="107"/>
        <v>Q2</v>
      </c>
      <c r="J582" s="204" t="s">
        <v>704</v>
      </c>
      <c r="K582" s="213" t="s">
        <v>705</v>
      </c>
      <c r="L582" s="210" t="s">
        <v>79</v>
      </c>
      <c r="M582" s="208" t="s">
        <v>47</v>
      </c>
      <c r="N582" s="208">
        <v>1</v>
      </c>
      <c r="O582" s="208"/>
      <c r="P582" s="57" t="str">
        <f t="shared" si="108"/>
        <v>MAIN UNIT</v>
      </c>
      <c r="Q582" s="208" t="s">
        <v>706</v>
      </c>
      <c r="R582" s="208" t="s">
        <v>660</v>
      </c>
      <c r="S582" s="208" t="s">
        <v>707</v>
      </c>
      <c r="T582" s="208" t="s">
        <v>65</v>
      </c>
      <c r="U582" s="208" t="s">
        <v>66</v>
      </c>
      <c r="V582" s="208" t="s">
        <v>708</v>
      </c>
      <c r="W582" s="208" t="s">
        <v>96</v>
      </c>
      <c r="X582" s="34">
        <v>13610000</v>
      </c>
      <c r="Y582" s="202">
        <v>1</v>
      </c>
      <c r="Z582" s="26">
        <f t="shared" si="106"/>
        <v>13610000</v>
      </c>
      <c r="AA582" s="208">
        <v>7.3999999999999996E-2</v>
      </c>
      <c r="AB582" s="35">
        <f t="shared" si="104"/>
        <v>1007140</v>
      </c>
      <c r="AC582" s="27">
        <f t="shared" si="109"/>
        <v>161444.54199999999</v>
      </c>
      <c r="AD582" s="212">
        <v>0.1603</v>
      </c>
      <c r="AE582" s="211">
        <f t="shared" si="110"/>
        <v>0</v>
      </c>
      <c r="AF582" s="211" t="str">
        <f>IF(AND(COUNTIFS($J$18:J582,J582)=1,AE582=1),1,"")</f>
        <v/>
      </c>
      <c r="AG582" s="211">
        <f>IF(C582="","",IF(AND(COUNTIFS($J$18:J582,J582)=1,C582&lt;&gt;""),1,""))</f>
        <v>1</v>
      </c>
      <c r="AH582" s="211">
        <f>IF(G582="","",IF(AND(COUNTIFS($J$18:J582,J582)=1,G582&lt;&gt;""),1,""))</f>
        <v>1</v>
      </c>
      <c r="AI582" s="28">
        <f t="shared" si="111"/>
        <v>34015877.711504422</v>
      </c>
      <c r="AJ582" s="28">
        <f t="shared" si="112"/>
        <v>4446292.375441947</v>
      </c>
      <c r="AK582" s="29">
        <f t="shared" si="113"/>
        <v>0.13071226364205143</v>
      </c>
      <c r="AL582" s="210"/>
      <c r="AM582" s="210"/>
      <c r="AN582" s="210"/>
      <c r="AO582" s="210"/>
      <c r="AP582" s="45" t="str">
        <f t="shared" si="114"/>
        <v>20197</v>
      </c>
      <c r="AQ582" s="45" t="str">
        <f t="shared" si="115"/>
        <v>20197JPY</v>
      </c>
    </row>
    <row r="583" spans="1:43" s="15" customFormat="1">
      <c r="A583" s="208" t="s">
        <v>28</v>
      </c>
      <c r="B583" s="209">
        <v>2019</v>
      </c>
      <c r="C583" s="209">
        <v>3</v>
      </c>
      <c r="D583" s="57" t="str">
        <f t="shared" si="105"/>
        <v>Q4</v>
      </c>
      <c r="E583" s="208" t="s">
        <v>34</v>
      </c>
      <c r="F583" s="209">
        <v>2019</v>
      </c>
      <c r="G583" s="209">
        <v>7</v>
      </c>
      <c r="H583" s="213"/>
      <c r="I583" s="57" t="str">
        <f t="shared" si="107"/>
        <v>Q2</v>
      </c>
      <c r="J583" s="204" t="s">
        <v>709</v>
      </c>
      <c r="K583" s="213" t="s">
        <v>294</v>
      </c>
      <c r="L583" s="210" t="s">
        <v>79</v>
      </c>
      <c r="M583" s="208" t="s">
        <v>47</v>
      </c>
      <c r="N583" s="208">
        <v>1</v>
      </c>
      <c r="O583" s="208"/>
      <c r="P583" s="57" t="str">
        <f t="shared" si="108"/>
        <v>MAIN UNIT</v>
      </c>
      <c r="Q583" s="208" t="s">
        <v>48</v>
      </c>
      <c r="R583" s="208" t="s">
        <v>49</v>
      </c>
      <c r="S583" s="208" t="s">
        <v>39</v>
      </c>
      <c r="T583" s="208" t="s">
        <v>295</v>
      </c>
      <c r="U583" s="208" t="s">
        <v>258</v>
      </c>
      <c r="V583" s="208" t="s">
        <v>164</v>
      </c>
      <c r="W583" s="208" t="s">
        <v>51</v>
      </c>
      <c r="X583" s="34">
        <v>935172.4</v>
      </c>
      <c r="Y583" s="202">
        <v>1.1299999999999999</v>
      </c>
      <c r="Z583" s="26">
        <f t="shared" si="106"/>
        <v>935172.4</v>
      </c>
      <c r="AA583" s="208">
        <v>1.135</v>
      </c>
      <c r="AB583" s="35">
        <f t="shared" si="104"/>
        <v>939310.33097345149</v>
      </c>
      <c r="AC583" s="27">
        <f t="shared" si="109"/>
        <v>75238.757510973475</v>
      </c>
      <c r="AD583" s="212">
        <v>8.0100000000000005E-2</v>
      </c>
      <c r="AE583" s="211">
        <f t="shared" si="110"/>
        <v>0</v>
      </c>
      <c r="AF583" s="211" t="str">
        <f>IF(AND(COUNTIFS($J$18:J583,J583)=1,AE583=1),1,"")</f>
        <v/>
      </c>
      <c r="AG583" s="211">
        <f>IF(C583="","",IF(AND(COUNTIFS($J$18:J583,J583)=1,C583&lt;&gt;""),1,""))</f>
        <v>1</v>
      </c>
      <c r="AH583" s="211">
        <f>IF(G583="","",IF(AND(COUNTIFS($J$18:J583,J583)=1,G583&lt;&gt;""),1,""))</f>
        <v>1</v>
      </c>
      <c r="AI583" s="28">
        <f t="shared" si="111"/>
        <v>34015877.711504422</v>
      </c>
      <c r="AJ583" s="28">
        <f t="shared" si="112"/>
        <v>4446292.375441947</v>
      </c>
      <c r="AK583" s="29">
        <f t="shared" si="113"/>
        <v>0.13071226364205143</v>
      </c>
      <c r="AL583" s="210"/>
      <c r="AM583" s="210"/>
      <c r="AN583" s="210"/>
      <c r="AO583" s="210"/>
      <c r="AP583" s="45" t="str">
        <f t="shared" si="114"/>
        <v>20197</v>
      </c>
      <c r="AQ583" s="45" t="str">
        <f t="shared" si="115"/>
        <v>20197RMB</v>
      </c>
    </row>
    <row r="584" spans="1:43" s="15" customFormat="1">
      <c r="A584" s="208" t="s">
        <v>28</v>
      </c>
      <c r="B584" s="209">
        <v>2019</v>
      </c>
      <c r="C584" s="209">
        <v>3</v>
      </c>
      <c r="D584" s="57" t="str">
        <f t="shared" si="105"/>
        <v>Q4</v>
      </c>
      <c r="E584" s="208" t="s">
        <v>34</v>
      </c>
      <c r="F584" s="209">
        <v>2019</v>
      </c>
      <c r="G584" s="209">
        <v>7</v>
      </c>
      <c r="H584" s="213"/>
      <c r="I584" s="57" t="str">
        <f t="shared" si="107"/>
        <v>Q2</v>
      </c>
      <c r="J584" s="204" t="s">
        <v>710</v>
      </c>
      <c r="K584" s="213" t="s">
        <v>711</v>
      </c>
      <c r="L584" s="210" t="s">
        <v>79</v>
      </c>
      <c r="M584" s="208" t="s">
        <v>47</v>
      </c>
      <c r="N584" s="208">
        <v>1</v>
      </c>
      <c r="O584" s="208"/>
      <c r="P584" s="57" t="str">
        <f t="shared" si="108"/>
        <v>MAIN UNIT</v>
      </c>
      <c r="Q584" s="208" t="s">
        <v>56</v>
      </c>
      <c r="R584" s="208" t="s">
        <v>49</v>
      </c>
      <c r="S584" s="208" t="s">
        <v>36</v>
      </c>
      <c r="T584" s="208" t="s">
        <v>65</v>
      </c>
      <c r="U584" s="208" t="s">
        <v>66</v>
      </c>
      <c r="V584" s="208" t="s">
        <v>67</v>
      </c>
      <c r="W584" s="208" t="s">
        <v>96</v>
      </c>
      <c r="X584" s="34">
        <v>13707000</v>
      </c>
      <c r="Y584" s="202">
        <v>1</v>
      </c>
      <c r="Z584" s="26">
        <f t="shared" si="106"/>
        <v>13707000</v>
      </c>
      <c r="AA584" s="208">
        <v>7.3999999999999996E-2</v>
      </c>
      <c r="AB584" s="35">
        <f t="shared" si="104"/>
        <v>1014318</v>
      </c>
      <c r="AC584" s="27">
        <f t="shared" si="109"/>
        <v>169188.24240000002</v>
      </c>
      <c r="AD584" s="212">
        <v>0.1668</v>
      </c>
      <c r="AE584" s="211">
        <f t="shared" si="110"/>
        <v>1</v>
      </c>
      <c r="AF584" s="211">
        <f>IF(AND(COUNTIFS($J$18:J584,J584)=1,AE584=1),1,"")</f>
        <v>1</v>
      </c>
      <c r="AG584" s="211">
        <f>IF(C584="","",IF(AND(COUNTIFS($J$18:J584,J584)=1,C584&lt;&gt;""),1,""))</f>
        <v>1</v>
      </c>
      <c r="AH584" s="211">
        <f>IF(G584="","",IF(AND(COUNTIFS($J$18:J584,J584)=1,G584&lt;&gt;""),1,""))</f>
        <v>1</v>
      </c>
      <c r="AI584" s="28">
        <f t="shared" si="111"/>
        <v>34015877.711504422</v>
      </c>
      <c r="AJ584" s="28">
        <f t="shared" si="112"/>
        <v>4446292.375441947</v>
      </c>
      <c r="AK584" s="29">
        <f t="shared" si="113"/>
        <v>0.13071226364205143</v>
      </c>
      <c r="AL584" s="210"/>
      <c r="AM584" s="210"/>
      <c r="AN584" s="210"/>
      <c r="AO584" s="210"/>
      <c r="AP584" s="45" t="str">
        <f t="shared" si="114"/>
        <v>20197</v>
      </c>
      <c r="AQ584" s="45" t="str">
        <f t="shared" si="115"/>
        <v>20197JPY</v>
      </c>
    </row>
    <row r="585" spans="1:43" s="15" customFormat="1">
      <c r="A585" s="208" t="s">
        <v>34</v>
      </c>
      <c r="B585" s="209">
        <v>2019</v>
      </c>
      <c r="C585" s="209">
        <v>7</v>
      </c>
      <c r="D585" s="57" t="str">
        <f t="shared" si="105"/>
        <v>Q2</v>
      </c>
      <c r="E585" s="208" t="s">
        <v>34</v>
      </c>
      <c r="F585" s="209">
        <v>2019</v>
      </c>
      <c r="G585" s="209">
        <v>7</v>
      </c>
      <c r="H585" s="213"/>
      <c r="I585" s="57" t="str">
        <f t="shared" si="107"/>
        <v>Q2</v>
      </c>
      <c r="J585" s="204" t="s">
        <v>712</v>
      </c>
      <c r="K585" s="213" t="s">
        <v>713</v>
      </c>
      <c r="L585" s="210" t="s">
        <v>79</v>
      </c>
      <c r="M585" s="208" t="s">
        <v>47</v>
      </c>
      <c r="N585" s="208">
        <v>1</v>
      </c>
      <c r="O585" s="208"/>
      <c r="P585" s="57" t="str">
        <f t="shared" si="108"/>
        <v>MAIN UNIT</v>
      </c>
      <c r="Q585" s="208" t="s">
        <v>598</v>
      </c>
      <c r="R585" s="208" t="s">
        <v>243</v>
      </c>
      <c r="S585" s="208" t="s">
        <v>244</v>
      </c>
      <c r="T585" s="208" t="s">
        <v>65</v>
      </c>
      <c r="U585" s="208" t="s">
        <v>66</v>
      </c>
      <c r="V585" s="208" t="s">
        <v>247</v>
      </c>
      <c r="W585" s="208" t="s">
        <v>96</v>
      </c>
      <c r="X585" s="34">
        <v>14000000</v>
      </c>
      <c r="Y585" s="202">
        <v>1</v>
      </c>
      <c r="Z585" s="26">
        <f t="shared" si="106"/>
        <v>14000000</v>
      </c>
      <c r="AA585" s="208">
        <v>7.3999999999999996E-2</v>
      </c>
      <c r="AB585" s="35">
        <f t="shared" si="104"/>
        <v>1036000</v>
      </c>
      <c r="AC585" s="27">
        <f t="shared" si="109"/>
        <v>173737.19999999998</v>
      </c>
      <c r="AD585" s="212">
        <v>0.16769999999999999</v>
      </c>
      <c r="AE585" s="211">
        <f t="shared" si="110"/>
        <v>0</v>
      </c>
      <c r="AF585" s="211" t="str">
        <f>IF(AND(COUNTIFS($J$18:J585,J585)=1,AE585=1),1,"")</f>
        <v/>
      </c>
      <c r="AG585" s="211">
        <f>IF(C585="","",IF(AND(COUNTIFS($J$18:J585,J585)=1,C585&lt;&gt;""),1,""))</f>
        <v>1</v>
      </c>
      <c r="AH585" s="211">
        <f>IF(G585="","",IF(AND(COUNTIFS($J$18:J585,J585)=1,G585&lt;&gt;""),1,""))</f>
        <v>1</v>
      </c>
      <c r="AI585" s="28">
        <f t="shared" si="111"/>
        <v>34015877.711504422</v>
      </c>
      <c r="AJ585" s="28">
        <f t="shared" si="112"/>
        <v>4446292.375441947</v>
      </c>
      <c r="AK585" s="29">
        <f t="shared" si="113"/>
        <v>0.13071226364205143</v>
      </c>
      <c r="AL585" s="210"/>
      <c r="AM585" s="210"/>
      <c r="AN585" s="210"/>
      <c r="AO585" s="210"/>
      <c r="AP585" s="45" t="str">
        <f t="shared" si="114"/>
        <v>20197</v>
      </c>
      <c r="AQ585" s="45" t="str">
        <f t="shared" si="115"/>
        <v>20197JPY</v>
      </c>
    </row>
    <row r="586" spans="1:43" s="15" customFormat="1">
      <c r="A586" s="208" t="s">
        <v>34</v>
      </c>
      <c r="B586" s="209">
        <v>2019</v>
      </c>
      <c r="C586" s="209">
        <v>7</v>
      </c>
      <c r="D586" s="57" t="str">
        <f t="shared" si="105"/>
        <v>Q2</v>
      </c>
      <c r="E586" s="208" t="s">
        <v>34</v>
      </c>
      <c r="F586" s="209">
        <v>2019</v>
      </c>
      <c r="G586" s="209">
        <v>7</v>
      </c>
      <c r="H586" s="213"/>
      <c r="I586" s="57" t="str">
        <f t="shared" si="107"/>
        <v>Q2</v>
      </c>
      <c r="J586" s="204" t="s">
        <v>714</v>
      </c>
      <c r="K586" s="213" t="s">
        <v>713</v>
      </c>
      <c r="L586" s="210" t="s">
        <v>79</v>
      </c>
      <c r="M586" s="208" t="s">
        <v>47</v>
      </c>
      <c r="N586" s="208">
        <v>1</v>
      </c>
      <c r="O586" s="208"/>
      <c r="P586" s="57" t="str">
        <f t="shared" si="108"/>
        <v>MAIN UNIT</v>
      </c>
      <c r="Q586" s="208" t="s">
        <v>598</v>
      </c>
      <c r="R586" s="208" t="s">
        <v>243</v>
      </c>
      <c r="S586" s="208" t="s">
        <v>244</v>
      </c>
      <c r="T586" s="208" t="s">
        <v>65</v>
      </c>
      <c r="U586" s="208" t="s">
        <v>66</v>
      </c>
      <c r="V586" s="208" t="s">
        <v>247</v>
      </c>
      <c r="W586" s="208" t="s">
        <v>96</v>
      </c>
      <c r="X586" s="34">
        <v>14000000</v>
      </c>
      <c r="Y586" s="202">
        <v>1</v>
      </c>
      <c r="Z586" s="26">
        <f t="shared" si="106"/>
        <v>14000000</v>
      </c>
      <c r="AA586" s="208">
        <v>7.3999999999999996E-2</v>
      </c>
      <c r="AB586" s="35">
        <f t="shared" ref="AB586:AB649" si="116">IF(AND(R586&lt;&gt;"C66",R586&lt;&gt;""),Z586/Y586*AA586,"")</f>
        <v>1036000</v>
      </c>
      <c r="AC586" s="27">
        <f t="shared" si="109"/>
        <v>173737.19999999998</v>
      </c>
      <c r="AD586" s="212">
        <v>0.16769999999999999</v>
      </c>
      <c r="AE586" s="211">
        <f t="shared" si="110"/>
        <v>0</v>
      </c>
      <c r="AF586" s="211" t="str">
        <f>IF(AND(COUNTIFS($J$18:J586,J586)=1,AE586=1),1,"")</f>
        <v/>
      </c>
      <c r="AG586" s="211" t="str">
        <f>IF(C586="","",IF(AND(COUNTIFS($J$18:J586,J586)=1,C586&lt;&gt;""),1,""))</f>
        <v/>
      </c>
      <c r="AH586" s="211" t="str">
        <f>IF(G586="","",IF(AND(COUNTIFS($J$18:J586,J586)=1,G586&lt;&gt;""),1,""))</f>
        <v/>
      </c>
      <c r="AI586" s="28">
        <f t="shared" si="111"/>
        <v>34015877.711504422</v>
      </c>
      <c r="AJ586" s="28">
        <f t="shared" si="112"/>
        <v>4446292.375441947</v>
      </c>
      <c r="AK586" s="29">
        <f t="shared" si="113"/>
        <v>0.13071226364205143</v>
      </c>
      <c r="AL586" s="210"/>
      <c r="AM586" s="210"/>
      <c r="AN586" s="210"/>
      <c r="AO586" s="210"/>
      <c r="AP586" s="45" t="str">
        <f t="shared" si="114"/>
        <v>20197</v>
      </c>
      <c r="AQ586" s="45" t="str">
        <f t="shared" si="115"/>
        <v>20197JPY</v>
      </c>
    </row>
    <row r="587" spans="1:43" s="15" customFormat="1">
      <c r="A587" s="208" t="s">
        <v>34</v>
      </c>
      <c r="B587" s="209">
        <v>2019</v>
      </c>
      <c r="C587" s="209">
        <v>7</v>
      </c>
      <c r="D587" s="57" t="str">
        <f t="shared" si="105"/>
        <v>Q2</v>
      </c>
      <c r="E587" s="208" t="s">
        <v>34</v>
      </c>
      <c r="F587" s="209">
        <v>2019</v>
      </c>
      <c r="G587" s="209">
        <v>7</v>
      </c>
      <c r="H587" s="213"/>
      <c r="I587" s="57" t="str">
        <f t="shared" si="107"/>
        <v>Q2</v>
      </c>
      <c r="J587" s="204" t="s">
        <v>714</v>
      </c>
      <c r="K587" s="213" t="s">
        <v>713</v>
      </c>
      <c r="L587" s="210" t="s">
        <v>55</v>
      </c>
      <c r="M587" s="208" t="s">
        <v>47</v>
      </c>
      <c r="N587" s="208">
        <v>1</v>
      </c>
      <c r="O587" s="208"/>
      <c r="P587" s="57" t="str">
        <f t="shared" si="108"/>
        <v>MAIN UNIT</v>
      </c>
      <c r="Q587" s="208" t="s">
        <v>598</v>
      </c>
      <c r="R587" s="208" t="s">
        <v>243</v>
      </c>
      <c r="S587" s="208" t="s">
        <v>244</v>
      </c>
      <c r="T587" s="208" t="s">
        <v>65</v>
      </c>
      <c r="U587" s="208" t="s">
        <v>66</v>
      </c>
      <c r="V587" s="208" t="s">
        <v>247</v>
      </c>
      <c r="W587" s="208" t="s">
        <v>96</v>
      </c>
      <c r="X587" s="34">
        <v>10000000</v>
      </c>
      <c r="Y587" s="202">
        <v>1</v>
      </c>
      <c r="Z587" s="26">
        <f t="shared" si="106"/>
        <v>10000000</v>
      </c>
      <c r="AA587" s="208">
        <v>7.3999999999999996E-2</v>
      </c>
      <c r="AB587" s="35">
        <f t="shared" si="116"/>
        <v>740000</v>
      </c>
      <c r="AC587" s="27">
        <f t="shared" si="109"/>
        <v>124097.99999999999</v>
      </c>
      <c r="AD587" s="212">
        <v>0.16769999999999999</v>
      </c>
      <c r="AE587" s="211">
        <f t="shared" si="110"/>
        <v>0</v>
      </c>
      <c r="AF587" s="211" t="str">
        <f>IF(AND(COUNTIFS($J$18:J587,J587)=1,AE587=1),1,"")</f>
        <v/>
      </c>
      <c r="AG587" s="211" t="str">
        <f>IF(C587="","",IF(AND(COUNTIFS($J$18:J587,J587)=1,C587&lt;&gt;""),1,""))</f>
        <v/>
      </c>
      <c r="AH587" s="211" t="str">
        <f>IF(G587="","",IF(AND(COUNTIFS($J$18:J587,J587)=1,G587&lt;&gt;""),1,""))</f>
        <v/>
      </c>
      <c r="AI587" s="28">
        <f t="shared" si="111"/>
        <v>34015877.711504422</v>
      </c>
      <c r="AJ587" s="28">
        <f t="shared" si="112"/>
        <v>4446292.375441947</v>
      </c>
      <c r="AK587" s="29">
        <f t="shared" si="113"/>
        <v>0.13071226364205143</v>
      </c>
      <c r="AL587" s="210"/>
      <c r="AM587" s="210"/>
      <c r="AN587" s="210"/>
      <c r="AO587" s="210"/>
      <c r="AP587" s="45" t="str">
        <f t="shared" si="114"/>
        <v>20197</v>
      </c>
      <c r="AQ587" s="45" t="str">
        <f t="shared" si="115"/>
        <v>20197JPY</v>
      </c>
    </row>
    <row r="588" spans="1:43" s="15" customFormat="1">
      <c r="A588" s="208" t="s">
        <v>34</v>
      </c>
      <c r="B588" s="209">
        <v>2019</v>
      </c>
      <c r="C588" s="209">
        <v>7</v>
      </c>
      <c r="D588" s="57" t="str">
        <f t="shared" si="105"/>
        <v>Q2</v>
      </c>
      <c r="E588" s="208" t="s">
        <v>34</v>
      </c>
      <c r="F588" s="209">
        <v>2019</v>
      </c>
      <c r="G588" s="209">
        <v>7</v>
      </c>
      <c r="H588" s="213"/>
      <c r="I588" s="57" t="str">
        <f t="shared" si="107"/>
        <v>Q2</v>
      </c>
      <c r="J588" s="204" t="s">
        <v>712</v>
      </c>
      <c r="K588" s="213" t="s">
        <v>713</v>
      </c>
      <c r="L588" s="210" t="s">
        <v>55</v>
      </c>
      <c r="M588" s="208" t="s">
        <v>47</v>
      </c>
      <c r="N588" s="208">
        <v>1</v>
      </c>
      <c r="O588" s="208"/>
      <c r="P588" s="57" t="str">
        <f t="shared" si="108"/>
        <v>MAIN UNIT</v>
      </c>
      <c r="Q588" s="208" t="s">
        <v>598</v>
      </c>
      <c r="R588" s="208" t="s">
        <v>243</v>
      </c>
      <c r="S588" s="208" t="s">
        <v>244</v>
      </c>
      <c r="T588" s="208" t="s">
        <v>65</v>
      </c>
      <c r="U588" s="208" t="s">
        <v>66</v>
      </c>
      <c r="V588" s="208" t="s">
        <v>247</v>
      </c>
      <c r="W588" s="208" t="s">
        <v>96</v>
      </c>
      <c r="X588" s="34">
        <v>10000000</v>
      </c>
      <c r="Y588" s="202">
        <v>1</v>
      </c>
      <c r="Z588" s="26">
        <f t="shared" si="106"/>
        <v>10000000</v>
      </c>
      <c r="AA588" s="208">
        <v>7.3999999999999996E-2</v>
      </c>
      <c r="AB588" s="35">
        <f t="shared" si="116"/>
        <v>740000</v>
      </c>
      <c r="AC588" s="27">
        <f t="shared" si="109"/>
        <v>124097.99999999999</v>
      </c>
      <c r="AD588" s="212">
        <v>0.16769999999999999</v>
      </c>
      <c r="AE588" s="211">
        <f t="shared" si="110"/>
        <v>0</v>
      </c>
      <c r="AF588" s="211" t="str">
        <f>IF(AND(COUNTIFS($J$18:J588,J588)=1,AE588=1),1,"")</f>
        <v/>
      </c>
      <c r="AG588" s="211" t="str">
        <f>IF(C588="","",IF(AND(COUNTIFS($J$18:J588,J588)=1,C588&lt;&gt;""),1,""))</f>
        <v/>
      </c>
      <c r="AH588" s="211" t="str">
        <f>IF(G588="","",IF(AND(COUNTIFS($J$18:J588,J588)=1,G588&lt;&gt;""),1,""))</f>
        <v/>
      </c>
      <c r="AI588" s="28">
        <f t="shared" si="111"/>
        <v>34015877.711504422</v>
      </c>
      <c r="AJ588" s="28">
        <f t="shared" si="112"/>
        <v>4446292.375441947</v>
      </c>
      <c r="AK588" s="29">
        <f t="shared" si="113"/>
        <v>0.13071226364205143</v>
      </c>
      <c r="AL588" s="210"/>
      <c r="AM588" s="210"/>
      <c r="AN588" s="210"/>
      <c r="AO588" s="210"/>
      <c r="AP588" s="45" t="str">
        <f t="shared" si="114"/>
        <v>20197</v>
      </c>
      <c r="AQ588" s="45" t="str">
        <f t="shared" si="115"/>
        <v>20197JPY</v>
      </c>
    </row>
    <row r="589" spans="1:43" s="15" customFormat="1">
      <c r="A589" s="208" t="s">
        <v>34</v>
      </c>
      <c r="B589" s="209">
        <v>2019</v>
      </c>
      <c r="C589" s="209">
        <v>7</v>
      </c>
      <c r="D589" s="57" t="str">
        <f t="shared" si="105"/>
        <v>Q2</v>
      </c>
      <c r="E589" s="208" t="s">
        <v>34</v>
      </c>
      <c r="F589" s="209">
        <v>2019</v>
      </c>
      <c r="G589" s="209">
        <v>7</v>
      </c>
      <c r="H589" s="213"/>
      <c r="I589" s="57" t="str">
        <f t="shared" si="107"/>
        <v>Q2</v>
      </c>
      <c r="J589" s="204" t="s">
        <v>715</v>
      </c>
      <c r="K589" s="213" t="s">
        <v>3153</v>
      </c>
      <c r="L589" s="210" t="s">
        <v>55</v>
      </c>
      <c r="M589" s="208" t="s">
        <v>47</v>
      </c>
      <c r="N589" s="208">
        <v>1</v>
      </c>
      <c r="O589" s="208"/>
      <c r="P589" s="57" t="str">
        <f t="shared" si="108"/>
        <v>MAIN UNIT</v>
      </c>
      <c r="Q589" s="208" t="s">
        <v>598</v>
      </c>
      <c r="R589" s="208" t="s">
        <v>243</v>
      </c>
      <c r="S589" s="208" t="s">
        <v>37</v>
      </c>
      <c r="T589" s="208" t="s">
        <v>196</v>
      </c>
      <c r="U589" s="208" t="s">
        <v>197</v>
      </c>
      <c r="V589" s="208" t="s">
        <v>198</v>
      </c>
      <c r="W589" s="208" t="s">
        <v>51</v>
      </c>
      <c r="X589" s="34">
        <v>600687.5</v>
      </c>
      <c r="Y589" s="202">
        <v>1.1299999999999999</v>
      </c>
      <c r="Z589" s="26">
        <f t="shared" si="106"/>
        <v>600687.5</v>
      </c>
      <c r="AA589" s="208">
        <v>1.135</v>
      </c>
      <c r="AB589" s="35">
        <f t="shared" si="116"/>
        <v>603345.4092920355</v>
      </c>
      <c r="AC589" s="27">
        <f t="shared" si="109"/>
        <v>72401.449115044263</v>
      </c>
      <c r="AD589" s="212">
        <v>0.12</v>
      </c>
      <c r="AE589" s="211">
        <f t="shared" si="110"/>
        <v>0</v>
      </c>
      <c r="AF589" s="211" t="str">
        <f>IF(AND(COUNTIFS($J$18:J589,J589)=1,AE589=1),1,"")</f>
        <v/>
      </c>
      <c r="AG589" s="211">
        <f>IF(C589="","",IF(AND(COUNTIFS($J$18:J589,J589)=1,C589&lt;&gt;""),1,""))</f>
        <v>1</v>
      </c>
      <c r="AH589" s="211">
        <f>IF(G589="","",IF(AND(COUNTIFS($J$18:J589,J589)=1,G589&lt;&gt;""),1,""))</f>
        <v>1</v>
      </c>
      <c r="AI589" s="28">
        <f t="shared" si="111"/>
        <v>34015877.711504422</v>
      </c>
      <c r="AJ589" s="28">
        <f t="shared" si="112"/>
        <v>4446292.375441947</v>
      </c>
      <c r="AK589" s="29">
        <f t="shared" si="113"/>
        <v>0.13071226364205143</v>
      </c>
      <c r="AL589" s="210"/>
      <c r="AM589" s="210"/>
      <c r="AN589" s="210"/>
      <c r="AO589" s="210"/>
      <c r="AP589" s="45" t="str">
        <f t="shared" si="114"/>
        <v>20197</v>
      </c>
      <c r="AQ589" s="45" t="str">
        <f t="shared" si="115"/>
        <v>20197RMB</v>
      </c>
    </row>
    <row r="590" spans="1:43" s="15" customFormat="1">
      <c r="A590" s="208" t="s">
        <v>34</v>
      </c>
      <c r="B590" s="209">
        <v>2019</v>
      </c>
      <c r="C590" s="209">
        <v>7</v>
      </c>
      <c r="D590" s="57" t="str">
        <f t="shared" si="105"/>
        <v>Q2</v>
      </c>
      <c r="E590" s="208" t="s">
        <v>34</v>
      </c>
      <c r="F590" s="209">
        <v>2019</v>
      </c>
      <c r="G590" s="209">
        <v>7</v>
      </c>
      <c r="H590" s="213"/>
      <c r="I590" s="57" t="str">
        <f t="shared" si="107"/>
        <v>Q2</v>
      </c>
      <c r="J590" s="204" t="s">
        <v>715</v>
      </c>
      <c r="K590" s="213" t="s">
        <v>3153</v>
      </c>
      <c r="L590" s="210" t="s">
        <v>55</v>
      </c>
      <c r="M590" s="208" t="s">
        <v>47</v>
      </c>
      <c r="N590" s="208">
        <v>1</v>
      </c>
      <c r="O590" s="208"/>
      <c r="P590" s="57" t="str">
        <f t="shared" si="108"/>
        <v>MAIN UNIT</v>
      </c>
      <c r="Q590" s="208" t="s">
        <v>598</v>
      </c>
      <c r="R590" s="208" t="s">
        <v>243</v>
      </c>
      <c r="S590" s="208" t="s">
        <v>37</v>
      </c>
      <c r="T590" s="208" t="s">
        <v>196</v>
      </c>
      <c r="U590" s="208" t="s">
        <v>197</v>
      </c>
      <c r="V590" s="208" t="s">
        <v>198</v>
      </c>
      <c r="W590" s="208" t="s">
        <v>51</v>
      </c>
      <c r="X590" s="34">
        <v>600687.5</v>
      </c>
      <c r="Y590" s="202">
        <v>1.1299999999999999</v>
      </c>
      <c r="Z590" s="26">
        <f t="shared" si="106"/>
        <v>600687.5</v>
      </c>
      <c r="AA590" s="208">
        <v>1.135</v>
      </c>
      <c r="AB590" s="35">
        <f t="shared" si="116"/>
        <v>603345.4092920355</v>
      </c>
      <c r="AC590" s="27">
        <f t="shared" si="109"/>
        <v>72401.449115044263</v>
      </c>
      <c r="AD590" s="212">
        <v>0.12</v>
      </c>
      <c r="AE590" s="211">
        <f t="shared" si="110"/>
        <v>0</v>
      </c>
      <c r="AF590" s="211" t="str">
        <f>IF(AND(COUNTIFS($J$18:J590,J590)=1,AE590=1),1,"")</f>
        <v/>
      </c>
      <c r="AG590" s="211" t="str">
        <f>IF(C590="","",IF(AND(COUNTIFS($J$18:J590,J590)=1,C590&lt;&gt;""),1,""))</f>
        <v/>
      </c>
      <c r="AH590" s="211" t="str">
        <f>IF(G590="","",IF(AND(COUNTIFS($J$18:J590,J590)=1,G590&lt;&gt;""),1,""))</f>
        <v/>
      </c>
      <c r="AI590" s="28">
        <f t="shared" si="111"/>
        <v>34015877.711504422</v>
      </c>
      <c r="AJ590" s="28">
        <f t="shared" si="112"/>
        <v>4446292.375441947</v>
      </c>
      <c r="AK590" s="29">
        <f t="shared" si="113"/>
        <v>0.13071226364205143</v>
      </c>
      <c r="AL590" s="210"/>
      <c r="AM590" s="210"/>
      <c r="AN590" s="210"/>
      <c r="AO590" s="210"/>
      <c r="AP590" s="45" t="str">
        <f t="shared" si="114"/>
        <v>20197</v>
      </c>
      <c r="AQ590" s="45" t="str">
        <f t="shared" si="115"/>
        <v>20197RMB</v>
      </c>
    </row>
    <row r="591" spans="1:43" s="15" customFormat="1">
      <c r="A591" s="208" t="s">
        <v>34</v>
      </c>
      <c r="B591" s="209">
        <v>2019</v>
      </c>
      <c r="C591" s="209">
        <v>7</v>
      </c>
      <c r="D591" s="57" t="str">
        <f t="shared" si="105"/>
        <v>Q2</v>
      </c>
      <c r="E591" s="208" t="s">
        <v>34</v>
      </c>
      <c r="F591" s="209">
        <v>2019</v>
      </c>
      <c r="G591" s="209">
        <v>7</v>
      </c>
      <c r="H591" s="213"/>
      <c r="I591" s="57" t="str">
        <f t="shared" si="107"/>
        <v>Q2</v>
      </c>
      <c r="J591" s="204" t="s">
        <v>715</v>
      </c>
      <c r="K591" s="213" t="s">
        <v>3153</v>
      </c>
      <c r="L591" s="210" t="s">
        <v>55</v>
      </c>
      <c r="M591" s="208" t="s">
        <v>47</v>
      </c>
      <c r="N591" s="208">
        <v>1</v>
      </c>
      <c r="O591" s="208"/>
      <c r="P591" s="57" t="str">
        <f t="shared" si="108"/>
        <v>MAIN UNIT</v>
      </c>
      <c r="Q591" s="208" t="s">
        <v>598</v>
      </c>
      <c r="R591" s="208" t="s">
        <v>243</v>
      </c>
      <c r="S591" s="208" t="s">
        <v>37</v>
      </c>
      <c r="T591" s="208" t="s">
        <v>196</v>
      </c>
      <c r="U591" s="208" t="s">
        <v>197</v>
      </c>
      <c r="V591" s="208" t="s">
        <v>198</v>
      </c>
      <c r="W591" s="208" t="s">
        <v>51</v>
      </c>
      <c r="X591" s="34">
        <v>600687.5</v>
      </c>
      <c r="Y591" s="202">
        <v>1.1299999999999999</v>
      </c>
      <c r="Z591" s="26">
        <f t="shared" si="106"/>
        <v>600687.5</v>
      </c>
      <c r="AA591" s="208">
        <v>1.135</v>
      </c>
      <c r="AB591" s="35">
        <f t="shared" si="116"/>
        <v>603345.4092920355</v>
      </c>
      <c r="AC591" s="27">
        <f t="shared" si="109"/>
        <v>72401.449115044263</v>
      </c>
      <c r="AD591" s="212">
        <v>0.12</v>
      </c>
      <c r="AE591" s="211">
        <f t="shared" si="110"/>
        <v>0</v>
      </c>
      <c r="AF591" s="211" t="str">
        <f>IF(AND(COUNTIFS($J$18:J591,J591)=1,AE591=1),1,"")</f>
        <v/>
      </c>
      <c r="AG591" s="211" t="str">
        <f>IF(C591="","",IF(AND(COUNTIFS($J$18:J591,J591)=1,C591&lt;&gt;""),1,""))</f>
        <v/>
      </c>
      <c r="AH591" s="211" t="str">
        <f>IF(G591="","",IF(AND(COUNTIFS($J$18:J591,J591)=1,G591&lt;&gt;""),1,""))</f>
        <v/>
      </c>
      <c r="AI591" s="28">
        <f t="shared" si="111"/>
        <v>34015877.711504422</v>
      </c>
      <c r="AJ591" s="28">
        <f t="shared" si="112"/>
        <v>4446292.375441947</v>
      </c>
      <c r="AK591" s="29">
        <f t="shared" si="113"/>
        <v>0.13071226364205143</v>
      </c>
      <c r="AL591" s="210"/>
      <c r="AM591" s="210"/>
      <c r="AN591" s="210"/>
      <c r="AO591" s="210"/>
      <c r="AP591" s="45" t="str">
        <f t="shared" si="114"/>
        <v>20197</v>
      </c>
      <c r="AQ591" s="45" t="str">
        <f t="shared" si="115"/>
        <v>20197RMB</v>
      </c>
    </row>
    <row r="592" spans="1:43" s="15" customFormat="1">
      <c r="A592" s="208" t="s">
        <v>34</v>
      </c>
      <c r="B592" s="209">
        <v>2019</v>
      </c>
      <c r="C592" s="209">
        <v>7</v>
      </c>
      <c r="D592" s="57" t="str">
        <f t="shared" si="105"/>
        <v>Q2</v>
      </c>
      <c r="E592" s="208" t="s">
        <v>34</v>
      </c>
      <c r="F592" s="209">
        <v>2019</v>
      </c>
      <c r="G592" s="209">
        <v>7</v>
      </c>
      <c r="H592" s="213"/>
      <c r="I592" s="57" t="str">
        <f t="shared" si="107"/>
        <v>Q2</v>
      </c>
      <c r="J592" s="204" t="s">
        <v>715</v>
      </c>
      <c r="K592" s="213" t="s">
        <v>3153</v>
      </c>
      <c r="L592" s="210" t="s">
        <v>55</v>
      </c>
      <c r="M592" s="208" t="s">
        <v>47</v>
      </c>
      <c r="N592" s="208">
        <v>1</v>
      </c>
      <c r="O592" s="208"/>
      <c r="P592" s="57" t="str">
        <f t="shared" si="108"/>
        <v>MAIN UNIT</v>
      </c>
      <c r="Q592" s="208" t="s">
        <v>598</v>
      </c>
      <c r="R592" s="208" t="s">
        <v>243</v>
      </c>
      <c r="S592" s="208" t="s">
        <v>37</v>
      </c>
      <c r="T592" s="208" t="s">
        <v>196</v>
      </c>
      <c r="U592" s="208" t="s">
        <v>197</v>
      </c>
      <c r="V592" s="208" t="s">
        <v>198</v>
      </c>
      <c r="W592" s="208" t="s">
        <v>51</v>
      </c>
      <c r="X592" s="34">
        <v>600687.5</v>
      </c>
      <c r="Y592" s="202">
        <v>1.1299999999999999</v>
      </c>
      <c r="Z592" s="26">
        <f t="shared" si="106"/>
        <v>600687.5</v>
      </c>
      <c r="AA592" s="208">
        <v>1.135</v>
      </c>
      <c r="AB592" s="35">
        <f t="shared" si="116"/>
        <v>603345.4092920355</v>
      </c>
      <c r="AC592" s="27">
        <f t="shared" si="109"/>
        <v>72401.449115044263</v>
      </c>
      <c r="AD592" s="212">
        <v>0.12</v>
      </c>
      <c r="AE592" s="211">
        <f t="shared" si="110"/>
        <v>0</v>
      </c>
      <c r="AF592" s="211" t="str">
        <f>IF(AND(COUNTIFS($J$18:J592,J592)=1,AE592=1),1,"")</f>
        <v/>
      </c>
      <c r="AG592" s="211" t="str">
        <f>IF(C592="","",IF(AND(COUNTIFS($J$18:J592,J592)=1,C592&lt;&gt;""),1,""))</f>
        <v/>
      </c>
      <c r="AH592" s="211" t="str">
        <f>IF(G592="","",IF(AND(COUNTIFS($J$18:J592,J592)=1,G592&lt;&gt;""),1,""))</f>
        <v/>
      </c>
      <c r="AI592" s="28">
        <f t="shared" si="111"/>
        <v>34015877.711504422</v>
      </c>
      <c r="AJ592" s="28">
        <f t="shared" si="112"/>
        <v>4446292.375441947</v>
      </c>
      <c r="AK592" s="29">
        <f t="shared" si="113"/>
        <v>0.13071226364205143</v>
      </c>
      <c r="AL592" s="210"/>
      <c r="AM592" s="210"/>
      <c r="AN592" s="210"/>
      <c r="AO592" s="210"/>
      <c r="AP592" s="45" t="str">
        <f t="shared" si="114"/>
        <v>20197</v>
      </c>
      <c r="AQ592" s="45" t="str">
        <f t="shared" si="115"/>
        <v>20197RMB</v>
      </c>
    </row>
    <row r="593" spans="1:43" s="15" customFormat="1">
      <c r="A593" s="208" t="s">
        <v>34</v>
      </c>
      <c r="B593" s="209">
        <v>2019</v>
      </c>
      <c r="C593" s="209">
        <v>7</v>
      </c>
      <c r="D593" s="57" t="str">
        <f t="shared" si="105"/>
        <v>Q2</v>
      </c>
      <c r="E593" s="208" t="s">
        <v>34</v>
      </c>
      <c r="F593" s="209">
        <v>2019</v>
      </c>
      <c r="G593" s="209">
        <v>7</v>
      </c>
      <c r="H593" s="213"/>
      <c r="I593" s="57" t="str">
        <f t="shared" si="107"/>
        <v>Q2</v>
      </c>
      <c r="J593" s="204" t="s">
        <v>716</v>
      </c>
      <c r="K593" s="213" t="s">
        <v>717</v>
      </c>
      <c r="L593" s="210" t="s">
        <v>457</v>
      </c>
      <c r="M593" s="208" t="s">
        <v>47</v>
      </c>
      <c r="N593" s="208">
        <v>1</v>
      </c>
      <c r="O593" s="208"/>
      <c r="P593" s="57" t="str">
        <f t="shared" si="108"/>
        <v>MAIN UNIT</v>
      </c>
      <c r="Q593" s="208" t="s">
        <v>598</v>
      </c>
      <c r="R593" s="208" t="s">
        <v>49</v>
      </c>
      <c r="S593" s="208" t="s">
        <v>244</v>
      </c>
      <c r="T593" s="208" t="s">
        <v>65</v>
      </c>
      <c r="U593" s="208" t="s">
        <v>66</v>
      </c>
      <c r="V593" s="208" t="s">
        <v>718</v>
      </c>
      <c r="W593" s="208" t="s">
        <v>51</v>
      </c>
      <c r="X593" s="34">
        <v>934800</v>
      </c>
      <c r="Y593" s="202">
        <v>1.1299999999999999</v>
      </c>
      <c r="Z593" s="26">
        <f t="shared" si="106"/>
        <v>934800</v>
      </c>
      <c r="AA593" s="208">
        <v>1.135</v>
      </c>
      <c r="AB593" s="35">
        <f t="shared" si="116"/>
        <v>938936.28318584082</v>
      </c>
      <c r="AC593" s="27">
        <f t="shared" si="109"/>
        <v>65631.646194690271</v>
      </c>
      <c r="AD593" s="212">
        <v>6.9900000000000004E-2</v>
      </c>
      <c r="AE593" s="211">
        <f t="shared" si="110"/>
        <v>0</v>
      </c>
      <c r="AF593" s="211" t="str">
        <f>IF(AND(COUNTIFS($J$18:J593,J593)=1,AE593=1),1,"")</f>
        <v/>
      </c>
      <c r="AG593" s="211">
        <f>IF(C593="","",IF(AND(COUNTIFS($J$18:J593,J593)=1,C593&lt;&gt;""),1,""))</f>
        <v>1</v>
      </c>
      <c r="AH593" s="211">
        <f>IF(G593="","",IF(AND(COUNTIFS($J$18:J593,J593)=1,G593&lt;&gt;""),1,""))</f>
        <v>1</v>
      </c>
      <c r="AI593" s="28">
        <f t="shared" si="111"/>
        <v>34015877.711504422</v>
      </c>
      <c r="AJ593" s="28">
        <f t="shared" si="112"/>
        <v>4446292.375441947</v>
      </c>
      <c r="AK593" s="29">
        <f t="shared" si="113"/>
        <v>0.13071226364205143</v>
      </c>
      <c r="AL593" s="210"/>
      <c r="AM593" s="210"/>
      <c r="AN593" s="210"/>
      <c r="AO593" s="210"/>
      <c r="AP593" s="45" t="str">
        <f t="shared" si="114"/>
        <v>20197</v>
      </c>
      <c r="AQ593" s="45" t="str">
        <f t="shared" si="115"/>
        <v>20197RMB</v>
      </c>
    </row>
    <row r="594" spans="1:43" s="15" customFormat="1">
      <c r="A594" s="208" t="s">
        <v>34</v>
      </c>
      <c r="B594" s="209">
        <v>2019</v>
      </c>
      <c r="C594" s="209">
        <v>7</v>
      </c>
      <c r="D594" s="57" t="str">
        <f t="shared" si="105"/>
        <v>Q2</v>
      </c>
      <c r="E594" s="208" t="s">
        <v>34</v>
      </c>
      <c r="F594" s="209">
        <v>2019</v>
      </c>
      <c r="G594" s="209">
        <v>7</v>
      </c>
      <c r="H594" s="213"/>
      <c r="I594" s="57" t="str">
        <f t="shared" si="107"/>
        <v>Q2</v>
      </c>
      <c r="J594" s="204" t="s">
        <v>719</v>
      </c>
      <c r="K594" s="213" t="s">
        <v>720</v>
      </c>
      <c r="L594" s="210" t="s">
        <v>79</v>
      </c>
      <c r="M594" s="208" t="s">
        <v>47</v>
      </c>
      <c r="N594" s="208">
        <v>1</v>
      </c>
      <c r="O594" s="208"/>
      <c r="P594" s="57" t="str">
        <f t="shared" si="108"/>
        <v>MAIN UNIT</v>
      </c>
      <c r="Q594" s="208" t="s">
        <v>598</v>
      </c>
      <c r="R594" s="208" t="s">
        <v>243</v>
      </c>
      <c r="S594" s="208" t="s">
        <v>244</v>
      </c>
      <c r="T594" s="208" t="s">
        <v>65</v>
      </c>
      <c r="U594" s="208" t="s">
        <v>721</v>
      </c>
      <c r="V594" s="208" t="s">
        <v>722</v>
      </c>
      <c r="W594" s="208" t="s">
        <v>248</v>
      </c>
      <c r="X594" s="34">
        <v>11900000</v>
      </c>
      <c r="Y594" s="202">
        <v>1</v>
      </c>
      <c r="Z594" s="26">
        <f t="shared" si="106"/>
        <v>11900000</v>
      </c>
      <c r="AA594" s="208">
        <v>7.3999999999999996E-2</v>
      </c>
      <c r="AB594" s="35">
        <f t="shared" si="116"/>
        <v>880600</v>
      </c>
      <c r="AC594" s="27">
        <f t="shared" si="109"/>
        <v>126013.86</v>
      </c>
      <c r="AD594" s="212">
        <v>0.1431</v>
      </c>
      <c r="AE594" s="211">
        <f t="shared" si="110"/>
        <v>0</v>
      </c>
      <c r="AF594" s="211" t="str">
        <f>IF(AND(COUNTIFS($J$18:J594,J594)=1,AE594=1),1,"")</f>
        <v/>
      </c>
      <c r="AG594" s="211">
        <f>IF(C594="","",IF(AND(COUNTIFS($J$18:J594,J594)=1,C594&lt;&gt;""),1,""))</f>
        <v>1</v>
      </c>
      <c r="AH594" s="211">
        <f>IF(G594="","",IF(AND(COUNTIFS($J$18:J594,J594)=1,G594&lt;&gt;""),1,""))</f>
        <v>1</v>
      </c>
      <c r="AI594" s="28">
        <f t="shared" si="111"/>
        <v>34015877.711504422</v>
      </c>
      <c r="AJ594" s="28">
        <f t="shared" si="112"/>
        <v>4446292.375441947</v>
      </c>
      <c r="AK594" s="29">
        <f t="shared" si="113"/>
        <v>0.13071226364205143</v>
      </c>
      <c r="AL594" s="210"/>
      <c r="AM594" s="210"/>
      <c r="AN594" s="210"/>
      <c r="AO594" s="210"/>
      <c r="AP594" s="45" t="str">
        <f t="shared" si="114"/>
        <v>20197</v>
      </c>
      <c r="AQ594" s="45" t="str">
        <f t="shared" si="115"/>
        <v>20197JPY</v>
      </c>
    </row>
    <row r="595" spans="1:43" s="15" customFormat="1">
      <c r="A595" s="208" t="s">
        <v>34</v>
      </c>
      <c r="B595" s="209">
        <v>2019</v>
      </c>
      <c r="C595" s="209">
        <v>7</v>
      </c>
      <c r="D595" s="57" t="str">
        <f t="shared" si="105"/>
        <v>Q2</v>
      </c>
      <c r="E595" s="208" t="s">
        <v>34</v>
      </c>
      <c r="F595" s="209">
        <v>2019</v>
      </c>
      <c r="G595" s="209">
        <v>7</v>
      </c>
      <c r="H595" s="213"/>
      <c r="I595" s="57" t="str">
        <f t="shared" si="107"/>
        <v>Q2</v>
      </c>
      <c r="J595" s="204" t="s">
        <v>719</v>
      </c>
      <c r="K595" s="213" t="s">
        <v>720</v>
      </c>
      <c r="L595" s="210" t="s">
        <v>79</v>
      </c>
      <c r="M595" s="208" t="s">
        <v>47</v>
      </c>
      <c r="N595" s="208">
        <v>1</v>
      </c>
      <c r="O595" s="208"/>
      <c r="P595" s="57" t="str">
        <f t="shared" si="108"/>
        <v>MAIN UNIT</v>
      </c>
      <c r="Q595" s="208" t="s">
        <v>598</v>
      </c>
      <c r="R595" s="208" t="s">
        <v>243</v>
      </c>
      <c r="S595" s="208" t="s">
        <v>244</v>
      </c>
      <c r="T595" s="208" t="s">
        <v>65</v>
      </c>
      <c r="U595" s="208" t="s">
        <v>721</v>
      </c>
      <c r="V595" s="208" t="s">
        <v>722</v>
      </c>
      <c r="W595" s="208" t="s">
        <v>248</v>
      </c>
      <c r="X595" s="34">
        <v>11900000</v>
      </c>
      <c r="Y595" s="202">
        <v>1</v>
      </c>
      <c r="Z595" s="26">
        <f t="shared" si="106"/>
        <v>11900000</v>
      </c>
      <c r="AA595" s="208">
        <v>7.3999999999999996E-2</v>
      </c>
      <c r="AB595" s="35">
        <f t="shared" si="116"/>
        <v>880600</v>
      </c>
      <c r="AC595" s="27">
        <f t="shared" si="109"/>
        <v>126013.86</v>
      </c>
      <c r="AD595" s="212">
        <v>0.1431</v>
      </c>
      <c r="AE595" s="211">
        <f t="shared" si="110"/>
        <v>0</v>
      </c>
      <c r="AF595" s="211" t="str">
        <f>IF(AND(COUNTIFS($J$18:J595,J595)=1,AE595=1),1,"")</f>
        <v/>
      </c>
      <c r="AG595" s="211" t="str">
        <f>IF(C595="","",IF(AND(COUNTIFS($J$18:J595,J595)=1,C595&lt;&gt;""),1,""))</f>
        <v/>
      </c>
      <c r="AH595" s="211" t="str">
        <f>IF(G595="","",IF(AND(COUNTIFS($J$18:J595,J595)=1,G595&lt;&gt;""),1,""))</f>
        <v/>
      </c>
      <c r="AI595" s="28">
        <f t="shared" si="111"/>
        <v>34015877.711504422</v>
      </c>
      <c r="AJ595" s="28">
        <f t="shared" si="112"/>
        <v>4446292.375441947</v>
      </c>
      <c r="AK595" s="29">
        <f t="shared" si="113"/>
        <v>0.13071226364205143</v>
      </c>
      <c r="AL595" s="210"/>
      <c r="AM595" s="210"/>
      <c r="AN595" s="210"/>
      <c r="AO595" s="210"/>
      <c r="AP595" s="45" t="str">
        <f t="shared" si="114"/>
        <v>20197</v>
      </c>
      <c r="AQ595" s="45" t="str">
        <f t="shared" si="115"/>
        <v>20197JPY</v>
      </c>
    </row>
    <row r="596" spans="1:43" s="15" customFormat="1">
      <c r="A596" s="208" t="s">
        <v>34</v>
      </c>
      <c r="B596" s="209">
        <v>2019</v>
      </c>
      <c r="C596" s="209">
        <v>7</v>
      </c>
      <c r="D596" s="57" t="str">
        <f t="shared" si="105"/>
        <v>Q2</v>
      </c>
      <c r="E596" s="208" t="s">
        <v>34</v>
      </c>
      <c r="F596" s="209">
        <v>2019</v>
      </c>
      <c r="G596" s="209">
        <v>7</v>
      </c>
      <c r="H596" s="213"/>
      <c r="I596" s="57" t="str">
        <f t="shared" si="107"/>
        <v>Q2</v>
      </c>
      <c r="J596" s="204" t="s">
        <v>723</v>
      </c>
      <c r="K596" s="213" t="s">
        <v>3153</v>
      </c>
      <c r="L596" s="210" t="s">
        <v>79</v>
      </c>
      <c r="M596" s="208" t="s">
        <v>47</v>
      </c>
      <c r="N596" s="208">
        <v>1</v>
      </c>
      <c r="O596" s="208"/>
      <c r="P596" s="57" t="str">
        <f t="shared" si="108"/>
        <v>MAIN UNIT</v>
      </c>
      <c r="Q596" s="208" t="s">
        <v>48</v>
      </c>
      <c r="R596" s="208" t="s">
        <v>49</v>
      </c>
      <c r="S596" s="208" t="s">
        <v>37</v>
      </c>
      <c r="T596" s="208" t="s">
        <v>196</v>
      </c>
      <c r="U596" s="208" t="s">
        <v>197</v>
      </c>
      <c r="V596" s="208" t="s">
        <v>198</v>
      </c>
      <c r="W596" s="208" t="s">
        <v>51</v>
      </c>
      <c r="X596" s="34">
        <v>764375</v>
      </c>
      <c r="Y596" s="202">
        <v>1.1299999999999999</v>
      </c>
      <c r="Z596" s="26">
        <f t="shared" si="106"/>
        <v>764375</v>
      </c>
      <c r="AA596" s="208">
        <v>1.135</v>
      </c>
      <c r="AB596" s="35">
        <f t="shared" si="116"/>
        <v>767757.19026548672</v>
      </c>
      <c r="AC596" s="27">
        <f t="shared" si="109"/>
        <v>92130.862831858409</v>
      </c>
      <c r="AD596" s="212">
        <v>0.12</v>
      </c>
      <c r="AE596" s="211">
        <f t="shared" si="110"/>
        <v>0</v>
      </c>
      <c r="AF596" s="211" t="str">
        <f>IF(AND(COUNTIFS($J$18:J596,J596)=1,AE596=1),1,"")</f>
        <v/>
      </c>
      <c r="AG596" s="211">
        <f>IF(C596="","",IF(AND(COUNTIFS($J$18:J596,J596)=1,C596&lt;&gt;""),1,""))</f>
        <v>1</v>
      </c>
      <c r="AH596" s="211">
        <f>IF(G596="","",IF(AND(COUNTIFS($J$18:J596,J596)=1,G596&lt;&gt;""),1,""))</f>
        <v>1</v>
      </c>
      <c r="AI596" s="28">
        <f t="shared" si="111"/>
        <v>34015877.711504422</v>
      </c>
      <c r="AJ596" s="28">
        <f t="shared" si="112"/>
        <v>4446292.375441947</v>
      </c>
      <c r="AK596" s="29">
        <f t="shared" si="113"/>
        <v>0.13071226364205143</v>
      </c>
      <c r="AL596" s="210"/>
      <c r="AM596" s="210"/>
      <c r="AN596" s="210"/>
      <c r="AO596" s="210"/>
      <c r="AP596" s="45" t="str">
        <f t="shared" si="114"/>
        <v>20197</v>
      </c>
      <c r="AQ596" s="45" t="str">
        <f t="shared" si="115"/>
        <v>20197RMB</v>
      </c>
    </row>
    <row r="597" spans="1:43" s="15" customFormat="1">
      <c r="A597" s="208" t="s">
        <v>34</v>
      </c>
      <c r="B597" s="209">
        <v>2019</v>
      </c>
      <c r="C597" s="209">
        <v>7</v>
      </c>
      <c r="D597" s="57" t="str">
        <f t="shared" si="105"/>
        <v>Q2</v>
      </c>
      <c r="E597" s="208" t="s">
        <v>34</v>
      </c>
      <c r="F597" s="209">
        <v>2019</v>
      </c>
      <c r="G597" s="209">
        <v>7</v>
      </c>
      <c r="H597" s="213"/>
      <c r="I597" s="57" t="str">
        <f t="shared" si="107"/>
        <v>Q2</v>
      </c>
      <c r="J597" s="204" t="s">
        <v>723</v>
      </c>
      <c r="K597" s="213" t="s">
        <v>3153</v>
      </c>
      <c r="L597" s="210" t="s">
        <v>79</v>
      </c>
      <c r="M597" s="208" t="s">
        <v>47</v>
      </c>
      <c r="N597" s="208">
        <v>1</v>
      </c>
      <c r="O597" s="208"/>
      <c r="P597" s="57" t="str">
        <f t="shared" si="108"/>
        <v>MAIN UNIT</v>
      </c>
      <c r="Q597" s="208" t="s">
        <v>48</v>
      </c>
      <c r="R597" s="208" t="s">
        <v>49</v>
      </c>
      <c r="S597" s="208" t="s">
        <v>37</v>
      </c>
      <c r="T597" s="208" t="s">
        <v>196</v>
      </c>
      <c r="U597" s="208" t="s">
        <v>197</v>
      </c>
      <c r="V597" s="208" t="s">
        <v>198</v>
      </c>
      <c r="W597" s="208" t="s">
        <v>51</v>
      </c>
      <c r="X597" s="34">
        <v>764375</v>
      </c>
      <c r="Y597" s="202">
        <v>1.1299999999999999</v>
      </c>
      <c r="Z597" s="26">
        <f t="shared" si="106"/>
        <v>764375</v>
      </c>
      <c r="AA597" s="208">
        <v>1.135</v>
      </c>
      <c r="AB597" s="35">
        <f t="shared" si="116"/>
        <v>767757.19026548672</v>
      </c>
      <c r="AC597" s="27">
        <f t="shared" si="109"/>
        <v>92130.862831858409</v>
      </c>
      <c r="AD597" s="212">
        <v>0.12</v>
      </c>
      <c r="AE597" s="211">
        <f t="shared" si="110"/>
        <v>0</v>
      </c>
      <c r="AF597" s="211" t="str">
        <f>IF(AND(COUNTIFS($J$18:J597,J597)=1,AE597=1),1,"")</f>
        <v/>
      </c>
      <c r="AG597" s="211" t="str">
        <f>IF(C597="","",IF(AND(COUNTIFS($J$18:J597,J597)=1,C597&lt;&gt;""),1,""))</f>
        <v/>
      </c>
      <c r="AH597" s="211" t="str">
        <f>IF(G597="","",IF(AND(COUNTIFS($J$18:J597,J597)=1,G597&lt;&gt;""),1,""))</f>
        <v/>
      </c>
      <c r="AI597" s="28">
        <f t="shared" si="111"/>
        <v>34015877.711504422</v>
      </c>
      <c r="AJ597" s="28">
        <f t="shared" si="112"/>
        <v>4446292.375441947</v>
      </c>
      <c r="AK597" s="29">
        <f t="shared" si="113"/>
        <v>0.13071226364205143</v>
      </c>
      <c r="AL597" s="210"/>
      <c r="AM597" s="210"/>
      <c r="AN597" s="210"/>
      <c r="AO597" s="210"/>
      <c r="AP597" s="45" t="str">
        <f t="shared" si="114"/>
        <v>20197</v>
      </c>
      <c r="AQ597" s="45" t="str">
        <f t="shared" si="115"/>
        <v>20197RMB</v>
      </c>
    </row>
    <row r="598" spans="1:43" s="15" customFormat="1">
      <c r="A598" s="208" t="s">
        <v>34</v>
      </c>
      <c r="B598" s="209">
        <v>2019</v>
      </c>
      <c r="C598" s="209">
        <v>6</v>
      </c>
      <c r="D598" s="57" t="str">
        <f t="shared" si="105"/>
        <v>Q1</v>
      </c>
      <c r="E598" s="208" t="s">
        <v>34</v>
      </c>
      <c r="F598" s="209">
        <v>2019</v>
      </c>
      <c r="G598" s="209">
        <v>7</v>
      </c>
      <c r="H598" s="213"/>
      <c r="I598" s="57" t="str">
        <f t="shared" si="107"/>
        <v>Q2</v>
      </c>
      <c r="J598" s="204" t="s">
        <v>724</v>
      </c>
      <c r="K598" s="213" t="s">
        <v>725</v>
      </c>
      <c r="L598" s="210" t="s">
        <v>55</v>
      </c>
      <c r="M598" s="208" t="s">
        <v>47</v>
      </c>
      <c r="N598" s="208">
        <v>1</v>
      </c>
      <c r="O598" s="208"/>
      <c r="P598" s="57" t="str">
        <f t="shared" si="108"/>
        <v>MAIN UNIT</v>
      </c>
      <c r="Q598" s="208" t="s">
        <v>48</v>
      </c>
      <c r="R598" s="208" t="s">
        <v>660</v>
      </c>
      <c r="S598" s="208" t="s">
        <v>36</v>
      </c>
      <c r="T598" s="208" t="s">
        <v>65</v>
      </c>
      <c r="U598" s="208" t="s">
        <v>66</v>
      </c>
      <c r="V598" s="208" t="s">
        <v>726</v>
      </c>
      <c r="W598" s="208" t="s">
        <v>51</v>
      </c>
      <c r="X598" s="34">
        <v>650000</v>
      </c>
      <c r="Y598" s="202">
        <v>1.1299999999999999</v>
      </c>
      <c r="Z598" s="26">
        <f t="shared" si="106"/>
        <v>650000</v>
      </c>
      <c r="AA598" s="208">
        <v>1.135</v>
      </c>
      <c r="AB598" s="35">
        <f t="shared" si="116"/>
        <v>652876.10619469034</v>
      </c>
      <c r="AC598" s="27">
        <f t="shared" si="109"/>
        <v>67572.676991150453</v>
      </c>
      <c r="AD598" s="212">
        <v>0.10349999999999999</v>
      </c>
      <c r="AE598" s="211">
        <f t="shared" si="110"/>
        <v>0</v>
      </c>
      <c r="AF598" s="211" t="str">
        <f>IF(AND(COUNTIFS($J$18:J598,J598)=1,AE598=1),1,"")</f>
        <v/>
      </c>
      <c r="AG598" s="211">
        <f>IF(C598="","",IF(AND(COUNTIFS($J$18:J598,J598)=1,C598&lt;&gt;""),1,""))</f>
        <v>1</v>
      </c>
      <c r="AH598" s="211">
        <f>IF(G598="","",IF(AND(COUNTIFS($J$18:J598,J598)=1,G598&lt;&gt;""),1,""))</f>
        <v>1</v>
      </c>
      <c r="AI598" s="28">
        <f t="shared" si="111"/>
        <v>34015877.711504422</v>
      </c>
      <c r="AJ598" s="28">
        <f t="shared" si="112"/>
        <v>4446292.375441947</v>
      </c>
      <c r="AK598" s="29">
        <f t="shared" si="113"/>
        <v>0.13071226364205143</v>
      </c>
      <c r="AL598" s="210"/>
      <c r="AM598" s="210"/>
      <c r="AN598" s="210"/>
      <c r="AO598" s="210"/>
      <c r="AP598" s="45" t="str">
        <f t="shared" si="114"/>
        <v>20197</v>
      </c>
      <c r="AQ598" s="45" t="str">
        <f t="shared" si="115"/>
        <v>20197RMB</v>
      </c>
    </row>
    <row r="599" spans="1:43" s="15" customFormat="1">
      <c r="A599" s="208" t="s">
        <v>34</v>
      </c>
      <c r="B599" s="209">
        <v>2019</v>
      </c>
      <c r="C599" s="209">
        <v>6</v>
      </c>
      <c r="D599" s="57" t="str">
        <f t="shared" si="105"/>
        <v>Q1</v>
      </c>
      <c r="E599" s="208" t="s">
        <v>34</v>
      </c>
      <c r="F599" s="209">
        <v>2019</v>
      </c>
      <c r="G599" s="209">
        <v>7</v>
      </c>
      <c r="H599" s="213"/>
      <c r="I599" s="57" t="str">
        <f t="shared" si="107"/>
        <v>Q2</v>
      </c>
      <c r="J599" s="204" t="s">
        <v>727</v>
      </c>
      <c r="K599" s="213" t="s">
        <v>728</v>
      </c>
      <c r="L599" s="210" t="s">
        <v>79</v>
      </c>
      <c r="M599" s="208" t="s">
        <v>47</v>
      </c>
      <c r="N599" s="208">
        <v>1</v>
      </c>
      <c r="O599" s="208"/>
      <c r="P599" s="57" t="str">
        <f t="shared" si="108"/>
        <v>MAIN UNIT</v>
      </c>
      <c r="Q599" s="208" t="s">
        <v>48</v>
      </c>
      <c r="R599" s="208" t="s">
        <v>660</v>
      </c>
      <c r="S599" s="208" t="s">
        <v>36</v>
      </c>
      <c r="T599" s="208" t="s">
        <v>65</v>
      </c>
      <c r="U599" s="208" t="s">
        <v>66</v>
      </c>
      <c r="V599" s="208" t="s">
        <v>726</v>
      </c>
      <c r="W599" s="208" t="s">
        <v>729</v>
      </c>
      <c r="X599" s="34">
        <v>1000000</v>
      </c>
      <c r="Y599" s="202">
        <v>1.1299999999999999</v>
      </c>
      <c r="Z599" s="26">
        <f t="shared" si="106"/>
        <v>1000000</v>
      </c>
      <c r="AA599" s="208">
        <v>1.135</v>
      </c>
      <c r="AB599" s="35">
        <f t="shared" si="116"/>
        <v>1004424.7787610621</v>
      </c>
      <c r="AC599" s="27">
        <f t="shared" si="109"/>
        <v>164524.77876106196</v>
      </c>
      <c r="AD599" s="212">
        <v>0.1638</v>
      </c>
      <c r="AE599" s="211">
        <f t="shared" si="110"/>
        <v>0</v>
      </c>
      <c r="AF599" s="211" t="str">
        <f>IF(AND(COUNTIFS($J$18:J599,J599)=1,AE599=1),1,"")</f>
        <v/>
      </c>
      <c r="AG599" s="211">
        <f>IF(C599="","",IF(AND(COUNTIFS($J$18:J599,J599)=1,C599&lt;&gt;""),1,""))</f>
        <v>1</v>
      </c>
      <c r="AH599" s="211">
        <f>IF(G599="","",IF(AND(COUNTIFS($J$18:J599,J599)=1,G599&lt;&gt;""),1,""))</f>
        <v>1</v>
      </c>
      <c r="AI599" s="28">
        <f t="shared" si="111"/>
        <v>34015877.711504422</v>
      </c>
      <c r="AJ599" s="28">
        <f t="shared" si="112"/>
        <v>4446292.375441947</v>
      </c>
      <c r="AK599" s="29">
        <f t="shared" si="113"/>
        <v>0.13071226364205143</v>
      </c>
      <c r="AL599" s="210"/>
      <c r="AM599" s="210"/>
      <c r="AN599" s="210"/>
      <c r="AO599" s="210"/>
      <c r="AP599" s="45" t="str">
        <f t="shared" si="114"/>
        <v>20197</v>
      </c>
      <c r="AQ599" s="45" t="str">
        <f t="shared" si="115"/>
        <v>20197RMB</v>
      </c>
    </row>
    <row r="600" spans="1:43" s="15" customFormat="1">
      <c r="A600" s="208" t="s">
        <v>34</v>
      </c>
      <c r="B600" s="209">
        <v>2019</v>
      </c>
      <c r="C600" s="209">
        <v>6</v>
      </c>
      <c r="D600" s="57" t="str">
        <f t="shared" si="105"/>
        <v>Q1</v>
      </c>
      <c r="E600" s="208" t="s">
        <v>34</v>
      </c>
      <c r="F600" s="209">
        <v>2019</v>
      </c>
      <c r="G600" s="209">
        <v>7</v>
      </c>
      <c r="H600" s="213"/>
      <c r="I600" s="57" t="str">
        <f t="shared" si="107"/>
        <v>Q2</v>
      </c>
      <c r="J600" s="204" t="s">
        <v>727</v>
      </c>
      <c r="K600" s="213" t="s">
        <v>728</v>
      </c>
      <c r="L600" s="210" t="s">
        <v>55</v>
      </c>
      <c r="M600" s="208" t="s">
        <v>47</v>
      </c>
      <c r="N600" s="208">
        <v>1</v>
      </c>
      <c r="O600" s="208"/>
      <c r="P600" s="57" t="str">
        <f t="shared" si="108"/>
        <v>MAIN UNIT</v>
      </c>
      <c r="Q600" s="208" t="s">
        <v>48</v>
      </c>
      <c r="R600" s="208" t="s">
        <v>660</v>
      </c>
      <c r="S600" s="208" t="s">
        <v>36</v>
      </c>
      <c r="T600" s="208" t="s">
        <v>65</v>
      </c>
      <c r="U600" s="208" t="s">
        <v>66</v>
      </c>
      <c r="V600" s="208" t="s">
        <v>726</v>
      </c>
      <c r="W600" s="208" t="s">
        <v>729</v>
      </c>
      <c r="X600" s="34">
        <v>730000</v>
      </c>
      <c r="Y600" s="202">
        <v>1.1299999999999999</v>
      </c>
      <c r="Z600" s="26">
        <f t="shared" si="106"/>
        <v>730000</v>
      </c>
      <c r="AA600" s="208">
        <v>1.135</v>
      </c>
      <c r="AB600" s="35">
        <f t="shared" si="116"/>
        <v>733230.08849557536</v>
      </c>
      <c r="AC600" s="27">
        <f t="shared" si="109"/>
        <v>120103.08849557524</v>
      </c>
      <c r="AD600" s="212">
        <v>0.1638</v>
      </c>
      <c r="AE600" s="211">
        <f t="shared" si="110"/>
        <v>0</v>
      </c>
      <c r="AF600" s="211" t="str">
        <f>IF(AND(COUNTIFS($J$18:J600,J600)=1,AE600=1),1,"")</f>
        <v/>
      </c>
      <c r="AG600" s="211" t="str">
        <f>IF(C600="","",IF(AND(COUNTIFS($J$18:J600,J600)=1,C600&lt;&gt;""),1,""))</f>
        <v/>
      </c>
      <c r="AH600" s="211" t="str">
        <f>IF(G600="","",IF(AND(COUNTIFS($J$18:J600,J600)=1,G600&lt;&gt;""),1,""))</f>
        <v/>
      </c>
      <c r="AI600" s="28">
        <f t="shared" si="111"/>
        <v>34015877.711504422</v>
      </c>
      <c r="AJ600" s="28">
        <f t="shared" si="112"/>
        <v>4446292.375441947</v>
      </c>
      <c r="AK600" s="29">
        <f t="shared" si="113"/>
        <v>0.13071226364205143</v>
      </c>
      <c r="AL600" s="210"/>
      <c r="AM600" s="210"/>
      <c r="AN600" s="210"/>
      <c r="AO600" s="210"/>
      <c r="AP600" s="45" t="str">
        <f t="shared" si="114"/>
        <v>20197</v>
      </c>
      <c r="AQ600" s="45" t="str">
        <f t="shared" si="115"/>
        <v>20197RMB</v>
      </c>
    </row>
    <row r="601" spans="1:43" s="15" customFormat="1">
      <c r="A601" s="208" t="s">
        <v>34</v>
      </c>
      <c r="B601" s="209">
        <v>2019</v>
      </c>
      <c r="C601" s="209">
        <v>6</v>
      </c>
      <c r="D601" s="57" t="str">
        <f t="shared" si="105"/>
        <v>Q1</v>
      </c>
      <c r="E601" s="208" t="s">
        <v>34</v>
      </c>
      <c r="F601" s="209">
        <v>2019</v>
      </c>
      <c r="G601" s="209">
        <v>7</v>
      </c>
      <c r="H601" s="213"/>
      <c r="I601" s="57" t="str">
        <f t="shared" si="107"/>
        <v>Q2</v>
      </c>
      <c r="J601" s="204" t="s">
        <v>730</v>
      </c>
      <c r="K601" s="213" t="s">
        <v>731</v>
      </c>
      <c r="L601" s="210" t="s">
        <v>64</v>
      </c>
      <c r="M601" s="208" t="s">
        <v>47</v>
      </c>
      <c r="N601" s="208">
        <v>1</v>
      </c>
      <c r="O601" s="208"/>
      <c r="P601" s="57" t="str">
        <f t="shared" si="108"/>
        <v>MAIN UNIT</v>
      </c>
      <c r="Q601" s="208" t="s">
        <v>56</v>
      </c>
      <c r="R601" s="208" t="s">
        <v>49</v>
      </c>
      <c r="S601" s="208" t="s">
        <v>36</v>
      </c>
      <c r="T601" s="208" t="s">
        <v>65</v>
      </c>
      <c r="U601" s="208" t="s">
        <v>66</v>
      </c>
      <c r="V601" s="208" t="s">
        <v>732</v>
      </c>
      <c r="W601" s="208" t="s">
        <v>733</v>
      </c>
      <c r="X601" s="34">
        <v>11022500</v>
      </c>
      <c r="Y601" s="202">
        <v>1</v>
      </c>
      <c r="Z601" s="26">
        <f t="shared" si="106"/>
        <v>11022500</v>
      </c>
      <c r="AA601" s="208">
        <v>7.3999999999999996E-2</v>
      </c>
      <c r="AB601" s="35">
        <f t="shared" si="116"/>
        <v>815665</v>
      </c>
      <c r="AC601" s="27">
        <f t="shared" si="109"/>
        <v>62398.372499999998</v>
      </c>
      <c r="AD601" s="212">
        <v>7.6499999999999999E-2</v>
      </c>
      <c r="AE601" s="211">
        <f t="shared" si="110"/>
        <v>1</v>
      </c>
      <c r="AF601" s="211">
        <f>IF(AND(COUNTIFS($J$18:J601,J601)=1,AE601=1),1,"")</f>
        <v>1</v>
      </c>
      <c r="AG601" s="211">
        <f>IF(C601="","",IF(AND(COUNTIFS($J$18:J601,J601)=1,C601&lt;&gt;""),1,""))</f>
        <v>1</v>
      </c>
      <c r="AH601" s="211">
        <f>IF(G601="","",IF(AND(COUNTIFS($J$18:J601,J601)=1,G601&lt;&gt;""),1,""))</f>
        <v>1</v>
      </c>
      <c r="AI601" s="28">
        <f t="shared" si="111"/>
        <v>34015877.711504422</v>
      </c>
      <c r="AJ601" s="28">
        <f t="shared" si="112"/>
        <v>4446292.375441947</v>
      </c>
      <c r="AK601" s="29">
        <f t="shared" si="113"/>
        <v>0.13071226364205143</v>
      </c>
      <c r="AL601" s="210"/>
      <c r="AM601" s="210"/>
      <c r="AN601" s="210"/>
      <c r="AO601" s="210"/>
      <c r="AP601" s="45" t="str">
        <f t="shared" si="114"/>
        <v>20197</v>
      </c>
      <c r="AQ601" s="45" t="str">
        <f t="shared" si="115"/>
        <v>20197JPY</v>
      </c>
    </row>
    <row r="602" spans="1:43" s="15" customFormat="1">
      <c r="A602" s="208" t="s">
        <v>34</v>
      </c>
      <c r="B602" s="209">
        <v>2019</v>
      </c>
      <c r="C602" s="209">
        <v>6</v>
      </c>
      <c r="D602" s="57" t="str">
        <f t="shared" si="105"/>
        <v>Q1</v>
      </c>
      <c r="E602" s="208" t="s">
        <v>34</v>
      </c>
      <c r="F602" s="209">
        <v>2019</v>
      </c>
      <c r="G602" s="209">
        <v>7</v>
      </c>
      <c r="H602" s="213"/>
      <c r="I602" s="57" t="str">
        <f t="shared" si="107"/>
        <v>Q2</v>
      </c>
      <c r="J602" s="204" t="s">
        <v>730</v>
      </c>
      <c r="K602" s="213" t="s">
        <v>731</v>
      </c>
      <c r="L602" s="210" t="s">
        <v>55</v>
      </c>
      <c r="M602" s="208" t="s">
        <v>47</v>
      </c>
      <c r="N602" s="208">
        <v>1</v>
      </c>
      <c r="O602" s="208"/>
      <c r="P602" s="57" t="str">
        <f t="shared" si="108"/>
        <v>MAIN UNIT</v>
      </c>
      <c r="Q602" s="208" t="s">
        <v>56</v>
      </c>
      <c r="R602" s="208" t="s">
        <v>660</v>
      </c>
      <c r="S602" s="208" t="s">
        <v>36</v>
      </c>
      <c r="T602" s="208" t="s">
        <v>65</v>
      </c>
      <c r="U602" s="208" t="s">
        <v>66</v>
      </c>
      <c r="V602" s="208" t="s">
        <v>732</v>
      </c>
      <c r="W602" s="208" t="s">
        <v>733</v>
      </c>
      <c r="X602" s="34">
        <v>9000000</v>
      </c>
      <c r="Y602" s="202">
        <v>1</v>
      </c>
      <c r="Z602" s="26">
        <f t="shared" si="106"/>
        <v>9000000</v>
      </c>
      <c r="AA602" s="208">
        <v>7.3999999999999996E-2</v>
      </c>
      <c r="AB602" s="35">
        <f t="shared" si="116"/>
        <v>666000</v>
      </c>
      <c r="AC602" s="27">
        <f t="shared" si="109"/>
        <v>50949</v>
      </c>
      <c r="AD602" s="212">
        <v>7.6499999999999999E-2</v>
      </c>
      <c r="AE602" s="211">
        <f t="shared" si="110"/>
        <v>1</v>
      </c>
      <c r="AF602" s="211" t="str">
        <f>IF(AND(COUNTIFS($J$18:J602,J602)=1,AE602=1),1,"")</f>
        <v/>
      </c>
      <c r="AG602" s="211" t="str">
        <f>IF(C602="","",IF(AND(COUNTIFS($J$18:J602,J602)=1,C602&lt;&gt;""),1,""))</f>
        <v/>
      </c>
      <c r="AH602" s="211" t="str">
        <f>IF(G602="","",IF(AND(COUNTIFS($J$18:J602,J602)=1,G602&lt;&gt;""),1,""))</f>
        <v/>
      </c>
      <c r="AI602" s="28">
        <f t="shared" si="111"/>
        <v>34015877.711504422</v>
      </c>
      <c r="AJ602" s="28">
        <f t="shared" si="112"/>
        <v>4446292.375441947</v>
      </c>
      <c r="AK602" s="29">
        <f t="shared" si="113"/>
        <v>0.13071226364205143</v>
      </c>
      <c r="AL602" s="210"/>
      <c r="AM602" s="210"/>
      <c r="AN602" s="210"/>
      <c r="AO602" s="210"/>
      <c r="AP602" s="45" t="str">
        <f t="shared" si="114"/>
        <v>20197</v>
      </c>
      <c r="AQ602" s="45" t="str">
        <f t="shared" si="115"/>
        <v>20197JPY</v>
      </c>
    </row>
    <row r="603" spans="1:43" s="15" customFormat="1">
      <c r="A603" s="208" t="s">
        <v>34</v>
      </c>
      <c r="B603" s="209">
        <v>2019</v>
      </c>
      <c r="C603" s="209">
        <v>6</v>
      </c>
      <c r="D603" s="57" t="str">
        <f t="shared" si="105"/>
        <v>Q1</v>
      </c>
      <c r="E603" s="208" t="s">
        <v>34</v>
      </c>
      <c r="F603" s="209">
        <v>2019</v>
      </c>
      <c r="G603" s="209">
        <v>7</v>
      </c>
      <c r="H603" s="213"/>
      <c r="I603" s="57" t="str">
        <f t="shared" si="107"/>
        <v>Q2</v>
      </c>
      <c r="J603" s="204" t="s">
        <v>730</v>
      </c>
      <c r="K603" s="213" t="s">
        <v>731</v>
      </c>
      <c r="L603" s="210" t="s">
        <v>55</v>
      </c>
      <c r="M603" s="208" t="s">
        <v>47</v>
      </c>
      <c r="N603" s="208">
        <v>1</v>
      </c>
      <c r="O603" s="208"/>
      <c r="P603" s="57" t="str">
        <f t="shared" si="108"/>
        <v>MAIN UNIT</v>
      </c>
      <c r="Q603" s="208" t="s">
        <v>56</v>
      </c>
      <c r="R603" s="208" t="s">
        <v>660</v>
      </c>
      <c r="S603" s="208" t="s">
        <v>36</v>
      </c>
      <c r="T603" s="208" t="s">
        <v>65</v>
      </c>
      <c r="U603" s="208" t="s">
        <v>66</v>
      </c>
      <c r="V603" s="208" t="s">
        <v>732</v>
      </c>
      <c r="W603" s="208" t="s">
        <v>733</v>
      </c>
      <c r="X603" s="34">
        <v>9000000</v>
      </c>
      <c r="Y603" s="202">
        <v>1</v>
      </c>
      <c r="Z603" s="26">
        <f t="shared" si="106"/>
        <v>9000000</v>
      </c>
      <c r="AA603" s="208">
        <v>7.3999999999999996E-2</v>
      </c>
      <c r="AB603" s="35">
        <f t="shared" si="116"/>
        <v>666000</v>
      </c>
      <c r="AC603" s="27">
        <f t="shared" si="109"/>
        <v>50949</v>
      </c>
      <c r="AD603" s="212">
        <v>7.6499999999999999E-2</v>
      </c>
      <c r="AE603" s="211">
        <f t="shared" si="110"/>
        <v>1</v>
      </c>
      <c r="AF603" s="211" t="str">
        <f>IF(AND(COUNTIFS($J$18:J603,J603)=1,AE603=1),1,"")</f>
        <v/>
      </c>
      <c r="AG603" s="211" t="str">
        <f>IF(C603="","",IF(AND(COUNTIFS($J$18:J603,J603)=1,C603&lt;&gt;""),1,""))</f>
        <v/>
      </c>
      <c r="AH603" s="211" t="str">
        <f>IF(G603="","",IF(AND(COUNTIFS($J$18:J603,J603)=1,G603&lt;&gt;""),1,""))</f>
        <v/>
      </c>
      <c r="AI603" s="28">
        <f t="shared" si="111"/>
        <v>34015877.711504422</v>
      </c>
      <c r="AJ603" s="28">
        <f t="shared" si="112"/>
        <v>4446292.375441947</v>
      </c>
      <c r="AK603" s="29">
        <f t="shared" si="113"/>
        <v>0.13071226364205143</v>
      </c>
      <c r="AL603" s="210"/>
      <c r="AM603" s="210"/>
      <c r="AN603" s="210"/>
      <c r="AO603" s="210"/>
      <c r="AP603" s="45" t="str">
        <f t="shared" si="114"/>
        <v>20197</v>
      </c>
      <c r="AQ603" s="45" t="str">
        <f t="shared" si="115"/>
        <v>20197JPY</v>
      </c>
    </row>
    <row r="604" spans="1:43" s="15" customFormat="1">
      <c r="A604" s="208" t="s">
        <v>34</v>
      </c>
      <c r="B604" s="209">
        <v>2019</v>
      </c>
      <c r="C604" s="209">
        <v>6</v>
      </c>
      <c r="D604" s="57" t="str">
        <f t="shared" si="105"/>
        <v>Q1</v>
      </c>
      <c r="E604" s="208" t="s">
        <v>34</v>
      </c>
      <c r="F604" s="209">
        <v>2019</v>
      </c>
      <c r="G604" s="209">
        <v>7</v>
      </c>
      <c r="H604" s="213"/>
      <c r="I604" s="57" t="str">
        <f t="shared" si="107"/>
        <v>Q2</v>
      </c>
      <c r="J604" s="204" t="s">
        <v>730</v>
      </c>
      <c r="K604" s="213" t="s">
        <v>731</v>
      </c>
      <c r="L604" s="210" t="s">
        <v>55</v>
      </c>
      <c r="M604" s="208" t="s">
        <v>47</v>
      </c>
      <c r="N604" s="208">
        <v>1</v>
      </c>
      <c r="O604" s="208"/>
      <c r="P604" s="57" t="str">
        <f t="shared" si="108"/>
        <v>MAIN UNIT</v>
      </c>
      <c r="Q604" s="208" t="s">
        <v>56</v>
      </c>
      <c r="R604" s="208" t="s">
        <v>660</v>
      </c>
      <c r="S604" s="208" t="s">
        <v>36</v>
      </c>
      <c r="T604" s="208" t="s">
        <v>65</v>
      </c>
      <c r="U604" s="208" t="s">
        <v>66</v>
      </c>
      <c r="V604" s="208" t="s">
        <v>732</v>
      </c>
      <c r="W604" s="208" t="s">
        <v>733</v>
      </c>
      <c r="X604" s="34">
        <v>9000000</v>
      </c>
      <c r="Y604" s="202">
        <v>1</v>
      </c>
      <c r="Z604" s="26">
        <f t="shared" si="106"/>
        <v>9000000</v>
      </c>
      <c r="AA604" s="208">
        <v>7.3999999999999996E-2</v>
      </c>
      <c r="AB604" s="35">
        <f t="shared" si="116"/>
        <v>666000</v>
      </c>
      <c r="AC604" s="27">
        <f t="shared" si="109"/>
        <v>50949</v>
      </c>
      <c r="AD604" s="212">
        <v>7.6499999999999999E-2</v>
      </c>
      <c r="AE604" s="211">
        <f t="shared" si="110"/>
        <v>1</v>
      </c>
      <c r="AF604" s="211" t="str">
        <f>IF(AND(COUNTIFS($J$18:J604,J604)=1,AE604=1),1,"")</f>
        <v/>
      </c>
      <c r="AG604" s="211" t="str">
        <f>IF(C604="","",IF(AND(COUNTIFS($J$18:J604,J604)=1,C604&lt;&gt;""),1,""))</f>
        <v/>
      </c>
      <c r="AH604" s="211" t="str">
        <f>IF(G604="","",IF(AND(COUNTIFS($J$18:J604,J604)=1,G604&lt;&gt;""),1,""))</f>
        <v/>
      </c>
      <c r="AI604" s="28">
        <f t="shared" si="111"/>
        <v>34015877.711504422</v>
      </c>
      <c r="AJ604" s="28">
        <f t="shared" si="112"/>
        <v>4446292.375441947</v>
      </c>
      <c r="AK604" s="29">
        <f t="shared" si="113"/>
        <v>0.13071226364205143</v>
      </c>
      <c r="AL604" s="210"/>
      <c r="AM604" s="210"/>
      <c r="AN604" s="210"/>
      <c r="AO604" s="210"/>
      <c r="AP604" s="45" t="str">
        <f t="shared" si="114"/>
        <v>20197</v>
      </c>
      <c r="AQ604" s="45" t="str">
        <f t="shared" si="115"/>
        <v>20197JPY</v>
      </c>
    </row>
    <row r="605" spans="1:43" s="15" customFormat="1">
      <c r="A605" s="208" t="s">
        <v>34</v>
      </c>
      <c r="B605" s="209">
        <v>2019</v>
      </c>
      <c r="C605" s="209">
        <v>6</v>
      </c>
      <c r="D605" s="57" t="str">
        <f t="shared" si="105"/>
        <v>Q1</v>
      </c>
      <c r="E605" s="208" t="s">
        <v>34</v>
      </c>
      <c r="F605" s="209">
        <v>2019</v>
      </c>
      <c r="G605" s="209">
        <v>7</v>
      </c>
      <c r="H605" s="213"/>
      <c r="I605" s="57" t="str">
        <f t="shared" si="107"/>
        <v>Q2</v>
      </c>
      <c r="J605" s="204" t="s">
        <v>734</v>
      </c>
      <c r="K605" s="213" t="s">
        <v>735</v>
      </c>
      <c r="L605" s="210" t="s">
        <v>55</v>
      </c>
      <c r="M605" s="208" t="s">
        <v>47</v>
      </c>
      <c r="N605" s="208">
        <v>1</v>
      </c>
      <c r="O605" s="208"/>
      <c r="P605" s="57" t="str">
        <f t="shared" si="108"/>
        <v>MAIN UNIT</v>
      </c>
      <c r="Q605" s="208" t="s">
        <v>706</v>
      </c>
      <c r="R605" s="208" t="s">
        <v>660</v>
      </c>
      <c r="S605" s="208" t="s">
        <v>36</v>
      </c>
      <c r="T605" s="208" t="s">
        <v>65</v>
      </c>
      <c r="U605" s="208" t="s">
        <v>66</v>
      </c>
      <c r="V605" s="208" t="s">
        <v>736</v>
      </c>
      <c r="W605" s="208" t="s">
        <v>51</v>
      </c>
      <c r="X605" s="34">
        <v>650000</v>
      </c>
      <c r="Y605" s="202">
        <v>1.1299999999999999</v>
      </c>
      <c r="Z605" s="26">
        <f t="shared" si="106"/>
        <v>650000</v>
      </c>
      <c r="AA605" s="208">
        <v>1.135</v>
      </c>
      <c r="AB605" s="35">
        <f t="shared" si="116"/>
        <v>652876.10619469034</v>
      </c>
      <c r="AC605" s="27">
        <f t="shared" si="109"/>
        <v>82915.265486725679</v>
      </c>
      <c r="AD605" s="212">
        <v>0.127</v>
      </c>
      <c r="AE605" s="211">
        <f t="shared" si="110"/>
        <v>0</v>
      </c>
      <c r="AF605" s="211" t="str">
        <f>IF(AND(COUNTIFS($J$18:J605,J605)=1,AE605=1),1,"")</f>
        <v/>
      </c>
      <c r="AG605" s="211">
        <f>IF(C605="","",IF(AND(COUNTIFS($J$18:J605,J605)=1,C605&lt;&gt;""),1,""))</f>
        <v>1</v>
      </c>
      <c r="AH605" s="211">
        <f>IF(G605="","",IF(AND(COUNTIFS($J$18:J605,J605)=1,G605&lt;&gt;""),1,""))</f>
        <v>1</v>
      </c>
      <c r="AI605" s="28">
        <f t="shared" si="111"/>
        <v>34015877.711504422</v>
      </c>
      <c r="AJ605" s="28">
        <f t="shared" si="112"/>
        <v>4446292.375441947</v>
      </c>
      <c r="AK605" s="29">
        <f t="shared" si="113"/>
        <v>0.13071226364205143</v>
      </c>
      <c r="AL605" s="210"/>
      <c r="AM605" s="210"/>
      <c r="AN605" s="210"/>
      <c r="AO605" s="210"/>
      <c r="AP605" s="45" t="str">
        <f t="shared" si="114"/>
        <v>20197</v>
      </c>
      <c r="AQ605" s="45" t="str">
        <f t="shared" si="115"/>
        <v>20197RMB</v>
      </c>
    </row>
    <row r="606" spans="1:43" s="15" customFormat="1">
      <c r="A606" s="208" t="s">
        <v>34</v>
      </c>
      <c r="B606" s="209">
        <v>2019</v>
      </c>
      <c r="C606" s="209">
        <v>6</v>
      </c>
      <c r="D606" s="57" t="str">
        <f t="shared" si="105"/>
        <v>Q1</v>
      </c>
      <c r="E606" s="208" t="s">
        <v>34</v>
      </c>
      <c r="F606" s="209">
        <v>2019</v>
      </c>
      <c r="G606" s="209">
        <v>7</v>
      </c>
      <c r="H606" s="213"/>
      <c r="I606" s="57" t="str">
        <f t="shared" si="107"/>
        <v>Q2</v>
      </c>
      <c r="J606" s="204" t="s">
        <v>737</v>
      </c>
      <c r="K606" s="213" t="s">
        <v>735</v>
      </c>
      <c r="L606" s="210" t="s">
        <v>55</v>
      </c>
      <c r="M606" s="208" t="s">
        <v>47</v>
      </c>
      <c r="N606" s="208">
        <v>1</v>
      </c>
      <c r="O606" s="208"/>
      <c r="P606" s="57" t="str">
        <f t="shared" si="108"/>
        <v>MAIN UNIT</v>
      </c>
      <c r="Q606" s="208" t="s">
        <v>706</v>
      </c>
      <c r="R606" s="208" t="s">
        <v>660</v>
      </c>
      <c r="S606" s="208" t="s">
        <v>36</v>
      </c>
      <c r="T606" s="208" t="s">
        <v>65</v>
      </c>
      <c r="U606" s="208" t="s">
        <v>66</v>
      </c>
      <c r="V606" s="208" t="s">
        <v>736</v>
      </c>
      <c r="W606" s="208" t="s">
        <v>51</v>
      </c>
      <c r="X606" s="34">
        <v>650000</v>
      </c>
      <c r="Y606" s="202">
        <v>1.1299999999999999</v>
      </c>
      <c r="Z606" s="26">
        <f t="shared" si="106"/>
        <v>650000</v>
      </c>
      <c r="AA606" s="208">
        <v>1.135</v>
      </c>
      <c r="AB606" s="35">
        <f t="shared" si="116"/>
        <v>652876.10619469034</v>
      </c>
      <c r="AC606" s="27">
        <f t="shared" si="109"/>
        <v>82915.265486725679</v>
      </c>
      <c r="AD606" s="212">
        <v>0.127</v>
      </c>
      <c r="AE606" s="211">
        <f t="shared" si="110"/>
        <v>0</v>
      </c>
      <c r="AF606" s="211" t="str">
        <f>IF(AND(COUNTIFS($J$18:J606,J606)=1,AE606=1),1,"")</f>
        <v/>
      </c>
      <c r="AG606" s="211" t="str">
        <f>IF(C606="","",IF(AND(COUNTIFS($J$18:J606,J606)=1,C606&lt;&gt;""),1,""))</f>
        <v/>
      </c>
      <c r="AH606" s="211" t="str">
        <f>IF(G606="","",IF(AND(COUNTIFS($J$18:J606,J606)=1,G606&lt;&gt;""),1,""))</f>
        <v/>
      </c>
      <c r="AI606" s="28">
        <f t="shared" si="111"/>
        <v>34015877.711504422</v>
      </c>
      <c r="AJ606" s="28">
        <f t="shared" si="112"/>
        <v>4446292.375441947</v>
      </c>
      <c r="AK606" s="29">
        <f t="shared" si="113"/>
        <v>0.13071226364205143</v>
      </c>
      <c r="AL606" s="210"/>
      <c r="AM606" s="210"/>
      <c r="AN606" s="210"/>
      <c r="AO606" s="210"/>
      <c r="AP606" s="45" t="str">
        <f t="shared" si="114"/>
        <v>20197</v>
      </c>
      <c r="AQ606" s="45" t="str">
        <f t="shared" si="115"/>
        <v>20197RMB</v>
      </c>
    </row>
    <row r="607" spans="1:43" s="15" customFormat="1">
      <c r="A607" s="208" t="s">
        <v>34</v>
      </c>
      <c r="B607" s="209">
        <v>2019</v>
      </c>
      <c r="C607" s="209">
        <v>6</v>
      </c>
      <c r="D607" s="57" t="str">
        <f t="shared" si="105"/>
        <v>Q1</v>
      </c>
      <c r="E607" s="208" t="s">
        <v>34</v>
      </c>
      <c r="F607" s="209">
        <v>2019</v>
      </c>
      <c r="G607" s="209">
        <v>7</v>
      </c>
      <c r="H607" s="213"/>
      <c r="I607" s="57" t="str">
        <f t="shared" si="107"/>
        <v>Q2</v>
      </c>
      <c r="J607" s="204" t="s">
        <v>737</v>
      </c>
      <c r="K607" s="213" t="s">
        <v>735</v>
      </c>
      <c r="L607" s="210" t="s">
        <v>79</v>
      </c>
      <c r="M607" s="208" t="s">
        <v>47</v>
      </c>
      <c r="N607" s="208">
        <v>1</v>
      </c>
      <c r="O607" s="208"/>
      <c r="P607" s="57" t="str">
        <f t="shared" si="108"/>
        <v>MAIN UNIT</v>
      </c>
      <c r="Q607" s="208" t="s">
        <v>706</v>
      </c>
      <c r="R607" s="208" t="s">
        <v>660</v>
      </c>
      <c r="S607" s="208" t="s">
        <v>36</v>
      </c>
      <c r="T607" s="208" t="s">
        <v>65</v>
      </c>
      <c r="U607" s="208" t="s">
        <v>66</v>
      </c>
      <c r="V607" s="208" t="s">
        <v>736</v>
      </c>
      <c r="W607" s="208" t="s">
        <v>51</v>
      </c>
      <c r="X607" s="34">
        <v>900000</v>
      </c>
      <c r="Y607" s="202">
        <v>1.1299999999999999</v>
      </c>
      <c r="Z607" s="26">
        <f t="shared" si="106"/>
        <v>900000</v>
      </c>
      <c r="AA607" s="208">
        <v>1.135</v>
      </c>
      <c r="AB607" s="35">
        <f t="shared" si="116"/>
        <v>903982.3008849558</v>
      </c>
      <c r="AC607" s="27">
        <f t="shared" si="109"/>
        <v>114805.75221238939</v>
      </c>
      <c r="AD607" s="212">
        <v>0.127</v>
      </c>
      <c r="AE607" s="211">
        <f t="shared" si="110"/>
        <v>0</v>
      </c>
      <c r="AF607" s="211" t="str">
        <f>IF(AND(COUNTIFS($J$18:J607,J607)=1,AE607=1),1,"")</f>
        <v/>
      </c>
      <c r="AG607" s="211" t="str">
        <f>IF(C607="","",IF(AND(COUNTIFS($J$18:J607,J607)=1,C607&lt;&gt;""),1,""))</f>
        <v/>
      </c>
      <c r="AH607" s="211" t="str">
        <f>IF(G607="","",IF(AND(COUNTIFS($J$18:J607,J607)=1,G607&lt;&gt;""),1,""))</f>
        <v/>
      </c>
      <c r="AI607" s="28">
        <f t="shared" si="111"/>
        <v>34015877.711504422</v>
      </c>
      <c r="AJ607" s="28">
        <f t="shared" si="112"/>
        <v>4446292.375441947</v>
      </c>
      <c r="AK607" s="29">
        <f t="shared" si="113"/>
        <v>0.13071226364205143</v>
      </c>
      <c r="AL607" s="210"/>
      <c r="AM607" s="210"/>
      <c r="AN607" s="210"/>
      <c r="AO607" s="210"/>
      <c r="AP607" s="45" t="str">
        <f t="shared" si="114"/>
        <v>20197</v>
      </c>
      <c r="AQ607" s="45" t="str">
        <f t="shared" si="115"/>
        <v>20197RMB</v>
      </c>
    </row>
    <row r="608" spans="1:43" s="15" customFormat="1">
      <c r="A608" s="208" t="s">
        <v>34</v>
      </c>
      <c r="B608" s="209">
        <v>2019</v>
      </c>
      <c r="C608" s="209">
        <v>6</v>
      </c>
      <c r="D608" s="57" t="str">
        <f t="shared" si="105"/>
        <v>Q1</v>
      </c>
      <c r="E608" s="208" t="s">
        <v>34</v>
      </c>
      <c r="F608" s="209">
        <v>2019</v>
      </c>
      <c r="G608" s="209">
        <v>7</v>
      </c>
      <c r="H608" s="213"/>
      <c r="I608" s="57" t="str">
        <f t="shared" si="107"/>
        <v>Q2</v>
      </c>
      <c r="J608" s="204" t="s">
        <v>737</v>
      </c>
      <c r="K608" s="213" t="s">
        <v>735</v>
      </c>
      <c r="L608" s="210" t="s">
        <v>79</v>
      </c>
      <c r="M608" s="208" t="s">
        <v>47</v>
      </c>
      <c r="N608" s="208">
        <v>1</v>
      </c>
      <c r="O608" s="208"/>
      <c r="P608" s="57" t="str">
        <f t="shared" si="108"/>
        <v>MAIN UNIT</v>
      </c>
      <c r="Q608" s="208" t="s">
        <v>706</v>
      </c>
      <c r="R608" s="208" t="s">
        <v>660</v>
      </c>
      <c r="S608" s="208" t="s">
        <v>36</v>
      </c>
      <c r="T608" s="208" t="s">
        <v>65</v>
      </c>
      <c r="U608" s="208" t="s">
        <v>66</v>
      </c>
      <c r="V608" s="208" t="s">
        <v>736</v>
      </c>
      <c r="W608" s="208" t="s">
        <v>51</v>
      </c>
      <c r="X608" s="34">
        <v>900000</v>
      </c>
      <c r="Y608" s="202">
        <v>1.1299999999999999</v>
      </c>
      <c r="Z608" s="26">
        <f t="shared" si="106"/>
        <v>900000</v>
      </c>
      <c r="AA608" s="208">
        <v>1.135</v>
      </c>
      <c r="AB608" s="35">
        <f t="shared" si="116"/>
        <v>903982.3008849558</v>
      </c>
      <c r="AC608" s="27">
        <f t="shared" si="109"/>
        <v>114805.75221238939</v>
      </c>
      <c r="AD608" s="212">
        <v>0.127</v>
      </c>
      <c r="AE608" s="211">
        <f t="shared" si="110"/>
        <v>0</v>
      </c>
      <c r="AF608" s="211" t="str">
        <f>IF(AND(COUNTIFS($J$18:J608,J608)=1,AE608=1),1,"")</f>
        <v/>
      </c>
      <c r="AG608" s="211" t="str">
        <f>IF(C608="","",IF(AND(COUNTIFS($J$18:J608,J608)=1,C608&lt;&gt;""),1,""))</f>
        <v/>
      </c>
      <c r="AH608" s="211" t="str">
        <f>IF(G608="","",IF(AND(COUNTIFS($J$18:J608,J608)=1,G608&lt;&gt;""),1,""))</f>
        <v/>
      </c>
      <c r="AI608" s="28">
        <f t="shared" si="111"/>
        <v>34015877.711504422</v>
      </c>
      <c r="AJ608" s="28">
        <f t="shared" si="112"/>
        <v>4446292.375441947</v>
      </c>
      <c r="AK608" s="29">
        <f t="shared" si="113"/>
        <v>0.13071226364205143</v>
      </c>
      <c r="AL608" s="210"/>
      <c r="AM608" s="210"/>
      <c r="AN608" s="210"/>
      <c r="AO608" s="210"/>
      <c r="AP608" s="45" t="str">
        <f t="shared" si="114"/>
        <v>20197</v>
      </c>
      <c r="AQ608" s="45" t="str">
        <f t="shared" si="115"/>
        <v>20197RMB</v>
      </c>
    </row>
    <row r="609" spans="1:43" s="15" customFormat="1">
      <c r="A609" s="208" t="s">
        <v>34</v>
      </c>
      <c r="B609" s="209">
        <v>2019</v>
      </c>
      <c r="C609" s="209">
        <v>6</v>
      </c>
      <c r="D609" s="57" t="str">
        <f t="shared" si="105"/>
        <v>Q1</v>
      </c>
      <c r="E609" s="208" t="s">
        <v>34</v>
      </c>
      <c r="F609" s="209">
        <v>2019</v>
      </c>
      <c r="G609" s="209">
        <v>7</v>
      </c>
      <c r="H609" s="213"/>
      <c r="I609" s="57" t="str">
        <f t="shared" si="107"/>
        <v>Q2</v>
      </c>
      <c r="J609" s="204" t="s">
        <v>730</v>
      </c>
      <c r="K609" s="213" t="s">
        <v>731</v>
      </c>
      <c r="L609" s="210" t="s">
        <v>64</v>
      </c>
      <c r="M609" s="208" t="s">
        <v>47</v>
      </c>
      <c r="N609" s="208">
        <v>1</v>
      </c>
      <c r="O609" s="208"/>
      <c r="P609" s="57" t="str">
        <f t="shared" si="108"/>
        <v>MAIN UNIT</v>
      </c>
      <c r="Q609" s="208" t="s">
        <v>56</v>
      </c>
      <c r="R609" s="208" t="s">
        <v>49</v>
      </c>
      <c r="S609" s="208" t="s">
        <v>36</v>
      </c>
      <c r="T609" s="208" t="s">
        <v>65</v>
      </c>
      <c r="U609" s="208" t="s">
        <v>66</v>
      </c>
      <c r="V609" s="208" t="s">
        <v>732</v>
      </c>
      <c r="W609" s="208" t="s">
        <v>733</v>
      </c>
      <c r="X609" s="34">
        <v>11022500</v>
      </c>
      <c r="Y609" s="202">
        <v>1</v>
      </c>
      <c r="Z609" s="26">
        <f t="shared" si="106"/>
        <v>11022500</v>
      </c>
      <c r="AA609" s="208">
        <v>7.3999999999999996E-2</v>
      </c>
      <c r="AB609" s="35">
        <f t="shared" si="116"/>
        <v>815665</v>
      </c>
      <c r="AC609" s="27">
        <f t="shared" si="109"/>
        <v>62398.372499999998</v>
      </c>
      <c r="AD609" s="212">
        <v>7.6499999999999999E-2</v>
      </c>
      <c r="AE609" s="211">
        <f t="shared" si="110"/>
        <v>1</v>
      </c>
      <c r="AF609" s="211" t="str">
        <f>IF(AND(COUNTIFS($J$18:J609,J609)=1,AE609=1),1,"")</f>
        <v/>
      </c>
      <c r="AG609" s="211" t="str">
        <f>IF(C609="","",IF(AND(COUNTIFS($J$18:J609,J609)=1,C609&lt;&gt;""),1,""))</f>
        <v/>
      </c>
      <c r="AH609" s="211" t="str">
        <f>IF(G609="","",IF(AND(COUNTIFS($J$18:J609,J609)=1,G609&lt;&gt;""),1,""))</f>
        <v/>
      </c>
      <c r="AI609" s="28">
        <f t="shared" si="111"/>
        <v>34015877.711504422</v>
      </c>
      <c r="AJ609" s="28">
        <f t="shared" si="112"/>
        <v>4446292.375441947</v>
      </c>
      <c r="AK609" s="29">
        <f t="shared" si="113"/>
        <v>0.13071226364205143</v>
      </c>
      <c r="AL609" s="210"/>
      <c r="AM609" s="210"/>
      <c r="AN609" s="210"/>
      <c r="AO609" s="210"/>
      <c r="AP609" s="45" t="str">
        <f t="shared" si="114"/>
        <v>20197</v>
      </c>
      <c r="AQ609" s="45" t="str">
        <f t="shared" si="115"/>
        <v>20197JPY</v>
      </c>
    </row>
    <row r="610" spans="1:43" s="15" customFormat="1">
      <c r="A610" s="208" t="s">
        <v>34</v>
      </c>
      <c r="B610" s="209">
        <v>2019</v>
      </c>
      <c r="C610" s="209">
        <v>6</v>
      </c>
      <c r="D610" s="57" t="str">
        <f t="shared" ref="D610:D673" si="117">IF(B610="","",IF(AND(C610&gt;=10,C610&lt;=12),"Q3",IF(AND(C610&gt;=1,C610&lt;=3),"Q4",IF(AND(C610&gt;=7,C610&lt;=9),"Q2",IF(AND(C610&gt;=4,C610&lt;=6),"Q1")))))</f>
        <v>Q1</v>
      </c>
      <c r="E610" s="208" t="s">
        <v>34</v>
      </c>
      <c r="F610" s="209">
        <v>2019</v>
      </c>
      <c r="G610" s="209">
        <v>7</v>
      </c>
      <c r="H610" s="213"/>
      <c r="I610" s="57" t="str">
        <f t="shared" si="107"/>
        <v>Q2</v>
      </c>
      <c r="J610" s="204" t="s">
        <v>738</v>
      </c>
      <c r="K610" s="213" t="s">
        <v>669</v>
      </c>
      <c r="L610" s="210" t="s">
        <v>55</v>
      </c>
      <c r="M610" s="208" t="s">
        <v>47</v>
      </c>
      <c r="N610" s="208">
        <v>1</v>
      </c>
      <c r="O610" s="208"/>
      <c r="P610" s="57" t="str">
        <f t="shared" si="108"/>
        <v>MAIN UNIT</v>
      </c>
      <c r="Q610" s="208" t="s">
        <v>48</v>
      </c>
      <c r="R610" s="208" t="s">
        <v>660</v>
      </c>
      <c r="S610" s="208" t="s">
        <v>244</v>
      </c>
      <c r="T610" s="208" t="s">
        <v>739</v>
      </c>
      <c r="U610" s="208" t="s">
        <v>652</v>
      </c>
      <c r="V610" s="208" t="s">
        <v>253</v>
      </c>
      <c r="W610" s="208" t="s">
        <v>693</v>
      </c>
      <c r="X610" s="34">
        <v>630000</v>
      </c>
      <c r="Y610" s="202">
        <v>1.1299999999999999</v>
      </c>
      <c r="Z610" s="26">
        <f t="shared" ref="Z610:Z673" si="118">IF(X610="","",X610*MAX(O610,N610))</f>
        <v>630000</v>
      </c>
      <c r="AA610" s="208">
        <v>1.135</v>
      </c>
      <c r="AB610" s="35">
        <f t="shared" si="116"/>
        <v>632787.61061946908</v>
      </c>
      <c r="AC610" s="27">
        <f t="shared" si="109"/>
        <v>75934.513274336292</v>
      </c>
      <c r="AD610" s="212">
        <v>0.12</v>
      </c>
      <c r="AE610" s="211">
        <f t="shared" si="110"/>
        <v>0</v>
      </c>
      <c r="AF610" s="211" t="str">
        <f>IF(AND(COUNTIFS($J$18:J610,J610)=1,AE610=1),1,"")</f>
        <v/>
      </c>
      <c r="AG610" s="211">
        <f>IF(C610="","",IF(AND(COUNTIFS($J$18:J610,J610)=1,C610&lt;&gt;""),1,""))</f>
        <v>1</v>
      </c>
      <c r="AH610" s="211">
        <f>IF(G610="","",IF(AND(COUNTIFS($J$18:J610,J610)=1,G610&lt;&gt;""),1,""))</f>
        <v>1</v>
      </c>
      <c r="AI610" s="28">
        <f t="shared" si="111"/>
        <v>34015877.711504422</v>
      </c>
      <c r="AJ610" s="28">
        <f t="shared" si="112"/>
        <v>4446292.375441947</v>
      </c>
      <c r="AK610" s="29">
        <f t="shared" si="113"/>
        <v>0.13071226364205143</v>
      </c>
      <c r="AL610" s="210"/>
      <c r="AM610" s="210"/>
      <c r="AN610" s="210"/>
      <c r="AO610" s="210"/>
      <c r="AP610" s="45" t="str">
        <f t="shared" si="114"/>
        <v>20197</v>
      </c>
      <c r="AQ610" s="45" t="str">
        <f t="shared" si="115"/>
        <v>20197RMB</v>
      </c>
    </row>
    <row r="611" spans="1:43" s="15" customFormat="1">
      <c r="A611" s="208" t="s">
        <v>34</v>
      </c>
      <c r="B611" s="209">
        <v>2019</v>
      </c>
      <c r="C611" s="209">
        <v>6</v>
      </c>
      <c r="D611" s="57" t="str">
        <f t="shared" si="117"/>
        <v>Q1</v>
      </c>
      <c r="E611" s="208" t="s">
        <v>34</v>
      </c>
      <c r="F611" s="209">
        <v>2019</v>
      </c>
      <c r="G611" s="209">
        <v>7</v>
      </c>
      <c r="H611" s="213"/>
      <c r="I611" s="57" t="str">
        <f t="shared" si="107"/>
        <v>Q2</v>
      </c>
      <c r="J611" s="204" t="s">
        <v>740</v>
      </c>
      <c r="K611" s="213" t="s">
        <v>3132</v>
      </c>
      <c r="L611" s="210" t="s">
        <v>79</v>
      </c>
      <c r="M611" s="208" t="s">
        <v>47</v>
      </c>
      <c r="N611" s="208">
        <v>1</v>
      </c>
      <c r="O611" s="208"/>
      <c r="P611" s="57" t="str">
        <f t="shared" si="108"/>
        <v>MAIN UNIT</v>
      </c>
      <c r="Q611" s="208" t="s">
        <v>598</v>
      </c>
      <c r="R611" s="208" t="s">
        <v>49</v>
      </c>
      <c r="S611" s="208" t="s">
        <v>37</v>
      </c>
      <c r="T611" s="208" t="s">
        <v>303</v>
      </c>
      <c r="U611" s="208" t="s">
        <v>58</v>
      </c>
      <c r="V611" s="208" t="s">
        <v>156</v>
      </c>
      <c r="W611" s="208" t="s">
        <v>51</v>
      </c>
      <c r="X611" s="34">
        <v>928400</v>
      </c>
      <c r="Y611" s="202">
        <v>1.1299999999999999</v>
      </c>
      <c r="Z611" s="26">
        <f t="shared" si="118"/>
        <v>928400</v>
      </c>
      <c r="AA611" s="208">
        <v>1.135</v>
      </c>
      <c r="AB611" s="35">
        <f t="shared" si="116"/>
        <v>932507.96460177004</v>
      </c>
      <c r="AC611" s="27">
        <f t="shared" si="109"/>
        <v>111900.95575221239</v>
      </c>
      <c r="AD611" s="212">
        <v>0.12</v>
      </c>
      <c r="AE611" s="211">
        <f t="shared" si="110"/>
        <v>0</v>
      </c>
      <c r="AF611" s="211" t="str">
        <f>IF(AND(COUNTIFS($J$18:J611,J611)=1,AE611=1),1,"")</f>
        <v/>
      </c>
      <c r="AG611" s="211">
        <f>IF(C611="","",IF(AND(COUNTIFS($J$18:J611,J611)=1,C611&lt;&gt;""),1,""))</f>
        <v>1</v>
      </c>
      <c r="AH611" s="211">
        <f>IF(G611="","",IF(AND(COUNTIFS($J$18:J611,J611)=1,G611&lt;&gt;""),1,""))</f>
        <v>1</v>
      </c>
      <c r="AI611" s="28">
        <f t="shared" si="111"/>
        <v>34015877.711504422</v>
      </c>
      <c r="AJ611" s="28">
        <f t="shared" si="112"/>
        <v>4446292.375441947</v>
      </c>
      <c r="AK611" s="29">
        <f t="shared" si="113"/>
        <v>0.13071226364205143</v>
      </c>
      <c r="AL611" s="210"/>
      <c r="AM611" s="210"/>
      <c r="AN611" s="210"/>
      <c r="AO611" s="210"/>
      <c r="AP611" s="45" t="str">
        <f t="shared" si="114"/>
        <v>20197</v>
      </c>
      <c r="AQ611" s="45" t="str">
        <f t="shared" si="115"/>
        <v>20197RMB</v>
      </c>
    </row>
    <row r="612" spans="1:43" s="15" customFormat="1">
      <c r="A612" s="208" t="s">
        <v>34</v>
      </c>
      <c r="B612" s="209">
        <v>2019</v>
      </c>
      <c r="C612" s="209">
        <v>5</v>
      </c>
      <c r="D612" s="57" t="str">
        <f t="shared" si="117"/>
        <v>Q1</v>
      </c>
      <c r="E612" s="208" t="s">
        <v>34</v>
      </c>
      <c r="F612" s="209">
        <v>2019</v>
      </c>
      <c r="G612" s="209">
        <v>7</v>
      </c>
      <c r="H612" s="213"/>
      <c r="I612" s="57" t="str">
        <f t="shared" si="107"/>
        <v>Q2</v>
      </c>
      <c r="J612" s="204" t="s">
        <v>741</v>
      </c>
      <c r="K612" s="213" t="s">
        <v>1333</v>
      </c>
      <c r="L612" s="210" t="s">
        <v>55</v>
      </c>
      <c r="M612" s="208" t="s">
        <v>47</v>
      </c>
      <c r="N612" s="208">
        <v>1</v>
      </c>
      <c r="O612" s="208"/>
      <c r="P612" s="57" t="str">
        <f t="shared" si="108"/>
        <v>MAIN UNIT</v>
      </c>
      <c r="Q612" s="208" t="s">
        <v>56</v>
      </c>
      <c r="R612" s="208" t="s">
        <v>49</v>
      </c>
      <c r="S612" s="208" t="s">
        <v>36</v>
      </c>
      <c r="T612" s="208" t="s">
        <v>742</v>
      </c>
      <c r="U612" s="208" t="s">
        <v>58</v>
      </c>
      <c r="V612" s="208" t="s">
        <v>156</v>
      </c>
      <c r="W612" s="208" t="s">
        <v>51</v>
      </c>
      <c r="X612" s="34">
        <v>560000</v>
      </c>
      <c r="Y612" s="202">
        <v>1.1299999999999999</v>
      </c>
      <c r="Z612" s="26">
        <f t="shared" si="118"/>
        <v>560000</v>
      </c>
      <c r="AA612" s="208">
        <v>1.135</v>
      </c>
      <c r="AB612" s="35">
        <f t="shared" si="116"/>
        <v>562477.8761061948</v>
      </c>
      <c r="AC612" s="27">
        <f t="shared" si="109"/>
        <v>79421.876106194701</v>
      </c>
      <c r="AD612" s="212">
        <v>0.14119999999999999</v>
      </c>
      <c r="AE612" s="211">
        <f t="shared" si="110"/>
        <v>1</v>
      </c>
      <c r="AF612" s="211">
        <f>IF(AND(COUNTIFS($J$18:J612,J612)=1,AE612=1),1,"")</f>
        <v>1</v>
      </c>
      <c r="AG612" s="211">
        <f>IF(C612="","",IF(AND(COUNTIFS($J$18:J612,J612)=1,C612&lt;&gt;""),1,""))</f>
        <v>1</v>
      </c>
      <c r="AH612" s="211">
        <f>IF(G612="","",IF(AND(COUNTIFS($J$18:J612,J612)=1,G612&lt;&gt;""),1,""))</f>
        <v>1</v>
      </c>
      <c r="AI612" s="28">
        <f t="shared" si="111"/>
        <v>34015877.711504422</v>
      </c>
      <c r="AJ612" s="28">
        <f t="shared" si="112"/>
        <v>4446292.375441947</v>
      </c>
      <c r="AK612" s="29">
        <f t="shared" si="113"/>
        <v>0.13071226364205143</v>
      </c>
      <c r="AL612" s="210"/>
      <c r="AM612" s="210"/>
      <c r="AN612" s="210"/>
      <c r="AO612" s="210"/>
      <c r="AP612" s="45" t="str">
        <f t="shared" si="114"/>
        <v>20197</v>
      </c>
      <c r="AQ612" s="45" t="str">
        <f t="shared" si="115"/>
        <v>20197RMB</v>
      </c>
    </row>
    <row r="613" spans="1:43" s="15" customFormat="1">
      <c r="A613" s="208" t="s">
        <v>34</v>
      </c>
      <c r="B613" s="209">
        <v>2019</v>
      </c>
      <c r="C613" s="209">
        <v>5</v>
      </c>
      <c r="D613" s="57" t="str">
        <f t="shared" si="117"/>
        <v>Q1</v>
      </c>
      <c r="E613" s="208" t="s">
        <v>34</v>
      </c>
      <c r="F613" s="209">
        <v>2019</v>
      </c>
      <c r="G613" s="209">
        <v>7</v>
      </c>
      <c r="H613" s="213"/>
      <c r="I613" s="57" t="str">
        <f t="shared" si="107"/>
        <v>Q2</v>
      </c>
      <c r="J613" s="204" t="s">
        <v>743</v>
      </c>
      <c r="K613" s="213" t="s">
        <v>744</v>
      </c>
      <c r="L613" s="210" t="s">
        <v>79</v>
      </c>
      <c r="M613" s="208" t="s">
        <v>47</v>
      </c>
      <c r="N613" s="208">
        <v>1</v>
      </c>
      <c r="O613" s="208"/>
      <c r="P613" s="57" t="str">
        <f t="shared" si="108"/>
        <v>MAIN UNIT</v>
      </c>
      <c r="Q613" s="208" t="s">
        <v>56</v>
      </c>
      <c r="R613" s="208" t="s">
        <v>49</v>
      </c>
      <c r="S613" s="208" t="s">
        <v>36</v>
      </c>
      <c r="T613" s="208" t="s">
        <v>65</v>
      </c>
      <c r="U613" s="208" t="s">
        <v>66</v>
      </c>
      <c r="V613" s="208" t="s">
        <v>122</v>
      </c>
      <c r="W613" s="208" t="s">
        <v>96</v>
      </c>
      <c r="X613" s="34">
        <v>13350000</v>
      </c>
      <c r="Y613" s="202">
        <v>1</v>
      </c>
      <c r="Z613" s="26">
        <f t="shared" si="118"/>
        <v>13350000</v>
      </c>
      <c r="AA613" s="208">
        <v>7.3999999999999996E-2</v>
      </c>
      <c r="AB613" s="35">
        <f t="shared" si="116"/>
        <v>987900</v>
      </c>
      <c r="AC613" s="27">
        <f t="shared" si="109"/>
        <v>111039.96</v>
      </c>
      <c r="AD613" s="212">
        <v>0.1124</v>
      </c>
      <c r="AE613" s="211">
        <f t="shared" si="110"/>
        <v>1</v>
      </c>
      <c r="AF613" s="211">
        <f>IF(AND(COUNTIFS($J$18:J613,J613)=1,AE613=1),1,"")</f>
        <v>1</v>
      </c>
      <c r="AG613" s="211">
        <f>IF(C613="","",IF(AND(COUNTIFS($J$18:J613,J613)=1,C613&lt;&gt;""),1,""))</f>
        <v>1</v>
      </c>
      <c r="AH613" s="211">
        <f>IF(G613="","",IF(AND(COUNTIFS($J$18:J613,J613)=1,G613&lt;&gt;""),1,""))</f>
        <v>1</v>
      </c>
      <c r="AI613" s="28">
        <f t="shared" si="111"/>
        <v>34015877.711504422</v>
      </c>
      <c r="AJ613" s="28">
        <f t="shared" si="112"/>
        <v>4446292.375441947</v>
      </c>
      <c r="AK613" s="29">
        <f t="shared" si="113"/>
        <v>0.13071226364205143</v>
      </c>
      <c r="AL613" s="210"/>
      <c r="AM613" s="210"/>
      <c r="AN613" s="210"/>
      <c r="AO613" s="210"/>
      <c r="AP613" s="45" t="str">
        <f t="shared" si="114"/>
        <v>20197</v>
      </c>
      <c r="AQ613" s="45" t="str">
        <f t="shared" si="115"/>
        <v>20197JPY</v>
      </c>
    </row>
    <row r="614" spans="1:43" s="15" customFormat="1">
      <c r="A614" s="208" t="s">
        <v>34</v>
      </c>
      <c r="B614" s="209">
        <v>2019</v>
      </c>
      <c r="C614" s="209">
        <v>5</v>
      </c>
      <c r="D614" s="57" t="str">
        <f t="shared" si="117"/>
        <v>Q1</v>
      </c>
      <c r="E614" s="208" t="s">
        <v>34</v>
      </c>
      <c r="F614" s="209">
        <v>2019</v>
      </c>
      <c r="G614" s="209">
        <v>7</v>
      </c>
      <c r="H614" s="213"/>
      <c r="I614" s="57" t="str">
        <f t="shared" si="107"/>
        <v>Q2</v>
      </c>
      <c r="J614" s="204" t="s">
        <v>743</v>
      </c>
      <c r="K614" s="213" t="s">
        <v>744</v>
      </c>
      <c r="L614" s="210" t="s">
        <v>79</v>
      </c>
      <c r="M614" s="208" t="s">
        <v>47</v>
      </c>
      <c r="N614" s="208">
        <v>1</v>
      </c>
      <c r="O614" s="208"/>
      <c r="P614" s="57" t="str">
        <f t="shared" si="108"/>
        <v>MAIN UNIT</v>
      </c>
      <c r="Q614" s="208" t="s">
        <v>56</v>
      </c>
      <c r="R614" s="208" t="s">
        <v>49</v>
      </c>
      <c r="S614" s="208" t="s">
        <v>36</v>
      </c>
      <c r="T614" s="208" t="s">
        <v>65</v>
      </c>
      <c r="U614" s="208" t="s">
        <v>66</v>
      </c>
      <c r="V614" s="208" t="s">
        <v>122</v>
      </c>
      <c r="W614" s="208" t="s">
        <v>96</v>
      </c>
      <c r="X614" s="34">
        <v>13350000</v>
      </c>
      <c r="Y614" s="202">
        <v>1</v>
      </c>
      <c r="Z614" s="26">
        <f t="shared" si="118"/>
        <v>13350000</v>
      </c>
      <c r="AA614" s="208">
        <v>7.3999999999999996E-2</v>
      </c>
      <c r="AB614" s="35">
        <f t="shared" si="116"/>
        <v>987900</v>
      </c>
      <c r="AC614" s="27">
        <f t="shared" si="109"/>
        <v>111039.96</v>
      </c>
      <c r="AD614" s="212">
        <v>0.1124</v>
      </c>
      <c r="AE614" s="211">
        <f t="shared" si="110"/>
        <v>1</v>
      </c>
      <c r="AF614" s="211" t="str">
        <f>IF(AND(COUNTIFS($J$18:J614,J614)=1,AE614=1),1,"")</f>
        <v/>
      </c>
      <c r="AG614" s="211" t="str">
        <f>IF(C614="","",IF(AND(COUNTIFS($J$18:J614,J614)=1,C614&lt;&gt;""),1,""))</f>
        <v/>
      </c>
      <c r="AH614" s="211" t="str">
        <f>IF(G614="","",IF(AND(COUNTIFS($J$18:J614,J614)=1,G614&lt;&gt;""),1,""))</f>
        <v/>
      </c>
      <c r="AI614" s="28">
        <f t="shared" si="111"/>
        <v>34015877.711504422</v>
      </c>
      <c r="AJ614" s="28">
        <f t="shared" si="112"/>
        <v>4446292.375441947</v>
      </c>
      <c r="AK614" s="29">
        <f t="shared" si="113"/>
        <v>0.13071226364205143</v>
      </c>
      <c r="AL614" s="210"/>
      <c r="AM614" s="210"/>
      <c r="AN614" s="210"/>
      <c r="AO614" s="210"/>
      <c r="AP614" s="45" t="str">
        <f t="shared" si="114"/>
        <v>20197</v>
      </c>
      <c r="AQ614" s="45" t="str">
        <f t="shared" si="115"/>
        <v>20197JPY</v>
      </c>
    </row>
    <row r="615" spans="1:43" s="15" customFormat="1">
      <c r="A615" s="208" t="s">
        <v>34</v>
      </c>
      <c r="B615" s="209">
        <v>2019</v>
      </c>
      <c r="C615" s="209">
        <v>5</v>
      </c>
      <c r="D615" s="57" t="str">
        <f t="shared" si="117"/>
        <v>Q1</v>
      </c>
      <c r="E615" s="208" t="s">
        <v>34</v>
      </c>
      <c r="F615" s="209">
        <v>2019</v>
      </c>
      <c r="G615" s="209">
        <v>7</v>
      </c>
      <c r="H615" s="213"/>
      <c r="I615" s="57" t="str">
        <f t="shared" si="107"/>
        <v>Q2</v>
      </c>
      <c r="J615" s="204" t="s">
        <v>745</v>
      </c>
      <c r="K615" s="213" t="s">
        <v>746</v>
      </c>
      <c r="L615" s="210" t="s">
        <v>79</v>
      </c>
      <c r="M615" s="208" t="s">
        <v>47</v>
      </c>
      <c r="N615" s="208">
        <v>1</v>
      </c>
      <c r="O615" s="208"/>
      <c r="P615" s="57" t="str">
        <f t="shared" si="108"/>
        <v>MAIN UNIT</v>
      </c>
      <c r="Q615" s="208" t="s">
        <v>48</v>
      </c>
      <c r="R615" s="208" t="s">
        <v>49</v>
      </c>
      <c r="S615" s="208" t="s">
        <v>36</v>
      </c>
      <c r="T615" s="208" t="s">
        <v>65</v>
      </c>
      <c r="U615" s="208" t="s">
        <v>66</v>
      </c>
      <c r="V615" s="208" t="s">
        <v>93</v>
      </c>
      <c r="W615" s="208" t="s">
        <v>96</v>
      </c>
      <c r="X615" s="34">
        <v>15210000</v>
      </c>
      <c r="Y615" s="202">
        <v>1</v>
      </c>
      <c r="Z615" s="26">
        <f t="shared" si="118"/>
        <v>15210000</v>
      </c>
      <c r="AA615" s="208">
        <v>7.3999999999999996E-2</v>
      </c>
      <c r="AB615" s="35">
        <f t="shared" si="116"/>
        <v>1125540</v>
      </c>
      <c r="AC615" s="27">
        <f t="shared" si="109"/>
        <v>182562.58800000002</v>
      </c>
      <c r="AD615" s="212">
        <v>0.16220000000000001</v>
      </c>
      <c r="AE615" s="211">
        <f t="shared" si="110"/>
        <v>0</v>
      </c>
      <c r="AF615" s="211" t="str">
        <f>IF(AND(COUNTIFS($J$18:J615,J615)=1,AE615=1),1,"")</f>
        <v/>
      </c>
      <c r="AG615" s="211">
        <f>IF(C615="","",IF(AND(COUNTIFS($J$18:J615,J615)=1,C615&lt;&gt;""),1,""))</f>
        <v>1</v>
      </c>
      <c r="AH615" s="211">
        <f>IF(G615="","",IF(AND(COUNTIFS($J$18:J615,J615)=1,G615&lt;&gt;""),1,""))</f>
        <v>1</v>
      </c>
      <c r="AI615" s="28">
        <f t="shared" si="111"/>
        <v>34015877.711504422</v>
      </c>
      <c r="AJ615" s="28">
        <f t="shared" si="112"/>
        <v>4446292.375441947</v>
      </c>
      <c r="AK615" s="29">
        <f t="shared" si="113"/>
        <v>0.13071226364205143</v>
      </c>
      <c r="AL615" s="210"/>
      <c r="AM615" s="210"/>
      <c r="AN615" s="210"/>
      <c r="AO615" s="210"/>
      <c r="AP615" s="45" t="str">
        <f t="shared" si="114"/>
        <v>20197</v>
      </c>
      <c r="AQ615" s="45" t="str">
        <f t="shared" si="115"/>
        <v>20197JPY</v>
      </c>
    </row>
    <row r="616" spans="1:43" s="15" customFormat="1">
      <c r="A616" s="208" t="s">
        <v>34</v>
      </c>
      <c r="B616" s="209">
        <v>2019</v>
      </c>
      <c r="C616" s="209">
        <v>5</v>
      </c>
      <c r="D616" s="57" t="str">
        <f t="shared" si="117"/>
        <v>Q1</v>
      </c>
      <c r="E616" s="208" t="s">
        <v>34</v>
      </c>
      <c r="F616" s="209">
        <v>2019</v>
      </c>
      <c r="G616" s="209">
        <v>7</v>
      </c>
      <c r="H616" s="213"/>
      <c r="I616" s="57" t="str">
        <f t="shared" si="107"/>
        <v>Q2</v>
      </c>
      <c r="J616" s="204" t="s">
        <v>745</v>
      </c>
      <c r="K616" s="213" t="s">
        <v>746</v>
      </c>
      <c r="L616" s="210" t="s">
        <v>79</v>
      </c>
      <c r="M616" s="208" t="s">
        <v>47</v>
      </c>
      <c r="N616" s="208">
        <v>1</v>
      </c>
      <c r="O616" s="208"/>
      <c r="P616" s="57" t="str">
        <f t="shared" si="108"/>
        <v>MAIN UNIT</v>
      </c>
      <c r="Q616" s="208" t="s">
        <v>48</v>
      </c>
      <c r="R616" s="208" t="s">
        <v>49</v>
      </c>
      <c r="S616" s="208" t="s">
        <v>36</v>
      </c>
      <c r="T616" s="208" t="s">
        <v>65</v>
      </c>
      <c r="U616" s="208" t="s">
        <v>66</v>
      </c>
      <c r="V616" s="208" t="s">
        <v>93</v>
      </c>
      <c r="W616" s="208" t="s">
        <v>96</v>
      </c>
      <c r="X616" s="34">
        <v>15210000</v>
      </c>
      <c r="Y616" s="202">
        <v>1</v>
      </c>
      <c r="Z616" s="26">
        <f t="shared" si="118"/>
        <v>15210000</v>
      </c>
      <c r="AA616" s="208">
        <v>7.3999999999999996E-2</v>
      </c>
      <c r="AB616" s="35">
        <f t="shared" si="116"/>
        <v>1125540</v>
      </c>
      <c r="AC616" s="27">
        <f t="shared" si="109"/>
        <v>182562.58800000002</v>
      </c>
      <c r="AD616" s="212">
        <v>0.16220000000000001</v>
      </c>
      <c r="AE616" s="211">
        <f t="shared" si="110"/>
        <v>0</v>
      </c>
      <c r="AF616" s="211" t="str">
        <f>IF(AND(COUNTIFS($J$18:J616,J616)=1,AE616=1),1,"")</f>
        <v/>
      </c>
      <c r="AG616" s="211" t="str">
        <f>IF(C616="","",IF(AND(COUNTIFS($J$18:J616,J616)=1,C616&lt;&gt;""),1,""))</f>
        <v/>
      </c>
      <c r="AH616" s="211" t="str">
        <f>IF(G616="","",IF(AND(COUNTIFS($J$18:J616,J616)=1,G616&lt;&gt;""),1,""))</f>
        <v/>
      </c>
      <c r="AI616" s="28">
        <f t="shared" si="111"/>
        <v>34015877.711504422</v>
      </c>
      <c r="AJ616" s="28">
        <f t="shared" si="112"/>
        <v>4446292.375441947</v>
      </c>
      <c r="AK616" s="29">
        <f t="shared" si="113"/>
        <v>0.13071226364205143</v>
      </c>
      <c r="AL616" s="210"/>
      <c r="AM616" s="210"/>
      <c r="AN616" s="210"/>
      <c r="AO616" s="210"/>
      <c r="AP616" s="45" t="str">
        <f t="shared" si="114"/>
        <v>20197</v>
      </c>
      <c r="AQ616" s="45" t="str">
        <f t="shared" si="115"/>
        <v>20197JPY</v>
      </c>
    </row>
    <row r="617" spans="1:43" s="15" customFormat="1">
      <c r="A617" s="208" t="s">
        <v>34</v>
      </c>
      <c r="B617" s="209">
        <v>2019</v>
      </c>
      <c r="C617" s="209">
        <v>5</v>
      </c>
      <c r="D617" s="57" t="str">
        <f t="shared" si="117"/>
        <v>Q1</v>
      </c>
      <c r="E617" s="208" t="s">
        <v>34</v>
      </c>
      <c r="F617" s="209">
        <v>2019</v>
      </c>
      <c r="G617" s="209">
        <v>7</v>
      </c>
      <c r="H617" s="213"/>
      <c r="I617" s="57" t="str">
        <f t="shared" si="107"/>
        <v>Q2</v>
      </c>
      <c r="J617" s="204" t="s">
        <v>745</v>
      </c>
      <c r="K617" s="213" t="s">
        <v>746</v>
      </c>
      <c r="L617" s="210" t="s">
        <v>79</v>
      </c>
      <c r="M617" s="208" t="s">
        <v>47</v>
      </c>
      <c r="N617" s="208">
        <v>1</v>
      </c>
      <c r="O617" s="208"/>
      <c r="P617" s="57" t="str">
        <f t="shared" si="108"/>
        <v>MAIN UNIT</v>
      </c>
      <c r="Q617" s="208" t="s">
        <v>48</v>
      </c>
      <c r="R617" s="208" t="s">
        <v>49</v>
      </c>
      <c r="S617" s="208" t="s">
        <v>36</v>
      </c>
      <c r="T617" s="208" t="s">
        <v>65</v>
      </c>
      <c r="U617" s="208" t="s">
        <v>66</v>
      </c>
      <c r="V617" s="208" t="s">
        <v>93</v>
      </c>
      <c r="W617" s="208" t="s">
        <v>96</v>
      </c>
      <c r="X617" s="34">
        <v>15210000</v>
      </c>
      <c r="Y617" s="202">
        <v>1</v>
      </c>
      <c r="Z617" s="26">
        <f t="shared" si="118"/>
        <v>15210000</v>
      </c>
      <c r="AA617" s="208">
        <v>7.3999999999999996E-2</v>
      </c>
      <c r="AB617" s="35">
        <f t="shared" si="116"/>
        <v>1125540</v>
      </c>
      <c r="AC617" s="27">
        <f t="shared" si="109"/>
        <v>182562.58800000002</v>
      </c>
      <c r="AD617" s="212">
        <v>0.16220000000000001</v>
      </c>
      <c r="AE617" s="211">
        <f t="shared" si="110"/>
        <v>0</v>
      </c>
      <c r="AF617" s="211" t="str">
        <f>IF(AND(COUNTIFS($J$18:J617,J617)=1,AE617=1),1,"")</f>
        <v/>
      </c>
      <c r="AG617" s="211" t="str">
        <f>IF(C617="","",IF(AND(COUNTIFS($J$18:J617,J617)=1,C617&lt;&gt;""),1,""))</f>
        <v/>
      </c>
      <c r="AH617" s="211" t="str">
        <f>IF(G617="","",IF(AND(COUNTIFS($J$18:J617,J617)=1,G617&lt;&gt;""),1,""))</f>
        <v/>
      </c>
      <c r="AI617" s="28">
        <f t="shared" si="111"/>
        <v>34015877.711504422</v>
      </c>
      <c r="AJ617" s="28">
        <f t="shared" si="112"/>
        <v>4446292.375441947</v>
      </c>
      <c r="AK617" s="29">
        <f t="shared" si="113"/>
        <v>0.13071226364205143</v>
      </c>
      <c r="AL617" s="210"/>
      <c r="AM617" s="210"/>
      <c r="AN617" s="210"/>
      <c r="AO617" s="210"/>
      <c r="AP617" s="45" t="str">
        <f t="shared" si="114"/>
        <v>20197</v>
      </c>
      <c r="AQ617" s="45" t="str">
        <f t="shared" si="115"/>
        <v>20197JPY</v>
      </c>
    </row>
    <row r="618" spans="1:43" s="15" customFormat="1">
      <c r="A618" s="208" t="s">
        <v>34</v>
      </c>
      <c r="B618" s="209">
        <v>2019</v>
      </c>
      <c r="C618" s="209">
        <v>5</v>
      </c>
      <c r="D618" s="57" t="str">
        <f t="shared" si="117"/>
        <v>Q1</v>
      </c>
      <c r="E618" s="208" t="s">
        <v>34</v>
      </c>
      <c r="F618" s="209">
        <v>2019</v>
      </c>
      <c r="G618" s="209">
        <v>7</v>
      </c>
      <c r="H618" s="213"/>
      <c r="I618" s="57" t="str">
        <f t="shared" si="107"/>
        <v>Q2</v>
      </c>
      <c r="J618" s="204" t="s">
        <v>745</v>
      </c>
      <c r="K618" s="213" t="s">
        <v>746</v>
      </c>
      <c r="L618" s="210" t="s">
        <v>55</v>
      </c>
      <c r="M618" s="208" t="s">
        <v>47</v>
      </c>
      <c r="N618" s="208">
        <v>1</v>
      </c>
      <c r="O618" s="208"/>
      <c r="P618" s="57" t="str">
        <f t="shared" si="108"/>
        <v>MAIN UNIT</v>
      </c>
      <c r="Q618" s="208" t="s">
        <v>48</v>
      </c>
      <c r="R618" s="208" t="s">
        <v>49</v>
      </c>
      <c r="S618" s="208" t="s">
        <v>36</v>
      </c>
      <c r="T618" s="208" t="s">
        <v>65</v>
      </c>
      <c r="U618" s="208" t="s">
        <v>66</v>
      </c>
      <c r="V618" s="208" t="s">
        <v>93</v>
      </c>
      <c r="W618" s="208" t="s">
        <v>96</v>
      </c>
      <c r="X618" s="34">
        <v>11835000</v>
      </c>
      <c r="Y618" s="202">
        <v>1</v>
      </c>
      <c r="Z618" s="26">
        <f t="shared" si="118"/>
        <v>11835000</v>
      </c>
      <c r="AA618" s="208">
        <v>7.3999999999999996E-2</v>
      </c>
      <c r="AB618" s="35">
        <f t="shared" si="116"/>
        <v>875790</v>
      </c>
      <c r="AC618" s="27">
        <f t="shared" si="109"/>
        <v>142053.13800000001</v>
      </c>
      <c r="AD618" s="212">
        <v>0.16220000000000001</v>
      </c>
      <c r="AE618" s="211">
        <f t="shared" si="110"/>
        <v>0</v>
      </c>
      <c r="AF618" s="211" t="str">
        <f>IF(AND(COUNTIFS($J$18:J618,J618)=1,AE618=1),1,"")</f>
        <v/>
      </c>
      <c r="AG618" s="211" t="str">
        <f>IF(C618="","",IF(AND(COUNTIFS($J$18:J618,J618)=1,C618&lt;&gt;""),1,""))</f>
        <v/>
      </c>
      <c r="AH618" s="211" t="str">
        <f>IF(G618="","",IF(AND(COUNTIFS($J$18:J618,J618)=1,G618&lt;&gt;""),1,""))</f>
        <v/>
      </c>
      <c r="AI618" s="28">
        <f t="shared" si="111"/>
        <v>34015877.711504422</v>
      </c>
      <c r="AJ618" s="28">
        <f t="shared" si="112"/>
        <v>4446292.375441947</v>
      </c>
      <c r="AK618" s="29">
        <f t="shared" si="113"/>
        <v>0.13071226364205143</v>
      </c>
      <c r="AL618" s="210"/>
      <c r="AM618" s="210"/>
      <c r="AN618" s="210"/>
      <c r="AO618" s="210"/>
      <c r="AP618" s="45" t="str">
        <f t="shared" si="114"/>
        <v>20197</v>
      </c>
      <c r="AQ618" s="45" t="str">
        <f t="shared" si="115"/>
        <v>20197JPY</v>
      </c>
    </row>
    <row r="619" spans="1:43" s="15" customFormat="1">
      <c r="A619" s="208" t="s">
        <v>34</v>
      </c>
      <c r="B619" s="209">
        <v>2019</v>
      </c>
      <c r="C619" s="209">
        <v>5</v>
      </c>
      <c r="D619" s="57" t="str">
        <f t="shared" si="117"/>
        <v>Q1</v>
      </c>
      <c r="E619" s="208" t="s">
        <v>34</v>
      </c>
      <c r="F619" s="209">
        <v>2019</v>
      </c>
      <c r="G619" s="209">
        <v>7</v>
      </c>
      <c r="H619" s="213"/>
      <c r="I619" s="57" t="str">
        <f t="shared" si="107"/>
        <v>Q2</v>
      </c>
      <c r="J619" s="204" t="s">
        <v>745</v>
      </c>
      <c r="K619" s="213" t="s">
        <v>746</v>
      </c>
      <c r="L619" s="210" t="s">
        <v>55</v>
      </c>
      <c r="M619" s="208" t="s">
        <v>47</v>
      </c>
      <c r="N619" s="208">
        <v>1</v>
      </c>
      <c r="O619" s="208"/>
      <c r="P619" s="57" t="str">
        <f t="shared" si="108"/>
        <v>MAIN UNIT</v>
      </c>
      <c r="Q619" s="208" t="s">
        <v>48</v>
      </c>
      <c r="R619" s="208" t="s">
        <v>49</v>
      </c>
      <c r="S619" s="208" t="s">
        <v>36</v>
      </c>
      <c r="T619" s="208" t="s">
        <v>65</v>
      </c>
      <c r="U619" s="208" t="s">
        <v>66</v>
      </c>
      <c r="V619" s="208" t="s">
        <v>93</v>
      </c>
      <c r="W619" s="208" t="s">
        <v>96</v>
      </c>
      <c r="X619" s="34">
        <v>11835000</v>
      </c>
      <c r="Y619" s="202">
        <v>1</v>
      </c>
      <c r="Z619" s="26">
        <f t="shared" si="118"/>
        <v>11835000</v>
      </c>
      <c r="AA619" s="208">
        <v>7.3999999999999996E-2</v>
      </c>
      <c r="AB619" s="35">
        <f t="shared" si="116"/>
        <v>875790</v>
      </c>
      <c r="AC619" s="27">
        <f t="shared" si="109"/>
        <v>142053.13800000001</v>
      </c>
      <c r="AD619" s="212">
        <v>0.16220000000000001</v>
      </c>
      <c r="AE619" s="211">
        <f t="shared" si="110"/>
        <v>0</v>
      </c>
      <c r="AF619" s="211" t="str">
        <f>IF(AND(COUNTIFS($J$18:J619,J619)=1,AE619=1),1,"")</f>
        <v/>
      </c>
      <c r="AG619" s="211" t="str">
        <f>IF(C619="","",IF(AND(COUNTIFS($J$18:J619,J619)=1,C619&lt;&gt;""),1,""))</f>
        <v/>
      </c>
      <c r="AH619" s="211" t="str">
        <f>IF(G619="","",IF(AND(COUNTIFS($J$18:J619,J619)=1,G619&lt;&gt;""),1,""))</f>
        <v/>
      </c>
      <c r="AI619" s="28">
        <f t="shared" si="111"/>
        <v>34015877.711504422</v>
      </c>
      <c r="AJ619" s="28">
        <f t="shared" si="112"/>
        <v>4446292.375441947</v>
      </c>
      <c r="AK619" s="29">
        <f t="shared" si="113"/>
        <v>0.13071226364205143</v>
      </c>
      <c r="AL619" s="210"/>
      <c r="AM619" s="210"/>
      <c r="AN619" s="210"/>
      <c r="AO619" s="210"/>
      <c r="AP619" s="45" t="str">
        <f t="shared" si="114"/>
        <v>20197</v>
      </c>
      <c r="AQ619" s="45" t="str">
        <f t="shared" si="115"/>
        <v>20197JPY</v>
      </c>
    </row>
    <row r="620" spans="1:43" s="15" customFormat="1">
      <c r="A620" s="208" t="s">
        <v>34</v>
      </c>
      <c r="B620" s="209">
        <v>2019</v>
      </c>
      <c r="C620" s="209">
        <v>5</v>
      </c>
      <c r="D620" s="57" t="str">
        <f t="shared" si="117"/>
        <v>Q1</v>
      </c>
      <c r="E620" s="208" t="s">
        <v>34</v>
      </c>
      <c r="F620" s="209">
        <v>2019</v>
      </c>
      <c r="G620" s="209">
        <v>7</v>
      </c>
      <c r="H620" s="213"/>
      <c r="I620" s="57" t="str">
        <f t="shared" si="107"/>
        <v>Q2</v>
      </c>
      <c r="J620" s="204" t="s">
        <v>747</v>
      </c>
      <c r="K620" s="213" t="s">
        <v>748</v>
      </c>
      <c r="L620" s="210" t="s">
        <v>55</v>
      </c>
      <c r="M620" s="208" t="s">
        <v>47</v>
      </c>
      <c r="N620" s="208">
        <v>1</v>
      </c>
      <c r="O620" s="208"/>
      <c r="P620" s="57" t="str">
        <f t="shared" si="108"/>
        <v>MAIN UNIT</v>
      </c>
      <c r="Q620" s="208" t="s">
        <v>56</v>
      </c>
      <c r="R620" s="208" t="s">
        <v>49</v>
      </c>
      <c r="S620" s="208" t="s">
        <v>36</v>
      </c>
      <c r="T620" s="208" t="s">
        <v>65</v>
      </c>
      <c r="U620" s="208" t="s">
        <v>66</v>
      </c>
      <c r="V620" s="208" t="s">
        <v>122</v>
      </c>
      <c r="W620" s="208" t="s">
        <v>51</v>
      </c>
      <c r="X620" s="34">
        <v>720000</v>
      </c>
      <c r="Y620" s="202">
        <v>1.1299999999999999</v>
      </c>
      <c r="Z620" s="26">
        <f t="shared" si="118"/>
        <v>720000</v>
      </c>
      <c r="AA620" s="208">
        <v>1.135</v>
      </c>
      <c r="AB620" s="35">
        <f t="shared" si="116"/>
        <v>723185.84070796461</v>
      </c>
      <c r="AC620" s="27">
        <f t="shared" si="109"/>
        <v>124243.32743362832</v>
      </c>
      <c r="AD620" s="212">
        <v>0.17180000000000001</v>
      </c>
      <c r="AE620" s="211">
        <f t="shared" si="110"/>
        <v>1</v>
      </c>
      <c r="AF620" s="211">
        <f>IF(AND(COUNTIFS($J$18:J620,J620)=1,AE620=1),1,"")</f>
        <v>1</v>
      </c>
      <c r="AG620" s="211">
        <f>IF(C620="","",IF(AND(COUNTIFS($J$18:J620,J620)=1,C620&lt;&gt;""),1,""))</f>
        <v>1</v>
      </c>
      <c r="AH620" s="211">
        <f>IF(G620="","",IF(AND(COUNTIFS($J$18:J620,J620)=1,G620&lt;&gt;""),1,""))</f>
        <v>1</v>
      </c>
      <c r="AI620" s="28">
        <f t="shared" si="111"/>
        <v>34015877.711504422</v>
      </c>
      <c r="AJ620" s="28">
        <f t="shared" si="112"/>
        <v>4446292.375441947</v>
      </c>
      <c r="AK620" s="29">
        <f t="shared" si="113"/>
        <v>0.13071226364205143</v>
      </c>
      <c r="AL620" s="210"/>
      <c r="AM620" s="210"/>
      <c r="AN620" s="210"/>
      <c r="AO620" s="210"/>
      <c r="AP620" s="45" t="str">
        <f t="shared" si="114"/>
        <v>20197</v>
      </c>
      <c r="AQ620" s="45" t="str">
        <f t="shared" si="115"/>
        <v>20197RMB</v>
      </c>
    </row>
    <row r="621" spans="1:43" s="15" customFormat="1">
      <c r="A621" s="208" t="s">
        <v>34</v>
      </c>
      <c r="B621" s="209">
        <v>2019</v>
      </c>
      <c r="C621" s="209">
        <v>5</v>
      </c>
      <c r="D621" s="57" t="str">
        <f t="shared" si="117"/>
        <v>Q1</v>
      </c>
      <c r="E621" s="208" t="s">
        <v>34</v>
      </c>
      <c r="F621" s="209">
        <v>2019</v>
      </c>
      <c r="G621" s="209">
        <v>7</v>
      </c>
      <c r="H621" s="213"/>
      <c r="I621" s="57" t="str">
        <f t="shared" si="107"/>
        <v>Q2</v>
      </c>
      <c r="J621" s="204" t="s">
        <v>745</v>
      </c>
      <c r="K621" s="213" t="s">
        <v>746</v>
      </c>
      <c r="L621" s="210" t="s">
        <v>79</v>
      </c>
      <c r="M621" s="208" t="s">
        <v>47</v>
      </c>
      <c r="N621" s="208">
        <v>1</v>
      </c>
      <c r="O621" s="208"/>
      <c r="P621" s="57" t="str">
        <f t="shared" si="108"/>
        <v>MAIN UNIT</v>
      </c>
      <c r="Q621" s="208" t="s">
        <v>48</v>
      </c>
      <c r="R621" s="208" t="s">
        <v>49</v>
      </c>
      <c r="S621" s="208" t="s">
        <v>36</v>
      </c>
      <c r="T621" s="208" t="s">
        <v>65</v>
      </c>
      <c r="U621" s="208" t="s">
        <v>66</v>
      </c>
      <c r="V621" s="208" t="s">
        <v>93</v>
      </c>
      <c r="W621" s="208" t="s">
        <v>96</v>
      </c>
      <c r="X621" s="34">
        <v>15210000</v>
      </c>
      <c r="Y621" s="202">
        <v>1</v>
      </c>
      <c r="Z621" s="26">
        <f t="shared" si="118"/>
        <v>15210000</v>
      </c>
      <c r="AA621" s="208">
        <v>7.3999999999999996E-2</v>
      </c>
      <c r="AB621" s="35">
        <f t="shared" si="116"/>
        <v>1125540</v>
      </c>
      <c r="AC621" s="27">
        <f t="shared" si="109"/>
        <v>182562.58800000002</v>
      </c>
      <c r="AD621" s="212">
        <v>0.16220000000000001</v>
      </c>
      <c r="AE621" s="211">
        <f t="shared" si="110"/>
        <v>0</v>
      </c>
      <c r="AF621" s="211" t="str">
        <f>IF(AND(COUNTIFS($J$18:J621,J621)=1,AE621=1),1,"")</f>
        <v/>
      </c>
      <c r="AG621" s="211" t="str">
        <f>IF(C621="","",IF(AND(COUNTIFS($J$18:J621,J621)=1,C621&lt;&gt;""),1,""))</f>
        <v/>
      </c>
      <c r="AH621" s="211" t="str">
        <f>IF(G621="","",IF(AND(COUNTIFS($J$18:J621,J621)=1,G621&lt;&gt;""),1,""))</f>
        <v/>
      </c>
      <c r="AI621" s="28">
        <f t="shared" si="111"/>
        <v>34015877.711504422</v>
      </c>
      <c r="AJ621" s="28">
        <f t="shared" si="112"/>
        <v>4446292.375441947</v>
      </c>
      <c r="AK621" s="29">
        <f t="shared" si="113"/>
        <v>0.13071226364205143</v>
      </c>
      <c r="AL621" s="210"/>
      <c r="AM621" s="210"/>
      <c r="AN621" s="210"/>
      <c r="AO621" s="210"/>
      <c r="AP621" s="45" t="str">
        <f t="shared" si="114"/>
        <v>20197</v>
      </c>
      <c r="AQ621" s="45" t="str">
        <f t="shared" si="115"/>
        <v>20197JPY</v>
      </c>
    </row>
    <row r="622" spans="1:43" s="15" customFormat="1">
      <c r="A622" s="208" t="s">
        <v>28</v>
      </c>
      <c r="B622" s="209">
        <v>2019</v>
      </c>
      <c r="C622" s="209">
        <v>2</v>
      </c>
      <c r="D622" s="57" t="str">
        <f t="shared" si="117"/>
        <v>Q4</v>
      </c>
      <c r="E622" s="208" t="s">
        <v>34</v>
      </c>
      <c r="F622" s="209">
        <v>2019</v>
      </c>
      <c r="G622" s="209">
        <v>6</v>
      </c>
      <c r="H622" s="213"/>
      <c r="I622" s="57" t="str">
        <f t="shared" si="107"/>
        <v>Q1</v>
      </c>
      <c r="J622" s="204" t="s">
        <v>749</v>
      </c>
      <c r="K622" s="213" t="s">
        <v>750</v>
      </c>
      <c r="L622" s="210" t="s">
        <v>55</v>
      </c>
      <c r="M622" s="208" t="s">
        <v>47</v>
      </c>
      <c r="N622" s="208">
        <v>1</v>
      </c>
      <c r="O622" s="208"/>
      <c r="P622" s="57" t="str">
        <f t="shared" si="108"/>
        <v>MAIN UNIT</v>
      </c>
      <c r="Q622" s="208" t="s">
        <v>48</v>
      </c>
      <c r="R622" s="208" t="s">
        <v>49</v>
      </c>
      <c r="S622" s="208" t="s">
        <v>36</v>
      </c>
      <c r="T622" s="208" t="s">
        <v>677</v>
      </c>
      <c r="U622" s="208" t="s">
        <v>66</v>
      </c>
      <c r="V622" s="208" t="s">
        <v>67</v>
      </c>
      <c r="W622" s="208" t="s">
        <v>51</v>
      </c>
      <c r="X622" s="34">
        <v>833000</v>
      </c>
      <c r="Y622" s="202">
        <v>1.1299999999999999</v>
      </c>
      <c r="Z622" s="26">
        <f t="shared" si="118"/>
        <v>833000</v>
      </c>
      <c r="AA622" s="208">
        <v>1.135</v>
      </c>
      <c r="AB622" s="35">
        <f t="shared" si="116"/>
        <v>836685.84070796461</v>
      </c>
      <c r="AC622" s="27">
        <f t="shared" si="109"/>
        <v>136547.12920353984</v>
      </c>
      <c r="AD622" s="212">
        <v>0.16320000000000001</v>
      </c>
      <c r="AE622" s="211">
        <f t="shared" si="110"/>
        <v>0</v>
      </c>
      <c r="AF622" s="211" t="str">
        <f>IF(AND(COUNTIFS($J$18:J622,J622)=1,AE622=1),1,"")</f>
        <v/>
      </c>
      <c r="AG622" s="211">
        <f>IF(C622="","",IF(AND(COUNTIFS($J$18:J622,J622)=1,C622&lt;&gt;""),1,""))</f>
        <v>1</v>
      </c>
      <c r="AH622" s="211">
        <f>IF(G622="","",IF(AND(COUNTIFS($J$18:J622,J622)=1,G622&lt;&gt;""),1,""))</f>
        <v>1</v>
      </c>
      <c r="AI622" s="28">
        <f t="shared" si="111"/>
        <v>31296887.03789809</v>
      </c>
      <c r="AJ622" s="28">
        <f t="shared" si="112"/>
        <v>3588873.9502021763</v>
      </c>
      <c r="AK622" s="29">
        <f t="shared" si="113"/>
        <v>0.11467191436184468</v>
      </c>
      <c r="AL622" s="210"/>
      <c r="AM622" s="210"/>
      <c r="AN622" s="210"/>
      <c r="AO622" s="210"/>
      <c r="AP622" s="45" t="str">
        <f t="shared" si="114"/>
        <v>20196</v>
      </c>
      <c r="AQ622" s="45" t="str">
        <f t="shared" si="115"/>
        <v>20196RMB</v>
      </c>
    </row>
    <row r="623" spans="1:43" s="15" customFormat="1">
      <c r="A623" s="208" t="s">
        <v>28</v>
      </c>
      <c r="B623" s="209">
        <v>2019</v>
      </c>
      <c r="C623" s="209">
        <v>1</v>
      </c>
      <c r="D623" s="57" t="str">
        <f t="shared" si="117"/>
        <v>Q4</v>
      </c>
      <c r="E623" s="208" t="s">
        <v>34</v>
      </c>
      <c r="F623" s="209">
        <v>2019</v>
      </c>
      <c r="G623" s="209">
        <v>6</v>
      </c>
      <c r="H623" s="213"/>
      <c r="I623" s="57" t="str">
        <f t="shared" si="107"/>
        <v>Q1</v>
      </c>
      <c r="J623" s="204" t="s">
        <v>751</v>
      </c>
      <c r="K623" s="213" t="s">
        <v>752</v>
      </c>
      <c r="L623" s="210" t="s">
        <v>79</v>
      </c>
      <c r="M623" s="208" t="s">
        <v>47</v>
      </c>
      <c r="N623" s="208">
        <v>1</v>
      </c>
      <c r="O623" s="208"/>
      <c r="P623" s="57" t="str">
        <f t="shared" si="108"/>
        <v>MAIN UNIT</v>
      </c>
      <c r="Q623" s="208" t="s">
        <v>56</v>
      </c>
      <c r="R623" s="208" t="s">
        <v>49</v>
      </c>
      <c r="S623" s="208" t="s">
        <v>36</v>
      </c>
      <c r="T623" s="208" t="s">
        <v>65</v>
      </c>
      <c r="U623" s="208" t="s">
        <v>66</v>
      </c>
      <c r="V623" s="208" t="s">
        <v>114</v>
      </c>
      <c r="W623" s="208" t="s">
        <v>96</v>
      </c>
      <c r="X623" s="34">
        <v>16058000</v>
      </c>
      <c r="Y623" s="202">
        <v>1</v>
      </c>
      <c r="Z623" s="26">
        <f t="shared" si="118"/>
        <v>16058000</v>
      </c>
      <c r="AA623" s="208">
        <v>7.3400000000000007E-2</v>
      </c>
      <c r="AB623" s="35">
        <f t="shared" si="116"/>
        <v>1178657.2000000002</v>
      </c>
      <c r="AC623" s="27">
        <f t="shared" si="109"/>
        <v>182220.40312</v>
      </c>
      <c r="AD623" s="207">
        <v>0.15459999999999999</v>
      </c>
      <c r="AE623" s="211">
        <f t="shared" si="110"/>
        <v>1</v>
      </c>
      <c r="AF623" s="211">
        <f>IF(AND(COUNTIFS($J$18:J623,J623)=1,AE623=1),1,"")</f>
        <v>1</v>
      </c>
      <c r="AG623" s="211">
        <f>IF(C623="","",IF(AND(COUNTIFS($J$18:J623,J623)=1,C623&lt;&gt;""),1,""))</f>
        <v>1</v>
      </c>
      <c r="AH623" s="211">
        <f>IF(G623="","",IF(AND(COUNTIFS($J$18:J623,J623)=1,G623&lt;&gt;""),1,""))</f>
        <v>1</v>
      </c>
      <c r="AI623" s="28">
        <f t="shared" si="111"/>
        <v>31296887.03789809</v>
      </c>
      <c r="AJ623" s="28">
        <f t="shared" si="112"/>
        <v>3588873.9502021763</v>
      </c>
      <c r="AK623" s="29">
        <f t="shared" si="113"/>
        <v>0.11467191436184468</v>
      </c>
      <c r="AL623" s="210"/>
      <c r="AM623" s="210"/>
      <c r="AN623" s="210"/>
      <c r="AO623" s="210"/>
      <c r="AP623" s="45" t="str">
        <f t="shared" si="114"/>
        <v>20196</v>
      </c>
      <c r="AQ623" s="45" t="str">
        <f t="shared" si="115"/>
        <v>20196JPY</v>
      </c>
    </row>
    <row r="624" spans="1:43" s="15" customFormat="1">
      <c r="A624" s="208" t="s">
        <v>28</v>
      </c>
      <c r="B624" s="209">
        <v>2019</v>
      </c>
      <c r="C624" s="209">
        <v>1</v>
      </c>
      <c r="D624" s="57" t="str">
        <f t="shared" si="117"/>
        <v>Q4</v>
      </c>
      <c r="E624" s="208" t="s">
        <v>34</v>
      </c>
      <c r="F624" s="209">
        <v>2019</v>
      </c>
      <c r="G624" s="209">
        <v>6</v>
      </c>
      <c r="H624" s="213"/>
      <c r="I624" s="57" t="str">
        <f t="shared" si="107"/>
        <v>Q1</v>
      </c>
      <c r="J624" s="204" t="s">
        <v>751</v>
      </c>
      <c r="K624" s="213" t="s">
        <v>752</v>
      </c>
      <c r="L624" s="210" t="s">
        <v>55</v>
      </c>
      <c r="M624" s="208" t="s">
        <v>47</v>
      </c>
      <c r="N624" s="208">
        <v>1</v>
      </c>
      <c r="O624" s="208"/>
      <c r="P624" s="57" t="str">
        <f t="shared" si="108"/>
        <v>MAIN UNIT</v>
      </c>
      <c r="Q624" s="208" t="s">
        <v>56</v>
      </c>
      <c r="R624" s="208" t="s">
        <v>49</v>
      </c>
      <c r="S624" s="208" t="s">
        <v>36</v>
      </c>
      <c r="T624" s="208" t="s">
        <v>65</v>
      </c>
      <c r="U624" s="208" t="s">
        <v>66</v>
      </c>
      <c r="V624" s="208" t="s">
        <v>114</v>
      </c>
      <c r="W624" s="208" t="s">
        <v>96</v>
      </c>
      <c r="X624" s="34">
        <v>10000000</v>
      </c>
      <c r="Y624" s="202">
        <v>1</v>
      </c>
      <c r="Z624" s="26">
        <f t="shared" si="118"/>
        <v>10000000</v>
      </c>
      <c r="AA624" s="208">
        <v>7.3400000000000007E-2</v>
      </c>
      <c r="AB624" s="35">
        <f t="shared" si="116"/>
        <v>734000.00000000012</v>
      </c>
      <c r="AC624" s="27">
        <f t="shared" si="109"/>
        <v>113476.40000000001</v>
      </c>
      <c r="AD624" s="207">
        <v>0.15459999999999999</v>
      </c>
      <c r="AE624" s="211">
        <f t="shared" si="110"/>
        <v>1</v>
      </c>
      <c r="AF624" s="211" t="str">
        <f>IF(AND(COUNTIFS($J$18:J624,J624)=1,AE624=1),1,"")</f>
        <v/>
      </c>
      <c r="AG624" s="211" t="str">
        <f>IF(C624="","",IF(AND(COUNTIFS($J$18:J624,J624)=1,C624&lt;&gt;""),1,""))</f>
        <v/>
      </c>
      <c r="AH624" s="211" t="str">
        <f>IF(G624="","",IF(AND(COUNTIFS($J$18:J624,J624)=1,G624&lt;&gt;""),1,""))</f>
        <v/>
      </c>
      <c r="AI624" s="28">
        <f t="shared" si="111"/>
        <v>31296887.03789809</v>
      </c>
      <c r="AJ624" s="28">
        <f t="shared" si="112"/>
        <v>3588873.9502021763</v>
      </c>
      <c r="AK624" s="29">
        <f t="shared" si="113"/>
        <v>0.11467191436184468</v>
      </c>
      <c r="AL624" s="210"/>
      <c r="AM624" s="210"/>
      <c r="AN624" s="210"/>
      <c r="AO624" s="210"/>
      <c r="AP624" s="45" t="str">
        <f t="shared" si="114"/>
        <v>20196</v>
      </c>
      <c r="AQ624" s="45" t="str">
        <f t="shared" si="115"/>
        <v>20196JPY</v>
      </c>
    </row>
    <row r="625" spans="1:43" s="15" customFormat="1">
      <c r="A625" s="208" t="s">
        <v>28</v>
      </c>
      <c r="B625" s="209">
        <v>2019</v>
      </c>
      <c r="C625" s="209">
        <v>1</v>
      </c>
      <c r="D625" s="57" t="str">
        <f t="shared" si="117"/>
        <v>Q4</v>
      </c>
      <c r="E625" s="208" t="s">
        <v>34</v>
      </c>
      <c r="F625" s="209">
        <v>2019</v>
      </c>
      <c r="G625" s="209">
        <v>6</v>
      </c>
      <c r="H625" s="213"/>
      <c r="I625" s="57" t="str">
        <f t="shared" si="107"/>
        <v>Q1</v>
      </c>
      <c r="J625" s="204" t="s">
        <v>751</v>
      </c>
      <c r="K625" s="213" t="s">
        <v>752</v>
      </c>
      <c r="L625" s="210" t="s">
        <v>55</v>
      </c>
      <c r="M625" s="208" t="s">
        <v>47</v>
      </c>
      <c r="N625" s="208">
        <v>1</v>
      </c>
      <c r="O625" s="208"/>
      <c r="P625" s="57" t="str">
        <f t="shared" si="108"/>
        <v>MAIN UNIT</v>
      </c>
      <c r="Q625" s="208" t="s">
        <v>56</v>
      </c>
      <c r="R625" s="208" t="s">
        <v>49</v>
      </c>
      <c r="S625" s="208" t="s">
        <v>36</v>
      </c>
      <c r="T625" s="208" t="s">
        <v>65</v>
      </c>
      <c r="U625" s="208" t="s">
        <v>66</v>
      </c>
      <c r="V625" s="208" t="s">
        <v>114</v>
      </c>
      <c r="W625" s="208" t="s">
        <v>96</v>
      </c>
      <c r="X625" s="34">
        <v>10000000</v>
      </c>
      <c r="Y625" s="202">
        <v>1</v>
      </c>
      <c r="Z625" s="26">
        <f t="shared" si="118"/>
        <v>10000000</v>
      </c>
      <c r="AA625" s="208">
        <v>7.3400000000000007E-2</v>
      </c>
      <c r="AB625" s="35">
        <f t="shared" si="116"/>
        <v>734000.00000000012</v>
      </c>
      <c r="AC625" s="27">
        <f t="shared" si="109"/>
        <v>113476.40000000001</v>
      </c>
      <c r="AD625" s="207">
        <v>0.15459999999999999</v>
      </c>
      <c r="AE625" s="211">
        <f t="shared" si="110"/>
        <v>1</v>
      </c>
      <c r="AF625" s="211" t="str">
        <f>IF(AND(COUNTIFS($J$18:J625,J625)=1,AE625=1),1,"")</f>
        <v/>
      </c>
      <c r="AG625" s="211" t="str">
        <f>IF(C625="","",IF(AND(COUNTIFS($J$18:J625,J625)=1,C625&lt;&gt;""),1,""))</f>
        <v/>
      </c>
      <c r="AH625" s="211" t="str">
        <f>IF(G625="","",IF(AND(COUNTIFS($J$18:J625,J625)=1,G625&lt;&gt;""),1,""))</f>
        <v/>
      </c>
      <c r="AI625" s="28">
        <f t="shared" si="111"/>
        <v>31296887.03789809</v>
      </c>
      <c r="AJ625" s="28">
        <f t="shared" si="112"/>
        <v>3588873.9502021763</v>
      </c>
      <c r="AK625" s="29">
        <f t="shared" si="113"/>
        <v>0.11467191436184468</v>
      </c>
      <c r="AL625" s="210"/>
      <c r="AM625" s="210"/>
      <c r="AN625" s="210"/>
      <c r="AO625" s="210"/>
      <c r="AP625" s="45" t="str">
        <f t="shared" si="114"/>
        <v>20196</v>
      </c>
      <c r="AQ625" s="45" t="str">
        <f t="shared" si="115"/>
        <v>20196JPY</v>
      </c>
    </row>
    <row r="626" spans="1:43" s="15" customFormat="1">
      <c r="A626" s="208" t="s">
        <v>34</v>
      </c>
      <c r="B626" s="209">
        <v>2019</v>
      </c>
      <c r="C626" s="209">
        <v>4</v>
      </c>
      <c r="D626" s="57" t="str">
        <f t="shared" si="117"/>
        <v>Q1</v>
      </c>
      <c r="E626" s="208" t="s">
        <v>34</v>
      </c>
      <c r="F626" s="209">
        <v>2019</v>
      </c>
      <c r="G626" s="209">
        <v>6</v>
      </c>
      <c r="H626" s="213"/>
      <c r="I626" s="57" t="str">
        <f t="shared" si="107"/>
        <v>Q1</v>
      </c>
      <c r="J626" s="204" t="s">
        <v>753</v>
      </c>
      <c r="K626" s="213" t="s">
        <v>754</v>
      </c>
      <c r="L626" s="210" t="s">
        <v>55</v>
      </c>
      <c r="M626" s="208" t="s">
        <v>47</v>
      </c>
      <c r="N626" s="208">
        <v>1</v>
      </c>
      <c r="O626" s="208"/>
      <c r="P626" s="57" t="str">
        <f t="shared" si="108"/>
        <v>MAIN UNIT</v>
      </c>
      <c r="Q626" s="208" t="s">
        <v>48</v>
      </c>
      <c r="R626" s="208" t="s">
        <v>49</v>
      </c>
      <c r="S626" s="208" t="s">
        <v>37</v>
      </c>
      <c r="T626" s="208" t="s">
        <v>75</v>
      </c>
      <c r="U626" s="208" t="s">
        <v>58</v>
      </c>
      <c r="V626" s="208" t="s">
        <v>156</v>
      </c>
      <c r="W626" s="208" t="s">
        <v>51</v>
      </c>
      <c r="X626" s="34">
        <v>665000</v>
      </c>
      <c r="Y626" s="202">
        <v>1.1299999999999999</v>
      </c>
      <c r="Z626" s="26">
        <f t="shared" si="118"/>
        <v>665000</v>
      </c>
      <c r="AA626" s="208">
        <v>1.135</v>
      </c>
      <c r="AB626" s="35">
        <f t="shared" si="116"/>
        <v>667942.47787610628</v>
      </c>
      <c r="AC626" s="27">
        <f t="shared" si="109"/>
        <v>73273.289823008861</v>
      </c>
      <c r="AD626" s="212">
        <v>0.10970000000000001</v>
      </c>
      <c r="AE626" s="211">
        <f t="shared" si="110"/>
        <v>0</v>
      </c>
      <c r="AF626" s="211" t="str">
        <f>IF(AND(COUNTIFS($J$18:J626,J626)=1,AE626=1),1,"")</f>
        <v/>
      </c>
      <c r="AG626" s="211">
        <f>IF(C626="","",IF(AND(COUNTIFS($J$18:J626,J626)=1,C626&lt;&gt;""),1,""))</f>
        <v>1</v>
      </c>
      <c r="AH626" s="211">
        <f>IF(G626="","",IF(AND(COUNTIFS($J$18:J626,J626)=1,G626&lt;&gt;""),1,""))</f>
        <v>1</v>
      </c>
      <c r="AI626" s="28">
        <f t="shared" si="111"/>
        <v>31296887.03789809</v>
      </c>
      <c r="AJ626" s="28">
        <f t="shared" si="112"/>
        <v>3588873.9502021763</v>
      </c>
      <c r="AK626" s="29">
        <f t="shared" si="113"/>
        <v>0.11467191436184468</v>
      </c>
      <c r="AL626" s="210"/>
      <c r="AM626" s="210"/>
      <c r="AN626" s="210"/>
      <c r="AO626" s="210"/>
      <c r="AP626" s="45" t="str">
        <f t="shared" si="114"/>
        <v>20196</v>
      </c>
      <c r="AQ626" s="45" t="str">
        <f t="shared" si="115"/>
        <v>20196RMB</v>
      </c>
    </row>
    <row r="627" spans="1:43" s="15" customFormat="1">
      <c r="A627" s="208" t="s">
        <v>34</v>
      </c>
      <c r="B627" s="209">
        <v>2019</v>
      </c>
      <c r="C627" s="209">
        <v>4</v>
      </c>
      <c r="D627" s="57" t="str">
        <f t="shared" si="117"/>
        <v>Q1</v>
      </c>
      <c r="E627" s="208" t="s">
        <v>34</v>
      </c>
      <c r="F627" s="209">
        <v>2019</v>
      </c>
      <c r="G627" s="209">
        <v>6</v>
      </c>
      <c r="H627" s="213"/>
      <c r="I627" s="57" t="str">
        <f t="shared" si="107"/>
        <v>Q1</v>
      </c>
      <c r="J627" s="204" t="s">
        <v>755</v>
      </c>
      <c r="K627" s="213" t="s">
        <v>2323</v>
      </c>
      <c r="L627" s="210" t="s">
        <v>55</v>
      </c>
      <c r="M627" s="208" t="s">
        <v>47</v>
      </c>
      <c r="N627" s="208">
        <v>1</v>
      </c>
      <c r="O627" s="208"/>
      <c r="P627" s="57" t="str">
        <f t="shared" si="108"/>
        <v>MAIN UNIT</v>
      </c>
      <c r="Q627" s="208" t="s">
        <v>48</v>
      </c>
      <c r="R627" s="208" t="s">
        <v>49</v>
      </c>
      <c r="S627" s="208" t="s">
        <v>39</v>
      </c>
      <c r="T627" s="208" t="s">
        <v>130</v>
      </c>
      <c r="U627" s="208" t="s">
        <v>131</v>
      </c>
      <c r="V627" s="208" t="s">
        <v>132</v>
      </c>
      <c r="W627" s="208" t="s">
        <v>51</v>
      </c>
      <c r="X627" s="34">
        <v>752000</v>
      </c>
      <c r="Y627" s="202">
        <v>1.1299999999999999</v>
      </c>
      <c r="Z627" s="26">
        <f t="shared" si="118"/>
        <v>752000</v>
      </c>
      <c r="AA627" s="208">
        <v>1.135</v>
      </c>
      <c r="AB627" s="35">
        <f t="shared" si="116"/>
        <v>755327.43362831871</v>
      </c>
      <c r="AC627" s="27">
        <f t="shared" si="109"/>
        <v>85427.532743362855</v>
      </c>
      <c r="AD627" s="212">
        <v>0.11310000000000001</v>
      </c>
      <c r="AE627" s="211">
        <f t="shared" si="110"/>
        <v>0</v>
      </c>
      <c r="AF627" s="211" t="str">
        <f>IF(AND(COUNTIFS($J$18:J627,J627)=1,AE627=1),1,"")</f>
        <v/>
      </c>
      <c r="AG627" s="211">
        <f>IF(C627="","",IF(AND(COUNTIFS($J$18:J627,J627)=1,C627&lt;&gt;""),1,""))</f>
        <v>1</v>
      </c>
      <c r="AH627" s="211">
        <f>IF(G627="","",IF(AND(COUNTIFS($J$18:J627,J627)=1,G627&lt;&gt;""),1,""))</f>
        <v>1</v>
      </c>
      <c r="AI627" s="28">
        <f t="shared" si="111"/>
        <v>31296887.03789809</v>
      </c>
      <c r="AJ627" s="28">
        <f t="shared" si="112"/>
        <v>3588873.9502021763</v>
      </c>
      <c r="AK627" s="29">
        <f t="shared" si="113"/>
        <v>0.11467191436184468</v>
      </c>
      <c r="AL627" s="210"/>
      <c r="AM627" s="210"/>
      <c r="AN627" s="210"/>
      <c r="AO627" s="210"/>
      <c r="AP627" s="45" t="str">
        <f t="shared" si="114"/>
        <v>20196</v>
      </c>
      <c r="AQ627" s="45" t="str">
        <f t="shared" si="115"/>
        <v>20196RMB</v>
      </c>
    </row>
    <row r="628" spans="1:43" s="15" customFormat="1">
      <c r="A628" s="208" t="s">
        <v>34</v>
      </c>
      <c r="B628" s="209">
        <v>2019</v>
      </c>
      <c r="C628" s="209">
        <v>4</v>
      </c>
      <c r="D628" s="57" t="str">
        <f t="shared" si="117"/>
        <v>Q1</v>
      </c>
      <c r="E628" s="208" t="s">
        <v>34</v>
      </c>
      <c r="F628" s="209">
        <v>2019</v>
      </c>
      <c r="G628" s="209">
        <v>6</v>
      </c>
      <c r="H628" s="213"/>
      <c r="I628" s="57" t="str">
        <f t="shared" si="107"/>
        <v>Q1</v>
      </c>
      <c r="J628" s="204" t="s">
        <v>756</v>
      </c>
      <c r="K628" s="213" t="s">
        <v>757</v>
      </c>
      <c r="L628" s="210" t="s">
        <v>79</v>
      </c>
      <c r="M628" s="208" t="s">
        <v>47</v>
      </c>
      <c r="N628" s="208">
        <v>1</v>
      </c>
      <c r="O628" s="208"/>
      <c r="P628" s="57" t="str">
        <f t="shared" si="108"/>
        <v>MAIN UNIT</v>
      </c>
      <c r="Q628" s="208" t="s">
        <v>48</v>
      </c>
      <c r="R628" s="208" t="s">
        <v>49</v>
      </c>
      <c r="S628" s="208" t="s">
        <v>36</v>
      </c>
      <c r="T628" s="208" t="s">
        <v>324</v>
      </c>
      <c r="U628" s="208" t="s">
        <v>66</v>
      </c>
      <c r="V628" s="208" t="s">
        <v>99</v>
      </c>
      <c r="W628" s="208" t="s">
        <v>96</v>
      </c>
      <c r="X628" s="34">
        <v>16830000</v>
      </c>
      <c r="Y628" s="202">
        <v>1</v>
      </c>
      <c r="Z628" s="26">
        <f t="shared" si="118"/>
        <v>16830000</v>
      </c>
      <c r="AA628" s="208">
        <v>7.3400000000000007E-2</v>
      </c>
      <c r="AB628" s="35">
        <f t="shared" si="116"/>
        <v>1235322</v>
      </c>
      <c r="AC628" s="27">
        <f t="shared" si="109"/>
        <v>202592.80800000002</v>
      </c>
      <c r="AD628" s="212">
        <v>0.16400000000000001</v>
      </c>
      <c r="AE628" s="211">
        <f t="shared" si="110"/>
        <v>0</v>
      </c>
      <c r="AF628" s="211" t="str">
        <f>IF(AND(COUNTIFS($J$18:J628,J628)=1,AE628=1),1,"")</f>
        <v/>
      </c>
      <c r="AG628" s="211">
        <f>IF(C628="","",IF(AND(COUNTIFS($J$18:J628,J628)=1,C628&lt;&gt;""),1,""))</f>
        <v>1</v>
      </c>
      <c r="AH628" s="211">
        <f>IF(G628="","",IF(AND(COUNTIFS($J$18:J628,J628)=1,G628&lt;&gt;""),1,""))</f>
        <v>1</v>
      </c>
      <c r="AI628" s="28">
        <f t="shared" si="111"/>
        <v>31296887.03789809</v>
      </c>
      <c r="AJ628" s="28">
        <f t="shared" si="112"/>
        <v>3588873.9502021763</v>
      </c>
      <c r="AK628" s="29">
        <f t="shared" si="113"/>
        <v>0.11467191436184468</v>
      </c>
      <c r="AL628" s="210"/>
      <c r="AM628" s="210"/>
      <c r="AN628" s="210"/>
      <c r="AO628" s="210"/>
      <c r="AP628" s="45" t="str">
        <f t="shared" si="114"/>
        <v>20196</v>
      </c>
      <c r="AQ628" s="45" t="str">
        <f t="shared" si="115"/>
        <v>20196JPY</v>
      </c>
    </row>
    <row r="629" spans="1:43" s="15" customFormat="1">
      <c r="A629" s="208" t="s">
        <v>34</v>
      </c>
      <c r="B629" s="209">
        <v>2019</v>
      </c>
      <c r="C629" s="209">
        <v>7</v>
      </c>
      <c r="D629" s="57" t="str">
        <f t="shared" si="117"/>
        <v>Q2</v>
      </c>
      <c r="E629" s="208" t="s">
        <v>34</v>
      </c>
      <c r="F629" s="209">
        <v>2019</v>
      </c>
      <c r="G629" s="209">
        <v>6</v>
      </c>
      <c r="H629" s="213"/>
      <c r="I629" s="57" t="str">
        <f t="shared" si="107"/>
        <v>Q1</v>
      </c>
      <c r="J629" s="204" t="s">
        <v>758</v>
      </c>
      <c r="K629" s="213" t="s">
        <v>759</v>
      </c>
      <c r="L629" s="210" t="s">
        <v>55</v>
      </c>
      <c r="M629" s="208" t="s">
        <v>47</v>
      </c>
      <c r="N629" s="208">
        <v>1</v>
      </c>
      <c r="O629" s="208"/>
      <c r="P629" s="57" t="str">
        <f t="shared" si="108"/>
        <v>MAIN UNIT</v>
      </c>
      <c r="Q629" s="208" t="s">
        <v>630</v>
      </c>
      <c r="R629" s="208" t="s">
        <v>660</v>
      </c>
      <c r="S629" s="208" t="s">
        <v>707</v>
      </c>
      <c r="T629" s="208" t="s">
        <v>760</v>
      </c>
      <c r="U629" s="208" t="s">
        <v>761</v>
      </c>
      <c r="V629" s="208" t="s">
        <v>708</v>
      </c>
      <c r="W629" s="208" t="s">
        <v>729</v>
      </c>
      <c r="X629" s="34">
        <v>563500</v>
      </c>
      <c r="Y629" s="202">
        <v>1.1299999999999999</v>
      </c>
      <c r="Z629" s="26">
        <f t="shared" si="118"/>
        <v>563500</v>
      </c>
      <c r="AA629" s="208">
        <v>1.135</v>
      </c>
      <c r="AB629" s="35">
        <f t="shared" si="116"/>
        <v>565993.36283185845</v>
      </c>
      <c r="AC629" s="27">
        <f t="shared" si="109"/>
        <v>34808.591814159292</v>
      </c>
      <c r="AD629" s="212">
        <v>6.1499999999999999E-2</v>
      </c>
      <c r="AE629" s="211">
        <f t="shared" si="110"/>
        <v>1</v>
      </c>
      <c r="AF629" s="211">
        <f>IF(AND(COUNTIFS($J$18:J629,J629)=1,AE629=1),1,"")</f>
        <v>1</v>
      </c>
      <c r="AG629" s="211">
        <f>IF(C629="","",IF(AND(COUNTIFS($J$18:J629,J629)=1,C629&lt;&gt;""),1,""))</f>
        <v>1</v>
      </c>
      <c r="AH629" s="211">
        <f>IF(G629="","",IF(AND(COUNTIFS($J$18:J629,J629)=1,G629&lt;&gt;""),1,""))</f>
        <v>1</v>
      </c>
      <c r="AI629" s="28">
        <f t="shared" si="111"/>
        <v>31296887.03789809</v>
      </c>
      <c r="AJ629" s="28">
        <f t="shared" si="112"/>
        <v>3588873.9502021763</v>
      </c>
      <c r="AK629" s="29">
        <f t="shared" si="113"/>
        <v>0.11467191436184468</v>
      </c>
      <c r="AL629" s="210"/>
      <c r="AM629" s="210"/>
      <c r="AN629" s="210"/>
      <c r="AO629" s="210"/>
      <c r="AP629" s="45" t="str">
        <f t="shared" si="114"/>
        <v>20196</v>
      </c>
      <c r="AQ629" s="45" t="str">
        <f t="shared" si="115"/>
        <v>20196RMB</v>
      </c>
    </row>
    <row r="630" spans="1:43" s="15" customFormat="1">
      <c r="A630" s="208" t="s">
        <v>34</v>
      </c>
      <c r="B630" s="209">
        <v>2019</v>
      </c>
      <c r="C630" s="209">
        <v>7</v>
      </c>
      <c r="D630" s="57" t="str">
        <f t="shared" si="117"/>
        <v>Q2</v>
      </c>
      <c r="E630" s="208" t="s">
        <v>34</v>
      </c>
      <c r="F630" s="209">
        <v>2019</v>
      </c>
      <c r="G630" s="209">
        <v>6</v>
      </c>
      <c r="H630" s="213"/>
      <c r="I630" s="57" t="str">
        <f t="shared" si="107"/>
        <v>Q1</v>
      </c>
      <c r="J630" s="204" t="s">
        <v>758</v>
      </c>
      <c r="K630" s="213" t="s">
        <v>759</v>
      </c>
      <c r="L630" s="210" t="s">
        <v>55</v>
      </c>
      <c r="M630" s="208" t="s">
        <v>47</v>
      </c>
      <c r="N630" s="208">
        <v>1</v>
      </c>
      <c r="O630" s="208"/>
      <c r="P630" s="57" t="str">
        <f t="shared" si="108"/>
        <v>MAIN UNIT</v>
      </c>
      <c r="Q630" s="208" t="s">
        <v>630</v>
      </c>
      <c r="R630" s="208" t="s">
        <v>660</v>
      </c>
      <c r="S630" s="208" t="s">
        <v>707</v>
      </c>
      <c r="T630" s="208" t="s">
        <v>760</v>
      </c>
      <c r="U630" s="208" t="s">
        <v>761</v>
      </c>
      <c r="V630" s="208" t="s">
        <v>708</v>
      </c>
      <c r="W630" s="208" t="s">
        <v>729</v>
      </c>
      <c r="X630" s="34">
        <v>563500</v>
      </c>
      <c r="Y630" s="202">
        <v>1.1299999999999999</v>
      </c>
      <c r="Z630" s="26">
        <f t="shared" si="118"/>
        <v>563500</v>
      </c>
      <c r="AA630" s="208">
        <v>1.135</v>
      </c>
      <c r="AB630" s="35">
        <f t="shared" si="116"/>
        <v>565993.36283185845</v>
      </c>
      <c r="AC630" s="27">
        <f t="shared" si="109"/>
        <v>34808.591814159292</v>
      </c>
      <c r="AD630" s="212">
        <v>6.1499999999999999E-2</v>
      </c>
      <c r="AE630" s="211">
        <f t="shared" si="110"/>
        <v>1</v>
      </c>
      <c r="AF630" s="211" t="str">
        <f>IF(AND(COUNTIFS($J$18:J630,J630)=1,AE630=1),1,"")</f>
        <v/>
      </c>
      <c r="AG630" s="211" t="str">
        <f>IF(C630="","",IF(AND(COUNTIFS($J$18:J630,J630)=1,C630&lt;&gt;""),1,""))</f>
        <v/>
      </c>
      <c r="AH630" s="211" t="str">
        <f>IF(G630="","",IF(AND(COUNTIFS($J$18:J630,J630)=1,G630&lt;&gt;""),1,""))</f>
        <v/>
      </c>
      <c r="AI630" s="28">
        <f t="shared" si="111"/>
        <v>31296887.03789809</v>
      </c>
      <c r="AJ630" s="28">
        <f t="shared" si="112"/>
        <v>3588873.9502021763</v>
      </c>
      <c r="AK630" s="29">
        <f t="shared" si="113"/>
        <v>0.11467191436184468</v>
      </c>
      <c r="AL630" s="210"/>
      <c r="AM630" s="210"/>
      <c r="AN630" s="210"/>
      <c r="AO630" s="210"/>
      <c r="AP630" s="45" t="str">
        <f t="shared" si="114"/>
        <v>20196</v>
      </c>
      <c r="AQ630" s="45" t="str">
        <f t="shared" si="115"/>
        <v>20196RMB</v>
      </c>
    </row>
    <row r="631" spans="1:43" s="15" customFormat="1">
      <c r="A631" s="208" t="s">
        <v>34</v>
      </c>
      <c r="B631" s="209">
        <v>2019</v>
      </c>
      <c r="C631" s="209">
        <v>6</v>
      </c>
      <c r="D631" s="57" t="str">
        <f t="shared" si="117"/>
        <v>Q1</v>
      </c>
      <c r="E631" s="208" t="s">
        <v>34</v>
      </c>
      <c r="F631" s="209">
        <v>2019</v>
      </c>
      <c r="G631" s="209">
        <v>6</v>
      </c>
      <c r="H631" s="213"/>
      <c r="I631" s="57" t="str">
        <f t="shared" si="107"/>
        <v>Q1</v>
      </c>
      <c r="J631" s="204" t="s">
        <v>762</v>
      </c>
      <c r="K631" s="213" t="s">
        <v>763</v>
      </c>
      <c r="L631" s="210" t="s">
        <v>79</v>
      </c>
      <c r="M631" s="208" t="s">
        <v>47</v>
      </c>
      <c r="N631" s="208">
        <v>1</v>
      </c>
      <c r="O631" s="208"/>
      <c r="P631" s="57" t="str">
        <f t="shared" si="108"/>
        <v>MAIN UNIT</v>
      </c>
      <c r="Q631" s="208" t="s">
        <v>706</v>
      </c>
      <c r="R631" s="208" t="s">
        <v>660</v>
      </c>
      <c r="S631" s="208" t="s">
        <v>36</v>
      </c>
      <c r="T631" s="208" t="s">
        <v>65</v>
      </c>
      <c r="U631" s="208" t="s">
        <v>66</v>
      </c>
      <c r="V631" s="208" t="s">
        <v>736</v>
      </c>
      <c r="W631" s="208" t="s">
        <v>729</v>
      </c>
      <c r="X631" s="34">
        <v>880000</v>
      </c>
      <c r="Y631" s="202">
        <v>1.1299999999999999</v>
      </c>
      <c r="Z631" s="26">
        <f t="shared" si="118"/>
        <v>880000</v>
      </c>
      <c r="AA631" s="208">
        <v>1.135</v>
      </c>
      <c r="AB631" s="35">
        <f t="shared" si="116"/>
        <v>883893.80530973466</v>
      </c>
      <c r="AC631" s="27">
        <f t="shared" si="109"/>
        <v>115878.4778761062</v>
      </c>
      <c r="AD631" s="212">
        <v>0.13109999999999999</v>
      </c>
      <c r="AE631" s="211">
        <f t="shared" si="110"/>
        <v>0</v>
      </c>
      <c r="AF631" s="211" t="str">
        <f>IF(AND(COUNTIFS($J$18:J631,J631)=1,AE631=1),1,"")</f>
        <v/>
      </c>
      <c r="AG631" s="211">
        <f>IF(C631="","",IF(AND(COUNTIFS($J$18:J631,J631)=1,C631&lt;&gt;""),1,""))</f>
        <v>1</v>
      </c>
      <c r="AH631" s="211">
        <f>IF(G631="","",IF(AND(COUNTIFS($J$18:J631,J631)=1,G631&lt;&gt;""),1,""))</f>
        <v>1</v>
      </c>
      <c r="AI631" s="28">
        <f t="shared" si="111"/>
        <v>31296887.03789809</v>
      </c>
      <c r="AJ631" s="28">
        <f t="shared" si="112"/>
        <v>3588873.9502021763</v>
      </c>
      <c r="AK631" s="29">
        <f t="shared" si="113"/>
        <v>0.11467191436184468</v>
      </c>
      <c r="AL631" s="210"/>
      <c r="AM631" s="210"/>
      <c r="AN631" s="210"/>
      <c r="AO631" s="210"/>
      <c r="AP631" s="45" t="str">
        <f t="shared" si="114"/>
        <v>20196</v>
      </c>
      <c r="AQ631" s="45" t="str">
        <f t="shared" si="115"/>
        <v>20196RMB</v>
      </c>
    </row>
    <row r="632" spans="1:43" s="15" customFormat="1">
      <c r="A632" s="208" t="s">
        <v>34</v>
      </c>
      <c r="B632" s="209">
        <v>2019</v>
      </c>
      <c r="C632" s="209">
        <v>6</v>
      </c>
      <c r="D632" s="57" t="str">
        <f t="shared" si="117"/>
        <v>Q1</v>
      </c>
      <c r="E632" s="208" t="s">
        <v>34</v>
      </c>
      <c r="F632" s="209">
        <v>2019</v>
      </c>
      <c r="G632" s="209">
        <v>6</v>
      </c>
      <c r="H632" s="213"/>
      <c r="I632" s="57" t="str">
        <f t="shared" si="107"/>
        <v>Q1</v>
      </c>
      <c r="J632" s="204" t="s">
        <v>764</v>
      </c>
      <c r="K632" s="213" t="s">
        <v>765</v>
      </c>
      <c r="L632" s="210" t="s">
        <v>55</v>
      </c>
      <c r="M632" s="208" t="s">
        <v>47</v>
      </c>
      <c r="N632" s="208">
        <v>1</v>
      </c>
      <c r="O632" s="208"/>
      <c r="P632" s="57" t="str">
        <f t="shared" si="108"/>
        <v>MAIN UNIT</v>
      </c>
      <c r="Q632" s="208" t="s">
        <v>706</v>
      </c>
      <c r="R632" s="208" t="s">
        <v>660</v>
      </c>
      <c r="S632" s="208" t="s">
        <v>36</v>
      </c>
      <c r="T632" s="208" t="s">
        <v>65</v>
      </c>
      <c r="U632" s="208" t="s">
        <v>66</v>
      </c>
      <c r="V632" s="208" t="s">
        <v>726</v>
      </c>
      <c r="W632" s="208" t="s">
        <v>729</v>
      </c>
      <c r="X632" s="34">
        <v>580000</v>
      </c>
      <c r="Y632" s="202">
        <v>1.1299999999999999</v>
      </c>
      <c r="Z632" s="26">
        <f t="shared" si="118"/>
        <v>580000</v>
      </c>
      <c r="AA632" s="208">
        <v>1.135</v>
      </c>
      <c r="AB632" s="35">
        <f t="shared" si="116"/>
        <v>582566.37168141594</v>
      </c>
      <c r="AC632" s="27">
        <f t="shared" si="109"/>
        <v>54003.902654867263</v>
      </c>
      <c r="AD632" s="212">
        <v>9.2700000000000005E-2</v>
      </c>
      <c r="AE632" s="211">
        <f t="shared" si="110"/>
        <v>0</v>
      </c>
      <c r="AF632" s="211" t="str">
        <f>IF(AND(COUNTIFS($J$18:J632,J632)=1,AE632=1),1,"")</f>
        <v/>
      </c>
      <c r="AG632" s="211">
        <f>IF(C632="","",IF(AND(COUNTIFS($J$18:J632,J632)=1,C632&lt;&gt;""),1,""))</f>
        <v>1</v>
      </c>
      <c r="AH632" s="211">
        <f>IF(G632="","",IF(AND(COUNTIFS($J$18:J632,J632)=1,G632&lt;&gt;""),1,""))</f>
        <v>1</v>
      </c>
      <c r="AI632" s="28">
        <f t="shared" si="111"/>
        <v>31296887.03789809</v>
      </c>
      <c r="AJ632" s="28">
        <f t="shared" si="112"/>
        <v>3588873.9502021763</v>
      </c>
      <c r="AK632" s="29">
        <f t="shared" si="113"/>
        <v>0.11467191436184468</v>
      </c>
      <c r="AL632" s="210"/>
      <c r="AM632" s="210"/>
      <c r="AN632" s="210"/>
      <c r="AO632" s="210"/>
      <c r="AP632" s="45" t="str">
        <f t="shared" si="114"/>
        <v>20196</v>
      </c>
      <c r="AQ632" s="45" t="str">
        <f t="shared" si="115"/>
        <v>20196RMB</v>
      </c>
    </row>
    <row r="633" spans="1:43" s="15" customFormat="1">
      <c r="A633" s="208" t="s">
        <v>34</v>
      </c>
      <c r="B633" s="209">
        <v>2019</v>
      </c>
      <c r="C633" s="209">
        <v>6</v>
      </c>
      <c r="D633" s="57" t="str">
        <f t="shared" si="117"/>
        <v>Q1</v>
      </c>
      <c r="E633" s="208" t="s">
        <v>34</v>
      </c>
      <c r="F633" s="209">
        <v>2019</v>
      </c>
      <c r="G633" s="209">
        <v>6</v>
      </c>
      <c r="H633" s="213"/>
      <c r="I633" s="57" t="str">
        <f t="shared" si="107"/>
        <v>Q1</v>
      </c>
      <c r="J633" s="204" t="s">
        <v>766</v>
      </c>
      <c r="K633" s="213" t="s">
        <v>3154</v>
      </c>
      <c r="L633" s="210" t="s">
        <v>55</v>
      </c>
      <c r="M633" s="208" t="s">
        <v>47</v>
      </c>
      <c r="N633" s="208">
        <v>1</v>
      </c>
      <c r="O633" s="208"/>
      <c r="P633" s="57" t="str">
        <f t="shared" si="108"/>
        <v>MAIN UNIT</v>
      </c>
      <c r="Q633" s="208" t="s">
        <v>630</v>
      </c>
      <c r="R633" s="208" t="s">
        <v>660</v>
      </c>
      <c r="S633" s="208" t="s">
        <v>37</v>
      </c>
      <c r="T633" s="208" t="s">
        <v>75</v>
      </c>
      <c r="U633" s="208" t="s">
        <v>58</v>
      </c>
      <c r="V633" s="208" t="s">
        <v>661</v>
      </c>
      <c r="W633" s="208" t="s">
        <v>662</v>
      </c>
      <c r="X633" s="34">
        <v>542000</v>
      </c>
      <c r="Y633" s="202">
        <v>1.1299999999999999</v>
      </c>
      <c r="Z633" s="26">
        <f t="shared" si="118"/>
        <v>542000</v>
      </c>
      <c r="AA633" s="208">
        <v>1.135</v>
      </c>
      <c r="AB633" s="35">
        <f t="shared" si="116"/>
        <v>544398.23008849565</v>
      </c>
      <c r="AC633" s="27">
        <f t="shared" si="109"/>
        <v>60918.161946902663</v>
      </c>
      <c r="AD633" s="212">
        <v>0.1119</v>
      </c>
      <c r="AE633" s="211">
        <f t="shared" si="110"/>
        <v>1</v>
      </c>
      <c r="AF633" s="211">
        <f>IF(AND(COUNTIFS($J$18:J633,J633)=1,AE633=1),1,"")</f>
        <v>1</v>
      </c>
      <c r="AG633" s="211">
        <f>IF(C633="","",IF(AND(COUNTIFS($J$18:J633,J633)=1,C633&lt;&gt;""),1,""))</f>
        <v>1</v>
      </c>
      <c r="AH633" s="211">
        <f>IF(G633="","",IF(AND(COUNTIFS($J$18:J633,J633)=1,G633&lt;&gt;""),1,""))</f>
        <v>1</v>
      </c>
      <c r="AI633" s="28">
        <f t="shared" si="111"/>
        <v>31296887.03789809</v>
      </c>
      <c r="AJ633" s="28">
        <f t="shared" si="112"/>
        <v>3588873.9502021763</v>
      </c>
      <c r="AK633" s="29">
        <f t="shared" si="113"/>
        <v>0.11467191436184468</v>
      </c>
      <c r="AL633" s="210"/>
      <c r="AM633" s="210"/>
      <c r="AN633" s="210"/>
      <c r="AO633" s="210"/>
      <c r="AP633" s="45" t="str">
        <f t="shared" si="114"/>
        <v>20196</v>
      </c>
      <c r="AQ633" s="45" t="str">
        <f t="shared" si="115"/>
        <v>20196RMB</v>
      </c>
    </row>
    <row r="634" spans="1:43" s="15" customFormat="1">
      <c r="A634" s="208" t="s">
        <v>34</v>
      </c>
      <c r="B634" s="209">
        <v>2019</v>
      </c>
      <c r="C634" s="209">
        <v>6</v>
      </c>
      <c r="D634" s="57" t="str">
        <f t="shared" si="117"/>
        <v>Q1</v>
      </c>
      <c r="E634" s="208" t="s">
        <v>34</v>
      </c>
      <c r="F634" s="209">
        <v>2019</v>
      </c>
      <c r="G634" s="209">
        <v>6</v>
      </c>
      <c r="H634" s="213"/>
      <c r="I634" s="57" t="str">
        <f t="shared" si="107"/>
        <v>Q1</v>
      </c>
      <c r="J634" s="204" t="s">
        <v>767</v>
      </c>
      <c r="K634" s="213" t="s">
        <v>3155</v>
      </c>
      <c r="L634" s="210" t="s">
        <v>55</v>
      </c>
      <c r="M634" s="208" t="s">
        <v>47</v>
      </c>
      <c r="N634" s="208">
        <v>1</v>
      </c>
      <c r="O634" s="208"/>
      <c r="P634" s="57" t="str">
        <f t="shared" si="108"/>
        <v>MAIN UNIT</v>
      </c>
      <c r="Q634" s="208" t="s">
        <v>48</v>
      </c>
      <c r="R634" s="208" t="s">
        <v>660</v>
      </c>
      <c r="S634" s="208" t="s">
        <v>37</v>
      </c>
      <c r="T634" s="208" t="s">
        <v>88</v>
      </c>
      <c r="U634" s="208" t="s">
        <v>58</v>
      </c>
      <c r="V634" s="208" t="s">
        <v>768</v>
      </c>
      <c r="W634" s="208" t="s">
        <v>662</v>
      </c>
      <c r="X634" s="34">
        <v>600000</v>
      </c>
      <c r="Y634" s="202">
        <v>1.1299999999999999</v>
      </c>
      <c r="Z634" s="26">
        <f t="shared" si="118"/>
        <v>600000</v>
      </c>
      <c r="AA634" s="208">
        <v>1.135</v>
      </c>
      <c r="AB634" s="35">
        <f t="shared" si="116"/>
        <v>602654.8672566372</v>
      </c>
      <c r="AC634" s="27">
        <f t="shared" si="109"/>
        <v>81720</v>
      </c>
      <c r="AD634" s="212">
        <v>0.1356</v>
      </c>
      <c r="AE634" s="211">
        <f t="shared" si="110"/>
        <v>0</v>
      </c>
      <c r="AF634" s="211" t="str">
        <f>IF(AND(COUNTIFS($J$18:J634,J634)=1,AE634=1),1,"")</f>
        <v/>
      </c>
      <c r="AG634" s="211">
        <f>IF(C634="","",IF(AND(COUNTIFS($J$18:J634,J634)=1,C634&lt;&gt;""),1,""))</f>
        <v>1</v>
      </c>
      <c r="AH634" s="211">
        <f>IF(G634="","",IF(AND(COUNTIFS($J$18:J634,J634)=1,G634&lt;&gt;""),1,""))</f>
        <v>1</v>
      </c>
      <c r="AI634" s="28">
        <f t="shared" si="111"/>
        <v>31296887.03789809</v>
      </c>
      <c r="AJ634" s="28">
        <f t="shared" si="112"/>
        <v>3588873.9502021763</v>
      </c>
      <c r="AK634" s="29">
        <f t="shared" si="113"/>
        <v>0.11467191436184468</v>
      </c>
      <c r="AL634" s="210"/>
      <c r="AM634" s="210"/>
      <c r="AN634" s="210"/>
      <c r="AO634" s="210"/>
      <c r="AP634" s="45" t="str">
        <f t="shared" si="114"/>
        <v>20196</v>
      </c>
      <c r="AQ634" s="45" t="str">
        <f t="shared" si="115"/>
        <v>20196RMB</v>
      </c>
    </row>
    <row r="635" spans="1:43" s="15" customFormat="1">
      <c r="A635" s="208" t="s">
        <v>34</v>
      </c>
      <c r="B635" s="209">
        <v>2019</v>
      </c>
      <c r="C635" s="209">
        <v>6</v>
      </c>
      <c r="D635" s="57" t="str">
        <f t="shared" si="117"/>
        <v>Q1</v>
      </c>
      <c r="E635" s="208" t="s">
        <v>34</v>
      </c>
      <c r="F635" s="209">
        <v>2019</v>
      </c>
      <c r="G635" s="209">
        <v>6</v>
      </c>
      <c r="H635" s="213"/>
      <c r="I635" s="57" t="str">
        <f t="shared" si="107"/>
        <v>Q1</v>
      </c>
      <c r="J635" s="204" t="s">
        <v>767</v>
      </c>
      <c r="K635" s="213" t="s">
        <v>3155</v>
      </c>
      <c r="L635" s="210" t="s">
        <v>55</v>
      </c>
      <c r="M635" s="208" t="s">
        <v>47</v>
      </c>
      <c r="N635" s="208">
        <v>1</v>
      </c>
      <c r="O635" s="208"/>
      <c r="P635" s="57" t="str">
        <f t="shared" si="108"/>
        <v>MAIN UNIT</v>
      </c>
      <c r="Q635" s="208" t="s">
        <v>48</v>
      </c>
      <c r="R635" s="208" t="s">
        <v>660</v>
      </c>
      <c r="S635" s="208" t="s">
        <v>37</v>
      </c>
      <c r="T635" s="208" t="s">
        <v>88</v>
      </c>
      <c r="U635" s="208" t="s">
        <v>58</v>
      </c>
      <c r="V635" s="208" t="s">
        <v>768</v>
      </c>
      <c r="W635" s="208" t="s">
        <v>662</v>
      </c>
      <c r="X635" s="34">
        <v>600000</v>
      </c>
      <c r="Y635" s="202">
        <v>1.1299999999999999</v>
      </c>
      <c r="Z635" s="26">
        <f t="shared" si="118"/>
        <v>600000</v>
      </c>
      <c r="AA635" s="208">
        <v>1.135</v>
      </c>
      <c r="AB635" s="35">
        <f t="shared" si="116"/>
        <v>602654.8672566372</v>
      </c>
      <c r="AC635" s="27">
        <f t="shared" si="109"/>
        <v>81720</v>
      </c>
      <c r="AD635" s="212">
        <v>0.1356</v>
      </c>
      <c r="AE635" s="211">
        <f t="shared" si="110"/>
        <v>0</v>
      </c>
      <c r="AF635" s="211" t="str">
        <f>IF(AND(COUNTIFS($J$18:J635,J635)=1,AE635=1),1,"")</f>
        <v/>
      </c>
      <c r="AG635" s="211" t="str">
        <f>IF(C635="","",IF(AND(COUNTIFS($J$18:J635,J635)=1,C635&lt;&gt;""),1,""))</f>
        <v/>
      </c>
      <c r="AH635" s="211" t="str">
        <f>IF(G635="","",IF(AND(COUNTIFS($J$18:J635,J635)=1,G635&lt;&gt;""),1,""))</f>
        <v/>
      </c>
      <c r="AI635" s="28">
        <f t="shared" si="111"/>
        <v>31296887.03789809</v>
      </c>
      <c r="AJ635" s="28">
        <f t="shared" si="112"/>
        <v>3588873.9502021763</v>
      </c>
      <c r="AK635" s="29">
        <f t="shared" si="113"/>
        <v>0.11467191436184468</v>
      </c>
      <c r="AL635" s="210"/>
      <c r="AM635" s="210"/>
      <c r="AN635" s="210"/>
      <c r="AO635" s="210"/>
      <c r="AP635" s="45" t="str">
        <f t="shared" si="114"/>
        <v>20196</v>
      </c>
      <c r="AQ635" s="45" t="str">
        <f t="shared" si="115"/>
        <v>20196RMB</v>
      </c>
    </row>
    <row r="636" spans="1:43" s="15" customFormat="1">
      <c r="A636" s="208" t="s">
        <v>34</v>
      </c>
      <c r="B636" s="209">
        <v>2019</v>
      </c>
      <c r="C636" s="209">
        <v>6</v>
      </c>
      <c r="D636" s="57" t="str">
        <f t="shared" si="117"/>
        <v>Q1</v>
      </c>
      <c r="E636" s="208" t="s">
        <v>34</v>
      </c>
      <c r="F636" s="209">
        <v>2019</v>
      </c>
      <c r="G636" s="209">
        <v>6</v>
      </c>
      <c r="H636" s="213"/>
      <c r="I636" s="57" t="str">
        <f t="shared" si="107"/>
        <v>Q1</v>
      </c>
      <c r="J636" s="204" t="s">
        <v>769</v>
      </c>
      <c r="K636" s="213" t="s">
        <v>770</v>
      </c>
      <c r="L636" s="210" t="s">
        <v>79</v>
      </c>
      <c r="M636" s="208" t="s">
        <v>47</v>
      </c>
      <c r="N636" s="208">
        <v>1</v>
      </c>
      <c r="O636" s="208"/>
      <c r="P636" s="57" t="str">
        <f t="shared" si="108"/>
        <v>MAIN UNIT</v>
      </c>
      <c r="Q636" s="208" t="s">
        <v>706</v>
      </c>
      <c r="R636" s="208" t="s">
        <v>660</v>
      </c>
      <c r="S636" s="208" t="s">
        <v>36</v>
      </c>
      <c r="T636" s="208" t="s">
        <v>65</v>
      </c>
      <c r="U636" s="208" t="s">
        <v>66</v>
      </c>
      <c r="V636" s="208" t="s">
        <v>736</v>
      </c>
      <c r="W636" s="208" t="s">
        <v>729</v>
      </c>
      <c r="X636" s="34">
        <v>1010000</v>
      </c>
      <c r="Y636" s="202">
        <v>1.1299999999999999</v>
      </c>
      <c r="Z636" s="26">
        <f t="shared" si="118"/>
        <v>1010000</v>
      </c>
      <c r="AA636" s="208">
        <v>1.135</v>
      </c>
      <c r="AB636" s="35">
        <f t="shared" si="116"/>
        <v>1014469.0265486727</v>
      </c>
      <c r="AC636" s="27">
        <f t="shared" si="109"/>
        <v>106113.46017699117</v>
      </c>
      <c r="AD636" s="212">
        <v>0.1046</v>
      </c>
      <c r="AE636" s="211">
        <f t="shared" si="110"/>
        <v>0</v>
      </c>
      <c r="AF636" s="211" t="str">
        <f>IF(AND(COUNTIFS($J$18:J636,J636)=1,AE636=1),1,"")</f>
        <v/>
      </c>
      <c r="AG636" s="211">
        <f>IF(C636="","",IF(AND(COUNTIFS($J$18:J636,J636)=1,C636&lt;&gt;""),1,""))</f>
        <v>1</v>
      </c>
      <c r="AH636" s="211">
        <f>IF(G636="","",IF(AND(COUNTIFS($J$18:J636,J636)=1,G636&lt;&gt;""),1,""))</f>
        <v>1</v>
      </c>
      <c r="AI636" s="28">
        <f t="shared" si="111"/>
        <v>31296887.03789809</v>
      </c>
      <c r="AJ636" s="28">
        <f t="shared" si="112"/>
        <v>3588873.9502021763</v>
      </c>
      <c r="AK636" s="29">
        <f t="shared" si="113"/>
        <v>0.11467191436184468</v>
      </c>
      <c r="AL636" s="210"/>
      <c r="AM636" s="210"/>
      <c r="AN636" s="210"/>
      <c r="AO636" s="210"/>
      <c r="AP636" s="45" t="str">
        <f t="shared" si="114"/>
        <v>20196</v>
      </c>
      <c r="AQ636" s="45" t="str">
        <f t="shared" si="115"/>
        <v>20196RMB</v>
      </c>
    </row>
    <row r="637" spans="1:43" s="15" customFormat="1">
      <c r="A637" s="208" t="s">
        <v>34</v>
      </c>
      <c r="B637" s="209">
        <v>2019</v>
      </c>
      <c r="C637" s="209">
        <v>5</v>
      </c>
      <c r="D637" s="57" t="str">
        <f t="shared" si="117"/>
        <v>Q1</v>
      </c>
      <c r="E637" s="208" t="s">
        <v>34</v>
      </c>
      <c r="F637" s="209">
        <v>2019</v>
      </c>
      <c r="G637" s="209">
        <v>6</v>
      </c>
      <c r="H637" s="213"/>
      <c r="I637" s="57" t="str">
        <f t="shared" si="107"/>
        <v>Q1</v>
      </c>
      <c r="J637" s="204" t="s">
        <v>771</v>
      </c>
      <c r="K637" s="213" t="s">
        <v>772</v>
      </c>
      <c r="L637" s="210" t="s">
        <v>55</v>
      </c>
      <c r="M637" s="208" t="s">
        <v>47</v>
      </c>
      <c r="N637" s="208">
        <v>1</v>
      </c>
      <c r="O637" s="208"/>
      <c r="P637" s="57" t="str">
        <f t="shared" si="108"/>
        <v>MAIN UNIT</v>
      </c>
      <c r="Q637" s="208" t="s">
        <v>56</v>
      </c>
      <c r="R637" s="208" t="s">
        <v>49</v>
      </c>
      <c r="S637" s="208" t="s">
        <v>36</v>
      </c>
      <c r="T637" s="208" t="s">
        <v>65</v>
      </c>
      <c r="U637" s="208" t="s">
        <v>66</v>
      </c>
      <c r="V637" s="208" t="s">
        <v>99</v>
      </c>
      <c r="W637" s="208" t="s">
        <v>96</v>
      </c>
      <c r="X637" s="34">
        <v>9579840</v>
      </c>
      <c r="Y637" s="202">
        <v>1</v>
      </c>
      <c r="Z637" s="26">
        <f t="shared" si="118"/>
        <v>9579840</v>
      </c>
      <c r="AA637" s="208">
        <v>7.3400000000000007E-2</v>
      </c>
      <c r="AB637" s="35">
        <f t="shared" si="116"/>
        <v>703160.25600000005</v>
      </c>
      <c r="AC637" s="27">
        <f t="shared" si="109"/>
        <v>95278.214688000007</v>
      </c>
      <c r="AD637" s="212">
        <v>0.13550000000000001</v>
      </c>
      <c r="AE637" s="211">
        <f t="shared" si="110"/>
        <v>1</v>
      </c>
      <c r="AF637" s="211">
        <f>IF(AND(COUNTIFS($J$18:J637,J637)=1,AE637=1),1,"")</f>
        <v>1</v>
      </c>
      <c r="AG637" s="211">
        <f>IF(C637="","",IF(AND(COUNTIFS($J$18:J637,J637)=1,C637&lt;&gt;""),1,""))</f>
        <v>1</v>
      </c>
      <c r="AH637" s="211">
        <f>IF(G637="","",IF(AND(COUNTIFS($J$18:J637,J637)=1,G637&lt;&gt;""),1,""))</f>
        <v>1</v>
      </c>
      <c r="AI637" s="28">
        <f t="shared" si="111"/>
        <v>31296887.03789809</v>
      </c>
      <c r="AJ637" s="28">
        <f t="shared" si="112"/>
        <v>3588873.9502021763</v>
      </c>
      <c r="AK637" s="29">
        <f t="shared" si="113"/>
        <v>0.11467191436184468</v>
      </c>
      <c r="AL637" s="210"/>
      <c r="AM637" s="210"/>
      <c r="AN637" s="210"/>
      <c r="AO637" s="210"/>
      <c r="AP637" s="45" t="str">
        <f t="shared" si="114"/>
        <v>20196</v>
      </c>
      <c r="AQ637" s="45" t="str">
        <f t="shared" si="115"/>
        <v>20196JPY</v>
      </c>
    </row>
    <row r="638" spans="1:43" s="15" customFormat="1">
      <c r="A638" s="208" t="s">
        <v>34</v>
      </c>
      <c r="B638" s="209">
        <v>2019</v>
      </c>
      <c r="C638" s="209">
        <v>5</v>
      </c>
      <c r="D638" s="57" t="str">
        <f t="shared" si="117"/>
        <v>Q1</v>
      </c>
      <c r="E638" s="208" t="s">
        <v>34</v>
      </c>
      <c r="F638" s="209">
        <v>2019</v>
      </c>
      <c r="G638" s="209">
        <v>6</v>
      </c>
      <c r="H638" s="213"/>
      <c r="I638" s="57" t="str">
        <f t="shared" si="107"/>
        <v>Q1</v>
      </c>
      <c r="J638" s="204" t="s">
        <v>773</v>
      </c>
      <c r="K638" s="213" t="s">
        <v>774</v>
      </c>
      <c r="L638" s="210" t="s">
        <v>55</v>
      </c>
      <c r="M638" s="208" t="s">
        <v>47</v>
      </c>
      <c r="N638" s="208">
        <v>1</v>
      </c>
      <c r="O638" s="208"/>
      <c r="P638" s="57" t="str">
        <f t="shared" si="108"/>
        <v>MAIN UNIT</v>
      </c>
      <c r="Q638" s="208" t="s">
        <v>56</v>
      </c>
      <c r="R638" s="208" t="s">
        <v>49</v>
      </c>
      <c r="S638" s="208" t="s">
        <v>36</v>
      </c>
      <c r="T638" s="208" t="s">
        <v>232</v>
      </c>
      <c r="U638" s="208" t="s">
        <v>66</v>
      </c>
      <c r="V638" s="208" t="s">
        <v>99</v>
      </c>
      <c r="W638" s="208" t="s">
        <v>51</v>
      </c>
      <c r="X638" s="34">
        <v>760000</v>
      </c>
      <c r="Y638" s="202">
        <v>1.1299999999999999</v>
      </c>
      <c r="Z638" s="26">
        <f t="shared" si="118"/>
        <v>760000</v>
      </c>
      <c r="AA638" s="208">
        <v>1.135</v>
      </c>
      <c r="AB638" s="35">
        <f t="shared" si="116"/>
        <v>763362.83185840712</v>
      </c>
      <c r="AC638" s="27">
        <f t="shared" si="109"/>
        <v>122443.3982300885</v>
      </c>
      <c r="AD638" s="212">
        <v>0.16039999999999999</v>
      </c>
      <c r="AE638" s="211">
        <f t="shared" si="110"/>
        <v>1</v>
      </c>
      <c r="AF638" s="211">
        <f>IF(AND(COUNTIFS($J$18:J638,J638)=1,AE638=1),1,"")</f>
        <v>1</v>
      </c>
      <c r="AG638" s="211">
        <f>IF(C638="","",IF(AND(COUNTIFS($J$18:J638,J638)=1,C638&lt;&gt;""),1,""))</f>
        <v>1</v>
      </c>
      <c r="AH638" s="211">
        <f>IF(G638="","",IF(AND(COUNTIFS($J$18:J638,J638)=1,G638&lt;&gt;""),1,""))</f>
        <v>1</v>
      </c>
      <c r="AI638" s="28">
        <f t="shared" si="111"/>
        <v>31296887.03789809</v>
      </c>
      <c r="AJ638" s="28">
        <f t="shared" si="112"/>
        <v>3588873.9502021763</v>
      </c>
      <c r="AK638" s="29">
        <f t="shared" si="113"/>
        <v>0.11467191436184468</v>
      </c>
      <c r="AL638" s="210"/>
      <c r="AM638" s="210"/>
      <c r="AN638" s="210"/>
      <c r="AO638" s="210"/>
      <c r="AP638" s="45" t="str">
        <f t="shared" si="114"/>
        <v>20196</v>
      </c>
      <c r="AQ638" s="45" t="str">
        <f t="shared" si="115"/>
        <v>20196RMB</v>
      </c>
    </row>
    <row r="639" spans="1:43" s="15" customFormat="1">
      <c r="A639" s="208" t="s">
        <v>34</v>
      </c>
      <c r="B639" s="209">
        <v>2019</v>
      </c>
      <c r="C639" s="209">
        <v>5</v>
      </c>
      <c r="D639" s="57" t="str">
        <f t="shared" si="117"/>
        <v>Q1</v>
      </c>
      <c r="E639" s="208" t="s">
        <v>34</v>
      </c>
      <c r="F639" s="209">
        <v>2019</v>
      </c>
      <c r="G639" s="209">
        <v>6</v>
      </c>
      <c r="H639" s="213"/>
      <c r="I639" s="57" t="str">
        <f t="shared" si="107"/>
        <v>Q1</v>
      </c>
      <c r="J639" s="204" t="s">
        <v>773</v>
      </c>
      <c r="K639" s="213" t="s">
        <v>774</v>
      </c>
      <c r="L639" s="210" t="s">
        <v>79</v>
      </c>
      <c r="M639" s="208" t="s">
        <v>47</v>
      </c>
      <c r="N639" s="208">
        <v>1</v>
      </c>
      <c r="O639" s="208"/>
      <c r="P639" s="57" t="str">
        <f t="shared" si="108"/>
        <v>MAIN UNIT</v>
      </c>
      <c r="Q639" s="208" t="s">
        <v>56</v>
      </c>
      <c r="R639" s="208" t="s">
        <v>49</v>
      </c>
      <c r="S639" s="208" t="s">
        <v>36</v>
      </c>
      <c r="T639" s="208" t="s">
        <v>232</v>
      </c>
      <c r="U639" s="208" t="s">
        <v>66</v>
      </c>
      <c r="V639" s="208" t="s">
        <v>99</v>
      </c>
      <c r="W639" s="208" t="s">
        <v>51</v>
      </c>
      <c r="X639" s="34">
        <v>1000000</v>
      </c>
      <c r="Y639" s="202">
        <v>1.1299999999999999</v>
      </c>
      <c r="Z639" s="26">
        <f t="shared" si="118"/>
        <v>1000000</v>
      </c>
      <c r="AA639" s="208">
        <v>1.135</v>
      </c>
      <c r="AB639" s="35">
        <f t="shared" si="116"/>
        <v>1004424.7787610621</v>
      </c>
      <c r="AC639" s="27">
        <f t="shared" si="109"/>
        <v>161109.73451327434</v>
      </c>
      <c r="AD639" s="212">
        <v>0.16039999999999999</v>
      </c>
      <c r="AE639" s="211">
        <f t="shared" si="110"/>
        <v>1</v>
      </c>
      <c r="AF639" s="211" t="str">
        <f>IF(AND(COUNTIFS($J$18:J639,J639)=1,AE639=1),1,"")</f>
        <v/>
      </c>
      <c r="AG639" s="211" t="str">
        <f>IF(C639="","",IF(AND(COUNTIFS($J$18:J639,J639)=1,C639&lt;&gt;""),1,""))</f>
        <v/>
      </c>
      <c r="AH639" s="211" t="str">
        <f>IF(G639="","",IF(AND(COUNTIFS($J$18:J639,J639)=1,G639&lt;&gt;""),1,""))</f>
        <v/>
      </c>
      <c r="AI639" s="28">
        <f t="shared" si="111"/>
        <v>31296887.03789809</v>
      </c>
      <c r="AJ639" s="28">
        <f t="shared" si="112"/>
        <v>3588873.9502021763</v>
      </c>
      <c r="AK639" s="29">
        <f t="shared" si="113"/>
        <v>0.11467191436184468</v>
      </c>
      <c r="AL639" s="210"/>
      <c r="AM639" s="210"/>
      <c r="AN639" s="210"/>
      <c r="AO639" s="210"/>
      <c r="AP639" s="45" t="str">
        <f t="shared" si="114"/>
        <v>20196</v>
      </c>
      <c r="AQ639" s="45" t="str">
        <f t="shared" si="115"/>
        <v>20196RMB</v>
      </c>
    </row>
    <row r="640" spans="1:43" s="15" customFormat="1">
      <c r="A640" s="208" t="s">
        <v>34</v>
      </c>
      <c r="B640" s="209">
        <v>2019</v>
      </c>
      <c r="C640" s="209">
        <v>5</v>
      </c>
      <c r="D640" s="57" t="str">
        <f t="shared" si="117"/>
        <v>Q1</v>
      </c>
      <c r="E640" s="208" t="s">
        <v>34</v>
      </c>
      <c r="F640" s="209">
        <v>2019</v>
      </c>
      <c r="G640" s="209">
        <v>6</v>
      </c>
      <c r="H640" s="213"/>
      <c r="I640" s="57" t="str">
        <f t="shared" si="107"/>
        <v>Q1</v>
      </c>
      <c r="J640" s="204" t="s">
        <v>775</v>
      </c>
      <c r="K640" s="213" t="s">
        <v>3156</v>
      </c>
      <c r="L640" s="210" t="s">
        <v>79</v>
      </c>
      <c r="M640" s="208" t="s">
        <v>47</v>
      </c>
      <c r="N640" s="208">
        <v>1</v>
      </c>
      <c r="O640" s="208"/>
      <c r="P640" s="57" t="str">
        <f t="shared" si="108"/>
        <v>MAIN UNIT</v>
      </c>
      <c r="Q640" s="208" t="s">
        <v>56</v>
      </c>
      <c r="R640" s="208" t="s">
        <v>49</v>
      </c>
      <c r="S640" s="208" t="s">
        <v>37</v>
      </c>
      <c r="T640" s="208" t="s">
        <v>155</v>
      </c>
      <c r="U640" s="208" t="s">
        <v>58</v>
      </c>
      <c r="V640" s="208" t="s">
        <v>89</v>
      </c>
      <c r="W640" s="208" t="s">
        <v>662</v>
      </c>
      <c r="X640" s="34">
        <v>825000</v>
      </c>
      <c r="Y640" s="202">
        <v>1.1299999999999999</v>
      </c>
      <c r="Z640" s="26">
        <f t="shared" si="118"/>
        <v>825000</v>
      </c>
      <c r="AA640" s="208">
        <v>1.135</v>
      </c>
      <c r="AB640" s="35">
        <f t="shared" si="116"/>
        <v>828650.44247787609</v>
      </c>
      <c r="AC640" s="27">
        <f t="shared" si="109"/>
        <v>97863.617256637168</v>
      </c>
      <c r="AD640" s="212">
        <v>0.1181</v>
      </c>
      <c r="AE640" s="211">
        <f t="shared" si="110"/>
        <v>1</v>
      </c>
      <c r="AF640" s="211">
        <f>IF(AND(COUNTIFS($J$18:J640,J640)=1,AE640=1),1,"")</f>
        <v>1</v>
      </c>
      <c r="AG640" s="211">
        <f>IF(C640="","",IF(AND(COUNTIFS($J$18:J640,J640)=1,C640&lt;&gt;""),1,""))</f>
        <v>1</v>
      </c>
      <c r="AH640" s="211">
        <f>IF(G640="","",IF(AND(COUNTIFS($J$18:J640,J640)=1,G640&lt;&gt;""),1,""))</f>
        <v>1</v>
      </c>
      <c r="AI640" s="28">
        <f t="shared" si="111"/>
        <v>31296887.03789809</v>
      </c>
      <c r="AJ640" s="28">
        <f t="shared" si="112"/>
        <v>3588873.9502021763</v>
      </c>
      <c r="AK640" s="29">
        <f t="shared" si="113"/>
        <v>0.11467191436184468</v>
      </c>
      <c r="AL640" s="210"/>
      <c r="AM640" s="210"/>
      <c r="AN640" s="210"/>
      <c r="AO640" s="210"/>
      <c r="AP640" s="45" t="str">
        <f t="shared" si="114"/>
        <v>20196</v>
      </c>
      <c r="AQ640" s="45" t="str">
        <f t="shared" si="115"/>
        <v>20196RMB</v>
      </c>
    </row>
    <row r="641" spans="1:43" s="15" customFormat="1">
      <c r="A641" s="208" t="s">
        <v>34</v>
      </c>
      <c r="B641" s="209">
        <v>2019</v>
      </c>
      <c r="C641" s="209">
        <v>5</v>
      </c>
      <c r="D641" s="57" t="str">
        <f t="shared" si="117"/>
        <v>Q1</v>
      </c>
      <c r="E641" s="208" t="s">
        <v>34</v>
      </c>
      <c r="F641" s="209">
        <v>2019</v>
      </c>
      <c r="G641" s="209">
        <v>6</v>
      </c>
      <c r="H641" s="213"/>
      <c r="I641" s="57" t="str">
        <f t="shared" si="107"/>
        <v>Q1</v>
      </c>
      <c r="J641" s="204" t="s">
        <v>775</v>
      </c>
      <c r="K641" s="213" t="s">
        <v>3156</v>
      </c>
      <c r="L641" s="210" t="s">
        <v>55</v>
      </c>
      <c r="M641" s="208" t="s">
        <v>47</v>
      </c>
      <c r="N641" s="208">
        <v>1</v>
      </c>
      <c r="O641" s="208"/>
      <c r="P641" s="57" t="str">
        <f t="shared" si="108"/>
        <v>MAIN UNIT</v>
      </c>
      <c r="Q641" s="208" t="s">
        <v>56</v>
      </c>
      <c r="R641" s="208" t="s">
        <v>49</v>
      </c>
      <c r="S641" s="208" t="s">
        <v>37</v>
      </c>
      <c r="T641" s="208" t="s">
        <v>155</v>
      </c>
      <c r="U641" s="208" t="s">
        <v>58</v>
      </c>
      <c r="V641" s="208" t="s">
        <v>89</v>
      </c>
      <c r="W641" s="208" t="s">
        <v>662</v>
      </c>
      <c r="X641" s="34">
        <v>780000</v>
      </c>
      <c r="Y641" s="202">
        <v>1.1299999999999999</v>
      </c>
      <c r="Z641" s="26">
        <f t="shared" si="118"/>
        <v>780000</v>
      </c>
      <c r="AA641" s="208">
        <v>1.135</v>
      </c>
      <c r="AB641" s="35">
        <f t="shared" si="116"/>
        <v>783451.32743362838</v>
      </c>
      <c r="AC641" s="27">
        <f t="shared" si="109"/>
        <v>92525.601769911504</v>
      </c>
      <c r="AD641" s="212">
        <v>0.1181</v>
      </c>
      <c r="AE641" s="211">
        <f t="shared" si="110"/>
        <v>1</v>
      </c>
      <c r="AF641" s="211" t="str">
        <f>IF(AND(COUNTIFS($J$18:J641,J641)=1,AE641=1),1,"")</f>
        <v/>
      </c>
      <c r="AG641" s="211" t="str">
        <f>IF(C641="","",IF(AND(COUNTIFS($J$18:J641,J641)=1,C641&lt;&gt;""),1,""))</f>
        <v/>
      </c>
      <c r="AH641" s="211" t="str">
        <f>IF(G641="","",IF(AND(COUNTIFS($J$18:J641,J641)=1,G641&lt;&gt;""),1,""))</f>
        <v/>
      </c>
      <c r="AI641" s="28">
        <f t="shared" si="111"/>
        <v>31296887.03789809</v>
      </c>
      <c r="AJ641" s="28">
        <f t="shared" si="112"/>
        <v>3588873.9502021763</v>
      </c>
      <c r="AK641" s="29">
        <f t="shared" si="113"/>
        <v>0.11467191436184468</v>
      </c>
      <c r="AL641" s="210"/>
      <c r="AM641" s="210"/>
      <c r="AN641" s="210"/>
      <c r="AO641" s="210"/>
      <c r="AP641" s="45" t="str">
        <f t="shared" si="114"/>
        <v>20196</v>
      </c>
      <c r="AQ641" s="45" t="str">
        <f t="shared" si="115"/>
        <v>20196RMB</v>
      </c>
    </row>
    <row r="642" spans="1:43" s="15" customFormat="1">
      <c r="A642" s="208" t="s">
        <v>34</v>
      </c>
      <c r="B642" s="209">
        <v>2019</v>
      </c>
      <c r="C642" s="209">
        <v>5</v>
      </c>
      <c r="D642" s="57" t="str">
        <f t="shared" si="117"/>
        <v>Q1</v>
      </c>
      <c r="E642" s="208" t="s">
        <v>34</v>
      </c>
      <c r="F642" s="209">
        <v>2019</v>
      </c>
      <c r="G642" s="209">
        <v>6</v>
      </c>
      <c r="H642" s="213"/>
      <c r="I642" s="57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204" t="s">
        <v>776</v>
      </c>
      <c r="K642" s="213" t="s">
        <v>3157</v>
      </c>
      <c r="L642" s="210" t="s">
        <v>55</v>
      </c>
      <c r="M642" s="208" t="s">
        <v>47</v>
      </c>
      <c r="N642" s="208">
        <v>1</v>
      </c>
      <c r="O642" s="208"/>
      <c r="P642" s="57" t="str">
        <f t="shared" ref="P642:P705" si="120">IF(M642="","",IF(AND(N642&gt;0,L642&lt;&gt;""),"MAIN UNIT",IF(AND(O642&gt;0,L642&lt;&gt;""),"SERVICE/ PARTS","C66 SERVICE/OTHERS")))</f>
        <v>MAIN UNIT</v>
      </c>
      <c r="Q642" s="208" t="s">
        <v>706</v>
      </c>
      <c r="R642" s="208" t="s">
        <v>49</v>
      </c>
      <c r="S642" s="208" t="s">
        <v>37</v>
      </c>
      <c r="T642" s="208" t="s">
        <v>777</v>
      </c>
      <c r="U642" s="208" t="s">
        <v>778</v>
      </c>
      <c r="V642" s="208" t="s">
        <v>779</v>
      </c>
      <c r="W642" s="208" t="s">
        <v>662</v>
      </c>
      <c r="X642" s="34">
        <v>600000</v>
      </c>
      <c r="Y642" s="202">
        <v>1.1299999999999999</v>
      </c>
      <c r="Z642" s="26">
        <f t="shared" si="118"/>
        <v>600000</v>
      </c>
      <c r="AA642" s="208">
        <v>1.135</v>
      </c>
      <c r="AB642" s="35">
        <f t="shared" si="116"/>
        <v>602654.8672566372</v>
      </c>
      <c r="AC642" s="27">
        <f t="shared" ref="AC642:AC705" si="121">IF(R642&lt;&gt;"",AB642*AD642,"")</f>
        <v>60446.283185840708</v>
      </c>
      <c r="AD642" s="212">
        <v>0.1003</v>
      </c>
      <c r="AE642" s="211">
        <f t="shared" ref="AE642:AE705" si="122">IF(Q642="","",IF(Q642="Yes",1,0))</f>
        <v>0</v>
      </c>
      <c r="AF642" s="211" t="str">
        <f>IF(AND(COUNTIFS($J$18:J642,J642)=1,AE642=1),1,"")</f>
        <v/>
      </c>
      <c r="AG642" s="211">
        <f>IF(C642="","",IF(AND(COUNTIFS($J$18:J642,J642)=1,C642&lt;&gt;""),1,""))</f>
        <v>1</v>
      </c>
      <c r="AH642" s="211">
        <f>IF(G642="","",IF(AND(COUNTIFS($J$18:J642,J642)=1,G642&lt;&gt;""),1,""))</f>
        <v>1</v>
      </c>
      <c r="AI642" s="28">
        <f t="shared" ref="AI642:AI705" si="123">IF(P642="C66 SERVICE","",SUMIFS(AB:AB,F:F,F642,G:G,G642,E:E,E642))</f>
        <v>31296887.03789809</v>
      </c>
      <c r="AJ642" s="28">
        <f t="shared" ref="AJ642:AJ705" si="124">IF(P642="C66 SERVICE","",SUMIFS(AC:AC,F:F,F642,G:G,G642,E:E,E642))</f>
        <v>3588873.9502021763</v>
      </c>
      <c r="AK642" s="29">
        <f t="shared" ref="AK642:AK705" si="125">IF(AJ642&gt;0,AJ642/AI642,"")</f>
        <v>0.11467191436184468</v>
      </c>
      <c r="AL642" s="210"/>
      <c r="AM642" s="210"/>
      <c r="AN642" s="210"/>
      <c r="AO642" s="210"/>
      <c r="AP642" s="45" t="str">
        <f t="shared" ref="AP642:AP705" si="126">IF(F642="","",F642&amp;G642)</f>
        <v>20196</v>
      </c>
      <c r="AQ642" s="45" t="str">
        <f t="shared" ref="AQ642:AQ705" si="127">IF(W642="","",F642&amp;G642&amp;W642)</f>
        <v>20196RMB</v>
      </c>
    </row>
    <row r="643" spans="1:43" s="15" customFormat="1">
      <c r="A643" s="208" t="s">
        <v>34</v>
      </c>
      <c r="B643" s="209">
        <v>2019</v>
      </c>
      <c r="C643" s="209">
        <v>5</v>
      </c>
      <c r="D643" s="57" t="str">
        <f t="shared" si="117"/>
        <v>Q1</v>
      </c>
      <c r="E643" s="208" t="s">
        <v>34</v>
      </c>
      <c r="F643" s="209">
        <v>2019</v>
      </c>
      <c r="G643" s="209">
        <v>6</v>
      </c>
      <c r="H643" s="213"/>
      <c r="I643" s="57" t="str">
        <f t="shared" si="119"/>
        <v>Q1</v>
      </c>
      <c r="J643" s="204" t="s">
        <v>776</v>
      </c>
      <c r="K643" s="213" t="s">
        <v>3157</v>
      </c>
      <c r="L643" s="210" t="s">
        <v>55</v>
      </c>
      <c r="M643" s="208" t="s">
        <v>47</v>
      </c>
      <c r="N643" s="208">
        <v>1</v>
      </c>
      <c r="O643" s="208"/>
      <c r="P643" s="57" t="str">
        <f t="shared" si="120"/>
        <v>MAIN UNIT</v>
      </c>
      <c r="Q643" s="208" t="s">
        <v>706</v>
      </c>
      <c r="R643" s="208" t="s">
        <v>49</v>
      </c>
      <c r="S643" s="208" t="s">
        <v>37</v>
      </c>
      <c r="T643" s="208" t="s">
        <v>777</v>
      </c>
      <c r="U643" s="208" t="s">
        <v>778</v>
      </c>
      <c r="V643" s="208" t="s">
        <v>779</v>
      </c>
      <c r="W643" s="208" t="s">
        <v>662</v>
      </c>
      <c r="X643" s="34">
        <v>600000</v>
      </c>
      <c r="Y643" s="202">
        <v>1.1299999999999999</v>
      </c>
      <c r="Z643" s="26">
        <f t="shared" si="118"/>
        <v>600000</v>
      </c>
      <c r="AA643" s="208">
        <v>1.135</v>
      </c>
      <c r="AB643" s="35">
        <f t="shared" si="116"/>
        <v>602654.8672566372</v>
      </c>
      <c r="AC643" s="27">
        <f t="shared" si="121"/>
        <v>60446.283185840708</v>
      </c>
      <c r="AD643" s="212">
        <v>0.1003</v>
      </c>
      <c r="AE643" s="211">
        <f t="shared" si="122"/>
        <v>0</v>
      </c>
      <c r="AF643" s="211" t="str">
        <f>IF(AND(COUNTIFS($J$18:J643,J643)=1,AE643=1),1,"")</f>
        <v/>
      </c>
      <c r="AG643" s="211" t="str">
        <f>IF(C643="","",IF(AND(COUNTIFS($J$18:J643,J643)=1,C643&lt;&gt;""),1,""))</f>
        <v/>
      </c>
      <c r="AH643" s="211" t="str">
        <f>IF(G643="","",IF(AND(COUNTIFS($J$18:J643,J643)=1,G643&lt;&gt;""),1,""))</f>
        <v/>
      </c>
      <c r="AI643" s="28">
        <f t="shared" si="123"/>
        <v>31296887.03789809</v>
      </c>
      <c r="AJ643" s="28">
        <f t="shared" si="124"/>
        <v>3588873.9502021763</v>
      </c>
      <c r="AK643" s="29">
        <f t="shared" si="125"/>
        <v>0.11467191436184468</v>
      </c>
      <c r="AL643" s="210"/>
      <c r="AM643" s="210"/>
      <c r="AN643" s="210"/>
      <c r="AO643" s="210"/>
      <c r="AP643" s="45" t="str">
        <f t="shared" si="126"/>
        <v>20196</v>
      </c>
      <c r="AQ643" s="45" t="str">
        <f t="shared" si="127"/>
        <v>20196RMB</v>
      </c>
    </row>
    <row r="644" spans="1:43" s="15" customFormat="1">
      <c r="A644" s="208" t="s">
        <v>34</v>
      </c>
      <c r="B644" s="209">
        <v>2019</v>
      </c>
      <c r="C644" s="209">
        <v>5</v>
      </c>
      <c r="D644" s="57" t="str">
        <f t="shared" si="117"/>
        <v>Q1</v>
      </c>
      <c r="E644" s="208" t="s">
        <v>34</v>
      </c>
      <c r="F644" s="209">
        <v>2019</v>
      </c>
      <c r="G644" s="209">
        <v>6</v>
      </c>
      <c r="H644" s="213"/>
      <c r="I644" s="57" t="str">
        <f t="shared" si="119"/>
        <v>Q1</v>
      </c>
      <c r="J644" s="204" t="s">
        <v>780</v>
      </c>
      <c r="K644" s="213" t="s">
        <v>3153</v>
      </c>
      <c r="L644" s="210" t="s">
        <v>79</v>
      </c>
      <c r="M644" s="208" t="s">
        <v>47</v>
      </c>
      <c r="N644" s="208">
        <v>1</v>
      </c>
      <c r="O644" s="208"/>
      <c r="P644" s="57" t="str">
        <f t="shared" si="120"/>
        <v>MAIN UNIT</v>
      </c>
      <c r="Q644" s="208" t="s">
        <v>706</v>
      </c>
      <c r="R644" s="208" t="s">
        <v>49</v>
      </c>
      <c r="S644" s="208" t="s">
        <v>37</v>
      </c>
      <c r="T644" s="208" t="s">
        <v>196</v>
      </c>
      <c r="U644" s="208" t="s">
        <v>197</v>
      </c>
      <c r="V644" s="208" t="s">
        <v>781</v>
      </c>
      <c r="W644" s="208" t="s">
        <v>662</v>
      </c>
      <c r="X644" s="34">
        <v>764375</v>
      </c>
      <c r="Y644" s="202">
        <v>1.1299999999999999</v>
      </c>
      <c r="Z644" s="26">
        <f t="shared" si="118"/>
        <v>764375</v>
      </c>
      <c r="AA644" s="208">
        <v>1.135</v>
      </c>
      <c r="AB644" s="35">
        <f t="shared" si="116"/>
        <v>767757.19026548672</v>
      </c>
      <c r="AC644" s="27">
        <f t="shared" si="121"/>
        <v>62111.556692477876</v>
      </c>
      <c r="AD644" s="212">
        <v>8.09E-2</v>
      </c>
      <c r="AE644" s="211">
        <f t="shared" si="122"/>
        <v>0</v>
      </c>
      <c r="AF644" s="211" t="str">
        <f>IF(AND(COUNTIFS($J$18:J644,J644)=1,AE644=1),1,"")</f>
        <v/>
      </c>
      <c r="AG644" s="211">
        <f>IF(C644="","",IF(AND(COUNTIFS($J$18:J644,J644)=1,C644&lt;&gt;""),1,""))</f>
        <v>1</v>
      </c>
      <c r="AH644" s="211">
        <f>IF(G644="","",IF(AND(COUNTIFS($J$18:J644,J644)=1,G644&lt;&gt;""),1,""))</f>
        <v>1</v>
      </c>
      <c r="AI644" s="28">
        <f t="shared" si="123"/>
        <v>31296887.03789809</v>
      </c>
      <c r="AJ644" s="28">
        <f t="shared" si="124"/>
        <v>3588873.9502021763</v>
      </c>
      <c r="AK644" s="29">
        <f t="shared" si="125"/>
        <v>0.11467191436184468</v>
      </c>
      <c r="AL644" s="210"/>
      <c r="AM644" s="210"/>
      <c r="AN644" s="210"/>
      <c r="AO644" s="210"/>
      <c r="AP644" s="45" t="str">
        <f t="shared" si="126"/>
        <v>20196</v>
      </c>
      <c r="AQ644" s="45" t="str">
        <f t="shared" si="127"/>
        <v>20196RMB</v>
      </c>
    </row>
    <row r="645" spans="1:43" s="15" customFormat="1">
      <c r="A645" s="208" t="s">
        <v>34</v>
      </c>
      <c r="B645" s="209">
        <v>2019</v>
      </c>
      <c r="C645" s="209">
        <v>5</v>
      </c>
      <c r="D645" s="57" t="str">
        <f t="shared" si="117"/>
        <v>Q1</v>
      </c>
      <c r="E645" s="208" t="s">
        <v>34</v>
      </c>
      <c r="F645" s="209">
        <v>2019</v>
      </c>
      <c r="G645" s="209">
        <v>6</v>
      </c>
      <c r="H645" s="213"/>
      <c r="I645" s="57" t="str">
        <f t="shared" si="119"/>
        <v>Q1</v>
      </c>
      <c r="J645" s="204" t="s">
        <v>780</v>
      </c>
      <c r="K645" s="213" t="s">
        <v>3153</v>
      </c>
      <c r="L645" s="210" t="s">
        <v>79</v>
      </c>
      <c r="M645" s="208" t="s">
        <v>47</v>
      </c>
      <c r="N645" s="208">
        <v>1</v>
      </c>
      <c r="O645" s="208"/>
      <c r="P645" s="57" t="str">
        <f t="shared" si="120"/>
        <v>MAIN UNIT</v>
      </c>
      <c r="Q645" s="208" t="s">
        <v>706</v>
      </c>
      <c r="R645" s="208" t="s">
        <v>49</v>
      </c>
      <c r="S645" s="208" t="s">
        <v>37</v>
      </c>
      <c r="T645" s="208" t="s">
        <v>196</v>
      </c>
      <c r="U645" s="208" t="s">
        <v>197</v>
      </c>
      <c r="V645" s="208" t="s">
        <v>781</v>
      </c>
      <c r="W645" s="208" t="s">
        <v>662</v>
      </c>
      <c r="X645" s="34">
        <v>764375</v>
      </c>
      <c r="Y645" s="202">
        <v>1.1299999999999999</v>
      </c>
      <c r="Z645" s="26">
        <f t="shared" si="118"/>
        <v>764375</v>
      </c>
      <c r="AA645" s="208">
        <v>1.135</v>
      </c>
      <c r="AB645" s="35">
        <f t="shared" si="116"/>
        <v>767757.19026548672</v>
      </c>
      <c r="AC645" s="27">
        <f t="shared" si="121"/>
        <v>62111.556692477876</v>
      </c>
      <c r="AD645" s="212">
        <v>8.09E-2</v>
      </c>
      <c r="AE645" s="211">
        <f t="shared" si="122"/>
        <v>0</v>
      </c>
      <c r="AF645" s="211" t="str">
        <f>IF(AND(COUNTIFS($J$18:J645,J645)=1,AE645=1),1,"")</f>
        <v/>
      </c>
      <c r="AG645" s="211" t="str">
        <f>IF(C645="","",IF(AND(COUNTIFS($J$18:J645,J645)=1,C645&lt;&gt;""),1,""))</f>
        <v/>
      </c>
      <c r="AH645" s="211" t="str">
        <f>IF(G645="","",IF(AND(COUNTIFS($J$18:J645,J645)=1,G645&lt;&gt;""),1,""))</f>
        <v/>
      </c>
      <c r="AI645" s="28">
        <f t="shared" si="123"/>
        <v>31296887.03789809</v>
      </c>
      <c r="AJ645" s="28">
        <f t="shared" si="124"/>
        <v>3588873.9502021763</v>
      </c>
      <c r="AK645" s="29">
        <f t="shared" si="125"/>
        <v>0.11467191436184468</v>
      </c>
      <c r="AL645" s="210"/>
      <c r="AM645" s="210"/>
      <c r="AN645" s="210"/>
      <c r="AO645" s="210"/>
      <c r="AP645" s="45" t="str">
        <f t="shared" si="126"/>
        <v>20196</v>
      </c>
      <c r="AQ645" s="45" t="str">
        <f t="shared" si="127"/>
        <v>20196RMB</v>
      </c>
    </row>
    <row r="646" spans="1:43" s="15" customFormat="1">
      <c r="A646" s="208" t="s">
        <v>34</v>
      </c>
      <c r="B646" s="209">
        <v>2019</v>
      </c>
      <c r="C646" s="209">
        <v>5</v>
      </c>
      <c r="D646" s="57" t="str">
        <f t="shared" si="117"/>
        <v>Q1</v>
      </c>
      <c r="E646" s="208" t="s">
        <v>34</v>
      </c>
      <c r="F646" s="209">
        <v>2019</v>
      </c>
      <c r="G646" s="209">
        <v>6</v>
      </c>
      <c r="H646" s="213"/>
      <c r="I646" s="57" t="str">
        <f t="shared" si="119"/>
        <v>Q1</v>
      </c>
      <c r="J646" s="204" t="s">
        <v>782</v>
      </c>
      <c r="K646" s="213" t="s">
        <v>3153</v>
      </c>
      <c r="L646" s="210" t="s">
        <v>55</v>
      </c>
      <c r="M646" s="208" t="s">
        <v>47</v>
      </c>
      <c r="N646" s="208">
        <v>1</v>
      </c>
      <c r="O646" s="208"/>
      <c r="P646" s="57" t="str">
        <f t="shared" si="120"/>
        <v>MAIN UNIT</v>
      </c>
      <c r="Q646" s="208" t="s">
        <v>706</v>
      </c>
      <c r="R646" s="208" t="s">
        <v>49</v>
      </c>
      <c r="S646" s="208" t="s">
        <v>37</v>
      </c>
      <c r="T646" s="208" t="s">
        <v>783</v>
      </c>
      <c r="U646" s="208" t="s">
        <v>784</v>
      </c>
      <c r="V646" s="208" t="s">
        <v>781</v>
      </c>
      <c r="W646" s="208" t="s">
        <v>662</v>
      </c>
      <c r="X646" s="34">
        <v>613750</v>
      </c>
      <c r="Y646" s="202">
        <v>1.1299999999999999</v>
      </c>
      <c r="Z646" s="26">
        <f t="shared" si="118"/>
        <v>613750</v>
      </c>
      <c r="AA646" s="208">
        <v>1.135</v>
      </c>
      <c r="AB646" s="35">
        <f t="shared" si="116"/>
        <v>616465.70796460181</v>
      </c>
      <c r="AC646" s="27">
        <f t="shared" si="121"/>
        <v>41919.668141592927</v>
      </c>
      <c r="AD646" s="212">
        <v>6.8000000000000005E-2</v>
      </c>
      <c r="AE646" s="211">
        <f t="shared" si="122"/>
        <v>0</v>
      </c>
      <c r="AF646" s="211" t="str">
        <f>IF(AND(COUNTIFS($J$18:J646,J646)=1,AE646=1),1,"")</f>
        <v/>
      </c>
      <c r="AG646" s="211">
        <f>IF(C646="","",IF(AND(COUNTIFS($J$18:J646,J646)=1,C646&lt;&gt;""),1,""))</f>
        <v>1</v>
      </c>
      <c r="AH646" s="211">
        <f>IF(G646="","",IF(AND(COUNTIFS($J$18:J646,J646)=1,G646&lt;&gt;""),1,""))</f>
        <v>1</v>
      </c>
      <c r="AI646" s="28">
        <f t="shared" si="123"/>
        <v>31296887.03789809</v>
      </c>
      <c r="AJ646" s="28">
        <f t="shared" si="124"/>
        <v>3588873.9502021763</v>
      </c>
      <c r="AK646" s="29">
        <f t="shared" si="125"/>
        <v>0.11467191436184468</v>
      </c>
      <c r="AL646" s="210"/>
      <c r="AM646" s="210"/>
      <c r="AN646" s="210"/>
      <c r="AO646" s="210"/>
      <c r="AP646" s="45" t="str">
        <f t="shared" si="126"/>
        <v>20196</v>
      </c>
      <c r="AQ646" s="45" t="str">
        <f t="shared" si="127"/>
        <v>20196RMB</v>
      </c>
    </row>
    <row r="647" spans="1:43" s="15" customFormat="1">
      <c r="A647" s="208" t="s">
        <v>34</v>
      </c>
      <c r="B647" s="209">
        <v>2019</v>
      </c>
      <c r="C647" s="209">
        <v>5</v>
      </c>
      <c r="D647" s="57" t="str">
        <f t="shared" si="117"/>
        <v>Q1</v>
      </c>
      <c r="E647" s="208" t="s">
        <v>34</v>
      </c>
      <c r="F647" s="209">
        <v>2019</v>
      </c>
      <c r="G647" s="209">
        <v>6</v>
      </c>
      <c r="H647" s="213"/>
      <c r="I647" s="57" t="str">
        <f t="shared" si="119"/>
        <v>Q1</v>
      </c>
      <c r="J647" s="204" t="s">
        <v>782</v>
      </c>
      <c r="K647" s="213" t="s">
        <v>3153</v>
      </c>
      <c r="L647" s="210" t="s">
        <v>79</v>
      </c>
      <c r="M647" s="208" t="s">
        <v>47</v>
      </c>
      <c r="N647" s="208">
        <v>1</v>
      </c>
      <c r="O647" s="208"/>
      <c r="P647" s="57" t="str">
        <f t="shared" si="120"/>
        <v>MAIN UNIT</v>
      </c>
      <c r="Q647" s="208" t="s">
        <v>706</v>
      </c>
      <c r="R647" s="208" t="s">
        <v>49</v>
      </c>
      <c r="S647" s="208" t="s">
        <v>37</v>
      </c>
      <c r="T647" s="208" t="s">
        <v>783</v>
      </c>
      <c r="U647" s="208" t="s">
        <v>784</v>
      </c>
      <c r="V647" s="208" t="s">
        <v>781</v>
      </c>
      <c r="W647" s="208" t="s">
        <v>662</v>
      </c>
      <c r="X647" s="34">
        <v>760000</v>
      </c>
      <c r="Y647" s="202">
        <v>1.1299999999999999</v>
      </c>
      <c r="Z647" s="26">
        <f t="shared" si="118"/>
        <v>760000</v>
      </c>
      <c r="AA647" s="208">
        <v>1.135</v>
      </c>
      <c r="AB647" s="35">
        <f t="shared" si="116"/>
        <v>763362.83185840712</v>
      </c>
      <c r="AC647" s="27">
        <f t="shared" si="121"/>
        <v>51908.672566371686</v>
      </c>
      <c r="AD647" s="212">
        <v>6.8000000000000005E-2</v>
      </c>
      <c r="AE647" s="211">
        <f t="shared" si="122"/>
        <v>0</v>
      </c>
      <c r="AF647" s="211" t="str">
        <f>IF(AND(COUNTIFS($J$18:J647,J647)=1,AE647=1),1,"")</f>
        <v/>
      </c>
      <c r="AG647" s="211" t="str">
        <f>IF(C647="","",IF(AND(COUNTIFS($J$18:J647,J647)=1,C647&lt;&gt;""),1,""))</f>
        <v/>
      </c>
      <c r="AH647" s="211" t="str">
        <f>IF(G647="","",IF(AND(COUNTIFS($J$18:J647,J647)=1,G647&lt;&gt;""),1,""))</f>
        <v/>
      </c>
      <c r="AI647" s="28">
        <f t="shared" si="123"/>
        <v>31296887.03789809</v>
      </c>
      <c r="AJ647" s="28">
        <f t="shared" si="124"/>
        <v>3588873.9502021763</v>
      </c>
      <c r="AK647" s="29">
        <f t="shared" si="125"/>
        <v>0.11467191436184468</v>
      </c>
      <c r="AL647" s="210"/>
      <c r="AM647" s="210"/>
      <c r="AN647" s="210"/>
      <c r="AO647" s="210"/>
      <c r="AP647" s="45" t="str">
        <f t="shared" si="126"/>
        <v>20196</v>
      </c>
      <c r="AQ647" s="45" t="str">
        <f t="shared" si="127"/>
        <v>20196RMB</v>
      </c>
    </row>
    <row r="648" spans="1:43" s="15" customFormat="1">
      <c r="A648" s="208" t="s">
        <v>34</v>
      </c>
      <c r="B648" s="209">
        <v>2019</v>
      </c>
      <c r="C648" s="209">
        <v>5</v>
      </c>
      <c r="D648" s="57" t="str">
        <f t="shared" si="117"/>
        <v>Q1</v>
      </c>
      <c r="E648" s="208" t="s">
        <v>34</v>
      </c>
      <c r="F648" s="209">
        <v>2019</v>
      </c>
      <c r="G648" s="209">
        <v>6</v>
      </c>
      <c r="H648" s="213"/>
      <c r="I648" s="57" t="str">
        <f t="shared" si="119"/>
        <v>Q1</v>
      </c>
      <c r="J648" s="204" t="s">
        <v>785</v>
      </c>
      <c r="K648" s="213" t="s">
        <v>786</v>
      </c>
      <c r="L648" s="210" t="s">
        <v>55</v>
      </c>
      <c r="M648" s="208" t="s">
        <v>47</v>
      </c>
      <c r="N648" s="208">
        <v>1</v>
      </c>
      <c r="O648" s="208"/>
      <c r="P648" s="57" t="str">
        <f t="shared" si="120"/>
        <v>MAIN UNIT</v>
      </c>
      <c r="Q648" s="208" t="s">
        <v>706</v>
      </c>
      <c r="R648" s="208" t="s">
        <v>660</v>
      </c>
      <c r="S648" s="208" t="s">
        <v>707</v>
      </c>
      <c r="T648" s="208" t="s">
        <v>65</v>
      </c>
      <c r="U648" s="208" t="s">
        <v>66</v>
      </c>
      <c r="V648" s="208" t="s">
        <v>726</v>
      </c>
      <c r="W648" s="208" t="s">
        <v>733</v>
      </c>
      <c r="X648" s="34">
        <v>9771600</v>
      </c>
      <c r="Y648" s="202">
        <v>1</v>
      </c>
      <c r="Z648" s="26">
        <f t="shared" si="118"/>
        <v>9771600</v>
      </c>
      <c r="AA648" s="208">
        <v>7.3400000000000007E-2</v>
      </c>
      <c r="AB648" s="35">
        <f t="shared" si="116"/>
        <v>717235.44000000006</v>
      </c>
      <c r="AC648" s="27">
        <f t="shared" si="121"/>
        <v>133190.62120800003</v>
      </c>
      <c r="AD648" s="212">
        <v>0.1857</v>
      </c>
      <c r="AE648" s="211">
        <f t="shared" si="122"/>
        <v>0</v>
      </c>
      <c r="AF648" s="211" t="str">
        <f>IF(AND(COUNTIFS($J$18:J648,J648)=1,AE648=1),1,"")</f>
        <v/>
      </c>
      <c r="AG648" s="211">
        <f>IF(C648="","",IF(AND(COUNTIFS($J$18:J648,J648)=1,C648&lt;&gt;""),1,""))</f>
        <v>1</v>
      </c>
      <c r="AH648" s="211">
        <f>IF(G648="","",IF(AND(COUNTIFS($J$18:J648,J648)=1,G648&lt;&gt;""),1,""))</f>
        <v>1</v>
      </c>
      <c r="AI648" s="28">
        <f t="shared" si="123"/>
        <v>31296887.03789809</v>
      </c>
      <c r="AJ648" s="28">
        <f t="shared" si="124"/>
        <v>3588873.9502021763</v>
      </c>
      <c r="AK648" s="29">
        <f t="shared" si="125"/>
        <v>0.11467191436184468</v>
      </c>
      <c r="AL648" s="210"/>
      <c r="AM648" s="210"/>
      <c r="AN648" s="210"/>
      <c r="AO648" s="210"/>
      <c r="AP648" s="45" t="str">
        <f t="shared" si="126"/>
        <v>20196</v>
      </c>
      <c r="AQ648" s="45" t="str">
        <f t="shared" si="127"/>
        <v>20196JPY</v>
      </c>
    </row>
    <row r="649" spans="1:43" s="15" customFormat="1">
      <c r="A649" s="208" t="s">
        <v>34</v>
      </c>
      <c r="B649" s="209">
        <v>2019</v>
      </c>
      <c r="C649" s="209">
        <v>5</v>
      </c>
      <c r="D649" s="57" t="str">
        <f t="shared" si="117"/>
        <v>Q1</v>
      </c>
      <c r="E649" s="208" t="s">
        <v>34</v>
      </c>
      <c r="F649" s="209">
        <v>2019</v>
      </c>
      <c r="G649" s="209">
        <v>6</v>
      </c>
      <c r="H649" s="213"/>
      <c r="I649" s="57" t="str">
        <f t="shared" si="119"/>
        <v>Q1</v>
      </c>
      <c r="J649" s="204" t="s">
        <v>787</v>
      </c>
      <c r="K649" s="213" t="s">
        <v>788</v>
      </c>
      <c r="L649" s="210" t="s">
        <v>55</v>
      </c>
      <c r="M649" s="208" t="s">
        <v>47</v>
      </c>
      <c r="N649" s="208">
        <v>1</v>
      </c>
      <c r="O649" s="208"/>
      <c r="P649" s="57" t="str">
        <f t="shared" si="120"/>
        <v>MAIN UNIT</v>
      </c>
      <c r="Q649" s="208" t="s">
        <v>706</v>
      </c>
      <c r="R649" s="208" t="s">
        <v>660</v>
      </c>
      <c r="S649" s="208" t="s">
        <v>707</v>
      </c>
      <c r="T649" s="208" t="s">
        <v>789</v>
      </c>
      <c r="U649" s="208" t="s">
        <v>66</v>
      </c>
      <c r="V649" s="208" t="s">
        <v>732</v>
      </c>
      <c r="W649" s="208" t="s">
        <v>729</v>
      </c>
      <c r="X649" s="34">
        <v>843000</v>
      </c>
      <c r="Y649" s="202">
        <v>1.1299999999999999</v>
      </c>
      <c r="Z649" s="26">
        <f t="shared" si="118"/>
        <v>843000</v>
      </c>
      <c r="AA649" s="208">
        <v>1.135</v>
      </c>
      <c r="AB649" s="35">
        <f t="shared" si="116"/>
        <v>846730.08849557536</v>
      </c>
      <c r="AC649" s="27">
        <f t="shared" si="121"/>
        <v>107958.08628318585</v>
      </c>
      <c r="AD649" s="212">
        <v>0.1275</v>
      </c>
      <c r="AE649" s="211">
        <f t="shared" si="122"/>
        <v>0</v>
      </c>
      <c r="AF649" s="211" t="str">
        <f>IF(AND(COUNTIFS($J$18:J649,J649)=1,AE649=1),1,"")</f>
        <v/>
      </c>
      <c r="AG649" s="211">
        <f>IF(C649="","",IF(AND(COUNTIFS($J$18:J649,J649)=1,C649&lt;&gt;""),1,""))</f>
        <v>1</v>
      </c>
      <c r="AH649" s="211">
        <f>IF(G649="","",IF(AND(COUNTIFS($J$18:J649,J649)=1,G649&lt;&gt;""),1,""))</f>
        <v>1</v>
      </c>
      <c r="AI649" s="28">
        <f t="shared" si="123"/>
        <v>31296887.03789809</v>
      </c>
      <c r="AJ649" s="28">
        <f t="shared" si="124"/>
        <v>3588873.9502021763</v>
      </c>
      <c r="AK649" s="29">
        <f t="shared" si="125"/>
        <v>0.11467191436184468</v>
      </c>
      <c r="AL649" s="210"/>
      <c r="AM649" s="210"/>
      <c r="AN649" s="210"/>
      <c r="AO649" s="210"/>
      <c r="AP649" s="45" t="str">
        <f t="shared" si="126"/>
        <v>20196</v>
      </c>
      <c r="AQ649" s="45" t="str">
        <f t="shared" si="127"/>
        <v>20196RMB</v>
      </c>
    </row>
    <row r="650" spans="1:43" s="15" customFormat="1">
      <c r="A650" s="208" t="s">
        <v>34</v>
      </c>
      <c r="B650" s="209">
        <v>2019</v>
      </c>
      <c r="C650" s="209">
        <v>5</v>
      </c>
      <c r="D650" s="57" t="str">
        <f t="shared" si="117"/>
        <v>Q1</v>
      </c>
      <c r="E650" s="208" t="s">
        <v>34</v>
      </c>
      <c r="F650" s="209">
        <v>2019</v>
      </c>
      <c r="G650" s="209">
        <v>6</v>
      </c>
      <c r="H650" s="213"/>
      <c r="I650" s="57" t="str">
        <f t="shared" si="119"/>
        <v>Q1</v>
      </c>
      <c r="J650" s="204" t="s">
        <v>790</v>
      </c>
      <c r="K650" s="213" t="s">
        <v>791</v>
      </c>
      <c r="L650" s="210" t="s">
        <v>55</v>
      </c>
      <c r="M650" s="208" t="s">
        <v>47</v>
      </c>
      <c r="N650" s="208">
        <v>1</v>
      </c>
      <c r="O650" s="208"/>
      <c r="P650" s="57" t="str">
        <f t="shared" si="120"/>
        <v>MAIN UNIT</v>
      </c>
      <c r="Q650" s="208" t="s">
        <v>706</v>
      </c>
      <c r="R650" s="208" t="s">
        <v>660</v>
      </c>
      <c r="S650" s="208" t="s">
        <v>707</v>
      </c>
      <c r="T650" s="208" t="s">
        <v>760</v>
      </c>
      <c r="U650" s="208" t="s">
        <v>246</v>
      </c>
      <c r="V650" s="208" t="s">
        <v>708</v>
      </c>
      <c r="W650" s="208" t="s">
        <v>729</v>
      </c>
      <c r="X650" s="34">
        <v>600000</v>
      </c>
      <c r="Y650" s="202">
        <v>1.1299999999999999</v>
      </c>
      <c r="Z650" s="26">
        <f t="shared" si="118"/>
        <v>600000</v>
      </c>
      <c r="AA650" s="208">
        <v>1.135</v>
      </c>
      <c r="AB650" s="35">
        <f t="shared" ref="AB650:AB713" si="128">IF(AND(R650&lt;&gt;"C66",R650&lt;&gt;""),Z650/Y650*AA650,"")</f>
        <v>602654.8672566372</v>
      </c>
      <c r="AC650" s="27">
        <f t="shared" si="121"/>
        <v>52792.566371681416</v>
      </c>
      <c r="AD650" s="212">
        <v>8.7599999999999997E-2</v>
      </c>
      <c r="AE650" s="211">
        <f t="shared" si="122"/>
        <v>0</v>
      </c>
      <c r="AF650" s="211" t="str">
        <f>IF(AND(COUNTIFS($J$18:J650,J650)=1,AE650=1),1,"")</f>
        <v/>
      </c>
      <c r="AG650" s="211">
        <f>IF(C650="","",IF(AND(COUNTIFS($J$18:J650,J650)=1,C650&lt;&gt;""),1,""))</f>
        <v>1</v>
      </c>
      <c r="AH650" s="211">
        <f>IF(G650="","",IF(AND(COUNTIFS($J$18:J650,J650)=1,G650&lt;&gt;""),1,""))</f>
        <v>1</v>
      </c>
      <c r="AI650" s="28">
        <f t="shared" si="123"/>
        <v>31296887.03789809</v>
      </c>
      <c r="AJ650" s="28">
        <f t="shared" si="124"/>
        <v>3588873.9502021763</v>
      </c>
      <c r="AK650" s="29">
        <f t="shared" si="125"/>
        <v>0.11467191436184468</v>
      </c>
      <c r="AL650" s="210"/>
      <c r="AM650" s="210"/>
      <c r="AN650" s="210"/>
      <c r="AO650" s="210"/>
      <c r="AP650" s="45" t="str">
        <f t="shared" si="126"/>
        <v>20196</v>
      </c>
      <c r="AQ650" s="45" t="str">
        <f t="shared" si="127"/>
        <v>20196RMB</v>
      </c>
    </row>
    <row r="651" spans="1:43" s="15" customFormat="1">
      <c r="A651" s="208" t="s">
        <v>34</v>
      </c>
      <c r="B651" s="209">
        <v>2019</v>
      </c>
      <c r="C651" s="209">
        <v>5</v>
      </c>
      <c r="D651" s="57" t="str">
        <f t="shared" si="117"/>
        <v>Q1</v>
      </c>
      <c r="E651" s="208" t="s">
        <v>34</v>
      </c>
      <c r="F651" s="209">
        <v>2019</v>
      </c>
      <c r="G651" s="209">
        <v>6</v>
      </c>
      <c r="H651" s="213"/>
      <c r="I651" s="57" t="str">
        <f t="shared" si="119"/>
        <v>Q1</v>
      </c>
      <c r="J651" s="204" t="s">
        <v>790</v>
      </c>
      <c r="K651" s="213" t="s">
        <v>791</v>
      </c>
      <c r="L651" s="210" t="s">
        <v>55</v>
      </c>
      <c r="M651" s="208" t="s">
        <v>47</v>
      </c>
      <c r="N651" s="208">
        <v>1</v>
      </c>
      <c r="O651" s="208"/>
      <c r="P651" s="57" t="str">
        <f t="shared" si="120"/>
        <v>MAIN UNIT</v>
      </c>
      <c r="Q651" s="208" t="s">
        <v>706</v>
      </c>
      <c r="R651" s="208" t="s">
        <v>660</v>
      </c>
      <c r="S651" s="208" t="s">
        <v>707</v>
      </c>
      <c r="T651" s="208" t="s">
        <v>760</v>
      </c>
      <c r="U651" s="208" t="s">
        <v>246</v>
      </c>
      <c r="V651" s="208" t="s">
        <v>708</v>
      </c>
      <c r="W651" s="208" t="s">
        <v>729</v>
      </c>
      <c r="X651" s="34">
        <v>600000</v>
      </c>
      <c r="Y651" s="202">
        <v>1.1299999999999999</v>
      </c>
      <c r="Z651" s="26">
        <f t="shared" si="118"/>
        <v>600000</v>
      </c>
      <c r="AA651" s="208">
        <v>1.135</v>
      </c>
      <c r="AB651" s="35">
        <f t="shared" si="128"/>
        <v>602654.8672566372</v>
      </c>
      <c r="AC651" s="27">
        <f t="shared" si="121"/>
        <v>52792.566371681416</v>
      </c>
      <c r="AD651" s="212">
        <v>8.7599999999999997E-2</v>
      </c>
      <c r="AE651" s="211">
        <f t="shared" si="122"/>
        <v>0</v>
      </c>
      <c r="AF651" s="211" t="str">
        <f>IF(AND(COUNTIFS($J$18:J651,J651)=1,AE651=1),1,"")</f>
        <v/>
      </c>
      <c r="AG651" s="211" t="str">
        <f>IF(C651="","",IF(AND(COUNTIFS($J$18:J651,J651)=1,C651&lt;&gt;""),1,""))</f>
        <v/>
      </c>
      <c r="AH651" s="211" t="str">
        <f>IF(G651="","",IF(AND(COUNTIFS($J$18:J651,J651)=1,G651&lt;&gt;""),1,""))</f>
        <v/>
      </c>
      <c r="AI651" s="28">
        <f t="shared" si="123"/>
        <v>31296887.03789809</v>
      </c>
      <c r="AJ651" s="28">
        <f t="shared" si="124"/>
        <v>3588873.9502021763</v>
      </c>
      <c r="AK651" s="29">
        <f t="shared" si="125"/>
        <v>0.11467191436184468</v>
      </c>
      <c r="AL651" s="210"/>
      <c r="AM651" s="210"/>
      <c r="AN651" s="210"/>
      <c r="AO651" s="210"/>
      <c r="AP651" s="45" t="str">
        <f t="shared" si="126"/>
        <v>20196</v>
      </c>
      <c r="AQ651" s="45" t="str">
        <f t="shared" si="127"/>
        <v>20196RMB</v>
      </c>
    </row>
    <row r="652" spans="1:43" s="15" customFormat="1">
      <c r="A652" s="208" t="s">
        <v>34</v>
      </c>
      <c r="B652" s="209">
        <v>2019</v>
      </c>
      <c r="C652" s="209">
        <v>5</v>
      </c>
      <c r="D652" s="57" t="str">
        <f t="shared" si="117"/>
        <v>Q1</v>
      </c>
      <c r="E652" s="208" t="s">
        <v>34</v>
      </c>
      <c r="F652" s="209">
        <v>2019</v>
      </c>
      <c r="G652" s="209">
        <v>6</v>
      </c>
      <c r="H652" s="213"/>
      <c r="I652" s="57" t="str">
        <f t="shared" si="119"/>
        <v>Q1</v>
      </c>
      <c r="J652" s="204" t="s">
        <v>790</v>
      </c>
      <c r="K652" s="213" t="s">
        <v>791</v>
      </c>
      <c r="L652" s="210" t="s">
        <v>55</v>
      </c>
      <c r="M652" s="208" t="s">
        <v>47</v>
      </c>
      <c r="N652" s="208">
        <v>1</v>
      </c>
      <c r="O652" s="208"/>
      <c r="P652" s="57" t="str">
        <f t="shared" si="120"/>
        <v>MAIN UNIT</v>
      </c>
      <c r="Q652" s="208" t="s">
        <v>706</v>
      </c>
      <c r="R652" s="208" t="s">
        <v>660</v>
      </c>
      <c r="S652" s="208" t="s">
        <v>707</v>
      </c>
      <c r="T652" s="208" t="s">
        <v>760</v>
      </c>
      <c r="U652" s="208" t="s">
        <v>246</v>
      </c>
      <c r="V652" s="208" t="s">
        <v>708</v>
      </c>
      <c r="W652" s="208" t="s">
        <v>729</v>
      </c>
      <c r="X652" s="34">
        <v>600000</v>
      </c>
      <c r="Y652" s="202">
        <v>1.1299999999999999</v>
      </c>
      <c r="Z652" s="26">
        <f t="shared" si="118"/>
        <v>600000</v>
      </c>
      <c r="AA652" s="208">
        <v>1.135</v>
      </c>
      <c r="AB652" s="35">
        <f t="shared" si="128"/>
        <v>602654.8672566372</v>
      </c>
      <c r="AC652" s="27">
        <f t="shared" si="121"/>
        <v>52792.566371681416</v>
      </c>
      <c r="AD652" s="212">
        <v>8.7599999999999997E-2</v>
      </c>
      <c r="AE652" s="211">
        <f t="shared" si="122"/>
        <v>0</v>
      </c>
      <c r="AF652" s="211" t="str">
        <f>IF(AND(COUNTIFS($J$18:J652,J652)=1,AE652=1),1,"")</f>
        <v/>
      </c>
      <c r="AG652" s="211" t="str">
        <f>IF(C652="","",IF(AND(COUNTIFS($J$18:J652,J652)=1,C652&lt;&gt;""),1,""))</f>
        <v/>
      </c>
      <c r="AH652" s="211" t="str">
        <f>IF(G652="","",IF(AND(COUNTIFS($J$18:J652,J652)=1,G652&lt;&gt;""),1,""))</f>
        <v/>
      </c>
      <c r="AI652" s="28">
        <f t="shared" si="123"/>
        <v>31296887.03789809</v>
      </c>
      <c r="AJ652" s="28">
        <f t="shared" si="124"/>
        <v>3588873.9502021763</v>
      </c>
      <c r="AK652" s="29">
        <f t="shared" si="125"/>
        <v>0.11467191436184468</v>
      </c>
      <c r="AL652" s="210"/>
      <c r="AM652" s="210"/>
      <c r="AN652" s="210"/>
      <c r="AO652" s="210"/>
      <c r="AP652" s="45" t="str">
        <f t="shared" si="126"/>
        <v>20196</v>
      </c>
      <c r="AQ652" s="45" t="str">
        <f t="shared" si="127"/>
        <v>20196RMB</v>
      </c>
    </row>
    <row r="653" spans="1:43" s="15" customFormat="1">
      <c r="A653" s="208" t="s">
        <v>34</v>
      </c>
      <c r="B653" s="209">
        <v>2019</v>
      </c>
      <c r="C653" s="209">
        <v>5</v>
      </c>
      <c r="D653" s="57" t="str">
        <f t="shared" si="117"/>
        <v>Q1</v>
      </c>
      <c r="E653" s="208" t="s">
        <v>34</v>
      </c>
      <c r="F653" s="209">
        <v>2019</v>
      </c>
      <c r="G653" s="209">
        <v>6</v>
      </c>
      <c r="H653" s="213"/>
      <c r="I653" s="57" t="str">
        <f t="shared" si="119"/>
        <v>Q1</v>
      </c>
      <c r="J653" s="204" t="s">
        <v>790</v>
      </c>
      <c r="K653" s="213" t="s">
        <v>791</v>
      </c>
      <c r="L653" s="210" t="s">
        <v>79</v>
      </c>
      <c r="M653" s="208" t="s">
        <v>47</v>
      </c>
      <c r="N653" s="208">
        <v>1</v>
      </c>
      <c r="O653" s="208"/>
      <c r="P653" s="57" t="str">
        <f t="shared" si="120"/>
        <v>MAIN UNIT</v>
      </c>
      <c r="Q653" s="208" t="s">
        <v>706</v>
      </c>
      <c r="R653" s="208" t="s">
        <v>660</v>
      </c>
      <c r="S653" s="208" t="s">
        <v>707</v>
      </c>
      <c r="T653" s="208" t="s">
        <v>760</v>
      </c>
      <c r="U653" s="208" t="s">
        <v>246</v>
      </c>
      <c r="V653" s="208" t="s">
        <v>708</v>
      </c>
      <c r="W653" s="208" t="s">
        <v>729</v>
      </c>
      <c r="X653" s="34">
        <v>820000</v>
      </c>
      <c r="Y653" s="202">
        <v>1.1299999999999999</v>
      </c>
      <c r="Z653" s="26">
        <f t="shared" si="118"/>
        <v>820000</v>
      </c>
      <c r="AA653" s="208">
        <v>1.135</v>
      </c>
      <c r="AB653" s="35">
        <f t="shared" si="128"/>
        <v>823628.31858407089</v>
      </c>
      <c r="AC653" s="27">
        <f t="shared" si="121"/>
        <v>72149.840707964613</v>
      </c>
      <c r="AD653" s="212">
        <v>8.7599999999999997E-2</v>
      </c>
      <c r="AE653" s="211">
        <f t="shared" si="122"/>
        <v>0</v>
      </c>
      <c r="AF653" s="211" t="str">
        <f>IF(AND(COUNTIFS($J$18:J653,J653)=1,AE653=1),1,"")</f>
        <v/>
      </c>
      <c r="AG653" s="211" t="str">
        <f>IF(C653="","",IF(AND(COUNTIFS($J$18:J653,J653)=1,C653&lt;&gt;""),1,""))</f>
        <v/>
      </c>
      <c r="AH653" s="211" t="str">
        <f>IF(G653="","",IF(AND(COUNTIFS($J$18:J653,J653)=1,G653&lt;&gt;""),1,""))</f>
        <v/>
      </c>
      <c r="AI653" s="28">
        <f t="shared" si="123"/>
        <v>31296887.03789809</v>
      </c>
      <c r="AJ653" s="28">
        <f t="shared" si="124"/>
        <v>3588873.9502021763</v>
      </c>
      <c r="AK653" s="29">
        <f t="shared" si="125"/>
        <v>0.11467191436184468</v>
      </c>
      <c r="AL653" s="210"/>
      <c r="AM653" s="210"/>
      <c r="AN653" s="210"/>
      <c r="AO653" s="210"/>
      <c r="AP653" s="45" t="str">
        <f t="shared" si="126"/>
        <v>20196</v>
      </c>
      <c r="AQ653" s="45" t="str">
        <f t="shared" si="127"/>
        <v>20196RMB</v>
      </c>
    </row>
    <row r="654" spans="1:43" s="15" customFormat="1">
      <c r="A654" s="208" t="s">
        <v>34</v>
      </c>
      <c r="B654" s="209">
        <v>2019</v>
      </c>
      <c r="C654" s="209">
        <v>5</v>
      </c>
      <c r="D654" s="57" t="str">
        <f t="shared" si="117"/>
        <v>Q1</v>
      </c>
      <c r="E654" s="208" t="s">
        <v>34</v>
      </c>
      <c r="F654" s="209">
        <v>2019</v>
      </c>
      <c r="G654" s="209">
        <v>6</v>
      </c>
      <c r="H654" s="213"/>
      <c r="I654" s="57" t="str">
        <f t="shared" si="119"/>
        <v>Q1</v>
      </c>
      <c r="J654" s="204" t="s">
        <v>792</v>
      </c>
      <c r="K654" s="213" t="s">
        <v>793</v>
      </c>
      <c r="L654" s="210" t="s">
        <v>55</v>
      </c>
      <c r="M654" s="208" t="s">
        <v>47</v>
      </c>
      <c r="N654" s="208">
        <v>1</v>
      </c>
      <c r="O654" s="208"/>
      <c r="P654" s="57" t="str">
        <f t="shared" si="120"/>
        <v>MAIN UNIT</v>
      </c>
      <c r="Q654" s="208" t="s">
        <v>630</v>
      </c>
      <c r="R654" s="208" t="s">
        <v>660</v>
      </c>
      <c r="S654" s="208" t="s">
        <v>707</v>
      </c>
      <c r="T654" s="208" t="s">
        <v>760</v>
      </c>
      <c r="U654" s="208" t="s">
        <v>246</v>
      </c>
      <c r="V654" s="208" t="s">
        <v>736</v>
      </c>
      <c r="W654" s="208" t="s">
        <v>733</v>
      </c>
      <c r="X654" s="34">
        <v>9000000</v>
      </c>
      <c r="Y654" s="202">
        <v>1</v>
      </c>
      <c r="Z654" s="26">
        <f t="shared" si="118"/>
        <v>9000000</v>
      </c>
      <c r="AA654" s="208">
        <v>7.3400000000000007E-2</v>
      </c>
      <c r="AB654" s="35">
        <f t="shared" si="128"/>
        <v>660600.00000000012</v>
      </c>
      <c r="AC654" s="27">
        <f t="shared" si="121"/>
        <v>66060.000000000015</v>
      </c>
      <c r="AD654" s="212">
        <v>0.1</v>
      </c>
      <c r="AE654" s="211">
        <f t="shared" si="122"/>
        <v>1</v>
      </c>
      <c r="AF654" s="211">
        <f>IF(AND(COUNTIFS($J$18:J654,J654)=1,AE654=1),1,"")</f>
        <v>1</v>
      </c>
      <c r="AG654" s="211">
        <f>IF(C654="","",IF(AND(COUNTIFS($J$18:J654,J654)=1,C654&lt;&gt;""),1,""))</f>
        <v>1</v>
      </c>
      <c r="AH654" s="211">
        <f>IF(G654="","",IF(AND(COUNTIFS($J$18:J654,J654)=1,G654&lt;&gt;""),1,""))</f>
        <v>1</v>
      </c>
      <c r="AI654" s="28">
        <f t="shared" si="123"/>
        <v>31296887.03789809</v>
      </c>
      <c r="AJ654" s="28">
        <f t="shared" si="124"/>
        <v>3588873.9502021763</v>
      </c>
      <c r="AK654" s="29">
        <f t="shared" si="125"/>
        <v>0.11467191436184468</v>
      </c>
      <c r="AL654" s="210"/>
      <c r="AM654" s="210"/>
      <c r="AN654" s="210"/>
      <c r="AO654" s="210"/>
      <c r="AP654" s="45" t="str">
        <f t="shared" si="126"/>
        <v>20196</v>
      </c>
      <c r="AQ654" s="45" t="str">
        <f t="shared" si="127"/>
        <v>20196JPY</v>
      </c>
    </row>
    <row r="655" spans="1:43" s="15" customFormat="1">
      <c r="A655" s="208" t="s">
        <v>34</v>
      </c>
      <c r="B655" s="209">
        <v>2019</v>
      </c>
      <c r="C655" s="209">
        <v>5</v>
      </c>
      <c r="D655" s="57" t="str">
        <f t="shared" si="117"/>
        <v>Q1</v>
      </c>
      <c r="E655" s="208" t="s">
        <v>34</v>
      </c>
      <c r="F655" s="209">
        <v>2019</v>
      </c>
      <c r="G655" s="209">
        <v>6</v>
      </c>
      <c r="H655" s="213"/>
      <c r="I655" s="57" t="str">
        <f t="shared" si="119"/>
        <v>Q1</v>
      </c>
      <c r="J655" s="204" t="s">
        <v>792</v>
      </c>
      <c r="K655" s="213" t="s">
        <v>793</v>
      </c>
      <c r="L655" s="210" t="s">
        <v>79</v>
      </c>
      <c r="M655" s="208" t="s">
        <v>47</v>
      </c>
      <c r="N655" s="208">
        <v>1</v>
      </c>
      <c r="O655" s="208"/>
      <c r="P655" s="57" t="str">
        <f t="shared" si="120"/>
        <v>MAIN UNIT</v>
      </c>
      <c r="Q655" s="208" t="s">
        <v>630</v>
      </c>
      <c r="R655" s="208" t="s">
        <v>660</v>
      </c>
      <c r="S655" s="208" t="s">
        <v>707</v>
      </c>
      <c r="T655" s="208" t="s">
        <v>760</v>
      </c>
      <c r="U655" s="208" t="s">
        <v>246</v>
      </c>
      <c r="V655" s="208" t="s">
        <v>736</v>
      </c>
      <c r="W655" s="208" t="s">
        <v>733</v>
      </c>
      <c r="X655" s="34">
        <v>13500000</v>
      </c>
      <c r="Y655" s="202">
        <v>1</v>
      </c>
      <c r="Z655" s="26">
        <f t="shared" si="118"/>
        <v>13500000</v>
      </c>
      <c r="AA655" s="208">
        <v>7.3400000000000007E-2</v>
      </c>
      <c r="AB655" s="35">
        <f t="shared" si="128"/>
        <v>990900.00000000012</v>
      </c>
      <c r="AC655" s="27">
        <f t="shared" si="121"/>
        <v>99090.000000000015</v>
      </c>
      <c r="AD655" s="212">
        <v>0.1</v>
      </c>
      <c r="AE655" s="211">
        <f t="shared" si="122"/>
        <v>1</v>
      </c>
      <c r="AF655" s="211" t="str">
        <f>IF(AND(COUNTIFS($J$18:J655,J655)=1,AE655=1),1,"")</f>
        <v/>
      </c>
      <c r="AG655" s="211" t="str">
        <f>IF(C655="","",IF(AND(COUNTIFS($J$18:J655,J655)=1,C655&lt;&gt;""),1,""))</f>
        <v/>
      </c>
      <c r="AH655" s="211" t="str">
        <f>IF(G655="","",IF(AND(COUNTIFS($J$18:J655,J655)=1,G655&lt;&gt;""),1,""))</f>
        <v/>
      </c>
      <c r="AI655" s="28">
        <f t="shared" si="123"/>
        <v>31296887.03789809</v>
      </c>
      <c r="AJ655" s="28">
        <f t="shared" si="124"/>
        <v>3588873.9502021763</v>
      </c>
      <c r="AK655" s="29">
        <f t="shared" si="125"/>
        <v>0.11467191436184468</v>
      </c>
      <c r="AL655" s="210"/>
      <c r="AM655" s="210"/>
      <c r="AN655" s="210"/>
      <c r="AO655" s="210"/>
      <c r="AP655" s="45" t="str">
        <f t="shared" si="126"/>
        <v>20196</v>
      </c>
      <c r="AQ655" s="45" t="str">
        <f t="shared" si="127"/>
        <v>20196JPY</v>
      </c>
    </row>
    <row r="656" spans="1:43" s="15" customFormat="1">
      <c r="A656" s="208" t="s">
        <v>34</v>
      </c>
      <c r="B656" s="209">
        <v>2019</v>
      </c>
      <c r="C656" s="209">
        <v>5</v>
      </c>
      <c r="D656" s="57" t="str">
        <f t="shared" si="117"/>
        <v>Q1</v>
      </c>
      <c r="E656" s="208" t="s">
        <v>34</v>
      </c>
      <c r="F656" s="209">
        <v>2019</v>
      </c>
      <c r="G656" s="209">
        <v>6</v>
      </c>
      <c r="H656" s="213"/>
      <c r="I656" s="57" t="str">
        <f t="shared" si="119"/>
        <v>Q1</v>
      </c>
      <c r="J656" s="204" t="s">
        <v>792</v>
      </c>
      <c r="K656" s="213" t="s">
        <v>793</v>
      </c>
      <c r="L656" s="210" t="s">
        <v>79</v>
      </c>
      <c r="M656" s="208" t="s">
        <v>47</v>
      </c>
      <c r="N656" s="208">
        <v>1</v>
      </c>
      <c r="O656" s="208"/>
      <c r="P656" s="57" t="str">
        <f t="shared" si="120"/>
        <v>MAIN UNIT</v>
      </c>
      <c r="Q656" s="208" t="s">
        <v>630</v>
      </c>
      <c r="R656" s="208" t="s">
        <v>660</v>
      </c>
      <c r="S656" s="208" t="s">
        <v>707</v>
      </c>
      <c r="T656" s="208" t="s">
        <v>760</v>
      </c>
      <c r="U656" s="208" t="s">
        <v>246</v>
      </c>
      <c r="V656" s="208" t="s">
        <v>736</v>
      </c>
      <c r="W656" s="208" t="s">
        <v>733</v>
      </c>
      <c r="X656" s="34">
        <v>13500000</v>
      </c>
      <c r="Y656" s="202">
        <v>1</v>
      </c>
      <c r="Z656" s="26">
        <f t="shared" si="118"/>
        <v>13500000</v>
      </c>
      <c r="AA656" s="208">
        <v>7.3400000000000007E-2</v>
      </c>
      <c r="AB656" s="35">
        <f t="shared" si="128"/>
        <v>990900.00000000012</v>
      </c>
      <c r="AC656" s="27">
        <f t="shared" si="121"/>
        <v>99090.000000000015</v>
      </c>
      <c r="AD656" s="212">
        <v>0.1</v>
      </c>
      <c r="AE656" s="211">
        <f t="shared" si="122"/>
        <v>1</v>
      </c>
      <c r="AF656" s="211" t="str">
        <f>IF(AND(COUNTIFS($J$18:J656,J656)=1,AE656=1),1,"")</f>
        <v/>
      </c>
      <c r="AG656" s="211" t="str">
        <f>IF(C656="","",IF(AND(COUNTIFS($J$18:J656,J656)=1,C656&lt;&gt;""),1,""))</f>
        <v/>
      </c>
      <c r="AH656" s="211" t="str">
        <f>IF(G656="","",IF(AND(COUNTIFS($J$18:J656,J656)=1,G656&lt;&gt;""),1,""))</f>
        <v/>
      </c>
      <c r="AI656" s="28">
        <f t="shared" si="123"/>
        <v>31296887.03789809</v>
      </c>
      <c r="AJ656" s="28">
        <f t="shared" si="124"/>
        <v>3588873.9502021763</v>
      </c>
      <c r="AK656" s="29">
        <f t="shared" si="125"/>
        <v>0.11467191436184468</v>
      </c>
      <c r="AL656" s="210"/>
      <c r="AM656" s="210"/>
      <c r="AN656" s="210"/>
      <c r="AO656" s="210"/>
      <c r="AP656" s="45" t="str">
        <f t="shared" si="126"/>
        <v>20196</v>
      </c>
      <c r="AQ656" s="45" t="str">
        <f t="shared" si="127"/>
        <v>20196JPY</v>
      </c>
    </row>
    <row r="657" spans="1:43" s="15" customFormat="1">
      <c r="A657" s="208" t="s">
        <v>28</v>
      </c>
      <c r="B657" s="209">
        <v>2019</v>
      </c>
      <c r="C657" s="209">
        <v>2</v>
      </c>
      <c r="D657" s="57" t="str">
        <f t="shared" si="117"/>
        <v>Q4</v>
      </c>
      <c r="E657" s="208" t="s">
        <v>28</v>
      </c>
      <c r="F657" s="209">
        <v>2019</v>
      </c>
      <c r="G657" s="209">
        <v>3</v>
      </c>
      <c r="H657" s="213"/>
      <c r="I657" s="57" t="str">
        <f t="shared" si="119"/>
        <v>Q4</v>
      </c>
      <c r="J657" s="204" t="s">
        <v>794</v>
      </c>
      <c r="K657" s="213" t="s">
        <v>795</v>
      </c>
      <c r="L657" s="210" t="s">
        <v>64</v>
      </c>
      <c r="M657" s="208" t="s">
        <v>47</v>
      </c>
      <c r="N657" s="208">
        <v>3</v>
      </c>
      <c r="O657" s="208"/>
      <c r="P657" s="57" t="str">
        <f t="shared" si="120"/>
        <v>MAIN UNIT</v>
      </c>
      <c r="Q657" s="208" t="s">
        <v>128</v>
      </c>
      <c r="R657" s="208" t="s">
        <v>49</v>
      </c>
      <c r="S657" s="208" t="s">
        <v>36</v>
      </c>
      <c r="T657" s="208" t="s">
        <v>65</v>
      </c>
      <c r="U657" s="208" t="s">
        <v>66</v>
      </c>
      <c r="V657" s="208" t="s">
        <v>67</v>
      </c>
      <c r="W657" s="208" t="s">
        <v>96</v>
      </c>
      <c r="X657" s="34">
        <v>10208000</v>
      </c>
      <c r="Y657" s="202">
        <v>1</v>
      </c>
      <c r="Z657" s="26">
        <f t="shared" si="118"/>
        <v>30624000</v>
      </c>
      <c r="AA657" s="208">
        <v>7.22E-2</v>
      </c>
      <c r="AB657" s="35">
        <f t="shared" si="128"/>
        <v>2211052.7999999998</v>
      </c>
      <c r="AC657" s="27">
        <f t="shared" si="121"/>
        <v>228401.75423999998</v>
      </c>
      <c r="AD657" s="212">
        <v>0.1033</v>
      </c>
      <c r="AE657" s="211">
        <f t="shared" si="122"/>
        <v>1</v>
      </c>
      <c r="AF657" s="211">
        <f>IF(AND(COUNTIFS($J$18:J657,J657)=1,AE657=1),1,"")</f>
        <v>1</v>
      </c>
      <c r="AG657" s="211">
        <f>IF(C657="","",IF(AND(COUNTIFS($J$18:J657,J657)=1,C657&lt;&gt;""),1,""))</f>
        <v>1</v>
      </c>
      <c r="AH657" s="211">
        <f>IF(G657="","",IF(AND(COUNTIFS($J$18:J657,J657)=1,G657&lt;&gt;""),1,""))</f>
        <v>1</v>
      </c>
      <c r="AI657" s="28">
        <f t="shared" si="123"/>
        <v>47416008.333399996</v>
      </c>
      <c r="AJ657" s="28">
        <f t="shared" si="124"/>
        <v>6981738.4465290196</v>
      </c>
      <c r="AK657" s="29">
        <f t="shared" si="125"/>
        <v>0.1472443314383986</v>
      </c>
      <c r="AL657" s="210"/>
      <c r="AM657" s="210"/>
      <c r="AN657" s="210"/>
      <c r="AO657" s="210"/>
      <c r="AP657" s="45" t="str">
        <f t="shared" si="126"/>
        <v>20193</v>
      </c>
      <c r="AQ657" s="45" t="str">
        <f t="shared" si="127"/>
        <v>20193JPY</v>
      </c>
    </row>
    <row r="658" spans="1:43" s="15" customFormat="1">
      <c r="A658" s="208" t="s">
        <v>28</v>
      </c>
      <c r="B658" s="209">
        <v>2019</v>
      </c>
      <c r="C658" s="209">
        <v>2</v>
      </c>
      <c r="D658" s="57" t="str">
        <f t="shared" si="117"/>
        <v>Q4</v>
      </c>
      <c r="E658" s="208" t="s">
        <v>28</v>
      </c>
      <c r="F658" s="209">
        <v>2019</v>
      </c>
      <c r="G658" s="209">
        <v>3</v>
      </c>
      <c r="H658" s="213"/>
      <c r="I658" s="57" t="str">
        <f t="shared" si="119"/>
        <v>Q4</v>
      </c>
      <c r="J658" s="204" t="s">
        <v>796</v>
      </c>
      <c r="K658" s="213" t="s">
        <v>797</v>
      </c>
      <c r="L658" s="210" t="s">
        <v>79</v>
      </c>
      <c r="M658" s="208" t="s">
        <v>47</v>
      </c>
      <c r="N658" s="208">
        <v>1</v>
      </c>
      <c r="O658" s="208"/>
      <c r="P658" s="57" t="str">
        <f t="shared" si="120"/>
        <v>MAIN UNIT</v>
      </c>
      <c r="Q658" s="208" t="s">
        <v>56</v>
      </c>
      <c r="R658" s="208" t="s">
        <v>49</v>
      </c>
      <c r="S658" s="208" t="s">
        <v>36</v>
      </c>
      <c r="T658" s="208" t="s">
        <v>65</v>
      </c>
      <c r="U658" s="208" t="s">
        <v>66</v>
      </c>
      <c r="V658" s="208" t="s">
        <v>290</v>
      </c>
      <c r="W658" s="208" t="s">
        <v>96</v>
      </c>
      <c r="X658" s="34">
        <v>16000000</v>
      </c>
      <c r="Y658" s="202">
        <v>1</v>
      </c>
      <c r="Z658" s="26">
        <f t="shared" si="118"/>
        <v>16000000</v>
      </c>
      <c r="AA658" s="208">
        <v>7.22E-2</v>
      </c>
      <c r="AB658" s="35">
        <f t="shared" si="128"/>
        <v>1155200</v>
      </c>
      <c r="AC658" s="27">
        <f t="shared" si="121"/>
        <v>186449.28</v>
      </c>
      <c r="AD658" s="212">
        <v>0.16139999999999999</v>
      </c>
      <c r="AE658" s="211">
        <f t="shared" si="122"/>
        <v>1</v>
      </c>
      <c r="AF658" s="211">
        <f>IF(AND(COUNTIFS($J$18:J658,J658)=1,AE658=1),1,"")</f>
        <v>1</v>
      </c>
      <c r="AG658" s="211">
        <f>IF(C658="","",IF(AND(COUNTIFS($J$18:J658,J658)=1,C658&lt;&gt;""),1,""))</f>
        <v>1</v>
      </c>
      <c r="AH658" s="211">
        <f>IF(G658="","",IF(AND(COUNTIFS($J$18:J658,J658)=1,G658&lt;&gt;""),1,""))</f>
        <v>1</v>
      </c>
      <c r="AI658" s="28">
        <f t="shared" si="123"/>
        <v>47416008.333399996</v>
      </c>
      <c r="AJ658" s="28">
        <f t="shared" si="124"/>
        <v>6981738.4465290196</v>
      </c>
      <c r="AK658" s="29">
        <f t="shared" si="125"/>
        <v>0.1472443314383986</v>
      </c>
      <c r="AL658" s="210"/>
      <c r="AM658" s="210"/>
      <c r="AN658" s="210"/>
      <c r="AO658" s="210"/>
      <c r="AP658" s="45" t="str">
        <f t="shared" si="126"/>
        <v>20193</v>
      </c>
      <c r="AQ658" s="45" t="str">
        <f t="shared" si="127"/>
        <v>20193JPY</v>
      </c>
    </row>
    <row r="659" spans="1:43" s="15" customFormat="1">
      <c r="A659" s="208" t="s">
        <v>28</v>
      </c>
      <c r="B659" s="209">
        <v>2019</v>
      </c>
      <c r="C659" s="209">
        <v>2</v>
      </c>
      <c r="D659" s="57" t="str">
        <f t="shared" si="117"/>
        <v>Q4</v>
      </c>
      <c r="E659" s="208" t="s">
        <v>28</v>
      </c>
      <c r="F659" s="209">
        <v>2019</v>
      </c>
      <c r="G659" s="209">
        <v>3</v>
      </c>
      <c r="H659" s="213"/>
      <c r="I659" s="57" t="str">
        <f t="shared" si="119"/>
        <v>Q4</v>
      </c>
      <c r="J659" s="204" t="s">
        <v>798</v>
      </c>
      <c r="K659" s="213" t="s">
        <v>538</v>
      </c>
      <c r="L659" s="210" t="s">
        <v>55</v>
      </c>
      <c r="M659" s="208" t="s">
        <v>47</v>
      </c>
      <c r="N659" s="208">
        <v>1</v>
      </c>
      <c r="O659" s="208"/>
      <c r="P659" s="57" t="str">
        <f t="shared" si="120"/>
        <v>MAIN UNIT</v>
      </c>
      <c r="Q659" s="208" t="s">
        <v>48</v>
      </c>
      <c r="R659" s="208" t="s">
        <v>49</v>
      </c>
      <c r="S659" s="208" t="s">
        <v>36</v>
      </c>
      <c r="T659" s="208" t="s">
        <v>65</v>
      </c>
      <c r="U659" s="208" t="s">
        <v>66</v>
      </c>
      <c r="V659" s="208" t="s">
        <v>290</v>
      </c>
      <c r="W659" s="208" t="s">
        <v>96</v>
      </c>
      <c r="X659" s="34">
        <v>9696000</v>
      </c>
      <c r="Y659" s="202">
        <v>1</v>
      </c>
      <c r="Z659" s="26">
        <f t="shared" si="118"/>
        <v>9696000</v>
      </c>
      <c r="AA659" s="208">
        <v>7.22E-2</v>
      </c>
      <c r="AB659" s="35">
        <f t="shared" si="128"/>
        <v>700051.2</v>
      </c>
      <c r="AC659" s="27">
        <f t="shared" si="121"/>
        <v>91496.69184</v>
      </c>
      <c r="AD659" s="212">
        <v>0.13070000000000001</v>
      </c>
      <c r="AE659" s="211">
        <f t="shared" si="122"/>
        <v>0</v>
      </c>
      <c r="AF659" s="211" t="str">
        <f>IF(AND(COUNTIFS($J$18:J659,J659)=1,AE659=1),1,"")</f>
        <v/>
      </c>
      <c r="AG659" s="211">
        <f>IF(C659="","",IF(AND(COUNTIFS($J$18:J659,J659)=1,C659&lt;&gt;""),1,""))</f>
        <v>1</v>
      </c>
      <c r="AH659" s="211">
        <f>IF(G659="","",IF(AND(COUNTIFS($J$18:J659,J659)=1,G659&lt;&gt;""),1,""))</f>
        <v>1</v>
      </c>
      <c r="AI659" s="28">
        <f t="shared" si="123"/>
        <v>47416008.333399996</v>
      </c>
      <c r="AJ659" s="28">
        <f t="shared" si="124"/>
        <v>6981738.4465290196</v>
      </c>
      <c r="AK659" s="29">
        <f t="shared" si="125"/>
        <v>0.1472443314383986</v>
      </c>
      <c r="AL659" s="210"/>
      <c r="AM659" s="210"/>
      <c r="AN659" s="210"/>
      <c r="AO659" s="210"/>
      <c r="AP659" s="45" t="str">
        <f t="shared" si="126"/>
        <v>20193</v>
      </c>
      <c r="AQ659" s="45" t="str">
        <f t="shared" si="127"/>
        <v>20193JPY</v>
      </c>
    </row>
    <row r="660" spans="1:43" s="15" customFormat="1">
      <c r="A660" s="208" t="s">
        <v>28</v>
      </c>
      <c r="B660" s="209">
        <v>2019</v>
      </c>
      <c r="C660" s="209">
        <v>1</v>
      </c>
      <c r="D660" s="57" t="str">
        <f t="shared" si="117"/>
        <v>Q4</v>
      </c>
      <c r="E660" s="208" t="s">
        <v>28</v>
      </c>
      <c r="F660" s="209">
        <v>2019</v>
      </c>
      <c r="G660" s="209">
        <v>3</v>
      </c>
      <c r="H660" s="213"/>
      <c r="I660" s="57" t="str">
        <f t="shared" si="119"/>
        <v>Q4</v>
      </c>
      <c r="J660" s="204" t="s">
        <v>799</v>
      </c>
      <c r="K660" s="213" t="s">
        <v>800</v>
      </c>
      <c r="L660" s="210" t="s">
        <v>79</v>
      </c>
      <c r="M660" s="208" t="s">
        <v>47</v>
      </c>
      <c r="N660" s="208">
        <v>2</v>
      </c>
      <c r="O660" s="208"/>
      <c r="P660" s="57" t="str">
        <f t="shared" si="120"/>
        <v>MAIN UNIT</v>
      </c>
      <c r="Q660" s="208" t="s">
        <v>48</v>
      </c>
      <c r="R660" s="208" t="s">
        <v>49</v>
      </c>
      <c r="S660" s="208" t="s">
        <v>37</v>
      </c>
      <c r="T660" s="208" t="s">
        <v>801</v>
      </c>
      <c r="U660" s="208" t="s">
        <v>802</v>
      </c>
      <c r="V660" s="208" t="s">
        <v>198</v>
      </c>
      <c r="W660" s="208" t="s">
        <v>51</v>
      </c>
      <c r="X660" s="34">
        <v>767500</v>
      </c>
      <c r="Y660" s="202">
        <v>1.1599999999999999</v>
      </c>
      <c r="Z660" s="26">
        <f t="shared" si="118"/>
        <v>1535000</v>
      </c>
      <c r="AA660" s="208">
        <v>1.1599999999999999</v>
      </c>
      <c r="AB660" s="35">
        <f t="shared" si="128"/>
        <v>1535000</v>
      </c>
      <c r="AC660" s="27">
        <f t="shared" si="121"/>
        <v>144904</v>
      </c>
      <c r="AD660" s="212">
        <v>9.4399999999999998E-2</v>
      </c>
      <c r="AE660" s="211">
        <f t="shared" si="122"/>
        <v>0</v>
      </c>
      <c r="AF660" s="211" t="str">
        <f>IF(AND(COUNTIFS($J$18:J660,J660)=1,AE660=1),1,"")</f>
        <v/>
      </c>
      <c r="AG660" s="211">
        <f>IF(C660="","",IF(AND(COUNTIFS($J$18:J660,J660)=1,C660&lt;&gt;""),1,""))</f>
        <v>1</v>
      </c>
      <c r="AH660" s="211">
        <f>IF(G660="","",IF(AND(COUNTIFS($J$18:J660,J660)=1,G660&lt;&gt;""),1,""))</f>
        <v>1</v>
      </c>
      <c r="AI660" s="28">
        <f t="shared" si="123"/>
        <v>47416008.333399996</v>
      </c>
      <c r="AJ660" s="28">
        <f t="shared" si="124"/>
        <v>6981738.4465290196</v>
      </c>
      <c r="AK660" s="29">
        <f t="shared" si="125"/>
        <v>0.1472443314383986</v>
      </c>
      <c r="AL660" s="210"/>
      <c r="AM660" s="210"/>
      <c r="AN660" s="210"/>
      <c r="AO660" s="210"/>
      <c r="AP660" s="45" t="str">
        <f t="shared" si="126"/>
        <v>20193</v>
      </c>
      <c r="AQ660" s="45" t="str">
        <f t="shared" si="127"/>
        <v>20193RMB</v>
      </c>
    </row>
    <row r="661" spans="1:43" s="15" customFormat="1">
      <c r="A661" s="208" t="s">
        <v>28</v>
      </c>
      <c r="B661" s="209">
        <v>2019</v>
      </c>
      <c r="C661" s="209">
        <v>1</v>
      </c>
      <c r="D661" s="57" t="str">
        <f t="shared" si="117"/>
        <v>Q4</v>
      </c>
      <c r="E661" s="208" t="s">
        <v>28</v>
      </c>
      <c r="F661" s="209">
        <v>2019</v>
      </c>
      <c r="G661" s="209">
        <v>3</v>
      </c>
      <c r="H661" s="213"/>
      <c r="I661" s="57" t="str">
        <f t="shared" si="119"/>
        <v>Q4</v>
      </c>
      <c r="J661" s="204" t="s">
        <v>803</v>
      </c>
      <c r="K661" s="213" t="s">
        <v>185</v>
      </c>
      <c r="L661" s="210" t="s">
        <v>55</v>
      </c>
      <c r="M661" s="208" t="s">
        <v>47</v>
      </c>
      <c r="N661" s="208">
        <v>1</v>
      </c>
      <c r="O661" s="208"/>
      <c r="P661" s="57" t="str">
        <f t="shared" si="120"/>
        <v>MAIN UNIT</v>
      </c>
      <c r="Q661" s="208" t="s">
        <v>48</v>
      </c>
      <c r="R661" s="208" t="s">
        <v>49</v>
      </c>
      <c r="S661" s="208" t="s">
        <v>36</v>
      </c>
      <c r="T661" s="208" t="s">
        <v>65</v>
      </c>
      <c r="U661" s="208" t="s">
        <v>66</v>
      </c>
      <c r="V661" s="208" t="s">
        <v>67</v>
      </c>
      <c r="W661" s="208" t="s">
        <v>96</v>
      </c>
      <c r="X661" s="34">
        <v>8000000</v>
      </c>
      <c r="Y661" s="202">
        <v>1</v>
      </c>
      <c r="Z661" s="26">
        <f t="shared" si="118"/>
        <v>8000000</v>
      </c>
      <c r="AA661" s="208">
        <v>7.22E-2</v>
      </c>
      <c r="AB661" s="35">
        <f t="shared" si="128"/>
        <v>577600</v>
      </c>
      <c r="AC661" s="27">
        <f t="shared" si="121"/>
        <v>121700.31999999999</v>
      </c>
      <c r="AD661" s="212">
        <v>0.2107</v>
      </c>
      <c r="AE661" s="211">
        <f t="shared" si="122"/>
        <v>0</v>
      </c>
      <c r="AF661" s="211" t="str">
        <f>IF(AND(COUNTIFS($J$18:J661,J661)=1,AE661=1),1,"")</f>
        <v/>
      </c>
      <c r="AG661" s="211">
        <f>IF(C661="","",IF(AND(COUNTIFS($J$18:J661,J661)=1,C661&lt;&gt;""),1,""))</f>
        <v>1</v>
      </c>
      <c r="AH661" s="211">
        <f>IF(G661="","",IF(AND(COUNTIFS($J$18:J661,J661)=1,G661&lt;&gt;""),1,""))</f>
        <v>1</v>
      </c>
      <c r="AI661" s="28">
        <f t="shared" si="123"/>
        <v>47416008.333399996</v>
      </c>
      <c r="AJ661" s="28">
        <f t="shared" si="124"/>
        <v>6981738.4465290196</v>
      </c>
      <c r="AK661" s="29">
        <f t="shared" si="125"/>
        <v>0.1472443314383986</v>
      </c>
      <c r="AL661" s="210"/>
      <c r="AM661" s="210"/>
      <c r="AN661" s="210"/>
      <c r="AO661" s="210"/>
      <c r="AP661" s="45" t="str">
        <f t="shared" si="126"/>
        <v>20193</v>
      </c>
      <c r="AQ661" s="45" t="str">
        <f t="shared" si="127"/>
        <v>20193JPY</v>
      </c>
    </row>
    <row r="662" spans="1:43" s="15" customFormat="1">
      <c r="A662" s="208" t="s">
        <v>28</v>
      </c>
      <c r="B662" s="209">
        <v>2019</v>
      </c>
      <c r="C662" s="209">
        <v>1</v>
      </c>
      <c r="D662" s="57" t="str">
        <f t="shared" si="117"/>
        <v>Q4</v>
      </c>
      <c r="E662" s="208" t="s">
        <v>28</v>
      </c>
      <c r="F662" s="209">
        <v>2019</v>
      </c>
      <c r="G662" s="209">
        <v>3</v>
      </c>
      <c r="H662" s="213"/>
      <c r="I662" s="57" t="str">
        <f t="shared" si="119"/>
        <v>Q4</v>
      </c>
      <c r="J662" s="204" t="s">
        <v>803</v>
      </c>
      <c r="K662" s="213" t="s">
        <v>185</v>
      </c>
      <c r="L662" s="210" t="s">
        <v>55</v>
      </c>
      <c r="M662" s="208" t="s">
        <v>47</v>
      </c>
      <c r="N662" s="208">
        <v>1</v>
      </c>
      <c r="O662" s="208"/>
      <c r="P662" s="57" t="str">
        <f t="shared" si="120"/>
        <v>MAIN UNIT</v>
      </c>
      <c r="Q662" s="208" t="s">
        <v>48</v>
      </c>
      <c r="R662" s="208" t="s">
        <v>49</v>
      </c>
      <c r="S662" s="208" t="s">
        <v>36</v>
      </c>
      <c r="T662" s="208" t="s">
        <v>65</v>
      </c>
      <c r="U662" s="208" t="s">
        <v>66</v>
      </c>
      <c r="V662" s="208" t="s">
        <v>67</v>
      </c>
      <c r="W662" s="208" t="s">
        <v>96</v>
      </c>
      <c r="X662" s="34">
        <v>8000000</v>
      </c>
      <c r="Y662" s="202">
        <v>1</v>
      </c>
      <c r="Z662" s="26">
        <f t="shared" si="118"/>
        <v>8000000</v>
      </c>
      <c r="AA662" s="208">
        <v>7.22E-2</v>
      </c>
      <c r="AB662" s="35">
        <f t="shared" si="128"/>
        <v>577600</v>
      </c>
      <c r="AC662" s="27">
        <f t="shared" si="121"/>
        <v>121700.31999999999</v>
      </c>
      <c r="AD662" s="212">
        <v>0.2107</v>
      </c>
      <c r="AE662" s="211">
        <f t="shared" si="122"/>
        <v>0</v>
      </c>
      <c r="AF662" s="211" t="str">
        <f>IF(AND(COUNTIFS($J$18:J662,J662)=1,AE662=1),1,"")</f>
        <v/>
      </c>
      <c r="AG662" s="211" t="str">
        <f>IF(C662="","",IF(AND(COUNTIFS($J$18:J662,J662)=1,C662&lt;&gt;""),1,""))</f>
        <v/>
      </c>
      <c r="AH662" s="211" t="str">
        <f>IF(G662="","",IF(AND(COUNTIFS($J$18:J662,J662)=1,G662&lt;&gt;""),1,""))</f>
        <v/>
      </c>
      <c r="AI662" s="28">
        <f t="shared" si="123"/>
        <v>47416008.333399996</v>
      </c>
      <c r="AJ662" s="28">
        <f t="shared" si="124"/>
        <v>6981738.4465290196</v>
      </c>
      <c r="AK662" s="29">
        <f t="shared" si="125"/>
        <v>0.1472443314383986</v>
      </c>
      <c r="AL662" s="210"/>
      <c r="AM662" s="210"/>
      <c r="AN662" s="210"/>
      <c r="AO662" s="210"/>
      <c r="AP662" s="45" t="str">
        <f t="shared" si="126"/>
        <v>20193</v>
      </c>
      <c r="AQ662" s="45" t="str">
        <f t="shared" si="127"/>
        <v>20193JPY</v>
      </c>
    </row>
    <row r="663" spans="1:43" s="15" customFormat="1">
      <c r="A663" s="208" t="s">
        <v>28</v>
      </c>
      <c r="B663" s="209">
        <v>2019</v>
      </c>
      <c r="C663" s="209">
        <v>1</v>
      </c>
      <c r="D663" s="57" t="str">
        <f t="shared" si="117"/>
        <v>Q4</v>
      </c>
      <c r="E663" s="208" t="s">
        <v>28</v>
      </c>
      <c r="F663" s="209">
        <v>2019</v>
      </c>
      <c r="G663" s="209">
        <v>3</v>
      </c>
      <c r="H663" s="213"/>
      <c r="I663" s="57" t="str">
        <f t="shared" si="119"/>
        <v>Q4</v>
      </c>
      <c r="J663" s="204" t="s">
        <v>803</v>
      </c>
      <c r="K663" s="213" t="s">
        <v>185</v>
      </c>
      <c r="L663" s="210" t="s">
        <v>79</v>
      </c>
      <c r="M663" s="208" t="s">
        <v>47</v>
      </c>
      <c r="N663" s="208">
        <v>1</v>
      </c>
      <c r="O663" s="208"/>
      <c r="P663" s="57" t="str">
        <f t="shared" si="120"/>
        <v>MAIN UNIT</v>
      </c>
      <c r="Q663" s="208" t="s">
        <v>48</v>
      </c>
      <c r="R663" s="208" t="s">
        <v>49</v>
      </c>
      <c r="S663" s="208" t="s">
        <v>36</v>
      </c>
      <c r="T663" s="208" t="s">
        <v>65</v>
      </c>
      <c r="U663" s="208" t="s">
        <v>66</v>
      </c>
      <c r="V663" s="208" t="s">
        <v>67</v>
      </c>
      <c r="W663" s="208" t="s">
        <v>96</v>
      </c>
      <c r="X663" s="34">
        <v>12260000</v>
      </c>
      <c r="Y663" s="202">
        <v>1</v>
      </c>
      <c r="Z663" s="26">
        <f t="shared" si="118"/>
        <v>12260000</v>
      </c>
      <c r="AA663" s="208">
        <v>7.22E-2</v>
      </c>
      <c r="AB663" s="35">
        <f t="shared" si="128"/>
        <v>885172</v>
      </c>
      <c r="AC663" s="27">
        <f t="shared" si="121"/>
        <v>186505.74040000001</v>
      </c>
      <c r="AD663" s="212">
        <v>0.2107</v>
      </c>
      <c r="AE663" s="211">
        <f t="shared" si="122"/>
        <v>0</v>
      </c>
      <c r="AF663" s="211" t="str">
        <f>IF(AND(COUNTIFS($J$18:J663,J663)=1,AE663=1),1,"")</f>
        <v/>
      </c>
      <c r="AG663" s="211" t="str">
        <f>IF(C663="","",IF(AND(COUNTIFS($J$18:J663,J663)=1,C663&lt;&gt;""),1,""))</f>
        <v/>
      </c>
      <c r="AH663" s="211" t="str">
        <f>IF(G663="","",IF(AND(COUNTIFS($J$18:J663,J663)=1,G663&lt;&gt;""),1,""))</f>
        <v/>
      </c>
      <c r="AI663" s="28">
        <f t="shared" si="123"/>
        <v>47416008.333399996</v>
      </c>
      <c r="AJ663" s="28">
        <f t="shared" si="124"/>
        <v>6981738.4465290196</v>
      </c>
      <c r="AK663" s="29">
        <f t="shared" si="125"/>
        <v>0.1472443314383986</v>
      </c>
      <c r="AL663" s="210"/>
      <c r="AM663" s="210"/>
      <c r="AN663" s="210"/>
      <c r="AO663" s="210"/>
      <c r="AP663" s="45" t="str">
        <f t="shared" si="126"/>
        <v>20193</v>
      </c>
      <c r="AQ663" s="45" t="str">
        <f t="shared" si="127"/>
        <v>20193JPY</v>
      </c>
    </row>
    <row r="664" spans="1:43" s="15" customFormat="1">
      <c r="A664" s="208" t="s">
        <v>28</v>
      </c>
      <c r="B664" s="209">
        <v>2019</v>
      </c>
      <c r="C664" s="209">
        <v>1</v>
      </c>
      <c r="D664" s="57" t="str">
        <f t="shared" si="117"/>
        <v>Q4</v>
      </c>
      <c r="E664" s="208" t="s">
        <v>28</v>
      </c>
      <c r="F664" s="209">
        <v>2019</v>
      </c>
      <c r="G664" s="209">
        <v>3</v>
      </c>
      <c r="H664" s="213"/>
      <c r="I664" s="57" t="str">
        <f t="shared" si="119"/>
        <v>Q4</v>
      </c>
      <c r="J664" s="204" t="s">
        <v>803</v>
      </c>
      <c r="K664" s="213" t="s">
        <v>185</v>
      </c>
      <c r="L664" s="210" t="s">
        <v>79</v>
      </c>
      <c r="M664" s="208" t="s">
        <v>47</v>
      </c>
      <c r="N664" s="208">
        <v>1</v>
      </c>
      <c r="O664" s="208"/>
      <c r="P664" s="57" t="str">
        <f t="shared" si="120"/>
        <v>MAIN UNIT</v>
      </c>
      <c r="Q664" s="208" t="s">
        <v>48</v>
      </c>
      <c r="R664" s="208" t="s">
        <v>49</v>
      </c>
      <c r="S664" s="208" t="s">
        <v>36</v>
      </c>
      <c r="T664" s="208" t="s">
        <v>65</v>
      </c>
      <c r="U664" s="208" t="s">
        <v>66</v>
      </c>
      <c r="V664" s="208" t="s">
        <v>67</v>
      </c>
      <c r="W664" s="208" t="s">
        <v>96</v>
      </c>
      <c r="X664" s="34">
        <v>12260000</v>
      </c>
      <c r="Y664" s="202">
        <v>1</v>
      </c>
      <c r="Z664" s="26">
        <f t="shared" si="118"/>
        <v>12260000</v>
      </c>
      <c r="AA664" s="208">
        <v>7.22E-2</v>
      </c>
      <c r="AB664" s="35">
        <f t="shared" si="128"/>
        <v>885172</v>
      </c>
      <c r="AC664" s="27">
        <f t="shared" si="121"/>
        <v>186505.74040000001</v>
      </c>
      <c r="AD664" s="212">
        <v>0.2107</v>
      </c>
      <c r="AE664" s="211">
        <f t="shared" si="122"/>
        <v>0</v>
      </c>
      <c r="AF664" s="211" t="str">
        <f>IF(AND(COUNTIFS($J$18:J664,J664)=1,AE664=1),1,"")</f>
        <v/>
      </c>
      <c r="AG664" s="211" t="str">
        <f>IF(C664="","",IF(AND(COUNTIFS($J$18:J664,J664)=1,C664&lt;&gt;""),1,""))</f>
        <v/>
      </c>
      <c r="AH664" s="211" t="str">
        <f>IF(G664="","",IF(AND(COUNTIFS($J$18:J664,J664)=1,G664&lt;&gt;""),1,""))</f>
        <v/>
      </c>
      <c r="AI664" s="28">
        <f t="shared" si="123"/>
        <v>47416008.333399996</v>
      </c>
      <c r="AJ664" s="28">
        <f t="shared" si="124"/>
        <v>6981738.4465290196</v>
      </c>
      <c r="AK664" s="29">
        <f t="shared" si="125"/>
        <v>0.1472443314383986</v>
      </c>
      <c r="AL664" s="210"/>
      <c r="AM664" s="210"/>
      <c r="AN664" s="210"/>
      <c r="AO664" s="210"/>
      <c r="AP664" s="45" t="str">
        <f t="shared" si="126"/>
        <v>20193</v>
      </c>
      <c r="AQ664" s="45" t="str">
        <f t="shared" si="127"/>
        <v>20193JPY</v>
      </c>
    </row>
    <row r="665" spans="1:43" s="15" customFormat="1">
      <c r="A665" s="208" t="s">
        <v>28</v>
      </c>
      <c r="B665" s="209">
        <v>2019</v>
      </c>
      <c r="C665" s="209">
        <v>1</v>
      </c>
      <c r="D665" s="57" t="str">
        <f t="shared" si="117"/>
        <v>Q4</v>
      </c>
      <c r="E665" s="208" t="s">
        <v>28</v>
      </c>
      <c r="F665" s="209">
        <v>2019</v>
      </c>
      <c r="G665" s="209">
        <v>3</v>
      </c>
      <c r="H665" s="213"/>
      <c r="I665" s="57" t="str">
        <f t="shared" si="119"/>
        <v>Q4</v>
      </c>
      <c r="J665" s="204" t="s">
        <v>804</v>
      </c>
      <c r="K665" s="213" t="s">
        <v>805</v>
      </c>
      <c r="L665" s="210" t="s">
        <v>79</v>
      </c>
      <c r="M665" s="208" t="s">
        <v>47</v>
      </c>
      <c r="N665" s="208">
        <v>1</v>
      </c>
      <c r="O665" s="208"/>
      <c r="P665" s="57" t="str">
        <f t="shared" si="120"/>
        <v>MAIN UNIT</v>
      </c>
      <c r="Q665" s="208" t="s">
        <v>48</v>
      </c>
      <c r="R665" s="208" t="s">
        <v>49</v>
      </c>
      <c r="S665" s="208" t="s">
        <v>36</v>
      </c>
      <c r="T665" s="208" t="s">
        <v>65</v>
      </c>
      <c r="U665" s="208" t="s">
        <v>66</v>
      </c>
      <c r="V665" s="208" t="s">
        <v>119</v>
      </c>
      <c r="W665" s="208" t="s">
        <v>654</v>
      </c>
      <c r="X665" s="34">
        <v>12770000</v>
      </c>
      <c r="Y665" s="202">
        <v>1</v>
      </c>
      <c r="Z665" s="26">
        <f t="shared" si="118"/>
        <v>12770000</v>
      </c>
      <c r="AA665" s="208">
        <v>7.22E-2</v>
      </c>
      <c r="AB665" s="35">
        <f t="shared" si="128"/>
        <v>921994</v>
      </c>
      <c r="AC665" s="27">
        <f t="shared" si="121"/>
        <v>133043.73420000001</v>
      </c>
      <c r="AD665" s="212">
        <v>0.14430000000000001</v>
      </c>
      <c r="AE665" s="211">
        <f t="shared" si="122"/>
        <v>0</v>
      </c>
      <c r="AF665" s="211" t="str">
        <f>IF(AND(COUNTIFS($J$18:J665,J665)=1,AE665=1),1,"")</f>
        <v/>
      </c>
      <c r="AG665" s="211">
        <f>IF(C665="","",IF(AND(COUNTIFS($J$18:J665,J665)=1,C665&lt;&gt;""),1,""))</f>
        <v>1</v>
      </c>
      <c r="AH665" s="211">
        <f>IF(G665="","",IF(AND(COUNTIFS($J$18:J665,J665)=1,G665&lt;&gt;""),1,""))</f>
        <v>1</v>
      </c>
      <c r="AI665" s="28">
        <f t="shared" si="123"/>
        <v>47416008.333399996</v>
      </c>
      <c r="AJ665" s="28">
        <f t="shared" si="124"/>
        <v>6981738.4465290196</v>
      </c>
      <c r="AK665" s="29">
        <f t="shared" si="125"/>
        <v>0.1472443314383986</v>
      </c>
      <c r="AL665" s="210"/>
      <c r="AM665" s="210"/>
      <c r="AN665" s="210"/>
      <c r="AO665" s="210"/>
      <c r="AP665" s="45" t="str">
        <f t="shared" si="126"/>
        <v>20193</v>
      </c>
      <c r="AQ665" s="45" t="str">
        <f t="shared" si="127"/>
        <v>20193JPY</v>
      </c>
    </row>
    <row r="666" spans="1:43" s="15" customFormat="1">
      <c r="A666" s="208" t="s">
        <v>28</v>
      </c>
      <c r="B666" s="209">
        <v>2019</v>
      </c>
      <c r="C666" s="209">
        <v>1</v>
      </c>
      <c r="D666" s="57" t="str">
        <f t="shared" si="117"/>
        <v>Q4</v>
      </c>
      <c r="E666" s="208" t="s">
        <v>28</v>
      </c>
      <c r="F666" s="209">
        <v>2019</v>
      </c>
      <c r="G666" s="209">
        <v>3</v>
      </c>
      <c r="H666" s="213"/>
      <c r="I666" s="57" t="str">
        <f t="shared" si="119"/>
        <v>Q4</v>
      </c>
      <c r="J666" s="204" t="s">
        <v>804</v>
      </c>
      <c r="K666" s="213" t="s">
        <v>805</v>
      </c>
      <c r="L666" s="210" t="s">
        <v>79</v>
      </c>
      <c r="M666" s="208" t="s">
        <v>47</v>
      </c>
      <c r="N666" s="208">
        <v>1</v>
      </c>
      <c r="O666" s="208"/>
      <c r="P666" s="57" t="str">
        <f t="shared" si="120"/>
        <v>MAIN UNIT</v>
      </c>
      <c r="Q666" s="208" t="s">
        <v>48</v>
      </c>
      <c r="R666" s="208" t="s">
        <v>49</v>
      </c>
      <c r="S666" s="208" t="s">
        <v>36</v>
      </c>
      <c r="T666" s="208" t="s">
        <v>65</v>
      </c>
      <c r="U666" s="208" t="s">
        <v>66</v>
      </c>
      <c r="V666" s="208" t="s">
        <v>119</v>
      </c>
      <c r="W666" s="208" t="s">
        <v>654</v>
      </c>
      <c r="X666" s="34">
        <v>12770000</v>
      </c>
      <c r="Y666" s="202">
        <v>1</v>
      </c>
      <c r="Z666" s="26">
        <f t="shared" si="118"/>
        <v>12770000</v>
      </c>
      <c r="AA666" s="208">
        <v>7.22E-2</v>
      </c>
      <c r="AB666" s="35">
        <f t="shared" si="128"/>
        <v>921994</v>
      </c>
      <c r="AC666" s="27">
        <f t="shared" si="121"/>
        <v>133043.73420000001</v>
      </c>
      <c r="AD666" s="212">
        <v>0.14430000000000001</v>
      </c>
      <c r="AE666" s="211">
        <f t="shared" si="122"/>
        <v>0</v>
      </c>
      <c r="AF666" s="211" t="str">
        <f>IF(AND(COUNTIFS($J$18:J666,J666)=1,AE666=1),1,"")</f>
        <v/>
      </c>
      <c r="AG666" s="211" t="str">
        <f>IF(C666="","",IF(AND(COUNTIFS($J$18:J666,J666)=1,C666&lt;&gt;""),1,""))</f>
        <v/>
      </c>
      <c r="AH666" s="211" t="str">
        <f>IF(G666="","",IF(AND(COUNTIFS($J$18:J666,J666)=1,G666&lt;&gt;""),1,""))</f>
        <v/>
      </c>
      <c r="AI666" s="28">
        <f t="shared" si="123"/>
        <v>47416008.333399996</v>
      </c>
      <c r="AJ666" s="28">
        <f t="shared" si="124"/>
        <v>6981738.4465290196</v>
      </c>
      <c r="AK666" s="29">
        <f t="shared" si="125"/>
        <v>0.1472443314383986</v>
      </c>
      <c r="AL666" s="210"/>
      <c r="AM666" s="210"/>
      <c r="AN666" s="210"/>
      <c r="AO666" s="210"/>
      <c r="AP666" s="45" t="str">
        <f t="shared" si="126"/>
        <v>20193</v>
      </c>
      <c r="AQ666" s="45" t="str">
        <f t="shared" si="127"/>
        <v>20193JPY</v>
      </c>
    </row>
    <row r="667" spans="1:43" s="15" customFormat="1">
      <c r="A667" s="208" t="s">
        <v>28</v>
      </c>
      <c r="B667" s="209">
        <v>2019</v>
      </c>
      <c r="C667" s="209">
        <v>1</v>
      </c>
      <c r="D667" s="57" t="str">
        <f t="shared" si="117"/>
        <v>Q4</v>
      </c>
      <c r="E667" s="208" t="s">
        <v>28</v>
      </c>
      <c r="F667" s="209">
        <v>2019</v>
      </c>
      <c r="G667" s="209">
        <v>3</v>
      </c>
      <c r="H667" s="213"/>
      <c r="I667" s="57" t="str">
        <f t="shared" si="119"/>
        <v>Q4</v>
      </c>
      <c r="J667" s="204" t="s">
        <v>804</v>
      </c>
      <c r="K667" s="213" t="s">
        <v>805</v>
      </c>
      <c r="L667" s="210" t="s">
        <v>79</v>
      </c>
      <c r="M667" s="208" t="s">
        <v>47</v>
      </c>
      <c r="N667" s="208">
        <v>1</v>
      </c>
      <c r="O667" s="208"/>
      <c r="P667" s="57" t="str">
        <f t="shared" si="120"/>
        <v>MAIN UNIT</v>
      </c>
      <c r="Q667" s="208" t="s">
        <v>48</v>
      </c>
      <c r="R667" s="208" t="s">
        <v>49</v>
      </c>
      <c r="S667" s="208" t="s">
        <v>36</v>
      </c>
      <c r="T667" s="208" t="s">
        <v>65</v>
      </c>
      <c r="U667" s="208" t="s">
        <v>66</v>
      </c>
      <c r="V667" s="208" t="s">
        <v>119</v>
      </c>
      <c r="W667" s="208" t="s">
        <v>654</v>
      </c>
      <c r="X667" s="34">
        <v>12770000</v>
      </c>
      <c r="Y667" s="202">
        <v>1</v>
      </c>
      <c r="Z667" s="26">
        <f t="shared" si="118"/>
        <v>12770000</v>
      </c>
      <c r="AA667" s="208">
        <v>7.22E-2</v>
      </c>
      <c r="AB667" s="35">
        <f t="shared" si="128"/>
        <v>921994</v>
      </c>
      <c r="AC667" s="27">
        <f t="shared" si="121"/>
        <v>133043.73420000001</v>
      </c>
      <c r="AD667" s="212">
        <v>0.14430000000000001</v>
      </c>
      <c r="AE667" s="211">
        <f t="shared" si="122"/>
        <v>0</v>
      </c>
      <c r="AF667" s="211" t="str">
        <f>IF(AND(COUNTIFS($J$18:J667,J667)=1,AE667=1),1,"")</f>
        <v/>
      </c>
      <c r="AG667" s="211" t="str">
        <f>IF(C667="","",IF(AND(COUNTIFS($J$18:J667,J667)=1,C667&lt;&gt;""),1,""))</f>
        <v/>
      </c>
      <c r="AH667" s="211" t="str">
        <f>IF(G667="","",IF(AND(COUNTIFS($J$18:J667,J667)=1,G667&lt;&gt;""),1,""))</f>
        <v/>
      </c>
      <c r="AI667" s="28">
        <f t="shared" si="123"/>
        <v>47416008.333399996</v>
      </c>
      <c r="AJ667" s="28">
        <f t="shared" si="124"/>
        <v>6981738.4465290196</v>
      </c>
      <c r="AK667" s="29">
        <f t="shared" si="125"/>
        <v>0.1472443314383986</v>
      </c>
      <c r="AL667" s="210"/>
      <c r="AM667" s="210"/>
      <c r="AN667" s="210"/>
      <c r="AO667" s="210"/>
      <c r="AP667" s="45" t="str">
        <f t="shared" si="126"/>
        <v>20193</v>
      </c>
      <c r="AQ667" s="45" t="str">
        <f t="shared" si="127"/>
        <v>20193JPY</v>
      </c>
    </row>
    <row r="668" spans="1:43" s="15" customFormat="1">
      <c r="A668" s="208" t="s">
        <v>28</v>
      </c>
      <c r="B668" s="209">
        <v>2019</v>
      </c>
      <c r="C668" s="209">
        <v>3</v>
      </c>
      <c r="D668" s="57" t="str">
        <f t="shared" si="117"/>
        <v>Q4</v>
      </c>
      <c r="E668" s="208" t="s">
        <v>28</v>
      </c>
      <c r="F668" s="209">
        <v>2019</v>
      </c>
      <c r="G668" s="209">
        <v>3</v>
      </c>
      <c r="H668" s="213"/>
      <c r="I668" s="57" t="str">
        <f t="shared" si="119"/>
        <v>Q4</v>
      </c>
      <c r="J668" s="204" t="s">
        <v>806</v>
      </c>
      <c r="K668" s="213" t="s">
        <v>807</v>
      </c>
      <c r="L668" s="210" t="s">
        <v>55</v>
      </c>
      <c r="M668" s="208" t="s">
        <v>47</v>
      </c>
      <c r="N668" s="208">
        <v>1</v>
      </c>
      <c r="O668" s="208"/>
      <c r="P668" s="57" t="str">
        <f t="shared" si="120"/>
        <v>MAIN UNIT</v>
      </c>
      <c r="Q668" s="208" t="s">
        <v>56</v>
      </c>
      <c r="R668" s="208" t="s">
        <v>49</v>
      </c>
      <c r="S668" s="208" t="s">
        <v>36</v>
      </c>
      <c r="T668" s="208" t="s">
        <v>65</v>
      </c>
      <c r="U668" s="208" t="s">
        <v>66</v>
      </c>
      <c r="V668" s="208" t="s">
        <v>290</v>
      </c>
      <c r="W668" s="208" t="s">
        <v>96</v>
      </c>
      <c r="X668" s="34">
        <v>8420000</v>
      </c>
      <c r="Y668" s="202">
        <v>1</v>
      </c>
      <c r="Z668" s="26">
        <f t="shared" si="118"/>
        <v>8420000</v>
      </c>
      <c r="AA668" s="208">
        <v>7.22E-2</v>
      </c>
      <c r="AB668" s="35">
        <f t="shared" si="128"/>
        <v>607924</v>
      </c>
      <c r="AC668" s="27">
        <f t="shared" si="121"/>
        <v>67905.110799999995</v>
      </c>
      <c r="AD668" s="212">
        <v>0.11169999999999999</v>
      </c>
      <c r="AE668" s="211">
        <f t="shared" si="122"/>
        <v>1</v>
      </c>
      <c r="AF668" s="211">
        <f>IF(AND(COUNTIFS($J$18:J668,J668)=1,AE668=1),1,"")</f>
        <v>1</v>
      </c>
      <c r="AG668" s="211">
        <f>IF(C668="","",IF(AND(COUNTIFS($J$18:J668,J668)=1,C668&lt;&gt;""),1,""))</f>
        <v>1</v>
      </c>
      <c r="AH668" s="211">
        <f>IF(G668="","",IF(AND(COUNTIFS($J$18:J668,J668)=1,G668&lt;&gt;""),1,""))</f>
        <v>1</v>
      </c>
      <c r="AI668" s="28">
        <f t="shared" si="123"/>
        <v>47416008.333399996</v>
      </c>
      <c r="AJ668" s="28">
        <f t="shared" si="124"/>
        <v>6981738.4465290196</v>
      </c>
      <c r="AK668" s="29">
        <f t="shared" si="125"/>
        <v>0.1472443314383986</v>
      </c>
      <c r="AL668" s="210"/>
      <c r="AM668" s="210"/>
      <c r="AN668" s="210"/>
      <c r="AO668" s="210"/>
      <c r="AP668" s="45" t="str">
        <f t="shared" si="126"/>
        <v>20193</v>
      </c>
      <c r="AQ668" s="45" t="str">
        <f t="shared" si="127"/>
        <v>20193JPY</v>
      </c>
    </row>
    <row r="669" spans="1:43" s="15" customFormat="1">
      <c r="A669" s="208" t="s">
        <v>28</v>
      </c>
      <c r="B669" s="209">
        <v>2019</v>
      </c>
      <c r="C669" s="209">
        <v>3</v>
      </c>
      <c r="D669" s="57" t="str">
        <f t="shared" si="117"/>
        <v>Q4</v>
      </c>
      <c r="E669" s="208" t="s">
        <v>28</v>
      </c>
      <c r="F669" s="209">
        <v>2019</v>
      </c>
      <c r="G669" s="209">
        <v>3</v>
      </c>
      <c r="H669" s="213"/>
      <c r="I669" s="57" t="str">
        <f t="shared" si="119"/>
        <v>Q4</v>
      </c>
      <c r="J669" s="204" t="s">
        <v>806</v>
      </c>
      <c r="K669" s="213" t="s">
        <v>807</v>
      </c>
      <c r="L669" s="210" t="s">
        <v>55</v>
      </c>
      <c r="M669" s="208" t="s">
        <v>47</v>
      </c>
      <c r="N669" s="208">
        <v>1</v>
      </c>
      <c r="O669" s="208"/>
      <c r="P669" s="57" t="str">
        <f t="shared" si="120"/>
        <v>MAIN UNIT</v>
      </c>
      <c r="Q669" s="208" t="s">
        <v>56</v>
      </c>
      <c r="R669" s="208" t="s">
        <v>49</v>
      </c>
      <c r="S669" s="208" t="s">
        <v>36</v>
      </c>
      <c r="T669" s="208" t="s">
        <v>65</v>
      </c>
      <c r="U669" s="208" t="s">
        <v>66</v>
      </c>
      <c r="V669" s="208" t="s">
        <v>290</v>
      </c>
      <c r="W669" s="208" t="s">
        <v>96</v>
      </c>
      <c r="X669" s="34">
        <v>8420000</v>
      </c>
      <c r="Y669" s="202">
        <v>1</v>
      </c>
      <c r="Z669" s="26">
        <f t="shared" si="118"/>
        <v>8420000</v>
      </c>
      <c r="AA669" s="208">
        <v>7.22E-2</v>
      </c>
      <c r="AB669" s="35">
        <f t="shared" si="128"/>
        <v>607924</v>
      </c>
      <c r="AC669" s="27">
        <f t="shared" si="121"/>
        <v>67905.110799999995</v>
      </c>
      <c r="AD669" s="212">
        <v>0.11169999999999999</v>
      </c>
      <c r="AE669" s="211">
        <f t="shared" si="122"/>
        <v>1</v>
      </c>
      <c r="AF669" s="211" t="str">
        <f>IF(AND(COUNTIFS($J$18:J669,J669)=1,AE669=1),1,"")</f>
        <v/>
      </c>
      <c r="AG669" s="211" t="str">
        <f>IF(C669="","",IF(AND(COUNTIFS($J$18:J669,J669)=1,C669&lt;&gt;""),1,""))</f>
        <v/>
      </c>
      <c r="AH669" s="211" t="str">
        <f>IF(G669="","",IF(AND(COUNTIFS($J$18:J669,J669)=1,G669&lt;&gt;""),1,""))</f>
        <v/>
      </c>
      <c r="AI669" s="28">
        <f t="shared" si="123"/>
        <v>47416008.333399996</v>
      </c>
      <c r="AJ669" s="28">
        <f t="shared" si="124"/>
        <v>6981738.4465290196</v>
      </c>
      <c r="AK669" s="29">
        <f t="shared" si="125"/>
        <v>0.1472443314383986</v>
      </c>
      <c r="AL669" s="210"/>
      <c r="AM669" s="210"/>
      <c r="AN669" s="210"/>
      <c r="AO669" s="210"/>
      <c r="AP669" s="45" t="str">
        <f t="shared" si="126"/>
        <v>20193</v>
      </c>
      <c r="AQ669" s="45" t="str">
        <f t="shared" si="127"/>
        <v>20193JPY</v>
      </c>
    </row>
    <row r="670" spans="1:43" s="15" customFormat="1">
      <c r="A670" s="208" t="s">
        <v>28</v>
      </c>
      <c r="B670" s="209">
        <v>2019</v>
      </c>
      <c r="C670" s="209">
        <v>3</v>
      </c>
      <c r="D670" s="57" t="str">
        <f t="shared" si="117"/>
        <v>Q4</v>
      </c>
      <c r="E670" s="208" t="s">
        <v>28</v>
      </c>
      <c r="F670" s="209">
        <v>2019</v>
      </c>
      <c r="G670" s="209">
        <v>3</v>
      </c>
      <c r="H670" s="213"/>
      <c r="I670" s="57" t="str">
        <f t="shared" si="119"/>
        <v>Q4</v>
      </c>
      <c r="J670" s="204" t="s">
        <v>808</v>
      </c>
      <c r="K670" s="213" t="s">
        <v>809</v>
      </c>
      <c r="L670" s="210" t="s">
        <v>64</v>
      </c>
      <c r="M670" s="208" t="s">
        <v>47</v>
      </c>
      <c r="N670" s="208">
        <v>1</v>
      </c>
      <c r="O670" s="208"/>
      <c r="P670" s="57" t="str">
        <f t="shared" si="120"/>
        <v>MAIN UNIT</v>
      </c>
      <c r="Q670" s="208" t="s">
        <v>48</v>
      </c>
      <c r="R670" s="208" t="s">
        <v>49</v>
      </c>
      <c r="S670" s="208" t="s">
        <v>36</v>
      </c>
      <c r="T670" s="208" t="s">
        <v>65</v>
      </c>
      <c r="U670" s="208" t="s">
        <v>66</v>
      </c>
      <c r="V670" s="208" t="s">
        <v>99</v>
      </c>
      <c r="W670" s="208" t="s">
        <v>96</v>
      </c>
      <c r="X670" s="34">
        <v>10538640</v>
      </c>
      <c r="Y670" s="202">
        <v>1</v>
      </c>
      <c r="Z670" s="26">
        <f t="shared" si="118"/>
        <v>10538640</v>
      </c>
      <c r="AA670" s="208">
        <v>7.22E-2</v>
      </c>
      <c r="AB670" s="35">
        <f t="shared" si="128"/>
        <v>760889.80799999996</v>
      </c>
      <c r="AC670" s="27">
        <f t="shared" si="121"/>
        <v>86817.527092799995</v>
      </c>
      <c r="AD670" s="212">
        <v>0.11410000000000001</v>
      </c>
      <c r="AE670" s="211">
        <f t="shared" si="122"/>
        <v>0</v>
      </c>
      <c r="AF670" s="211" t="str">
        <f>IF(AND(COUNTIFS($J$18:J670,J670)=1,AE670=1),1,"")</f>
        <v/>
      </c>
      <c r="AG670" s="211">
        <f>IF(C670="","",IF(AND(COUNTIFS($J$18:J670,J670)=1,C670&lt;&gt;""),1,""))</f>
        <v>1</v>
      </c>
      <c r="AH670" s="211">
        <f>IF(G670="","",IF(AND(COUNTIFS($J$18:J670,J670)=1,G670&lt;&gt;""),1,""))</f>
        <v>1</v>
      </c>
      <c r="AI670" s="28">
        <f t="shared" si="123"/>
        <v>47416008.333399996</v>
      </c>
      <c r="AJ670" s="28">
        <f t="shared" si="124"/>
        <v>6981738.4465290196</v>
      </c>
      <c r="AK670" s="29">
        <f t="shared" si="125"/>
        <v>0.1472443314383986</v>
      </c>
      <c r="AL670" s="210"/>
      <c r="AM670" s="210"/>
      <c r="AN670" s="210"/>
      <c r="AO670" s="210"/>
      <c r="AP670" s="45" t="str">
        <f t="shared" si="126"/>
        <v>20193</v>
      </c>
      <c r="AQ670" s="45" t="str">
        <f t="shared" si="127"/>
        <v>20193JPY</v>
      </c>
    </row>
    <row r="671" spans="1:43" s="15" customFormat="1">
      <c r="A671" s="208" t="s">
        <v>28</v>
      </c>
      <c r="B671" s="209">
        <v>2019</v>
      </c>
      <c r="C671" s="209">
        <v>3</v>
      </c>
      <c r="D671" s="57" t="str">
        <f t="shared" si="117"/>
        <v>Q4</v>
      </c>
      <c r="E671" s="208" t="s">
        <v>28</v>
      </c>
      <c r="F671" s="209">
        <v>2019</v>
      </c>
      <c r="G671" s="209">
        <v>3</v>
      </c>
      <c r="H671" s="213"/>
      <c r="I671" s="57" t="str">
        <f t="shared" si="119"/>
        <v>Q4</v>
      </c>
      <c r="J671" s="204" t="s">
        <v>810</v>
      </c>
      <c r="K671" s="213" t="s">
        <v>428</v>
      </c>
      <c r="L671" s="210" t="s">
        <v>79</v>
      </c>
      <c r="M671" s="208" t="s">
        <v>47</v>
      </c>
      <c r="N671" s="208">
        <v>1</v>
      </c>
      <c r="O671" s="208"/>
      <c r="P671" s="57" t="str">
        <f t="shared" si="120"/>
        <v>MAIN UNIT</v>
      </c>
      <c r="Q671" s="208" t="s">
        <v>48</v>
      </c>
      <c r="R671" s="208" t="s">
        <v>49</v>
      </c>
      <c r="S671" s="208" t="s">
        <v>36</v>
      </c>
      <c r="T671" s="208" t="s">
        <v>65</v>
      </c>
      <c r="U671" s="208" t="s">
        <v>66</v>
      </c>
      <c r="V671" s="208" t="s">
        <v>99</v>
      </c>
      <c r="W671" s="208" t="s">
        <v>96</v>
      </c>
      <c r="X671" s="34">
        <v>12293400</v>
      </c>
      <c r="Y671" s="202">
        <v>1</v>
      </c>
      <c r="Z671" s="26">
        <f t="shared" si="118"/>
        <v>12293400</v>
      </c>
      <c r="AA671" s="208">
        <v>7.22E-2</v>
      </c>
      <c r="AB671" s="35">
        <f t="shared" si="128"/>
        <v>887583.48</v>
      </c>
      <c r="AC671" s="27">
        <f t="shared" si="121"/>
        <v>146717.54924399999</v>
      </c>
      <c r="AD671" s="212">
        <v>0.1653</v>
      </c>
      <c r="AE671" s="211">
        <f t="shared" si="122"/>
        <v>0</v>
      </c>
      <c r="AF671" s="211" t="str">
        <f>IF(AND(COUNTIFS($J$18:J671,J671)=1,AE671=1),1,"")</f>
        <v/>
      </c>
      <c r="AG671" s="211">
        <f>IF(C671="","",IF(AND(COUNTIFS($J$18:J671,J671)=1,C671&lt;&gt;""),1,""))</f>
        <v>1</v>
      </c>
      <c r="AH671" s="211">
        <f>IF(G671="","",IF(AND(COUNTIFS($J$18:J671,J671)=1,G671&lt;&gt;""),1,""))</f>
        <v>1</v>
      </c>
      <c r="AI671" s="28">
        <f t="shared" si="123"/>
        <v>47416008.333399996</v>
      </c>
      <c r="AJ671" s="28">
        <f t="shared" si="124"/>
        <v>6981738.4465290196</v>
      </c>
      <c r="AK671" s="29">
        <f t="shared" si="125"/>
        <v>0.1472443314383986</v>
      </c>
      <c r="AL671" s="210"/>
      <c r="AM671" s="210"/>
      <c r="AN671" s="210"/>
      <c r="AO671" s="210"/>
      <c r="AP671" s="45" t="str">
        <f t="shared" si="126"/>
        <v>20193</v>
      </c>
      <c r="AQ671" s="45" t="str">
        <f t="shared" si="127"/>
        <v>20193JPY</v>
      </c>
    </row>
    <row r="672" spans="1:43" s="15" customFormat="1">
      <c r="A672" s="208" t="s">
        <v>28</v>
      </c>
      <c r="B672" s="209">
        <v>2019</v>
      </c>
      <c r="C672" s="209">
        <v>3</v>
      </c>
      <c r="D672" s="57" t="str">
        <f t="shared" si="117"/>
        <v>Q4</v>
      </c>
      <c r="E672" s="208" t="s">
        <v>28</v>
      </c>
      <c r="F672" s="209">
        <v>2019</v>
      </c>
      <c r="G672" s="209">
        <v>3</v>
      </c>
      <c r="H672" s="213"/>
      <c r="I672" s="57" t="str">
        <f t="shared" si="119"/>
        <v>Q4</v>
      </c>
      <c r="J672" s="204" t="s">
        <v>810</v>
      </c>
      <c r="K672" s="213" t="s">
        <v>428</v>
      </c>
      <c r="L672" s="210" t="s">
        <v>55</v>
      </c>
      <c r="M672" s="208" t="s">
        <v>47</v>
      </c>
      <c r="N672" s="208">
        <v>1</v>
      </c>
      <c r="O672" s="208"/>
      <c r="P672" s="57" t="str">
        <f t="shared" si="120"/>
        <v>MAIN UNIT</v>
      </c>
      <c r="Q672" s="208" t="s">
        <v>48</v>
      </c>
      <c r="R672" s="208" t="s">
        <v>49</v>
      </c>
      <c r="S672" s="208" t="s">
        <v>36</v>
      </c>
      <c r="T672" s="208" t="s">
        <v>65</v>
      </c>
      <c r="U672" s="208" t="s">
        <v>66</v>
      </c>
      <c r="V672" s="208" t="s">
        <v>99</v>
      </c>
      <c r="W672" s="208" t="s">
        <v>96</v>
      </c>
      <c r="X672" s="34">
        <v>9563000</v>
      </c>
      <c r="Y672" s="202">
        <v>1</v>
      </c>
      <c r="Z672" s="26">
        <f t="shared" si="118"/>
        <v>9563000</v>
      </c>
      <c r="AA672" s="208">
        <v>7.22E-2</v>
      </c>
      <c r="AB672" s="35">
        <f t="shared" si="128"/>
        <v>690448.6</v>
      </c>
      <c r="AC672" s="27">
        <f t="shared" si="121"/>
        <v>114131.15358</v>
      </c>
      <c r="AD672" s="212">
        <v>0.1653</v>
      </c>
      <c r="AE672" s="211">
        <f t="shared" si="122"/>
        <v>0</v>
      </c>
      <c r="AF672" s="211" t="str">
        <f>IF(AND(COUNTIFS($J$18:J672,J672)=1,AE672=1),1,"")</f>
        <v/>
      </c>
      <c r="AG672" s="211" t="str">
        <f>IF(C672="","",IF(AND(COUNTIFS($J$18:J672,J672)=1,C672&lt;&gt;""),1,""))</f>
        <v/>
      </c>
      <c r="AH672" s="211" t="str">
        <f>IF(G672="","",IF(AND(COUNTIFS($J$18:J672,J672)=1,G672&lt;&gt;""),1,""))</f>
        <v/>
      </c>
      <c r="AI672" s="28">
        <f t="shared" si="123"/>
        <v>47416008.333399996</v>
      </c>
      <c r="AJ672" s="28">
        <f t="shared" si="124"/>
        <v>6981738.4465290196</v>
      </c>
      <c r="AK672" s="29">
        <f t="shared" si="125"/>
        <v>0.1472443314383986</v>
      </c>
      <c r="AL672" s="210"/>
      <c r="AM672" s="210"/>
      <c r="AN672" s="210"/>
      <c r="AO672" s="210"/>
      <c r="AP672" s="45" t="str">
        <f t="shared" si="126"/>
        <v>20193</v>
      </c>
      <c r="AQ672" s="45" t="str">
        <f t="shared" si="127"/>
        <v>20193JPY</v>
      </c>
    </row>
    <row r="673" spans="1:43" s="15" customFormat="1">
      <c r="A673" s="208" t="s">
        <v>28</v>
      </c>
      <c r="B673" s="209">
        <v>2019</v>
      </c>
      <c r="C673" s="209">
        <v>3</v>
      </c>
      <c r="D673" s="57" t="str">
        <f t="shared" si="117"/>
        <v>Q4</v>
      </c>
      <c r="E673" s="208" t="s">
        <v>28</v>
      </c>
      <c r="F673" s="209">
        <v>2019</v>
      </c>
      <c r="G673" s="209">
        <v>3</v>
      </c>
      <c r="H673" s="213"/>
      <c r="I673" s="57" t="str">
        <f t="shared" si="119"/>
        <v>Q4</v>
      </c>
      <c r="J673" s="204" t="s">
        <v>811</v>
      </c>
      <c r="K673" s="213" t="s">
        <v>538</v>
      </c>
      <c r="L673" s="210" t="s">
        <v>79</v>
      </c>
      <c r="M673" s="208" t="s">
        <v>47</v>
      </c>
      <c r="N673" s="208">
        <v>1</v>
      </c>
      <c r="O673" s="208"/>
      <c r="P673" s="57" t="str">
        <f t="shared" si="120"/>
        <v>MAIN UNIT</v>
      </c>
      <c r="Q673" s="208" t="s">
        <v>48</v>
      </c>
      <c r="R673" s="208" t="s">
        <v>49</v>
      </c>
      <c r="S673" s="208" t="s">
        <v>36</v>
      </c>
      <c r="T673" s="208" t="s">
        <v>65</v>
      </c>
      <c r="U673" s="208" t="s">
        <v>66</v>
      </c>
      <c r="V673" s="208" t="s">
        <v>99</v>
      </c>
      <c r="W673" s="208" t="s">
        <v>96</v>
      </c>
      <c r="X673" s="34">
        <v>12342400</v>
      </c>
      <c r="Y673" s="202">
        <v>1</v>
      </c>
      <c r="Z673" s="26">
        <f t="shared" si="118"/>
        <v>12342400</v>
      </c>
      <c r="AA673" s="208">
        <v>7.22E-2</v>
      </c>
      <c r="AB673" s="35">
        <f t="shared" si="128"/>
        <v>891121.28</v>
      </c>
      <c r="AC673" s="27">
        <f t="shared" si="121"/>
        <v>157461.13017600001</v>
      </c>
      <c r="AD673" s="212">
        <v>0.1767</v>
      </c>
      <c r="AE673" s="211">
        <f t="shared" si="122"/>
        <v>0</v>
      </c>
      <c r="AF673" s="211" t="str">
        <f>IF(AND(COUNTIFS($J$18:J673,J673)=1,AE673=1),1,"")</f>
        <v/>
      </c>
      <c r="AG673" s="211">
        <f>IF(C673="","",IF(AND(COUNTIFS($J$18:J673,J673)=1,C673&lt;&gt;""),1,""))</f>
        <v>1</v>
      </c>
      <c r="AH673" s="211">
        <f>IF(G673="","",IF(AND(COUNTIFS($J$18:J673,J673)=1,G673&lt;&gt;""),1,""))</f>
        <v>1</v>
      </c>
      <c r="AI673" s="28">
        <f t="shared" si="123"/>
        <v>47416008.333399996</v>
      </c>
      <c r="AJ673" s="28">
        <f t="shared" si="124"/>
        <v>6981738.4465290196</v>
      </c>
      <c r="AK673" s="29">
        <f t="shared" si="125"/>
        <v>0.1472443314383986</v>
      </c>
      <c r="AL673" s="210"/>
      <c r="AM673" s="210"/>
      <c r="AN673" s="210"/>
      <c r="AO673" s="210"/>
      <c r="AP673" s="45" t="str">
        <f t="shared" si="126"/>
        <v>20193</v>
      </c>
      <c r="AQ673" s="45" t="str">
        <f t="shared" si="127"/>
        <v>20193JPY</v>
      </c>
    </row>
    <row r="674" spans="1:43" s="15" customFormat="1">
      <c r="A674" s="208" t="s">
        <v>28</v>
      </c>
      <c r="B674" s="209">
        <v>2019</v>
      </c>
      <c r="C674" s="209">
        <v>3</v>
      </c>
      <c r="D674" s="57" t="str">
        <f t="shared" ref="D674:D737" si="129">IF(B674="","",IF(AND(C674&gt;=10,C674&lt;=12),"Q3",IF(AND(C674&gt;=1,C674&lt;=3),"Q4",IF(AND(C674&gt;=7,C674&lt;=9),"Q2",IF(AND(C674&gt;=4,C674&lt;=6),"Q1")))))</f>
        <v>Q4</v>
      </c>
      <c r="E674" s="208" t="s">
        <v>28</v>
      </c>
      <c r="F674" s="209">
        <v>2019</v>
      </c>
      <c r="G674" s="209">
        <v>3</v>
      </c>
      <c r="H674" s="213"/>
      <c r="I674" s="57" t="str">
        <f t="shared" si="119"/>
        <v>Q4</v>
      </c>
      <c r="J674" s="204" t="s">
        <v>812</v>
      </c>
      <c r="K674" s="213" t="s">
        <v>3158</v>
      </c>
      <c r="L674" s="210" t="s">
        <v>64</v>
      </c>
      <c r="M674" s="208" t="s">
        <v>47</v>
      </c>
      <c r="N674" s="208">
        <v>1</v>
      </c>
      <c r="O674" s="208"/>
      <c r="P674" s="57" t="str">
        <f t="shared" si="120"/>
        <v>MAIN UNIT</v>
      </c>
      <c r="Q674" s="208" t="s">
        <v>56</v>
      </c>
      <c r="R674" s="208" t="s">
        <v>49</v>
      </c>
      <c r="S674" s="208" t="s">
        <v>38</v>
      </c>
      <c r="T674" s="208" t="s">
        <v>326</v>
      </c>
      <c r="U674" s="208" t="s">
        <v>137</v>
      </c>
      <c r="V674" s="208" t="s">
        <v>530</v>
      </c>
      <c r="W674" s="208" t="s">
        <v>51</v>
      </c>
      <c r="X674" s="34">
        <v>865000</v>
      </c>
      <c r="Y674" s="202">
        <v>1.1599999999999999</v>
      </c>
      <c r="Z674" s="26">
        <f t="shared" ref="Z674:Z737" si="130">IF(X674="","",X674*MAX(O674,N674))</f>
        <v>865000</v>
      </c>
      <c r="AA674" s="208">
        <v>1.1599999999999999</v>
      </c>
      <c r="AB674" s="35">
        <f t="shared" si="128"/>
        <v>865000</v>
      </c>
      <c r="AC674" s="27">
        <f t="shared" si="121"/>
        <v>74130.5</v>
      </c>
      <c r="AD674" s="212">
        <v>8.5699999999999998E-2</v>
      </c>
      <c r="AE674" s="211">
        <f t="shared" si="122"/>
        <v>1</v>
      </c>
      <c r="AF674" s="211">
        <f>IF(AND(COUNTIFS($J$18:J674,J674)=1,AE674=1),1,"")</f>
        <v>1</v>
      </c>
      <c r="AG674" s="211">
        <f>IF(C674="","",IF(AND(COUNTIFS($J$18:J674,J674)=1,C674&lt;&gt;""),1,""))</f>
        <v>1</v>
      </c>
      <c r="AH674" s="211">
        <f>IF(G674="","",IF(AND(COUNTIFS($J$18:J674,J674)=1,G674&lt;&gt;""),1,""))</f>
        <v>1</v>
      </c>
      <c r="AI674" s="28">
        <f t="shared" si="123"/>
        <v>47416008.333399996</v>
      </c>
      <c r="AJ674" s="28">
        <f t="shared" si="124"/>
        <v>6981738.4465290196</v>
      </c>
      <c r="AK674" s="29">
        <f t="shared" si="125"/>
        <v>0.1472443314383986</v>
      </c>
      <c r="AL674" s="210"/>
      <c r="AM674" s="210"/>
      <c r="AN674" s="210"/>
      <c r="AO674" s="210"/>
      <c r="AP674" s="45" t="str">
        <f t="shared" si="126"/>
        <v>20193</v>
      </c>
      <c r="AQ674" s="45" t="str">
        <f t="shared" si="127"/>
        <v>20193RMB</v>
      </c>
    </row>
    <row r="675" spans="1:43" s="15" customFormat="1">
      <c r="A675" s="208" t="s">
        <v>28</v>
      </c>
      <c r="B675" s="209">
        <v>2019</v>
      </c>
      <c r="C675" s="209">
        <v>3</v>
      </c>
      <c r="D675" s="57" t="str">
        <f t="shared" si="129"/>
        <v>Q4</v>
      </c>
      <c r="E675" s="208" t="s">
        <v>28</v>
      </c>
      <c r="F675" s="209">
        <v>2019</v>
      </c>
      <c r="G675" s="209">
        <v>3</v>
      </c>
      <c r="H675" s="213"/>
      <c r="I675" s="57" t="str">
        <f t="shared" si="119"/>
        <v>Q4</v>
      </c>
      <c r="J675" s="204" t="s">
        <v>813</v>
      </c>
      <c r="K675" s="213" t="s">
        <v>3119</v>
      </c>
      <c r="L675" s="210" t="s">
        <v>814</v>
      </c>
      <c r="M675" s="208" t="s">
        <v>354</v>
      </c>
      <c r="N675" s="208">
        <v>1</v>
      </c>
      <c r="O675" s="208"/>
      <c r="P675" s="57" t="str">
        <f t="shared" si="120"/>
        <v>MAIN UNIT</v>
      </c>
      <c r="Q675" s="208" t="s">
        <v>56</v>
      </c>
      <c r="R675" s="208" t="s">
        <v>49</v>
      </c>
      <c r="S675" s="208" t="s">
        <v>37</v>
      </c>
      <c r="T675" s="208" t="s">
        <v>88</v>
      </c>
      <c r="U675" s="208" t="s">
        <v>58</v>
      </c>
      <c r="V675" s="208" t="s">
        <v>156</v>
      </c>
      <c r="W675" s="208" t="s">
        <v>51</v>
      </c>
      <c r="X675" s="34">
        <v>188600</v>
      </c>
      <c r="Y675" s="202">
        <v>1.1599999999999999</v>
      </c>
      <c r="Z675" s="26">
        <f t="shared" si="130"/>
        <v>188600</v>
      </c>
      <c r="AA675" s="208">
        <v>1.1599999999999999</v>
      </c>
      <c r="AB675" s="35">
        <f t="shared" si="128"/>
        <v>188600</v>
      </c>
      <c r="AC675" s="27">
        <f t="shared" si="121"/>
        <v>26668.04</v>
      </c>
      <c r="AD675" s="212">
        <v>0.1414</v>
      </c>
      <c r="AE675" s="211">
        <f t="shared" si="122"/>
        <v>1</v>
      </c>
      <c r="AF675" s="211" t="str">
        <f>IF(AND(COUNTIFS($J$18:J675,J675)=1,AE675=1),1,"")</f>
        <v/>
      </c>
      <c r="AG675" s="211" t="str">
        <f>IF(C675="","",IF(AND(COUNTIFS($J$18:J675,J675)=1,C675&lt;&gt;""),1,""))</f>
        <v/>
      </c>
      <c r="AH675" s="211" t="str">
        <f>IF(G675="","",IF(AND(COUNTIFS($J$18:J675,J675)=1,G675&lt;&gt;""),1,""))</f>
        <v/>
      </c>
      <c r="AI675" s="28">
        <f t="shared" si="123"/>
        <v>47416008.333399996</v>
      </c>
      <c r="AJ675" s="28">
        <f t="shared" si="124"/>
        <v>6981738.4465290196</v>
      </c>
      <c r="AK675" s="29">
        <f t="shared" si="125"/>
        <v>0.1472443314383986</v>
      </c>
      <c r="AL675" s="210"/>
      <c r="AM675" s="210"/>
      <c r="AN675" s="210"/>
      <c r="AO675" s="210"/>
      <c r="AP675" s="45" t="str">
        <f t="shared" si="126"/>
        <v>20193</v>
      </c>
      <c r="AQ675" s="45" t="str">
        <f t="shared" si="127"/>
        <v>20193RMB</v>
      </c>
    </row>
    <row r="676" spans="1:43" s="15" customFormat="1">
      <c r="A676" s="208" t="s">
        <v>28</v>
      </c>
      <c r="B676" s="209">
        <v>2019</v>
      </c>
      <c r="C676" s="209">
        <v>3</v>
      </c>
      <c r="D676" s="57" t="str">
        <f t="shared" si="129"/>
        <v>Q4</v>
      </c>
      <c r="E676" s="208" t="s">
        <v>28</v>
      </c>
      <c r="F676" s="209">
        <v>2019</v>
      </c>
      <c r="G676" s="209">
        <v>3</v>
      </c>
      <c r="H676" s="213"/>
      <c r="I676" s="57" t="str">
        <f t="shared" si="119"/>
        <v>Q4</v>
      </c>
      <c r="J676" s="204" t="s">
        <v>815</v>
      </c>
      <c r="K676" s="213" t="s">
        <v>3119</v>
      </c>
      <c r="L676" s="210" t="s">
        <v>814</v>
      </c>
      <c r="M676" s="208" t="s">
        <v>354</v>
      </c>
      <c r="N676" s="208">
        <v>1</v>
      </c>
      <c r="O676" s="208"/>
      <c r="P676" s="57" t="str">
        <f t="shared" si="120"/>
        <v>MAIN UNIT</v>
      </c>
      <c r="Q676" s="208" t="s">
        <v>125</v>
      </c>
      <c r="R676" s="208" t="s">
        <v>49</v>
      </c>
      <c r="S676" s="208" t="s">
        <v>37</v>
      </c>
      <c r="T676" s="208" t="s">
        <v>88</v>
      </c>
      <c r="U676" s="208" t="s">
        <v>58</v>
      </c>
      <c r="V676" s="208" t="s">
        <v>156</v>
      </c>
      <c r="W676" s="208" t="s">
        <v>51</v>
      </c>
      <c r="X676" s="34">
        <v>303750</v>
      </c>
      <c r="Y676" s="202">
        <v>1.1599999999999999</v>
      </c>
      <c r="Z676" s="26">
        <f t="shared" si="130"/>
        <v>303750</v>
      </c>
      <c r="AA676" s="208">
        <v>1.1599999999999999</v>
      </c>
      <c r="AB676" s="35">
        <f t="shared" si="128"/>
        <v>303750</v>
      </c>
      <c r="AC676" s="27">
        <f t="shared" si="121"/>
        <v>42950.25</v>
      </c>
      <c r="AD676" s="212">
        <v>0.1414</v>
      </c>
      <c r="AE676" s="211">
        <f t="shared" si="122"/>
        <v>0</v>
      </c>
      <c r="AF676" s="211" t="str">
        <f>IF(AND(COUNTIFS($J$18:J676,J676)=1,AE676=1),1,"")</f>
        <v/>
      </c>
      <c r="AG676" s="211">
        <f>IF(C676="","",IF(AND(COUNTIFS($J$18:J676,J676)=1,C676&lt;&gt;""),1,""))</f>
        <v>1</v>
      </c>
      <c r="AH676" s="211">
        <f>IF(G676="","",IF(AND(COUNTIFS($J$18:J676,J676)=1,G676&lt;&gt;""),1,""))</f>
        <v>1</v>
      </c>
      <c r="AI676" s="28">
        <f t="shared" si="123"/>
        <v>47416008.333399996</v>
      </c>
      <c r="AJ676" s="28">
        <f t="shared" si="124"/>
        <v>6981738.4465290196</v>
      </c>
      <c r="AK676" s="29">
        <f t="shared" si="125"/>
        <v>0.1472443314383986</v>
      </c>
      <c r="AL676" s="210"/>
      <c r="AM676" s="210"/>
      <c r="AN676" s="210"/>
      <c r="AO676" s="210"/>
      <c r="AP676" s="45" t="str">
        <f t="shared" si="126"/>
        <v>20193</v>
      </c>
      <c r="AQ676" s="45" t="str">
        <f t="shared" si="127"/>
        <v>20193RMB</v>
      </c>
    </row>
    <row r="677" spans="1:43" s="15" customFormat="1">
      <c r="A677" s="208" t="s">
        <v>28</v>
      </c>
      <c r="B677" s="209">
        <v>2019</v>
      </c>
      <c r="C677" s="209">
        <v>3</v>
      </c>
      <c r="D677" s="57" t="str">
        <f t="shared" si="129"/>
        <v>Q4</v>
      </c>
      <c r="E677" s="208" t="s">
        <v>28</v>
      </c>
      <c r="F677" s="209">
        <v>2019</v>
      </c>
      <c r="G677" s="209">
        <v>3</v>
      </c>
      <c r="H677" s="213"/>
      <c r="I677" s="57" t="str">
        <f t="shared" si="119"/>
        <v>Q4</v>
      </c>
      <c r="J677" s="204" t="s">
        <v>816</v>
      </c>
      <c r="K677" s="213" t="s">
        <v>817</v>
      </c>
      <c r="L677" s="210" t="s">
        <v>79</v>
      </c>
      <c r="M677" s="208" t="s">
        <v>47</v>
      </c>
      <c r="N677" s="208">
        <v>1</v>
      </c>
      <c r="O677" s="208"/>
      <c r="P677" s="57" t="str">
        <f t="shared" si="120"/>
        <v>MAIN UNIT</v>
      </c>
      <c r="Q677" s="208" t="s">
        <v>56</v>
      </c>
      <c r="R677" s="208" t="s">
        <v>49</v>
      </c>
      <c r="S677" s="208" t="s">
        <v>36</v>
      </c>
      <c r="T677" s="208" t="s">
        <v>65</v>
      </c>
      <c r="U677" s="208" t="s">
        <v>66</v>
      </c>
      <c r="V677" s="208" t="s">
        <v>290</v>
      </c>
      <c r="W677" s="208" t="s">
        <v>96</v>
      </c>
      <c r="X677" s="34">
        <v>14300000</v>
      </c>
      <c r="Y677" s="202">
        <v>1</v>
      </c>
      <c r="Z677" s="26">
        <f t="shared" si="130"/>
        <v>14300000</v>
      </c>
      <c r="AA677" s="208">
        <v>7.22E-2</v>
      </c>
      <c r="AB677" s="35">
        <f t="shared" si="128"/>
        <v>1032460</v>
      </c>
      <c r="AC677" s="27">
        <f t="shared" si="121"/>
        <v>123895.2</v>
      </c>
      <c r="AD677" s="212">
        <v>0.12</v>
      </c>
      <c r="AE677" s="211">
        <f t="shared" si="122"/>
        <v>1</v>
      </c>
      <c r="AF677" s="211">
        <f>IF(AND(COUNTIFS($J$18:J677,J677)=1,AE677=1),1,"")</f>
        <v>1</v>
      </c>
      <c r="AG677" s="211">
        <f>IF(C677="","",IF(AND(COUNTIFS($J$18:J677,J677)=1,C677&lt;&gt;""),1,""))</f>
        <v>1</v>
      </c>
      <c r="AH677" s="211">
        <f>IF(G677="","",IF(AND(COUNTIFS($J$18:J677,J677)=1,G677&lt;&gt;""),1,""))</f>
        <v>1</v>
      </c>
      <c r="AI677" s="28">
        <f t="shared" si="123"/>
        <v>47416008.333399996</v>
      </c>
      <c r="AJ677" s="28">
        <f t="shared" si="124"/>
        <v>6981738.4465290196</v>
      </c>
      <c r="AK677" s="29">
        <f t="shared" si="125"/>
        <v>0.1472443314383986</v>
      </c>
      <c r="AL677" s="210"/>
      <c r="AM677" s="210"/>
      <c r="AN677" s="210"/>
      <c r="AO677" s="210"/>
      <c r="AP677" s="45" t="str">
        <f t="shared" si="126"/>
        <v>20193</v>
      </c>
      <c r="AQ677" s="45" t="str">
        <f t="shared" si="127"/>
        <v>20193JPY</v>
      </c>
    </row>
    <row r="678" spans="1:43" s="15" customFormat="1">
      <c r="A678" s="208" t="s">
        <v>34</v>
      </c>
      <c r="B678" s="209">
        <v>2019</v>
      </c>
      <c r="C678" s="209">
        <v>4</v>
      </c>
      <c r="D678" s="57" t="str">
        <f t="shared" si="129"/>
        <v>Q1</v>
      </c>
      <c r="E678" s="208" t="s">
        <v>34</v>
      </c>
      <c r="F678" s="209">
        <v>2019</v>
      </c>
      <c r="G678" s="209">
        <v>5</v>
      </c>
      <c r="H678" s="213"/>
      <c r="I678" s="57" t="str">
        <f t="shared" si="119"/>
        <v>Q1</v>
      </c>
      <c r="J678" s="204" t="s">
        <v>818</v>
      </c>
      <c r="K678" s="213" t="s">
        <v>819</v>
      </c>
      <c r="L678" s="210" t="s">
        <v>55</v>
      </c>
      <c r="M678" s="208" t="s">
        <v>47</v>
      </c>
      <c r="N678" s="208">
        <v>1</v>
      </c>
      <c r="O678" s="208"/>
      <c r="P678" s="57" t="str">
        <f t="shared" si="120"/>
        <v>MAIN UNIT</v>
      </c>
      <c r="Q678" s="208" t="s">
        <v>706</v>
      </c>
      <c r="R678" s="208" t="s">
        <v>660</v>
      </c>
      <c r="S678" s="208" t="s">
        <v>707</v>
      </c>
      <c r="T678" s="208" t="s">
        <v>65</v>
      </c>
      <c r="U678" s="208" t="s">
        <v>66</v>
      </c>
      <c r="V678" s="208" t="s">
        <v>708</v>
      </c>
      <c r="W678" s="208" t="s">
        <v>820</v>
      </c>
      <c r="X678" s="34">
        <v>9340000</v>
      </c>
      <c r="Y678" s="202">
        <v>1</v>
      </c>
      <c r="Z678" s="26">
        <f t="shared" si="130"/>
        <v>9340000</v>
      </c>
      <c r="AA678" s="208">
        <v>7.17E-2</v>
      </c>
      <c r="AB678" s="35">
        <f t="shared" si="128"/>
        <v>669678</v>
      </c>
      <c r="AC678" s="27">
        <f t="shared" si="121"/>
        <v>107349.38339999999</v>
      </c>
      <c r="AD678" s="212">
        <v>0.1603</v>
      </c>
      <c r="AE678" s="211">
        <f t="shared" si="122"/>
        <v>0</v>
      </c>
      <c r="AF678" s="211" t="str">
        <f>IF(AND(COUNTIFS($J$18:J678,J678)=1,AE678=1),1,"")</f>
        <v/>
      </c>
      <c r="AG678" s="211" t="str">
        <f>IF(C678="","",IF(AND(COUNTIFS($J$18:J678,J678)=1,C678&lt;&gt;""),1,""))</f>
        <v/>
      </c>
      <c r="AH678" s="211" t="str">
        <f>IF(G678="","",IF(AND(COUNTIFS($J$18:J678,J678)=1,G678&lt;&gt;""),1,""))</f>
        <v/>
      </c>
      <c r="AI678" s="28">
        <f t="shared" si="123"/>
        <v>14593788.187146019</v>
      </c>
      <c r="AJ678" s="28">
        <f t="shared" si="124"/>
        <v>1868647.7321969913</v>
      </c>
      <c r="AK678" s="29">
        <f t="shared" si="125"/>
        <v>0.12804404916900652</v>
      </c>
      <c r="AL678" s="210"/>
      <c r="AM678" s="210"/>
      <c r="AN678" s="210"/>
      <c r="AO678" s="210"/>
      <c r="AP678" s="45" t="str">
        <f t="shared" si="126"/>
        <v>20195</v>
      </c>
      <c r="AQ678" s="45" t="str">
        <f t="shared" si="127"/>
        <v>20195JPY</v>
      </c>
    </row>
    <row r="679" spans="1:43" s="15" customFormat="1">
      <c r="A679" s="208" t="s">
        <v>34</v>
      </c>
      <c r="B679" s="209">
        <v>2019</v>
      </c>
      <c r="C679" s="209">
        <v>4</v>
      </c>
      <c r="D679" s="57" t="str">
        <f t="shared" si="129"/>
        <v>Q1</v>
      </c>
      <c r="E679" s="208" t="s">
        <v>34</v>
      </c>
      <c r="F679" s="209">
        <v>2019</v>
      </c>
      <c r="G679" s="209">
        <v>5</v>
      </c>
      <c r="H679" s="213"/>
      <c r="I679" s="57" t="str">
        <f t="shared" si="119"/>
        <v>Q1</v>
      </c>
      <c r="J679" s="204" t="s">
        <v>821</v>
      </c>
      <c r="K679" s="213" t="s">
        <v>822</v>
      </c>
      <c r="L679" s="210" t="s">
        <v>79</v>
      </c>
      <c r="M679" s="208" t="s">
        <v>47</v>
      </c>
      <c r="N679" s="208">
        <v>1</v>
      </c>
      <c r="O679" s="208"/>
      <c r="P679" s="57" t="str">
        <f t="shared" si="120"/>
        <v>MAIN UNIT</v>
      </c>
      <c r="Q679" s="208" t="s">
        <v>630</v>
      </c>
      <c r="R679" s="208" t="s">
        <v>49</v>
      </c>
      <c r="S679" s="208" t="s">
        <v>36</v>
      </c>
      <c r="T679" s="208" t="s">
        <v>823</v>
      </c>
      <c r="U679" s="208" t="s">
        <v>824</v>
      </c>
      <c r="V679" s="208" t="s">
        <v>99</v>
      </c>
      <c r="W679" s="208" t="s">
        <v>96</v>
      </c>
      <c r="X679" s="34">
        <v>15029975</v>
      </c>
      <c r="Y679" s="202">
        <v>1</v>
      </c>
      <c r="Z679" s="26">
        <f t="shared" si="130"/>
        <v>15029975</v>
      </c>
      <c r="AA679" s="208">
        <v>7.17E-2</v>
      </c>
      <c r="AB679" s="35">
        <f t="shared" si="128"/>
        <v>1077649.2075</v>
      </c>
      <c r="AC679" s="27">
        <f t="shared" si="121"/>
        <v>129317.90489999999</v>
      </c>
      <c r="AD679" s="212">
        <v>0.12</v>
      </c>
      <c r="AE679" s="211">
        <f t="shared" si="122"/>
        <v>1</v>
      </c>
      <c r="AF679" s="211">
        <f>IF(AND(COUNTIFS($J$18:J679,J679)=1,AE679=1),1,"")</f>
        <v>1</v>
      </c>
      <c r="AG679" s="211">
        <f>IF(C679="","",IF(AND(COUNTIFS($J$18:J679,J679)=1,C679&lt;&gt;""),1,""))</f>
        <v>1</v>
      </c>
      <c r="AH679" s="211">
        <f>IF(G679="","",IF(AND(COUNTIFS($J$18:J679,J679)=1,G679&lt;&gt;""),1,""))</f>
        <v>1</v>
      </c>
      <c r="AI679" s="28">
        <f t="shared" si="123"/>
        <v>14593788.187146019</v>
      </c>
      <c r="AJ679" s="28">
        <f t="shared" si="124"/>
        <v>1868647.7321969913</v>
      </c>
      <c r="AK679" s="29">
        <f t="shared" si="125"/>
        <v>0.12804404916900652</v>
      </c>
      <c r="AL679" s="210"/>
      <c r="AM679" s="210"/>
      <c r="AN679" s="210"/>
      <c r="AO679" s="210"/>
      <c r="AP679" s="45" t="str">
        <f t="shared" si="126"/>
        <v>20195</v>
      </c>
      <c r="AQ679" s="45" t="str">
        <f t="shared" si="127"/>
        <v>20195JPY</v>
      </c>
    </row>
    <row r="680" spans="1:43" s="15" customFormat="1">
      <c r="A680" s="208" t="s">
        <v>34</v>
      </c>
      <c r="B680" s="209">
        <v>2019</v>
      </c>
      <c r="C680" s="209">
        <v>4</v>
      </c>
      <c r="D680" s="57" t="str">
        <f t="shared" si="129"/>
        <v>Q1</v>
      </c>
      <c r="E680" s="208" t="s">
        <v>34</v>
      </c>
      <c r="F680" s="209">
        <v>2019</v>
      </c>
      <c r="G680" s="209">
        <v>5</v>
      </c>
      <c r="H680" s="213"/>
      <c r="I680" s="57" t="str">
        <f t="shared" si="119"/>
        <v>Q1</v>
      </c>
      <c r="J680" s="204" t="s">
        <v>825</v>
      </c>
      <c r="K680" s="213" t="s">
        <v>826</v>
      </c>
      <c r="L680" s="210" t="s">
        <v>79</v>
      </c>
      <c r="M680" s="208" t="s">
        <v>47</v>
      </c>
      <c r="N680" s="208">
        <v>1</v>
      </c>
      <c r="O680" s="208"/>
      <c r="P680" s="57" t="str">
        <f t="shared" si="120"/>
        <v>MAIN UNIT</v>
      </c>
      <c r="Q680" s="208" t="s">
        <v>706</v>
      </c>
      <c r="R680" s="208" t="s">
        <v>660</v>
      </c>
      <c r="S680" s="208" t="s">
        <v>707</v>
      </c>
      <c r="T680" s="208" t="s">
        <v>65</v>
      </c>
      <c r="U680" s="208" t="s">
        <v>66</v>
      </c>
      <c r="V680" s="208" t="s">
        <v>50</v>
      </c>
      <c r="W680" s="208" t="s">
        <v>96</v>
      </c>
      <c r="X680" s="34">
        <v>12030000</v>
      </c>
      <c r="Y680" s="202">
        <v>1</v>
      </c>
      <c r="Z680" s="26">
        <f t="shared" si="130"/>
        <v>12030000</v>
      </c>
      <c r="AA680" s="208">
        <v>7.17E-2</v>
      </c>
      <c r="AB680" s="35">
        <f t="shared" si="128"/>
        <v>862551</v>
      </c>
      <c r="AC680" s="27">
        <f t="shared" si="121"/>
        <v>99538.385399999999</v>
      </c>
      <c r="AD680" s="212">
        <v>0.1154</v>
      </c>
      <c r="AE680" s="211">
        <f t="shared" si="122"/>
        <v>0</v>
      </c>
      <c r="AF680" s="211" t="str">
        <f>IF(AND(COUNTIFS($J$18:J680,J680)=1,AE680=1),1,"")</f>
        <v/>
      </c>
      <c r="AG680" s="211">
        <f>IF(C680="","",IF(AND(COUNTIFS($J$18:J680,J680)=1,C680&lt;&gt;""),1,""))</f>
        <v>1</v>
      </c>
      <c r="AH680" s="211">
        <f>IF(G680="","",IF(AND(COUNTIFS($J$18:J680,J680)=1,G680&lt;&gt;""),1,""))</f>
        <v>1</v>
      </c>
      <c r="AI680" s="28">
        <f t="shared" si="123"/>
        <v>14593788.187146019</v>
      </c>
      <c r="AJ680" s="28">
        <f t="shared" si="124"/>
        <v>1868647.7321969913</v>
      </c>
      <c r="AK680" s="29">
        <f t="shared" si="125"/>
        <v>0.12804404916900652</v>
      </c>
      <c r="AL680" s="210"/>
      <c r="AM680" s="210"/>
      <c r="AN680" s="210"/>
      <c r="AO680" s="210"/>
      <c r="AP680" s="45" t="str">
        <f t="shared" si="126"/>
        <v>20195</v>
      </c>
      <c r="AQ680" s="45" t="str">
        <f t="shared" si="127"/>
        <v>20195JPY</v>
      </c>
    </row>
    <row r="681" spans="1:43" s="15" customFormat="1">
      <c r="A681" s="208" t="s">
        <v>34</v>
      </c>
      <c r="B681" s="209">
        <v>2019</v>
      </c>
      <c r="C681" s="209">
        <v>4</v>
      </c>
      <c r="D681" s="57" t="str">
        <f t="shared" si="129"/>
        <v>Q1</v>
      </c>
      <c r="E681" s="208" t="s">
        <v>34</v>
      </c>
      <c r="F681" s="209">
        <v>2019</v>
      </c>
      <c r="G681" s="209">
        <v>5</v>
      </c>
      <c r="H681" s="213"/>
      <c r="I681" s="57" t="str">
        <f t="shared" si="119"/>
        <v>Q1</v>
      </c>
      <c r="J681" s="204" t="s">
        <v>825</v>
      </c>
      <c r="K681" s="213" t="s">
        <v>826</v>
      </c>
      <c r="L681" s="210" t="s">
        <v>79</v>
      </c>
      <c r="M681" s="208" t="s">
        <v>47</v>
      </c>
      <c r="N681" s="208">
        <v>1</v>
      </c>
      <c r="O681" s="208"/>
      <c r="P681" s="57" t="str">
        <f t="shared" si="120"/>
        <v>MAIN UNIT</v>
      </c>
      <c r="Q681" s="208" t="s">
        <v>706</v>
      </c>
      <c r="R681" s="208" t="s">
        <v>660</v>
      </c>
      <c r="S681" s="208" t="s">
        <v>707</v>
      </c>
      <c r="T681" s="208" t="s">
        <v>65</v>
      </c>
      <c r="U681" s="208" t="s">
        <v>66</v>
      </c>
      <c r="V681" s="208" t="s">
        <v>50</v>
      </c>
      <c r="W681" s="208" t="s">
        <v>96</v>
      </c>
      <c r="X681" s="34">
        <v>12030000</v>
      </c>
      <c r="Y681" s="202">
        <v>1</v>
      </c>
      <c r="Z681" s="26">
        <f t="shared" si="130"/>
        <v>12030000</v>
      </c>
      <c r="AA681" s="208">
        <v>7.17E-2</v>
      </c>
      <c r="AB681" s="35">
        <f t="shared" si="128"/>
        <v>862551</v>
      </c>
      <c r="AC681" s="27">
        <f t="shared" si="121"/>
        <v>99538.385399999999</v>
      </c>
      <c r="AD681" s="212">
        <v>0.1154</v>
      </c>
      <c r="AE681" s="211">
        <f t="shared" si="122"/>
        <v>0</v>
      </c>
      <c r="AF681" s="211" t="str">
        <f>IF(AND(COUNTIFS($J$18:J681,J681)=1,AE681=1),1,"")</f>
        <v/>
      </c>
      <c r="AG681" s="211" t="str">
        <f>IF(C681="","",IF(AND(COUNTIFS($J$18:J681,J681)=1,C681&lt;&gt;""),1,""))</f>
        <v/>
      </c>
      <c r="AH681" s="211" t="str">
        <f>IF(G681="","",IF(AND(COUNTIFS($J$18:J681,J681)=1,G681&lt;&gt;""),1,""))</f>
        <v/>
      </c>
      <c r="AI681" s="28">
        <f t="shared" si="123"/>
        <v>14593788.187146019</v>
      </c>
      <c r="AJ681" s="28">
        <f t="shared" si="124"/>
        <v>1868647.7321969913</v>
      </c>
      <c r="AK681" s="29">
        <f t="shared" si="125"/>
        <v>0.12804404916900652</v>
      </c>
      <c r="AL681" s="210"/>
      <c r="AM681" s="210"/>
      <c r="AN681" s="210"/>
      <c r="AO681" s="210"/>
      <c r="AP681" s="45" t="str">
        <f t="shared" si="126"/>
        <v>20195</v>
      </c>
      <c r="AQ681" s="45" t="str">
        <f t="shared" si="127"/>
        <v>20195JPY</v>
      </c>
    </row>
    <row r="682" spans="1:43" s="15" customFormat="1">
      <c r="A682" s="208" t="s">
        <v>28</v>
      </c>
      <c r="B682" s="209">
        <v>2019</v>
      </c>
      <c r="C682" s="209">
        <v>3</v>
      </c>
      <c r="D682" s="57" t="str">
        <f t="shared" si="129"/>
        <v>Q4</v>
      </c>
      <c r="E682" s="208" t="s">
        <v>34</v>
      </c>
      <c r="F682" s="209">
        <v>2019</v>
      </c>
      <c r="G682" s="209">
        <v>5</v>
      </c>
      <c r="H682" s="213"/>
      <c r="I682" s="57" t="str">
        <f t="shared" si="119"/>
        <v>Q1</v>
      </c>
      <c r="J682" s="204" t="s">
        <v>827</v>
      </c>
      <c r="K682" s="213" t="s">
        <v>828</v>
      </c>
      <c r="L682" s="210" t="s">
        <v>79</v>
      </c>
      <c r="M682" s="208" t="s">
        <v>47</v>
      </c>
      <c r="N682" s="208">
        <v>2</v>
      </c>
      <c r="O682" s="208"/>
      <c r="P682" s="57" t="str">
        <f t="shared" si="120"/>
        <v>MAIN UNIT</v>
      </c>
      <c r="Q682" s="208" t="s">
        <v>48</v>
      </c>
      <c r="R682" s="208" t="s">
        <v>49</v>
      </c>
      <c r="S682" s="208" t="s">
        <v>37</v>
      </c>
      <c r="T682" s="208" t="s">
        <v>179</v>
      </c>
      <c r="U682" s="208" t="s">
        <v>58</v>
      </c>
      <c r="V682" s="208" t="s">
        <v>81</v>
      </c>
      <c r="W682" s="208" t="s">
        <v>51</v>
      </c>
      <c r="X682" s="34">
        <v>850000</v>
      </c>
      <c r="Y682" s="202">
        <v>1.1299999999999999</v>
      </c>
      <c r="Z682" s="26">
        <f t="shared" si="130"/>
        <v>1700000</v>
      </c>
      <c r="AA682" s="208">
        <v>1.1599999999999999</v>
      </c>
      <c r="AB682" s="35">
        <f t="shared" si="128"/>
        <v>1745132.7433628319</v>
      </c>
      <c r="AC682" s="27">
        <f t="shared" si="121"/>
        <v>140832.21238938053</v>
      </c>
      <c r="AD682" s="212">
        <v>8.0699999999999994E-2</v>
      </c>
      <c r="AE682" s="211">
        <f t="shared" si="122"/>
        <v>0</v>
      </c>
      <c r="AF682" s="211" t="str">
        <f>IF(AND(COUNTIFS($J$18:J682,J682)=1,AE682=1),1,"")</f>
        <v/>
      </c>
      <c r="AG682" s="211">
        <f>IF(C682="","",IF(AND(COUNTIFS($J$18:J682,J682)=1,C682&lt;&gt;""),1,""))</f>
        <v>1</v>
      </c>
      <c r="AH682" s="211">
        <f>IF(G682="","",IF(AND(COUNTIFS($J$18:J682,J682)=1,G682&lt;&gt;""),1,""))</f>
        <v>1</v>
      </c>
      <c r="AI682" s="28">
        <f t="shared" si="123"/>
        <v>14593788.187146019</v>
      </c>
      <c r="AJ682" s="28">
        <f t="shared" si="124"/>
        <v>1868647.7321969913</v>
      </c>
      <c r="AK682" s="29">
        <f t="shared" si="125"/>
        <v>0.12804404916900652</v>
      </c>
      <c r="AL682" s="210"/>
      <c r="AM682" s="210"/>
      <c r="AN682" s="210"/>
      <c r="AO682" s="210" t="s">
        <v>829</v>
      </c>
      <c r="AP682" s="45" t="str">
        <f t="shared" si="126"/>
        <v>20195</v>
      </c>
      <c r="AQ682" s="45" t="str">
        <f t="shared" si="127"/>
        <v>20195RMB</v>
      </c>
    </row>
    <row r="683" spans="1:43" s="15" customFormat="1">
      <c r="A683" s="208" t="s">
        <v>28</v>
      </c>
      <c r="B683" s="209">
        <v>2019</v>
      </c>
      <c r="C683" s="209">
        <v>3</v>
      </c>
      <c r="D683" s="57" t="str">
        <f t="shared" si="129"/>
        <v>Q4</v>
      </c>
      <c r="E683" s="208" t="s">
        <v>34</v>
      </c>
      <c r="F683" s="209">
        <v>2019</v>
      </c>
      <c r="G683" s="209">
        <v>5</v>
      </c>
      <c r="H683" s="213"/>
      <c r="I683" s="57" t="str">
        <f t="shared" si="119"/>
        <v>Q1</v>
      </c>
      <c r="J683" s="204" t="s">
        <v>830</v>
      </c>
      <c r="K683" s="213" t="s">
        <v>400</v>
      </c>
      <c r="L683" s="210" t="s">
        <v>79</v>
      </c>
      <c r="M683" s="208" t="s">
        <v>47</v>
      </c>
      <c r="N683" s="208">
        <v>1</v>
      </c>
      <c r="O683" s="208"/>
      <c r="P683" s="57" t="str">
        <f t="shared" si="120"/>
        <v>MAIN UNIT</v>
      </c>
      <c r="Q683" s="208" t="s">
        <v>48</v>
      </c>
      <c r="R683" s="208" t="s">
        <v>49</v>
      </c>
      <c r="S683" s="208" t="s">
        <v>36</v>
      </c>
      <c r="T683" s="208" t="s">
        <v>65</v>
      </c>
      <c r="U683" s="208" t="s">
        <v>66</v>
      </c>
      <c r="V683" s="208" t="s">
        <v>109</v>
      </c>
      <c r="W683" s="208" t="s">
        <v>96</v>
      </c>
      <c r="X683" s="34">
        <v>13200000</v>
      </c>
      <c r="Y683" s="202">
        <v>1</v>
      </c>
      <c r="Z683" s="26">
        <f t="shared" si="130"/>
        <v>13200000</v>
      </c>
      <c r="AA683" s="208">
        <v>7.17E-2</v>
      </c>
      <c r="AB683" s="35">
        <f t="shared" si="128"/>
        <v>946440</v>
      </c>
      <c r="AC683" s="27">
        <f t="shared" si="121"/>
        <v>151430.39999999999</v>
      </c>
      <c r="AD683" s="212">
        <v>0.16</v>
      </c>
      <c r="AE683" s="211">
        <f t="shared" si="122"/>
        <v>0</v>
      </c>
      <c r="AF683" s="211" t="str">
        <f>IF(AND(COUNTIFS($J$18:J683,J683)=1,AE683=1),1,"")</f>
        <v/>
      </c>
      <c r="AG683" s="211">
        <f>IF(C683="","",IF(AND(COUNTIFS($J$18:J683,J683)=1,C683&lt;&gt;""),1,""))</f>
        <v>1</v>
      </c>
      <c r="AH683" s="211">
        <f>IF(G683="","",IF(AND(COUNTIFS($J$18:J683,J683)=1,G683&lt;&gt;""),1,""))</f>
        <v>1</v>
      </c>
      <c r="AI683" s="28">
        <f t="shared" si="123"/>
        <v>14593788.187146019</v>
      </c>
      <c r="AJ683" s="28">
        <f t="shared" si="124"/>
        <v>1868647.7321969913</v>
      </c>
      <c r="AK683" s="29">
        <f t="shared" si="125"/>
        <v>0.12804404916900652</v>
      </c>
      <c r="AL683" s="210"/>
      <c r="AM683" s="210"/>
      <c r="AN683" s="210"/>
      <c r="AO683" s="210"/>
      <c r="AP683" s="45" t="str">
        <f t="shared" si="126"/>
        <v>20195</v>
      </c>
      <c r="AQ683" s="45" t="str">
        <f t="shared" si="127"/>
        <v>20195JPY</v>
      </c>
    </row>
    <row r="684" spans="1:43" s="15" customFormat="1">
      <c r="A684" s="208" t="s">
        <v>28</v>
      </c>
      <c r="B684" s="209">
        <v>2019</v>
      </c>
      <c r="C684" s="209">
        <v>3</v>
      </c>
      <c r="D684" s="57" t="str">
        <f t="shared" si="129"/>
        <v>Q4</v>
      </c>
      <c r="E684" s="208" t="s">
        <v>34</v>
      </c>
      <c r="F684" s="209">
        <v>2019</v>
      </c>
      <c r="G684" s="209">
        <v>5</v>
      </c>
      <c r="H684" s="213"/>
      <c r="I684" s="57" t="str">
        <f t="shared" si="119"/>
        <v>Q1</v>
      </c>
      <c r="J684" s="204" t="s">
        <v>830</v>
      </c>
      <c r="K684" s="213" t="s">
        <v>400</v>
      </c>
      <c r="L684" s="210" t="s">
        <v>79</v>
      </c>
      <c r="M684" s="208" t="s">
        <v>47</v>
      </c>
      <c r="N684" s="208">
        <v>1</v>
      </c>
      <c r="O684" s="208"/>
      <c r="P684" s="57" t="str">
        <f t="shared" si="120"/>
        <v>MAIN UNIT</v>
      </c>
      <c r="Q684" s="208" t="s">
        <v>48</v>
      </c>
      <c r="R684" s="208" t="s">
        <v>49</v>
      </c>
      <c r="S684" s="208" t="s">
        <v>36</v>
      </c>
      <c r="T684" s="208" t="s">
        <v>65</v>
      </c>
      <c r="U684" s="208" t="s">
        <v>66</v>
      </c>
      <c r="V684" s="208" t="s">
        <v>109</v>
      </c>
      <c r="W684" s="208" t="s">
        <v>96</v>
      </c>
      <c r="X684" s="34">
        <v>13200000</v>
      </c>
      <c r="Y684" s="202">
        <v>1</v>
      </c>
      <c r="Z684" s="26">
        <f t="shared" si="130"/>
        <v>13200000</v>
      </c>
      <c r="AA684" s="208">
        <v>7.17E-2</v>
      </c>
      <c r="AB684" s="35">
        <f t="shared" si="128"/>
        <v>946440</v>
      </c>
      <c r="AC684" s="27">
        <f t="shared" si="121"/>
        <v>151430.39999999999</v>
      </c>
      <c r="AD684" s="212">
        <v>0.16</v>
      </c>
      <c r="AE684" s="211">
        <f t="shared" si="122"/>
        <v>0</v>
      </c>
      <c r="AF684" s="211" t="str">
        <f>IF(AND(COUNTIFS($J$18:J684,J684)=1,AE684=1),1,"")</f>
        <v/>
      </c>
      <c r="AG684" s="211" t="str">
        <f>IF(C684="","",IF(AND(COUNTIFS($J$18:J684,J684)=1,C684&lt;&gt;""),1,""))</f>
        <v/>
      </c>
      <c r="AH684" s="211" t="str">
        <f>IF(G684="","",IF(AND(COUNTIFS($J$18:J684,J684)=1,G684&lt;&gt;""),1,""))</f>
        <v/>
      </c>
      <c r="AI684" s="28">
        <f t="shared" si="123"/>
        <v>14593788.187146019</v>
      </c>
      <c r="AJ684" s="28">
        <f t="shared" si="124"/>
        <v>1868647.7321969913</v>
      </c>
      <c r="AK684" s="29">
        <f t="shared" si="125"/>
        <v>0.12804404916900652</v>
      </c>
      <c r="AL684" s="210"/>
      <c r="AM684" s="210"/>
      <c r="AN684" s="210"/>
      <c r="AO684" s="210"/>
      <c r="AP684" s="45" t="str">
        <f t="shared" si="126"/>
        <v>20195</v>
      </c>
      <c r="AQ684" s="45" t="str">
        <f t="shared" si="127"/>
        <v>20195JPY</v>
      </c>
    </row>
    <row r="685" spans="1:43" s="15" customFormat="1">
      <c r="A685" s="208" t="s">
        <v>28</v>
      </c>
      <c r="B685" s="209">
        <v>2019</v>
      </c>
      <c r="C685" s="209">
        <v>3</v>
      </c>
      <c r="D685" s="57" t="str">
        <f t="shared" si="129"/>
        <v>Q4</v>
      </c>
      <c r="E685" s="208" t="s">
        <v>34</v>
      </c>
      <c r="F685" s="209">
        <v>2019</v>
      </c>
      <c r="G685" s="209">
        <v>5</v>
      </c>
      <c r="H685" s="213"/>
      <c r="I685" s="57" t="str">
        <f t="shared" si="119"/>
        <v>Q1</v>
      </c>
      <c r="J685" s="204" t="s">
        <v>830</v>
      </c>
      <c r="K685" s="213" t="s">
        <v>400</v>
      </c>
      <c r="L685" s="210" t="s">
        <v>55</v>
      </c>
      <c r="M685" s="208" t="s">
        <v>47</v>
      </c>
      <c r="N685" s="208">
        <v>1</v>
      </c>
      <c r="O685" s="208"/>
      <c r="P685" s="57" t="str">
        <f t="shared" si="120"/>
        <v>MAIN UNIT</v>
      </c>
      <c r="Q685" s="208" t="s">
        <v>48</v>
      </c>
      <c r="R685" s="208" t="s">
        <v>49</v>
      </c>
      <c r="S685" s="208" t="s">
        <v>36</v>
      </c>
      <c r="T685" s="208" t="s">
        <v>65</v>
      </c>
      <c r="U685" s="208" t="s">
        <v>66</v>
      </c>
      <c r="V685" s="208" t="s">
        <v>109</v>
      </c>
      <c r="W685" s="208" t="s">
        <v>96</v>
      </c>
      <c r="X685" s="34">
        <v>9400000</v>
      </c>
      <c r="Y685" s="202">
        <v>1</v>
      </c>
      <c r="Z685" s="26">
        <f t="shared" si="130"/>
        <v>9400000</v>
      </c>
      <c r="AA685" s="208">
        <v>7.17E-2</v>
      </c>
      <c r="AB685" s="35">
        <f t="shared" si="128"/>
        <v>673980</v>
      </c>
      <c r="AC685" s="27">
        <f t="shared" si="121"/>
        <v>107836.8</v>
      </c>
      <c r="AD685" s="212">
        <v>0.16</v>
      </c>
      <c r="AE685" s="211">
        <f t="shared" si="122"/>
        <v>0</v>
      </c>
      <c r="AF685" s="211" t="str">
        <f>IF(AND(COUNTIFS($J$18:J685,J685)=1,AE685=1),1,"")</f>
        <v/>
      </c>
      <c r="AG685" s="211" t="str">
        <f>IF(C685="","",IF(AND(COUNTIFS($J$18:J685,J685)=1,C685&lt;&gt;""),1,""))</f>
        <v/>
      </c>
      <c r="AH685" s="211" t="str">
        <f>IF(G685="","",IF(AND(COUNTIFS($J$18:J685,J685)=1,G685&lt;&gt;""),1,""))</f>
        <v/>
      </c>
      <c r="AI685" s="28">
        <f t="shared" si="123"/>
        <v>14593788.187146019</v>
      </c>
      <c r="AJ685" s="28">
        <f t="shared" si="124"/>
        <v>1868647.7321969913</v>
      </c>
      <c r="AK685" s="29">
        <f t="shared" si="125"/>
        <v>0.12804404916900652</v>
      </c>
      <c r="AL685" s="210"/>
      <c r="AM685" s="210"/>
      <c r="AN685" s="210"/>
      <c r="AO685" s="210"/>
      <c r="AP685" s="45" t="str">
        <f t="shared" si="126"/>
        <v>20195</v>
      </c>
      <c r="AQ685" s="45" t="str">
        <f t="shared" si="127"/>
        <v>20195JPY</v>
      </c>
    </row>
    <row r="686" spans="1:43" s="15" customFormat="1">
      <c r="A686" s="208" t="s">
        <v>28</v>
      </c>
      <c r="B686" s="209">
        <v>2019</v>
      </c>
      <c r="C686" s="209">
        <v>3</v>
      </c>
      <c r="D686" s="57" t="str">
        <f t="shared" si="129"/>
        <v>Q4</v>
      </c>
      <c r="E686" s="208" t="s">
        <v>34</v>
      </c>
      <c r="F686" s="209">
        <v>2019</v>
      </c>
      <c r="G686" s="209">
        <v>5</v>
      </c>
      <c r="H686" s="213"/>
      <c r="I686" s="57" t="str">
        <f t="shared" si="119"/>
        <v>Q1</v>
      </c>
      <c r="J686" s="204" t="s">
        <v>830</v>
      </c>
      <c r="K686" s="213" t="s">
        <v>400</v>
      </c>
      <c r="L686" s="210" t="s">
        <v>55</v>
      </c>
      <c r="M686" s="208" t="s">
        <v>47</v>
      </c>
      <c r="N686" s="208">
        <v>1</v>
      </c>
      <c r="O686" s="208"/>
      <c r="P686" s="57" t="str">
        <f t="shared" si="120"/>
        <v>MAIN UNIT</v>
      </c>
      <c r="Q686" s="208" t="s">
        <v>48</v>
      </c>
      <c r="R686" s="208" t="s">
        <v>49</v>
      </c>
      <c r="S686" s="208" t="s">
        <v>36</v>
      </c>
      <c r="T686" s="208" t="s">
        <v>65</v>
      </c>
      <c r="U686" s="208" t="s">
        <v>66</v>
      </c>
      <c r="V686" s="208" t="s">
        <v>109</v>
      </c>
      <c r="W686" s="208" t="s">
        <v>96</v>
      </c>
      <c r="X686" s="34">
        <v>9400000</v>
      </c>
      <c r="Y686" s="202">
        <v>1</v>
      </c>
      <c r="Z686" s="26">
        <f t="shared" si="130"/>
        <v>9400000</v>
      </c>
      <c r="AA686" s="208">
        <v>7.17E-2</v>
      </c>
      <c r="AB686" s="35">
        <f t="shared" si="128"/>
        <v>673980</v>
      </c>
      <c r="AC686" s="27">
        <f t="shared" si="121"/>
        <v>107836.8</v>
      </c>
      <c r="AD686" s="212">
        <v>0.16</v>
      </c>
      <c r="AE686" s="211">
        <f t="shared" si="122"/>
        <v>0</v>
      </c>
      <c r="AF686" s="211" t="str">
        <f>IF(AND(COUNTIFS($J$18:J686,J686)=1,AE686=1),1,"")</f>
        <v/>
      </c>
      <c r="AG686" s="211" t="str">
        <f>IF(C686="","",IF(AND(COUNTIFS($J$18:J686,J686)=1,C686&lt;&gt;""),1,""))</f>
        <v/>
      </c>
      <c r="AH686" s="211" t="str">
        <f>IF(G686="","",IF(AND(COUNTIFS($J$18:J686,J686)=1,G686&lt;&gt;""),1,""))</f>
        <v/>
      </c>
      <c r="AI686" s="28">
        <f t="shared" si="123"/>
        <v>14593788.187146019</v>
      </c>
      <c r="AJ686" s="28">
        <f t="shared" si="124"/>
        <v>1868647.7321969913</v>
      </c>
      <c r="AK686" s="29">
        <f t="shared" si="125"/>
        <v>0.12804404916900652</v>
      </c>
      <c r="AL686" s="210"/>
      <c r="AM686" s="210"/>
      <c r="AN686" s="210"/>
      <c r="AO686" s="210"/>
      <c r="AP686" s="45" t="str">
        <f t="shared" si="126"/>
        <v>20195</v>
      </c>
      <c r="AQ686" s="45" t="str">
        <f t="shared" si="127"/>
        <v>20195JPY</v>
      </c>
    </row>
    <row r="687" spans="1:43" s="15" customFormat="1">
      <c r="A687" s="208" t="s">
        <v>28</v>
      </c>
      <c r="B687" s="209">
        <v>2019</v>
      </c>
      <c r="C687" s="209">
        <v>3</v>
      </c>
      <c r="D687" s="57" t="str">
        <f t="shared" si="129"/>
        <v>Q4</v>
      </c>
      <c r="E687" s="208" t="s">
        <v>34</v>
      </c>
      <c r="F687" s="209">
        <v>2019</v>
      </c>
      <c r="G687" s="209">
        <v>5</v>
      </c>
      <c r="H687" s="213"/>
      <c r="I687" s="57" t="str">
        <f t="shared" si="119"/>
        <v>Q1</v>
      </c>
      <c r="J687" s="204" t="s">
        <v>831</v>
      </c>
      <c r="K687" s="213" t="s">
        <v>832</v>
      </c>
      <c r="L687" s="210" t="s">
        <v>79</v>
      </c>
      <c r="M687" s="208" t="s">
        <v>47</v>
      </c>
      <c r="N687" s="208">
        <v>1</v>
      </c>
      <c r="O687" s="208"/>
      <c r="P687" s="57" t="str">
        <f t="shared" si="120"/>
        <v>MAIN UNIT</v>
      </c>
      <c r="Q687" s="208" t="s">
        <v>48</v>
      </c>
      <c r="R687" s="208" t="s">
        <v>49</v>
      </c>
      <c r="S687" s="208" t="s">
        <v>36</v>
      </c>
      <c r="T687" s="208" t="s">
        <v>65</v>
      </c>
      <c r="U687" s="208" t="s">
        <v>66</v>
      </c>
      <c r="V687" s="208" t="s">
        <v>122</v>
      </c>
      <c r="W687" s="208" t="s">
        <v>96</v>
      </c>
      <c r="X687" s="34">
        <v>17200000</v>
      </c>
      <c r="Y687" s="202">
        <v>1</v>
      </c>
      <c r="Z687" s="26">
        <f t="shared" si="130"/>
        <v>17200000</v>
      </c>
      <c r="AA687" s="208">
        <v>7.17E-2</v>
      </c>
      <c r="AB687" s="35">
        <f t="shared" si="128"/>
        <v>1233240</v>
      </c>
      <c r="AC687" s="27">
        <f t="shared" si="121"/>
        <v>211500.66</v>
      </c>
      <c r="AD687" s="212">
        <v>0.17150000000000001</v>
      </c>
      <c r="AE687" s="211">
        <f t="shared" si="122"/>
        <v>0</v>
      </c>
      <c r="AF687" s="211" t="str">
        <f>IF(AND(COUNTIFS($J$18:J687,J687)=1,AE687=1),1,"")</f>
        <v/>
      </c>
      <c r="AG687" s="211">
        <f>IF(C687="","",IF(AND(COUNTIFS($J$18:J687,J687)=1,C687&lt;&gt;""),1,""))</f>
        <v>1</v>
      </c>
      <c r="AH687" s="211">
        <f>IF(G687="","",IF(AND(COUNTIFS($J$18:J687,J687)=1,G687&lt;&gt;""),1,""))</f>
        <v>1</v>
      </c>
      <c r="AI687" s="28">
        <f t="shared" si="123"/>
        <v>14593788.187146019</v>
      </c>
      <c r="AJ687" s="28">
        <f t="shared" si="124"/>
        <v>1868647.7321969913</v>
      </c>
      <c r="AK687" s="29">
        <f t="shared" si="125"/>
        <v>0.12804404916900652</v>
      </c>
      <c r="AL687" s="210"/>
      <c r="AM687" s="210"/>
      <c r="AN687" s="210"/>
      <c r="AO687" s="210"/>
      <c r="AP687" s="45" t="str">
        <f t="shared" si="126"/>
        <v>20195</v>
      </c>
      <c r="AQ687" s="45" t="str">
        <f t="shared" si="127"/>
        <v>20195JPY</v>
      </c>
    </row>
    <row r="688" spans="1:43" s="15" customFormat="1">
      <c r="A688" s="208" t="s">
        <v>28</v>
      </c>
      <c r="B688" s="209">
        <v>2019</v>
      </c>
      <c r="C688" s="209">
        <v>3</v>
      </c>
      <c r="D688" s="57" t="str">
        <f t="shared" si="129"/>
        <v>Q4</v>
      </c>
      <c r="E688" s="208" t="s">
        <v>34</v>
      </c>
      <c r="F688" s="209">
        <v>2019</v>
      </c>
      <c r="G688" s="209">
        <v>5</v>
      </c>
      <c r="H688" s="213"/>
      <c r="I688" s="57" t="str">
        <f t="shared" si="119"/>
        <v>Q1</v>
      </c>
      <c r="J688" s="204" t="s">
        <v>710</v>
      </c>
      <c r="K688" s="213" t="s">
        <v>705</v>
      </c>
      <c r="L688" s="210" t="s">
        <v>79</v>
      </c>
      <c r="M688" s="208" t="s">
        <v>47</v>
      </c>
      <c r="N688" s="208">
        <v>1</v>
      </c>
      <c r="O688" s="208"/>
      <c r="P688" s="57" t="str">
        <f t="shared" si="120"/>
        <v>MAIN UNIT</v>
      </c>
      <c r="Q688" s="208" t="s">
        <v>56</v>
      </c>
      <c r="R688" s="208" t="s">
        <v>49</v>
      </c>
      <c r="S688" s="208" t="s">
        <v>36</v>
      </c>
      <c r="T688" s="208" t="s">
        <v>65</v>
      </c>
      <c r="U688" s="208" t="s">
        <v>66</v>
      </c>
      <c r="V688" s="208" t="s">
        <v>67</v>
      </c>
      <c r="W688" s="208" t="s">
        <v>96</v>
      </c>
      <c r="X688" s="34">
        <v>13707000</v>
      </c>
      <c r="Y688" s="202">
        <v>1</v>
      </c>
      <c r="Z688" s="26">
        <f t="shared" si="130"/>
        <v>13707000</v>
      </c>
      <c r="AA688" s="208">
        <v>7.17E-2</v>
      </c>
      <c r="AB688" s="35">
        <f t="shared" si="128"/>
        <v>982791.9</v>
      </c>
      <c r="AC688" s="27">
        <f t="shared" si="121"/>
        <v>163929.68892000002</v>
      </c>
      <c r="AD688" s="212">
        <v>0.1668</v>
      </c>
      <c r="AE688" s="211">
        <f t="shared" si="122"/>
        <v>1</v>
      </c>
      <c r="AF688" s="211" t="str">
        <f>IF(AND(COUNTIFS($J$18:J688,J688)=1,AE688=1),1,"")</f>
        <v/>
      </c>
      <c r="AG688" s="211" t="str">
        <f>IF(C688="","",IF(AND(COUNTIFS($J$18:J688,J688)=1,C688&lt;&gt;""),1,""))</f>
        <v/>
      </c>
      <c r="AH688" s="211" t="str">
        <f>IF(G688="","",IF(AND(COUNTIFS($J$18:J688,J688)=1,G688&lt;&gt;""),1,""))</f>
        <v/>
      </c>
      <c r="AI688" s="28">
        <f t="shared" si="123"/>
        <v>14593788.187146019</v>
      </c>
      <c r="AJ688" s="28">
        <f t="shared" si="124"/>
        <v>1868647.7321969913</v>
      </c>
      <c r="AK688" s="29">
        <f t="shared" si="125"/>
        <v>0.12804404916900652</v>
      </c>
      <c r="AL688" s="210"/>
      <c r="AM688" s="210"/>
      <c r="AN688" s="210"/>
      <c r="AO688" s="210"/>
      <c r="AP688" s="45" t="str">
        <f t="shared" si="126"/>
        <v>20195</v>
      </c>
      <c r="AQ688" s="45" t="str">
        <f t="shared" si="127"/>
        <v>20195JPY</v>
      </c>
    </row>
    <row r="689" spans="1:43" s="15" customFormat="1">
      <c r="A689" s="208" t="s">
        <v>28</v>
      </c>
      <c r="B689" s="209">
        <v>2019</v>
      </c>
      <c r="C689" s="209">
        <v>3</v>
      </c>
      <c r="D689" s="57" t="str">
        <f t="shared" si="129"/>
        <v>Q4</v>
      </c>
      <c r="E689" s="208" t="s">
        <v>34</v>
      </c>
      <c r="F689" s="209">
        <v>2019</v>
      </c>
      <c r="G689" s="209">
        <v>5</v>
      </c>
      <c r="H689" s="213"/>
      <c r="I689" s="57" t="str">
        <f t="shared" si="119"/>
        <v>Q1</v>
      </c>
      <c r="J689" s="204" t="s">
        <v>827</v>
      </c>
      <c r="K689" s="213" t="s">
        <v>828</v>
      </c>
      <c r="L689" s="210" t="s">
        <v>55</v>
      </c>
      <c r="M689" s="208" t="s">
        <v>47</v>
      </c>
      <c r="N689" s="208">
        <v>2</v>
      </c>
      <c r="O689" s="208"/>
      <c r="P689" s="57" t="str">
        <f t="shared" si="120"/>
        <v>MAIN UNIT</v>
      </c>
      <c r="Q689" s="208" t="s">
        <v>48</v>
      </c>
      <c r="R689" s="208" t="s">
        <v>49</v>
      </c>
      <c r="S689" s="208" t="s">
        <v>37</v>
      </c>
      <c r="T689" s="208" t="s">
        <v>179</v>
      </c>
      <c r="U689" s="208" t="s">
        <v>58</v>
      </c>
      <c r="V689" s="208" t="s">
        <v>81</v>
      </c>
      <c r="W689" s="208" t="s">
        <v>51</v>
      </c>
      <c r="X689" s="34">
        <v>705000</v>
      </c>
      <c r="Y689" s="202">
        <v>1.1299999999999999</v>
      </c>
      <c r="Z689" s="26">
        <f t="shared" si="130"/>
        <v>1410000</v>
      </c>
      <c r="AA689" s="208">
        <v>1.1599999999999999</v>
      </c>
      <c r="AB689" s="35">
        <f t="shared" si="128"/>
        <v>1447433.6283185841</v>
      </c>
      <c r="AC689" s="27">
        <f t="shared" si="121"/>
        <v>116807.89380530972</v>
      </c>
      <c r="AD689" s="212">
        <v>8.0699999999999994E-2</v>
      </c>
      <c r="AE689" s="211">
        <f t="shared" si="122"/>
        <v>0</v>
      </c>
      <c r="AF689" s="211" t="str">
        <f>IF(AND(COUNTIFS($J$18:J689,J689)=1,AE689=1),1,"")</f>
        <v/>
      </c>
      <c r="AG689" s="211" t="str">
        <f>IF(C689="","",IF(AND(COUNTIFS($J$18:J689,J689)=1,C689&lt;&gt;""),1,""))</f>
        <v/>
      </c>
      <c r="AH689" s="211" t="str">
        <f>IF(G689="","",IF(AND(COUNTIFS($J$18:J689,J689)=1,G689&lt;&gt;""),1,""))</f>
        <v/>
      </c>
      <c r="AI689" s="28">
        <f t="shared" si="123"/>
        <v>14593788.187146019</v>
      </c>
      <c r="AJ689" s="28">
        <f t="shared" si="124"/>
        <v>1868647.7321969913</v>
      </c>
      <c r="AK689" s="29">
        <f t="shared" si="125"/>
        <v>0.12804404916900652</v>
      </c>
      <c r="AL689" s="210"/>
      <c r="AM689" s="210"/>
      <c r="AN689" s="210"/>
      <c r="AO689" s="210" t="s">
        <v>829</v>
      </c>
      <c r="AP689" s="45" t="str">
        <f t="shared" si="126"/>
        <v>20195</v>
      </c>
      <c r="AQ689" s="45" t="str">
        <f t="shared" si="127"/>
        <v>20195RMB</v>
      </c>
    </row>
    <row r="690" spans="1:43" s="15" customFormat="1">
      <c r="A690" s="208" t="s">
        <v>34</v>
      </c>
      <c r="B690" s="209">
        <v>2019</v>
      </c>
      <c r="C690" s="209">
        <v>5</v>
      </c>
      <c r="D690" s="57" t="str">
        <f t="shared" si="129"/>
        <v>Q1</v>
      </c>
      <c r="E690" s="208" t="s">
        <v>34</v>
      </c>
      <c r="F690" s="209">
        <v>2019</v>
      </c>
      <c r="G690" s="209">
        <v>5</v>
      </c>
      <c r="H690" s="213"/>
      <c r="I690" s="57" t="str">
        <f t="shared" si="119"/>
        <v>Q1</v>
      </c>
      <c r="J690" s="204" t="s">
        <v>833</v>
      </c>
      <c r="K690" s="213" t="s">
        <v>834</v>
      </c>
      <c r="L690" s="210" t="s">
        <v>55</v>
      </c>
      <c r="M690" s="208" t="s">
        <v>47</v>
      </c>
      <c r="N690" s="208">
        <v>1</v>
      </c>
      <c r="O690" s="208"/>
      <c r="P690" s="57" t="str">
        <f t="shared" si="120"/>
        <v>MAIN UNIT</v>
      </c>
      <c r="Q690" s="208" t="s">
        <v>56</v>
      </c>
      <c r="R690" s="208" t="s">
        <v>49</v>
      </c>
      <c r="S690" s="208" t="s">
        <v>36</v>
      </c>
      <c r="T690" s="208" t="s">
        <v>65</v>
      </c>
      <c r="U690" s="208" t="s">
        <v>66</v>
      </c>
      <c r="V690" s="208" t="s">
        <v>67</v>
      </c>
      <c r="W690" s="208" t="s">
        <v>51</v>
      </c>
      <c r="X690" s="34">
        <v>570000</v>
      </c>
      <c r="Y690" s="202">
        <v>1.1299999999999999</v>
      </c>
      <c r="Z690" s="26">
        <f t="shared" si="130"/>
        <v>570000</v>
      </c>
      <c r="AA690" s="208">
        <v>1.1599999999999999</v>
      </c>
      <c r="AB690" s="35">
        <f t="shared" si="128"/>
        <v>585132.74336283188</v>
      </c>
      <c r="AC690" s="27">
        <f t="shared" si="121"/>
        <v>78700.35398230089</v>
      </c>
      <c r="AD690" s="212">
        <v>0.13450000000000001</v>
      </c>
      <c r="AE690" s="211">
        <f t="shared" si="122"/>
        <v>1</v>
      </c>
      <c r="AF690" s="211">
        <f>IF(AND(COUNTIFS($J$18:J690,J690)=1,AE690=1),1,"")</f>
        <v>1</v>
      </c>
      <c r="AG690" s="211">
        <f>IF(C690="","",IF(AND(COUNTIFS($J$18:J690,J690)=1,C690&lt;&gt;""),1,""))</f>
        <v>1</v>
      </c>
      <c r="AH690" s="211">
        <f>IF(G690="","",IF(AND(COUNTIFS($J$18:J690,J690)=1,G690&lt;&gt;""),1,""))</f>
        <v>1</v>
      </c>
      <c r="AI690" s="28">
        <f t="shared" si="123"/>
        <v>14593788.187146019</v>
      </c>
      <c r="AJ690" s="28">
        <f t="shared" si="124"/>
        <v>1868647.7321969913</v>
      </c>
      <c r="AK690" s="29">
        <f t="shared" si="125"/>
        <v>0.12804404916900652</v>
      </c>
      <c r="AL690" s="210"/>
      <c r="AM690" s="210"/>
      <c r="AN690" s="210"/>
      <c r="AO690" s="210"/>
      <c r="AP690" s="45" t="str">
        <f t="shared" si="126"/>
        <v>20195</v>
      </c>
      <c r="AQ690" s="45" t="str">
        <f t="shared" si="127"/>
        <v>20195RMB</v>
      </c>
    </row>
    <row r="691" spans="1:43" s="15" customFormat="1">
      <c r="A691" s="208" t="s">
        <v>34</v>
      </c>
      <c r="B691" s="209">
        <v>2019</v>
      </c>
      <c r="C691" s="209">
        <v>8</v>
      </c>
      <c r="D691" s="57" t="str">
        <f t="shared" si="129"/>
        <v>Q2</v>
      </c>
      <c r="E691" s="208" t="s">
        <v>34</v>
      </c>
      <c r="F691" s="209">
        <v>2019</v>
      </c>
      <c r="G691" s="209">
        <v>11</v>
      </c>
      <c r="H691" s="213"/>
      <c r="I691" s="57" t="str">
        <f t="shared" si="119"/>
        <v>Q3</v>
      </c>
      <c r="J691" s="204" t="s">
        <v>835</v>
      </c>
      <c r="K691" s="213" t="s">
        <v>286</v>
      </c>
      <c r="L691" s="210" t="s">
        <v>79</v>
      </c>
      <c r="M691" s="208" t="s">
        <v>47</v>
      </c>
      <c r="N691" s="208">
        <v>1</v>
      </c>
      <c r="O691" s="208"/>
      <c r="P691" s="57" t="str">
        <f t="shared" si="120"/>
        <v>MAIN UNIT</v>
      </c>
      <c r="Q691" s="208" t="s">
        <v>48</v>
      </c>
      <c r="R691" s="208" t="s">
        <v>49</v>
      </c>
      <c r="S691" s="208" t="s">
        <v>36</v>
      </c>
      <c r="T691" s="208" t="s">
        <v>65</v>
      </c>
      <c r="U691" s="208" t="s">
        <v>66</v>
      </c>
      <c r="V691" s="208" t="s">
        <v>290</v>
      </c>
      <c r="W691" s="208" t="s">
        <v>51</v>
      </c>
      <c r="X691" s="34">
        <v>760000</v>
      </c>
      <c r="Y691" s="202">
        <v>1.1299999999999999</v>
      </c>
      <c r="Z691" s="26">
        <f t="shared" si="130"/>
        <v>760000</v>
      </c>
      <c r="AA691" s="208">
        <v>1.1100000000000001</v>
      </c>
      <c r="AB691" s="35">
        <f t="shared" si="128"/>
        <v>746548.67256637174</v>
      </c>
      <c r="AC691" s="27">
        <f t="shared" si="121"/>
        <v>32698.83185840708</v>
      </c>
      <c r="AD691" s="212">
        <v>4.3799999999999999E-2</v>
      </c>
      <c r="AE691" s="211">
        <f t="shared" si="122"/>
        <v>0</v>
      </c>
      <c r="AF691" s="211" t="str">
        <f>IF(AND(COUNTIFS($J$18:J691,J691)=1,AE691=1),1,"")</f>
        <v/>
      </c>
      <c r="AG691" s="211">
        <f>IF(C691="","",IF(AND(COUNTIFS($J$18:J691,J691)=1,C691&lt;&gt;""),1,""))</f>
        <v>1</v>
      </c>
      <c r="AH691" s="211">
        <f>IF(G691="","",IF(AND(COUNTIFS($J$18:J691,J691)=1,G691&lt;&gt;""),1,""))</f>
        <v>1</v>
      </c>
      <c r="AI691" s="28">
        <f t="shared" si="123"/>
        <v>26147030.909862839</v>
      </c>
      <c r="AJ691" s="28">
        <f t="shared" si="124"/>
        <v>2743862.8630715325</v>
      </c>
      <c r="AK691" s="29">
        <f t="shared" si="125"/>
        <v>0.10493974908778375</v>
      </c>
      <c r="AL691" s="210"/>
      <c r="AM691" s="210"/>
      <c r="AN691" s="210"/>
      <c r="AO691" s="210"/>
      <c r="AP691" s="45" t="str">
        <f t="shared" si="126"/>
        <v>201911</v>
      </c>
      <c r="AQ691" s="45" t="str">
        <f t="shared" si="127"/>
        <v>201911RMB</v>
      </c>
    </row>
    <row r="692" spans="1:43" s="15" customFormat="1">
      <c r="A692" s="208" t="s">
        <v>34</v>
      </c>
      <c r="B692" s="209">
        <v>2019</v>
      </c>
      <c r="C692" s="209">
        <v>11</v>
      </c>
      <c r="D692" s="57" t="str">
        <f t="shared" si="129"/>
        <v>Q3</v>
      </c>
      <c r="E692" s="208" t="s">
        <v>34</v>
      </c>
      <c r="F692" s="209">
        <v>2019</v>
      </c>
      <c r="G692" s="209">
        <v>11</v>
      </c>
      <c r="H692" s="213"/>
      <c r="I692" s="57" t="str">
        <f t="shared" si="119"/>
        <v>Q3</v>
      </c>
      <c r="J692" s="204" t="s">
        <v>836</v>
      </c>
      <c r="K692" s="213" t="s">
        <v>837</v>
      </c>
      <c r="L692" s="210" t="s">
        <v>55</v>
      </c>
      <c r="M692" s="208" t="s">
        <v>47</v>
      </c>
      <c r="N692" s="208">
        <v>1</v>
      </c>
      <c r="O692" s="208"/>
      <c r="P692" s="57" t="str">
        <f t="shared" si="120"/>
        <v>MAIN UNIT</v>
      </c>
      <c r="Q692" s="208" t="s">
        <v>48</v>
      </c>
      <c r="R692" s="208" t="s">
        <v>49</v>
      </c>
      <c r="S692" s="208" t="s">
        <v>36</v>
      </c>
      <c r="T692" s="208" t="s">
        <v>65</v>
      </c>
      <c r="U692" s="208" t="s">
        <v>66</v>
      </c>
      <c r="V692" s="208" t="s">
        <v>67</v>
      </c>
      <c r="W692" s="208" t="s">
        <v>51</v>
      </c>
      <c r="X692" s="34">
        <v>530000</v>
      </c>
      <c r="Y692" s="202">
        <v>1.1299999999999999</v>
      </c>
      <c r="Z692" s="26">
        <f t="shared" si="130"/>
        <v>530000</v>
      </c>
      <c r="AA692" s="208">
        <v>1.1100000000000001</v>
      </c>
      <c r="AB692" s="35">
        <f t="shared" si="128"/>
        <v>520619.46902654879</v>
      </c>
      <c r="AC692" s="27">
        <f t="shared" si="121"/>
        <v>62786.707964601781</v>
      </c>
      <c r="AD692" s="212">
        <v>0.1206</v>
      </c>
      <c r="AE692" s="211">
        <f t="shared" si="122"/>
        <v>0</v>
      </c>
      <c r="AF692" s="211" t="str">
        <f>IF(AND(COUNTIFS($J$18:J692,J692)=1,AE692=1),1,"")</f>
        <v/>
      </c>
      <c r="AG692" s="211">
        <f>IF(C692="","",IF(AND(COUNTIFS($J$18:J692,J692)=1,C692&lt;&gt;""),1,""))</f>
        <v>1</v>
      </c>
      <c r="AH692" s="211">
        <f>IF(G692="","",IF(AND(COUNTIFS($J$18:J692,J692)=1,G692&lt;&gt;""),1,""))</f>
        <v>1</v>
      </c>
      <c r="AI692" s="28">
        <f t="shared" si="123"/>
        <v>26147030.909862839</v>
      </c>
      <c r="AJ692" s="28">
        <f t="shared" si="124"/>
        <v>2743862.8630715325</v>
      </c>
      <c r="AK692" s="29">
        <f t="shared" si="125"/>
        <v>0.10493974908778375</v>
      </c>
      <c r="AL692" s="210"/>
      <c r="AM692" s="210"/>
      <c r="AN692" s="210"/>
      <c r="AO692" s="210"/>
      <c r="AP692" s="45" t="str">
        <f t="shared" si="126"/>
        <v>201911</v>
      </c>
      <c r="AQ692" s="45" t="str">
        <f t="shared" si="127"/>
        <v>201911RMB</v>
      </c>
    </row>
    <row r="693" spans="1:43" s="15" customFormat="1">
      <c r="A693" s="208" t="s">
        <v>34</v>
      </c>
      <c r="B693" s="209">
        <v>2019</v>
      </c>
      <c r="C693" s="209">
        <v>11</v>
      </c>
      <c r="D693" s="57" t="str">
        <f t="shared" si="129"/>
        <v>Q3</v>
      </c>
      <c r="E693" s="208" t="s">
        <v>34</v>
      </c>
      <c r="F693" s="209">
        <v>2019</v>
      </c>
      <c r="G693" s="209">
        <v>11</v>
      </c>
      <c r="H693" s="213"/>
      <c r="I693" s="57" t="str">
        <f t="shared" si="119"/>
        <v>Q3</v>
      </c>
      <c r="J693" s="204" t="s">
        <v>836</v>
      </c>
      <c r="K693" s="213" t="s">
        <v>837</v>
      </c>
      <c r="L693" s="210" t="s">
        <v>55</v>
      </c>
      <c r="M693" s="208" t="s">
        <v>47</v>
      </c>
      <c r="N693" s="208">
        <v>1</v>
      </c>
      <c r="O693" s="208"/>
      <c r="P693" s="57" t="str">
        <f t="shared" si="120"/>
        <v>MAIN UNIT</v>
      </c>
      <c r="Q693" s="208" t="s">
        <v>48</v>
      </c>
      <c r="R693" s="208" t="s">
        <v>49</v>
      </c>
      <c r="S693" s="208" t="s">
        <v>36</v>
      </c>
      <c r="T693" s="208" t="s">
        <v>65</v>
      </c>
      <c r="U693" s="208" t="s">
        <v>66</v>
      </c>
      <c r="V693" s="208" t="s">
        <v>67</v>
      </c>
      <c r="W693" s="208" t="s">
        <v>51</v>
      </c>
      <c r="X693" s="34">
        <v>530000</v>
      </c>
      <c r="Y693" s="202">
        <v>1.1299999999999999</v>
      </c>
      <c r="Z693" s="26">
        <f t="shared" si="130"/>
        <v>530000</v>
      </c>
      <c r="AA693" s="208">
        <v>1.1100000000000001</v>
      </c>
      <c r="AB693" s="35">
        <f t="shared" si="128"/>
        <v>520619.46902654879</v>
      </c>
      <c r="AC693" s="27">
        <f t="shared" si="121"/>
        <v>62786.707964601781</v>
      </c>
      <c r="AD693" s="212">
        <v>0.1206</v>
      </c>
      <c r="AE693" s="211">
        <f t="shared" si="122"/>
        <v>0</v>
      </c>
      <c r="AF693" s="211" t="str">
        <f>IF(AND(COUNTIFS($J$18:J693,J693)=1,AE693=1),1,"")</f>
        <v/>
      </c>
      <c r="AG693" s="211" t="str">
        <f>IF(C693="","",IF(AND(COUNTIFS($J$18:J693,J693)=1,C693&lt;&gt;""),1,""))</f>
        <v/>
      </c>
      <c r="AH693" s="211" t="str">
        <f>IF(G693="","",IF(AND(COUNTIFS($J$18:J693,J693)=1,G693&lt;&gt;""),1,""))</f>
        <v/>
      </c>
      <c r="AI693" s="28">
        <f t="shared" si="123"/>
        <v>26147030.909862839</v>
      </c>
      <c r="AJ693" s="28">
        <f t="shared" si="124"/>
        <v>2743862.8630715325</v>
      </c>
      <c r="AK693" s="29">
        <f t="shared" si="125"/>
        <v>0.10493974908778375</v>
      </c>
      <c r="AL693" s="210"/>
      <c r="AM693" s="210"/>
      <c r="AN693" s="210"/>
      <c r="AO693" s="210"/>
      <c r="AP693" s="45" t="str">
        <f t="shared" si="126"/>
        <v>201911</v>
      </c>
      <c r="AQ693" s="45" t="str">
        <f t="shared" si="127"/>
        <v>201911RMB</v>
      </c>
    </row>
    <row r="694" spans="1:43" s="15" customFormat="1">
      <c r="A694" s="208" t="s">
        <v>34</v>
      </c>
      <c r="B694" s="209">
        <v>2019</v>
      </c>
      <c r="C694" s="209">
        <v>11</v>
      </c>
      <c r="D694" s="57" t="str">
        <f t="shared" si="129"/>
        <v>Q3</v>
      </c>
      <c r="E694" s="208" t="s">
        <v>34</v>
      </c>
      <c r="F694" s="209">
        <v>2019</v>
      </c>
      <c r="G694" s="209">
        <v>11</v>
      </c>
      <c r="H694" s="213"/>
      <c r="I694" s="57" t="str">
        <f t="shared" si="119"/>
        <v>Q3</v>
      </c>
      <c r="J694" s="204" t="s">
        <v>838</v>
      </c>
      <c r="K694" s="213" t="s">
        <v>839</v>
      </c>
      <c r="L694" s="210" t="s">
        <v>79</v>
      </c>
      <c r="M694" s="208" t="s">
        <v>47</v>
      </c>
      <c r="N694" s="208">
        <v>1</v>
      </c>
      <c r="O694" s="208"/>
      <c r="P694" s="57" t="str">
        <f t="shared" si="120"/>
        <v>MAIN UNIT</v>
      </c>
      <c r="Q694" s="208" t="s">
        <v>48</v>
      </c>
      <c r="R694" s="208" t="s">
        <v>49</v>
      </c>
      <c r="S694" s="208" t="s">
        <v>36</v>
      </c>
      <c r="T694" s="208" t="s">
        <v>65</v>
      </c>
      <c r="U694" s="208" t="s">
        <v>66</v>
      </c>
      <c r="V694" s="208" t="s">
        <v>290</v>
      </c>
      <c r="W694" s="208" t="s">
        <v>96</v>
      </c>
      <c r="X694" s="34">
        <v>11000000</v>
      </c>
      <c r="Y694" s="202">
        <v>1</v>
      </c>
      <c r="Z694" s="26">
        <f t="shared" si="130"/>
        <v>11000000</v>
      </c>
      <c r="AA694" s="208">
        <v>7.3499999999999996E-2</v>
      </c>
      <c r="AB694" s="35">
        <f t="shared" si="128"/>
        <v>808500</v>
      </c>
      <c r="AC694" s="27">
        <f t="shared" si="121"/>
        <v>83518.05</v>
      </c>
      <c r="AD694" s="212">
        <v>0.1033</v>
      </c>
      <c r="AE694" s="211">
        <f t="shared" si="122"/>
        <v>0</v>
      </c>
      <c r="AF694" s="211" t="str">
        <f>IF(AND(COUNTIFS($J$18:J694,J694)=1,AE694=1),1,"")</f>
        <v/>
      </c>
      <c r="AG694" s="211">
        <f>IF(C694="","",IF(AND(COUNTIFS($J$18:J694,J694)=1,C694&lt;&gt;""),1,""))</f>
        <v>1</v>
      </c>
      <c r="AH694" s="211">
        <f>IF(G694="","",IF(AND(COUNTIFS($J$18:J694,J694)=1,G694&lt;&gt;""),1,""))</f>
        <v>1</v>
      </c>
      <c r="AI694" s="28">
        <f t="shared" si="123"/>
        <v>26147030.909862839</v>
      </c>
      <c r="AJ694" s="28">
        <f t="shared" si="124"/>
        <v>2743862.8630715325</v>
      </c>
      <c r="AK694" s="29">
        <f t="shared" si="125"/>
        <v>0.10493974908778375</v>
      </c>
      <c r="AL694" s="210"/>
      <c r="AM694" s="210"/>
      <c r="AN694" s="210"/>
      <c r="AO694" s="210"/>
      <c r="AP694" s="45" t="str">
        <f t="shared" si="126"/>
        <v>201911</v>
      </c>
      <c r="AQ694" s="45" t="str">
        <f t="shared" si="127"/>
        <v>201911JPY</v>
      </c>
    </row>
    <row r="695" spans="1:43" s="15" customFormat="1">
      <c r="A695" s="208" t="s">
        <v>34</v>
      </c>
      <c r="B695" s="209">
        <v>2019</v>
      </c>
      <c r="C695" s="209">
        <v>11</v>
      </c>
      <c r="D695" s="57" t="str">
        <f t="shared" si="129"/>
        <v>Q3</v>
      </c>
      <c r="E695" s="208" t="s">
        <v>34</v>
      </c>
      <c r="F695" s="209">
        <v>2019</v>
      </c>
      <c r="G695" s="209">
        <v>11</v>
      </c>
      <c r="H695" s="213"/>
      <c r="I695" s="57" t="str">
        <f t="shared" si="119"/>
        <v>Q3</v>
      </c>
      <c r="J695" s="204" t="s">
        <v>840</v>
      </c>
      <c r="K695" s="213" t="s">
        <v>118</v>
      </c>
      <c r="L695" s="210" t="s">
        <v>55</v>
      </c>
      <c r="M695" s="208" t="s">
        <v>47</v>
      </c>
      <c r="N695" s="208">
        <v>1</v>
      </c>
      <c r="O695" s="208"/>
      <c r="P695" s="57" t="str">
        <f t="shared" si="120"/>
        <v>MAIN UNIT</v>
      </c>
      <c r="Q695" s="208" t="s">
        <v>48</v>
      </c>
      <c r="R695" s="208" t="s">
        <v>49</v>
      </c>
      <c r="S695" s="208" t="s">
        <v>36</v>
      </c>
      <c r="T695" s="208" t="s">
        <v>65</v>
      </c>
      <c r="U695" s="208" t="s">
        <v>66</v>
      </c>
      <c r="V695" s="208" t="s">
        <v>119</v>
      </c>
      <c r="W695" s="208" t="s">
        <v>96</v>
      </c>
      <c r="X695" s="34">
        <v>7000000</v>
      </c>
      <c r="Y695" s="202">
        <v>1</v>
      </c>
      <c r="Z695" s="26">
        <f t="shared" si="130"/>
        <v>7000000</v>
      </c>
      <c r="AA695" s="208">
        <v>7.3499999999999996E-2</v>
      </c>
      <c r="AB695" s="35">
        <f t="shared" si="128"/>
        <v>514500</v>
      </c>
      <c r="AC695" s="27">
        <f t="shared" si="121"/>
        <v>68222.7</v>
      </c>
      <c r="AD695" s="212">
        <v>0.1326</v>
      </c>
      <c r="AE695" s="211">
        <f t="shared" si="122"/>
        <v>0</v>
      </c>
      <c r="AF695" s="211" t="str">
        <f>IF(AND(COUNTIFS($J$18:J695,J695)=1,AE695=1),1,"")</f>
        <v/>
      </c>
      <c r="AG695" s="211">
        <f>IF(C695="","",IF(AND(COUNTIFS($J$18:J695,J695)=1,C695&lt;&gt;""),1,""))</f>
        <v>1</v>
      </c>
      <c r="AH695" s="211">
        <f>IF(G695="","",IF(AND(COUNTIFS($J$18:J695,J695)=1,G695&lt;&gt;""),1,""))</f>
        <v>1</v>
      </c>
      <c r="AI695" s="28">
        <f t="shared" si="123"/>
        <v>26147030.909862839</v>
      </c>
      <c r="AJ695" s="28">
        <f t="shared" si="124"/>
        <v>2743862.8630715325</v>
      </c>
      <c r="AK695" s="29">
        <f t="shared" si="125"/>
        <v>0.10493974908778375</v>
      </c>
      <c r="AL695" s="210"/>
      <c r="AM695" s="210"/>
      <c r="AN695" s="210"/>
      <c r="AO695" s="210"/>
      <c r="AP695" s="45" t="str">
        <f t="shared" si="126"/>
        <v>201911</v>
      </c>
      <c r="AQ695" s="45" t="str">
        <f t="shared" si="127"/>
        <v>201911JPY</v>
      </c>
    </row>
    <row r="696" spans="1:43" s="15" customFormat="1">
      <c r="A696" s="208" t="s">
        <v>34</v>
      </c>
      <c r="B696" s="209">
        <v>2019</v>
      </c>
      <c r="C696" s="209">
        <v>11</v>
      </c>
      <c r="D696" s="57" t="str">
        <f t="shared" si="129"/>
        <v>Q3</v>
      </c>
      <c r="E696" s="208" t="s">
        <v>34</v>
      </c>
      <c r="F696" s="209">
        <v>2019</v>
      </c>
      <c r="G696" s="209">
        <v>11</v>
      </c>
      <c r="H696" s="213"/>
      <c r="I696" s="57" t="str">
        <f t="shared" si="119"/>
        <v>Q3</v>
      </c>
      <c r="J696" s="204" t="s">
        <v>840</v>
      </c>
      <c r="K696" s="213" t="s">
        <v>118</v>
      </c>
      <c r="L696" s="210" t="s">
        <v>55</v>
      </c>
      <c r="M696" s="208" t="s">
        <v>47</v>
      </c>
      <c r="N696" s="208">
        <v>1</v>
      </c>
      <c r="O696" s="208"/>
      <c r="P696" s="57" t="str">
        <f t="shared" si="120"/>
        <v>MAIN UNIT</v>
      </c>
      <c r="Q696" s="208" t="s">
        <v>48</v>
      </c>
      <c r="R696" s="208" t="s">
        <v>49</v>
      </c>
      <c r="S696" s="208" t="s">
        <v>36</v>
      </c>
      <c r="T696" s="208" t="s">
        <v>65</v>
      </c>
      <c r="U696" s="208" t="s">
        <v>66</v>
      </c>
      <c r="V696" s="208" t="s">
        <v>119</v>
      </c>
      <c r="W696" s="208" t="s">
        <v>96</v>
      </c>
      <c r="X696" s="34">
        <v>7000000</v>
      </c>
      <c r="Y696" s="202">
        <v>1</v>
      </c>
      <c r="Z696" s="26">
        <f t="shared" si="130"/>
        <v>7000000</v>
      </c>
      <c r="AA696" s="208">
        <v>7.3499999999999996E-2</v>
      </c>
      <c r="AB696" s="35">
        <f t="shared" si="128"/>
        <v>514500</v>
      </c>
      <c r="AC696" s="27">
        <f t="shared" si="121"/>
        <v>68222.7</v>
      </c>
      <c r="AD696" s="212">
        <v>0.1326</v>
      </c>
      <c r="AE696" s="211">
        <f t="shared" si="122"/>
        <v>0</v>
      </c>
      <c r="AF696" s="211" t="str">
        <f>IF(AND(COUNTIFS($J$18:J696,J696)=1,AE696=1),1,"")</f>
        <v/>
      </c>
      <c r="AG696" s="211" t="str">
        <f>IF(C696="","",IF(AND(COUNTIFS($J$18:J696,J696)=1,C696&lt;&gt;""),1,""))</f>
        <v/>
      </c>
      <c r="AH696" s="211" t="str">
        <f>IF(G696="","",IF(AND(COUNTIFS($J$18:J696,J696)=1,G696&lt;&gt;""),1,""))</f>
        <v/>
      </c>
      <c r="AI696" s="28">
        <f t="shared" si="123"/>
        <v>26147030.909862839</v>
      </c>
      <c r="AJ696" s="28">
        <f t="shared" si="124"/>
        <v>2743862.8630715325</v>
      </c>
      <c r="AK696" s="29">
        <f t="shared" si="125"/>
        <v>0.10493974908778375</v>
      </c>
      <c r="AL696" s="210"/>
      <c r="AM696" s="210"/>
      <c r="AN696" s="210"/>
      <c r="AO696" s="210"/>
      <c r="AP696" s="45" t="str">
        <f t="shared" si="126"/>
        <v>201911</v>
      </c>
      <c r="AQ696" s="45" t="str">
        <f t="shared" si="127"/>
        <v>201911JPY</v>
      </c>
    </row>
    <row r="697" spans="1:43" s="15" customFormat="1">
      <c r="A697" s="208" t="s">
        <v>34</v>
      </c>
      <c r="B697" s="209">
        <v>2019</v>
      </c>
      <c r="C697" s="209">
        <v>11</v>
      </c>
      <c r="D697" s="57" t="str">
        <f t="shared" si="129"/>
        <v>Q3</v>
      </c>
      <c r="E697" s="208" t="s">
        <v>34</v>
      </c>
      <c r="F697" s="209">
        <v>2019</v>
      </c>
      <c r="G697" s="209">
        <v>11</v>
      </c>
      <c r="H697" s="213"/>
      <c r="I697" s="57" t="str">
        <f t="shared" si="119"/>
        <v>Q3</v>
      </c>
      <c r="J697" s="204" t="s">
        <v>841</v>
      </c>
      <c r="K697" s="213" t="s">
        <v>612</v>
      </c>
      <c r="L697" s="210" t="s">
        <v>55</v>
      </c>
      <c r="M697" s="208" t="s">
        <v>47</v>
      </c>
      <c r="N697" s="208">
        <v>1</v>
      </c>
      <c r="O697" s="208"/>
      <c r="P697" s="57" t="str">
        <f t="shared" si="120"/>
        <v>MAIN UNIT</v>
      </c>
      <c r="Q697" s="208" t="s">
        <v>48</v>
      </c>
      <c r="R697" s="208" t="s">
        <v>49</v>
      </c>
      <c r="S697" s="208" t="s">
        <v>36</v>
      </c>
      <c r="T697" s="208" t="s">
        <v>65</v>
      </c>
      <c r="U697" s="208" t="s">
        <v>66</v>
      </c>
      <c r="V697" s="208" t="s">
        <v>290</v>
      </c>
      <c r="W697" s="208" t="s">
        <v>96</v>
      </c>
      <c r="X697" s="34">
        <v>8200000</v>
      </c>
      <c r="Y697" s="202">
        <v>1</v>
      </c>
      <c r="Z697" s="26">
        <f t="shared" si="130"/>
        <v>8200000</v>
      </c>
      <c r="AA697" s="208">
        <v>7.3499999999999996E-2</v>
      </c>
      <c r="AB697" s="35">
        <f t="shared" si="128"/>
        <v>602700</v>
      </c>
      <c r="AC697" s="27">
        <f t="shared" si="121"/>
        <v>67683.209999999992</v>
      </c>
      <c r="AD697" s="212">
        <v>0.1123</v>
      </c>
      <c r="AE697" s="211">
        <f t="shared" si="122"/>
        <v>0</v>
      </c>
      <c r="AF697" s="211" t="str">
        <f>IF(AND(COUNTIFS($J$18:J697,J697)=1,AE697=1),1,"")</f>
        <v/>
      </c>
      <c r="AG697" s="211">
        <f>IF(C697="","",IF(AND(COUNTIFS($J$18:J697,J697)=1,C697&lt;&gt;""),1,""))</f>
        <v>1</v>
      </c>
      <c r="AH697" s="211">
        <f>IF(G697="","",IF(AND(COUNTIFS($J$18:J697,J697)=1,G697&lt;&gt;""),1,""))</f>
        <v>1</v>
      </c>
      <c r="AI697" s="28">
        <f t="shared" si="123"/>
        <v>26147030.909862839</v>
      </c>
      <c r="AJ697" s="28">
        <f t="shared" si="124"/>
        <v>2743862.8630715325</v>
      </c>
      <c r="AK697" s="29">
        <f t="shared" si="125"/>
        <v>0.10493974908778375</v>
      </c>
      <c r="AL697" s="210"/>
      <c r="AM697" s="210"/>
      <c r="AN697" s="210"/>
      <c r="AO697" s="210"/>
      <c r="AP697" s="45" t="str">
        <f t="shared" si="126"/>
        <v>201911</v>
      </c>
      <c r="AQ697" s="45" t="str">
        <f t="shared" si="127"/>
        <v>201911JPY</v>
      </c>
    </row>
    <row r="698" spans="1:43" s="15" customFormat="1">
      <c r="A698" s="208" t="s">
        <v>34</v>
      </c>
      <c r="B698" s="209">
        <v>2019</v>
      </c>
      <c r="C698" s="209">
        <v>11</v>
      </c>
      <c r="D698" s="57" t="str">
        <f t="shared" si="129"/>
        <v>Q3</v>
      </c>
      <c r="E698" s="208" t="s">
        <v>34</v>
      </c>
      <c r="F698" s="209">
        <v>2019</v>
      </c>
      <c r="G698" s="209">
        <v>11</v>
      </c>
      <c r="H698" s="213"/>
      <c r="I698" s="57" t="str">
        <f t="shared" si="119"/>
        <v>Q3</v>
      </c>
      <c r="J698" s="204" t="s">
        <v>842</v>
      </c>
      <c r="K698" s="213" t="s">
        <v>640</v>
      </c>
      <c r="L698" s="210" t="s">
        <v>79</v>
      </c>
      <c r="M698" s="208" t="s">
        <v>47</v>
      </c>
      <c r="N698" s="208">
        <v>1</v>
      </c>
      <c r="O698" s="208"/>
      <c r="P698" s="57" t="str">
        <f t="shared" si="120"/>
        <v>MAIN UNIT</v>
      </c>
      <c r="Q698" s="208" t="s">
        <v>48</v>
      </c>
      <c r="R698" s="208" t="s">
        <v>49</v>
      </c>
      <c r="S698" s="208" t="s">
        <v>36</v>
      </c>
      <c r="T698" s="208" t="s">
        <v>65</v>
      </c>
      <c r="U698" s="208" t="s">
        <v>66</v>
      </c>
      <c r="V698" s="208" t="s">
        <v>99</v>
      </c>
      <c r="W698" s="208" t="s">
        <v>96</v>
      </c>
      <c r="X698" s="34">
        <v>11200000</v>
      </c>
      <c r="Y698" s="202">
        <v>1</v>
      </c>
      <c r="Z698" s="26">
        <f t="shared" si="130"/>
        <v>11200000</v>
      </c>
      <c r="AA698" s="208">
        <v>7.3499999999999996E-2</v>
      </c>
      <c r="AB698" s="35">
        <f t="shared" si="128"/>
        <v>823200</v>
      </c>
      <c r="AC698" s="27">
        <f t="shared" si="121"/>
        <v>91128.24</v>
      </c>
      <c r="AD698" s="212">
        <v>0.11070000000000001</v>
      </c>
      <c r="AE698" s="211">
        <f t="shared" si="122"/>
        <v>0</v>
      </c>
      <c r="AF698" s="211" t="str">
        <f>IF(AND(COUNTIFS($J$18:J698,J698)=1,AE698=1),1,"")</f>
        <v/>
      </c>
      <c r="AG698" s="211">
        <f>IF(C698="","",IF(AND(COUNTIFS($J$18:J698,J698)=1,C698&lt;&gt;""),1,""))</f>
        <v>1</v>
      </c>
      <c r="AH698" s="211">
        <f>IF(G698="","",IF(AND(COUNTIFS($J$18:J698,J698)=1,G698&lt;&gt;""),1,""))</f>
        <v>1</v>
      </c>
      <c r="AI698" s="28">
        <f t="shared" si="123"/>
        <v>26147030.909862839</v>
      </c>
      <c r="AJ698" s="28">
        <f t="shared" si="124"/>
        <v>2743862.8630715325</v>
      </c>
      <c r="AK698" s="29">
        <f t="shared" si="125"/>
        <v>0.10493974908778375</v>
      </c>
      <c r="AL698" s="210"/>
      <c r="AM698" s="210"/>
      <c r="AN698" s="210"/>
      <c r="AO698" s="210"/>
      <c r="AP698" s="45" t="str">
        <f t="shared" si="126"/>
        <v>201911</v>
      </c>
      <c r="AQ698" s="45" t="str">
        <f t="shared" si="127"/>
        <v>201911JPY</v>
      </c>
    </row>
    <row r="699" spans="1:43" s="15" customFormat="1">
      <c r="A699" s="208" t="s">
        <v>34</v>
      </c>
      <c r="B699" s="209">
        <v>2019</v>
      </c>
      <c r="C699" s="209">
        <v>11</v>
      </c>
      <c r="D699" s="57" t="str">
        <f t="shared" si="129"/>
        <v>Q3</v>
      </c>
      <c r="E699" s="208" t="s">
        <v>34</v>
      </c>
      <c r="F699" s="209">
        <v>2019</v>
      </c>
      <c r="G699" s="209">
        <v>11</v>
      </c>
      <c r="H699" s="213"/>
      <c r="I699" s="57" t="str">
        <f t="shared" si="119"/>
        <v>Q3</v>
      </c>
      <c r="J699" s="204" t="s">
        <v>843</v>
      </c>
      <c r="K699" s="213" t="s">
        <v>844</v>
      </c>
      <c r="L699" s="210" t="s">
        <v>55</v>
      </c>
      <c r="M699" s="208" t="s">
        <v>47</v>
      </c>
      <c r="N699" s="208">
        <v>1</v>
      </c>
      <c r="O699" s="208"/>
      <c r="P699" s="57" t="str">
        <f t="shared" si="120"/>
        <v>MAIN UNIT</v>
      </c>
      <c r="Q699" s="208" t="s">
        <v>48</v>
      </c>
      <c r="R699" s="208" t="s">
        <v>49</v>
      </c>
      <c r="S699" s="208" t="s">
        <v>36</v>
      </c>
      <c r="T699" s="208" t="s">
        <v>65</v>
      </c>
      <c r="U699" s="208" t="s">
        <v>66</v>
      </c>
      <c r="V699" s="208" t="s">
        <v>122</v>
      </c>
      <c r="W699" s="208" t="s">
        <v>96</v>
      </c>
      <c r="X699" s="34">
        <v>9000000</v>
      </c>
      <c r="Y699" s="202">
        <v>1</v>
      </c>
      <c r="Z699" s="26">
        <f t="shared" si="130"/>
        <v>9000000</v>
      </c>
      <c r="AA699" s="208">
        <v>7.3499999999999996E-2</v>
      </c>
      <c r="AB699" s="35">
        <f t="shared" si="128"/>
        <v>661500</v>
      </c>
      <c r="AC699" s="27">
        <f t="shared" si="121"/>
        <v>78321.600000000006</v>
      </c>
      <c r="AD699" s="212">
        <v>0.11840000000000001</v>
      </c>
      <c r="AE699" s="211">
        <f t="shared" si="122"/>
        <v>0</v>
      </c>
      <c r="AF699" s="211" t="str">
        <f>IF(AND(COUNTIFS($J$18:J699,J699)=1,AE699=1),1,"")</f>
        <v/>
      </c>
      <c r="AG699" s="211">
        <f>IF(C699="","",IF(AND(COUNTIFS($J$18:J699,J699)=1,C699&lt;&gt;""),1,""))</f>
        <v>1</v>
      </c>
      <c r="AH699" s="211">
        <f>IF(G699="","",IF(AND(COUNTIFS($J$18:J699,J699)=1,G699&lt;&gt;""),1,""))</f>
        <v>1</v>
      </c>
      <c r="AI699" s="28">
        <f t="shared" si="123"/>
        <v>26147030.909862839</v>
      </c>
      <c r="AJ699" s="28">
        <f t="shared" si="124"/>
        <v>2743862.8630715325</v>
      </c>
      <c r="AK699" s="29">
        <f t="shared" si="125"/>
        <v>0.10493974908778375</v>
      </c>
      <c r="AL699" s="210"/>
      <c r="AM699" s="210"/>
      <c r="AN699" s="210"/>
      <c r="AO699" s="210"/>
      <c r="AP699" s="45" t="str">
        <f t="shared" si="126"/>
        <v>201911</v>
      </c>
      <c r="AQ699" s="45" t="str">
        <f t="shared" si="127"/>
        <v>201911JPY</v>
      </c>
    </row>
    <row r="700" spans="1:43" s="15" customFormat="1">
      <c r="A700" s="208" t="s">
        <v>34</v>
      </c>
      <c r="B700" s="209">
        <v>2019</v>
      </c>
      <c r="C700" s="209">
        <v>11</v>
      </c>
      <c r="D700" s="57" t="str">
        <f t="shared" si="129"/>
        <v>Q3</v>
      </c>
      <c r="E700" s="208" t="s">
        <v>34</v>
      </c>
      <c r="F700" s="209">
        <v>2019</v>
      </c>
      <c r="G700" s="209">
        <v>11</v>
      </c>
      <c r="H700" s="213"/>
      <c r="I700" s="57" t="str">
        <f t="shared" si="119"/>
        <v>Q3</v>
      </c>
      <c r="J700" s="204" t="s">
        <v>843</v>
      </c>
      <c r="K700" s="213" t="s">
        <v>844</v>
      </c>
      <c r="L700" s="210" t="s">
        <v>79</v>
      </c>
      <c r="M700" s="208" t="s">
        <v>47</v>
      </c>
      <c r="N700" s="208">
        <v>1</v>
      </c>
      <c r="O700" s="208"/>
      <c r="P700" s="57" t="str">
        <f t="shared" si="120"/>
        <v>MAIN UNIT</v>
      </c>
      <c r="Q700" s="208" t="s">
        <v>48</v>
      </c>
      <c r="R700" s="208" t="s">
        <v>49</v>
      </c>
      <c r="S700" s="208" t="s">
        <v>36</v>
      </c>
      <c r="T700" s="208" t="s">
        <v>65</v>
      </c>
      <c r="U700" s="208" t="s">
        <v>66</v>
      </c>
      <c r="V700" s="208" t="s">
        <v>122</v>
      </c>
      <c r="W700" s="208" t="s">
        <v>96</v>
      </c>
      <c r="X700" s="34">
        <v>12900000</v>
      </c>
      <c r="Y700" s="202">
        <v>1</v>
      </c>
      <c r="Z700" s="26">
        <f t="shared" si="130"/>
        <v>12900000</v>
      </c>
      <c r="AA700" s="208">
        <v>7.3499999999999996E-2</v>
      </c>
      <c r="AB700" s="35">
        <f t="shared" si="128"/>
        <v>948150</v>
      </c>
      <c r="AC700" s="27">
        <f t="shared" si="121"/>
        <v>112260.96</v>
      </c>
      <c r="AD700" s="212">
        <v>0.11840000000000001</v>
      </c>
      <c r="AE700" s="211">
        <f t="shared" si="122"/>
        <v>0</v>
      </c>
      <c r="AF700" s="211" t="str">
        <f>IF(AND(COUNTIFS($J$18:J700,J700)=1,AE700=1),1,"")</f>
        <v/>
      </c>
      <c r="AG700" s="211" t="str">
        <f>IF(C700="","",IF(AND(COUNTIFS($J$18:J700,J700)=1,C700&lt;&gt;""),1,""))</f>
        <v/>
      </c>
      <c r="AH700" s="211" t="str">
        <f>IF(G700="","",IF(AND(COUNTIFS($J$18:J700,J700)=1,G700&lt;&gt;""),1,""))</f>
        <v/>
      </c>
      <c r="AI700" s="28">
        <f t="shared" si="123"/>
        <v>26147030.909862839</v>
      </c>
      <c r="AJ700" s="28">
        <f t="shared" si="124"/>
        <v>2743862.8630715325</v>
      </c>
      <c r="AK700" s="29">
        <f t="shared" si="125"/>
        <v>0.10493974908778375</v>
      </c>
      <c r="AL700" s="210"/>
      <c r="AM700" s="210"/>
      <c r="AN700" s="210"/>
      <c r="AO700" s="210"/>
      <c r="AP700" s="45" t="str">
        <f t="shared" si="126"/>
        <v>201911</v>
      </c>
      <c r="AQ700" s="45" t="str">
        <f t="shared" si="127"/>
        <v>201911JPY</v>
      </c>
    </row>
    <row r="701" spans="1:43" s="15" customFormat="1">
      <c r="A701" s="208" t="s">
        <v>34</v>
      </c>
      <c r="B701" s="209">
        <v>2019</v>
      </c>
      <c r="C701" s="209">
        <v>11</v>
      </c>
      <c r="D701" s="57" t="str">
        <f t="shared" si="129"/>
        <v>Q3</v>
      </c>
      <c r="E701" s="208" t="s">
        <v>34</v>
      </c>
      <c r="F701" s="209">
        <v>2019</v>
      </c>
      <c r="G701" s="209">
        <v>11</v>
      </c>
      <c r="H701" s="213"/>
      <c r="I701" s="57" t="str">
        <f t="shared" si="119"/>
        <v>Q3</v>
      </c>
      <c r="J701" s="204" t="s">
        <v>843</v>
      </c>
      <c r="K701" s="213" t="s">
        <v>844</v>
      </c>
      <c r="L701" s="210" t="s">
        <v>79</v>
      </c>
      <c r="M701" s="208" t="s">
        <v>47</v>
      </c>
      <c r="N701" s="208">
        <v>1</v>
      </c>
      <c r="O701" s="208"/>
      <c r="P701" s="57" t="str">
        <f t="shared" si="120"/>
        <v>MAIN UNIT</v>
      </c>
      <c r="Q701" s="208" t="s">
        <v>48</v>
      </c>
      <c r="R701" s="208" t="s">
        <v>49</v>
      </c>
      <c r="S701" s="208" t="s">
        <v>36</v>
      </c>
      <c r="T701" s="208" t="s">
        <v>65</v>
      </c>
      <c r="U701" s="208" t="s">
        <v>66</v>
      </c>
      <c r="V701" s="208" t="s">
        <v>122</v>
      </c>
      <c r="W701" s="208" t="s">
        <v>96</v>
      </c>
      <c r="X701" s="34">
        <v>12900000</v>
      </c>
      <c r="Y701" s="202">
        <v>1</v>
      </c>
      <c r="Z701" s="26">
        <f t="shared" si="130"/>
        <v>12900000</v>
      </c>
      <c r="AA701" s="208">
        <v>7.3499999999999996E-2</v>
      </c>
      <c r="AB701" s="35">
        <f t="shared" si="128"/>
        <v>948150</v>
      </c>
      <c r="AC701" s="27">
        <f t="shared" si="121"/>
        <v>112260.96</v>
      </c>
      <c r="AD701" s="212">
        <v>0.11840000000000001</v>
      </c>
      <c r="AE701" s="211">
        <f t="shared" si="122"/>
        <v>0</v>
      </c>
      <c r="AF701" s="211" t="str">
        <f>IF(AND(COUNTIFS($J$18:J701,J701)=1,AE701=1),1,"")</f>
        <v/>
      </c>
      <c r="AG701" s="211" t="str">
        <f>IF(C701="","",IF(AND(COUNTIFS($J$18:J701,J701)=1,C701&lt;&gt;""),1,""))</f>
        <v/>
      </c>
      <c r="AH701" s="211" t="str">
        <f>IF(G701="","",IF(AND(COUNTIFS($J$18:J701,J701)=1,G701&lt;&gt;""),1,""))</f>
        <v/>
      </c>
      <c r="AI701" s="28">
        <f t="shared" si="123"/>
        <v>26147030.909862839</v>
      </c>
      <c r="AJ701" s="28">
        <f t="shared" si="124"/>
        <v>2743862.8630715325</v>
      </c>
      <c r="AK701" s="29">
        <f t="shared" si="125"/>
        <v>0.10493974908778375</v>
      </c>
      <c r="AL701" s="210"/>
      <c r="AM701" s="210"/>
      <c r="AN701" s="210"/>
      <c r="AO701" s="210"/>
      <c r="AP701" s="45" t="str">
        <f t="shared" si="126"/>
        <v>201911</v>
      </c>
      <c r="AQ701" s="45" t="str">
        <f t="shared" si="127"/>
        <v>201911JPY</v>
      </c>
    </row>
    <row r="702" spans="1:43" s="15" customFormat="1">
      <c r="A702" s="208" t="s">
        <v>34</v>
      </c>
      <c r="B702" s="209">
        <v>2019</v>
      </c>
      <c r="C702" s="209">
        <v>11</v>
      </c>
      <c r="D702" s="57" t="str">
        <f t="shared" si="129"/>
        <v>Q3</v>
      </c>
      <c r="E702" s="208" t="s">
        <v>34</v>
      </c>
      <c r="F702" s="209">
        <v>2019</v>
      </c>
      <c r="G702" s="209">
        <v>11</v>
      </c>
      <c r="H702" s="213"/>
      <c r="I702" s="57" t="str">
        <f t="shared" si="119"/>
        <v>Q3</v>
      </c>
      <c r="J702" s="204" t="s">
        <v>845</v>
      </c>
      <c r="K702" s="213" t="s">
        <v>3159</v>
      </c>
      <c r="L702" s="210" t="s">
        <v>55</v>
      </c>
      <c r="M702" s="208" t="s">
        <v>47</v>
      </c>
      <c r="N702" s="208">
        <v>1</v>
      </c>
      <c r="O702" s="208"/>
      <c r="P702" s="57" t="str">
        <f t="shared" si="120"/>
        <v>MAIN UNIT</v>
      </c>
      <c r="Q702" s="208" t="s">
        <v>48</v>
      </c>
      <c r="R702" s="208" t="s">
        <v>49</v>
      </c>
      <c r="S702" s="208" t="s">
        <v>38</v>
      </c>
      <c r="T702" s="208" t="s">
        <v>326</v>
      </c>
      <c r="U702" s="208" t="s">
        <v>137</v>
      </c>
      <c r="V702" s="208" t="s">
        <v>530</v>
      </c>
      <c r="W702" s="208" t="s">
        <v>51</v>
      </c>
      <c r="X702" s="34">
        <v>560000</v>
      </c>
      <c r="Y702" s="202">
        <v>1.1299999999999999</v>
      </c>
      <c r="Z702" s="26">
        <f t="shared" si="130"/>
        <v>560000</v>
      </c>
      <c r="AA702" s="208">
        <v>1.1100000000000001</v>
      </c>
      <c r="AB702" s="35">
        <f t="shared" si="128"/>
        <v>550088.49557522137</v>
      </c>
      <c r="AC702" s="27">
        <f t="shared" si="121"/>
        <v>64525.380530973467</v>
      </c>
      <c r="AD702" s="212">
        <v>0.1173</v>
      </c>
      <c r="AE702" s="211">
        <f t="shared" si="122"/>
        <v>0</v>
      </c>
      <c r="AF702" s="211" t="str">
        <f>IF(AND(COUNTIFS($J$18:J702,J702)=1,AE702=1),1,"")</f>
        <v/>
      </c>
      <c r="AG702" s="211">
        <f>IF(C702="","",IF(AND(COUNTIFS($J$18:J702,J702)=1,C702&lt;&gt;""),1,""))</f>
        <v>1</v>
      </c>
      <c r="AH702" s="211">
        <f>IF(G702="","",IF(AND(COUNTIFS($J$18:J702,J702)=1,G702&lt;&gt;""),1,""))</f>
        <v>1</v>
      </c>
      <c r="AI702" s="28">
        <f t="shared" si="123"/>
        <v>26147030.909862839</v>
      </c>
      <c r="AJ702" s="28">
        <f t="shared" si="124"/>
        <v>2743862.8630715325</v>
      </c>
      <c r="AK702" s="29">
        <f t="shared" si="125"/>
        <v>0.10493974908778375</v>
      </c>
      <c r="AL702" s="210"/>
      <c r="AM702" s="210"/>
      <c r="AN702" s="210"/>
      <c r="AO702" s="210"/>
      <c r="AP702" s="45" t="str">
        <f t="shared" si="126"/>
        <v>201911</v>
      </c>
      <c r="AQ702" s="45" t="str">
        <f t="shared" si="127"/>
        <v>201911RMB</v>
      </c>
    </row>
    <row r="703" spans="1:43" s="15" customFormat="1">
      <c r="A703" s="208" t="s">
        <v>34</v>
      </c>
      <c r="B703" s="209">
        <v>2019</v>
      </c>
      <c r="C703" s="209">
        <v>11</v>
      </c>
      <c r="D703" s="57" t="str">
        <f t="shared" si="129"/>
        <v>Q3</v>
      </c>
      <c r="E703" s="208" t="s">
        <v>34</v>
      </c>
      <c r="F703" s="209">
        <v>2019</v>
      </c>
      <c r="G703" s="209">
        <v>11</v>
      </c>
      <c r="H703" s="213"/>
      <c r="I703" s="57" t="str">
        <f t="shared" si="119"/>
        <v>Q3</v>
      </c>
      <c r="J703" s="204" t="s">
        <v>846</v>
      </c>
      <c r="K703" s="213" t="s">
        <v>3136</v>
      </c>
      <c r="L703" s="210" t="s">
        <v>79</v>
      </c>
      <c r="M703" s="208" t="s">
        <v>47</v>
      </c>
      <c r="N703" s="208">
        <v>1</v>
      </c>
      <c r="O703" s="208"/>
      <c r="P703" s="57" t="str">
        <f t="shared" si="120"/>
        <v>MAIN UNIT</v>
      </c>
      <c r="Q703" s="208" t="s">
        <v>48</v>
      </c>
      <c r="R703" s="208" t="s">
        <v>49</v>
      </c>
      <c r="S703" s="208" t="s">
        <v>38</v>
      </c>
      <c r="T703" s="208" t="s">
        <v>326</v>
      </c>
      <c r="U703" s="208" t="s">
        <v>137</v>
      </c>
      <c r="V703" s="208" t="s">
        <v>530</v>
      </c>
      <c r="W703" s="208" t="s">
        <v>51</v>
      </c>
      <c r="X703" s="34">
        <v>986000</v>
      </c>
      <c r="Y703" s="202">
        <v>1.1299999999999999</v>
      </c>
      <c r="Z703" s="26">
        <f t="shared" si="130"/>
        <v>986000</v>
      </c>
      <c r="AA703" s="208">
        <v>1.1100000000000001</v>
      </c>
      <c r="AB703" s="35">
        <f t="shared" si="128"/>
        <v>968548.67256637185</v>
      </c>
      <c r="AC703" s="27">
        <f t="shared" si="121"/>
        <v>79324.136283185857</v>
      </c>
      <c r="AD703" s="212">
        <v>8.1900000000000001E-2</v>
      </c>
      <c r="AE703" s="211">
        <f t="shared" si="122"/>
        <v>0</v>
      </c>
      <c r="AF703" s="211" t="str">
        <f>IF(AND(COUNTIFS($J$18:J703,J703)=1,AE703=1),1,"")</f>
        <v/>
      </c>
      <c r="AG703" s="211">
        <f>IF(C703="","",IF(AND(COUNTIFS($J$18:J703,J703)=1,C703&lt;&gt;""),1,""))</f>
        <v>1</v>
      </c>
      <c r="AH703" s="211">
        <f>IF(G703="","",IF(AND(COUNTIFS($J$18:J703,J703)=1,G703&lt;&gt;""),1,""))</f>
        <v>1</v>
      </c>
      <c r="AI703" s="28">
        <f t="shared" si="123"/>
        <v>26147030.909862839</v>
      </c>
      <c r="AJ703" s="28">
        <f t="shared" si="124"/>
        <v>2743862.8630715325</v>
      </c>
      <c r="AK703" s="29">
        <f t="shared" si="125"/>
        <v>0.10493974908778375</v>
      </c>
      <c r="AL703" s="210"/>
      <c r="AM703" s="210"/>
      <c r="AN703" s="210"/>
      <c r="AO703" s="210"/>
      <c r="AP703" s="45" t="str">
        <f t="shared" si="126"/>
        <v>201911</v>
      </c>
      <c r="AQ703" s="45" t="str">
        <f t="shared" si="127"/>
        <v>201911RMB</v>
      </c>
    </row>
    <row r="704" spans="1:43" s="15" customFormat="1">
      <c r="A704" s="208" t="s">
        <v>34</v>
      </c>
      <c r="B704" s="209">
        <v>2019</v>
      </c>
      <c r="C704" s="209">
        <v>10</v>
      </c>
      <c r="D704" s="57" t="str">
        <f t="shared" si="129"/>
        <v>Q3</v>
      </c>
      <c r="E704" s="208" t="s">
        <v>34</v>
      </c>
      <c r="F704" s="209">
        <v>2019</v>
      </c>
      <c r="G704" s="209">
        <v>11</v>
      </c>
      <c r="H704" s="213"/>
      <c r="I704" s="57" t="str">
        <f t="shared" si="119"/>
        <v>Q3</v>
      </c>
      <c r="J704" s="204" t="s">
        <v>847</v>
      </c>
      <c r="K704" s="213" t="s">
        <v>848</v>
      </c>
      <c r="L704" s="210" t="s">
        <v>79</v>
      </c>
      <c r="M704" s="208" t="s">
        <v>47</v>
      </c>
      <c r="N704" s="208">
        <v>1</v>
      </c>
      <c r="O704" s="208"/>
      <c r="P704" s="57" t="str">
        <f t="shared" si="120"/>
        <v>MAIN UNIT</v>
      </c>
      <c r="Q704" s="208" t="s">
        <v>48</v>
      </c>
      <c r="R704" s="208" t="s">
        <v>49</v>
      </c>
      <c r="S704" s="208" t="s">
        <v>36</v>
      </c>
      <c r="T704" s="208" t="s">
        <v>65</v>
      </c>
      <c r="U704" s="208" t="s">
        <v>66</v>
      </c>
      <c r="V704" s="208" t="s">
        <v>122</v>
      </c>
      <c r="W704" s="208" t="s">
        <v>849</v>
      </c>
      <c r="X704" s="34">
        <v>182250</v>
      </c>
      <c r="Y704" s="202">
        <v>1</v>
      </c>
      <c r="Z704" s="26">
        <f t="shared" si="130"/>
        <v>182250</v>
      </c>
      <c r="AA704" s="208">
        <v>7.8</v>
      </c>
      <c r="AB704" s="35">
        <f t="shared" si="128"/>
        <v>1421550</v>
      </c>
      <c r="AC704" s="27">
        <f t="shared" si="121"/>
        <v>149262.75</v>
      </c>
      <c r="AD704" s="212">
        <v>0.105</v>
      </c>
      <c r="AE704" s="211">
        <f t="shared" si="122"/>
        <v>0</v>
      </c>
      <c r="AF704" s="211" t="str">
        <f>IF(AND(COUNTIFS($J$18:J704,J704)=1,AE704=1),1,"")</f>
        <v/>
      </c>
      <c r="AG704" s="211">
        <f>IF(C704="","",IF(AND(COUNTIFS($J$18:J704,J704)=1,C704&lt;&gt;""),1,""))</f>
        <v>1</v>
      </c>
      <c r="AH704" s="211">
        <f>IF(G704="","",IF(AND(COUNTIFS($J$18:J704,J704)=1,G704&lt;&gt;""),1,""))</f>
        <v>1</v>
      </c>
      <c r="AI704" s="28">
        <f t="shared" si="123"/>
        <v>26147030.909862839</v>
      </c>
      <c r="AJ704" s="28">
        <f t="shared" si="124"/>
        <v>2743862.8630715325</v>
      </c>
      <c r="AK704" s="29">
        <f t="shared" si="125"/>
        <v>0.10493974908778375</v>
      </c>
      <c r="AL704" s="210"/>
      <c r="AM704" s="210"/>
      <c r="AN704" s="210"/>
      <c r="AO704" s="210"/>
      <c r="AP704" s="45" t="str">
        <f t="shared" si="126"/>
        <v>201911</v>
      </c>
      <c r="AQ704" s="45" t="str">
        <f t="shared" si="127"/>
        <v>201911USD</v>
      </c>
    </row>
    <row r="705" spans="1:43" s="15" customFormat="1">
      <c r="A705" s="208" t="s">
        <v>34</v>
      </c>
      <c r="B705" s="209">
        <v>2019</v>
      </c>
      <c r="C705" s="209">
        <v>10</v>
      </c>
      <c r="D705" s="57" t="str">
        <f t="shared" si="129"/>
        <v>Q3</v>
      </c>
      <c r="E705" s="208" t="s">
        <v>34</v>
      </c>
      <c r="F705" s="209">
        <v>2019</v>
      </c>
      <c r="G705" s="209">
        <v>11</v>
      </c>
      <c r="H705" s="213"/>
      <c r="I705" s="57" t="str">
        <f t="shared" si="119"/>
        <v>Q3</v>
      </c>
      <c r="J705" s="204" t="s">
        <v>847</v>
      </c>
      <c r="K705" s="213" t="s">
        <v>848</v>
      </c>
      <c r="L705" s="210" t="s">
        <v>79</v>
      </c>
      <c r="M705" s="208" t="s">
        <v>47</v>
      </c>
      <c r="N705" s="208">
        <v>1</v>
      </c>
      <c r="O705" s="208"/>
      <c r="P705" s="57" t="str">
        <f t="shared" si="120"/>
        <v>MAIN UNIT</v>
      </c>
      <c r="Q705" s="208" t="s">
        <v>48</v>
      </c>
      <c r="R705" s="208" t="s">
        <v>49</v>
      </c>
      <c r="S705" s="208" t="s">
        <v>36</v>
      </c>
      <c r="T705" s="208" t="s">
        <v>65</v>
      </c>
      <c r="U705" s="208" t="s">
        <v>66</v>
      </c>
      <c r="V705" s="208" t="s">
        <v>122</v>
      </c>
      <c r="W705" s="208" t="s">
        <v>849</v>
      </c>
      <c r="X705" s="34">
        <v>182250</v>
      </c>
      <c r="Y705" s="202">
        <v>1</v>
      </c>
      <c r="Z705" s="26">
        <f t="shared" si="130"/>
        <v>182250</v>
      </c>
      <c r="AA705" s="208">
        <v>7.8</v>
      </c>
      <c r="AB705" s="35">
        <f t="shared" si="128"/>
        <v>1421550</v>
      </c>
      <c r="AC705" s="27">
        <f t="shared" si="121"/>
        <v>149262.75</v>
      </c>
      <c r="AD705" s="212">
        <v>0.105</v>
      </c>
      <c r="AE705" s="211">
        <f t="shared" si="122"/>
        <v>0</v>
      </c>
      <c r="AF705" s="211" t="str">
        <f>IF(AND(COUNTIFS($J$18:J705,J705)=1,AE705=1),1,"")</f>
        <v/>
      </c>
      <c r="AG705" s="211" t="str">
        <f>IF(C705="","",IF(AND(COUNTIFS($J$18:J705,J705)=1,C705&lt;&gt;""),1,""))</f>
        <v/>
      </c>
      <c r="AH705" s="211" t="str">
        <f>IF(G705="","",IF(AND(COUNTIFS($J$18:J705,J705)=1,G705&lt;&gt;""),1,""))</f>
        <v/>
      </c>
      <c r="AI705" s="28">
        <f t="shared" si="123"/>
        <v>26147030.909862839</v>
      </c>
      <c r="AJ705" s="28">
        <f t="shared" si="124"/>
        <v>2743862.8630715325</v>
      </c>
      <c r="AK705" s="29">
        <f t="shared" si="125"/>
        <v>0.10493974908778375</v>
      </c>
      <c r="AL705" s="210"/>
      <c r="AM705" s="210"/>
      <c r="AN705" s="210"/>
      <c r="AO705" s="210"/>
      <c r="AP705" s="45" t="str">
        <f t="shared" si="126"/>
        <v>201911</v>
      </c>
      <c r="AQ705" s="45" t="str">
        <f t="shared" si="127"/>
        <v>201911USD</v>
      </c>
    </row>
    <row r="706" spans="1:43" s="15" customFormat="1">
      <c r="A706" s="208" t="s">
        <v>34</v>
      </c>
      <c r="B706" s="209">
        <v>2019</v>
      </c>
      <c r="C706" s="209">
        <v>10</v>
      </c>
      <c r="D706" s="57" t="str">
        <f t="shared" si="129"/>
        <v>Q3</v>
      </c>
      <c r="E706" s="208" t="s">
        <v>34</v>
      </c>
      <c r="F706" s="209">
        <v>2019</v>
      </c>
      <c r="G706" s="209">
        <v>11</v>
      </c>
      <c r="H706" s="213"/>
      <c r="I706" s="57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204" t="s">
        <v>850</v>
      </c>
      <c r="K706" s="213" t="s">
        <v>851</v>
      </c>
      <c r="L706" s="210" t="s">
        <v>79</v>
      </c>
      <c r="M706" s="208" t="s">
        <v>47</v>
      </c>
      <c r="N706" s="208">
        <v>1</v>
      </c>
      <c r="O706" s="208"/>
      <c r="P706" s="57" t="str">
        <f t="shared" ref="P706:P769" si="132">IF(M706="","",IF(AND(N706&gt;0,L706&lt;&gt;""),"MAIN UNIT",IF(AND(O706&gt;0,L706&lt;&gt;""),"SERVICE/ PARTS","C66 SERVICE/OTHERS")))</f>
        <v>MAIN UNIT</v>
      </c>
      <c r="Q706" s="208" t="s">
        <v>56</v>
      </c>
      <c r="R706" s="208" t="s">
        <v>49</v>
      </c>
      <c r="S706" s="208" t="s">
        <v>36</v>
      </c>
      <c r="T706" s="208" t="s">
        <v>65</v>
      </c>
      <c r="U706" s="208" t="s">
        <v>66</v>
      </c>
      <c r="V706" s="208" t="s">
        <v>99</v>
      </c>
      <c r="W706" s="208" t="s">
        <v>51</v>
      </c>
      <c r="X706" s="34">
        <v>1000000</v>
      </c>
      <c r="Y706" s="202">
        <v>1.1299999999999999</v>
      </c>
      <c r="Z706" s="26">
        <f t="shared" si="130"/>
        <v>1000000</v>
      </c>
      <c r="AA706" s="208">
        <v>1.1100000000000001</v>
      </c>
      <c r="AB706" s="35">
        <f t="shared" si="128"/>
        <v>982300.88495575241</v>
      </c>
      <c r="AC706" s="27">
        <f t="shared" ref="AC706:AC769" si="133">IF(R706&lt;&gt;"",AB706*AD706,"")</f>
        <v>158543.36283185842</v>
      </c>
      <c r="AD706" s="212">
        <v>0.16139999999999999</v>
      </c>
      <c r="AE706" s="211">
        <f t="shared" ref="AE706:AE769" si="134">IF(Q706="","",IF(Q706="Yes",1,0))</f>
        <v>1</v>
      </c>
      <c r="AF706" s="211">
        <f>IF(AND(COUNTIFS($J$18:J706,J706)=1,AE706=1),1,"")</f>
        <v>1</v>
      </c>
      <c r="AG706" s="211">
        <f>IF(C706="","",IF(AND(COUNTIFS($J$18:J706,J706)=1,C706&lt;&gt;""),1,""))</f>
        <v>1</v>
      </c>
      <c r="AH706" s="211">
        <f>IF(G706="","",IF(AND(COUNTIFS($J$18:J706,J706)=1,G706&lt;&gt;""),1,""))</f>
        <v>1</v>
      </c>
      <c r="AI706" s="28">
        <f t="shared" ref="AI706:AI769" si="135">IF(P706="C66 SERVICE","",SUMIFS(AB:AB,F:F,F706,G:G,G706,E:E,E706))</f>
        <v>26147030.909862839</v>
      </c>
      <c r="AJ706" s="28">
        <f t="shared" ref="AJ706:AJ769" si="136">IF(P706="C66 SERVICE","",SUMIFS(AC:AC,F:F,F706,G:G,G706,E:E,E706))</f>
        <v>2743862.8630715325</v>
      </c>
      <c r="AK706" s="29">
        <f t="shared" ref="AK706:AK769" si="137">IF(AJ706&gt;0,AJ706/AI706,"")</f>
        <v>0.10493974908778375</v>
      </c>
      <c r="AL706" s="210"/>
      <c r="AM706" s="210"/>
      <c r="AN706" s="210"/>
      <c r="AO706" s="210"/>
      <c r="AP706" s="45" t="str">
        <f t="shared" ref="AP706:AP769" si="138">IF(F706="","",F706&amp;G706)</f>
        <v>201911</v>
      </c>
      <c r="AQ706" s="45" t="str">
        <f t="shared" ref="AQ706:AQ769" si="139">IF(W706="","",F706&amp;G706&amp;W706)</f>
        <v>201911RMB</v>
      </c>
    </row>
    <row r="707" spans="1:43" s="15" customFormat="1">
      <c r="A707" s="208" t="s">
        <v>34</v>
      </c>
      <c r="B707" s="209">
        <v>2019</v>
      </c>
      <c r="C707" s="209">
        <v>10</v>
      </c>
      <c r="D707" s="57" t="str">
        <f t="shared" si="129"/>
        <v>Q3</v>
      </c>
      <c r="E707" s="208" t="s">
        <v>34</v>
      </c>
      <c r="F707" s="209">
        <v>2019</v>
      </c>
      <c r="G707" s="209">
        <v>11</v>
      </c>
      <c r="H707" s="213"/>
      <c r="I707" s="57" t="str">
        <f t="shared" si="131"/>
        <v>Q3</v>
      </c>
      <c r="J707" s="204" t="s">
        <v>850</v>
      </c>
      <c r="K707" s="213" t="s">
        <v>851</v>
      </c>
      <c r="L707" s="210" t="s">
        <v>55</v>
      </c>
      <c r="M707" s="208" t="s">
        <v>47</v>
      </c>
      <c r="N707" s="208">
        <v>1</v>
      </c>
      <c r="O707" s="208"/>
      <c r="P707" s="57" t="str">
        <f t="shared" si="132"/>
        <v>MAIN UNIT</v>
      </c>
      <c r="Q707" s="208" t="s">
        <v>56</v>
      </c>
      <c r="R707" s="208" t="s">
        <v>49</v>
      </c>
      <c r="S707" s="208" t="s">
        <v>36</v>
      </c>
      <c r="T707" s="208" t="s">
        <v>65</v>
      </c>
      <c r="U707" s="208" t="s">
        <v>66</v>
      </c>
      <c r="V707" s="208" t="s">
        <v>99</v>
      </c>
      <c r="W707" s="208" t="s">
        <v>51</v>
      </c>
      <c r="X707" s="34">
        <v>580000</v>
      </c>
      <c r="Y707" s="202">
        <v>1.1299999999999999</v>
      </c>
      <c r="Z707" s="26">
        <f t="shared" si="130"/>
        <v>580000</v>
      </c>
      <c r="AA707" s="208">
        <v>1.1100000000000001</v>
      </c>
      <c r="AB707" s="35">
        <f t="shared" si="128"/>
        <v>569734.51327433635</v>
      </c>
      <c r="AC707" s="27">
        <f t="shared" si="133"/>
        <v>91955.150442477883</v>
      </c>
      <c r="AD707" s="212">
        <v>0.16139999999999999</v>
      </c>
      <c r="AE707" s="211">
        <f t="shared" si="134"/>
        <v>1</v>
      </c>
      <c r="AF707" s="211" t="str">
        <f>IF(AND(COUNTIFS($J$18:J707,J707)=1,AE707=1),1,"")</f>
        <v/>
      </c>
      <c r="AG707" s="211" t="str">
        <f>IF(C707="","",IF(AND(COUNTIFS($J$18:J707,J707)=1,C707&lt;&gt;""),1,""))</f>
        <v/>
      </c>
      <c r="AH707" s="211" t="str">
        <f>IF(G707="","",IF(AND(COUNTIFS($J$18:J707,J707)=1,G707&lt;&gt;""),1,""))</f>
        <v/>
      </c>
      <c r="AI707" s="28">
        <f t="shared" si="135"/>
        <v>26147030.909862839</v>
      </c>
      <c r="AJ707" s="28">
        <f t="shared" si="136"/>
        <v>2743862.8630715325</v>
      </c>
      <c r="AK707" s="29">
        <f t="shared" si="137"/>
        <v>0.10493974908778375</v>
      </c>
      <c r="AL707" s="210"/>
      <c r="AM707" s="210"/>
      <c r="AN707" s="210"/>
      <c r="AO707" s="210"/>
      <c r="AP707" s="45" t="str">
        <f t="shared" si="138"/>
        <v>201911</v>
      </c>
      <c r="AQ707" s="45" t="str">
        <f t="shared" si="139"/>
        <v>201911RMB</v>
      </c>
    </row>
    <row r="708" spans="1:43" s="15" customFormat="1">
      <c r="A708" s="208" t="s">
        <v>34</v>
      </c>
      <c r="B708" s="209">
        <v>2019</v>
      </c>
      <c r="C708" s="209">
        <v>10</v>
      </c>
      <c r="D708" s="57" t="str">
        <f t="shared" si="129"/>
        <v>Q3</v>
      </c>
      <c r="E708" s="208" t="s">
        <v>34</v>
      </c>
      <c r="F708" s="209">
        <v>2019</v>
      </c>
      <c r="G708" s="209">
        <v>11</v>
      </c>
      <c r="H708" s="213"/>
      <c r="I708" s="57" t="str">
        <f t="shared" si="131"/>
        <v>Q3</v>
      </c>
      <c r="J708" s="204" t="s">
        <v>852</v>
      </c>
      <c r="K708" s="213" t="s">
        <v>853</v>
      </c>
      <c r="L708" s="210" t="s">
        <v>79</v>
      </c>
      <c r="M708" s="208" t="s">
        <v>47</v>
      </c>
      <c r="N708" s="208">
        <v>1</v>
      </c>
      <c r="O708" s="208"/>
      <c r="P708" s="57" t="str">
        <f t="shared" si="132"/>
        <v>MAIN UNIT</v>
      </c>
      <c r="Q708" s="208" t="s">
        <v>48</v>
      </c>
      <c r="R708" s="208" t="s">
        <v>49</v>
      </c>
      <c r="S708" s="208" t="s">
        <v>36</v>
      </c>
      <c r="T708" s="208" t="s">
        <v>65</v>
      </c>
      <c r="U708" s="208" t="s">
        <v>66</v>
      </c>
      <c r="V708" s="208" t="s">
        <v>67</v>
      </c>
      <c r="W708" s="208" t="s">
        <v>51</v>
      </c>
      <c r="X708" s="34">
        <v>891000</v>
      </c>
      <c r="Y708" s="202">
        <v>1.1299999999999999</v>
      </c>
      <c r="Z708" s="26">
        <f t="shared" si="130"/>
        <v>891000</v>
      </c>
      <c r="AA708" s="208">
        <v>1.1100000000000001</v>
      </c>
      <c r="AB708" s="35">
        <f t="shared" si="128"/>
        <v>875230.08849557536</v>
      </c>
      <c r="AC708" s="27">
        <f t="shared" si="133"/>
        <v>79470.892035398254</v>
      </c>
      <c r="AD708" s="212">
        <v>9.0800000000000006E-2</v>
      </c>
      <c r="AE708" s="211">
        <f t="shared" si="134"/>
        <v>0</v>
      </c>
      <c r="AF708" s="211" t="str">
        <f>IF(AND(COUNTIFS($J$18:J708,J708)=1,AE708=1),1,"")</f>
        <v/>
      </c>
      <c r="AG708" s="211">
        <f>IF(C708="","",IF(AND(COUNTIFS($J$18:J708,J708)=1,C708&lt;&gt;""),1,""))</f>
        <v>1</v>
      </c>
      <c r="AH708" s="211">
        <f>IF(G708="","",IF(AND(COUNTIFS($J$18:J708,J708)=1,G708&lt;&gt;""),1,""))</f>
        <v>1</v>
      </c>
      <c r="AI708" s="28">
        <f t="shared" si="135"/>
        <v>26147030.909862839</v>
      </c>
      <c r="AJ708" s="28">
        <f t="shared" si="136"/>
        <v>2743862.8630715325</v>
      </c>
      <c r="AK708" s="29">
        <f t="shared" si="137"/>
        <v>0.10493974908778375</v>
      </c>
      <c r="AL708" s="210"/>
      <c r="AM708" s="210"/>
      <c r="AN708" s="210"/>
      <c r="AO708" s="210"/>
      <c r="AP708" s="45" t="str">
        <f t="shared" si="138"/>
        <v>201911</v>
      </c>
      <c r="AQ708" s="45" t="str">
        <f t="shared" si="139"/>
        <v>201911RMB</v>
      </c>
    </row>
    <row r="709" spans="1:43" s="15" customFormat="1">
      <c r="A709" s="208" t="s">
        <v>34</v>
      </c>
      <c r="B709" s="209">
        <v>2019</v>
      </c>
      <c r="C709" s="209">
        <v>10</v>
      </c>
      <c r="D709" s="57" t="str">
        <f t="shared" si="129"/>
        <v>Q3</v>
      </c>
      <c r="E709" s="208" t="s">
        <v>34</v>
      </c>
      <c r="F709" s="209">
        <v>2019</v>
      </c>
      <c r="G709" s="209">
        <v>11</v>
      </c>
      <c r="H709" s="213"/>
      <c r="I709" s="57" t="str">
        <f t="shared" si="131"/>
        <v>Q3</v>
      </c>
      <c r="J709" s="204" t="s">
        <v>854</v>
      </c>
      <c r="K709" s="213" t="s">
        <v>855</v>
      </c>
      <c r="L709" s="210" t="s">
        <v>79</v>
      </c>
      <c r="M709" s="208" t="s">
        <v>47</v>
      </c>
      <c r="N709" s="208">
        <v>1</v>
      </c>
      <c r="O709" s="208"/>
      <c r="P709" s="57" t="str">
        <f t="shared" si="132"/>
        <v>MAIN UNIT</v>
      </c>
      <c r="Q709" s="208" t="s">
        <v>48</v>
      </c>
      <c r="R709" s="208" t="s">
        <v>49</v>
      </c>
      <c r="S709" s="208" t="s">
        <v>36</v>
      </c>
      <c r="T709" s="208" t="s">
        <v>65</v>
      </c>
      <c r="U709" s="208" t="s">
        <v>66</v>
      </c>
      <c r="V709" s="208" t="s">
        <v>114</v>
      </c>
      <c r="W709" s="208" t="s">
        <v>96</v>
      </c>
      <c r="X709" s="34">
        <v>13760000</v>
      </c>
      <c r="Y709" s="202">
        <v>1</v>
      </c>
      <c r="Z709" s="26">
        <f t="shared" si="130"/>
        <v>13760000</v>
      </c>
      <c r="AA709" s="208">
        <v>7.3499999999999996E-2</v>
      </c>
      <c r="AB709" s="35">
        <f t="shared" si="128"/>
        <v>1011360</v>
      </c>
      <c r="AC709" s="27">
        <f t="shared" si="133"/>
        <v>135421.10399999999</v>
      </c>
      <c r="AD709" s="212">
        <v>0.13389999999999999</v>
      </c>
      <c r="AE709" s="211">
        <f t="shared" si="134"/>
        <v>0</v>
      </c>
      <c r="AF709" s="211" t="str">
        <f>IF(AND(COUNTIFS($J$18:J709,J709)=1,AE709=1),1,"")</f>
        <v/>
      </c>
      <c r="AG709" s="211">
        <f>IF(C709="","",IF(AND(COUNTIFS($J$18:J709,J709)=1,C709&lt;&gt;""),1,""))</f>
        <v>1</v>
      </c>
      <c r="AH709" s="211">
        <f>IF(G709="","",IF(AND(COUNTIFS($J$18:J709,J709)=1,G709&lt;&gt;""),1,""))</f>
        <v>1</v>
      </c>
      <c r="AI709" s="28">
        <f t="shared" si="135"/>
        <v>26147030.909862839</v>
      </c>
      <c r="AJ709" s="28">
        <f t="shared" si="136"/>
        <v>2743862.8630715325</v>
      </c>
      <c r="AK709" s="29">
        <f t="shared" si="137"/>
        <v>0.10493974908778375</v>
      </c>
      <c r="AL709" s="210"/>
      <c r="AM709" s="210"/>
      <c r="AN709" s="210"/>
      <c r="AO709" s="210"/>
      <c r="AP709" s="45" t="str">
        <f t="shared" si="138"/>
        <v>201911</v>
      </c>
      <c r="AQ709" s="45" t="str">
        <f t="shared" si="139"/>
        <v>201911JPY</v>
      </c>
    </row>
    <row r="710" spans="1:43" s="15" customFormat="1">
      <c r="A710" s="208" t="s">
        <v>34</v>
      </c>
      <c r="B710" s="209">
        <v>2019</v>
      </c>
      <c r="C710" s="209">
        <v>10</v>
      </c>
      <c r="D710" s="57" t="str">
        <f t="shared" si="129"/>
        <v>Q3</v>
      </c>
      <c r="E710" s="208" t="s">
        <v>34</v>
      </c>
      <c r="F710" s="209">
        <v>2019</v>
      </c>
      <c r="G710" s="209">
        <v>11</v>
      </c>
      <c r="H710" s="213"/>
      <c r="I710" s="57" t="str">
        <f t="shared" si="131"/>
        <v>Q3</v>
      </c>
      <c r="J710" s="204" t="s">
        <v>854</v>
      </c>
      <c r="K710" s="213" t="s">
        <v>855</v>
      </c>
      <c r="L710" s="210" t="s">
        <v>55</v>
      </c>
      <c r="M710" s="208" t="s">
        <v>47</v>
      </c>
      <c r="N710" s="208">
        <v>1</v>
      </c>
      <c r="O710" s="208"/>
      <c r="P710" s="57" t="str">
        <f t="shared" si="132"/>
        <v>MAIN UNIT</v>
      </c>
      <c r="Q710" s="208" t="s">
        <v>48</v>
      </c>
      <c r="R710" s="208" t="s">
        <v>49</v>
      </c>
      <c r="S710" s="208" t="s">
        <v>36</v>
      </c>
      <c r="T710" s="208" t="s">
        <v>65</v>
      </c>
      <c r="U710" s="208" t="s">
        <v>66</v>
      </c>
      <c r="V710" s="208" t="s">
        <v>114</v>
      </c>
      <c r="W710" s="208" t="s">
        <v>96</v>
      </c>
      <c r="X710" s="34">
        <v>8000000</v>
      </c>
      <c r="Y710" s="202">
        <v>1</v>
      </c>
      <c r="Z710" s="26">
        <f t="shared" si="130"/>
        <v>8000000</v>
      </c>
      <c r="AA710" s="208">
        <v>7.3499999999999996E-2</v>
      </c>
      <c r="AB710" s="35">
        <f t="shared" si="128"/>
        <v>588000</v>
      </c>
      <c r="AC710" s="27">
        <f t="shared" si="133"/>
        <v>78733.2</v>
      </c>
      <c r="AD710" s="212">
        <v>0.13389999999999999</v>
      </c>
      <c r="AE710" s="211">
        <f t="shared" si="134"/>
        <v>0</v>
      </c>
      <c r="AF710" s="211" t="str">
        <f>IF(AND(COUNTIFS($J$18:J710,J710)=1,AE710=1),1,"")</f>
        <v/>
      </c>
      <c r="AG710" s="211" t="str">
        <f>IF(C710="","",IF(AND(COUNTIFS($J$18:J710,J710)=1,C710&lt;&gt;""),1,""))</f>
        <v/>
      </c>
      <c r="AH710" s="211" t="str">
        <f>IF(G710="","",IF(AND(COUNTIFS($J$18:J710,J710)=1,G710&lt;&gt;""),1,""))</f>
        <v/>
      </c>
      <c r="AI710" s="28">
        <f t="shared" si="135"/>
        <v>26147030.909862839</v>
      </c>
      <c r="AJ710" s="28">
        <f t="shared" si="136"/>
        <v>2743862.8630715325</v>
      </c>
      <c r="AK710" s="29">
        <f t="shared" si="137"/>
        <v>0.10493974908778375</v>
      </c>
      <c r="AL710" s="210"/>
      <c r="AM710" s="210"/>
      <c r="AN710" s="210"/>
      <c r="AO710" s="210"/>
      <c r="AP710" s="45" t="str">
        <f t="shared" si="138"/>
        <v>201911</v>
      </c>
      <c r="AQ710" s="45" t="str">
        <f t="shared" si="139"/>
        <v>201911JPY</v>
      </c>
    </row>
    <row r="711" spans="1:43" s="15" customFormat="1">
      <c r="A711" s="208" t="s">
        <v>34</v>
      </c>
      <c r="B711" s="209">
        <v>2019</v>
      </c>
      <c r="C711" s="209">
        <v>10</v>
      </c>
      <c r="D711" s="57" t="str">
        <f t="shared" si="129"/>
        <v>Q3</v>
      </c>
      <c r="E711" s="208" t="s">
        <v>34</v>
      </c>
      <c r="F711" s="209">
        <v>2019</v>
      </c>
      <c r="G711" s="209">
        <v>11</v>
      </c>
      <c r="H711" s="213"/>
      <c r="I711" s="57" t="str">
        <f t="shared" si="131"/>
        <v>Q3</v>
      </c>
      <c r="J711" s="204" t="s">
        <v>856</v>
      </c>
      <c r="K711" s="213" t="s">
        <v>857</v>
      </c>
      <c r="L711" s="210" t="s">
        <v>79</v>
      </c>
      <c r="M711" s="208" t="s">
        <v>47</v>
      </c>
      <c r="N711" s="208">
        <v>1</v>
      </c>
      <c r="O711" s="208"/>
      <c r="P711" s="57" t="str">
        <f t="shared" si="132"/>
        <v>MAIN UNIT</v>
      </c>
      <c r="Q711" s="208" t="s">
        <v>56</v>
      </c>
      <c r="R711" s="208" t="s">
        <v>49</v>
      </c>
      <c r="S711" s="208" t="s">
        <v>37</v>
      </c>
      <c r="T711" s="208" t="s">
        <v>155</v>
      </c>
      <c r="U711" s="208" t="s">
        <v>76</v>
      </c>
      <c r="V711" s="208" t="s">
        <v>71</v>
      </c>
      <c r="W711" s="208" t="s">
        <v>96</v>
      </c>
      <c r="X711" s="34">
        <v>13506107</v>
      </c>
      <c r="Y711" s="202">
        <v>1</v>
      </c>
      <c r="Z711" s="26">
        <f t="shared" si="130"/>
        <v>13506107</v>
      </c>
      <c r="AA711" s="208">
        <v>7.3499999999999996E-2</v>
      </c>
      <c r="AB711" s="35">
        <f t="shared" si="128"/>
        <v>992698.86449999991</v>
      </c>
      <c r="AC711" s="27">
        <f t="shared" si="133"/>
        <v>134411.42625329999</v>
      </c>
      <c r="AD711" s="212">
        <v>0.13539999999999999</v>
      </c>
      <c r="AE711" s="211">
        <f t="shared" si="134"/>
        <v>1</v>
      </c>
      <c r="AF711" s="211">
        <f>IF(AND(COUNTIFS($J$18:J711,J711)=1,AE711=1),1,"")</f>
        <v>1</v>
      </c>
      <c r="AG711" s="211">
        <f>IF(C711="","",IF(AND(COUNTIFS($J$18:J711,J711)=1,C711&lt;&gt;""),1,""))</f>
        <v>1</v>
      </c>
      <c r="AH711" s="211">
        <f>IF(G711="","",IF(AND(COUNTIFS($J$18:J711,J711)=1,G711&lt;&gt;""),1,""))</f>
        <v>1</v>
      </c>
      <c r="AI711" s="28">
        <f t="shared" si="135"/>
        <v>26147030.909862839</v>
      </c>
      <c r="AJ711" s="28">
        <f t="shared" si="136"/>
        <v>2743862.8630715325</v>
      </c>
      <c r="AK711" s="29">
        <f t="shared" si="137"/>
        <v>0.10493974908778375</v>
      </c>
      <c r="AL711" s="210"/>
      <c r="AM711" s="210"/>
      <c r="AN711" s="210"/>
      <c r="AO711" s="210"/>
      <c r="AP711" s="45" t="str">
        <f t="shared" si="138"/>
        <v>201911</v>
      </c>
      <c r="AQ711" s="45" t="str">
        <f t="shared" si="139"/>
        <v>201911JPY</v>
      </c>
    </row>
    <row r="712" spans="1:43" s="15" customFormat="1">
      <c r="A712" s="208" t="s">
        <v>34</v>
      </c>
      <c r="B712" s="209">
        <v>2019</v>
      </c>
      <c r="C712" s="209">
        <v>10</v>
      </c>
      <c r="D712" s="57" t="str">
        <f t="shared" si="129"/>
        <v>Q3</v>
      </c>
      <c r="E712" s="208" t="s">
        <v>34</v>
      </c>
      <c r="F712" s="209">
        <v>2019</v>
      </c>
      <c r="G712" s="209">
        <v>11</v>
      </c>
      <c r="H712" s="213"/>
      <c r="I712" s="57" t="str">
        <f t="shared" si="131"/>
        <v>Q3</v>
      </c>
      <c r="J712" s="204" t="s">
        <v>856</v>
      </c>
      <c r="K712" s="213" t="s">
        <v>857</v>
      </c>
      <c r="L712" s="210" t="s">
        <v>55</v>
      </c>
      <c r="M712" s="208" t="s">
        <v>47</v>
      </c>
      <c r="N712" s="208">
        <v>2</v>
      </c>
      <c r="O712" s="208"/>
      <c r="P712" s="57" t="str">
        <f t="shared" si="132"/>
        <v>MAIN UNIT</v>
      </c>
      <c r="Q712" s="208" t="s">
        <v>56</v>
      </c>
      <c r="R712" s="208" t="s">
        <v>49</v>
      </c>
      <c r="S712" s="208" t="s">
        <v>37</v>
      </c>
      <c r="T712" s="208" t="s">
        <v>155</v>
      </c>
      <c r="U712" s="208" t="s">
        <v>76</v>
      </c>
      <c r="V712" s="208" t="s">
        <v>71</v>
      </c>
      <c r="W712" s="208" t="s">
        <v>96</v>
      </c>
      <c r="X712" s="34">
        <v>9296866</v>
      </c>
      <c r="Y712" s="202">
        <v>1</v>
      </c>
      <c r="Z712" s="26">
        <f t="shared" si="130"/>
        <v>18593732</v>
      </c>
      <c r="AA712" s="208">
        <v>7.3499999999999996E-2</v>
      </c>
      <c r="AB712" s="35">
        <f t="shared" si="128"/>
        <v>1366639.3019999999</v>
      </c>
      <c r="AC712" s="27">
        <f t="shared" si="133"/>
        <v>185042.96149079996</v>
      </c>
      <c r="AD712" s="212">
        <v>0.13539999999999999</v>
      </c>
      <c r="AE712" s="211">
        <f t="shared" si="134"/>
        <v>1</v>
      </c>
      <c r="AF712" s="211" t="str">
        <f>IF(AND(COUNTIFS($J$18:J712,J712)=1,AE712=1),1,"")</f>
        <v/>
      </c>
      <c r="AG712" s="211" t="str">
        <f>IF(C712="","",IF(AND(COUNTIFS($J$18:J712,J712)=1,C712&lt;&gt;""),1,""))</f>
        <v/>
      </c>
      <c r="AH712" s="211" t="str">
        <f>IF(G712="","",IF(AND(COUNTIFS($J$18:J712,J712)=1,G712&lt;&gt;""),1,""))</f>
        <v/>
      </c>
      <c r="AI712" s="28">
        <f t="shared" si="135"/>
        <v>26147030.909862839</v>
      </c>
      <c r="AJ712" s="28">
        <f t="shared" si="136"/>
        <v>2743862.8630715325</v>
      </c>
      <c r="AK712" s="29">
        <f t="shared" si="137"/>
        <v>0.10493974908778375</v>
      </c>
      <c r="AL712" s="210"/>
      <c r="AM712" s="210"/>
      <c r="AN712" s="210"/>
      <c r="AO712" s="210"/>
      <c r="AP712" s="45" t="str">
        <f t="shared" si="138"/>
        <v>201911</v>
      </c>
      <c r="AQ712" s="45" t="str">
        <f t="shared" si="139"/>
        <v>201911JPY</v>
      </c>
    </row>
    <row r="713" spans="1:43" s="15" customFormat="1">
      <c r="A713" s="208" t="s">
        <v>34</v>
      </c>
      <c r="B713" s="209">
        <v>2019</v>
      </c>
      <c r="C713" s="209">
        <v>9</v>
      </c>
      <c r="D713" s="57" t="str">
        <f t="shared" si="129"/>
        <v>Q2</v>
      </c>
      <c r="E713" s="208" t="s">
        <v>34</v>
      </c>
      <c r="F713" s="209">
        <v>2019</v>
      </c>
      <c r="G713" s="209">
        <v>11</v>
      </c>
      <c r="H713" s="213"/>
      <c r="I713" s="57" t="str">
        <f t="shared" si="131"/>
        <v>Q3</v>
      </c>
      <c r="J713" s="204" t="s">
        <v>858</v>
      </c>
      <c r="K713" s="213" t="s">
        <v>859</v>
      </c>
      <c r="L713" s="210" t="s">
        <v>79</v>
      </c>
      <c r="M713" s="208" t="s">
        <v>47</v>
      </c>
      <c r="N713" s="208">
        <v>1</v>
      </c>
      <c r="O713" s="208"/>
      <c r="P713" s="57" t="str">
        <f t="shared" si="132"/>
        <v>MAIN UNIT</v>
      </c>
      <c r="Q713" s="208" t="s">
        <v>56</v>
      </c>
      <c r="R713" s="208" t="s">
        <v>49</v>
      </c>
      <c r="S713" s="208" t="s">
        <v>36</v>
      </c>
      <c r="T713" s="208" t="s">
        <v>65</v>
      </c>
      <c r="U713" s="208" t="s">
        <v>66</v>
      </c>
      <c r="V713" s="208" t="s">
        <v>119</v>
      </c>
      <c r="W713" s="208" t="s">
        <v>51</v>
      </c>
      <c r="X713" s="34">
        <v>840000</v>
      </c>
      <c r="Y713" s="202">
        <v>1.1299999999999999</v>
      </c>
      <c r="Z713" s="26">
        <f t="shared" si="130"/>
        <v>840000</v>
      </c>
      <c r="AA713" s="208">
        <v>1.1100000000000001</v>
      </c>
      <c r="AB713" s="35">
        <f t="shared" si="128"/>
        <v>825132.743362832</v>
      </c>
      <c r="AC713" s="27">
        <f t="shared" si="133"/>
        <v>63122.65486725665</v>
      </c>
      <c r="AD713" s="212">
        <v>7.6499999999999999E-2</v>
      </c>
      <c r="AE713" s="211">
        <f t="shared" si="134"/>
        <v>1</v>
      </c>
      <c r="AF713" s="211">
        <f>IF(AND(COUNTIFS($J$18:J713,J713)=1,AE713=1),1,"")</f>
        <v>1</v>
      </c>
      <c r="AG713" s="211">
        <f>IF(C713="","",IF(AND(COUNTIFS($J$18:J713,J713)=1,C713&lt;&gt;""),1,""))</f>
        <v>1</v>
      </c>
      <c r="AH713" s="211">
        <f>IF(G713="","",IF(AND(COUNTIFS($J$18:J713,J713)=1,G713&lt;&gt;""),1,""))</f>
        <v>1</v>
      </c>
      <c r="AI713" s="28">
        <f t="shared" si="135"/>
        <v>26147030.909862839</v>
      </c>
      <c r="AJ713" s="28">
        <f t="shared" si="136"/>
        <v>2743862.8630715325</v>
      </c>
      <c r="AK713" s="29">
        <f t="shared" si="137"/>
        <v>0.10493974908778375</v>
      </c>
      <c r="AL713" s="210"/>
      <c r="AM713" s="210"/>
      <c r="AN713" s="210"/>
      <c r="AO713" s="210"/>
      <c r="AP713" s="45" t="str">
        <f t="shared" si="138"/>
        <v>201911</v>
      </c>
      <c r="AQ713" s="45" t="str">
        <f t="shared" si="139"/>
        <v>201911RMB</v>
      </c>
    </row>
    <row r="714" spans="1:43" s="15" customFormat="1">
      <c r="A714" s="208" t="s">
        <v>34</v>
      </c>
      <c r="B714" s="209">
        <v>2019</v>
      </c>
      <c r="C714" s="209">
        <v>9</v>
      </c>
      <c r="D714" s="57" t="str">
        <f t="shared" si="129"/>
        <v>Q2</v>
      </c>
      <c r="E714" s="208" t="s">
        <v>34</v>
      </c>
      <c r="F714" s="209">
        <v>2019</v>
      </c>
      <c r="G714" s="209">
        <v>11</v>
      </c>
      <c r="H714" s="213"/>
      <c r="I714" s="57" t="str">
        <f t="shared" si="131"/>
        <v>Q3</v>
      </c>
      <c r="J714" s="204" t="s">
        <v>858</v>
      </c>
      <c r="K714" s="213" t="s">
        <v>859</v>
      </c>
      <c r="L714" s="210" t="s">
        <v>79</v>
      </c>
      <c r="M714" s="208" t="s">
        <v>47</v>
      </c>
      <c r="N714" s="208">
        <v>1</v>
      </c>
      <c r="O714" s="208"/>
      <c r="P714" s="57" t="str">
        <f t="shared" si="132"/>
        <v>MAIN UNIT</v>
      </c>
      <c r="Q714" s="208" t="s">
        <v>56</v>
      </c>
      <c r="R714" s="208" t="s">
        <v>49</v>
      </c>
      <c r="S714" s="208" t="s">
        <v>36</v>
      </c>
      <c r="T714" s="208" t="s">
        <v>65</v>
      </c>
      <c r="U714" s="208" t="s">
        <v>66</v>
      </c>
      <c r="V714" s="208" t="s">
        <v>119</v>
      </c>
      <c r="W714" s="208" t="s">
        <v>51</v>
      </c>
      <c r="X714" s="34">
        <v>840000</v>
      </c>
      <c r="Y714" s="202">
        <v>1.1299999999999999</v>
      </c>
      <c r="Z714" s="26">
        <f t="shared" si="130"/>
        <v>840000</v>
      </c>
      <c r="AA714" s="208">
        <v>1.1100000000000001</v>
      </c>
      <c r="AB714" s="35">
        <f t="shared" ref="AB714:AB777" si="140">IF(AND(R714&lt;&gt;"C66",R714&lt;&gt;""),Z714/Y714*AA714,"")</f>
        <v>825132.743362832</v>
      </c>
      <c r="AC714" s="27">
        <f t="shared" si="133"/>
        <v>63122.65486725665</v>
      </c>
      <c r="AD714" s="212">
        <v>7.6499999999999999E-2</v>
      </c>
      <c r="AE714" s="211">
        <f t="shared" si="134"/>
        <v>1</v>
      </c>
      <c r="AF714" s="211" t="str">
        <f>IF(AND(COUNTIFS($J$18:J714,J714)=1,AE714=1),1,"")</f>
        <v/>
      </c>
      <c r="AG714" s="211" t="str">
        <f>IF(C714="","",IF(AND(COUNTIFS($J$18:J714,J714)=1,C714&lt;&gt;""),1,""))</f>
        <v/>
      </c>
      <c r="AH714" s="211" t="str">
        <f>IF(G714="","",IF(AND(COUNTIFS($J$18:J714,J714)=1,G714&lt;&gt;""),1,""))</f>
        <v/>
      </c>
      <c r="AI714" s="28">
        <f t="shared" si="135"/>
        <v>26147030.909862839</v>
      </c>
      <c r="AJ714" s="28">
        <f t="shared" si="136"/>
        <v>2743862.8630715325</v>
      </c>
      <c r="AK714" s="29">
        <f t="shared" si="137"/>
        <v>0.10493974908778375</v>
      </c>
      <c r="AL714" s="210"/>
      <c r="AM714" s="210"/>
      <c r="AN714" s="210"/>
      <c r="AO714" s="210"/>
      <c r="AP714" s="45" t="str">
        <f t="shared" si="138"/>
        <v>201911</v>
      </c>
      <c r="AQ714" s="45" t="str">
        <f t="shared" si="139"/>
        <v>201911RMB</v>
      </c>
    </row>
    <row r="715" spans="1:43" s="15" customFormat="1">
      <c r="A715" s="208" t="s">
        <v>34</v>
      </c>
      <c r="B715" s="209">
        <v>2019</v>
      </c>
      <c r="C715" s="209">
        <v>9</v>
      </c>
      <c r="D715" s="57" t="str">
        <f t="shared" si="129"/>
        <v>Q2</v>
      </c>
      <c r="E715" s="208" t="s">
        <v>34</v>
      </c>
      <c r="F715" s="209">
        <v>2019</v>
      </c>
      <c r="G715" s="209">
        <v>11</v>
      </c>
      <c r="H715" s="213"/>
      <c r="I715" s="57" t="str">
        <f t="shared" si="131"/>
        <v>Q3</v>
      </c>
      <c r="J715" s="204" t="s">
        <v>858</v>
      </c>
      <c r="K715" s="213" t="s">
        <v>859</v>
      </c>
      <c r="L715" s="210" t="s">
        <v>79</v>
      </c>
      <c r="M715" s="208" t="s">
        <v>47</v>
      </c>
      <c r="N715" s="208">
        <v>1</v>
      </c>
      <c r="O715" s="208"/>
      <c r="P715" s="57" t="str">
        <f t="shared" si="132"/>
        <v>MAIN UNIT</v>
      </c>
      <c r="Q715" s="208" t="s">
        <v>56</v>
      </c>
      <c r="R715" s="208" t="s">
        <v>49</v>
      </c>
      <c r="S715" s="208" t="s">
        <v>36</v>
      </c>
      <c r="T715" s="208" t="s">
        <v>65</v>
      </c>
      <c r="U715" s="208" t="s">
        <v>66</v>
      </c>
      <c r="V715" s="208" t="s">
        <v>119</v>
      </c>
      <c r="W715" s="208" t="s">
        <v>51</v>
      </c>
      <c r="X715" s="34">
        <v>840000</v>
      </c>
      <c r="Y715" s="202">
        <v>1.1299999999999999</v>
      </c>
      <c r="Z715" s="26">
        <f t="shared" si="130"/>
        <v>840000</v>
      </c>
      <c r="AA715" s="208">
        <v>1.1100000000000001</v>
      </c>
      <c r="AB715" s="35">
        <f t="shared" si="140"/>
        <v>825132.743362832</v>
      </c>
      <c r="AC715" s="27">
        <f t="shared" si="133"/>
        <v>63122.65486725665</v>
      </c>
      <c r="AD715" s="212">
        <v>7.6499999999999999E-2</v>
      </c>
      <c r="AE715" s="211">
        <f t="shared" si="134"/>
        <v>1</v>
      </c>
      <c r="AF715" s="211" t="str">
        <f>IF(AND(COUNTIFS($J$18:J715,J715)=1,AE715=1),1,"")</f>
        <v/>
      </c>
      <c r="AG715" s="211" t="str">
        <f>IF(C715="","",IF(AND(COUNTIFS($J$18:J715,J715)=1,C715&lt;&gt;""),1,""))</f>
        <v/>
      </c>
      <c r="AH715" s="211" t="str">
        <f>IF(G715="","",IF(AND(COUNTIFS($J$18:J715,J715)=1,G715&lt;&gt;""),1,""))</f>
        <v/>
      </c>
      <c r="AI715" s="28">
        <f t="shared" si="135"/>
        <v>26147030.909862839</v>
      </c>
      <c r="AJ715" s="28">
        <f t="shared" si="136"/>
        <v>2743862.8630715325</v>
      </c>
      <c r="AK715" s="29">
        <f t="shared" si="137"/>
        <v>0.10493974908778375</v>
      </c>
      <c r="AL715" s="210"/>
      <c r="AM715" s="210"/>
      <c r="AN715" s="210"/>
      <c r="AO715" s="210"/>
      <c r="AP715" s="45" t="str">
        <f t="shared" si="138"/>
        <v>201911</v>
      </c>
      <c r="AQ715" s="45" t="str">
        <f t="shared" si="139"/>
        <v>201911RMB</v>
      </c>
    </row>
    <row r="716" spans="1:43" s="15" customFormat="1">
      <c r="A716" s="208" t="s">
        <v>34</v>
      </c>
      <c r="B716" s="209">
        <v>2019</v>
      </c>
      <c r="C716" s="209">
        <v>9</v>
      </c>
      <c r="D716" s="57" t="str">
        <f t="shared" si="129"/>
        <v>Q2</v>
      </c>
      <c r="E716" s="208" t="s">
        <v>34</v>
      </c>
      <c r="F716" s="209">
        <v>2019</v>
      </c>
      <c r="G716" s="209">
        <v>11</v>
      </c>
      <c r="H716" s="213"/>
      <c r="I716" s="57" t="str">
        <f t="shared" si="131"/>
        <v>Q3</v>
      </c>
      <c r="J716" s="204" t="s">
        <v>858</v>
      </c>
      <c r="K716" s="213" t="s">
        <v>859</v>
      </c>
      <c r="L716" s="210" t="s">
        <v>79</v>
      </c>
      <c r="M716" s="208" t="s">
        <v>47</v>
      </c>
      <c r="N716" s="208">
        <v>1</v>
      </c>
      <c r="O716" s="208"/>
      <c r="P716" s="57" t="str">
        <f t="shared" si="132"/>
        <v>MAIN UNIT</v>
      </c>
      <c r="Q716" s="208" t="s">
        <v>56</v>
      </c>
      <c r="R716" s="208" t="s">
        <v>49</v>
      </c>
      <c r="S716" s="208" t="s">
        <v>36</v>
      </c>
      <c r="T716" s="208" t="s">
        <v>65</v>
      </c>
      <c r="U716" s="208" t="s">
        <v>66</v>
      </c>
      <c r="V716" s="208" t="s">
        <v>119</v>
      </c>
      <c r="W716" s="208" t="s">
        <v>51</v>
      </c>
      <c r="X716" s="34">
        <v>840000</v>
      </c>
      <c r="Y716" s="202">
        <v>1.1299999999999999</v>
      </c>
      <c r="Z716" s="26">
        <f t="shared" si="130"/>
        <v>840000</v>
      </c>
      <c r="AA716" s="208">
        <v>1.1100000000000001</v>
      </c>
      <c r="AB716" s="35">
        <f t="shared" si="140"/>
        <v>825132.743362832</v>
      </c>
      <c r="AC716" s="27">
        <f t="shared" si="133"/>
        <v>63122.65486725665</v>
      </c>
      <c r="AD716" s="212">
        <v>7.6499999999999999E-2</v>
      </c>
      <c r="AE716" s="211">
        <f t="shared" si="134"/>
        <v>1</v>
      </c>
      <c r="AF716" s="211" t="str">
        <f>IF(AND(COUNTIFS($J$18:J716,J716)=1,AE716=1),1,"")</f>
        <v/>
      </c>
      <c r="AG716" s="211" t="str">
        <f>IF(C716="","",IF(AND(COUNTIFS($J$18:J716,J716)=1,C716&lt;&gt;""),1,""))</f>
        <v/>
      </c>
      <c r="AH716" s="211" t="str">
        <f>IF(G716="","",IF(AND(COUNTIFS($J$18:J716,J716)=1,G716&lt;&gt;""),1,""))</f>
        <v/>
      </c>
      <c r="AI716" s="28">
        <f t="shared" si="135"/>
        <v>26147030.909862839</v>
      </c>
      <c r="AJ716" s="28">
        <f t="shared" si="136"/>
        <v>2743862.8630715325</v>
      </c>
      <c r="AK716" s="29">
        <f t="shared" si="137"/>
        <v>0.10493974908778375</v>
      </c>
      <c r="AL716" s="210"/>
      <c r="AM716" s="210"/>
      <c r="AN716" s="210"/>
      <c r="AO716" s="210"/>
      <c r="AP716" s="45" t="str">
        <f t="shared" si="138"/>
        <v>201911</v>
      </c>
      <c r="AQ716" s="45" t="str">
        <f t="shared" si="139"/>
        <v>201911RMB</v>
      </c>
    </row>
    <row r="717" spans="1:43" s="15" customFormat="1">
      <c r="A717" s="208" t="s">
        <v>34</v>
      </c>
      <c r="B717" s="209">
        <v>2019</v>
      </c>
      <c r="C717" s="209">
        <v>9</v>
      </c>
      <c r="D717" s="57" t="str">
        <f t="shared" si="129"/>
        <v>Q2</v>
      </c>
      <c r="E717" s="208" t="s">
        <v>34</v>
      </c>
      <c r="F717" s="209">
        <v>2019</v>
      </c>
      <c r="G717" s="209">
        <v>11</v>
      </c>
      <c r="H717" s="213"/>
      <c r="I717" s="57" t="str">
        <f t="shared" si="131"/>
        <v>Q3</v>
      </c>
      <c r="J717" s="204" t="s">
        <v>858</v>
      </c>
      <c r="K717" s="213" t="s">
        <v>859</v>
      </c>
      <c r="L717" s="210" t="s">
        <v>55</v>
      </c>
      <c r="M717" s="208" t="s">
        <v>47</v>
      </c>
      <c r="N717" s="208">
        <v>1</v>
      </c>
      <c r="O717" s="208"/>
      <c r="P717" s="57" t="str">
        <f t="shared" si="132"/>
        <v>MAIN UNIT</v>
      </c>
      <c r="Q717" s="208" t="s">
        <v>56</v>
      </c>
      <c r="R717" s="208" t="s">
        <v>49</v>
      </c>
      <c r="S717" s="208" t="s">
        <v>36</v>
      </c>
      <c r="T717" s="208" t="s">
        <v>65</v>
      </c>
      <c r="U717" s="208" t="s">
        <v>66</v>
      </c>
      <c r="V717" s="208" t="s">
        <v>119</v>
      </c>
      <c r="W717" s="208" t="s">
        <v>51</v>
      </c>
      <c r="X717" s="34">
        <v>624100</v>
      </c>
      <c r="Y717" s="202">
        <v>1.1299999999999999</v>
      </c>
      <c r="Z717" s="26">
        <f t="shared" si="130"/>
        <v>624100</v>
      </c>
      <c r="AA717" s="208">
        <v>1.1100000000000001</v>
      </c>
      <c r="AB717" s="35">
        <f t="shared" si="140"/>
        <v>613053.98230088514</v>
      </c>
      <c r="AC717" s="27">
        <f t="shared" si="133"/>
        <v>46898.629646017711</v>
      </c>
      <c r="AD717" s="212">
        <v>7.6499999999999999E-2</v>
      </c>
      <c r="AE717" s="211">
        <f t="shared" si="134"/>
        <v>1</v>
      </c>
      <c r="AF717" s="211" t="str">
        <f>IF(AND(COUNTIFS($J$18:J717,J717)=1,AE717=1),1,"")</f>
        <v/>
      </c>
      <c r="AG717" s="211" t="str">
        <f>IF(C717="","",IF(AND(COUNTIFS($J$18:J717,J717)=1,C717&lt;&gt;""),1,""))</f>
        <v/>
      </c>
      <c r="AH717" s="211" t="str">
        <f>IF(G717="","",IF(AND(COUNTIFS($J$18:J717,J717)=1,G717&lt;&gt;""),1,""))</f>
        <v/>
      </c>
      <c r="AI717" s="28">
        <f t="shared" si="135"/>
        <v>26147030.909862839</v>
      </c>
      <c r="AJ717" s="28">
        <f t="shared" si="136"/>
        <v>2743862.8630715325</v>
      </c>
      <c r="AK717" s="29">
        <f t="shared" si="137"/>
        <v>0.10493974908778375</v>
      </c>
      <c r="AL717" s="210"/>
      <c r="AM717" s="210"/>
      <c r="AN717" s="210"/>
      <c r="AO717" s="210"/>
      <c r="AP717" s="45" t="str">
        <f t="shared" si="138"/>
        <v>201911</v>
      </c>
      <c r="AQ717" s="45" t="str">
        <f t="shared" si="139"/>
        <v>201911RMB</v>
      </c>
    </row>
    <row r="718" spans="1:43" s="15" customFormat="1">
      <c r="A718" s="208" t="s">
        <v>34</v>
      </c>
      <c r="B718" s="209">
        <v>2019</v>
      </c>
      <c r="C718" s="209">
        <v>9</v>
      </c>
      <c r="D718" s="57" t="str">
        <f t="shared" si="129"/>
        <v>Q2</v>
      </c>
      <c r="E718" s="208" t="s">
        <v>34</v>
      </c>
      <c r="F718" s="209">
        <v>2019</v>
      </c>
      <c r="G718" s="209">
        <v>11</v>
      </c>
      <c r="H718" s="213"/>
      <c r="I718" s="57" t="str">
        <f t="shared" si="131"/>
        <v>Q3</v>
      </c>
      <c r="J718" s="204" t="s">
        <v>858</v>
      </c>
      <c r="K718" s="213" t="s">
        <v>859</v>
      </c>
      <c r="L718" s="210" t="s">
        <v>55</v>
      </c>
      <c r="M718" s="208" t="s">
        <v>47</v>
      </c>
      <c r="N718" s="208">
        <v>1</v>
      </c>
      <c r="O718" s="208"/>
      <c r="P718" s="57" t="str">
        <f t="shared" si="132"/>
        <v>MAIN UNIT</v>
      </c>
      <c r="Q718" s="208" t="s">
        <v>56</v>
      </c>
      <c r="R718" s="208" t="s">
        <v>49</v>
      </c>
      <c r="S718" s="208" t="s">
        <v>36</v>
      </c>
      <c r="T718" s="208" t="s">
        <v>65</v>
      </c>
      <c r="U718" s="208" t="s">
        <v>66</v>
      </c>
      <c r="V718" s="208" t="s">
        <v>119</v>
      </c>
      <c r="W718" s="208" t="s">
        <v>51</v>
      </c>
      <c r="X718" s="34">
        <v>624100</v>
      </c>
      <c r="Y718" s="202">
        <v>1.1299999999999999</v>
      </c>
      <c r="Z718" s="26">
        <f t="shared" si="130"/>
        <v>624100</v>
      </c>
      <c r="AA718" s="208">
        <v>1.1100000000000001</v>
      </c>
      <c r="AB718" s="35">
        <f t="shared" si="140"/>
        <v>613053.98230088514</v>
      </c>
      <c r="AC718" s="27">
        <f t="shared" si="133"/>
        <v>46898.629646017711</v>
      </c>
      <c r="AD718" s="212">
        <v>7.6499999999999999E-2</v>
      </c>
      <c r="AE718" s="211">
        <f t="shared" si="134"/>
        <v>1</v>
      </c>
      <c r="AF718" s="211" t="str">
        <f>IF(AND(COUNTIFS($J$18:J718,J718)=1,AE718=1),1,"")</f>
        <v/>
      </c>
      <c r="AG718" s="211" t="str">
        <f>IF(C718="","",IF(AND(COUNTIFS($J$18:J718,J718)=1,C718&lt;&gt;""),1,""))</f>
        <v/>
      </c>
      <c r="AH718" s="211" t="str">
        <f>IF(G718="","",IF(AND(COUNTIFS($J$18:J718,J718)=1,G718&lt;&gt;""),1,""))</f>
        <v/>
      </c>
      <c r="AI718" s="28">
        <f t="shared" si="135"/>
        <v>26147030.909862839</v>
      </c>
      <c r="AJ718" s="28">
        <f t="shared" si="136"/>
        <v>2743862.8630715325</v>
      </c>
      <c r="AK718" s="29">
        <f t="shared" si="137"/>
        <v>0.10493974908778375</v>
      </c>
      <c r="AL718" s="210"/>
      <c r="AM718" s="210"/>
      <c r="AN718" s="210"/>
      <c r="AO718" s="210"/>
      <c r="AP718" s="45" t="str">
        <f t="shared" si="138"/>
        <v>201911</v>
      </c>
      <c r="AQ718" s="45" t="str">
        <f t="shared" si="139"/>
        <v>201911RMB</v>
      </c>
    </row>
    <row r="719" spans="1:43" s="15" customFormat="1">
      <c r="A719" s="208" t="s">
        <v>34</v>
      </c>
      <c r="B719" s="209">
        <v>2019</v>
      </c>
      <c r="C719" s="209">
        <v>9</v>
      </c>
      <c r="D719" s="57" t="str">
        <f t="shared" si="129"/>
        <v>Q2</v>
      </c>
      <c r="E719" s="208" t="s">
        <v>34</v>
      </c>
      <c r="F719" s="209">
        <v>2019</v>
      </c>
      <c r="G719" s="209">
        <v>11</v>
      </c>
      <c r="H719" s="213"/>
      <c r="I719" s="57" t="str">
        <f t="shared" si="131"/>
        <v>Q3</v>
      </c>
      <c r="J719" s="204" t="s">
        <v>860</v>
      </c>
      <c r="K719" s="213" t="s">
        <v>861</v>
      </c>
      <c r="L719" s="210" t="s">
        <v>79</v>
      </c>
      <c r="M719" s="208" t="s">
        <v>47</v>
      </c>
      <c r="N719" s="208">
        <v>1</v>
      </c>
      <c r="O719" s="208"/>
      <c r="P719" s="57" t="str">
        <f t="shared" si="132"/>
        <v>MAIN UNIT</v>
      </c>
      <c r="Q719" s="208" t="s">
        <v>56</v>
      </c>
      <c r="R719" s="208" t="s">
        <v>49</v>
      </c>
      <c r="S719" s="208" t="s">
        <v>36</v>
      </c>
      <c r="T719" s="208" t="s">
        <v>65</v>
      </c>
      <c r="U719" s="208" t="s">
        <v>66</v>
      </c>
      <c r="V719" s="208" t="s">
        <v>93</v>
      </c>
      <c r="W719" s="208" t="s">
        <v>51</v>
      </c>
      <c r="X719" s="34">
        <v>1080000</v>
      </c>
      <c r="Y719" s="202">
        <v>1.1299999999999999</v>
      </c>
      <c r="Z719" s="26">
        <f t="shared" si="130"/>
        <v>1080000</v>
      </c>
      <c r="AA719" s="208">
        <v>1.1100000000000001</v>
      </c>
      <c r="AB719" s="35">
        <f t="shared" si="140"/>
        <v>1060884.9557522126</v>
      </c>
      <c r="AC719" s="27">
        <f t="shared" si="133"/>
        <v>145235.1504424779</v>
      </c>
      <c r="AD719" s="212">
        <v>0.13689999999999999</v>
      </c>
      <c r="AE719" s="211">
        <f t="shared" si="134"/>
        <v>1</v>
      </c>
      <c r="AF719" s="211">
        <f>IF(AND(COUNTIFS($J$18:J719,J719)=1,AE719=1),1,"")</f>
        <v>1</v>
      </c>
      <c r="AG719" s="211">
        <f>IF(C719="","",IF(AND(COUNTIFS($J$18:J719,J719)=1,C719&lt;&gt;""),1,""))</f>
        <v>1</v>
      </c>
      <c r="AH719" s="211">
        <f>IF(G719="","",IF(AND(COUNTIFS($J$18:J719,J719)=1,G719&lt;&gt;""),1,""))</f>
        <v>1</v>
      </c>
      <c r="AI719" s="28">
        <f t="shared" si="135"/>
        <v>26147030.909862839</v>
      </c>
      <c r="AJ719" s="28">
        <f t="shared" si="136"/>
        <v>2743862.8630715325</v>
      </c>
      <c r="AK719" s="29">
        <f t="shared" si="137"/>
        <v>0.10493974908778375</v>
      </c>
      <c r="AL719" s="210"/>
      <c r="AM719" s="210"/>
      <c r="AN719" s="210"/>
      <c r="AO719" s="210"/>
      <c r="AP719" s="45" t="str">
        <f t="shared" si="138"/>
        <v>201911</v>
      </c>
      <c r="AQ719" s="45" t="str">
        <f t="shared" si="139"/>
        <v>201911RMB</v>
      </c>
    </row>
    <row r="720" spans="1:43" s="15" customFormat="1">
      <c r="A720" s="208" t="s">
        <v>34</v>
      </c>
      <c r="B720" s="209">
        <v>2019</v>
      </c>
      <c r="C720" s="209">
        <v>9</v>
      </c>
      <c r="D720" s="57" t="str">
        <f t="shared" si="129"/>
        <v>Q2</v>
      </c>
      <c r="E720" s="208" t="s">
        <v>34</v>
      </c>
      <c r="F720" s="209">
        <v>2019</v>
      </c>
      <c r="G720" s="209">
        <v>11</v>
      </c>
      <c r="H720" s="213"/>
      <c r="I720" s="57" t="str">
        <f t="shared" si="131"/>
        <v>Q3</v>
      </c>
      <c r="J720" s="204" t="s">
        <v>862</v>
      </c>
      <c r="K720" s="213" t="s">
        <v>3160</v>
      </c>
      <c r="L720" s="210" t="s">
        <v>55</v>
      </c>
      <c r="M720" s="208" t="s">
        <v>47</v>
      </c>
      <c r="N720" s="208">
        <v>2</v>
      </c>
      <c r="O720" s="208"/>
      <c r="P720" s="57" t="str">
        <f t="shared" si="132"/>
        <v>MAIN UNIT</v>
      </c>
      <c r="Q720" s="208" t="s">
        <v>56</v>
      </c>
      <c r="R720" s="208" t="s">
        <v>49</v>
      </c>
      <c r="S720" s="208" t="s">
        <v>38</v>
      </c>
      <c r="T720" s="208" t="s">
        <v>136</v>
      </c>
      <c r="U720" s="208" t="s">
        <v>137</v>
      </c>
      <c r="V720" s="208" t="s">
        <v>480</v>
      </c>
      <c r="W720" s="208" t="s">
        <v>51</v>
      </c>
      <c r="X720" s="34">
        <v>640750</v>
      </c>
      <c r="Y720" s="202">
        <v>1.1299999999999999</v>
      </c>
      <c r="Z720" s="26">
        <f t="shared" si="130"/>
        <v>1281500</v>
      </c>
      <c r="AA720" s="208">
        <v>1.1100000000000001</v>
      </c>
      <c r="AB720" s="35">
        <f t="shared" si="140"/>
        <v>1258818.5840707966</v>
      </c>
      <c r="AC720" s="27">
        <f t="shared" si="133"/>
        <v>106496.05221238939</v>
      </c>
      <c r="AD720" s="212">
        <v>8.4599999999999995E-2</v>
      </c>
      <c r="AE720" s="211">
        <f t="shared" si="134"/>
        <v>1</v>
      </c>
      <c r="AF720" s="211">
        <f>IF(AND(COUNTIFS($J$18:J720,J720)=1,AE720=1),1,"")</f>
        <v>1</v>
      </c>
      <c r="AG720" s="211">
        <f>IF(C720="","",IF(AND(COUNTIFS($J$18:J720,J720)=1,C720&lt;&gt;""),1,""))</f>
        <v>1</v>
      </c>
      <c r="AH720" s="211">
        <f>IF(G720="","",IF(AND(COUNTIFS($J$18:J720,J720)=1,G720&lt;&gt;""),1,""))</f>
        <v>1</v>
      </c>
      <c r="AI720" s="28">
        <f t="shared" si="135"/>
        <v>26147030.909862839</v>
      </c>
      <c r="AJ720" s="28">
        <f t="shared" si="136"/>
        <v>2743862.8630715325</v>
      </c>
      <c r="AK720" s="29">
        <f t="shared" si="137"/>
        <v>0.10493974908778375</v>
      </c>
      <c r="AL720" s="210"/>
      <c r="AM720" s="210"/>
      <c r="AN720" s="210"/>
      <c r="AO720" s="210" t="s">
        <v>863</v>
      </c>
      <c r="AP720" s="45" t="str">
        <f t="shared" si="138"/>
        <v>201911</v>
      </c>
      <c r="AQ720" s="45" t="str">
        <f t="shared" si="139"/>
        <v>201911RMB</v>
      </c>
    </row>
    <row r="721" spans="1:43" s="15" customFormat="1">
      <c r="A721" s="208" t="s">
        <v>34</v>
      </c>
      <c r="B721" s="209">
        <v>2019</v>
      </c>
      <c r="C721" s="209">
        <v>8</v>
      </c>
      <c r="D721" s="57" t="str">
        <f t="shared" si="129"/>
        <v>Q2</v>
      </c>
      <c r="E721" s="208" t="s">
        <v>34</v>
      </c>
      <c r="F721" s="209">
        <v>2019</v>
      </c>
      <c r="G721" s="209">
        <v>10</v>
      </c>
      <c r="H721" s="213"/>
      <c r="I721" s="57" t="str">
        <f t="shared" si="131"/>
        <v>Q3</v>
      </c>
      <c r="J721" s="204" t="s">
        <v>864</v>
      </c>
      <c r="K721" s="213" t="s">
        <v>865</v>
      </c>
      <c r="L721" s="210" t="s">
        <v>79</v>
      </c>
      <c r="M721" s="208" t="s">
        <v>47</v>
      </c>
      <c r="N721" s="208">
        <v>1</v>
      </c>
      <c r="O721" s="208"/>
      <c r="P721" s="57" t="str">
        <f t="shared" si="132"/>
        <v>MAIN UNIT</v>
      </c>
      <c r="Q721" s="208" t="s">
        <v>56</v>
      </c>
      <c r="R721" s="208" t="s">
        <v>49</v>
      </c>
      <c r="S721" s="208" t="s">
        <v>36</v>
      </c>
      <c r="T721" s="208" t="s">
        <v>65</v>
      </c>
      <c r="U721" s="208" t="s">
        <v>66</v>
      </c>
      <c r="V721" s="208" t="s">
        <v>445</v>
      </c>
      <c r="W721" s="208" t="s">
        <v>51</v>
      </c>
      <c r="X721" s="34">
        <v>1200000</v>
      </c>
      <c r="Y721" s="202">
        <v>1.1299999999999999</v>
      </c>
      <c r="Z721" s="26">
        <f t="shared" si="130"/>
        <v>1200000</v>
      </c>
      <c r="AA721" s="208">
        <v>1.095</v>
      </c>
      <c r="AB721" s="35">
        <f t="shared" si="140"/>
        <v>1162831.8584070797</v>
      </c>
      <c r="AC721" s="27">
        <f t="shared" si="133"/>
        <v>153261.23893805311</v>
      </c>
      <c r="AD721" s="212">
        <v>0.1318</v>
      </c>
      <c r="AE721" s="211">
        <f t="shared" si="134"/>
        <v>1</v>
      </c>
      <c r="AF721" s="211">
        <f>IF(AND(COUNTIFS($J$18:J721,J721)=1,AE721=1),1,"")</f>
        <v>1</v>
      </c>
      <c r="AG721" s="211">
        <f>IF(C721="","",IF(AND(COUNTIFS($J$18:J721,J721)=1,C721&lt;&gt;""),1,""))</f>
        <v>1</v>
      </c>
      <c r="AH721" s="211">
        <f>IF(G721="","",IF(AND(COUNTIFS($J$18:J721,J721)=1,G721&lt;&gt;""),1,""))</f>
        <v>1</v>
      </c>
      <c r="AI721" s="28">
        <f t="shared" si="135"/>
        <v>28647263.974455751</v>
      </c>
      <c r="AJ721" s="28">
        <f t="shared" si="136"/>
        <v>3219855.6912513459</v>
      </c>
      <c r="AK721" s="29">
        <f t="shared" si="137"/>
        <v>0.11239662168514358</v>
      </c>
      <c r="AL721" s="210"/>
      <c r="AM721" s="210"/>
      <c r="AN721" s="210"/>
      <c r="AO721" s="210"/>
      <c r="AP721" s="45" t="str">
        <f t="shared" si="138"/>
        <v>201910</v>
      </c>
      <c r="AQ721" s="45" t="str">
        <f t="shared" si="139"/>
        <v>201910RMB</v>
      </c>
    </row>
    <row r="722" spans="1:43" s="15" customFormat="1">
      <c r="A722" s="208" t="s">
        <v>34</v>
      </c>
      <c r="B722" s="209">
        <v>2019</v>
      </c>
      <c r="C722" s="209">
        <v>8</v>
      </c>
      <c r="D722" s="57" t="str">
        <f t="shared" si="129"/>
        <v>Q2</v>
      </c>
      <c r="E722" s="208" t="s">
        <v>34</v>
      </c>
      <c r="F722" s="209">
        <v>2019</v>
      </c>
      <c r="G722" s="209">
        <v>10</v>
      </c>
      <c r="H722" s="213"/>
      <c r="I722" s="57" t="str">
        <f t="shared" si="131"/>
        <v>Q3</v>
      </c>
      <c r="J722" s="204" t="s">
        <v>864</v>
      </c>
      <c r="K722" s="213" t="s">
        <v>865</v>
      </c>
      <c r="L722" s="210" t="s">
        <v>55</v>
      </c>
      <c r="M722" s="208" t="s">
        <v>47</v>
      </c>
      <c r="N722" s="208">
        <v>1</v>
      </c>
      <c r="O722" s="208"/>
      <c r="P722" s="57" t="str">
        <f t="shared" si="132"/>
        <v>MAIN UNIT</v>
      </c>
      <c r="Q722" s="208" t="s">
        <v>56</v>
      </c>
      <c r="R722" s="208" t="s">
        <v>49</v>
      </c>
      <c r="S722" s="208" t="s">
        <v>36</v>
      </c>
      <c r="T722" s="208" t="s">
        <v>65</v>
      </c>
      <c r="U722" s="208" t="s">
        <v>66</v>
      </c>
      <c r="V722" s="208" t="s">
        <v>445</v>
      </c>
      <c r="W722" s="208" t="s">
        <v>51</v>
      </c>
      <c r="X722" s="34">
        <v>800000</v>
      </c>
      <c r="Y722" s="202">
        <v>1.1299999999999999</v>
      </c>
      <c r="Z722" s="26">
        <f t="shared" si="130"/>
        <v>800000</v>
      </c>
      <c r="AA722" s="208">
        <v>1.095</v>
      </c>
      <c r="AB722" s="35">
        <f t="shared" si="140"/>
        <v>775221.23893805314</v>
      </c>
      <c r="AC722" s="27">
        <f t="shared" si="133"/>
        <v>102174.1592920354</v>
      </c>
      <c r="AD722" s="212">
        <v>0.1318</v>
      </c>
      <c r="AE722" s="211">
        <f t="shared" si="134"/>
        <v>1</v>
      </c>
      <c r="AF722" s="211" t="str">
        <f>IF(AND(COUNTIFS($J$18:J722,J722)=1,AE722=1),1,"")</f>
        <v/>
      </c>
      <c r="AG722" s="211" t="str">
        <f>IF(C722="","",IF(AND(COUNTIFS($J$18:J722,J722)=1,C722&lt;&gt;""),1,""))</f>
        <v/>
      </c>
      <c r="AH722" s="211" t="str">
        <f>IF(G722="","",IF(AND(COUNTIFS($J$18:J722,J722)=1,G722&lt;&gt;""),1,""))</f>
        <v/>
      </c>
      <c r="AI722" s="28">
        <f t="shared" si="135"/>
        <v>28647263.974455751</v>
      </c>
      <c r="AJ722" s="28">
        <f t="shared" si="136"/>
        <v>3219855.6912513459</v>
      </c>
      <c r="AK722" s="29">
        <f t="shared" si="137"/>
        <v>0.11239662168514358</v>
      </c>
      <c r="AL722" s="210"/>
      <c r="AM722" s="210"/>
      <c r="AN722" s="210"/>
      <c r="AO722" s="210"/>
      <c r="AP722" s="45" t="str">
        <f t="shared" si="138"/>
        <v>201910</v>
      </c>
      <c r="AQ722" s="45" t="str">
        <f t="shared" si="139"/>
        <v>201910RMB</v>
      </c>
    </row>
    <row r="723" spans="1:43" s="15" customFormat="1">
      <c r="A723" s="208" t="s">
        <v>34</v>
      </c>
      <c r="B723" s="209">
        <v>2019</v>
      </c>
      <c r="C723" s="209">
        <v>8</v>
      </c>
      <c r="D723" s="57" t="str">
        <f t="shared" si="129"/>
        <v>Q2</v>
      </c>
      <c r="E723" s="208" t="s">
        <v>34</v>
      </c>
      <c r="F723" s="209">
        <v>2019</v>
      </c>
      <c r="G723" s="209">
        <v>10</v>
      </c>
      <c r="H723" s="213"/>
      <c r="I723" s="57" t="str">
        <f t="shared" si="131"/>
        <v>Q3</v>
      </c>
      <c r="J723" s="204" t="s">
        <v>864</v>
      </c>
      <c r="K723" s="213" t="s">
        <v>865</v>
      </c>
      <c r="L723" s="210" t="s">
        <v>55</v>
      </c>
      <c r="M723" s="208" t="s">
        <v>47</v>
      </c>
      <c r="N723" s="208">
        <v>1</v>
      </c>
      <c r="O723" s="208"/>
      <c r="P723" s="57" t="str">
        <f t="shared" si="132"/>
        <v>MAIN UNIT</v>
      </c>
      <c r="Q723" s="208" t="s">
        <v>56</v>
      </c>
      <c r="R723" s="208" t="s">
        <v>49</v>
      </c>
      <c r="S723" s="208" t="s">
        <v>36</v>
      </c>
      <c r="T723" s="208" t="s">
        <v>65</v>
      </c>
      <c r="U723" s="208" t="s">
        <v>66</v>
      </c>
      <c r="V723" s="208" t="s">
        <v>445</v>
      </c>
      <c r="W723" s="208" t="s">
        <v>51</v>
      </c>
      <c r="X723" s="34">
        <v>800000</v>
      </c>
      <c r="Y723" s="202">
        <v>1.1299999999999999</v>
      </c>
      <c r="Z723" s="26">
        <f t="shared" si="130"/>
        <v>800000</v>
      </c>
      <c r="AA723" s="208">
        <v>1.095</v>
      </c>
      <c r="AB723" s="35">
        <f t="shared" si="140"/>
        <v>775221.23893805314</v>
      </c>
      <c r="AC723" s="27">
        <f t="shared" si="133"/>
        <v>102174.1592920354</v>
      </c>
      <c r="AD723" s="212">
        <v>0.1318</v>
      </c>
      <c r="AE723" s="211">
        <f t="shared" si="134"/>
        <v>1</v>
      </c>
      <c r="AF723" s="211" t="str">
        <f>IF(AND(COUNTIFS($J$18:J723,J723)=1,AE723=1),1,"")</f>
        <v/>
      </c>
      <c r="AG723" s="211" t="str">
        <f>IF(C723="","",IF(AND(COUNTIFS($J$18:J723,J723)=1,C723&lt;&gt;""),1,""))</f>
        <v/>
      </c>
      <c r="AH723" s="211" t="str">
        <f>IF(G723="","",IF(AND(COUNTIFS($J$18:J723,J723)=1,G723&lt;&gt;""),1,""))</f>
        <v/>
      </c>
      <c r="AI723" s="28">
        <f t="shared" si="135"/>
        <v>28647263.974455751</v>
      </c>
      <c r="AJ723" s="28">
        <f t="shared" si="136"/>
        <v>3219855.6912513459</v>
      </c>
      <c r="AK723" s="29">
        <f t="shared" si="137"/>
        <v>0.11239662168514358</v>
      </c>
      <c r="AL723" s="210"/>
      <c r="AM723" s="210"/>
      <c r="AN723" s="210"/>
      <c r="AO723" s="210"/>
      <c r="AP723" s="45" t="str">
        <f t="shared" si="138"/>
        <v>201910</v>
      </c>
      <c r="AQ723" s="45" t="str">
        <f t="shared" si="139"/>
        <v>201910RMB</v>
      </c>
    </row>
    <row r="724" spans="1:43" s="15" customFormat="1">
      <c r="A724" s="208" t="s">
        <v>34</v>
      </c>
      <c r="B724" s="209">
        <v>2019</v>
      </c>
      <c r="C724" s="209">
        <v>8</v>
      </c>
      <c r="D724" s="57" t="str">
        <f t="shared" si="129"/>
        <v>Q2</v>
      </c>
      <c r="E724" s="208" t="s">
        <v>34</v>
      </c>
      <c r="F724" s="209">
        <v>2019</v>
      </c>
      <c r="G724" s="209">
        <v>10</v>
      </c>
      <c r="H724" s="213"/>
      <c r="I724" s="57" t="str">
        <f t="shared" si="131"/>
        <v>Q3</v>
      </c>
      <c r="J724" s="204" t="s">
        <v>866</v>
      </c>
      <c r="K724" s="213" t="s">
        <v>867</v>
      </c>
      <c r="L724" s="210" t="s">
        <v>648</v>
      </c>
      <c r="M724" s="208" t="s">
        <v>649</v>
      </c>
      <c r="N724" s="208">
        <v>1</v>
      </c>
      <c r="O724" s="208"/>
      <c r="P724" s="57" t="str">
        <f t="shared" si="132"/>
        <v>MAIN UNIT</v>
      </c>
      <c r="Q724" s="208" t="s">
        <v>48</v>
      </c>
      <c r="R724" s="208" t="s">
        <v>49</v>
      </c>
      <c r="S724" s="208" t="s">
        <v>36</v>
      </c>
      <c r="T724" s="208" t="s">
        <v>65</v>
      </c>
      <c r="U724" s="208" t="s">
        <v>66</v>
      </c>
      <c r="V724" s="208" t="s">
        <v>93</v>
      </c>
      <c r="W724" s="208" t="s">
        <v>96</v>
      </c>
      <c r="X724" s="34">
        <v>17025000</v>
      </c>
      <c r="Y724" s="202">
        <v>1</v>
      </c>
      <c r="Z724" s="26">
        <f t="shared" si="130"/>
        <v>17025000</v>
      </c>
      <c r="AA724" s="208">
        <v>7.4099999999999999E-2</v>
      </c>
      <c r="AB724" s="35">
        <f t="shared" si="140"/>
        <v>1261552.5</v>
      </c>
      <c r="AC724" s="27">
        <f t="shared" si="133"/>
        <v>138770.77499999999</v>
      </c>
      <c r="AD724" s="212">
        <v>0.11</v>
      </c>
      <c r="AE724" s="211">
        <f t="shared" si="134"/>
        <v>0</v>
      </c>
      <c r="AF724" s="211" t="str">
        <f>IF(AND(COUNTIFS($J$18:J724,J724)=1,AE724=1),1,"")</f>
        <v/>
      </c>
      <c r="AG724" s="211">
        <f>IF(C724="","",IF(AND(COUNTIFS($J$18:J724,J724)=1,C724&lt;&gt;""),1,""))</f>
        <v>1</v>
      </c>
      <c r="AH724" s="211">
        <f>IF(G724="","",IF(AND(COUNTIFS($J$18:J724,J724)=1,G724&lt;&gt;""),1,""))</f>
        <v>1</v>
      </c>
      <c r="AI724" s="28">
        <f t="shared" si="135"/>
        <v>28647263.974455751</v>
      </c>
      <c r="AJ724" s="28">
        <f t="shared" si="136"/>
        <v>3219855.6912513459</v>
      </c>
      <c r="AK724" s="29">
        <f t="shared" si="137"/>
        <v>0.11239662168514358</v>
      </c>
      <c r="AL724" s="210"/>
      <c r="AM724" s="210"/>
      <c r="AN724" s="210"/>
      <c r="AO724" s="210"/>
      <c r="AP724" s="45" t="str">
        <f t="shared" si="138"/>
        <v>201910</v>
      </c>
      <c r="AQ724" s="45" t="str">
        <f t="shared" si="139"/>
        <v>201910JPY</v>
      </c>
    </row>
    <row r="725" spans="1:43" s="15" customFormat="1">
      <c r="A725" s="208" t="s">
        <v>34</v>
      </c>
      <c r="B725" s="209">
        <v>2019</v>
      </c>
      <c r="C725" s="209">
        <v>8</v>
      </c>
      <c r="D725" s="57" t="str">
        <f t="shared" si="129"/>
        <v>Q2</v>
      </c>
      <c r="E725" s="208" t="s">
        <v>34</v>
      </c>
      <c r="F725" s="209">
        <v>2019</v>
      </c>
      <c r="G725" s="209">
        <v>10</v>
      </c>
      <c r="H725" s="213"/>
      <c r="I725" s="57" t="str">
        <f t="shared" si="131"/>
        <v>Q3</v>
      </c>
      <c r="J725" s="204" t="s">
        <v>866</v>
      </c>
      <c r="K725" s="213" t="s">
        <v>867</v>
      </c>
      <c r="L725" s="210" t="s">
        <v>648</v>
      </c>
      <c r="M725" s="208" t="s">
        <v>649</v>
      </c>
      <c r="N725" s="208">
        <v>1</v>
      </c>
      <c r="O725" s="208"/>
      <c r="P725" s="57" t="str">
        <f t="shared" si="132"/>
        <v>MAIN UNIT</v>
      </c>
      <c r="Q725" s="208" t="s">
        <v>48</v>
      </c>
      <c r="R725" s="208" t="s">
        <v>49</v>
      </c>
      <c r="S725" s="208" t="s">
        <v>36</v>
      </c>
      <c r="T725" s="208" t="s">
        <v>65</v>
      </c>
      <c r="U725" s="208" t="s">
        <v>66</v>
      </c>
      <c r="V725" s="208" t="s">
        <v>93</v>
      </c>
      <c r="W725" s="208" t="s">
        <v>96</v>
      </c>
      <c r="X725" s="34">
        <v>17025000</v>
      </c>
      <c r="Y725" s="202">
        <v>1</v>
      </c>
      <c r="Z725" s="26">
        <f t="shared" si="130"/>
        <v>17025000</v>
      </c>
      <c r="AA725" s="208">
        <v>7.4099999999999999E-2</v>
      </c>
      <c r="AB725" s="35">
        <f t="shared" si="140"/>
        <v>1261552.5</v>
      </c>
      <c r="AC725" s="27">
        <f t="shared" si="133"/>
        <v>138770.77499999999</v>
      </c>
      <c r="AD725" s="212">
        <v>0.11</v>
      </c>
      <c r="AE725" s="211">
        <f t="shared" si="134"/>
        <v>0</v>
      </c>
      <c r="AF725" s="211" t="str">
        <f>IF(AND(COUNTIFS($J$18:J725,J725)=1,AE725=1),1,"")</f>
        <v/>
      </c>
      <c r="AG725" s="211" t="str">
        <f>IF(C725="","",IF(AND(COUNTIFS($J$18:J725,J725)=1,C725&lt;&gt;""),1,""))</f>
        <v/>
      </c>
      <c r="AH725" s="211" t="str">
        <f>IF(G725="","",IF(AND(COUNTIFS($J$18:J725,J725)=1,G725&lt;&gt;""),1,""))</f>
        <v/>
      </c>
      <c r="AI725" s="28">
        <f t="shared" si="135"/>
        <v>28647263.974455751</v>
      </c>
      <c r="AJ725" s="28">
        <f t="shared" si="136"/>
        <v>3219855.6912513459</v>
      </c>
      <c r="AK725" s="29">
        <f t="shared" si="137"/>
        <v>0.11239662168514358</v>
      </c>
      <c r="AL725" s="210"/>
      <c r="AM725" s="210"/>
      <c r="AN725" s="210"/>
      <c r="AO725" s="210"/>
      <c r="AP725" s="45" t="str">
        <f t="shared" si="138"/>
        <v>201910</v>
      </c>
      <c r="AQ725" s="45" t="str">
        <f t="shared" si="139"/>
        <v>201910JPY</v>
      </c>
    </row>
    <row r="726" spans="1:43" s="15" customFormat="1">
      <c r="A726" s="208" t="s">
        <v>34</v>
      </c>
      <c r="B726" s="209">
        <v>2019</v>
      </c>
      <c r="C726" s="209">
        <v>8</v>
      </c>
      <c r="D726" s="57" t="str">
        <f t="shared" si="129"/>
        <v>Q2</v>
      </c>
      <c r="E726" s="208" t="s">
        <v>34</v>
      </c>
      <c r="F726" s="209">
        <v>2019</v>
      </c>
      <c r="G726" s="209">
        <v>10</v>
      </c>
      <c r="H726" s="213"/>
      <c r="I726" s="57" t="str">
        <f t="shared" si="131"/>
        <v>Q3</v>
      </c>
      <c r="J726" s="204" t="s">
        <v>868</v>
      </c>
      <c r="K726" s="213" t="s">
        <v>869</v>
      </c>
      <c r="L726" s="210" t="s">
        <v>79</v>
      </c>
      <c r="M726" s="208" t="s">
        <v>47</v>
      </c>
      <c r="N726" s="208">
        <v>1</v>
      </c>
      <c r="O726" s="208"/>
      <c r="P726" s="57" t="str">
        <f t="shared" si="132"/>
        <v>MAIN UNIT</v>
      </c>
      <c r="Q726" s="208" t="s">
        <v>56</v>
      </c>
      <c r="R726" s="208" t="s">
        <v>49</v>
      </c>
      <c r="S726" s="208" t="s">
        <v>36</v>
      </c>
      <c r="T726" s="208" t="s">
        <v>65</v>
      </c>
      <c r="U726" s="208" t="s">
        <v>66</v>
      </c>
      <c r="V726" s="208" t="s">
        <v>672</v>
      </c>
      <c r="W726" s="208" t="s">
        <v>51</v>
      </c>
      <c r="X726" s="34">
        <v>1020000</v>
      </c>
      <c r="Y726" s="202">
        <v>1.1299999999999999</v>
      </c>
      <c r="Z726" s="26">
        <f t="shared" si="130"/>
        <v>1020000</v>
      </c>
      <c r="AA726" s="208">
        <v>1.095</v>
      </c>
      <c r="AB726" s="35">
        <f t="shared" si="140"/>
        <v>988407.07964601775</v>
      </c>
      <c r="AC726" s="27">
        <f t="shared" si="133"/>
        <v>68891.973451327431</v>
      </c>
      <c r="AD726" s="212">
        <v>6.9699999999999998E-2</v>
      </c>
      <c r="AE726" s="211">
        <f t="shared" si="134"/>
        <v>1</v>
      </c>
      <c r="AF726" s="211">
        <f>IF(AND(COUNTIFS($J$18:J726,J726)=1,AE726=1),1,"")</f>
        <v>1</v>
      </c>
      <c r="AG726" s="211">
        <f>IF(C726="","",IF(AND(COUNTIFS($J$18:J726,J726)=1,C726&lt;&gt;""),1,""))</f>
        <v>1</v>
      </c>
      <c r="AH726" s="211">
        <f>IF(G726="","",IF(AND(COUNTIFS($J$18:J726,J726)=1,G726&lt;&gt;""),1,""))</f>
        <v>1</v>
      </c>
      <c r="AI726" s="28">
        <f t="shared" si="135"/>
        <v>28647263.974455751</v>
      </c>
      <c r="AJ726" s="28">
        <f t="shared" si="136"/>
        <v>3219855.6912513459</v>
      </c>
      <c r="AK726" s="29">
        <f t="shared" si="137"/>
        <v>0.11239662168514358</v>
      </c>
      <c r="AL726" s="210"/>
      <c r="AM726" s="210"/>
      <c r="AN726" s="210"/>
      <c r="AO726" s="210"/>
      <c r="AP726" s="45" t="str">
        <f t="shared" si="138"/>
        <v>201910</v>
      </c>
      <c r="AQ726" s="45" t="str">
        <f t="shared" si="139"/>
        <v>201910RMB</v>
      </c>
    </row>
    <row r="727" spans="1:43" s="15" customFormat="1">
      <c r="A727" s="208" t="s">
        <v>34</v>
      </c>
      <c r="B727" s="209">
        <v>2019</v>
      </c>
      <c r="C727" s="209">
        <v>6</v>
      </c>
      <c r="D727" s="57" t="str">
        <f t="shared" si="129"/>
        <v>Q1</v>
      </c>
      <c r="E727" s="208" t="s">
        <v>34</v>
      </c>
      <c r="F727" s="209">
        <v>2019</v>
      </c>
      <c r="G727" s="209">
        <v>10</v>
      </c>
      <c r="H727" s="213"/>
      <c r="I727" s="57" t="str">
        <f t="shared" si="131"/>
        <v>Q3</v>
      </c>
      <c r="J727" s="204" t="s">
        <v>870</v>
      </c>
      <c r="K727" s="213" t="s">
        <v>871</v>
      </c>
      <c r="L727" s="210" t="s">
        <v>79</v>
      </c>
      <c r="M727" s="208" t="s">
        <v>47</v>
      </c>
      <c r="N727" s="208">
        <v>1</v>
      </c>
      <c r="O727" s="208"/>
      <c r="P727" s="57" t="str">
        <f t="shared" si="132"/>
        <v>MAIN UNIT</v>
      </c>
      <c r="Q727" s="208" t="s">
        <v>48</v>
      </c>
      <c r="R727" s="208" t="s">
        <v>660</v>
      </c>
      <c r="S727" s="208" t="s">
        <v>36</v>
      </c>
      <c r="T727" s="208" t="s">
        <v>65</v>
      </c>
      <c r="U727" s="208" t="s">
        <v>66</v>
      </c>
      <c r="V727" s="208" t="s">
        <v>114</v>
      </c>
      <c r="W727" s="208" t="s">
        <v>51</v>
      </c>
      <c r="X727" s="34">
        <v>938000</v>
      </c>
      <c r="Y727" s="202">
        <v>1.1299999999999999</v>
      </c>
      <c r="Z727" s="26">
        <f t="shared" si="130"/>
        <v>938000</v>
      </c>
      <c r="AA727" s="208">
        <v>1.095</v>
      </c>
      <c r="AB727" s="35">
        <f t="shared" si="140"/>
        <v>908946.90265486739</v>
      </c>
      <c r="AC727" s="27">
        <f t="shared" si="133"/>
        <v>112800.31061946905</v>
      </c>
      <c r="AD727" s="212">
        <v>0.1241</v>
      </c>
      <c r="AE727" s="211">
        <f t="shared" si="134"/>
        <v>0</v>
      </c>
      <c r="AF727" s="211" t="str">
        <f>IF(AND(COUNTIFS($J$18:J727,J727)=1,AE727=1),1,"")</f>
        <v/>
      </c>
      <c r="AG727" s="211">
        <f>IF(C727="","",IF(AND(COUNTIFS($J$18:J727,J727)=1,C727&lt;&gt;""),1,""))</f>
        <v>1</v>
      </c>
      <c r="AH727" s="211">
        <f>IF(G727="","",IF(AND(COUNTIFS($J$18:J727,J727)=1,G727&lt;&gt;""),1,""))</f>
        <v>1</v>
      </c>
      <c r="AI727" s="28">
        <f t="shared" si="135"/>
        <v>28647263.974455751</v>
      </c>
      <c r="AJ727" s="28">
        <f t="shared" si="136"/>
        <v>3219855.6912513459</v>
      </c>
      <c r="AK727" s="29">
        <f t="shared" si="137"/>
        <v>0.11239662168514358</v>
      </c>
      <c r="AL727" s="210"/>
      <c r="AM727" s="210"/>
      <c r="AN727" s="210"/>
      <c r="AO727" s="210"/>
      <c r="AP727" s="45" t="str">
        <f t="shared" si="138"/>
        <v>201910</v>
      </c>
      <c r="AQ727" s="45" t="str">
        <f t="shared" si="139"/>
        <v>201910RMB</v>
      </c>
    </row>
    <row r="728" spans="1:43" s="15" customFormat="1">
      <c r="A728" s="208" t="s">
        <v>34</v>
      </c>
      <c r="B728" s="209">
        <v>2019</v>
      </c>
      <c r="C728" s="209">
        <v>10</v>
      </c>
      <c r="D728" s="57" t="str">
        <f t="shared" si="129"/>
        <v>Q3</v>
      </c>
      <c r="E728" s="208" t="s">
        <v>34</v>
      </c>
      <c r="F728" s="209">
        <v>2019</v>
      </c>
      <c r="G728" s="209">
        <v>10</v>
      </c>
      <c r="H728" s="213"/>
      <c r="I728" s="57" t="str">
        <f t="shared" si="131"/>
        <v>Q3</v>
      </c>
      <c r="J728" s="204" t="s">
        <v>872</v>
      </c>
      <c r="K728" s="213" t="s">
        <v>393</v>
      </c>
      <c r="L728" s="210" t="s">
        <v>55</v>
      </c>
      <c r="M728" s="208" t="s">
        <v>47</v>
      </c>
      <c r="N728" s="208">
        <v>1</v>
      </c>
      <c r="O728" s="208"/>
      <c r="P728" s="57" t="str">
        <f t="shared" si="132"/>
        <v>MAIN UNIT</v>
      </c>
      <c r="Q728" s="208" t="s">
        <v>48</v>
      </c>
      <c r="R728" s="208" t="s">
        <v>49</v>
      </c>
      <c r="S728" s="208" t="s">
        <v>36</v>
      </c>
      <c r="T728" s="208" t="s">
        <v>65</v>
      </c>
      <c r="U728" s="208" t="s">
        <v>66</v>
      </c>
      <c r="V728" s="208" t="s">
        <v>99</v>
      </c>
      <c r="W728" s="208" t="s">
        <v>96</v>
      </c>
      <c r="X728" s="34">
        <v>9100000</v>
      </c>
      <c r="Y728" s="202">
        <v>1</v>
      </c>
      <c r="Z728" s="26">
        <f t="shared" si="130"/>
        <v>9100000</v>
      </c>
      <c r="AA728" s="208">
        <v>7.4099999999999999E-2</v>
      </c>
      <c r="AB728" s="35">
        <f t="shared" si="140"/>
        <v>674310</v>
      </c>
      <c r="AC728" s="27">
        <f t="shared" si="133"/>
        <v>88064.885999999999</v>
      </c>
      <c r="AD728" s="212">
        <v>0.13059999999999999</v>
      </c>
      <c r="AE728" s="211">
        <f t="shared" si="134"/>
        <v>0</v>
      </c>
      <c r="AF728" s="211" t="str">
        <f>IF(AND(COUNTIFS($J$18:J728,J728)=1,AE728=1),1,"")</f>
        <v/>
      </c>
      <c r="AG728" s="211">
        <f>IF(C728="","",IF(AND(COUNTIFS($J$18:J728,J728)=1,C728&lt;&gt;""),1,""))</f>
        <v>1</v>
      </c>
      <c r="AH728" s="211">
        <f>IF(G728="","",IF(AND(COUNTIFS($J$18:J728,J728)=1,G728&lt;&gt;""),1,""))</f>
        <v>1</v>
      </c>
      <c r="AI728" s="28">
        <f t="shared" si="135"/>
        <v>28647263.974455751</v>
      </c>
      <c r="AJ728" s="28">
        <f t="shared" si="136"/>
        <v>3219855.6912513459</v>
      </c>
      <c r="AK728" s="29">
        <f t="shared" si="137"/>
        <v>0.11239662168514358</v>
      </c>
      <c r="AL728" s="210"/>
      <c r="AM728" s="210"/>
      <c r="AN728" s="210"/>
      <c r="AO728" s="210"/>
      <c r="AP728" s="45" t="str">
        <f t="shared" si="138"/>
        <v>201910</v>
      </c>
      <c r="AQ728" s="45" t="str">
        <f t="shared" si="139"/>
        <v>201910JPY</v>
      </c>
    </row>
    <row r="729" spans="1:43" s="15" customFormat="1">
      <c r="A729" s="208" t="s">
        <v>34</v>
      </c>
      <c r="B729" s="209">
        <v>2019</v>
      </c>
      <c r="C729" s="209">
        <v>10</v>
      </c>
      <c r="D729" s="57" t="str">
        <f t="shared" si="129"/>
        <v>Q3</v>
      </c>
      <c r="E729" s="208" t="s">
        <v>34</v>
      </c>
      <c r="F729" s="209">
        <v>2019</v>
      </c>
      <c r="G729" s="209">
        <v>10</v>
      </c>
      <c r="H729" s="213"/>
      <c r="I729" s="57" t="str">
        <f t="shared" si="131"/>
        <v>Q3</v>
      </c>
      <c r="J729" s="204" t="s">
        <v>873</v>
      </c>
      <c r="K729" s="213" t="s">
        <v>874</v>
      </c>
      <c r="L729" s="210" t="s">
        <v>55</v>
      </c>
      <c r="M729" s="208" t="s">
        <v>47</v>
      </c>
      <c r="N729" s="208">
        <v>1</v>
      </c>
      <c r="O729" s="208"/>
      <c r="P729" s="57" t="str">
        <f t="shared" si="132"/>
        <v>MAIN UNIT</v>
      </c>
      <c r="Q729" s="208" t="s">
        <v>48</v>
      </c>
      <c r="R729" s="208" t="s">
        <v>49</v>
      </c>
      <c r="S729" s="208" t="s">
        <v>36</v>
      </c>
      <c r="T729" s="208" t="s">
        <v>65</v>
      </c>
      <c r="U729" s="208" t="s">
        <v>66</v>
      </c>
      <c r="V729" s="208" t="s">
        <v>114</v>
      </c>
      <c r="W729" s="208" t="s">
        <v>96</v>
      </c>
      <c r="X729" s="34">
        <v>8646865</v>
      </c>
      <c r="Y729" s="202">
        <v>1</v>
      </c>
      <c r="Z729" s="26">
        <f t="shared" si="130"/>
        <v>8646865</v>
      </c>
      <c r="AA729" s="208">
        <v>7.4099999999999999E-2</v>
      </c>
      <c r="AB729" s="35">
        <f t="shared" si="140"/>
        <v>640732.69649999996</v>
      </c>
      <c r="AC729" s="27">
        <f t="shared" si="133"/>
        <v>128723.19872684999</v>
      </c>
      <c r="AD729" s="212">
        <v>0.2009</v>
      </c>
      <c r="AE729" s="211">
        <f t="shared" si="134"/>
        <v>0</v>
      </c>
      <c r="AF729" s="211" t="str">
        <f>IF(AND(COUNTIFS($J$18:J729,J729)=1,AE729=1),1,"")</f>
        <v/>
      </c>
      <c r="AG729" s="211">
        <f>IF(C729="","",IF(AND(COUNTIFS($J$18:J729,J729)=1,C729&lt;&gt;""),1,""))</f>
        <v>1</v>
      </c>
      <c r="AH729" s="211">
        <f>IF(G729="","",IF(AND(COUNTIFS($J$18:J729,J729)=1,G729&lt;&gt;""),1,""))</f>
        <v>1</v>
      </c>
      <c r="AI729" s="28">
        <f t="shared" si="135"/>
        <v>28647263.974455751</v>
      </c>
      <c r="AJ729" s="28">
        <f t="shared" si="136"/>
        <v>3219855.6912513459</v>
      </c>
      <c r="AK729" s="29">
        <f t="shared" si="137"/>
        <v>0.11239662168514358</v>
      </c>
      <c r="AL729" s="210"/>
      <c r="AM729" s="210"/>
      <c r="AN729" s="210"/>
      <c r="AO729" s="210"/>
      <c r="AP729" s="45" t="str">
        <f t="shared" si="138"/>
        <v>201910</v>
      </c>
      <c r="AQ729" s="45" t="str">
        <f t="shared" si="139"/>
        <v>201910JPY</v>
      </c>
    </row>
    <row r="730" spans="1:43" s="15" customFormat="1">
      <c r="A730" s="208" t="s">
        <v>34</v>
      </c>
      <c r="B730" s="209">
        <v>2019</v>
      </c>
      <c r="C730" s="209">
        <v>10</v>
      </c>
      <c r="D730" s="57" t="str">
        <f t="shared" si="129"/>
        <v>Q3</v>
      </c>
      <c r="E730" s="208" t="s">
        <v>34</v>
      </c>
      <c r="F730" s="209">
        <v>2019</v>
      </c>
      <c r="G730" s="209">
        <v>10</v>
      </c>
      <c r="H730" s="213"/>
      <c r="I730" s="57" t="str">
        <f t="shared" si="131"/>
        <v>Q3</v>
      </c>
      <c r="J730" s="204" t="s">
        <v>873</v>
      </c>
      <c r="K730" s="213" t="s">
        <v>874</v>
      </c>
      <c r="L730" s="210" t="s">
        <v>55</v>
      </c>
      <c r="M730" s="208" t="s">
        <v>47</v>
      </c>
      <c r="N730" s="208">
        <v>1</v>
      </c>
      <c r="O730" s="208"/>
      <c r="P730" s="57" t="str">
        <f t="shared" si="132"/>
        <v>MAIN UNIT</v>
      </c>
      <c r="Q730" s="208" t="s">
        <v>48</v>
      </c>
      <c r="R730" s="208" t="s">
        <v>49</v>
      </c>
      <c r="S730" s="208" t="s">
        <v>36</v>
      </c>
      <c r="T730" s="208" t="s">
        <v>65</v>
      </c>
      <c r="U730" s="208" t="s">
        <v>66</v>
      </c>
      <c r="V730" s="208" t="s">
        <v>114</v>
      </c>
      <c r="W730" s="208" t="s">
        <v>96</v>
      </c>
      <c r="X730" s="34">
        <v>8646865</v>
      </c>
      <c r="Y730" s="202">
        <v>1</v>
      </c>
      <c r="Z730" s="26">
        <f t="shared" si="130"/>
        <v>8646865</v>
      </c>
      <c r="AA730" s="208">
        <v>7.4099999999999999E-2</v>
      </c>
      <c r="AB730" s="35">
        <f t="shared" si="140"/>
        <v>640732.69649999996</v>
      </c>
      <c r="AC730" s="27">
        <f t="shared" si="133"/>
        <v>128723.19872684999</v>
      </c>
      <c r="AD730" s="212">
        <v>0.2009</v>
      </c>
      <c r="AE730" s="211">
        <f t="shared" si="134"/>
        <v>0</v>
      </c>
      <c r="AF730" s="211" t="str">
        <f>IF(AND(COUNTIFS($J$18:J730,J730)=1,AE730=1),1,"")</f>
        <v/>
      </c>
      <c r="AG730" s="211" t="str">
        <f>IF(C730="","",IF(AND(COUNTIFS($J$18:J730,J730)=1,C730&lt;&gt;""),1,""))</f>
        <v/>
      </c>
      <c r="AH730" s="211" t="str">
        <f>IF(G730="","",IF(AND(COUNTIFS($J$18:J730,J730)=1,G730&lt;&gt;""),1,""))</f>
        <v/>
      </c>
      <c r="AI730" s="28">
        <f t="shared" si="135"/>
        <v>28647263.974455751</v>
      </c>
      <c r="AJ730" s="28">
        <f t="shared" si="136"/>
        <v>3219855.6912513459</v>
      </c>
      <c r="AK730" s="29">
        <f t="shared" si="137"/>
        <v>0.11239662168514358</v>
      </c>
      <c r="AL730" s="210"/>
      <c r="AM730" s="210"/>
      <c r="AN730" s="210"/>
      <c r="AO730" s="210"/>
      <c r="AP730" s="45" t="str">
        <f t="shared" si="138"/>
        <v>201910</v>
      </c>
      <c r="AQ730" s="45" t="str">
        <f t="shared" si="139"/>
        <v>201910JPY</v>
      </c>
    </row>
    <row r="731" spans="1:43" s="15" customFormat="1">
      <c r="A731" s="208" t="s">
        <v>34</v>
      </c>
      <c r="B731" s="209">
        <v>2019</v>
      </c>
      <c r="C731" s="209">
        <v>10</v>
      </c>
      <c r="D731" s="57" t="str">
        <f t="shared" si="129"/>
        <v>Q3</v>
      </c>
      <c r="E731" s="208" t="s">
        <v>34</v>
      </c>
      <c r="F731" s="209">
        <v>2019</v>
      </c>
      <c r="G731" s="209">
        <v>10</v>
      </c>
      <c r="H731" s="213"/>
      <c r="I731" s="57" t="str">
        <f t="shared" si="131"/>
        <v>Q3</v>
      </c>
      <c r="J731" s="204" t="s">
        <v>873</v>
      </c>
      <c r="K731" s="213" t="s">
        <v>874</v>
      </c>
      <c r="L731" s="210" t="s">
        <v>55</v>
      </c>
      <c r="M731" s="208" t="s">
        <v>47</v>
      </c>
      <c r="N731" s="208">
        <v>1</v>
      </c>
      <c r="O731" s="208"/>
      <c r="P731" s="57" t="str">
        <f t="shared" si="132"/>
        <v>MAIN UNIT</v>
      </c>
      <c r="Q731" s="208" t="s">
        <v>48</v>
      </c>
      <c r="R731" s="208" t="s">
        <v>49</v>
      </c>
      <c r="S731" s="208" t="s">
        <v>36</v>
      </c>
      <c r="T731" s="208" t="s">
        <v>65</v>
      </c>
      <c r="U731" s="208" t="s">
        <v>66</v>
      </c>
      <c r="V731" s="208" t="s">
        <v>114</v>
      </c>
      <c r="W731" s="208" t="s">
        <v>96</v>
      </c>
      <c r="X731" s="34">
        <v>8646865</v>
      </c>
      <c r="Y731" s="202">
        <v>1</v>
      </c>
      <c r="Z731" s="26">
        <f t="shared" si="130"/>
        <v>8646865</v>
      </c>
      <c r="AA731" s="208">
        <v>7.4099999999999999E-2</v>
      </c>
      <c r="AB731" s="35">
        <f t="shared" si="140"/>
        <v>640732.69649999996</v>
      </c>
      <c r="AC731" s="27">
        <f t="shared" si="133"/>
        <v>128723.19872684999</v>
      </c>
      <c r="AD731" s="212">
        <v>0.2009</v>
      </c>
      <c r="AE731" s="211">
        <f t="shared" si="134"/>
        <v>0</v>
      </c>
      <c r="AF731" s="211" t="str">
        <f>IF(AND(COUNTIFS($J$18:J731,J731)=1,AE731=1),1,"")</f>
        <v/>
      </c>
      <c r="AG731" s="211" t="str">
        <f>IF(C731="","",IF(AND(COUNTIFS($J$18:J731,J731)=1,C731&lt;&gt;""),1,""))</f>
        <v/>
      </c>
      <c r="AH731" s="211" t="str">
        <f>IF(G731="","",IF(AND(COUNTIFS($J$18:J731,J731)=1,G731&lt;&gt;""),1,""))</f>
        <v/>
      </c>
      <c r="AI731" s="28">
        <f t="shared" si="135"/>
        <v>28647263.974455751</v>
      </c>
      <c r="AJ731" s="28">
        <f t="shared" si="136"/>
        <v>3219855.6912513459</v>
      </c>
      <c r="AK731" s="29">
        <f t="shared" si="137"/>
        <v>0.11239662168514358</v>
      </c>
      <c r="AL731" s="210"/>
      <c r="AM731" s="210"/>
      <c r="AN731" s="210"/>
      <c r="AO731" s="210"/>
      <c r="AP731" s="45" t="str">
        <f t="shared" si="138"/>
        <v>201910</v>
      </c>
      <c r="AQ731" s="45" t="str">
        <f t="shared" si="139"/>
        <v>201910JPY</v>
      </c>
    </row>
    <row r="732" spans="1:43" s="15" customFormat="1">
      <c r="A732" s="208" t="s">
        <v>34</v>
      </c>
      <c r="B732" s="209">
        <v>2019</v>
      </c>
      <c r="C732" s="209">
        <v>10</v>
      </c>
      <c r="D732" s="57" t="str">
        <f t="shared" si="129"/>
        <v>Q3</v>
      </c>
      <c r="E732" s="208" t="s">
        <v>34</v>
      </c>
      <c r="F732" s="209">
        <v>2019</v>
      </c>
      <c r="G732" s="209">
        <v>10</v>
      </c>
      <c r="H732" s="213"/>
      <c r="I732" s="57" t="str">
        <f t="shared" si="131"/>
        <v>Q3</v>
      </c>
      <c r="J732" s="204" t="s">
        <v>875</v>
      </c>
      <c r="K732" s="213" t="s">
        <v>876</v>
      </c>
      <c r="L732" s="210" t="s">
        <v>79</v>
      </c>
      <c r="M732" s="208" t="s">
        <v>47</v>
      </c>
      <c r="N732" s="208">
        <v>1</v>
      </c>
      <c r="O732" s="208"/>
      <c r="P732" s="57" t="str">
        <f t="shared" si="132"/>
        <v>MAIN UNIT</v>
      </c>
      <c r="Q732" s="208" t="s">
        <v>48</v>
      </c>
      <c r="R732" s="208" t="s">
        <v>49</v>
      </c>
      <c r="S732" s="208" t="s">
        <v>36</v>
      </c>
      <c r="T732" s="208" t="s">
        <v>65</v>
      </c>
      <c r="U732" s="208" t="s">
        <v>66</v>
      </c>
      <c r="V732" s="208" t="s">
        <v>119</v>
      </c>
      <c r="W732" s="208" t="s">
        <v>51</v>
      </c>
      <c r="X732" s="34">
        <v>885000</v>
      </c>
      <c r="Y732" s="202">
        <v>1.1299999999999999</v>
      </c>
      <c r="Z732" s="26">
        <f t="shared" si="130"/>
        <v>885000</v>
      </c>
      <c r="AA732" s="208">
        <v>1.095</v>
      </c>
      <c r="AB732" s="35">
        <f t="shared" si="140"/>
        <v>857588.49557522137</v>
      </c>
      <c r="AC732" s="27">
        <f t="shared" si="133"/>
        <v>113801.99336283188</v>
      </c>
      <c r="AD732" s="212">
        <v>0.13270000000000001</v>
      </c>
      <c r="AE732" s="211">
        <f t="shared" si="134"/>
        <v>0</v>
      </c>
      <c r="AF732" s="211" t="str">
        <f>IF(AND(COUNTIFS($J$18:J732,J732)=1,AE732=1),1,"")</f>
        <v/>
      </c>
      <c r="AG732" s="211">
        <f>IF(C732="","",IF(AND(COUNTIFS($J$18:J732,J732)=1,C732&lt;&gt;""),1,""))</f>
        <v>1</v>
      </c>
      <c r="AH732" s="211">
        <f>IF(G732="","",IF(AND(COUNTIFS($J$18:J732,J732)=1,G732&lt;&gt;""),1,""))</f>
        <v>1</v>
      </c>
      <c r="AI732" s="28">
        <f t="shared" si="135"/>
        <v>28647263.974455751</v>
      </c>
      <c r="AJ732" s="28">
        <f t="shared" si="136"/>
        <v>3219855.6912513459</v>
      </c>
      <c r="AK732" s="29">
        <f t="shared" si="137"/>
        <v>0.11239662168514358</v>
      </c>
      <c r="AL732" s="210"/>
      <c r="AM732" s="210"/>
      <c r="AN732" s="210"/>
      <c r="AO732" s="210"/>
      <c r="AP732" s="45" t="str">
        <f t="shared" si="138"/>
        <v>201910</v>
      </c>
      <c r="AQ732" s="45" t="str">
        <f t="shared" si="139"/>
        <v>201910RMB</v>
      </c>
    </row>
    <row r="733" spans="1:43" s="15" customFormat="1">
      <c r="A733" s="208" t="s">
        <v>34</v>
      </c>
      <c r="B733" s="209">
        <v>2019</v>
      </c>
      <c r="C733" s="209">
        <v>10</v>
      </c>
      <c r="D733" s="57" t="str">
        <f t="shared" si="129"/>
        <v>Q3</v>
      </c>
      <c r="E733" s="208" t="s">
        <v>34</v>
      </c>
      <c r="F733" s="209">
        <v>2019</v>
      </c>
      <c r="G733" s="209">
        <v>10</v>
      </c>
      <c r="H733" s="213"/>
      <c r="I733" s="57" t="str">
        <f t="shared" si="131"/>
        <v>Q3</v>
      </c>
      <c r="J733" s="204" t="s">
        <v>875</v>
      </c>
      <c r="K733" s="213" t="s">
        <v>876</v>
      </c>
      <c r="L733" s="210" t="s">
        <v>79</v>
      </c>
      <c r="M733" s="208" t="s">
        <v>47</v>
      </c>
      <c r="N733" s="208">
        <v>1</v>
      </c>
      <c r="O733" s="208"/>
      <c r="P733" s="57" t="str">
        <f t="shared" si="132"/>
        <v>MAIN UNIT</v>
      </c>
      <c r="Q733" s="208" t="s">
        <v>48</v>
      </c>
      <c r="R733" s="208" t="s">
        <v>49</v>
      </c>
      <c r="S733" s="208" t="s">
        <v>36</v>
      </c>
      <c r="T733" s="208" t="s">
        <v>65</v>
      </c>
      <c r="U733" s="208" t="s">
        <v>66</v>
      </c>
      <c r="V733" s="208" t="s">
        <v>119</v>
      </c>
      <c r="W733" s="208" t="s">
        <v>51</v>
      </c>
      <c r="X733" s="34">
        <v>885000</v>
      </c>
      <c r="Y733" s="202">
        <v>1.1299999999999999</v>
      </c>
      <c r="Z733" s="26">
        <f t="shared" si="130"/>
        <v>885000</v>
      </c>
      <c r="AA733" s="208">
        <v>1.095</v>
      </c>
      <c r="AB733" s="35">
        <f t="shared" si="140"/>
        <v>857588.49557522137</v>
      </c>
      <c r="AC733" s="27">
        <f t="shared" si="133"/>
        <v>113801.99336283188</v>
      </c>
      <c r="AD733" s="212">
        <v>0.13270000000000001</v>
      </c>
      <c r="AE733" s="211">
        <f t="shared" si="134"/>
        <v>0</v>
      </c>
      <c r="AF733" s="211" t="str">
        <f>IF(AND(COUNTIFS($J$18:J733,J733)=1,AE733=1),1,"")</f>
        <v/>
      </c>
      <c r="AG733" s="211" t="str">
        <f>IF(C733="","",IF(AND(COUNTIFS($J$18:J733,J733)=1,C733&lt;&gt;""),1,""))</f>
        <v/>
      </c>
      <c r="AH733" s="211" t="str">
        <f>IF(G733="","",IF(AND(COUNTIFS($J$18:J733,J733)=1,G733&lt;&gt;""),1,""))</f>
        <v/>
      </c>
      <c r="AI733" s="28">
        <f t="shared" si="135"/>
        <v>28647263.974455751</v>
      </c>
      <c r="AJ733" s="28">
        <f t="shared" si="136"/>
        <v>3219855.6912513459</v>
      </c>
      <c r="AK733" s="29">
        <f t="shared" si="137"/>
        <v>0.11239662168514358</v>
      </c>
      <c r="AL733" s="210"/>
      <c r="AM733" s="210"/>
      <c r="AN733" s="210"/>
      <c r="AO733" s="210"/>
      <c r="AP733" s="45" t="str">
        <f t="shared" si="138"/>
        <v>201910</v>
      </c>
      <c r="AQ733" s="45" t="str">
        <f t="shared" si="139"/>
        <v>201910RMB</v>
      </c>
    </row>
    <row r="734" spans="1:43" s="15" customFormat="1">
      <c r="A734" s="208" t="s">
        <v>34</v>
      </c>
      <c r="B734" s="209">
        <v>2019</v>
      </c>
      <c r="C734" s="209">
        <v>10</v>
      </c>
      <c r="D734" s="57" t="str">
        <f t="shared" si="129"/>
        <v>Q3</v>
      </c>
      <c r="E734" s="208" t="s">
        <v>34</v>
      </c>
      <c r="F734" s="209">
        <v>2019</v>
      </c>
      <c r="G734" s="209">
        <v>10</v>
      </c>
      <c r="H734" s="213"/>
      <c r="I734" s="57" t="str">
        <f t="shared" si="131"/>
        <v>Q3</v>
      </c>
      <c r="J734" s="204" t="s">
        <v>877</v>
      </c>
      <c r="K734" s="213" t="s">
        <v>3161</v>
      </c>
      <c r="L734" s="210" t="s">
        <v>79</v>
      </c>
      <c r="M734" s="208" t="s">
        <v>47</v>
      </c>
      <c r="N734" s="208">
        <v>1</v>
      </c>
      <c r="O734" s="208"/>
      <c r="P734" s="57" t="str">
        <f t="shared" si="132"/>
        <v>MAIN UNIT</v>
      </c>
      <c r="Q734" s="208" t="s">
        <v>56</v>
      </c>
      <c r="R734" s="208" t="s">
        <v>49</v>
      </c>
      <c r="S734" s="208" t="s">
        <v>37</v>
      </c>
      <c r="T734" s="208" t="s">
        <v>196</v>
      </c>
      <c r="U734" s="208" t="s">
        <v>197</v>
      </c>
      <c r="V734" s="208" t="s">
        <v>198</v>
      </c>
      <c r="W734" s="208" t="s">
        <v>51</v>
      </c>
      <c r="X734" s="34">
        <v>780000</v>
      </c>
      <c r="Y734" s="202">
        <v>1.1299999999999999</v>
      </c>
      <c r="Z734" s="26">
        <f t="shared" si="130"/>
        <v>780000</v>
      </c>
      <c r="AA734" s="208">
        <v>1.095</v>
      </c>
      <c r="AB734" s="35">
        <f t="shared" si="140"/>
        <v>755840.70796460181</v>
      </c>
      <c r="AC734" s="27">
        <f t="shared" si="133"/>
        <v>76264.327433628321</v>
      </c>
      <c r="AD734" s="212">
        <v>0.1009</v>
      </c>
      <c r="AE734" s="211">
        <f t="shared" si="134"/>
        <v>1</v>
      </c>
      <c r="AF734" s="211">
        <f>IF(AND(COUNTIFS($J$18:J734,J734)=1,AE734=1),1,"")</f>
        <v>1</v>
      </c>
      <c r="AG734" s="211">
        <f>IF(C734="","",IF(AND(COUNTIFS($J$18:J734,J734)=1,C734&lt;&gt;""),1,""))</f>
        <v>1</v>
      </c>
      <c r="AH734" s="211">
        <f>IF(G734="","",IF(AND(COUNTIFS($J$18:J734,J734)=1,G734&lt;&gt;""),1,""))</f>
        <v>1</v>
      </c>
      <c r="AI734" s="28">
        <f t="shared" si="135"/>
        <v>28647263.974455751</v>
      </c>
      <c r="AJ734" s="28">
        <f t="shared" si="136"/>
        <v>3219855.6912513459</v>
      </c>
      <c r="AK734" s="29">
        <f t="shared" si="137"/>
        <v>0.11239662168514358</v>
      </c>
      <c r="AL734" s="210"/>
      <c r="AM734" s="210"/>
      <c r="AN734" s="210"/>
      <c r="AO734" s="210"/>
      <c r="AP734" s="45" t="str">
        <f t="shared" si="138"/>
        <v>201910</v>
      </c>
      <c r="AQ734" s="45" t="str">
        <f t="shared" si="139"/>
        <v>201910RMB</v>
      </c>
    </row>
    <row r="735" spans="1:43" s="15" customFormat="1">
      <c r="A735" s="208" t="s">
        <v>34</v>
      </c>
      <c r="B735" s="209">
        <v>2019</v>
      </c>
      <c r="C735" s="209">
        <v>10</v>
      </c>
      <c r="D735" s="57" t="str">
        <f t="shared" si="129"/>
        <v>Q3</v>
      </c>
      <c r="E735" s="208" t="s">
        <v>34</v>
      </c>
      <c r="F735" s="209">
        <v>2019</v>
      </c>
      <c r="G735" s="209">
        <v>10</v>
      </c>
      <c r="H735" s="213"/>
      <c r="I735" s="57" t="str">
        <f t="shared" si="131"/>
        <v>Q3</v>
      </c>
      <c r="J735" s="204" t="s">
        <v>877</v>
      </c>
      <c r="K735" s="213" t="s">
        <v>3161</v>
      </c>
      <c r="L735" s="210" t="s">
        <v>79</v>
      </c>
      <c r="M735" s="208" t="s">
        <v>47</v>
      </c>
      <c r="N735" s="208">
        <v>1</v>
      </c>
      <c r="O735" s="208"/>
      <c r="P735" s="57" t="str">
        <f t="shared" si="132"/>
        <v>MAIN UNIT</v>
      </c>
      <c r="Q735" s="208" t="s">
        <v>56</v>
      </c>
      <c r="R735" s="208" t="s">
        <v>49</v>
      </c>
      <c r="S735" s="208" t="s">
        <v>37</v>
      </c>
      <c r="T735" s="208" t="s">
        <v>196</v>
      </c>
      <c r="U735" s="208" t="s">
        <v>197</v>
      </c>
      <c r="V735" s="208" t="s">
        <v>198</v>
      </c>
      <c r="W735" s="208" t="s">
        <v>51</v>
      </c>
      <c r="X735" s="34">
        <v>780000</v>
      </c>
      <c r="Y735" s="202">
        <v>1.1299999999999999</v>
      </c>
      <c r="Z735" s="26">
        <f t="shared" si="130"/>
        <v>780000</v>
      </c>
      <c r="AA735" s="208">
        <v>1.095</v>
      </c>
      <c r="AB735" s="35">
        <f t="shared" si="140"/>
        <v>755840.70796460181</v>
      </c>
      <c r="AC735" s="27">
        <f t="shared" si="133"/>
        <v>76264.327433628321</v>
      </c>
      <c r="AD735" s="212">
        <v>0.1009</v>
      </c>
      <c r="AE735" s="211">
        <f t="shared" si="134"/>
        <v>1</v>
      </c>
      <c r="AF735" s="211" t="str">
        <f>IF(AND(COUNTIFS($J$18:J735,J735)=1,AE735=1),1,"")</f>
        <v/>
      </c>
      <c r="AG735" s="211" t="str">
        <f>IF(C735="","",IF(AND(COUNTIFS($J$18:J735,J735)=1,C735&lt;&gt;""),1,""))</f>
        <v/>
      </c>
      <c r="AH735" s="211" t="str">
        <f>IF(G735="","",IF(AND(COUNTIFS($J$18:J735,J735)=1,G735&lt;&gt;""),1,""))</f>
        <v/>
      </c>
      <c r="AI735" s="28">
        <f t="shared" si="135"/>
        <v>28647263.974455751</v>
      </c>
      <c r="AJ735" s="28">
        <f t="shared" si="136"/>
        <v>3219855.6912513459</v>
      </c>
      <c r="AK735" s="29">
        <f t="shared" si="137"/>
        <v>0.11239662168514358</v>
      </c>
      <c r="AL735" s="210"/>
      <c r="AM735" s="210"/>
      <c r="AN735" s="210"/>
      <c r="AO735" s="210"/>
      <c r="AP735" s="45" t="str">
        <f t="shared" si="138"/>
        <v>201910</v>
      </c>
      <c r="AQ735" s="45" t="str">
        <f t="shared" si="139"/>
        <v>201910RMB</v>
      </c>
    </row>
    <row r="736" spans="1:43" s="15" customFormat="1">
      <c r="A736" s="208" t="s">
        <v>34</v>
      </c>
      <c r="B736" s="209">
        <v>2019</v>
      </c>
      <c r="C736" s="209">
        <v>10</v>
      </c>
      <c r="D736" s="57" t="str">
        <f t="shared" si="129"/>
        <v>Q3</v>
      </c>
      <c r="E736" s="208" t="s">
        <v>34</v>
      </c>
      <c r="F736" s="209">
        <v>2019</v>
      </c>
      <c r="G736" s="209">
        <v>10</v>
      </c>
      <c r="H736" s="213"/>
      <c r="I736" s="57" t="str">
        <f t="shared" si="131"/>
        <v>Q3</v>
      </c>
      <c r="J736" s="204" t="s">
        <v>877</v>
      </c>
      <c r="K736" s="213" t="s">
        <v>3161</v>
      </c>
      <c r="L736" s="210" t="s">
        <v>55</v>
      </c>
      <c r="M736" s="208" t="s">
        <v>47</v>
      </c>
      <c r="N736" s="208">
        <v>1</v>
      </c>
      <c r="O736" s="208"/>
      <c r="P736" s="57" t="str">
        <f t="shared" si="132"/>
        <v>MAIN UNIT</v>
      </c>
      <c r="Q736" s="208" t="s">
        <v>56</v>
      </c>
      <c r="R736" s="208" t="s">
        <v>49</v>
      </c>
      <c r="S736" s="208" t="s">
        <v>37</v>
      </c>
      <c r="T736" s="208" t="s">
        <v>196</v>
      </c>
      <c r="U736" s="208" t="s">
        <v>197</v>
      </c>
      <c r="V736" s="208" t="s">
        <v>198</v>
      </c>
      <c r="W736" s="208" t="s">
        <v>51</v>
      </c>
      <c r="X736" s="34">
        <v>610000</v>
      </c>
      <c r="Y736" s="202">
        <v>1.1299999999999999</v>
      </c>
      <c r="Z736" s="26">
        <f t="shared" si="130"/>
        <v>610000</v>
      </c>
      <c r="AA736" s="208">
        <v>1.095</v>
      </c>
      <c r="AB736" s="35">
        <f t="shared" si="140"/>
        <v>591106.19469026558</v>
      </c>
      <c r="AC736" s="27">
        <f t="shared" si="133"/>
        <v>59642.615044247796</v>
      </c>
      <c r="AD736" s="212">
        <v>0.1009</v>
      </c>
      <c r="AE736" s="211">
        <f t="shared" si="134"/>
        <v>1</v>
      </c>
      <c r="AF736" s="211" t="str">
        <f>IF(AND(COUNTIFS($J$18:J736,J736)=1,AE736=1),1,"")</f>
        <v/>
      </c>
      <c r="AG736" s="211" t="str">
        <f>IF(C736="","",IF(AND(COUNTIFS($J$18:J736,J736)=1,C736&lt;&gt;""),1,""))</f>
        <v/>
      </c>
      <c r="AH736" s="211" t="str">
        <f>IF(G736="","",IF(AND(COUNTIFS($J$18:J736,J736)=1,G736&lt;&gt;""),1,""))</f>
        <v/>
      </c>
      <c r="AI736" s="28">
        <f t="shared" si="135"/>
        <v>28647263.974455751</v>
      </c>
      <c r="AJ736" s="28">
        <f t="shared" si="136"/>
        <v>3219855.6912513459</v>
      </c>
      <c r="AK736" s="29">
        <f t="shared" si="137"/>
        <v>0.11239662168514358</v>
      </c>
      <c r="AL736" s="210"/>
      <c r="AM736" s="210"/>
      <c r="AN736" s="210"/>
      <c r="AO736" s="210"/>
      <c r="AP736" s="45" t="str">
        <f t="shared" si="138"/>
        <v>201910</v>
      </c>
      <c r="AQ736" s="45" t="str">
        <f t="shared" si="139"/>
        <v>201910RMB</v>
      </c>
    </row>
    <row r="737" spans="1:43" s="15" customFormat="1">
      <c r="A737" s="208" t="s">
        <v>34</v>
      </c>
      <c r="B737" s="209">
        <v>2019</v>
      </c>
      <c r="C737" s="209">
        <v>10</v>
      </c>
      <c r="D737" s="57" t="str">
        <f t="shared" si="129"/>
        <v>Q3</v>
      </c>
      <c r="E737" s="208" t="s">
        <v>34</v>
      </c>
      <c r="F737" s="209">
        <v>2019</v>
      </c>
      <c r="G737" s="209">
        <v>10</v>
      </c>
      <c r="H737" s="213"/>
      <c r="I737" s="57" t="str">
        <f t="shared" si="131"/>
        <v>Q3</v>
      </c>
      <c r="J737" s="204" t="s">
        <v>878</v>
      </c>
      <c r="K737" s="213" t="s">
        <v>879</v>
      </c>
      <c r="L737" s="210" t="s">
        <v>79</v>
      </c>
      <c r="M737" s="208" t="s">
        <v>47</v>
      </c>
      <c r="N737" s="208">
        <v>1</v>
      </c>
      <c r="O737" s="208"/>
      <c r="P737" s="57" t="str">
        <f t="shared" si="132"/>
        <v>MAIN UNIT</v>
      </c>
      <c r="Q737" s="208" t="s">
        <v>48</v>
      </c>
      <c r="R737" s="208" t="s">
        <v>49</v>
      </c>
      <c r="S737" s="208" t="s">
        <v>38</v>
      </c>
      <c r="T737" s="208" t="s">
        <v>326</v>
      </c>
      <c r="U737" s="208" t="s">
        <v>137</v>
      </c>
      <c r="V737" s="208" t="s">
        <v>530</v>
      </c>
      <c r="W737" s="208" t="s">
        <v>51</v>
      </c>
      <c r="X737" s="34">
        <v>611500</v>
      </c>
      <c r="Y737" s="202">
        <v>1.1299999999999999</v>
      </c>
      <c r="Z737" s="26">
        <f t="shared" si="130"/>
        <v>611500</v>
      </c>
      <c r="AA737" s="208">
        <v>1.095</v>
      </c>
      <c r="AB737" s="35">
        <f t="shared" si="140"/>
        <v>592559.73451327439</v>
      </c>
      <c r="AC737" s="27">
        <f t="shared" si="133"/>
        <v>52856.328318584077</v>
      </c>
      <c r="AD737" s="212">
        <v>8.9200000000000002E-2</v>
      </c>
      <c r="AE737" s="211">
        <f t="shared" si="134"/>
        <v>0</v>
      </c>
      <c r="AF737" s="211" t="str">
        <f>IF(AND(COUNTIFS($J$18:J737,J737)=1,AE737=1),1,"")</f>
        <v/>
      </c>
      <c r="AG737" s="211">
        <f>IF(C737="","",IF(AND(COUNTIFS($J$18:J737,J737)=1,C737&lt;&gt;""),1,""))</f>
        <v>1</v>
      </c>
      <c r="AH737" s="211">
        <f>IF(G737="","",IF(AND(COUNTIFS($J$18:J737,J737)=1,G737&lt;&gt;""),1,""))</f>
        <v>1</v>
      </c>
      <c r="AI737" s="28">
        <f t="shared" si="135"/>
        <v>28647263.974455751</v>
      </c>
      <c r="AJ737" s="28">
        <f t="shared" si="136"/>
        <v>3219855.6912513459</v>
      </c>
      <c r="AK737" s="29">
        <f t="shared" si="137"/>
        <v>0.11239662168514358</v>
      </c>
      <c r="AL737" s="210"/>
      <c r="AM737" s="210"/>
      <c r="AN737" s="210"/>
      <c r="AO737" s="210"/>
      <c r="AP737" s="45" t="str">
        <f t="shared" si="138"/>
        <v>201910</v>
      </c>
      <c r="AQ737" s="45" t="str">
        <f t="shared" si="139"/>
        <v>201910RMB</v>
      </c>
    </row>
    <row r="738" spans="1:43" s="15" customFormat="1">
      <c r="A738" s="208" t="s">
        <v>34</v>
      </c>
      <c r="B738" s="209">
        <v>2019</v>
      </c>
      <c r="C738" s="209">
        <v>10</v>
      </c>
      <c r="D738" s="57" t="str">
        <f t="shared" ref="D738:D801" si="141">IF(B738="","",IF(AND(C738&gt;=10,C738&lt;=12),"Q3",IF(AND(C738&gt;=1,C738&lt;=3),"Q4",IF(AND(C738&gt;=7,C738&lt;=9),"Q2",IF(AND(C738&gt;=4,C738&lt;=6),"Q1")))))</f>
        <v>Q3</v>
      </c>
      <c r="E738" s="208" t="s">
        <v>34</v>
      </c>
      <c r="F738" s="209">
        <v>2019</v>
      </c>
      <c r="G738" s="209">
        <v>10</v>
      </c>
      <c r="H738" s="213"/>
      <c r="I738" s="57" t="str">
        <f t="shared" si="131"/>
        <v>Q3</v>
      </c>
      <c r="J738" s="204" t="s">
        <v>878</v>
      </c>
      <c r="K738" s="213" t="s">
        <v>879</v>
      </c>
      <c r="L738" s="210" t="s">
        <v>79</v>
      </c>
      <c r="M738" s="208" t="s">
        <v>47</v>
      </c>
      <c r="N738" s="208">
        <v>1</v>
      </c>
      <c r="O738" s="208"/>
      <c r="P738" s="57" t="str">
        <f t="shared" si="132"/>
        <v>MAIN UNIT</v>
      </c>
      <c r="Q738" s="208" t="s">
        <v>48</v>
      </c>
      <c r="R738" s="208" t="s">
        <v>49</v>
      </c>
      <c r="S738" s="208" t="s">
        <v>38</v>
      </c>
      <c r="T738" s="208" t="s">
        <v>326</v>
      </c>
      <c r="U738" s="208" t="s">
        <v>137</v>
      </c>
      <c r="V738" s="208" t="s">
        <v>530</v>
      </c>
      <c r="W738" s="208" t="s">
        <v>51</v>
      </c>
      <c r="X738" s="34">
        <v>611500</v>
      </c>
      <c r="Y738" s="202">
        <v>1.1299999999999999</v>
      </c>
      <c r="Z738" s="26">
        <f t="shared" ref="Z738:Z801" si="142">IF(X738="","",X738*MAX(O738,N738))</f>
        <v>611500</v>
      </c>
      <c r="AA738" s="208">
        <v>1.095</v>
      </c>
      <c r="AB738" s="35">
        <f t="shared" si="140"/>
        <v>592559.73451327439</v>
      </c>
      <c r="AC738" s="27">
        <f t="shared" si="133"/>
        <v>52856.328318584077</v>
      </c>
      <c r="AD738" s="212">
        <v>8.9200000000000002E-2</v>
      </c>
      <c r="AE738" s="211">
        <f t="shared" si="134"/>
        <v>0</v>
      </c>
      <c r="AF738" s="211" t="str">
        <f>IF(AND(COUNTIFS($J$18:J738,J738)=1,AE738=1),1,"")</f>
        <v/>
      </c>
      <c r="AG738" s="211" t="str">
        <f>IF(C738="","",IF(AND(COUNTIFS($J$18:J738,J738)=1,C738&lt;&gt;""),1,""))</f>
        <v/>
      </c>
      <c r="AH738" s="211" t="str">
        <f>IF(G738="","",IF(AND(COUNTIFS($J$18:J738,J738)=1,G738&lt;&gt;""),1,""))</f>
        <v/>
      </c>
      <c r="AI738" s="28">
        <f t="shared" si="135"/>
        <v>28647263.974455751</v>
      </c>
      <c r="AJ738" s="28">
        <f t="shared" si="136"/>
        <v>3219855.6912513459</v>
      </c>
      <c r="AK738" s="29">
        <f t="shared" si="137"/>
        <v>0.11239662168514358</v>
      </c>
      <c r="AL738" s="210"/>
      <c r="AM738" s="210"/>
      <c r="AN738" s="210"/>
      <c r="AO738" s="210"/>
      <c r="AP738" s="45" t="str">
        <f t="shared" si="138"/>
        <v>201910</v>
      </c>
      <c r="AQ738" s="45" t="str">
        <f t="shared" si="139"/>
        <v>201910RMB</v>
      </c>
    </row>
    <row r="739" spans="1:43" s="15" customFormat="1">
      <c r="A739" s="208" t="s">
        <v>34</v>
      </c>
      <c r="B739" s="209">
        <v>2019</v>
      </c>
      <c r="C739" s="209">
        <v>10</v>
      </c>
      <c r="D739" s="57" t="str">
        <f t="shared" si="141"/>
        <v>Q3</v>
      </c>
      <c r="E739" s="208" t="s">
        <v>34</v>
      </c>
      <c r="F739" s="209">
        <v>2019</v>
      </c>
      <c r="G739" s="209">
        <v>10</v>
      </c>
      <c r="H739" s="213"/>
      <c r="I739" s="57" t="str">
        <f t="shared" si="131"/>
        <v>Q3</v>
      </c>
      <c r="J739" s="204" t="s">
        <v>880</v>
      </c>
      <c r="K739" s="213" t="s">
        <v>881</v>
      </c>
      <c r="L739" s="210" t="s">
        <v>55</v>
      </c>
      <c r="M739" s="208" t="s">
        <v>47</v>
      </c>
      <c r="N739" s="208">
        <v>1</v>
      </c>
      <c r="O739" s="208"/>
      <c r="P739" s="57" t="str">
        <f t="shared" si="132"/>
        <v>MAIN UNIT</v>
      </c>
      <c r="Q739" s="208" t="s">
        <v>48</v>
      </c>
      <c r="R739" s="208" t="s">
        <v>49</v>
      </c>
      <c r="S739" s="208" t="s">
        <v>39</v>
      </c>
      <c r="T739" s="208" t="s">
        <v>882</v>
      </c>
      <c r="U739" s="208" t="s">
        <v>258</v>
      </c>
      <c r="V739" s="208" t="s">
        <v>164</v>
      </c>
      <c r="W739" s="208" t="s">
        <v>51</v>
      </c>
      <c r="X739" s="34">
        <v>550000</v>
      </c>
      <c r="Y739" s="202">
        <v>1.1299999999999999</v>
      </c>
      <c r="Z739" s="26">
        <f t="shared" si="142"/>
        <v>550000</v>
      </c>
      <c r="AA739" s="208">
        <v>1.095</v>
      </c>
      <c r="AB739" s="35">
        <f t="shared" si="140"/>
        <v>532964.60176991147</v>
      </c>
      <c r="AC739" s="27">
        <f t="shared" si="133"/>
        <v>54149.203539823</v>
      </c>
      <c r="AD739" s="212">
        <v>0.1016</v>
      </c>
      <c r="AE739" s="211">
        <f t="shared" si="134"/>
        <v>0</v>
      </c>
      <c r="AF739" s="211" t="str">
        <f>IF(AND(COUNTIFS($J$18:J739,J739)=1,AE739=1),1,"")</f>
        <v/>
      </c>
      <c r="AG739" s="211">
        <f>IF(C739="","",IF(AND(COUNTIFS($J$18:J739,J739)=1,C739&lt;&gt;""),1,""))</f>
        <v>1</v>
      </c>
      <c r="AH739" s="211">
        <f>IF(G739="","",IF(AND(COUNTIFS($J$18:J739,J739)=1,G739&lt;&gt;""),1,""))</f>
        <v>1</v>
      </c>
      <c r="AI739" s="28">
        <f t="shared" si="135"/>
        <v>28647263.974455751</v>
      </c>
      <c r="AJ739" s="28">
        <f t="shared" si="136"/>
        <v>3219855.6912513459</v>
      </c>
      <c r="AK739" s="29">
        <f t="shared" si="137"/>
        <v>0.11239662168514358</v>
      </c>
      <c r="AL739" s="210"/>
      <c r="AM739" s="210"/>
      <c r="AN739" s="210"/>
      <c r="AO739" s="210"/>
      <c r="AP739" s="45" t="str">
        <f t="shared" si="138"/>
        <v>201910</v>
      </c>
      <c r="AQ739" s="45" t="str">
        <f t="shared" si="139"/>
        <v>201910RMB</v>
      </c>
    </row>
    <row r="740" spans="1:43" s="15" customFormat="1">
      <c r="A740" s="208" t="s">
        <v>34</v>
      </c>
      <c r="B740" s="209">
        <v>2019</v>
      </c>
      <c r="C740" s="209">
        <v>9</v>
      </c>
      <c r="D740" s="57" t="str">
        <f t="shared" si="141"/>
        <v>Q2</v>
      </c>
      <c r="E740" s="208" t="s">
        <v>34</v>
      </c>
      <c r="F740" s="209">
        <v>2019</v>
      </c>
      <c r="G740" s="209">
        <v>10</v>
      </c>
      <c r="H740" s="213"/>
      <c r="I740" s="57" t="str">
        <f t="shared" si="131"/>
        <v>Q3</v>
      </c>
      <c r="J740" s="204" t="s">
        <v>883</v>
      </c>
      <c r="K740" s="213" t="s">
        <v>884</v>
      </c>
      <c r="L740" s="210" t="s">
        <v>55</v>
      </c>
      <c r="M740" s="208" t="s">
        <v>47</v>
      </c>
      <c r="N740" s="208">
        <v>1</v>
      </c>
      <c r="O740" s="208"/>
      <c r="P740" s="57" t="str">
        <f t="shared" si="132"/>
        <v>MAIN UNIT</v>
      </c>
      <c r="Q740" s="208" t="s">
        <v>56</v>
      </c>
      <c r="R740" s="208" t="s">
        <v>49</v>
      </c>
      <c r="S740" s="208" t="s">
        <v>36</v>
      </c>
      <c r="T740" s="208" t="s">
        <v>108</v>
      </c>
      <c r="U740" s="208" t="s">
        <v>66</v>
      </c>
      <c r="V740" s="208" t="s">
        <v>290</v>
      </c>
      <c r="W740" s="208" t="s">
        <v>51</v>
      </c>
      <c r="X740" s="34">
        <v>550000</v>
      </c>
      <c r="Y740" s="202">
        <v>1.1299999999999999</v>
      </c>
      <c r="Z740" s="26">
        <f t="shared" si="142"/>
        <v>550000</v>
      </c>
      <c r="AA740" s="208">
        <v>1.095</v>
      </c>
      <c r="AB740" s="35">
        <f t="shared" si="140"/>
        <v>532964.60176991147</v>
      </c>
      <c r="AC740" s="27">
        <f t="shared" si="133"/>
        <v>55161.836283185832</v>
      </c>
      <c r="AD740" s="212">
        <v>0.10349999999999999</v>
      </c>
      <c r="AE740" s="211">
        <f t="shared" si="134"/>
        <v>1</v>
      </c>
      <c r="AF740" s="211">
        <f>IF(AND(COUNTIFS($J$18:J740,J740)=1,AE740=1),1,"")</f>
        <v>1</v>
      </c>
      <c r="AG740" s="211">
        <f>IF(C740="","",IF(AND(COUNTIFS($J$18:J740,J740)=1,C740&lt;&gt;""),1,""))</f>
        <v>1</v>
      </c>
      <c r="AH740" s="211">
        <f>IF(G740="","",IF(AND(COUNTIFS($J$18:J740,J740)=1,G740&lt;&gt;""),1,""))</f>
        <v>1</v>
      </c>
      <c r="AI740" s="28">
        <f t="shared" si="135"/>
        <v>28647263.974455751</v>
      </c>
      <c r="AJ740" s="28">
        <f t="shared" si="136"/>
        <v>3219855.6912513459</v>
      </c>
      <c r="AK740" s="29">
        <f t="shared" si="137"/>
        <v>0.11239662168514358</v>
      </c>
      <c r="AL740" s="210"/>
      <c r="AM740" s="210"/>
      <c r="AN740" s="210"/>
      <c r="AO740" s="210"/>
      <c r="AP740" s="45" t="str">
        <f t="shared" si="138"/>
        <v>201910</v>
      </c>
      <c r="AQ740" s="45" t="str">
        <f t="shared" si="139"/>
        <v>201910RMB</v>
      </c>
    </row>
    <row r="741" spans="1:43" s="15" customFormat="1">
      <c r="A741" s="208" t="s">
        <v>34</v>
      </c>
      <c r="B741" s="209">
        <v>2019</v>
      </c>
      <c r="C741" s="209">
        <v>9</v>
      </c>
      <c r="D741" s="57" t="str">
        <f t="shared" si="141"/>
        <v>Q2</v>
      </c>
      <c r="E741" s="208" t="s">
        <v>34</v>
      </c>
      <c r="F741" s="209">
        <v>2019</v>
      </c>
      <c r="G741" s="209">
        <v>10</v>
      </c>
      <c r="H741" s="213"/>
      <c r="I741" s="57" t="str">
        <f t="shared" si="131"/>
        <v>Q3</v>
      </c>
      <c r="J741" s="204" t="s">
        <v>883</v>
      </c>
      <c r="K741" s="213" t="s">
        <v>884</v>
      </c>
      <c r="L741" s="210" t="s">
        <v>79</v>
      </c>
      <c r="M741" s="208" t="s">
        <v>47</v>
      </c>
      <c r="N741" s="208">
        <v>1</v>
      </c>
      <c r="O741" s="208"/>
      <c r="P741" s="57" t="str">
        <f t="shared" si="132"/>
        <v>MAIN UNIT</v>
      </c>
      <c r="Q741" s="208" t="s">
        <v>56</v>
      </c>
      <c r="R741" s="208" t="s">
        <v>49</v>
      </c>
      <c r="S741" s="208" t="s">
        <v>36</v>
      </c>
      <c r="T741" s="208" t="s">
        <v>108</v>
      </c>
      <c r="U741" s="208" t="s">
        <v>66</v>
      </c>
      <c r="V741" s="208" t="s">
        <v>290</v>
      </c>
      <c r="W741" s="208" t="s">
        <v>51</v>
      </c>
      <c r="X741" s="34">
        <v>944400</v>
      </c>
      <c r="Y741" s="202">
        <v>1.1299999999999999</v>
      </c>
      <c r="Z741" s="26">
        <f t="shared" si="142"/>
        <v>944400</v>
      </c>
      <c r="AA741" s="208">
        <v>1.095</v>
      </c>
      <c r="AB741" s="35">
        <f t="shared" si="140"/>
        <v>915148.67256637174</v>
      </c>
      <c r="AC741" s="27">
        <f t="shared" si="133"/>
        <v>94717.887610619466</v>
      </c>
      <c r="AD741" s="212">
        <v>0.10349999999999999</v>
      </c>
      <c r="AE741" s="211">
        <f t="shared" si="134"/>
        <v>1</v>
      </c>
      <c r="AF741" s="211" t="str">
        <f>IF(AND(COUNTIFS($J$18:J741,J741)=1,AE741=1),1,"")</f>
        <v/>
      </c>
      <c r="AG741" s="211" t="str">
        <f>IF(C741="","",IF(AND(COUNTIFS($J$18:J741,J741)=1,C741&lt;&gt;""),1,""))</f>
        <v/>
      </c>
      <c r="AH741" s="211" t="str">
        <f>IF(G741="","",IF(AND(COUNTIFS($J$18:J741,J741)=1,G741&lt;&gt;""),1,""))</f>
        <v/>
      </c>
      <c r="AI741" s="28">
        <f t="shared" si="135"/>
        <v>28647263.974455751</v>
      </c>
      <c r="AJ741" s="28">
        <f t="shared" si="136"/>
        <v>3219855.6912513459</v>
      </c>
      <c r="AK741" s="29">
        <f t="shared" si="137"/>
        <v>0.11239662168514358</v>
      </c>
      <c r="AL741" s="210"/>
      <c r="AM741" s="210"/>
      <c r="AN741" s="210"/>
      <c r="AO741" s="210"/>
      <c r="AP741" s="45" t="str">
        <f t="shared" si="138"/>
        <v>201910</v>
      </c>
      <c r="AQ741" s="45" t="str">
        <f t="shared" si="139"/>
        <v>201910RMB</v>
      </c>
    </row>
    <row r="742" spans="1:43" s="15" customFormat="1">
      <c r="A742" s="208" t="s">
        <v>34</v>
      </c>
      <c r="B742" s="209">
        <v>2019</v>
      </c>
      <c r="C742" s="209">
        <v>9</v>
      </c>
      <c r="D742" s="57" t="str">
        <f t="shared" si="141"/>
        <v>Q2</v>
      </c>
      <c r="E742" s="208" t="s">
        <v>34</v>
      </c>
      <c r="F742" s="209">
        <v>2019</v>
      </c>
      <c r="G742" s="209">
        <v>10</v>
      </c>
      <c r="H742" s="213"/>
      <c r="I742" s="57" t="str">
        <f t="shared" si="131"/>
        <v>Q3</v>
      </c>
      <c r="J742" s="204" t="s">
        <v>885</v>
      </c>
      <c r="K742" s="213" t="s">
        <v>886</v>
      </c>
      <c r="L742" s="210" t="s">
        <v>79</v>
      </c>
      <c r="M742" s="208" t="s">
        <v>47</v>
      </c>
      <c r="N742" s="208">
        <v>2</v>
      </c>
      <c r="O742" s="208"/>
      <c r="P742" s="57" t="str">
        <f t="shared" si="132"/>
        <v>MAIN UNIT</v>
      </c>
      <c r="Q742" s="208" t="s">
        <v>48</v>
      </c>
      <c r="R742" s="208" t="s">
        <v>49</v>
      </c>
      <c r="S742" s="208" t="s">
        <v>36</v>
      </c>
      <c r="T742" s="208" t="s">
        <v>65</v>
      </c>
      <c r="U742" s="208" t="s">
        <v>66</v>
      </c>
      <c r="V742" s="208" t="s">
        <v>119</v>
      </c>
      <c r="W742" s="208" t="s">
        <v>51</v>
      </c>
      <c r="X742" s="34">
        <v>690000</v>
      </c>
      <c r="Y742" s="202">
        <v>1.1299999999999999</v>
      </c>
      <c r="Z742" s="26">
        <f t="shared" si="142"/>
        <v>1380000</v>
      </c>
      <c r="AA742" s="208">
        <v>1.095</v>
      </c>
      <c r="AB742" s="35">
        <f t="shared" si="140"/>
        <v>1337256.6371681418</v>
      </c>
      <c r="AC742" s="27">
        <f t="shared" si="133"/>
        <v>129713.89380530975</v>
      </c>
      <c r="AD742" s="212">
        <v>9.7000000000000003E-2</v>
      </c>
      <c r="AE742" s="211">
        <f t="shared" si="134"/>
        <v>0</v>
      </c>
      <c r="AF742" s="211" t="str">
        <f>IF(AND(COUNTIFS($J$18:J742,J742)=1,AE742=1),1,"")</f>
        <v/>
      </c>
      <c r="AG742" s="211">
        <f>IF(C742="","",IF(AND(COUNTIFS($J$18:J742,J742)=1,C742&lt;&gt;""),1,""))</f>
        <v>1</v>
      </c>
      <c r="AH742" s="211">
        <f>IF(G742="","",IF(AND(COUNTIFS($J$18:J742,J742)=1,G742&lt;&gt;""),1,""))</f>
        <v>1</v>
      </c>
      <c r="AI742" s="28">
        <f t="shared" si="135"/>
        <v>28647263.974455751</v>
      </c>
      <c r="AJ742" s="28">
        <f t="shared" si="136"/>
        <v>3219855.6912513459</v>
      </c>
      <c r="AK742" s="29">
        <f t="shared" si="137"/>
        <v>0.11239662168514358</v>
      </c>
      <c r="AL742" s="210"/>
      <c r="AM742" s="210"/>
      <c r="AN742" s="210"/>
      <c r="AO742" s="210"/>
      <c r="AP742" s="45" t="str">
        <f t="shared" si="138"/>
        <v>201910</v>
      </c>
      <c r="AQ742" s="45" t="str">
        <f t="shared" si="139"/>
        <v>201910RMB</v>
      </c>
    </row>
    <row r="743" spans="1:43" s="15" customFormat="1">
      <c r="A743" s="208" t="s">
        <v>34</v>
      </c>
      <c r="B743" s="209">
        <v>2019</v>
      </c>
      <c r="C743" s="209">
        <v>9</v>
      </c>
      <c r="D743" s="57" t="str">
        <f t="shared" si="141"/>
        <v>Q2</v>
      </c>
      <c r="E743" s="208" t="s">
        <v>34</v>
      </c>
      <c r="F743" s="209">
        <v>2019</v>
      </c>
      <c r="G743" s="209">
        <v>10</v>
      </c>
      <c r="H743" s="213"/>
      <c r="I743" s="57" t="str">
        <f t="shared" si="131"/>
        <v>Q3</v>
      </c>
      <c r="J743" s="204" t="s">
        <v>887</v>
      </c>
      <c r="K743" s="213" t="s">
        <v>888</v>
      </c>
      <c r="L743" s="210" t="s">
        <v>79</v>
      </c>
      <c r="M743" s="208" t="s">
        <v>47</v>
      </c>
      <c r="N743" s="208">
        <v>1</v>
      </c>
      <c r="O743" s="208"/>
      <c r="P743" s="57" t="str">
        <f t="shared" si="132"/>
        <v>MAIN UNIT</v>
      </c>
      <c r="Q743" s="208" t="s">
        <v>48</v>
      </c>
      <c r="R743" s="208" t="s">
        <v>49</v>
      </c>
      <c r="S743" s="208" t="s">
        <v>36</v>
      </c>
      <c r="T743" s="208" t="s">
        <v>65</v>
      </c>
      <c r="U743" s="208" t="s">
        <v>66</v>
      </c>
      <c r="V743" s="208" t="s">
        <v>99</v>
      </c>
      <c r="W743" s="208" t="s">
        <v>51</v>
      </c>
      <c r="X743" s="34">
        <v>1300000</v>
      </c>
      <c r="Y743" s="202">
        <v>1.1299999999999999</v>
      </c>
      <c r="Z743" s="26">
        <f t="shared" si="142"/>
        <v>1300000</v>
      </c>
      <c r="AA743" s="208">
        <v>1.095</v>
      </c>
      <c r="AB743" s="35">
        <f t="shared" si="140"/>
        <v>1259734.5132743362</v>
      </c>
      <c r="AC743" s="27">
        <f t="shared" si="133"/>
        <v>157088.89380530972</v>
      </c>
      <c r="AD743" s="212">
        <v>0.12470000000000001</v>
      </c>
      <c r="AE743" s="211">
        <f t="shared" si="134"/>
        <v>0</v>
      </c>
      <c r="AF743" s="211" t="str">
        <f>IF(AND(COUNTIFS($J$18:J743,J743)=1,AE743=1),1,"")</f>
        <v/>
      </c>
      <c r="AG743" s="211">
        <f>IF(C743="","",IF(AND(COUNTIFS($J$18:J743,J743)=1,C743&lt;&gt;""),1,""))</f>
        <v>1</v>
      </c>
      <c r="AH743" s="211">
        <f>IF(G743="","",IF(AND(COUNTIFS($J$18:J743,J743)=1,G743&lt;&gt;""),1,""))</f>
        <v>1</v>
      </c>
      <c r="AI743" s="28">
        <f t="shared" si="135"/>
        <v>28647263.974455751</v>
      </c>
      <c r="AJ743" s="28">
        <f t="shared" si="136"/>
        <v>3219855.6912513459</v>
      </c>
      <c r="AK743" s="29">
        <f t="shared" si="137"/>
        <v>0.11239662168514358</v>
      </c>
      <c r="AL743" s="210"/>
      <c r="AM743" s="210"/>
      <c r="AN743" s="210"/>
      <c r="AO743" s="210"/>
      <c r="AP743" s="45" t="str">
        <f t="shared" si="138"/>
        <v>201910</v>
      </c>
      <c r="AQ743" s="45" t="str">
        <f t="shared" si="139"/>
        <v>201910RMB</v>
      </c>
    </row>
    <row r="744" spans="1:43" s="15" customFormat="1">
      <c r="A744" s="208" t="s">
        <v>34</v>
      </c>
      <c r="B744" s="209">
        <v>2019</v>
      </c>
      <c r="C744" s="209">
        <v>9</v>
      </c>
      <c r="D744" s="57" t="str">
        <f t="shared" si="141"/>
        <v>Q2</v>
      </c>
      <c r="E744" s="208" t="s">
        <v>34</v>
      </c>
      <c r="F744" s="209">
        <v>2019</v>
      </c>
      <c r="G744" s="209">
        <v>10</v>
      </c>
      <c r="H744" s="213"/>
      <c r="I744" s="57" t="str">
        <f t="shared" si="131"/>
        <v>Q3</v>
      </c>
      <c r="J744" s="204" t="s">
        <v>887</v>
      </c>
      <c r="K744" s="213" t="s">
        <v>888</v>
      </c>
      <c r="L744" s="210" t="s">
        <v>79</v>
      </c>
      <c r="M744" s="208" t="s">
        <v>47</v>
      </c>
      <c r="N744" s="208">
        <v>1</v>
      </c>
      <c r="O744" s="208"/>
      <c r="P744" s="57" t="str">
        <f t="shared" si="132"/>
        <v>MAIN UNIT</v>
      </c>
      <c r="Q744" s="208" t="s">
        <v>48</v>
      </c>
      <c r="R744" s="208" t="s">
        <v>49</v>
      </c>
      <c r="S744" s="208" t="s">
        <v>36</v>
      </c>
      <c r="T744" s="208" t="s">
        <v>65</v>
      </c>
      <c r="U744" s="208" t="s">
        <v>66</v>
      </c>
      <c r="V744" s="208" t="s">
        <v>99</v>
      </c>
      <c r="W744" s="208" t="s">
        <v>51</v>
      </c>
      <c r="X744" s="34">
        <v>1300000</v>
      </c>
      <c r="Y744" s="202">
        <v>1.1299999999999999</v>
      </c>
      <c r="Z744" s="26">
        <f t="shared" si="142"/>
        <v>1300000</v>
      </c>
      <c r="AA744" s="208">
        <v>1.095</v>
      </c>
      <c r="AB744" s="35">
        <f t="shared" si="140"/>
        <v>1259734.5132743362</v>
      </c>
      <c r="AC744" s="27">
        <f t="shared" si="133"/>
        <v>157088.89380530972</v>
      </c>
      <c r="AD744" s="212">
        <v>0.12470000000000001</v>
      </c>
      <c r="AE744" s="211">
        <f t="shared" si="134"/>
        <v>0</v>
      </c>
      <c r="AF744" s="211" t="str">
        <f>IF(AND(COUNTIFS($J$18:J744,J744)=1,AE744=1),1,"")</f>
        <v/>
      </c>
      <c r="AG744" s="211" t="str">
        <f>IF(C744="","",IF(AND(COUNTIFS($J$18:J744,J744)=1,C744&lt;&gt;""),1,""))</f>
        <v/>
      </c>
      <c r="AH744" s="211" t="str">
        <f>IF(G744="","",IF(AND(COUNTIFS($J$18:J744,J744)=1,G744&lt;&gt;""),1,""))</f>
        <v/>
      </c>
      <c r="AI744" s="28">
        <f t="shared" si="135"/>
        <v>28647263.974455751</v>
      </c>
      <c r="AJ744" s="28">
        <f t="shared" si="136"/>
        <v>3219855.6912513459</v>
      </c>
      <c r="AK744" s="29">
        <f t="shared" si="137"/>
        <v>0.11239662168514358</v>
      </c>
      <c r="AL744" s="210"/>
      <c r="AM744" s="210"/>
      <c r="AN744" s="210"/>
      <c r="AO744" s="210"/>
      <c r="AP744" s="45" t="str">
        <f t="shared" si="138"/>
        <v>201910</v>
      </c>
      <c r="AQ744" s="45" t="str">
        <f t="shared" si="139"/>
        <v>201910RMB</v>
      </c>
    </row>
    <row r="745" spans="1:43" s="15" customFormat="1">
      <c r="A745" s="208" t="s">
        <v>34</v>
      </c>
      <c r="B745" s="209">
        <v>2019</v>
      </c>
      <c r="C745" s="209">
        <v>9</v>
      </c>
      <c r="D745" s="57" t="str">
        <f t="shared" si="141"/>
        <v>Q2</v>
      </c>
      <c r="E745" s="208" t="s">
        <v>34</v>
      </c>
      <c r="F745" s="209">
        <v>2019</v>
      </c>
      <c r="G745" s="209">
        <v>10</v>
      </c>
      <c r="H745" s="213"/>
      <c r="I745" s="57" t="str">
        <f t="shared" si="131"/>
        <v>Q3</v>
      </c>
      <c r="J745" s="204" t="s">
        <v>889</v>
      </c>
      <c r="K745" s="213" t="s">
        <v>3116</v>
      </c>
      <c r="L745" s="210" t="s">
        <v>55</v>
      </c>
      <c r="M745" s="208" t="s">
        <v>47</v>
      </c>
      <c r="N745" s="208">
        <v>1</v>
      </c>
      <c r="O745" s="208"/>
      <c r="P745" s="57" t="str">
        <f t="shared" si="132"/>
        <v>MAIN UNIT</v>
      </c>
      <c r="Q745" s="208" t="s">
        <v>48</v>
      </c>
      <c r="R745" s="208" t="s">
        <v>49</v>
      </c>
      <c r="S745" s="208" t="s">
        <v>37</v>
      </c>
      <c r="T745" s="208" t="s">
        <v>221</v>
      </c>
      <c r="U745" s="208" t="s">
        <v>58</v>
      </c>
      <c r="V745" s="208" t="s">
        <v>59</v>
      </c>
      <c r="W745" s="208" t="s">
        <v>51</v>
      </c>
      <c r="X745" s="34">
        <v>515000</v>
      </c>
      <c r="Y745" s="202">
        <v>1.1299999999999999</v>
      </c>
      <c r="Z745" s="26">
        <f t="shared" si="142"/>
        <v>515000</v>
      </c>
      <c r="AA745" s="208">
        <v>1.095</v>
      </c>
      <c r="AB745" s="35">
        <f t="shared" si="140"/>
        <v>499048.67256637168</v>
      </c>
      <c r="AC745" s="27">
        <f t="shared" si="133"/>
        <v>63628.705752212387</v>
      </c>
      <c r="AD745" s="212">
        <v>0.1275</v>
      </c>
      <c r="AE745" s="211">
        <f t="shared" si="134"/>
        <v>0</v>
      </c>
      <c r="AF745" s="211" t="str">
        <f>IF(AND(COUNTIFS($J$18:J745,J745)=1,AE745=1),1,"")</f>
        <v/>
      </c>
      <c r="AG745" s="211">
        <f>IF(C745="","",IF(AND(COUNTIFS($J$18:J745,J745)=1,C745&lt;&gt;""),1,""))</f>
        <v>1</v>
      </c>
      <c r="AH745" s="211">
        <f>IF(G745="","",IF(AND(COUNTIFS($J$18:J745,J745)=1,G745&lt;&gt;""),1,""))</f>
        <v>1</v>
      </c>
      <c r="AI745" s="28">
        <f t="shared" si="135"/>
        <v>28647263.974455751</v>
      </c>
      <c r="AJ745" s="28">
        <f t="shared" si="136"/>
        <v>3219855.6912513459</v>
      </c>
      <c r="AK745" s="29">
        <f t="shared" si="137"/>
        <v>0.11239662168514358</v>
      </c>
      <c r="AL745" s="210"/>
      <c r="AM745" s="210"/>
      <c r="AN745" s="210"/>
      <c r="AO745" s="210"/>
      <c r="AP745" s="45" t="str">
        <f t="shared" si="138"/>
        <v>201910</v>
      </c>
      <c r="AQ745" s="45" t="str">
        <f t="shared" si="139"/>
        <v>201910RMB</v>
      </c>
    </row>
    <row r="746" spans="1:43" s="15" customFormat="1">
      <c r="A746" s="208" t="s">
        <v>34</v>
      </c>
      <c r="B746" s="209">
        <v>2019</v>
      </c>
      <c r="C746" s="209">
        <v>9</v>
      </c>
      <c r="D746" s="57" t="str">
        <f t="shared" si="141"/>
        <v>Q2</v>
      </c>
      <c r="E746" s="208" t="s">
        <v>34</v>
      </c>
      <c r="F746" s="209">
        <v>2019</v>
      </c>
      <c r="G746" s="209">
        <v>10</v>
      </c>
      <c r="H746" s="213"/>
      <c r="I746" s="57" t="str">
        <f t="shared" si="131"/>
        <v>Q3</v>
      </c>
      <c r="J746" s="204" t="s">
        <v>890</v>
      </c>
      <c r="K746" s="213" t="s">
        <v>891</v>
      </c>
      <c r="L746" s="210" t="s">
        <v>79</v>
      </c>
      <c r="M746" s="208" t="s">
        <v>47</v>
      </c>
      <c r="N746" s="208">
        <v>1</v>
      </c>
      <c r="O746" s="208"/>
      <c r="P746" s="57" t="str">
        <f t="shared" si="132"/>
        <v>MAIN UNIT</v>
      </c>
      <c r="Q746" s="208" t="s">
        <v>56</v>
      </c>
      <c r="R746" s="208" t="s">
        <v>49</v>
      </c>
      <c r="S746" s="208" t="s">
        <v>36</v>
      </c>
      <c r="T746" s="208" t="s">
        <v>65</v>
      </c>
      <c r="U746" s="208" t="s">
        <v>66</v>
      </c>
      <c r="V746" s="208" t="s">
        <v>634</v>
      </c>
      <c r="W746" s="208" t="s">
        <v>51</v>
      </c>
      <c r="X746" s="34">
        <v>880000</v>
      </c>
      <c r="Y746" s="202">
        <v>1.1299999999999999</v>
      </c>
      <c r="Z746" s="26">
        <f t="shared" si="142"/>
        <v>880000</v>
      </c>
      <c r="AA746" s="208">
        <v>1.095</v>
      </c>
      <c r="AB746" s="35">
        <f t="shared" si="140"/>
        <v>852743.36283185857</v>
      </c>
      <c r="AC746" s="27">
        <f t="shared" si="133"/>
        <v>100453.16814159293</v>
      </c>
      <c r="AD746" s="212">
        <v>0.1178</v>
      </c>
      <c r="AE746" s="211">
        <f t="shared" si="134"/>
        <v>1</v>
      </c>
      <c r="AF746" s="211">
        <f>IF(AND(COUNTIFS($J$18:J746,J746)=1,AE746=1),1,"")</f>
        <v>1</v>
      </c>
      <c r="AG746" s="211">
        <f>IF(C746="","",IF(AND(COUNTIFS($J$18:J746,J746)=1,C746&lt;&gt;""),1,""))</f>
        <v>1</v>
      </c>
      <c r="AH746" s="211">
        <f>IF(G746="","",IF(AND(COUNTIFS($J$18:J746,J746)=1,G746&lt;&gt;""),1,""))</f>
        <v>1</v>
      </c>
      <c r="AI746" s="28">
        <f t="shared" si="135"/>
        <v>28647263.974455751</v>
      </c>
      <c r="AJ746" s="28">
        <f t="shared" si="136"/>
        <v>3219855.6912513459</v>
      </c>
      <c r="AK746" s="29">
        <f t="shared" si="137"/>
        <v>0.11239662168514358</v>
      </c>
      <c r="AL746" s="210"/>
      <c r="AM746" s="210"/>
      <c r="AN746" s="210"/>
      <c r="AO746" s="210"/>
      <c r="AP746" s="45" t="str">
        <f t="shared" si="138"/>
        <v>201910</v>
      </c>
      <c r="AQ746" s="45" t="str">
        <f t="shared" si="139"/>
        <v>201910RMB</v>
      </c>
    </row>
    <row r="747" spans="1:43" s="15" customFormat="1">
      <c r="A747" s="208" t="s">
        <v>34</v>
      </c>
      <c r="B747" s="209">
        <v>2019</v>
      </c>
      <c r="C747" s="209">
        <v>9</v>
      </c>
      <c r="D747" s="57" t="str">
        <f t="shared" si="141"/>
        <v>Q2</v>
      </c>
      <c r="E747" s="208" t="s">
        <v>34</v>
      </c>
      <c r="F747" s="209">
        <v>2019</v>
      </c>
      <c r="G747" s="209">
        <v>10</v>
      </c>
      <c r="H747" s="213"/>
      <c r="I747" s="57" t="str">
        <f t="shared" si="131"/>
        <v>Q3</v>
      </c>
      <c r="J747" s="204" t="s">
        <v>890</v>
      </c>
      <c r="K747" s="213" t="s">
        <v>891</v>
      </c>
      <c r="L747" s="210" t="s">
        <v>55</v>
      </c>
      <c r="M747" s="208" t="s">
        <v>47</v>
      </c>
      <c r="N747" s="208">
        <v>1</v>
      </c>
      <c r="O747" s="208"/>
      <c r="P747" s="57" t="str">
        <f t="shared" si="132"/>
        <v>MAIN UNIT</v>
      </c>
      <c r="Q747" s="208" t="s">
        <v>56</v>
      </c>
      <c r="R747" s="208" t="s">
        <v>49</v>
      </c>
      <c r="S747" s="208" t="s">
        <v>36</v>
      </c>
      <c r="T747" s="208" t="s">
        <v>65</v>
      </c>
      <c r="U747" s="208" t="s">
        <v>66</v>
      </c>
      <c r="V747" s="208" t="s">
        <v>634</v>
      </c>
      <c r="W747" s="208" t="s">
        <v>51</v>
      </c>
      <c r="X747" s="34">
        <v>600000</v>
      </c>
      <c r="Y747" s="202">
        <v>1.1299999999999999</v>
      </c>
      <c r="Z747" s="26">
        <f t="shared" si="142"/>
        <v>600000</v>
      </c>
      <c r="AA747" s="208">
        <v>1.095</v>
      </c>
      <c r="AB747" s="35">
        <f t="shared" si="140"/>
        <v>581415.92920353985</v>
      </c>
      <c r="AC747" s="27">
        <f t="shared" si="133"/>
        <v>68490.796460176993</v>
      </c>
      <c r="AD747" s="212">
        <v>0.1178</v>
      </c>
      <c r="AE747" s="211">
        <f t="shared" si="134"/>
        <v>1</v>
      </c>
      <c r="AF747" s="211" t="str">
        <f>IF(AND(COUNTIFS($J$18:J747,J747)=1,AE747=1),1,"")</f>
        <v/>
      </c>
      <c r="AG747" s="211" t="str">
        <f>IF(C747="","",IF(AND(COUNTIFS($J$18:J747,J747)=1,C747&lt;&gt;""),1,""))</f>
        <v/>
      </c>
      <c r="AH747" s="211" t="str">
        <f>IF(G747="","",IF(AND(COUNTIFS($J$18:J747,J747)=1,G747&lt;&gt;""),1,""))</f>
        <v/>
      </c>
      <c r="AI747" s="28">
        <f t="shared" si="135"/>
        <v>28647263.974455751</v>
      </c>
      <c r="AJ747" s="28">
        <f t="shared" si="136"/>
        <v>3219855.6912513459</v>
      </c>
      <c r="AK747" s="29">
        <f t="shared" si="137"/>
        <v>0.11239662168514358</v>
      </c>
      <c r="AL747" s="210"/>
      <c r="AM747" s="210"/>
      <c r="AN747" s="210"/>
      <c r="AO747" s="210"/>
      <c r="AP747" s="45" t="str">
        <f t="shared" si="138"/>
        <v>201910</v>
      </c>
      <c r="AQ747" s="45" t="str">
        <f t="shared" si="139"/>
        <v>201910RMB</v>
      </c>
    </row>
    <row r="748" spans="1:43" s="15" customFormat="1">
      <c r="A748" s="208" t="s">
        <v>34</v>
      </c>
      <c r="B748" s="209">
        <v>2019</v>
      </c>
      <c r="C748" s="209">
        <v>9</v>
      </c>
      <c r="D748" s="57" t="str">
        <f t="shared" si="141"/>
        <v>Q2</v>
      </c>
      <c r="E748" s="208" t="s">
        <v>34</v>
      </c>
      <c r="F748" s="209">
        <v>2019</v>
      </c>
      <c r="G748" s="209">
        <v>10</v>
      </c>
      <c r="H748" s="213"/>
      <c r="I748" s="57" t="str">
        <f t="shared" si="131"/>
        <v>Q3</v>
      </c>
      <c r="J748" s="204" t="s">
        <v>892</v>
      </c>
      <c r="K748" s="213" t="s">
        <v>321</v>
      </c>
      <c r="L748" s="210" t="s">
        <v>55</v>
      </c>
      <c r="M748" s="208" t="s">
        <v>47</v>
      </c>
      <c r="N748" s="208">
        <v>1</v>
      </c>
      <c r="O748" s="208"/>
      <c r="P748" s="57" t="str">
        <f t="shared" si="132"/>
        <v>MAIN UNIT</v>
      </c>
      <c r="Q748" s="208" t="s">
        <v>48</v>
      </c>
      <c r="R748" s="208" t="s">
        <v>49</v>
      </c>
      <c r="S748" s="208" t="s">
        <v>36</v>
      </c>
      <c r="T748" s="208" t="s">
        <v>65</v>
      </c>
      <c r="U748" s="208" t="s">
        <v>66</v>
      </c>
      <c r="V748" s="208" t="s">
        <v>290</v>
      </c>
      <c r="W748" s="208" t="s">
        <v>51</v>
      </c>
      <c r="X748" s="34">
        <v>560000</v>
      </c>
      <c r="Y748" s="202">
        <v>1.1299999999999999</v>
      </c>
      <c r="Z748" s="26">
        <f t="shared" si="142"/>
        <v>560000</v>
      </c>
      <c r="AA748" s="208">
        <v>1.095</v>
      </c>
      <c r="AB748" s="35">
        <f t="shared" si="140"/>
        <v>542654.8672566372</v>
      </c>
      <c r="AC748" s="27">
        <f t="shared" si="133"/>
        <v>64521.663716814168</v>
      </c>
      <c r="AD748" s="212">
        <v>0.11890000000000001</v>
      </c>
      <c r="AE748" s="211">
        <f t="shared" si="134"/>
        <v>0</v>
      </c>
      <c r="AF748" s="211" t="str">
        <f>IF(AND(COUNTIFS($J$18:J748,J748)=1,AE748=1),1,"")</f>
        <v/>
      </c>
      <c r="AG748" s="211">
        <f>IF(C748="","",IF(AND(COUNTIFS($J$18:J748,J748)=1,C748&lt;&gt;""),1,""))</f>
        <v>1</v>
      </c>
      <c r="AH748" s="211">
        <f>IF(G748="","",IF(AND(COUNTIFS($J$18:J748,J748)=1,G748&lt;&gt;""),1,""))</f>
        <v>1</v>
      </c>
      <c r="AI748" s="28">
        <f t="shared" si="135"/>
        <v>28647263.974455751</v>
      </c>
      <c r="AJ748" s="28">
        <f t="shared" si="136"/>
        <v>3219855.6912513459</v>
      </c>
      <c r="AK748" s="29">
        <f t="shared" si="137"/>
        <v>0.11239662168514358</v>
      </c>
      <c r="AL748" s="210"/>
      <c r="AM748" s="210"/>
      <c r="AN748" s="210"/>
      <c r="AO748" s="210"/>
      <c r="AP748" s="45" t="str">
        <f t="shared" si="138"/>
        <v>201910</v>
      </c>
      <c r="AQ748" s="45" t="str">
        <f t="shared" si="139"/>
        <v>201910RMB</v>
      </c>
    </row>
    <row r="749" spans="1:43" s="15" customFormat="1">
      <c r="A749" s="208" t="s">
        <v>34</v>
      </c>
      <c r="B749" s="209">
        <v>2019</v>
      </c>
      <c r="C749" s="209">
        <v>9</v>
      </c>
      <c r="D749" s="57" t="str">
        <f t="shared" si="141"/>
        <v>Q2</v>
      </c>
      <c r="E749" s="208" t="s">
        <v>34</v>
      </c>
      <c r="F749" s="209">
        <v>2019</v>
      </c>
      <c r="G749" s="209">
        <v>10</v>
      </c>
      <c r="H749" s="213"/>
      <c r="I749" s="57" t="str">
        <f t="shared" si="131"/>
        <v>Q3</v>
      </c>
      <c r="J749" s="204" t="s">
        <v>893</v>
      </c>
      <c r="K749" s="213" t="s">
        <v>3162</v>
      </c>
      <c r="L749" s="210" t="s">
        <v>79</v>
      </c>
      <c r="M749" s="208" t="s">
        <v>47</v>
      </c>
      <c r="N749" s="208">
        <v>1</v>
      </c>
      <c r="O749" s="208"/>
      <c r="P749" s="57" t="str">
        <f t="shared" si="132"/>
        <v>MAIN UNIT</v>
      </c>
      <c r="Q749" s="208" t="s">
        <v>48</v>
      </c>
      <c r="R749" s="208" t="s">
        <v>49</v>
      </c>
      <c r="S749" s="208" t="s">
        <v>38</v>
      </c>
      <c r="T749" s="208" t="s">
        <v>894</v>
      </c>
      <c r="U749" s="208" t="s">
        <v>137</v>
      </c>
      <c r="V749" s="208" t="s">
        <v>530</v>
      </c>
      <c r="W749" s="208" t="s">
        <v>51</v>
      </c>
      <c r="X749" s="34">
        <v>1000000</v>
      </c>
      <c r="Y749" s="202">
        <v>1.1299999999999999</v>
      </c>
      <c r="Z749" s="26">
        <f t="shared" si="142"/>
        <v>1000000</v>
      </c>
      <c r="AA749" s="208">
        <v>1.095</v>
      </c>
      <c r="AB749" s="35">
        <f t="shared" si="140"/>
        <v>969026.54867256642</v>
      </c>
      <c r="AC749" s="27">
        <f t="shared" si="133"/>
        <v>79557.079646017708</v>
      </c>
      <c r="AD749" s="212">
        <v>8.2100000000000006E-2</v>
      </c>
      <c r="AE749" s="211">
        <f t="shared" si="134"/>
        <v>0</v>
      </c>
      <c r="AF749" s="211" t="str">
        <f>IF(AND(COUNTIFS($J$18:J749,J749)=1,AE749=1),1,"")</f>
        <v/>
      </c>
      <c r="AG749" s="211">
        <f>IF(C749="","",IF(AND(COUNTIFS($J$18:J749,J749)=1,C749&lt;&gt;""),1,""))</f>
        <v>1</v>
      </c>
      <c r="AH749" s="211">
        <f>IF(G749="","",IF(AND(COUNTIFS($J$18:J749,J749)=1,G749&lt;&gt;""),1,""))</f>
        <v>1</v>
      </c>
      <c r="AI749" s="28">
        <f t="shared" si="135"/>
        <v>28647263.974455751</v>
      </c>
      <c r="AJ749" s="28">
        <f t="shared" si="136"/>
        <v>3219855.6912513459</v>
      </c>
      <c r="AK749" s="29">
        <f t="shared" si="137"/>
        <v>0.11239662168514358</v>
      </c>
      <c r="AL749" s="210"/>
      <c r="AM749" s="210"/>
      <c r="AN749" s="210"/>
      <c r="AO749" s="210"/>
      <c r="AP749" s="45" t="str">
        <f t="shared" si="138"/>
        <v>201910</v>
      </c>
      <c r="AQ749" s="45" t="str">
        <f t="shared" si="139"/>
        <v>201910RMB</v>
      </c>
    </row>
    <row r="750" spans="1:43" s="15" customFormat="1">
      <c r="A750" s="208" t="s">
        <v>34</v>
      </c>
      <c r="B750" s="209">
        <v>2019</v>
      </c>
      <c r="C750" s="209">
        <v>9</v>
      </c>
      <c r="D750" s="57" t="str">
        <f t="shared" si="141"/>
        <v>Q2</v>
      </c>
      <c r="E750" s="208" t="s">
        <v>34</v>
      </c>
      <c r="F750" s="209">
        <v>2019</v>
      </c>
      <c r="G750" s="209">
        <v>10</v>
      </c>
      <c r="H750" s="213"/>
      <c r="I750" s="57" t="str">
        <f t="shared" si="131"/>
        <v>Q3</v>
      </c>
      <c r="J750" s="204" t="s">
        <v>893</v>
      </c>
      <c r="K750" s="213" t="s">
        <v>3162</v>
      </c>
      <c r="L750" s="210" t="s">
        <v>79</v>
      </c>
      <c r="M750" s="208" t="s">
        <v>47</v>
      </c>
      <c r="N750" s="208">
        <v>1</v>
      </c>
      <c r="O750" s="208"/>
      <c r="P750" s="57" t="str">
        <f t="shared" si="132"/>
        <v>MAIN UNIT</v>
      </c>
      <c r="Q750" s="208" t="s">
        <v>48</v>
      </c>
      <c r="R750" s="208" t="s">
        <v>49</v>
      </c>
      <c r="S750" s="208" t="s">
        <v>38</v>
      </c>
      <c r="T750" s="208" t="s">
        <v>894</v>
      </c>
      <c r="U750" s="208" t="s">
        <v>137</v>
      </c>
      <c r="V750" s="208" t="s">
        <v>530</v>
      </c>
      <c r="W750" s="208" t="s">
        <v>51</v>
      </c>
      <c r="X750" s="34">
        <v>1000000</v>
      </c>
      <c r="Y750" s="202">
        <v>1.1299999999999999</v>
      </c>
      <c r="Z750" s="26">
        <f t="shared" si="142"/>
        <v>1000000</v>
      </c>
      <c r="AA750" s="208">
        <v>1.095</v>
      </c>
      <c r="AB750" s="35">
        <f t="shared" si="140"/>
        <v>969026.54867256642</v>
      </c>
      <c r="AC750" s="27">
        <f t="shared" si="133"/>
        <v>79557.079646017708</v>
      </c>
      <c r="AD750" s="212">
        <v>8.2100000000000006E-2</v>
      </c>
      <c r="AE750" s="211">
        <f t="shared" si="134"/>
        <v>0</v>
      </c>
      <c r="AF750" s="211" t="str">
        <f>IF(AND(COUNTIFS($J$18:J750,J750)=1,AE750=1),1,"")</f>
        <v/>
      </c>
      <c r="AG750" s="211" t="str">
        <f>IF(C750="","",IF(AND(COUNTIFS($J$18:J750,J750)=1,C750&lt;&gt;""),1,""))</f>
        <v/>
      </c>
      <c r="AH750" s="211" t="str">
        <f>IF(G750="","",IF(AND(COUNTIFS($J$18:J750,J750)=1,G750&lt;&gt;""),1,""))</f>
        <v/>
      </c>
      <c r="AI750" s="28">
        <f t="shared" si="135"/>
        <v>28647263.974455751</v>
      </c>
      <c r="AJ750" s="28">
        <f t="shared" si="136"/>
        <v>3219855.6912513459</v>
      </c>
      <c r="AK750" s="29">
        <f t="shared" si="137"/>
        <v>0.11239662168514358</v>
      </c>
      <c r="AL750" s="210"/>
      <c r="AM750" s="210"/>
      <c r="AN750" s="210"/>
      <c r="AO750" s="210"/>
      <c r="AP750" s="45" t="str">
        <f t="shared" si="138"/>
        <v>201910</v>
      </c>
      <c r="AQ750" s="45" t="str">
        <f t="shared" si="139"/>
        <v>201910RMB</v>
      </c>
    </row>
    <row r="751" spans="1:43" s="15" customFormat="1">
      <c r="A751" s="208" t="s">
        <v>34</v>
      </c>
      <c r="B751" s="209">
        <v>2019</v>
      </c>
      <c r="C751" s="209">
        <v>9</v>
      </c>
      <c r="D751" s="57" t="str">
        <f t="shared" si="141"/>
        <v>Q2</v>
      </c>
      <c r="E751" s="208" t="s">
        <v>34</v>
      </c>
      <c r="F751" s="209">
        <v>2019</v>
      </c>
      <c r="G751" s="209">
        <v>10</v>
      </c>
      <c r="H751" s="213"/>
      <c r="I751" s="57" t="str">
        <f t="shared" si="131"/>
        <v>Q3</v>
      </c>
      <c r="J751" s="204" t="s">
        <v>893</v>
      </c>
      <c r="K751" s="213" t="s">
        <v>3162</v>
      </c>
      <c r="L751" s="210" t="s">
        <v>55</v>
      </c>
      <c r="M751" s="208" t="s">
        <v>47</v>
      </c>
      <c r="N751" s="208">
        <v>1</v>
      </c>
      <c r="O751" s="208"/>
      <c r="P751" s="57" t="str">
        <f t="shared" si="132"/>
        <v>MAIN UNIT</v>
      </c>
      <c r="Q751" s="208" t="s">
        <v>48</v>
      </c>
      <c r="R751" s="208" t="s">
        <v>49</v>
      </c>
      <c r="S751" s="208" t="s">
        <v>38</v>
      </c>
      <c r="T751" s="208" t="s">
        <v>894</v>
      </c>
      <c r="U751" s="208" t="s">
        <v>137</v>
      </c>
      <c r="V751" s="208" t="s">
        <v>530</v>
      </c>
      <c r="W751" s="208" t="s">
        <v>51</v>
      </c>
      <c r="X751" s="34">
        <v>975000</v>
      </c>
      <c r="Y751" s="202">
        <v>1.1299999999999999</v>
      </c>
      <c r="Z751" s="26">
        <f t="shared" si="142"/>
        <v>975000</v>
      </c>
      <c r="AA751" s="208">
        <v>1.095</v>
      </c>
      <c r="AB751" s="35">
        <f t="shared" si="140"/>
        <v>944800.88495575229</v>
      </c>
      <c r="AC751" s="27">
        <f t="shared" si="133"/>
        <v>77568.15265486727</v>
      </c>
      <c r="AD751" s="212">
        <v>8.2100000000000006E-2</v>
      </c>
      <c r="AE751" s="211">
        <f t="shared" si="134"/>
        <v>0</v>
      </c>
      <c r="AF751" s="211" t="str">
        <f>IF(AND(COUNTIFS($J$18:J751,J751)=1,AE751=1),1,"")</f>
        <v/>
      </c>
      <c r="AG751" s="211" t="str">
        <f>IF(C751="","",IF(AND(COUNTIFS($J$18:J751,J751)=1,C751&lt;&gt;""),1,""))</f>
        <v/>
      </c>
      <c r="AH751" s="211" t="str">
        <f>IF(G751="","",IF(AND(COUNTIFS($J$18:J751,J751)=1,G751&lt;&gt;""),1,""))</f>
        <v/>
      </c>
      <c r="AI751" s="28">
        <f t="shared" si="135"/>
        <v>28647263.974455751</v>
      </c>
      <c r="AJ751" s="28">
        <f t="shared" si="136"/>
        <v>3219855.6912513459</v>
      </c>
      <c r="AK751" s="29">
        <f t="shared" si="137"/>
        <v>0.11239662168514358</v>
      </c>
      <c r="AL751" s="210"/>
      <c r="AM751" s="210"/>
      <c r="AN751" s="210"/>
      <c r="AO751" s="210"/>
      <c r="AP751" s="45" t="str">
        <f t="shared" si="138"/>
        <v>201910</v>
      </c>
      <c r="AQ751" s="45" t="str">
        <f t="shared" si="139"/>
        <v>201910RMB</v>
      </c>
    </row>
    <row r="752" spans="1:43" s="15" customFormat="1">
      <c r="A752" s="208" t="s">
        <v>34</v>
      </c>
      <c r="B752" s="209">
        <v>2019</v>
      </c>
      <c r="C752" s="209">
        <v>9</v>
      </c>
      <c r="D752" s="57" t="str">
        <f t="shared" si="141"/>
        <v>Q2</v>
      </c>
      <c r="E752" s="208" t="s">
        <v>34</v>
      </c>
      <c r="F752" s="209">
        <v>2019</v>
      </c>
      <c r="G752" s="209">
        <v>10</v>
      </c>
      <c r="H752" s="213"/>
      <c r="I752" s="57" t="str">
        <f t="shared" si="131"/>
        <v>Q3</v>
      </c>
      <c r="J752" s="204" t="s">
        <v>895</v>
      </c>
      <c r="K752" s="213" t="s">
        <v>896</v>
      </c>
      <c r="L752" s="210" t="s">
        <v>55</v>
      </c>
      <c r="M752" s="208" t="s">
        <v>47</v>
      </c>
      <c r="N752" s="208">
        <v>1</v>
      </c>
      <c r="O752" s="208"/>
      <c r="P752" s="57" t="str">
        <f t="shared" si="132"/>
        <v>MAIN UNIT</v>
      </c>
      <c r="Q752" s="208" t="s">
        <v>56</v>
      </c>
      <c r="R752" s="208" t="s">
        <v>49</v>
      </c>
      <c r="S752" s="208" t="s">
        <v>38</v>
      </c>
      <c r="T752" s="208" t="s">
        <v>326</v>
      </c>
      <c r="U752" s="208" t="s">
        <v>137</v>
      </c>
      <c r="V752" s="208" t="s">
        <v>480</v>
      </c>
      <c r="W752" s="208" t="s">
        <v>51</v>
      </c>
      <c r="X752" s="34">
        <v>672500</v>
      </c>
      <c r="Y752" s="202">
        <v>1.1299999999999999</v>
      </c>
      <c r="Z752" s="26">
        <f t="shared" si="142"/>
        <v>672500</v>
      </c>
      <c r="AA752" s="208">
        <v>1.095</v>
      </c>
      <c r="AB752" s="35">
        <f t="shared" si="140"/>
        <v>651670.35398230085</v>
      </c>
      <c r="AC752" s="27">
        <f t="shared" si="133"/>
        <v>65492.870575221241</v>
      </c>
      <c r="AD752" s="212">
        <v>0.10050000000000001</v>
      </c>
      <c r="AE752" s="211">
        <f t="shared" si="134"/>
        <v>1</v>
      </c>
      <c r="AF752" s="211">
        <f>IF(AND(COUNTIFS($J$18:J752,J752)=1,AE752=1),1,"")</f>
        <v>1</v>
      </c>
      <c r="AG752" s="211">
        <f>IF(C752="","",IF(AND(COUNTIFS($J$18:J752,J752)=1,C752&lt;&gt;""),1,""))</f>
        <v>1</v>
      </c>
      <c r="AH752" s="211">
        <f>IF(G752="","",IF(AND(COUNTIFS($J$18:J752,J752)=1,G752&lt;&gt;""),1,""))</f>
        <v>1</v>
      </c>
      <c r="AI752" s="28">
        <f t="shared" si="135"/>
        <v>28647263.974455751</v>
      </c>
      <c r="AJ752" s="28">
        <f t="shared" si="136"/>
        <v>3219855.6912513459</v>
      </c>
      <c r="AK752" s="29">
        <f t="shared" si="137"/>
        <v>0.11239662168514358</v>
      </c>
      <c r="AL752" s="210"/>
      <c r="AM752" s="210"/>
      <c r="AN752" s="210"/>
      <c r="AO752" s="210"/>
      <c r="AP752" s="45" t="str">
        <f t="shared" si="138"/>
        <v>201910</v>
      </c>
      <c r="AQ752" s="45" t="str">
        <f t="shared" si="139"/>
        <v>201910RMB</v>
      </c>
    </row>
    <row r="753" spans="1:43" s="15" customFormat="1">
      <c r="A753" s="208" t="s">
        <v>34</v>
      </c>
      <c r="B753" s="209">
        <v>2019</v>
      </c>
      <c r="C753" s="209">
        <v>9</v>
      </c>
      <c r="D753" s="57" t="str">
        <f t="shared" si="141"/>
        <v>Q2</v>
      </c>
      <c r="E753" s="208" t="s">
        <v>34</v>
      </c>
      <c r="F753" s="209">
        <v>2019</v>
      </c>
      <c r="G753" s="209">
        <v>10</v>
      </c>
      <c r="H753" s="213"/>
      <c r="I753" s="57" t="str">
        <f t="shared" si="131"/>
        <v>Q3</v>
      </c>
      <c r="J753" s="204" t="s">
        <v>897</v>
      </c>
      <c r="K753" s="213" t="s">
        <v>898</v>
      </c>
      <c r="L753" s="210" t="s">
        <v>79</v>
      </c>
      <c r="M753" s="208" t="s">
        <v>47</v>
      </c>
      <c r="N753" s="208">
        <v>1</v>
      </c>
      <c r="O753" s="208"/>
      <c r="P753" s="57" t="str">
        <f t="shared" si="132"/>
        <v>MAIN UNIT</v>
      </c>
      <c r="Q753" s="208" t="s">
        <v>56</v>
      </c>
      <c r="R753" s="208" t="s">
        <v>49</v>
      </c>
      <c r="S753" s="208" t="s">
        <v>38</v>
      </c>
      <c r="T753" s="208" t="s">
        <v>326</v>
      </c>
      <c r="U753" s="208" t="s">
        <v>137</v>
      </c>
      <c r="V753" s="208" t="s">
        <v>899</v>
      </c>
      <c r="W753" s="208" t="s">
        <v>51</v>
      </c>
      <c r="X753" s="34">
        <v>970000</v>
      </c>
      <c r="Y753" s="202">
        <v>1.1299999999999999</v>
      </c>
      <c r="Z753" s="26">
        <f t="shared" si="142"/>
        <v>970000</v>
      </c>
      <c r="AA753" s="208">
        <v>1.095</v>
      </c>
      <c r="AB753" s="35">
        <f t="shared" si="140"/>
        <v>939955.75221238937</v>
      </c>
      <c r="AC753" s="27">
        <f t="shared" si="133"/>
        <v>69744.716814159299</v>
      </c>
      <c r="AD753" s="212">
        <v>7.4200000000000002E-2</v>
      </c>
      <c r="AE753" s="211">
        <f t="shared" si="134"/>
        <v>1</v>
      </c>
      <c r="AF753" s="211">
        <f>IF(AND(COUNTIFS($J$18:J753,J753)=1,AE753=1),1,"")</f>
        <v>1</v>
      </c>
      <c r="AG753" s="211">
        <f>IF(C753="","",IF(AND(COUNTIFS($J$18:J753,J753)=1,C753&lt;&gt;""),1,""))</f>
        <v>1</v>
      </c>
      <c r="AH753" s="211">
        <f>IF(G753="","",IF(AND(COUNTIFS($J$18:J753,J753)=1,G753&lt;&gt;""),1,""))</f>
        <v>1</v>
      </c>
      <c r="AI753" s="28">
        <f t="shared" si="135"/>
        <v>28647263.974455751</v>
      </c>
      <c r="AJ753" s="28">
        <f t="shared" si="136"/>
        <v>3219855.6912513459</v>
      </c>
      <c r="AK753" s="29">
        <f t="shared" si="137"/>
        <v>0.11239662168514358</v>
      </c>
      <c r="AL753" s="210"/>
      <c r="AM753" s="210"/>
      <c r="AN753" s="210"/>
      <c r="AO753" s="210"/>
      <c r="AP753" s="45" t="str">
        <f t="shared" si="138"/>
        <v>201910</v>
      </c>
      <c r="AQ753" s="45" t="str">
        <f t="shared" si="139"/>
        <v>201910RMB</v>
      </c>
    </row>
    <row r="754" spans="1:43" s="15" customFormat="1">
      <c r="A754" s="208" t="s">
        <v>34</v>
      </c>
      <c r="B754" s="209">
        <v>2019</v>
      </c>
      <c r="C754" s="209">
        <v>8</v>
      </c>
      <c r="D754" s="57" t="str">
        <f t="shared" si="141"/>
        <v>Q2</v>
      </c>
      <c r="E754" s="208" t="s">
        <v>34</v>
      </c>
      <c r="F754" s="209">
        <v>2019</v>
      </c>
      <c r="G754" s="209">
        <v>9</v>
      </c>
      <c r="H754" s="213"/>
      <c r="I754" s="57" t="str">
        <f t="shared" si="131"/>
        <v>Q2</v>
      </c>
      <c r="J754" s="204" t="s">
        <v>900</v>
      </c>
      <c r="K754" s="213" t="s">
        <v>3162</v>
      </c>
      <c r="L754" s="210" t="s">
        <v>79</v>
      </c>
      <c r="M754" s="208" t="s">
        <v>47</v>
      </c>
      <c r="N754" s="208">
        <v>1</v>
      </c>
      <c r="O754" s="208"/>
      <c r="P754" s="57" t="str">
        <f t="shared" si="132"/>
        <v>MAIN UNIT</v>
      </c>
      <c r="Q754" s="208" t="s">
        <v>48</v>
      </c>
      <c r="R754" s="208" t="s">
        <v>49</v>
      </c>
      <c r="S754" s="208" t="s">
        <v>38</v>
      </c>
      <c r="T754" s="208" t="s">
        <v>894</v>
      </c>
      <c r="U754" s="208" t="s">
        <v>137</v>
      </c>
      <c r="V754" s="208" t="s">
        <v>530</v>
      </c>
      <c r="W754" s="208" t="s">
        <v>51</v>
      </c>
      <c r="X754" s="34">
        <v>900000</v>
      </c>
      <c r="Y754" s="202">
        <v>1.1299999999999999</v>
      </c>
      <c r="Z754" s="26">
        <f t="shared" si="142"/>
        <v>900000</v>
      </c>
      <c r="AA754" s="208">
        <v>1.095</v>
      </c>
      <c r="AB754" s="35">
        <f t="shared" si="140"/>
        <v>872123.89380530978</v>
      </c>
      <c r="AC754" s="27">
        <f t="shared" si="133"/>
        <v>92968.407079646029</v>
      </c>
      <c r="AD754" s="212">
        <v>0.1066</v>
      </c>
      <c r="AE754" s="211">
        <f t="shared" si="134"/>
        <v>0</v>
      </c>
      <c r="AF754" s="211" t="str">
        <f>IF(AND(COUNTIFS($J$18:J754,J754)=1,AE754=1),1,"")</f>
        <v/>
      </c>
      <c r="AG754" s="211">
        <f>IF(C754="","",IF(AND(COUNTIFS($J$18:J754,J754)=1,C754&lt;&gt;""),1,""))</f>
        <v>1</v>
      </c>
      <c r="AH754" s="211">
        <f>IF(G754="","",IF(AND(COUNTIFS($J$18:J754,J754)=1,G754&lt;&gt;""),1,""))</f>
        <v>1</v>
      </c>
      <c r="AI754" s="28">
        <f t="shared" si="135"/>
        <v>37599388.802345127</v>
      </c>
      <c r="AJ754" s="28">
        <f t="shared" si="136"/>
        <v>4866784.3630338367</v>
      </c>
      <c r="AK754" s="29">
        <f t="shared" si="137"/>
        <v>0.12943785838163116</v>
      </c>
      <c r="AL754" s="210"/>
      <c r="AM754" s="210"/>
      <c r="AN754" s="210"/>
      <c r="AO754" s="210"/>
      <c r="AP754" s="45" t="str">
        <f t="shared" si="138"/>
        <v>20199</v>
      </c>
      <c r="AQ754" s="45" t="str">
        <f t="shared" si="139"/>
        <v>20199RMB</v>
      </c>
    </row>
    <row r="755" spans="1:43" s="15" customFormat="1">
      <c r="A755" s="208" t="s">
        <v>34</v>
      </c>
      <c r="B755" s="209">
        <v>2019</v>
      </c>
      <c r="C755" s="209">
        <v>8</v>
      </c>
      <c r="D755" s="57" t="str">
        <f t="shared" si="141"/>
        <v>Q2</v>
      </c>
      <c r="E755" s="208" t="s">
        <v>34</v>
      </c>
      <c r="F755" s="209">
        <v>2019</v>
      </c>
      <c r="G755" s="209">
        <v>9</v>
      </c>
      <c r="H755" s="213"/>
      <c r="I755" s="57" t="str">
        <f t="shared" si="131"/>
        <v>Q2</v>
      </c>
      <c r="J755" s="204" t="s">
        <v>900</v>
      </c>
      <c r="K755" s="213" t="s">
        <v>3162</v>
      </c>
      <c r="L755" s="210" t="s">
        <v>79</v>
      </c>
      <c r="M755" s="208" t="s">
        <v>47</v>
      </c>
      <c r="N755" s="208">
        <v>1</v>
      </c>
      <c r="O755" s="208"/>
      <c r="P755" s="57" t="str">
        <f t="shared" si="132"/>
        <v>MAIN UNIT</v>
      </c>
      <c r="Q755" s="208" t="s">
        <v>48</v>
      </c>
      <c r="R755" s="208" t="s">
        <v>49</v>
      </c>
      <c r="S755" s="208" t="s">
        <v>38</v>
      </c>
      <c r="T755" s="208" t="s">
        <v>894</v>
      </c>
      <c r="U755" s="208" t="s">
        <v>137</v>
      </c>
      <c r="V755" s="208" t="s">
        <v>530</v>
      </c>
      <c r="W755" s="208" t="s">
        <v>51</v>
      </c>
      <c r="X755" s="34">
        <v>900000</v>
      </c>
      <c r="Y755" s="202">
        <v>1.1299999999999999</v>
      </c>
      <c r="Z755" s="26">
        <f t="shared" si="142"/>
        <v>900000</v>
      </c>
      <c r="AA755" s="208">
        <v>1.095</v>
      </c>
      <c r="AB755" s="35">
        <f t="shared" si="140"/>
        <v>872123.89380530978</v>
      </c>
      <c r="AC755" s="27">
        <f t="shared" si="133"/>
        <v>92968.407079646029</v>
      </c>
      <c r="AD755" s="212">
        <v>0.1066</v>
      </c>
      <c r="AE755" s="211">
        <f t="shared" si="134"/>
        <v>0</v>
      </c>
      <c r="AF755" s="211" t="str">
        <f>IF(AND(COUNTIFS($J$18:J755,J755)=1,AE755=1),1,"")</f>
        <v/>
      </c>
      <c r="AG755" s="211" t="str">
        <f>IF(C755="","",IF(AND(COUNTIFS($J$18:J755,J755)=1,C755&lt;&gt;""),1,""))</f>
        <v/>
      </c>
      <c r="AH755" s="211" t="str">
        <f>IF(G755="","",IF(AND(COUNTIFS($J$18:J755,J755)=1,G755&lt;&gt;""),1,""))</f>
        <v/>
      </c>
      <c r="AI755" s="28">
        <f t="shared" si="135"/>
        <v>37599388.802345127</v>
      </c>
      <c r="AJ755" s="28">
        <f t="shared" si="136"/>
        <v>4866784.3630338367</v>
      </c>
      <c r="AK755" s="29">
        <f t="shared" si="137"/>
        <v>0.12943785838163116</v>
      </c>
      <c r="AL755" s="210"/>
      <c r="AM755" s="210"/>
      <c r="AN755" s="210"/>
      <c r="AO755" s="210"/>
      <c r="AP755" s="45" t="str">
        <f t="shared" si="138"/>
        <v>20199</v>
      </c>
      <c r="AQ755" s="45" t="str">
        <f t="shared" si="139"/>
        <v>20199RMB</v>
      </c>
    </row>
    <row r="756" spans="1:43" s="15" customFormat="1">
      <c r="A756" s="208" t="s">
        <v>34</v>
      </c>
      <c r="B756" s="209">
        <v>2019</v>
      </c>
      <c r="C756" s="209">
        <v>8</v>
      </c>
      <c r="D756" s="57" t="str">
        <f t="shared" si="141"/>
        <v>Q2</v>
      </c>
      <c r="E756" s="208" t="s">
        <v>34</v>
      </c>
      <c r="F756" s="209">
        <v>2019</v>
      </c>
      <c r="G756" s="209">
        <v>9</v>
      </c>
      <c r="H756" s="213"/>
      <c r="I756" s="57" t="str">
        <f t="shared" si="131"/>
        <v>Q2</v>
      </c>
      <c r="J756" s="204" t="s">
        <v>900</v>
      </c>
      <c r="K756" s="213" t="s">
        <v>3162</v>
      </c>
      <c r="L756" s="210" t="s">
        <v>55</v>
      </c>
      <c r="M756" s="208" t="s">
        <v>47</v>
      </c>
      <c r="N756" s="208">
        <v>1</v>
      </c>
      <c r="O756" s="208"/>
      <c r="P756" s="57" t="str">
        <f t="shared" si="132"/>
        <v>MAIN UNIT</v>
      </c>
      <c r="Q756" s="208" t="s">
        <v>48</v>
      </c>
      <c r="R756" s="208" t="s">
        <v>49</v>
      </c>
      <c r="S756" s="208" t="s">
        <v>38</v>
      </c>
      <c r="T756" s="208" t="s">
        <v>894</v>
      </c>
      <c r="U756" s="208" t="s">
        <v>137</v>
      </c>
      <c r="V756" s="208" t="s">
        <v>530</v>
      </c>
      <c r="W756" s="208" t="s">
        <v>51</v>
      </c>
      <c r="X756" s="34">
        <v>750000</v>
      </c>
      <c r="Y756" s="202">
        <v>1.1299999999999999</v>
      </c>
      <c r="Z756" s="26">
        <f t="shared" si="142"/>
        <v>750000</v>
      </c>
      <c r="AA756" s="208">
        <v>1.095</v>
      </c>
      <c r="AB756" s="35">
        <f t="shared" si="140"/>
        <v>726769.91150442488</v>
      </c>
      <c r="AC756" s="27">
        <f t="shared" si="133"/>
        <v>77473.672566371693</v>
      </c>
      <c r="AD756" s="212">
        <v>0.1066</v>
      </c>
      <c r="AE756" s="211">
        <f t="shared" si="134"/>
        <v>0</v>
      </c>
      <c r="AF756" s="211" t="str">
        <f>IF(AND(COUNTIFS($J$18:J756,J756)=1,AE756=1),1,"")</f>
        <v/>
      </c>
      <c r="AG756" s="211" t="str">
        <f>IF(C756="","",IF(AND(COUNTIFS($J$18:J756,J756)=1,C756&lt;&gt;""),1,""))</f>
        <v/>
      </c>
      <c r="AH756" s="211" t="str">
        <f>IF(G756="","",IF(AND(COUNTIFS($J$18:J756,J756)=1,G756&lt;&gt;""),1,""))</f>
        <v/>
      </c>
      <c r="AI756" s="28">
        <f t="shared" si="135"/>
        <v>37599388.802345127</v>
      </c>
      <c r="AJ756" s="28">
        <f t="shared" si="136"/>
        <v>4866784.3630338367</v>
      </c>
      <c r="AK756" s="29">
        <f t="shared" si="137"/>
        <v>0.12943785838163116</v>
      </c>
      <c r="AL756" s="210"/>
      <c r="AM756" s="210"/>
      <c r="AN756" s="210"/>
      <c r="AO756" s="210"/>
      <c r="AP756" s="45" t="str">
        <f t="shared" si="138"/>
        <v>20199</v>
      </c>
      <c r="AQ756" s="45" t="str">
        <f t="shared" si="139"/>
        <v>20199RMB</v>
      </c>
    </row>
    <row r="757" spans="1:43" s="15" customFormat="1">
      <c r="A757" s="208" t="s">
        <v>34</v>
      </c>
      <c r="B757" s="209">
        <v>2019</v>
      </c>
      <c r="C757" s="209">
        <v>8</v>
      </c>
      <c r="D757" s="57" t="str">
        <f t="shared" si="141"/>
        <v>Q2</v>
      </c>
      <c r="E757" s="208" t="s">
        <v>34</v>
      </c>
      <c r="F757" s="209">
        <v>2019</v>
      </c>
      <c r="G757" s="209">
        <v>9</v>
      </c>
      <c r="H757" s="213"/>
      <c r="I757" s="57" t="str">
        <f t="shared" si="131"/>
        <v>Q2</v>
      </c>
      <c r="J757" s="204" t="s">
        <v>901</v>
      </c>
      <c r="K757" s="213" t="s">
        <v>902</v>
      </c>
      <c r="L757" s="210" t="s">
        <v>55</v>
      </c>
      <c r="M757" s="208" t="s">
        <v>47</v>
      </c>
      <c r="N757" s="208">
        <v>1</v>
      </c>
      <c r="O757" s="208"/>
      <c r="P757" s="57" t="str">
        <f t="shared" si="132"/>
        <v>MAIN UNIT</v>
      </c>
      <c r="Q757" s="208" t="s">
        <v>56</v>
      </c>
      <c r="R757" s="208" t="s">
        <v>49</v>
      </c>
      <c r="S757" s="208" t="s">
        <v>36</v>
      </c>
      <c r="T757" s="208" t="s">
        <v>65</v>
      </c>
      <c r="U757" s="208" t="s">
        <v>66</v>
      </c>
      <c r="V757" s="208" t="s">
        <v>290</v>
      </c>
      <c r="W757" s="208" t="s">
        <v>51</v>
      </c>
      <c r="X757" s="34">
        <v>540000</v>
      </c>
      <c r="Y757" s="202">
        <v>1.1299999999999999</v>
      </c>
      <c r="Z757" s="26">
        <f t="shared" si="142"/>
        <v>540000</v>
      </c>
      <c r="AA757" s="208">
        <v>1.095</v>
      </c>
      <c r="AB757" s="35">
        <f t="shared" si="140"/>
        <v>523274.33628318593</v>
      </c>
      <c r="AC757" s="27">
        <f t="shared" si="133"/>
        <v>70537.38053097346</v>
      </c>
      <c r="AD757" s="212">
        <v>0.1348</v>
      </c>
      <c r="AE757" s="211">
        <f t="shared" si="134"/>
        <v>1</v>
      </c>
      <c r="AF757" s="211">
        <f>IF(AND(COUNTIFS($J$18:J757,J757)=1,AE757=1),1,"")</f>
        <v>1</v>
      </c>
      <c r="AG757" s="211">
        <f>IF(C757="","",IF(AND(COUNTIFS($J$18:J757,J757)=1,C757&lt;&gt;""),1,""))</f>
        <v>1</v>
      </c>
      <c r="AH757" s="211">
        <f>IF(G757="","",IF(AND(COUNTIFS($J$18:J757,J757)=1,G757&lt;&gt;""),1,""))</f>
        <v>1</v>
      </c>
      <c r="AI757" s="28">
        <f t="shared" si="135"/>
        <v>37599388.802345127</v>
      </c>
      <c r="AJ757" s="28">
        <f t="shared" si="136"/>
        <v>4866784.3630338367</v>
      </c>
      <c r="AK757" s="29">
        <f t="shared" si="137"/>
        <v>0.12943785838163116</v>
      </c>
      <c r="AL757" s="210"/>
      <c r="AM757" s="210"/>
      <c r="AN757" s="210"/>
      <c r="AO757" s="210"/>
      <c r="AP757" s="45" t="str">
        <f t="shared" si="138"/>
        <v>20199</v>
      </c>
      <c r="AQ757" s="45" t="str">
        <f t="shared" si="139"/>
        <v>20199RMB</v>
      </c>
    </row>
    <row r="758" spans="1:43" s="15" customFormat="1">
      <c r="A758" s="208" t="s">
        <v>34</v>
      </c>
      <c r="B758" s="209">
        <v>2019</v>
      </c>
      <c r="C758" s="209">
        <v>8</v>
      </c>
      <c r="D758" s="57" t="str">
        <f t="shared" si="141"/>
        <v>Q2</v>
      </c>
      <c r="E758" s="208" t="s">
        <v>34</v>
      </c>
      <c r="F758" s="209">
        <v>2019</v>
      </c>
      <c r="G758" s="209">
        <v>9</v>
      </c>
      <c r="H758" s="213"/>
      <c r="I758" s="57" t="str">
        <f t="shared" si="131"/>
        <v>Q2</v>
      </c>
      <c r="J758" s="204" t="s">
        <v>631</v>
      </c>
      <c r="K758" s="213" t="s">
        <v>286</v>
      </c>
      <c r="L758" s="210" t="s">
        <v>55</v>
      </c>
      <c r="M758" s="208" t="s">
        <v>47</v>
      </c>
      <c r="N758" s="208">
        <v>1</v>
      </c>
      <c r="O758" s="208"/>
      <c r="P758" s="57" t="str">
        <f t="shared" si="132"/>
        <v>MAIN UNIT</v>
      </c>
      <c r="Q758" s="208" t="s">
        <v>48</v>
      </c>
      <c r="R758" s="208" t="s">
        <v>49</v>
      </c>
      <c r="S758" s="208" t="s">
        <v>36</v>
      </c>
      <c r="T758" s="208" t="s">
        <v>65</v>
      </c>
      <c r="U758" s="208" t="s">
        <v>66</v>
      </c>
      <c r="V758" s="208" t="s">
        <v>290</v>
      </c>
      <c r="W758" s="208" t="s">
        <v>51</v>
      </c>
      <c r="X758" s="34">
        <v>550000</v>
      </c>
      <c r="Y758" s="202">
        <v>1.1299999999999999</v>
      </c>
      <c r="Z758" s="26">
        <f t="shared" si="142"/>
        <v>550000</v>
      </c>
      <c r="AA758" s="208">
        <v>1.095</v>
      </c>
      <c r="AB758" s="35">
        <f t="shared" si="140"/>
        <v>532964.60176991147</v>
      </c>
      <c r="AC758" s="27">
        <f t="shared" si="133"/>
        <v>54415.685840707956</v>
      </c>
      <c r="AD758" s="207">
        <v>0.1021</v>
      </c>
      <c r="AE758" s="211">
        <f t="shared" si="134"/>
        <v>0</v>
      </c>
      <c r="AF758" s="211" t="str">
        <f>IF(AND(COUNTIFS($J$18:J758,J758)=1,AE758=1),1,"")</f>
        <v/>
      </c>
      <c r="AG758" s="211" t="str">
        <f>IF(C758="","",IF(AND(COUNTIFS($J$18:J758,J758)=1,C758&lt;&gt;""),1,""))</f>
        <v/>
      </c>
      <c r="AH758" s="211" t="str">
        <f>IF(G758="","",IF(AND(COUNTIFS($J$18:J758,J758)=1,G758&lt;&gt;""),1,""))</f>
        <v/>
      </c>
      <c r="AI758" s="28">
        <f t="shared" si="135"/>
        <v>37599388.802345127</v>
      </c>
      <c r="AJ758" s="28">
        <f t="shared" si="136"/>
        <v>4866784.3630338367</v>
      </c>
      <c r="AK758" s="29">
        <f t="shared" si="137"/>
        <v>0.12943785838163116</v>
      </c>
      <c r="AL758" s="210"/>
      <c r="AM758" s="210"/>
      <c r="AN758" s="210"/>
      <c r="AO758" s="210"/>
      <c r="AP758" s="45" t="str">
        <f t="shared" si="138"/>
        <v>20199</v>
      </c>
      <c r="AQ758" s="45" t="str">
        <f t="shared" si="139"/>
        <v>20199RMB</v>
      </c>
    </row>
    <row r="759" spans="1:43" s="15" customFormat="1">
      <c r="A759" s="208" t="s">
        <v>34</v>
      </c>
      <c r="B759" s="209">
        <v>2019</v>
      </c>
      <c r="C759" s="209">
        <v>8</v>
      </c>
      <c r="D759" s="57" t="str">
        <f t="shared" si="141"/>
        <v>Q2</v>
      </c>
      <c r="E759" s="208" t="s">
        <v>34</v>
      </c>
      <c r="F759" s="209">
        <v>2019</v>
      </c>
      <c r="G759" s="209">
        <v>9</v>
      </c>
      <c r="H759" s="213"/>
      <c r="I759" s="57" t="str">
        <f t="shared" si="131"/>
        <v>Q2</v>
      </c>
      <c r="J759" s="204" t="s">
        <v>903</v>
      </c>
      <c r="K759" s="213" t="s">
        <v>888</v>
      </c>
      <c r="L759" s="210" t="s">
        <v>79</v>
      </c>
      <c r="M759" s="208" t="s">
        <v>47</v>
      </c>
      <c r="N759" s="208">
        <v>1</v>
      </c>
      <c r="O759" s="208"/>
      <c r="P759" s="57" t="str">
        <f t="shared" si="132"/>
        <v>MAIN UNIT</v>
      </c>
      <c r="Q759" s="208" t="s">
        <v>56</v>
      </c>
      <c r="R759" s="208" t="s">
        <v>49</v>
      </c>
      <c r="S759" s="208" t="s">
        <v>36</v>
      </c>
      <c r="T759" s="208" t="s">
        <v>65</v>
      </c>
      <c r="U759" s="208" t="s">
        <v>66</v>
      </c>
      <c r="V759" s="208" t="s">
        <v>99</v>
      </c>
      <c r="W759" s="208" t="s">
        <v>51</v>
      </c>
      <c r="X759" s="34">
        <v>993333.33</v>
      </c>
      <c r="Y759" s="202">
        <v>1.1299999999999999</v>
      </c>
      <c r="Z759" s="26">
        <f t="shared" si="142"/>
        <v>993333.33</v>
      </c>
      <c r="AA759" s="208">
        <v>1.095</v>
      </c>
      <c r="AB759" s="35">
        <f t="shared" si="140"/>
        <v>962566.36845132743</v>
      </c>
      <c r="AC759" s="27">
        <f t="shared" si="133"/>
        <v>106556.09698756195</v>
      </c>
      <c r="AD759" s="212">
        <v>0.11070000000000001</v>
      </c>
      <c r="AE759" s="211">
        <f t="shared" si="134"/>
        <v>1</v>
      </c>
      <c r="AF759" s="211">
        <f>IF(AND(COUNTIFS($J$18:J759,J759)=1,AE759=1),1,"")</f>
        <v>1</v>
      </c>
      <c r="AG759" s="211">
        <f>IF(C759="","",IF(AND(COUNTIFS($J$18:J759,J759)=1,C759&lt;&gt;""),1,""))</f>
        <v>1</v>
      </c>
      <c r="AH759" s="211">
        <f>IF(G759="","",IF(AND(COUNTIFS($J$18:J759,J759)=1,G759&lt;&gt;""),1,""))</f>
        <v>1</v>
      </c>
      <c r="AI759" s="28">
        <f t="shared" si="135"/>
        <v>37599388.802345127</v>
      </c>
      <c r="AJ759" s="28">
        <f t="shared" si="136"/>
        <v>4866784.3630338367</v>
      </c>
      <c r="AK759" s="29">
        <f t="shared" si="137"/>
        <v>0.12943785838163116</v>
      </c>
      <c r="AL759" s="210"/>
      <c r="AM759" s="210"/>
      <c r="AN759" s="210"/>
      <c r="AO759" s="210"/>
      <c r="AP759" s="45" t="str">
        <f t="shared" si="138"/>
        <v>20199</v>
      </c>
      <c r="AQ759" s="45" t="str">
        <f t="shared" si="139"/>
        <v>20199RMB</v>
      </c>
    </row>
    <row r="760" spans="1:43" s="15" customFormat="1">
      <c r="A760" s="208" t="s">
        <v>34</v>
      </c>
      <c r="B760" s="209">
        <v>2019</v>
      </c>
      <c r="C760" s="209">
        <v>8</v>
      </c>
      <c r="D760" s="57" t="str">
        <f t="shared" si="141"/>
        <v>Q2</v>
      </c>
      <c r="E760" s="208" t="s">
        <v>34</v>
      </c>
      <c r="F760" s="209">
        <v>2019</v>
      </c>
      <c r="G760" s="209">
        <v>9</v>
      </c>
      <c r="H760" s="213"/>
      <c r="I760" s="57" t="str">
        <f t="shared" si="131"/>
        <v>Q2</v>
      </c>
      <c r="J760" s="204" t="s">
        <v>903</v>
      </c>
      <c r="K760" s="213" t="s">
        <v>888</v>
      </c>
      <c r="L760" s="210" t="s">
        <v>79</v>
      </c>
      <c r="M760" s="208" t="s">
        <v>47</v>
      </c>
      <c r="N760" s="208">
        <v>1</v>
      </c>
      <c r="O760" s="208"/>
      <c r="P760" s="57" t="str">
        <f t="shared" si="132"/>
        <v>MAIN UNIT</v>
      </c>
      <c r="Q760" s="208" t="s">
        <v>56</v>
      </c>
      <c r="R760" s="208" t="s">
        <v>49</v>
      </c>
      <c r="S760" s="208" t="s">
        <v>36</v>
      </c>
      <c r="T760" s="208" t="s">
        <v>65</v>
      </c>
      <c r="U760" s="208" t="s">
        <v>66</v>
      </c>
      <c r="V760" s="208" t="s">
        <v>99</v>
      </c>
      <c r="W760" s="208" t="s">
        <v>51</v>
      </c>
      <c r="X760" s="34">
        <v>993333.33</v>
      </c>
      <c r="Y760" s="202">
        <v>1.1299999999999999</v>
      </c>
      <c r="Z760" s="26">
        <f t="shared" si="142"/>
        <v>993333.33</v>
      </c>
      <c r="AA760" s="208">
        <v>1.095</v>
      </c>
      <c r="AB760" s="35">
        <f t="shared" si="140"/>
        <v>962566.36845132743</v>
      </c>
      <c r="AC760" s="27">
        <f t="shared" si="133"/>
        <v>106556.09698756195</v>
      </c>
      <c r="AD760" s="212">
        <v>0.11070000000000001</v>
      </c>
      <c r="AE760" s="211">
        <f t="shared" si="134"/>
        <v>1</v>
      </c>
      <c r="AF760" s="211" t="str">
        <f>IF(AND(COUNTIFS($J$18:J760,J760)=1,AE760=1),1,"")</f>
        <v/>
      </c>
      <c r="AG760" s="211" t="str">
        <f>IF(C760="","",IF(AND(COUNTIFS($J$18:J760,J760)=1,C760&lt;&gt;""),1,""))</f>
        <v/>
      </c>
      <c r="AH760" s="211" t="str">
        <f>IF(G760="","",IF(AND(COUNTIFS($J$18:J760,J760)=1,G760&lt;&gt;""),1,""))</f>
        <v/>
      </c>
      <c r="AI760" s="28">
        <f t="shared" si="135"/>
        <v>37599388.802345127</v>
      </c>
      <c r="AJ760" s="28">
        <f t="shared" si="136"/>
        <v>4866784.3630338367</v>
      </c>
      <c r="AK760" s="29">
        <f t="shared" si="137"/>
        <v>0.12943785838163116</v>
      </c>
      <c r="AL760" s="210"/>
      <c r="AM760" s="210"/>
      <c r="AN760" s="210"/>
      <c r="AO760" s="210"/>
      <c r="AP760" s="45" t="str">
        <f t="shared" si="138"/>
        <v>20199</v>
      </c>
      <c r="AQ760" s="45" t="str">
        <f t="shared" si="139"/>
        <v>20199RMB</v>
      </c>
    </row>
    <row r="761" spans="1:43" s="15" customFormat="1">
      <c r="A761" s="208" t="s">
        <v>34</v>
      </c>
      <c r="B761" s="209">
        <v>2019</v>
      </c>
      <c r="C761" s="209">
        <v>8</v>
      </c>
      <c r="D761" s="57" t="str">
        <f t="shared" si="141"/>
        <v>Q2</v>
      </c>
      <c r="E761" s="208" t="s">
        <v>34</v>
      </c>
      <c r="F761" s="209">
        <v>2019</v>
      </c>
      <c r="G761" s="209">
        <v>9</v>
      </c>
      <c r="H761" s="213"/>
      <c r="I761" s="57" t="str">
        <f t="shared" si="131"/>
        <v>Q2</v>
      </c>
      <c r="J761" s="204" t="s">
        <v>903</v>
      </c>
      <c r="K761" s="213" t="s">
        <v>888</v>
      </c>
      <c r="L761" s="210" t="s">
        <v>79</v>
      </c>
      <c r="M761" s="208" t="s">
        <v>47</v>
      </c>
      <c r="N761" s="208">
        <v>1</v>
      </c>
      <c r="O761" s="208"/>
      <c r="P761" s="57" t="str">
        <f t="shared" si="132"/>
        <v>MAIN UNIT</v>
      </c>
      <c r="Q761" s="208" t="s">
        <v>56</v>
      </c>
      <c r="R761" s="208" t="s">
        <v>49</v>
      </c>
      <c r="S761" s="208" t="s">
        <v>36</v>
      </c>
      <c r="T761" s="208" t="s">
        <v>65</v>
      </c>
      <c r="U761" s="208" t="s">
        <v>66</v>
      </c>
      <c r="V761" s="208" t="s">
        <v>99</v>
      </c>
      <c r="W761" s="208" t="s">
        <v>51</v>
      </c>
      <c r="X761" s="34">
        <v>993333.33</v>
      </c>
      <c r="Y761" s="202">
        <v>1.1299999999999999</v>
      </c>
      <c r="Z761" s="26">
        <f t="shared" si="142"/>
        <v>993333.33</v>
      </c>
      <c r="AA761" s="208">
        <v>1.095</v>
      </c>
      <c r="AB761" s="35">
        <f t="shared" si="140"/>
        <v>962566.36845132743</v>
      </c>
      <c r="AC761" s="27">
        <f t="shared" si="133"/>
        <v>106556.09698756195</v>
      </c>
      <c r="AD761" s="212">
        <v>0.11070000000000001</v>
      </c>
      <c r="AE761" s="211">
        <f t="shared" si="134"/>
        <v>1</v>
      </c>
      <c r="AF761" s="211" t="str">
        <f>IF(AND(COUNTIFS($J$18:J761,J761)=1,AE761=1),1,"")</f>
        <v/>
      </c>
      <c r="AG761" s="211" t="str">
        <f>IF(C761="","",IF(AND(COUNTIFS($J$18:J761,J761)=1,C761&lt;&gt;""),1,""))</f>
        <v/>
      </c>
      <c r="AH761" s="211" t="str">
        <f>IF(G761="","",IF(AND(COUNTIFS($J$18:J761,J761)=1,G761&lt;&gt;""),1,""))</f>
        <v/>
      </c>
      <c r="AI761" s="28">
        <f t="shared" si="135"/>
        <v>37599388.802345127</v>
      </c>
      <c r="AJ761" s="28">
        <f t="shared" si="136"/>
        <v>4866784.3630338367</v>
      </c>
      <c r="AK761" s="29">
        <f t="shared" si="137"/>
        <v>0.12943785838163116</v>
      </c>
      <c r="AL761" s="210"/>
      <c r="AM761" s="210"/>
      <c r="AN761" s="210"/>
      <c r="AO761" s="210"/>
      <c r="AP761" s="45" t="str">
        <f t="shared" si="138"/>
        <v>20199</v>
      </c>
      <c r="AQ761" s="45" t="str">
        <f t="shared" si="139"/>
        <v>20199RMB</v>
      </c>
    </row>
    <row r="762" spans="1:43" s="15" customFormat="1">
      <c r="A762" s="208" t="s">
        <v>34</v>
      </c>
      <c r="B762" s="209">
        <v>2019</v>
      </c>
      <c r="C762" s="209">
        <v>8</v>
      </c>
      <c r="D762" s="57" t="str">
        <f t="shared" si="141"/>
        <v>Q2</v>
      </c>
      <c r="E762" s="208" t="s">
        <v>34</v>
      </c>
      <c r="F762" s="209">
        <v>2019</v>
      </c>
      <c r="G762" s="209">
        <v>9</v>
      </c>
      <c r="H762" s="213"/>
      <c r="I762" s="57" t="str">
        <f t="shared" si="131"/>
        <v>Q2</v>
      </c>
      <c r="J762" s="204" t="s">
        <v>903</v>
      </c>
      <c r="K762" s="213" t="s">
        <v>888</v>
      </c>
      <c r="L762" s="210" t="s">
        <v>55</v>
      </c>
      <c r="M762" s="208" t="s">
        <v>47</v>
      </c>
      <c r="N762" s="208">
        <v>1</v>
      </c>
      <c r="O762" s="208"/>
      <c r="P762" s="57" t="str">
        <f t="shared" si="132"/>
        <v>MAIN UNIT</v>
      </c>
      <c r="Q762" s="208" t="s">
        <v>56</v>
      </c>
      <c r="R762" s="208" t="s">
        <v>49</v>
      </c>
      <c r="S762" s="208" t="s">
        <v>36</v>
      </c>
      <c r="T762" s="208" t="s">
        <v>65</v>
      </c>
      <c r="U762" s="208" t="s">
        <v>66</v>
      </c>
      <c r="V762" s="208" t="s">
        <v>99</v>
      </c>
      <c r="W762" s="208" t="s">
        <v>51</v>
      </c>
      <c r="X762" s="34">
        <v>650000</v>
      </c>
      <c r="Y762" s="202">
        <v>1.1299999999999999</v>
      </c>
      <c r="Z762" s="26">
        <f t="shared" si="142"/>
        <v>650000</v>
      </c>
      <c r="AA762" s="208">
        <v>1.095</v>
      </c>
      <c r="AB762" s="35">
        <f t="shared" si="140"/>
        <v>629867.25663716812</v>
      </c>
      <c r="AC762" s="27">
        <f t="shared" si="133"/>
        <v>69726.305309734511</v>
      </c>
      <c r="AD762" s="212">
        <v>0.11070000000000001</v>
      </c>
      <c r="AE762" s="211">
        <f t="shared" si="134"/>
        <v>1</v>
      </c>
      <c r="AF762" s="211" t="str">
        <f>IF(AND(COUNTIFS($J$18:J762,J762)=1,AE762=1),1,"")</f>
        <v/>
      </c>
      <c r="AG762" s="211" t="str">
        <f>IF(C762="","",IF(AND(COUNTIFS($J$18:J762,J762)=1,C762&lt;&gt;""),1,""))</f>
        <v/>
      </c>
      <c r="AH762" s="211" t="str">
        <f>IF(G762="","",IF(AND(COUNTIFS($J$18:J762,J762)=1,G762&lt;&gt;""),1,""))</f>
        <v/>
      </c>
      <c r="AI762" s="28">
        <f t="shared" si="135"/>
        <v>37599388.802345127</v>
      </c>
      <c r="AJ762" s="28">
        <f t="shared" si="136"/>
        <v>4866784.3630338367</v>
      </c>
      <c r="AK762" s="29">
        <f t="shared" si="137"/>
        <v>0.12943785838163116</v>
      </c>
      <c r="AL762" s="210"/>
      <c r="AM762" s="210"/>
      <c r="AN762" s="210"/>
      <c r="AO762" s="210"/>
      <c r="AP762" s="45" t="str">
        <f t="shared" si="138"/>
        <v>20199</v>
      </c>
      <c r="AQ762" s="45" t="str">
        <f t="shared" si="139"/>
        <v>20199RMB</v>
      </c>
    </row>
    <row r="763" spans="1:43" s="15" customFormat="1">
      <c r="A763" s="208" t="s">
        <v>34</v>
      </c>
      <c r="B763" s="209">
        <v>2019</v>
      </c>
      <c r="C763" s="209">
        <v>8</v>
      </c>
      <c r="D763" s="57" t="str">
        <f t="shared" si="141"/>
        <v>Q2</v>
      </c>
      <c r="E763" s="208" t="s">
        <v>34</v>
      </c>
      <c r="F763" s="209">
        <v>2019</v>
      </c>
      <c r="G763" s="209">
        <v>9</v>
      </c>
      <c r="H763" s="213"/>
      <c r="I763" s="57" t="str">
        <f t="shared" si="131"/>
        <v>Q2</v>
      </c>
      <c r="J763" s="204" t="s">
        <v>903</v>
      </c>
      <c r="K763" s="213" t="s">
        <v>888</v>
      </c>
      <c r="L763" s="210" t="s">
        <v>55</v>
      </c>
      <c r="M763" s="208" t="s">
        <v>47</v>
      </c>
      <c r="N763" s="208">
        <v>1</v>
      </c>
      <c r="O763" s="208"/>
      <c r="P763" s="57" t="str">
        <f t="shared" si="132"/>
        <v>MAIN UNIT</v>
      </c>
      <c r="Q763" s="208" t="s">
        <v>56</v>
      </c>
      <c r="R763" s="208" t="s">
        <v>49</v>
      </c>
      <c r="S763" s="208" t="s">
        <v>36</v>
      </c>
      <c r="T763" s="208" t="s">
        <v>65</v>
      </c>
      <c r="U763" s="208" t="s">
        <v>66</v>
      </c>
      <c r="V763" s="208" t="s">
        <v>99</v>
      </c>
      <c r="W763" s="208" t="s">
        <v>51</v>
      </c>
      <c r="X763" s="34">
        <v>650000</v>
      </c>
      <c r="Y763" s="202">
        <v>1.1299999999999999</v>
      </c>
      <c r="Z763" s="26">
        <f t="shared" si="142"/>
        <v>650000</v>
      </c>
      <c r="AA763" s="208">
        <v>1.095</v>
      </c>
      <c r="AB763" s="35">
        <f t="shared" si="140"/>
        <v>629867.25663716812</v>
      </c>
      <c r="AC763" s="27">
        <f t="shared" si="133"/>
        <v>69726.305309734511</v>
      </c>
      <c r="AD763" s="212">
        <v>0.11070000000000001</v>
      </c>
      <c r="AE763" s="211">
        <f t="shared" si="134"/>
        <v>1</v>
      </c>
      <c r="AF763" s="211" t="str">
        <f>IF(AND(COUNTIFS($J$18:J763,J763)=1,AE763=1),1,"")</f>
        <v/>
      </c>
      <c r="AG763" s="211" t="str">
        <f>IF(C763="","",IF(AND(COUNTIFS($J$18:J763,J763)=1,C763&lt;&gt;""),1,""))</f>
        <v/>
      </c>
      <c r="AH763" s="211" t="str">
        <f>IF(G763="","",IF(AND(COUNTIFS($J$18:J763,J763)=1,G763&lt;&gt;""),1,""))</f>
        <v/>
      </c>
      <c r="AI763" s="28">
        <f t="shared" si="135"/>
        <v>37599388.802345127</v>
      </c>
      <c r="AJ763" s="28">
        <f t="shared" si="136"/>
        <v>4866784.3630338367</v>
      </c>
      <c r="AK763" s="29">
        <f t="shared" si="137"/>
        <v>0.12943785838163116</v>
      </c>
      <c r="AL763" s="210"/>
      <c r="AM763" s="210"/>
      <c r="AN763" s="210"/>
      <c r="AO763" s="210"/>
      <c r="AP763" s="45" t="str">
        <f t="shared" si="138"/>
        <v>20199</v>
      </c>
      <c r="AQ763" s="45" t="str">
        <f t="shared" si="139"/>
        <v>20199RMB</v>
      </c>
    </row>
    <row r="764" spans="1:43" s="15" customFormat="1">
      <c r="A764" s="208" t="s">
        <v>34</v>
      </c>
      <c r="B764" s="209">
        <v>2019</v>
      </c>
      <c r="C764" s="209">
        <v>8</v>
      </c>
      <c r="D764" s="57" t="str">
        <f t="shared" si="141"/>
        <v>Q2</v>
      </c>
      <c r="E764" s="208" t="s">
        <v>34</v>
      </c>
      <c r="F764" s="209">
        <v>2019</v>
      </c>
      <c r="G764" s="209">
        <v>9</v>
      </c>
      <c r="H764" s="213"/>
      <c r="I764" s="57" t="str">
        <f t="shared" si="131"/>
        <v>Q2</v>
      </c>
      <c r="J764" s="204" t="s">
        <v>903</v>
      </c>
      <c r="K764" s="213" t="s">
        <v>888</v>
      </c>
      <c r="L764" s="210" t="s">
        <v>55</v>
      </c>
      <c r="M764" s="208" t="s">
        <v>47</v>
      </c>
      <c r="N764" s="208">
        <v>1</v>
      </c>
      <c r="O764" s="208"/>
      <c r="P764" s="57" t="str">
        <f t="shared" si="132"/>
        <v>MAIN UNIT</v>
      </c>
      <c r="Q764" s="208" t="s">
        <v>56</v>
      </c>
      <c r="R764" s="208" t="s">
        <v>49</v>
      </c>
      <c r="S764" s="208" t="s">
        <v>36</v>
      </c>
      <c r="T764" s="208" t="s">
        <v>65</v>
      </c>
      <c r="U764" s="208" t="s">
        <v>66</v>
      </c>
      <c r="V764" s="208" t="s">
        <v>99</v>
      </c>
      <c r="W764" s="208" t="s">
        <v>51</v>
      </c>
      <c r="X764" s="34">
        <v>650000</v>
      </c>
      <c r="Y764" s="202">
        <v>1.1299999999999999</v>
      </c>
      <c r="Z764" s="26">
        <f t="shared" si="142"/>
        <v>650000</v>
      </c>
      <c r="AA764" s="208">
        <v>1.095</v>
      </c>
      <c r="AB764" s="35">
        <f t="shared" si="140"/>
        <v>629867.25663716812</v>
      </c>
      <c r="AC764" s="27">
        <f t="shared" si="133"/>
        <v>69726.305309734511</v>
      </c>
      <c r="AD764" s="212">
        <v>0.11070000000000001</v>
      </c>
      <c r="AE764" s="211">
        <f t="shared" si="134"/>
        <v>1</v>
      </c>
      <c r="AF764" s="211" t="str">
        <f>IF(AND(COUNTIFS($J$18:J764,J764)=1,AE764=1),1,"")</f>
        <v/>
      </c>
      <c r="AG764" s="211" t="str">
        <f>IF(C764="","",IF(AND(COUNTIFS($J$18:J764,J764)=1,C764&lt;&gt;""),1,""))</f>
        <v/>
      </c>
      <c r="AH764" s="211" t="str">
        <f>IF(G764="","",IF(AND(COUNTIFS($J$18:J764,J764)=1,G764&lt;&gt;""),1,""))</f>
        <v/>
      </c>
      <c r="AI764" s="28">
        <f t="shared" si="135"/>
        <v>37599388.802345127</v>
      </c>
      <c r="AJ764" s="28">
        <f t="shared" si="136"/>
        <v>4866784.3630338367</v>
      </c>
      <c r="AK764" s="29">
        <f t="shared" si="137"/>
        <v>0.12943785838163116</v>
      </c>
      <c r="AL764" s="210"/>
      <c r="AM764" s="210"/>
      <c r="AN764" s="210"/>
      <c r="AO764" s="210"/>
      <c r="AP764" s="45" t="str">
        <f t="shared" si="138"/>
        <v>20199</v>
      </c>
      <c r="AQ764" s="45" t="str">
        <f t="shared" si="139"/>
        <v>20199RMB</v>
      </c>
    </row>
    <row r="765" spans="1:43" s="15" customFormat="1">
      <c r="A765" s="208" t="s">
        <v>34</v>
      </c>
      <c r="B765" s="209">
        <v>2019</v>
      </c>
      <c r="C765" s="209">
        <v>8</v>
      </c>
      <c r="D765" s="57" t="str">
        <f t="shared" si="141"/>
        <v>Q2</v>
      </c>
      <c r="E765" s="208" t="s">
        <v>34</v>
      </c>
      <c r="F765" s="209">
        <v>2019</v>
      </c>
      <c r="G765" s="209">
        <v>9</v>
      </c>
      <c r="H765" s="213"/>
      <c r="I765" s="57" t="str">
        <f t="shared" si="131"/>
        <v>Q2</v>
      </c>
      <c r="J765" s="204" t="s">
        <v>903</v>
      </c>
      <c r="K765" s="213" t="s">
        <v>888</v>
      </c>
      <c r="L765" s="210" t="s">
        <v>55</v>
      </c>
      <c r="M765" s="208" t="s">
        <v>47</v>
      </c>
      <c r="N765" s="208">
        <v>1</v>
      </c>
      <c r="O765" s="208"/>
      <c r="P765" s="57" t="str">
        <f t="shared" si="132"/>
        <v>MAIN UNIT</v>
      </c>
      <c r="Q765" s="208" t="s">
        <v>56</v>
      </c>
      <c r="R765" s="208" t="s">
        <v>49</v>
      </c>
      <c r="S765" s="208" t="s">
        <v>36</v>
      </c>
      <c r="T765" s="208" t="s">
        <v>65</v>
      </c>
      <c r="U765" s="208" t="s">
        <v>66</v>
      </c>
      <c r="V765" s="208" t="s">
        <v>99</v>
      </c>
      <c r="W765" s="208" t="s">
        <v>51</v>
      </c>
      <c r="X765" s="34">
        <v>650000</v>
      </c>
      <c r="Y765" s="202">
        <v>1.1299999999999999</v>
      </c>
      <c r="Z765" s="26">
        <f t="shared" si="142"/>
        <v>650000</v>
      </c>
      <c r="AA765" s="208">
        <v>1.095</v>
      </c>
      <c r="AB765" s="35">
        <f t="shared" si="140"/>
        <v>629867.25663716812</v>
      </c>
      <c r="AC765" s="27">
        <f t="shared" si="133"/>
        <v>69726.305309734511</v>
      </c>
      <c r="AD765" s="212">
        <v>0.11070000000000001</v>
      </c>
      <c r="AE765" s="211">
        <f t="shared" si="134"/>
        <v>1</v>
      </c>
      <c r="AF765" s="211" t="str">
        <f>IF(AND(COUNTIFS($J$18:J765,J765)=1,AE765=1),1,"")</f>
        <v/>
      </c>
      <c r="AG765" s="211" t="str">
        <f>IF(C765="","",IF(AND(COUNTIFS($J$18:J765,J765)=1,C765&lt;&gt;""),1,""))</f>
        <v/>
      </c>
      <c r="AH765" s="211" t="str">
        <f>IF(G765="","",IF(AND(COUNTIFS($J$18:J765,J765)=1,G765&lt;&gt;""),1,""))</f>
        <v/>
      </c>
      <c r="AI765" s="28">
        <f t="shared" si="135"/>
        <v>37599388.802345127</v>
      </c>
      <c r="AJ765" s="28">
        <f t="shared" si="136"/>
        <v>4866784.3630338367</v>
      </c>
      <c r="AK765" s="29">
        <f t="shared" si="137"/>
        <v>0.12943785838163116</v>
      </c>
      <c r="AL765" s="210"/>
      <c r="AM765" s="210"/>
      <c r="AN765" s="210"/>
      <c r="AO765" s="210"/>
      <c r="AP765" s="45" t="str">
        <f t="shared" si="138"/>
        <v>20199</v>
      </c>
      <c r="AQ765" s="45" t="str">
        <f t="shared" si="139"/>
        <v>20199RMB</v>
      </c>
    </row>
    <row r="766" spans="1:43" s="15" customFormat="1">
      <c r="A766" s="208" t="s">
        <v>34</v>
      </c>
      <c r="B766" s="209">
        <v>2019</v>
      </c>
      <c r="C766" s="209">
        <v>8</v>
      </c>
      <c r="D766" s="57" t="str">
        <f t="shared" si="141"/>
        <v>Q2</v>
      </c>
      <c r="E766" s="208" t="s">
        <v>34</v>
      </c>
      <c r="F766" s="209">
        <v>2019</v>
      </c>
      <c r="G766" s="209">
        <v>9</v>
      </c>
      <c r="H766" s="213"/>
      <c r="I766" s="57" t="str">
        <f t="shared" si="131"/>
        <v>Q2</v>
      </c>
      <c r="J766" s="204" t="s">
        <v>903</v>
      </c>
      <c r="K766" s="213" t="s">
        <v>888</v>
      </c>
      <c r="L766" s="210" t="s">
        <v>55</v>
      </c>
      <c r="M766" s="208" t="s">
        <v>47</v>
      </c>
      <c r="N766" s="208">
        <v>1</v>
      </c>
      <c r="O766" s="208"/>
      <c r="P766" s="57" t="str">
        <f t="shared" si="132"/>
        <v>MAIN UNIT</v>
      </c>
      <c r="Q766" s="208" t="s">
        <v>56</v>
      </c>
      <c r="R766" s="208" t="s">
        <v>49</v>
      </c>
      <c r="S766" s="208" t="s">
        <v>36</v>
      </c>
      <c r="T766" s="208" t="s">
        <v>65</v>
      </c>
      <c r="U766" s="208" t="s">
        <v>66</v>
      </c>
      <c r="V766" s="208" t="s">
        <v>99</v>
      </c>
      <c r="W766" s="208" t="s">
        <v>51</v>
      </c>
      <c r="X766" s="34">
        <v>650000</v>
      </c>
      <c r="Y766" s="202">
        <v>1.1299999999999999</v>
      </c>
      <c r="Z766" s="26">
        <f t="shared" si="142"/>
        <v>650000</v>
      </c>
      <c r="AA766" s="208">
        <v>1.095</v>
      </c>
      <c r="AB766" s="35">
        <f t="shared" si="140"/>
        <v>629867.25663716812</v>
      </c>
      <c r="AC766" s="27">
        <f t="shared" si="133"/>
        <v>69726.305309734511</v>
      </c>
      <c r="AD766" s="212">
        <v>0.11070000000000001</v>
      </c>
      <c r="AE766" s="211">
        <f t="shared" si="134"/>
        <v>1</v>
      </c>
      <c r="AF766" s="211" t="str">
        <f>IF(AND(COUNTIFS($J$18:J766,J766)=1,AE766=1),1,"")</f>
        <v/>
      </c>
      <c r="AG766" s="211" t="str">
        <f>IF(C766="","",IF(AND(COUNTIFS($J$18:J766,J766)=1,C766&lt;&gt;""),1,""))</f>
        <v/>
      </c>
      <c r="AH766" s="211" t="str">
        <f>IF(G766="","",IF(AND(COUNTIFS($J$18:J766,J766)=1,G766&lt;&gt;""),1,""))</f>
        <v/>
      </c>
      <c r="AI766" s="28">
        <f t="shared" si="135"/>
        <v>37599388.802345127</v>
      </c>
      <c r="AJ766" s="28">
        <f t="shared" si="136"/>
        <v>4866784.3630338367</v>
      </c>
      <c r="AK766" s="29">
        <f t="shared" si="137"/>
        <v>0.12943785838163116</v>
      </c>
      <c r="AL766" s="210"/>
      <c r="AM766" s="210"/>
      <c r="AN766" s="210"/>
      <c r="AO766" s="210"/>
      <c r="AP766" s="45" t="str">
        <f t="shared" si="138"/>
        <v>20199</v>
      </c>
      <c r="AQ766" s="45" t="str">
        <f t="shared" si="139"/>
        <v>20199RMB</v>
      </c>
    </row>
    <row r="767" spans="1:43" s="15" customFormat="1">
      <c r="A767" s="208" t="s">
        <v>34</v>
      </c>
      <c r="B767" s="209">
        <v>2019</v>
      </c>
      <c r="C767" s="209">
        <v>8</v>
      </c>
      <c r="D767" s="57" t="str">
        <f t="shared" si="141"/>
        <v>Q2</v>
      </c>
      <c r="E767" s="208" t="s">
        <v>34</v>
      </c>
      <c r="F767" s="209">
        <v>2019</v>
      </c>
      <c r="G767" s="209">
        <v>9</v>
      </c>
      <c r="H767" s="213"/>
      <c r="I767" s="57" t="str">
        <f t="shared" si="131"/>
        <v>Q2</v>
      </c>
      <c r="J767" s="204" t="s">
        <v>904</v>
      </c>
      <c r="K767" s="213" t="s">
        <v>905</v>
      </c>
      <c r="L767" s="210" t="s">
        <v>55</v>
      </c>
      <c r="M767" s="208" t="s">
        <v>47</v>
      </c>
      <c r="N767" s="208">
        <v>1</v>
      </c>
      <c r="O767" s="208"/>
      <c r="P767" s="57" t="str">
        <f t="shared" si="132"/>
        <v>MAIN UNIT</v>
      </c>
      <c r="Q767" s="208" t="s">
        <v>48</v>
      </c>
      <c r="R767" s="208" t="s">
        <v>49</v>
      </c>
      <c r="S767" s="208" t="s">
        <v>36</v>
      </c>
      <c r="T767" s="208" t="s">
        <v>65</v>
      </c>
      <c r="U767" s="208" t="s">
        <v>66</v>
      </c>
      <c r="V767" s="208" t="s">
        <v>114</v>
      </c>
      <c r="W767" s="208" t="s">
        <v>51</v>
      </c>
      <c r="X767" s="34">
        <v>590000</v>
      </c>
      <c r="Y767" s="202">
        <v>1.1299999999999999</v>
      </c>
      <c r="Z767" s="26">
        <f t="shared" si="142"/>
        <v>590000</v>
      </c>
      <c r="AA767" s="208">
        <v>1.095</v>
      </c>
      <c r="AB767" s="35">
        <f t="shared" si="140"/>
        <v>571725.66371681425</v>
      </c>
      <c r="AC767" s="27">
        <f t="shared" si="133"/>
        <v>91476.106194690277</v>
      </c>
      <c r="AD767" s="212">
        <v>0.16</v>
      </c>
      <c r="AE767" s="211">
        <f t="shared" si="134"/>
        <v>0</v>
      </c>
      <c r="AF767" s="211" t="str">
        <f>IF(AND(COUNTIFS($J$18:J767,J767)=1,AE767=1),1,"")</f>
        <v/>
      </c>
      <c r="AG767" s="211">
        <f>IF(C767="","",IF(AND(COUNTIFS($J$18:J767,J767)=1,C767&lt;&gt;""),1,""))</f>
        <v>1</v>
      </c>
      <c r="AH767" s="211">
        <f>IF(G767="","",IF(AND(COUNTIFS($J$18:J767,J767)=1,G767&lt;&gt;""),1,""))</f>
        <v>1</v>
      </c>
      <c r="AI767" s="28">
        <f t="shared" si="135"/>
        <v>37599388.802345127</v>
      </c>
      <c r="AJ767" s="28">
        <f t="shared" si="136"/>
        <v>4866784.3630338367</v>
      </c>
      <c r="AK767" s="29">
        <f t="shared" si="137"/>
        <v>0.12943785838163116</v>
      </c>
      <c r="AL767" s="210"/>
      <c r="AM767" s="210"/>
      <c r="AN767" s="210"/>
      <c r="AO767" s="210"/>
      <c r="AP767" s="45" t="str">
        <f t="shared" si="138"/>
        <v>20199</v>
      </c>
      <c r="AQ767" s="45" t="str">
        <f t="shared" si="139"/>
        <v>20199RMB</v>
      </c>
    </row>
    <row r="768" spans="1:43" s="15" customFormat="1">
      <c r="A768" s="208" t="s">
        <v>34</v>
      </c>
      <c r="B768" s="209">
        <v>2019</v>
      </c>
      <c r="C768" s="209">
        <v>8</v>
      </c>
      <c r="D768" s="57" t="str">
        <f t="shared" si="141"/>
        <v>Q2</v>
      </c>
      <c r="E768" s="208" t="s">
        <v>34</v>
      </c>
      <c r="F768" s="209">
        <v>2019</v>
      </c>
      <c r="G768" s="209">
        <v>9</v>
      </c>
      <c r="H768" s="213"/>
      <c r="I768" s="57" t="str">
        <f t="shared" si="131"/>
        <v>Q2</v>
      </c>
      <c r="J768" s="204" t="s">
        <v>906</v>
      </c>
      <c r="K768" s="213" t="s">
        <v>855</v>
      </c>
      <c r="L768" s="210" t="s">
        <v>55</v>
      </c>
      <c r="M768" s="208" t="s">
        <v>47</v>
      </c>
      <c r="N768" s="208">
        <v>1</v>
      </c>
      <c r="O768" s="208"/>
      <c r="P768" s="57" t="str">
        <f t="shared" si="132"/>
        <v>MAIN UNIT</v>
      </c>
      <c r="Q768" s="208" t="s">
        <v>56</v>
      </c>
      <c r="R768" s="208" t="s">
        <v>49</v>
      </c>
      <c r="S768" s="208" t="s">
        <v>36</v>
      </c>
      <c r="T768" s="208" t="s">
        <v>65</v>
      </c>
      <c r="U768" s="208" t="s">
        <v>66</v>
      </c>
      <c r="V768" s="208" t="s">
        <v>114</v>
      </c>
      <c r="W768" s="208" t="s">
        <v>51</v>
      </c>
      <c r="X768" s="34">
        <v>750000</v>
      </c>
      <c r="Y768" s="202">
        <v>1.1299999999999999</v>
      </c>
      <c r="Z768" s="26">
        <f t="shared" si="142"/>
        <v>750000</v>
      </c>
      <c r="AA768" s="208">
        <v>1.095</v>
      </c>
      <c r="AB768" s="35">
        <f t="shared" si="140"/>
        <v>726769.91150442488</v>
      </c>
      <c r="AC768" s="27">
        <f t="shared" si="133"/>
        <v>163305.19911504429</v>
      </c>
      <c r="AD768" s="212">
        <v>0.22470000000000001</v>
      </c>
      <c r="AE768" s="211">
        <f t="shared" si="134"/>
        <v>1</v>
      </c>
      <c r="AF768" s="211">
        <f>IF(AND(COUNTIFS($J$18:J768,J768)=1,AE768=1),1,"")</f>
        <v>1</v>
      </c>
      <c r="AG768" s="211">
        <f>IF(C768="","",IF(AND(COUNTIFS($J$18:J768,J768)=1,C768&lt;&gt;""),1,""))</f>
        <v>1</v>
      </c>
      <c r="AH768" s="211">
        <f>IF(G768="","",IF(AND(COUNTIFS($J$18:J768,J768)=1,G768&lt;&gt;""),1,""))</f>
        <v>1</v>
      </c>
      <c r="AI768" s="28">
        <f t="shared" si="135"/>
        <v>37599388.802345127</v>
      </c>
      <c r="AJ768" s="28">
        <f t="shared" si="136"/>
        <v>4866784.3630338367</v>
      </c>
      <c r="AK768" s="29">
        <f t="shared" si="137"/>
        <v>0.12943785838163116</v>
      </c>
      <c r="AL768" s="210"/>
      <c r="AM768" s="210"/>
      <c r="AN768" s="210"/>
      <c r="AO768" s="210"/>
      <c r="AP768" s="45" t="str">
        <f t="shared" si="138"/>
        <v>20199</v>
      </c>
      <c r="AQ768" s="45" t="str">
        <f t="shared" si="139"/>
        <v>20199RMB</v>
      </c>
    </row>
    <row r="769" spans="1:43" s="15" customFormat="1">
      <c r="A769" s="208" t="s">
        <v>34</v>
      </c>
      <c r="B769" s="209">
        <v>2019</v>
      </c>
      <c r="C769" s="209">
        <v>8</v>
      </c>
      <c r="D769" s="57" t="str">
        <f t="shared" si="141"/>
        <v>Q2</v>
      </c>
      <c r="E769" s="208" t="s">
        <v>34</v>
      </c>
      <c r="F769" s="209">
        <v>2019</v>
      </c>
      <c r="G769" s="209">
        <v>9</v>
      </c>
      <c r="H769" s="213"/>
      <c r="I769" s="57" t="str">
        <f t="shared" si="131"/>
        <v>Q2</v>
      </c>
      <c r="J769" s="204" t="s">
        <v>907</v>
      </c>
      <c r="K769" s="213" t="s">
        <v>908</v>
      </c>
      <c r="L769" s="210" t="s">
        <v>79</v>
      </c>
      <c r="M769" s="208" t="s">
        <v>47</v>
      </c>
      <c r="N769" s="208">
        <v>1</v>
      </c>
      <c r="O769" s="208"/>
      <c r="P769" s="57" t="str">
        <f t="shared" si="132"/>
        <v>MAIN UNIT</v>
      </c>
      <c r="Q769" s="208" t="s">
        <v>56</v>
      </c>
      <c r="R769" s="208" t="s">
        <v>49</v>
      </c>
      <c r="S769" s="208" t="s">
        <v>36</v>
      </c>
      <c r="T769" s="208" t="s">
        <v>65</v>
      </c>
      <c r="U769" s="208" t="s">
        <v>66</v>
      </c>
      <c r="V769" s="208" t="s">
        <v>67</v>
      </c>
      <c r="W769" s="208" t="s">
        <v>51</v>
      </c>
      <c r="X769" s="34">
        <v>785000</v>
      </c>
      <c r="Y769" s="202">
        <v>1.1299999999999999</v>
      </c>
      <c r="Z769" s="26">
        <f t="shared" si="142"/>
        <v>785000</v>
      </c>
      <c r="AA769" s="208">
        <v>1.095</v>
      </c>
      <c r="AB769" s="35">
        <f t="shared" si="140"/>
        <v>760685.84070796461</v>
      </c>
      <c r="AC769" s="27">
        <f t="shared" si="133"/>
        <v>84436.128318584073</v>
      </c>
      <c r="AD769" s="212">
        <v>0.111</v>
      </c>
      <c r="AE769" s="211">
        <f t="shared" si="134"/>
        <v>1</v>
      </c>
      <c r="AF769" s="211">
        <f>IF(AND(COUNTIFS($J$18:J769,J769)=1,AE769=1),1,"")</f>
        <v>1</v>
      </c>
      <c r="AG769" s="211">
        <f>IF(C769="","",IF(AND(COUNTIFS($J$18:J769,J769)=1,C769&lt;&gt;""),1,""))</f>
        <v>1</v>
      </c>
      <c r="AH769" s="211">
        <f>IF(G769="","",IF(AND(COUNTIFS($J$18:J769,J769)=1,G769&lt;&gt;""),1,""))</f>
        <v>1</v>
      </c>
      <c r="AI769" s="28">
        <f t="shared" si="135"/>
        <v>37599388.802345127</v>
      </c>
      <c r="AJ769" s="28">
        <f t="shared" si="136"/>
        <v>4866784.3630338367</v>
      </c>
      <c r="AK769" s="29">
        <f t="shared" si="137"/>
        <v>0.12943785838163116</v>
      </c>
      <c r="AL769" s="210"/>
      <c r="AM769" s="210"/>
      <c r="AN769" s="210"/>
      <c r="AO769" s="210"/>
      <c r="AP769" s="45" t="str">
        <f t="shared" si="138"/>
        <v>20199</v>
      </c>
      <c r="AQ769" s="45" t="str">
        <f t="shared" si="139"/>
        <v>20199RMB</v>
      </c>
    </row>
    <row r="770" spans="1:43" s="15" customFormat="1">
      <c r="A770" s="208" t="s">
        <v>34</v>
      </c>
      <c r="B770" s="209">
        <v>2019</v>
      </c>
      <c r="C770" s="209">
        <v>8</v>
      </c>
      <c r="D770" s="57" t="str">
        <f t="shared" si="141"/>
        <v>Q2</v>
      </c>
      <c r="E770" s="208" t="s">
        <v>34</v>
      </c>
      <c r="F770" s="209">
        <v>2019</v>
      </c>
      <c r="G770" s="209">
        <v>9</v>
      </c>
      <c r="H770" s="213"/>
      <c r="I770" s="57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204" t="s">
        <v>909</v>
      </c>
      <c r="K770" s="213" t="s">
        <v>3163</v>
      </c>
      <c r="L770" s="210" t="s">
        <v>55</v>
      </c>
      <c r="M770" s="208" t="s">
        <v>47</v>
      </c>
      <c r="N770" s="208">
        <v>1</v>
      </c>
      <c r="O770" s="208"/>
      <c r="P770" s="57" t="str">
        <f t="shared" ref="P770:P833" si="144">IF(M770="","",IF(AND(N770&gt;0,L770&lt;&gt;""),"MAIN UNIT",IF(AND(O770&gt;0,L770&lt;&gt;""),"SERVICE/ PARTS","C66 SERVICE/OTHERS")))</f>
        <v>MAIN UNIT</v>
      </c>
      <c r="Q770" s="208" t="s">
        <v>56</v>
      </c>
      <c r="R770" s="208" t="s">
        <v>49</v>
      </c>
      <c r="S770" s="208" t="s">
        <v>37</v>
      </c>
      <c r="T770" s="208" t="s">
        <v>80</v>
      </c>
      <c r="U770" s="208" t="s">
        <v>58</v>
      </c>
      <c r="V770" s="208" t="s">
        <v>156</v>
      </c>
      <c r="W770" s="208" t="s">
        <v>51</v>
      </c>
      <c r="X770" s="34">
        <v>816000</v>
      </c>
      <c r="Y770" s="202">
        <v>1.1299999999999999</v>
      </c>
      <c r="Z770" s="26">
        <f t="shared" si="142"/>
        <v>816000</v>
      </c>
      <c r="AA770" s="208">
        <v>1.095</v>
      </c>
      <c r="AB770" s="35">
        <f t="shared" si="140"/>
        <v>790725.66371681425</v>
      </c>
      <c r="AC770" s="27">
        <f t="shared" ref="AC770:AC833" si="145">IF(R770&lt;&gt;"",AB770*AD770,"")</f>
        <v>102557.11858407082</v>
      </c>
      <c r="AD770" s="212">
        <v>0.12970000000000001</v>
      </c>
      <c r="AE770" s="211">
        <f t="shared" ref="AE770:AE833" si="146">IF(Q770="","",IF(Q770="Yes",1,0))</f>
        <v>1</v>
      </c>
      <c r="AF770" s="211">
        <f>IF(AND(COUNTIFS($J$18:J770,J770)=1,AE770=1),1,"")</f>
        <v>1</v>
      </c>
      <c r="AG770" s="211">
        <f>IF(C770="","",IF(AND(COUNTIFS($J$18:J770,J770)=1,C770&lt;&gt;""),1,""))</f>
        <v>1</v>
      </c>
      <c r="AH770" s="211">
        <f>IF(G770="","",IF(AND(COUNTIFS($J$18:J770,J770)=1,G770&lt;&gt;""),1,""))</f>
        <v>1</v>
      </c>
      <c r="AI770" s="28">
        <f t="shared" ref="AI770:AI833" si="147">IF(P770="C66 SERVICE","",SUMIFS(AB:AB,F:F,F770,G:G,G770,E:E,E770))</f>
        <v>37599388.802345127</v>
      </c>
      <c r="AJ770" s="28">
        <f t="shared" ref="AJ770:AJ833" si="148">IF(P770="C66 SERVICE","",SUMIFS(AC:AC,F:F,F770,G:G,G770,E:E,E770))</f>
        <v>4866784.3630338367</v>
      </c>
      <c r="AK770" s="29">
        <f t="shared" ref="AK770:AK833" si="149">IF(AJ770&gt;0,AJ770/AI770,"")</f>
        <v>0.12943785838163116</v>
      </c>
      <c r="AL770" s="210"/>
      <c r="AM770" s="210"/>
      <c r="AN770" s="210"/>
      <c r="AO770" s="210"/>
      <c r="AP770" s="45" t="str">
        <f t="shared" ref="AP770:AP833" si="150">IF(F770="","",F770&amp;G770)</f>
        <v>20199</v>
      </c>
      <c r="AQ770" s="45" t="str">
        <f t="shared" ref="AQ770:AQ833" si="151">IF(W770="","",F770&amp;G770&amp;W770)</f>
        <v>20199RMB</v>
      </c>
    </row>
    <row r="771" spans="1:43" s="15" customFormat="1">
      <c r="A771" s="208" t="s">
        <v>34</v>
      </c>
      <c r="B771" s="209">
        <v>2019</v>
      </c>
      <c r="C771" s="209">
        <v>8</v>
      </c>
      <c r="D771" s="57" t="str">
        <f t="shared" si="141"/>
        <v>Q2</v>
      </c>
      <c r="E771" s="208" t="s">
        <v>34</v>
      </c>
      <c r="F771" s="209">
        <v>2019</v>
      </c>
      <c r="G771" s="209">
        <v>9</v>
      </c>
      <c r="H771" s="213"/>
      <c r="I771" s="57" t="str">
        <f t="shared" si="143"/>
        <v>Q2</v>
      </c>
      <c r="J771" s="204" t="s">
        <v>910</v>
      </c>
      <c r="K771" s="213" t="s">
        <v>3164</v>
      </c>
      <c r="L771" s="210" t="s">
        <v>55</v>
      </c>
      <c r="M771" s="208" t="s">
        <v>47</v>
      </c>
      <c r="N771" s="208">
        <v>1</v>
      </c>
      <c r="O771" s="208"/>
      <c r="P771" s="57" t="str">
        <f t="shared" si="144"/>
        <v>MAIN UNIT</v>
      </c>
      <c r="Q771" s="208" t="s">
        <v>48</v>
      </c>
      <c r="R771" s="208" t="s">
        <v>49</v>
      </c>
      <c r="S771" s="208" t="s">
        <v>37</v>
      </c>
      <c r="T771" s="208" t="s">
        <v>80</v>
      </c>
      <c r="U771" s="208" t="s">
        <v>58</v>
      </c>
      <c r="V771" s="208" t="s">
        <v>156</v>
      </c>
      <c r="W771" s="208" t="s">
        <v>51</v>
      </c>
      <c r="X771" s="34">
        <v>647000</v>
      </c>
      <c r="Y771" s="202">
        <v>1.1299999999999999</v>
      </c>
      <c r="Z771" s="26">
        <f t="shared" si="142"/>
        <v>647000</v>
      </c>
      <c r="AA771" s="208">
        <v>1.095</v>
      </c>
      <c r="AB771" s="35">
        <f t="shared" si="140"/>
        <v>626960.17699115048</v>
      </c>
      <c r="AC771" s="27">
        <f t="shared" si="145"/>
        <v>56426.41592920354</v>
      </c>
      <c r="AD771" s="212">
        <v>0.09</v>
      </c>
      <c r="AE771" s="211">
        <f t="shared" si="146"/>
        <v>0</v>
      </c>
      <c r="AF771" s="211" t="str">
        <f>IF(AND(COUNTIFS($J$18:J771,J771)=1,AE771=1),1,"")</f>
        <v/>
      </c>
      <c r="AG771" s="211">
        <f>IF(C771="","",IF(AND(COUNTIFS($J$18:J771,J771)=1,C771&lt;&gt;""),1,""))</f>
        <v>1</v>
      </c>
      <c r="AH771" s="211">
        <f>IF(G771="","",IF(AND(COUNTIFS($J$18:J771,J771)=1,G771&lt;&gt;""),1,""))</f>
        <v>1</v>
      </c>
      <c r="AI771" s="28">
        <f t="shared" si="147"/>
        <v>37599388.802345127</v>
      </c>
      <c r="AJ771" s="28">
        <f t="shared" si="148"/>
        <v>4866784.3630338367</v>
      </c>
      <c r="AK771" s="29">
        <f t="shared" si="149"/>
        <v>0.12943785838163116</v>
      </c>
      <c r="AL771" s="210"/>
      <c r="AM771" s="210"/>
      <c r="AN771" s="210"/>
      <c r="AO771" s="210"/>
      <c r="AP771" s="45" t="str">
        <f t="shared" si="150"/>
        <v>20199</v>
      </c>
      <c r="AQ771" s="45" t="str">
        <f t="shared" si="151"/>
        <v>20199RMB</v>
      </c>
    </row>
    <row r="772" spans="1:43" s="15" customFormat="1">
      <c r="A772" s="208" t="s">
        <v>34</v>
      </c>
      <c r="B772" s="209">
        <v>2019</v>
      </c>
      <c r="C772" s="209">
        <v>7</v>
      </c>
      <c r="D772" s="57" t="str">
        <f t="shared" si="141"/>
        <v>Q2</v>
      </c>
      <c r="E772" s="208" t="s">
        <v>34</v>
      </c>
      <c r="F772" s="209">
        <v>2019</v>
      </c>
      <c r="G772" s="209">
        <v>9</v>
      </c>
      <c r="H772" s="213"/>
      <c r="I772" s="57" t="str">
        <f t="shared" si="143"/>
        <v>Q2</v>
      </c>
      <c r="J772" s="204" t="s">
        <v>911</v>
      </c>
      <c r="K772" s="213" t="s">
        <v>912</v>
      </c>
      <c r="L772" s="210" t="s">
        <v>79</v>
      </c>
      <c r="M772" s="208" t="s">
        <v>47</v>
      </c>
      <c r="N772" s="208">
        <v>1</v>
      </c>
      <c r="O772" s="208"/>
      <c r="P772" s="57" t="str">
        <f t="shared" si="144"/>
        <v>MAIN UNIT</v>
      </c>
      <c r="Q772" s="208" t="s">
        <v>598</v>
      </c>
      <c r="R772" s="208" t="s">
        <v>243</v>
      </c>
      <c r="S772" s="208" t="s">
        <v>244</v>
      </c>
      <c r="T772" s="208" t="s">
        <v>739</v>
      </c>
      <c r="U772" s="208" t="s">
        <v>66</v>
      </c>
      <c r="V772" s="208" t="s">
        <v>267</v>
      </c>
      <c r="W772" s="208" t="s">
        <v>654</v>
      </c>
      <c r="X772" s="34">
        <v>15943175</v>
      </c>
      <c r="Y772" s="202">
        <v>1</v>
      </c>
      <c r="Z772" s="26">
        <f t="shared" si="142"/>
        <v>15943175</v>
      </c>
      <c r="AA772" s="208">
        <v>7.5200000000000003E-2</v>
      </c>
      <c r="AB772" s="35">
        <f t="shared" si="140"/>
        <v>1198926.76</v>
      </c>
      <c r="AC772" s="27">
        <f t="shared" si="145"/>
        <v>208613.25623999999</v>
      </c>
      <c r="AD772" s="212">
        <v>0.17399999999999999</v>
      </c>
      <c r="AE772" s="211">
        <f t="shared" si="146"/>
        <v>0</v>
      </c>
      <c r="AF772" s="211" t="str">
        <f>IF(AND(COUNTIFS($J$18:J772,J772)=1,AE772=1),1,"")</f>
        <v/>
      </c>
      <c r="AG772" s="211">
        <f>IF(C772="","",IF(AND(COUNTIFS($J$18:J772,J772)=1,C772&lt;&gt;""),1,""))</f>
        <v>1</v>
      </c>
      <c r="AH772" s="211">
        <f>IF(G772="","",IF(AND(COUNTIFS($J$18:J772,J772)=1,G772&lt;&gt;""),1,""))</f>
        <v>1</v>
      </c>
      <c r="AI772" s="28">
        <f t="shared" si="147"/>
        <v>37599388.802345127</v>
      </c>
      <c r="AJ772" s="28">
        <f t="shared" si="148"/>
        <v>4866784.3630338367</v>
      </c>
      <c r="AK772" s="29">
        <f t="shared" si="149"/>
        <v>0.12943785838163116</v>
      </c>
      <c r="AL772" s="210"/>
      <c r="AM772" s="210"/>
      <c r="AN772" s="210"/>
      <c r="AO772" s="210"/>
      <c r="AP772" s="45" t="str">
        <f t="shared" si="150"/>
        <v>20199</v>
      </c>
      <c r="AQ772" s="45" t="str">
        <f t="shared" si="151"/>
        <v>20199JPY</v>
      </c>
    </row>
    <row r="773" spans="1:43" s="15" customFormat="1">
      <c r="A773" s="208" t="s">
        <v>34</v>
      </c>
      <c r="B773" s="209">
        <v>2019</v>
      </c>
      <c r="C773" s="209">
        <v>7</v>
      </c>
      <c r="D773" s="57" t="str">
        <f t="shared" si="141"/>
        <v>Q2</v>
      </c>
      <c r="E773" s="208" t="s">
        <v>34</v>
      </c>
      <c r="F773" s="209">
        <v>2019</v>
      </c>
      <c r="G773" s="209">
        <v>9</v>
      </c>
      <c r="H773" s="213"/>
      <c r="I773" s="57" t="str">
        <f t="shared" si="143"/>
        <v>Q2</v>
      </c>
      <c r="J773" s="204" t="s">
        <v>911</v>
      </c>
      <c r="K773" s="213" t="s">
        <v>913</v>
      </c>
      <c r="L773" s="210" t="s">
        <v>79</v>
      </c>
      <c r="M773" s="208" t="s">
        <v>47</v>
      </c>
      <c r="N773" s="208">
        <v>1</v>
      </c>
      <c r="O773" s="208"/>
      <c r="P773" s="57" t="str">
        <f t="shared" si="144"/>
        <v>MAIN UNIT</v>
      </c>
      <c r="Q773" s="208" t="s">
        <v>598</v>
      </c>
      <c r="R773" s="208" t="s">
        <v>243</v>
      </c>
      <c r="S773" s="208" t="s">
        <v>244</v>
      </c>
      <c r="T773" s="208" t="s">
        <v>739</v>
      </c>
      <c r="U773" s="208" t="s">
        <v>66</v>
      </c>
      <c r="V773" s="208" t="s">
        <v>267</v>
      </c>
      <c r="W773" s="208" t="s">
        <v>654</v>
      </c>
      <c r="X773" s="34">
        <v>15943175</v>
      </c>
      <c r="Y773" s="202">
        <v>1</v>
      </c>
      <c r="Z773" s="26">
        <f t="shared" si="142"/>
        <v>15943175</v>
      </c>
      <c r="AA773" s="208">
        <v>7.5200000000000003E-2</v>
      </c>
      <c r="AB773" s="35">
        <f t="shared" si="140"/>
        <v>1198926.76</v>
      </c>
      <c r="AC773" s="27">
        <f t="shared" si="145"/>
        <v>208613.25623999999</v>
      </c>
      <c r="AD773" s="212">
        <v>0.17399999999999999</v>
      </c>
      <c r="AE773" s="211">
        <f t="shared" si="146"/>
        <v>0</v>
      </c>
      <c r="AF773" s="211" t="str">
        <f>IF(AND(COUNTIFS($J$18:J773,J773)=1,AE773=1),1,"")</f>
        <v/>
      </c>
      <c r="AG773" s="211" t="str">
        <f>IF(C773="","",IF(AND(COUNTIFS($J$18:J773,J773)=1,C773&lt;&gt;""),1,""))</f>
        <v/>
      </c>
      <c r="AH773" s="211" t="str">
        <f>IF(G773="","",IF(AND(COUNTIFS($J$18:J773,J773)=1,G773&lt;&gt;""),1,""))</f>
        <v/>
      </c>
      <c r="AI773" s="28">
        <f t="shared" si="147"/>
        <v>37599388.802345127</v>
      </c>
      <c r="AJ773" s="28">
        <f t="shared" si="148"/>
        <v>4866784.3630338367</v>
      </c>
      <c r="AK773" s="29">
        <f t="shared" si="149"/>
        <v>0.12943785838163116</v>
      </c>
      <c r="AL773" s="210"/>
      <c r="AM773" s="210"/>
      <c r="AN773" s="210"/>
      <c r="AO773" s="210"/>
      <c r="AP773" s="45" t="str">
        <f t="shared" si="150"/>
        <v>20199</v>
      </c>
      <c r="AQ773" s="45" t="str">
        <f t="shared" si="151"/>
        <v>20199JPY</v>
      </c>
    </row>
    <row r="774" spans="1:43" s="15" customFormat="1">
      <c r="A774" s="208" t="s">
        <v>34</v>
      </c>
      <c r="B774" s="209">
        <v>2019</v>
      </c>
      <c r="C774" s="209">
        <v>7</v>
      </c>
      <c r="D774" s="57" t="str">
        <f t="shared" si="141"/>
        <v>Q2</v>
      </c>
      <c r="E774" s="208" t="s">
        <v>34</v>
      </c>
      <c r="F774" s="209">
        <v>2019</v>
      </c>
      <c r="G774" s="209">
        <v>9</v>
      </c>
      <c r="H774" s="213"/>
      <c r="I774" s="57" t="str">
        <f t="shared" si="143"/>
        <v>Q2</v>
      </c>
      <c r="J774" s="204" t="s">
        <v>914</v>
      </c>
      <c r="K774" s="213" t="s">
        <v>913</v>
      </c>
      <c r="L774" s="210" t="s">
        <v>55</v>
      </c>
      <c r="M774" s="208" t="s">
        <v>47</v>
      </c>
      <c r="N774" s="208">
        <v>1</v>
      </c>
      <c r="O774" s="208"/>
      <c r="P774" s="57" t="str">
        <f t="shared" si="144"/>
        <v>MAIN UNIT</v>
      </c>
      <c r="Q774" s="208" t="s">
        <v>598</v>
      </c>
      <c r="R774" s="208" t="s">
        <v>243</v>
      </c>
      <c r="S774" s="208" t="s">
        <v>244</v>
      </c>
      <c r="T774" s="208" t="s">
        <v>739</v>
      </c>
      <c r="U774" s="208" t="s">
        <v>66</v>
      </c>
      <c r="V774" s="208" t="s">
        <v>267</v>
      </c>
      <c r="W774" s="208" t="s">
        <v>654</v>
      </c>
      <c r="X774" s="34">
        <v>11000000</v>
      </c>
      <c r="Y774" s="202">
        <v>1</v>
      </c>
      <c r="Z774" s="26">
        <f t="shared" si="142"/>
        <v>11000000</v>
      </c>
      <c r="AA774" s="208">
        <v>7.5200000000000003E-2</v>
      </c>
      <c r="AB774" s="35">
        <f t="shared" si="140"/>
        <v>827200</v>
      </c>
      <c r="AC774" s="27">
        <f t="shared" si="145"/>
        <v>143932.79999999999</v>
      </c>
      <c r="AD774" s="212">
        <v>0.17399999999999999</v>
      </c>
      <c r="AE774" s="211">
        <f t="shared" si="146"/>
        <v>0</v>
      </c>
      <c r="AF774" s="211" t="str">
        <f>IF(AND(COUNTIFS($J$18:J774,J774)=1,AE774=1),1,"")</f>
        <v/>
      </c>
      <c r="AG774" s="211" t="str">
        <f>IF(C774="","",IF(AND(COUNTIFS($J$18:J774,J774)=1,C774&lt;&gt;""),1,""))</f>
        <v/>
      </c>
      <c r="AH774" s="211" t="str">
        <f>IF(G774="","",IF(AND(COUNTIFS($J$18:J774,J774)=1,G774&lt;&gt;""),1,""))</f>
        <v/>
      </c>
      <c r="AI774" s="28">
        <f t="shared" si="147"/>
        <v>37599388.802345127</v>
      </c>
      <c r="AJ774" s="28">
        <f t="shared" si="148"/>
        <v>4866784.3630338367</v>
      </c>
      <c r="AK774" s="29">
        <f t="shared" si="149"/>
        <v>0.12943785838163116</v>
      </c>
      <c r="AL774" s="210"/>
      <c r="AM774" s="210"/>
      <c r="AN774" s="210"/>
      <c r="AO774" s="210"/>
      <c r="AP774" s="45" t="str">
        <f t="shared" si="150"/>
        <v>20199</v>
      </c>
      <c r="AQ774" s="45" t="str">
        <f t="shared" si="151"/>
        <v>20199JPY</v>
      </c>
    </row>
    <row r="775" spans="1:43" s="15" customFormat="1">
      <c r="A775" s="208" t="s">
        <v>34</v>
      </c>
      <c r="B775" s="209">
        <v>2019</v>
      </c>
      <c r="C775" s="209">
        <v>7</v>
      </c>
      <c r="D775" s="57" t="str">
        <f t="shared" si="141"/>
        <v>Q2</v>
      </c>
      <c r="E775" s="208" t="s">
        <v>34</v>
      </c>
      <c r="F775" s="209">
        <v>2019</v>
      </c>
      <c r="G775" s="209">
        <v>9</v>
      </c>
      <c r="H775" s="213"/>
      <c r="I775" s="57" t="str">
        <f t="shared" si="143"/>
        <v>Q2</v>
      </c>
      <c r="J775" s="204" t="s">
        <v>914</v>
      </c>
      <c r="K775" s="213" t="s">
        <v>913</v>
      </c>
      <c r="L775" s="210" t="s">
        <v>55</v>
      </c>
      <c r="M775" s="208" t="s">
        <v>47</v>
      </c>
      <c r="N775" s="208">
        <v>1</v>
      </c>
      <c r="O775" s="208"/>
      <c r="P775" s="57" t="str">
        <f t="shared" si="144"/>
        <v>MAIN UNIT</v>
      </c>
      <c r="Q775" s="208" t="s">
        <v>598</v>
      </c>
      <c r="R775" s="208" t="s">
        <v>243</v>
      </c>
      <c r="S775" s="208" t="s">
        <v>244</v>
      </c>
      <c r="T775" s="208" t="s">
        <v>739</v>
      </c>
      <c r="U775" s="208" t="s">
        <v>66</v>
      </c>
      <c r="V775" s="208" t="s">
        <v>267</v>
      </c>
      <c r="W775" s="208" t="s">
        <v>654</v>
      </c>
      <c r="X775" s="34">
        <v>11000000</v>
      </c>
      <c r="Y775" s="202">
        <v>1</v>
      </c>
      <c r="Z775" s="26">
        <f t="shared" si="142"/>
        <v>11000000</v>
      </c>
      <c r="AA775" s="208">
        <v>7.5200000000000003E-2</v>
      </c>
      <c r="AB775" s="35">
        <f t="shared" si="140"/>
        <v>827200</v>
      </c>
      <c r="AC775" s="27">
        <f t="shared" si="145"/>
        <v>143932.79999999999</v>
      </c>
      <c r="AD775" s="212">
        <v>0.17399999999999999</v>
      </c>
      <c r="AE775" s="211">
        <f t="shared" si="146"/>
        <v>0</v>
      </c>
      <c r="AF775" s="211" t="str">
        <f>IF(AND(COUNTIFS($J$18:J775,J775)=1,AE775=1),1,"")</f>
        <v/>
      </c>
      <c r="AG775" s="211" t="str">
        <f>IF(C775="","",IF(AND(COUNTIFS($J$18:J775,J775)=1,C775&lt;&gt;""),1,""))</f>
        <v/>
      </c>
      <c r="AH775" s="211" t="str">
        <f>IF(G775="","",IF(AND(COUNTIFS($J$18:J775,J775)=1,G775&lt;&gt;""),1,""))</f>
        <v/>
      </c>
      <c r="AI775" s="28">
        <f t="shared" si="147"/>
        <v>37599388.802345127</v>
      </c>
      <c r="AJ775" s="28">
        <f t="shared" si="148"/>
        <v>4866784.3630338367</v>
      </c>
      <c r="AK775" s="29">
        <f t="shared" si="149"/>
        <v>0.12943785838163116</v>
      </c>
      <c r="AL775" s="210"/>
      <c r="AM775" s="210"/>
      <c r="AN775" s="210"/>
      <c r="AO775" s="210"/>
      <c r="AP775" s="45" t="str">
        <f t="shared" si="150"/>
        <v>20199</v>
      </c>
      <c r="AQ775" s="45" t="str">
        <f t="shared" si="151"/>
        <v>20199JPY</v>
      </c>
    </row>
    <row r="776" spans="1:43" s="15" customFormat="1">
      <c r="A776" s="208" t="s">
        <v>34</v>
      </c>
      <c r="B776" s="209">
        <v>2019</v>
      </c>
      <c r="C776" s="209">
        <v>6</v>
      </c>
      <c r="D776" s="57" t="str">
        <f t="shared" si="141"/>
        <v>Q1</v>
      </c>
      <c r="E776" s="208" t="s">
        <v>34</v>
      </c>
      <c r="F776" s="209">
        <v>2019</v>
      </c>
      <c r="G776" s="209">
        <v>9</v>
      </c>
      <c r="H776" s="213"/>
      <c r="I776" s="57" t="str">
        <f t="shared" si="143"/>
        <v>Q2</v>
      </c>
      <c r="J776" s="204" t="s">
        <v>915</v>
      </c>
      <c r="K776" s="213" t="s">
        <v>916</v>
      </c>
      <c r="L776" s="210" t="s">
        <v>55</v>
      </c>
      <c r="M776" s="208" t="s">
        <v>47</v>
      </c>
      <c r="N776" s="208">
        <v>1</v>
      </c>
      <c r="O776" s="208"/>
      <c r="P776" s="57" t="str">
        <f t="shared" si="144"/>
        <v>MAIN UNIT</v>
      </c>
      <c r="Q776" s="208" t="s">
        <v>56</v>
      </c>
      <c r="R776" s="208" t="s">
        <v>49</v>
      </c>
      <c r="S776" s="208" t="s">
        <v>37</v>
      </c>
      <c r="T776" s="208" t="s">
        <v>276</v>
      </c>
      <c r="U776" s="208" t="s">
        <v>58</v>
      </c>
      <c r="V776" s="208" t="s">
        <v>156</v>
      </c>
      <c r="W776" s="208" t="s">
        <v>51</v>
      </c>
      <c r="X776" s="34">
        <v>717700</v>
      </c>
      <c r="Y776" s="202">
        <v>1.1299999999999999</v>
      </c>
      <c r="Z776" s="26">
        <f t="shared" si="142"/>
        <v>717700</v>
      </c>
      <c r="AA776" s="208">
        <v>1.095</v>
      </c>
      <c r="AB776" s="35">
        <f t="shared" si="140"/>
        <v>695470.35398230085</v>
      </c>
      <c r="AC776" s="27">
        <f t="shared" si="145"/>
        <v>79283.620353982304</v>
      </c>
      <c r="AD776" s="212">
        <v>0.114</v>
      </c>
      <c r="AE776" s="211">
        <f t="shared" si="146"/>
        <v>1</v>
      </c>
      <c r="AF776" s="211">
        <f>IF(AND(COUNTIFS($J$18:J776,J776)=1,AE776=1),1,"")</f>
        <v>1</v>
      </c>
      <c r="AG776" s="211">
        <f>IF(C776="","",IF(AND(COUNTIFS($J$18:J776,J776)=1,C776&lt;&gt;""),1,""))</f>
        <v>1</v>
      </c>
      <c r="AH776" s="211">
        <f>IF(G776="","",IF(AND(COUNTIFS($J$18:J776,J776)=1,G776&lt;&gt;""),1,""))</f>
        <v>1</v>
      </c>
      <c r="AI776" s="28">
        <f t="shared" si="147"/>
        <v>37599388.802345127</v>
      </c>
      <c r="AJ776" s="28">
        <f t="shared" si="148"/>
        <v>4866784.3630338367</v>
      </c>
      <c r="AK776" s="29">
        <f t="shared" si="149"/>
        <v>0.12943785838163116</v>
      </c>
      <c r="AL776" s="210"/>
      <c r="AM776" s="210"/>
      <c r="AN776" s="210"/>
      <c r="AO776" s="210"/>
      <c r="AP776" s="45" t="str">
        <f t="shared" si="150"/>
        <v>20199</v>
      </c>
      <c r="AQ776" s="45" t="str">
        <f t="shared" si="151"/>
        <v>20199RMB</v>
      </c>
    </row>
    <row r="777" spans="1:43" s="15" customFormat="1">
      <c r="A777" s="208" t="s">
        <v>34</v>
      </c>
      <c r="B777" s="209">
        <v>2019</v>
      </c>
      <c r="C777" s="209">
        <v>6</v>
      </c>
      <c r="D777" s="57" t="str">
        <f t="shared" si="141"/>
        <v>Q1</v>
      </c>
      <c r="E777" s="208" t="s">
        <v>34</v>
      </c>
      <c r="F777" s="209">
        <v>2019</v>
      </c>
      <c r="G777" s="209">
        <v>9</v>
      </c>
      <c r="H777" s="213"/>
      <c r="I777" s="57" t="str">
        <f t="shared" si="143"/>
        <v>Q2</v>
      </c>
      <c r="J777" s="204" t="s">
        <v>915</v>
      </c>
      <c r="K777" s="213" t="s">
        <v>916</v>
      </c>
      <c r="L777" s="210" t="s">
        <v>917</v>
      </c>
      <c r="M777" s="208" t="s">
        <v>354</v>
      </c>
      <c r="N777" s="208">
        <v>1</v>
      </c>
      <c r="O777" s="208"/>
      <c r="P777" s="57" t="str">
        <f t="shared" si="144"/>
        <v>MAIN UNIT</v>
      </c>
      <c r="Q777" s="208" t="s">
        <v>56</v>
      </c>
      <c r="R777" s="208" t="s">
        <v>49</v>
      </c>
      <c r="S777" s="208" t="s">
        <v>37</v>
      </c>
      <c r="T777" s="208" t="s">
        <v>276</v>
      </c>
      <c r="U777" s="208" t="s">
        <v>58</v>
      </c>
      <c r="V777" s="208" t="s">
        <v>156</v>
      </c>
      <c r="W777" s="208" t="s">
        <v>51</v>
      </c>
      <c r="X777" s="34">
        <v>268800</v>
      </c>
      <c r="Y777" s="202">
        <v>1.1299999999999999</v>
      </c>
      <c r="Z777" s="26">
        <f t="shared" si="142"/>
        <v>268800</v>
      </c>
      <c r="AA777" s="208">
        <v>1.095</v>
      </c>
      <c r="AB777" s="35">
        <f t="shared" si="140"/>
        <v>260474.33628318584</v>
      </c>
      <c r="AC777" s="27">
        <f t="shared" si="145"/>
        <v>65040.441769911507</v>
      </c>
      <c r="AD777" s="212">
        <v>0.24970000000000001</v>
      </c>
      <c r="AE777" s="211">
        <f t="shared" si="146"/>
        <v>1</v>
      </c>
      <c r="AF777" s="211" t="str">
        <f>IF(AND(COUNTIFS($J$18:J777,J777)=1,AE777=1),1,"")</f>
        <v/>
      </c>
      <c r="AG777" s="211" t="str">
        <f>IF(C777="","",IF(AND(COUNTIFS($J$18:J777,J777)=1,C777&lt;&gt;""),1,""))</f>
        <v/>
      </c>
      <c r="AH777" s="211" t="str">
        <f>IF(G777="","",IF(AND(COUNTIFS($J$18:J777,J777)=1,G777&lt;&gt;""),1,""))</f>
        <v/>
      </c>
      <c r="AI777" s="28">
        <f t="shared" si="147"/>
        <v>37599388.802345127</v>
      </c>
      <c r="AJ777" s="28">
        <f t="shared" si="148"/>
        <v>4866784.3630338367</v>
      </c>
      <c r="AK777" s="29">
        <f t="shared" si="149"/>
        <v>0.12943785838163116</v>
      </c>
      <c r="AL777" s="210"/>
      <c r="AM777" s="210"/>
      <c r="AN777" s="210"/>
      <c r="AO777" s="210"/>
      <c r="AP777" s="45" t="str">
        <f t="shared" si="150"/>
        <v>20199</v>
      </c>
      <c r="AQ777" s="45" t="str">
        <f t="shared" si="151"/>
        <v>20199RMB</v>
      </c>
    </row>
    <row r="778" spans="1:43" s="15" customFormat="1">
      <c r="A778" s="208" t="s">
        <v>34</v>
      </c>
      <c r="B778" s="209">
        <v>2019</v>
      </c>
      <c r="C778" s="209">
        <v>6</v>
      </c>
      <c r="D778" s="57" t="str">
        <f t="shared" si="141"/>
        <v>Q1</v>
      </c>
      <c r="E778" s="208" t="s">
        <v>34</v>
      </c>
      <c r="F778" s="209">
        <v>2019</v>
      </c>
      <c r="G778" s="209">
        <v>9</v>
      </c>
      <c r="H778" s="213"/>
      <c r="I778" s="57" t="str">
        <f t="shared" si="143"/>
        <v>Q2</v>
      </c>
      <c r="J778" s="204" t="s">
        <v>915</v>
      </c>
      <c r="K778" s="213" t="s">
        <v>916</v>
      </c>
      <c r="L778" s="210" t="s">
        <v>918</v>
      </c>
      <c r="M778" s="208" t="s">
        <v>354</v>
      </c>
      <c r="N778" s="208">
        <v>1</v>
      </c>
      <c r="O778" s="208"/>
      <c r="P778" s="57" t="str">
        <f t="shared" si="144"/>
        <v>MAIN UNIT</v>
      </c>
      <c r="Q778" s="208" t="s">
        <v>56</v>
      </c>
      <c r="R778" s="208" t="s">
        <v>49</v>
      </c>
      <c r="S778" s="208" t="s">
        <v>37</v>
      </c>
      <c r="T778" s="208" t="s">
        <v>276</v>
      </c>
      <c r="U778" s="208" t="s">
        <v>58</v>
      </c>
      <c r="V778" s="208" t="s">
        <v>156</v>
      </c>
      <c r="W778" s="208" t="s">
        <v>51</v>
      </c>
      <c r="X778" s="34">
        <v>31100</v>
      </c>
      <c r="Y778" s="202">
        <v>1.1299999999999999</v>
      </c>
      <c r="Z778" s="26">
        <f t="shared" si="142"/>
        <v>31100</v>
      </c>
      <c r="AA778" s="208">
        <v>1.095</v>
      </c>
      <c r="AB778" s="35">
        <f t="shared" ref="AB778:AB841" si="152">IF(AND(R778&lt;&gt;"C66",R778&lt;&gt;""),Z778/Y778*AA778,"")</f>
        <v>30136.725663716818</v>
      </c>
      <c r="AC778" s="27">
        <f t="shared" si="145"/>
        <v>7525.1403982300899</v>
      </c>
      <c r="AD778" s="212">
        <v>0.24970000000000001</v>
      </c>
      <c r="AE778" s="211">
        <f t="shared" si="146"/>
        <v>1</v>
      </c>
      <c r="AF778" s="211" t="str">
        <f>IF(AND(COUNTIFS($J$18:J778,J778)=1,AE778=1),1,"")</f>
        <v/>
      </c>
      <c r="AG778" s="211" t="str">
        <f>IF(C778="","",IF(AND(COUNTIFS($J$18:J778,J778)=1,C778&lt;&gt;""),1,""))</f>
        <v/>
      </c>
      <c r="AH778" s="211" t="str">
        <f>IF(G778="","",IF(AND(COUNTIFS($J$18:J778,J778)=1,G778&lt;&gt;""),1,""))</f>
        <v/>
      </c>
      <c r="AI778" s="28">
        <f t="shared" si="147"/>
        <v>37599388.802345127</v>
      </c>
      <c r="AJ778" s="28">
        <f t="shared" si="148"/>
        <v>4866784.3630338367</v>
      </c>
      <c r="AK778" s="29">
        <f t="shared" si="149"/>
        <v>0.12943785838163116</v>
      </c>
      <c r="AL778" s="210"/>
      <c r="AM778" s="210"/>
      <c r="AN778" s="210"/>
      <c r="AO778" s="210"/>
      <c r="AP778" s="45" t="str">
        <f t="shared" si="150"/>
        <v>20199</v>
      </c>
      <c r="AQ778" s="45" t="str">
        <f t="shared" si="151"/>
        <v>20199RMB</v>
      </c>
    </row>
    <row r="779" spans="1:43" s="15" customFormat="1">
      <c r="A779" s="208" t="s">
        <v>34</v>
      </c>
      <c r="B779" s="209">
        <v>2019</v>
      </c>
      <c r="C779" s="209">
        <v>6</v>
      </c>
      <c r="D779" s="57" t="str">
        <f t="shared" si="141"/>
        <v>Q1</v>
      </c>
      <c r="E779" s="208" t="s">
        <v>34</v>
      </c>
      <c r="F779" s="209">
        <v>2019</v>
      </c>
      <c r="G779" s="209">
        <v>9</v>
      </c>
      <c r="H779" s="213"/>
      <c r="I779" s="57" t="str">
        <f t="shared" si="143"/>
        <v>Q2</v>
      </c>
      <c r="J779" s="204" t="s">
        <v>915</v>
      </c>
      <c r="K779" s="213" t="s">
        <v>916</v>
      </c>
      <c r="L779" s="210" t="s">
        <v>919</v>
      </c>
      <c r="M779" s="208" t="s">
        <v>354</v>
      </c>
      <c r="N779" s="208">
        <v>1</v>
      </c>
      <c r="O779" s="208"/>
      <c r="P779" s="57" t="str">
        <f t="shared" si="144"/>
        <v>MAIN UNIT</v>
      </c>
      <c r="Q779" s="208" t="s">
        <v>56</v>
      </c>
      <c r="R779" s="208" t="s">
        <v>49</v>
      </c>
      <c r="S779" s="208" t="s">
        <v>37</v>
      </c>
      <c r="T779" s="208" t="s">
        <v>276</v>
      </c>
      <c r="U779" s="208" t="s">
        <v>58</v>
      </c>
      <c r="V779" s="208" t="s">
        <v>156</v>
      </c>
      <c r="W779" s="208" t="s">
        <v>51</v>
      </c>
      <c r="X779" s="34">
        <v>35000</v>
      </c>
      <c r="Y779" s="202">
        <v>1.1299999999999999</v>
      </c>
      <c r="Z779" s="26">
        <f t="shared" si="142"/>
        <v>35000</v>
      </c>
      <c r="AA779" s="208">
        <v>1.095</v>
      </c>
      <c r="AB779" s="35">
        <f t="shared" si="152"/>
        <v>33915.929203539825</v>
      </c>
      <c r="AC779" s="27">
        <f t="shared" si="145"/>
        <v>8468.8075221238942</v>
      </c>
      <c r="AD779" s="212">
        <v>0.24970000000000001</v>
      </c>
      <c r="AE779" s="211">
        <f t="shared" si="146"/>
        <v>1</v>
      </c>
      <c r="AF779" s="211" t="str">
        <f>IF(AND(COUNTIFS($J$18:J779,J779)=1,AE779=1),1,"")</f>
        <v/>
      </c>
      <c r="AG779" s="211" t="str">
        <f>IF(C779="","",IF(AND(COUNTIFS($J$18:J779,J779)=1,C779&lt;&gt;""),1,""))</f>
        <v/>
      </c>
      <c r="AH779" s="211" t="str">
        <f>IF(G779="","",IF(AND(COUNTIFS($J$18:J779,J779)=1,G779&lt;&gt;""),1,""))</f>
        <v/>
      </c>
      <c r="AI779" s="28">
        <f t="shared" si="147"/>
        <v>37599388.802345127</v>
      </c>
      <c r="AJ779" s="28">
        <f t="shared" si="148"/>
        <v>4866784.3630338367</v>
      </c>
      <c r="AK779" s="29">
        <f t="shared" si="149"/>
        <v>0.12943785838163116</v>
      </c>
      <c r="AL779" s="210"/>
      <c r="AM779" s="210"/>
      <c r="AN779" s="210"/>
      <c r="AO779" s="210"/>
      <c r="AP779" s="45" t="str">
        <f t="shared" si="150"/>
        <v>20199</v>
      </c>
      <c r="AQ779" s="45" t="str">
        <f t="shared" si="151"/>
        <v>20199RMB</v>
      </c>
    </row>
    <row r="780" spans="1:43" s="15" customFormat="1">
      <c r="A780" s="208" t="s">
        <v>34</v>
      </c>
      <c r="B780" s="209">
        <v>2019</v>
      </c>
      <c r="C780" s="209">
        <v>5</v>
      </c>
      <c r="D780" s="57" t="str">
        <f t="shared" si="141"/>
        <v>Q1</v>
      </c>
      <c r="E780" s="208" t="s">
        <v>34</v>
      </c>
      <c r="F780" s="209">
        <v>2019</v>
      </c>
      <c r="G780" s="209">
        <v>9</v>
      </c>
      <c r="H780" s="213"/>
      <c r="I780" s="57" t="str">
        <f t="shared" si="143"/>
        <v>Q2</v>
      </c>
      <c r="J780" s="204" t="s">
        <v>920</v>
      </c>
      <c r="K780" s="213" t="s">
        <v>657</v>
      </c>
      <c r="L780" s="210" t="s">
        <v>79</v>
      </c>
      <c r="M780" s="208" t="s">
        <v>47</v>
      </c>
      <c r="N780" s="208">
        <v>1</v>
      </c>
      <c r="O780" s="208"/>
      <c r="P780" s="57" t="str">
        <f t="shared" si="144"/>
        <v>MAIN UNIT</v>
      </c>
      <c r="Q780" s="208" t="s">
        <v>48</v>
      </c>
      <c r="R780" s="208" t="s">
        <v>49</v>
      </c>
      <c r="S780" s="208" t="s">
        <v>36</v>
      </c>
      <c r="T780" s="208" t="s">
        <v>438</v>
      </c>
      <c r="U780" s="208" t="s">
        <v>66</v>
      </c>
      <c r="V780" s="208" t="s">
        <v>122</v>
      </c>
      <c r="W780" s="208" t="s">
        <v>96</v>
      </c>
      <c r="X780" s="34">
        <v>11200000</v>
      </c>
      <c r="Y780" s="202">
        <v>1</v>
      </c>
      <c r="Z780" s="26">
        <f t="shared" si="142"/>
        <v>11200000</v>
      </c>
      <c r="AA780" s="208">
        <v>7.5200000000000003E-2</v>
      </c>
      <c r="AB780" s="35">
        <f t="shared" si="152"/>
        <v>842240</v>
      </c>
      <c r="AC780" s="27">
        <f t="shared" si="145"/>
        <v>127262.46400000001</v>
      </c>
      <c r="AD780" s="212">
        <v>0.15110000000000001</v>
      </c>
      <c r="AE780" s="211">
        <f t="shared" si="146"/>
        <v>0</v>
      </c>
      <c r="AF780" s="211" t="str">
        <f>IF(AND(COUNTIFS($J$18:J780,J780)=1,AE780=1),1,"")</f>
        <v/>
      </c>
      <c r="AG780" s="211">
        <f>IF(C780="","",IF(AND(COUNTIFS($J$18:J780,J780)=1,C780&lt;&gt;""),1,""))</f>
        <v>1</v>
      </c>
      <c r="AH780" s="211">
        <f>IF(G780="","",IF(AND(COUNTIFS($J$18:J780,J780)=1,G780&lt;&gt;""),1,""))</f>
        <v>1</v>
      </c>
      <c r="AI780" s="28">
        <f t="shared" si="147"/>
        <v>37599388.802345127</v>
      </c>
      <c r="AJ780" s="28">
        <f t="shared" si="148"/>
        <v>4866784.3630338367</v>
      </c>
      <c r="AK780" s="29">
        <f t="shared" si="149"/>
        <v>0.12943785838163116</v>
      </c>
      <c r="AL780" s="210"/>
      <c r="AM780" s="210"/>
      <c r="AN780" s="210"/>
      <c r="AO780" s="210"/>
      <c r="AP780" s="45" t="str">
        <f t="shared" si="150"/>
        <v>20199</v>
      </c>
      <c r="AQ780" s="45" t="str">
        <f t="shared" si="151"/>
        <v>20199JPY</v>
      </c>
    </row>
    <row r="781" spans="1:43" s="15" customFormat="1">
      <c r="A781" s="208" t="s">
        <v>34</v>
      </c>
      <c r="B781" s="209">
        <v>2019</v>
      </c>
      <c r="C781" s="209">
        <v>9</v>
      </c>
      <c r="D781" s="57" t="str">
        <f t="shared" si="141"/>
        <v>Q2</v>
      </c>
      <c r="E781" s="208" t="s">
        <v>34</v>
      </c>
      <c r="F781" s="209">
        <v>2019</v>
      </c>
      <c r="G781" s="209">
        <v>9</v>
      </c>
      <c r="H781" s="213"/>
      <c r="I781" s="57" t="str">
        <f t="shared" si="143"/>
        <v>Q2</v>
      </c>
      <c r="J781" s="204" t="s">
        <v>858</v>
      </c>
      <c r="K781" s="213" t="s">
        <v>859</v>
      </c>
      <c r="L781" s="210" t="s">
        <v>79</v>
      </c>
      <c r="M781" s="208" t="s">
        <v>47</v>
      </c>
      <c r="N781" s="208">
        <v>1</v>
      </c>
      <c r="O781" s="208"/>
      <c r="P781" s="57" t="str">
        <f t="shared" si="144"/>
        <v>MAIN UNIT</v>
      </c>
      <c r="Q781" s="208" t="s">
        <v>56</v>
      </c>
      <c r="R781" s="208" t="s">
        <v>49</v>
      </c>
      <c r="S781" s="208" t="s">
        <v>36</v>
      </c>
      <c r="T781" s="208" t="s">
        <v>65</v>
      </c>
      <c r="U781" s="208" t="s">
        <v>66</v>
      </c>
      <c r="V781" s="208" t="s">
        <v>119</v>
      </c>
      <c r="W781" s="208" t="s">
        <v>51</v>
      </c>
      <c r="X781" s="34">
        <v>840000</v>
      </c>
      <c r="Y781" s="202">
        <v>1.1299999999999999</v>
      </c>
      <c r="Z781" s="26">
        <f t="shared" si="142"/>
        <v>840000</v>
      </c>
      <c r="AA781" s="208">
        <v>1.095</v>
      </c>
      <c r="AB781" s="35">
        <f t="shared" si="152"/>
        <v>813982.3008849558</v>
      </c>
      <c r="AC781" s="27">
        <f t="shared" si="145"/>
        <v>73014.21238938054</v>
      </c>
      <c r="AD781" s="212">
        <v>8.9700000000000002E-2</v>
      </c>
      <c r="AE781" s="211">
        <f t="shared" si="146"/>
        <v>1</v>
      </c>
      <c r="AF781" s="211" t="str">
        <f>IF(AND(COUNTIFS($J$18:J781,J781)=1,AE781=1),1,"")</f>
        <v/>
      </c>
      <c r="AG781" s="211" t="str">
        <f>IF(C781="","",IF(AND(COUNTIFS($J$18:J781,J781)=1,C781&lt;&gt;""),1,""))</f>
        <v/>
      </c>
      <c r="AH781" s="211" t="str">
        <f>IF(G781="","",IF(AND(COUNTIFS($J$18:J781,J781)=1,G781&lt;&gt;""),1,""))</f>
        <v/>
      </c>
      <c r="AI781" s="28">
        <f t="shared" si="147"/>
        <v>37599388.802345127</v>
      </c>
      <c r="AJ781" s="28">
        <f t="shared" si="148"/>
        <v>4866784.3630338367</v>
      </c>
      <c r="AK781" s="29">
        <f t="shared" si="149"/>
        <v>0.12943785838163116</v>
      </c>
      <c r="AL781" s="210"/>
      <c r="AM781" s="210"/>
      <c r="AN781" s="210"/>
      <c r="AO781" s="210"/>
      <c r="AP781" s="45" t="str">
        <f t="shared" si="150"/>
        <v>20199</v>
      </c>
      <c r="AQ781" s="45" t="str">
        <f t="shared" si="151"/>
        <v>20199RMB</v>
      </c>
    </row>
    <row r="782" spans="1:43" s="15" customFormat="1">
      <c r="A782" s="208" t="s">
        <v>34</v>
      </c>
      <c r="B782" s="209">
        <v>2019</v>
      </c>
      <c r="C782" s="209">
        <v>9</v>
      </c>
      <c r="D782" s="57" t="str">
        <f t="shared" si="141"/>
        <v>Q2</v>
      </c>
      <c r="E782" s="208" t="s">
        <v>34</v>
      </c>
      <c r="F782" s="209">
        <v>2019</v>
      </c>
      <c r="G782" s="209">
        <v>9</v>
      </c>
      <c r="H782" s="213"/>
      <c r="I782" s="57" t="str">
        <f t="shared" si="143"/>
        <v>Q2</v>
      </c>
      <c r="J782" s="204" t="s">
        <v>858</v>
      </c>
      <c r="K782" s="213" t="s">
        <v>859</v>
      </c>
      <c r="L782" s="210" t="s">
        <v>79</v>
      </c>
      <c r="M782" s="208" t="s">
        <v>47</v>
      </c>
      <c r="N782" s="208">
        <v>1</v>
      </c>
      <c r="O782" s="208"/>
      <c r="P782" s="57" t="str">
        <f t="shared" si="144"/>
        <v>MAIN UNIT</v>
      </c>
      <c r="Q782" s="208" t="s">
        <v>56</v>
      </c>
      <c r="R782" s="208" t="s">
        <v>49</v>
      </c>
      <c r="S782" s="208" t="s">
        <v>36</v>
      </c>
      <c r="T782" s="208" t="s">
        <v>65</v>
      </c>
      <c r="U782" s="208" t="s">
        <v>66</v>
      </c>
      <c r="V782" s="208" t="s">
        <v>119</v>
      </c>
      <c r="W782" s="208" t="s">
        <v>51</v>
      </c>
      <c r="X782" s="34">
        <v>840000</v>
      </c>
      <c r="Y782" s="202">
        <v>1.1299999999999999</v>
      </c>
      <c r="Z782" s="26">
        <f t="shared" si="142"/>
        <v>840000</v>
      </c>
      <c r="AA782" s="208">
        <v>1.095</v>
      </c>
      <c r="AB782" s="35">
        <f t="shared" si="152"/>
        <v>813982.3008849558</v>
      </c>
      <c r="AC782" s="27">
        <f t="shared" si="145"/>
        <v>73014.21238938054</v>
      </c>
      <c r="AD782" s="212">
        <v>8.9700000000000002E-2</v>
      </c>
      <c r="AE782" s="211">
        <f t="shared" si="146"/>
        <v>1</v>
      </c>
      <c r="AF782" s="211" t="str">
        <f>IF(AND(COUNTIFS($J$18:J782,J782)=1,AE782=1),1,"")</f>
        <v/>
      </c>
      <c r="AG782" s="211" t="str">
        <f>IF(C782="","",IF(AND(COUNTIFS($J$18:J782,J782)=1,C782&lt;&gt;""),1,""))</f>
        <v/>
      </c>
      <c r="AH782" s="211" t="str">
        <f>IF(G782="","",IF(AND(COUNTIFS($J$18:J782,J782)=1,G782&lt;&gt;""),1,""))</f>
        <v/>
      </c>
      <c r="AI782" s="28">
        <f t="shared" si="147"/>
        <v>37599388.802345127</v>
      </c>
      <c r="AJ782" s="28">
        <f t="shared" si="148"/>
        <v>4866784.3630338367</v>
      </c>
      <c r="AK782" s="29">
        <f t="shared" si="149"/>
        <v>0.12943785838163116</v>
      </c>
      <c r="AL782" s="210"/>
      <c r="AM782" s="210"/>
      <c r="AN782" s="210"/>
      <c r="AO782" s="210"/>
      <c r="AP782" s="45" t="str">
        <f t="shared" si="150"/>
        <v>20199</v>
      </c>
      <c r="AQ782" s="45" t="str">
        <f t="shared" si="151"/>
        <v>20199RMB</v>
      </c>
    </row>
    <row r="783" spans="1:43" s="15" customFormat="1">
      <c r="A783" s="208" t="s">
        <v>34</v>
      </c>
      <c r="B783" s="209">
        <v>2019</v>
      </c>
      <c r="C783" s="209">
        <v>9</v>
      </c>
      <c r="D783" s="57" t="str">
        <f t="shared" si="141"/>
        <v>Q2</v>
      </c>
      <c r="E783" s="208" t="s">
        <v>34</v>
      </c>
      <c r="F783" s="209">
        <v>2019</v>
      </c>
      <c r="G783" s="209">
        <v>9</v>
      </c>
      <c r="H783" s="213"/>
      <c r="I783" s="57" t="str">
        <f t="shared" si="143"/>
        <v>Q2</v>
      </c>
      <c r="J783" s="204" t="s">
        <v>858</v>
      </c>
      <c r="K783" s="213" t="s">
        <v>859</v>
      </c>
      <c r="L783" s="210" t="s">
        <v>79</v>
      </c>
      <c r="M783" s="208" t="s">
        <v>47</v>
      </c>
      <c r="N783" s="208">
        <v>1</v>
      </c>
      <c r="O783" s="208"/>
      <c r="P783" s="57" t="str">
        <f t="shared" si="144"/>
        <v>MAIN UNIT</v>
      </c>
      <c r="Q783" s="208" t="s">
        <v>56</v>
      </c>
      <c r="R783" s="208" t="s">
        <v>49</v>
      </c>
      <c r="S783" s="208" t="s">
        <v>36</v>
      </c>
      <c r="T783" s="208" t="s">
        <v>65</v>
      </c>
      <c r="U783" s="208" t="s">
        <v>66</v>
      </c>
      <c r="V783" s="208" t="s">
        <v>119</v>
      </c>
      <c r="W783" s="208" t="s">
        <v>51</v>
      </c>
      <c r="X783" s="34">
        <v>840000</v>
      </c>
      <c r="Y783" s="202">
        <v>1.1299999999999999</v>
      </c>
      <c r="Z783" s="26">
        <f t="shared" si="142"/>
        <v>840000</v>
      </c>
      <c r="AA783" s="208">
        <v>1.095</v>
      </c>
      <c r="AB783" s="35">
        <f t="shared" si="152"/>
        <v>813982.3008849558</v>
      </c>
      <c r="AC783" s="27">
        <f t="shared" si="145"/>
        <v>73014.21238938054</v>
      </c>
      <c r="AD783" s="212">
        <v>8.9700000000000002E-2</v>
      </c>
      <c r="AE783" s="211">
        <f t="shared" si="146"/>
        <v>1</v>
      </c>
      <c r="AF783" s="211" t="str">
        <f>IF(AND(COUNTIFS($J$18:J783,J783)=1,AE783=1),1,"")</f>
        <v/>
      </c>
      <c r="AG783" s="211" t="str">
        <f>IF(C783="","",IF(AND(COUNTIFS($J$18:J783,J783)=1,C783&lt;&gt;""),1,""))</f>
        <v/>
      </c>
      <c r="AH783" s="211" t="str">
        <f>IF(G783="","",IF(AND(COUNTIFS($J$18:J783,J783)=1,G783&lt;&gt;""),1,""))</f>
        <v/>
      </c>
      <c r="AI783" s="28">
        <f t="shared" si="147"/>
        <v>37599388.802345127</v>
      </c>
      <c r="AJ783" s="28">
        <f t="shared" si="148"/>
        <v>4866784.3630338367</v>
      </c>
      <c r="AK783" s="29">
        <f t="shared" si="149"/>
        <v>0.12943785838163116</v>
      </c>
      <c r="AL783" s="210"/>
      <c r="AM783" s="210"/>
      <c r="AN783" s="210"/>
      <c r="AO783" s="210"/>
      <c r="AP783" s="45" t="str">
        <f t="shared" si="150"/>
        <v>20199</v>
      </c>
      <c r="AQ783" s="45" t="str">
        <f t="shared" si="151"/>
        <v>20199RMB</v>
      </c>
    </row>
    <row r="784" spans="1:43" s="15" customFormat="1">
      <c r="A784" s="208" t="s">
        <v>34</v>
      </c>
      <c r="B784" s="209">
        <v>2019</v>
      </c>
      <c r="C784" s="209">
        <v>9</v>
      </c>
      <c r="D784" s="57" t="str">
        <f t="shared" si="141"/>
        <v>Q2</v>
      </c>
      <c r="E784" s="208" t="s">
        <v>34</v>
      </c>
      <c r="F784" s="209">
        <v>2019</v>
      </c>
      <c r="G784" s="209">
        <v>9</v>
      </c>
      <c r="H784" s="213"/>
      <c r="I784" s="57" t="str">
        <f t="shared" si="143"/>
        <v>Q2</v>
      </c>
      <c r="J784" s="204" t="s">
        <v>858</v>
      </c>
      <c r="K784" s="213" t="s">
        <v>859</v>
      </c>
      <c r="L784" s="210" t="s">
        <v>79</v>
      </c>
      <c r="M784" s="208" t="s">
        <v>47</v>
      </c>
      <c r="N784" s="208">
        <v>1</v>
      </c>
      <c r="O784" s="208"/>
      <c r="P784" s="57" t="str">
        <f t="shared" si="144"/>
        <v>MAIN UNIT</v>
      </c>
      <c r="Q784" s="208" t="s">
        <v>56</v>
      </c>
      <c r="R784" s="208" t="s">
        <v>49</v>
      </c>
      <c r="S784" s="208" t="s">
        <v>36</v>
      </c>
      <c r="T784" s="208" t="s">
        <v>65</v>
      </c>
      <c r="U784" s="208" t="s">
        <v>66</v>
      </c>
      <c r="V784" s="208" t="s">
        <v>119</v>
      </c>
      <c r="W784" s="208" t="s">
        <v>51</v>
      </c>
      <c r="X784" s="34">
        <v>840000</v>
      </c>
      <c r="Y784" s="202">
        <v>1.1299999999999999</v>
      </c>
      <c r="Z784" s="26">
        <f t="shared" si="142"/>
        <v>840000</v>
      </c>
      <c r="AA784" s="208">
        <v>1.095</v>
      </c>
      <c r="AB784" s="35">
        <f t="shared" si="152"/>
        <v>813982.3008849558</v>
      </c>
      <c r="AC784" s="27">
        <f t="shared" si="145"/>
        <v>73014.21238938054</v>
      </c>
      <c r="AD784" s="212">
        <v>8.9700000000000002E-2</v>
      </c>
      <c r="AE784" s="211">
        <f t="shared" si="146"/>
        <v>1</v>
      </c>
      <c r="AF784" s="211" t="str">
        <f>IF(AND(COUNTIFS($J$18:J784,J784)=1,AE784=1),1,"")</f>
        <v/>
      </c>
      <c r="AG784" s="211" t="str">
        <f>IF(C784="","",IF(AND(COUNTIFS($J$18:J784,J784)=1,C784&lt;&gt;""),1,""))</f>
        <v/>
      </c>
      <c r="AH784" s="211" t="str">
        <f>IF(G784="","",IF(AND(COUNTIFS($J$18:J784,J784)=1,G784&lt;&gt;""),1,""))</f>
        <v/>
      </c>
      <c r="AI784" s="28">
        <f t="shared" si="147"/>
        <v>37599388.802345127</v>
      </c>
      <c r="AJ784" s="28">
        <f t="shared" si="148"/>
        <v>4866784.3630338367</v>
      </c>
      <c r="AK784" s="29">
        <f t="shared" si="149"/>
        <v>0.12943785838163116</v>
      </c>
      <c r="AL784" s="210"/>
      <c r="AM784" s="210"/>
      <c r="AN784" s="210"/>
      <c r="AO784" s="210"/>
      <c r="AP784" s="45" t="str">
        <f t="shared" si="150"/>
        <v>20199</v>
      </c>
      <c r="AQ784" s="45" t="str">
        <f t="shared" si="151"/>
        <v>20199RMB</v>
      </c>
    </row>
    <row r="785" spans="1:43" s="15" customFormat="1">
      <c r="A785" s="208" t="s">
        <v>34</v>
      </c>
      <c r="B785" s="209">
        <v>2019</v>
      </c>
      <c r="C785" s="209">
        <v>9</v>
      </c>
      <c r="D785" s="57" t="str">
        <f t="shared" si="141"/>
        <v>Q2</v>
      </c>
      <c r="E785" s="208" t="s">
        <v>34</v>
      </c>
      <c r="F785" s="209">
        <v>2019</v>
      </c>
      <c r="G785" s="209">
        <v>9</v>
      </c>
      <c r="H785" s="213"/>
      <c r="I785" s="57" t="str">
        <f t="shared" si="143"/>
        <v>Q2</v>
      </c>
      <c r="J785" s="204" t="s">
        <v>858</v>
      </c>
      <c r="K785" s="213" t="s">
        <v>859</v>
      </c>
      <c r="L785" s="210" t="s">
        <v>55</v>
      </c>
      <c r="M785" s="208" t="s">
        <v>47</v>
      </c>
      <c r="N785" s="208">
        <v>1</v>
      </c>
      <c r="O785" s="208"/>
      <c r="P785" s="57" t="str">
        <f t="shared" si="144"/>
        <v>MAIN UNIT</v>
      </c>
      <c r="Q785" s="208" t="s">
        <v>56</v>
      </c>
      <c r="R785" s="208" t="s">
        <v>49</v>
      </c>
      <c r="S785" s="208" t="s">
        <v>36</v>
      </c>
      <c r="T785" s="208" t="s">
        <v>65</v>
      </c>
      <c r="U785" s="208" t="s">
        <v>66</v>
      </c>
      <c r="V785" s="208" t="s">
        <v>119</v>
      </c>
      <c r="W785" s="208" t="s">
        <v>51</v>
      </c>
      <c r="X785" s="34">
        <v>624100</v>
      </c>
      <c r="Y785" s="202">
        <v>1.1299999999999999</v>
      </c>
      <c r="Z785" s="26">
        <f t="shared" si="142"/>
        <v>624100</v>
      </c>
      <c r="AA785" s="208">
        <v>1.095</v>
      </c>
      <c r="AB785" s="35">
        <f t="shared" si="152"/>
        <v>604769.46902654879</v>
      </c>
      <c r="AC785" s="27">
        <f t="shared" si="145"/>
        <v>54247.821371681428</v>
      </c>
      <c r="AD785" s="212">
        <v>8.9700000000000002E-2</v>
      </c>
      <c r="AE785" s="211">
        <f t="shared" si="146"/>
        <v>1</v>
      </c>
      <c r="AF785" s="211" t="str">
        <f>IF(AND(COUNTIFS($J$18:J785,J785)=1,AE785=1),1,"")</f>
        <v/>
      </c>
      <c r="AG785" s="211" t="str">
        <f>IF(C785="","",IF(AND(COUNTIFS($J$18:J785,J785)=1,C785&lt;&gt;""),1,""))</f>
        <v/>
      </c>
      <c r="AH785" s="211" t="str">
        <f>IF(G785="","",IF(AND(COUNTIFS($J$18:J785,J785)=1,G785&lt;&gt;""),1,""))</f>
        <v/>
      </c>
      <c r="AI785" s="28">
        <f t="shared" si="147"/>
        <v>37599388.802345127</v>
      </c>
      <c r="AJ785" s="28">
        <f t="shared" si="148"/>
        <v>4866784.3630338367</v>
      </c>
      <c r="AK785" s="29">
        <f t="shared" si="149"/>
        <v>0.12943785838163116</v>
      </c>
      <c r="AL785" s="210"/>
      <c r="AM785" s="210"/>
      <c r="AN785" s="210"/>
      <c r="AO785" s="210"/>
      <c r="AP785" s="45" t="str">
        <f t="shared" si="150"/>
        <v>20199</v>
      </c>
      <c r="AQ785" s="45" t="str">
        <f t="shared" si="151"/>
        <v>20199RMB</v>
      </c>
    </row>
    <row r="786" spans="1:43" s="15" customFormat="1">
      <c r="A786" s="208" t="s">
        <v>34</v>
      </c>
      <c r="B786" s="209">
        <v>2019</v>
      </c>
      <c r="C786" s="209">
        <v>9</v>
      </c>
      <c r="D786" s="57" t="str">
        <f t="shared" si="141"/>
        <v>Q2</v>
      </c>
      <c r="E786" s="208" t="s">
        <v>34</v>
      </c>
      <c r="F786" s="209">
        <v>2019</v>
      </c>
      <c r="G786" s="209">
        <v>9</v>
      </c>
      <c r="H786" s="213"/>
      <c r="I786" s="57" t="str">
        <f t="shared" si="143"/>
        <v>Q2</v>
      </c>
      <c r="J786" s="204" t="s">
        <v>858</v>
      </c>
      <c r="K786" s="213" t="s">
        <v>859</v>
      </c>
      <c r="L786" s="210" t="s">
        <v>55</v>
      </c>
      <c r="M786" s="208" t="s">
        <v>47</v>
      </c>
      <c r="N786" s="208">
        <v>1</v>
      </c>
      <c r="O786" s="208"/>
      <c r="P786" s="57" t="str">
        <f t="shared" si="144"/>
        <v>MAIN UNIT</v>
      </c>
      <c r="Q786" s="208" t="s">
        <v>56</v>
      </c>
      <c r="R786" s="208" t="s">
        <v>49</v>
      </c>
      <c r="S786" s="208" t="s">
        <v>36</v>
      </c>
      <c r="T786" s="208" t="s">
        <v>65</v>
      </c>
      <c r="U786" s="208" t="s">
        <v>66</v>
      </c>
      <c r="V786" s="208" t="s">
        <v>119</v>
      </c>
      <c r="W786" s="208" t="s">
        <v>51</v>
      </c>
      <c r="X786" s="34">
        <v>624100</v>
      </c>
      <c r="Y786" s="202">
        <v>1.1299999999999999</v>
      </c>
      <c r="Z786" s="26">
        <f t="shared" si="142"/>
        <v>624100</v>
      </c>
      <c r="AA786" s="208">
        <v>1.095</v>
      </c>
      <c r="AB786" s="35">
        <f t="shared" si="152"/>
        <v>604769.46902654879</v>
      </c>
      <c r="AC786" s="27">
        <f t="shared" si="145"/>
        <v>54247.821371681428</v>
      </c>
      <c r="AD786" s="212">
        <v>8.9700000000000002E-2</v>
      </c>
      <c r="AE786" s="211">
        <f t="shared" si="146"/>
        <v>1</v>
      </c>
      <c r="AF786" s="211" t="str">
        <f>IF(AND(COUNTIFS($J$18:J786,J786)=1,AE786=1),1,"")</f>
        <v/>
      </c>
      <c r="AG786" s="211" t="str">
        <f>IF(C786="","",IF(AND(COUNTIFS($J$18:J786,J786)=1,C786&lt;&gt;""),1,""))</f>
        <v/>
      </c>
      <c r="AH786" s="211" t="str">
        <f>IF(G786="","",IF(AND(COUNTIFS($J$18:J786,J786)=1,G786&lt;&gt;""),1,""))</f>
        <v/>
      </c>
      <c r="AI786" s="28">
        <f t="shared" si="147"/>
        <v>37599388.802345127</v>
      </c>
      <c r="AJ786" s="28">
        <f t="shared" si="148"/>
        <v>4866784.3630338367</v>
      </c>
      <c r="AK786" s="29">
        <f t="shared" si="149"/>
        <v>0.12943785838163116</v>
      </c>
      <c r="AL786" s="210"/>
      <c r="AM786" s="210"/>
      <c r="AN786" s="210"/>
      <c r="AO786" s="210"/>
      <c r="AP786" s="45" t="str">
        <f t="shared" si="150"/>
        <v>20199</v>
      </c>
      <c r="AQ786" s="45" t="str">
        <f t="shared" si="151"/>
        <v>20199RMB</v>
      </c>
    </row>
    <row r="787" spans="1:43" s="15" customFormat="1">
      <c r="A787" s="208" t="s">
        <v>34</v>
      </c>
      <c r="B787" s="209">
        <v>2019</v>
      </c>
      <c r="C787" s="209">
        <v>9</v>
      </c>
      <c r="D787" s="57" t="str">
        <f t="shared" si="141"/>
        <v>Q2</v>
      </c>
      <c r="E787" s="208" t="s">
        <v>34</v>
      </c>
      <c r="F787" s="209">
        <v>2019</v>
      </c>
      <c r="G787" s="209">
        <v>9</v>
      </c>
      <c r="H787" s="213"/>
      <c r="I787" s="57" t="str">
        <f t="shared" si="143"/>
        <v>Q2</v>
      </c>
      <c r="J787" s="204" t="s">
        <v>921</v>
      </c>
      <c r="K787" s="213" t="s">
        <v>3165</v>
      </c>
      <c r="L787" s="210" t="s">
        <v>79</v>
      </c>
      <c r="M787" s="208" t="s">
        <v>47</v>
      </c>
      <c r="N787" s="208">
        <v>1</v>
      </c>
      <c r="O787" s="208"/>
      <c r="P787" s="57" t="str">
        <f t="shared" si="144"/>
        <v>MAIN UNIT</v>
      </c>
      <c r="Q787" s="208" t="s">
        <v>48</v>
      </c>
      <c r="R787" s="208" t="s">
        <v>49</v>
      </c>
      <c r="S787" s="208" t="s">
        <v>37</v>
      </c>
      <c r="T787" s="208" t="s">
        <v>75</v>
      </c>
      <c r="U787" s="208" t="s">
        <v>58</v>
      </c>
      <c r="V787" s="208" t="s">
        <v>156</v>
      </c>
      <c r="W787" s="208" t="s">
        <v>51</v>
      </c>
      <c r="X787" s="34">
        <v>875000</v>
      </c>
      <c r="Y787" s="202">
        <v>1.1299999999999999</v>
      </c>
      <c r="Z787" s="26">
        <f t="shared" si="142"/>
        <v>875000</v>
      </c>
      <c r="AA787" s="208">
        <v>1.095</v>
      </c>
      <c r="AB787" s="35">
        <f t="shared" si="152"/>
        <v>847898.23008849565</v>
      </c>
      <c r="AC787" s="27">
        <f t="shared" si="145"/>
        <v>80041.592920353985</v>
      </c>
      <c r="AD787" s="212">
        <v>9.4399999999999998E-2</v>
      </c>
      <c r="AE787" s="211">
        <f t="shared" si="146"/>
        <v>0</v>
      </c>
      <c r="AF787" s="211" t="str">
        <f>IF(AND(COUNTIFS($J$18:J787,J787)=1,AE787=1),1,"")</f>
        <v/>
      </c>
      <c r="AG787" s="211">
        <f>IF(C787="","",IF(AND(COUNTIFS($J$18:J787,J787)=1,C787&lt;&gt;""),1,""))</f>
        <v>1</v>
      </c>
      <c r="AH787" s="211">
        <f>IF(G787="","",IF(AND(COUNTIFS($J$18:J787,J787)=1,G787&lt;&gt;""),1,""))</f>
        <v>1</v>
      </c>
      <c r="AI787" s="28">
        <f t="shared" si="147"/>
        <v>37599388.802345127</v>
      </c>
      <c r="AJ787" s="28">
        <f t="shared" si="148"/>
        <v>4866784.3630338367</v>
      </c>
      <c r="AK787" s="29">
        <f t="shared" si="149"/>
        <v>0.12943785838163116</v>
      </c>
      <c r="AL787" s="210"/>
      <c r="AM787" s="210"/>
      <c r="AN787" s="210"/>
      <c r="AO787" s="210"/>
      <c r="AP787" s="45" t="str">
        <f t="shared" si="150"/>
        <v>20199</v>
      </c>
      <c r="AQ787" s="45" t="str">
        <f t="shared" si="151"/>
        <v>20199RMB</v>
      </c>
    </row>
    <row r="788" spans="1:43" s="15" customFormat="1">
      <c r="A788" s="208" t="s">
        <v>34</v>
      </c>
      <c r="B788" s="209">
        <v>2019</v>
      </c>
      <c r="C788" s="209">
        <v>9</v>
      </c>
      <c r="D788" s="57" t="str">
        <f t="shared" si="141"/>
        <v>Q2</v>
      </c>
      <c r="E788" s="208" t="s">
        <v>34</v>
      </c>
      <c r="F788" s="209">
        <v>2019</v>
      </c>
      <c r="G788" s="209">
        <v>9</v>
      </c>
      <c r="H788" s="213"/>
      <c r="I788" s="57" t="str">
        <f t="shared" si="143"/>
        <v>Q2</v>
      </c>
      <c r="J788" s="204" t="s">
        <v>921</v>
      </c>
      <c r="K788" s="213" t="s">
        <v>3165</v>
      </c>
      <c r="L788" s="210" t="s">
        <v>55</v>
      </c>
      <c r="M788" s="208" t="s">
        <v>47</v>
      </c>
      <c r="N788" s="208">
        <v>1</v>
      </c>
      <c r="O788" s="208"/>
      <c r="P788" s="57" t="str">
        <f t="shared" si="144"/>
        <v>MAIN UNIT</v>
      </c>
      <c r="Q788" s="208" t="s">
        <v>48</v>
      </c>
      <c r="R788" s="208" t="s">
        <v>49</v>
      </c>
      <c r="S788" s="208" t="s">
        <v>37</v>
      </c>
      <c r="T788" s="208" t="s">
        <v>75</v>
      </c>
      <c r="U788" s="208" t="s">
        <v>58</v>
      </c>
      <c r="V788" s="208" t="s">
        <v>156</v>
      </c>
      <c r="W788" s="208" t="s">
        <v>51</v>
      </c>
      <c r="X788" s="34">
        <v>615000</v>
      </c>
      <c r="Y788" s="202">
        <v>1.1299999999999999</v>
      </c>
      <c r="Z788" s="26">
        <f t="shared" si="142"/>
        <v>615000</v>
      </c>
      <c r="AA788" s="208">
        <v>1.095</v>
      </c>
      <c r="AB788" s="35">
        <f t="shared" si="152"/>
        <v>595951.32743362838</v>
      </c>
      <c r="AC788" s="27">
        <f t="shared" si="145"/>
        <v>56257.805309734518</v>
      </c>
      <c r="AD788" s="212">
        <v>9.4399999999999998E-2</v>
      </c>
      <c r="AE788" s="211">
        <f t="shared" si="146"/>
        <v>0</v>
      </c>
      <c r="AF788" s="211" t="str">
        <f>IF(AND(COUNTIFS($J$18:J788,J788)=1,AE788=1),1,"")</f>
        <v/>
      </c>
      <c r="AG788" s="211" t="str">
        <f>IF(C788="","",IF(AND(COUNTIFS($J$18:J788,J788)=1,C788&lt;&gt;""),1,""))</f>
        <v/>
      </c>
      <c r="AH788" s="211" t="str">
        <f>IF(G788="","",IF(AND(COUNTIFS($J$18:J788,J788)=1,G788&lt;&gt;""),1,""))</f>
        <v/>
      </c>
      <c r="AI788" s="28">
        <f t="shared" si="147"/>
        <v>37599388.802345127</v>
      </c>
      <c r="AJ788" s="28">
        <f t="shared" si="148"/>
        <v>4866784.3630338367</v>
      </c>
      <c r="AK788" s="29">
        <f t="shared" si="149"/>
        <v>0.12943785838163116</v>
      </c>
      <c r="AL788" s="210"/>
      <c r="AM788" s="210"/>
      <c r="AN788" s="210"/>
      <c r="AO788" s="210"/>
      <c r="AP788" s="45" t="str">
        <f t="shared" si="150"/>
        <v>20199</v>
      </c>
      <c r="AQ788" s="45" t="str">
        <f t="shared" si="151"/>
        <v>20199RMB</v>
      </c>
    </row>
    <row r="789" spans="1:43" s="15" customFormat="1">
      <c r="A789" s="208" t="s">
        <v>34</v>
      </c>
      <c r="B789" s="209">
        <v>2019</v>
      </c>
      <c r="C789" s="209">
        <v>9</v>
      </c>
      <c r="D789" s="57" t="str">
        <f t="shared" si="141"/>
        <v>Q2</v>
      </c>
      <c r="E789" s="208" t="s">
        <v>34</v>
      </c>
      <c r="F789" s="209">
        <v>2019</v>
      </c>
      <c r="G789" s="209">
        <v>9</v>
      </c>
      <c r="H789" s="213"/>
      <c r="I789" s="57" t="str">
        <f t="shared" si="143"/>
        <v>Q2</v>
      </c>
      <c r="J789" s="204" t="s">
        <v>922</v>
      </c>
      <c r="K789" s="213" t="s">
        <v>923</v>
      </c>
      <c r="L789" s="210" t="s">
        <v>79</v>
      </c>
      <c r="M789" s="208" t="s">
        <v>47</v>
      </c>
      <c r="N789" s="208">
        <v>1</v>
      </c>
      <c r="O789" s="208"/>
      <c r="P789" s="57" t="str">
        <f t="shared" si="144"/>
        <v>MAIN UNIT</v>
      </c>
      <c r="Q789" s="208" t="s">
        <v>48</v>
      </c>
      <c r="R789" s="208" t="s">
        <v>49</v>
      </c>
      <c r="S789" s="208" t="s">
        <v>36</v>
      </c>
      <c r="T789" s="208" t="s">
        <v>232</v>
      </c>
      <c r="U789" s="208" t="s">
        <v>66</v>
      </c>
      <c r="V789" s="208" t="s">
        <v>99</v>
      </c>
      <c r="W789" s="208" t="s">
        <v>51</v>
      </c>
      <c r="X789" s="34">
        <v>1112500</v>
      </c>
      <c r="Y789" s="202">
        <v>1.1299999999999999</v>
      </c>
      <c r="Z789" s="26">
        <f t="shared" si="142"/>
        <v>1112500</v>
      </c>
      <c r="AA789" s="208">
        <v>1.095</v>
      </c>
      <c r="AB789" s="35">
        <f t="shared" si="152"/>
        <v>1078042.0353982302</v>
      </c>
      <c r="AC789" s="27">
        <f t="shared" si="145"/>
        <v>131521.12831858409</v>
      </c>
      <c r="AD789" s="212">
        <v>0.122</v>
      </c>
      <c r="AE789" s="211">
        <f t="shared" si="146"/>
        <v>0</v>
      </c>
      <c r="AF789" s="211" t="str">
        <f>IF(AND(COUNTIFS($J$18:J789,J789)=1,AE789=1),1,"")</f>
        <v/>
      </c>
      <c r="AG789" s="211">
        <f>IF(C789="","",IF(AND(COUNTIFS($J$18:J789,J789)=1,C789&lt;&gt;""),1,""))</f>
        <v>1</v>
      </c>
      <c r="AH789" s="211">
        <f>IF(G789="","",IF(AND(COUNTIFS($J$18:J789,J789)=1,G789&lt;&gt;""),1,""))</f>
        <v>1</v>
      </c>
      <c r="AI789" s="28">
        <f t="shared" si="147"/>
        <v>37599388.802345127</v>
      </c>
      <c r="AJ789" s="28">
        <f t="shared" si="148"/>
        <v>4866784.3630338367</v>
      </c>
      <c r="AK789" s="29">
        <f t="shared" si="149"/>
        <v>0.12943785838163116</v>
      </c>
      <c r="AL789" s="210"/>
      <c r="AM789" s="210"/>
      <c r="AN789" s="210"/>
      <c r="AO789" s="210"/>
      <c r="AP789" s="45" t="str">
        <f t="shared" si="150"/>
        <v>20199</v>
      </c>
      <c r="AQ789" s="45" t="str">
        <f t="shared" si="151"/>
        <v>20199RMB</v>
      </c>
    </row>
    <row r="790" spans="1:43" s="15" customFormat="1">
      <c r="A790" s="208" t="s">
        <v>34</v>
      </c>
      <c r="B790" s="209">
        <v>2019</v>
      </c>
      <c r="C790" s="209">
        <v>9</v>
      </c>
      <c r="D790" s="57" t="str">
        <f t="shared" si="141"/>
        <v>Q2</v>
      </c>
      <c r="E790" s="208" t="s">
        <v>34</v>
      </c>
      <c r="F790" s="209">
        <v>2019</v>
      </c>
      <c r="G790" s="209">
        <v>9</v>
      </c>
      <c r="H790" s="213"/>
      <c r="I790" s="57" t="str">
        <f t="shared" si="143"/>
        <v>Q2</v>
      </c>
      <c r="J790" s="204" t="s">
        <v>922</v>
      </c>
      <c r="K790" s="213" t="s">
        <v>923</v>
      </c>
      <c r="L790" s="210" t="s">
        <v>79</v>
      </c>
      <c r="M790" s="208" t="s">
        <v>47</v>
      </c>
      <c r="N790" s="208">
        <v>1</v>
      </c>
      <c r="O790" s="208"/>
      <c r="P790" s="57" t="str">
        <f t="shared" si="144"/>
        <v>MAIN UNIT</v>
      </c>
      <c r="Q790" s="208" t="s">
        <v>48</v>
      </c>
      <c r="R790" s="208" t="s">
        <v>49</v>
      </c>
      <c r="S790" s="208" t="s">
        <v>36</v>
      </c>
      <c r="T790" s="208" t="s">
        <v>232</v>
      </c>
      <c r="U790" s="208" t="s">
        <v>66</v>
      </c>
      <c r="V790" s="208" t="s">
        <v>99</v>
      </c>
      <c r="W790" s="208" t="s">
        <v>51</v>
      </c>
      <c r="X790" s="34">
        <v>1112500</v>
      </c>
      <c r="Y790" s="202">
        <v>1.1299999999999999</v>
      </c>
      <c r="Z790" s="26">
        <f t="shared" si="142"/>
        <v>1112500</v>
      </c>
      <c r="AA790" s="208">
        <v>1.095</v>
      </c>
      <c r="AB790" s="35">
        <f t="shared" si="152"/>
        <v>1078042.0353982302</v>
      </c>
      <c r="AC790" s="27">
        <f t="shared" si="145"/>
        <v>131521.12831858409</v>
      </c>
      <c r="AD790" s="212">
        <v>0.122</v>
      </c>
      <c r="AE790" s="211">
        <f t="shared" si="146"/>
        <v>0</v>
      </c>
      <c r="AF790" s="211" t="str">
        <f>IF(AND(COUNTIFS($J$18:J790,J790)=1,AE790=1),1,"")</f>
        <v/>
      </c>
      <c r="AG790" s="211" t="str">
        <f>IF(C790="","",IF(AND(COUNTIFS($J$18:J790,J790)=1,C790&lt;&gt;""),1,""))</f>
        <v/>
      </c>
      <c r="AH790" s="211" t="str">
        <f>IF(G790="","",IF(AND(COUNTIFS($J$18:J790,J790)=1,G790&lt;&gt;""),1,""))</f>
        <v/>
      </c>
      <c r="AI790" s="28">
        <f t="shared" si="147"/>
        <v>37599388.802345127</v>
      </c>
      <c r="AJ790" s="28">
        <f t="shared" si="148"/>
        <v>4866784.3630338367</v>
      </c>
      <c r="AK790" s="29">
        <f t="shared" si="149"/>
        <v>0.12943785838163116</v>
      </c>
      <c r="AL790" s="210"/>
      <c r="AM790" s="210"/>
      <c r="AN790" s="210"/>
      <c r="AO790" s="210"/>
      <c r="AP790" s="45" t="str">
        <f t="shared" si="150"/>
        <v>20199</v>
      </c>
      <c r="AQ790" s="45" t="str">
        <f t="shared" si="151"/>
        <v>20199RMB</v>
      </c>
    </row>
    <row r="791" spans="1:43" s="15" customFormat="1">
      <c r="A791" s="208" t="s">
        <v>34</v>
      </c>
      <c r="B791" s="209">
        <v>2019</v>
      </c>
      <c r="C791" s="209">
        <v>9</v>
      </c>
      <c r="D791" s="57" t="str">
        <f t="shared" si="141"/>
        <v>Q2</v>
      </c>
      <c r="E791" s="208" t="s">
        <v>34</v>
      </c>
      <c r="F791" s="209">
        <v>2019</v>
      </c>
      <c r="G791" s="209">
        <v>9</v>
      </c>
      <c r="H791" s="213"/>
      <c r="I791" s="57" t="str">
        <f t="shared" si="143"/>
        <v>Q2</v>
      </c>
      <c r="J791" s="204" t="s">
        <v>924</v>
      </c>
      <c r="K791" s="213" t="s">
        <v>925</v>
      </c>
      <c r="L791" s="210" t="s">
        <v>79</v>
      </c>
      <c r="M791" s="208" t="s">
        <v>47</v>
      </c>
      <c r="N791" s="208">
        <v>1</v>
      </c>
      <c r="O791" s="208"/>
      <c r="P791" s="57" t="str">
        <f t="shared" si="144"/>
        <v>MAIN UNIT</v>
      </c>
      <c r="Q791" s="208" t="s">
        <v>56</v>
      </c>
      <c r="R791" s="208" t="s">
        <v>49</v>
      </c>
      <c r="S791" s="208" t="s">
        <v>36</v>
      </c>
      <c r="T791" s="208" t="s">
        <v>65</v>
      </c>
      <c r="U791" s="208" t="s">
        <v>66</v>
      </c>
      <c r="V791" s="208" t="s">
        <v>99</v>
      </c>
      <c r="W791" s="208" t="s">
        <v>51</v>
      </c>
      <c r="X791" s="34">
        <v>1050000</v>
      </c>
      <c r="Y791" s="202">
        <v>1.1299999999999999</v>
      </c>
      <c r="Z791" s="26">
        <f t="shared" si="142"/>
        <v>1050000</v>
      </c>
      <c r="AA791" s="208">
        <v>1.095</v>
      </c>
      <c r="AB791" s="35">
        <f t="shared" si="152"/>
        <v>1017477.8761061948</v>
      </c>
      <c r="AC791" s="27">
        <f t="shared" si="145"/>
        <v>115992.47787610622</v>
      </c>
      <c r="AD791" s="212">
        <v>0.114</v>
      </c>
      <c r="AE791" s="211">
        <f t="shared" si="146"/>
        <v>1</v>
      </c>
      <c r="AF791" s="211">
        <f>IF(AND(COUNTIFS($J$18:J791,J791)=1,AE791=1),1,"")</f>
        <v>1</v>
      </c>
      <c r="AG791" s="211">
        <f>IF(C791="","",IF(AND(COUNTIFS($J$18:J791,J791)=1,C791&lt;&gt;""),1,""))</f>
        <v>1</v>
      </c>
      <c r="AH791" s="211">
        <f>IF(G791="","",IF(AND(COUNTIFS($J$18:J791,J791)=1,G791&lt;&gt;""),1,""))</f>
        <v>1</v>
      </c>
      <c r="AI791" s="28">
        <f t="shared" si="147"/>
        <v>37599388.802345127</v>
      </c>
      <c r="AJ791" s="28">
        <f t="shared" si="148"/>
        <v>4866784.3630338367</v>
      </c>
      <c r="AK791" s="29">
        <f t="shared" si="149"/>
        <v>0.12943785838163116</v>
      </c>
      <c r="AL791" s="210"/>
      <c r="AM791" s="210"/>
      <c r="AN791" s="210"/>
      <c r="AO791" s="210"/>
      <c r="AP791" s="45" t="str">
        <f t="shared" si="150"/>
        <v>20199</v>
      </c>
      <c r="AQ791" s="45" t="str">
        <f t="shared" si="151"/>
        <v>20199RMB</v>
      </c>
    </row>
    <row r="792" spans="1:43" s="15" customFormat="1">
      <c r="A792" s="208" t="s">
        <v>34</v>
      </c>
      <c r="B792" s="209">
        <v>2019</v>
      </c>
      <c r="C792" s="209">
        <v>9</v>
      </c>
      <c r="D792" s="57" t="str">
        <f t="shared" si="141"/>
        <v>Q2</v>
      </c>
      <c r="E792" s="208" t="s">
        <v>34</v>
      </c>
      <c r="F792" s="209">
        <v>2019</v>
      </c>
      <c r="G792" s="209">
        <v>9</v>
      </c>
      <c r="H792" s="213"/>
      <c r="I792" s="57" t="str">
        <f t="shared" si="143"/>
        <v>Q2</v>
      </c>
      <c r="J792" s="204" t="s">
        <v>924</v>
      </c>
      <c r="K792" s="213" t="s">
        <v>925</v>
      </c>
      <c r="L792" s="210" t="s">
        <v>79</v>
      </c>
      <c r="M792" s="208" t="s">
        <v>47</v>
      </c>
      <c r="N792" s="208">
        <v>1</v>
      </c>
      <c r="O792" s="208"/>
      <c r="P792" s="57" t="str">
        <f t="shared" si="144"/>
        <v>MAIN UNIT</v>
      </c>
      <c r="Q792" s="208" t="s">
        <v>56</v>
      </c>
      <c r="R792" s="208" t="s">
        <v>49</v>
      </c>
      <c r="S792" s="208" t="s">
        <v>36</v>
      </c>
      <c r="T792" s="208" t="s">
        <v>65</v>
      </c>
      <c r="U792" s="208" t="s">
        <v>66</v>
      </c>
      <c r="V792" s="208" t="s">
        <v>99</v>
      </c>
      <c r="W792" s="208" t="s">
        <v>51</v>
      </c>
      <c r="X792" s="34">
        <v>1050000</v>
      </c>
      <c r="Y792" s="202">
        <v>1.1299999999999999</v>
      </c>
      <c r="Z792" s="26">
        <f t="shared" si="142"/>
        <v>1050000</v>
      </c>
      <c r="AA792" s="208">
        <v>1.095</v>
      </c>
      <c r="AB792" s="35">
        <f t="shared" si="152"/>
        <v>1017477.8761061948</v>
      </c>
      <c r="AC792" s="27">
        <f t="shared" si="145"/>
        <v>115992.47787610622</v>
      </c>
      <c r="AD792" s="212">
        <v>0.114</v>
      </c>
      <c r="AE792" s="211">
        <f t="shared" si="146"/>
        <v>1</v>
      </c>
      <c r="AF792" s="211" t="str">
        <f>IF(AND(COUNTIFS($J$18:J792,J792)=1,AE792=1),1,"")</f>
        <v/>
      </c>
      <c r="AG792" s="211" t="str">
        <f>IF(C792="","",IF(AND(COUNTIFS($J$18:J792,J792)=1,C792&lt;&gt;""),1,""))</f>
        <v/>
      </c>
      <c r="AH792" s="211" t="str">
        <f>IF(G792="","",IF(AND(COUNTIFS($J$18:J792,J792)=1,G792&lt;&gt;""),1,""))</f>
        <v/>
      </c>
      <c r="AI792" s="28">
        <f t="shared" si="147"/>
        <v>37599388.802345127</v>
      </c>
      <c r="AJ792" s="28">
        <f t="shared" si="148"/>
        <v>4866784.3630338367</v>
      </c>
      <c r="AK792" s="29">
        <f t="shared" si="149"/>
        <v>0.12943785838163116</v>
      </c>
      <c r="AL792" s="210"/>
      <c r="AM792" s="210"/>
      <c r="AN792" s="210"/>
      <c r="AO792" s="210"/>
      <c r="AP792" s="45" t="str">
        <f t="shared" si="150"/>
        <v>20199</v>
      </c>
      <c r="AQ792" s="45" t="str">
        <f t="shared" si="151"/>
        <v>20199RMB</v>
      </c>
    </row>
    <row r="793" spans="1:43" s="15" customFormat="1">
      <c r="A793" s="208" t="s">
        <v>34</v>
      </c>
      <c r="B793" s="209">
        <v>2019</v>
      </c>
      <c r="C793" s="209">
        <v>9</v>
      </c>
      <c r="D793" s="57" t="str">
        <f t="shared" si="141"/>
        <v>Q2</v>
      </c>
      <c r="E793" s="208" t="s">
        <v>34</v>
      </c>
      <c r="F793" s="209">
        <v>2019</v>
      </c>
      <c r="G793" s="209">
        <v>9</v>
      </c>
      <c r="H793" s="213"/>
      <c r="I793" s="57" t="str">
        <f t="shared" si="143"/>
        <v>Q2</v>
      </c>
      <c r="J793" s="204" t="s">
        <v>926</v>
      </c>
      <c r="K793" s="213" t="s">
        <v>614</v>
      </c>
      <c r="L793" s="210" t="s">
        <v>79</v>
      </c>
      <c r="M793" s="208" t="s">
        <v>47</v>
      </c>
      <c r="N793" s="208">
        <v>1</v>
      </c>
      <c r="O793" s="208"/>
      <c r="P793" s="57" t="str">
        <f t="shared" si="144"/>
        <v>MAIN UNIT</v>
      </c>
      <c r="Q793" s="208" t="s">
        <v>48</v>
      </c>
      <c r="R793" s="208" t="s">
        <v>49</v>
      </c>
      <c r="S793" s="208" t="s">
        <v>36</v>
      </c>
      <c r="T793" s="208" t="s">
        <v>65</v>
      </c>
      <c r="U793" s="208" t="s">
        <v>66</v>
      </c>
      <c r="V793" s="208" t="s">
        <v>67</v>
      </c>
      <c r="W793" s="208" t="s">
        <v>51</v>
      </c>
      <c r="X793" s="34">
        <v>1160000</v>
      </c>
      <c r="Y793" s="202">
        <v>1.1299999999999999</v>
      </c>
      <c r="Z793" s="26">
        <f t="shared" si="142"/>
        <v>1160000</v>
      </c>
      <c r="AA793" s="208">
        <v>1.095</v>
      </c>
      <c r="AB793" s="35">
        <f t="shared" si="152"/>
        <v>1124070.7964601771</v>
      </c>
      <c r="AC793" s="27">
        <f t="shared" si="145"/>
        <v>180525.76991150444</v>
      </c>
      <c r="AD793" s="212">
        <v>0.16059999999999999</v>
      </c>
      <c r="AE793" s="211">
        <f t="shared" si="146"/>
        <v>0</v>
      </c>
      <c r="AF793" s="211" t="str">
        <f>IF(AND(COUNTIFS($J$18:J793,J793)=1,AE793=1),1,"")</f>
        <v/>
      </c>
      <c r="AG793" s="211">
        <f>IF(C793="","",IF(AND(COUNTIFS($J$18:J793,J793)=1,C793&lt;&gt;""),1,""))</f>
        <v>1</v>
      </c>
      <c r="AH793" s="211">
        <f>IF(G793="","",IF(AND(COUNTIFS($J$18:J793,J793)=1,G793&lt;&gt;""),1,""))</f>
        <v>1</v>
      </c>
      <c r="AI793" s="28">
        <f t="shared" si="147"/>
        <v>37599388.802345127</v>
      </c>
      <c r="AJ793" s="28">
        <f t="shared" si="148"/>
        <v>4866784.3630338367</v>
      </c>
      <c r="AK793" s="29">
        <f t="shared" si="149"/>
        <v>0.12943785838163116</v>
      </c>
      <c r="AL793" s="210"/>
      <c r="AM793" s="210"/>
      <c r="AN793" s="210"/>
      <c r="AO793" s="210"/>
      <c r="AP793" s="45" t="str">
        <f t="shared" si="150"/>
        <v>20199</v>
      </c>
      <c r="AQ793" s="45" t="str">
        <f t="shared" si="151"/>
        <v>20199RMB</v>
      </c>
    </row>
    <row r="794" spans="1:43" s="15" customFormat="1">
      <c r="A794" s="208" t="s">
        <v>34</v>
      </c>
      <c r="B794" s="209">
        <v>2019</v>
      </c>
      <c r="C794" s="209">
        <v>9</v>
      </c>
      <c r="D794" s="57" t="str">
        <f t="shared" si="141"/>
        <v>Q2</v>
      </c>
      <c r="E794" s="208" t="s">
        <v>34</v>
      </c>
      <c r="F794" s="209">
        <v>2019</v>
      </c>
      <c r="G794" s="209">
        <v>9</v>
      </c>
      <c r="H794" s="213"/>
      <c r="I794" s="57" t="str">
        <f t="shared" si="143"/>
        <v>Q2</v>
      </c>
      <c r="J794" s="204" t="s">
        <v>926</v>
      </c>
      <c r="K794" s="213" t="s">
        <v>614</v>
      </c>
      <c r="L794" s="210" t="s">
        <v>79</v>
      </c>
      <c r="M794" s="208" t="s">
        <v>47</v>
      </c>
      <c r="N794" s="208">
        <v>1</v>
      </c>
      <c r="O794" s="208"/>
      <c r="P794" s="57" t="str">
        <f t="shared" si="144"/>
        <v>MAIN UNIT</v>
      </c>
      <c r="Q794" s="208" t="s">
        <v>48</v>
      </c>
      <c r="R794" s="208" t="s">
        <v>49</v>
      </c>
      <c r="S794" s="208" t="s">
        <v>36</v>
      </c>
      <c r="T794" s="208" t="s">
        <v>65</v>
      </c>
      <c r="U794" s="208" t="s">
        <v>66</v>
      </c>
      <c r="V794" s="208" t="s">
        <v>67</v>
      </c>
      <c r="W794" s="208" t="s">
        <v>51</v>
      </c>
      <c r="X794" s="34">
        <v>1090000</v>
      </c>
      <c r="Y794" s="202">
        <v>1.1299999999999999</v>
      </c>
      <c r="Z794" s="26">
        <f t="shared" si="142"/>
        <v>1090000</v>
      </c>
      <c r="AA794" s="208">
        <v>1.095</v>
      </c>
      <c r="AB794" s="35">
        <f t="shared" si="152"/>
        <v>1056238.9380530973</v>
      </c>
      <c r="AC794" s="27">
        <f t="shared" si="145"/>
        <v>169631.97345132742</v>
      </c>
      <c r="AD794" s="212">
        <v>0.16059999999999999</v>
      </c>
      <c r="AE794" s="211">
        <f t="shared" si="146"/>
        <v>0</v>
      </c>
      <c r="AF794" s="211" t="str">
        <f>IF(AND(COUNTIFS($J$18:J794,J794)=1,AE794=1),1,"")</f>
        <v/>
      </c>
      <c r="AG794" s="211" t="str">
        <f>IF(C794="","",IF(AND(COUNTIFS($J$18:J794,J794)=1,C794&lt;&gt;""),1,""))</f>
        <v/>
      </c>
      <c r="AH794" s="211" t="str">
        <f>IF(G794="","",IF(AND(COUNTIFS($J$18:J794,J794)=1,G794&lt;&gt;""),1,""))</f>
        <v/>
      </c>
      <c r="AI794" s="28">
        <f t="shared" si="147"/>
        <v>37599388.802345127</v>
      </c>
      <c r="AJ794" s="28">
        <f t="shared" si="148"/>
        <v>4866784.3630338367</v>
      </c>
      <c r="AK794" s="29">
        <f t="shared" si="149"/>
        <v>0.12943785838163116</v>
      </c>
      <c r="AL794" s="210"/>
      <c r="AM794" s="210"/>
      <c r="AN794" s="210"/>
      <c r="AO794" s="210"/>
      <c r="AP794" s="45" t="str">
        <f t="shared" si="150"/>
        <v>20199</v>
      </c>
      <c r="AQ794" s="45" t="str">
        <f t="shared" si="151"/>
        <v>20199RMB</v>
      </c>
    </row>
    <row r="795" spans="1:43" s="15" customFormat="1">
      <c r="A795" s="208" t="s">
        <v>34</v>
      </c>
      <c r="B795" s="209">
        <v>2019</v>
      </c>
      <c r="C795" s="209">
        <v>9</v>
      </c>
      <c r="D795" s="57" t="str">
        <f t="shared" si="141"/>
        <v>Q2</v>
      </c>
      <c r="E795" s="208" t="s">
        <v>34</v>
      </c>
      <c r="F795" s="209">
        <v>2019</v>
      </c>
      <c r="G795" s="209">
        <v>9</v>
      </c>
      <c r="H795" s="213"/>
      <c r="I795" s="57" t="str">
        <f t="shared" si="143"/>
        <v>Q2</v>
      </c>
      <c r="J795" s="204" t="s">
        <v>926</v>
      </c>
      <c r="K795" s="213" t="s">
        <v>614</v>
      </c>
      <c r="L795" s="210" t="s">
        <v>79</v>
      </c>
      <c r="M795" s="208" t="s">
        <v>47</v>
      </c>
      <c r="N795" s="208">
        <v>1</v>
      </c>
      <c r="O795" s="208"/>
      <c r="P795" s="57" t="str">
        <f t="shared" si="144"/>
        <v>MAIN UNIT</v>
      </c>
      <c r="Q795" s="208" t="s">
        <v>48</v>
      </c>
      <c r="R795" s="208" t="s">
        <v>49</v>
      </c>
      <c r="S795" s="208" t="s">
        <v>36</v>
      </c>
      <c r="T795" s="208" t="s">
        <v>65</v>
      </c>
      <c r="U795" s="208" t="s">
        <v>66</v>
      </c>
      <c r="V795" s="208" t="s">
        <v>67</v>
      </c>
      <c r="W795" s="208" t="s">
        <v>51</v>
      </c>
      <c r="X795" s="34">
        <v>1090000</v>
      </c>
      <c r="Y795" s="202">
        <v>1.1299999999999999</v>
      </c>
      <c r="Z795" s="26">
        <f t="shared" si="142"/>
        <v>1090000</v>
      </c>
      <c r="AA795" s="208">
        <v>1.095</v>
      </c>
      <c r="AB795" s="35">
        <f t="shared" si="152"/>
        <v>1056238.9380530973</v>
      </c>
      <c r="AC795" s="27">
        <f t="shared" si="145"/>
        <v>169631.97345132742</v>
      </c>
      <c r="AD795" s="212">
        <v>0.16059999999999999</v>
      </c>
      <c r="AE795" s="211">
        <f t="shared" si="146"/>
        <v>0</v>
      </c>
      <c r="AF795" s="211" t="str">
        <f>IF(AND(COUNTIFS($J$18:J795,J795)=1,AE795=1),1,"")</f>
        <v/>
      </c>
      <c r="AG795" s="211" t="str">
        <f>IF(C795="","",IF(AND(COUNTIFS($J$18:J795,J795)=1,C795&lt;&gt;""),1,""))</f>
        <v/>
      </c>
      <c r="AH795" s="211" t="str">
        <f>IF(G795="","",IF(AND(COUNTIFS($J$18:J795,J795)=1,G795&lt;&gt;""),1,""))</f>
        <v/>
      </c>
      <c r="AI795" s="28">
        <f t="shared" si="147"/>
        <v>37599388.802345127</v>
      </c>
      <c r="AJ795" s="28">
        <f t="shared" si="148"/>
        <v>4866784.3630338367</v>
      </c>
      <c r="AK795" s="29">
        <f t="shared" si="149"/>
        <v>0.12943785838163116</v>
      </c>
      <c r="AL795" s="210"/>
      <c r="AM795" s="210"/>
      <c r="AN795" s="210"/>
      <c r="AO795" s="210"/>
      <c r="AP795" s="45" t="str">
        <f t="shared" si="150"/>
        <v>20199</v>
      </c>
      <c r="AQ795" s="45" t="str">
        <f t="shared" si="151"/>
        <v>20199RMB</v>
      </c>
    </row>
    <row r="796" spans="1:43" s="15" customFormat="1">
      <c r="A796" s="208" t="s">
        <v>34</v>
      </c>
      <c r="B796" s="209">
        <v>2019</v>
      </c>
      <c r="C796" s="209">
        <v>6</v>
      </c>
      <c r="D796" s="57" t="str">
        <f t="shared" si="141"/>
        <v>Q1</v>
      </c>
      <c r="E796" s="208" t="s">
        <v>34</v>
      </c>
      <c r="F796" s="209">
        <v>2019</v>
      </c>
      <c r="G796" s="209">
        <v>6</v>
      </c>
      <c r="H796" s="213"/>
      <c r="I796" s="57" t="str">
        <f t="shared" si="143"/>
        <v>Q1</v>
      </c>
      <c r="J796" s="204" t="s">
        <v>927</v>
      </c>
      <c r="K796" s="213" t="s">
        <v>3166</v>
      </c>
      <c r="L796" s="210" t="s">
        <v>55</v>
      </c>
      <c r="M796" s="208" t="s">
        <v>47</v>
      </c>
      <c r="N796" s="208">
        <v>1</v>
      </c>
      <c r="O796" s="208"/>
      <c r="P796" s="57" t="str">
        <f t="shared" si="144"/>
        <v>MAIN UNIT</v>
      </c>
      <c r="Q796" s="208" t="s">
        <v>928</v>
      </c>
      <c r="R796" s="208" t="s">
        <v>660</v>
      </c>
      <c r="S796" s="208" t="s">
        <v>37</v>
      </c>
      <c r="T796" s="208" t="s">
        <v>929</v>
      </c>
      <c r="U796" s="208" t="s">
        <v>58</v>
      </c>
      <c r="V796" s="208" t="s">
        <v>661</v>
      </c>
      <c r="W796" s="208" t="s">
        <v>662</v>
      </c>
      <c r="X796" s="34">
        <v>599653</v>
      </c>
      <c r="Y796" s="215" t="str">
        <f>IF(W796="RMB","1.13", "1")</f>
        <v>1.13</v>
      </c>
      <c r="Z796" s="26">
        <f t="shared" si="142"/>
        <v>599653</v>
      </c>
      <c r="AA796" s="208">
        <v>1.135</v>
      </c>
      <c r="AB796" s="35">
        <f t="shared" si="152"/>
        <v>602306.33185840712</v>
      </c>
      <c r="AC796" s="27">
        <f t="shared" si="145"/>
        <v>78119.131242035408</v>
      </c>
      <c r="AD796" s="212">
        <v>0.12970000000000001</v>
      </c>
      <c r="AE796" s="211">
        <f t="shared" si="146"/>
        <v>0</v>
      </c>
      <c r="AF796" s="211" t="str">
        <f>IF(AND(COUNTIFS($J$18:J796,J796)=1,AE796=1),1,"")</f>
        <v/>
      </c>
      <c r="AG796" s="211">
        <f>IF(C796="","",IF(AND(COUNTIFS($J$18:J796,J796)=1,C796&lt;&gt;""),1,""))</f>
        <v>1</v>
      </c>
      <c r="AH796" s="211">
        <f>IF(G796="","",IF(AND(COUNTIFS($J$18:J796,J796)=1,G796&lt;&gt;""),1,""))</f>
        <v>1</v>
      </c>
      <c r="AI796" s="28">
        <f t="shared" si="147"/>
        <v>31296887.03789809</v>
      </c>
      <c r="AJ796" s="28">
        <f t="shared" si="148"/>
        <v>3588873.9502021763</v>
      </c>
      <c r="AK796" s="29">
        <f t="shared" si="149"/>
        <v>0.11467191436184468</v>
      </c>
      <c r="AL796" s="210"/>
      <c r="AM796" s="210"/>
      <c r="AN796" s="210"/>
      <c r="AO796" s="210"/>
      <c r="AP796" s="45" t="str">
        <f t="shared" si="150"/>
        <v>20196</v>
      </c>
      <c r="AQ796" s="45" t="str">
        <f t="shared" si="151"/>
        <v>20196RMB</v>
      </c>
    </row>
    <row r="797" spans="1:43" s="15" customFormat="1">
      <c r="A797" s="208" t="s">
        <v>34</v>
      </c>
      <c r="B797" s="209">
        <v>2019</v>
      </c>
      <c r="C797" s="209">
        <v>12</v>
      </c>
      <c r="D797" s="57" t="str">
        <f t="shared" si="141"/>
        <v>Q3</v>
      </c>
      <c r="E797" s="208" t="s">
        <v>35</v>
      </c>
      <c r="F797" s="209">
        <v>2020</v>
      </c>
      <c r="G797" s="209">
        <v>4</v>
      </c>
      <c r="H797" s="213"/>
      <c r="I797" s="57" t="str">
        <f t="shared" si="143"/>
        <v>Q1</v>
      </c>
      <c r="J797" s="204" t="s">
        <v>930</v>
      </c>
      <c r="K797" s="213" t="s">
        <v>931</v>
      </c>
      <c r="L797" s="210" t="s">
        <v>79</v>
      </c>
      <c r="M797" s="208" t="s">
        <v>47</v>
      </c>
      <c r="N797" s="208">
        <v>1</v>
      </c>
      <c r="O797" s="208"/>
      <c r="P797" s="57" t="str">
        <f t="shared" si="144"/>
        <v>MAIN UNIT</v>
      </c>
      <c r="Q797" s="208" t="s">
        <v>48</v>
      </c>
      <c r="R797" s="208" t="s">
        <v>49</v>
      </c>
      <c r="S797" s="208" t="s">
        <v>36</v>
      </c>
      <c r="T797" s="208" t="s">
        <v>229</v>
      </c>
      <c r="U797" s="208" t="s">
        <v>66</v>
      </c>
      <c r="V797" s="208" t="s">
        <v>119</v>
      </c>
      <c r="W797" s="208" t="s">
        <v>96</v>
      </c>
      <c r="X797" s="34">
        <v>15830000</v>
      </c>
      <c r="Y797" s="202">
        <v>1</v>
      </c>
      <c r="Z797" s="26">
        <f t="shared" si="142"/>
        <v>15830000</v>
      </c>
      <c r="AA797" s="208">
        <v>7.3599999999999999E-2</v>
      </c>
      <c r="AB797" s="35">
        <f t="shared" si="152"/>
        <v>1165088</v>
      </c>
      <c r="AC797" s="27">
        <f t="shared" si="145"/>
        <v>282184.31359999999</v>
      </c>
      <c r="AD797" s="212">
        <v>0.2422</v>
      </c>
      <c r="AE797" s="211">
        <f t="shared" si="146"/>
        <v>0</v>
      </c>
      <c r="AF797" s="211" t="str">
        <f>IF(AND(COUNTIFS($J$18:J797,J797)=1,AE797=1),1,"")</f>
        <v/>
      </c>
      <c r="AG797" s="211">
        <f>IF(C797="","",IF(AND(COUNTIFS($J$18:J797,J797)=1,C797&lt;&gt;""),1,""))</f>
        <v>1</v>
      </c>
      <c r="AH797" s="211">
        <f>IF(G797="","",IF(AND(COUNTIFS($J$18:J797,J797)=1,G797&lt;&gt;""),1,""))</f>
        <v>1</v>
      </c>
      <c r="AI797" s="28">
        <f t="shared" si="147"/>
        <v>33477255.428389378</v>
      </c>
      <c r="AJ797" s="28">
        <f t="shared" si="148"/>
        <v>4578663.362915583</v>
      </c>
      <c r="AK797" s="29">
        <f t="shared" si="149"/>
        <v>0.13676937682988149</v>
      </c>
      <c r="AL797" s="210"/>
      <c r="AM797" s="210"/>
      <c r="AN797" s="210"/>
      <c r="AO797" s="210"/>
      <c r="AP797" s="45" t="str">
        <f t="shared" si="150"/>
        <v>20204</v>
      </c>
      <c r="AQ797" s="45" t="str">
        <f t="shared" si="151"/>
        <v>20204JPY</v>
      </c>
    </row>
    <row r="798" spans="1:43" s="15" customFormat="1">
      <c r="A798" s="208" t="s">
        <v>34</v>
      </c>
      <c r="B798" s="209">
        <v>2019</v>
      </c>
      <c r="C798" s="209">
        <v>12</v>
      </c>
      <c r="D798" s="57" t="str">
        <f t="shared" si="141"/>
        <v>Q3</v>
      </c>
      <c r="E798" s="208" t="s">
        <v>35</v>
      </c>
      <c r="F798" s="209">
        <v>2020</v>
      </c>
      <c r="G798" s="209">
        <v>4</v>
      </c>
      <c r="H798" s="213"/>
      <c r="I798" s="57" t="str">
        <f t="shared" si="143"/>
        <v>Q1</v>
      </c>
      <c r="J798" s="204" t="s">
        <v>930</v>
      </c>
      <c r="K798" s="213" t="s">
        <v>931</v>
      </c>
      <c r="L798" s="210" t="s">
        <v>79</v>
      </c>
      <c r="M798" s="208" t="s">
        <v>47</v>
      </c>
      <c r="N798" s="208">
        <v>1</v>
      </c>
      <c r="O798" s="208"/>
      <c r="P798" s="57" t="str">
        <f t="shared" si="144"/>
        <v>MAIN UNIT</v>
      </c>
      <c r="Q798" s="208" t="s">
        <v>48</v>
      </c>
      <c r="R798" s="208" t="s">
        <v>49</v>
      </c>
      <c r="S798" s="208" t="s">
        <v>36</v>
      </c>
      <c r="T798" s="208" t="s">
        <v>229</v>
      </c>
      <c r="U798" s="208" t="s">
        <v>66</v>
      </c>
      <c r="V798" s="208" t="s">
        <v>119</v>
      </c>
      <c r="W798" s="208" t="s">
        <v>96</v>
      </c>
      <c r="X798" s="34">
        <v>15830000</v>
      </c>
      <c r="Y798" s="202">
        <v>1</v>
      </c>
      <c r="Z798" s="26">
        <f t="shared" si="142"/>
        <v>15830000</v>
      </c>
      <c r="AA798" s="208">
        <v>7.3599999999999999E-2</v>
      </c>
      <c r="AB798" s="35">
        <f t="shared" si="152"/>
        <v>1165088</v>
      </c>
      <c r="AC798" s="27">
        <f t="shared" si="145"/>
        <v>282184.31359999999</v>
      </c>
      <c r="AD798" s="212">
        <v>0.2422</v>
      </c>
      <c r="AE798" s="211">
        <f t="shared" si="146"/>
        <v>0</v>
      </c>
      <c r="AF798" s="211" t="str">
        <f>IF(AND(COUNTIFS($J$18:J798,J798)=1,AE798=1),1,"")</f>
        <v/>
      </c>
      <c r="AG798" s="211" t="str">
        <f>IF(C798="","",IF(AND(COUNTIFS($J$18:J798,J798)=1,C798&lt;&gt;""),1,""))</f>
        <v/>
      </c>
      <c r="AH798" s="211" t="str">
        <f>IF(G798="","",IF(AND(COUNTIFS($J$18:J798,J798)=1,G798&lt;&gt;""),1,""))</f>
        <v/>
      </c>
      <c r="AI798" s="28">
        <f t="shared" si="147"/>
        <v>33477255.428389378</v>
      </c>
      <c r="AJ798" s="28">
        <f t="shared" si="148"/>
        <v>4578663.362915583</v>
      </c>
      <c r="AK798" s="29">
        <f t="shared" si="149"/>
        <v>0.13676937682988149</v>
      </c>
      <c r="AL798" s="210"/>
      <c r="AM798" s="210"/>
      <c r="AN798" s="210"/>
      <c r="AO798" s="210"/>
      <c r="AP798" s="45" t="str">
        <f t="shared" si="150"/>
        <v>20204</v>
      </c>
      <c r="AQ798" s="45" t="str">
        <f t="shared" si="151"/>
        <v>20204JPY</v>
      </c>
    </row>
    <row r="799" spans="1:43" s="15" customFormat="1">
      <c r="A799" s="208" t="s">
        <v>34</v>
      </c>
      <c r="B799" s="209">
        <v>2019</v>
      </c>
      <c r="C799" s="209">
        <v>12</v>
      </c>
      <c r="D799" s="57" t="str">
        <f t="shared" si="141"/>
        <v>Q3</v>
      </c>
      <c r="E799" s="208" t="s">
        <v>35</v>
      </c>
      <c r="F799" s="209">
        <v>2020</v>
      </c>
      <c r="G799" s="209">
        <v>4</v>
      </c>
      <c r="H799" s="213"/>
      <c r="I799" s="57" t="str">
        <f t="shared" si="143"/>
        <v>Q1</v>
      </c>
      <c r="J799" s="204" t="s">
        <v>930</v>
      </c>
      <c r="K799" s="213" t="s">
        <v>931</v>
      </c>
      <c r="L799" s="210" t="s">
        <v>79</v>
      </c>
      <c r="M799" s="208" t="s">
        <v>47</v>
      </c>
      <c r="N799" s="208">
        <v>1</v>
      </c>
      <c r="O799" s="208"/>
      <c r="P799" s="57" t="str">
        <f t="shared" si="144"/>
        <v>MAIN UNIT</v>
      </c>
      <c r="Q799" s="208" t="s">
        <v>48</v>
      </c>
      <c r="R799" s="208" t="s">
        <v>49</v>
      </c>
      <c r="S799" s="208" t="s">
        <v>36</v>
      </c>
      <c r="T799" s="208" t="s">
        <v>229</v>
      </c>
      <c r="U799" s="208" t="s">
        <v>66</v>
      </c>
      <c r="V799" s="208" t="s">
        <v>119</v>
      </c>
      <c r="W799" s="208" t="s">
        <v>96</v>
      </c>
      <c r="X799" s="34">
        <v>15830000</v>
      </c>
      <c r="Y799" s="202">
        <v>1</v>
      </c>
      <c r="Z799" s="26">
        <f t="shared" si="142"/>
        <v>15830000</v>
      </c>
      <c r="AA799" s="208">
        <v>7.3599999999999999E-2</v>
      </c>
      <c r="AB799" s="35">
        <f t="shared" si="152"/>
        <v>1165088</v>
      </c>
      <c r="AC799" s="27">
        <f t="shared" si="145"/>
        <v>282184.31359999999</v>
      </c>
      <c r="AD799" s="212">
        <v>0.2422</v>
      </c>
      <c r="AE799" s="211">
        <f t="shared" si="146"/>
        <v>0</v>
      </c>
      <c r="AF799" s="211" t="str">
        <f>IF(AND(COUNTIFS($J$18:J799,J799)=1,AE799=1),1,"")</f>
        <v/>
      </c>
      <c r="AG799" s="211" t="str">
        <f>IF(C799="","",IF(AND(COUNTIFS($J$18:J799,J799)=1,C799&lt;&gt;""),1,""))</f>
        <v/>
      </c>
      <c r="AH799" s="211" t="str">
        <f>IF(G799="","",IF(AND(COUNTIFS($J$18:J799,J799)=1,G799&lt;&gt;""),1,""))</f>
        <v/>
      </c>
      <c r="AI799" s="28">
        <f t="shared" si="147"/>
        <v>33477255.428389378</v>
      </c>
      <c r="AJ799" s="28">
        <f t="shared" si="148"/>
        <v>4578663.362915583</v>
      </c>
      <c r="AK799" s="29">
        <f t="shared" si="149"/>
        <v>0.13676937682988149</v>
      </c>
      <c r="AL799" s="210"/>
      <c r="AM799" s="210"/>
      <c r="AN799" s="210"/>
      <c r="AO799" s="210"/>
      <c r="AP799" s="45" t="str">
        <f t="shared" si="150"/>
        <v>20204</v>
      </c>
      <c r="AQ799" s="45" t="str">
        <f t="shared" si="151"/>
        <v>20204JPY</v>
      </c>
    </row>
    <row r="800" spans="1:43" s="15" customFormat="1">
      <c r="A800" s="208" t="s">
        <v>34</v>
      </c>
      <c r="B800" s="209">
        <v>2019</v>
      </c>
      <c r="C800" s="209">
        <v>12</v>
      </c>
      <c r="D800" s="57" t="str">
        <f t="shared" si="141"/>
        <v>Q3</v>
      </c>
      <c r="E800" s="208" t="s">
        <v>35</v>
      </c>
      <c r="F800" s="209">
        <v>2020</v>
      </c>
      <c r="G800" s="209">
        <v>4</v>
      </c>
      <c r="H800" s="213"/>
      <c r="I800" s="57" t="str">
        <f t="shared" si="143"/>
        <v>Q1</v>
      </c>
      <c r="J800" s="204" t="s">
        <v>932</v>
      </c>
      <c r="K800" s="213" t="s">
        <v>3167</v>
      </c>
      <c r="L800" s="210" t="s">
        <v>79</v>
      </c>
      <c r="M800" s="208" t="s">
        <v>47</v>
      </c>
      <c r="N800" s="208">
        <v>1</v>
      </c>
      <c r="O800" s="208"/>
      <c r="P800" s="57" t="str">
        <f t="shared" si="144"/>
        <v>MAIN UNIT</v>
      </c>
      <c r="Q800" s="208" t="s">
        <v>56</v>
      </c>
      <c r="R800" s="208" t="s">
        <v>49</v>
      </c>
      <c r="S800" s="208" t="s">
        <v>38</v>
      </c>
      <c r="T800" s="208" t="s">
        <v>933</v>
      </c>
      <c r="U800" s="208" t="s">
        <v>137</v>
      </c>
      <c r="V800" s="208" t="s">
        <v>480</v>
      </c>
      <c r="W800" s="208" t="s">
        <v>51</v>
      </c>
      <c r="X800" s="34">
        <v>1090000</v>
      </c>
      <c r="Y800" s="202">
        <v>1.1299999999999999</v>
      </c>
      <c r="Z800" s="26">
        <f t="shared" si="142"/>
        <v>1090000</v>
      </c>
      <c r="AA800" s="208">
        <v>1.095</v>
      </c>
      <c r="AB800" s="35">
        <f t="shared" si="152"/>
        <v>1056238.9380530973</v>
      </c>
      <c r="AC800" s="27">
        <f t="shared" si="145"/>
        <v>131607.37168141594</v>
      </c>
      <c r="AD800" s="212">
        <v>0.1246</v>
      </c>
      <c r="AE800" s="211">
        <f t="shared" si="146"/>
        <v>1</v>
      </c>
      <c r="AF800" s="211">
        <f>IF(AND(COUNTIFS($J$18:J800,J800)=1,AE800=1),1,"")</f>
        <v>1</v>
      </c>
      <c r="AG800" s="211">
        <f>IF(C800="","",IF(AND(COUNTIFS($J$18:J800,J800)=1,C800&lt;&gt;""),1,""))</f>
        <v>1</v>
      </c>
      <c r="AH800" s="211">
        <f>IF(G800="","",IF(AND(COUNTIFS($J$18:J800,J800)=1,G800&lt;&gt;""),1,""))</f>
        <v>1</v>
      </c>
      <c r="AI800" s="28">
        <f t="shared" si="147"/>
        <v>33477255.428389378</v>
      </c>
      <c r="AJ800" s="28">
        <f t="shared" si="148"/>
        <v>4578663.362915583</v>
      </c>
      <c r="AK800" s="29">
        <f t="shared" si="149"/>
        <v>0.13676937682988149</v>
      </c>
      <c r="AL800" s="210"/>
      <c r="AM800" s="210"/>
      <c r="AN800" s="210"/>
      <c r="AO800" s="210"/>
      <c r="AP800" s="45" t="str">
        <f t="shared" si="150"/>
        <v>20204</v>
      </c>
      <c r="AQ800" s="45" t="str">
        <f t="shared" si="151"/>
        <v>20204RMB</v>
      </c>
    </row>
    <row r="801" spans="1:43" s="15" customFormat="1">
      <c r="A801" s="208" t="s">
        <v>34</v>
      </c>
      <c r="B801" s="209">
        <v>2019</v>
      </c>
      <c r="C801" s="209">
        <v>11</v>
      </c>
      <c r="D801" s="57" t="str">
        <f t="shared" si="141"/>
        <v>Q3</v>
      </c>
      <c r="E801" s="208" t="s">
        <v>35</v>
      </c>
      <c r="F801" s="209">
        <v>2020</v>
      </c>
      <c r="G801" s="209">
        <v>4</v>
      </c>
      <c r="H801" s="213"/>
      <c r="I801" s="57" t="str">
        <f t="shared" si="143"/>
        <v>Q1</v>
      </c>
      <c r="J801" s="204" t="s">
        <v>934</v>
      </c>
      <c r="K801" s="213" t="s">
        <v>3168</v>
      </c>
      <c r="L801" s="210" t="s">
        <v>55</v>
      </c>
      <c r="M801" s="208" t="s">
        <v>47</v>
      </c>
      <c r="N801" s="208">
        <v>1</v>
      </c>
      <c r="O801" s="208"/>
      <c r="P801" s="57" t="str">
        <f t="shared" si="144"/>
        <v>MAIN UNIT</v>
      </c>
      <c r="Q801" s="208" t="s">
        <v>48</v>
      </c>
      <c r="R801" s="208" t="s">
        <v>49</v>
      </c>
      <c r="S801" s="208" t="s">
        <v>37</v>
      </c>
      <c r="T801" s="208" t="s">
        <v>88</v>
      </c>
      <c r="U801" s="208" t="s">
        <v>58</v>
      </c>
      <c r="V801" s="208"/>
      <c r="W801" s="208" t="s">
        <v>51</v>
      </c>
      <c r="X801" s="34">
        <v>719140</v>
      </c>
      <c r="Y801" s="202">
        <v>1.1299999999999999</v>
      </c>
      <c r="Z801" s="26">
        <f t="shared" si="142"/>
        <v>719140</v>
      </c>
      <c r="AA801" s="208">
        <v>1.095</v>
      </c>
      <c r="AB801" s="35">
        <f t="shared" si="152"/>
        <v>696865.75221238937</v>
      </c>
      <c r="AC801" s="27">
        <f t="shared" si="145"/>
        <v>89477.56258407078</v>
      </c>
      <c r="AD801" s="212">
        <v>0.12839999999999999</v>
      </c>
      <c r="AE801" s="211">
        <f t="shared" si="146"/>
        <v>0</v>
      </c>
      <c r="AF801" s="211" t="str">
        <f>IF(AND(COUNTIFS($J$18:J801,J801)=1,AE801=1),1,"")</f>
        <v/>
      </c>
      <c r="AG801" s="211">
        <f>IF(C801="","",IF(AND(COUNTIFS($J$18:J801,J801)=1,C801&lt;&gt;""),1,""))</f>
        <v>1</v>
      </c>
      <c r="AH801" s="211">
        <f>IF(G801="","",IF(AND(COUNTIFS($J$18:J801,J801)=1,G801&lt;&gt;""),1,""))</f>
        <v>1</v>
      </c>
      <c r="AI801" s="28">
        <f t="shared" si="147"/>
        <v>33477255.428389378</v>
      </c>
      <c r="AJ801" s="28">
        <f t="shared" si="148"/>
        <v>4578663.362915583</v>
      </c>
      <c r="AK801" s="29">
        <f t="shared" si="149"/>
        <v>0.13676937682988149</v>
      </c>
      <c r="AL801" s="210"/>
      <c r="AM801" s="210"/>
      <c r="AN801" s="210"/>
      <c r="AO801" s="210"/>
      <c r="AP801" s="45" t="str">
        <f t="shared" si="150"/>
        <v>20204</v>
      </c>
      <c r="AQ801" s="45" t="str">
        <f t="shared" si="151"/>
        <v>20204RMB</v>
      </c>
    </row>
    <row r="802" spans="1:43" s="15" customFormat="1">
      <c r="A802" s="208" t="s">
        <v>34</v>
      </c>
      <c r="B802" s="209">
        <v>2019</v>
      </c>
      <c r="C802" s="209">
        <v>11</v>
      </c>
      <c r="D802" s="57" t="str">
        <f t="shared" ref="D802:D865" si="153">IF(B802="","",IF(AND(C802&gt;=10,C802&lt;=12),"Q3",IF(AND(C802&gt;=1,C802&lt;=3),"Q4",IF(AND(C802&gt;=7,C802&lt;=9),"Q2",IF(AND(C802&gt;=4,C802&lt;=6),"Q1")))))</f>
        <v>Q3</v>
      </c>
      <c r="E802" s="208" t="s">
        <v>35</v>
      </c>
      <c r="F802" s="209">
        <v>2020</v>
      </c>
      <c r="G802" s="209">
        <v>4</v>
      </c>
      <c r="H802" s="213"/>
      <c r="I802" s="57" t="str">
        <f t="shared" si="143"/>
        <v>Q1</v>
      </c>
      <c r="J802" s="204" t="s">
        <v>934</v>
      </c>
      <c r="K802" s="213" t="s">
        <v>3168</v>
      </c>
      <c r="L802" s="210" t="s">
        <v>55</v>
      </c>
      <c r="M802" s="208" t="s">
        <v>47</v>
      </c>
      <c r="N802" s="208">
        <v>1</v>
      </c>
      <c r="O802" s="208"/>
      <c r="P802" s="57" t="str">
        <f t="shared" si="144"/>
        <v>MAIN UNIT</v>
      </c>
      <c r="Q802" s="208" t="s">
        <v>48</v>
      </c>
      <c r="R802" s="208" t="s">
        <v>49</v>
      </c>
      <c r="S802" s="208" t="s">
        <v>37</v>
      </c>
      <c r="T802" s="208" t="s">
        <v>88</v>
      </c>
      <c r="U802" s="208" t="s">
        <v>58</v>
      </c>
      <c r="V802" s="208"/>
      <c r="W802" s="208" t="s">
        <v>51</v>
      </c>
      <c r="X802" s="34">
        <v>1000000</v>
      </c>
      <c r="Y802" s="202">
        <v>1.1299999999999999</v>
      </c>
      <c r="Z802" s="26">
        <f t="shared" ref="Z802:Z865" si="154">IF(X802="","",X802*MAX(O802,N802))</f>
        <v>1000000</v>
      </c>
      <c r="AA802" s="208">
        <v>1.095</v>
      </c>
      <c r="AB802" s="35">
        <f t="shared" si="152"/>
        <v>969026.54867256642</v>
      </c>
      <c r="AC802" s="27">
        <f t="shared" si="145"/>
        <v>124423.00884955752</v>
      </c>
      <c r="AD802" s="212">
        <v>0.12839999999999999</v>
      </c>
      <c r="AE802" s="211">
        <f t="shared" si="146"/>
        <v>0</v>
      </c>
      <c r="AF802" s="211" t="str">
        <f>IF(AND(COUNTIFS($J$18:J802,J802)=1,AE802=1),1,"")</f>
        <v/>
      </c>
      <c r="AG802" s="211" t="str">
        <f>IF(C802="","",IF(AND(COUNTIFS($J$18:J802,J802)=1,C802&lt;&gt;""),1,""))</f>
        <v/>
      </c>
      <c r="AH802" s="211" t="str">
        <f>IF(G802="","",IF(AND(COUNTIFS($J$18:J802,J802)=1,G802&lt;&gt;""),1,""))</f>
        <v/>
      </c>
      <c r="AI802" s="28">
        <f t="shared" si="147"/>
        <v>33477255.428389378</v>
      </c>
      <c r="AJ802" s="28">
        <f t="shared" si="148"/>
        <v>4578663.362915583</v>
      </c>
      <c r="AK802" s="29">
        <f t="shared" si="149"/>
        <v>0.13676937682988149</v>
      </c>
      <c r="AL802" s="210"/>
      <c r="AM802" s="210"/>
      <c r="AN802" s="210"/>
      <c r="AO802" s="210"/>
      <c r="AP802" s="45" t="str">
        <f t="shared" si="150"/>
        <v>20204</v>
      </c>
      <c r="AQ802" s="45" t="str">
        <f t="shared" si="151"/>
        <v>20204RMB</v>
      </c>
    </row>
    <row r="803" spans="1:43" s="15" customFormat="1">
      <c r="A803" s="208" t="s">
        <v>34</v>
      </c>
      <c r="B803" s="209">
        <v>2019</v>
      </c>
      <c r="C803" s="209">
        <v>10</v>
      </c>
      <c r="D803" s="57" t="str">
        <f t="shared" si="153"/>
        <v>Q3</v>
      </c>
      <c r="E803" s="208" t="s">
        <v>35</v>
      </c>
      <c r="F803" s="209">
        <v>2020</v>
      </c>
      <c r="G803" s="209">
        <v>4</v>
      </c>
      <c r="H803" s="213"/>
      <c r="I803" s="57" t="str">
        <f t="shared" si="143"/>
        <v>Q1</v>
      </c>
      <c r="J803" s="204" t="s">
        <v>935</v>
      </c>
      <c r="K803" s="213" t="s">
        <v>936</v>
      </c>
      <c r="L803" s="210" t="s">
        <v>79</v>
      </c>
      <c r="M803" s="208" t="s">
        <v>47</v>
      </c>
      <c r="N803" s="208">
        <v>1</v>
      </c>
      <c r="O803" s="208"/>
      <c r="P803" s="57" t="str">
        <f t="shared" si="144"/>
        <v>MAIN UNIT</v>
      </c>
      <c r="Q803" s="208" t="s">
        <v>56</v>
      </c>
      <c r="R803" s="208" t="s">
        <v>49</v>
      </c>
      <c r="S803" s="208" t="s">
        <v>36</v>
      </c>
      <c r="T803" s="208" t="s">
        <v>65</v>
      </c>
      <c r="U803" s="208" t="s">
        <v>66</v>
      </c>
      <c r="V803" s="208" t="s">
        <v>682</v>
      </c>
      <c r="W803" s="208" t="s">
        <v>51</v>
      </c>
      <c r="X803" s="34">
        <v>1000000</v>
      </c>
      <c r="Y803" s="202">
        <v>1.1299999999999999</v>
      </c>
      <c r="Z803" s="26">
        <f t="shared" si="154"/>
        <v>1000000</v>
      </c>
      <c r="AA803" s="208">
        <v>1.095</v>
      </c>
      <c r="AB803" s="35">
        <f t="shared" si="152"/>
        <v>969026.54867256642</v>
      </c>
      <c r="AC803" s="27">
        <f t="shared" si="145"/>
        <v>157369.91150442479</v>
      </c>
      <c r="AD803" s="212">
        <v>0.16239999999999999</v>
      </c>
      <c r="AE803" s="211">
        <f t="shared" si="146"/>
        <v>1</v>
      </c>
      <c r="AF803" s="211">
        <f>IF(AND(COUNTIFS($J$18:J803,J803)=1,AE803=1),1,"")</f>
        <v>1</v>
      </c>
      <c r="AG803" s="211">
        <f>IF(C803="","",IF(AND(COUNTIFS($J$18:J803,J803)=1,C803&lt;&gt;""),1,""))</f>
        <v>1</v>
      </c>
      <c r="AH803" s="211">
        <f>IF(G803="","",IF(AND(COUNTIFS($J$18:J803,J803)=1,G803&lt;&gt;""),1,""))</f>
        <v>1</v>
      </c>
      <c r="AI803" s="28">
        <f t="shared" si="147"/>
        <v>33477255.428389378</v>
      </c>
      <c r="AJ803" s="28">
        <f t="shared" si="148"/>
        <v>4578663.362915583</v>
      </c>
      <c r="AK803" s="29">
        <f t="shared" si="149"/>
        <v>0.13676937682988149</v>
      </c>
      <c r="AL803" s="210"/>
      <c r="AM803" s="210"/>
      <c r="AN803" s="210"/>
      <c r="AO803" s="210"/>
      <c r="AP803" s="45" t="str">
        <f t="shared" si="150"/>
        <v>20204</v>
      </c>
      <c r="AQ803" s="45" t="str">
        <f t="shared" si="151"/>
        <v>20204RMB</v>
      </c>
    </row>
    <row r="804" spans="1:43" s="15" customFormat="1">
      <c r="A804" s="208" t="s">
        <v>34</v>
      </c>
      <c r="B804" s="209">
        <v>2019</v>
      </c>
      <c r="C804" s="209">
        <v>10</v>
      </c>
      <c r="D804" s="57" t="str">
        <f t="shared" si="153"/>
        <v>Q3</v>
      </c>
      <c r="E804" s="208" t="s">
        <v>35</v>
      </c>
      <c r="F804" s="209">
        <v>2020</v>
      </c>
      <c r="G804" s="209">
        <v>4</v>
      </c>
      <c r="H804" s="213"/>
      <c r="I804" s="57" t="str">
        <f t="shared" si="143"/>
        <v>Q1</v>
      </c>
      <c r="J804" s="204" t="s">
        <v>935</v>
      </c>
      <c r="K804" s="213" t="s">
        <v>936</v>
      </c>
      <c r="L804" s="210" t="s">
        <v>55</v>
      </c>
      <c r="M804" s="208" t="s">
        <v>47</v>
      </c>
      <c r="N804" s="208">
        <v>1</v>
      </c>
      <c r="O804" s="208"/>
      <c r="P804" s="57" t="str">
        <f t="shared" si="144"/>
        <v>MAIN UNIT</v>
      </c>
      <c r="Q804" s="208" t="s">
        <v>56</v>
      </c>
      <c r="R804" s="208" t="s">
        <v>49</v>
      </c>
      <c r="S804" s="208" t="s">
        <v>36</v>
      </c>
      <c r="T804" s="208" t="s">
        <v>65</v>
      </c>
      <c r="U804" s="208" t="s">
        <v>66</v>
      </c>
      <c r="V804" s="208" t="s">
        <v>682</v>
      </c>
      <c r="W804" s="208" t="s">
        <v>51</v>
      </c>
      <c r="X804" s="34">
        <v>800000</v>
      </c>
      <c r="Y804" s="202">
        <v>1.1299999999999999</v>
      </c>
      <c r="Z804" s="26">
        <f t="shared" si="154"/>
        <v>800000</v>
      </c>
      <c r="AA804" s="208">
        <v>1.095</v>
      </c>
      <c r="AB804" s="35">
        <f t="shared" si="152"/>
        <v>775221.23893805314</v>
      </c>
      <c r="AC804" s="27">
        <f t="shared" si="145"/>
        <v>125895.92920353982</v>
      </c>
      <c r="AD804" s="212">
        <v>0.16239999999999999</v>
      </c>
      <c r="AE804" s="211">
        <f t="shared" si="146"/>
        <v>1</v>
      </c>
      <c r="AF804" s="211" t="str">
        <f>IF(AND(COUNTIFS($J$18:J804,J804)=1,AE804=1),1,"")</f>
        <v/>
      </c>
      <c r="AG804" s="211" t="str">
        <f>IF(C804="","",IF(AND(COUNTIFS($J$18:J804,J804)=1,C804&lt;&gt;""),1,""))</f>
        <v/>
      </c>
      <c r="AH804" s="211" t="str">
        <f>IF(G804="","",IF(AND(COUNTIFS($J$18:J804,J804)=1,G804&lt;&gt;""),1,""))</f>
        <v/>
      </c>
      <c r="AI804" s="28">
        <f t="shared" si="147"/>
        <v>33477255.428389378</v>
      </c>
      <c r="AJ804" s="28">
        <f t="shared" si="148"/>
        <v>4578663.362915583</v>
      </c>
      <c r="AK804" s="29">
        <f t="shared" si="149"/>
        <v>0.13676937682988149</v>
      </c>
      <c r="AL804" s="210"/>
      <c r="AM804" s="210"/>
      <c r="AN804" s="210"/>
      <c r="AO804" s="210"/>
      <c r="AP804" s="45" t="str">
        <f t="shared" si="150"/>
        <v>20204</v>
      </c>
      <c r="AQ804" s="45" t="str">
        <f t="shared" si="151"/>
        <v>20204RMB</v>
      </c>
    </row>
    <row r="805" spans="1:43" s="15" customFormat="1">
      <c r="A805" s="208" t="s">
        <v>34</v>
      </c>
      <c r="B805" s="209">
        <v>2019</v>
      </c>
      <c r="C805" s="209">
        <v>10</v>
      </c>
      <c r="D805" s="57" t="str">
        <f t="shared" si="153"/>
        <v>Q3</v>
      </c>
      <c r="E805" s="208" t="s">
        <v>35</v>
      </c>
      <c r="F805" s="209">
        <v>2020</v>
      </c>
      <c r="G805" s="209">
        <v>8</v>
      </c>
      <c r="H805" s="213"/>
      <c r="I805" s="57" t="str">
        <f t="shared" si="143"/>
        <v>Q2</v>
      </c>
      <c r="J805" s="204" t="s">
        <v>937</v>
      </c>
      <c r="K805" s="213" t="s">
        <v>622</v>
      </c>
      <c r="L805" s="210" t="s">
        <v>79</v>
      </c>
      <c r="M805" s="208" t="s">
        <v>47</v>
      </c>
      <c r="N805" s="208">
        <v>1</v>
      </c>
      <c r="O805" s="208"/>
      <c r="P805" s="57" t="str">
        <f t="shared" si="144"/>
        <v>MAIN UNIT</v>
      </c>
      <c r="Q805" s="208" t="s">
        <v>48</v>
      </c>
      <c r="R805" s="208" t="s">
        <v>49</v>
      </c>
      <c r="S805" s="208" t="s">
        <v>36</v>
      </c>
      <c r="T805" s="208" t="s">
        <v>65</v>
      </c>
      <c r="U805" s="208" t="s">
        <v>66</v>
      </c>
      <c r="V805" s="208" t="s">
        <v>109</v>
      </c>
      <c r="W805" s="208" t="s">
        <v>96</v>
      </c>
      <c r="X805" s="34">
        <v>15000000</v>
      </c>
      <c r="Y805" s="202">
        <v>1</v>
      </c>
      <c r="Z805" s="26">
        <f t="shared" si="154"/>
        <v>15000000</v>
      </c>
      <c r="AA805" s="208">
        <v>7.5700000000000003E-2</v>
      </c>
      <c r="AB805" s="35">
        <f t="shared" si="152"/>
        <v>1135500</v>
      </c>
      <c r="AC805" s="27">
        <f t="shared" si="145"/>
        <v>236184</v>
      </c>
      <c r="AD805" s="212">
        <v>0.20799999999999999</v>
      </c>
      <c r="AE805" s="211">
        <f t="shared" si="146"/>
        <v>0</v>
      </c>
      <c r="AF805" s="211" t="str">
        <f>IF(AND(COUNTIFS($J$18:J805,J805)=1,AE805=1),1,"")</f>
        <v/>
      </c>
      <c r="AG805" s="211">
        <f>IF(C805="","",IF(AND(COUNTIFS($J$18:J805,J805)=1,C805&lt;&gt;""),1,""))</f>
        <v>1</v>
      </c>
      <c r="AH805" s="211">
        <f>IF(G805="","",IF(AND(COUNTIFS($J$18:J805,J805)=1,G805&lt;&gt;""),1,""))</f>
        <v>1</v>
      </c>
      <c r="AI805" s="28">
        <f t="shared" si="147"/>
        <v>37969334.083628327</v>
      </c>
      <c r="AJ805" s="28">
        <f t="shared" si="148"/>
        <v>5097226.4551657066</v>
      </c>
      <c r="AK805" s="29">
        <f t="shared" si="149"/>
        <v>0.13424587441904956</v>
      </c>
      <c r="AL805" s="210"/>
      <c r="AM805" s="210"/>
      <c r="AN805" s="210"/>
      <c r="AO805" s="210"/>
      <c r="AP805" s="45" t="str">
        <f t="shared" si="150"/>
        <v>20208</v>
      </c>
      <c r="AQ805" s="45" t="str">
        <f t="shared" si="151"/>
        <v>20208JPY</v>
      </c>
    </row>
    <row r="806" spans="1:43" s="15" customFormat="1">
      <c r="A806" s="208" t="s">
        <v>34</v>
      </c>
      <c r="B806" s="209">
        <v>2019</v>
      </c>
      <c r="C806" s="209">
        <v>10</v>
      </c>
      <c r="D806" s="57" t="str">
        <f t="shared" si="153"/>
        <v>Q3</v>
      </c>
      <c r="E806" s="208" t="s">
        <v>35</v>
      </c>
      <c r="F806" s="209">
        <v>2020</v>
      </c>
      <c r="G806" s="209">
        <v>8</v>
      </c>
      <c r="H806" s="213"/>
      <c r="I806" s="57" t="str">
        <f t="shared" si="143"/>
        <v>Q2</v>
      </c>
      <c r="J806" s="204" t="s">
        <v>937</v>
      </c>
      <c r="K806" s="213" t="s">
        <v>622</v>
      </c>
      <c r="L806" s="210" t="s">
        <v>55</v>
      </c>
      <c r="M806" s="208" t="s">
        <v>47</v>
      </c>
      <c r="N806" s="208">
        <v>1</v>
      </c>
      <c r="O806" s="208"/>
      <c r="P806" s="57" t="str">
        <f t="shared" si="144"/>
        <v>MAIN UNIT</v>
      </c>
      <c r="Q806" s="208" t="s">
        <v>48</v>
      </c>
      <c r="R806" s="208" t="s">
        <v>49</v>
      </c>
      <c r="S806" s="208" t="s">
        <v>36</v>
      </c>
      <c r="T806" s="208" t="s">
        <v>65</v>
      </c>
      <c r="U806" s="208" t="s">
        <v>66</v>
      </c>
      <c r="V806" s="208" t="s">
        <v>109</v>
      </c>
      <c r="W806" s="208" t="s">
        <v>96</v>
      </c>
      <c r="X806" s="34">
        <v>12000000</v>
      </c>
      <c r="Y806" s="202">
        <v>1</v>
      </c>
      <c r="Z806" s="26">
        <f t="shared" si="154"/>
        <v>12000000</v>
      </c>
      <c r="AA806" s="208">
        <v>7.5700000000000003E-2</v>
      </c>
      <c r="AB806" s="35">
        <f t="shared" si="152"/>
        <v>908400</v>
      </c>
      <c r="AC806" s="27">
        <f t="shared" si="145"/>
        <v>188947.19999999998</v>
      </c>
      <c r="AD806" s="212">
        <v>0.20799999999999999</v>
      </c>
      <c r="AE806" s="211">
        <f t="shared" si="146"/>
        <v>0</v>
      </c>
      <c r="AF806" s="211" t="str">
        <f>IF(AND(COUNTIFS($J$18:J806,J806)=1,AE806=1),1,"")</f>
        <v/>
      </c>
      <c r="AG806" s="211" t="str">
        <f>IF(C806="","",IF(AND(COUNTIFS($J$18:J806,J806)=1,C806&lt;&gt;""),1,""))</f>
        <v/>
      </c>
      <c r="AH806" s="211" t="str">
        <f>IF(G806="","",IF(AND(COUNTIFS($J$18:J806,J806)=1,G806&lt;&gt;""),1,""))</f>
        <v/>
      </c>
      <c r="AI806" s="28">
        <f t="shared" si="147"/>
        <v>37969334.083628327</v>
      </c>
      <c r="AJ806" s="28">
        <f t="shared" si="148"/>
        <v>5097226.4551657066</v>
      </c>
      <c r="AK806" s="29">
        <f t="shared" si="149"/>
        <v>0.13424587441904956</v>
      </c>
      <c r="AL806" s="210"/>
      <c r="AM806" s="210"/>
      <c r="AN806" s="210"/>
      <c r="AO806" s="210"/>
      <c r="AP806" s="45" t="str">
        <f t="shared" si="150"/>
        <v>20208</v>
      </c>
      <c r="AQ806" s="45" t="str">
        <f t="shared" si="151"/>
        <v>20208JPY</v>
      </c>
    </row>
    <row r="807" spans="1:43" s="15" customFormat="1">
      <c r="A807" s="208" t="s">
        <v>34</v>
      </c>
      <c r="B807" s="209">
        <v>2019</v>
      </c>
      <c r="C807" s="209">
        <v>12</v>
      </c>
      <c r="D807" s="57" t="str">
        <f t="shared" si="153"/>
        <v>Q3</v>
      </c>
      <c r="E807" s="208" t="s">
        <v>34</v>
      </c>
      <c r="F807" s="209">
        <v>2020</v>
      </c>
      <c r="G807" s="209">
        <v>2</v>
      </c>
      <c r="H807" s="213"/>
      <c r="I807" s="57" t="str">
        <f t="shared" si="143"/>
        <v>Q4</v>
      </c>
      <c r="J807" s="204" t="s">
        <v>938</v>
      </c>
      <c r="K807" s="213" t="s">
        <v>939</v>
      </c>
      <c r="L807" s="210" t="s">
        <v>79</v>
      </c>
      <c r="M807" s="208" t="s">
        <v>47</v>
      </c>
      <c r="N807" s="208">
        <v>1</v>
      </c>
      <c r="O807" s="208"/>
      <c r="P807" s="57" t="str">
        <f t="shared" si="144"/>
        <v>MAIN UNIT</v>
      </c>
      <c r="Q807" s="208" t="s">
        <v>56</v>
      </c>
      <c r="R807" s="208" t="s">
        <v>49</v>
      </c>
      <c r="S807" s="208" t="s">
        <v>36</v>
      </c>
      <c r="T807" s="208" t="s">
        <v>65</v>
      </c>
      <c r="U807" s="208" t="s">
        <v>66</v>
      </c>
      <c r="V807" s="208" t="s">
        <v>290</v>
      </c>
      <c r="W807" s="208" t="s">
        <v>96</v>
      </c>
      <c r="X807" s="34">
        <v>11000000</v>
      </c>
      <c r="Y807" s="202">
        <v>1</v>
      </c>
      <c r="Z807" s="26">
        <f t="shared" si="154"/>
        <v>11000000</v>
      </c>
      <c r="AA807" s="208">
        <v>7.2700000000000001E-2</v>
      </c>
      <c r="AB807" s="35">
        <f t="shared" si="152"/>
        <v>799700</v>
      </c>
      <c r="AC807" s="27">
        <f t="shared" si="145"/>
        <v>64055.97</v>
      </c>
      <c r="AD807" s="212">
        <v>8.0100000000000005E-2</v>
      </c>
      <c r="AE807" s="211">
        <f t="shared" si="146"/>
        <v>1</v>
      </c>
      <c r="AF807" s="211">
        <f>IF(AND(COUNTIFS($J$18:J807,J807)=1,AE807=1),1,"")</f>
        <v>1</v>
      </c>
      <c r="AG807" s="211">
        <f>IF(C807="","",IF(AND(COUNTIFS($J$18:J807,J807)=1,C807&lt;&gt;""),1,""))</f>
        <v>1</v>
      </c>
      <c r="AH807" s="211">
        <f>IF(G807="","",IF(AND(COUNTIFS($J$18:J807,J807)=1,G807&lt;&gt;""),1,""))</f>
        <v>1</v>
      </c>
      <c r="AI807" s="28">
        <f t="shared" si="147"/>
        <v>14005204.685000001</v>
      </c>
      <c r="AJ807" s="28">
        <f t="shared" si="148"/>
        <v>1436995.2460839998</v>
      </c>
      <c r="AK807" s="29">
        <f t="shared" si="149"/>
        <v>0.10260437304590524</v>
      </c>
      <c r="AL807" s="210"/>
      <c r="AM807" s="210"/>
      <c r="AN807" s="210"/>
      <c r="AO807" s="210"/>
      <c r="AP807" s="45" t="str">
        <f t="shared" si="150"/>
        <v>20202</v>
      </c>
      <c r="AQ807" s="45" t="str">
        <f t="shared" si="151"/>
        <v>20202JPY</v>
      </c>
    </row>
    <row r="808" spans="1:43" s="15" customFormat="1">
      <c r="A808" s="208" t="s">
        <v>34</v>
      </c>
      <c r="B808" s="209">
        <v>2019</v>
      </c>
      <c r="C808" s="209">
        <v>12</v>
      </c>
      <c r="D808" s="57" t="str">
        <f t="shared" si="153"/>
        <v>Q3</v>
      </c>
      <c r="E808" s="208" t="s">
        <v>34</v>
      </c>
      <c r="F808" s="209">
        <v>2020</v>
      </c>
      <c r="G808" s="209">
        <v>2</v>
      </c>
      <c r="H808" s="213"/>
      <c r="I808" s="57" t="str">
        <f t="shared" si="143"/>
        <v>Q4</v>
      </c>
      <c r="J808" s="204" t="s">
        <v>938</v>
      </c>
      <c r="K808" s="213" t="s">
        <v>939</v>
      </c>
      <c r="L808" s="210" t="s">
        <v>79</v>
      </c>
      <c r="M808" s="208" t="s">
        <v>47</v>
      </c>
      <c r="N808" s="208">
        <v>1</v>
      </c>
      <c r="O808" s="208"/>
      <c r="P808" s="57" t="str">
        <f t="shared" si="144"/>
        <v>MAIN UNIT</v>
      </c>
      <c r="Q808" s="208" t="s">
        <v>56</v>
      </c>
      <c r="R808" s="208" t="s">
        <v>49</v>
      </c>
      <c r="S808" s="208" t="s">
        <v>36</v>
      </c>
      <c r="T808" s="208" t="s">
        <v>65</v>
      </c>
      <c r="U808" s="208" t="s">
        <v>66</v>
      </c>
      <c r="V808" s="208" t="s">
        <v>290</v>
      </c>
      <c r="W808" s="208" t="s">
        <v>96</v>
      </c>
      <c r="X808" s="34">
        <v>11000000</v>
      </c>
      <c r="Y808" s="202">
        <v>1</v>
      </c>
      <c r="Z808" s="26">
        <f t="shared" si="154"/>
        <v>11000000</v>
      </c>
      <c r="AA808" s="208">
        <v>7.2700000000000001E-2</v>
      </c>
      <c r="AB808" s="35">
        <f t="shared" si="152"/>
        <v>799700</v>
      </c>
      <c r="AC808" s="27">
        <f t="shared" si="145"/>
        <v>64055.97</v>
      </c>
      <c r="AD808" s="212">
        <v>8.0100000000000005E-2</v>
      </c>
      <c r="AE808" s="211">
        <f t="shared" si="146"/>
        <v>1</v>
      </c>
      <c r="AF808" s="211" t="str">
        <f>IF(AND(COUNTIFS($J$18:J808,J808)=1,AE808=1),1,"")</f>
        <v/>
      </c>
      <c r="AG808" s="211" t="str">
        <f>IF(C808="","",IF(AND(COUNTIFS($J$18:J808,J808)=1,C808&lt;&gt;""),1,""))</f>
        <v/>
      </c>
      <c r="AH808" s="211" t="str">
        <f>IF(G808="","",IF(AND(COUNTIFS($J$18:J808,J808)=1,G808&lt;&gt;""),1,""))</f>
        <v/>
      </c>
      <c r="AI808" s="28">
        <f t="shared" si="147"/>
        <v>14005204.685000001</v>
      </c>
      <c r="AJ808" s="28">
        <f t="shared" si="148"/>
        <v>1436995.2460839998</v>
      </c>
      <c r="AK808" s="29">
        <f t="shared" si="149"/>
        <v>0.10260437304590524</v>
      </c>
      <c r="AL808" s="210"/>
      <c r="AM808" s="210"/>
      <c r="AN808" s="210"/>
      <c r="AO808" s="210"/>
      <c r="AP808" s="45" t="str">
        <f t="shared" si="150"/>
        <v>20202</v>
      </c>
      <c r="AQ808" s="45" t="str">
        <f t="shared" si="151"/>
        <v>20202JPY</v>
      </c>
    </row>
    <row r="809" spans="1:43" s="15" customFormat="1">
      <c r="A809" s="208" t="s">
        <v>34</v>
      </c>
      <c r="B809" s="209">
        <v>2019</v>
      </c>
      <c r="C809" s="209">
        <v>12</v>
      </c>
      <c r="D809" s="57" t="str">
        <f t="shared" si="153"/>
        <v>Q3</v>
      </c>
      <c r="E809" s="208" t="s">
        <v>34</v>
      </c>
      <c r="F809" s="209">
        <v>2020</v>
      </c>
      <c r="G809" s="209">
        <v>2</v>
      </c>
      <c r="H809" s="213"/>
      <c r="I809" s="57" t="str">
        <f t="shared" si="143"/>
        <v>Q4</v>
      </c>
      <c r="J809" s="204" t="s">
        <v>938</v>
      </c>
      <c r="K809" s="213" t="s">
        <v>939</v>
      </c>
      <c r="L809" s="210" t="s">
        <v>79</v>
      </c>
      <c r="M809" s="208" t="s">
        <v>47</v>
      </c>
      <c r="N809" s="208">
        <v>1</v>
      </c>
      <c r="O809" s="208"/>
      <c r="P809" s="57" t="str">
        <f t="shared" si="144"/>
        <v>MAIN UNIT</v>
      </c>
      <c r="Q809" s="208" t="s">
        <v>56</v>
      </c>
      <c r="R809" s="208" t="s">
        <v>49</v>
      </c>
      <c r="S809" s="208" t="s">
        <v>36</v>
      </c>
      <c r="T809" s="208" t="s">
        <v>65</v>
      </c>
      <c r="U809" s="208" t="s">
        <v>66</v>
      </c>
      <c r="V809" s="208" t="s">
        <v>290</v>
      </c>
      <c r="W809" s="208" t="s">
        <v>96</v>
      </c>
      <c r="X809" s="34">
        <v>11000000</v>
      </c>
      <c r="Y809" s="202">
        <v>1</v>
      </c>
      <c r="Z809" s="26">
        <f t="shared" si="154"/>
        <v>11000000</v>
      </c>
      <c r="AA809" s="208">
        <v>7.2700000000000001E-2</v>
      </c>
      <c r="AB809" s="35">
        <f t="shared" si="152"/>
        <v>799700</v>
      </c>
      <c r="AC809" s="27">
        <f t="shared" si="145"/>
        <v>64055.97</v>
      </c>
      <c r="AD809" s="212">
        <v>8.0100000000000005E-2</v>
      </c>
      <c r="AE809" s="211">
        <f t="shared" si="146"/>
        <v>1</v>
      </c>
      <c r="AF809" s="211" t="str">
        <f>IF(AND(COUNTIFS($J$18:J809,J809)=1,AE809=1),1,"")</f>
        <v/>
      </c>
      <c r="AG809" s="211" t="str">
        <f>IF(C809="","",IF(AND(COUNTIFS($J$18:J809,J809)=1,C809&lt;&gt;""),1,""))</f>
        <v/>
      </c>
      <c r="AH809" s="211" t="str">
        <f>IF(G809="","",IF(AND(COUNTIFS($J$18:J809,J809)=1,G809&lt;&gt;""),1,""))</f>
        <v/>
      </c>
      <c r="AI809" s="28">
        <f t="shared" si="147"/>
        <v>14005204.685000001</v>
      </c>
      <c r="AJ809" s="28">
        <f t="shared" si="148"/>
        <v>1436995.2460839998</v>
      </c>
      <c r="AK809" s="29">
        <f t="shared" si="149"/>
        <v>0.10260437304590524</v>
      </c>
      <c r="AL809" s="210"/>
      <c r="AM809" s="210"/>
      <c r="AN809" s="210"/>
      <c r="AO809" s="210"/>
      <c r="AP809" s="45" t="str">
        <f t="shared" si="150"/>
        <v>20202</v>
      </c>
      <c r="AQ809" s="45" t="str">
        <f t="shared" si="151"/>
        <v>20202JPY</v>
      </c>
    </row>
    <row r="810" spans="1:43" s="15" customFormat="1">
      <c r="A810" s="208" t="s">
        <v>34</v>
      </c>
      <c r="B810" s="209">
        <v>2019</v>
      </c>
      <c r="C810" s="209">
        <v>12</v>
      </c>
      <c r="D810" s="57" t="str">
        <f t="shared" si="153"/>
        <v>Q3</v>
      </c>
      <c r="E810" s="208" t="s">
        <v>34</v>
      </c>
      <c r="F810" s="209">
        <v>2020</v>
      </c>
      <c r="G810" s="209">
        <v>2</v>
      </c>
      <c r="H810" s="213"/>
      <c r="I810" s="57" t="str">
        <f t="shared" si="143"/>
        <v>Q4</v>
      </c>
      <c r="J810" s="204" t="s">
        <v>938</v>
      </c>
      <c r="K810" s="213" t="s">
        <v>939</v>
      </c>
      <c r="L810" s="210" t="s">
        <v>79</v>
      </c>
      <c r="M810" s="208" t="s">
        <v>47</v>
      </c>
      <c r="N810" s="208">
        <v>1</v>
      </c>
      <c r="O810" s="208"/>
      <c r="P810" s="57" t="str">
        <f t="shared" si="144"/>
        <v>MAIN UNIT</v>
      </c>
      <c r="Q810" s="208" t="s">
        <v>56</v>
      </c>
      <c r="R810" s="208" t="s">
        <v>49</v>
      </c>
      <c r="S810" s="208" t="s">
        <v>36</v>
      </c>
      <c r="T810" s="208" t="s">
        <v>65</v>
      </c>
      <c r="U810" s="208" t="s">
        <v>66</v>
      </c>
      <c r="V810" s="208" t="s">
        <v>290</v>
      </c>
      <c r="W810" s="208" t="s">
        <v>96</v>
      </c>
      <c r="X810" s="34">
        <v>11000000</v>
      </c>
      <c r="Y810" s="202">
        <v>1</v>
      </c>
      <c r="Z810" s="26">
        <f t="shared" si="154"/>
        <v>11000000</v>
      </c>
      <c r="AA810" s="208">
        <v>7.2700000000000001E-2</v>
      </c>
      <c r="AB810" s="35">
        <f t="shared" si="152"/>
        <v>799700</v>
      </c>
      <c r="AC810" s="27">
        <f t="shared" si="145"/>
        <v>64055.97</v>
      </c>
      <c r="AD810" s="212">
        <v>8.0100000000000005E-2</v>
      </c>
      <c r="AE810" s="211">
        <f t="shared" si="146"/>
        <v>1</v>
      </c>
      <c r="AF810" s="211" t="str">
        <f>IF(AND(COUNTIFS($J$18:J810,J810)=1,AE810=1),1,"")</f>
        <v/>
      </c>
      <c r="AG810" s="211" t="str">
        <f>IF(C810="","",IF(AND(COUNTIFS($J$18:J810,J810)=1,C810&lt;&gt;""),1,""))</f>
        <v/>
      </c>
      <c r="AH810" s="211" t="str">
        <f>IF(G810="","",IF(AND(COUNTIFS($J$18:J810,J810)=1,G810&lt;&gt;""),1,""))</f>
        <v/>
      </c>
      <c r="AI810" s="28">
        <f t="shared" si="147"/>
        <v>14005204.685000001</v>
      </c>
      <c r="AJ810" s="28">
        <f t="shared" si="148"/>
        <v>1436995.2460839998</v>
      </c>
      <c r="AK810" s="29">
        <f t="shared" si="149"/>
        <v>0.10260437304590524</v>
      </c>
      <c r="AL810" s="210"/>
      <c r="AM810" s="210"/>
      <c r="AN810" s="210"/>
      <c r="AO810" s="210"/>
      <c r="AP810" s="45" t="str">
        <f t="shared" si="150"/>
        <v>20202</v>
      </c>
      <c r="AQ810" s="45" t="str">
        <f t="shared" si="151"/>
        <v>20202JPY</v>
      </c>
    </row>
    <row r="811" spans="1:43" s="15" customFormat="1">
      <c r="A811" s="208" t="s">
        <v>34</v>
      </c>
      <c r="B811" s="209">
        <v>2019</v>
      </c>
      <c r="C811" s="209">
        <v>12</v>
      </c>
      <c r="D811" s="57" t="str">
        <f t="shared" si="153"/>
        <v>Q3</v>
      </c>
      <c r="E811" s="208" t="s">
        <v>34</v>
      </c>
      <c r="F811" s="209">
        <v>2020</v>
      </c>
      <c r="G811" s="209">
        <v>2</v>
      </c>
      <c r="H811" s="213"/>
      <c r="I811" s="57" t="str">
        <f t="shared" si="143"/>
        <v>Q4</v>
      </c>
      <c r="J811" s="204" t="s">
        <v>938</v>
      </c>
      <c r="K811" s="213" t="s">
        <v>939</v>
      </c>
      <c r="L811" s="210" t="s">
        <v>79</v>
      </c>
      <c r="M811" s="208" t="s">
        <v>47</v>
      </c>
      <c r="N811" s="208">
        <v>1</v>
      </c>
      <c r="O811" s="208"/>
      <c r="P811" s="57" t="str">
        <f t="shared" si="144"/>
        <v>MAIN UNIT</v>
      </c>
      <c r="Q811" s="208" t="s">
        <v>56</v>
      </c>
      <c r="R811" s="208" t="s">
        <v>49</v>
      </c>
      <c r="S811" s="208" t="s">
        <v>36</v>
      </c>
      <c r="T811" s="208" t="s">
        <v>65</v>
      </c>
      <c r="U811" s="208" t="s">
        <v>66</v>
      </c>
      <c r="V811" s="208" t="s">
        <v>290</v>
      </c>
      <c r="W811" s="208" t="s">
        <v>96</v>
      </c>
      <c r="X811" s="34">
        <v>11000000</v>
      </c>
      <c r="Y811" s="202">
        <v>1</v>
      </c>
      <c r="Z811" s="26">
        <f t="shared" si="154"/>
        <v>11000000</v>
      </c>
      <c r="AA811" s="208">
        <v>7.2700000000000001E-2</v>
      </c>
      <c r="AB811" s="35">
        <f t="shared" si="152"/>
        <v>799700</v>
      </c>
      <c r="AC811" s="27">
        <f t="shared" si="145"/>
        <v>64055.97</v>
      </c>
      <c r="AD811" s="212">
        <v>8.0100000000000005E-2</v>
      </c>
      <c r="AE811" s="211">
        <f t="shared" si="146"/>
        <v>1</v>
      </c>
      <c r="AF811" s="211" t="str">
        <f>IF(AND(COUNTIFS($J$18:J811,J811)=1,AE811=1),1,"")</f>
        <v/>
      </c>
      <c r="AG811" s="211" t="str">
        <f>IF(C811="","",IF(AND(COUNTIFS($J$18:J811,J811)=1,C811&lt;&gt;""),1,""))</f>
        <v/>
      </c>
      <c r="AH811" s="211" t="str">
        <f>IF(G811="","",IF(AND(COUNTIFS($J$18:J811,J811)=1,G811&lt;&gt;""),1,""))</f>
        <v/>
      </c>
      <c r="AI811" s="28">
        <f t="shared" si="147"/>
        <v>14005204.685000001</v>
      </c>
      <c r="AJ811" s="28">
        <f t="shared" si="148"/>
        <v>1436995.2460839998</v>
      </c>
      <c r="AK811" s="29">
        <f t="shared" si="149"/>
        <v>0.10260437304590524</v>
      </c>
      <c r="AL811" s="210"/>
      <c r="AM811" s="210"/>
      <c r="AN811" s="210"/>
      <c r="AO811" s="210"/>
      <c r="AP811" s="45" t="str">
        <f t="shared" si="150"/>
        <v>20202</v>
      </c>
      <c r="AQ811" s="45" t="str">
        <f t="shared" si="151"/>
        <v>20202JPY</v>
      </c>
    </row>
    <row r="812" spans="1:43" s="15" customFormat="1">
      <c r="A812" s="208" t="s">
        <v>34</v>
      </c>
      <c r="B812" s="209">
        <v>2019</v>
      </c>
      <c r="C812" s="209">
        <v>12</v>
      </c>
      <c r="D812" s="57" t="str">
        <f t="shared" si="153"/>
        <v>Q3</v>
      </c>
      <c r="E812" s="208" t="s">
        <v>34</v>
      </c>
      <c r="F812" s="209">
        <v>2020</v>
      </c>
      <c r="G812" s="209">
        <v>2</v>
      </c>
      <c r="H812" s="213"/>
      <c r="I812" s="57" t="str">
        <f t="shared" si="143"/>
        <v>Q4</v>
      </c>
      <c r="J812" s="204" t="s">
        <v>938</v>
      </c>
      <c r="K812" s="213" t="s">
        <v>939</v>
      </c>
      <c r="L812" s="210" t="s">
        <v>55</v>
      </c>
      <c r="M812" s="208" t="s">
        <v>47</v>
      </c>
      <c r="N812" s="208">
        <v>1</v>
      </c>
      <c r="O812" s="208"/>
      <c r="P812" s="57" t="str">
        <f t="shared" si="144"/>
        <v>MAIN UNIT</v>
      </c>
      <c r="Q812" s="208" t="s">
        <v>56</v>
      </c>
      <c r="R812" s="208" t="s">
        <v>49</v>
      </c>
      <c r="S812" s="208" t="s">
        <v>36</v>
      </c>
      <c r="T812" s="208" t="s">
        <v>65</v>
      </c>
      <c r="U812" s="208" t="s">
        <v>66</v>
      </c>
      <c r="V812" s="208" t="s">
        <v>290</v>
      </c>
      <c r="W812" s="208" t="s">
        <v>96</v>
      </c>
      <c r="X812" s="34">
        <v>7722000</v>
      </c>
      <c r="Y812" s="202">
        <v>1</v>
      </c>
      <c r="Z812" s="26">
        <f t="shared" si="154"/>
        <v>7722000</v>
      </c>
      <c r="AA812" s="208">
        <v>7.2700000000000001E-2</v>
      </c>
      <c r="AB812" s="35">
        <f t="shared" si="152"/>
        <v>561389.4</v>
      </c>
      <c r="AC812" s="27">
        <f t="shared" si="145"/>
        <v>44967.290940000006</v>
      </c>
      <c r="AD812" s="212">
        <v>8.0100000000000005E-2</v>
      </c>
      <c r="AE812" s="211">
        <f t="shared" si="146"/>
        <v>1</v>
      </c>
      <c r="AF812" s="211" t="str">
        <f>IF(AND(COUNTIFS($J$18:J812,J812)=1,AE812=1),1,"")</f>
        <v/>
      </c>
      <c r="AG812" s="211" t="str">
        <f>IF(C812="","",IF(AND(COUNTIFS($J$18:J812,J812)=1,C812&lt;&gt;""),1,""))</f>
        <v/>
      </c>
      <c r="AH812" s="211" t="str">
        <f>IF(G812="","",IF(AND(COUNTIFS($J$18:J812,J812)=1,G812&lt;&gt;""),1,""))</f>
        <v/>
      </c>
      <c r="AI812" s="28">
        <f t="shared" si="147"/>
        <v>14005204.685000001</v>
      </c>
      <c r="AJ812" s="28">
        <f t="shared" si="148"/>
        <v>1436995.2460839998</v>
      </c>
      <c r="AK812" s="29">
        <f t="shared" si="149"/>
        <v>0.10260437304590524</v>
      </c>
      <c r="AL812" s="210"/>
      <c r="AM812" s="210"/>
      <c r="AN812" s="210"/>
      <c r="AO812" s="210"/>
      <c r="AP812" s="45" t="str">
        <f t="shared" si="150"/>
        <v>20202</v>
      </c>
      <c r="AQ812" s="45" t="str">
        <f t="shared" si="151"/>
        <v>20202JPY</v>
      </c>
    </row>
    <row r="813" spans="1:43" s="15" customFormat="1">
      <c r="A813" s="208" t="s">
        <v>34</v>
      </c>
      <c r="B813" s="209">
        <v>2019</v>
      </c>
      <c r="C813" s="209">
        <v>12</v>
      </c>
      <c r="D813" s="57" t="str">
        <f t="shared" si="153"/>
        <v>Q3</v>
      </c>
      <c r="E813" s="208" t="s">
        <v>34</v>
      </c>
      <c r="F813" s="209">
        <v>2020</v>
      </c>
      <c r="G813" s="209">
        <v>2</v>
      </c>
      <c r="H813" s="213"/>
      <c r="I813" s="57" t="str">
        <f t="shared" si="143"/>
        <v>Q4</v>
      </c>
      <c r="J813" s="204" t="s">
        <v>938</v>
      </c>
      <c r="K813" s="213" t="s">
        <v>939</v>
      </c>
      <c r="L813" s="210" t="s">
        <v>55</v>
      </c>
      <c r="M813" s="208" t="s">
        <v>47</v>
      </c>
      <c r="N813" s="208">
        <v>1</v>
      </c>
      <c r="O813" s="208"/>
      <c r="P813" s="57" t="str">
        <f t="shared" si="144"/>
        <v>MAIN UNIT</v>
      </c>
      <c r="Q813" s="208" t="s">
        <v>56</v>
      </c>
      <c r="R813" s="208" t="s">
        <v>49</v>
      </c>
      <c r="S813" s="208" t="s">
        <v>36</v>
      </c>
      <c r="T813" s="208" t="s">
        <v>65</v>
      </c>
      <c r="U813" s="208" t="s">
        <v>66</v>
      </c>
      <c r="V813" s="208" t="s">
        <v>290</v>
      </c>
      <c r="W813" s="208" t="s">
        <v>96</v>
      </c>
      <c r="X813" s="34">
        <v>7722000</v>
      </c>
      <c r="Y813" s="202">
        <v>1</v>
      </c>
      <c r="Z813" s="26">
        <f t="shared" si="154"/>
        <v>7722000</v>
      </c>
      <c r="AA813" s="208">
        <v>7.2700000000000001E-2</v>
      </c>
      <c r="AB813" s="35">
        <f t="shared" si="152"/>
        <v>561389.4</v>
      </c>
      <c r="AC813" s="27">
        <f t="shared" si="145"/>
        <v>44967.290940000006</v>
      </c>
      <c r="AD813" s="212">
        <v>8.0100000000000005E-2</v>
      </c>
      <c r="AE813" s="211">
        <f t="shared" si="146"/>
        <v>1</v>
      </c>
      <c r="AF813" s="211" t="str">
        <f>IF(AND(COUNTIFS($J$18:J813,J813)=1,AE813=1),1,"")</f>
        <v/>
      </c>
      <c r="AG813" s="211" t="str">
        <f>IF(C813="","",IF(AND(COUNTIFS($J$18:J813,J813)=1,C813&lt;&gt;""),1,""))</f>
        <v/>
      </c>
      <c r="AH813" s="211" t="str">
        <f>IF(G813="","",IF(AND(COUNTIFS($J$18:J813,J813)=1,G813&lt;&gt;""),1,""))</f>
        <v/>
      </c>
      <c r="AI813" s="28">
        <f t="shared" si="147"/>
        <v>14005204.685000001</v>
      </c>
      <c r="AJ813" s="28">
        <f t="shared" si="148"/>
        <v>1436995.2460839998</v>
      </c>
      <c r="AK813" s="29">
        <f t="shared" si="149"/>
        <v>0.10260437304590524</v>
      </c>
      <c r="AL813" s="210"/>
      <c r="AM813" s="210"/>
      <c r="AN813" s="210"/>
      <c r="AO813" s="210"/>
      <c r="AP813" s="45" t="str">
        <f t="shared" si="150"/>
        <v>20202</v>
      </c>
      <c r="AQ813" s="45" t="str">
        <f t="shared" si="151"/>
        <v>20202JPY</v>
      </c>
    </row>
    <row r="814" spans="1:43" s="15" customFormat="1">
      <c r="A814" s="208" t="s">
        <v>34</v>
      </c>
      <c r="B814" s="209">
        <v>2019</v>
      </c>
      <c r="C814" s="209">
        <v>12</v>
      </c>
      <c r="D814" s="57" t="str">
        <f t="shared" si="153"/>
        <v>Q3</v>
      </c>
      <c r="E814" s="208" t="s">
        <v>34</v>
      </c>
      <c r="F814" s="209">
        <v>2020</v>
      </c>
      <c r="G814" s="209">
        <v>2</v>
      </c>
      <c r="H814" s="213"/>
      <c r="I814" s="57" t="str">
        <f t="shared" si="143"/>
        <v>Q4</v>
      </c>
      <c r="J814" s="204" t="s">
        <v>938</v>
      </c>
      <c r="K814" s="213" t="s">
        <v>939</v>
      </c>
      <c r="L814" s="210" t="s">
        <v>55</v>
      </c>
      <c r="M814" s="208" t="s">
        <v>47</v>
      </c>
      <c r="N814" s="208">
        <v>1</v>
      </c>
      <c r="O814" s="208"/>
      <c r="P814" s="57" t="str">
        <f t="shared" si="144"/>
        <v>MAIN UNIT</v>
      </c>
      <c r="Q814" s="208" t="s">
        <v>56</v>
      </c>
      <c r="R814" s="208" t="s">
        <v>49</v>
      </c>
      <c r="S814" s="208" t="s">
        <v>36</v>
      </c>
      <c r="T814" s="208" t="s">
        <v>65</v>
      </c>
      <c r="U814" s="208" t="s">
        <v>66</v>
      </c>
      <c r="V814" s="208" t="s">
        <v>290</v>
      </c>
      <c r="W814" s="208" t="s">
        <v>96</v>
      </c>
      <c r="X814" s="34">
        <v>7722000</v>
      </c>
      <c r="Y814" s="202">
        <v>1</v>
      </c>
      <c r="Z814" s="26">
        <f t="shared" si="154"/>
        <v>7722000</v>
      </c>
      <c r="AA814" s="208">
        <v>7.2700000000000001E-2</v>
      </c>
      <c r="AB814" s="35">
        <f t="shared" si="152"/>
        <v>561389.4</v>
      </c>
      <c r="AC814" s="27">
        <f t="shared" si="145"/>
        <v>44967.290940000006</v>
      </c>
      <c r="AD814" s="212">
        <v>8.0100000000000005E-2</v>
      </c>
      <c r="AE814" s="211">
        <f t="shared" si="146"/>
        <v>1</v>
      </c>
      <c r="AF814" s="211" t="str">
        <f>IF(AND(COUNTIFS($J$18:J814,J814)=1,AE814=1),1,"")</f>
        <v/>
      </c>
      <c r="AG814" s="211" t="str">
        <f>IF(C814="","",IF(AND(COUNTIFS($J$18:J814,J814)=1,C814&lt;&gt;""),1,""))</f>
        <v/>
      </c>
      <c r="AH814" s="211" t="str">
        <f>IF(G814="","",IF(AND(COUNTIFS($J$18:J814,J814)=1,G814&lt;&gt;""),1,""))</f>
        <v/>
      </c>
      <c r="AI814" s="28">
        <f t="shared" si="147"/>
        <v>14005204.685000001</v>
      </c>
      <c r="AJ814" s="28">
        <f t="shared" si="148"/>
        <v>1436995.2460839998</v>
      </c>
      <c r="AK814" s="29">
        <f t="shared" si="149"/>
        <v>0.10260437304590524</v>
      </c>
      <c r="AL814" s="210"/>
      <c r="AM814" s="210"/>
      <c r="AN814" s="210"/>
      <c r="AO814" s="210"/>
      <c r="AP814" s="45" t="str">
        <f t="shared" si="150"/>
        <v>20202</v>
      </c>
      <c r="AQ814" s="45" t="str">
        <f t="shared" si="151"/>
        <v>20202JPY</v>
      </c>
    </row>
    <row r="815" spans="1:43" s="15" customFormat="1">
      <c r="A815" s="208" t="s">
        <v>34</v>
      </c>
      <c r="B815" s="209">
        <v>2019</v>
      </c>
      <c r="C815" s="209">
        <v>12</v>
      </c>
      <c r="D815" s="57" t="str">
        <f t="shared" si="153"/>
        <v>Q3</v>
      </c>
      <c r="E815" s="208" t="s">
        <v>34</v>
      </c>
      <c r="F815" s="209">
        <v>2020</v>
      </c>
      <c r="G815" s="209">
        <v>2</v>
      </c>
      <c r="H815" s="213"/>
      <c r="I815" s="57" t="str">
        <f t="shared" si="143"/>
        <v>Q4</v>
      </c>
      <c r="J815" s="204" t="s">
        <v>938</v>
      </c>
      <c r="K815" s="213" t="s">
        <v>939</v>
      </c>
      <c r="L815" s="210" t="s">
        <v>55</v>
      </c>
      <c r="M815" s="208" t="s">
        <v>47</v>
      </c>
      <c r="N815" s="208">
        <v>1</v>
      </c>
      <c r="O815" s="208"/>
      <c r="P815" s="57" t="str">
        <f t="shared" si="144"/>
        <v>MAIN UNIT</v>
      </c>
      <c r="Q815" s="208" t="s">
        <v>56</v>
      </c>
      <c r="R815" s="208" t="s">
        <v>49</v>
      </c>
      <c r="S815" s="208" t="s">
        <v>36</v>
      </c>
      <c r="T815" s="208" t="s">
        <v>65</v>
      </c>
      <c r="U815" s="208" t="s">
        <v>66</v>
      </c>
      <c r="V815" s="208" t="s">
        <v>290</v>
      </c>
      <c r="W815" s="208" t="s">
        <v>96</v>
      </c>
      <c r="X815" s="34">
        <v>7722000</v>
      </c>
      <c r="Y815" s="202">
        <v>1</v>
      </c>
      <c r="Z815" s="26">
        <f t="shared" si="154"/>
        <v>7722000</v>
      </c>
      <c r="AA815" s="208">
        <v>7.2700000000000001E-2</v>
      </c>
      <c r="AB815" s="35">
        <f t="shared" si="152"/>
        <v>561389.4</v>
      </c>
      <c r="AC815" s="27">
        <f t="shared" si="145"/>
        <v>44967.290940000006</v>
      </c>
      <c r="AD815" s="212">
        <v>8.0100000000000005E-2</v>
      </c>
      <c r="AE815" s="211">
        <f t="shared" si="146"/>
        <v>1</v>
      </c>
      <c r="AF815" s="211" t="str">
        <f>IF(AND(COUNTIFS($J$18:J815,J815)=1,AE815=1),1,"")</f>
        <v/>
      </c>
      <c r="AG815" s="211" t="str">
        <f>IF(C815="","",IF(AND(COUNTIFS($J$18:J815,J815)=1,C815&lt;&gt;""),1,""))</f>
        <v/>
      </c>
      <c r="AH815" s="211" t="str">
        <f>IF(G815="","",IF(AND(COUNTIFS($J$18:J815,J815)=1,G815&lt;&gt;""),1,""))</f>
        <v/>
      </c>
      <c r="AI815" s="28">
        <f t="shared" si="147"/>
        <v>14005204.685000001</v>
      </c>
      <c r="AJ815" s="28">
        <f t="shared" si="148"/>
        <v>1436995.2460839998</v>
      </c>
      <c r="AK815" s="29">
        <f t="shared" si="149"/>
        <v>0.10260437304590524</v>
      </c>
      <c r="AL815" s="210"/>
      <c r="AM815" s="210"/>
      <c r="AN815" s="210"/>
      <c r="AO815" s="210"/>
      <c r="AP815" s="45" t="str">
        <f t="shared" si="150"/>
        <v>20202</v>
      </c>
      <c r="AQ815" s="45" t="str">
        <f t="shared" si="151"/>
        <v>20202JPY</v>
      </c>
    </row>
    <row r="816" spans="1:43" s="15" customFormat="1">
      <c r="A816" s="208" t="s">
        <v>34</v>
      </c>
      <c r="B816" s="209">
        <v>2019</v>
      </c>
      <c r="C816" s="209">
        <v>12</v>
      </c>
      <c r="D816" s="57" t="str">
        <f t="shared" si="153"/>
        <v>Q3</v>
      </c>
      <c r="E816" s="208" t="s">
        <v>34</v>
      </c>
      <c r="F816" s="209">
        <v>2020</v>
      </c>
      <c r="G816" s="209">
        <v>2</v>
      </c>
      <c r="H816" s="213"/>
      <c r="I816" s="57" t="str">
        <f t="shared" si="143"/>
        <v>Q4</v>
      </c>
      <c r="J816" s="204" t="s">
        <v>938</v>
      </c>
      <c r="K816" s="213" t="s">
        <v>939</v>
      </c>
      <c r="L816" s="210" t="s">
        <v>55</v>
      </c>
      <c r="M816" s="208" t="s">
        <v>47</v>
      </c>
      <c r="N816" s="208">
        <v>1</v>
      </c>
      <c r="O816" s="208"/>
      <c r="P816" s="57" t="str">
        <f t="shared" si="144"/>
        <v>MAIN UNIT</v>
      </c>
      <c r="Q816" s="208" t="s">
        <v>56</v>
      </c>
      <c r="R816" s="208" t="s">
        <v>49</v>
      </c>
      <c r="S816" s="208" t="s">
        <v>36</v>
      </c>
      <c r="T816" s="208" t="s">
        <v>65</v>
      </c>
      <c r="U816" s="208" t="s">
        <v>66</v>
      </c>
      <c r="V816" s="208" t="s">
        <v>290</v>
      </c>
      <c r="W816" s="208" t="s">
        <v>96</v>
      </c>
      <c r="X816" s="34">
        <v>7722000</v>
      </c>
      <c r="Y816" s="202">
        <v>1</v>
      </c>
      <c r="Z816" s="26">
        <f t="shared" si="154"/>
        <v>7722000</v>
      </c>
      <c r="AA816" s="208">
        <v>7.2700000000000001E-2</v>
      </c>
      <c r="AB816" s="35">
        <f t="shared" si="152"/>
        <v>561389.4</v>
      </c>
      <c r="AC816" s="27">
        <f t="shared" si="145"/>
        <v>44967.290940000006</v>
      </c>
      <c r="AD816" s="212">
        <v>8.0100000000000005E-2</v>
      </c>
      <c r="AE816" s="211">
        <f t="shared" si="146"/>
        <v>1</v>
      </c>
      <c r="AF816" s="211" t="str">
        <f>IF(AND(COUNTIFS($J$18:J816,J816)=1,AE816=1),1,"")</f>
        <v/>
      </c>
      <c r="AG816" s="211" t="str">
        <f>IF(C816="","",IF(AND(COUNTIFS($J$18:J816,J816)=1,C816&lt;&gt;""),1,""))</f>
        <v/>
      </c>
      <c r="AH816" s="211" t="str">
        <f>IF(G816="","",IF(AND(COUNTIFS($J$18:J816,J816)=1,G816&lt;&gt;""),1,""))</f>
        <v/>
      </c>
      <c r="AI816" s="28">
        <f t="shared" si="147"/>
        <v>14005204.685000001</v>
      </c>
      <c r="AJ816" s="28">
        <f t="shared" si="148"/>
        <v>1436995.2460839998</v>
      </c>
      <c r="AK816" s="29">
        <f t="shared" si="149"/>
        <v>0.10260437304590524</v>
      </c>
      <c r="AL816" s="210"/>
      <c r="AM816" s="210"/>
      <c r="AN816" s="210"/>
      <c r="AO816" s="210"/>
      <c r="AP816" s="45" t="str">
        <f t="shared" si="150"/>
        <v>20202</v>
      </c>
      <c r="AQ816" s="45" t="str">
        <f t="shared" si="151"/>
        <v>20202JPY</v>
      </c>
    </row>
    <row r="817" spans="1:43" s="15" customFormat="1">
      <c r="A817" s="208" t="s">
        <v>34</v>
      </c>
      <c r="B817" s="209">
        <v>2019</v>
      </c>
      <c r="C817" s="209">
        <v>12</v>
      </c>
      <c r="D817" s="57" t="str">
        <f t="shared" si="153"/>
        <v>Q3</v>
      </c>
      <c r="E817" s="208" t="s">
        <v>34</v>
      </c>
      <c r="F817" s="209">
        <v>2020</v>
      </c>
      <c r="G817" s="209">
        <v>2</v>
      </c>
      <c r="H817" s="213"/>
      <c r="I817" s="57" t="str">
        <f t="shared" si="143"/>
        <v>Q4</v>
      </c>
      <c r="J817" s="204" t="s">
        <v>938</v>
      </c>
      <c r="K817" s="213" t="s">
        <v>939</v>
      </c>
      <c r="L817" s="210" t="s">
        <v>55</v>
      </c>
      <c r="M817" s="208" t="s">
        <v>47</v>
      </c>
      <c r="N817" s="208">
        <v>1</v>
      </c>
      <c r="O817" s="208"/>
      <c r="P817" s="57" t="str">
        <f t="shared" si="144"/>
        <v>MAIN UNIT</v>
      </c>
      <c r="Q817" s="208" t="s">
        <v>56</v>
      </c>
      <c r="R817" s="208" t="s">
        <v>49</v>
      </c>
      <c r="S817" s="208" t="s">
        <v>36</v>
      </c>
      <c r="T817" s="208" t="s">
        <v>65</v>
      </c>
      <c r="U817" s="208" t="s">
        <v>66</v>
      </c>
      <c r="V817" s="208" t="s">
        <v>290</v>
      </c>
      <c r="W817" s="208" t="s">
        <v>96</v>
      </c>
      <c r="X817" s="34">
        <v>7722000</v>
      </c>
      <c r="Y817" s="202">
        <v>1</v>
      </c>
      <c r="Z817" s="26">
        <f t="shared" si="154"/>
        <v>7722000</v>
      </c>
      <c r="AA817" s="208">
        <v>7.2700000000000001E-2</v>
      </c>
      <c r="AB817" s="35">
        <f t="shared" si="152"/>
        <v>561389.4</v>
      </c>
      <c r="AC817" s="27">
        <f t="shared" si="145"/>
        <v>44967.290940000006</v>
      </c>
      <c r="AD817" s="212">
        <v>8.0100000000000005E-2</v>
      </c>
      <c r="AE817" s="211">
        <f t="shared" si="146"/>
        <v>1</v>
      </c>
      <c r="AF817" s="211" t="str">
        <f>IF(AND(COUNTIFS($J$18:J817,J817)=1,AE817=1),1,"")</f>
        <v/>
      </c>
      <c r="AG817" s="211" t="str">
        <f>IF(C817="","",IF(AND(COUNTIFS($J$18:J817,J817)=1,C817&lt;&gt;""),1,""))</f>
        <v/>
      </c>
      <c r="AH817" s="211" t="str">
        <f>IF(G817="","",IF(AND(COUNTIFS($J$18:J817,J817)=1,G817&lt;&gt;""),1,""))</f>
        <v/>
      </c>
      <c r="AI817" s="28">
        <f t="shared" si="147"/>
        <v>14005204.685000001</v>
      </c>
      <c r="AJ817" s="28">
        <f t="shared" si="148"/>
        <v>1436995.2460839998</v>
      </c>
      <c r="AK817" s="29">
        <f t="shared" si="149"/>
        <v>0.10260437304590524</v>
      </c>
      <c r="AL817" s="210"/>
      <c r="AM817" s="210"/>
      <c r="AN817" s="210"/>
      <c r="AO817" s="210"/>
      <c r="AP817" s="45" t="str">
        <f t="shared" si="150"/>
        <v>20202</v>
      </c>
      <c r="AQ817" s="45" t="str">
        <f t="shared" si="151"/>
        <v>20202JPY</v>
      </c>
    </row>
    <row r="818" spans="1:43" s="15" customFormat="1">
      <c r="A818" s="208" t="s">
        <v>34</v>
      </c>
      <c r="B818" s="209">
        <v>2019</v>
      </c>
      <c r="C818" s="209">
        <v>12</v>
      </c>
      <c r="D818" s="57" t="str">
        <f t="shared" si="153"/>
        <v>Q3</v>
      </c>
      <c r="E818" s="208" t="s">
        <v>34</v>
      </c>
      <c r="F818" s="209">
        <v>2020</v>
      </c>
      <c r="G818" s="209">
        <v>2</v>
      </c>
      <c r="H818" s="213"/>
      <c r="I818" s="57" t="str">
        <f t="shared" si="143"/>
        <v>Q4</v>
      </c>
      <c r="J818" s="204" t="s">
        <v>940</v>
      </c>
      <c r="K818" s="213" t="s">
        <v>941</v>
      </c>
      <c r="L818" s="210" t="s">
        <v>55</v>
      </c>
      <c r="M818" s="208" t="s">
        <v>47</v>
      </c>
      <c r="N818" s="208">
        <v>1</v>
      </c>
      <c r="O818" s="208"/>
      <c r="P818" s="57" t="str">
        <f t="shared" si="144"/>
        <v>MAIN UNIT</v>
      </c>
      <c r="Q818" s="208" t="s">
        <v>56</v>
      </c>
      <c r="R818" s="208" t="s">
        <v>49</v>
      </c>
      <c r="S818" s="208" t="s">
        <v>36</v>
      </c>
      <c r="T818" s="208" t="s">
        <v>65</v>
      </c>
      <c r="U818" s="208" t="s">
        <v>66</v>
      </c>
      <c r="V818" s="208" t="s">
        <v>942</v>
      </c>
      <c r="W818" s="208" t="s">
        <v>96</v>
      </c>
      <c r="X818" s="34">
        <v>7150000</v>
      </c>
      <c r="Y818" s="202">
        <v>1</v>
      </c>
      <c r="Z818" s="26">
        <f t="shared" si="154"/>
        <v>7150000</v>
      </c>
      <c r="AA818" s="208">
        <v>7.2700000000000001E-2</v>
      </c>
      <c r="AB818" s="35">
        <f t="shared" si="152"/>
        <v>519805</v>
      </c>
      <c r="AC818" s="27">
        <f t="shared" si="145"/>
        <v>85144.058999999994</v>
      </c>
      <c r="AD818" s="212">
        <v>0.1638</v>
      </c>
      <c r="AE818" s="211">
        <f t="shared" si="146"/>
        <v>1</v>
      </c>
      <c r="AF818" s="211">
        <f>IF(AND(COUNTIFS($J$18:J818,J818)=1,AE818=1),1,"")</f>
        <v>1</v>
      </c>
      <c r="AG818" s="211">
        <f>IF(C818="","",IF(AND(COUNTIFS($J$18:J818,J818)=1,C818&lt;&gt;""),1,""))</f>
        <v>1</v>
      </c>
      <c r="AH818" s="211">
        <f>IF(G818="","",IF(AND(COUNTIFS($J$18:J818,J818)=1,G818&lt;&gt;""),1,""))</f>
        <v>1</v>
      </c>
      <c r="AI818" s="28">
        <f t="shared" si="147"/>
        <v>14005204.685000001</v>
      </c>
      <c r="AJ818" s="28">
        <f t="shared" si="148"/>
        <v>1436995.2460839998</v>
      </c>
      <c r="AK818" s="29">
        <f t="shared" si="149"/>
        <v>0.10260437304590524</v>
      </c>
      <c r="AL818" s="210"/>
      <c r="AM818" s="210"/>
      <c r="AN818" s="210"/>
      <c r="AO818" s="210"/>
      <c r="AP818" s="45" t="str">
        <f t="shared" si="150"/>
        <v>20202</v>
      </c>
      <c r="AQ818" s="45" t="str">
        <f t="shared" si="151"/>
        <v>20202JPY</v>
      </c>
    </row>
    <row r="819" spans="1:43" s="15" customFormat="1">
      <c r="A819" s="208" t="s">
        <v>34</v>
      </c>
      <c r="B819" s="209">
        <v>2019</v>
      </c>
      <c r="C819" s="209">
        <v>11</v>
      </c>
      <c r="D819" s="57" t="str">
        <f t="shared" si="153"/>
        <v>Q3</v>
      </c>
      <c r="E819" s="208" t="s">
        <v>34</v>
      </c>
      <c r="F819" s="209">
        <v>2020</v>
      </c>
      <c r="G819" s="209">
        <v>2</v>
      </c>
      <c r="H819" s="213"/>
      <c r="I819" s="57" t="str">
        <f t="shared" si="143"/>
        <v>Q4</v>
      </c>
      <c r="J819" s="204" t="s">
        <v>943</v>
      </c>
      <c r="K819" s="213" t="s">
        <v>638</v>
      </c>
      <c r="L819" s="210" t="s">
        <v>55</v>
      </c>
      <c r="M819" s="208" t="s">
        <v>47</v>
      </c>
      <c r="N819" s="208">
        <v>1</v>
      </c>
      <c r="O819" s="208"/>
      <c r="P819" s="57" t="str">
        <f t="shared" si="144"/>
        <v>MAIN UNIT</v>
      </c>
      <c r="Q819" s="208" t="s">
        <v>48</v>
      </c>
      <c r="R819" s="208" t="s">
        <v>49</v>
      </c>
      <c r="S819" s="208" t="s">
        <v>36</v>
      </c>
      <c r="T819" s="208" t="s">
        <v>372</v>
      </c>
      <c r="U819" s="208" t="s">
        <v>66</v>
      </c>
      <c r="V819" s="208" t="s">
        <v>122</v>
      </c>
      <c r="W819" s="208" t="s">
        <v>96</v>
      </c>
      <c r="X819" s="34">
        <v>9900000</v>
      </c>
      <c r="Y819" s="202">
        <v>1</v>
      </c>
      <c r="Z819" s="26">
        <f t="shared" si="154"/>
        <v>9900000</v>
      </c>
      <c r="AA819" s="208">
        <v>7.2700000000000001E-2</v>
      </c>
      <c r="AB819" s="35">
        <f t="shared" si="152"/>
        <v>719730</v>
      </c>
      <c r="AC819" s="27">
        <f t="shared" si="145"/>
        <v>84568.274999999994</v>
      </c>
      <c r="AD819" s="212">
        <v>0.11749999999999999</v>
      </c>
      <c r="AE819" s="211">
        <f t="shared" si="146"/>
        <v>0</v>
      </c>
      <c r="AF819" s="211" t="str">
        <f>IF(AND(COUNTIFS($J$18:J819,J819)=1,AE819=1),1,"")</f>
        <v/>
      </c>
      <c r="AG819" s="211">
        <f>IF(C819="","",IF(AND(COUNTIFS($J$18:J819,J819)=1,C819&lt;&gt;""),1,""))</f>
        <v>1</v>
      </c>
      <c r="AH819" s="211">
        <f>IF(G819="","",IF(AND(COUNTIFS($J$18:J819,J819)=1,G819&lt;&gt;""),1,""))</f>
        <v>1</v>
      </c>
      <c r="AI819" s="28">
        <f t="shared" si="147"/>
        <v>14005204.685000001</v>
      </c>
      <c r="AJ819" s="28">
        <f t="shared" si="148"/>
        <v>1436995.2460839998</v>
      </c>
      <c r="AK819" s="29">
        <f t="shared" si="149"/>
        <v>0.10260437304590524</v>
      </c>
      <c r="AL819" s="210"/>
      <c r="AM819" s="210"/>
      <c r="AN819" s="210"/>
      <c r="AO819" s="210"/>
      <c r="AP819" s="45" t="str">
        <f t="shared" si="150"/>
        <v>20202</v>
      </c>
      <c r="AQ819" s="45" t="str">
        <f t="shared" si="151"/>
        <v>20202JPY</v>
      </c>
    </row>
    <row r="820" spans="1:43" s="15" customFormat="1">
      <c r="A820" s="208" t="s">
        <v>34</v>
      </c>
      <c r="B820" s="209">
        <v>2019</v>
      </c>
      <c r="C820" s="209">
        <v>11</v>
      </c>
      <c r="D820" s="57" t="str">
        <f t="shared" si="153"/>
        <v>Q3</v>
      </c>
      <c r="E820" s="208" t="s">
        <v>34</v>
      </c>
      <c r="F820" s="209">
        <v>2020</v>
      </c>
      <c r="G820" s="209">
        <v>2</v>
      </c>
      <c r="H820" s="213"/>
      <c r="I820" s="57" t="str">
        <f t="shared" si="143"/>
        <v>Q4</v>
      </c>
      <c r="J820" s="204" t="s">
        <v>943</v>
      </c>
      <c r="K820" s="213" t="s">
        <v>638</v>
      </c>
      <c r="L820" s="210" t="s">
        <v>79</v>
      </c>
      <c r="M820" s="208" t="s">
        <v>47</v>
      </c>
      <c r="N820" s="208">
        <v>1</v>
      </c>
      <c r="O820" s="208"/>
      <c r="P820" s="57" t="str">
        <f t="shared" si="144"/>
        <v>MAIN UNIT</v>
      </c>
      <c r="Q820" s="208" t="s">
        <v>48</v>
      </c>
      <c r="R820" s="208" t="s">
        <v>49</v>
      </c>
      <c r="S820" s="208" t="s">
        <v>36</v>
      </c>
      <c r="T820" s="208" t="s">
        <v>372</v>
      </c>
      <c r="U820" s="208" t="s">
        <v>66</v>
      </c>
      <c r="V820" s="208" t="s">
        <v>122</v>
      </c>
      <c r="W820" s="208" t="s">
        <v>96</v>
      </c>
      <c r="X820" s="34">
        <v>12600000</v>
      </c>
      <c r="Y820" s="202">
        <v>1</v>
      </c>
      <c r="Z820" s="26">
        <f t="shared" si="154"/>
        <v>12600000</v>
      </c>
      <c r="AA820" s="208">
        <v>7.2700000000000001E-2</v>
      </c>
      <c r="AB820" s="35">
        <f t="shared" si="152"/>
        <v>916020</v>
      </c>
      <c r="AC820" s="27">
        <f t="shared" si="145"/>
        <v>107632.34999999999</v>
      </c>
      <c r="AD820" s="212">
        <v>0.11749999999999999</v>
      </c>
      <c r="AE820" s="211">
        <f t="shared" si="146"/>
        <v>0</v>
      </c>
      <c r="AF820" s="211" t="str">
        <f>IF(AND(COUNTIFS($J$18:J820,J820)=1,AE820=1),1,"")</f>
        <v/>
      </c>
      <c r="AG820" s="211" t="str">
        <f>IF(C820="","",IF(AND(COUNTIFS($J$18:J820,J820)=1,C820&lt;&gt;""),1,""))</f>
        <v/>
      </c>
      <c r="AH820" s="211" t="str">
        <f>IF(G820="","",IF(AND(COUNTIFS($J$18:J820,J820)=1,G820&lt;&gt;""),1,""))</f>
        <v/>
      </c>
      <c r="AI820" s="28">
        <f t="shared" si="147"/>
        <v>14005204.685000001</v>
      </c>
      <c r="AJ820" s="28">
        <f t="shared" si="148"/>
        <v>1436995.2460839998</v>
      </c>
      <c r="AK820" s="29">
        <f t="shared" si="149"/>
        <v>0.10260437304590524</v>
      </c>
      <c r="AL820" s="210"/>
      <c r="AM820" s="210"/>
      <c r="AN820" s="210"/>
      <c r="AO820" s="210"/>
      <c r="AP820" s="45" t="str">
        <f t="shared" si="150"/>
        <v>20202</v>
      </c>
      <c r="AQ820" s="45" t="str">
        <f t="shared" si="151"/>
        <v>20202JPY</v>
      </c>
    </row>
    <row r="821" spans="1:43" s="15" customFormat="1">
      <c r="A821" s="208" t="s">
        <v>34</v>
      </c>
      <c r="B821" s="209">
        <v>2019</v>
      </c>
      <c r="C821" s="209">
        <v>11</v>
      </c>
      <c r="D821" s="57" t="str">
        <f t="shared" si="153"/>
        <v>Q3</v>
      </c>
      <c r="E821" s="208" t="s">
        <v>34</v>
      </c>
      <c r="F821" s="209">
        <v>2020</v>
      </c>
      <c r="G821" s="209">
        <v>2</v>
      </c>
      <c r="H821" s="213"/>
      <c r="I821" s="57" t="str">
        <f t="shared" si="143"/>
        <v>Q4</v>
      </c>
      <c r="J821" s="204" t="s">
        <v>943</v>
      </c>
      <c r="K821" s="213" t="s">
        <v>638</v>
      </c>
      <c r="L821" s="210" t="s">
        <v>79</v>
      </c>
      <c r="M821" s="208" t="s">
        <v>47</v>
      </c>
      <c r="N821" s="208">
        <v>1</v>
      </c>
      <c r="O821" s="208"/>
      <c r="P821" s="57" t="str">
        <f t="shared" si="144"/>
        <v>MAIN UNIT</v>
      </c>
      <c r="Q821" s="208" t="s">
        <v>48</v>
      </c>
      <c r="R821" s="208" t="s">
        <v>49</v>
      </c>
      <c r="S821" s="208" t="s">
        <v>36</v>
      </c>
      <c r="T821" s="208" t="s">
        <v>372</v>
      </c>
      <c r="U821" s="208" t="s">
        <v>66</v>
      </c>
      <c r="V821" s="208" t="s">
        <v>122</v>
      </c>
      <c r="W821" s="208" t="s">
        <v>96</v>
      </c>
      <c r="X821" s="34">
        <v>12600000</v>
      </c>
      <c r="Y821" s="202">
        <v>1</v>
      </c>
      <c r="Z821" s="26">
        <f t="shared" si="154"/>
        <v>12600000</v>
      </c>
      <c r="AA821" s="208">
        <v>7.2700000000000001E-2</v>
      </c>
      <c r="AB821" s="35">
        <f t="shared" si="152"/>
        <v>916020</v>
      </c>
      <c r="AC821" s="27">
        <f t="shared" si="145"/>
        <v>107632.34999999999</v>
      </c>
      <c r="AD821" s="212">
        <v>0.11749999999999999</v>
      </c>
      <c r="AE821" s="211">
        <f t="shared" si="146"/>
        <v>0</v>
      </c>
      <c r="AF821" s="211" t="str">
        <f>IF(AND(COUNTIFS($J$18:J821,J821)=1,AE821=1),1,"")</f>
        <v/>
      </c>
      <c r="AG821" s="211" t="str">
        <f>IF(C821="","",IF(AND(COUNTIFS($J$18:J821,J821)=1,C821&lt;&gt;""),1,""))</f>
        <v/>
      </c>
      <c r="AH821" s="211" t="str">
        <f>IF(G821="","",IF(AND(COUNTIFS($J$18:J821,J821)=1,G821&lt;&gt;""),1,""))</f>
        <v/>
      </c>
      <c r="AI821" s="28">
        <f t="shared" si="147"/>
        <v>14005204.685000001</v>
      </c>
      <c r="AJ821" s="28">
        <f t="shared" si="148"/>
        <v>1436995.2460839998</v>
      </c>
      <c r="AK821" s="29">
        <f t="shared" si="149"/>
        <v>0.10260437304590524</v>
      </c>
      <c r="AL821" s="210"/>
      <c r="AM821" s="210"/>
      <c r="AN821" s="210"/>
      <c r="AO821" s="210"/>
      <c r="AP821" s="45" t="str">
        <f t="shared" si="150"/>
        <v>20202</v>
      </c>
      <c r="AQ821" s="45" t="str">
        <f t="shared" si="151"/>
        <v>20202JPY</v>
      </c>
    </row>
    <row r="822" spans="1:43" s="15" customFormat="1">
      <c r="A822" s="208" t="s">
        <v>34</v>
      </c>
      <c r="B822" s="209">
        <v>2019</v>
      </c>
      <c r="C822" s="209">
        <v>11</v>
      </c>
      <c r="D822" s="57" t="str">
        <f t="shared" si="153"/>
        <v>Q3</v>
      </c>
      <c r="E822" s="208" t="s">
        <v>34</v>
      </c>
      <c r="F822" s="209">
        <v>2020</v>
      </c>
      <c r="G822" s="209">
        <v>2</v>
      </c>
      <c r="H822" s="213"/>
      <c r="I822" s="57" t="str">
        <f t="shared" si="143"/>
        <v>Q4</v>
      </c>
      <c r="J822" s="204" t="s">
        <v>943</v>
      </c>
      <c r="K822" s="213" t="s">
        <v>638</v>
      </c>
      <c r="L822" s="210" t="s">
        <v>79</v>
      </c>
      <c r="M822" s="208" t="s">
        <v>47</v>
      </c>
      <c r="N822" s="208">
        <v>1</v>
      </c>
      <c r="O822" s="208"/>
      <c r="P822" s="57" t="str">
        <f t="shared" si="144"/>
        <v>MAIN UNIT</v>
      </c>
      <c r="Q822" s="208" t="s">
        <v>48</v>
      </c>
      <c r="R822" s="208" t="s">
        <v>49</v>
      </c>
      <c r="S822" s="208" t="s">
        <v>36</v>
      </c>
      <c r="T822" s="208" t="s">
        <v>372</v>
      </c>
      <c r="U822" s="208" t="s">
        <v>66</v>
      </c>
      <c r="V822" s="208" t="s">
        <v>122</v>
      </c>
      <c r="W822" s="208" t="s">
        <v>96</v>
      </c>
      <c r="X822" s="34">
        <v>12600000</v>
      </c>
      <c r="Y822" s="202">
        <v>1</v>
      </c>
      <c r="Z822" s="26">
        <f t="shared" si="154"/>
        <v>12600000</v>
      </c>
      <c r="AA822" s="208">
        <v>7.2700000000000001E-2</v>
      </c>
      <c r="AB822" s="35">
        <f t="shared" si="152"/>
        <v>916020</v>
      </c>
      <c r="AC822" s="27">
        <f t="shared" si="145"/>
        <v>107632.34999999999</v>
      </c>
      <c r="AD822" s="212">
        <v>0.11749999999999999</v>
      </c>
      <c r="AE822" s="211">
        <f t="shared" si="146"/>
        <v>0</v>
      </c>
      <c r="AF822" s="211" t="str">
        <f>IF(AND(COUNTIFS($J$18:J822,J822)=1,AE822=1),1,"")</f>
        <v/>
      </c>
      <c r="AG822" s="211" t="str">
        <f>IF(C822="","",IF(AND(COUNTIFS($J$18:J822,J822)=1,C822&lt;&gt;""),1,""))</f>
        <v/>
      </c>
      <c r="AH822" s="211" t="str">
        <f>IF(G822="","",IF(AND(COUNTIFS($J$18:J822,J822)=1,G822&lt;&gt;""),1,""))</f>
        <v/>
      </c>
      <c r="AI822" s="28">
        <f t="shared" si="147"/>
        <v>14005204.685000001</v>
      </c>
      <c r="AJ822" s="28">
        <f t="shared" si="148"/>
        <v>1436995.2460839998</v>
      </c>
      <c r="AK822" s="29">
        <f t="shared" si="149"/>
        <v>0.10260437304590524</v>
      </c>
      <c r="AL822" s="210"/>
      <c r="AM822" s="210"/>
      <c r="AN822" s="210"/>
      <c r="AO822" s="210"/>
      <c r="AP822" s="45" t="str">
        <f t="shared" si="150"/>
        <v>20202</v>
      </c>
      <c r="AQ822" s="45" t="str">
        <f t="shared" si="151"/>
        <v>20202JPY</v>
      </c>
    </row>
    <row r="823" spans="1:43" s="15" customFormat="1">
      <c r="A823" s="208" t="s">
        <v>34</v>
      </c>
      <c r="B823" s="209">
        <v>2019</v>
      </c>
      <c r="C823" s="209">
        <v>12</v>
      </c>
      <c r="D823" s="57" t="str">
        <f t="shared" si="153"/>
        <v>Q3</v>
      </c>
      <c r="E823" s="208" t="s">
        <v>34</v>
      </c>
      <c r="F823" s="209">
        <v>2020</v>
      </c>
      <c r="G823" s="209">
        <v>1</v>
      </c>
      <c r="H823" s="213"/>
      <c r="I823" s="57" t="str">
        <f t="shared" si="143"/>
        <v>Q4</v>
      </c>
      <c r="J823" s="204" t="s">
        <v>944</v>
      </c>
      <c r="K823" s="213" t="s">
        <v>945</v>
      </c>
      <c r="L823" s="210" t="s">
        <v>55</v>
      </c>
      <c r="M823" s="208" t="s">
        <v>47</v>
      </c>
      <c r="N823" s="208">
        <v>1</v>
      </c>
      <c r="O823" s="208"/>
      <c r="P823" s="57" t="str">
        <f t="shared" si="144"/>
        <v>MAIN UNIT</v>
      </c>
      <c r="Q823" s="208" t="s">
        <v>56</v>
      </c>
      <c r="R823" s="208" t="s">
        <v>49</v>
      </c>
      <c r="S823" s="208" t="s">
        <v>36</v>
      </c>
      <c r="T823" s="208" t="s">
        <v>65</v>
      </c>
      <c r="U823" s="208" t="s">
        <v>66</v>
      </c>
      <c r="V823" s="208" t="s">
        <v>99</v>
      </c>
      <c r="W823" s="208" t="s">
        <v>51</v>
      </c>
      <c r="X823" s="34">
        <v>602800</v>
      </c>
      <c r="Y823" s="202">
        <v>1.1299999999999999</v>
      </c>
      <c r="Z823" s="26">
        <f t="shared" si="154"/>
        <v>602800</v>
      </c>
      <c r="AA823" s="208">
        <v>1.1100000000000001</v>
      </c>
      <c r="AB823" s="35">
        <f t="shared" si="152"/>
        <v>592130.97345132753</v>
      </c>
      <c r="AC823" s="27">
        <f t="shared" si="145"/>
        <v>82839.123185840726</v>
      </c>
      <c r="AD823" s="212">
        <v>0.1399</v>
      </c>
      <c r="AE823" s="211">
        <f t="shared" si="146"/>
        <v>1</v>
      </c>
      <c r="AF823" s="211">
        <f>IF(AND(COUNTIFS($J$18:J823,J823)=1,AE823=1),1,"")</f>
        <v>1</v>
      </c>
      <c r="AG823" s="211">
        <f>IF(C823="","",IF(AND(COUNTIFS($J$18:J823,J823)=1,C823&lt;&gt;""),1,""))</f>
        <v>1</v>
      </c>
      <c r="AH823" s="211">
        <f>IF(G823="","",IF(AND(COUNTIFS($J$18:J823,J823)=1,G823&lt;&gt;""),1,""))</f>
        <v>1</v>
      </c>
      <c r="AI823" s="28">
        <f t="shared" si="147"/>
        <v>11620538.477876106</v>
      </c>
      <c r="AJ823" s="28">
        <f t="shared" si="148"/>
        <v>1598596.3145221241</v>
      </c>
      <c r="AK823" s="29">
        <f t="shared" si="149"/>
        <v>0.13756645766163331</v>
      </c>
      <c r="AL823" s="210"/>
      <c r="AM823" s="210"/>
      <c r="AN823" s="210"/>
      <c r="AO823" s="210"/>
      <c r="AP823" s="45" t="str">
        <f t="shared" si="150"/>
        <v>20201</v>
      </c>
      <c r="AQ823" s="45" t="str">
        <f t="shared" si="151"/>
        <v>20201RMB</v>
      </c>
    </row>
    <row r="824" spans="1:43" s="15" customFormat="1">
      <c r="A824" s="208" t="s">
        <v>34</v>
      </c>
      <c r="B824" s="209">
        <v>2019</v>
      </c>
      <c r="C824" s="209">
        <v>12</v>
      </c>
      <c r="D824" s="57" t="str">
        <f t="shared" si="153"/>
        <v>Q3</v>
      </c>
      <c r="E824" s="208" t="s">
        <v>34</v>
      </c>
      <c r="F824" s="209">
        <v>2020</v>
      </c>
      <c r="G824" s="209">
        <v>1</v>
      </c>
      <c r="H824" s="213"/>
      <c r="I824" s="57" t="str">
        <f t="shared" si="143"/>
        <v>Q4</v>
      </c>
      <c r="J824" s="204" t="s">
        <v>946</v>
      </c>
      <c r="K824" s="213" t="s">
        <v>947</v>
      </c>
      <c r="L824" s="210" t="s">
        <v>79</v>
      </c>
      <c r="M824" s="208" t="s">
        <v>47</v>
      </c>
      <c r="N824" s="208">
        <v>1</v>
      </c>
      <c r="O824" s="208"/>
      <c r="P824" s="57" t="str">
        <f t="shared" si="144"/>
        <v>MAIN UNIT</v>
      </c>
      <c r="Q824" s="208" t="s">
        <v>48</v>
      </c>
      <c r="R824" s="208" t="s">
        <v>49</v>
      </c>
      <c r="S824" s="208" t="s">
        <v>36</v>
      </c>
      <c r="T824" s="208" t="s">
        <v>65</v>
      </c>
      <c r="U824" s="208" t="s">
        <v>66</v>
      </c>
      <c r="V824" s="208" t="s">
        <v>109</v>
      </c>
      <c r="W824" s="208" t="s">
        <v>96</v>
      </c>
      <c r="X824" s="34">
        <v>12500000</v>
      </c>
      <c r="Y824" s="202">
        <v>1</v>
      </c>
      <c r="Z824" s="26">
        <f t="shared" si="154"/>
        <v>12500000</v>
      </c>
      <c r="AA824" s="208">
        <v>7.2999999999999995E-2</v>
      </c>
      <c r="AB824" s="35">
        <f t="shared" si="152"/>
        <v>912500</v>
      </c>
      <c r="AC824" s="27">
        <f t="shared" si="145"/>
        <v>120906.25</v>
      </c>
      <c r="AD824" s="212">
        <v>0.13250000000000001</v>
      </c>
      <c r="AE824" s="211">
        <f t="shared" si="146"/>
        <v>0</v>
      </c>
      <c r="AF824" s="211" t="str">
        <f>IF(AND(COUNTIFS($J$18:J824,J824)=1,AE824=1),1,"")</f>
        <v/>
      </c>
      <c r="AG824" s="211">
        <f>IF(C824="","",IF(AND(COUNTIFS($J$18:J824,J824)=1,C824&lt;&gt;""),1,""))</f>
        <v>1</v>
      </c>
      <c r="AH824" s="211">
        <f>IF(G824="","",IF(AND(COUNTIFS($J$18:J824,J824)=1,G824&lt;&gt;""),1,""))</f>
        <v>1</v>
      </c>
      <c r="AI824" s="28">
        <f t="shared" si="147"/>
        <v>11620538.477876106</v>
      </c>
      <c r="AJ824" s="28">
        <f t="shared" si="148"/>
        <v>1598596.3145221241</v>
      </c>
      <c r="AK824" s="29">
        <f t="shared" si="149"/>
        <v>0.13756645766163331</v>
      </c>
      <c r="AL824" s="210"/>
      <c r="AM824" s="210"/>
      <c r="AN824" s="210"/>
      <c r="AO824" s="210"/>
      <c r="AP824" s="45" t="str">
        <f t="shared" si="150"/>
        <v>20201</v>
      </c>
      <c r="AQ824" s="45" t="str">
        <f t="shared" si="151"/>
        <v>20201JPY</v>
      </c>
    </row>
    <row r="825" spans="1:43" s="15" customFormat="1">
      <c r="A825" s="208" t="s">
        <v>34</v>
      </c>
      <c r="B825" s="209">
        <v>2019</v>
      </c>
      <c r="C825" s="209">
        <v>12</v>
      </c>
      <c r="D825" s="57" t="str">
        <f t="shared" si="153"/>
        <v>Q3</v>
      </c>
      <c r="E825" s="208" t="s">
        <v>34</v>
      </c>
      <c r="F825" s="209">
        <v>2020</v>
      </c>
      <c r="G825" s="209">
        <v>1</v>
      </c>
      <c r="H825" s="213"/>
      <c r="I825" s="57" t="str">
        <f t="shared" si="143"/>
        <v>Q4</v>
      </c>
      <c r="J825" s="204" t="s">
        <v>946</v>
      </c>
      <c r="K825" s="213" t="s">
        <v>947</v>
      </c>
      <c r="L825" s="210" t="s">
        <v>55</v>
      </c>
      <c r="M825" s="208" t="s">
        <v>47</v>
      </c>
      <c r="N825" s="208">
        <v>1</v>
      </c>
      <c r="O825" s="208"/>
      <c r="P825" s="57" t="str">
        <f t="shared" si="144"/>
        <v>MAIN UNIT</v>
      </c>
      <c r="Q825" s="208" t="s">
        <v>48</v>
      </c>
      <c r="R825" s="208" t="s">
        <v>49</v>
      </c>
      <c r="S825" s="208" t="s">
        <v>36</v>
      </c>
      <c r="T825" s="208" t="s">
        <v>65</v>
      </c>
      <c r="U825" s="208" t="s">
        <v>66</v>
      </c>
      <c r="V825" s="208" t="s">
        <v>109</v>
      </c>
      <c r="W825" s="208" t="s">
        <v>96</v>
      </c>
      <c r="X825" s="34">
        <v>9000000</v>
      </c>
      <c r="Y825" s="202">
        <v>1</v>
      </c>
      <c r="Z825" s="26">
        <f t="shared" si="154"/>
        <v>9000000</v>
      </c>
      <c r="AA825" s="208">
        <v>7.2999999999999995E-2</v>
      </c>
      <c r="AB825" s="35">
        <f t="shared" si="152"/>
        <v>657000</v>
      </c>
      <c r="AC825" s="27">
        <f t="shared" si="145"/>
        <v>87052.5</v>
      </c>
      <c r="AD825" s="212">
        <v>0.13250000000000001</v>
      </c>
      <c r="AE825" s="211">
        <f t="shared" si="146"/>
        <v>0</v>
      </c>
      <c r="AF825" s="211" t="str">
        <f>IF(AND(COUNTIFS($J$18:J825,J825)=1,AE825=1),1,"")</f>
        <v/>
      </c>
      <c r="AG825" s="211" t="str">
        <f>IF(C825="","",IF(AND(COUNTIFS($J$18:J825,J825)=1,C825&lt;&gt;""),1,""))</f>
        <v/>
      </c>
      <c r="AH825" s="211" t="str">
        <f>IF(G825="","",IF(AND(COUNTIFS($J$18:J825,J825)=1,G825&lt;&gt;""),1,""))</f>
        <v/>
      </c>
      <c r="AI825" s="28">
        <f t="shared" si="147"/>
        <v>11620538.477876106</v>
      </c>
      <c r="AJ825" s="28">
        <f t="shared" si="148"/>
        <v>1598596.3145221241</v>
      </c>
      <c r="AK825" s="29">
        <f t="shared" si="149"/>
        <v>0.13756645766163331</v>
      </c>
      <c r="AL825" s="210"/>
      <c r="AM825" s="210"/>
      <c r="AN825" s="210"/>
      <c r="AO825" s="210"/>
      <c r="AP825" s="45" t="str">
        <f t="shared" si="150"/>
        <v>20201</v>
      </c>
      <c r="AQ825" s="45" t="str">
        <f t="shared" si="151"/>
        <v>20201JPY</v>
      </c>
    </row>
    <row r="826" spans="1:43" s="15" customFormat="1">
      <c r="A826" s="208" t="s">
        <v>34</v>
      </c>
      <c r="B826" s="209">
        <v>2019</v>
      </c>
      <c r="C826" s="209">
        <v>12</v>
      </c>
      <c r="D826" s="57" t="str">
        <f t="shared" si="153"/>
        <v>Q3</v>
      </c>
      <c r="E826" s="208" t="s">
        <v>34</v>
      </c>
      <c r="F826" s="209">
        <v>2020</v>
      </c>
      <c r="G826" s="209">
        <v>1</v>
      </c>
      <c r="H826" s="213"/>
      <c r="I826" s="57" t="str">
        <f t="shared" si="143"/>
        <v>Q4</v>
      </c>
      <c r="J826" s="204" t="s">
        <v>948</v>
      </c>
      <c r="K826" s="213" t="s">
        <v>3169</v>
      </c>
      <c r="L826" s="210" t="s">
        <v>55</v>
      </c>
      <c r="M826" s="208" t="s">
        <v>47</v>
      </c>
      <c r="N826" s="208">
        <v>1</v>
      </c>
      <c r="O826" s="208"/>
      <c r="P826" s="57" t="str">
        <f t="shared" si="144"/>
        <v>MAIN UNIT</v>
      </c>
      <c r="Q826" s="208" t="s">
        <v>56</v>
      </c>
      <c r="R826" s="208" t="s">
        <v>49</v>
      </c>
      <c r="S826" s="208" t="s">
        <v>37</v>
      </c>
      <c r="T826" s="208" t="s">
        <v>88</v>
      </c>
      <c r="U826" s="208" t="s">
        <v>58</v>
      </c>
      <c r="V826" s="208" t="s">
        <v>949</v>
      </c>
      <c r="W826" s="208" t="s">
        <v>51</v>
      </c>
      <c r="X826" s="34">
        <v>744000</v>
      </c>
      <c r="Y826" s="202">
        <v>1.1299999999999999</v>
      </c>
      <c r="Z826" s="26">
        <f t="shared" si="154"/>
        <v>744000</v>
      </c>
      <c r="AA826" s="208">
        <v>1.095</v>
      </c>
      <c r="AB826" s="35">
        <f t="shared" si="152"/>
        <v>720955.75221238937</v>
      </c>
      <c r="AC826" s="27">
        <f t="shared" si="145"/>
        <v>103673.43716814159</v>
      </c>
      <c r="AD826" s="212">
        <v>0.14380000000000001</v>
      </c>
      <c r="AE826" s="211">
        <f t="shared" si="146"/>
        <v>1</v>
      </c>
      <c r="AF826" s="211">
        <f>IF(AND(COUNTIFS($J$18:J826,J826)=1,AE826=1),1,"")</f>
        <v>1</v>
      </c>
      <c r="AG826" s="211">
        <f>IF(C826="","",IF(AND(COUNTIFS($J$18:J826,J826)=1,C826&lt;&gt;""),1,""))</f>
        <v>1</v>
      </c>
      <c r="AH826" s="211">
        <f>IF(G826="","",IF(AND(COUNTIFS($J$18:J826,J826)=1,G826&lt;&gt;""),1,""))</f>
        <v>1</v>
      </c>
      <c r="AI826" s="28">
        <f t="shared" si="147"/>
        <v>11620538.477876106</v>
      </c>
      <c r="AJ826" s="28">
        <f t="shared" si="148"/>
        <v>1598596.3145221241</v>
      </c>
      <c r="AK826" s="29">
        <f t="shared" si="149"/>
        <v>0.13756645766163331</v>
      </c>
      <c r="AL826" s="210"/>
      <c r="AM826" s="210"/>
      <c r="AN826" s="210"/>
      <c r="AO826" s="210"/>
      <c r="AP826" s="45" t="str">
        <f t="shared" si="150"/>
        <v>20201</v>
      </c>
      <c r="AQ826" s="45" t="str">
        <f t="shared" si="151"/>
        <v>20201RMB</v>
      </c>
    </row>
    <row r="827" spans="1:43" s="15" customFormat="1">
      <c r="A827" s="208" t="s">
        <v>34</v>
      </c>
      <c r="B827" s="209">
        <v>2019</v>
      </c>
      <c r="C827" s="209">
        <v>12</v>
      </c>
      <c r="D827" s="57" t="str">
        <f t="shared" si="153"/>
        <v>Q3</v>
      </c>
      <c r="E827" s="208" t="s">
        <v>34</v>
      </c>
      <c r="F827" s="209">
        <v>2020</v>
      </c>
      <c r="G827" s="209">
        <v>1</v>
      </c>
      <c r="H827" s="213"/>
      <c r="I827" s="57" t="str">
        <f t="shared" si="143"/>
        <v>Q4</v>
      </c>
      <c r="J827" s="204" t="s">
        <v>948</v>
      </c>
      <c r="K827" s="213" t="s">
        <v>3169</v>
      </c>
      <c r="L827" s="210" t="s">
        <v>55</v>
      </c>
      <c r="M827" s="208" t="s">
        <v>47</v>
      </c>
      <c r="N827" s="208">
        <v>1</v>
      </c>
      <c r="O827" s="208"/>
      <c r="P827" s="57" t="str">
        <f t="shared" si="144"/>
        <v>MAIN UNIT</v>
      </c>
      <c r="Q827" s="208" t="s">
        <v>56</v>
      </c>
      <c r="R827" s="208" t="s">
        <v>49</v>
      </c>
      <c r="S827" s="208" t="s">
        <v>37</v>
      </c>
      <c r="T827" s="208" t="s">
        <v>88</v>
      </c>
      <c r="U827" s="208" t="s">
        <v>58</v>
      </c>
      <c r="V827" s="208" t="s">
        <v>949</v>
      </c>
      <c r="W827" s="208" t="s">
        <v>51</v>
      </c>
      <c r="X827" s="34">
        <v>744000</v>
      </c>
      <c r="Y827" s="202">
        <v>1.1299999999999999</v>
      </c>
      <c r="Z827" s="26">
        <f t="shared" si="154"/>
        <v>744000</v>
      </c>
      <c r="AA827" s="208">
        <v>1.095</v>
      </c>
      <c r="AB827" s="35">
        <f t="shared" si="152"/>
        <v>720955.75221238937</v>
      </c>
      <c r="AC827" s="27">
        <f t="shared" si="145"/>
        <v>103673.43716814159</v>
      </c>
      <c r="AD827" s="212">
        <v>0.14380000000000001</v>
      </c>
      <c r="AE827" s="211">
        <f t="shared" si="146"/>
        <v>1</v>
      </c>
      <c r="AF827" s="211" t="str">
        <f>IF(AND(COUNTIFS($J$18:J827,J827)=1,AE827=1),1,"")</f>
        <v/>
      </c>
      <c r="AG827" s="211" t="str">
        <f>IF(C827="","",IF(AND(COUNTIFS($J$18:J827,J827)=1,C827&lt;&gt;""),1,""))</f>
        <v/>
      </c>
      <c r="AH827" s="211" t="str">
        <f>IF(G827="","",IF(AND(COUNTIFS($J$18:J827,J827)=1,G827&lt;&gt;""),1,""))</f>
        <v/>
      </c>
      <c r="AI827" s="28">
        <f t="shared" si="147"/>
        <v>11620538.477876106</v>
      </c>
      <c r="AJ827" s="28">
        <f t="shared" si="148"/>
        <v>1598596.3145221241</v>
      </c>
      <c r="AK827" s="29">
        <f t="shared" si="149"/>
        <v>0.13756645766163331</v>
      </c>
      <c r="AL827" s="210"/>
      <c r="AM827" s="210"/>
      <c r="AN827" s="210"/>
      <c r="AO827" s="210"/>
      <c r="AP827" s="45" t="str">
        <f t="shared" si="150"/>
        <v>20201</v>
      </c>
      <c r="AQ827" s="45" t="str">
        <f t="shared" si="151"/>
        <v>20201RMB</v>
      </c>
    </row>
    <row r="828" spans="1:43" s="15" customFormat="1">
      <c r="A828" s="208" t="s">
        <v>34</v>
      </c>
      <c r="B828" s="209">
        <v>2019</v>
      </c>
      <c r="C828" s="209">
        <v>12</v>
      </c>
      <c r="D828" s="57" t="str">
        <f t="shared" si="153"/>
        <v>Q3</v>
      </c>
      <c r="E828" s="208" t="s">
        <v>34</v>
      </c>
      <c r="F828" s="209">
        <v>2020</v>
      </c>
      <c r="G828" s="209">
        <v>1</v>
      </c>
      <c r="H828" s="213"/>
      <c r="I828" s="57" t="str">
        <f t="shared" si="143"/>
        <v>Q4</v>
      </c>
      <c r="J828" s="204" t="s">
        <v>950</v>
      </c>
      <c r="K828" s="213" t="s">
        <v>951</v>
      </c>
      <c r="L828" s="210" t="s">
        <v>79</v>
      </c>
      <c r="M828" s="208" t="s">
        <v>47</v>
      </c>
      <c r="N828" s="208">
        <v>1</v>
      </c>
      <c r="O828" s="208"/>
      <c r="P828" s="57" t="str">
        <f t="shared" si="144"/>
        <v>MAIN UNIT</v>
      </c>
      <c r="Q828" s="208" t="s">
        <v>56</v>
      </c>
      <c r="R828" s="208" t="s">
        <v>49</v>
      </c>
      <c r="S828" s="208" t="s">
        <v>36</v>
      </c>
      <c r="T828" s="208" t="s">
        <v>65</v>
      </c>
      <c r="U828" s="208" t="s">
        <v>66</v>
      </c>
      <c r="V828" s="208" t="s">
        <v>67</v>
      </c>
      <c r="W828" s="208" t="s">
        <v>96</v>
      </c>
      <c r="X828" s="34">
        <v>11000000</v>
      </c>
      <c r="Y828" s="202">
        <v>1</v>
      </c>
      <c r="Z828" s="26">
        <f t="shared" si="154"/>
        <v>11000000</v>
      </c>
      <c r="AA828" s="208">
        <v>7.2999999999999995E-2</v>
      </c>
      <c r="AB828" s="35">
        <f t="shared" si="152"/>
        <v>803000</v>
      </c>
      <c r="AC828" s="27">
        <f t="shared" si="145"/>
        <v>98367.5</v>
      </c>
      <c r="AD828" s="212">
        <v>0.1225</v>
      </c>
      <c r="AE828" s="211">
        <f t="shared" si="146"/>
        <v>1</v>
      </c>
      <c r="AF828" s="211">
        <f>IF(AND(COUNTIFS($J$18:J828,J828)=1,AE828=1),1,"")</f>
        <v>1</v>
      </c>
      <c r="AG828" s="211">
        <f>IF(C828="","",IF(AND(COUNTIFS($J$18:J828,J828)=1,C828&lt;&gt;""),1,""))</f>
        <v>1</v>
      </c>
      <c r="AH828" s="211">
        <f>IF(G828="","",IF(AND(COUNTIFS($J$18:J828,J828)=1,G828&lt;&gt;""),1,""))</f>
        <v>1</v>
      </c>
      <c r="AI828" s="28">
        <f t="shared" si="147"/>
        <v>11620538.477876106</v>
      </c>
      <c r="AJ828" s="28">
        <f t="shared" si="148"/>
        <v>1598596.3145221241</v>
      </c>
      <c r="AK828" s="29">
        <f t="shared" si="149"/>
        <v>0.13756645766163331</v>
      </c>
      <c r="AL828" s="210"/>
      <c r="AM828" s="210"/>
      <c r="AN828" s="210"/>
      <c r="AO828" s="210"/>
      <c r="AP828" s="45" t="str">
        <f t="shared" si="150"/>
        <v>20201</v>
      </c>
      <c r="AQ828" s="45" t="str">
        <f t="shared" si="151"/>
        <v>20201JPY</v>
      </c>
    </row>
    <row r="829" spans="1:43" s="15" customFormat="1">
      <c r="A829" s="208" t="s">
        <v>34</v>
      </c>
      <c r="B829" s="209">
        <v>2019</v>
      </c>
      <c r="C829" s="209">
        <v>12</v>
      </c>
      <c r="D829" s="57" t="str">
        <f t="shared" si="153"/>
        <v>Q3</v>
      </c>
      <c r="E829" s="208" t="s">
        <v>34</v>
      </c>
      <c r="F829" s="209">
        <v>2020</v>
      </c>
      <c r="G829" s="209">
        <v>1</v>
      </c>
      <c r="H829" s="213"/>
      <c r="I829" s="57" t="str">
        <f t="shared" si="143"/>
        <v>Q4</v>
      </c>
      <c r="J829" s="204" t="s">
        <v>950</v>
      </c>
      <c r="K829" s="213" t="s">
        <v>951</v>
      </c>
      <c r="L829" s="210" t="s">
        <v>79</v>
      </c>
      <c r="M829" s="208" t="s">
        <v>47</v>
      </c>
      <c r="N829" s="208">
        <v>1</v>
      </c>
      <c r="O829" s="208"/>
      <c r="P829" s="57" t="str">
        <f t="shared" si="144"/>
        <v>MAIN UNIT</v>
      </c>
      <c r="Q829" s="208" t="s">
        <v>56</v>
      </c>
      <c r="R829" s="208" t="s">
        <v>49</v>
      </c>
      <c r="S829" s="208" t="s">
        <v>36</v>
      </c>
      <c r="T829" s="208" t="s">
        <v>65</v>
      </c>
      <c r="U829" s="208" t="s">
        <v>66</v>
      </c>
      <c r="V829" s="208" t="s">
        <v>67</v>
      </c>
      <c r="W829" s="208" t="s">
        <v>96</v>
      </c>
      <c r="X829" s="34">
        <v>11000000</v>
      </c>
      <c r="Y829" s="202">
        <v>1</v>
      </c>
      <c r="Z829" s="26">
        <f t="shared" si="154"/>
        <v>11000000</v>
      </c>
      <c r="AA829" s="208">
        <v>7.2999999999999995E-2</v>
      </c>
      <c r="AB829" s="35">
        <f t="shared" si="152"/>
        <v>803000</v>
      </c>
      <c r="AC829" s="27">
        <f t="shared" si="145"/>
        <v>98367.5</v>
      </c>
      <c r="AD829" s="212">
        <v>0.1225</v>
      </c>
      <c r="AE829" s="211">
        <f t="shared" si="146"/>
        <v>1</v>
      </c>
      <c r="AF829" s="211" t="str">
        <f>IF(AND(COUNTIFS($J$18:J829,J829)=1,AE829=1),1,"")</f>
        <v/>
      </c>
      <c r="AG829" s="211" t="str">
        <f>IF(C829="","",IF(AND(COUNTIFS($J$18:J829,J829)=1,C829&lt;&gt;""),1,""))</f>
        <v/>
      </c>
      <c r="AH829" s="211" t="str">
        <f>IF(G829="","",IF(AND(COUNTIFS($J$18:J829,J829)=1,G829&lt;&gt;""),1,""))</f>
        <v/>
      </c>
      <c r="AI829" s="28">
        <f t="shared" si="147"/>
        <v>11620538.477876106</v>
      </c>
      <c r="AJ829" s="28">
        <f t="shared" si="148"/>
        <v>1598596.3145221241</v>
      </c>
      <c r="AK829" s="29">
        <f t="shared" si="149"/>
        <v>0.13756645766163331</v>
      </c>
      <c r="AL829" s="210"/>
      <c r="AM829" s="210"/>
      <c r="AN829" s="210"/>
      <c r="AO829" s="210"/>
      <c r="AP829" s="45" t="str">
        <f t="shared" si="150"/>
        <v>20201</v>
      </c>
      <c r="AQ829" s="45" t="str">
        <f t="shared" si="151"/>
        <v>20201JPY</v>
      </c>
    </row>
    <row r="830" spans="1:43" s="15" customFormat="1">
      <c r="A830" s="208" t="s">
        <v>34</v>
      </c>
      <c r="B830" s="209">
        <v>2019</v>
      </c>
      <c r="C830" s="209">
        <v>12</v>
      </c>
      <c r="D830" s="57" t="str">
        <f t="shared" si="153"/>
        <v>Q3</v>
      </c>
      <c r="E830" s="208" t="s">
        <v>34</v>
      </c>
      <c r="F830" s="209">
        <v>2020</v>
      </c>
      <c r="G830" s="209">
        <v>1</v>
      </c>
      <c r="H830" s="213"/>
      <c r="I830" s="57" t="str">
        <f t="shared" si="143"/>
        <v>Q4</v>
      </c>
      <c r="J830" s="204" t="s">
        <v>950</v>
      </c>
      <c r="K830" s="213" t="s">
        <v>951</v>
      </c>
      <c r="L830" s="210" t="s">
        <v>79</v>
      </c>
      <c r="M830" s="208" t="s">
        <v>47</v>
      </c>
      <c r="N830" s="208">
        <v>1</v>
      </c>
      <c r="O830" s="208"/>
      <c r="P830" s="57" t="str">
        <f t="shared" si="144"/>
        <v>MAIN UNIT</v>
      </c>
      <c r="Q830" s="208" t="s">
        <v>56</v>
      </c>
      <c r="R830" s="208" t="s">
        <v>49</v>
      </c>
      <c r="S830" s="208" t="s">
        <v>36</v>
      </c>
      <c r="T830" s="208" t="s">
        <v>65</v>
      </c>
      <c r="U830" s="208" t="s">
        <v>66</v>
      </c>
      <c r="V830" s="208" t="s">
        <v>67</v>
      </c>
      <c r="W830" s="208" t="s">
        <v>96</v>
      </c>
      <c r="X830" s="34">
        <v>11000000</v>
      </c>
      <c r="Y830" s="202">
        <v>1</v>
      </c>
      <c r="Z830" s="26">
        <f t="shared" si="154"/>
        <v>11000000</v>
      </c>
      <c r="AA830" s="208">
        <v>7.2999999999999995E-2</v>
      </c>
      <c r="AB830" s="35">
        <f t="shared" si="152"/>
        <v>803000</v>
      </c>
      <c r="AC830" s="27">
        <f t="shared" si="145"/>
        <v>98367.5</v>
      </c>
      <c r="AD830" s="212">
        <v>0.1225</v>
      </c>
      <c r="AE830" s="211">
        <f t="shared" si="146"/>
        <v>1</v>
      </c>
      <c r="AF830" s="211" t="str">
        <f>IF(AND(COUNTIFS($J$18:J830,J830)=1,AE830=1),1,"")</f>
        <v/>
      </c>
      <c r="AG830" s="211" t="str">
        <f>IF(C830="","",IF(AND(COUNTIFS($J$18:J830,J830)=1,C830&lt;&gt;""),1,""))</f>
        <v/>
      </c>
      <c r="AH830" s="211" t="str">
        <f>IF(G830="","",IF(AND(COUNTIFS($J$18:J830,J830)=1,G830&lt;&gt;""),1,""))</f>
        <v/>
      </c>
      <c r="AI830" s="28">
        <f t="shared" si="147"/>
        <v>11620538.477876106</v>
      </c>
      <c r="AJ830" s="28">
        <f t="shared" si="148"/>
        <v>1598596.3145221241</v>
      </c>
      <c r="AK830" s="29">
        <f t="shared" si="149"/>
        <v>0.13756645766163331</v>
      </c>
      <c r="AL830" s="210"/>
      <c r="AM830" s="210"/>
      <c r="AN830" s="210"/>
      <c r="AO830" s="210"/>
      <c r="AP830" s="45" t="str">
        <f t="shared" si="150"/>
        <v>20201</v>
      </c>
      <c r="AQ830" s="45" t="str">
        <f t="shared" si="151"/>
        <v>20201JPY</v>
      </c>
    </row>
    <row r="831" spans="1:43" s="15" customFormat="1">
      <c r="A831" s="208" t="s">
        <v>34</v>
      </c>
      <c r="B831" s="209">
        <v>2019</v>
      </c>
      <c r="C831" s="209">
        <v>12</v>
      </c>
      <c r="D831" s="57" t="str">
        <f t="shared" si="153"/>
        <v>Q3</v>
      </c>
      <c r="E831" s="208" t="s">
        <v>34</v>
      </c>
      <c r="F831" s="209">
        <v>2020</v>
      </c>
      <c r="G831" s="209">
        <v>1</v>
      </c>
      <c r="H831" s="213"/>
      <c r="I831" s="57" t="str">
        <f t="shared" si="143"/>
        <v>Q4</v>
      </c>
      <c r="J831" s="204" t="s">
        <v>950</v>
      </c>
      <c r="K831" s="213" t="s">
        <v>951</v>
      </c>
      <c r="L831" s="210" t="s">
        <v>55</v>
      </c>
      <c r="M831" s="208" t="s">
        <v>47</v>
      </c>
      <c r="N831" s="208">
        <v>1</v>
      </c>
      <c r="O831" s="208"/>
      <c r="P831" s="57" t="str">
        <f t="shared" si="144"/>
        <v>MAIN UNIT</v>
      </c>
      <c r="Q831" s="208" t="s">
        <v>56</v>
      </c>
      <c r="R831" s="208" t="s">
        <v>49</v>
      </c>
      <c r="S831" s="208" t="s">
        <v>36</v>
      </c>
      <c r="T831" s="208" t="s">
        <v>65</v>
      </c>
      <c r="U831" s="208" t="s">
        <v>66</v>
      </c>
      <c r="V831" s="208" t="s">
        <v>67</v>
      </c>
      <c r="W831" s="208" t="s">
        <v>96</v>
      </c>
      <c r="X831" s="34">
        <v>10510000</v>
      </c>
      <c r="Y831" s="202">
        <v>1</v>
      </c>
      <c r="Z831" s="26">
        <f t="shared" si="154"/>
        <v>10510000</v>
      </c>
      <c r="AA831" s="208">
        <v>7.2999999999999995E-2</v>
      </c>
      <c r="AB831" s="35">
        <f t="shared" si="152"/>
        <v>767230</v>
      </c>
      <c r="AC831" s="27">
        <f t="shared" si="145"/>
        <v>93985.675000000003</v>
      </c>
      <c r="AD831" s="212">
        <v>0.1225</v>
      </c>
      <c r="AE831" s="211">
        <f t="shared" si="146"/>
        <v>1</v>
      </c>
      <c r="AF831" s="211" t="str">
        <f>IF(AND(COUNTIFS($J$18:J831,J831)=1,AE831=1),1,"")</f>
        <v/>
      </c>
      <c r="AG831" s="211" t="str">
        <f>IF(C831="","",IF(AND(COUNTIFS($J$18:J831,J831)=1,C831&lt;&gt;""),1,""))</f>
        <v/>
      </c>
      <c r="AH831" s="211" t="str">
        <f>IF(G831="","",IF(AND(COUNTIFS($J$18:J831,J831)=1,G831&lt;&gt;""),1,""))</f>
        <v/>
      </c>
      <c r="AI831" s="28">
        <f t="shared" si="147"/>
        <v>11620538.477876106</v>
      </c>
      <c r="AJ831" s="28">
        <f t="shared" si="148"/>
        <v>1598596.3145221241</v>
      </c>
      <c r="AK831" s="29">
        <f t="shared" si="149"/>
        <v>0.13756645766163331</v>
      </c>
      <c r="AL831" s="210"/>
      <c r="AM831" s="210"/>
      <c r="AN831" s="210"/>
      <c r="AO831" s="210"/>
      <c r="AP831" s="45" t="str">
        <f t="shared" si="150"/>
        <v>20201</v>
      </c>
      <c r="AQ831" s="45" t="str">
        <f t="shared" si="151"/>
        <v>20201JPY</v>
      </c>
    </row>
    <row r="832" spans="1:43" s="15" customFormat="1">
      <c r="A832" s="208" t="s">
        <v>34</v>
      </c>
      <c r="B832" s="209">
        <v>2019</v>
      </c>
      <c r="C832" s="209">
        <v>11</v>
      </c>
      <c r="D832" s="57" t="str">
        <f t="shared" si="153"/>
        <v>Q3</v>
      </c>
      <c r="E832" s="208" t="s">
        <v>34</v>
      </c>
      <c r="F832" s="209">
        <v>2020</v>
      </c>
      <c r="G832" s="209">
        <v>1</v>
      </c>
      <c r="H832" s="213"/>
      <c r="I832" s="57" t="str">
        <f t="shared" si="143"/>
        <v>Q4</v>
      </c>
      <c r="J832" s="204" t="s">
        <v>952</v>
      </c>
      <c r="K832" s="213" t="s">
        <v>953</v>
      </c>
      <c r="L832" s="210" t="s">
        <v>79</v>
      </c>
      <c r="M832" s="208" t="s">
        <v>47</v>
      </c>
      <c r="N832" s="208">
        <v>1</v>
      </c>
      <c r="O832" s="208"/>
      <c r="P832" s="57" t="str">
        <f t="shared" si="144"/>
        <v>MAIN UNIT</v>
      </c>
      <c r="Q832" s="208" t="s">
        <v>56</v>
      </c>
      <c r="R832" s="208" t="s">
        <v>49</v>
      </c>
      <c r="S832" s="208" t="s">
        <v>36</v>
      </c>
      <c r="T832" s="208" t="s">
        <v>65</v>
      </c>
      <c r="U832" s="208" t="s">
        <v>66</v>
      </c>
      <c r="V832" s="208" t="s">
        <v>109</v>
      </c>
      <c r="W832" s="208" t="s">
        <v>96</v>
      </c>
      <c r="X832" s="34">
        <v>12800000</v>
      </c>
      <c r="Y832" s="202">
        <v>1</v>
      </c>
      <c r="Z832" s="26">
        <f t="shared" si="154"/>
        <v>12800000</v>
      </c>
      <c r="AA832" s="208">
        <v>7.2999999999999995E-2</v>
      </c>
      <c r="AB832" s="35">
        <f t="shared" si="152"/>
        <v>934399.99999999988</v>
      </c>
      <c r="AC832" s="27">
        <f t="shared" si="145"/>
        <v>121845.75999999998</v>
      </c>
      <c r="AD832" s="212">
        <v>0.13039999999999999</v>
      </c>
      <c r="AE832" s="211">
        <f t="shared" si="146"/>
        <v>1</v>
      </c>
      <c r="AF832" s="211">
        <f>IF(AND(COUNTIFS($J$18:J832,J832)=1,AE832=1),1,"")</f>
        <v>1</v>
      </c>
      <c r="AG832" s="211">
        <f>IF(C832="","",IF(AND(COUNTIFS($J$18:J832,J832)=1,C832&lt;&gt;""),1,""))</f>
        <v>1</v>
      </c>
      <c r="AH832" s="211">
        <f>IF(G832="","",IF(AND(COUNTIFS($J$18:J832,J832)=1,G832&lt;&gt;""),1,""))</f>
        <v>1</v>
      </c>
      <c r="AI832" s="28">
        <f t="shared" si="147"/>
        <v>11620538.477876106</v>
      </c>
      <c r="AJ832" s="28">
        <f t="shared" si="148"/>
        <v>1598596.3145221241</v>
      </c>
      <c r="AK832" s="29">
        <f t="shared" si="149"/>
        <v>0.13756645766163331</v>
      </c>
      <c r="AL832" s="210"/>
      <c r="AM832" s="210"/>
      <c r="AN832" s="210"/>
      <c r="AO832" s="210"/>
      <c r="AP832" s="45" t="str">
        <f t="shared" si="150"/>
        <v>20201</v>
      </c>
      <c r="AQ832" s="45" t="str">
        <f t="shared" si="151"/>
        <v>20201JPY</v>
      </c>
    </row>
    <row r="833" spans="1:43" s="15" customFormat="1">
      <c r="A833" s="208" t="s">
        <v>34</v>
      </c>
      <c r="B833" s="209">
        <v>2019</v>
      </c>
      <c r="C833" s="209">
        <v>11</v>
      </c>
      <c r="D833" s="57" t="str">
        <f t="shared" si="153"/>
        <v>Q3</v>
      </c>
      <c r="E833" s="208" t="s">
        <v>34</v>
      </c>
      <c r="F833" s="209">
        <v>2020</v>
      </c>
      <c r="G833" s="209">
        <v>1</v>
      </c>
      <c r="H833" s="213"/>
      <c r="I833" s="57" t="str">
        <f t="shared" si="143"/>
        <v>Q4</v>
      </c>
      <c r="J833" s="204" t="s">
        <v>954</v>
      </c>
      <c r="K833" s="213" t="s">
        <v>955</v>
      </c>
      <c r="L833" s="210" t="s">
        <v>79</v>
      </c>
      <c r="M833" s="208" t="s">
        <v>47</v>
      </c>
      <c r="N833" s="208">
        <v>1</v>
      </c>
      <c r="O833" s="208"/>
      <c r="P833" s="57" t="str">
        <f t="shared" si="144"/>
        <v>MAIN UNIT</v>
      </c>
      <c r="Q833" s="208" t="s">
        <v>56</v>
      </c>
      <c r="R833" s="208" t="s">
        <v>49</v>
      </c>
      <c r="S833" s="208" t="s">
        <v>36</v>
      </c>
      <c r="T833" s="208" t="s">
        <v>65</v>
      </c>
      <c r="U833" s="208" t="s">
        <v>66</v>
      </c>
      <c r="V833" s="208" t="s">
        <v>290</v>
      </c>
      <c r="W833" s="208" t="s">
        <v>96</v>
      </c>
      <c r="X833" s="34">
        <v>12350000</v>
      </c>
      <c r="Y833" s="202">
        <v>1</v>
      </c>
      <c r="Z833" s="26">
        <f t="shared" si="154"/>
        <v>12350000</v>
      </c>
      <c r="AA833" s="208">
        <v>7.2999999999999995E-2</v>
      </c>
      <c r="AB833" s="35">
        <f t="shared" si="152"/>
        <v>901550</v>
      </c>
      <c r="AC833" s="27">
        <f t="shared" si="145"/>
        <v>127929.94499999999</v>
      </c>
      <c r="AD833" s="212">
        <v>0.1419</v>
      </c>
      <c r="AE833" s="211">
        <f t="shared" si="146"/>
        <v>1</v>
      </c>
      <c r="AF833" s="211">
        <f>IF(AND(COUNTIFS($J$18:J833,J833)=1,AE833=1),1,"")</f>
        <v>1</v>
      </c>
      <c r="AG833" s="211">
        <f>IF(C833="","",IF(AND(COUNTIFS($J$18:J833,J833)=1,C833&lt;&gt;""),1,""))</f>
        <v>1</v>
      </c>
      <c r="AH833" s="211">
        <f>IF(G833="","",IF(AND(COUNTIFS($J$18:J833,J833)=1,G833&lt;&gt;""),1,""))</f>
        <v>1</v>
      </c>
      <c r="AI833" s="28">
        <f t="shared" si="147"/>
        <v>11620538.477876106</v>
      </c>
      <c r="AJ833" s="28">
        <f t="shared" si="148"/>
        <v>1598596.3145221241</v>
      </c>
      <c r="AK833" s="29">
        <f t="shared" si="149"/>
        <v>0.13756645766163331</v>
      </c>
      <c r="AL833" s="210"/>
      <c r="AM833" s="210"/>
      <c r="AN833" s="210"/>
      <c r="AO833" s="210"/>
      <c r="AP833" s="45" t="str">
        <f t="shared" si="150"/>
        <v>20201</v>
      </c>
      <c r="AQ833" s="45" t="str">
        <f t="shared" si="151"/>
        <v>20201JPY</v>
      </c>
    </row>
    <row r="834" spans="1:43" s="15" customFormat="1">
      <c r="A834" s="208" t="s">
        <v>34</v>
      </c>
      <c r="B834" s="209">
        <v>2019</v>
      </c>
      <c r="C834" s="209">
        <v>11</v>
      </c>
      <c r="D834" s="57" t="str">
        <f t="shared" si="153"/>
        <v>Q3</v>
      </c>
      <c r="E834" s="208" t="s">
        <v>34</v>
      </c>
      <c r="F834" s="209">
        <v>2020</v>
      </c>
      <c r="G834" s="209">
        <v>1</v>
      </c>
      <c r="H834" s="213"/>
      <c r="I834" s="57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204" t="s">
        <v>954</v>
      </c>
      <c r="K834" s="213" t="s">
        <v>955</v>
      </c>
      <c r="L834" s="210" t="s">
        <v>79</v>
      </c>
      <c r="M834" s="208" t="s">
        <v>47</v>
      </c>
      <c r="N834" s="208">
        <v>1</v>
      </c>
      <c r="O834" s="208"/>
      <c r="P834" s="57" t="str">
        <f t="shared" ref="P834:P897" si="156">IF(M834="","",IF(AND(N834&gt;0,L834&lt;&gt;""),"MAIN UNIT",IF(AND(O834&gt;0,L834&lt;&gt;""),"SERVICE/ PARTS","C66 SERVICE/OTHERS")))</f>
        <v>MAIN UNIT</v>
      </c>
      <c r="Q834" s="208" t="s">
        <v>56</v>
      </c>
      <c r="R834" s="208" t="s">
        <v>49</v>
      </c>
      <c r="S834" s="208" t="s">
        <v>36</v>
      </c>
      <c r="T834" s="208" t="s">
        <v>65</v>
      </c>
      <c r="U834" s="208" t="s">
        <v>66</v>
      </c>
      <c r="V834" s="208" t="s">
        <v>290</v>
      </c>
      <c r="W834" s="208" t="s">
        <v>96</v>
      </c>
      <c r="X834" s="34">
        <v>12350000</v>
      </c>
      <c r="Y834" s="202">
        <v>1</v>
      </c>
      <c r="Z834" s="26">
        <f t="shared" si="154"/>
        <v>12350000</v>
      </c>
      <c r="AA834" s="208">
        <v>7.2999999999999995E-2</v>
      </c>
      <c r="AB834" s="35">
        <f t="shared" si="152"/>
        <v>901550</v>
      </c>
      <c r="AC834" s="27">
        <f t="shared" ref="AC834:AC897" si="157">IF(R834&lt;&gt;"",AB834*AD834,"")</f>
        <v>127929.94499999999</v>
      </c>
      <c r="AD834" s="212">
        <v>0.1419</v>
      </c>
      <c r="AE834" s="211">
        <f t="shared" ref="AE834:AE897" si="158">IF(Q834="","",IF(Q834="Yes",1,0))</f>
        <v>1</v>
      </c>
      <c r="AF834" s="211" t="str">
        <f>IF(AND(COUNTIFS($J$18:J834,J834)=1,AE834=1),1,"")</f>
        <v/>
      </c>
      <c r="AG834" s="211" t="str">
        <f>IF(C834="","",IF(AND(COUNTIFS($J$18:J834,J834)=1,C834&lt;&gt;""),1,""))</f>
        <v/>
      </c>
      <c r="AH834" s="211" t="str">
        <f>IF(G834="","",IF(AND(COUNTIFS($J$18:J834,J834)=1,G834&lt;&gt;""),1,""))</f>
        <v/>
      </c>
      <c r="AI834" s="28">
        <f t="shared" ref="AI834:AI897" si="159">IF(P834="C66 SERVICE","",SUMIFS(AB:AB,F:F,F834,G:G,G834,E:E,E834))</f>
        <v>11620538.477876106</v>
      </c>
      <c r="AJ834" s="28">
        <f t="shared" ref="AJ834:AJ897" si="160">IF(P834="C66 SERVICE","",SUMIFS(AC:AC,F:F,F834,G:G,G834,E:E,E834))</f>
        <v>1598596.3145221241</v>
      </c>
      <c r="AK834" s="29">
        <f t="shared" ref="AK834:AK897" si="161">IF(AJ834&gt;0,AJ834/AI834,"")</f>
        <v>0.13756645766163331</v>
      </c>
      <c r="AL834" s="210"/>
      <c r="AM834" s="210"/>
      <c r="AN834" s="210"/>
      <c r="AO834" s="210"/>
      <c r="AP834" s="45" t="str">
        <f t="shared" ref="AP834:AP897" si="162">IF(F834="","",F834&amp;G834)</f>
        <v>20201</v>
      </c>
      <c r="AQ834" s="45" t="str">
        <f t="shared" ref="AQ834:AQ897" si="163">IF(W834="","",F834&amp;G834&amp;W834)</f>
        <v>20201JPY</v>
      </c>
    </row>
    <row r="835" spans="1:43" s="15" customFormat="1">
      <c r="A835" s="208" t="s">
        <v>34</v>
      </c>
      <c r="B835" s="209">
        <v>2019</v>
      </c>
      <c r="C835" s="209">
        <v>12</v>
      </c>
      <c r="D835" s="57" t="str">
        <f t="shared" si="153"/>
        <v>Q3</v>
      </c>
      <c r="E835" s="208" t="s">
        <v>35</v>
      </c>
      <c r="F835" s="209">
        <v>2020</v>
      </c>
      <c r="G835" s="209">
        <v>6</v>
      </c>
      <c r="H835" s="213"/>
      <c r="I835" s="57" t="str">
        <f t="shared" si="155"/>
        <v>Q1</v>
      </c>
      <c r="J835" s="204" t="s">
        <v>956</v>
      </c>
      <c r="K835" s="213" t="s">
        <v>957</v>
      </c>
      <c r="L835" s="210" t="s">
        <v>55</v>
      </c>
      <c r="M835" s="208" t="s">
        <v>47</v>
      </c>
      <c r="N835" s="208">
        <v>1</v>
      </c>
      <c r="O835" s="208"/>
      <c r="P835" s="57" t="str">
        <f t="shared" si="156"/>
        <v>MAIN UNIT</v>
      </c>
      <c r="Q835" s="208" t="s">
        <v>958</v>
      </c>
      <c r="R835" s="208" t="s">
        <v>49</v>
      </c>
      <c r="S835" s="208" t="s">
        <v>37</v>
      </c>
      <c r="T835" s="208" t="s">
        <v>75</v>
      </c>
      <c r="U835" s="208" t="s">
        <v>58</v>
      </c>
      <c r="V835" s="208" t="s">
        <v>949</v>
      </c>
      <c r="W835" s="208" t="s">
        <v>51</v>
      </c>
      <c r="X835" s="34">
        <v>740000</v>
      </c>
      <c r="Y835" s="202">
        <v>1.1299999999999999</v>
      </c>
      <c r="Z835" s="26">
        <f t="shared" si="154"/>
        <v>740000</v>
      </c>
      <c r="AA835" s="208">
        <v>1.089</v>
      </c>
      <c r="AB835" s="35">
        <f t="shared" si="152"/>
        <v>713150.4424778762</v>
      </c>
      <c r="AC835" s="27">
        <f t="shared" si="157"/>
        <v>67749.292035398234</v>
      </c>
      <c r="AD835" s="212">
        <v>9.5000000000000001E-2</v>
      </c>
      <c r="AE835" s="211">
        <f t="shared" si="158"/>
        <v>1</v>
      </c>
      <c r="AF835" s="211">
        <f>IF(AND(COUNTIFS($J$18:J835,J835)=1,AE835=1),1,"")</f>
        <v>1</v>
      </c>
      <c r="AG835" s="211">
        <f>IF(C835="","",IF(AND(COUNTIFS($J$18:J835,J835)=1,C835&lt;&gt;""),1,""))</f>
        <v>1</v>
      </c>
      <c r="AH835" s="211">
        <f>IF(G835="","",IF(AND(COUNTIFS($J$18:J835,J835)=1,G835&lt;&gt;""),1,""))</f>
        <v>1</v>
      </c>
      <c r="AI835" s="28">
        <f t="shared" si="159"/>
        <v>29183109.055752221</v>
      </c>
      <c r="AJ835" s="28">
        <f t="shared" si="160"/>
        <v>3741266.5648721238</v>
      </c>
      <c r="AK835" s="29">
        <f t="shared" si="161"/>
        <v>0.12819972531798118</v>
      </c>
      <c r="AL835" s="210"/>
      <c r="AM835" s="210"/>
      <c r="AN835" s="210"/>
      <c r="AO835" s="210"/>
      <c r="AP835" s="45" t="str">
        <f t="shared" si="162"/>
        <v>20206</v>
      </c>
      <c r="AQ835" s="45" t="str">
        <f t="shared" si="163"/>
        <v>20206RMB</v>
      </c>
    </row>
    <row r="836" spans="1:43" s="15" customFormat="1">
      <c r="A836" s="208" t="s">
        <v>34</v>
      </c>
      <c r="B836" s="209">
        <v>2019</v>
      </c>
      <c r="C836" s="209">
        <v>12</v>
      </c>
      <c r="D836" s="57" t="str">
        <f t="shared" si="153"/>
        <v>Q3</v>
      </c>
      <c r="E836" s="208" t="s">
        <v>34</v>
      </c>
      <c r="F836" s="209">
        <v>2020</v>
      </c>
      <c r="G836" s="209">
        <v>3</v>
      </c>
      <c r="H836" s="213"/>
      <c r="I836" s="57" t="str">
        <f t="shared" si="155"/>
        <v>Q4</v>
      </c>
      <c r="J836" s="204" t="s">
        <v>959</v>
      </c>
      <c r="K836" s="213" t="s">
        <v>960</v>
      </c>
      <c r="L836" s="210" t="s">
        <v>55</v>
      </c>
      <c r="M836" s="208" t="s">
        <v>47</v>
      </c>
      <c r="N836" s="208">
        <v>1</v>
      </c>
      <c r="O836" s="208"/>
      <c r="P836" s="57" t="str">
        <f t="shared" si="156"/>
        <v>MAIN UNIT</v>
      </c>
      <c r="Q836" s="208" t="s">
        <v>56</v>
      </c>
      <c r="R836" s="208" t="s">
        <v>49</v>
      </c>
      <c r="S836" s="208" t="s">
        <v>37</v>
      </c>
      <c r="T836" s="208" t="s">
        <v>80</v>
      </c>
      <c r="U836" s="208" t="s">
        <v>76</v>
      </c>
      <c r="V836" s="208" t="s">
        <v>71</v>
      </c>
      <c r="W836" s="208" t="s">
        <v>51</v>
      </c>
      <c r="X836" s="34">
        <v>732375</v>
      </c>
      <c r="Y836" s="202">
        <v>1.1299999999999999</v>
      </c>
      <c r="Z836" s="26">
        <f t="shared" si="154"/>
        <v>732375</v>
      </c>
      <c r="AA836" s="208">
        <v>1.095</v>
      </c>
      <c r="AB836" s="35">
        <f t="shared" si="152"/>
        <v>709690.81858407089</v>
      </c>
      <c r="AC836" s="27">
        <f t="shared" si="157"/>
        <v>94034.033462389401</v>
      </c>
      <c r="AD836" s="212">
        <v>0.13250000000000001</v>
      </c>
      <c r="AE836" s="211">
        <f t="shared" si="158"/>
        <v>1</v>
      </c>
      <c r="AF836" s="211">
        <f>IF(AND(COUNTIFS($J$18:J836,J836)=1,AE836=1),1,"")</f>
        <v>1</v>
      </c>
      <c r="AG836" s="211">
        <f>IF(C836="","",IF(AND(COUNTIFS($J$18:J836,J836)=1,C836&lt;&gt;""),1,""))</f>
        <v>1</v>
      </c>
      <c r="AH836" s="211">
        <f>IF(G836="","",IF(AND(COUNTIFS($J$18:J836,J836)=1,G836&lt;&gt;""),1,""))</f>
        <v>1</v>
      </c>
      <c r="AI836" s="28">
        <f t="shared" si="159"/>
        <v>23168285.927433632</v>
      </c>
      <c r="AJ836" s="28">
        <f t="shared" si="160"/>
        <v>2764878.9168780539</v>
      </c>
      <c r="AK836" s="29">
        <f t="shared" si="161"/>
        <v>0.11933895004309115</v>
      </c>
      <c r="AL836" s="210"/>
      <c r="AM836" s="210"/>
      <c r="AN836" s="210"/>
      <c r="AO836" s="210"/>
      <c r="AP836" s="45" t="str">
        <f t="shared" si="162"/>
        <v>20203</v>
      </c>
      <c r="AQ836" s="45" t="str">
        <f t="shared" si="163"/>
        <v>20203RMB</v>
      </c>
    </row>
    <row r="837" spans="1:43" s="15" customFormat="1">
      <c r="A837" s="208" t="s">
        <v>34</v>
      </c>
      <c r="B837" s="209">
        <v>2019</v>
      </c>
      <c r="C837" s="209">
        <v>12</v>
      </c>
      <c r="D837" s="57" t="str">
        <f t="shared" si="153"/>
        <v>Q3</v>
      </c>
      <c r="E837" s="208" t="s">
        <v>34</v>
      </c>
      <c r="F837" s="209">
        <v>2020</v>
      </c>
      <c r="G837" s="209">
        <v>3</v>
      </c>
      <c r="H837" s="213"/>
      <c r="I837" s="57" t="str">
        <f t="shared" si="155"/>
        <v>Q4</v>
      </c>
      <c r="J837" s="204" t="s">
        <v>961</v>
      </c>
      <c r="K837" s="213" t="s">
        <v>532</v>
      </c>
      <c r="L837" s="210" t="s">
        <v>273</v>
      </c>
      <c r="M837" s="208" t="s">
        <v>47</v>
      </c>
      <c r="N837" s="208">
        <v>1</v>
      </c>
      <c r="O837" s="208"/>
      <c r="P837" s="57" t="str">
        <f t="shared" si="156"/>
        <v>MAIN UNIT</v>
      </c>
      <c r="Q837" s="208" t="s">
        <v>48</v>
      </c>
      <c r="R837" s="208" t="s">
        <v>49</v>
      </c>
      <c r="S837" s="208" t="s">
        <v>36</v>
      </c>
      <c r="T837" s="208" t="s">
        <v>65</v>
      </c>
      <c r="U837" s="208" t="s">
        <v>66</v>
      </c>
      <c r="V837" s="208" t="s">
        <v>290</v>
      </c>
      <c r="W837" s="208" t="s">
        <v>51</v>
      </c>
      <c r="X837" s="34">
        <v>1450000</v>
      </c>
      <c r="Y837" s="202">
        <v>1.1299999999999999</v>
      </c>
      <c r="Z837" s="26">
        <f t="shared" si="154"/>
        <v>1450000</v>
      </c>
      <c r="AA837" s="208">
        <v>1.1100000000000001</v>
      </c>
      <c r="AB837" s="35">
        <f t="shared" si="152"/>
        <v>1424336.283185841</v>
      </c>
      <c r="AC837" s="27">
        <f t="shared" si="157"/>
        <v>124344.55752212393</v>
      </c>
      <c r="AD837" s="212">
        <v>8.7300000000000003E-2</v>
      </c>
      <c r="AE837" s="211">
        <f t="shared" si="158"/>
        <v>0</v>
      </c>
      <c r="AF837" s="211" t="str">
        <f>IF(AND(COUNTIFS($J$18:J837,J837)=1,AE837=1),1,"")</f>
        <v/>
      </c>
      <c r="AG837" s="211">
        <f>IF(C837="","",IF(AND(COUNTIFS($J$18:J837,J837)=1,C837&lt;&gt;""),1,""))</f>
        <v>1</v>
      </c>
      <c r="AH837" s="211">
        <f>IF(G837="","",IF(AND(COUNTIFS($J$18:J837,J837)=1,G837&lt;&gt;""),1,""))</f>
        <v>1</v>
      </c>
      <c r="AI837" s="28">
        <f t="shared" si="159"/>
        <v>23168285.927433632</v>
      </c>
      <c r="AJ837" s="28">
        <f t="shared" si="160"/>
        <v>2764878.9168780539</v>
      </c>
      <c r="AK837" s="29">
        <f t="shared" si="161"/>
        <v>0.11933895004309115</v>
      </c>
      <c r="AL837" s="210"/>
      <c r="AM837" s="210"/>
      <c r="AN837" s="210"/>
      <c r="AO837" s="210"/>
      <c r="AP837" s="45" t="str">
        <f t="shared" si="162"/>
        <v>20203</v>
      </c>
      <c r="AQ837" s="45" t="str">
        <f t="shared" si="163"/>
        <v>20203RMB</v>
      </c>
    </row>
    <row r="838" spans="1:43" s="15" customFormat="1">
      <c r="A838" s="208" t="s">
        <v>34</v>
      </c>
      <c r="B838" s="209">
        <v>2019</v>
      </c>
      <c r="C838" s="209">
        <v>12</v>
      </c>
      <c r="D838" s="57" t="str">
        <f t="shared" si="153"/>
        <v>Q3</v>
      </c>
      <c r="E838" s="208" t="s">
        <v>34</v>
      </c>
      <c r="F838" s="209">
        <v>2020</v>
      </c>
      <c r="G838" s="209">
        <v>3</v>
      </c>
      <c r="H838" s="213"/>
      <c r="I838" s="57" t="str">
        <f t="shared" si="155"/>
        <v>Q4</v>
      </c>
      <c r="J838" s="204" t="s">
        <v>961</v>
      </c>
      <c r="K838" s="213" t="s">
        <v>532</v>
      </c>
      <c r="L838" s="210" t="s">
        <v>273</v>
      </c>
      <c r="M838" s="208" t="s">
        <v>47</v>
      </c>
      <c r="N838" s="208">
        <v>1</v>
      </c>
      <c r="O838" s="208"/>
      <c r="P838" s="57" t="str">
        <f t="shared" si="156"/>
        <v>MAIN UNIT</v>
      </c>
      <c r="Q838" s="208" t="s">
        <v>48</v>
      </c>
      <c r="R838" s="208" t="s">
        <v>49</v>
      </c>
      <c r="S838" s="208" t="s">
        <v>36</v>
      </c>
      <c r="T838" s="208" t="s">
        <v>65</v>
      </c>
      <c r="U838" s="208" t="s">
        <v>66</v>
      </c>
      <c r="V838" s="208" t="s">
        <v>290</v>
      </c>
      <c r="W838" s="208" t="s">
        <v>51</v>
      </c>
      <c r="X838" s="34">
        <v>1450000</v>
      </c>
      <c r="Y838" s="202">
        <v>1.1299999999999999</v>
      </c>
      <c r="Z838" s="26">
        <f t="shared" si="154"/>
        <v>1450000</v>
      </c>
      <c r="AA838" s="208">
        <v>1.1100000000000001</v>
      </c>
      <c r="AB838" s="35">
        <f t="shared" si="152"/>
        <v>1424336.283185841</v>
      </c>
      <c r="AC838" s="27">
        <f t="shared" si="157"/>
        <v>124344.55752212393</v>
      </c>
      <c r="AD838" s="212">
        <v>8.7300000000000003E-2</v>
      </c>
      <c r="AE838" s="211">
        <f t="shared" si="158"/>
        <v>0</v>
      </c>
      <c r="AF838" s="211" t="str">
        <f>IF(AND(COUNTIFS($J$18:J838,J838)=1,AE838=1),1,"")</f>
        <v/>
      </c>
      <c r="AG838" s="211" t="str">
        <f>IF(C838="","",IF(AND(COUNTIFS($J$18:J838,J838)=1,C838&lt;&gt;""),1,""))</f>
        <v/>
      </c>
      <c r="AH838" s="211" t="str">
        <f>IF(G838="","",IF(AND(COUNTIFS($J$18:J838,J838)=1,G838&lt;&gt;""),1,""))</f>
        <v/>
      </c>
      <c r="AI838" s="28">
        <f t="shared" si="159"/>
        <v>23168285.927433632</v>
      </c>
      <c r="AJ838" s="28">
        <f t="shared" si="160"/>
        <v>2764878.9168780539</v>
      </c>
      <c r="AK838" s="29">
        <f t="shared" si="161"/>
        <v>0.11933895004309115</v>
      </c>
      <c r="AL838" s="210"/>
      <c r="AM838" s="210"/>
      <c r="AN838" s="210"/>
      <c r="AO838" s="210"/>
      <c r="AP838" s="45" t="str">
        <f t="shared" si="162"/>
        <v>20203</v>
      </c>
      <c r="AQ838" s="45" t="str">
        <f t="shared" si="163"/>
        <v>20203RMB</v>
      </c>
    </row>
    <row r="839" spans="1:43" s="15" customFormat="1">
      <c r="A839" s="208" t="s">
        <v>34</v>
      </c>
      <c r="B839" s="209">
        <v>2019</v>
      </c>
      <c r="C839" s="209">
        <v>12</v>
      </c>
      <c r="D839" s="57" t="str">
        <f t="shared" si="153"/>
        <v>Q3</v>
      </c>
      <c r="E839" s="208" t="s">
        <v>34</v>
      </c>
      <c r="F839" s="209">
        <v>2020</v>
      </c>
      <c r="G839" s="209">
        <v>3</v>
      </c>
      <c r="H839" s="213"/>
      <c r="I839" s="57" t="str">
        <f t="shared" si="155"/>
        <v>Q4</v>
      </c>
      <c r="J839" s="204" t="s">
        <v>962</v>
      </c>
      <c r="K839" s="213" t="s">
        <v>3170</v>
      </c>
      <c r="L839" s="210" t="s">
        <v>55</v>
      </c>
      <c r="M839" s="208" t="s">
        <v>47</v>
      </c>
      <c r="N839" s="208">
        <v>1</v>
      </c>
      <c r="O839" s="208"/>
      <c r="P839" s="57" t="str">
        <f t="shared" si="156"/>
        <v>MAIN UNIT</v>
      </c>
      <c r="Q839" s="208" t="s">
        <v>48</v>
      </c>
      <c r="R839" s="208" t="s">
        <v>49</v>
      </c>
      <c r="S839" s="208" t="s">
        <v>37</v>
      </c>
      <c r="T839" s="208" t="s">
        <v>80</v>
      </c>
      <c r="U839" s="208" t="s">
        <v>58</v>
      </c>
      <c r="V839" s="208" t="s">
        <v>156</v>
      </c>
      <c r="W839" s="208" t="s">
        <v>51</v>
      </c>
      <c r="X839" s="34">
        <v>560000</v>
      </c>
      <c r="Y839" s="202">
        <v>1.1299999999999999</v>
      </c>
      <c r="Z839" s="26">
        <f t="shared" si="154"/>
        <v>560000</v>
      </c>
      <c r="AA839" s="208">
        <v>1.095</v>
      </c>
      <c r="AB839" s="35">
        <f t="shared" si="152"/>
        <v>542654.8672566372</v>
      </c>
      <c r="AC839" s="27">
        <f t="shared" si="157"/>
        <v>44389.16814159292</v>
      </c>
      <c r="AD839" s="212">
        <v>8.1799999999999998E-2</v>
      </c>
      <c r="AE839" s="211">
        <f t="shared" si="158"/>
        <v>0</v>
      </c>
      <c r="AF839" s="211" t="str">
        <f>IF(AND(COUNTIFS($J$18:J839,J839)=1,AE839=1),1,"")</f>
        <v/>
      </c>
      <c r="AG839" s="211">
        <f>IF(C839="","",IF(AND(COUNTIFS($J$18:J839,J839)=1,C839&lt;&gt;""),1,""))</f>
        <v>1</v>
      </c>
      <c r="AH839" s="211">
        <f>IF(G839="","",IF(AND(COUNTIFS($J$18:J839,J839)=1,G839&lt;&gt;""),1,""))</f>
        <v>1</v>
      </c>
      <c r="AI839" s="28">
        <f t="shared" si="159"/>
        <v>23168285.927433632</v>
      </c>
      <c r="AJ839" s="28">
        <f t="shared" si="160"/>
        <v>2764878.9168780539</v>
      </c>
      <c r="AK839" s="29">
        <f t="shared" si="161"/>
        <v>0.11933895004309115</v>
      </c>
      <c r="AL839" s="210"/>
      <c r="AM839" s="210"/>
      <c r="AN839" s="210"/>
      <c r="AO839" s="210"/>
      <c r="AP839" s="45" t="str">
        <f t="shared" si="162"/>
        <v>20203</v>
      </c>
      <c r="AQ839" s="45" t="str">
        <f t="shared" si="163"/>
        <v>20203RMB</v>
      </c>
    </row>
    <row r="840" spans="1:43" s="15" customFormat="1">
      <c r="A840" s="208" t="s">
        <v>34</v>
      </c>
      <c r="B840" s="209">
        <v>2019</v>
      </c>
      <c r="C840" s="209">
        <v>12</v>
      </c>
      <c r="D840" s="57" t="str">
        <f t="shared" si="153"/>
        <v>Q3</v>
      </c>
      <c r="E840" s="208" t="s">
        <v>34</v>
      </c>
      <c r="F840" s="209">
        <v>2020</v>
      </c>
      <c r="G840" s="209">
        <v>3</v>
      </c>
      <c r="H840" s="213"/>
      <c r="I840" s="57" t="str">
        <f t="shared" si="155"/>
        <v>Q4</v>
      </c>
      <c r="J840" s="204" t="s">
        <v>962</v>
      </c>
      <c r="K840" s="213" t="s">
        <v>3170</v>
      </c>
      <c r="L840" s="210" t="s">
        <v>79</v>
      </c>
      <c r="M840" s="208" t="s">
        <v>47</v>
      </c>
      <c r="N840" s="208">
        <v>1</v>
      </c>
      <c r="O840" s="208"/>
      <c r="P840" s="57" t="str">
        <f t="shared" si="156"/>
        <v>MAIN UNIT</v>
      </c>
      <c r="Q840" s="208" t="s">
        <v>48</v>
      </c>
      <c r="R840" s="208" t="s">
        <v>49</v>
      </c>
      <c r="S840" s="208" t="s">
        <v>37</v>
      </c>
      <c r="T840" s="208" t="s">
        <v>80</v>
      </c>
      <c r="U840" s="208" t="s">
        <v>58</v>
      </c>
      <c r="V840" s="208" t="s">
        <v>156</v>
      </c>
      <c r="W840" s="208" t="s">
        <v>51</v>
      </c>
      <c r="X840" s="34">
        <v>979199</v>
      </c>
      <c r="Y840" s="202">
        <v>1.1299999999999999</v>
      </c>
      <c r="Z840" s="26">
        <f t="shared" si="154"/>
        <v>979199</v>
      </c>
      <c r="AA840" s="208">
        <v>1.095</v>
      </c>
      <c r="AB840" s="35">
        <f t="shared" si="152"/>
        <v>948869.82743362838</v>
      </c>
      <c r="AC840" s="27">
        <f t="shared" si="157"/>
        <v>77617.551884070795</v>
      </c>
      <c r="AD840" s="212">
        <v>8.1799999999999998E-2</v>
      </c>
      <c r="AE840" s="211">
        <f t="shared" si="158"/>
        <v>0</v>
      </c>
      <c r="AF840" s="211" t="str">
        <f>IF(AND(COUNTIFS($J$18:J840,J840)=1,AE840=1),1,"")</f>
        <v/>
      </c>
      <c r="AG840" s="211" t="str">
        <f>IF(C840="","",IF(AND(COUNTIFS($J$18:J840,J840)=1,C840&lt;&gt;""),1,""))</f>
        <v/>
      </c>
      <c r="AH840" s="211" t="str">
        <f>IF(G840="","",IF(AND(COUNTIFS($J$18:J840,J840)=1,G840&lt;&gt;""),1,""))</f>
        <v/>
      </c>
      <c r="AI840" s="28">
        <f t="shared" si="159"/>
        <v>23168285.927433632</v>
      </c>
      <c r="AJ840" s="28">
        <f t="shared" si="160"/>
        <v>2764878.9168780539</v>
      </c>
      <c r="AK840" s="29">
        <f t="shared" si="161"/>
        <v>0.11933895004309115</v>
      </c>
      <c r="AL840" s="210"/>
      <c r="AM840" s="210"/>
      <c r="AN840" s="210"/>
      <c r="AO840" s="210"/>
      <c r="AP840" s="45" t="str">
        <f t="shared" si="162"/>
        <v>20203</v>
      </c>
      <c r="AQ840" s="45" t="str">
        <f t="shared" si="163"/>
        <v>20203RMB</v>
      </c>
    </row>
    <row r="841" spans="1:43" s="15" customFormat="1">
      <c r="A841" s="208" t="s">
        <v>34</v>
      </c>
      <c r="B841" s="209">
        <v>2019</v>
      </c>
      <c r="C841" s="209">
        <v>12</v>
      </c>
      <c r="D841" s="57" t="str">
        <f t="shared" si="153"/>
        <v>Q3</v>
      </c>
      <c r="E841" s="208" t="s">
        <v>34</v>
      </c>
      <c r="F841" s="209">
        <v>2020</v>
      </c>
      <c r="G841" s="209">
        <v>3</v>
      </c>
      <c r="H841" s="213"/>
      <c r="I841" s="57" t="str">
        <f t="shared" si="155"/>
        <v>Q4</v>
      </c>
      <c r="J841" s="204" t="s">
        <v>963</v>
      </c>
      <c r="K841" s="213" t="s">
        <v>964</v>
      </c>
      <c r="L841" s="210" t="s">
        <v>273</v>
      </c>
      <c r="M841" s="208" t="s">
        <v>47</v>
      </c>
      <c r="N841" s="208">
        <v>1</v>
      </c>
      <c r="O841" s="208"/>
      <c r="P841" s="57" t="str">
        <f t="shared" si="156"/>
        <v>MAIN UNIT</v>
      </c>
      <c r="Q841" s="208" t="s">
        <v>48</v>
      </c>
      <c r="R841" s="208" t="s">
        <v>49</v>
      </c>
      <c r="S841" s="208" t="s">
        <v>36</v>
      </c>
      <c r="T841" s="208" t="s">
        <v>65</v>
      </c>
      <c r="U841" s="208" t="s">
        <v>66</v>
      </c>
      <c r="V841" s="208" t="s">
        <v>672</v>
      </c>
      <c r="W841" s="208" t="s">
        <v>51</v>
      </c>
      <c r="X841" s="34">
        <v>1550000</v>
      </c>
      <c r="Y841" s="202">
        <v>1.1299999999999999</v>
      </c>
      <c r="Z841" s="26">
        <f t="shared" si="154"/>
        <v>1550000</v>
      </c>
      <c r="AA841" s="208">
        <v>1.1100000000000001</v>
      </c>
      <c r="AB841" s="35">
        <f t="shared" si="152"/>
        <v>1522566.3716814162</v>
      </c>
      <c r="AC841" s="27">
        <f t="shared" si="157"/>
        <v>255029.86725663723</v>
      </c>
      <c r="AD841" s="212">
        <v>0.16750000000000001</v>
      </c>
      <c r="AE841" s="211">
        <f t="shared" si="158"/>
        <v>0</v>
      </c>
      <c r="AF841" s="211" t="str">
        <f>IF(AND(COUNTIFS($J$18:J841,J841)=1,AE841=1),1,"")</f>
        <v/>
      </c>
      <c r="AG841" s="211">
        <f>IF(C841="","",IF(AND(COUNTIFS($J$18:J841,J841)=1,C841&lt;&gt;""),1,""))</f>
        <v>1</v>
      </c>
      <c r="AH841" s="211">
        <f>IF(G841="","",IF(AND(COUNTIFS($J$18:J841,J841)=1,G841&lt;&gt;""),1,""))</f>
        <v>1</v>
      </c>
      <c r="AI841" s="28">
        <f t="shared" si="159"/>
        <v>23168285.927433632</v>
      </c>
      <c r="AJ841" s="28">
        <f t="shared" si="160"/>
        <v>2764878.9168780539</v>
      </c>
      <c r="AK841" s="29">
        <f t="shared" si="161"/>
        <v>0.11933895004309115</v>
      </c>
      <c r="AL841" s="210"/>
      <c r="AM841" s="210"/>
      <c r="AN841" s="210"/>
      <c r="AO841" s="210"/>
      <c r="AP841" s="45" t="str">
        <f t="shared" si="162"/>
        <v>20203</v>
      </c>
      <c r="AQ841" s="45" t="str">
        <f t="shared" si="163"/>
        <v>20203RMB</v>
      </c>
    </row>
    <row r="842" spans="1:43" s="15" customFormat="1">
      <c r="A842" s="208" t="s">
        <v>34</v>
      </c>
      <c r="B842" s="209">
        <v>2019</v>
      </c>
      <c r="C842" s="209">
        <v>12</v>
      </c>
      <c r="D842" s="57" t="str">
        <f t="shared" si="153"/>
        <v>Q3</v>
      </c>
      <c r="E842" s="208" t="s">
        <v>34</v>
      </c>
      <c r="F842" s="209">
        <v>2020</v>
      </c>
      <c r="G842" s="209">
        <v>3</v>
      </c>
      <c r="H842" s="213"/>
      <c r="I842" s="57" t="str">
        <f t="shared" si="155"/>
        <v>Q4</v>
      </c>
      <c r="J842" s="204" t="s">
        <v>963</v>
      </c>
      <c r="K842" s="213" t="s">
        <v>964</v>
      </c>
      <c r="L842" s="210" t="s">
        <v>273</v>
      </c>
      <c r="M842" s="208" t="s">
        <v>47</v>
      </c>
      <c r="N842" s="208">
        <v>1</v>
      </c>
      <c r="O842" s="208"/>
      <c r="P842" s="57" t="str">
        <f t="shared" si="156"/>
        <v>MAIN UNIT</v>
      </c>
      <c r="Q842" s="208" t="s">
        <v>48</v>
      </c>
      <c r="R842" s="208" t="s">
        <v>49</v>
      </c>
      <c r="S842" s="208" t="s">
        <v>36</v>
      </c>
      <c r="T842" s="208" t="s">
        <v>65</v>
      </c>
      <c r="U842" s="208" t="s">
        <v>66</v>
      </c>
      <c r="V842" s="208" t="s">
        <v>672</v>
      </c>
      <c r="W842" s="208" t="s">
        <v>51</v>
      </c>
      <c r="X842" s="34">
        <v>1550000</v>
      </c>
      <c r="Y842" s="202">
        <v>1.1299999999999999</v>
      </c>
      <c r="Z842" s="26">
        <f t="shared" si="154"/>
        <v>1550000</v>
      </c>
      <c r="AA842" s="208">
        <v>1.1100000000000001</v>
      </c>
      <c r="AB842" s="35">
        <f t="shared" ref="AB842:AB905" si="164">IF(AND(R842&lt;&gt;"C66",R842&lt;&gt;""),Z842/Y842*AA842,"")</f>
        <v>1522566.3716814162</v>
      </c>
      <c r="AC842" s="27">
        <f t="shared" si="157"/>
        <v>255029.86725663723</v>
      </c>
      <c r="AD842" s="212">
        <v>0.16750000000000001</v>
      </c>
      <c r="AE842" s="211">
        <f t="shared" si="158"/>
        <v>0</v>
      </c>
      <c r="AF842" s="211" t="str">
        <f>IF(AND(COUNTIFS($J$18:J842,J842)=1,AE842=1),1,"")</f>
        <v/>
      </c>
      <c r="AG842" s="211" t="str">
        <f>IF(C842="","",IF(AND(COUNTIFS($J$18:J842,J842)=1,C842&lt;&gt;""),1,""))</f>
        <v/>
      </c>
      <c r="AH842" s="211" t="str">
        <f>IF(G842="","",IF(AND(COUNTIFS($J$18:J842,J842)=1,G842&lt;&gt;""),1,""))</f>
        <v/>
      </c>
      <c r="AI842" s="28">
        <f t="shared" si="159"/>
        <v>23168285.927433632</v>
      </c>
      <c r="AJ842" s="28">
        <f t="shared" si="160"/>
        <v>2764878.9168780539</v>
      </c>
      <c r="AK842" s="29">
        <f t="shared" si="161"/>
        <v>0.11933895004309115</v>
      </c>
      <c r="AL842" s="210"/>
      <c r="AM842" s="210"/>
      <c r="AN842" s="210"/>
      <c r="AO842" s="210"/>
      <c r="AP842" s="45" t="str">
        <f t="shared" si="162"/>
        <v>20203</v>
      </c>
      <c r="AQ842" s="45" t="str">
        <f t="shared" si="163"/>
        <v>20203RMB</v>
      </c>
    </row>
    <row r="843" spans="1:43" s="15" customFormat="1">
      <c r="A843" s="208" t="s">
        <v>34</v>
      </c>
      <c r="B843" s="209">
        <v>2019</v>
      </c>
      <c r="C843" s="209">
        <v>12</v>
      </c>
      <c r="D843" s="57" t="str">
        <f t="shared" si="153"/>
        <v>Q3</v>
      </c>
      <c r="E843" s="208" t="s">
        <v>34</v>
      </c>
      <c r="F843" s="209">
        <v>2020</v>
      </c>
      <c r="G843" s="209">
        <v>3</v>
      </c>
      <c r="H843" s="213"/>
      <c r="I843" s="57" t="str">
        <f t="shared" si="155"/>
        <v>Q4</v>
      </c>
      <c r="J843" s="204" t="s">
        <v>965</v>
      </c>
      <c r="K843" s="213" t="s">
        <v>966</v>
      </c>
      <c r="L843" s="210" t="s">
        <v>79</v>
      </c>
      <c r="M843" s="208" t="s">
        <v>47</v>
      </c>
      <c r="N843" s="208">
        <v>1</v>
      </c>
      <c r="O843" s="208"/>
      <c r="P843" s="57" t="str">
        <f t="shared" si="156"/>
        <v>MAIN UNIT</v>
      </c>
      <c r="Q843" s="208" t="s">
        <v>48</v>
      </c>
      <c r="R843" s="208" t="s">
        <v>49</v>
      </c>
      <c r="S843" s="208" t="s">
        <v>36</v>
      </c>
      <c r="T843" s="208" t="s">
        <v>65</v>
      </c>
      <c r="U843" s="208" t="s">
        <v>66</v>
      </c>
      <c r="V843" s="208" t="s">
        <v>122</v>
      </c>
      <c r="W843" s="208" t="s">
        <v>96</v>
      </c>
      <c r="X843" s="34">
        <v>14700000</v>
      </c>
      <c r="Y843" s="202">
        <v>1</v>
      </c>
      <c r="Z843" s="26">
        <f t="shared" si="154"/>
        <v>14700000</v>
      </c>
      <c r="AA843" s="208">
        <v>7.2999999999999995E-2</v>
      </c>
      <c r="AB843" s="35">
        <f t="shared" si="164"/>
        <v>1073100</v>
      </c>
      <c r="AC843" s="27">
        <f t="shared" si="157"/>
        <v>171803.31</v>
      </c>
      <c r="AD843" s="212">
        <v>0.16009999999999999</v>
      </c>
      <c r="AE843" s="211">
        <f t="shared" si="158"/>
        <v>0</v>
      </c>
      <c r="AF843" s="211" t="str">
        <f>IF(AND(COUNTIFS($J$18:J843,J843)=1,AE843=1),1,"")</f>
        <v/>
      </c>
      <c r="AG843" s="211">
        <f>IF(C843="","",IF(AND(COUNTIFS($J$18:J843,J843)=1,C843&lt;&gt;""),1,""))</f>
        <v>1</v>
      </c>
      <c r="AH843" s="211">
        <f>IF(G843="","",IF(AND(COUNTIFS($J$18:J843,J843)=1,G843&lt;&gt;""),1,""))</f>
        <v>1</v>
      </c>
      <c r="AI843" s="28">
        <f t="shared" si="159"/>
        <v>23168285.927433632</v>
      </c>
      <c r="AJ843" s="28">
        <f t="shared" si="160"/>
        <v>2764878.9168780539</v>
      </c>
      <c r="AK843" s="29">
        <f t="shared" si="161"/>
        <v>0.11933895004309115</v>
      </c>
      <c r="AL843" s="210"/>
      <c r="AM843" s="210"/>
      <c r="AN843" s="210"/>
      <c r="AO843" s="210"/>
      <c r="AP843" s="45" t="str">
        <f t="shared" si="162"/>
        <v>20203</v>
      </c>
      <c r="AQ843" s="45" t="str">
        <f t="shared" si="163"/>
        <v>20203JPY</v>
      </c>
    </row>
    <row r="844" spans="1:43" s="15" customFormat="1">
      <c r="A844" s="208" t="s">
        <v>34</v>
      </c>
      <c r="B844" s="209">
        <v>2019</v>
      </c>
      <c r="C844" s="209">
        <v>12</v>
      </c>
      <c r="D844" s="57" t="str">
        <f t="shared" si="153"/>
        <v>Q3</v>
      </c>
      <c r="E844" s="208" t="s">
        <v>35</v>
      </c>
      <c r="F844" s="209">
        <v>2020</v>
      </c>
      <c r="G844" s="209">
        <v>10</v>
      </c>
      <c r="H844" s="213"/>
      <c r="I844" s="57" t="str">
        <f t="shared" si="155"/>
        <v>Q3</v>
      </c>
      <c r="J844" s="204" t="s">
        <v>967</v>
      </c>
      <c r="K844" s="213" t="s">
        <v>968</v>
      </c>
      <c r="L844" s="210" t="s">
        <v>79</v>
      </c>
      <c r="M844" s="208" t="s">
        <v>47</v>
      </c>
      <c r="N844" s="208">
        <v>1</v>
      </c>
      <c r="O844" s="208"/>
      <c r="P844" s="57" t="str">
        <f t="shared" si="156"/>
        <v>MAIN UNIT</v>
      </c>
      <c r="Q844" s="208" t="s">
        <v>48</v>
      </c>
      <c r="R844" s="208" t="s">
        <v>49</v>
      </c>
      <c r="S844" s="208" t="s">
        <v>36</v>
      </c>
      <c r="T844" s="208" t="s">
        <v>65</v>
      </c>
      <c r="U844" s="208" t="s">
        <v>66</v>
      </c>
      <c r="V844" s="208" t="s">
        <v>114</v>
      </c>
      <c r="W844" s="208" t="s">
        <v>96</v>
      </c>
      <c r="X844" s="34">
        <v>16200000</v>
      </c>
      <c r="Y844" s="215" t="str">
        <f>IF(W844="RMB","1.13", "1")</f>
        <v>1</v>
      </c>
      <c r="Z844" s="26">
        <f t="shared" si="154"/>
        <v>16200000</v>
      </c>
      <c r="AA844" s="208">
        <v>7.4899999999999994E-2</v>
      </c>
      <c r="AB844" s="35">
        <f t="shared" si="164"/>
        <v>1213380</v>
      </c>
      <c r="AC844" s="27">
        <f t="shared" si="157"/>
        <v>154220.598</v>
      </c>
      <c r="AD844" s="212">
        <v>0.12709999999999999</v>
      </c>
      <c r="AE844" s="211">
        <f t="shared" si="158"/>
        <v>0</v>
      </c>
      <c r="AF844" s="211" t="str">
        <f>IF(AND(COUNTIFS($J$18:J844,J844)=1,AE844=1),1,"")</f>
        <v/>
      </c>
      <c r="AG844" s="211">
        <f>IF(C844="","",IF(AND(COUNTIFS($J$18:J844,J844)=1,C844&lt;&gt;""),1,""))</f>
        <v>1</v>
      </c>
      <c r="AH844" s="211">
        <f>IF(G844="","",IF(AND(COUNTIFS($J$18:J844,J844)=1,G844&lt;&gt;""),1,""))</f>
        <v>1</v>
      </c>
      <c r="AI844" s="28">
        <f t="shared" si="159"/>
        <v>28011162.254106205</v>
      </c>
      <c r="AJ844" s="28">
        <f t="shared" si="160"/>
        <v>3401347.1124888421</v>
      </c>
      <c r="AK844" s="29">
        <f t="shared" si="161"/>
        <v>0.12142827497242578</v>
      </c>
      <c r="AL844" s="210"/>
      <c r="AM844" s="210"/>
      <c r="AN844" s="210"/>
      <c r="AO844" s="210"/>
      <c r="AP844" s="45" t="str">
        <f t="shared" si="162"/>
        <v>202010</v>
      </c>
      <c r="AQ844" s="45" t="str">
        <f t="shared" si="163"/>
        <v>202010JPY</v>
      </c>
    </row>
    <row r="845" spans="1:43" s="15" customFormat="1">
      <c r="A845" s="208" t="s">
        <v>34</v>
      </c>
      <c r="B845" s="209">
        <v>2019</v>
      </c>
      <c r="C845" s="209">
        <v>12</v>
      </c>
      <c r="D845" s="57" t="str">
        <f t="shared" si="153"/>
        <v>Q3</v>
      </c>
      <c r="E845" s="208" t="s">
        <v>35</v>
      </c>
      <c r="F845" s="209">
        <v>2020</v>
      </c>
      <c r="G845" s="209">
        <v>10</v>
      </c>
      <c r="H845" s="213"/>
      <c r="I845" s="57" t="str">
        <f t="shared" si="155"/>
        <v>Q3</v>
      </c>
      <c r="J845" s="204" t="s">
        <v>967</v>
      </c>
      <c r="K845" s="213" t="s">
        <v>968</v>
      </c>
      <c r="L845" s="210" t="s">
        <v>55</v>
      </c>
      <c r="M845" s="208" t="s">
        <v>47</v>
      </c>
      <c r="N845" s="208">
        <v>1</v>
      </c>
      <c r="O845" s="208"/>
      <c r="P845" s="57" t="str">
        <f t="shared" si="156"/>
        <v>MAIN UNIT</v>
      </c>
      <c r="Q845" s="208" t="s">
        <v>48</v>
      </c>
      <c r="R845" s="208" t="s">
        <v>49</v>
      </c>
      <c r="S845" s="208" t="s">
        <v>36</v>
      </c>
      <c r="T845" s="208" t="s">
        <v>65</v>
      </c>
      <c r="U845" s="208" t="s">
        <v>66</v>
      </c>
      <c r="V845" s="208" t="s">
        <v>114</v>
      </c>
      <c r="W845" s="208" t="s">
        <v>96</v>
      </c>
      <c r="X845" s="34">
        <v>10200000</v>
      </c>
      <c r="Y845" s="215" t="str">
        <f>IF(W845="RMB","1.13", "1")</f>
        <v>1</v>
      </c>
      <c r="Z845" s="26">
        <f t="shared" si="154"/>
        <v>10200000</v>
      </c>
      <c r="AA845" s="208">
        <v>7.4899999999999994E-2</v>
      </c>
      <c r="AB845" s="35">
        <f t="shared" si="164"/>
        <v>763980</v>
      </c>
      <c r="AC845" s="27">
        <f t="shared" si="157"/>
        <v>97101.857999999993</v>
      </c>
      <c r="AD845" s="212">
        <v>0.12709999999999999</v>
      </c>
      <c r="AE845" s="211">
        <f t="shared" si="158"/>
        <v>0</v>
      </c>
      <c r="AF845" s="211" t="str">
        <f>IF(AND(COUNTIFS($J$18:J845,J845)=1,AE845=1),1,"")</f>
        <v/>
      </c>
      <c r="AG845" s="211" t="str">
        <f>IF(C845="","",IF(AND(COUNTIFS($J$18:J845,J845)=1,C845&lt;&gt;""),1,""))</f>
        <v/>
      </c>
      <c r="AH845" s="211" t="str">
        <f>IF(G845="","",IF(AND(COUNTIFS($J$18:J845,J845)=1,G845&lt;&gt;""),1,""))</f>
        <v/>
      </c>
      <c r="AI845" s="28">
        <f t="shared" si="159"/>
        <v>28011162.254106205</v>
      </c>
      <c r="AJ845" s="28">
        <f t="shared" si="160"/>
        <v>3401347.1124888421</v>
      </c>
      <c r="AK845" s="29">
        <f t="shared" si="161"/>
        <v>0.12142827497242578</v>
      </c>
      <c r="AL845" s="210"/>
      <c r="AM845" s="210"/>
      <c r="AN845" s="210"/>
      <c r="AO845" s="210"/>
      <c r="AP845" s="45" t="str">
        <f t="shared" si="162"/>
        <v>202010</v>
      </c>
      <c r="AQ845" s="45" t="str">
        <f t="shared" si="163"/>
        <v>202010JPY</v>
      </c>
    </row>
    <row r="846" spans="1:43" s="15" customFormat="1">
      <c r="A846" s="208" t="s">
        <v>34</v>
      </c>
      <c r="B846" s="209">
        <v>2019</v>
      </c>
      <c r="C846" s="209">
        <v>6</v>
      </c>
      <c r="D846" s="57" t="str">
        <f t="shared" si="153"/>
        <v>Q1</v>
      </c>
      <c r="E846" s="208" t="s">
        <v>40</v>
      </c>
      <c r="F846" s="209">
        <v>2022</v>
      </c>
      <c r="G846" s="209">
        <v>3</v>
      </c>
      <c r="H846" s="213"/>
      <c r="I846" s="57" t="str">
        <f t="shared" si="155"/>
        <v>Q4</v>
      </c>
      <c r="J846" s="204" t="s">
        <v>969</v>
      </c>
      <c r="K846" s="213" t="s">
        <v>377</v>
      </c>
      <c r="L846" s="210" t="s">
        <v>970</v>
      </c>
      <c r="M846" s="208"/>
      <c r="N846" s="208">
        <v>0</v>
      </c>
      <c r="O846" s="208"/>
      <c r="P846" s="57" t="str">
        <f t="shared" si="156"/>
        <v/>
      </c>
      <c r="Q846" s="208" t="s">
        <v>56</v>
      </c>
      <c r="R846" s="208" t="s">
        <v>49</v>
      </c>
      <c r="S846" s="208" t="s">
        <v>36</v>
      </c>
      <c r="T846" s="208" t="s">
        <v>65</v>
      </c>
      <c r="U846" s="208" t="s">
        <v>66</v>
      </c>
      <c r="V846" s="208" t="s">
        <v>122</v>
      </c>
      <c r="W846" s="208" t="s">
        <v>51</v>
      </c>
      <c r="X846" s="34">
        <v>-50000</v>
      </c>
      <c r="Y846" s="215" t="str">
        <f>IF(W846="RMB","1.13", "1")</f>
        <v>1.13</v>
      </c>
      <c r="Z846" s="26">
        <f t="shared" si="154"/>
        <v>0</v>
      </c>
      <c r="AA846" s="208">
        <v>1.22</v>
      </c>
      <c r="AB846" s="35">
        <f t="shared" si="164"/>
        <v>0</v>
      </c>
      <c r="AC846" s="27">
        <f t="shared" si="157"/>
        <v>0</v>
      </c>
      <c r="AD846" s="207">
        <v>0</v>
      </c>
      <c r="AE846" s="211">
        <f t="shared" si="158"/>
        <v>1</v>
      </c>
      <c r="AF846" s="211">
        <f>IF(AND(COUNTIFS($J$18:J846,J846)=1,AE846=1),1,"")</f>
        <v>1</v>
      </c>
      <c r="AG846" s="211">
        <f>IF(C846="","",IF(AND(COUNTIFS($J$18:J846,J846)=1,C846&lt;&gt;""),1,""))</f>
        <v>1</v>
      </c>
      <c r="AH846" s="211">
        <f>IF(G846="","",IF(AND(COUNTIFS($J$18:J846,J846)=1,G846&lt;&gt;""),1,""))</f>
        <v>1</v>
      </c>
      <c r="AI846" s="28">
        <f t="shared" si="159"/>
        <v>28726768.133805312</v>
      </c>
      <c r="AJ846" s="28">
        <f t="shared" si="160"/>
        <v>3888166.2308864431</v>
      </c>
      <c r="AK846" s="29">
        <f t="shared" si="161"/>
        <v>0.13534993608664583</v>
      </c>
      <c r="AL846" s="210"/>
      <c r="AM846" s="210"/>
      <c r="AN846" s="210"/>
      <c r="AO846" s="210"/>
      <c r="AP846" s="45" t="str">
        <f t="shared" si="162"/>
        <v>20223</v>
      </c>
      <c r="AQ846" s="45" t="str">
        <f t="shared" si="163"/>
        <v>20223RMB</v>
      </c>
    </row>
    <row r="847" spans="1:43" s="15" customFormat="1">
      <c r="A847" s="214" t="s">
        <v>34</v>
      </c>
      <c r="B847" s="209">
        <v>2019</v>
      </c>
      <c r="C847" s="209">
        <v>8</v>
      </c>
      <c r="D847" s="57" t="str">
        <f t="shared" si="153"/>
        <v>Q2</v>
      </c>
      <c r="E847" s="208" t="s">
        <v>171</v>
      </c>
      <c r="F847" s="208" t="s">
        <v>171</v>
      </c>
      <c r="G847" s="209" t="s">
        <v>171</v>
      </c>
      <c r="H847" s="213"/>
      <c r="I847" s="57" t="str">
        <f t="shared" si="155"/>
        <v>Cancel</v>
      </c>
      <c r="J847" s="204" t="s">
        <v>631</v>
      </c>
      <c r="K847" s="213" t="s">
        <v>286</v>
      </c>
      <c r="L847" s="210" t="s">
        <v>79</v>
      </c>
      <c r="M847" s="208" t="s">
        <v>47</v>
      </c>
      <c r="N847" s="208">
        <v>1</v>
      </c>
      <c r="O847" s="208"/>
      <c r="P847" s="57" t="str">
        <f t="shared" si="156"/>
        <v>MAIN UNIT</v>
      </c>
      <c r="Q847" s="208" t="s">
        <v>48</v>
      </c>
      <c r="R847" s="208" t="s">
        <v>49</v>
      </c>
      <c r="S847" s="208" t="s">
        <v>36</v>
      </c>
      <c r="T847" s="208" t="s">
        <v>65</v>
      </c>
      <c r="U847" s="208" t="s">
        <v>66</v>
      </c>
      <c r="V847" s="208" t="s">
        <v>290</v>
      </c>
      <c r="W847" s="208" t="s">
        <v>51</v>
      </c>
      <c r="X847" s="34">
        <v>760000</v>
      </c>
      <c r="Y847" s="202">
        <v>1.1299999999999999</v>
      </c>
      <c r="Z847" s="26">
        <f t="shared" si="154"/>
        <v>760000</v>
      </c>
      <c r="AA847" s="208">
        <v>1.095</v>
      </c>
      <c r="AB847" s="35">
        <f t="shared" si="164"/>
        <v>736460.17699115048</v>
      </c>
      <c r="AC847" s="27">
        <f t="shared" si="157"/>
        <v>88375.221238938058</v>
      </c>
      <c r="AD847" s="207">
        <v>0.12</v>
      </c>
      <c r="AE847" s="211">
        <f t="shared" si="158"/>
        <v>0</v>
      </c>
      <c r="AF847" s="211" t="str">
        <f>IF(AND(COUNTIFS($J$18:J847,J847)=1,AE847=1),1,"")</f>
        <v/>
      </c>
      <c r="AG847" s="211" t="str">
        <f>IF(C847="","",IF(AND(COUNTIFS($J$18:J847,J847)=1,C847&lt;&gt;""),1,""))</f>
        <v/>
      </c>
      <c r="AH847" s="211" t="str">
        <f>IF(G847="","",IF(AND(COUNTIFS($J$18:J847,J847)=1,G847&lt;&gt;""),1,""))</f>
        <v/>
      </c>
      <c r="AI847" s="28">
        <f t="shared" si="159"/>
        <v>468573419.10712183</v>
      </c>
      <c r="AJ847" s="28">
        <f t="shared" si="160"/>
        <v>55829466.862621114</v>
      </c>
      <c r="AK847" s="29">
        <f t="shared" si="161"/>
        <v>0.11914774629983395</v>
      </c>
      <c r="AL847" s="210"/>
      <c r="AM847" s="210"/>
      <c r="AN847" s="210"/>
      <c r="AO847" s="210"/>
      <c r="AP847" s="45" t="str">
        <f t="shared" si="162"/>
        <v>CancelCancel</v>
      </c>
      <c r="AQ847" s="45" t="str">
        <f t="shared" si="163"/>
        <v>CancelCancelRMB</v>
      </c>
    </row>
    <row r="848" spans="1:43" s="15" customFormat="1">
      <c r="A848" s="214" t="s">
        <v>34</v>
      </c>
      <c r="B848" s="209">
        <v>2019</v>
      </c>
      <c r="C848" s="209">
        <v>8</v>
      </c>
      <c r="D848" s="57" t="str">
        <f t="shared" si="153"/>
        <v>Q2</v>
      </c>
      <c r="E848" s="208" t="s">
        <v>171</v>
      </c>
      <c r="F848" s="208" t="s">
        <v>171</v>
      </c>
      <c r="G848" s="209" t="s">
        <v>171</v>
      </c>
      <c r="H848" s="213"/>
      <c r="I848" s="57" t="str">
        <f t="shared" si="155"/>
        <v>Cancel</v>
      </c>
      <c r="J848" s="204" t="s">
        <v>631</v>
      </c>
      <c r="K848" s="213" t="s">
        <v>286</v>
      </c>
      <c r="L848" s="210" t="s">
        <v>55</v>
      </c>
      <c r="M848" s="208" t="s">
        <v>47</v>
      </c>
      <c r="N848" s="208">
        <v>1</v>
      </c>
      <c r="O848" s="208"/>
      <c r="P848" s="57" t="str">
        <f t="shared" si="156"/>
        <v>MAIN UNIT</v>
      </c>
      <c r="Q848" s="208" t="s">
        <v>48</v>
      </c>
      <c r="R848" s="208" t="s">
        <v>49</v>
      </c>
      <c r="S848" s="208" t="s">
        <v>36</v>
      </c>
      <c r="T848" s="208" t="s">
        <v>65</v>
      </c>
      <c r="U848" s="208" t="s">
        <v>66</v>
      </c>
      <c r="V848" s="208" t="s">
        <v>290</v>
      </c>
      <c r="W848" s="208" t="s">
        <v>51</v>
      </c>
      <c r="X848" s="34">
        <v>550000</v>
      </c>
      <c r="Y848" s="202">
        <v>1.1299999999999999</v>
      </c>
      <c r="Z848" s="26">
        <f t="shared" si="154"/>
        <v>550000</v>
      </c>
      <c r="AA848" s="208">
        <v>1.095</v>
      </c>
      <c r="AB848" s="35">
        <f t="shared" si="164"/>
        <v>532964.60176991147</v>
      </c>
      <c r="AC848" s="27">
        <f t="shared" si="157"/>
        <v>63955.752212389372</v>
      </c>
      <c r="AD848" s="207">
        <v>0.12</v>
      </c>
      <c r="AE848" s="211">
        <f t="shared" si="158"/>
        <v>0</v>
      </c>
      <c r="AF848" s="211" t="str">
        <f>IF(AND(COUNTIFS($J$18:J848,J848)=1,AE848=1),1,"")</f>
        <v/>
      </c>
      <c r="AG848" s="211" t="str">
        <f>IF(C848="","",IF(AND(COUNTIFS($J$18:J848,J848)=1,C848&lt;&gt;""),1,""))</f>
        <v/>
      </c>
      <c r="AH848" s="211" t="str">
        <f>IF(G848="","",IF(AND(COUNTIFS($J$18:J848,J848)=1,G848&lt;&gt;""),1,""))</f>
        <v/>
      </c>
      <c r="AI848" s="28">
        <f t="shared" si="159"/>
        <v>468573419.10712183</v>
      </c>
      <c r="AJ848" s="28">
        <f t="shared" si="160"/>
        <v>55829466.862621114</v>
      </c>
      <c r="AK848" s="29">
        <f t="shared" si="161"/>
        <v>0.11914774629983395</v>
      </c>
      <c r="AL848" s="210"/>
      <c r="AM848" s="210"/>
      <c r="AN848" s="210"/>
      <c r="AO848" s="210"/>
      <c r="AP848" s="45" t="str">
        <f t="shared" si="162"/>
        <v>CancelCancel</v>
      </c>
      <c r="AQ848" s="45" t="str">
        <f t="shared" si="163"/>
        <v>CancelCancelRMB</v>
      </c>
    </row>
    <row r="849" spans="1:43" s="15" customFormat="1">
      <c r="A849" s="214" t="s">
        <v>34</v>
      </c>
      <c r="B849" s="209">
        <v>2019</v>
      </c>
      <c r="C849" s="209">
        <v>8</v>
      </c>
      <c r="D849" s="57" t="str">
        <f t="shared" si="153"/>
        <v>Q2</v>
      </c>
      <c r="E849" s="208" t="s">
        <v>171</v>
      </c>
      <c r="F849" s="208" t="s">
        <v>171</v>
      </c>
      <c r="G849" s="209" t="s">
        <v>171</v>
      </c>
      <c r="H849" s="213"/>
      <c r="I849" s="57" t="str">
        <f t="shared" si="155"/>
        <v>Cancel</v>
      </c>
      <c r="J849" s="204" t="s">
        <v>631</v>
      </c>
      <c r="K849" s="213" t="s">
        <v>286</v>
      </c>
      <c r="L849" s="210" t="s">
        <v>55</v>
      </c>
      <c r="M849" s="208" t="s">
        <v>47</v>
      </c>
      <c r="N849" s="208">
        <v>1</v>
      </c>
      <c r="O849" s="208"/>
      <c r="P849" s="57" t="str">
        <f t="shared" si="156"/>
        <v>MAIN UNIT</v>
      </c>
      <c r="Q849" s="208" t="s">
        <v>48</v>
      </c>
      <c r="R849" s="208" t="s">
        <v>49</v>
      </c>
      <c r="S849" s="208" t="s">
        <v>36</v>
      </c>
      <c r="T849" s="208" t="s">
        <v>65</v>
      </c>
      <c r="U849" s="208" t="s">
        <v>66</v>
      </c>
      <c r="V849" s="208" t="s">
        <v>290</v>
      </c>
      <c r="W849" s="208" t="s">
        <v>51</v>
      </c>
      <c r="X849" s="34">
        <v>550000</v>
      </c>
      <c r="Y849" s="202">
        <v>1.1299999999999999</v>
      </c>
      <c r="Z849" s="26">
        <f t="shared" si="154"/>
        <v>550000</v>
      </c>
      <c r="AA849" s="208">
        <v>1.095</v>
      </c>
      <c r="AB849" s="35">
        <f t="shared" si="164"/>
        <v>532964.60176991147</v>
      </c>
      <c r="AC849" s="27">
        <f t="shared" si="157"/>
        <v>63955.752212389372</v>
      </c>
      <c r="AD849" s="207">
        <v>0.12</v>
      </c>
      <c r="AE849" s="211">
        <f t="shared" si="158"/>
        <v>0</v>
      </c>
      <c r="AF849" s="211" t="str">
        <f>IF(AND(COUNTIFS($J$18:J849,J849)=1,AE849=1),1,"")</f>
        <v/>
      </c>
      <c r="AG849" s="211" t="str">
        <f>IF(C849="","",IF(AND(COUNTIFS($J$18:J849,J849)=1,C849&lt;&gt;""),1,""))</f>
        <v/>
      </c>
      <c r="AH849" s="211" t="str">
        <f>IF(G849="","",IF(AND(COUNTIFS($J$18:J849,J849)=1,G849&lt;&gt;""),1,""))</f>
        <v/>
      </c>
      <c r="AI849" s="28">
        <f t="shared" si="159"/>
        <v>468573419.10712183</v>
      </c>
      <c r="AJ849" s="28">
        <f t="shared" si="160"/>
        <v>55829466.862621114</v>
      </c>
      <c r="AK849" s="29">
        <f t="shared" si="161"/>
        <v>0.11914774629983395</v>
      </c>
      <c r="AL849" s="210"/>
      <c r="AM849" s="210"/>
      <c r="AN849" s="210"/>
      <c r="AO849" s="210"/>
      <c r="AP849" s="45" t="str">
        <f t="shared" si="162"/>
        <v>CancelCancel</v>
      </c>
      <c r="AQ849" s="45" t="str">
        <f t="shared" si="163"/>
        <v>CancelCancelRMB</v>
      </c>
    </row>
    <row r="850" spans="1:43" s="15" customFormat="1">
      <c r="A850" s="214" t="s">
        <v>28</v>
      </c>
      <c r="B850" s="209">
        <v>2019</v>
      </c>
      <c r="C850" s="209">
        <v>9</v>
      </c>
      <c r="D850" s="57" t="str">
        <f t="shared" si="153"/>
        <v>Q2</v>
      </c>
      <c r="E850" s="208" t="s">
        <v>171</v>
      </c>
      <c r="F850" s="208" t="s">
        <v>171</v>
      </c>
      <c r="G850" s="209" t="s">
        <v>171</v>
      </c>
      <c r="H850" s="213"/>
      <c r="I850" s="57" t="str">
        <f t="shared" si="155"/>
        <v>Cancel</v>
      </c>
      <c r="J850" s="204" t="s">
        <v>873</v>
      </c>
      <c r="K850" s="213" t="s">
        <v>971</v>
      </c>
      <c r="L850" s="210" t="s">
        <v>87</v>
      </c>
      <c r="M850" s="208" t="s">
        <v>47</v>
      </c>
      <c r="N850" s="208">
        <v>2</v>
      </c>
      <c r="O850" s="208"/>
      <c r="P850" s="57" t="str">
        <f t="shared" si="156"/>
        <v>MAIN UNIT</v>
      </c>
      <c r="Q850" s="208" t="s">
        <v>125</v>
      </c>
      <c r="R850" s="208" t="s">
        <v>49</v>
      </c>
      <c r="S850" s="208" t="s">
        <v>36</v>
      </c>
      <c r="T850" s="208" t="s">
        <v>245</v>
      </c>
      <c r="U850" s="208" t="s">
        <v>246</v>
      </c>
      <c r="V850" s="208" t="s">
        <v>114</v>
      </c>
      <c r="W850" s="208" t="s">
        <v>96</v>
      </c>
      <c r="X850" s="34">
        <v>8800000</v>
      </c>
      <c r="Y850" s="202">
        <v>1</v>
      </c>
      <c r="Z850" s="26">
        <f t="shared" si="154"/>
        <v>17600000</v>
      </c>
      <c r="AA850" s="208">
        <v>7.0199999999999999E-2</v>
      </c>
      <c r="AB850" s="35">
        <f t="shared" si="164"/>
        <v>1235520</v>
      </c>
      <c r="AC850" s="27">
        <f t="shared" si="157"/>
        <v>148262.39999999999</v>
      </c>
      <c r="AD850" s="212">
        <v>0.12</v>
      </c>
      <c r="AE850" s="211">
        <f t="shared" si="158"/>
        <v>0</v>
      </c>
      <c r="AF850" s="211" t="str">
        <f>IF(AND(COUNTIFS($J$18:J850,J850)=1,AE850=1),1,"")</f>
        <v/>
      </c>
      <c r="AG850" s="211" t="str">
        <f>IF(C850="","",IF(AND(COUNTIFS($J$18:J850,J850)=1,C850&lt;&gt;""),1,""))</f>
        <v/>
      </c>
      <c r="AH850" s="211" t="str">
        <f>IF(G850="","",IF(AND(COUNTIFS($J$18:J850,J850)=1,G850&lt;&gt;""),1,""))</f>
        <v/>
      </c>
      <c r="AI850" s="28">
        <f t="shared" si="159"/>
        <v>468573419.10712183</v>
      </c>
      <c r="AJ850" s="28">
        <f t="shared" si="160"/>
        <v>55829466.862621114</v>
      </c>
      <c r="AK850" s="29">
        <f t="shared" si="161"/>
        <v>0.11914774629983395</v>
      </c>
      <c r="AL850" s="210"/>
      <c r="AM850" s="210"/>
      <c r="AN850" s="210"/>
      <c r="AO850" s="210"/>
      <c r="AP850" s="45" t="str">
        <f t="shared" si="162"/>
        <v>CancelCancel</v>
      </c>
      <c r="AQ850" s="45" t="str">
        <f t="shared" si="163"/>
        <v>CancelCancelJPY</v>
      </c>
    </row>
    <row r="851" spans="1:43" s="15" customFormat="1">
      <c r="A851" s="208" t="s">
        <v>171</v>
      </c>
      <c r="B851" s="209">
        <v>2019</v>
      </c>
      <c r="C851" s="209">
        <v>7</v>
      </c>
      <c r="D851" s="57" t="str">
        <f t="shared" si="153"/>
        <v>Q2</v>
      </c>
      <c r="E851" s="208" t="s">
        <v>171</v>
      </c>
      <c r="F851" s="208" t="s">
        <v>171</v>
      </c>
      <c r="G851" s="209" t="s">
        <v>171</v>
      </c>
      <c r="H851" s="213"/>
      <c r="I851" s="57" t="str">
        <f t="shared" si="155"/>
        <v>Cancel</v>
      </c>
      <c r="J851" s="204" t="s">
        <v>969</v>
      </c>
      <c r="K851" s="213" t="s">
        <v>377</v>
      </c>
      <c r="L851" s="210" t="s">
        <v>55</v>
      </c>
      <c r="M851" s="208" t="s">
        <v>47</v>
      </c>
      <c r="N851" s="208">
        <v>1</v>
      </c>
      <c r="O851" s="208"/>
      <c r="P851" s="57" t="str">
        <f t="shared" si="156"/>
        <v>MAIN UNIT</v>
      </c>
      <c r="Q851" s="208" t="s">
        <v>598</v>
      </c>
      <c r="R851" s="208" t="s">
        <v>243</v>
      </c>
      <c r="S851" s="208" t="s">
        <v>244</v>
      </c>
      <c r="T851" s="208" t="s">
        <v>65</v>
      </c>
      <c r="U851" s="208" t="s">
        <v>66</v>
      </c>
      <c r="V851" s="208" t="s">
        <v>972</v>
      </c>
      <c r="W851" s="208" t="s">
        <v>51</v>
      </c>
      <c r="X851" s="34">
        <v>550000</v>
      </c>
      <c r="Y851" s="215" t="str">
        <f>IF(W851="RMB","1.13", "1")</f>
        <v>1.13</v>
      </c>
      <c r="Z851" s="26">
        <f t="shared" si="154"/>
        <v>550000</v>
      </c>
      <c r="AA851" s="208">
        <v>1.095</v>
      </c>
      <c r="AB851" s="35">
        <f t="shared" si="164"/>
        <v>532964.60176991147</v>
      </c>
      <c r="AC851" s="27">
        <f t="shared" si="157"/>
        <v>63955.752212389372</v>
      </c>
      <c r="AD851" s="207">
        <v>0.12</v>
      </c>
      <c r="AE851" s="211">
        <f t="shared" si="158"/>
        <v>0</v>
      </c>
      <c r="AF851" s="211" t="str">
        <f>IF(AND(COUNTIFS($J$18:J851,J851)=1,AE851=1),1,"")</f>
        <v/>
      </c>
      <c r="AG851" s="211" t="str">
        <f>IF(C851="","",IF(AND(COUNTIFS($J$18:J851,J851)=1,C851&lt;&gt;""),1,""))</f>
        <v/>
      </c>
      <c r="AH851" s="211" t="str">
        <f>IF(G851="","",IF(AND(COUNTIFS($J$18:J851,J851)=1,G851&lt;&gt;""),1,""))</f>
        <v/>
      </c>
      <c r="AI851" s="28">
        <f t="shared" si="159"/>
        <v>468573419.10712183</v>
      </c>
      <c r="AJ851" s="28">
        <f t="shared" si="160"/>
        <v>55829466.862621114</v>
      </c>
      <c r="AK851" s="29">
        <f t="shared" si="161"/>
        <v>0.11914774629983395</v>
      </c>
      <c r="AL851" s="210"/>
      <c r="AM851" s="210"/>
      <c r="AN851" s="210"/>
      <c r="AO851" s="210"/>
      <c r="AP851" s="45" t="str">
        <f t="shared" si="162"/>
        <v>CancelCancel</v>
      </c>
      <c r="AQ851" s="45" t="str">
        <f t="shared" si="163"/>
        <v>CancelCancelRMB</v>
      </c>
    </row>
    <row r="852" spans="1:43" s="15" customFormat="1">
      <c r="A852" s="208" t="s">
        <v>171</v>
      </c>
      <c r="B852" s="209">
        <v>2019</v>
      </c>
      <c r="C852" s="209">
        <v>7</v>
      </c>
      <c r="D852" s="57" t="str">
        <f t="shared" si="153"/>
        <v>Q2</v>
      </c>
      <c r="E852" s="208" t="s">
        <v>171</v>
      </c>
      <c r="F852" s="208" t="s">
        <v>171</v>
      </c>
      <c r="G852" s="209" t="s">
        <v>171</v>
      </c>
      <c r="H852" s="213"/>
      <c r="I852" s="57" t="str">
        <f t="shared" si="155"/>
        <v>Cancel</v>
      </c>
      <c r="J852" s="204" t="s">
        <v>969</v>
      </c>
      <c r="K852" s="213" t="s">
        <v>973</v>
      </c>
      <c r="L852" s="210" t="s">
        <v>79</v>
      </c>
      <c r="M852" s="208" t="s">
        <v>47</v>
      </c>
      <c r="N852" s="208">
        <v>1</v>
      </c>
      <c r="O852" s="208"/>
      <c r="P852" s="57" t="str">
        <f t="shared" si="156"/>
        <v>MAIN UNIT</v>
      </c>
      <c r="Q852" s="208" t="s">
        <v>598</v>
      </c>
      <c r="R852" s="208" t="s">
        <v>243</v>
      </c>
      <c r="S852" s="208" t="s">
        <v>244</v>
      </c>
      <c r="T852" s="208" t="s">
        <v>65</v>
      </c>
      <c r="U852" s="208" t="s">
        <v>66</v>
      </c>
      <c r="V852" s="208" t="s">
        <v>972</v>
      </c>
      <c r="W852" s="208" t="s">
        <v>51</v>
      </c>
      <c r="X852" s="34">
        <v>550000</v>
      </c>
      <c r="Y852" s="215" t="str">
        <f>IF(W852="RMB","1.13", "1")</f>
        <v>1.13</v>
      </c>
      <c r="Z852" s="26">
        <f t="shared" si="154"/>
        <v>550000</v>
      </c>
      <c r="AA852" s="208">
        <v>1.095</v>
      </c>
      <c r="AB852" s="35">
        <f t="shared" si="164"/>
        <v>532964.60176991147</v>
      </c>
      <c r="AC852" s="27">
        <f t="shared" si="157"/>
        <v>63955.752212389372</v>
      </c>
      <c r="AD852" s="207">
        <v>0.12</v>
      </c>
      <c r="AE852" s="211">
        <f t="shared" si="158"/>
        <v>0</v>
      </c>
      <c r="AF852" s="211" t="str">
        <f>IF(AND(COUNTIFS($J$18:J852,J852)=1,AE852=1),1,"")</f>
        <v/>
      </c>
      <c r="AG852" s="211" t="str">
        <f>IF(C852="","",IF(AND(COUNTIFS($J$18:J852,J852)=1,C852&lt;&gt;""),1,""))</f>
        <v/>
      </c>
      <c r="AH852" s="211" t="str">
        <f>IF(G852="","",IF(AND(COUNTIFS($J$18:J852,J852)=1,G852&lt;&gt;""),1,""))</f>
        <v/>
      </c>
      <c r="AI852" s="28">
        <f t="shared" si="159"/>
        <v>468573419.10712183</v>
      </c>
      <c r="AJ852" s="28">
        <f t="shared" si="160"/>
        <v>55829466.862621114</v>
      </c>
      <c r="AK852" s="29">
        <f t="shared" si="161"/>
        <v>0.11914774629983395</v>
      </c>
      <c r="AL852" s="210"/>
      <c r="AM852" s="210"/>
      <c r="AN852" s="210"/>
      <c r="AO852" s="210"/>
      <c r="AP852" s="45" t="str">
        <f t="shared" si="162"/>
        <v>CancelCancel</v>
      </c>
      <c r="AQ852" s="45" t="str">
        <f t="shared" si="163"/>
        <v>CancelCancelRMB</v>
      </c>
    </row>
    <row r="853" spans="1:43" s="15" customFormat="1">
      <c r="A853" s="208" t="s">
        <v>42</v>
      </c>
      <c r="B853" s="209">
        <v>2023</v>
      </c>
      <c r="C853" s="209">
        <v>10</v>
      </c>
      <c r="D853" s="57" t="str">
        <f t="shared" si="153"/>
        <v>Q3</v>
      </c>
      <c r="E853" s="208" t="s">
        <v>42</v>
      </c>
      <c r="F853" s="209">
        <v>2023</v>
      </c>
      <c r="G853" s="209">
        <v>11</v>
      </c>
      <c r="H853" s="213"/>
      <c r="I853" s="57" t="str">
        <f t="shared" si="155"/>
        <v>Q3</v>
      </c>
      <c r="J853" s="204" t="s">
        <v>974</v>
      </c>
      <c r="K853" s="213" t="s">
        <v>975</v>
      </c>
      <c r="L853" s="210" t="s">
        <v>55</v>
      </c>
      <c r="M853" s="208" t="s">
        <v>976</v>
      </c>
      <c r="N853" s="208">
        <v>1</v>
      </c>
      <c r="O853" s="208"/>
      <c r="P853" s="57" t="str">
        <f t="shared" si="156"/>
        <v>MAIN UNIT</v>
      </c>
      <c r="Q853" s="208" t="s">
        <v>48</v>
      </c>
      <c r="R853" s="208" t="s">
        <v>49</v>
      </c>
      <c r="S853" s="208" t="s">
        <v>36</v>
      </c>
      <c r="T853" s="208" t="s">
        <v>65</v>
      </c>
      <c r="U853" s="208" t="s">
        <v>977</v>
      </c>
      <c r="V853" s="208" t="s">
        <v>67</v>
      </c>
      <c r="W853" s="208" t="s">
        <v>849</v>
      </c>
      <c r="X853" s="37">
        <v>63000</v>
      </c>
      <c r="Y853" s="215" t="str">
        <f>IF(W853="","",IF(W853="RMB","1.13", "1"))</f>
        <v>1</v>
      </c>
      <c r="Z853" s="26">
        <f t="shared" si="154"/>
        <v>63000</v>
      </c>
      <c r="AA853" s="208">
        <v>7.8</v>
      </c>
      <c r="AB853" s="35">
        <f t="shared" si="164"/>
        <v>491400</v>
      </c>
      <c r="AC853" s="27">
        <f t="shared" si="157"/>
        <v>84717.36</v>
      </c>
      <c r="AD853" s="212">
        <v>0.1724</v>
      </c>
      <c r="AE853" s="211">
        <f t="shared" si="158"/>
        <v>0</v>
      </c>
      <c r="AF853" s="211" t="str">
        <f>IF(AND(COUNTIFS($J$18:J853,J853)=1,AE853=1),1,"")</f>
        <v/>
      </c>
      <c r="AG853" s="211">
        <f>IF(C853="","",IF(AND(COUNTIFS($J$18:J853,J853)=1,C853&lt;&gt;""),1,""))</f>
        <v>1</v>
      </c>
      <c r="AH853" s="211">
        <f>IF(G853="","",IF(AND(COUNTIFS($J$18:J853,J853)=1,G853&lt;&gt;""),1,""))</f>
        <v>1</v>
      </c>
      <c r="AI853" s="28">
        <f t="shared" si="159"/>
        <v>11730565.00042478</v>
      </c>
      <c r="AJ853" s="28">
        <f t="shared" si="160"/>
        <v>1971465.2465810829</v>
      </c>
      <c r="AK853" s="29">
        <f t="shared" si="161"/>
        <v>0.16806225842571892</v>
      </c>
      <c r="AL853" s="210"/>
      <c r="AM853" s="210"/>
      <c r="AN853" s="210"/>
      <c r="AO853" s="210"/>
      <c r="AP853" s="45" t="str">
        <f t="shared" si="162"/>
        <v>202311</v>
      </c>
      <c r="AQ853" s="45" t="str">
        <f t="shared" si="163"/>
        <v>202311USD</v>
      </c>
    </row>
    <row r="854" spans="1:43" s="15" customFormat="1">
      <c r="A854" s="208" t="s">
        <v>34</v>
      </c>
      <c r="B854" s="209">
        <v>2020</v>
      </c>
      <c r="C854" s="209">
        <v>1</v>
      </c>
      <c r="D854" s="57" t="str">
        <f t="shared" si="153"/>
        <v>Q4</v>
      </c>
      <c r="E854" s="208" t="s">
        <v>35</v>
      </c>
      <c r="F854" s="209">
        <v>2020</v>
      </c>
      <c r="G854" s="209">
        <v>4</v>
      </c>
      <c r="H854" s="213"/>
      <c r="I854" s="57" t="str">
        <f t="shared" si="155"/>
        <v>Q1</v>
      </c>
      <c r="J854" s="204" t="s">
        <v>978</v>
      </c>
      <c r="K854" s="213" t="s">
        <v>979</v>
      </c>
      <c r="L854" s="210" t="s">
        <v>55</v>
      </c>
      <c r="M854" s="208" t="s">
        <v>47</v>
      </c>
      <c r="N854" s="208">
        <v>1</v>
      </c>
      <c r="O854" s="208"/>
      <c r="P854" s="57" t="str">
        <f t="shared" si="156"/>
        <v>MAIN UNIT</v>
      </c>
      <c r="Q854" s="208" t="s">
        <v>56</v>
      </c>
      <c r="R854" s="208" t="s">
        <v>49</v>
      </c>
      <c r="S854" s="208" t="s">
        <v>36</v>
      </c>
      <c r="T854" s="208" t="s">
        <v>65</v>
      </c>
      <c r="U854" s="208" t="s">
        <v>66</v>
      </c>
      <c r="V854" s="208" t="s">
        <v>682</v>
      </c>
      <c r="W854" s="208" t="s">
        <v>96</v>
      </c>
      <c r="X854" s="34">
        <v>9100000</v>
      </c>
      <c r="Y854" s="202">
        <v>1</v>
      </c>
      <c r="Z854" s="26">
        <f t="shared" si="154"/>
        <v>9100000</v>
      </c>
      <c r="AA854" s="208">
        <v>7.3599999999999999E-2</v>
      </c>
      <c r="AB854" s="35">
        <f t="shared" si="164"/>
        <v>669760</v>
      </c>
      <c r="AC854" s="27">
        <f t="shared" si="157"/>
        <v>80237.248000000007</v>
      </c>
      <c r="AD854" s="212">
        <v>0.1198</v>
      </c>
      <c r="AE854" s="211">
        <f t="shared" si="158"/>
        <v>1</v>
      </c>
      <c r="AF854" s="211">
        <f>IF(AND(COUNTIFS($J$18:J854,J854)=1,AE854=1),1,"")</f>
        <v>1</v>
      </c>
      <c r="AG854" s="211">
        <f>IF(C854="","",IF(AND(COUNTIFS($J$18:J854,J854)=1,C854&lt;&gt;""),1,""))</f>
        <v>1</v>
      </c>
      <c r="AH854" s="211">
        <f>IF(G854="","",IF(AND(COUNTIFS($J$18:J854,J854)=1,G854&lt;&gt;""),1,""))</f>
        <v>1</v>
      </c>
      <c r="AI854" s="28">
        <f t="shared" si="159"/>
        <v>33477255.428389378</v>
      </c>
      <c r="AJ854" s="28">
        <f t="shared" si="160"/>
        <v>4578663.362915583</v>
      </c>
      <c r="AK854" s="29">
        <f t="shared" si="161"/>
        <v>0.13676937682988149</v>
      </c>
      <c r="AL854" s="210"/>
      <c r="AM854" s="210"/>
      <c r="AN854" s="210"/>
      <c r="AO854" s="210"/>
      <c r="AP854" s="45" t="str">
        <f t="shared" si="162"/>
        <v>20204</v>
      </c>
      <c r="AQ854" s="45" t="str">
        <f t="shared" si="163"/>
        <v>20204JPY</v>
      </c>
    </row>
    <row r="855" spans="1:43" s="15" customFormat="1">
      <c r="A855" s="208" t="s">
        <v>34</v>
      </c>
      <c r="B855" s="209">
        <v>2020</v>
      </c>
      <c r="C855" s="209">
        <v>1</v>
      </c>
      <c r="D855" s="57" t="str">
        <f t="shared" si="153"/>
        <v>Q4</v>
      </c>
      <c r="E855" s="208" t="s">
        <v>35</v>
      </c>
      <c r="F855" s="209">
        <v>2020</v>
      </c>
      <c r="G855" s="209">
        <v>4</v>
      </c>
      <c r="H855" s="213"/>
      <c r="I855" s="57" t="str">
        <f t="shared" si="155"/>
        <v>Q1</v>
      </c>
      <c r="J855" s="204" t="s">
        <v>978</v>
      </c>
      <c r="K855" s="213" t="s">
        <v>979</v>
      </c>
      <c r="L855" s="210" t="s">
        <v>55</v>
      </c>
      <c r="M855" s="208" t="s">
        <v>47</v>
      </c>
      <c r="N855" s="208">
        <v>1</v>
      </c>
      <c r="O855" s="208"/>
      <c r="P855" s="57" t="str">
        <f t="shared" si="156"/>
        <v>MAIN UNIT</v>
      </c>
      <c r="Q855" s="208" t="s">
        <v>56</v>
      </c>
      <c r="R855" s="208" t="s">
        <v>49</v>
      </c>
      <c r="S855" s="208" t="s">
        <v>36</v>
      </c>
      <c r="T855" s="208" t="s">
        <v>65</v>
      </c>
      <c r="U855" s="208" t="s">
        <v>66</v>
      </c>
      <c r="V855" s="208" t="s">
        <v>682</v>
      </c>
      <c r="W855" s="208" t="s">
        <v>96</v>
      </c>
      <c r="X855" s="34">
        <v>9100000</v>
      </c>
      <c r="Y855" s="202">
        <v>1</v>
      </c>
      <c r="Z855" s="26">
        <f t="shared" si="154"/>
        <v>9100000</v>
      </c>
      <c r="AA855" s="208">
        <v>7.3599999999999999E-2</v>
      </c>
      <c r="AB855" s="35">
        <f t="shared" si="164"/>
        <v>669760</v>
      </c>
      <c r="AC855" s="27">
        <f t="shared" si="157"/>
        <v>80237.248000000007</v>
      </c>
      <c r="AD855" s="212">
        <v>0.1198</v>
      </c>
      <c r="AE855" s="211">
        <f t="shared" si="158"/>
        <v>1</v>
      </c>
      <c r="AF855" s="211" t="str">
        <f>IF(AND(COUNTIFS($J$18:J855,J855)=1,AE855=1),1,"")</f>
        <v/>
      </c>
      <c r="AG855" s="211" t="str">
        <f>IF(C855="","",IF(AND(COUNTIFS($J$18:J855,J855)=1,C855&lt;&gt;""),1,""))</f>
        <v/>
      </c>
      <c r="AH855" s="211" t="str">
        <f>IF(G855="","",IF(AND(COUNTIFS($J$18:J855,J855)=1,G855&lt;&gt;""),1,""))</f>
        <v/>
      </c>
      <c r="AI855" s="28">
        <f t="shared" si="159"/>
        <v>33477255.428389378</v>
      </c>
      <c r="AJ855" s="28">
        <f t="shared" si="160"/>
        <v>4578663.362915583</v>
      </c>
      <c r="AK855" s="29">
        <f t="shared" si="161"/>
        <v>0.13676937682988149</v>
      </c>
      <c r="AL855" s="210"/>
      <c r="AM855" s="210"/>
      <c r="AN855" s="210"/>
      <c r="AO855" s="210"/>
      <c r="AP855" s="45" t="str">
        <f t="shared" si="162"/>
        <v>20204</v>
      </c>
      <c r="AQ855" s="45" t="str">
        <f t="shared" si="163"/>
        <v>20204JPY</v>
      </c>
    </row>
    <row r="856" spans="1:43" s="15" customFormat="1">
      <c r="A856" s="208" t="s">
        <v>34</v>
      </c>
      <c r="B856" s="209">
        <v>2020</v>
      </c>
      <c r="C856" s="209">
        <v>1</v>
      </c>
      <c r="D856" s="57" t="str">
        <f t="shared" si="153"/>
        <v>Q4</v>
      </c>
      <c r="E856" s="208" t="s">
        <v>35</v>
      </c>
      <c r="F856" s="209">
        <v>2020</v>
      </c>
      <c r="G856" s="209">
        <v>4</v>
      </c>
      <c r="H856" s="213"/>
      <c r="I856" s="57" t="str">
        <f t="shared" si="155"/>
        <v>Q1</v>
      </c>
      <c r="J856" s="204" t="s">
        <v>980</v>
      </c>
      <c r="K856" s="213" t="s">
        <v>3171</v>
      </c>
      <c r="L856" s="210" t="s">
        <v>79</v>
      </c>
      <c r="M856" s="208" t="s">
        <v>47</v>
      </c>
      <c r="N856" s="208">
        <v>1</v>
      </c>
      <c r="O856" s="208"/>
      <c r="P856" s="57" t="str">
        <f t="shared" si="156"/>
        <v>MAIN UNIT</v>
      </c>
      <c r="Q856" s="208" t="s">
        <v>48</v>
      </c>
      <c r="R856" s="208" t="s">
        <v>49</v>
      </c>
      <c r="S856" s="208" t="s">
        <v>38</v>
      </c>
      <c r="T856" s="208" t="s">
        <v>981</v>
      </c>
      <c r="U856" s="208" t="s">
        <v>137</v>
      </c>
      <c r="V856" s="208" t="s">
        <v>530</v>
      </c>
      <c r="W856" s="208" t="s">
        <v>51</v>
      </c>
      <c r="X856" s="34">
        <v>1000000</v>
      </c>
      <c r="Y856" s="202">
        <v>1.1299999999999999</v>
      </c>
      <c r="Z856" s="26">
        <f t="shared" si="154"/>
        <v>1000000</v>
      </c>
      <c r="AA856" s="208">
        <v>1.095</v>
      </c>
      <c r="AB856" s="35">
        <f t="shared" si="164"/>
        <v>969026.54867256642</v>
      </c>
      <c r="AC856" s="27">
        <f t="shared" si="157"/>
        <v>102038.49557522126</v>
      </c>
      <c r="AD856" s="212">
        <v>0.1053</v>
      </c>
      <c r="AE856" s="211">
        <f t="shared" si="158"/>
        <v>0</v>
      </c>
      <c r="AF856" s="211" t="str">
        <f>IF(AND(COUNTIFS($J$18:J856,J856)=1,AE856=1),1,"")</f>
        <v/>
      </c>
      <c r="AG856" s="211">
        <f>IF(C856="","",IF(AND(COUNTIFS($J$18:J856,J856)=1,C856&lt;&gt;""),1,""))</f>
        <v>1</v>
      </c>
      <c r="AH856" s="211">
        <f>IF(G856="","",IF(AND(COUNTIFS($J$18:J856,J856)=1,G856&lt;&gt;""),1,""))</f>
        <v>1</v>
      </c>
      <c r="AI856" s="28">
        <f t="shared" si="159"/>
        <v>33477255.428389378</v>
      </c>
      <c r="AJ856" s="28">
        <f t="shared" si="160"/>
        <v>4578663.362915583</v>
      </c>
      <c r="AK856" s="29">
        <f t="shared" si="161"/>
        <v>0.13676937682988149</v>
      </c>
      <c r="AL856" s="210"/>
      <c r="AM856" s="210"/>
      <c r="AN856" s="210"/>
      <c r="AO856" s="210"/>
      <c r="AP856" s="45" t="str">
        <f t="shared" si="162"/>
        <v>20204</v>
      </c>
      <c r="AQ856" s="45" t="str">
        <f t="shared" si="163"/>
        <v>20204RMB</v>
      </c>
    </row>
    <row r="857" spans="1:43" s="15" customFormat="1">
      <c r="A857" s="208" t="s">
        <v>34</v>
      </c>
      <c r="B857" s="209">
        <v>2020</v>
      </c>
      <c r="C857" s="209">
        <v>1</v>
      </c>
      <c r="D857" s="57" t="str">
        <f t="shared" si="153"/>
        <v>Q4</v>
      </c>
      <c r="E857" s="208" t="s">
        <v>35</v>
      </c>
      <c r="F857" s="209">
        <v>2020</v>
      </c>
      <c r="G857" s="209">
        <v>4</v>
      </c>
      <c r="H857" s="213"/>
      <c r="I857" s="57" t="str">
        <f t="shared" si="155"/>
        <v>Q1</v>
      </c>
      <c r="J857" s="204" t="s">
        <v>980</v>
      </c>
      <c r="K857" s="213" t="s">
        <v>3171</v>
      </c>
      <c r="L857" s="210" t="s">
        <v>79</v>
      </c>
      <c r="M857" s="208" t="s">
        <v>47</v>
      </c>
      <c r="N857" s="208">
        <v>1</v>
      </c>
      <c r="O857" s="208"/>
      <c r="P857" s="57" t="str">
        <f t="shared" si="156"/>
        <v>MAIN UNIT</v>
      </c>
      <c r="Q857" s="208" t="s">
        <v>48</v>
      </c>
      <c r="R857" s="208" t="s">
        <v>49</v>
      </c>
      <c r="S857" s="208" t="s">
        <v>38</v>
      </c>
      <c r="T857" s="208" t="s">
        <v>981</v>
      </c>
      <c r="U857" s="208" t="s">
        <v>137</v>
      </c>
      <c r="V857" s="208" t="s">
        <v>530</v>
      </c>
      <c r="W857" s="208" t="s">
        <v>51</v>
      </c>
      <c r="X857" s="34">
        <v>1431600</v>
      </c>
      <c r="Y857" s="202">
        <v>1.1299999999999999</v>
      </c>
      <c r="Z857" s="26">
        <f t="shared" si="154"/>
        <v>1431600</v>
      </c>
      <c r="AA857" s="208">
        <v>1.095</v>
      </c>
      <c r="AB857" s="35">
        <f t="shared" si="164"/>
        <v>1387258.4070796461</v>
      </c>
      <c r="AC857" s="27">
        <f t="shared" si="157"/>
        <v>146078.31026548674</v>
      </c>
      <c r="AD857" s="212">
        <v>0.1053</v>
      </c>
      <c r="AE857" s="211">
        <f t="shared" si="158"/>
        <v>0</v>
      </c>
      <c r="AF857" s="211" t="str">
        <f>IF(AND(COUNTIFS($J$18:J857,J857)=1,AE857=1),1,"")</f>
        <v/>
      </c>
      <c r="AG857" s="211" t="str">
        <f>IF(C857="","",IF(AND(COUNTIFS($J$18:J857,J857)=1,C857&lt;&gt;""),1,""))</f>
        <v/>
      </c>
      <c r="AH857" s="211" t="str">
        <f>IF(G857="","",IF(AND(COUNTIFS($J$18:J857,J857)=1,G857&lt;&gt;""),1,""))</f>
        <v/>
      </c>
      <c r="AI857" s="28">
        <f t="shared" si="159"/>
        <v>33477255.428389378</v>
      </c>
      <c r="AJ857" s="28">
        <f t="shared" si="160"/>
        <v>4578663.362915583</v>
      </c>
      <c r="AK857" s="29">
        <f t="shared" si="161"/>
        <v>0.13676937682988149</v>
      </c>
      <c r="AL857" s="210"/>
      <c r="AM857" s="210"/>
      <c r="AN857" s="210"/>
      <c r="AO857" s="210"/>
      <c r="AP857" s="45" t="str">
        <f t="shared" si="162"/>
        <v>20204</v>
      </c>
      <c r="AQ857" s="45" t="str">
        <f t="shared" si="163"/>
        <v>20204RMB</v>
      </c>
    </row>
    <row r="858" spans="1:43" s="15" customFormat="1">
      <c r="A858" s="208" t="s">
        <v>34</v>
      </c>
      <c r="B858" s="209">
        <v>2020</v>
      </c>
      <c r="C858" s="209">
        <v>3</v>
      </c>
      <c r="D858" s="57" t="str">
        <f t="shared" si="153"/>
        <v>Q4</v>
      </c>
      <c r="E858" s="208" t="s">
        <v>35</v>
      </c>
      <c r="F858" s="209">
        <v>2020</v>
      </c>
      <c r="G858" s="209">
        <v>4</v>
      </c>
      <c r="H858" s="213"/>
      <c r="I858" s="57" t="str">
        <f t="shared" si="155"/>
        <v>Q1</v>
      </c>
      <c r="J858" s="204" t="s">
        <v>982</v>
      </c>
      <c r="K858" s="213" t="s">
        <v>983</v>
      </c>
      <c r="L858" s="210" t="s">
        <v>55</v>
      </c>
      <c r="M858" s="208" t="s">
        <v>47</v>
      </c>
      <c r="N858" s="208">
        <v>1</v>
      </c>
      <c r="O858" s="208"/>
      <c r="P858" s="57" t="str">
        <f t="shared" si="156"/>
        <v>MAIN UNIT</v>
      </c>
      <c r="Q858" s="208" t="s">
        <v>48</v>
      </c>
      <c r="R858" s="208" t="s">
        <v>660</v>
      </c>
      <c r="S858" s="208" t="s">
        <v>36</v>
      </c>
      <c r="T858" s="208" t="s">
        <v>232</v>
      </c>
      <c r="U858" s="208" t="s">
        <v>66</v>
      </c>
      <c r="V858" s="208" t="s">
        <v>726</v>
      </c>
      <c r="W858" s="208" t="s">
        <v>984</v>
      </c>
      <c r="X858" s="34">
        <v>7367500</v>
      </c>
      <c r="Y858" s="202">
        <v>1</v>
      </c>
      <c r="Z858" s="26">
        <f t="shared" si="154"/>
        <v>7367500</v>
      </c>
      <c r="AA858" s="208">
        <v>7.3599999999999999E-2</v>
      </c>
      <c r="AB858" s="35">
        <f t="shared" si="164"/>
        <v>542248</v>
      </c>
      <c r="AC858" s="27">
        <f t="shared" si="157"/>
        <v>77270.34</v>
      </c>
      <c r="AD858" s="212">
        <v>0.14249999999999999</v>
      </c>
      <c r="AE858" s="211">
        <f t="shared" si="158"/>
        <v>0</v>
      </c>
      <c r="AF858" s="211" t="str">
        <f>IF(AND(COUNTIFS($J$18:J858,J858)=1,AE858=1),1,"")</f>
        <v/>
      </c>
      <c r="AG858" s="211">
        <f>IF(C858="","",IF(AND(COUNTIFS($J$18:J858,J858)=1,C858&lt;&gt;""),1,""))</f>
        <v>1</v>
      </c>
      <c r="AH858" s="211">
        <f>IF(G858="","",IF(AND(COUNTIFS($J$18:J858,J858)=1,G858&lt;&gt;""),1,""))</f>
        <v>1</v>
      </c>
      <c r="AI858" s="28">
        <f t="shared" si="159"/>
        <v>33477255.428389378</v>
      </c>
      <c r="AJ858" s="28">
        <f t="shared" si="160"/>
        <v>4578663.362915583</v>
      </c>
      <c r="AK858" s="29">
        <f t="shared" si="161"/>
        <v>0.13676937682988149</v>
      </c>
      <c r="AL858" s="210"/>
      <c r="AM858" s="210"/>
      <c r="AN858" s="210"/>
      <c r="AO858" s="210"/>
      <c r="AP858" s="45" t="str">
        <f t="shared" si="162"/>
        <v>20204</v>
      </c>
      <c r="AQ858" s="45" t="str">
        <f t="shared" si="163"/>
        <v>20204JPY</v>
      </c>
    </row>
    <row r="859" spans="1:43" s="15" customFormat="1">
      <c r="A859" s="208" t="s">
        <v>34</v>
      </c>
      <c r="B859" s="209">
        <v>2020</v>
      </c>
      <c r="C859" s="209">
        <v>3</v>
      </c>
      <c r="D859" s="57" t="str">
        <f t="shared" si="153"/>
        <v>Q4</v>
      </c>
      <c r="E859" s="208" t="s">
        <v>35</v>
      </c>
      <c r="F859" s="209">
        <v>2020</v>
      </c>
      <c r="G859" s="209">
        <v>4</v>
      </c>
      <c r="H859" s="213"/>
      <c r="I859" s="57" t="str">
        <f t="shared" si="155"/>
        <v>Q1</v>
      </c>
      <c r="J859" s="204" t="s">
        <v>982</v>
      </c>
      <c r="K859" s="213" t="s">
        <v>983</v>
      </c>
      <c r="L859" s="210" t="s">
        <v>55</v>
      </c>
      <c r="M859" s="208" t="s">
        <v>47</v>
      </c>
      <c r="N859" s="208">
        <v>1</v>
      </c>
      <c r="O859" s="208"/>
      <c r="P859" s="57" t="str">
        <f t="shared" si="156"/>
        <v>MAIN UNIT</v>
      </c>
      <c r="Q859" s="208" t="s">
        <v>48</v>
      </c>
      <c r="R859" s="208" t="s">
        <v>660</v>
      </c>
      <c r="S859" s="208" t="s">
        <v>36</v>
      </c>
      <c r="T859" s="208" t="s">
        <v>232</v>
      </c>
      <c r="U859" s="208" t="s">
        <v>66</v>
      </c>
      <c r="V859" s="208" t="s">
        <v>726</v>
      </c>
      <c r="W859" s="208" t="s">
        <v>984</v>
      </c>
      <c r="X859" s="34">
        <v>7367500</v>
      </c>
      <c r="Y859" s="202">
        <v>1</v>
      </c>
      <c r="Z859" s="26">
        <f t="shared" si="154"/>
        <v>7367500</v>
      </c>
      <c r="AA859" s="208">
        <v>7.3599999999999999E-2</v>
      </c>
      <c r="AB859" s="35">
        <f t="shared" si="164"/>
        <v>542248</v>
      </c>
      <c r="AC859" s="27">
        <f t="shared" si="157"/>
        <v>77270.34</v>
      </c>
      <c r="AD859" s="212">
        <v>0.14249999999999999</v>
      </c>
      <c r="AE859" s="211">
        <f t="shared" si="158"/>
        <v>0</v>
      </c>
      <c r="AF859" s="211" t="str">
        <f>IF(AND(COUNTIFS($J$18:J859,J859)=1,AE859=1),1,"")</f>
        <v/>
      </c>
      <c r="AG859" s="211" t="str">
        <f>IF(C859="","",IF(AND(COUNTIFS($J$18:J859,J859)=1,C859&lt;&gt;""),1,""))</f>
        <v/>
      </c>
      <c r="AH859" s="211" t="str">
        <f>IF(G859="","",IF(AND(COUNTIFS($J$18:J859,J859)=1,G859&lt;&gt;""),1,""))</f>
        <v/>
      </c>
      <c r="AI859" s="28">
        <f t="shared" si="159"/>
        <v>33477255.428389378</v>
      </c>
      <c r="AJ859" s="28">
        <f t="shared" si="160"/>
        <v>4578663.362915583</v>
      </c>
      <c r="AK859" s="29">
        <f t="shared" si="161"/>
        <v>0.13676937682988149</v>
      </c>
      <c r="AL859" s="210"/>
      <c r="AM859" s="210"/>
      <c r="AN859" s="210"/>
      <c r="AO859" s="210"/>
      <c r="AP859" s="45" t="str">
        <f t="shared" si="162"/>
        <v>20204</v>
      </c>
      <c r="AQ859" s="45" t="str">
        <f t="shared" si="163"/>
        <v>20204JPY</v>
      </c>
    </row>
    <row r="860" spans="1:43" s="15" customFormat="1">
      <c r="A860" s="208" t="s">
        <v>34</v>
      </c>
      <c r="B860" s="209">
        <v>2020</v>
      </c>
      <c r="C860" s="209">
        <v>3</v>
      </c>
      <c r="D860" s="57" t="str">
        <f t="shared" si="153"/>
        <v>Q4</v>
      </c>
      <c r="E860" s="208" t="s">
        <v>35</v>
      </c>
      <c r="F860" s="209">
        <v>2020</v>
      </c>
      <c r="G860" s="209">
        <v>4</v>
      </c>
      <c r="H860" s="213"/>
      <c r="I860" s="57" t="str">
        <f t="shared" si="155"/>
        <v>Q1</v>
      </c>
      <c r="J860" s="204" t="s">
        <v>982</v>
      </c>
      <c r="K860" s="213" t="s">
        <v>983</v>
      </c>
      <c r="L860" s="210" t="s">
        <v>55</v>
      </c>
      <c r="M860" s="208" t="s">
        <v>47</v>
      </c>
      <c r="N860" s="208">
        <v>1</v>
      </c>
      <c r="O860" s="208"/>
      <c r="P860" s="57" t="str">
        <f t="shared" si="156"/>
        <v>MAIN UNIT</v>
      </c>
      <c r="Q860" s="208" t="s">
        <v>48</v>
      </c>
      <c r="R860" s="208" t="s">
        <v>660</v>
      </c>
      <c r="S860" s="208" t="s">
        <v>36</v>
      </c>
      <c r="T860" s="208" t="s">
        <v>232</v>
      </c>
      <c r="U860" s="208" t="s">
        <v>66</v>
      </c>
      <c r="V860" s="208" t="s">
        <v>726</v>
      </c>
      <c r="W860" s="208" t="s">
        <v>984</v>
      </c>
      <c r="X860" s="34">
        <v>7367500</v>
      </c>
      <c r="Y860" s="202">
        <v>1</v>
      </c>
      <c r="Z860" s="26">
        <f t="shared" si="154"/>
        <v>7367500</v>
      </c>
      <c r="AA860" s="208">
        <v>7.3599999999999999E-2</v>
      </c>
      <c r="AB860" s="35">
        <f t="shared" si="164"/>
        <v>542248</v>
      </c>
      <c r="AC860" s="27">
        <f t="shared" si="157"/>
        <v>77270.34</v>
      </c>
      <c r="AD860" s="212">
        <v>0.14249999999999999</v>
      </c>
      <c r="AE860" s="211">
        <f t="shared" si="158"/>
        <v>0</v>
      </c>
      <c r="AF860" s="211" t="str">
        <f>IF(AND(COUNTIFS($J$18:J860,J860)=1,AE860=1),1,"")</f>
        <v/>
      </c>
      <c r="AG860" s="211" t="str">
        <f>IF(C860="","",IF(AND(COUNTIFS($J$18:J860,J860)=1,C860&lt;&gt;""),1,""))</f>
        <v/>
      </c>
      <c r="AH860" s="211" t="str">
        <f>IF(G860="","",IF(AND(COUNTIFS($J$18:J860,J860)=1,G860&lt;&gt;""),1,""))</f>
        <v/>
      </c>
      <c r="AI860" s="28">
        <f t="shared" si="159"/>
        <v>33477255.428389378</v>
      </c>
      <c r="AJ860" s="28">
        <f t="shared" si="160"/>
        <v>4578663.362915583</v>
      </c>
      <c r="AK860" s="29">
        <f t="shared" si="161"/>
        <v>0.13676937682988149</v>
      </c>
      <c r="AL860" s="210"/>
      <c r="AM860" s="210"/>
      <c r="AN860" s="210"/>
      <c r="AO860" s="210"/>
      <c r="AP860" s="45" t="str">
        <f t="shared" si="162"/>
        <v>20204</v>
      </c>
      <c r="AQ860" s="45" t="str">
        <f t="shared" si="163"/>
        <v>20204JPY</v>
      </c>
    </row>
    <row r="861" spans="1:43" s="15" customFormat="1">
      <c r="A861" s="208" t="s">
        <v>34</v>
      </c>
      <c r="B861" s="209">
        <v>2020</v>
      </c>
      <c r="C861" s="209">
        <v>3</v>
      </c>
      <c r="D861" s="57" t="str">
        <f t="shared" si="153"/>
        <v>Q4</v>
      </c>
      <c r="E861" s="208" t="s">
        <v>35</v>
      </c>
      <c r="F861" s="209">
        <v>2020</v>
      </c>
      <c r="G861" s="209">
        <v>4</v>
      </c>
      <c r="H861" s="213"/>
      <c r="I861" s="57" t="str">
        <f t="shared" si="155"/>
        <v>Q1</v>
      </c>
      <c r="J861" s="204" t="s">
        <v>982</v>
      </c>
      <c r="K861" s="213" t="s">
        <v>983</v>
      </c>
      <c r="L861" s="210" t="s">
        <v>55</v>
      </c>
      <c r="M861" s="208" t="s">
        <v>47</v>
      </c>
      <c r="N861" s="208">
        <v>1</v>
      </c>
      <c r="O861" s="208"/>
      <c r="P861" s="57" t="str">
        <f t="shared" si="156"/>
        <v>MAIN UNIT</v>
      </c>
      <c r="Q861" s="208" t="s">
        <v>48</v>
      </c>
      <c r="R861" s="208" t="s">
        <v>660</v>
      </c>
      <c r="S861" s="208" t="s">
        <v>36</v>
      </c>
      <c r="T861" s="208" t="s">
        <v>232</v>
      </c>
      <c r="U861" s="208" t="s">
        <v>66</v>
      </c>
      <c r="V861" s="208" t="s">
        <v>726</v>
      </c>
      <c r="W861" s="208" t="s">
        <v>984</v>
      </c>
      <c r="X861" s="34">
        <v>7367500</v>
      </c>
      <c r="Y861" s="202">
        <v>1</v>
      </c>
      <c r="Z861" s="26">
        <f t="shared" si="154"/>
        <v>7367500</v>
      </c>
      <c r="AA861" s="208">
        <v>7.3599999999999999E-2</v>
      </c>
      <c r="AB861" s="35">
        <f t="shared" si="164"/>
        <v>542248</v>
      </c>
      <c r="AC861" s="27">
        <f t="shared" si="157"/>
        <v>77270.34</v>
      </c>
      <c r="AD861" s="212">
        <v>0.14249999999999999</v>
      </c>
      <c r="AE861" s="211">
        <f t="shared" si="158"/>
        <v>0</v>
      </c>
      <c r="AF861" s="211" t="str">
        <f>IF(AND(COUNTIFS($J$18:J861,J861)=1,AE861=1),1,"")</f>
        <v/>
      </c>
      <c r="AG861" s="211" t="str">
        <f>IF(C861="","",IF(AND(COUNTIFS($J$18:J861,J861)=1,C861&lt;&gt;""),1,""))</f>
        <v/>
      </c>
      <c r="AH861" s="211" t="str">
        <f>IF(G861="","",IF(AND(COUNTIFS($J$18:J861,J861)=1,G861&lt;&gt;""),1,""))</f>
        <v/>
      </c>
      <c r="AI861" s="28">
        <f t="shared" si="159"/>
        <v>33477255.428389378</v>
      </c>
      <c r="AJ861" s="28">
        <f t="shared" si="160"/>
        <v>4578663.362915583</v>
      </c>
      <c r="AK861" s="29">
        <f t="shared" si="161"/>
        <v>0.13676937682988149</v>
      </c>
      <c r="AL861" s="210"/>
      <c r="AM861" s="210"/>
      <c r="AN861" s="210"/>
      <c r="AO861" s="210"/>
      <c r="AP861" s="45" t="str">
        <f t="shared" si="162"/>
        <v>20204</v>
      </c>
      <c r="AQ861" s="45" t="str">
        <f t="shared" si="163"/>
        <v>20204JPY</v>
      </c>
    </row>
    <row r="862" spans="1:43" s="15" customFormat="1">
      <c r="A862" s="208" t="s">
        <v>34</v>
      </c>
      <c r="B862" s="209">
        <v>2020</v>
      </c>
      <c r="C862" s="209">
        <v>3</v>
      </c>
      <c r="D862" s="57" t="str">
        <f t="shared" si="153"/>
        <v>Q4</v>
      </c>
      <c r="E862" s="208" t="s">
        <v>35</v>
      </c>
      <c r="F862" s="209">
        <v>2020</v>
      </c>
      <c r="G862" s="209">
        <v>4</v>
      </c>
      <c r="H862" s="213"/>
      <c r="I862" s="57" t="str">
        <f t="shared" si="155"/>
        <v>Q1</v>
      </c>
      <c r="J862" s="204" t="s">
        <v>985</v>
      </c>
      <c r="K862" s="213" t="s">
        <v>606</v>
      </c>
      <c r="L862" s="210" t="s">
        <v>79</v>
      </c>
      <c r="M862" s="208" t="s">
        <v>47</v>
      </c>
      <c r="N862" s="208">
        <v>1</v>
      </c>
      <c r="O862" s="208"/>
      <c r="P862" s="57" t="str">
        <f t="shared" si="156"/>
        <v>MAIN UNIT</v>
      </c>
      <c r="Q862" s="208" t="s">
        <v>48</v>
      </c>
      <c r="R862" s="208" t="s">
        <v>49</v>
      </c>
      <c r="S862" s="208" t="s">
        <v>36</v>
      </c>
      <c r="T862" s="208" t="s">
        <v>232</v>
      </c>
      <c r="U862" s="208" t="s">
        <v>66</v>
      </c>
      <c r="V862" s="208" t="s">
        <v>114</v>
      </c>
      <c r="W862" s="208" t="s">
        <v>51</v>
      </c>
      <c r="X862" s="34">
        <v>942920</v>
      </c>
      <c r="Y862" s="202">
        <v>1.1299999999999999</v>
      </c>
      <c r="Z862" s="26">
        <f t="shared" si="154"/>
        <v>942920</v>
      </c>
      <c r="AA862" s="208">
        <v>1.095</v>
      </c>
      <c r="AB862" s="35">
        <f t="shared" si="164"/>
        <v>913714.51327433635</v>
      </c>
      <c r="AC862" s="27">
        <f t="shared" si="157"/>
        <v>122163.63042477878</v>
      </c>
      <c r="AD862" s="212">
        <v>0.13370000000000001</v>
      </c>
      <c r="AE862" s="211">
        <f t="shared" si="158"/>
        <v>0</v>
      </c>
      <c r="AF862" s="211" t="str">
        <f>IF(AND(COUNTIFS($J$18:J862,J862)=1,AE862=1),1,"")</f>
        <v/>
      </c>
      <c r="AG862" s="211">
        <f>IF(C862="","",IF(AND(COUNTIFS($J$18:J862,J862)=1,C862&lt;&gt;""),1,""))</f>
        <v>1</v>
      </c>
      <c r="AH862" s="211">
        <f>IF(G862="","",IF(AND(COUNTIFS($J$18:J862,J862)=1,G862&lt;&gt;""),1,""))</f>
        <v>1</v>
      </c>
      <c r="AI862" s="28">
        <f t="shared" si="159"/>
        <v>33477255.428389378</v>
      </c>
      <c r="AJ862" s="28">
        <f t="shared" si="160"/>
        <v>4578663.362915583</v>
      </c>
      <c r="AK862" s="29">
        <f t="shared" si="161"/>
        <v>0.13676937682988149</v>
      </c>
      <c r="AL862" s="210"/>
      <c r="AM862" s="210"/>
      <c r="AN862" s="210"/>
      <c r="AO862" s="210"/>
      <c r="AP862" s="45" t="str">
        <f t="shared" si="162"/>
        <v>20204</v>
      </c>
      <c r="AQ862" s="45" t="str">
        <f t="shared" si="163"/>
        <v>20204RMB</v>
      </c>
    </row>
    <row r="863" spans="1:43" s="15" customFormat="1">
      <c r="A863" s="208" t="s">
        <v>34</v>
      </c>
      <c r="B863" s="209">
        <v>2020</v>
      </c>
      <c r="C863" s="209">
        <v>3</v>
      </c>
      <c r="D863" s="57" t="str">
        <f t="shared" si="153"/>
        <v>Q4</v>
      </c>
      <c r="E863" s="208" t="s">
        <v>35</v>
      </c>
      <c r="F863" s="209">
        <v>2020</v>
      </c>
      <c r="G863" s="209">
        <v>4</v>
      </c>
      <c r="H863" s="213"/>
      <c r="I863" s="57" t="str">
        <f t="shared" si="155"/>
        <v>Q1</v>
      </c>
      <c r="J863" s="204" t="s">
        <v>985</v>
      </c>
      <c r="K863" s="213" t="s">
        <v>606</v>
      </c>
      <c r="L863" s="210" t="s">
        <v>55</v>
      </c>
      <c r="M863" s="208" t="s">
        <v>47</v>
      </c>
      <c r="N863" s="208">
        <v>1</v>
      </c>
      <c r="O863" s="208"/>
      <c r="P863" s="57" t="str">
        <f t="shared" si="156"/>
        <v>MAIN UNIT</v>
      </c>
      <c r="Q863" s="208" t="s">
        <v>48</v>
      </c>
      <c r="R863" s="208" t="s">
        <v>49</v>
      </c>
      <c r="S863" s="208" t="s">
        <v>36</v>
      </c>
      <c r="T863" s="208" t="s">
        <v>232</v>
      </c>
      <c r="U863" s="208" t="s">
        <v>66</v>
      </c>
      <c r="V863" s="208" t="s">
        <v>114</v>
      </c>
      <c r="W863" s="208" t="s">
        <v>51</v>
      </c>
      <c r="X863" s="34">
        <v>650000</v>
      </c>
      <c r="Y863" s="202">
        <v>1.1299999999999999</v>
      </c>
      <c r="Z863" s="26">
        <f t="shared" si="154"/>
        <v>650000</v>
      </c>
      <c r="AA863" s="208">
        <v>1.095</v>
      </c>
      <c r="AB863" s="35">
        <f t="shared" si="164"/>
        <v>629867.25663716812</v>
      </c>
      <c r="AC863" s="27">
        <f t="shared" si="157"/>
        <v>84213.252212389387</v>
      </c>
      <c r="AD863" s="212">
        <v>0.13370000000000001</v>
      </c>
      <c r="AE863" s="211">
        <f t="shared" si="158"/>
        <v>0</v>
      </c>
      <c r="AF863" s="211" t="str">
        <f>IF(AND(COUNTIFS($J$18:J863,J863)=1,AE863=1),1,"")</f>
        <v/>
      </c>
      <c r="AG863" s="211" t="str">
        <f>IF(C863="","",IF(AND(COUNTIFS($J$18:J863,J863)=1,C863&lt;&gt;""),1,""))</f>
        <v/>
      </c>
      <c r="AH863" s="211" t="str">
        <f>IF(G863="","",IF(AND(COUNTIFS($J$18:J863,J863)=1,G863&lt;&gt;""),1,""))</f>
        <v/>
      </c>
      <c r="AI863" s="28">
        <f t="shared" si="159"/>
        <v>33477255.428389378</v>
      </c>
      <c r="AJ863" s="28">
        <f t="shared" si="160"/>
        <v>4578663.362915583</v>
      </c>
      <c r="AK863" s="29">
        <f t="shared" si="161"/>
        <v>0.13676937682988149</v>
      </c>
      <c r="AL863" s="210"/>
      <c r="AM863" s="210"/>
      <c r="AN863" s="210"/>
      <c r="AO863" s="210"/>
      <c r="AP863" s="45" t="str">
        <f t="shared" si="162"/>
        <v>20204</v>
      </c>
      <c r="AQ863" s="45" t="str">
        <f t="shared" si="163"/>
        <v>20204RMB</v>
      </c>
    </row>
    <row r="864" spans="1:43" s="15" customFormat="1">
      <c r="A864" s="208" t="s">
        <v>34</v>
      </c>
      <c r="B864" s="209">
        <v>2020</v>
      </c>
      <c r="C864" s="209">
        <v>3</v>
      </c>
      <c r="D864" s="57" t="str">
        <f t="shared" si="153"/>
        <v>Q4</v>
      </c>
      <c r="E864" s="208" t="s">
        <v>35</v>
      </c>
      <c r="F864" s="209">
        <v>2020</v>
      </c>
      <c r="G864" s="209">
        <v>4</v>
      </c>
      <c r="H864" s="213"/>
      <c r="I864" s="57" t="str">
        <f t="shared" si="155"/>
        <v>Q1</v>
      </c>
      <c r="J864" s="204" t="s">
        <v>986</v>
      </c>
      <c r="K864" s="213" t="s">
        <v>987</v>
      </c>
      <c r="L864" s="210" t="s">
        <v>79</v>
      </c>
      <c r="M864" s="208" t="s">
        <v>47</v>
      </c>
      <c r="N864" s="208">
        <v>1</v>
      </c>
      <c r="O864" s="208"/>
      <c r="P864" s="57" t="str">
        <f t="shared" si="156"/>
        <v>MAIN UNIT</v>
      </c>
      <c r="Q864" s="208" t="s">
        <v>48</v>
      </c>
      <c r="R864" s="208" t="s">
        <v>49</v>
      </c>
      <c r="S864" s="208" t="s">
        <v>36</v>
      </c>
      <c r="T864" s="208" t="s">
        <v>232</v>
      </c>
      <c r="U864" s="208" t="s">
        <v>66</v>
      </c>
      <c r="V864" s="208" t="s">
        <v>99</v>
      </c>
      <c r="W864" s="208" t="s">
        <v>96</v>
      </c>
      <c r="X864" s="34">
        <v>17593685</v>
      </c>
      <c r="Y864" s="202">
        <v>1</v>
      </c>
      <c r="Z864" s="26">
        <f t="shared" si="154"/>
        <v>17593685</v>
      </c>
      <c r="AA864" s="208">
        <v>7.3599999999999999E-2</v>
      </c>
      <c r="AB864" s="35">
        <f t="shared" si="164"/>
        <v>1294895.216</v>
      </c>
      <c r="AC864" s="27">
        <f t="shared" si="157"/>
        <v>181414.8197616</v>
      </c>
      <c r="AD864" s="212">
        <v>0.1401</v>
      </c>
      <c r="AE864" s="211">
        <f t="shared" si="158"/>
        <v>0</v>
      </c>
      <c r="AF864" s="211" t="str">
        <f>IF(AND(COUNTIFS($J$18:J864,J864)=1,AE864=1),1,"")</f>
        <v/>
      </c>
      <c r="AG864" s="211">
        <f>IF(C864="","",IF(AND(COUNTIFS($J$18:J864,J864)=1,C864&lt;&gt;""),1,""))</f>
        <v>1</v>
      </c>
      <c r="AH864" s="211">
        <f>IF(G864="","",IF(AND(COUNTIFS($J$18:J864,J864)=1,G864&lt;&gt;""),1,""))</f>
        <v>1</v>
      </c>
      <c r="AI864" s="28">
        <f t="shared" si="159"/>
        <v>33477255.428389378</v>
      </c>
      <c r="AJ864" s="28">
        <f t="shared" si="160"/>
        <v>4578663.362915583</v>
      </c>
      <c r="AK864" s="29">
        <f t="shared" si="161"/>
        <v>0.13676937682988149</v>
      </c>
      <c r="AL864" s="210"/>
      <c r="AM864" s="210"/>
      <c r="AN864" s="210"/>
      <c r="AO864" s="210"/>
      <c r="AP864" s="45" t="str">
        <f t="shared" si="162"/>
        <v>20204</v>
      </c>
      <c r="AQ864" s="45" t="str">
        <f t="shared" si="163"/>
        <v>20204JPY</v>
      </c>
    </row>
    <row r="865" spans="1:43" s="15" customFormat="1">
      <c r="A865" s="208" t="s">
        <v>34</v>
      </c>
      <c r="B865" s="209">
        <v>2020</v>
      </c>
      <c r="C865" s="209">
        <v>3</v>
      </c>
      <c r="D865" s="57" t="str">
        <f t="shared" si="153"/>
        <v>Q4</v>
      </c>
      <c r="E865" s="208" t="s">
        <v>35</v>
      </c>
      <c r="F865" s="209">
        <v>2020</v>
      </c>
      <c r="G865" s="209">
        <v>4</v>
      </c>
      <c r="H865" s="213"/>
      <c r="I865" s="57" t="str">
        <f t="shared" si="155"/>
        <v>Q1</v>
      </c>
      <c r="J865" s="204" t="s">
        <v>988</v>
      </c>
      <c r="K865" s="213" t="s">
        <v>989</v>
      </c>
      <c r="L865" s="210" t="s">
        <v>79</v>
      </c>
      <c r="M865" s="208" t="s">
        <v>47</v>
      </c>
      <c r="N865" s="208">
        <v>1</v>
      </c>
      <c r="O865" s="208"/>
      <c r="P865" s="57" t="str">
        <f t="shared" si="156"/>
        <v>MAIN UNIT</v>
      </c>
      <c r="Q865" s="208" t="s">
        <v>48</v>
      </c>
      <c r="R865" s="208" t="s">
        <v>660</v>
      </c>
      <c r="S865" s="208" t="s">
        <v>36</v>
      </c>
      <c r="T865" s="208" t="s">
        <v>990</v>
      </c>
      <c r="U865" s="208" t="s">
        <v>66</v>
      </c>
      <c r="V865" s="208" t="s">
        <v>732</v>
      </c>
      <c r="W865" s="208" t="s">
        <v>984</v>
      </c>
      <c r="X865" s="34">
        <v>15100000</v>
      </c>
      <c r="Y865" s="202">
        <v>1</v>
      </c>
      <c r="Z865" s="26">
        <f t="shared" si="154"/>
        <v>15100000</v>
      </c>
      <c r="AA865" s="208">
        <v>7.3599999999999999E-2</v>
      </c>
      <c r="AB865" s="35">
        <f t="shared" si="164"/>
        <v>1111360</v>
      </c>
      <c r="AC865" s="27">
        <f t="shared" si="157"/>
        <v>180929.408</v>
      </c>
      <c r="AD865" s="212">
        <v>0.1628</v>
      </c>
      <c r="AE865" s="211">
        <f t="shared" si="158"/>
        <v>0</v>
      </c>
      <c r="AF865" s="211" t="str">
        <f>IF(AND(COUNTIFS($J$18:J865,J865)=1,AE865=1),1,"")</f>
        <v/>
      </c>
      <c r="AG865" s="211">
        <f>IF(C865="","",IF(AND(COUNTIFS($J$18:J865,J865)=1,C865&lt;&gt;""),1,""))</f>
        <v>1</v>
      </c>
      <c r="AH865" s="211">
        <f>IF(G865="","",IF(AND(COUNTIFS($J$18:J865,J865)=1,G865&lt;&gt;""),1,""))</f>
        <v>1</v>
      </c>
      <c r="AI865" s="28">
        <f t="shared" si="159"/>
        <v>33477255.428389378</v>
      </c>
      <c r="AJ865" s="28">
        <f t="shared" si="160"/>
        <v>4578663.362915583</v>
      </c>
      <c r="AK865" s="29">
        <f t="shared" si="161"/>
        <v>0.13676937682988149</v>
      </c>
      <c r="AL865" s="210"/>
      <c r="AM865" s="210"/>
      <c r="AN865" s="210"/>
      <c r="AO865" s="210"/>
      <c r="AP865" s="45" t="str">
        <f t="shared" si="162"/>
        <v>20204</v>
      </c>
      <c r="AQ865" s="45" t="str">
        <f t="shared" si="163"/>
        <v>20204JPY</v>
      </c>
    </row>
    <row r="866" spans="1:43" s="15" customFormat="1">
      <c r="A866" s="208" t="s">
        <v>34</v>
      </c>
      <c r="B866" s="209">
        <v>2020</v>
      </c>
      <c r="C866" s="209">
        <v>3</v>
      </c>
      <c r="D866" s="57" t="str">
        <f t="shared" ref="D866:D929" si="165">IF(B866="","",IF(AND(C866&gt;=10,C866&lt;=12),"Q3",IF(AND(C866&gt;=1,C866&lt;=3),"Q4",IF(AND(C866&gt;=7,C866&lt;=9),"Q2",IF(AND(C866&gt;=4,C866&lt;=6),"Q1")))))</f>
        <v>Q4</v>
      </c>
      <c r="E866" s="208" t="s">
        <v>35</v>
      </c>
      <c r="F866" s="209">
        <v>2020</v>
      </c>
      <c r="G866" s="209">
        <v>4</v>
      </c>
      <c r="H866" s="213"/>
      <c r="I866" s="57" t="str">
        <f t="shared" si="155"/>
        <v>Q1</v>
      </c>
      <c r="J866" s="204" t="s">
        <v>991</v>
      </c>
      <c r="K866" s="213" t="s">
        <v>765</v>
      </c>
      <c r="L866" s="210" t="s">
        <v>79</v>
      </c>
      <c r="M866" s="208" t="s">
        <v>47</v>
      </c>
      <c r="N866" s="208">
        <v>1</v>
      </c>
      <c r="O866" s="208"/>
      <c r="P866" s="57" t="str">
        <f t="shared" si="156"/>
        <v>MAIN UNIT</v>
      </c>
      <c r="Q866" s="208" t="s">
        <v>706</v>
      </c>
      <c r="R866" s="208" t="s">
        <v>49</v>
      </c>
      <c r="S866" s="208" t="s">
        <v>36</v>
      </c>
      <c r="T866" s="208" t="s">
        <v>232</v>
      </c>
      <c r="U866" s="208" t="s">
        <v>66</v>
      </c>
      <c r="V866" s="208" t="s">
        <v>726</v>
      </c>
      <c r="W866" s="208" t="s">
        <v>662</v>
      </c>
      <c r="X866" s="34">
        <v>880000</v>
      </c>
      <c r="Y866" s="202">
        <v>1.1299999999999999</v>
      </c>
      <c r="Z866" s="26">
        <f t="shared" ref="Z866:Z929" si="166">IF(X866="","",X866*MAX(O866,N866))</f>
        <v>880000</v>
      </c>
      <c r="AA866" s="208">
        <v>1.095</v>
      </c>
      <c r="AB866" s="35">
        <f t="shared" si="164"/>
        <v>852743.36283185857</v>
      </c>
      <c r="AC866" s="27">
        <f t="shared" si="157"/>
        <v>94398.690265486744</v>
      </c>
      <c r="AD866" s="212">
        <v>0.11070000000000001</v>
      </c>
      <c r="AE866" s="211">
        <f t="shared" si="158"/>
        <v>0</v>
      </c>
      <c r="AF866" s="211" t="str">
        <f>IF(AND(COUNTIFS($J$18:J866,J866)=1,AE866=1),1,"")</f>
        <v/>
      </c>
      <c r="AG866" s="211">
        <f>IF(C866="","",IF(AND(COUNTIFS($J$18:J866,J866)=1,C866&lt;&gt;""),1,""))</f>
        <v>1</v>
      </c>
      <c r="AH866" s="211">
        <f>IF(G866="","",IF(AND(COUNTIFS($J$18:J866,J866)=1,G866&lt;&gt;""),1,""))</f>
        <v>1</v>
      </c>
      <c r="AI866" s="28">
        <f t="shared" si="159"/>
        <v>33477255.428389378</v>
      </c>
      <c r="AJ866" s="28">
        <f t="shared" si="160"/>
        <v>4578663.362915583</v>
      </c>
      <c r="AK866" s="29">
        <f t="shared" si="161"/>
        <v>0.13676937682988149</v>
      </c>
      <c r="AL866" s="210"/>
      <c r="AM866" s="210"/>
      <c r="AN866" s="210"/>
      <c r="AO866" s="210"/>
      <c r="AP866" s="45" t="str">
        <f t="shared" si="162"/>
        <v>20204</v>
      </c>
      <c r="AQ866" s="45" t="str">
        <f t="shared" si="163"/>
        <v>20204RMB</v>
      </c>
    </row>
    <row r="867" spans="1:43" s="15" customFormat="1">
      <c r="A867" s="208" t="s">
        <v>34</v>
      </c>
      <c r="B867" s="209">
        <v>2020</v>
      </c>
      <c r="C867" s="209">
        <v>3</v>
      </c>
      <c r="D867" s="57" t="str">
        <f t="shared" si="165"/>
        <v>Q4</v>
      </c>
      <c r="E867" s="208" t="s">
        <v>35</v>
      </c>
      <c r="F867" s="209">
        <v>2020</v>
      </c>
      <c r="G867" s="209">
        <v>4</v>
      </c>
      <c r="H867" s="213"/>
      <c r="I867" s="57" t="str">
        <f t="shared" si="155"/>
        <v>Q1</v>
      </c>
      <c r="J867" s="204" t="s">
        <v>992</v>
      </c>
      <c r="K867" s="213" t="s">
        <v>993</v>
      </c>
      <c r="L867" s="210" t="s">
        <v>79</v>
      </c>
      <c r="M867" s="208" t="s">
        <v>47</v>
      </c>
      <c r="N867" s="208">
        <v>1</v>
      </c>
      <c r="O867" s="208"/>
      <c r="P867" s="57" t="str">
        <f t="shared" si="156"/>
        <v>MAIN UNIT</v>
      </c>
      <c r="Q867" s="208" t="s">
        <v>56</v>
      </c>
      <c r="R867" s="208" t="s">
        <v>49</v>
      </c>
      <c r="S867" s="208" t="s">
        <v>36</v>
      </c>
      <c r="T867" s="208" t="s">
        <v>65</v>
      </c>
      <c r="U867" s="208" t="s">
        <v>66</v>
      </c>
      <c r="V867" s="208" t="s">
        <v>634</v>
      </c>
      <c r="W867" s="208" t="s">
        <v>51</v>
      </c>
      <c r="X867" s="34">
        <v>790000</v>
      </c>
      <c r="Y867" s="202">
        <v>1.1299999999999999</v>
      </c>
      <c r="Z867" s="26">
        <f t="shared" si="166"/>
        <v>790000</v>
      </c>
      <c r="AA867" s="208">
        <v>1.095</v>
      </c>
      <c r="AB867" s="35">
        <f t="shared" si="164"/>
        <v>765530.97345132753</v>
      </c>
      <c r="AC867" s="27">
        <f t="shared" si="157"/>
        <v>83595.982300884963</v>
      </c>
      <c r="AD867" s="212">
        <v>0.10920000000000001</v>
      </c>
      <c r="AE867" s="211">
        <f t="shared" si="158"/>
        <v>1</v>
      </c>
      <c r="AF867" s="211">
        <f>IF(AND(COUNTIFS($J$18:J867,J867)=1,AE867=1),1,"")</f>
        <v>1</v>
      </c>
      <c r="AG867" s="211">
        <f>IF(C867="","",IF(AND(COUNTIFS($J$18:J867,J867)=1,C867&lt;&gt;""),1,""))</f>
        <v>1</v>
      </c>
      <c r="AH867" s="211">
        <f>IF(G867="","",IF(AND(COUNTIFS($J$18:J867,J867)=1,G867&lt;&gt;""),1,""))</f>
        <v>1</v>
      </c>
      <c r="AI867" s="28">
        <f t="shared" si="159"/>
        <v>33477255.428389378</v>
      </c>
      <c r="AJ867" s="28">
        <f t="shared" si="160"/>
        <v>4578663.362915583</v>
      </c>
      <c r="AK867" s="29">
        <f t="shared" si="161"/>
        <v>0.13676937682988149</v>
      </c>
      <c r="AL867" s="210"/>
      <c r="AM867" s="210"/>
      <c r="AN867" s="210"/>
      <c r="AO867" s="210"/>
      <c r="AP867" s="45" t="str">
        <f t="shared" si="162"/>
        <v>20204</v>
      </c>
      <c r="AQ867" s="45" t="str">
        <f t="shared" si="163"/>
        <v>20204RMB</v>
      </c>
    </row>
    <row r="868" spans="1:43" s="15" customFormat="1">
      <c r="A868" s="208" t="s">
        <v>34</v>
      </c>
      <c r="B868" s="209">
        <v>2020</v>
      </c>
      <c r="C868" s="209">
        <v>3</v>
      </c>
      <c r="D868" s="57" t="str">
        <f t="shared" si="165"/>
        <v>Q4</v>
      </c>
      <c r="E868" s="208" t="s">
        <v>35</v>
      </c>
      <c r="F868" s="209">
        <v>2020</v>
      </c>
      <c r="G868" s="209">
        <v>4</v>
      </c>
      <c r="H868" s="213"/>
      <c r="I868" s="57" t="str">
        <f t="shared" si="155"/>
        <v>Q1</v>
      </c>
      <c r="J868" s="204" t="s">
        <v>994</v>
      </c>
      <c r="K868" s="213" t="s">
        <v>995</v>
      </c>
      <c r="L868" s="210" t="s">
        <v>55</v>
      </c>
      <c r="M868" s="208" t="s">
        <v>47</v>
      </c>
      <c r="N868" s="208">
        <v>1</v>
      </c>
      <c r="O868" s="208"/>
      <c r="P868" s="57" t="str">
        <f t="shared" si="156"/>
        <v>MAIN UNIT</v>
      </c>
      <c r="Q868" s="208" t="s">
        <v>958</v>
      </c>
      <c r="R868" s="208" t="s">
        <v>49</v>
      </c>
      <c r="S868" s="208" t="s">
        <v>37</v>
      </c>
      <c r="T868" s="208" t="s">
        <v>75</v>
      </c>
      <c r="U868" s="208" t="s">
        <v>58</v>
      </c>
      <c r="V868" s="208" t="s">
        <v>81</v>
      </c>
      <c r="W868" s="208" t="s">
        <v>51</v>
      </c>
      <c r="X868" s="34">
        <v>580000</v>
      </c>
      <c r="Y868" s="202" t="s">
        <v>996</v>
      </c>
      <c r="Z868" s="26">
        <f t="shared" si="166"/>
        <v>580000</v>
      </c>
      <c r="AA868" s="208">
        <v>1.095</v>
      </c>
      <c r="AB868" s="35">
        <f t="shared" si="164"/>
        <v>562035.39823008853</v>
      </c>
      <c r="AC868" s="27">
        <f t="shared" si="157"/>
        <v>47267.176991150445</v>
      </c>
      <c r="AD868" s="212">
        <v>8.4099999999999994E-2</v>
      </c>
      <c r="AE868" s="211">
        <f t="shared" si="158"/>
        <v>1</v>
      </c>
      <c r="AF868" s="211">
        <f>IF(AND(COUNTIFS($J$18:J868,J868)=1,AE868=1),1,"")</f>
        <v>1</v>
      </c>
      <c r="AG868" s="211">
        <f>IF(C868="","",IF(AND(COUNTIFS($J$18:J868,J868)=1,C868&lt;&gt;""),1,""))</f>
        <v>1</v>
      </c>
      <c r="AH868" s="211">
        <f>IF(G868="","",IF(AND(COUNTIFS($J$18:J868,J868)=1,G868&lt;&gt;""),1,""))</f>
        <v>1</v>
      </c>
      <c r="AI868" s="28">
        <f t="shared" si="159"/>
        <v>33477255.428389378</v>
      </c>
      <c r="AJ868" s="28">
        <f t="shared" si="160"/>
        <v>4578663.362915583</v>
      </c>
      <c r="AK868" s="29">
        <f t="shared" si="161"/>
        <v>0.13676937682988149</v>
      </c>
      <c r="AL868" s="210"/>
      <c r="AM868" s="210"/>
      <c r="AN868" s="210"/>
      <c r="AO868" s="210"/>
      <c r="AP868" s="45" t="str">
        <f t="shared" si="162"/>
        <v>20204</v>
      </c>
      <c r="AQ868" s="45" t="str">
        <f t="shared" si="163"/>
        <v>20204RMB</v>
      </c>
    </row>
    <row r="869" spans="1:43" s="15" customFormat="1">
      <c r="A869" s="208" t="s">
        <v>34</v>
      </c>
      <c r="B869" s="209">
        <v>2020</v>
      </c>
      <c r="C869" s="209">
        <v>3</v>
      </c>
      <c r="D869" s="57" t="str">
        <f t="shared" si="165"/>
        <v>Q4</v>
      </c>
      <c r="E869" s="208" t="s">
        <v>35</v>
      </c>
      <c r="F869" s="209">
        <v>2020</v>
      </c>
      <c r="G869" s="209">
        <v>4</v>
      </c>
      <c r="H869" s="213"/>
      <c r="I869" s="57" t="str">
        <f t="shared" si="155"/>
        <v>Q1</v>
      </c>
      <c r="J869" s="204" t="s">
        <v>997</v>
      </c>
      <c r="K869" s="213" t="s">
        <v>3159</v>
      </c>
      <c r="L869" s="210" t="s">
        <v>55</v>
      </c>
      <c r="M869" s="208" t="s">
        <v>47</v>
      </c>
      <c r="N869" s="208">
        <v>1</v>
      </c>
      <c r="O869" s="208"/>
      <c r="P869" s="57" t="str">
        <f t="shared" si="156"/>
        <v>MAIN UNIT</v>
      </c>
      <c r="Q869" s="208" t="s">
        <v>48</v>
      </c>
      <c r="R869" s="208" t="s">
        <v>49</v>
      </c>
      <c r="S869" s="208" t="s">
        <v>38</v>
      </c>
      <c r="T869" s="208" t="s">
        <v>326</v>
      </c>
      <c r="U869" s="208" t="s">
        <v>137</v>
      </c>
      <c r="V869" s="208" t="s">
        <v>530</v>
      </c>
      <c r="W869" s="208" t="s">
        <v>51</v>
      </c>
      <c r="X869" s="34">
        <v>550000</v>
      </c>
      <c r="Y869" s="202" t="s">
        <v>996</v>
      </c>
      <c r="Z869" s="26">
        <f t="shared" si="166"/>
        <v>550000</v>
      </c>
      <c r="AA869" s="208">
        <v>1.095</v>
      </c>
      <c r="AB869" s="35">
        <f t="shared" si="164"/>
        <v>532964.60176991147</v>
      </c>
      <c r="AC869" s="27">
        <f t="shared" si="157"/>
        <v>42956.946902654869</v>
      </c>
      <c r="AD869" s="212">
        <v>8.0600000000000005E-2</v>
      </c>
      <c r="AE869" s="211">
        <f t="shared" si="158"/>
        <v>0</v>
      </c>
      <c r="AF869" s="211" t="str">
        <f>IF(AND(COUNTIFS($J$18:J869,J869)=1,AE869=1),1,"")</f>
        <v/>
      </c>
      <c r="AG869" s="211">
        <f>IF(C869="","",IF(AND(COUNTIFS($J$18:J869,J869)=1,C869&lt;&gt;""),1,""))</f>
        <v>1</v>
      </c>
      <c r="AH869" s="211">
        <f>IF(G869="","",IF(AND(COUNTIFS($J$18:J869,J869)=1,G869&lt;&gt;""),1,""))</f>
        <v>1</v>
      </c>
      <c r="AI869" s="28">
        <f t="shared" si="159"/>
        <v>33477255.428389378</v>
      </c>
      <c r="AJ869" s="28">
        <f t="shared" si="160"/>
        <v>4578663.362915583</v>
      </c>
      <c r="AK869" s="29">
        <f t="shared" si="161"/>
        <v>0.13676937682988149</v>
      </c>
      <c r="AL869" s="210"/>
      <c r="AM869" s="210"/>
      <c r="AN869" s="210"/>
      <c r="AO869" s="210"/>
      <c r="AP869" s="45" t="str">
        <f t="shared" si="162"/>
        <v>20204</v>
      </c>
      <c r="AQ869" s="45" t="str">
        <f t="shared" si="163"/>
        <v>20204RMB</v>
      </c>
    </row>
    <row r="870" spans="1:43" s="15" customFormat="1">
      <c r="A870" s="208" t="s">
        <v>35</v>
      </c>
      <c r="B870" s="209">
        <v>2020</v>
      </c>
      <c r="C870" s="209">
        <v>4</v>
      </c>
      <c r="D870" s="57" t="str">
        <f t="shared" si="165"/>
        <v>Q1</v>
      </c>
      <c r="E870" s="208" t="s">
        <v>35</v>
      </c>
      <c r="F870" s="209">
        <v>2020</v>
      </c>
      <c r="G870" s="209">
        <v>4</v>
      </c>
      <c r="H870" s="213"/>
      <c r="I870" s="57" t="str">
        <f t="shared" si="155"/>
        <v>Q1</v>
      </c>
      <c r="J870" s="204" t="s">
        <v>998</v>
      </c>
      <c r="K870" s="213" t="s">
        <v>3172</v>
      </c>
      <c r="L870" s="210" t="s">
        <v>55</v>
      </c>
      <c r="M870" s="208" t="s">
        <v>47</v>
      </c>
      <c r="N870" s="208">
        <v>1</v>
      </c>
      <c r="O870" s="208"/>
      <c r="P870" s="57" t="str">
        <f t="shared" si="156"/>
        <v>MAIN UNIT</v>
      </c>
      <c r="Q870" s="208" t="s">
        <v>56</v>
      </c>
      <c r="R870" s="208" t="s">
        <v>49</v>
      </c>
      <c r="S870" s="208" t="s">
        <v>38</v>
      </c>
      <c r="T870" s="208" t="s">
        <v>999</v>
      </c>
      <c r="U870" s="208" t="s">
        <v>137</v>
      </c>
      <c r="V870" s="208" t="s">
        <v>480</v>
      </c>
      <c r="W870" s="208" t="s">
        <v>51</v>
      </c>
      <c r="X870" s="34">
        <v>507500</v>
      </c>
      <c r="Y870" s="202" t="s">
        <v>996</v>
      </c>
      <c r="Z870" s="26">
        <f t="shared" si="166"/>
        <v>507500</v>
      </c>
      <c r="AA870" s="208">
        <v>1.095</v>
      </c>
      <c r="AB870" s="35">
        <f t="shared" si="164"/>
        <v>491780.97345132747</v>
      </c>
      <c r="AC870" s="27">
        <f t="shared" si="157"/>
        <v>40473.574115044248</v>
      </c>
      <c r="AD870" s="212">
        <v>8.2299999999999998E-2</v>
      </c>
      <c r="AE870" s="211">
        <f t="shared" si="158"/>
        <v>1</v>
      </c>
      <c r="AF870" s="211">
        <f>IF(AND(COUNTIFS($J$18:J870,J870)=1,AE870=1),1,"")</f>
        <v>1</v>
      </c>
      <c r="AG870" s="211">
        <f>IF(C870="","",IF(AND(COUNTIFS($J$18:J870,J870)=1,C870&lt;&gt;""),1,""))</f>
        <v>1</v>
      </c>
      <c r="AH870" s="211">
        <f>IF(G870="","",IF(AND(COUNTIFS($J$18:J870,J870)=1,G870&lt;&gt;""),1,""))</f>
        <v>1</v>
      </c>
      <c r="AI870" s="28">
        <f t="shared" si="159"/>
        <v>33477255.428389378</v>
      </c>
      <c r="AJ870" s="28">
        <f t="shared" si="160"/>
        <v>4578663.362915583</v>
      </c>
      <c r="AK870" s="29">
        <f t="shared" si="161"/>
        <v>0.13676937682988149</v>
      </c>
      <c r="AL870" s="210"/>
      <c r="AM870" s="210"/>
      <c r="AN870" s="210"/>
      <c r="AO870" s="210"/>
      <c r="AP870" s="45" t="str">
        <f t="shared" si="162"/>
        <v>20204</v>
      </c>
      <c r="AQ870" s="45" t="str">
        <f t="shared" si="163"/>
        <v>20204RMB</v>
      </c>
    </row>
    <row r="871" spans="1:43" s="15" customFormat="1">
      <c r="A871" s="208" t="s">
        <v>35</v>
      </c>
      <c r="B871" s="209">
        <v>2020</v>
      </c>
      <c r="C871" s="209">
        <v>4</v>
      </c>
      <c r="D871" s="57" t="str">
        <f t="shared" si="165"/>
        <v>Q1</v>
      </c>
      <c r="E871" s="208" t="s">
        <v>35</v>
      </c>
      <c r="F871" s="209">
        <v>2020</v>
      </c>
      <c r="G871" s="209">
        <v>4</v>
      </c>
      <c r="H871" s="213"/>
      <c r="I871" s="57" t="str">
        <f t="shared" si="155"/>
        <v>Q1</v>
      </c>
      <c r="J871" s="204" t="s">
        <v>998</v>
      </c>
      <c r="K871" s="213" t="s">
        <v>3172</v>
      </c>
      <c r="L871" s="210" t="s">
        <v>55</v>
      </c>
      <c r="M871" s="208" t="s">
        <v>47</v>
      </c>
      <c r="N871" s="208">
        <v>1</v>
      </c>
      <c r="O871" s="208"/>
      <c r="P871" s="57" t="str">
        <f t="shared" si="156"/>
        <v>MAIN UNIT</v>
      </c>
      <c r="Q871" s="208" t="s">
        <v>56</v>
      </c>
      <c r="R871" s="208" t="s">
        <v>49</v>
      </c>
      <c r="S871" s="208" t="s">
        <v>38</v>
      </c>
      <c r="T871" s="208" t="s">
        <v>999</v>
      </c>
      <c r="U871" s="208" t="s">
        <v>137</v>
      </c>
      <c r="V871" s="208" t="s">
        <v>480</v>
      </c>
      <c r="W871" s="208" t="s">
        <v>51</v>
      </c>
      <c r="X871" s="34">
        <v>507500</v>
      </c>
      <c r="Y871" s="202" t="s">
        <v>996</v>
      </c>
      <c r="Z871" s="26">
        <f t="shared" si="166"/>
        <v>507500</v>
      </c>
      <c r="AA871" s="208">
        <v>1.095</v>
      </c>
      <c r="AB871" s="35">
        <f t="shared" si="164"/>
        <v>491780.97345132747</v>
      </c>
      <c r="AC871" s="27">
        <f t="shared" si="157"/>
        <v>40473.574115044248</v>
      </c>
      <c r="AD871" s="212">
        <v>8.2299999999999998E-2</v>
      </c>
      <c r="AE871" s="211">
        <f t="shared" si="158"/>
        <v>1</v>
      </c>
      <c r="AF871" s="211" t="str">
        <f>IF(AND(COUNTIFS($J$18:J871,J871)=1,AE871=1),1,"")</f>
        <v/>
      </c>
      <c r="AG871" s="211" t="str">
        <f>IF(C871="","",IF(AND(COUNTIFS($J$18:J871,J871)=1,C871&lt;&gt;""),1,""))</f>
        <v/>
      </c>
      <c r="AH871" s="211" t="str">
        <f>IF(G871="","",IF(AND(COUNTIFS($J$18:J871,J871)=1,G871&lt;&gt;""),1,""))</f>
        <v/>
      </c>
      <c r="AI871" s="28">
        <f t="shared" si="159"/>
        <v>33477255.428389378</v>
      </c>
      <c r="AJ871" s="28">
        <f t="shared" si="160"/>
        <v>4578663.362915583</v>
      </c>
      <c r="AK871" s="29">
        <f t="shared" si="161"/>
        <v>0.13676937682988149</v>
      </c>
      <c r="AL871" s="210"/>
      <c r="AM871" s="210"/>
      <c r="AN871" s="210"/>
      <c r="AO871" s="210"/>
      <c r="AP871" s="45" t="str">
        <f t="shared" si="162"/>
        <v>20204</v>
      </c>
      <c r="AQ871" s="45" t="str">
        <f t="shared" si="163"/>
        <v>20204RMB</v>
      </c>
    </row>
    <row r="872" spans="1:43" s="15" customFormat="1">
      <c r="A872" s="208" t="s">
        <v>35</v>
      </c>
      <c r="B872" s="209">
        <v>2020</v>
      </c>
      <c r="C872" s="209">
        <v>4</v>
      </c>
      <c r="D872" s="57" t="str">
        <f t="shared" si="165"/>
        <v>Q1</v>
      </c>
      <c r="E872" s="208" t="s">
        <v>35</v>
      </c>
      <c r="F872" s="209">
        <v>2020</v>
      </c>
      <c r="G872" s="209">
        <v>4</v>
      </c>
      <c r="H872" s="213"/>
      <c r="I872" s="57" t="str">
        <f t="shared" si="155"/>
        <v>Q1</v>
      </c>
      <c r="J872" s="204" t="s">
        <v>1000</v>
      </c>
      <c r="K872" s="213" t="s">
        <v>3159</v>
      </c>
      <c r="L872" s="210" t="s">
        <v>79</v>
      </c>
      <c r="M872" s="208" t="s">
        <v>47</v>
      </c>
      <c r="N872" s="208">
        <v>1</v>
      </c>
      <c r="O872" s="208"/>
      <c r="P872" s="57" t="str">
        <f t="shared" si="156"/>
        <v>MAIN UNIT</v>
      </c>
      <c r="Q872" s="208" t="s">
        <v>48</v>
      </c>
      <c r="R872" s="208" t="s">
        <v>49</v>
      </c>
      <c r="S872" s="208" t="s">
        <v>38</v>
      </c>
      <c r="T872" s="208" t="s">
        <v>326</v>
      </c>
      <c r="U872" s="208" t="s">
        <v>137</v>
      </c>
      <c r="V872" s="208" t="s">
        <v>530</v>
      </c>
      <c r="W872" s="208" t="s">
        <v>51</v>
      </c>
      <c r="X872" s="34">
        <v>1070000</v>
      </c>
      <c r="Y872" s="202" t="s">
        <v>996</v>
      </c>
      <c r="Z872" s="26">
        <f t="shared" si="166"/>
        <v>1070000</v>
      </c>
      <c r="AA872" s="208">
        <v>1.095</v>
      </c>
      <c r="AB872" s="35">
        <f t="shared" si="164"/>
        <v>1036858.4070796461</v>
      </c>
      <c r="AC872" s="27">
        <f t="shared" si="157"/>
        <v>90310.367256637168</v>
      </c>
      <c r="AD872" s="212">
        <v>8.7099999999999997E-2</v>
      </c>
      <c r="AE872" s="211">
        <f t="shared" si="158"/>
        <v>0</v>
      </c>
      <c r="AF872" s="211" t="str">
        <f>IF(AND(COUNTIFS($J$18:J872,J872)=1,AE872=1),1,"")</f>
        <v/>
      </c>
      <c r="AG872" s="211">
        <f>IF(C872="","",IF(AND(COUNTIFS($J$18:J872,J872)=1,C872&lt;&gt;""),1,""))</f>
        <v>1</v>
      </c>
      <c r="AH872" s="211">
        <f>IF(G872="","",IF(AND(COUNTIFS($J$18:J872,J872)=1,G872&lt;&gt;""),1,""))</f>
        <v>1</v>
      </c>
      <c r="AI872" s="28">
        <f t="shared" si="159"/>
        <v>33477255.428389378</v>
      </c>
      <c r="AJ872" s="28">
        <f t="shared" si="160"/>
        <v>4578663.362915583</v>
      </c>
      <c r="AK872" s="29">
        <f t="shared" si="161"/>
        <v>0.13676937682988149</v>
      </c>
      <c r="AL872" s="210"/>
      <c r="AM872" s="210"/>
      <c r="AN872" s="210"/>
      <c r="AO872" s="210"/>
      <c r="AP872" s="45" t="str">
        <f t="shared" si="162"/>
        <v>20204</v>
      </c>
      <c r="AQ872" s="45" t="str">
        <f t="shared" si="163"/>
        <v>20204RMB</v>
      </c>
    </row>
    <row r="873" spans="1:43" s="15" customFormat="1">
      <c r="A873" s="208" t="s">
        <v>35</v>
      </c>
      <c r="B873" s="209">
        <v>2020</v>
      </c>
      <c r="C873" s="209">
        <v>4</v>
      </c>
      <c r="D873" s="57" t="str">
        <f t="shared" si="165"/>
        <v>Q1</v>
      </c>
      <c r="E873" s="208" t="s">
        <v>35</v>
      </c>
      <c r="F873" s="209">
        <v>2020</v>
      </c>
      <c r="G873" s="209">
        <v>4</v>
      </c>
      <c r="H873" s="213"/>
      <c r="I873" s="57" t="str">
        <f t="shared" si="155"/>
        <v>Q1</v>
      </c>
      <c r="J873" s="204" t="s">
        <v>1001</v>
      </c>
      <c r="K873" s="213" t="s">
        <v>1002</v>
      </c>
      <c r="L873" s="210" t="s">
        <v>79</v>
      </c>
      <c r="M873" s="208" t="s">
        <v>47</v>
      </c>
      <c r="N873" s="208">
        <v>1</v>
      </c>
      <c r="O873" s="208"/>
      <c r="P873" s="57" t="str">
        <f t="shared" si="156"/>
        <v>MAIN UNIT</v>
      </c>
      <c r="Q873" s="208" t="s">
        <v>56</v>
      </c>
      <c r="R873" s="208" t="s">
        <v>49</v>
      </c>
      <c r="S873" s="208" t="s">
        <v>36</v>
      </c>
      <c r="T873" s="208" t="s">
        <v>65</v>
      </c>
      <c r="U873" s="208" t="s">
        <v>66</v>
      </c>
      <c r="V873" s="208" t="s">
        <v>114</v>
      </c>
      <c r="W873" s="208" t="s">
        <v>51</v>
      </c>
      <c r="X873" s="34">
        <v>930000</v>
      </c>
      <c r="Y873" s="202">
        <v>1.1299999999999999</v>
      </c>
      <c r="Z873" s="26">
        <f t="shared" si="166"/>
        <v>930000</v>
      </c>
      <c r="AA873" s="208">
        <v>1.095</v>
      </c>
      <c r="AB873" s="35">
        <f t="shared" si="164"/>
        <v>901194.69026548683</v>
      </c>
      <c r="AC873" s="27">
        <f t="shared" si="157"/>
        <v>101204.16371681418</v>
      </c>
      <c r="AD873" s="212">
        <v>0.1123</v>
      </c>
      <c r="AE873" s="211">
        <f t="shared" si="158"/>
        <v>1</v>
      </c>
      <c r="AF873" s="211">
        <f>IF(AND(COUNTIFS($J$18:J873,J873)=1,AE873=1),1,"")</f>
        <v>1</v>
      </c>
      <c r="AG873" s="211">
        <f>IF(C873="","",IF(AND(COUNTIFS($J$18:J873,J873)=1,C873&lt;&gt;""),1,""))</f>
        <v>1</v>
      </c>
      <c r="AH873" s="211">
        <f>IF(G873="","",IF(AND(COUNTIFS($J$18:J873,J873)=1,G873&lt;&gt;""),1,""))</f>
        <v>1</v>
      </c>
      <c r="AI873" s="28">
        <f t="shared" si="159"/>
        <v>33477255.428389378</v>
      </c>
      <c r="AJ873" s="28">
        <f t="shared" si="160"/>
        <v>4578663.362915583</v>
      </c>
      <c r="AK873" s="29">
        <f t="shared" si="161"/>
        <v>0.13676937682988149</v>
      </c>
      <c r="AL873" s="210"/>
      <c r="AM873" s="210"/>
      <c r="AN873" s="210"/>
      <c r="AO873" s="210"/>
      <c r="AP873" s="45" t="str">
        <f t="shared" si="162"/>
        <v>20204</v>
      </c>
      <c r="AQ873" s="45" t="str">
        <f t="shared" si="163"/>
        <v>20204RMB</v>
      </c>
    </row>
    <row r="874" spans="1:43" s="15" customFormat="1">
      <c r="A874" s="208" t="s">
        <v>35</v>
      </c>
      <c r="B874" s="209">
        <v>2020</v>
      </c>
      <c r="C874" s="209">
        <v>4</v>
      </c>
      <c r="D874" s="57" t="str">
        <f t="shared" si="165"/>
        <v>Q1</v>
      </c>
      <c r="E874" s="208" t="s">
        <v>35</v>
      </c>
      <c r="F874" s="209">
        <v>2020</v>
      </c>
      <c r="G874" s="209">
        <v>4</v>
      </c>
      <c r="H874" s="213"/>
      <c r="I874" s="57" t="str">
        <f t="shared" si="155"/>
        <v>Q1</v>
      </c>
      <c r="J874" s="204" t="s">
        <v>1001</v>
      </c>
      <c r="K874" s="213" t="s">
        <v>1002</v>
      </c>
      <c r="L874" s="210" t="s">
        <v>55</v>
      </c>
      <c r="M874" s="208" t="s">
        <v>47</v>
      </c>
      <c r="N874" s="208">
        <v>1</v>
      </c>
      <c r="O874" s="208"/>
      <c r="P874" s="57" t="str">
        <f t="shared" si="156"/>
        <v>MAIN UNIT</v>
      </c>
      <c r="Q874" s="208" t="s">
        <v>56</v>
      </c>
      <c r="R874" s="208" t="s">
        <v>49</v>
      </c>
      <c r="S874" s="208" t="s">
        <v>36</v>
      </c>
      <c r="T874" s="208" t="s">
        <v>65</v>
      </c>
      <c r="U874" s="208" t="s">
        <v>66</v>
      </c>
      <c r="V874" s="208" t="s">
        <v>114</v>
      </c>
      <c r="W874" s="208" t="s">
        <v>51</v>
      </c>
      <c r="X874" s="34">
        <v>580000</v>
      </c>
      <c r="Y874" s="202">
        <v>1.1299999999999999</v>
      </c>
      <c r="Z874" s="26">
        <f t="shared" si="166"/>
        <v>580000</v>
      </c>
      <c r="AA874" s="208">
        <v>1.095</v>
      </c>
      <c r="AB874" s="35">
        <f t="shared" si="164"/>
        <v>562035.39823008853</v>
      </c>
      <c r="AC874" s="27">
        <f t="shared" si="157"/>
        <v>63116.575221238942</v>
      </c>
      <c r="AD874" s="212">
        <v>0.1123</v>
      </c>
      <c r="AE874" s="211">
        <f t="shared" si="158"/>
        <v>1</v>
      </c>
      <c r="AF874" s="211" t="str">
        <f>IF(AND(COUNTIFS($J$18:J874,J874)=1,AE874=1),1,"")</f>
        <v/>
      </c>
      <c r="AG874" s="211" t="str">
        <f>IF(C874="","",IF(AND(COUNTIFS($J$18:J874,J874)=1,C874&lt;&gt;""),1,""))</f>
        <v/>
      </c>
      <c r="AH874" s="211" t="str">
        <f>IF(G874="","",IF(AND(COUNTIFS($J$18:J874,J874)=1,G874&lt;&gt;""),1,""))</f>
        <v/>
      </c>
      <c r="AI874" s="28">
        <f t="shared" si="159"/>
        <v>33477255.428389378</v>
      </c>
      <c r="AJ874" s="28">
        <f t="shared" si="160"/>
        <v>4578663.362915583</v>
      </c>
      <c r="AK874" s="29">
        <f t="shared" si="161"/>
        <v>0.13676937682988149</v>
      </c>
      <c r="AL874" s="210"/>
      <c r="AM874" s="210"/>
      <c r="AN874" s="210"/>
      <c r="AO874" s="210"/>
      <c r="AP874" s="45" t="str">
        <f t="shared" si="162"/>
        <v>20204</v>
      </c>
      <c r="AQ874" s="45" t="str">
        <f t="shared" si="163"/>
        <v>20204RMB</v>
      </c>
    </row>
    <row r="875" spans="1:43" s="15" customFormat="1">
      <c r="A875" s="208" t="s">
        <v>35</v>
      </c>
      <c r="B875" s="209">
        <v>2020</v>
      </c>
      <c r="C875" s="209">
        <v>4</v>
      </c>
      <c r="D875" s="57" t="str">
        <f t="shared" si="165"/>
        <v>Q1</v>
      </c>
      <c r="E875" s="208" t="s">
        <v>35</v>
      </c>
      <c r="F875" s="209">
        <v>2020</v>
      </c>
      <c r="G875" s="209">
        <v>4</v>
      </c>
      <c r="H875" s="213"/>
      <c r="I875" s="57" t="str">
        <f t="shared" si="155"/>
        <v>Q1</v>
      </c>
      <c r="J875" s="204" t="s">
        <v>1003</v>
      </c>
      <c r="K875" s="213" t="s">
        <v>1004</v>
      </c>
      <c r="L875" s="210" t="s">
        <v>55</v>
      </c>
      <c r="M875" s="208" t="s">
        <v>47</v>
      </c>
      <c r="N875" s="208">
        <v>1</v>
      </c>
      <c r="O875" s="208"/>
      <c r="P875" s="57" t="str">
        <f t="shared" si="156"/>
        <v>MAIN UNIT</v>
      </c>
      <c r="Q875" s="208" t="s">
        <v>48</v>
      </c>
      <c r="R875" s="208" t="s">
        <v>49</v>
      </c>
      <c r="S875" s="208" t="s">
        <v>36</v>
      </c>
      <c r="T875" s="208" t="s">
        <v>232</v>
      </c>
      <c r="U875" s="208" t="s">
        <v>66</v>
      </c>
      <c r="V875" s="208" t="s">
        <v>99</v>
      </c>
      <c r="W875" s="208" t="s">
        <v>96</v>
      </c>
      <c r="X875" s="34">
        <v>8300000</v>
      </c>
      <c r="Y875" s="202">
        <v>1</v>
      </c>
      <c r="Z875" s="26">
        <f t="shared" si="166"/>
        <v>8300000</v>
      </c>
      <c r="AA875" s="208">
        <v>7.3599999999999999E-2</v>
      </c>
      <c r="AB875" s="35">
        <f t="shared" si="164"/>
        <v>610880</v>
      </c>
      <c r="AC875" s="27">
        <f t="shared" si="157"/>
        <v>106476.38400000001</v>
      </c>
      <c r="AD875" s="212">
        <v>0.17430000000000001</v>
      </c>
      <c r="AE875" s="211">
        <f t="shared" si="158"/>
        <v>0</v>
      </c>
      <c r="AF875" s="211" t="str">
        <f>IF(AND(COUNTIFS($J$18:J875,J875)=1,AE875=1),1,"")</f>
        <v/>
      </c>
      <c r="AG875" s="211">
        <f>IF(C875="","",IF(AND(COUNTIFS($J$18:J875,J875)=1,C875&lt;&gt;""),1,""))</f>
        <v>1</v>
      </c>
      <c r="AH875" s="211">
        <f>IF(G875="","",IF(AND(COUNTIFS($J$18:J875,J875)=1,G875&lt;&gt;""),1,""))</f>
        <v>1</v>
      </c>
      <c r="AI875" s="28">
        <f t="shared" si="159"/>
        <v>33477255.428389378</v>
      </c>
      <c r="AJ875" s="28">
        <f t="shared" si="160"/>
        <v>4578663.362915583</v>
      </c>
      <c r="AK875" s="29">
        <f t="shared" si="161"/>
        <v>0.13676937682988149</v>
      </c>
      <c r="AL875" s="210"/>
      <c r="AM875" s="210"/>
      <c r="AN875" s="210"/>
      <c r="AO875" s="210"/>
      <c r="AP875" s="45" t="str">
        <f t="shared" si="162"/>
        <v>20204</v>
      </c>
      <c r="AQ875" s="45" t="str">
        <f t="shared" si="163"/>
        <v>20204JPY</v>
      </c>
    </row>
    <row r="876" spans="1:43" s="15" customFormat="1">
      <c r="A876" s="208" t="s">
        <v>35</v>
      </c>
      <c r="B876" s="209">
        <v>2020</v>
      </c>
      <c r="C876" s="209">
        <v>4</v>
      </c>
      <c r="D876" s="57" t="str">
        <f t="shared" si="165"/>
        <v>Q1</v>
      </c>
      <c r="E876" s="208" t="s">
        <v>35</v>
      </c>
      <c r="F876" s="209">
        <v>2020</v>
      </c>
      <c r="G876" s="209">
        <v>4</v>
      </c>
      <c r="H876" s="213"/>
      <c r="I876" s="57" t="str">
        <f t="shared" si="155"/>
        <v>Q1</v>
      </c>
      <c r="J876" s="204" t="s">
        <v>1005</v>
      </c>
      <c r="K876" s="213" t="s">
        <v>1004</v>
      </c>
      <c r="L876" s="210" t="s">
        <v>79</v>
      </c>
      <c r="M876" s="208" t="s">
        <v>47</v>
      </c>
      <c r="N876" s="208">
        <v>1</v>
      </c>
      <c r="O876" s="208"/>
      <c r="P876" s="57" t="str">
        <f t="shared" si="156"/>
        <v>MAIN UNIT</v>
      </c>
      <c r="Q876" s="208" t="s">
        <v>48</v>
      </c>
      <c r="R876" s="208" t="s">
        <v>49</v>
      </c>
      <c r="S876" s="208" t="s">
        <v>36</v>
      </c>
      <c r="T876" s="208" t="s">
        <v>65</v>
      </c>
      <c r="U876" s="208" t="s">
        <v>66</v>
      </c>
      <c r="V876" s="208" t="s">
        <v>99</v>
      </c>
      <c r="W876" s="208" t="s">
        <v>51</v>
      </c>
      <c r="X876" s="34">
        <v>790000</v>
      </c>
      <c r="Y876" s="202">
        <v>1.1299999999999999</v>
      </c>
      <c r="Z876" s="26">
        <f t="shared" si="166"/>
        <v>790000</v>
      </c>
      <c r="AA876" s="208">
        <v>1.095</v>
      </c>
      <c r="AB876" s="35">
        <f t="shared" si="164"/>
        <v>765530.97345132753</v>
      </c>
      <c r="AC876" s="27">
        <f t="shared" si="157"/>
        <v>89490.57079646019</v>
      </c>
      <c r="AD876" s="212">
        <v>0.1169</v>
      </c>
      <c r="AE876" s="211">
        <f t="shared" si="158"/>
        <v>0</v>
      </c>
      <c r="AF876" s="211" t="str">
        <f>IF(AND(COUNTIFS($J$18:J876,J876)=1,AE876=1),1,"")</f>
        <v/>
      </c>
      <c r="AG876" s="211">
        <f>IF(C876="","",IF(AND(COUNTIFS($J$18:J876,J876)=1,C876&lt;&gt;""),1,""))</f>
        <v>1</v>
      </c>
      <c r="AH876" s="211">
        <f>IF(G876="","",IF(AND(COUNTIFS($J$18:J876,J876)=1,G876&lt;&gt;""),1,""))</f>
        <v>1</v>
      </c>
      <c r="AI876" s="28">
        <f t="shared" si="159"/>
        <v>33477255.428389378</v>
      </c>
      <c r="AJ876" s="28">
        <f t="shared" si="160"/>
        <v>4578663.362915583</v>
      </c>
      <c r="AK876" s="29">
        <f t="shared" si="161"/>
        <v>0.13676937682988149</v>
      </c>
      <c r="AL876" s="210"/>
      <c r="AM876" s="210"/>
      <c r="AN876" s="210"/>
      <c r="AO876" s="210"/>
      <c r="AP876" s="45" t="str">
        <f t="shared" si="162"/>
        <v>20204</v>
      </c>
      <c r="AQ876" s="45" t="str">
        <f t="shared" si="163"/>
        <v>20204RMB</v>
      </c>
    </row>
    <row r="877" spans="1:43" s="15" customFormat="1">
      <c r="A877" s="208" t="s">
        <v>35</v>
      </c>
      <c r="B877" s="209">
        <v>2020</v>
      </c>
      <c r="C877" s="209">
        <v>4</v>
      </c>
      <c r="D877" s="57" t="str">
        <f t="shared" si="165"/>
        <v>Q1</v>
      </c>
      <c r="E877" s="208" t="s">
        <v>35</v>
      </c>
      <c r="F877" s="209">
        <v>2020</v>
      </c>
      <c r="G877" s="209">
        <v>4</v>
      </c>
      <c r="H877" s="213"/>
      <c r="I877" s="57" t="str">
        <f t="shared" si="155"/>
        <v>Q1</v>
      </c>
      <c r="J877" s="204" t="s">
        <v>1006</v>
      </c>
      <c r="K877" s="213" t="s">
        <v>1007</v>
      </c>
      <c r="L877" s="210" t="s">
        <v>55</v>
      </c>
      <c r="M877" s="208" t="s">
        <v>47</v>
      </c>
      <c r="N877" s="208">
        <v>1</v>
      </c>
      <c r="O877" s="208"/>
      <c r="P877" s="57" t="str">
        <f t="shared" si="156"/>
        <v>MAIN UNIT</v>
      </c>
      <c r="Q877" s="208" t="s">
        <v>48</v>
      </c>
      <c r="R877" s="208" t="s">
        <v>49</v>
      </c>
      <c r="S877" s="208" t="s">
        <v>36</v>
      </c>
      <c r="T877" s="208" t="s">
        <v>1008</v>
      </c>
      <c r="U877" s="208" t="s">
        <v>66</v>
      </c>
      <c r="V877" s="208" t="s">
        <v>67</v>
      </c>
      <c r="W877" s="208" t="s">
        <v>51</v>
      </c>
      <c r="X877" s="34">
        <v>530000</v>
      </c>
      <c r="Y877" s="202">
        <v>1.1299999999999999</v>
      </c>
      <c r="Z877" s="26">
        <f t="shared" si="166"/>
        <v>530000</v>
      </c>
      <c r="AA877" s="208">
        <v>1.095</v>
      </c>
      <c r="AB877" s="35">
        <f t="shared" si="164"/>
        <v>513584.0707964602</v>
      </c>
      <c r="AC877" s="27">
        <f t="shared" si="157"/>
        <v>66252.345132743372</v>
      </c>
      <c r="AD877" s="212">
        <v>0.129</v>
      </c>
      <c r="AE877" s="211">
        <f t="shared" si="158"/>
        <v>0</v>
      </c>
      <c r="AF877" s="211" t="str">
        <f>IF(AND(COUNTIFS($J$18:J877,J877)=1,AE877=1),1,"")</f>
        <v/>
      </c>
      <c r="AG877" s="211">
        <f>IF(C877="","",IF(AND(COUNTIFS($J$18:J877,J877)=1,C877&lt;&gt;""),1,""))</f>
        <v>1</v>
      </c>
      <c r="AH877" s="211">
        <f>IF(G877="","",IF(AND(COUNTIFS($J$18:J877,J877)=1,G877&lt;&gt;""),1,""))</f>
        <v>1</v>
      </c>
      <c r="AI877" s="28">
        <f t="shared" si="159"/>
        <v>33477255.428389378</v>
      </c>
      <c r="AJ877" s="28">
        <f t="shared" si="160"/>
        <v>4578663.362915583</v>
      </c>
      <c r="AK877" s="29">
        <f t="shared" si="161"/>
        <v>0.13676937682988149</v>
      </c>
      <c r="AL877" s="210"/>
      <c r="AM877" s="210"/>
      <c r="AN877" s="210"/>
      <c r="AO877" s="210"/>
      <c r="AP877" s="45" t="str">
        <f t="shared" si="162"/>
        <v>20204</v>
      </c>
      <c r="AQ877" s="45" t="str">
        <f t="shared" si="163"/>
        <v>20204RMB</v>
      </c>
    </row>
    <row r="878" spans="1:43" s="15" customFormat="1">
      <c r="A878" s="208" t="s">
        <v>35</v>
      </c>
      <c r="B878" s="209">
        <v>2020</v>
      </c>
      <c r="C878" s="209">
        <v>4</v>
      </c>
      <c r="D878" s="57" t="str">
        <f t="shared" si="165"/>
        <v>Q1</v>
      </c>
      <c r="E878" s="208" t="s">
        <v>35</v>
      </c>
      <c r="F878" s="209">
        <v>2020</v>
      </c>
      <c r="G878" s="209">
        <v>4</v>
      </c>
      <c r="H878" s="213"/>
      <c r="I878" s="57" t="str">
        <f t="shared" si="155"/>
        <v>Q1</v>
      </c>
      <c r="J878" s="204" t="s">
        <v>1009</v>
      </c>
      <c r="K878" s="213" t="s">
        <v>855</v>
      </c>
      <c r="L878" s="210" t="s">
        <v>79</v>
      </c>
      <c r="M878" s="208" t="s">
        <v>47</v>
      </c>
      <c r="N878" s="208">
        <v>1</v>
      </c>
      <c r="O878" s="208"/>
      <c r="P878" s="57" t="str">
        <f t="shared" si="156"/>
        <v>MAIN UNIT</v>
      </c>
      <c r="Q878" s="208" t="s">
        <v>48</v>
      </c>
      <c r="R878" s="208" t="s">
        <v>49</v>
      </c>
      <c r="S878" s="208" t="s">
        <v>36</v>
      </c>
      <c r="T878" s="208" t="s">
        <v>65</v>
      </c>
      <c r="U878" s="208" t="s">
        <v>66</v>
      </c>
      <c r="V878" s="208" t="s">
        <v>114</v>
      </c>
      <c r="W878" s="208" t="s">
        <v>96</v>
      </c>
      <c r="X878" s="34">
        <v>12000000</v>
      </c>
      <c r="Y878" s="202">
        <v>1</v>
      </c>
      <c r="Z878" s="26">
        <f t="shared" si="166"/>
        <v>12000000</v>
      </c>
      <c r="AA878" s="208">
        <v>7.3599999999999999E-2</v>
      </c>
      <c r="AB878" s="35">
        <f t="shared" si="164"/>
        <v>883200</v>
      </c>
      <c r="AC878" s="27">
        <f t="shared" si="157"/>
        <v>100066.56</v>
      </c>
      <c r="AD878" s="212">
        <v>0.1133</v>
      </c>
      <c r="AE878" s="211">
        <f t="shared" si="158"/>
        <v>0</v>
      </c>
      <c r="AF878" s="211" t="str">
        <f>IF(AND(COUNTIFS($J$18:J878,J878)=1,AE878=1),1,"")</f>
        <v/>
      </c>
      <c r="AG878" s="211">
        <f>IF(C878="","",IF(AND(COUNTIFS($J$18:J878,J878)=1,C878&lt;&gt;""),1,""))</f>
        <v>1</v>
      </c>
      <c r="AH878" s="211">
        <f>IF(G878="","",IF(AND(COUNTIFS($J$18:J878,J878)=1,G878&lt;&gt;""),1,""))</f>
        <v>1</v>
      </c>
      <c r="AI878" s="28">
        <f t="shared" si="159"/>
        <v>33477255.428389378</v>
      </c>
      <c r="AJ878" s="28">
        <f t="shared" si="160"/>
        <v>4578663.362915583</v>
      </c>
      <c r="AK878" s="29">
        <f t="shared" si="161"/>
        <v>0.13676937682988149</v>
      </c>
      <c r="AL878" s="210"/>
      <c r="AM878" s="210"/>
      <c r="AN878" s="210"/>
      <c r="AO878" s="210"/>
      <c r="AP878" s="45" t="str">
        <f t="shared" si="162"/>
        <v>20204</v>
      </c>
      <c r="AQ878" s="45" t="str">
        <f t="shared" si="163"/>
        <v>20204JPY</v>
      </c>
    </row>
    <row r="879" spans="1:43" s="15" customFormat="1">
      <c r="A879" s="208" t="s">
        <v>35</v>
      </c>
      <c r="B879" s="209">
        <v>2020</v>
      </c>
      <c r="C879" s="209">
        <v>4</v>
      </c>
      <c r="D879" s="57" t="str">
        <f t="shared" si="165"/>
        <v>Q1</v>
      </c>
      <c r="E879" s="208" t="s">
        <v>35</v>
      </c>
      <c r="F879" s="209">
        <v>2020</v>
      </c>
      <c r="G879" s="209">
        <v>4</v>
      </c>
      <c r="H879" s="213"/>
      <c r="I879" s="57" t="str">
        <f t="shared" si="155"/>
        <v>Q1</v>
      </c>
      <c r="J879" s="204" t="s">
        <v>1010</v>
      </c>
      <c r="K879" s="213" t="s">
        <v>995</v>
      </c>
      <c r="L879" s="210" t="s">
        <v>79</v>
      </c>
      <c r="M879" s="208" t="s">
        <v>47</v>
      </c>
      <c r="N879" s="208">
        <v>1</v>
      </c>
      <c r="O879" s="208"/>
      <c r="P879" s="57" t="str">
        <f t="shared" si="156"/>
        <v>MAIN UNIT</v>
      </c>
      <c r="Q879" s="208" t="s">
        <v>48</v>
      </c>
      <c r="R879" s="208" t="s">
        <v>49</v>
      </c>
      <c r="S879" s="208" t="s">
        <v>37</v>
      </c>
      <c r="T879" s="208" t="s">
        <v>75</v>
      </c>
      <c r="U879" s="208" t="s">
        <v>58</v>
      </c>
      <c r="V879" s="208" t="s">
        <v>81</v>
      </c>
      <c r="W879" s="208" t="s">
        <v>51</v>
      </c>
      <c r="X879" s="34">
        <v>770000</v>
      </c>
      <c r="Y879" s="202" t="s">
        <v>996</v>
      </c>
      <c r="Z879" s="26">
        <f t="shared" si="166"/>
        <v>770000</v>
      </c>
      <c r="AA879" s="208">
        <v>1.095</v>
      </c>
      <c r="AB879" s="35">
        <f t="shared" si="164"/>
        <v>746150.44247787609</v>
      </c>
      <c r="AC879" s="27">
        <f t="shared" si="157"/>
        <v>65661.238938053095</v>
      </c>
      <c r="AD879" s="212">
        <v>8.7999999999999995E-2</v>
      </c>
      <c r="AE879" s="211">
        <f t="shared" si="158"/>
        <v>0</v>
      </c>
      <c r="AF879" s="211" t="str">
        <f>IF(AND(COUNTIFS($J$18:J879,J879)=1,AE879=1),1,"")</f>
        <v/>
      </c>
      <c r="AG879" s="211">
        <f>IF(C879="","",IF(AND(COUNTIFS($J$18:J879,J879)=1,C879&lt;&gt;""),1,""))</f>
        <v>1</v>
      </c>
      <c r="AH879" s="211">
        <f>IF(G879="","",IF(AND(COUNTIFS($J$18:J879,J879)=1,G879&lt;&gt;""),1,""))</f>
        <v>1</v>
      </c>
      <c r="AI879" s="28">
        <f t="shared" si="159"/>
        <v>33477255.428389378</v>
      </c>
      <c r="AJ879" s="28">
        <f t="shared" si="160"/>
        <v>4578663.362915583</v>
      </c>
      <c r="AK879" s="29">
        <f t="shared" si="161"/>
        <v>0.13676937682988149</v>
      </c>
      <c r="AL879" s="210"/>
      <c r="AM879" s="210"/>
      <c r="AN879" s="210"/>
      <c r="AO879" s="210"/>
      <c r="AP879" s="45" t="str">
        <f t="shared" si="162"/>
        <v>20204</v>
      </c>
      <c r="AQ879" s="45" t="str">
        <f t="shared" si="163"/>
        <v>20204RMB</v>
      </c>
    </row>
    <row r="880" spans="1:43" s="15" customFormat="1">
      <c r="A880" s="208" t="s">
        <v>35</v>
      </c>
      <c r="B880" s="209">
        <v>2020</v>
      </c>
      <c r="C880" s="209">
        <v>4</v>
      </c>
      <c r="D880" s="57" t="str">
        <f t="shared" si="165"/>
        <v>Q1</v>
      </c>
      <c r="E880" s="208" t="s">
        <v>35</v>
      </c>
      <c r="F880" s="209">
        <v>2020</v>
      </c>
      <c r="G880" s="209">
        <v>4</v>
      </c>
      <c r="H880" s="213"/>
      <c r="I880" s="57" t="str">
        <f t="shared" si="155"/>
        <v>Q1</v>
      </c>
      <c r="J880" s="204" t="s">
        <v>1011</v>
      </c>
      <c r="K880" s="213" t="s">
        <v>3169</v>
      </c>
      <c r="L880" s="210" t="s">
        <v>79</v>
      </c>
      <c r="M880" s="208" t="s">
        <v>47</v>
      </c>
      <c r="N880" s="208">
        <v>1</v>
      </c>
      <c r="O880" s="208"/>
      <c r="P880" s="57" t="str">
        <f t="shared" si="156"/>
        <v>MAIN UNIT</v>
      </c>
      <c r="Q880" s="208" t="s">
        <v>48</v>
      </c>
      <c r="R880" s="208" t="s">
        <v>49</v>
      </c>
      <c r="S880" s="208" t="s">
        <v>37</v>
      </c>
      <c r="T880" s="208" t="s">
        <v>88</v>
      </c>
      <c r="U880" s="208" t="s">
        <v>58</v>
      </c>
      <c r="V880" s="208" t="s">
        <v>949</v>
      </c>
      <c r="W880" s="208" t="s">
        <v>51</v>
      </c>
      <c r="X880" s="34">
        <v>1083000</v>
      </c>
      <c r="Y880" s="202" t="s">
        <v>996</v>
      </c>
      <c r="Z880" s="26">
        <f t="shared" si="166"/>
        <v>1083000</v>
      </c>
      <c r="AA880" s="208">
        <v>1.095</v>
      </c>
      <c r="AB880" s="35">
        <f t="shared" si="164"/>
        <v>1049455.7522123894</v>
      </c>
      <c r="AC880" s="27">
        <f t="shared" si="157"/>
        <v>160146.94778761064</v>
      </c>
      <c r="AD880" s="212">
        <v>0.15260000000000001</v>
      </c>
      <c r="AE880" s="211">
        <f t="shared" si="158"/>
        <v>0</v>
      </c>
      <c r="AF880" s="211" t="str">
        <f>IF(AND(COUNTIFS($J$18:J880,J880)=1,AE880=1),1,"")</f>
        <v/>
      </c>
      <c r="AG880" s="211">
        <f>IF(C880="","",IF(AND(COUNTIFS($J$18:J880,J880)=1,C880&lt;&gt;""),1,""))</f>
        <v>1</v>
      </c>
      <c r="AH880" s="211">
        <f>IF(G880="","",IF(AND(COUNTIFS($J$18:J880,J880)=1,G880&lt;&gt;""),1,""))</f>
        <v>1</v>
      </c>
      <c r="AI880" s="28">
        <f t="shared" si="159"/>
        <v>33477255.428389378</v>
      </c>
      <c r="AJ880" s="28">
        <f t="shared" si="160"/>
        <v>4578663.362915583</v>
      </c>
      <c r="AK880" s="29">
        <f t="shared" si="161"/>
        <v>0.13676937682988149</v>
      </c>
      <c r="AL880" s="210"/>
      <c r="AM880" s="210"/>
      <c r="AN880" s="210"/>
      <c r="AO880" s="210"/>
      <c r="AP880" s="45" t="str">
        <f t="shared" si="162"/>
        <v>20204</v>
      </c>
      <c r="AQ880" s="45" t="str">
        <f t="shared" si="163"/>
        <v>20204RMB</v>
      </c>
    </row>
    <row r="881" spans="1:43" s="15" customFormat="1">
      <c r="A881" s="208" t="s">
        <v>35</v>
      </c>
      <c r="B881" s="209">
        <v>2020</v>
      </c>
      <c r="C881" s="209">
        <v>4</v>
      </c>
      <c r="D881" s="57" t="str">
        <f t="shared" si="165"/>
        <v>Q1</v>
      </c>
      <c r="E881" s="208" t="s">
        <v>35</v>
      </c>
      <c r="F881" s="209">
        <v>2020</v>
      </c>
      <c r="G881" s="209">
        <v>4</v>
      </c>
      <c r="H881" s="213"/>
      <c r="I881" s="57" t="str">
        <f t="shared" si="155"/>
        <v>Q1</v>
      </c>
      <c r="J881" s="204" t="s">
        <v>1012</v>
      </c>
      <c r="K881" s="213" t="s">
        <v>3173</v>
      </c>
      <c r="L881" s="210" t="s">
        <v>55</v>
      </c>
      <c r="M881" s="208" t="s">
        <v>47</v>
      </c>
      <c r="N881" s="208">
        <v>1</v>
      </c>
      <c r="O881" s="208"/>
      <c r="P881" s="57" t="str">
        <f t="shared" si="156"/>
        <v>MAIN UNIT</v>
      </c>
      <c r="Q881" s="208" t="s">
        <v>48</v>
      </c>
      <c r="R881" s="208" t="s">
        <v>49</v>
      </c>
      <c r="S881" s="208" t="s">
        <v>39</v>
      </c>
      <c r="T881" s="208" t="s">
        <v>130</v>
      </c>
      <c r="U881" s="208" t="s">
        <v>1013</v>
      </c>
      <c r="V881" s="208" t="s">
        <v>132</v>
      </c>
      <c r="W881" s="208" t="s">
        <v>51</v>
      </c>
      <c r="X881" s="34">
        <v>507500</v>
      </c>
      <c r="Y881" s="202" t="s">
        <v>996</v>
      </c>
      <c r="Z881" s="26">
        <f t="shared" si="166"/>
        <v>507500</v>
      </c>
      <c r="AA881" s="208">
        <v>1.095</v>
      </c>
      <c r="AB881" s="35">
        <f t="shared" si="164"/>
        <v>491780.97345132747</v>
      </c>
      <c r="AC881" s="27">
        <f t="shared" si="157"/>
        <v>35113.161504424781</v>
      </c>
      <c r="AD881" s="212">
        <v>7.1400000000000005E-2</v>
      </c>
      <c r="AE881" s="211">
        <f t="shared" si="158"/>
        <v>0</v>
      </c>
      <c r="AF881" s="211" t="str">
        <f>IF(AND(COUNTIFS($J$18:J881,J881)=1,AE881=1),1,"")</f>
        <v/>
      </c>
      <c r="AG881" s="211">
        <f>IF(C881="","",IF(AND(COUNTIFS($J$18:J881,J881)=1,C881&lt;&gt;""),1,""))</f>
        <v>1</v>
      </c>
      <c r="AH881" s="211">
        <f>IF(G881="","",IF(AND(COUNTIFS($J$18:J881,J881)=1,G881&lt;&gt;""),1,""))</f>
        <v>1</v>
      </c>
      <c r="AI881" s="28">
        <f t="shared" si="159"/>
        <v>33477255.428389378</v>
      </c>
      <c r="AJ881" s="28">
        <f t="shared" si="160"/>
        <v>4578663.362915583</v>
      </c>
      <c r="AK881" s="29">
        <f t="shared" si="161"/>
        <v>0.13676937682988149</v>
      </c>
      <c r="AL881" s="210"/>
      <c r="AM881" s="210"/>
      <c r="AN881" s="210"/>
      <c r="AO881" s="210"/>
      <c r="AP881" s="45" t="str">
        <f t="shared" si="162"/>
        <v>20204</v>
      </c>
      <c r="AQ881" s="45" t="str">
        <f t="shared" si="163"/>
        <v>20204RMB</v>
      </c>
    </row>
    <row r="882" spans="1:43" s="15" customFormat="1">
      <c r="A882" s="208" t="s">
        <v>35</v>
      </c>
      <c r="B882" s="209">
        <v>2020</v>
      </c>
      <c r="C882" s="209">
        <v>4</v>
      </c>
      <c r="D882" s="57" t="str">
        <f t="shared" si="165"/>
        <v>Q1</v>
      </c>
      <c r="E882" s="208" t="s">
        <v>35</v>
      </c>
      <c r="F882" s="209">
        <v>2020</v>
      </c>
      <c r="G882" s="209">
        <v>4</v>
      </c>
      <c r="H882" s="213"/>
      <c r="I882" s="57" t="str">
        <f t="shared" si="155"/>
        <v>Q1</v>
      </c>
      <c r="J882" s="204" t="s">
        <v>1014</v>
      </c>
      <c r="K882" s="213" t="s">
        <v>3174</v>
      </c>
      <c r="L882" s="210" t="s">
        <v>79</v>
      </c>
      <c r="M882" s="208" t="s">
        <v>47</v>
      </c>
      <c r="N882" s="208">
        <v>1</v>
      </c>
      <c r="O882" s="208"/>
      <c r="P882" s="57" t="str">
        <f t="shared" si="156"/>
        <v>MAIN UNIT</v>
      </c>
      <c r="Q882" s="208" t="s">
        <v>48</v>
      </c>
      <c r="R882" s="208" t="s">
        <v>49</v>
      </c>
      <c r="S882" s="208" t="s">
        <v>39</v>
      </c>
      <c r="T882" s="208" t="s">
        <v>130</v>
      </c>
      <c r="U882" s="208" t="s">
        <v>1013</v>
      </c>
      <c r="V882" s="208" t="s">
        <v>132</v>
      </c>
      <c r="W882" s="208" t="s">
        <v>51</v>
      </c>
      <c r="X882" s="34">
        <v>1080000</v>
      </c>
      <c r="Y882" s="202" t="s">
        <v>996</v>
      </c>
      <c r="Z882" s="26">
        <f t="shared" si="166"/>
        <v>1080000</v>
      </c>
      <c r="AA882" s="208">
        <v>1.095</v>
      </c>
      <c r="AB882" s="35">
        <f t="shared" si="164"/>
        <v>1046548.6725663719</v>
      </c>
      <c r="AC882" s="27">
        <f t="shared" si="157"/>
        <v>100259.36283185842</v>
      </c>
      <c r="AD882" s="212">
        <v>9.5799999999999996E-2</v>
      </c>
      <c r="AE882" s="211">
        <f t="shared" si="158"/>
        <v>0</v>
      </c>
      <c r="AF882" s="211" t="str">
        <f>IF(AND(COUNTIFS($J$18:J882,J882)=1,AE882=1),1,"")</f>
        <v/>
      </c>
      <c r="AG882" s="211">
        <f>IF(C882="","",IF(AND(COUNTIFS($J$18:J882,J882)=1,C882&lt;&gt;""),1,""))</f>
        <v>1</v>
      </c>
      <c r="AH882" s="211">
        <f>IF(G882="","",IF(AND(COUNTIFS($J$18:J882,J882)=1,G882&lt;&gt;""),1,""))</f>
        <v>1</v>
      </c>
      <c r="AI882" s="28">
        <f t="shared" si="159"/>
        <v>33477255.428389378</v>
      </c>
      <c r="AJ882" s="28">
        <f t="shared" si="160"/>
        <v>4578663.362915583</v>
      </c>
      <c r="AK882" s="29">
        <f t="shared" si="161"/>
        <v>0.13676937682988149</v>
      </c>
      <c r="AL882" s="210"/>
      <c r="AM882" s="210"/>
      <c r="AN882" s="210"/>
      <c r="AO882" s="210"/>
      <c r="AP882" s="45" t="str">
        <f t="shared" si="162"/>
        <v>20204</v>
      </c>
      <c r="AQ882" s="45" t="str">
        <f t="shared" si="163"/>
        <v>20204RMB</v>
      </c>
    </row>
    <row r="883" spans="1:43" s="15" customFormat="1">
      <c r="A883" s="208" t="s">
        <v>34</v>
      </c>
      <c r="B883" s="209">
        <v>2020</v>
      </c>
      <c r="C883" s="209">
        <v>3</v>
      </c>
      <c r="D883" s="57" t="str">
        <f t="shared" si="165"/>
        <v>Q4</v>
      </c>
      <c r="E883" s="208" t="s">
        <v>35</v>
      </c>
      <c r="F883" s="209">
        <v>2020</v>
      </c>
      <c r="G883" s="209">
        <v>4</v>
      </c>
      <c r="H883" s="213"/>
      <c r="I883" s="57" t="str">
        <f t="shared" si="155"/>
        <v>Q1</v>
      </c>
      <c r="J883" s="204" t="s">
        <v>1015</v>
      </c>
      <c r="K883" s="213" t="s">
        <v>3175</v>
      </c>
      <c r="L883" s="210" t="s">
        <v>55</v>
      </c>
      <c r="M883" s="208" t="s">
        <v>47</v>
      </c>
      <c r="N883" s="208">
        <v>1</v>
      </c>
      <c r="O883" s="208"/>
      <c r="P883" s="57" t="str">
        <f t="shared" si="156"/>
        <v>MAIN UNIT</v>
      </c>
      <c r="Q883" s="208" t="s">
        <v>48</v>
      </c>
      <c r="R883" s="208" t="s">
        <v>49</v>
      </c>
      <c r="S883" s="208" t="s">
        <v>37</v>
      </c>
      <c r="T883" s="208" t="s">
        <v>155</v>
      </c>
      <c r="U883" s="208" t="s">
        <v>76</v>
      </c>
      <c r="V883" s="208" t="s">
        <v>1016</v>
      </c>
      <c r="W883" s="208" t="s">
        <v>662</v>
      </c>
      <c r="X883" s="34">
        <v>620000</v>
      </c>
      <c r="Y883" s="202" t="s">
        <v>1017</v>
      </c>
      <c r="Z883" s="26">
        <f t="shared" si="166"/>
        <v>620000</v>
      </c>
      <c r="AA883" s="208">
        <v>1.095</v>
      </c>
      <c r="AB883" s="35">
        <f t="shared" si="164"/>
        <v>600796.4601769913</v>
      </c>
      <c r="AC883" s="27">
        <f t="shared" si="157"/>
        <v>57676.460176991168</v>
      </c>
      <c r="AD883" s="212">
        <v>9.6000000000000002E-2</v>
      </c>
      <c r="AE883" s="211">
        <f t="shared" si="158"/>
        <v>0</v>
      </c>
      <c r="AF883" s="211" t="str">
        <f>IF(AND(COUNTIFS($J$18:J883,J883)=1,AE883=1),1,"")</f>
        <v/>
      </c>
      <c r="AG883" s="211">
        <f>IF(C883="","",IF(AND(COUNTIFS($J$18:J883,J883)=1,C883&lt;&gt;""),1,""))</f>
        <v>1</v>
      </c>
      <c r="AH883" s="211">
        <f>IF(G883="","",IF(AND(COUNTIFS($J$18:J883,J883)=1,G883&lt;&gt;""),1,""))</f>
        <v>1</v>
      </c>
      <c r="AI883" s="28">
        <f t="shared" si="159"/>
        <v>33477255.428389378</v>
      </c>
      <c r="AJ883" s="28">
        <f t="shared" si="160"/>
        <v>4578663.362915583</v>
      </c>
      <c r="AK883" s="29">
        <f t="shared" si="161"/>
        <v>0.13676937682988149</v>
      </c>
      <c r="AL883" s="210"/>
      <c r="AM883" s="210"/>
      <c r="AN883" s="210"/>
      <c r="AO883" s="210"/>
      <c r="AP883" s="45" t="str">
        <f t="shared" si="162"/>
        <v>20204</v>
      </c>
      <c r="AQ883" s="45" t="str">
        <f t="shared" si="163"/>
        <v>20204RMB</v>
      </c>
    </row>
    <row r="884" spans="1:43" s="15" customFormat="1">
      <c r="A884" s="208" t="s">
        <v>35</v>
      </c>
      <c r="B884" s="209">
        <v>2020</v>
      </c>
      <c r="C884" s="209">
        <v>4</v>
      </c>
      <c r="D884" s="57" t="str">
        <f t="shared" si="165"/>
        <v>Q1</v>
      </c>
      <c r="E884" s="208" t="s">
        <v>35</v>
      </c>
      <c r="F884" s="209">
        <v>2020</v>
      </c>
      <c r="G884" s="209">
        <v>8</v>
      </c>
      <c r="H884" s="213"/>
      <c r="I884" s="57" t="str">
        <f t="shared" si="155"/>
        <v>Q2</v>
      </c>
      <c r="J884" s="204" t="s">
        <v>1018</v>
      </c>
      <c r="K884" s="213" t="s">
        <v>1019</v>
      </c>
      <c r="L884" s="210" t="s">
        <v>55</v>
      </c>
      <c r="M884" s="208" t="s">
        <v>47</v>
      </c>
      <c r="N884" s="208">
        <v>1</v>
      </c>
      <c r="O884" s="208"/>
      <c r="P884" s="57" t="str">
        <f t="shared" si="156"/>
        <v>MAIN UNIT</v>
      </c>
      <c r="Q884" s="208" t="s">
        <v>48</v>
      </c>
      <c r="R884" s="208" t="s">
        <v>49</v>
      </c>
      <c r="S884" s="208" t="s">
        <v>36</v>
      </c>
      <c r="T884" s="208" t="s">
        <v>65</v>
      </c>
      <c r="U884" s="208" t="s">
        <v>66</v>
      </c>
      <c r="V884" s="208" t="s">
        <v>114</v>
      </c>
      <c r="W884" s="208" t="s">
        <v>51</v>
      </c>
      <c r="X884" s="34">
        <v>580000</v>
      </c>
      <c r="Y884" s="202">
        <v>1.1299999999999999</v>
      </c>
      <c r="Z884" s="26">
        <f t="shared" si="166"/>
        <v>580000</v>
      </c>
      <c r="AA884" s="208">
        <v>1.105</v>
      </c>
      <c r="AB884" s="35">
        <f t="shared" si="164"/>
        <v>567168.14159292041</v>
      </c>
      <c r="AC884" s="27">
        <f t="shared" si="157"/>
        <v>91314.07079646019</v>
      </c>
      <c r="AD884" s="212">
        <v>0.161</v>
      </c>
      <c r="AE884" s="211">
        <f t="shared" si="158"/>
        <v>0</v>
      </c>
      <c r="AF884" s="211" t="str">
        <f>IF(AND(COUNTIFS($J$18:J884,J884)=1,AE884=1),1,"")</f>
        <v/>
      </c>
      <c r="AG884" s="211">
        <f>IF(C884="","",IF(AND(COUNTIFS($J$18:J884,J884)=1,C884&lt;&gt;""),1,""))</f>
        <v>1</v>
      </c>
      <c r="AH884" s="211">
        <f>IF(G884="","",IF(AND(COUNTIFS($J$18:J884,J884)=1,G884&lt;&gt;""),1,""))</f>
        <v>1</v>
      </c>
      <c r="AI884" s="28">
        <f t="shared" si="159"/>
        <v>37969334.083628327</v>
      </c>
      <c r="AJ884" s="28">
        <f t="shared" si="160"/>
        <v>5097226.4551657066</v>
      </c>
      <c r="AK884" s="29">
        <f t="shared" si="161"/>
        <v>0.13424587441904956</v>
      </c>
      <c r="AL884" s="210"/>
      <c r="AM884" s="210"/>
      <c r="AN884" s="210"/>
      <c r="AO884" s="210"/>
      <c r="AP884" s="45" t="str">
        <f t="shared" si="162"/>
        <v>20208</v>
      </c>
      <c r="AQ884" s="45" t="str">
        <f t="shared" si="163"/>
        <v>20208RMB</v>
      </c>
    </row>
    <row r="885" spans="1:43" s="15" customFormat="1">
      <c r="A885" s="208" t="s">
        <v>35</v>
      </c>
      <c r="B885" s="209">
        <v>2020</v>
      </c>
      <c r="C885" s="209">
        <v>5</v>
      </c>
      <c r="D885" s="57" t="str">
        <f t="shared" si="165"/>
        <v>Q1</v>
      </c>
      <c r="E885" s="208" t="s">
        <v>35</v>
      </c>
      <c r="F885" s="209">
        <v>2020</v>
      </c>
      <c r="G885" s="209">
        <v>8</v>
      </c>
      <c r="H885" s="213"/>
      <c r="I885" s="57" t="str">
        <f t="shared" si="155"/>
        <v>Q2</v>
      </c>
      <c r="J885" s="204" t="s">
        <v>1020</v>
      </c>
      <c r="K885" s="213" t="s">
        <v>1021</v>
      </c>
      <c r="L885" s="210" t="s">
        <v>55</v>
      </c>
      <c r="M885" s="208" t="s">
        <v>47</v>
      </c>
      <c r="N885" s="208">
        <v>1</v>
      </c>
      <c r="O885" s="208"/>
      <c r="P885" s="57" t="str">
        <f t="shared" si="156"/>
        <v>MAIN UNIT</v>
      </c>
      <c r="Q885" s="208" t="s">
        <v>958</v>
      </c>
      <c r="R885" s="208" t="s">
        <v>49</v>
      </c>
      <c r="S885" s="208" t="s">
        <v>37</v>
      </c>
      <c r="T885" s="208" t="s">
        <v>80</v>
      </c>
      <c r="U885" s="208" t="s">
        <v>58</v>
      </c>
      <c r="V885" s="208" t="s">
        <v>156</v>
      </c>
      <c r="W885" s="208" t="s">
        <v>51</v>
      </c>
      <c r="X885" s="34">
        <v>636550</v>
      </c>
      <c r="Y885" s="202" t="s">
        <v>996</v>
      </c>
      <c r="Z885" s="26">
        <f t="shared" si="166"/>
        <v>636550</v>
      </c>
      <c r="AA885" s="208">
        <v>1.105</v>
      </c>
      <c r="AB885" s="35">
        <f t="shared" si="164"/>
        <v>622467.03539823007</v>
      </c>
      <c r="AC885" s="27">
        <f t="shared" si="157"/>
        <v>83286.089336283185</v>
      </c>
      <c r="AD885" s="212">
        <v>0.1338</v>
      </c>
      <c r="AE885" s="211">
        <f t="shared" si="158"/>
        <v>1</v>
      </c>
      <c r="AF885" s="211">
        <f>IF(AND(COUNTIFS($J$18:J885,J885)=1,AE885=1),1,"")</f>
        <v>1</v>
      </c>
      <c r="AG885" s="211">
        <f>IF(C885="","",IF(AND(COUNTIFS($J$18:J885,J885)=1,C885&lt;&gt;""),1,""))</f>
        <v>1</v>
      </c>
      <c r="AH885" s="211">
        <f>IF(G885="","",IF(AND(COUNTIFS($J$18:J885,J885)=1,G885&lt;&gt;""),1,""))</f>
        <v>1</v>
      </c>
      <c r="AI885" s="28">
        <f t="shared" si="159"/>
        <v>37969334.083628327</v>
      </c>
      <c r="AJ885" s="28">
        <f t="shared" si="160"/>
        <v>5097226.4551657066</v>
      </c>
      <c r="AK885" s="29">
        <f t="shared" si="161"/>
        <v>0.13424587441904956</v>
      </c>
      <c r="AL885" s="210"/>
      <c r="AM885" s="210"/>
      <c r="AN885" s="210"/>
      <c r="AO885" s="210"/>
      <c r="AP885" s="45" t="str">
        <f t="shared" si="162"/>
        <v>20208</v>
      </c>
      <c r="AQ885" s="45" t="str">
        <f t="shared" si="163"/>
        <v>20208RMB</v>
      </c>
    </row>
    <row r="886" spans="1:43" s="15" customFormat="1">
      <c r="A886" s="208" t="s">
        <v>35</v>
      </c>
      <c r="B886" s="209">
        <v>2020</v>
      </c>
      <c r="C886" s="209">
        <v>5</v>
      </c>
      <c r="D886" s="57" t="str">
        <f t="shared" si="165"/>
        <v>Q1</v>
      </c>
      <c r="E886" s="208" t="s">
        <v>35</v>
      </c>
      <c r="F886" s="209">
        <v>2020</v>
      </c>
      <c r="G886" s="209">
        <v>8</v>
      </c>
      <c r="H886" s="213"/>
      <c r="I886" s="57" t="str">
        <f t="shared" si="155"/>
        <v>Q2</v>
      </c>
      <c r="J886" s="204" t="s">
        <v>1022</v>
      </c>
      <c r="K886" s="213" t="s">
        <v>1023</v>
      </c>
      <c r="L886" s="210" t="s">
        <v>79</v>
      </c>
      <c r="M886" s="208" t="s">
        <v>47</v>
      </c>
      <c r="N886" s="208">
        <v>1</v>
      </c>
      <c r="O886" s="208"/>
      <c r="P886" s="57" t="str">
        <f t="shared" si="156"/>
        <v>MAIN UNIT</v>
      </c>
      <c r="Q886" s="208" t="s">
        <v>598</v>
      </c>
      <c r="R886" s="208" t="s">
        <v>49</v>
      </c>
      <c r="S886" s="208" t="s">
        <v>39</v>
      </c>
      <c r="T886" s="208" t="s">
        <v>130</v>
      </c>
      <c r="U886" s="208" t="s">
        <v>1013</v>
      </c>
      <c r="V886" s="208" t="s">
        <v>132</v>
      </c>
      <c r="W886" s="208" t="s">
        <v>51</v>
      </c>
      <c r="X886" s="34">
        <v>1130000</v>
      </c>
      <c r="Y886" s="202" t="s">
        <v>996</v>
      </c>
      <c r="Z886" s="26">
        <f t="shared" si="166"/>
        <v>1130000</v>
      </c>
      <c r="AA886" s="208">
        <v>1.105</v>
      </c>
      <c r="AB886" s="35">
        <f t="shared" si="164"/>
        <v>1105000</v>
      </c>
      <c r="AC886" s="27">
        <f t="shared" si="157"/>
        <v>142213.5</v>
      </c>
      <c r="AD886" s="212">
        <v>0.12870000000000001</v>
      </c>
      <c r="AE886" s="211">
        <f t="shared" si="158"/>
        <v>0</v>
      </c>
      <c r="AF886" s="211" t="str">
        <f>IF(AND(COUNTIFS($J$18:J886,J886)=1,AE886=1),1,"")</f>
        <v/>
      </c>
      <c r="AG886" s="211">
        <f>IF(C886="","",IF(AND(COUNTIFS($J$18:J886,J886)=1,C886&lt;&gt;""),1,""))</f>
        <v>1</v>
      </c>
      <c r="AH886" s="211">
        <f>IF(G886="","",IF(AND(COUNTIFS($J$18:J886,J886)=1,G886&lt;&gt;""),1,""))</f>
        <v>1</v>
      </c>
      <c r="AI886" s="28">
        <f t="shared" si="159"/>
        <v>37969334.083628327</v>
      </c>
      <c r="AJ886" s="28">
        <f t="shared" si="160"/>
        <v>5097226.4551657066</v>
      </c>
      <c r="AK886" s="29">
        <f t="shared" si="161"/>
        <v>0.13424587441904956</v>
      </c>
      <c r="AL886" s="210"/>
      <c r="AM886" s="210"/>
      <c r="AN886" s="210"/>
      <c r="AO886" s="210"/>
      <c r="AP886" s="45" t="str">
        <f t="shared" si="162"/>
        <v>20208</v>
      </c>
      <c r="AQ886" s="45" t="str">
        <f t="shared" si="163"/>
        <v>20208RMB</v>
      </c>
    </row>
    <row r="887" spans="1:43" s="15" customFormat="1">
      <c r="A887" s="208" t="s">
        <v>35</v>
      </c>
      <c r="B887" s="209">
        <v>2020</v>
      </c>
      <c r="C887" s="209">
        <v>5</v>
      </c>
      <c r="D887" s="57" t="str">
        <f t="shared" si="165"/>
        <v>Q1</v>
      </c>
      <c r="E887" s="208" t="s">
        <v>35</v>
      </c>
      <c r="F887" s="209">
        <v>2020</v>
      </c>
      <c r="G887" s="209">
        <v>8</v>
      </c>
      <c r="H887" s="213"/>
      <c r="I887" s="57" t="str">
        <f t="shared" si="155"/>
        <v>Q2</v>
      </c>
      <c r="J887" s="204" t="s">
        <v>1024</v>
      </c>
      <c r="K887" s="213" t="s">
        <v>1025</v>
      </c>
      <c r="L887" s="210" t="s">
        <v>79</v>
      </c>
      <c r="M887" s="208" t="s">
        <v>47</v>
      </c>
      <c r="N887" s="208">
        <v>1</v>
      </c>
      <c r="O887" s="208"/>
      <c r="P887" s="57" t="str">
        <f t="shared" si="156"/>
        <v>MAIN UNIT</v>
      </c>
      <c r="Q887" s="208" t="s">
        <v>48</v>
      </c>
      <c r="R887" s="208" t="s">
        <v>49</v>
      </c>
      <c r="S887" s="208" t="s">
        <v>37</v>
      </c>
      <c r="T887" s="208" t="s">
        <v>80</v>
      </c>
      <c r="U887" s="208" t="s">
        <v>58</v>
      </c>
      <c r="V887" s="208" t="s">
        <v>89</v>
      </c>
      <c r="W887" s="208" t="s">
        <v>662</v>
      </c>
      <c r="X887" s="34">
        <v>800000</v>
      </c>
      <c r="Y887" s="202" t="s">
        <v>1017</v>
      </c>
      <c r="Z887" s="26">
        <f t="shared" si="166"/>
        <v>800000</v>
      </c>
      <c r="AA887" s="208">
        <v>1.105</v>
      </c>
      <c r="AB887" s="35">
        <f t="shared" si="164"/>
        <v>782300.88495575229</v>
      </c>
      <c r="AC887" s="27">
        <f t="shared" si="157"/>
        <v>105688.84955752213</v>
      </c>
      <c r="AD887" s="212">
        <v>0.1351</v>
      </c>
      <c r="AE887" s="211">
        <f t="shared" si="158"/>
        <v>0</v>
      </c>
      <c r="AF887" s="211" t="str">
        <f>IF(AND(COUNTIFS($J$18:J887,J887)=1,AE887=1),1,"")</f>
        <v/>
      </c>
      <c r="AG887" s="211">
        <f>IF(C887="","",IF(AND(COUNTIFS($J$18:J887,J887)=1,C887&lt;&gt;""),1,""))</f>
        <v>1</v>
      </c>
      <c r="AH887" s="211">
        <f>IF(G887="","",IF(AND(COUNTIFS($J$18:J887,J887)=1,G887&lt;&gt;""),1,""))</f>
        <v>1</v>
      </c>
      <c r="AI887" s="28">
        <f t="shared" si="159"/>
        <v>37969334.083628327</v>
      </c>
      <c r="AJ887" s="28">
        <f t="shared" si="160"/>
        <v>5097226.4551657066</v>
      </c>
      <c r="AK887" s="29">
        <f t="shared" si="161"/>
        <v>0.13424587441904956</v>
      </c>
      <c r="AL887" s="210"/>
      <c r="AM887" s="210"/>
      <c r="AN887" s="210"/>
      <c r="AO887" s="210"/>
      <c r="AP887" s="45" t="str">
        <f t="shared" si="162"/>
        <v>20208</v>
      </c>
      <c r="AQ887" s="45" t="str">
        <f t="shared" si="163"/>
        <v>20208RMB</v>
      </c>
    </row>
    <row r="888" spans="1:43" s="15" customFormat="1">
      <c r="A888" s="208" t="s">
        <v>35</v>
      </c>
      <c r="B888" s="209">
        <v>2020</v>
      </c>
      <c r="C888" s="209">
        <v>5</v>
      </c>
      <c r="D888" s="57" t="str">
        <f t="shared" si="165"/>
        <v>Q1</v>
      </c>
      <c r="E888" s="208" t="s">
        <v>35</v>
      </c>
      <c r="F888" s="209">
        <v>2020</v>
      </c>
      <c r="G888" s="209">
        <v>8</v>
      </c>
      <c r="H888" s="213"/>
      <c r="I888" s="57" t="str">
        <f t="shared" si="155"/>
        <v>Q2</v>
      </c>
      <c r="J888" s="204" t="s">
        <v>1024</v>
      </c>
      <c r="K888" s="213" t="s">
        <v>1025</v>
      </c>
      <c r="L888" s="210" t="s">
        <v>55</v>
      </c>
      <c r="M888" s="208" t="s">
        <v>47</v>
      </c>
      <c r="N888" s="208">
        <v>1</v>
      </c>
      <c r="O888" s="208"/>
      <c r="P888" s="57" t="str">
        <f t="shared" si="156"/>
        <v>MAIN UNIT</v>
      </c>
      <c r="Q888" s="208" t="s">
        <v>48</v>
      </c>
      <c r="R888" s="208" t="s">
        <v>49</v>
      </c>
      <c r="S888" s="208" t="s">
        <v>37</v>
      </c>
      <c r="T888" s="208" t="s">
        <v>80</v>
      </c>
      <c r="U888" s="208" t="s">
        <v>58</v>
      </c>
      <c r="V888" s="208" t="s">
        <v>89</v>
      </c>
      <c r="W888" s="208" t="s">
        <v>662</v>
      </c>
      <c r="X888" s="34">
        <v>850000</v>
      </c>
      <c r="Y888" s="202" t="s">
        <v>1017</v>
      </c>
      <c r="Z888" s="26">
        <f t="shared" si="166"/>
        <v>850000</v>
      </c>
      <c r="AA888" s="208">
        <v>1.105</v>
      </c>
      <c r="AB888" s="35">
        <f t="shared" si="164"/>
        <v>831194.69026548683</v>
      </c>
      <c r="AC888" s="27">
        <f t="shared" si="157"/>
        <v>112294.40265486727</v>
      </c>
      <c r="AD888" s="212">
        <v>0.1351</v>
      </c>
      <c r="AE888" s="211">
        <f t="shared" si="158"/>
        <v>0</v>
      </c>
      <c r="AF888" s="211" t="str">
        <f>IF(AND(COUNTIFS($J$18:J888,J888)=1,AE888=1),1,"")</f>
        <v/>
      </c>
      <c r="AG888" s="211" t="str">
        <f>IF(C888="","",IF(AND(COUNTIFS($J$18:J888,J888)=1,C888&lt;&gt;""),1,""))</f>
        <v/>
      </c>
      <c r="AH888" s="211" t="str">
        <f>IF(G888="","",IF(AND(COUNTIFS($J$18:J888,J888)=1,G888&lt;&gt;""),1,""))</f>
        <v/>
      </c>
      <c r="AI888" s="28">
        <f t="shared" si="159"/>
        <v>37969334.083628327</v>
      </c>
      <c r="AJ888" s="28">
        <f t="shared" si="160"/>
        <v>5097226.4551657066</v>
      </c>
      <c r="AK888" s="29">
        <f t="shared" si="161"/>
        <v>0.13424587441904956</v>
      </c>
      <c r="AL888" s="210"/>
      <c r="AM888" s="210"/>
      <c r="AN888" s="210"/>
      <c r="AO888" s="210"/>
      <c r="AP888" s="45" t="str">
        <f t="shared" si="162"/>
        <v>20208</v>
      </c>
      <c r="AQ888" s="45" t="str">
        <f t="shared" si="163"/>
        <v>20208RMB</v>
      </c>
    </row>
    <row r="889" spans="1:43" s="15" customFormat="1">
      <c r="A889" s="208" t="s">
        <v>35</v>
      </c>
      <c r="B889" s="209">
        <v>2020</v>
      </c>
      <c r="C889" s="209">
        <v>6</v>
      </c>
      <c r="D889" s="57" t="str">
        <f t="shared" si="165"/>
        <v>Q1</v>
      </c>
      <c r="E889" s="208" t="s">
        <v>35</v>
      </c>
      <c r="F889" s="209">
        <v>2020</v>
      </c>
      <c r="G889" s="209">
        <v>8</v>
      </c>
      <c r="H889" s="213"/>
      <c r="I889" s="57" t="str">
        <f t="shared" si="155"/>
        <v>Q2</v>
      </c>
      <c r="J889" s="204" t="s">
        <v>1026</v>
      </c>
      <c r="K889" s="213" t="s">
        <v>1027</v>
      </c>
      <c r="L889" s="210" t="s">
        <v>55</v>
      </c>
      <c r="M889" s="208" t="s">
        <v>47</v>
      </c>
      <c r="N889" s="208">
        <v>1</v>
      </c>
      <c r="O889" s="208"/>
      <c r="P889" s="57" t="str">
        <f t="shared" si="156"/>
        <v>MAIN UNIT</v>
      </c>
      <c r="Q889" s="208" t="s">
        <v>958</v>
      </c>
      <c r="R889" s="208" t="s">
        <v>49</v>
      </c>
      <c r="S889" s="208" t="s">
        <v>37</v>
      </c>
      <c r="T889" s="208" t="s">
        <v>75</v>
      </c>
      <c r="U889" s="208" t="s">
        <v>58</v>
      </c>
      <c r="V889" s="208" t="s">
        <v>949</v>
      </c>
      <c r="W889" s="208" t="s">
        <v>51</v>
      </c>
      <c r="X889" s="34">
        <v>506850</v>
      </c>
      <c r="Y889" s="202">
        <v>1.1299999999999999</v>
      </c>
      <c r="Z889" s="26">
        <f t="shared" si="166"/>
        <v>506850</v>
      </c>
      <c r="AA889" s="208">
        <v>1.105</v>
      </c>
      <c r="AB889" s="35">
        <f t="shared" si="164"/>
        <v>495636.5044247788</v>
      </c>
      <c r="AC889" s="27">
        <f t="shared" si="157"/>
        <v>43616.012389380528</v>
      </c>
      <c r="AD889" s="212">
        <v>8.7999999999999995E-2</v>
      </c>
      <c r="AE889" s="211">
        <f t="shared" si="158"/>
        <v>1</v>
      </c>
      <c r="AF889" s="211">
        <f>IF(AND(COUNTIFS($J$18:J889,J889)=1,AE889=1),1,"")</f>
        <v>1</v>
      </c>
      <c r="AG889" s="211">
        <f>IF(C889="","",IF(AND(COUNTIFS($J$18:J889,J889)=1,C889&lt;&gt;""),1,""))</f>
        <v>1</v>
      </c>
      <c r="AH889" s="211">
        <f>IF(G889="","",IF(AND(COUNTIFS($J$18:J889,J889)=1,G889&lt;&gt;""),1,""))</f>
        <v>1</v>
      </c>
      <c r="AI889" s="28">
        <f t="shared" si="159"/>
        <v>37969334.083628327</v>
      </c>
      <c r="AJ889" s="28">
        <f t="shared" si="160"/>
        <v>5097226.4551657066</v>
      </c>
      <c r="AK889" s="29">
        <f t="shared" si="161"/>
        <v>0.13424587441904956</v>
      </c>
      <c r="AL889" s="210"/>
      <c r="AM889" s="210"/>
      <c r="AN889" s="210"/>
      <c r="AO889" s="210"/>
      <c r="AP889" s="45" t="str">
        <f t="shared" si="162"/>
        <v>20208</v>
      </c>
      <c r="AQ889" s="45" t="str">
        <f t="shared" si="163"/>
        <v>20208RMB</v>
      </c>
    </row>
    <row r="890" spans="1:43" s="15" customFormat="1">
      <c r="A890" s="208" t="s">
        <v>35</v>
      </c>
      <c r="B890" s="209">
        <v>2020</v>
      </c>
      <c r="C890" s="209">
        <v>6</v>
      </c>
      <c r="D890" s="57" t="str">
        <f t="shared" si="165"/>
        <v>Q1</v>
      </c>
      <c r="E890" s="208" t="s">
        <v>35</v>
      </c>
      <c r="F890" s="209">
        <v>2020</v>
      </c>
      <c r="G890" s="209">
        <v>8</v>
      </c>
      <c r="H890" s="213"/>
      <c r="I890" s="57" t="str">
        <f t="shared" si="155"/>
        <v>Q2</v>
      </c>
      <c r="J890" s="204" t="s">
        <v>1028</v>
      </c>
      <c r="K890" s="213" t="s">
        <v>1029</v>
      </c>
      <c r="L890" s="210" t="s">
        <v>55</v>
      </c>
      <c r="M890" s="208" t="s">
        <v>47</v>
      </c>
      <c r="N890" s="208">
        <v>5</v>
      </c>
      <c r="O890" s="208"/>
      <c r="P890" s="57" t="str">
        <f t="shared" si="156"/>
        <v>MAIN UNIT</v>
      </c>
      <c r="Q890" s="208" t="s">
        <v>598</v>
      </c>
      <c r="R890" s="208" t="s">
        <v>49</v>
      </c>
      <c r="S890" s="208" t="s">
        <v>39</v>
      </c>
      <c r="T890" s="208" t="s">
        <v>130</v>
      </c>
      <c r="U890" s="208" t="s">
        <v>1013</v>
      </c>
      <c r="V890" s="208" t="s">
        <v>132</v>
      </c>
      <c r="W890" s="208" t="s">
        <v>51</v>
      </c>
      <c r="X890" s="34">
        <v>631290</v>
      </c>
      <c r="Y890" s="202" t="s">
        <v>996</v>
      </c>
      <c r="Z890" s="26">
        <f t="shared" si="166"/>
        <v>3156450</v>
      </c>
      <c r="AA890" s="208">
        <v>1.105</v>
      </c>
      <c r="AB890" s="35">
        <f t="shared" si="164"/>
        <v>3086617.0353982304</v>
      </c>
      <c r="AC890" s="27">
        <f t="shared" si="157"/>
        <v>356504.26758849563</v>
      </c>
      <c r="AD890" s="212">
        <v>0.11550000000000001</v>
      </c>
      <c r="AE890" s="211">
        <f t="shared" si="158"/>
        <v>0</v>
      </c>
      <c r="AF890" s="211" t="str">
        <f>IF(AND(COUNTIFS($J$18:J890,J890)=1,AE890=1),1,"")</f>
        <v/>
      </c>
      <c r="AG890" s="211">
        <f>IF(C890="","",IF(AND(COUNTIFS($J$18:J890,J890)=1,C890&lt;&gt;""),1,""))</f>
        <v>1</v>
      </c>
      <c r="AH890" s="211">
        <f>IF(G890="","",IF(AND(COUNTIFS($J$18:J890,J890)=1,G890&lt;&gt;""),1,""))</f>
        <v>1</v>
      </c>
      <c r="AI890" s="28">
        <f t="shared" si="159"/>
        <v>37969334.083628327</v>
      </c>
      <c r="AJ890" s="28">
        <f t="shared" si="160"/>
        <v>5097226.4551657066</v>
      </c>
      <c r="AK890" s="29">
        <f t="shared" si="161"/>
        <v>0.13424587441904956</v>
      </c>
      <c r="AL890" s="210"/>
      <c r="AM890" s="210"/>
      <c r="AN890" s="210"/>
      <c r="AO890" s="210"/>
      <c r="AP890" s="45" t="str">
        <f t="shared" si="162"/>
        <v>20208</v>
      </c>
      <c r="AQ890" s="45" t="str">
        <f t="shared" si="163"/>
        <v>20208RMB</v>
      </c>
    </row>
    <row r="891" spans="1:43" s="15" customFormat="1">
      <c r="A891" s="208" t="s">
        <v>35</v>
      </c>
      <c r="B891" s="209">
        <v>2020</v>
      </c>
      <c r="C891" s="209">
        <v>6</v>
      </c>
      <c r="D891" s="57" t="str">
        <f t="shared" si="165"/>
        <v>Q1</v>
      </c>
      <c r="E891" s="208" t="s">
        <v>35</v>
      </c>
      <c r="F891" s="209">
        <v>2020</v>
      </c>
      <c r="G891" s="209">
        <v>8</v>
      </c>
      <c r="H891" s="213"/>
      <c r="I891" s="57" t="str">
        <f t="shared" si="155"/>
        <v>Q2</v>
      </c>
      <c r="J891" s="204" t="s">
        <v>1030</v>
      </c>
      <c r="K891" s="213" t="s">
        <v>1031</v>
      </c>
      <c r="L891" s="210" t="s">
        <v>55</v>
      </c>
      <c r="M891" s="208" t="s">
        <v>47</v>
      </c>
      <c r="N891" s="208">
        <v>1</v>
      </c>
      <c r="O891" s="208"/>
      <c r="P891" s="57" t="str">
        <f t="shared" si="156"/>
        <v>MAIN UNIT</v>
      </c>
      <c r="Q891" s="208" t="s">
        <v>56</v>
      </c>
      <c r="R891" s="208" t="s">
        <v>49</v>
      </c>
      <c r="S891" s="208" t="s">
        <v>39</v>
      </c>
      <c r="T891" s="208" t="s">
        <v>388</v>
      </c>
      <c r="U891" s="208" t="s">
        <v>1013</v>
      </c>
      <c r="V891" s="208" t="s">
        <v>132</v>
      </c>
      <c r="W891" s="208" t="s">
        <v>51</v>
      </c>
      <c r="X891" s="34">
        <v>940000</v>
      </c>
      <c r="Y891" s="202" t="s">
        <v>996</v>
      </c>
      <c r="Z891" s="26">
        <f t="shared" si="166"/>
        <v>940000</v>
      </c>
      <c r="AA891" s="208">
        <v>1.105</v>
      </c>
      <c r="AB891" s="35">
        <f t="shared" si="164"/>
        <v>919203.53982300893</v>
      </c>
      <c r="AC891" s="27">
        <f t="shared" si="157"/>
        <v>147256.40707964604</v>
      </c>
      <c r="AD891" s="212">
        <v>0.16020000000000001</v>
      </c>
      <c r="AE891" s="211">
        <f t="shared" si="158"/>
        <v>1</v>
      </c>
      <c r="AF891" s="211">
        <f>IF(AND(COUNTIFS($J$18:J891,J891)=1,AE891=1),1,"")</f>
        <v>1</v>
      </c>
      <c r="AG891" s="211">
        <f>IF(C891="","",IF(AND(COUNTIFS($J$18:J891,J891)=1,C891&lt;&gt;""),1,""))</f>
        <v>1</v>
      </c>
      <c r="AH891" s="211">
        <f>IF(G891="","",IF(AND(COUNTIFS($J$18:J891,J891)=1,G891&lt;&gt;""),1,""))</f>
        <v>1</v>
      </c>
      <c r="AI891" s="28">
        <f t="shared" si="159"/>
        <v>37969334.083628327</v>
      </c>
      <c r="AJ891" s="28">
        <f t="shared" si="160"/>
        <v>5097226.4551657066</v>
      </c>
      <c r="AK891" s="29">
        <f t="shared" si="161"/>
        <v>0.13424587441904956</v>
      </c>
      <c r="AL891" s="210"/>
      <c r="AM891" s="210"/>
      <c r="AN891" s="210"/>
      <c r="AO891" s="210"/>
      <c r="AP891" s="45" t="str">
        <f t="shared" si="162"/>
        <v>20208</v>
      </c>
      <c r="AQ891" s="45" t="str">
        <f t="shared" si="163"/>
        <v>20208RMB</v>
      </c>
    </row>
    <row r="892" spans="1:43" s="15" customFormat="1">
      <c r="A892" s="208" t="s">
        <v>35</v>
      </c>
      <c r="B892" s="209">
        <v>2020</v>
      </c>
      <c r="C892" s="209">
        <v>6</v>
      </c>
      <c r="D892" s="57" t="str">
        <f t="shared" si="165"/>
        <v>Q1</v>
      </c>
      <c r="E892" s="208" t="s">
        <v>35</v>
      </c>
      <c r="F892" s="209">
        <v>2020</v>
      </c>
      <c r="G892" s="209">
        <v>8</v>
      </c>
      <c r="H892" s="213"/>
      <c r="I892" s="57" t="str">
        <f t="shared" si="155"/>
        <v>Q2</v>
      </c>
      <c r="J892" s="204" t="s">
        <v>1030</v>
      </c>
      <c r="K892" s="213" t="s">
        <v>1031</v>
      </c>
      <c r="L892" s="210" t="s">
        <v>55</v>
      </c>
      <c r="M892" s="208" t="s">
        <v>47</v>
      </c>
      <c r="N892" s="208">
        <v>1</v>
      </c>
      <c r="O892" s="208"/>
      <c r="P892" s="57" t="str">
        <f t="shared" si="156"/>
        <v>MAIN UNIT</v>
      </c>
      <c r="Q892" s="208" t="s">
        <v>56</v>
      </c>
      <c r="R892" s="208" t="s">
        <v>49</v>
      </c>
      <c r="S892" s="208" t="s">
        <v>39</v>
      </c>
      <c r="T892" s="208" t="s">
        <v>388</v>
      </c>
      <c r="U892" s="208" t="s">
        <v>1013</v>
      </c>
      <c r="V892" s="208" t="s">
        <v>132</v>
      </c>
      <c r="W892" s="208" t="s">
        <v>51</v>
      </c>
      <c r="X892" s="34">
        <v>940000</v>
      </c>
      <c r="Y892" s="202" t="s">
        <v>996</v>
      </c>
      <c r="Z892" s="26">
        <f t="shared" si="166"/>
        <v>940000</v>
      </c>
      <c r="AA892" s="208">
        <v>1.105</v>
      </c>
      <c r="AB892" s="35">
        <f t="shared" si="164"/>
        <v>919203.53982300893</v>
      </c>
      <c r="AC892" s="27">
        <f t="shared" si="157"/>
        <v>147256.40707964604</v>
      </c>
      <c r="AD892" s="212">
        <v>0.16020000000000001</v>
      </c>
      <c r="AE892" s="211">
        <f t="shared" si="158"/>
        <v>1</v>
      </c>
      <c r="AF892" s="211" t="str">
        <f>IF(AND(COUNTIFS($J$18:J892,J892)=1,AE892=1),1,"")</f>
        <v/>
      </c>
      <c r="AG892" s="211" t="str">
        <f>IF(C892="","",IF(AND(COUNTIFS($J$18:J892,J892)=1,C892&lt;&gt;""),1,""))</f>
        <v/>
      </c>
      <c r="AH892" s="211" t="str">
        <f>IF(G892="","",IF(AND(COUNTIFS($J$18:J892,J892)=1,G892&lt;&gt;""),1,""))</f>
        <v/>
      </c>
      <c r="AI892" s="28">
        <f t="shared" si="159"/>
        <v>37969334.083628327</v>
      </c>
      <c r="AJ892" s="28">
        <f t="shared" si="160"/>
        <v>5097226.4551657066</v>
      </c>
      <c r="AK892" s="29">
        <f t="shared" si="161"/>
        <v>0.13424587441904956</v>
      </c>
      <c r="AL892" s="210"/>
      <c r="AM892" s="210"/>
      <c r="AN892" s="210"/>
      <c r="AO892" s="210"/>
      <c r="AP892" s="45" t="str">
        <f t="shared" si="162"/>
        <v>20208</v>
      </c>
      <c r="AQ892" s="45" t="str">
        <f t="shared" si="163"/>
        <v>20208RMB</v>
      </c>
    </row>
    <row r="893" spans="1:43" s="15" customFormat="1">
      <c r="A893" s="208" t="s">
        <v>35</v>
      </c>
      <c r="B893" s="209">
        <v>2020</v>
      </c>
      <c r="C893" s="209">
        <v>6</v>
      </c>
      <c r="D893" s="57" t="str">
        <f t="shared" si="165"/>
        <v>Q1</v>
      </c>
      <c r="E893" s="208" t="s">
        <v>35</v>
      </c>
      <c r="F893" s="209">
        <v>2020</v>
      </c>
      <c r="G893" s="209">
        <v>8</v>
      </c>
      <c r="H893" s="213"/>
      <c r="I893" s="57" t="str">
        <f t="shared" si="155"/>
        <v>Q2</v>
      </c>
      <c r="J893" s="204" t="s">
        <v>1032</v>
      </c>
      <c r="K893" s="213" t="s">
        <v>1033</v>
      </c>
      <c r="L893" s="210" t="s">
        <v>79</v>
      </c>
      <c r="M893" s="208" t="s">
        <v>47</v>
      </c>
      <c r="N893" s="208">
        <v>1</v>
      </c>
      <c r="O893" s="208"/>
      <c r="P893" s="57" t="str">
        <f t="shared" si="156"/>
        <v>MAIN UNIT</v>
      </c>
      <c r="Q893" s="208" t="s">
        <v>463</v>
      </c>
      <c r="R893" s="208" t="s">
        <v>49</v>
      </c>
      <c r="S893" s="208" t="s">
        <v>36</v>
      </c>
      <c r="T893" s="208" t="s">
        <v>65</v>
      </c>
      <c r="U893" s="208" t="s">
        <v>66</v>
      </c>
      <c r="V893" s="208" t="s">
        <v>1034</v>
      </c>
      <c r="W893" s="208" t="s">
        <v>1035</v>
      </c>
      <c r="X893" s="34">
        <v>1000000</v>
      </c>
      <c r="Y893" s="202">
        <v>1.1299999999999999</v>
      </c>
      <c r="Z893" s="26">
        <f t="shared" si="166"/>
        <v>1000000</v>
      </c>
      <c r="AA893" s="208">
        <v>1.105</v>
      </c>
      <c r="AB893" s="35">
        <f t="shared" si="164"/>
        <v>977876.10619469034</v>
      </c>
      <c r="AC893" s="27">
        <f t="shared" si="157"/>
        <v>160762.83185840709</v>
      </c>
      <c r="AD893" s="212">
        <v>0.16439999999999999</v>
      </c>
      <c r="AE893" s="211">
        <f t="shared" si="158"/>
        <v>0</v>
      </c>
      <c r="AF893" s="211" t="str">
        <f>IF(AND(COUNTIFS($J$18:J893,J893)=1,AE893=1),1,"")</f>
        <v/>
      </c>
      <c r="AG893" s="211">
        <f>IF(C893="","",IF(AND(COUNTIFS($J$18:J893,J893)=1,C893&lt;&gt;""),1,""))</f>
        <v>1</v>
      </c>
      <c r="AH893" s="211">
        <f>IF(G893="","",IF(AND(COUNTIFS($J$18:J893,J893)=1,G893&lt;&gt;""),1,""))</f>
        <v>1</v>
      </c>
      <c r="AI893" s="28">
        <f t="shared" si="159"/>
        <v>37969334.083628327</v>
      </c>
      <c r="AJ893" s="28">
        <f t="shared" si="160"/>
        <v>5097226.4551657066</v>
      </c>
      <c r="AK893" s="29">
        <f t="shared" si="161"/>
        <v>0.13424587441904956</v>
      </c>
      <c r="AL893" s="210"/>
      <c r="AM893" s="210"/>
      <c r="AN893" s="210"/>
      <c r="AO893" s="210"/>
      <c r="AP893" s="45" t="str">
        <f t="shared" si="162"/>
        <v>20208</v>
      </c>
      <c r="AQ893" s="45" t="str">
        <f t="shared" si="163"/>
        <v>20208RMB</v>
      </c>
    </row>
    <row r="894" spans="1:43" s="15" customFormat="1">
      <c r="A894" s="208" t="s">
        <v>35</v>
      </c>
      <c r="B894" s="209">
        <v>2020</v>
      </c>
      <c r="C894" s="209">
        <v>6</v>
      </c>
      <c r="D894" s="57" t="str">
        <f t="shared" si="165"/>
        <v>Q1</v>
      </c>
      <c r="E894" s="208" t="s">
        <v>35</v>
      </c>
      <c r="F894" s="209">
        <v>2020</v>
      </c>
      <c r="G894" s="209">
        <v>8</v>
      </c>
      <c r="H894" s="213"/>
      <c r="I894" s="57" t="str">
        <f t="shared" si="155"/>
        <v>Q2</v>
      </c>
      <c r="J894" s="204" t="s">
        <v>1036</v>
      </c>
      <c r="K894" s="213" t="s">
        <v>1037</v>
      </c>
      <c r="L894" s="210" t="s">
        <v>79</v>
      </c>
      <c r="M894" s="208" t="s">
        <v>47</v>
      </c>
      <c r="N894" s="208">
        <v>1</v>
      </c>
      <c r="O894" s="208"/>
      <c r="P894" s="57" t="str">
        <f t="shared" si="156"/>
        <v>MAIN UNIT</v>
      </c>
      <c r="Q894" s="208" t="s">
        <v>48</v>
      </c>
      <c r="R894" s="208" t="s">
        <v>49</v>
      </c>
      <c r="S894" s="208" t="s">
        <v>36</v>
      </c>
      <c r="T894" s="208" t="s">
        <v>65</v>
      </c>
      <c r="U894" s="208" t="s">
        <v>66</v>
      </c>
      <c r="V894" s="208" t="s">
        <v>1038</v>
      </c>
      <c r="W894" s="208" t="s">
        <v>1039</v>
      </c>
      <c r="X894" s="34">
        <v>12169500</v>
      </c>
      <c r="Y894" s="202">
        <v>1</v>
      </c>
      <c r="Z894" s="26">
        <f t="shared" si="166"/>
        <v>12169500</v>
      </c>
      <c r="AA894" s="208">
        <v>7.5700000000000003E-2</v>
      </c>
      <c r="AB894" s="35">
        <f t="shared" si="164"/>
        <v>921231.15</v>
      </c>
      <c r="AC894" s="27">
        <f t="shared" si="157"/>
        <v>188391.77017499998</v>
      </c>
      <c r="AD894" s="212">
        <v>0.20449999999999999</v>
      </c>
      <c r="AE894" s="211">
        <f t="shared" si="158"/>
        <v>0</v>
      </c>
      <c r="AF894" s="211" t="str">
        <f>IF(AND(COUNTIFS($J$18:J894,J894)=1,AE894=1),1,"")</f>
        <v/>
      </c>
      <c r="AG894" s="211">
        <f>IF(C894="","",IF(AND(COUNTIFS($J$18:J894,J894)=1,C894&lt;&gt;""),1,""))</f>
        <v>1</v>
      </c>
      <c r="AH894" s="211">
        <f>IF(G894="","",IF(AND(COUNTIFS($J$18:J894,J894)=1,G894&lt;&gt;""),1,""))</f>
        <v>1</v>
      </c>
      <c r="AI894" s="28">
        <f t="shared" si="159"/>
        <v>37969334.083628327</v>
      </c>
      <c r="AJ894" s="28">
        <f t="shared" si="160"/>
        <v>5097226.4551657066</v>
      </c>
      <c r="AK894" s="29">
        <f t="shared" si="161"/>
        <v>0.13424587441904956</v>
      </c>
      <c r="AL894" s="210"/>
      <c r="AM894" s="210"/>
      <c r="AN894" s="210"/>
      <c r="AO894" s="210"/>
      <c r="AP894" s="45" t="str">
        <f t="shared" si="162"/>
        <v>20208</v>
      </c>
      <c r="AQ894" s="45" t="str">
        <f t="shared" si="163"/>
        <v>20208JPY</v>
      </c>
    </row>
    <row r="895" spans="1:43" s="15" customFormat="1">
      <c r="A895" s="208" t="s">
        <v>35</v>
      </c>
      <c r="B895" s="209">
        <v>2020</v>
      </c>
      <c r="C895" s="209">
        <v>7</v>
      </c>
      <c r="D895" s="57" t="str">
        <f t="shared" si="165"/>
        <v>Q2</v>
      </c>
      <c r="E895" s="208" t="s">
        <v>35</v>
      </c>
      <c r="F895" s="209">
        <v>2020</v>
      </c>
      <c r="G895" s="209">
        <v>8</v>
      </c>
      <c r="H895" s="213"/>
      <c r="I895" s="57" t="str">
        <f t="shared" si="155"/>
        <v>Q2</v>
      </c>
      <c r="J895" s="204" t="s">
        <v>1040</v>
      </c>
      <c r="K895" s="213" t="s">
        <v>1041</v>
      </c>
      <c r="L895" s="210" t="s">
        <v>55</v>
      </c>
      <c r="M895" s="208" t="s">
        <v>47</v>
      </c>
      <c r="N895" s="208">
        <v>1</v>
      </c>
      <c r="O895" s="208"/>
      <c r="P895" s="57" t="str">
        <f t="shared" si="156"/>
        <v>MAIN UNIT</v>
      </c>
      <c r="Q895" s="208" t="s">
        <v>48</v>
      </c>
      <c r="R895" s="208" t="s">
        <v>49</v>
      </c>
      <c r="S895" s="208" t="s">
        <v>37</v>
      </c>
      <c r="T895" s="208" t="s">
        <v>929</v>
      </c>
      <c r="U895" s="208" t="s">
        <v>58</v>
      </c>
      <c r="V895" s="208" t="s">
        <v>89</v>
      </c>
      <c r="W895" s="208" t="s">
        <v>51</v>
      </c>
      <c r="X895" s="34">
        <v>755000</v>
      </c>
      <c r="Y895" s="202">
        <v>1.1299999999999999</v>
      </c>
      <c r="Z895" s="26">
        <f t="shared" si="166"/>
        <v>755000</v>
      </c>
      <c r="AA895" s="208">
        <v>1.105</v>
      </c>
      <c r="AB895" s="35">
        <f t="shared" si="164"/>
        <v>738296.4601769913</v>
      </c>
      <c r="AC895" s="27">
        <f t="shared" si="157"/>
        <v>106610.00884955755</v>
      </c>
      <c r="AD895" s="212">
        <v>0.1444</v>
      </c>
      <c r="AE895" s="211">
        <f t="shared" si="158"/>
        <v>0</v>
      </c>
      <c r="AF895" s="211" t="str">
        <f>IF(AND(COUNTIFS($J$18:J895,J895)=1,AE895=1),1,"")</f>
        <v/>
      </c>
      <c r="AG895" s="211">
        <f>IF(C895="","",IF(AND(COUNTIFS($J$18:J895,J895)=1,C895&lt;&gt;""),1,""))</f>
        <v>1</v>
      </c>
      <c r="AH895" s="211">
        <f>IF(G895="","",IF(AND(COUNTIFS($J$18:J895,J895)=1,G895&lt;&gt;""),1,""))</f>
        <v>1</v>
      </c>
      <c r="AI895" s="28">
        <f t="shared" si="159"/>
        <v>37969334.083628327</v>
      </c>
      <c r="AJ895" s="28">
        <f t="shared" si="160"/>
        <v>5097226.4551657066</v>
      </c>
      <c r="AK895" s="29">
        <f t="shared" si="161"/>
        <v>0.13424587441904956</v>
      </c>
      <c r="AL895" s="210"/>
      <c r="AM895" s="210"/>
      <c r="AN895" s="210"/>
      <c r="AO895" s="210"/>
      <c r="AP895" s="45" t="str">
        <f t="shared" si="162"/>
        <v>20208</v>
      </c>
      <c r="AQ895" s="45" t="str">
        <f t="shared" si="163"/>
        <v>20208RMB</v>
      </c>
    </row>
    <row r="896" spans="1:43" s="15" customFormat="1">
      <c r="A896" s="208" t="s">
        <v>35</v>
      </c>
      <c r="B896" s="209">
        <v>2020</v>
      </c>
      <c r="C896" s="209">
        <v>6</v>
      </c>
      <c r="D896" s="57" t="str">
        <f t="shared" si="165"/>
        <v>Q1</v>
      </c>
      <c r="E896" s="208" t="s">
        <v>35</v>
      </c>
      <c r="F896" s="209">
        <v>2020</v>
      </c>
      <c r="G896" s="209">
        <v>8</v>
      </c>
      <c r="H896" s="213"/>
      <c r="I896" s="57" t="str">
        <f t="shared" si="155"/>
        <v>Q2</v>
      </c>
      <c r="J896" s="204" t="s">
        <v>1042</v>
      </c>
      <c r="K896" s="213" t="s">
        <v>1043</v>
      </c>
      <c r="L896" s="210" t="s">
        <v>55</v>
      </c>
      <c r="M896" s="208" t="s">
        <v>47</v>
      </c>
      <c r="N896" s="208">
        <v>1</v>
      </c>
      <c r="O896" s="208"/>
      <c r="P896" s="57" t="str">
        <f t="shared" si="156"/>
        <v>MAIN UNIT</v>
      </c>
      <c r="Q896" s="208" t="s">
        <v>56</v>
      </c>
      <c r="R896" s="208" t="s">
        <v>49</v>
      </c>
      <c r="S896" s="208" t="s">
        <v>39</v>
      </c>
      <c r="T896" s="208" t="s">
        <v>162</v>
      </c>
      <c r="U896" s="208" t="s">
        <v>163</v>
      </c>
      <c r="V896" s="208" t="s">
        <v>164</v>
      </c>
      <c r="W896" s="208" t="s">
        <v>51</v>
      </c>
      <c r="X896" s="34">
        <v>760000</v>
      </c>
      <c r="Y896" s="202" t="s">
        <v>1044</v>
      </c>
      <c r="Z896" s="26">
        <f t="shared" si="166"/>
        <v>760000</v>
      </c>
      <c r="AA896" s="208">
        <v>1.105</v>
      </c>
      <c r="AB896" s="35">
        <f t="shared" si="164"/>
        <v>743185.84070796461</v>
      </c>
      <c r="AC896" s="27">
        <f t="shared" si="157"/>
        <v>89330.938053097343</v>
      </c>
      <c r="AD896" s="212">
        <v>0.1202</v>
      </c>
      <c r="AE896" s="211">
        <f t="shared" si="158"/>
        <v>1</v>
      </c>
      <c r="AF896" s="211">
        <f>IF(AND(COUNTIFS($J$18:J896,J896)=1,AE896=1),1,"")</f>
        <v>1</v>
      </c>
      <c r="AG896" s="211">
        <f>IF(C896="","",IF(AND(COUNTIFS($J$18:J896,J896)=1,C896&lt;&gt;""),1,""))</f>
        <v>1</v>
      </c>
      <c r="AH896" s="211">
        <f>IF(G896="","",IF(AND(COUNTIFS($J$18:J896,J896)=1,G896&lt;&gt;""),1,""))</f>
        <v>1</v>
      </c>
      <c r="AI896" s="28">
        <f t="shared" si="159"/>
        <v>37969334.083628327</v>
      </c>
      <c r="AJ896" s="28">
        <f t="shared" si="160"/>
        <v>5097226.4551657066</v>
      </c>
      <c r="AK896" s="29">
        <f t="shared" si="161"/>
        <v>0.13424587441904956</v>
      </c>
      <c r="AL896" s="210"/>
      <c r="AM896" s="210"/>
      <c r="AN896" s="210"/>
      <c r="AO896" s="210"/>
      <c r="AP896" s="45" t="str">
        <f t="shared" si="162"/>
        <v>20208</v>
      </c>
      <c r="AQ896" s="45" t="str">
        <f t="shared" si="163"/>
        <v>20208RMB</v>
      </c>
    </row>
    <row r="897" spans="1:43" s="15" customFormat="1">
      <c r="A897" s="208" t="s">
        <v>35</v>
      </c>
      <c r="B897" s="209">
        <v>2020</v>
      </c>
      <c r="C897" s="209">
        <v>6</v>
      </c>
      <c r="D897" s="57" t="str">
        <f t="shared" si="165"/>
        <v>Q1</v>
      </c>
      <c r="E897" s="208" t="s">
        <v>35</v>
      </c>
      <c r="F897" s="209">
        <v>2020</v>
      </c>
      <c r="G897" s="209">
        <v>8</v>
      </c>
      <c r="H897" s="213"/>
      <c r="I897" s="57" t="str">
        <f t="shared" si="155"/>
        <v>Q2</v>
      </c>
      <c r="J897" s="204" t="s">
        <v>1042</v>
      </c>
      <c r="K897" s="213" t="s">
        <v>1043</v>
      </c>
      <c r="L897" s="210" t="s">
        <v>79</v>
      </c>
      <c r="M897" s="208" t="s">
        <v>47</v>
      </c>
      <c r="N897" s="208">
        <v>1</v>
      </c>
      <c r="O897" s="208"/>
      <c r="P897" s="57" t="str">
        <f t="shared" si="156"/>
        <v>MAIN UNIT</v>
      </c>
      <c r="Q897" s="208" t="s">
        <v>56</v>
      </c>
      <c r="R897" s="208" t="s">
        <v>49</v>
      </c>
      <c r="S897" s="208" t="s">
        <v>39</v>
      </c>
      <c r="T897" s="208" t="s">
        <v>162</v>
      </c>
      <c r="U897" s="208" t="s">
        <v>163</v>
      </c>
      <c r="V897" s="208" t="s">
        <v>164</v>
      </c>
      <c r="W897" s="208" t="s">
        <v>51</v>
      </c>
      <c r="X897" s="34">
        <v>1000000</v>
      </c>
      <c r="Y897" s="202" t="s">
        <v>1044</v>
      </c>
      <c r="Z897" s="26">
        <f t="shared" si="166"/>
        <v>1000000</v>
      </c>
      <c r="AA897" s="208">
        <v>1.105</v>
      </c>
      <c r="AB897" s="35">
        <f t="shared" si="164"/>
        <v>977876.10619469034</v>
      </c>
      <c r="AC897" s="27">
        <f t="shared" si="157"/>
        <v>117540.70796460178</v>
      </c>
      <c r="AD897" s="212">
        <v>0.1202</v>
      </c>
      <c r="AE897" s="211">
        <f t="shared" si="158"/>
        <v>1</v>
      </c>
      <c r="AF897" s="211" t="str">
        <f>IF(AND(COUNTIFS($J$18:J897,J897)=1,AE897=1),1,"")</f>
        <v/>
      </c>
      <c r="AG897" s="211" t="str">
        <f>IF(C897="","",IF(AND(COUNTIFS($J$18:J897,J897)=1,C897&lt;&gt;""),1,""))</f>
        <v/>
      </c>
      <c r="AH897" s="211" t="str">
        <f>IF(G897="","",IF(AND(COUNTIFS($J$18:J897,J897)=1,G897&lt;&gt;""),1,""))</f>
        <v/>
      </c>
      <c r="AI897" s="28">
        <f t="shared" si="159"/>
        <v>37969334.083628327</v>
      </c>
      <c r="AJ897" s="28">
        <f t="shared" si="160"/>
        <v>5097226.4551657066</v>
      </c>
      <c r="AK897" s="29">
        <f t="shared" si="161"/>
        <v>0.13424587441904956</v>
      </c>
      <c r="AL897" s="210"/>
      <c r="AM897" s="210"/>
      <c r="AN897" s="210"/>
      <c r="AO897" s="210"/>
      <c r="AP897" s="45" t="str">
        <f t="shared" si="162"/>
        <v>20208</v>
      </c>
      <c r="AQ897" s="45" t="str">
        <f t="shared" si="163"/>
        <v>20208RMB</v>
      </c>
    </row>
    <row r="898" spans="1:43" s="15" customFormat="1">
      <c r="A898" s="208" t="s">
        <v>35</v>
      </c>
      <c r="B898" s="209">
        <v>2020</v>
      </c>
      <c r="C898" s="209">
        <v>7</v>
      </c>
      <c r="D898" s="57" t="str">
        <f t="shared" si="165"/>
        <v>Q2</v>
      </c>
      <c r="E898" s="208" t="s">
        <v>35</v>
      </c>
      <c r="F898" s="209">
        <v>2020</v>
      </c>
      <c r="G898" s="209">
        <v>8</v>
      </c>
      <c r="H898" s="213"/>
      <c r="I898" s="57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204" t="s">
        <v>1045</v>
      </c>
      <c r="K898" s="213" t="s">
        <v>1046</v>
      </c>
      <c r="L898" s="210" t="s">
        <v>55</v>
      </c>
      <c r="M898" s="208" t="s">
        <v>47</v>
      </c>
      <c r="N898" s="208">
        <v>1</v>
      </c>
      <c r="O898" s="208"/>
      <c r="P898" s="57" t="str">
        <f t="shared" ref="P898:P961" si="168">IF(M898="","",IF(AND(N898&gt;0,L898&lt;&gt;""),"MAIN UNIT",IF(AND(O898&gt;0,L898&lt;&gt;""),"SERVICE/ PARTS","C66 SERVICE/OTHERS")))</f>
        <v>MAIN UNIT</v>
      </c>
      <c r="Q898" s="208" t="s">
        <v>1047</v>
      </c>
      <c r="R898" s="208" t="s">
        <v>49</v>
      </c>
      <c r="S898" s="208" t="s">
        <v>37</v>
      </c>
      <c r="T898" s="208" t="s">
        <v>80</v>
      </c>
      <c r="U898" s="208" t="s">
        <v>58</v>
      </c>
      <c r="V898" s="208" t="s">
        <v>1048</v>
      </c>
      <c r="W898" s="208" t="s">
        <v>662</v>
      </c>
      <c r="X898" s="34">
        <v>720000</v>
      </c>
      <c r="Y898" s="202" t="s">
        <v>1044</v>
      </c>
      <c r="Z898" s="26">
        <f t="shared" si="166"/>
        <v>720000</v>
      </c>
      <c r="AA898" s="208">
        <v>1.105</v>
      </c>
      <c r="AB898" s="35">
        <f t="shared" si="164"/>
        <v>704070.79646017705</v>
      </c>
      <c r="AC898" s="27">
        <f t="shared" ref="AC898:AC961" si="169">IF(R898&lt;&gt;"",AB898*AD898,"")</f>
        <v>58226.654867256642</v>
      </c>
      <c r="AD898" s="212">
        <v>8.2699999999999996E-2</v>
      </c>
      <c r="AE898" s="211">
        <f t="shared" ref="AE898:AE961" si="170">IF(Q898="","",IF(Q898="Yes",1,0))</f>
        <v>1</v>
      </c>
      <c r="AF898" s="211">
        <f>IF(AND(COUNTIFS($J$18:J898,J898)=1,AE898=1),1,"")</f>
        <v>1</v>
      </c>
      <c r="AG898" s="211">
        <f>IF(C898="","",IF(AND(COUNTIFS($J$18:J898,J898)=1,C898&lt;&gt;""),1,""))</f>
        <v>1</v>
      </c>
      <c r="AH898" s="211">
        <f>IF(G898="","",IF(AND(COUNTIFS($J$18:J898,J898)=1,G898&lt;&gt;""),1,""))</f>
        <v>1</v>
      </c>
      <c r="AI898" s="28">
        <f t="shared" ref="AI898:AI961" si="171">IF(P898="C66 SERVICE","",SUMIFS(AB:AB,F:F,F898,G:G,G898,E:E,E898))</f>
        <v>37969334.083628327</v>
      </c>
      <c r="AJ898" s="28">
        <f t="shared" ref="AJ898:AJ961" si="172">IF(P898="C66 SERVICE","",SUMIFS(AC:AC,F:F,F898,G:G,G898,E:E,E898))</f>
        <v>5097226.4551657066</v>
      </c>
      <c r="AK898" s="29">
        <f t="shared" ref="AK898:AK961" si="173">IF(AJ898&gt;0,AJ898/AI898,"")</f>
        <v>0.13424587441904956</v>
      </c>
      <c r="AL898" s="210"/>
      <c r="AM898" s="210"/>
      <c r="AN898" s="210"/>
      <c r="AO898" s="210"/>
      <c r="AP898" s="45" t="str">
        <f t="shared" ref="AP898:AP961" si="174">IF(F898="","",F898&amp;G898)</f>
        <v>20208</v>
      </c>
      <c r="AQ898" s="45" t="str">
        <f t="shared" ref="AQ898:AQ961" si="175">IF(W898="","",F898&amp;G898&amp;W898)</f>
        <v>20208RMB</v>
      </c>
    </row>
    <row r="899" spans="1:43" s="15" customFormat="1">
      <c r="A899" s="208" t="s">
        <v>35</v>
      </c>
      <c r="B899" s="209">
        <v>2020</v>
      </c>
      <c r="C899" s="209">
        <v>7</v>
      </c>
      <c r="D899" s="57" t="str">
        <f t="shared" si="165"/>
        <v>Q2</v>
      </c>
      <c r="E899" s="208" t="s">
        <v>35</v>
      </c>
      <c r="F899" s="209">
        <v>2020</v>
      </c>
      <c r="G899" s="209">
        <v>8</v>
      </c>
      <c r="H899" s="213"/>
      <c r="I899" s="57" t="str">
        <f t="shared" si="167"/>
        <v>Q2</v>
      </c>
      <c r="J899" s="204" t="s">
        <v>1049</v>
      </c>
      <c r="K899" s="213" t="s">
        <v>1050</v>
      </c>
      <c r="L899" s="210" t="s">
        <v>79</v>
      </c>
      <c r="M899" s="208" t="s">
        <v>47</v>
      </c>
      <c r="N899" s="208">
        <v>1</v>
      </c>
      <c r="O899" s="208"/>
      <c r="P899" s="57" t="str">
        <f t="shared" si="168"/>
        <v>MAIN UNIT</v>
      </c>
      <c r="Q899" s="208" t="s">
        <v>48</v>
      </c>
      <c r="R899" s="208" t="s">
        <v>49</v>
      </c>
      <c r="S899" s="208" t="s">
        <v>36</v>
      </c>
      <c r="T899" s="208" t="s">
        <v>65</v>
      </c>
      <c r="U899" s="208" t="s">
        <v>66</v>
      </c>
      <c r="V899" s="208" t="s">
        <v>1051</v>
      </c>
      <c r="W899" s="208" t="s">
        <v>1039</v>
      </c>
      <c r="X899" s="34">
        <v>10500000</v>
      </c>
      <c r="Y899" s="202">
        <v>1</v>
      </c>
      <c r="Z899" s="26">
        <f t="shared" si="166"/>
        <v>10500000</v>
      </c>
      <c r="AA899" s="208">
        <v>7.5700000000000003E-2</v>
      </c>
      <c r="AB899" s="35">
        <f t="shared" si="164"/>
        <v>794850</v>
      </c>
      <c r="AC899" s="27">
        <f t="shared" si="169"/>
        <v>83379.764999999999</v>
      </c>
      <c r="AD899" s="212">
        <v>0.10489999999999999</v>
      </c>
      <c r="AE899" s="211">
        <f t="shared" si="170"/>
        <v>0</v>
      </c>
      <c r="AF899" s="211" t="str">
        <f>IF(AND(COUNTIFS($J$18:J899,J899)=1,AE899=1),1,"")</f>
        <v/>
      </c>
      <c r="AG899" s="211">
        <f>IF(C899="","",IF(AND(COUNTIFS($J$18:J899,J899)=1,C899&lt;&gt;""),1,""))</f>
        <v>1</v>
      </c>
      <c r="AH899" s="211">
        <f>IF(G899="","",IF(AND(COUNTIFS($J$18:J899,J899)=1,G899&lt;&gt;""),1,""))</f>
        <v>1</v>
      </c>
      <c r="AI899" s="28">
        <f t="shared" si="171"/>
        <v>37969334.083628327</v>
      </c>
      <c r="AJ899" s="28">
        <f t="shared" si="172"/>
        <v>5097226.4551657066</v>
      </c>
      <c r="AK899" s="29">
        <f t="shared" si="173"/>
        <v>0.13424587441904956</v>
      </c>
      <c r="AL899" s="210"/>
      <c r="AM899" s="210"/>
      <c r="AN899" s="210"/>
      <c r="AO899" s="210"/>
      <c r="AP899" s="45" t="str">
        <f t="shared" si="174"/>
        <v>20208</v>
      </c>
      <c r="AQ899" s="45" t="str">
        <f t="shared" si="175"/>
        <v>20208JPY</v>
      </c>
    </row>
    <row r="900" spans="1:43" s="15" customFormat="1">
      <c r="A900" s="208" t="s">
        <v>35</v>
      </c>
      <c r="B900" s="209">
        <v>2020</v>
      </c>
      <c r="C900" s="209">
        <v>7</v>
      </c>
      <c r="D900" s="57" t="str">
        <f t="shared" si="165"/>
        <v>Q2</v>
      </c>
      <c r="E900" s="208" t="s">
        <v>35</v>
      </c>
      <c r="F900" s="209">
        <v>2020</v>
      </c>
      <c r="G900" s="209">
        <v>8</v>
      </c>
      <c r="H900" s="213"/>
      <c r="I900" s="57" t="str">
        <f t="shared" si="167"/>
        <v>Q2</v>
      </c>
      <c r="J900" s="204" t="s">
        <v>1052</v>
      </c>
      <c r="K900" s="213" t="s">
        <v>1053</v>
      </c>
      <c r="L900" s="210" t="s">
        <v>55</v>
      </c>
      <c r="M900" s="208" t="s">
        <v>47</v>
      </c>
      <c r="N900" s="208">
        <v>1</v>
      </c>
      <c r="O900" s="208"/>
      <c r="P900" s="57" t="str">
        <f t="shared" si="168"/>
        <v>MAIN UNIT</v>
      </c>
      <c r="Q900" s="208" t="s">
        <v>48</v>
      </c>
      <c r="R900" s="208" t="s">
        <v>49</v>
      </c>
      <c r="S900" s="208" t="s">
        <v>36</v>
      </c>
      <c r="T900" s="208" t="s">
        <v>65</v>
      </c>
      <c r="U900" s="208" t="s">
        <v>66</v>
      </c>
      <c r="V900" s="208" t="s">
        <v>122</v>
      </c>
      <c r="W900" s="208" t="s">
        <v>1039</v>
      </c>
      <c r="X900" s="34">
        <v>7300000</v>
      </c>
      <c r="Y900" s="202">
        <v>1</v>
      </c>
      <c r="Z900" s="26">
        <f t="shared" si="166"/>
        <v>7300000</v>
      </c>
      <c r="AA900" s="208">
        <v>7.5700000000000003E-2</v>
      </c>
      <c r="AB900" s="35">
        <f t="shared" si="164"/>
        <v>552610</v>
      </c>
      <c r="AC900" s="27">
        <f t="shared" si="169"/>
        <v>69242.032999999996</v>
      </c>
      <c r="AD900" s="212">
        <v>0.12529999999999999</v>
      </c>
      <c r="AE900" s="211">
        <f t="shared" si="170"/>
        <v>0</v>
      </c>
      <c r="AF900" s="211" t="str">
        <f>IF(AND(COUNTIFS($J$18:J900,J900)=1,AE900=1),1,"")</f>
        <v/>
      </c>
      <c r="AG900" s="211">
        <f>IF(C900="","",IF(AND(COUNTIFS($J$18:J900,J900)=1,C900&lt;&gt;""),1,""))</f>
        <v>1</v>
      </c>
      <c r="AH900" s="211">
        <f>IF(G900="","",IF(AND(COUNTIFS($J$18:J900,J900)=1,G900&lt;&gt;""),1,""))</f>
        <v>1</v>
      </c>
      <c r="AI900" s="28">
        <f t="shared" si="171"/>
        <v>37969334.083628327</v>
      </c>
      <c r="AJ900" s="28">
        <f t="shared" si="172"/>
        <v>5097226.4551657066</v>
      </c>
      <c r="AK900" s="29">
        <f t="shared" si="173"/>
        <v>0.13424587441904956</v>
      </c>
      <c r="AL900" s="210"/>
      <c r="AM900" s="210"/>
      <c r="AN900" s="210"/>
      <c r="AO900" s="210"/>
      <c r="AP900" s="45" t="str">
        <f t="shared" si="174"/>
        <v>20208</v>
      </c>
      <c r="AQ900" s="45" t="str">
        <f t="shared" si="175"/>
        <v>20208JPY</v>
      </c>
    </row>
    <row r="901" spans="1:43" s="15" customFormat="1">
      <c r="A901" s="208" t="s">
        <v>35</v>
      </c>
      <c r="B901" s="209">
        <v>2020</v>
      </c>
      <c r="C901" s="209">
        <v>7</v>
      </c>
      <c r="D901" s="57" t="str">
        <f t="shared" si="165"/>
        <v>Q2</v>
      </c>
      <c r="E901" s="208" t="s">
        <v>35</v>
      </c>
      <c r="F901" s="209">
        <v>2020</v>
      </c>
      <c r="G901" s="209">
        <v>8</v>
      </c>
      <c r="H901" s="213"/>
      <c r="I901" s="57" t="str">
        <f t="shared" si="167"/>
        <v>Q2</v>
      </c>
      <c r="J901" s="204" t="s">
        <v>1052</v>
      </c>
      <c r="K901" s="213" t="s">
        <v>1053</v>
      </c>
      <c r="L901" s="210" t="s">
        <v>55</v>
      </c>
      <c r="M901" s="208" t="s">
        <v>47</v>
      </c>
      <c r="N901" s="208">
        <v>1</v>
      </c>
      <c r="O901" s="208"/>
      <c r="P901" s="57" t="str">
        <f t="shared" si="168"/>
        <v>MAIN UNIT</v>
      </c>
      <c r="Q901" s="208" t="s">
        <v>48</v>
      </c>
      <c r="R901" s="208" t="s">
        <v>49</v>
      </c>
      <c r="S901" s="208" t="s">
        <v>36</v>
      </c>
      <c r="T901" s="208" t="s">
        <v>65</v>
      </c>
      <c r="U901" s="208" t="s">
        <v>66</v>
      </c>
      <c r="V901" s="208" t="s">
        <v>122</v>
      </c>
      <c r="W901" s="208" t="s">
        <v>1039</v>
      </c>
      <c r="X901" s="34">
        <v>7300000</v>
      </c>
      <c r="Y901" s="202">
        <v>1</v>
      </c>
      <c r="Z901" s="26">
        <f t="shared" si="166"/>
        <v>7300000</v>
      </c>
      <c r="AA901" s="208">
        <v>7.5700000000000003E-2</v>
      </c>
      <c r="AB901" s="35">
        <f t="shared" si="164"/>
        <v>552610</v>
      </c>
      <c r="AC901" s="27">
        <f t="shared" si="169"/>
        <v>69242.032999999996</v>
      </c>
      <c r="AD901" s="212">
        <v>0.12529999999999999</v>
      </c>
      <c r="AE901" s="211">
        <f t="shared" si="170"/>
        <v>0</v>
      </c>
      <c r="AF901" s="211" t="str">
        <f>IF(AND(COUNTIFS($J$18:J901,J901)=1,AE901=1),1,"")</f>
        <v/>
      </c>
      <c r="AG901" s="211" t="str">
        <f>IF(C901="","",IF(AND(COUNTIFS($J$18:J901,J901)=1,C901&lt;&gt;""),1,""))</f>
        <v/>
      </c>
      <c r="AH901" s="211" t="str">
        <f>IF(G901="","",IF(AND(COUNTIFS($J$18:J901,J901)=1,G901&lt;&gt;""),1,""))</f>
        <v/>
      </c>
      <c r="AI901" s="28">
        <f t="shared" si="171"/>
        <v>37969334.083628327</v>
      </c>
      <c r="AJ901" s="28">
        <f t="shared" si="172"/>
        <v>5097226.4551657066</v>
      </c>
      <c r="AK901" s="29">
        <f t="shared" si="173"/>
        <v>0.13424587441904956</v>
      </c>
      <c r="AL901" s="210"/>
      <c r="AM901" s="210"/>
      <c r="AN901" s="210"/>
      <c r="AO901" s="210"/>
      <c r="AP901" s="45" t="str">
        <f t="shared" si="174"/>
        <v>20208</v>
      </c>
      <c r="AQ901" s="45" t="str">
        <f t="shared" si="175"/>
        <v>20208JPY</v>
      </c>
    </row>
    <row r="902" spans="1:43" s="15" customFormat="1">
      <c r="A902" s="208" t="s">
        <v>35</v>
      </c>
      <c r="B902" s="209">
        <v>2020</v>
      </c>
      <c r="C902" s="209">
        <v>7</v>
      </c>
      <c r="D902" s="57" t="str">
        <f t="shared" si="165"/>
        <v>Q2</v>
      </c>
      <c r="E902" s="208" t="s">
        <v>35</v>
      </c>
      <c r="F902" s="209">
        <v>2020</v>
      </c>
      <c r="G902" s="209">
        <v>8</v>
      </c>
      <c r="H902" s="213"/>
      <c r="I902" s="57" t="str">
        <f t="shared" si="167"/>
        <v>Q2</v>
      </c>
      <c r="J902" s="204" t="s">
        <v>1054</v>
      </c>
      <c r="K902" s="213" t="s">
        <v>1055</v>
      </c>
      <c r="L902" s="210" t="s">
        <v>79</v>
      </c>
      <c r="M902" s="208" t="s">
        <v>47</v>
      </c>
      <c r="N902" s="208">
        <v>1</v>
      </c>
      <c r="O902" s="208"/>
      <c r="P902" s="57" t="str">
        <f t="shared" si="168"/>
        <v>MAIN UNIT</v>
      </c>
      <c r="Q902" s="208" t="s">
        <v>56</v>
      </c>
      <c r="R902" s="208" t="s">
        <v>49</v>
      </c>
      <c r="S902" s="208" t="s">
        <v>36</v>
      </c>
      <c r="T902" s="208" t="s">
        <v>65</v>
      </c>
      <c r="U902" s="208" t="s">
        <v>66</v>
      </c>
      <c r="V902" s="208" t="s">
        <v>290</v>
      </c>
      <c r="W902" s="208" t="s">
        <v>96</v>
      </c>
      <c r="X902" s="34">
        <v>12365000</v>
      </c>
      <c r="Y902" s="202">
        <v>1</v>
      </c>
      <c r="Z902" s="26">
        <f t="shared" si="166"/>
        <v>12365000</v>
      </c>
      <c r="AA902" s="208">
        <v>7.5700000000000003E-2</v>
      </c>
      <c r="AB902" s="35">
        <f t="shared" si="164"/>
        <v>936030.5</v>
      </c>
      <c r="AC902" s="27">
        <f t="shared" si="169"/>
        <v>109796.37764999999</v>
      </c>
      <c r="AD902" s="212">
        <v>0.1173</v>
      </c>
      <c r="AE902" s="211">
        <f t="shared" si="170"/>
        <v>1</v>
      </c>
      <c r="AF902" s="211">
        <f>IF(AND(COUNTIFS($J$18:J902,J902)=1,AE902=1),1,"")</f>
        <v>1</v>
      </c>
      <c r="AG902" s="211">
        <f>IF(C902="","",IF(AND(COUNTIFS($J$18:J902,J902)=1,C902&lt;&gt;""),1,""))</f>
        <v>1</v>
      </c>
      <c r="AH902" s="211">
        <f>IF(G902="","",IF(AND(COUNTIFS($J$18:J902,J902)=1,G902&lt;&gt;""),1,""))</f>
        <v>1</v>
      </c>
      <c r="AI902" s="28">
        <f t="shared" si="171"/>
        <v>37969334.083628327</v>
      </c>
      <c r="AJ902" s="28">
        <f t="shared" si="172"/>
        <v>5097226.4551657066</v>
      </c>
      <c r="AK902" s="29">
        <f t="shared" si="173"/>
        <v>0.13424587441904956</v>
      </c>
      <c r="AL902" s="210"/>
      <c r="AM902" s="210"/>
      <c r="AN902" s="210"/>
      <c r="AO902" s="210"/>
      <c r="AP902" s="45" t="str">
        <f t="shared" si="174"/>
        <v>20208</v>
      </c>
      <c r="AQ902" s="45" t="str">
        <f t="shared" si="175"/>
        <v>20208JPY</v>
      </c>
    </row>
    <row r="903" spans="1:43" s="15" customFormat="1">
      <c r="A903" s="208" t="s">
        <v>35</v>
      </c>
      <c r="B903" s="209">
        <v>2020</v>
      </c>
      <c r="C903" s="209">
        <v>7</v>
      </c>
      <c r="D903" s="57" t="str">
        <f t="shared" si="165"/>
        <v>Q2</v>
      </c>
      <c r="E903" s="208" t="s">
        <v>35</v>
      </c>
      <c r="F903" s="209">
        <v>2020</v>
      </c>
      <c r="G903" s="209">
        <v>8</v>
      </c>
      <c r="H903" s="213"/>
      <c r="I903" s="57" t="str">
        <f t="shared" si="167"/>
        <v>Q2</v>
      </c>
      <c r="J903" s="204" t="s">
        <v>1056</v>
      </c>
      <c r="K903" s="213" t="s">
        <v>1057</v>
      </c>
      <c r="L903" s="210" t="s">
        <v>55</v>
      </c>
      <c r="M903" s="208" t="s">
        <v>47</v>
      </c>
      <c r="N903" s="208">
        <v>1</v>
      </c>
      <c r="O903" s="208"/>
      <c r="P903" s="57" t="str">
        <f t="shared" si="168"/>
        <v>MAIN UNIT</v>
      </c>
      <c r="Q903" s="208" t="s">
        <v>48</v>
      </c>
      <c r="R903" s="208" t="s">
        <v>49</v>
      </c>
      <c r="S903" s="208" t="s">
        <v>36</v>
      </c>
      <c r="T903" s="208" t="s">
        <v>65</v>
      </c>
      <c r="U903" s="208" t="s">
        <v>66</v>
      </c>
      <c r="V903" s="208" t="s">
        <v>99</v>
      </c>
      <c r="W903" s="208" t="s">
        <v>1039</v>
      </c>
      <c r="X903" s="34">
        <v>7175000</v>
      </c>
      <c r="Y903" s="202">
        <v>1</v>
      </c>
      <c r="Z903" s="26">
        <f t="shared" si="166"/>
        <v>7175000</v>
      </c>
      <c r="AA903" s="208">
        <v>7.5700000000000003E-2</v>
      </c>
      <c r="AB903" s="35">
        <f t="shared" si="164"/>
        <v>543147.5</v>
      </c>
      <c r="AC903" s="27">
        <f t="shared" si="169"/>
        <v>89727.967000000004</v>
      </c>
      <c r="AD903" s="212">
        <v>0.16520000000000001</v>
      </c>
      <c r="AE903" s="211">
        <f t="shared" si="170"/>
        <v>0</v>
      </c>
      <c r="AF903" s="211" t="str">
        <f>IF(AND(COUNTIFS($J$18:J903,J903)=1,AE903=1),1,"")</f>
        <v/>
      </c>
      <c r="AG903" s="211">
        <f>IF(C903="","",IF(AND(COUNTIFS($J$18:J903,J903)=1,C903&lt;&gt;""),1,""))</f>
        <v>1</v>
      </c>
      <c r="AH903" s="211">
        <f>IF(G903="","",IF(AND(COUNTIFS($J$18:J903,J903)=1,G903&lt;&gt;""),1,""))</f>
        <v>1</v>
      </c>
      <c r="AI903" s="28">
        <f t="shared" si="171"/>
        <v>37969334.083628327</v>
      </c>
      <c r="AJ903" s="28">
        <f t="shared" si="172"/>
        <v>5097226.4551657066</v>
      </c>
      <c r="AK903" s="29">
        <f t="shared" si="173"/>
        <v>0.13424587441904956</v>
      </c>
      <c r="AL903" s="210"/>
      <c r="AM903" s="210"/>
      <c r="AN903" s="210"/>
      <c r="AO903" s="210"/>
      <c r="AP903" s="45" t="str">
        <f t="shared" si="174"/>
        <v>20208</v>
      </c>
      <c r="AQ903" s="45" t="str">
        <f t="shared" si="175"/>
        <v>20208JPY</v>
      </c>
    </row>
    <row r="904" spans="1:43" s="15" customFormat="1">
      <c r="A904" s="208" t="s">
        <v>35</v>
      </c>
      <c r="B904" s="209">
        <v>2020</v>
      </c>
      <c r="C904" s="209">
        <v>7</v>
      </c>
      <c r="D904" s="57" t="str">
        <f t="shared" si="165"/>
        <v>Q2</v>
      </c>
      <c r="E904" s="208" t="s">
        <v>35</v>
      </c>
      <c r="F904" s="209">
        <v>2020</v>
      </c>
      <c r="G904" s="209">
        <v>8</v>
      </c>
      <c r="H904" s="213"/>
      <c r="I904" s="57" t="str">
        <f t="shared" si="167"/>
        <v>Q2</v>
      </c>
      <c r="J904" s="204" t="s">
        <v>1056</v>
      </c>
      <c r="K904" s="213" t="s">
        <v>1057</v>
      </c>
      <c r="L904" s="210" t="s">
        <v>55</v>
      </c>
      <c r="M904" s="208" t="s">
        <v>47</v>
      </c>
      <c r="N904" s="208">
        <v>1</v>
      </c>
      <c r="O904" s="208"/>
      <c r="P904" s="57" t="str">
        <f t="shared" si="168"/>
        <v>MAIN UNIT</v>
      </c>
      <c r="Q904" s="208" t="s">
        <v>48</v>
      </c>
      <c r="R904" s="208" t="s">
        <v>49</v>
      </c>
      <c r="S904" s="208" t="s">
        <v>36</v>
      </c>
      <c r="T904" s="208" t="s">
        <v>65</v>
      </c>
      <c r="U904" s="208" t="s">
        <v>66</v>
      </c>
      <c r="V904" s="208" t="s">
        <v>99</v>
      </c>
      <c r="W904" s="208" t="s">
        <v>1039</v>
      </c>
      <c r="X904" s="34">
        <v>7175000</v>
      </c>
      <c r="Y904" s="202">
        <v>1</v>
      </c>
      <c r="Z904" s="26">
        <f t="shared" si="166"/>
        <v>7175000</v>
      </c>
      <c r="AA904" s="208">
        <v>7.5700000000000003E-2</v>
      </c>
      <c r="AB904" s="35">
        <f t="shared" si="164"/>
        <v>543147.5</v>
      </c>
      <c r="AC904" s="27">
        <f t="shared" si="169"/>
        <v>89727.967000000004</v>
      </c>
      <c r="AD904" s="212">
        <v>0.16520000000000001</v>
      </c>
      <c r="AE904" s="211">
        <f t="shared" si="170"/>
        <v>0</v>
      </c>
      <c r="AF904" s="211" t="str">
        <f>IF(AND(COUNTIFS($J$18:J904,J904)=1,AE904=1),1,"")</f>
        <v/>
      </c>
      <c r="AG904" s="211" t="str">
        <f>IF(C904="","",IF(AND(COUNTIFS($J$18:J904,J904)=1,C904&lt;&gt;""),1,""))</f>
        <v/>
      </c>
      <c r="AH904" s="211" t="str">
        <f>IF(G904="","",IF(AND(COUNTIFS($J$18:J904,J904)=1,G904&lt;&gt;""),1,""))</f>
        <v/>
      </c>
      <c r="AI904" s="28">
        <f t="shared" si="171"/>
        <v>37969334.083628327</v>
      </c>
      <c r="AJ904" s="28">
        <f t="shared" si="172"/>
        <v>5097226.4551657066</v>
      </c>
      <c r="AK904" s="29">
        <f t="shared" si="173"/>
        <v>0.13424587441904956</v>
      </c>
      <c r="AL904" s="210"/>
      <c r="AM904" s="210"/>
      <c r="AN904" s="210"/>
      <c r="AO904" s="210"/>
      <c r="AP904" s="45" t="str">
        <f t="shared" si="174"/>
        <v>20208</v>
      </c>
      <c r="AQ904" s="45" t="str">
        <f t="shared" si="175"/>
        <v>20208JPY</v>
      </c>
    </row>
    <row r="905" spans="1:43" s="15" customFormat="1">
      <c r="A905" s="208" t="s">
        <v>35</v>
      </c>
      <c r="B905" s="209">
        <v>2020</v>
      </c>
      <c r="C905" s="209">
        <v>7</v>
      </c>
      <c r="D905" s="57" t="str">
        <f t="shared" si="165"/>
        <v>Q2</v>
      </c>
      <c r="E905" s="208" t="s">
        <v>35</v>
      </c>
      <c r="F905" s="209">
        <v>2020</v>
      </c>
      <c r="G905" s="209">
        <v>8</v>
      </c>
      <c r="H905" s="213"/>
      <c r="I905" s="57" t="str">
        <f t="shared" si="167"/>
        <v>Q2</v>
      </c>
      <c r="J905" s="204" t="s">
        <v>1058</v>
      </c>
      <c r="K905" s="213" t="s">
        <v>1059</v>
      </c>
      <c r="L905" s="210" t="s">
        <v>79</v>
      </c>
      <c r="M905" s="208" t="s">
        <v>47</v>
      </c>
      <c r="N905" s="208">
        <v>1</v>
      </c>
      <c r="O905" s="208"/>
      <c r="P905" s="57" t="str">
        <f t="shared" si="168"/>
        <v>MAIN UNIT</v>
      </c>
      <c r="Q905" s="208" t="s">
        <v>48</v>
      </c>
      <c r="R905" s="208" t="s">
        <v>49</v>
      </c>
      <c r="S905" s="208" t="s">
        <v>36</v>
      </c>
      <c r="T905" s="208" t="s">
        <v>65</v>
      </c>
      <c r="U905" s="208" t="s">
        <v>66</v>
      </c>
      <c r="V905" s="208" t="s">
        <v>1060</v>
      </c>
      <c r="W905" s="208" t="s">
        <v>1035</v>
      </c>
      <c r="X905" s="34">
        <v>840000</v>
      </c>
      <c r="Y905" s="202" t="s">
        <v>996</v>
      </c>
      <c r="Z905" s="26">
        <f t="shared" si="166"/>
        <v>840000</v>
      </c>
      <c r="AA905" s="208">
        <v>1.105</v>
      </c>
      <c r="AB905" s="35">
        <f t="shared" si="164"/>
        <v>821415.92920353985</v>
      </c>
      <c r="AC905" s="27">
        <f t="shared" si="169"/>
        <v>93723.557522123898</v>
      </c>
      <c r="AD905" s="212">
        <v>0.11409999999999999</v>
      </c>
      <c r="AE905" s="211">
        <f t="shared" si="170"/>
        <v>0</v>
      </c>
      <c r="AF905" s="211" t="str">
        <f>IF(AND(COUNTIFS($J$18:J905,J905)=1,AE905=1),1,"")</f>
        <v/>
      </c>
      <c r="AG905" s="211">
        <f>IF(C905="","",IF(AND(COUNTIFS($J$18:J905,J905)=1,C905&lt;&gt;""),1,""))</f>
        <v>1</v>
      </c>
      <c r="AH905" s="211">
        <f>IF(G905="","",IF(AND(COUNTIFS($J$18:J905,J905)=1,G905&lt;&gt;""),1,""))</f>
        <v>1</v>
      </c>
      <c r="AI905" s="28">
        <f t="shared" si="171"/>
        <v>37969334.083628327</v>
      </c>
      <c r="AJ905" s="28">
        <f t="shared" si="172"/>
        <v>5097226.4551657066</v>
      </c>
      <c r="AK905" s="29">
        <f t="shared" si="173"/>
        <v>0.13424587441904956</v>
      </c>
      <c r="AL905" s="210"/>
      <c r="AM905" s="210"/>
      <c r="AN905" s="210"/>
      <c r="AO905" s="210"/>
      <c r="AP905" s="45" t="str">
        <f t="shared" si="174"/>
        <v>20208</v>
      </c>
      <c r="AQ905" s="45" t="str">
        <f t="shared" si="175"/>
        <v>20208RMB</v>
      </c>
    </row>
    <row r="906" spans="1:43" s="15" customFormat="1">
      <c r="A906" s="208" t="s">
        <v>35</v>
      </c>
      <c r="B906" s="209">
        <v>2020</v>
      </c>
      <c r="C906" s="209">
        <v>8</v>
      </c>
      <c r="D906" s="57" t="str">
        <f t="shared" si="165"/>
        <v>Q2</v>
      </c>
      <c r="E906" s="208" t="s">
        <v>35</v>
      </c>
      <c r="F906" s="209">
        <v>2020</v>
      </c>
      <c r="G906" s="209">
        <v>8</v>
      </c>
      <c r="H906" s="213"/>
      <c r="I906" s="57" t="str">
        <f t="shared" si="167"/>
        <v>Q2</v>
      </c>
      <c r="J906" s="204" t="s">
        <v>1061</v>
      </c>
      <c r="K906" s="213" t="s">
        <v>1062</v>
      </c>
      <c r="L906" s="210" t="s">
        <v>79</v>
      </c>
      <c r="M906" s="208" t="s">
        <v>47</v>
      </c>
      <c r="N906" s="208">
        <v>1</v>
      </c>
      <c r="O906" s="208"/>
      <c r="P906" s="57" t="str">
        <f t="shared" si="168"/>
        <v>MAIN UNIT</v>
      </c>
      <c r="Q906" s="208" t="s">
        <v>48</v>
      </c>
      <c r="R906" s="208" t="s">
        <v>49</v>
      </c>
      <c r="S906" s="208" t="s">
        <v>38</v>
      </c>
      <c r="T906" s="208" t="s">
        <v>136</v>
      </c>
      <c r="U906" s="208" t="s">
        <v>137</v>
      </c>
      <c r="V906" s="208" t="s">
        <v>480</v>
      </c>
      <c r="W906" s="208" t="s">
        <v>51</v>
      </c>
      <c r="X906" s="34">
        <v>1000000</v>
      </c>
      <c r="Y906" s="202">
        <v>1.1299999999999999</v>
      </c>
      <c r="Z906" s="26">
        <f t="shared" si="166"/>
        <v>1000000</v>
      </c>
      <c r="AA906" s="208">
        <v>1.105</v>
      </c>
      <c r="AB906" s="35">
        <f t="shared" ref="AB906:AB969" si="176">IF(AND(R906&lt;&gt;"C66",R906&lt;&gt;""),Z906/Y906*AA906,"")</f>
        <v>977876.10619469034</v>
      </c>
      <c r="AC906" s="27">
        <f t="shared" si="169"/>
        <v>113140.26548672566</v>
      </c>
      <c r="AD906" s="212">
        <v>0.1157</v>
      </c>
      <c r="AE906" s="211">
        <f t="shared" si="170"/>
        <v>0</v>
      </c>
      <c r="AF906" s="211" t="str">
        <f>IF(AND(COUNTIFS($J$18:J906,J906)=1,AE906=1),1,"")</f>
        <v/>
      </c>
      <c r="AG906" s="211">
        <f>IF(C906="","",IF(AND(COUNTIFS($J$18:J906,J906)=1,C906&lt;&gt;""),1,""))</f>
        <v>1</v>
      </c>
      <c r="AH906" s="211">
        <f>IF(G906="","",IF(AND(COUNTIFS($J$18:J906,J906)=1,G906&lt;&gt;""),1,""))</f>
        <v>1</v>
      </c>
      <c r="AI906" s="28">
        <f t="shared" si="171"/>
        <v>37969334.083628327</v>
      </c>
      <c r="AJ906" s="28">
        <f t="shared" si="172"/>
        <v>5097226.4551657066</v>
      </c>
      <c r="AK906" s="29">
        <f t="shared" si="173"/>
        <v>0.13424587441904956</v>
      </c>
      <c r="AL906" s="210"/>
      <c r="AM906" s="210"/>
      <c r="AN906" s="210"/>
      <c r="AO906" s="210"/>
      <c r="AP906" s="45" t="str">
        <f t="shared" si="174"/>
        <v>20208</v>
      </c>
      <c r="AQ906" s="45" t="str">
        <f t="shared" si="175"/>
        <v>20208RMB</v>
      </c>
    </row>
    <row r="907" spans="1:43" s="15" customFormat="1">
      <c r="A907" s="208" t="s">
        <v>35</v>
      </c>
      <c r="B907" s="209">
        <v>2020</v>
      </c>
      <c r="C907" s="209">
        <v>7</v>
      </c>
      <c r="D907" s="57" t="str">
        <f t="shared" si="165"/>
        <v>Q2</v>
      </c>
      <c r="E907" s="208" t="s">
        <v>35</v>
      </c>
      <c r="F907" s="209">
        <v>2020</v>
      </c>
      <c r="G907" s="209">
        <v>8</v>
      </c>
      <c r="H907" s="213"/>
      <c r="I907" s="57" t="str">
        <f t="shared" si="167"/>
        <v>Q2</v>
      </c>
      <c r="J907" s="204" t="s">
        <v>1063</v>
      </c>
      <c r="K907" s="213" t="s">
        <v>1064</v>
      </c>
      <c r="L907" s="210" t="s">
        <v>55</v>
      </c>
      <c r="M907" s="208" t="s">
        <v>47</v>
      </c>
      <c r="N907" s="208">
        <v>1</v>
      </c>
      <c r="O907" s="208"/>
      <c r="P907" s="57" t="str">
        <f t="shared" si="168"/>
        <v>MAIN UNIT</v>
      </c>
      <c r="Q907" s="208" t="s">
        <v>56</v>
      </c>
      <c r="R907" s="208" t="s">
        <v>49</v>
      </c>
      <c r="S907" s="208" t="s">
        <v>39</v>
      </c>
      <c r="T907" s="208" t="s">
        <v>162</v>
      </c>
      <c r="U907" s="208" t="s">
        <v>163</v>
      </c>
      <c r="V907" s="208" t="s">
        <v>164</v>
      </c>
      <c r="W907" s="208" t="s">
        <v>51</v>
      </c>
      <c r="X907" s="34">
        <v>698000</v>
      </c>
      <c r="Y907" s="202" t="s">
        <v>996</v>
      </c>
      <c r="Z907" s="26">
        <f t="shared" si="166"/>
        <v>698000</v>
      </c>
      <c r="AA907" s="208">
        <v>1.105</v>
      </c>
      <c r="AB907" s="35">
        <f t="shared" si="176"/>
        <v>682557.52212389384</v>
      </c>
      <c r="AC907" s="27">
        <f t="shared" si="169"/>
        <v>81770.39115044249</v>
      </c>
      <c r="AD907" s="212">
        <v>0.1198</v>
      </c>
      <c r="AE907" s="211">
        <f t="shared" si="170"/>
        <v>1</v>
      </c>
      <c r="AF907" s="211">
        <f>IF(AND(COUNTIFS($J$18:J907,J907)=1,AE907=1),1,"")</f>
        <v>1</v>
      </c>
      <c r="AG907" s="211">
        <f>IF(C907="","",IF(AND(COUNTIFS($J$18:J907,J907)=1,C907&lt;&gt;""),1,""))</f>
        <v>1</v>
      </c>
      <c r="AH907" s="211">
        <f>IF(G907="","",IF(AND(COUNTIFS($J$18:J907,J907)=1,G907&lt;&gt;""),1,""))</f>
        <v>1</v>
      </c>
      <c r="AI907" s="28">
        <f t="shared" si="171"/>
        <v>37969334.083628327</v>
      </c>
      <c r="AJ907" s="28">
        <f t="shared" si="172"/>
        <v>5097226.4551657066</v>
      </c>
      <c r="AK907" s="29">
        <f t="shared" si="173"/>
        <v>0.13424587441904956</v>
      </c>
      <c r="AL907" s="210"/>
      <c r="AM907" s="210"/>
      <c r="AN907" s="210"/>
      <c r="AO907" s="210"/>
      <c r="AP907" s="45" t="str">
        <f t="shared" si="174"/>
        <v>20208</v>
      </c>
      <c r="AQ907" s="45" t="str">
        <f t="shared" si="175"/>
        <v>20208RMB</v>
      </c>
    </row>
    <row r="908" spans="1:43" s="15" customFormat="1">
      <c r="A908" s="208" t="s">
        <v>35</v>
      </c>
      <c r="B908" s="209">
        <v>2020</v>
      </c>
      <c r="C908" s="209">
        <v>8</v>
      </c>
      <c r="D908" s="57" t="str">
        <f t="shared" si="165"/>
        <v>Q2</v>
      </c>
      <c r="E908" s="208" t="s">
        <v>35</v>
      </c>
      <c r="F908" s="209">
        <v>2020</v>
      </c>
      <c r="G908" s="209">
        <v>8</v>
      </c>
      <c r="H908" s="213"/>
      <c r="I908" s="57" t="str">
        <f t="shared" si="167"/>
        <v>Q2</v>
      </c>
      <c r="J908" s="204" t="s">
        <v>1061</v>
      </c>
      <c r="K908" s="213" t="s">
        <v>1062</v>
      </c>
      <c r="L908" s="210" t="s">
        <v>55</v>
      </c>
      <c r="M908" s="208" t="s">
        <v>47</v>
      </c>
      <c r="N908" s="208">
        <v>1</v>
      </c>
      <c r="O908" s="208"/>
      <c r="P908" s="57" t="str">
        <f t="shared" si="168"/>
        <v>MAIN UNIT</v>
      </c>
      <c r="Q908" s="208" t="s">
        <v>48</v>
      </c>
      <c r="R908" s="208" t="s">
        <v>49</v>
      </c>
      <c r="S908" s="208" t="s">
        <v>38</v>
      </c>
      <c r="T908" s="208" t="s">
        <v>136</v>
      </c>
      <c r="U908" s="208" t="s">
        <v>137</v>
      </c>
      <c r="V908" s="208" t="s">
        <v>480</v>
      </c>
      <c r="W908" s="208" t="s">
        <v>51</v>
      </c>
      <c r="X908" s="34">
        <v>738700</v>
      </c>
      <c r="Y908" s="202">
        <v>1.1299999999999999</v>
      </c>
      <c r="Z908" s="26">
        <f t="shared" si="166"/>
        <v>738700</v>
      </c>
      <c r="AA908" s="208">
        <v>1.105</v>
      </c>
      <c r="AB908" s="35">
        <f t="shared" si="176"/>
        <v>722357.07964601775</v>
      </c>
      <c r="AC908" s="27">
        <f t="shared" si="169"/>
        <v>83576.714115044248</v>
      </c>
      <c r="AD908" s="212">
        <v>0.1157</v>
      </c>
      <c r="AE908" s="211">
        <f t="shared" si="170"/>
        <v>0</v>
      </c>
      <c r="AF908" s="211" t="str">
        <f>IF(AND(COUNTIFS($J$18:J908,J908)=1,AE908=1),1,"")</f>
        <v/>
      </c>
      <c r="AG908" s="211" t="str">
        <f>IF(C908="","",IF(AND(COUNTIFS($J$18:J908,J908)=1,C908&lt;&gt;""),1,""))</f>
        <v/>
      </c>
      <c r="AH908" s="211" t="str">
        <f>IF(G908="","",IF(AND(COUNTIFS($J$18:J908,J908)=1,G908&lt;&gt;""),1,""))</f>
        <v/>
      </c>
      <c r="AI908" s="28">
        <f t="shared" si="171"/>
        <v>37969334.083628327</v>
      </c>
      <c r="AJ908" s="28">
        <f t="shared" si="172"/>
        <v>5097226.4551657066</v>
      </c>
      <c r="AK908" s="29">
        <f t="shared" si="173"/>
        <v>0.13424587441904956</v>
      </c>
      <c r="AL908" s="210"/>
      <c r="AM908" s="210"/>
      <c r="AN908" s="210"/>
      <c r="AO908" s="210"/>
      <c r="AP908" s="45" t="str">
        <f t="shared" si="174"/>
        <v>20208</v>
      </c>
      <c r="AQ908" s="45" t="str">
        <f t="shared" si="175"/>
        <v>20208RMB</v>
      </c>
    </row>
    <row r="909" spans="1:43" s="15" customFormat="1" ht="26.4">
      <c r="A909" s="208" t="s">
        <v>35</v>
      </c>
      <c r="B909" s="209">
        <v>2020</v>
      </c>
      <c r="C909" s="209">
        <v>8</v>
      </c>
      <c r="D909" s="57" t="str">
        <f t="shared" si="165"/>
        <v>Q2</v>
      </c>
      <c r="E909" s="208" t="s">
        <v>35</v>
      </c>
      <c r="F909" s="209">
        <v>2020</v>
      </c>
      <c r="G909" s="209">
        <v>8</v>
      </c>
      <c r="H909" s="213"/>
      <c r="I909" s="57" t="str">
        <f t="shared" si="167"/>
        <v>Q2</v>
      </c>
      <c r="J909" s="204" t="s">
        <v>1065</v>
      </c>
      <c r="K909" s="213" t="s">
        <v>1066</v>
      </c>
      <c r="L909" s="210" t="s">
        <v>488</v>
      </c>
      <c r="M909" s="208" t="s">
        <v>47</v>
      </c>
      <c r="N909" s="208">
        <v>0</v>
      </c>
      <c r="O909" s="208">
        <v>68</v>
      </c>
      <c r="P909" s="57" t="str">
        <f t="shared" si="168"/>
        <v>SERVICE/ PARTS</v>
      </c>
      <c r="Q909" s="208" t="s">
        <v>56</v>
      </c>
      <c r="R909" s="208" t="s">
        <v>49</v>
      </c>
      <c r="S909" s="208" t="s">
        <v>39</v>
      </c>
      <c r="T909" s="208" t="s">
        <v>162</v>
      </c>
      <c r="U909" s="208" t="s">
        <v>163</v>
      </c>
      <c r="V909" s="208" t="s">
        <v>164</v>
      </c>
      <c r="W909" s="208" t="s">
        <v>51</v>
      </c>
      <c r="X909" s="34">
        <v>3050</v>
      </c>
      <c r="Y909" s="202">
        <v>1.1299999999999999</v>
      </c>
      <c r="Z909" s="26">
        <f t="shared" si="166"/>
        <v>207400</v>
      </c>
      <c r="AA909" s="208">
        <v>1.105</v>
      </c>
      <c r="AB909" s="35">
        <f t="shared" si="176"/>
        <v>202811.50442477877</v>
      </c>
      <c r="AC909" s="27">
        <f t="shared" si="169"/>
        <v>24925.53389380531</v>
      </c>
      <c r="AD909" s="212">
        <v>0.1229</v>
      </c>
      <c r="AE909" s="211">
        <f t="shared" si="170"/>
        <v>1</v>
      </c>
      <c r="AF909" s="211">
        <f>IF(AND(COUNTIFS($J$18:J909,J909)=1,AE909=1),1,"")</f>
        <v>1</v>
      </c>
      <c r="AG909" s="211">
        <f>IF(C909="","",IF(AND(COUNTIFS($J$18:J909,J909)=1,C909&lt;&gt;""),1,""))</f>
        <v>1</v>
      </c>
      <c r="AH909" s="211">
        <f>IF(G909="","",IF(AND(COUNTIFS($J$18:J909,J909)=1,G909&lt;&gt;""),1,""))</f>
        <v>1</v>
      </c>
      <c r="AI909" s="28">
        <f t="shared" si="171"/>
        <v>37969334.083628327</v>
      </c>
      <c r="AJ909" s="28">
        <f t="shared" si="172"/>
        <v>5097226.4551657066</v>
      </c>
      <c r="AK909" s="29">
        <f t="shared" si="173"/>
        <v>0.13424587441904956</v>
      </c>
      <c r="AL909" s="210"/>
      <c r="AM909" s="210"/>
      <c r="AN909" s="210"/>
      <c r="AO909" s="210"/>
      <c r="AP909" s="45" t="str">
        <f t="shared" si="174"/>
        <v>20208</v>
      </c>
      <c r="AQ909" s="45" t="str">
        <f t="shared" si="175"/>
        <v>20208RMB</v>
      </c>
    </row>
    <row r="910" spans="1:43" s="15" customFormat="1" ht="26.4">
      <c r="A910" s="208" t="s">
        <v>35</v>
      </c>
      <c r="B910" s="209">
        <v>2020</v>
      </c>
      <c r="C910" s="209">
        <v>8</v>
      </c>
      <c r="D910" s="57" t="str">
        <f t="shared" si="165"/>
        <v>Q2</v>
      </c>
      <c r="E910" s="208" t="s">
        <v>35</v>
      </c>
      <c r="F910" s="209">
        <v>2020</v>
      </c>
      <c r="G910" s="209">
        <v>8</v>
      </c>
      <c r="H910" s="213"/>
      <c r="I910" s="57" t="str">
        <f t="shared" si="167"/>
        <v>Q2</v>
      </c>
      <c r="J910" s="204" t="s">
        <v>1067</v>
      </c>
      <c r="K910" s="213" t="s">
        <v>1068</v>
      </c>
      <c r="L910" s="210" t="s">
        <v>488</v>
      </c>
      <c r="M910" s="208" t="s">
        <v>47</v>
      </c>
      <c r="N910" s="208">
        <v>0</v>
      </c>
      <c r="O910" s="208">
        <v>10</v>
      </c>
      <c r="P910" s="57" t="str">
        <f t="shared" si="168"/>
        <v>SERVICE/ PARTS</v>
      </c>
      <c r="Q910" s="208" t="s">
        <v>48</v>
      </c>
      <c r="R910" s="208" t="s">
        <v>49</v>
      </c>
      <c r="S910" s="208" t="s">
        <v>37</v>
      </c>
      <c r="T910" s="208" t="s">
        <v>75</v>
      </c>
      <c r="U910" s="208" t="s">
        <v>58</v>
      </c>
      <c r="V910" s="208" t="s">
        <v>59</v>
      </c>
      <c r="W910" s="208" t="s">
        <v>51</v>
      </c>
      <c r="X910" s="34">
        <v>3580</v>
      </c>
      <c r="Y910" s="202">
        <v>1.1299999999999999</v>
      </c>
      <c r="Z910" s="26">
        <f t="shared" si="166"/>
        <v>35800</v>
      </c>
      <c r="AA910" s="208">
        <v>1.105</v>
      </c>
      <c r="AB910" s="35">
        <f t="shared" si="176"/>
        <v>35007.964601769912</v>
      </c>
      <c r="AC910" s="27">
        <f t="shared" si="169"/>
        <v>2856.6499115044248</v>
      </c>
      <c r="AD910" s="212">
        <v>8.1600000000000006E-2</v>
      </c>
      <c r="AE910" s="211">
        <f t="shared" si="170"/>
        <v>0</v>
      </c>
      <c r="AF910" s="211" t="str">
        <f>IF(AND(COUNTIFS($J$18:J910,J910)=1,AE910=1),1,"")</f>
        <v/>
      </c>
      <c r="AG910" s="211">
        <f>IF(C910="","",IF(AND(COUNTIFS($J$18:J910,J910)=1,C910&lt;&gt;""),1,""))</f>
        <v>1</v>
      </c>
      <c r="AH910" s="211">
        <f>IF(G910="","",IF(AND(COUNTIFS($J$18:J910,J910)=1,G910&lt;&gt;""),1,""))</f>
        <v>1</v>
      </c>
      <c r="AI910" s="28">
        <f t="shared" si="171"/>
        <v>37969334.083628327</v>
      </c>
      <c r="AJ910" s="28">
        <f t="shared" si="172"/>
        <v>5097226.4551657066</v>
      </c>
      <c r="AK910" s="29">
        <f t="shared" si="173"/>
        <v>0.13424587441904956</v>
      </c>
      <c r="AL910" s="210"/>
      <c r="AM910" s="210"/>
      <c r="AN910" s="210"/>
      <c r="AO910" s="210"/>
      <c r="AP910" s="45" t="str">
        <f t="shared" si="174"/>
        <v>20208</v>
      </c>
      <c r="AQ910" s="45" t="str">
        <f t="shared" si="175"/>
        <v>20208RMB</v>
      </c>
    </row>
    <row r="911" spans="1:43" s="15" customFormat="1">
      <c r="A911" s="208" t="s">
        <v>35</v>
      </c>
      <c r="B911" s="209">
        <v>2020</v>
      </c>
      <c r="C911" s="209">
        <v>8</v>
      </c>
      <c r="D911" s="57" t="str">
        <f t="shared" si="165"/>
        <v>Q2</v>
      </c>
      <c r="E911" s="208" t="s">
        <v>35</v>
      </c>
      <c r="F911" s="209">
        <v>2020</v>
      </c>
      <c r="G911" s="209">
        <v>8</v>
      </c>
      <c r="H911" s="213"/>
      <c r="I911" s="57" t="str">
        <f t="shared" si="167"/>
        <v>Q2</v>
      </c>
      <c r="J911" s="204" t="s">
        <v>1069</v>
      </c>
      <c r="K911" s="213" t="s">
        <v>1070</v>
      </c>
      <c r="L911" s="210" t="s">
        <v>55</v>
      </c>
      <c r="M911" s="208" t="s">
        <v>47</v>
      </c>
      <c r="N911" s="208">
        <v>1</v>
      </c>
      <c r="O911" s="208"/>
      <c r="P911" s="57" t="str">
        <f t="shared" si="168"/>
        <v>MAIN UNIT</v>
      </c>
      <c r="Q911" s="208" t="s">
        <v>958</v>
      </c>
      <c r="R911" s="208" t="s">
        <v>49</v>
      </c>
      <c r="S911" s="208" t="s">
        <v>37</v>
      </c>
      <c r="T911" s="208" t="s">
        <v>75</v>
      </c>
      <c r="U911" s="208" t="s">
        <v>58</v>
      </c>
      <c r="V911" s="208" t="s">
        <v>81</v>
      </c>
      <c r="W911" s="208" t="s">
        <v>51</v>
      </c>
      <c r="X911" s="34">
        <v>487000</v>
      </c>
      <c r="Y911" s="202">
        <v>1.1299999999999999</v>
      </c>
      <c r="Z911" s="26">
        <f t="shared" si="166"/>
        <v>487000</v>
      </c>
      <c r="AA911" s="208">
        <v>1.105</v>
      </c>
      <c r="AB911" s="35">
        <f t="shared" si="176"/>
        <v>476225.66371681425</v>
      </c>
      <c r="AC911" s="27">
        <f t="shared" si="169"/>
        <v>47955.924336283191</v>
      </c>
      <c r="AD911" s="212">
        <v>0.1007</v>
      </c>
      <c r="AE911" s="211">
        <f t="shared" si="170"/>
        <v>1</v>
      </c>
      <c r="AF911" s="211">
        <f>IF(AND(COUNTIFS($J$18:J911,J911)=1,AE911=1),1,"")</f>
        <v>1</v>
      </c>
      <c r="AG911" s="211">
        <f>IF(C911="","",IF(AND(COUNTIFS($J$18:J911,J911)=1,C911&lt;&gt;""),1,""))</f>
        <v>1</v>
      </c>
      <c r="AH911" s="211">
        <f>IF(G911="","",IF(AND(COUNTIFS($J$18:J911,J911)=1,G911&lt;&gt;""),1,""))</f>
        <v>1</v>
      </c>
      <c r="AI911" s="28">
        <f t="shared" si="171"/>
        <v>37969334.083628327</v>
      </c>
      <c r="AJ911" s="28">
        <f t="shared" si="172"/>
        <v>5097226.4551657066</v>
      </c>
      <c r="AK911" s="29">
        <f t="shared" si="173"/>
        <v>0.13424587441904956</v>
      </c>
      <c r="AL911" s="210"/>
      <c r="AM911" s="210"/>
      <c r="AN911" s="210"/>
      <c r="AO911" s="210"/>
      <c r="AP911" s="45" t="str">
        <f t="shared" si="174"/>
        <v>20208</v>
      </c>
      <c r="AQ911" s="45" t="str">
        <f t="shared" si="175"/>
        <v>20208RMB</v>
      </c>
    </row>
    <row r="912" spans="1:43" s="15" customFormat="1">
      <c r="A912" s="208" t="s">
        <v>35</v>
      </c>
      <c r="B912" s="209">
        <v>2020</v>
      </c>
      <c r="C912" s="209">
        <v>8</v>
      </c>
      <c r="D912" s="57" t="str">
        <f t="shared" si="165"/>
        <v>Q2</v>
      </c>
      <c r="E912" s="208" t="s">
        <v>35</v>
      </c>
      <c r="F912" s="209">
        <v>2020</v>
      </c>
      <c r="G912" s="209">
        <v>8</v>
      </c>
      <c r="H912" s="213"/>
      <c r="I912" s="57" t="str">
        <f t="shared" si="167"/>
        <v>Q2</v>
      </c>
      <c r="J912" s="204" t="s">
        <v>1071</v>
      </c>
      <c r="K912" s="213" t="s">
        <v>1072</v>
      </c>
      <c r="L912" s="210" t="s">
        <v>55</v>
      </c>
      <c r="M912" s="208" t="s">
        <v>47</v>
      </c>
      <c r="N912" s="208">
        <v>1</v>
      </c>
      <c r="O912" s="208"/>
      <c r="P912" s="57" t="str">
        <f t="shared" si="168"/>
        <v>MAIN UNIT</v>
      </c>
      <c r="Q912" s="208" t="s">
        <v>48</v>
      </c>
      <c r="R912" s="208" t="s">
        <v>49</v>
      </c>
      <c r="S912" s="208" t="s">
        <v>36</v>
      </c>
      <c r="T912" s="208" t="s">
        <v>65</v>
      </c>
      <c r="U912" s="208" t="s">
        <v>246</v>
      </c>
      <c r="V912" s="208" t="s">
        <v>93</v>
      </c>
      <c r="W912" s="208" t="s">
        <v>51</v>
      </c>
      <c r="X912" s="34">
        <v>510000</v>
      </c>
      <c r="Y912" s="202">
        <v>1.1299999999999999</v>
      </c>
      <c r="Z912" s="26">
        <f t="shared" si="166"/>
        <v>510000</v>
      </c>
      <c r="AA912" s="208">
        <v>1.105</v>
      </c>
      <c r="AB912" s="35">
        <f t="shared" si="176"/>
        <v>498716.81415929203</v>
      </c>
      <c r="AC912" s="27">
        <f t="shared" si="169"/>
        <v>68124.716814159285</v>
      </c>
      <c r="AD912" s="212">
        <v>0.1366</v>
      </c>
      <c r="AE912" s="211">
        <f t="shared" si="170"/>
        <v>0</v>
      </c>
      <c r="AF912" s="211" t="str">
        <f>IF(AND(COUNTIFS($J$18:J912,J912)=1,AE912=1),1,"")</f>
        <v/>
      </c>
      <c r="AG912" s="211">
        <f>IF(C912="","",IF(AND(COUNTIFS($J$18:J912,J912)=1,C912&lt;&gt;""),1,""))</f>
        <v>1</v>
      </c>
      <c r="AH912" s="211">
        <f>IF(G912="","",IF(AND(COUNTIFS($J$18:J912,J912)=1,G912&lt;&gt;""),1,""))</f>
        <v>1</v>
      </c>
      <c r="AI912" s="28">
        <f t="shared" si="171"/>
        <v>37969334.083628327</v>
      </c>
      <c r="AJ912" s="28">
        <f t="shared" si="172"/>
        <v>5097226.4551657066</v>
      </c>
      <c r="AK912" s="29">
        <f t="shared" si="173"/>
        <v>0.13424587441904956</v>
      </c>
      <c r="AL912" s="210"/>
      <c r="AM912" s="210"/>
      <c r="AN912" s="210"/>
      <c r="AO912" s="210"/>
      <c r="AP912" s="45" t="str">
        <f t="shared" si="174"/>
        <v>20208</v>
      </c>
      <c r="AQ912" s="45" t="str">
        <f t="shared" si="175"/>
        <v>20208RMB</v>
      </c>
    </row>
    <row r="913" spans="1:43" s="15" customFormat="1">
      <c r="A913" s="208" t="s">
        <v>35</v>
      </c>
      <c r="B913" s="209">
        <v>2020</v>
      </c>
      <c r="C913" s="209">
        <v>7</v>
      </c>
      <c r="D913" s="57" t="str">
        <f t="shared" si="165"/>
        <v>Q2</v>
      </c>
      <c r="E913" s="208" t="s">
        <v>35</v>
      </c>
      <c r="F913" s="209">
        <v>2020</v>
      </c>
      <c r="G913" s="209">
        <v>8</v>
      </c>
      <c r="H913" s="213"/>
      <c r="I913" s="57" t="str">
        <f t="shared" si="167"/>
        <v>Q2</v>
      </c>
      <c r="J913" s="204" t="s">
        <v>1073</v>
      </c>
      <c r="K913" s="213" t="s">
        <v>1074</v>
      </c>
      <c r="L913" s="210" t="s">
        <v>79</v>
      </c>
      <c r="M913" s="208" t="s">
        <v>47</v>
      </c>
      <c r="N913" s="208">
        <v>1</v>
      </c>
      <c r="O913" s="208"/>
      <c r="P913" s="57" t="str">
        <f t="shared" si="168"/>
        <v>MAIN UNIT</v>
      </c>
      <c r="Q913" s="208" t="s">
        <v>48</v>
      </c>
      <c r="R913" s="208" t="s">
        <v>49</v>
      </c>
      <c r="S913" s="208" t="s">
        <v>36</v>
      </c>
      <c r="T913" s="208" t="s">
        <v>65</v>
      </c>
      <c r="U913" s="208" t="s">
        <v>66</v>
      </c>
      <c r="V913" s="208" t="s">
        <v>1075</v>
      </c>
      <c r="W913" s="208" t="s">
        <v>96</v>
      </c>
      <c r="X913" s="34">
        <v>14000000</v>
      </c>
      <c r="Y913" s="202">
        <v>1</v>
      </c>
      <c r="Z913" s="26">
        <f t="shared" si="166"/>
        <v>14000000</v>
      </c>
      <c r="AA913" s="208">
        <v>7.5700000000000003E-2</v>
      </c>
      <c r="AB913" s="35">
        <f t="shared" si="176"/>
        <v>1059800</v>
      </c>
      <c r="AC913" s="27">
        <f t="shared" si="169"/>
        <v>149325.82</v>
      </c>
      <c r="AD913" s="212">
        <v>0.1409</v>
      </c>
      <c r="AE913" s="211">
        <f t="shared" si="170"/>
        <v>0</v>
      </c>
      <c r="AF913" s="211" t="str">
        <f>IF(AND(COUNTIFS($J$18:J913,J913)=1,AE913=1),1,"")</f>
        <v/>
      </c>
      <c r="AG913" s="211">
        <f>IF(C913="","",IF(AND(COUNTIFS($J$18:J913,J913)=1,C913&lt;&gt;""),1,""))</f>
        <v>1</v>
      </c>
      <c r="AH913" s="211">
        <f>IF(G913="","",IF(AND(COUNTIFS($J$18:J913,J913)=1,G913&lt;&gt;""),1,""))</f>
        <v>1</v>
      </c>
      <c r="AI913" s="28">
        <f t="shared" si="171"/>
        <v>37969334.083628327</v>
      </c>
      <c r="AJ913" s="28">
        <f t="shared" si="172"/>
        <v>5097226.4551657066</v>
      </c>
      <c r="AK913" s="29">
        <f t="shared" si="173"/>
        <v>0.13424587441904956</v>
      </c>
      <c r="AL913" s="210"/>
      <c r="AM913" s="210"/>
      <c r="AN913" s="210"/>
      <c r="AO913" s="210"/>
      <c r="AP913" s="45" t="str">
        <f t="shared" si="174"/>
        <v>20208</v>
      </c>
      <c r="AQ913" s="45" t="str">
        <f t="shared" si="175"/>
        <v>20208JPY</v>
      </c>
    </row>
    <row r="914" spans="1:43" s="15" customFormat="1">
      <c r="A914" s="208" t="s">
        <v>35</v>
      </c>
      <c r="B914" s="209">
        <v>2020</v>
      </c>
      <c r="C914" s="209">
        <v>7</v>
      </c>
      <c r="D914" s="57" t="str">
        <f t="shared" si="165"/>
        <v>Q2</v>
      </c>
      <c r="E914" s="208" t="s">
        <v>35</v>
      </c>
      <c r="F914" s="209">
        <v>2020</v>
      </c>
      <c r="G914" s="209">
        <v>8</v>
      </c>
      <c r="H914" s="213"/>
      <c r="I914" s="57" t="str">
        <f t="shared" si="167"/>
        <v>Q2</v>
      </c>
      <c r="J914" s="204" t="s">
        <v>1073</v>
      </c>
      <c r="K914" s="213" t="s">
        <v>1074</v>
      </c>
      <c r="L914" s="210" t="s">
        <v>79</v>
      </c>
      <c r="M914" s="208" t="s">
        <v>47</v>
      </c>
      <c r="N914" s="208">
        <v>1</v>
      </c>
      <c r="O914" s="208"/>
      <c r="P914" s="57" t="str">
        <f t="shared" si="168"/>
        <v>MAIN UNIT</v>
      </c>
      <c r="Q914" s="208" t="s">
        <v>48</v>
      </c>
      <c r="R914" s="208" t="s">
        <v>49</v>
      </c>
      <c r="S914" s="208" t="s">
        <v>36</v>
      </c>
      <c r="T914" s="208" t="s">
        <v>65</v>
      </c>
      <c r="U914" s="208" t="s">
        <v>66</v>
      </c>
      <c r="V914" s="208" t="s">
        <v>1075</v>
      </c>
      <c r="W914" s="208" t="s">
        <v>96</v>
      </c>
      <c r="X914" s="34">
        <v>14000000</v>
      </c>
      <c r="Y914" s="202">
        <v>1</v>
      </c>
      <c r="Z914" s="26">
        <f t="shared" si="166"/>
        <v>14000000</v>
      </c>
      <c r="AA914" s="208">
        <v>7.5700000000000003E-2</v>
      </c>
      <c r="AB914" s="35">
        <f t="shared" si="176"/>
        <v>1059800</v>
      </c>
      <c r="AC914" s="27">
        <f t="shared" si="169"/>
        <v>149325.82</v>
      </c>
      <c r="AD914" s="212">
        <v>0.1409</v>
      </c>
      <c r="AE914" s="211">
        <f t="shared" si="170"/>
        <v>0</v>
      </c>
      <c r="AF914" s="211" t="str">
        <f>IF(AND(COUNTIFS($J$18:J914,J914)=1,AE914=1),1,"")</f>
        <v/>
      </c>
      <c r="AG914" s="211" t="str">
        <f>IF(C914="","",IF(AND(COUNTIFS($J$18:J914,J914)=1,C914&lt;&gt;""),1,""))</f>
        <v/>
      </c>
      <c r="AH914" s="211" t="str">
        <f>IF(G914="","",IF(AND(COUNTIFS($J$18:J914,J914)=1,G914&lt;&gt;""),1,""))</f>
        <v/>
      </c>
      <c r="AI914" s="28">
        <f t="shared" si="171"/>
        <v>37969334.083628327</v>
      </c>
      <c r="AJ914" s="28">
        <f t="shared" si="172"/>
        <v>5097226.4551657066</v>
      </c>
      <c r="AK914" s="29">
        <f t="shared" si="173"/>
        <v>0.13424587441904956</v>
      </c>
      <c r="AL914" s="210"/>
      <c r="AM914" s="210"/>
      <c r="AN914" s="210"/>
      <c r="AO914" s="210"/>
      <c r="AP914" s="45" t="str">
        <f t="shared" si="174"/>
        <v>20208</v>
      </c>
      <c r="AQ914" s="45" t="str">
        <f t="shared" si="175"/>
        <v>20208JPY</v>
      </c>
    </row>
    <row r="915" spans="1:43" s="15" customFormat="1">
      <c r="A915" s="208" t="s">
        <v>35</v>
      </c>
      <c r="B915" s="209">
        <v>2020</v>
      </c>
      <c r="C915" s="209">
        <v>7</v>
      </c>
      <c r="D915" s="57" t="str">
        <f t="shared" si="165"/>
        <v>Q2</v>
      </c>
      <c r="E915" s="208" t="s">
        <v>35</v>
      </c>
      <c r="F915" s="209">
        <v>2020</v>
      </c>
      <c r="G915" s="209">
        <v>8</v>
      </c>
      <c r="H915" s="213"/>
      <c r="I915" s="57" t="str">
        <f t="shared" si="167"/>
        <v>Q2</v>
      </c>
      <c r="J915" s="204" t="s">
        <v>1073</v>
      </c>
      <c r="K915" s="213" t="s">
        <v>1074</v>
      </c>
      <c r="L915" s="210" t="s">
        <v>79</v>
      </c>
      <c r="M915" s="208" t="s">
        <v>47</v>
      </c>
      <c r="N915" s="208">
        <v>1</v>
      </c>
      <c r="O915" s="208"/>
      <c r="P915" s="57" t="str">
        <f t="shared" si="168"/>
        <v>MAIN UNIT</v>
      </c>
      <c r="Q915" s="208" t="s">
        <v>48</v>
      </c>
      <c r="R915" s="208" t="s">
        <v>49</v>
      </c>
      <c r="S915" s="208" t="s">
        <v>36</v>
      </c>
      <c r="T915" s="208" t="s">
        <v>65</v>
      </c>
      <c r="U915" s="208" t="s">
        <v>66</v>
      </c>
      <c r="V915" s="208" t="s">
        <v>1075</v>
      </c>
      <c r="W915" s="208" t="s">
        <v>96</v>
      </c>
      <c r="X915" s="34">
        <v>14000000</v>
      </c>
      <c r="Y915" s="202">
        <v>1</v>
      </c>
      <c r="Z915" s="26">
        <f t="shared" si="166"/>
        <v>14000000</v>
      </c>
      <c r="AA915" s="208">
        <v>7.5700000000000003E-2</v>
      </c>
      <c r="AB915" s="35">
        <f t="shared" si="176"/>
        <v>1059800</v>
      </c>
      <c r="AC915" s="27">
        <f t="shared" si="169"/>
        <v>149325.82</v>
      </c>
      <c r="AD915" s="212">
        <v>0.1409</v>
      </c>
      <c r="AE915" s="211">
        <f t="shared" si="170"/>
        <v>0</v>
      </c>
      <c r="AF915" s="211" t="str">
        <f>IF(AND(COUNTIFS($J$18:J915,J915)=1,AE915=1),1,"")</f>
        <v/>
      </c>
      <c r="AG915" s="211" t="str">
        <f>IF(C915="","",IF(AND(COUNTIFS($J$18:J915,J915)=1,C915&lt;&gt;""),1,""))</f>
        <v/>
      </c>
      <c r="AH915" s="211" t="str">
        <f>IF(G915="","",IF(AND(COUNTIFS($J$18:J915,J915)=1,G915&lt;&gt;""),1,""))</f>
        <v/>
      </c>
      <c r="AI915" s="28">
        <f t="shared" si="171"/>
        <v>37969334.083628327</v>
      </c>
      <c r="AJ915" s="28">
        <f t="shared" si="172"/>
        <v>5097226.4551657066</v>
      </c>
      <c r="AK915" s="29">
        <f t="shared" si="173"/>
        <v>0.13424587441904956</v>
      </c>
      <c r="AL915" s="210"/>
      <c r="AM915" s="210"/>
      <c r="AN915" s="210"/>
      <c r="AO915" s="210"/>
      <c r="AP915" s="45" t="str">
        <f t="shared" si="174"/>
        <v>20208</v>
      </c>
      <c r="AQ915" s="45" t="str">
        <f t="shared" si="175"/>
        <v>20208JPY</v>
      </c>
    </row>
    <row r="916" spans="1:43" s="15" customFormat="1">
      <c r="A916" s="208" t="s">
        <v>35</v>
      </c>
      <c r="B916" s="209">
        <v>2020</v>
      </c>
      <c r="C916" s="209">
        <v>7</v>
      </c>
      <c r="D916" s="57" t="str">
        <f t="shared" si="165"/>
        <v>Q2</v>
      </c>
      <c r="E916" s="208" t="s">
        <v>35</v>
      </c>
      <c r="F916" s="209">
        <v>2020</v>
      </c>
      <c r="G916" s="209">
        <v>8</v>
      </c>
      <c r="H916" s="213"/>
      <c r="I916" s="57" t="str">
        <f t="shared" si="167"/>
        <v>Q2</v>
      </c>
      <c r="J916" s="204" t="s">
        <v>1073</v>
      </c>
      <c r="K916" s="213" t="s">
        <v>1074</v>
      </c>
      <c r="L916" s="210" t="s">
        <v>79</v>
      </c>
      <c r="M916" s="208" t="s">
        <v>47</v>
      </c>
      <c r="N916" s="208">
        <v>1</v>
      </c>
      <c r="O916" s="208"/>
      <c r="P916" s="57" t="str">
        <f t="shared" si="168"/>
        <v>MAIN UNIT</v>
      </c>
      <c r="Q916" s="208" t="s">
        <v>48</v>
      </c>
      <c r="R916" s="208" t="s">
        <v>49</v>
      </c>
      <c r="S916" s="208" t="s">
        <v>36</v>
      </c>
      <c r="T916" s="208" t="s">
        <v>65</v>
      </c>
      <c r="U916" s="208" t="s">
        <v>66</v>
      </c>
      <c r="V916" s="208" t="s">
        <v>1075</v>
      </c>
      <c r="W916" s="208" t="s">
        <v>96</v>
      </c>
      <c r="X916" s="34">
        <v>14000000</v>
      </c>
      <c r="Y916" s="202">
        <v>1</v>
      </c>
      <c r="Z916" s="26">
        <f t="shared" si="166"/>
        <v>14000000</v>
      </c>
      <c r="AA916" s="208">
        <v>7.5700000000000003E-2</v>
      </c>
      <c r="AB916" s="35">
        <f t="shared" si="176"/>
        <v>1059800</v>
      </c>
      <c r="AC916" s="27">
        <f t="shared" si="169"/>
        <v>149325.82</v>
      </c>
      <c r="AD916" s="212">
        <v>0.1409</v>
      </c>
      <c r="AE916" s="211">
        <f t="shared" si="170"/>
        <v>0</v>
      </c>
      <c r="AF916" s="211" t="str">
        <f>IF(AND(COUNTIFS($J$18:J916,J916)=1,AE916=1),1,"")</f>
        <v/>
      </c>
      <c r="AG916" s="211" t="str">
        <f>IF(C916="","",IF(AND(COUNTIFS($J$18:J916,J916)=1,C916&lt;&gt;""),1,""))</f>
        <v/>
      </c>
      <c r="AH916" s="211" t="str">
        <f>IF(G916="","",IF(AND(COUNTIFS($J$18:J916,J916)=1,G916&lt;&gt;""),1,""))</f>
        <v/>
      </c>
      <c r="AI916" s="28">
        <f t="shared" si="171"/>
        <v>37969334.083628327</v>
      </c>
      <c r="AJ916" s="28">
        <f t="shared" si="172"/>
        <v>5097226.4551657066</v>
      </c>
      <c r="AK916" s="29">
        <f t="shared" si="173"/>
        <v>0.13424587441904956</v>
      </c>
      <c r="AL916" s="210"/>
      <c r="AM916" s="210"/>
      <c r="AN916" s="210"/>
      <c r="AO916" s="210"/>
      <c r="AP916" s="45" t="str">
        <f t="shared" si="174"/>
        <v>20208</v>
      </c>
      <c r="AQ916" s="45" t="str">
        <f t="shared" si="175"/>
        <v>20208JPY</v>
      </c>
    </row>
    <row r="917" spans="1:43" s="15" customFormat="1">
      <c r="A917" s="208" t="s">
        <v>35</v>
      </c>
      <c r="B917" s="209">
        <v>2020</v>
      </c>
      <c r="C917" s="209">
        <v>7</v>
      </c>
      <c r="D917" s="57" t="str">
        <f t="shared" si="165"/>
        <v>Q2</v>
      </c>
      <c r="E917" s="208" t="s">
        <v>35</v>
      </c>
      <c r="F917" s="209">
        <v>2020</v>
      </c>
      <c r="G917" s="209">
        <v>8</v>
      </c>
      <c r="H917" s="213"/>
      <c r="I917" s="57" t="str">
        <f t="shared" si="167"/>
        <v>Q2</v>
      </c>
      <c r="J917" s="204" t="s">
        <v>1073</v>
      </c>
      <c r="K917" s="213" t="s">
        <v>1074</v>
      </c>
      <c r="L917" s="210" t="s">
        <v>273</v>
      </c>
      <c r="M917" s="208" t="s">
        <v>47</v>
      </c>
      <c r="N917" s="208">
        <v>1</v>
      </c>
      <c r="O917" s="208"/>
      <c r="P917" s="57" t="str">
        <f t="shared" si="168"/>
        <v>MAIN UNIT</v>
      </c>
      <c r="Q917" s="208" t="s">
        <v>48</v>
      </c>
      <c r="R917" s="208" t="s">
        <v>49</v>
      </c>
      <c r="S917" s="208" t="s">
        <v>36</v>
      </c>
      <c r="T917" s="208" t="s">
        <v>65</v>
      </c>
      <c r="U917" s="208" t="s">
        <v>66</v>
      </c>
      <c r="V917" s="208" t="s">
        <v>1075</v>
      </c>
      <c r="W917" s="208" t="s">
        <v>96</v>
      </c>
      <c r="X917" s="34">
        <v>24000000</v>
      </c>
      <c r="Y917" s="202">
        <v>1</v>
      </c>
      <c r="Z917" s="26">
        <f t="shared" si="166"/>
        <v>24000000</v>
      </c>
      <c r="AA917" s="208">
        <v>7.5700000000000003E-2</v>
      </c>
      <c r="AB917" s="35">
        <f t="shared" si="176"/>
        <v>1816800</v>
      </c>
      <c r="AC917" s="27">
        <f t="shared" si="169"/>
        <v>255987.12</v>
      </c>
      <c r="AD917" s="212">
        <v>0.1409</v>
      </c>
      <c r="AE917" s="211">
        <f t="shared" si="170"/>
        <v>0</v>
      </c>
      <c r="AF917" s="211" t="str">
        <f>IF(AND(COUNTIFS($J$18:J917,J917)=1,AE917=1),1,"")</f>
        <v/>
      </c>
      <c r="AG917" s="211" t="str">
        <f>IF(C917="","",IF(AND(COUNTIFS($J$18:J917,J917)=1,C917&lt;&gt;""),1,""))</f>
        <v/>
      </c>
      <c r="AH917" s="211" t="str">
        <f>IF(G917="","",IF(AND(COUNTIFS($J$18:J917,J917)=1,G917&lt;&gt;""),1,""))</f>
        <v/>
      </c>
      <c r="AI917" s="28">
        <f t="shared" si="171"/>
        <v>37969334.083628327</v>
      </c>
      <c r="AJ917" s="28">
        <f t="shared" si="172"/>
        <v>5097226.4551657066</v>
      </c>
      <c r="AK917" s="29">
        <f t="shared" si="173"/>
        <v>0.13424587441904956</v>
      </c>
      <c r="AL917" s="210"/>
      <c r="AM917" s="210"/>
      <c r="AN917" s="210"/>
      <c r="AO917" s="210"/>
      <c r="AP917" s="45" t="str">
        <f t="shared" si="174"/>
        <v>20208</v>
      </c>
      <c r="AQ917" s="45" t="str">
        <f t="shared" si="175"/>
        <v>20208JPY</v>
      </c>
    </row>
    <row r="918" spans="1:43" s="15" customFormat="1">
      <c r="A918" s="208" t="s">
        <v>35</v>
      </c>
      <c r="B918" s="209">
        <v>2020</v>
      </c>
      <c r="C918" s="209">
        <v>7</v>
      </c>
      <c r="D918" s="57" t="str">
        <f t="shared" si="165"/>
        <v>Q2</v>
      </c>
      <c r="E918" s="208" t="s">
        <v>35</v>
      </c>
      <c r="F918" s="209">
        <v>2020</v>
      </c>
      <c r="G918" s="209">
        <v>10</v>
      </c>
      <c r="H918" s="213"/>
      <c r="I918" s="57" t="str">
        <f t="shared" si="167"/>
        <v>Q3</v>
      </c>
      <c r="J918" s="204" t="s">
        <v>1076</v>
      </c>
      <c r="K918" s="213" t="s">
        <v>1077</v>
      </c>
      <c r="L918" s="210" t="s">
        <v>79</v>
      </c>
      <c r="M918" s="208" t="s">
        <v>47</v>
      </c>
      <c r="N918" s="208">
        <v>1</v>
      </c>
      <c r="O918" s="208"/>
      <c r="P918" s="57" t="str">
        <f t="shared" si="168"/>
        <v>MAIN UNIT</v>
      </c>
      <c r="Q918" s="208" t="s">
        <v>48</v>
      </c>
      <c r="R918" s="208" t="s">
        <v>49</v>
      </c>
      <c r="S918" s="208" t="s">
        <v>37</v>
      </c>
      <c r="T918" s="208" t="s">
        <v>75</v>
      </c>
      <c r="U918" s="208" t="s">
        <v>58</v>
      </c>
      <c r="V918" s="208" t="s">
        <v>81</v>
      </c>
      <c r="W918" s="208" t="s">
        <v>662</v>
      </c>
      <c r="X918" s="34">
        <v>790000</v>
      </c>
      <c r="Y918" s="202" t="s">
        <v>1044</v>
      </c>
      <c r="Z918" s="26">
        <f t="shared" si="166"/>
        <v>790000</v>
      </c>
      <c r="AA918" s="208">
        <v>1.135</v>
      </c>
      <c r="AB918" s="35">
        <f t="shared" si="176"/>
        <v>793495.57522123901</v>
      </c>
      <c r="AC918" s="27">
        <f t="shared" si="169"/>
        <v>93473.778761061956</v>
      </c>
      <c r="AD918" s="212">
        <v>0.1178</v>
      </c>
      <c r="AE918" s="211">
        <f t="shared" si="170"/>
        <v>0</v>
      </c>
      <c r="AF918" s="211" t="str">
        <f>IF(AND(COUNTIFS($J$18:J918,J918)=1,AE918=1),1,"")</f>
        <v/>
      </c>
      <c r="AG918" s="211">
        <f>IF(C918="","",IF(AND(COUNTIFS($J$18:J918,J918)=1,C918&lt;&gt;""),1,""))</f>
        <v>1</v>
      </c>
      <c r="AH918" s="211">
        <f>IF(G918="","",IF(AND(COUNTIFS($J$18:J918,J918)=1,G918&lt;&gt;""),1,""))</f>
        <v>1</v>
      </c>
      <c r="AI918" s="28">
        <f t="shared" si="171"/>
        <v>28011162.254106205</v>
      </c>
      <c r="AJ918" s="28">
        <f t="shared" si="172"/>
        <v>3401347.1124888421</v>
      </c>
      <c r="AK918" s="29">
        <f t="shared" si="173"/>
        <v>0.12142827497242578</v>
      </c>
      <c r="AL918" s="210"/>
      <c r="AM918" s="210"/>
      <c r="AN918" s="210"/>
      <c r="AO918" s="210"/>
      <c r="AP918" s="45" t="str">
        <f t="shared" si="174"/>
        <v>202010</v>
      </c>
      <c r="AQ918" s="45" t="str">
        <f t="shared" si="175"/>
        <v>202010RMB</v>
      </c>
    </row>
    <row r="919" spans="1:43" s="15" customFormat="1">
      <c r="A919" s="208" t="s">
        <v>35</v>
      </c>
      <c r="B919" s="209">
        <v>2020</v>
      </c>
      <c r="C919" s="209">
        <v>7</v>
      </c>
      <c r="D919" s="57" t="str">
        <f t="shared" si="165"/>
        <v>Q2</v>
      </c>
      <c r="E919" s="208" t="s">
        <v>35</v>
      </c>
      <c r="F919" s="209">
        <v>2020</v>
      </c>
      <c r="G919" s="209">
        <v>12</v>
      </c>
      <c r="H919" s="213"/>
      <c r="I919" s="57" t="str">
        <f t="shared" si="167"/>
        <v>Q3</v>
      </c>
      <c r="J919" s="204" t="s">
        <v>1078</v>
      </c>
      <c r="K919" s="213" t="s">
        <v>1079</v>
      </c>
      <c r="L919" s="210" t="s">
        <v>55</v>
      </c>
      <c r="M919" s="208" t="s">
        <v>47</v>
      </c>
      <c r="N919" s="208">
        <v>1</v>
      </c>
      <c r="O919" s="208"/>
      <c r="P919" s="57" t="str">
        <f t="shared" si="168"/>
        <v>MAIN UNIT</v>
      </c>
      <c r="Q919" s="208" t="s">
        <v>56</v>
      </c>
      <c r="R919" s="208" t="s">
        <v>49</v>
      </c>
      <c r="S919" s="208" t="s">
        <v>36</v>
      </c>
      <c r="T919" s="208" t="s">
        <v>65</v>
      </c>
      <c r="U919" s="208" t="s">
        <v>66</v>
      </c>
      <c r="V919" s="208" t="s">
        <v>1080</v>
      </c>
      <c r="W919" s="208" t="s">
        <v>96</v>
      </c>
      <c r="X919" s="34">
        <v>7620000</v>
      </c>
      <c r="Y919" s="202">
        <v>1</v>
      </c>
      <c r="Z919" s="26">
        <f t="shared" si="166"/>
        <v>7620000</v>
      </c>
      <c r="AA919" s="208">
        <v>7.6100000000000001E-2</v>
      </c>
      <c r="AB919" s="35">
        <f t="shared" si="176"/>
        <v>579882</v>
      </c>
      <c r="AC919" s="27">
        <f t="shared" si="169"/>
        <v>70745.603999999992</v>
      </c>
      <c r="AD919" s="212">
        <v>0.122</v>
      </c>
      <c r="AE919" s="211">
        <f t="shared" si="170"/>
        <v>1</v>
      </c>
      <c r="AF919" s="211">
        <f>IF(AND(COUNTIFS($J$18:J919,J919)=1,AE919=1),1,"")</f>
        <v>1</v>
      </c>
      <c r="AG919" s="211">
        <f>IF(C919="","",IF(AND(COUNTIFS($J$18:J919,J919)=1,C919&lt;&gt;""),1,""))</f>
        <v>1</v>
      </c>
      <c r="AH919" s="211">
        <f>IF(G919="","",IF(AND(COUNTIFS($J$18:J919,J919)=1,G919&lt;&gt;""),1,""))</f>
        <v>1</v>
      </c>
      <c r="AI919" s="28">
        <f t="shared" si="171"/>
        <v>48763143.537654869</v>
      </c>
      <c r="AJ919" s="28">
        <f t="shared" si="172"/>
        <v>5924029.970215477</v>
      </c>
      <c r="AK919" s="29">
        <f t="shared" si="173"/>
        <v>0.12148580957749257</v>
      </c>
      <c r="AL919" s="210"/>
      <c r="AM919" s="210"/>
      <c r="AN919" s="210"/>
      <c r="AO919" s="210"/>
      <c r="AP919" s="45" t="str">
        <f t="shared" si="174"/>
        <v>202012</v>
      </c>
      <c r="AQ919" s="45" t="str">
        <f t="shared" si="175"/>
        <v>202012JPY</v>
      </c>
    </row>
    <row r="920" spans="1:43" s="15" customFormat="1">
      <c r="A920" s="208" t="s">
        <v>35</v>
      </c>
      <c r="B920" s="209">
        <v>2020</v>
      </c>
      <c r="C920" s="209">
        <v>7</v>
      </c>
      <c r="D920" s="57" t="str">
        <f t="shared" si="165"/>
        <v>Q2</v>
      </c>
      <c r="E920" s="208" t="s">
        <v>35</v>
      </c>
      <c r="F920" s="209">
        <v>2020</v>
      </c>
      <c r="G920" s="209">
        <v>12</v>
      </c>
      <c r="H920" s="213"/>
      <c r="I920" s="57" t="str">
        <f t="shared" si="167"/>
        <v>Q3</v>
      </c>
      <c r="J920" s="204" t="s">
        <v>1078</v>
      </c>
      <c r="K920" s="213" t="s">
        <v>1079</v>
      </c>
      <c r="L920" s="210" t="s">
        <v>55</v>
      </c>
      <c r="M920" s="208" t="s">
        <v>47</v>
      </c>
      <c r="N920" s="208">
        <v>1</v>
      </c>
      <c r="O920" s="208"/>
      <c r="P920" s="57" t="str">
        <f t="shared" si="168"/>
        <v>MAIN UNIT</v>
      </c>
      <c r="Q920" s="208" t="s">
        <v>56</v>
      </c>
      <c r="R920" s="208" t="s">
        <v>49</v>
      </c>
      <c r="S920" s="208" t="s">
        <v>36</v>
      </c>
      <c r="T920" s="208" t="s">
        <v>65</v>
      </c>
      <c r="U920" s="208" t="s">
        <v>66</v>
      </c>
      <c r="V920" s="208" t="s">
        <v>1080</v>
      </c>
      <c r="W920" s="208" t="s">
        <v>96</v>
      </c>
      <c r="X920" s="34">
        <v>7620000</v>
      </c>
      <c r="Y920" s="202">
        <v>1</v>
      </c>
      <c r="Z920" s="26">
        <f t="shared" si="166"/>
        <v>7620000</v>
      </c>
      <c r="AA920" s="208">
        <v>7.6100000000000001E-2</v>
      </c>
      <c r="AB920" s="35">
        <f t="shared" si="176"/>
        <v>579882</v>
      </c>
      <c r="AC920" s="27">
        <f t="shared" si="169"/>
        <v>70745.603999999992</v>
      </c>
      <c r="AD920" s="212">
        <v>0.122</v>
      </c>
      <c r="AE920" s="211">
        <f t="shared" si="170"/>
        <v>1</v>
      </c>
      <c r="AF920" s="211" t="str">
        <f>IF(AND(COUNTIFS($J$18:J920,J920)=1,AE920=1),1,"")</f>
        <v/>
      </c>
      <c r="AG920" s="211" t="str">
        <f>IF(C920="","",IF(AND(COUNTIFS($J$18:J920,J920)=1,C920&lt;&gt;""),1,""))</f>
        <v/>
      </c>
      <c r="AH920" s="211" t="str">
        <f>IF(G920="","",IF(AND(COUNTIFS($J$18:J920,J920)=1,G920&lt;&gt;""),1,""))</f>
        <v/>
      </c>
      <c r="AI920" s="28">
        <f t="shared" si="171"/>
        <v>48763143.537654869</v>
      </c>
      <c r="AJ920" s="28">
        <f t="shared" si="172"/>
        <v>5924029.970215477</v>
      </c>
      <c r="AK920" s="29">
        <f t="shared" si="173"/>
        <v>0.12148580957749257</v>
      </c>
      <c r="AL920" s="210"/>
      <c r="AM920" s="210"/>
      <c r="AN920" s="210"/>
      <c r="AO920" s="210"/>
      <c r="AP920" s="45" t="str">
        <f t="shared" si="174"/>
        <v>202012</v>
      </c>
      <c r="AQ920" s="45" t="str">
        <f t="shared" si="175"/>
        <v>202012JPY</v>
      </c>
    </row>
    <row r="921" spans="1:43" s="15" customFormat="1">
      <c r="A921" s="208" t="s">
        <v>35</v>
      </c>
      <c r="B921" s="209">
        <v>2020</v>
      </c>
      <c r="C921" s="209">
        <v>8</v>
      </c>
      <c r="D921" s="57" t="str">
        <f t="shared" si="165"/>
        <v>Q2</v>
      </c>
      <c r="E921" s="208" t="s">
        <v>35</v>
      </c>
      <c r="F921" s="209">
        <v>2020</v>
      </c>
      <c r="G921" s="209">
        <v>10</v>
      </c>
      <c r="H921" s="213"/>
      <c r="I921" s="57" t="str">
        <f t="shared" si="167"/>
        <v>Q3</v>
      </c>
      <c r="J921" s="204" t="s">
        <v>1081</v>
      </c>
      <c r="K921" s="213" t="s">
        <v>1082</v>
      </c>
      <c r="L921" s="210" t="s">
        <v>55</v>
      </c>
      <c r="M921" s="208" t="s">
        <v>47</v>
      </c>
      <c r="N921" s="208">
        <v>1</v>
      </c>
      <c r="O921" s="208"/>
      <c r="P921" s="57" t="str">
        <f t="shared" si="168"/>
        <v>MAIN UNIT</v>
      </c>
      <c r="Q921" s="208" t="s">
        <v>48</v>
      </c>
      <c r="R921" s="208" t="s">
        <v>49</v>
      </c>
      <c r="S921" s="208" t="s">
        <v>37</v>
      </c>
      <c r="T921" s="208" t="s">
        <v>88</v>
      </c>
      <c r="U921" s="208" t="s">
        <v>58</v>
      </c>
      <c r="V921" s="208" t="s">
        <v>89</v>
      </c>
      <c r="W921" s="208" t="s">
        <v>51</v>
      </c>
      <c r="X921" s="34">
        <v>710000</v>
      </c>
      <c r="Y921" s="202">
        <v>1.1299999999999999</v>
      </c>
      <c r="Z921" s="26">
        <f t="shared" si="166"/>
        <v>710000</v>
      </c>
      <c r="AA921" s="208">
        <v>1.135</v>
      </c>
      <c r="AB921" s="35">
        <f t="shared" si="176"/>
        <v>713141.59292035399</v>
      </c>
      <c r="AC921" s="27">
        <f t="shared" si="169"/>
        <v>82296.539823008847</v>
      </c>
      <c r="AD921" s="212">
        <v>0.1154</v>
      </c>
      <c r="AE921" s="211">
        <f t="shared" si="170"/>
        <v>0</v>
      </c>
      <c r="AF921" s="211" t="str">
        <f>IF(AND(COUNTIFS($J$18:J921,J921)=1,AE921=1),1,"")</f>
        <v/>
      </c>
      <c r="AG921" s="211">
        <f>IF(C921="","",IF(AND(COUNTIFS($J$18:J921,J921)=1,C921&lt;&gt;""),1,""))</f>
        <v>1</v>
      </c>
      <c r="AH921" s="211">
        <f>IF(G921="","",IF(AND(COUNTIFS($J$18:J921,J921)=1,G921&lt;&gt;""),1,""))</f>
        <v>1</v>
      </c>
      <c r="AI921" s="28">
        <f t="shared" si="171"/>
        <v>28011162.254106205</v>
      </c>
      <c r="AJ921" s="28">
        <f t="shared" si="172"/>
        <v>3401347.1124888421</v>
      </c>
      <c r="AK921" s="29">
        <f t="shared" si="173"/>
        <v>0.12142827497242578</v>
      </c>
      <c r="AL921" s="210"/>
      <c r="AM921" s="210"/>
      <c r="AN921" s="210"/>
      <c r="AO921" s="210"/>
      <c r="AP921" s="45" t="str">
        <f t="shared" si="174"/>
        <v>202010</v>
      </c>
      <c r="AQ921" s="45" t="str">
        <f t="shared" si="175"/>
        <v>202010RMB</v>
      </c>
    </row>
    <row r="922" spans="1:43" s="15" customFormat="1">
      <c r="A922" s="208" t="s">
        <v>35</v>
      </c>
      <c r="B922" s="209">
        <v>2020</v>
      </c>
      <c r="C922" s="209">
        <v>8</v>
      </c>
      <c r="D922" s="57" t="str">
        <f t="shared" si="165"/>
        <v>Q2</v>
      </c>
      <c r="E922" s="208" t="s">
        <v>35</v>
      </c>
      <c r="F922" s="209">
        <v>2020</v>
      </c>
      <c r="G922" s="209">
        <v>11</v>
      </c>
      <c r="H922" s="213"/>
      <c r="I922" s="57" t="str">
        <f t="shared" si="167"/>
        <v>Q3</v>
      </c>
      <c r="J922" s="204" t="s">
        <v>1083</v>
      </c>
      <c r="K922" s="213" t="s">
        <v>1082</v>
      </c>
      <c r="L922" s="210" t="s">
        <v>55</v>
      </c>
      <c r="M922" s="208" t="s">
        <v>47</v>
      </c>
      <c r="N922" s="208">
        <v>1</v>
      </c>
      <c r="O922" s="208"/>
      <c r="P922" s="57" t="str">
        <f t="shared" si="168"/>
        <v>MAIN UNIT</v>
      </c>
      <c r="Q922" s="208" t="s">
        <v>48</v>
      </c>
      <c r="R922" s="208" t="s">
        <v>49</v>
      </c>
      <c r="S922" s="208" t="s">
        <v>37</v>
      </c>
      <c r="T922" s="208" t="s">
        <v>88</v>
      </c>
      <c r="U922" s="208" t="s">
        <v>58</v>
      </c>
      <c r="V922" s="208" t="s">
        <v>89</v>
      </c>
      <c r="W922" s="208" t="s">
        <v>51</v>
      </c>
      <c r="X922" s="34">
        <v>710000</v>
      </c>
      <c r="Y922" s="202">
        <v>1.1299999999999999</v>
      </c>
      <c r="Z922" s="26">
        <f t="shared" si="166"/>
        <v>710000</v>
      </c>
      <c r="AA922" s="208">
        <v>1.155</v>
      </c>
      <c r="AB922" s="35">
        <f t="shared" si="176"/>
        <v>725707.96460176993</v>
      </c>
      <c r="AC922" s="27">
        <f t="shared" si="169"/>
        <v>92527.765486725664</v>
      </c>
      <c r="AD922" s="212">
        <v>0.1275</v>
      </c>
      <c r="AE922" s="211">
        <f t="shared" si="170"/>
        <v>0</v>
      </c>
      <c r="AF922" s="211" t="str">
        <f>IF(AND(COUNTIFS($J$18:J922,J922)=1,AE922=1),1,"")</f>
        <v/>
      </c>
      <c r="AG922" s="211">
        <f>IF(C922="","",IF(AND(COUNTIFS($J$18:J922,J922)=1,C922&lt;&gt;""),1,""))</f>
        <v>1</v>
      </c>
      <c r="AH922" s="211">
        <f>IF(G922="","",IF(AND(COUNTIFS($J$18:J922,J922)=1,G922&lt;&gt;""),1,""))</f>
        <v>1</v>
      </c>
      <c r="AI922" s="28">
        <f t="shared" si="171"/>
        <v>44078731.611185834</v>
      </c>
      <c r="AJ922" s="28">
        <f t="shared" si="172"/>
        <v>5508173.2163771475</v>
      </c>
      <c r="AK922" s="29">
        <f t="shared" si="173"/>
        <v>0.12496215328889686</v>
      </c>
      <c r="AL922" s="210"/>
      <c r="AM922" s="210"/>
      <c r="AN922" s="210"/>
      <c r="AO922" s="210"/>
      <c r="AP922" s="45" t="str">
        <f t="shared" si="174"/>
        <v>202011</v>
      </c>
      <c r="AQ922" s="45" t="str">
        <f t="shared" si="175"/>
        <v>202011RMB</v>
      </c>
    </row>
    <row r="923" spans="1:43" s="15" customFormat="1">
      <c r="A923" s="208" t="s">
        <v>35</v>
      </c>
      <c r="B923" s="209">
        <v>2020</v>
      </c>
      <c r="C923" s="209">
        <v>8</v>
      </c>
      <c r="D923" s="57" t="str">
        <f t="shared" si="165"/>
        <v>Q2</v>
      </c>
      <c r="E923" s="208" t="s">
        <v>35</v>
      </c>
      <c r="F923" s="209">
        <v>2020</v>
      </c>
      <c r="G923" s="209">
        <v>10</v>
      </c>
      <c r="H923" s="213"/>
      <c r="I923" s="57" t="str">
        <f t="shared" si="167"/>
        <v>Q3</v>
      </c>
      <c r="J923" s="204" t="s">
        <v>1084</v>
      </c>
      <c r="K923" s="213" t="s">
        <v>1085</v>
      </c>
      <c r="L923" s="210" t="s">
        <v>79</v>
      </c>
      <c r="M923" s="208" t="s">
        <v>47</v>
      </c>
      <c r="N923" s="208">
        <v>1</v>
      </c>
      <c r="O923" s="208"/>
      <c r="P923" s="57" t="str">
        <f t="shared" si="168"/>
        <v>MAIN UNIT</v>
      </c>
      <c r="Q923" s="208" t="s">
        <v>56</v>
      </c>
      <c r="R923" s="208" t="s">
        <v>49</v>
      </c>
      <c r="S923" s="208" t="s">
        <v>38</v>
      </c>
      <c r="T923" s="208" t="s">
        <v>326</v>
      </c>
      <c r="U923" s="208" t="s">
        <v>137</v>
      </c>
      <c r="V923" s="208" t="s">
        <v>899</v>
      </c>
      <c r="W923" s="208" t="s">
        <v>51</v>
      </c>
      <c r="X923" s="34">
        <v>1006000</v>
      </c>
      <c r="Y923" s="202">
        <v>1.1299999999999999</v>
      </c>
      <c r="Z923" s="26">
        <f t="shared" si="166"/>
        <v>1006000</v>
      </c>
      <c r="AA923" s="208">
        <v>1.135</v>
      </c>
      <c r="AB923" s="35">
        <f t="shared" si="176"/>
        <v>1010451.3274336284</v>
      </c>
      <c r="AC923" s="27">
        <f t="shared" si="169"/>
        <v>107208.88584070797</v>
      </c>
      <c r="AD923" s="212">
        <v>0.1061</v>
      </c>
      <c r="AE923" s="211">
        <f t="shared" si="170"/>
        <v>1</v>
      </c>
      <c r="AF923" s="211">
        <f>IF(AND(COUNTIFS($J$18:J923,J923)=1,AE923=1),1,"")</f>
        <v>1</v>
      </c>
      <c r="AG923" s="211">
        <f>IF(C923="","",IF(AND(COUNTIFS($J$18:J923,J923)=1,C923&lt;&gt;""),1,""))</f>
        <v>1</v>
      </c>
      <c r="AH923" s="211">
        <f>IF(G923="","",IF(AND(COUNTIFS($J$18:J923,J923)=1,G923&lt;&gt;""),1,""))</f>
        <v>1</v>
      </c>
      <c r="AI923" s="28">
        <f t="shared" si="171"/>
        <v>28011162.254106205</v>
      </c>
      <c r="AJ923" s="28">
        <f t="shared" si="172"/>
        <v>3401347.1124888421</v>
      </c>
      <c r="AK923" s="29">
        <f t="shared" si="173"/>
        <v>0.12142827497242578</v>
      </c>
      <c r="AL923" s="210"/>
      <c r="AM923" s="210"/>
      <c r="AN923" s="210"/>
      <c r="AO923" s="210"/>
      <c r="AP923" s="45" t="str">
        <f t="shared" si="174"/>
        <v>202010</v>
      </c>
      <c r="AQ923" s="45" t="str">
        <f t="shared" si="175"/>
        <v>202010RMB</v>
      </c>
    </row>
    <row r="924" spans="1:43" s="15" customFormat="1" ht="26.4">
      <c r="A924" s="208" t="s">
        <v>35</v>
      </c>
      <c r="B924" s="209">
        <v>2020</v>
      </c>
      <c r="C924" s="209">
        <v>8</v>
      </c>
      <c r="D924" s="57" t="str">
        <f t="shared" si="165"/>
        <v>Q2</v>
      </c>
      <c r="E924" s="208" t="s">
        <v>35</v>
      </c>
      <c r="F924" s="209">
        <v>2020</v>
      </c>
      <c r="G924" s="209">
        <v>9</v>
      </c>
      <c r="H924" s="213"/>
      <c r="I924" s="57" t="str">
        <f t="shared" si="167"/>
        <v>Q2</v>
      </c>
      <c r="J924" s="204" t="s">
        <v>1086</v>
      </c>
      <c r="K924" s="213" t="s">
        <v>1021</v>
      </c>
      <c r="L924" s="210" t="s">
        <v>488</v>
      </c>
      <c r="M924" s="208" t="s">
        <v>47</v>
      </c>
      <c r="N924" s="208">
        <v>0</v>
      </c>
      <c r="O924" s="208">
        <v>2</v>
      </c>
      <c r="P924" s="57" t="str">
        <f t="shared" si="168"/>
        <v>SERVICE/ PARTS</v>
      </c>
      <c r="Q924" s="208" t="s">
        <v>48</v>
      </c>
      <c r="R924" s="208" t="s">
        <v>49</v>
      </c>
      <c r="S924" s="208" t="s">
        <v>37</v>
      </c>
      <c r="T924" s="208" t="s">
        <v>80</v>
      </c>
      <c r="U924" s="208" t="s">
        <v>58</v>
      </c>
      <c r="V924" s="208" t="s">
        <v>156</v>
      </c>
      <c r="W924" s="208" t="s">
        <v>51</v>
      </c>
      <c r="X924" s="34">
        <v>5050</v>
      </c>
      <c r="Y924" s="202">
        <v>1.1299999999999999</v>
      </c>
      <c r="Z924" s="26">
        <f t="shared" si="166"/>
        <v>10100</v>
      </c>
      <c r="AA924" s="208">
        <v>1.1299999999999999</v>
      </c>
      <c r="AB924" s="35">
        <f t="shared" si="176"/>
        <v>10100</v>
      </c>
      <c r="AC924" s="27">
        <f t="shared" si="169"/>
        <v>1361.48</v>
      </c>
      <c r="AD924" s="212">
        <v>0.1348</v>
      </c>
      <c r="AE924" s="211">
        <f t="shared" si="170"/>
        <v>0</v>
      </c>
      <c r="AF924" s="211" t="str">
        <f>IF(AND(COUNTIFS($J$18:J924,J924)=1,AE924=1),1,"")</f>
        <v/>
      </c>
      <c r="AG924" s="211">
        <f>IF(C924="","",IF(AND(COUNTIFS($J$18:J924,J924)=1,C924&lt;&gt;""),1,""))</f>
        <v>1</v>
      </c>
      <c r="AH924" s="211">
        <f>IF(G924="","",IF(AND(COUNTIFS($J$18:J924,J924)=1,G924&lt;&gt;""),1,""))</f>
        <v>1</v>
      </c>
      <c r="AI924" s="28">
        <f t="shared" si="171"/>
        <v>47907808.356810614</v>
      </c>
      <c r="AJ924" s="28">
        <f t="shared" si="172"/>
        <v>6027384.8806384467</v>
      </c>
      <c r="AK924" s="29">
        <f t="shared" si="173"/>
        <v>0.12581216063459494</v>
      </c>
      <c r="AL924" s="210"/>
      <c r="AM924" s="210"/>
      <c r="AN924" s="210"/>
      <c r="AO924" s="210"/>
      <c r="AP924" s="45" t="str">
        <f t="shared" si="174"/>
        <v>20209</v>
      </c>
      <c r="AQ924" s="45" t="str">
        <f t="shared" si="175"/>
        <v>20209RMB</v>
      </c>
    </row>
    <row r="925" spans="1:43" s="15" customFormat="1" ht="26.4">
      <c r="A925" s="208" t="s">
        <v>35</v>
      </c>
      <c r="B925" s="209">
        <v>2020</v>
      </c>
      <c r="C925" s="209">
        <v>8</v>
      </c>
      <c r="D925" s="57" t="str">
        <f t="shared" si="165"/>
        <v>Q2</v>
      </c>
      <c r="E925" s="208" t="s">
        <v>35</v>
      </c>
      <c r="F925" s="209">
        <v>2020</v>
      </c>
      <c r="G925" s="209">
        <v>9</v>
      </c>
      <c r="H925" s="213"/>
      <c r="I925" s="57" t="str">
        <f t="shared" si="167"/>
        <v>Q2</v>
      </c>
      <c r="J925" s="204" t="s">
        <v>1086</v>
      </c>
      <c r="K925" s="213" t="s">
        <v>1021</v>
      </c>
      <c r="L925" s="210" t="s">
        <v>1087</v>
      </c>
      <c r="M925" s="208" t="s">
        <v>354</v>
      </c>
      <c r="N925" s="208">
        <v>0</v>
      </c>
      <c r="O925" s="208">
        <v>8</v>
      </c>
      <c r="P925" s="57" t="str">
        <f t="shared" si="168"/>
        <v>SERVICE/ PARTS</v>
      </c>
      <c r="Q925" s="208" t="s">
        <v>48</v>
      </c>
      <c r="R925" s="208" t="s">
        <v>49</v>
      </c>
      <c r="S925" s="208" t="s">
        <v>37</v>
      </c>
      <c r="T925" s="208" t="s">
        <v>80</v>
      </c>
      <c r="U925" s="208" t="s">
        <v>58</v>
      </c>
      <c r="V925" s="208" t="s">
        <v>156</v>
      </c>
      <c r="W925" s="208" t="s">
        <v>51</v>
      </c>
      <c r="X925" s="34">
        <v>620</v>
      </c>
      <c r="Y925" s="202">
        <v>1.1299999999999999</v>
      </c>
      <c r="Z925" s="26">
        <f t="shared" si="166"/>
        <v>4960</v>
      </c>
      <c r="AA925" s="208">
        <v>1.1299999999999999</v>
      </c>
      <c r="AB925" s="35">
        <f t="shared" si="176"/>
        <v>4960</v>
      </c>
      <c r="AC925" s="27">
        <f t="shared" si="169"/>
        <v>668.60800000000006</v>
      </c>
      <c r="AD925" s="212">
        <v>0.1348</v>
      </c>
      <c r="AE925" s="211">
        <f t="shared" si="170"/>
        <v>0</v>
      </c>
      <c r="AF925" s="211" t="str">
        <f>IF(AND(COUNTIFS($J$18:J925,J925)=1,AE925=1),1,"")</f>
        <v/>
      </c>
      <c r="AG925" s="211" t="str">
        <f>IF(C925="","",IF(AND(COUNTIFS($J$18:J925,J925)=1,C925&lt;&gt;""),1,""))</f>
        <v/>
      </c>
      <c r="AH925" s="211" t="str">
        <f>IF(G925="","",IF(AND(COUNTIFS($J$18:J925,J925)=1,G925&lt;&gt;""),1,""))</f>
        <v/>
      </c>
      <c r="AI925" s="28">
        <f t="shared" si="171"/>
        <v>47907808.356810614</v>
      </c>
      <c r="AJ925" s="28">
        <f t="shared" si="172"/>
        <v>6027384.8806384467</v>
      </c>
      <c r="AK925" s="29">
        <f t="shared" si="173"/>
        <v>0.12581216063459494</v>
      </c>
      <c r="AL925" s="210"/>
      <c r="AM925" s="210"/>
      <c r="AN925" s="210"/>
      <c r="AO925" s="210"/>
      <c r="AP925" s="45" t="str">
        <f t="shared" si="174"/>
        <v>20209</v>
      </c>
      <c r="AQ925" s="45" t="str">
        <f t="shared" si="175"/>
        <v>20209RMB</v>
      </c>
    </row>
    <row r="926" spans="1:43" s="15" customFormat="1">
      <c r="A926" s="208" t="s">
        <v>34</v>
      </c>
      <c r="B926" s="209">
        <v>2020</v>
      </c>
      <c r="C926" s="209">
        <v>1</v>
      </c>
      <c r="D926" s="57" t="str">
        <f t="shared" si="165"/>
        <v>Q4</v>
      </c>
      <c r="E926" s="208" t="s">
        <v>34</v>
      </c>
      <c r="F926" s="209">
        <v>2020</v>
      </c>
      <c r="G926" s="209">
        <v>2</v>
      </c>
      <c r="H926" s="213"/>
      <c r="I926" s="57" t="str">
        <f t="shared" si="167"/>
        <v>Q4</v>
      </c>
      <c r="J926" s="204" t="s">
        <v>1088</v>
      </c>
      <c r="K926" s="213" t="s">
        <v>1089</v>
      </c>
      <c r="L926" s="210" t="s">
        <v>79</v>
      </c>
      <c r="M926" s="208" t="s">
        <v>47</v>
      </c>
      <c r="N926" s="208">
        <v>1</v>
      </c>
      <c r="O926" s="208"/>
      <c r="P926" s="57" t="str">
        <f t="shared" si="168"/>
        <v>MAIN UNIT</v>
      </c>
      <c r="Q926" s="208" t="s">
        <v>56</v>
      </c>
      <c r="R926" s="208" t="s">
        <v>49</v>
      </c>
      <c r="S926" s="208" t="s">
        <v>36</v>
      </c>
      <c r="T926" s="208" t="s">
        <v>65</v>
      </c>
      <c r="U926" s="208" t="s">
        <v>66</v>
      </c>
      <c r="V926" s="208" t="s">
        <v>634</v>
      </c>
      <c r="W926" s="208" t="s">
        <v>96</v>
      </c>
      <c r="X926" s="34">
        <v>10736800</v>
      </c>
      <c r="Y926" s="202">
        <v>1</v>
      </c>
      <c r="Z926" s="26">
        <f t="shared" si="166"/>
        <v>10736800</v>
      </c>
      <c r="AA926" s="208">
        <v>7.2700000000000001E-2</v>
      </c>
      <c r="AB926" s="35">
        <f t="shared" si="176"/>
        <v>780565.36</v>
      </c>
      <c r="AC926" s="27">
        <f t="shared" si="169"/>
        <v>90077.242543999993</v>
      </c>
      <c r="AD926" s="212">
        <v>0.1154</v>
      </c>
      <c r="AE926" s="211">
        <f t="shared" si="170"/>
        <v>1</v>
      </c>
      <c r="AF926" s="211">
        <f>IF(AND(COUNTIFS($J$18:J926,J926)=1,AE926=1),1,"")</f>
        <v>1</v>
      </c>
      <c r="AG926" s="211">
        <f>IF(C926="","",IF(AND(COUNTIFS($J$18:J926,J926)=1,C926&lt;&gt;""),1,""))</f>
        <v>1</v>
      </c>
      <c r="AH926" s="211">
        <f>IF(G926="","",IF(AND(COUNTIFS($J$18:J926,J926)=1,G926&lt;&gt;""),1,""))</f>
        <v>1</v>
      </c>
      <c r="AI926" s="28">
        <f t="shared" si="171"/>
        <v>14005204.685000001</v>
      </c>
      <c r="AJ926" s="28">
        <f t="shared" si="172"/>
        <v>1436995.2460839998</v>
      </c>
      <c r="AK926" s="29">
        <f t="shared" si="173"/>
        <v>0.10260437304590524</v>
      </c>
      <c r="AL926" s="210"/>
      <c r="AM926" s="210"/>
      <c r="AN926" s="210"/>
      <c r="AO926" s="210"/>
      <c r="AP926" s="45" t="str">
        <f t="shared" si="174"/>
        <v>20202</v>
      </c>
      <c r="AQ926" s="45" t="str">
        <f t="shared" si="175"/>
        <v>20202JPY</v>
      </c>
    </row>
    <row r="927" spans="1:43" s="15" customFormat="1">
      <c r="A927" s="208" t="s">
        <v>34</v>
      </c>
      <c r="B927" s="209">
        <v>2020</v>
      </c>
      <c r="C927" s="209">
        <v>1</v>
      </c>
      <c r="D927" s="57" t="str">
        <f t="shared" si="165"/>
        <v>Q4</v>
      </c>
      <c r="E927" s="208" t="s">
        <v>34</v>
      </c>
      <c r="F927" s="209">
        <v>2020</v>
      </c>
      <c r="G927" s="209">
        <v>2</v>
      </c>
      <c r="H927" s="213"/>
      <c r="I927" s="57" t="str">
        <f t="shared" si="167"/>
        <v>Q4</v>
      </c>
      <c r="J927" s="204" t="s">
        <v>1088</v>
      </c>
      <c r="K927" s="213" t="s">
        <v>1089</v>
      </c>
      <c r="L927" s="210" t="s">
        <v>55</v>
      </c>
      <c r="M927" s="208" t="s">
        <v>47</v>
      </c>
      <c r="N927" s="208">
        <v>1</v>
      </c>
      <c r="O927" s="208"/>
      <c r="P927" s="57" t="str">
        <f t="shared" si="168"/>
        <v>MAIN UNIT</v>
      </c>
      <c r="Q927" s="208" t="s">
        <v>56</v>
      </c>
      <c r="R927" s="208" t="s">
        <v>49</v>
      </c>
      <c r="S927" s="208" t="s">
        <v>36</v>
      </c>
      <c r="T927" s="208" t="s">
        <v>65</v>
      </c>
      <c r="U927" s="208" t="s">
        <v>66</v>
      </c>
      <c r="V927" s="208" t="s">
        <v>634</v>
      </c>
      <c r="W927" s="208" t="s">
        <v>96</v>
      </c>
      <c r="X927" s="34">
        <v>7158000</v>
      </c>
      <c r="Y927" s="202">
        <v>1</v>
      </c>
      <c r="Z927" s="26">
        <f t="shared" si="166"/>
        <v>7158000</v>
      </c>
      <c r="AA927" s="208">
        <v>7.2700000000000001E-2</v>
      </c>
      <c r="AB927" s="35">
        <f t="shared" si="176"/>
        <v>520386.6</v>
      </c>
      <c r="AC927" s="27">
        <f t="shared" si="169"/>
        <v>60052.613639999996</v>
      </c>
      <c r="AD927" s="212">
        <v>0.1154</v>
      </c>
      <c r="AE927" s="211">
        <f t="shared" si="170"/>
        <v>1</v>
      </c>
      <c r="AF927" s="211" t="str">
        <f>IF(AND(COUNTIFS($J$18:J927,J927)=1,AE927=1),1,"")</f>
        <v/>
      </c>
      <c r="AG927" s="211" t="str">
        <f>IF(C927="","",IF(AND(COUNTIFS($J$18:J927,J927)=1,C927&lt;&gt;""),1,""))</f>
        <v/>
      </c>
      <c r="AH927" s="211" t="str">
        <f>IF(G927="","",IF(AND(COUNTIFS($J$18:J927,J927)=1,G927&lt;&gt;""),1,""))</f>
        <v/>
      </c>
      <c r="AI927" s="28">
        <f t="shared" si="171"/>
        <v>14005204.685000001</v>
      </c>
      <c r="AJ927" s="28">
        <f t="shared" si="172"/>
        <v>1436995.2460839998</v>
      </c>
      <c r="AK927" s="29">
        <f t="shared" si="173"/>
        <v>0.10260437304590524</v>
      </c>
      <c r="AL927" s="210"/>
      <c r="AM927" s="210"/>
      <c r="AN927" s="210"/>
      <c r="AO927" s="210"/>
      <c r="AP927" s="45" t="str">
        <f t="shared" si="174"/>
        <v>20202</v>
      </c>
      <c r="AQ927" s="45" t="str">
        <f t="shared" si="175"/>
        <v>20202JPY</v>
      </c>
    </row>
    <row r="928" spans="1:43" s="15" customFormat="1">
      <c r="A928" s="208" t="s">
        <v>34</v>
      </c>
      <c r="B928" s="209">
        <v>2020</v>
      </c>
      <c r="C928" s="209">
        <v>2</v>
      </c>
      <c r="D928" s="57" t="str">
        <f t="shared" si="165"/>
        <v>Q4</v>
      </c>
      <c r="E928" s="208" t="s">
        <v>34</v>
      </c>
      <c r="F928" s="209">
        <v>2020</v>
      </c>
      <c r="G928" s="209">
        <v>2</v>
      </c>
      <c r="H928" s="213"/>
      <c r="I928" s="57" t="str">
        <f t="shared" si="167"/>
        <v>Q4</v>
      </c>
      <c r="J928" s="204" t="s">
        <v>1090</v>
      </c>
      <c r="K928" s="213" t="s">
        <v>1091</v>
      </c>
      <c r="L928" s="210" t="s">
        <v>79</v>
      </c>
      <c r="M928" s="208" t="s">
        <v>47</v>
      </c>
      <c r="N928" s="208">
        <v>1</v>
      </c>
      <c r="O928" s="208"/>
      <c r="P928" s="57" t="str">
        <f t="shared" si="168"/>
        <v>MAIN UNIT</v>
      </c>
      <c r="Q928" s="216" t="s">
        <v>48</v>
      </c>
      <c r="R928" s="208" t="s">
        <v>49</v>
      </c>
      <c r="S928" s="208" t="s">
        <v>36</v>
      </c>
      <c r="T928" s="208" t="s">
        <v>232</v>
      </c>
      <c r="U928" s="208" t="s">
        <v>66</v>
      </c>
      <c r="V928" s="208" t="s">
        <v>99</v>
      </c>
      <c r="W928" s="208" t="s">
        <v>96</v>
      </c>
      <c r="X928" s="34">
        <v>15884750</v>
      </c>
      <c r="Y928" s="202">
        <v>1</v>
      </c>
      <c r="Z928" s="26">
        <f t="shared" si="166"/>
        <v>15884750</v>
      </c>
      <c r="AA928" s="208">
        <v>7.2700000000000001E-2</v>
      </c>
      <c r="AB928" s="35">
        <f t="shared" si="176"/>
        <v>1154821.325</v>
      </c>
      <c r="AC928" s="27">
        <f t="shared" si="169"/>
        <v>204172.41026</v>
      </c>
      <c r="AD928" s="212">
        <v>0.17680000000000001</v>
      </c>
      <c r="AE928" s="211">
        <f t="shared" si="170"/>
        <v>0</v>
      </c>
      <c r="AF928" s="211" t="str">
        <f>IF(AND(COUNTIFS($J$18:J928,J928)=1,AE928=1),1,"")</f>
        <v/>
      </c>
      <c r="AG928" s="211">
        <f>IF(C928="","",IF(AND(COUNTIFS($J$18:J928,J928)=1,C928&lt;&gt;""),1,""))</f>
        <v>1</v>
      </c>
      <c r="AH928" s="211">
        <f>IF(G928="","",IF(AND(COUNTIFS($J$18:J928,J928)=1,G928&lt;&gt;""),1,""))</f>
        <v>1</v>
      </c>
      <c r="AI928" s="28">
        <f t="shared" si="171"/>
        <v>14005204.685000001</v>
      </c>
      <c r="AJ928" s="28">
        <f t="shared" si="172"/>
        <v>1436995.2460839998</v>
      </c>
      <c r="AK928" s="29">
        <f t="shared" si="173"/>
        <v>0.10260437304590524</v>
      </c>
      <c r="AL928" s="210"/>
      <c r="AM928" s="210"/>
      <c r="AN928" s="210"/>
      <c r="AO928" s="210"/>
      <c r="AP928" s="45" t="str">
        <f t="shared" si="174"/>
        <v>20202</v>
      </c>
      <c r="AQ928" s="45" t="str">
        <f t="shared" si="175"/>
        <v>20202JPY</v>
      </c>
    </row>
    <row r="929" spans="1:43" s="15" customFormat="1">
      <c r="A929" s="208" t="s">
        <v>34</v>
      </c>
      <c r="B929" s="209">
        <v>2020</v>
      </c>
      <c r="C929" s="209">
        <v>1</v>
      </c>
      <c r="D929" s="57" t="str">
        <f t="shared" si="165"/>
        <v>Q4</v>
      </c>
      <c r="E929" s="208" t="s">
        <v>34</v>
      </c>
      <c r="F929" s="209">
        <v>2020</v>
      </c>
      <c r="G929" s="209">
        <v>1</v>
      </c>
      <c r="H929" s="213"/>
      <c r="I929" s="57" t="str">
        <f t="shared" si="167"/>
        <v>Q4</v>
      </c>
      <c r="J929" s="204" t="s">
        <v>1092</v>
      </c>
      <c r="K929" s="213" t="s">
        <v>1093</v>
      </c>
      <c r="L929" s="210" t="s">
        <v>79</v>
      </c>
      <c r="M929" s="208" t="s">
        <v>47</v>
      </c>
      <c r="N929" s="208">
        <v>1</v>
      </c>
      <c r="O929" s="208"/>
      <c r="P929" s="57" t="str">
        <f t="shared" si="168"/>
        <v>MAIN UNIT</v>
      </c>
      <c r="Q929" s="208" t="s">
        <v>48</v>
      </c>
      <c r="R929" s="208" t="s">
        <v>49</v>
      </c>
      <c r="S929" s="208" t="s">
        <v>36</v>
      </c>
      <c r="T929" s="208" t="s">
        <v>65</v>
      </c>
      <c r="U929" s="208" t="s">
        <v>66</v>
      </c>
      <c r="V929" s="208" t="s">
        <v>99</v>
      </c>
      <c r="W929" s="208" t="s">
        <v>96</v>
      </c>
      <c r="X929" s="34">
        <v>15000000</v>
      </c>
      <c r="Y929" s="202">
        <v>1</v>
      </c>
      <c r="Z929" s="26">
        <f t="shared" si="166"/>
        <v>15000000</v>
      </c>
      <c r="AA929" s="208">
        <v>7.2999999999999995E-2</v>
      </c>
      <c r="AB929" s="35">
        <f t="shared" si="176"/>
        <v>1095000</v>
      </c>
      <c r="AC929" s="27">
        <f t="shared" si="169"/>
        <v>204765</v>
      </c>
      <c r="AD929" s="212">
        <v>0.187</v>
      </c>
      <c r="AE929" s="211">
        <f t="shared" si="170"/>
        <v>0</v>
      </c>
      <c r="AF929" s="211" t="str">
        <f>IF(AND(COUNTIFS($J$18:J929,J929)=1,AE929=1),1,"")</f>
        <v/>
      </c>
      <c r="AG929" s="211">
        <f>IF(C929="","",IF(AND(COUNTIFS($J$18:J929,J929)=1,C929&lt;&gt;""),1,""))</f>
        <v>1</v>
      </c>
      <c r="AH929" s="211">
        <f>IF(G929="","",IF(AND(COUNTIFS($J$18:J929,J929)=1,G929&lt;&gt;""),1,""))</f>
        <v>1</v>
      </c>
      <c r="AI929" s="28">
        <f t="shared" si="171"/>
        <v>11620538.477876106</v>
      </c>
      <c r="AJ929" s="28">
        <f t="shared" si="172"/>
        <v>1598596.3145221241</v>
      </c>
      <c r="AK929" s="29">
        <f t="shared" si="173"/>
        <v>0.13756645766163331</v>
      </c>
      <c r="AL929" s="210"/>
      <c r="AM929" s="210"/>
      <c r="AN929" s="210"/>
      <c r="AO929" s="210"/>
      <c r="AP929" s="45" t="str">
        <f t="shared" si="174"/>
        <v>20201</v>
      </c>
      <c r="AQ929" s="45" t="str">
        <f t="shared" si="175"/>
        <v>20201JPY</v>
      </c>
    </row>
    <row r="930" spans="1:43" s="15" customFormat="1">
      <c r="A930" s="208" t="s">
        <v>34</v>
      </c>
      <c r="B930" s="209">
        <v>2020</v>
      </c>
      <c r="C930" s="209">
        <v>1</v>
      </c>
      <c r="D930" s="57" t="str">
        <f t="shared" ref="D930:D993" si="177">IF(B930="","",IF(AND(C930&gt;=10,C930&lt;=12),"Q3",IF(AND(C930&gt;=1,C930&lt;=3),"Q4",IF(AND(C930&gt;=7,C930&lt;=9),"Q2",IF(AND(C930&gt;=4,C930&lt;=6),"Q1")))))</f>
        <v>Q4</v>
      </c>
      <c r="E930" s="208" t="s">
        <v>34</v>
      </c>
      <c r="F930" s="209">
        <v>2020</v>
      </c>
      <c r="G930" s="209">
        <v>1</v>
      </c>
      <c r="H930" s="213"/>
      <c r="I930" s="57" t="str">
        <f t="shared" si="167"/>
        <v>Q4</v>
      </c>
      <c r="J930" s="204" t="s">
        <v>1092</v>
      </c>
      <c r="K930" s="213" t="s">
        <v>1093</v>
      </c>
      <c r="L930" s="210" t="s">
        <v>55</v>
      </c>
      <c r="M930" s="208" t="s">
        <v>47</v>
      </c>
      <c r="N930" s="208">
        <v>1</v>
      </c>
      <c r="O930" s="208"/>
      <c r="P930" s="57" t="str">
        <f t="shared" si="168"/>
        <v>MAIN UNIT</v>
      </c>
      <c r="Q930" s="208" t="s">
        <v>48</v>
      </c>
      <c r="R930" s="208" t="s">
        <v>49</v>
      </c>
      <c r="S930" s="208" t="s">
        <v>36</v>
      </c>
      <c r="T930" s="208" t="s">
        <v>65</v>
      </c>
      <c r="U930" s="208" t="s">
        <v>66</v>
      </c>
      <c r="V930" s="208" t="s">
        <v>99</v>
      </c>
      <c r="W930" s="208" t="s">
        <v>96</v>
      </c>
      <c r="X930" s="34">
        <v>9442000</v>
      </c>
      <c r="Y930" s="202">
        <v>1</v>
      </c>
      <c r="Z930" s="26">
        <f t="shared" ref="Z930:Z993" si="178">IF(X930="","",X930*MAX(O930,N930))</f>
        <v>9442000</v>
      </c>
      <c r="AA930" s="208">
        <v>7.2999999999999995E-2</v>
      </c>
      <c r="AB930" s="35">
        <f t="shared" si="176"/>
        <v>689266</v>
      </c>
      <c r="AC930" s="27">
        <f t="shared" si="169"/>
        <v>128892.742</v>
      </c>
      <c r="AD930" s="212">
        <v>0.187</v>
      </c>
      <c r="AE930" s="211">
        <f t="shared" si="170"/>
        <v>0</v>
      </c>
      <c r="AF930" s="211" t="str">
        <f>IF(AND(COUNTIFS($J$18:J930,J930)=1,AE930=1),1,"")</f>
        <v/>
      </c>
      <c r="AG930" s="211" t="str">
        <f>IF(C930="","",IF(AND(COUNTIFS($J$18:J930,J930)=1,C930&lt;&gt;""),1,""))</f>
        <v/>
      </c>
      <c r="AH930" s="211" t="str">
        <f>IF(G930="","",IF(AND(COUNTIFS($J$18:J930,J930)=1,G930&lt;&gt;""),1,""))</f>
        <v/>
      </c>
      <c r="AI930" s="28">
        <f t="shared" si="171"/>
        <v>11620538.477876106</v>
      </c>
      <c r="AJ930" s="28">
        <f t="shared" si="172"/>
        <v>1598596.3145221241</v>
      </c>
      <c r="AK930" s="29">
        <f t="shared" si="173"/>
        <v>0.13756645766163331</v>
      </c>
      <c r="AL930" s="210"/>
      <c r="AM930" s="210"/>
      <c r="AN930" s="210"/>
      <c r="AO930" s="210"/>
      <c r="AP930" s="45" t="str">
        <f t="shared" si="174"/>
        <v>20201</v>
      </c>
      <c r="AQ930" s="45" t="str">
        <f t="shared" si="175"/>
        <v>20201JPY</v>
      </c>
    </row>
    <row r="931" spans="1:43" s="15" customFormat="1">
      <c r="A931" s="208" t="s">
        <v>34</v>
      </c>
      <c r="B931" s="209">
        <v>2020</v>
      </c>
      <c r="C931" s="209">
        <v>3</v>
      </c>
      <c r="D931" s="57" t="str">
        <f t="shared" si="177"/>
        <v>Q4</v>
      </c>
      <c r="E931" s="208" t="s">
        <v>35</v>
      </c>
      <c r="F931" s="209">
        <v>2020</v>
      </c>
      <c r="G931" s="209">
        <v>7</v>
      </c>
      <c r="H931" s="213"/>
      <c r="I931" s="57" t="str">
        <f t="shared" si="167"/>
        <v>Q2</v>
      </c>
      <c r="J931" s="204" t="s">
        <v>1094</v>
      </c>
      <c r="K931" s="213" t="s">
        <v>1095</v>
      </c>
      <c r="L931" s="210" t="s">
        <v>79</v>
      </c>
      <c r="M931" s="208" t="s">
        <v>47</v>
      </c>
      <c r="N931" s="208">
        <v>1</v>
      </c>
      <c r="O931" s="208"/>
      <c r="P931" s="57" t="str">
        <f t="shared" si="168"/>
        <v>MAIN UNIT</v>
      </c>
      <c r="Q931" s="208" t="s">
        <v>48</v>
      </c>
      <c r="R931" s="208" t="s">
        <v>49</v>
      </c>
      <c r="S931" s="208" t="s">
        <v>36</v>
      </c>
      <c r="T931" s="208" t="s">
        <v>65</v>
      </c>
      <c r="U931" s="208" t="s">
        <v>66</v>
      </c>
      <c r="V931" s="208" t="s">
        <v>682</v>
      </c>
      <c r="W931" s="208" t="s">
        <v>96</v>
      </c>
      <c r="X931" s="34">
        <v>11000000</v>
      </c>
      <c r="Y931" s="202">
        <v>1</v>
      </c>
      <c r="Z931" s="26">
        <f t="shared" si="178"/>
        <v>11000000</v>
      </c>
      <c r="AA931" s="208">
        <v>7.3400000000000007E-2</v>
      </c>
      <c r="AB931" s="35">
        <f t="shared" si="176"/>
        <v>807400.00000000012</v>
      </c>
      <c r="AC931" s="27">
        <f t="shared" si="169"/>
        <v>81466.660000000018</v>
      </c>
      <c r="AD931" s="212">
        <v>0.1009</v>
      </c>
      <c r="AE931" s="211">
        <f t="shared" si="170"/>
        <v>0</v>
      </c>
      <c r="AF931" s="211" t="str">
        <f>IF(AND(COUNTIFS($J$18:J931,J931)=1,AE931=1),1,"")</f>
        <v/>
      </c>
      <c r="AG931" s="211">
        <f>IF(C931="","",IF(AND(COUNTIFS($J$18:J931,J931)=1,C931&lt;&gt;""),1,""))</f>
        <v>1</v>
      </c>
      <c r="AH931" s="211">
        <f>IF(G931="","",IF(AND(COUNTIFS($J$18:J931,J931)=1,G931&lt;&gt;""),1,""))</f>
        <v>1</v>
      </c>
      <c r="AI931" s="28">
        <f t="shared" si="171"/>
        <v>35384300.169380538</v>
      </c>
      <c r="AJ931" s="28">
        <f t="shared" si="172"/>
        <v>5044538.8896988481</v>
      </c>
      <c r="AK931" s="29">
        <f t="shared" si="173"/>
        <v>0.14256432557804524</v>
      </c>
      <c r="AL931" s="210"/>
      <c r="AM931" s="210"/>
      <c r="AN931" s="210"/>
      <c r="AO931" s="210"/>
      <c r="AP931" s="45" t="str">
        <f t="shared" si="174"/>
        <v>20207</v>
      </c>
      <c r="AQ931" s="45" t="str">
        <f t="shared" si="175"/>
        <v>20207JPY</v>
      </c>
    </row>
    <row r="932" spans="1:43" s="15" customFormat="1">
      <c r="A932" s="208" t="s">
        <v>35</v>
      </c>
      <c r="B932" s="209">
        <v>2020</v>
      </c>
      <c r="C932" s="209">
        <v>6</v>
      </c>
      <c r="D932" s="57" t="str">
        <f t="shared" si="177"/>
        <v>Q1</v>
      </c>
      <c r="E932" s="208" t="s">
        <v>35</v>
      </c>
      <c r="F932" s="209">
        <v>2020</v>
      </c>
      <c r="G932" s="209">
        <v>7</v>
      </c>
      <c r="H932" s="213"/>
      <c r="I932" s="57" t="str">
        <f t="shared" si="167"/>
        <v>Q2</v>
      </c>
      <c r="J932" s="204" t="s">
        <v>1096</v>
      </c>
      <c r="K932" s="213" t="s">
        <v>1097</v>
      </c>
      <c r="L932" s="210" t="s">
        <v>55</v>
      </c>
      <c r="M932" s="208" t="s">
        <v>47</v>
      </c>
      <c r="N932" s="208">
        <v>1</v>
      </c>
      <c r="O932" s="208"/>
      <c r="P932" s="57" t="str">
        <f t="shared" si="168"/>
        <v>MAIN UNIT</v>
      </c>
      <c r="Q932" s="208" t="s">
        <v>958</v>
      </c>
      <c r="R932" s="208" t="s">
        <v>49</v>
      </c>
      <c r="S932" s="208" t="s">
        <v>37</v>
      </c>
      <c r="T932" s="208" t="s">
        <v>75</v>
      </c>
      <c r="U932" s="208" t="s">
        <v>58</v>
      </c>
      <c r="V932" s="208" t="s">
        <v>59</v>
      </c>
      <c r="W932" s="208" t="s">
        <v>51</v>
      </c>
      <c r="X932" s="34">
        <v>750000</v>
      </c>
      <c r="Y932" s="202">
        <v>1.1299999999999999</v>
      </c>
      <c r="Z932" s="26">
        <f t="shared" si="178"/>
        <v>750000</v>
      </c>
      <c r="AA932" s="208">
        <v>1.095</v>
      </c>
      <c r="AB932" s="35">
        <f t="shared" si="176"/>
        <v>726769.91150442488</v>
      </c>
      <c r="AC932" s="27">
        <f t="shared" si="169"/>
        <v>68171.017699115051</v>
      </c>
      <c r="AD932" s="212">
        <v>9.3799999999999994E-2</v>
      </c>
      <c r="AE932" s="211">
        <f t="shared" si="170"/>
        <v>1</v>
      </c>
      <c r="AF932" s="211">
        <f>IF(AND(COUNTIFS($J$18:J932,J932)=1,AE932=1),1,"")</f>
        <v>1</v>
      </c>
      <c r="AG932" s="211">
        <f>IF(C932="","",IF(AND(COUNTIFS($J$18:J932,J932)=1,C932&lt;&gt;""),1,""))</f>
        <v>1</v>
      </c>
      <c r="AH932" s="211">
        <f>IF(G932="","",IF(AND(COUNTIFS($J$18:J932,J932)=1,G932&lt;&gt;""),1,""))</f>
        <v>1</v>
      </c>
      <c r="AI932" s="28">
        <f t="shared" si="171"/>
        <v>35384300.169380538</v>
      </c>
      <c r="AJ932" s="28">
        <f t="shared" si="172"/>
        <v>5044538.8896988481</v>
      </c>
      <c r="AK932" s="29">
        <f t="shared" si="173"/>
        <v>0.14256432557804524</v>
      </c>
      <c r="AL932" s="210"/>
      <c r="AM932" s="210"/>
      <c r="AN932" s="210"/>
      <c r="AO932" s="210"/>
      <c r="AP932" s="45" t="str">
        <f t="shared" si="174"/>
        <v>20207</v>
      </c>
      <c r="AQ932" s="45" t="str">
        <f t="shared" si="175"/>
        <v>20207RMB</v>
      </c>
    </row>
    <row r="933" spans="1:43" s="15" customFormat="1">
      <c r="A933" s="208" t="s">
        <v>35</v>
      </c>
      <c r="B933" s="209">
        <v>2020</v>
      </c>
      <c r="C933" s="209">
        <v>6</v>
      </c>
      <c r="D933" s="57" t="str">
        <f t="shared" si="177"/>
        <v>Q1</v>
      </c>
      <c r="E933" s="208" t="s">
        <v>35</v>
      </c>
      <c r="F933" s="209">
        <v>2020</v>
      </c>
      <c r="G933" s="209">
        <v>7</v>
      </c>
      <c r="H933" s="213"/>
      <c r="I933" s="57" t="str">
        <f t="shared" si="167"/>
        <v>Q2</v>
      </c>
      <c r="J933" s="204" t="s">
        <v>1098</v>
      </c>
      <c r="K933" s="213" t="s">
        <v>1099</v>
      </c>
      <c r="L933" s="210" t="s">
        <v>55</v>
      </c>
      <c r="M933" s="208" t="s">
        <v>47</v>
      </c>
      <c r="N933" s="208">
        <v>1</v>
      </c>
      <c r="O933" s="208"/>
      <c r="P933" s="57" t="str">
        <f t="shared" si="168"/>
        <v>MAIN UNIT</v>
      </c>
      <c r="Q933" s="208" t="s">
        <v>56</v>
      </c>
      <c r="R933" s="208" t="s">
        <v>49</v>
      </c>
      <c r="S933" s="208" t="s">
        <v>39</v>
      </c>
      <c r="T933" s="208" t="s">
        <v>162</v>
      </c>
      <c r="U933" s="208" t="s">
        <v>163</v>
      </c>
      <c r="V933" s="208" t="s">
        <v>164</v>
      </c>
      <c r="W933" s="208" t="s">
        <v>51</v>
      </c>
      <c r="X933" s="34">
        <v>650000</v>
      </c>
      <c r="Y933" s="202" t="s">
        <v>996</v>
      </c>
      <c r="Z933" s="26">
        <f t="shared" si="178"/>
        <v>650000</v>
      </c>
      <c r="AA933" s="208">
        <v>1.095</v>
      </c>
      <c r="AB933" s="35">
        <f t="shared" si="176"/>
        <v>629867.25663716812</v>
      </c>
      <c r="AC933" s="27">
        <f t="shared" si="169"/>
        <v>62797.765486725657</v>
      </c>
      <c r="AD933" s="212">
        <v>9.9699999999999997E-2</v>
      </c>
      <c r="AE933" s="211">
        <f t="shared" si="170"/>
        <v>1</v>
      </c>
      <c r="AF933" s="211">
        <f>IF(AND(COUNTIFS($J$18:J933,J933)=1,AE933=1),1,"")</f>
        <v>1</v>
      </c>
      <c r="AG933" s="211">
        <f>IF(C933="","",IF(AND(COUNTIFS($J$18:J933,J933)=1,C933&lt;&gt;""),1,""))</f>
        <v>1</v>
      </c>
      <c r="AH933" s="211">
        <f>IF(G933="","",IF(AND(COUNTIFS($J$18:J933,J933)=1,G933&lt;&gt;""),1,""))</f>
        <v>1</v>
      </c>
      <c r="AI933" s="28">
        <f t="shared" si="171"/>
        <v>35384300.169380538</v>
      </c>
      <c r="AJ933" s="28">
        <f t="shared" si="172"/>
        <v>5044538.8896988481</v>
      </c>
      <c r="AK933" s="29">
        <f t="shared" si="173"/>
        <v>0.14256432557804524</v>
      </c>
      <c r="AL933" s="210"/>
      <c r="AM933" s="210"/>
      <c r="AN933" s="210"/>
      <c r="AO933" s="210"/>
      <c r="AP933" s="45" t="str">
        <f t="shared" si="174"/>
        <v>20207</v>
      </c>
      <c r="AQ933" s="45" t="str">
        <f t="shared" si="175"/>
        <v>20207RMB</v>
      </c>
    </row>
    <row r="934" spans="1:43" s="15" customFormat="1">
      <c r="A934" s="208" t="s">
        <v>35</v>
      </c>
      <c r="B934" s="209">
        <v>2020</v>
      </c>
      <c r="C934" s="209">
        <v>6</v>
      </c>
      <c r="D934" s="57" t="str">
        <f t="shared" si="177"/>
        <v>Q1</v>
      </c>
      <c r="E934" s="208" t="s">
        <v>35</v>
      </c>
      <c r="F934" s="209">
        <v>2020</v>
      </c>
      <c r="G934" s="209">
        <v>7</v>
      </c>
      <c r="H934" s="213"/>
      <c r="I934" s="57" t="str">
        <f t="shared" si="167"/>
        <v>Q2</v>
      </c>
      <c r="J934" s="204" t="s">
        <v>1100</v>
      </c>
      <c r="K934" s="213" t="s">
        <v>321</v>
      </c>
      <c r="L934" s="210" t="s">
        <v>55</v>
      </c>
      <c r="M934" s="208" t="s">
        <v>47</v>
      </c>
      <c r="N934" s="208">
        <v>1</v>
      </c>
      <c r="O934" s="208"/>
      <c r="P934" s="57" t="str">
        <f t="shared" si="168"/>
        <v>MAIN UNIT</v>
      </c>
      <c r="Q934" s="208" t="s">
        <v>48</v>
      </c>
      <c r="R934" s="208" t="s">
        <v>49</v>
      </c>
      <c r="S934" s="208" t="s">
        <v>36</v>
      </c>
      <c r="T934" s="208" t="s">
        <v>65</v>
      </c>
      <c r="U934" s="208" t="s">
        <v>66</v>
      </c>
      <c r="V934" s="208" t="s">
        <v>290</v>
      </c>
      <c r="W934" s="208" t="s">
        <v>51</v>
      </c>
      <c r="X934" s="34">
        <v>780000</v>
      </c>
      <c r="Y934" s="202">
        <v>1.1299999999999999</v>
      </c>
      <c r="Z934" s="26">
        <f t="shared" si="178"/>
        <v>780000</v>
      </c>
      <c r="AA934" s="208">
        <v>1.095</v>
      </c>
      <c r="AB934" s="35">
        <f t="shared" si="176"/>
        <v>755840.70796460181</v>
      </c>
      <c r="AC934" s="27">
        <f t="shared" si="169"/>
        <v>105666.53097345134</v>
      </c>
      <c r="AD934" s="212">
        <v>0.13980000000000001</v>
      </c>
      <c r="AE934" s="211">
        <f t="shared" si="170"/>
        <v>0</v>
      </c>
      <c r="AF934" s="211" t="str">
        <f>IF(AND(COUNTIFS($J$18:J934,J934)=1,AE934=1),1,"")</f>
        <v/>
      </c>
      <c r="AG934" s="211">
        <f>IF(C934="","",IF(AND(COUNTIFS($J$18:J934,J934)=1,C934&lt;&gt;""),1,""))</f>
        <v>1</v>
      </c>
      <c r="AH934" s="211">
        <f>IF(G934="","",IF(AND(COUNTIFS($J$18:J934,J934)=1,G934&lt;&gt;""),1,""))</f>
        <v>1</v>
      </c>
      <c r="AI934" s="28">
        <f t="shared" si="171"/>
        <v>35384300.169380538</v>
      </c>
      <c r="AJ934" s="28">
        <f t="shared" si="172"/>
        <v>5044538.8896988481</v>
      </c>
      <c r="AK934" s="29">
        <f t="shared" si="173"/>
        <v>0.14256432557804524</v>
      </c>
      <c r="AL934" s="210"/>
      <c r="AM934" s="210"/>
      <c r="AN934" s="210"/>
      <c r="AO934" s="210"/>
      <c r="AP934" s="45" t="str">
        <f t="shared" si="174"/>
        <v>20207</v>
      </c>
      <c r="AQ934" s="45" t="str">
        <f t="shared" si="175"/>
        <v>20207RMB</v>
      </c>
    </row>
    <row r="935" spans="1:43" s="15" customFormat="1">
      <c r="A935" s="208" t="s">
        <v>35</v>
      </c>
      <c r="B935" s="209">
        <v>2020</v>
      </c>
      <c r="C935" s="209">
        <v>6</v>
      </c>
      <c r="D935" s="57" t="str">
        <f t="shared" si="177"/>
        <v>Q1</v>
      </c>
      <c r="E935" s="208" t="s">
        <v>35</v>
      </c>
      <c r="F935" s="209">
        <v>2020</v>
      </c>
      <c r="G935" s="209">
        <v>7</v>
      </c>
      <c r="H935" s="213"/>
      <c r="I935" s="57" t="str">
        <f t="shared" si="167"/>
        <v>Q2</v>
      </c>
      <c r="J935" s="204" t="s">
        <v>1100</v>
      </c>
      <c r="K935" s="213" t="s">
        <v>321</v>
      </c>
      <c r="L935" s="210" t="s">
        <v>79</v>
      </c>
      <c r="M935" s="208" t="s">
        <v>47</v>
      </c>
      <c r="N935" s="208">
        <v>1</v>
      </c>
      <c r="O935" s="208"/>
      <c r="P935" s="57" t="str">
        <f t="shared" si="168"/>
        <v>MAIN UNIT</v>
      </c>
      <c r="Q935" s="208" t="s">
        <v>48</v>
      </c>
      <c r="R935" s="208" t="s">
        <v>49</v>
      </c>
      <c r="S935" s="208" t="s">
        <v>36</v>
      </c>
      <c r="T935" s="208" t="s">
        <v>65</v>
      </c>
      <c r="U935" s="208" t="s">
        <v>66</v>
      </c>
      <c r="V935" s="208" t="s">
        <v>290</v>
      </c>
      <c r="W935" s="208" t="s">
        <v>51</v>
      </c>
      <c r="X935" s="34">
        <v>1000000</v>
      </c>
      <c r="Y935" s="202">
        <v>1.1299999999999999</v>
      </c>
      <c r="Z935" s="26">
        <f t="shared" si="178"/>
        <v>1000000</v>
      </c>
      <c r="AA935" s="208">
        <v>1.095</v>
      </c>
      <c r="AB935" s="35">
        <f t="shared" si="176"/>
        <v>969026.54867256642</v>
      </c>
      <c r="AC935" s="27">
        <f t="shared" si="169"/>
        <v>135469.91150442479</v>
      </c>
      <c r="AD935" s="212">
        <v>0.13980000000000001</v>
      </c>
      <c r="AE935" s="211">
        <f t="shared" si="170"/>
        <v>0</v>
      </c>
      <c r="AF935" s="211" t="str">
        <f>IF(AND(COUNTIFS($J$18:J935,J935)=1,AE935=1),1,"")</f>
        <v/>
      </c>
      <c r="AG935" s="211" t="str">
        <f>IF(C935="","",IF(AND(COUNTIFS($J$18:J935,J935)=1,C935&lt;&gt;""),1,""))</f>
        <v/>
      </c>
      <c r="AH935" s="211" t="str">
        <f>IF(G935="","",IF(AND(COUNTIFS($J$18:J935,J935)=1,G935&lt;&gt;""),1,""))</f>
        <v/>
      </c>
      <c r="AI935" s="28">
        <f t="shared" si="171"/>
        <v>35384300.169380538</v>
      </c>
      <c r="AJ935" s="28">
        <f t="shared" si="172"/>
        <v>5044538.8896988481</v>
      </c>
      <c r="AK935" s="29">
        <f t="shared" si="173"/>
        <v>0.14256432557804524</v>
      </c>
      <c r="AL935" s="210"/>
      <c r="AM935" s="210"/>
      <c r="AN935" s="210"/>
      <c r="AO935" s="210"/>
      <c r="AP935" s="45" t="str">
        <f t="shared" si="174"/>
        <v>20207</v>
      </c>
      <c r="AQ935" s="45" t="str">
        <f t="shared" si="175"/>
        <v>20207RMB</v>
      </c>
    </row>
    <row r="936" spans="1:43" s="15" customFormat="1">
      <c r="A936" s="208" t="s">
        <v>35</v>
      </c>
      <c r="B936" s="209">
        <v>2020</v>
      </c>
      <c r="C936" s="209">
        <v>6</v>
      </c>
      <c r="D936" s="57" t="str">
        <f t="shared" si="177"/>
        <v>Q1</v>
      </c>
      <c r="E936" s="208" t="s">
        <v>35</v>
      </c>
      <c r="F936" s="209">
        <v>2020</v>
      </c>
      <c r="G936" s="209">
        <v>7</v>
      </c>
      <c r="H936" s="213"/>
      <c r="I936" s="57" t="str">
        <f t="shared" si="167"/>
        <v>Q2</v>
      </c>
      <c r="J936" s="204" t="s">
        <v>1100</v>
      </c>
      <c r="K936" s="213" t="s">
        <v>321</v>
      </c>
      <c r="L936" s="210" t="s">
        <v>79</v>
      </c>
      <c r="M936" s="208" t="s">
        <v>47</v>
      </c>
      <c r="N936" s="208">
        <v>1</v>
      </c>
      <c r="O936" s="208"/>
      <c r="P936" s="57" t="str">
        <f t="shared" si="168"/>
        <v>MAIN UNIT</v>
      </c>
      <c r="Q936" s="208" t="s">
        <v>48</v>
      </c>
      <c r="R936" s="208" t="s">
        <v>49</v>
      </c>
      <c r="S936" s="208" t="s">
        <v>36</v>
      </c>
      <c r="T936" s="208" t="s">
        <v>65</v>
      </c>
      <c r="U936" s="208" t="s">
        <v>66</v>
      </c>
      <c r="V936" s="208" t="s">
        <v>290</v>
      </c>
      <c r="W936" s="208" t="s">
        <v>51</v>
      </c>
      <c r="X936" s="34">
        <v>1000000</v>
      </c>
      <c r="Y936" s="202">
        <v>1.1299999999999999</v>
      </c>
      <c r="Z936" s="26">
        <f t="shared" si="178"/>
        <v>1000000</v>
      </c>
      <c r="AA936" s="208">
        <v>1.095</v>
      </c>
      <c r="AB936" s="35">
        <f t="shared" si="176"/>
        <v>969026.54867256642</v>
      </c>
      <c r="AC936" s="27">
        <f t="shared" si="169"/>
        <v>135469.91150442479</v>
      </c>
      <c r="AD936" s="212">
        <v>0.13980000000000001</v>
      </c>
      <c r="AE936" s="211">
        <f t="shared" si="170"/>
        <v>0</v>
      </c>
      <c r="AF936" s="211" t="str">
        <f>IF(AND(COUNTIFS($J$18:J936,J936)=1,AE936=1),1,"")</f>
        <v/>
      </c>
      <c r="AG936" s="211" t="str">
        <f>IF(C936="","",IF(AND(COUNTIFS($J$18:J936,J936)=1,C936&lt;&gt;""),1,""))</f>
        <v/>
      </c>
      <c r="AH936" s="211" t="str">
        <f>IF(G936="","",IF(AND(COUNTIFS($J$18:J936,J936)=1,G936&lt;&gt;""),1,""))</f>
        <v/>
      </c>
      <c r="AI936" s="28">
        <f t="shared" si="171"/>
        <v>35384300.169380538</v>
      </c>
      <c r="AJ936" s="28">
        <f t="shared" si="172"/>
        <v>5044538.8896988481</v>
      </c>
      <c r="AK936" s="29">
        <f t="shared" si="173"/>
        <v>0.14256432557804524</v>
      </c>
      <c r="AL936" s="210"/>
      <c r="AM936" s="210"/>
      <c r="AN936" s="210"/>
      <c r="AO936" s="210"/>
      <c r="AP936" s="45" t="str">
        <f t="shared" si="174"/>
        <v>20207</v>
      </c>
      <c r="AQ936" s="45" t="str">
        <f t="shared" si="175"/>
        <v>20207RMB</v>
      </c>
    </row>
    <row r="937" spans="1:43" s="15" customFormat="1">
      <c r="A937" s="208" t="s">
        <v>35</v>
      </c>
      <c r="B937" s="209">
        <v>2020</v>
      </c>
      <c r="C937" s="209">
        <v>6</v>
      </c>
      <c r="D937" s="57" t="str">
        <f t="shared" si="177"/>
        <v>Q1</v>
      </c>
      <c r="E937" s="208" t="s">
        <v>35</v>
      </c>
      <c r="F937" s="209">
        <v>2020</v>
      </c>
      <c r="G937" s="209">
        <v>7</v>
      </c>
      <c r="H937" s="213"/>
      <c r="I937" s="57" t="str">
        <f t="shared" si="167"/>
        <v>Q2</v>
      </c>
      <c r="J937" s="204" t="s">
        <v>1101</v>
      </c>
      <c r="K937" s="213" t="s">
        <v>1102</v>
      </c>
      <c r="L937" s="210" t="s">
        <v>55</v>
      </c>
      <c r="M937" s="208" t="s">
        <v>47</v>
      </c>
      <c r="N937" s="208">
        <v>1</v>
      </c>
      <c r="O937" s="208"/>
      <c r="P937" s="57" t="str">
        <f t="shared" si="168"/>
        <v>MAIN UNIT</v>
      </c>
      <c r="Q937" s="208" t="s">
        <v>48</v>
      </c>
      <c r="R937" s="208" t="s">
        <v>49</v>
      </c>
      <c r="S937" s="208" t="s">
        <v>36</v>
      </c>
      <c r="T937" s="208" t="s">
        <v>65</v>
      </c>
      <c r="U937" s="208" t="s">
        <v>66</v>
      </c>
      <c r="V937" s="208" t="s">
        <v>290</v>
      </c>
      <c r="W937" s="208" t="s">
        <v>51</v>
      </c>
      <c r="X937" s="34">
        <v>690000</v>
      </c>
      <c r="Y937" s="202">
        <v>1.1299999999999999</v>
      </c>
      <c r="Z937" s="26">
        <f t="shared" si="178"/>
        <v>690000</v>
      </c>
      <c r="AA937" s="208">
        <v>1.095</v>
      </c>
      <c r="AB937" s="35">
        <f t="shared" si="176"/>
        <v>668628.31858407089</v>
      </c>
      <c r="AC937" s="27">
        <f t="shared" si="169"/>
        <v>110056.22123893807</v>
      </c>
      <c r="AD937" s="212">
        <v>0.1646</v>
      </c>
      <c r="AE937" s="211">
        <f t="shared" si="170"/>
        <v>0</v>
      </c>
      <c r="AF937" s="211" t="str">
        <f>IF(AND(COUNTIFS($J$18:J937,J937)=1,AE937=1),1,"")</f>
        <v/>
      </c>
      <c r="AG937" s="211">
        <f>IF(C937="","",IF(AND(COUNTIFS($J$18:J937,J937)=1,C937&lt;&gt;""),1,""))</f>
        <v>1</v>
      </c>
      <c r="AH937" s="211">
        <f>IF(G937="","",IF(AND(COUNTIFS($J$18:J937,J937)=1,G937&lt;&gt;""),1,""))</f>
        <v>1</v>
      </c>
      <c r="AI937" s="28">
        <f t="shared" si="171"/>
        <v>35384300.169380538</v>
      </c>
      <c r="AJ937" s="28">
        <f t="shared" si="172"/>
        <v>5044538.8896988481</v>
      </c>
      <c r="AK937" s="29">
        <f t="shared" si="173"/>
        <v>0.14256432557804524</v>
      </c>
      <c r="AL937" s="210"/>
      <c r="AM937" s="210"/>
      <c r="AN937" s="210"/>
      <c r="AO937" s="210"/>
      <c r="AP937" s="45" t="str">
        <f t="shared" si="174"/>
        <v>20207</v>
      </c>
      <c r="AQ937" s="45" t="str">
        <f t="shared" si="175"/>
        <v>20207RMB</v>
      </c>
    </row>
    <row r="938" spans="1:43" s="15" customFormat="1">
      <c r="A938" s="208" t="s">
        <v>35</v>
      </c>
      <c r="B938" s="209">
        <v>2020</v>
      </c>
      <c r="C938" s="209">
        <v>6</v>
      </c>
      <c r="D938" s="57" t="str">
        <f t="shared" si="177"/>
        <v>Q1</v>
      </c>
      <c r="E938" s="208" t="s">
        <v>35</v>
      </c>
      <c r="F938" s="209">
        <v>2020</v>
      </c>
      <c r="G938" s="209">
        <v>7</v>
      </c>
      <c r="H938" s="213"/>
      <c r="I938" s="57" t="str">
        <f t="shared" si="167"/>
        <v>Q2</v>
      </c>
      <c r="J938" s="204" t="s">
        <v>1103</v>
      </c>
      <c r="K938" s="213" t="s">
        <v>321</v>
      </c>
      <c r="L938" s="210" t="s">
        <v>55</v>
      </c>
      <c r="M938" s="208" t="s">
        <v>47</v>
      </c>
      <c r="N938" s="208">
        <v>1</v>
      </c>
      <c r="O938" s="208"/>
      <c r="P938" s="57" t="str">
        <f t="shared" si="168"/>
        <v>MAIN UNIT</v>
      </c>
      <c r="Q938" s="208" t="s">
        <v>48</v>
      </c>
      <c r="R938" s="208" t="s">
        <v>49</v>
      </c>
      <c r="S938" s="208" t="s">
        <v>36</v>
      </c>
      <c r="T938" s="208" t="s">
        <v>65</v>
      </c>
      <c r="U938" s="208" t="s">
        <v>66</v>
      </c>
      <c r="V938" s="208" t="s">
        <v>290</v>
      </c>
      <c r="W938" s="208" t="s">
        <v>51</v>
      </c>
      <c r="X938" s="34">
        <v>540000</v>
      </c>
      <c r="Y938" s="202">
        <v>1.1299999999999999</v>
      </c>
      <c r="Z938" s="26">
        <f t="shared" si="178"/>
        <v>540000</v>
      </c>
      <c r="AA938" s="208">
        <v>1.095</v>
      </c>
      <c r="AB938" s="35">
        <f t="shared" si="176"/>
        <v>523274.33628318593</v>
      </c>
      <c r="AC938" s="27">
        <f t="shared" si="169"/>
        <v>87334.486725663723</v>
      </c>
      <c r="AD938" s="212">
        <v>0.16689999999999999</v>
      </c>
      <c r="AE938" s="211">
        <f t="shared" si="170"/>
        <v>0</v>
      </c>
      <c r="AF938" s="211" t="str">
        <f>IF(AND(COUNTIFS($J$18:J938,J938)=1,AE938=1),1,"")</f>
        <v/>
      </c>
      <c r="AG938" s="211">
        <f>IF(C938="","",IF(AND(COUNTIFS($J$18:J938,J938)=1,C938&lt;&gt;""),1,""))</f>
        <v>1</v>
      </c>
      <c r="AH938" s="211">
        <f>IF(G938="","",IF(AND(COUNTIFS($J$18:J938,J938)=1,G938&lt;&gt;""),1,""))</f>
        <v>1</v>
      </c>
      <c r="AI938" s="28">
        <f t="shared" si="171"/>
        <v>35384300.169380538</v>
      </c>
      <c r="AJ938" s="28">
        <f t="shared" si="172"/>
        <v>5044538.8896988481</v>
      </c>
      <c r="AK938" s="29">
        <f t="shared" si="173"/>
        <v>0.14256432557804524</v>
      </c>
      <c r="AL938" s="210"/>
      <c r="AM938" s="210"/>
      <c r="AN938" s="210"/>
      <c r="AO938" s="210"/>
      <c r="AP938" s="45" t="str">
        <f t="shared" si="174"/>
        <v>20207</v>
      </c>
      <c r="AQ938" s="45" t="str">
        <f t="shared" si="175"/>
        <v>20207RMB</v>
      </c>
    </row>
    <row r="939" spans="1:43" s="15" customFormat="1">
      <c r="A939" s="208" t="s">
        <v>35</v>
      </c>
      <c r="B939" s="209">
        <v>2020</v>
      </c>
      <c r="C939" s="209">
        <v>6</v>
      </c>
      <c r="D939" s="57" t="str">
        <f t="shared" si="177"/>
        <v>Q1</v>
      </c>
      <c r="E939" s="208" t="s">
        <v>35</v>
      </c>
      <c r="F939" s="209">
        <v>2020</v>
      </c>
      <c r="G939" s="209">
        <v>7</v>
      </c>
      <c r="H939" s="213"/>
      <c r="I939" s="57" t="str">
        <f t="shared" si="167"/>
        <v>Q2</v>
      </c>
      <c r="J939" s="204" t="s">
        <v>1104</v>
      </c>
      <c r="K939" s="213" t="s">
        <v>1105</v>
      </c>
      <c r="L939" s="210" t="s">
        <v>79</v>
      </c>
      <c r="M939" s="208" t="s">
        <v>47</v>
      </c>
      <c r="N939" s="208">
        <v>1</v>
      </c>
      <c r="O939" s="208"/>
      <c r="P939" s="57" t="str">
        <f t="shared" si="168"/>
        <v>MAIN UNIT</v>
      </c>
      <c r="Q939" s="208" t="s">
        <v>56</v>
      </c>
      <c r="R939" s="208" t="s">
        <v>49</v>
      </c>
      <c r="S939" s="208" t="s">
        <v>36</v>
      </c>
      <c r="T939" s="208" t="s">
        <v>65</v>
      </c>
      <c r="U939" s="208" t="s">
        <v>66</v>
      </c>
      <c r="V939" s="208" t="s">
        <v>114</v>
      </c>
      <c r="W939" s="208" t="s">
        <v>96</v>
      </c>
      <c r="X939" s="34">
        <v>11430000</v>
      </c>
      <c r="Y939" s="202">
        <v>1</v>
      </c>
      <c r="Z939" s="26">
        <f t="shared" si="178"/>
        <v>11430000</v>
      </c>
      <c r="AA939" s="208">
        <v>7.3400000000000007E-2</v>
      </c>
      <c r="AB939" s="35">
        <f t="shared" si="176"/>
        <v>838962.00000000012</v>
      </c>
      <c r="AC939" s="27">
        <f t="shared" si="169"/>
        <v>84651.265800000008</v>
      </c>
      <c r="AD939" s="212">
        <v>0.1009</v>
      </c>
      <c r="AE939" s="211">
        <f t="shared" si="170"/>
        <v>1</v>
      </c>
      <c r="AF939" s="211">
        <f>IF(AND(COUNTIFS($J$18:J939,J939)=1,AE939=1),1,"")</f>
        <v>1</v>
      </c>
      <c r="AG939" s="211">
        <f>IF(C939="","",IF(AND(COUNTIFS($J$18:J939,J939)=1,C939&lt;&gt;""),1,""))</f>
        <v>1</v>
      </c>
      <c r="AH939" s="211">
        <f>IF(G939="","",IF(AND(COUNTIFS($J$18:J939,J939)=1,G939&lt;&gt;""),1,""))</f>
        <v>1</v>
      </c>
      <c r="AI939" s="28">
        <f t="shared" si="171"/>
        <v>35384300.169380538</v>
      </c>
      <c r="AJ939" s="28">
        <f t="shared" si="172"/>
        <v>5044538.8896988481</v>
      </c>
      <c r="AK939" s="29">
        <f t="shared" si="173"/>
        <v>0.14256432557804524</v>
      </c>
      <c r="AL939" s="210"/>
      <c r="AM939" s="210"/>
      <c r="AN939" s="210"/>
      <c r="AO939" s="210"/>
      <c r="AP939" s="45" t="str">
        <f t="shared" si="174"/>
        <v>20207</v>
      </c>
      <c r="AQ939" s="45" t="str">
        <f t="shared" si="175"/>
        <v>20207JPY</v>
      </c>
    </row>
    <row r="940" spans="1:43" s="15" customFormat="1" ht="26.4">
      <c r="A940" s="208" t="s">
        <v>35</v>
      </c>
      <c r="B940" s="209">
        <v>2020</v>
      </c>
      <c r="C940" s="209">
        <v>6</v>
      </c>
      <c r="D940" s="57" t="str">
        <f t="shared" si="177"/>
        <v>Q1</v>
      </c>
      <c r="E940" s="208" t="s">
        <v>35</v>
      </c>
      <c r="F940" s="209">
        <v>2020</v>
      </c>
      <c r="G940" s="209">
        <v>7</v>
      </c>
      <c r="H940" s="213"/>
      <c r="I940" s="57" t="str">
        <f t="shared" si="167"/>
        <v>Q2</v>
      </c>
      <c r="J940" s="204" t="s">
        <v>1106</v>
      </c>
      <c r="K940" s="213" t="s">
        <v>1107</v>
      </c>
      <c r="L940" s="210" t="s">
        <v>488</v>
      </c>
      <c r="M940" s="208" t="s">
        <v>47</v>
      </c>
      <c r="N940" s="208">
        <v>0</v>
      </c>
      <c r="O940" s="208">
        <v>1</v>
      </c>
      <c r="P940" s="57" t="str">
        <f t="shared" si="168"/>
        <v>SERVICE/ PARTS</v>
      </c>
      <c r="Q940" s="208" t="s">
        <v>48</v>
      </c>
      <c r="R940" s="208" t="s">
        <v>49</v>
      </c>
      <c r="S940" s="208" t="s">
        <v>37</v>
      </c>
      <c r="T940" s="208" t="s">
        <v>155</v>
      </c>
      <c r="U940" s="208" t="s">
        <v>58</v>
      </c>
      <c r="V940" s="208" t="s">
        <v>1016</v>
      </c>
      <c r="W940" s="208" t="s">
        <v>662</v>
      </c>
      <c r="X940" s="34">
        <v>295000</v>
      </c>
      <c r="Y940" s="202">
        <v>1.1299999999999999</v>
      </c>
      <c r="Z940" s="26">
        <f t="shared" si="178"/>
        <v>295000</v>
      </c>
      <c r="AA940" s="208">
        <v>1.095</v>
      </c>
      <c r="AB940" s="35">
        <f t="shared" si="176"/>
        <v>285862.83185840712</v>
      </c>
      <c r="AC940" s="27">
        <f t="shared" si="169"/>
        <v>28271.834070796463</v>
      </c>
      <c r="AD940" s="212">
        <v>9.8900000000000002E-2</v>
      </c>
      <c r="AE940" s="211">
        <f t="shared" si="170"/>
        <v>0</v>
      </c>
      <c r="AF940" s="211" t="str">
        <f>IF(AND(COUNTIFS($J$18:J940,J940)=1,AE940=1),1,"")</f>
        <v/>
      </c>
      <c r="AG940" s="211">
        <f>IF(C940="","",IF(AND(COUNTIFS($J$18:J940,J940)=1,C940&lt;&gt;""),1,""))</f>
        <v>1</v>
      </c>
      <c r="AH940" s="211">
        <f>IF(G940="","",IF(AND(COUNTIFS($J$18:J940,J940)=1,G940&lt;&gt;""),1,""))</f>
        <v>1</v>
      </c>
      <c r="AI940" s="28">
        <f t="shared" si="171"/>
        <v>35384300.169380538</v>
      </c>
      <c r="AJ940" s="28">
        <f t="shared" si="172"/>
        <v>5044538.8896988481</v>
      </c>
      <c r="AK940" s="29">
        <f t="shared" si="173"/>
        <v>0.14256432557804524</v>
      </c>
      <c r="AL940" s="210"/>
      <c r="AM940" s="210"/>
      <c r="AN940" s="210"/>
      <c r="AO940" s="210"/>
      <c r="AP940" s="45" t="str">
        <f t="shared" si="174"/>
        <v>20207</v>
      </c>
      <c r="AQ940" s="45" t="str">
        <f t="shared" si="175"/>
        <v>20207RMB</v>
      </c>
    </row>
    <row r="941" spans="1:43" s="15" customFormat="1">
      <c r="A941" s="208" t="s">
        <v>35</v>
      </c>
      <c r="B941" s="209">
        <v>2020</v>
      </c>
      <c r="C941" s="209">
        <v>6</v>
      </c>
      <c r="D941" s="57" t="str">
        <f t="shared" si="177"/>
        <v>Q1</v>
      </c>
      <c r="E941" s="208" t="s">
        <v>35</v>
      </c>
      <c r="F941" s="209">
        <v>2020</v>
      </c>
      <c r="G941" s="209">
        <v>7</v>
      </c>
      <c r="H941" s="213"/>
      <c r="I941" s="57" t="str">
        <f t="shared" si="167"/>
        <v>Q2</v>
      </c>
      <c r="J941" s="204" t="s">
        <v>1028</v>
      </c>
      <c r="K941" s="213" t="s">
        <v>1029</v>
      </c>
      <c r="L941" s="210" t="s">
        <v>273</v>
      </c>
      <c r="M941" s="208" t="s">
        <v>47</v>
      </c>
      <c r="N941" s="208">
        <v>3</v>
      </c>
      <c r="O941" s="208"/>
      <c r="P941" s="57" t="str">
        <f t="shared" si="168"/>
        <v>MAIN UNIT</v>
      </c>
      <c r="Q941" s="208" t="s">
        <v>598</v>
      </c>
      <c r="R941" s="208" t="s">
        <v>49</v>
      </c>
      <c r="S941" s="208" t="s">
        <v>39</v>
      </c>
      <c r="T941" s="208" t="s">
        <v>130</v>
      </c>
      <c r="U941" s="208" t="s">
        <v>1013</v>
      </c>
      <c r="V941" s="208" t="s">
        <v>132</v>
      </c>
      <c r="W941" s="208" t="s">
        <v>51</v>
      </c>
      <c r="X941" s="34">
        <v>1500000</v>
      </c>
      <c r="Y941" s="202" t="s">
        <v>996</v>
      </c>
      <c r="Z941" s="26">
        <f t="shared" si="178"/>
        <v>4500000</v>
      </c>
      <c r="AA941" s="208">
        <v>1.095</v>
      </c>
      <c r="AB941" s="35">
        <f t="shared" si="176"/>
        <v>4360619.4690265488</v>
      </c>
      <c r="AC941" s="27">
        <f t="shared" si="169"/>
        <v>509756.41592920356</v>
      </c>
      <c r="AD941" s="212">
        <v>0.1169</v>
      </c>
      <c r="AE941" s="211">
        <f t="shared" si="170"/>
        <v>0</v>
      </c>
      <c r="AF941" s="211" t="str">
        <f>IF(AND(COUNTIFS($J$18:J941,J941)=1,AE941=1),1,"")</f>
        <v/>
      </c>
      <c r="AG941" s="211" t="str">
        <f>IF(C941="","",IF(AND(COUNTIFS($J$18:J941,J941)=1,C941&lt;&gt;""),1,""))</f>
        <v/>
      </c>
      <c r="AH941" s="211" t="str">
        <f>IF(G941="","",IF(AND(COUNTIFS($J$18:J941,J941)=1,G941&lt;&gt;""),1,""))</f>
        <v/>
      </c>
      <c r="AI941" s="28">
        <f t="shared" si="171"/>
        <v>35384300.169380538</v>
      </c>
      <c r="AJ941" s="28">
        <f t="shared" si="172"/>
        <v>5044538.8896988481</v>
      </c>
      <c r="AK941" s="29">
        <f t="shared" si="173"/>
        <v>0.14256432557804524</v>
      </c>
      <c r="AL941" s="210"/>
      <c r="AM941" s="210"/>
      <c r="AN941" s="210"/>
      <c r="AO941" s="210"/>
      <c r="AP941" s="45" t="str">
        <f t="shared" si="174"/>
        <v>20207</v>
      </c>
      <c r="AQ941" s="45" t="str">
        <f t="shared" si="175"/>
        <v>20207RMB</v>
      </c>
    </row>
    <row r="942" spans="1:43" s="15" customFormat="1">
      <c r="A942" s="208" t="s">
        <v>35</v>
      </c>
      <c r="B942" s="209">
        <v>2020</v>
      </c>
      <c r="C942" s="209">
        <v>6</v>
      </c>
      <c r="D942" s="57" t="str">
        <f t="shared" si="177"/>
        <v>Q1</v>
      </c>
      <c r="E942" s="208" t="s">
        <v>35</v>
      </c>
      <c r="F942" s="209">
        <v>2020</v>
      </c>
      <c r="G942" s="209">
        <v>7</v>
      </c>
      <c r="H942" s="213"/>
      <c r="I942" s="57" t="str">
        <f t="shared" si="167"/>
        <v>Q2</v>
      </c>
      <c r="J942" s="204" t="s">
        <v>1108</v>
      </c>
      <c r="K942" s="213" t="s">
        <v>1109</v>
      </c>
      <c r="L942" s="210" t="s">
        <v>79</v>
      </c>
      <c r="M942" s="208" t="s">
        <v>47</v>
      </c>
      <c r="N942" s="208">
        <v>1</v>
      </c>
      <c r="O942" s="208"/>
      <c r="P942" s="57" t="str">
        <f t="shared" si="168"/>
        <v>MAIN UNIT</v>
      </c>
      <c r="Q942" s="208" t="s">
        <v>48</v>
      </c>
      <c r="R942" s="208" t="s">
        <v>49</v>
      </c>
      <c r="S942" s="208" t="s">
        <v>36</v>
      </c>
      <c r="T942" s="208" t="s">
        <v>65</v>
      </c>
      <c r="U942" s="208" t="s">
        <v>66</v>
      </c>
      <c r="V942" s="208" t="s">
        <v>1075</v>
      </c>
      <c r="W942" s="208" t="s">
        <v>1035</v>
      </c>
      <c r="X942" s="34">
        <v>848000</v>
      </c>
      <c r="Y942" s="202">
        <v>1.1299999999999999</v>
      </c>
      <c r="Z942" s="26">
        <f t="shared" si="178"/>
        <v>848000</v>
      </c>
      <c r="AA942" s="208">
        <v>1.095</v>
      </c>
      <c r="AB942" s="35">
        <f t="shared" si="176"/>
        <v>821734.51327433635</v>
      </c>
      <c r="AC942" s="27">
        <f t="shared" si="169"/>
        <v>104935.49734513275</v>
      </c>
      <c r="AD942" s="212">
        <v>0.12770000000000001</v>
      </c>
      <c r="AE942" s="211">
        <f t="shared" si="170"/>
        <v>0</v>
      </c>
      <c r="AF942" s="211" t="str">
        <f>IF(AND(COUNTIFS($J$18:J942,J942)=1,AE942=1),1,"")</f>
        <v/>
      </c>
      <c r="AG942" s="211">
        <f>IF(C942="","",IF(AND(COUNTIFS($J$18:J942,J942)=1,C942&lt;&gt;""),1,""))</f>
        <v>1</v>
      </c>
      <c r="AH942" s="211">
        <f>IF(G942="","",IF(AND(COUNTIFS($J$18:J942,J942)=1,G942&lt;&gt;""),1,""))</f>
        <v>1</v>
      </c>
      <c r="AI942" s="28">
        <f t="shared" si="171"/>
        <v>35384300.169380538</v>
      </c>
      <c r="AJ942" s="28">
        <f t="shared" si="172"/>
        <v>5044538.8896988481</v>
      </c>
      <c r="AK942" s="29">
        <f t="shared" si="173"/>
        <v>0.14256432557804524</v>
      </c>
      <c r="AL942" s="210"/>
      <c r="AM942" s="210"/>
      <c r="AN942" s="210"/>
      <c r="AO942" s="210"/>
      <c r="AP942" s="45" t="str">
        <f t="shared" si="174"/>
        <v>20207</v>
      </c>
      <c r="AQ942" s="45" t="str">
        <f t="shared" si="175"/>
        <v>20207RMB</v>
      </c>
    </row>
    <row r="943" spans="1:43" s="15" customFormat="1">
      <c r="A943" s="208" t="s">
        <v>35</v>
      </c>
      <c r="B943" s="209">
        <v>2020</v>
      </c>
      <c r="C943" s="209">
        <v>6</v>
      </c>
      <c r="D943" s="57" t="str">
        <f t="shared" si="177"/>
        <v>Q1</v>
      </c>
      <c r="E943" s="208" t="s">
        <v>35</v>
      </c>
      <c r="F943" s="209">
        <v>2020</v>
      </c>
      <c r="G943" s="209">
        <v>7</v>
      </c>
      <c r="H943" s="213"/>
      <c r="I943" s="57" t="str">
        <f t="shared" si="167"/>
        <v>Q2</v>
      </c>
      <c r="J943" s="204" t="s">
        <v>1108</v>
      </c>
      <c r="K943" s="213" t="s">
        <v>1109</v>
      </c>
      <c r="L943" s="210" t="s">
        <v>55</v>
      </c>
      <c r="M943" s="208" t="s">
        <v>47</v>
      </c>
      <c r="N943" s="208">
        <v>1</v>
      </c>
      <c r="O943" s="208"/>
      <c r="P943" s="57" t="str">
        <f t="shared" si="168"/>
        <v>MAIN UNIT</v>
      </c>
      <c r="Q943" s="208" t="s">
        <v>48</v>
      </c>
      <c r="R943" s="208" t="s">
        <v>49</v>
      </c>
      <c r="S943" s="208" t="s">
        <v>36</v>
      </c>
      <c r="T943" s="208" t="s">
        <v>65</v>
      </c>
      <c r="U943" s="208" t="s">
        <v>66</v>
      </c>
      <c r="V943" s="208" t="s">
        <v>1075</v>
      </c>
      <c r="W943" s="208" t="s">
        <v>1035</v>
      </c>
      <c r="X943" s="34">
        <v>580000</v>
      </c>
      <c r="Y943" s="202">
        <v>1.1299999999999999</v>
      </c>
      <c r="Z943" s="26">
        <f t="shared" si="178"/>
        <v>580000</v>
      </c>
      <c r="AA943" s="208">
        <v>1.095</v>
      </c>
      <c r="AB943" s="35">
        <f t="shared" si="176"/>
        <v>562035.39823008853</v>
      </c>
      <c r="AC943" s="27">
        <f t="shared" si="169"/>
        <v>71771.920353982307</v>
      </c>
      <c r="AD943" s="212">
        <v>0.12770000000000001</v>
      </c>
      <c r="AE943" s="211">
        <f t="shared" si="170"/>
        <v>0</v>
      </c>
      <c r="AF943" s="211" t="str">
        <f>IF(AND(COUNTIFS($J$18:J943,J943)=1,AE943=1),1,"")</f>
        <v/>
      </c>
      <c r="AG943" s="211" t="str">
        <f>IF(C943="","",IF(AND(COUNTIFS($J$18:J943,J943)=1,C943&lt;&gt;""),1,""))</f>
        <v/>
      </c>
      <c r="AH943" s="211" t="str">
        <f>IF(G943="","",IF(AND(COUNTIFS($J$18:J943,J943)=1,G943&lt;&gt;""),1,""))</f>
        <v/>
      </c>
      <c r="AI943" s="28">
        <f t="shared" si="171"/>
        <v>35384300.169380538</v>
      </c>
      <c r="AJ943" s="28">
        <f t="shared" si="172"/>
        <v>5044538.8896988481</v>
      </c>
      <c r="AK943" s="29">
        <f t="shared" si="173"/>
        <v>0.14256432557804524</v>
      </c>
      <c r="AL943" s="210"/>
      <c r="AM943" s="210"/>
      <c r="AN943" s="210"/>
      <c r="AO943" s="210"/>
      <c r="AP943" s="45" t="str">
        <f t="shared" si="174"/>
        <v>20207</v>
      </c>
      <c r="AQ943" s="45" t="str">
        <f t="shared" si="175"/>
        <v>20207RMB</v>
      </c>
    </row>
    <row r="944" spans="1:43" s="15" customFormat="1">
      <c r="A944" s="208" t="s">
        <v>35</v>
      </c>
      <c r="B944" s="209">
        <v>2020</v>
      </c>
      <c r="C944" s="209">
        <v>6</v>
      </c>
      <c r="D944" s="57" t="str">
        <f t="shared" si="177"/>
        <v>Q1</v>
      </c>
      <c r="E944" s="208" t="s">
        <v>35</v>
      </c>
      <c r="F944" s="209">
        <v>2020</v>
      </c>
      <c r="G944" s="209">
        <v>7</v>
      </c>
      <c r="H944" s="213"/>
      <c r="I944" s="57" t="str">
        <f t="shared" si="167"/>
        <v>Q2</v>
      </c>
      <c r="J944" s="204" t="s">
        <v>1108</v>
      </c>
      <c r="K944" s="213" t="s">
        <v>1109</v>
      </c>
      <c r="L944" s="210" t="s">
        <v>55</v>
      </c>
      <c r="M944" s="208" t="s">
        <v>47</v>
      </c>
      <c r="N944" s="208">
        <v>1</v>
      </c>
      <c r="O944" s="208"/>
      <c r="P944" s="57" t="str">
        <f t="shared" si="168"/>
        <v>MAIN UNIT</v>
      </c>
      <c r="Q944" s="208" t="s">
        <v>48</v>
      </c>
      <c r="R944" s="208" t="s">
        <v>49</v>
      </c>
      <c r="S944" s="208" t="s">
        <v>36</v>
      </c>
      <c r="T944" s="208" t="s">
        <v>65</v>
      </c>
      <c r="U944" s="208" t="s">
        <v>66</v>
      </c>
      <c r="V944" s="208" t="s">
        <v>1075</v>
      </c>
      <c r="W944" s="208" t="s">
        <v>1035</v>
      </c>
      <c r="X944" s="34">
        <v>580000</v>
      </c>
      <c r="Y944" s="202">
        <v>1.1299999999999999</v>
      </c>
      <c r="Z944" s="26">
        <f t="shared" si="178"/>
        <v>580000</v>
      </c>
      <c r="AA944" s="208">
        <v>1.095</v>
      </c>
      <c r="AB944" s="35">
        <f t="shared" si="176"/>
        <v>562035.39823008853</v>
      </c>
      <c r="AC944" s="27">
        <f t="shared" si="169"/>
        <v>71771.920353982307</v>
      </c>
      <c r="AD944" s="212">
        <v>0.12770000000000001</v>
      </c>
      <c r="AE944" s="211">
        <f t="shared" si="170"/>
        <v>0</v>
      </c>
      <c r="AF944" s="211" t="str">
        <f>IF(AND(COUNTIFS($J$18:J944,J944)=1,AE944=1),1,"")</f>
        <v/>
      </c>
      <c r="AG944" s="211" t="str">
        <f>IF(C944="","",IF(AND(COUNTIFS($J$18:J944,J944)=1,C944&lt;&gt;""),1,""))</f>
        <v/>
      </c>
      <c r="AH944" s="211" t="str">
        <f>IF(G944="","",IF(AND(COUNTIFS($J$18:J944,J944)=1,G944&lt;&gt;""),1,""))</f>
        <v/>
      </c>
      <c r="AI944" s="28">
        <f t="shared" si="171"/>
        <v>35384300.169380538</v>
      </c>
      <c r="AJ944" s="28">
        <f t="shared" si="172"/>
        <v>5044538.8896988481</v>
      </c>
      <c r="AK944" s="29">
        <f t="shared" si="173"/>
        <v>0.14256432557804524</v>
      </c>
      <c r="AL944" s="210"/>
      <c r="AM944" s="210"/>
      <c r="AN944" s="210"/>
      <c r="AO944" s="210"/>
      <c r="AP944" s="45" t="str">
        <f t="shared" si="174"/>
        <v>20207</v>
      </c>
      <c r="AQ944" s="45" t="str">
        <f t="shared" si="175"/>
        <v>20207RMB</v>
      </c>
    </row>
    <row r="945" spans="1:43" s="15" customFormat="1">
      <c r="A945" s="208" t="s">
        <v>35</v>
      </c>
      <c r="B945" s="209">
        <v>2020</v>
      </c>
      <c r="C945" s="209">
        <v>6</v>
      </c>
      <c r="D945" s="57" t="str">
        <f t="shared" si="177"/>
        <v>Q1</v>
      </c>
      <c r="E945" s="208" t="s">
        <v>35</v>
      </c>
      <c r="F945" s="209">
        <v>2020</v>
      </c>
      <c r="G945" s="209">
        <v>7</v>
      </c>
      <c r="H945" s="213"/>
      <c r="I945" s="57" t="str">
        <f t="shared" si="167"/>
        <v>Q2</v>
      </c>
      <c r="J945" s="204" t="s">
        <v>1110</v>
      </c>
      <c r="K945" s="213" t="s">
        <v>1111</v>
      </c>
      <c r="L945" s="210" t="s">
        <v>273</v>
      </c>
      <c r="M945" s="208" t="s">
        <v>47</v>
      </c>
      <c r="N945" s="208">
        <v>1</v>
      </c>
      <c r="O945" s="208"/>
      <c r="P945" s="57" t="str">
        <f t="shared" si="168"/>
        <v>MAIN UNIT</v>
      </c>
      <c r="Q945" s="208" t="s">
        <v>1112</v>
      </c>
      <c r="R945" s="208" t="s">
        <v>49</v>
      </c>
      <c r="S945" s="208" t="s">
        <v>36</v>
      </c>
      <c r="T945" s="208" t="s">
        <v>65</v>
      </c>
      <c r="U945" s="208" t="s">
        <v>66</v>
      </c>
      <c r="V945" s="208" t="s">
        <v>1113</v>
      </c>
      <c r="W945" s="208" t="s">
        <v>1035</v>
      </c>
      <c r="X945" s="34">
        <v>1500000</v>
      </c>
      <c r="Y945" s="202">
        <v>1.1299999999999999</v>
      </c>
      <c r="Z945" s="26">
        <f t="shared" si="178"/>
        <v>1500000</v>
      </c>
      <c r="AA945" s="208">
        <v>1.095</v>
      </c>
      <c r="AB945" s="35">
        <f t="shared" si="176"/>
        <v>1453539.8230088498</v>
      </c>
      <c r="AC945" s="27">
        <f t="shared" si="169"/>
        <v>134888.49557522126</v>
      </c>
      <c r="AD945" s="212">
        <v>9.2799999999999994E-2</v>
      </c>
      <c r="AE945" s="211">
        <f t="shared" si="170"/>
        <v>1</v>
      </c>
      <c r="AF945" s="211">
        <f>IF(AND(COUNTIFS($J$18:J945,J945)=1,AE945=1),1,"")</f>
        <v>1</v>
      </c>
      <c r="AG945" s="211">
        <f>IF(C945="","",IF(AND(COUNTIFS($J$18:J945,J945)=1,C945&lt;&gt;""),1,""))</f>
        <v>1</v>
      </c>
      <c r="AH945" s="211">
        <f>IF(G945="","",IF(AND(COUNTIFS($J$18:J945,J945)=1,G945&lt;&gt;""),1,""))</f>
        <v>1</v>
      </c>
      <c r="AI945" s="28">
        <f t="shared" si="171"/>
        <v>35384300.169380538</v>
      </c>
      <c r="AJ945" s="28">
        <f t="shared" si="172"/>
        <v>5044538.8896988481</v>
      </c>
      <c r="AK945" s="29">
        <f t="shared" si="173"/>
        <v>0.14256432557804524</v>
      </c>
      <c r="AL945" s="210"/>
      <c r="AM945" s="210"/>
      <c r="AN945" s="210"/>
      <c r="AO945" s="210"/>
      <c r="AP945" s="45" t="str">
        <f t="shared" si="174"/>
        <v>20207</v>
      </c>
      <c r="AQ945" s="45" t="str">
        <f t="shared" si="175"/>
        <v>20207RMB</v>
      </c>
    </row>
    <row r="946" spans="1:43" s="15" customFormat="1">
      <c r="A946" s="208" t="s">
        <v>35</v>
      </c>
      <c r="B946" s="209">
        <v>2020</v>
      </c>
      <c r="C946" s="209">
        <v>6</v>
      </c>
      <c r="D946" s="57" t="str">
        <f t="shared" si="177"/>
        <v>Q1</v>
      </c>
      <c r="E946" s="208" t="s">
        <v>35</v>
      </c>
      <c r="F946" s="209">
        <v>2020</v>
      </c>
      <c r="G946" s="209">
        <v>7</v>
      </c>
      <c r="H946" s="213"/>
      <c r="I946" s="57" t="str">
        <f t="shared" si="167"/>
        <v>Q2</v>
      </c>
      <c r="J946" s="204" t="s">
        <v>1032</v>
      </c>
      <c r="K946" s="213" t="s">
        <v>1033</v>
      </c>
      <c r="L946" s="210" t="s">
        <v>55</v>
      </c>
      <c r="M946" s="208" t="s">
        <v>47</v>
      </c>
      <c r="N946" s="208">
        <v>1</v>
      </c>
      <c r="O946" s="208"/>
      <c r="P946" s="57" t="str">
        <f t="shared" si="168"/>
        <v>MAIN UNIT</v>
      </c>
      <c r="Q946" s="208" t="s">
        <v>1112</v>
      </c>
      <c r="R946" s="208" t="s">
        <v>49</v>
      </c>
      <c r="S946" s="208" t="s">
        <v>36</v>
      </c>
      <c r="T946" s="208" t="s">
        <v>65</v>
      </c>
      <c r="U946" s="208" t="s">
        <v>66</v>
      </c>
      <c r="V946" s="208" t="s">
        <v>1034</v>
      </c>
      <c r="W946" s="208" t="s">
        <v>1035</v>
      </c>
      <c r="X946" s="34">
        <v>800000</v>
      </c>
      <c r="Y946" s="202">
        <v>1.1299999999999999</v>
      </c>
      <c r="Z946" s="26">
        <f t="shared" si="178"/>
        <v>800000</v>
      </c>
      <c r="AA946" s="208">
        <v>1.095</v>
      </c>
      <c r="AB946" s="35">
        <f t="shared" si="176"/>
        <v>775221.23893805314</v>
      </c>
      <c r="AC946" s="27">
        <f t="shared" si="169"/>
        <v>127446.37168141593</v>
      </c>
      <c r="AD946" s="212">
        <v>0.16439999999999999</v>
      </c>
      <c r="AE946" s="211">
        <f t="shared" si="170"/>
        <v>1</v>
      </c>
      <c r="AF946" s="211" t="str">
        <f>IF(AND(COUNTIFS($J$18:J946,J946)=1,AE946=1),1,"")</f>
        <v/>
      </c>
      <c r="AG946" s="211" t="str">
        <f>IF(C946="","",IF(AND(COUNTIFS($J$18:J946,J946)=1,C946&lt;&gt;""),1,""))</f>
        <v/>
      </c>
      <c r="AH946" s="211" t="str">
        <f>IF(G946="","",IF(AND(COUNTIFS($J$18:J946,J946)=1,G946&lt;&gt;""),1,""))</f>
        <v/>
      </c>
      <c r="AI946" s="28">
        <f t="shared" si="171"/>
        <v>35384300.169380538</v>
      </c>
      <c r="AJ946" s="28">
        <f t="shared" si="172"/>
        <v>5044538.8896988481</v>
      </c>
      <c r="AK946" s="29">
        <f t="shared" si="173"/>
        <v>0.14256432557804524</v>
      </c>
      <c r="AL946" s="210"/>
      <c r="AM946" s="210"/>
      <c r="AN946" s="210"/>
      <c r="AO946" s="210"/>
      <c r="AP946" s="45" t="str">
        <f t="shared" si="174"/>
        <v>20207</v>
      </c>
      <c r="AQ946" s="45" t="str">
        <f t="shared" si="175"/>
        <v>20207RMB</v>
      </c>
    </row>
    <row r="947" spans="1:43" s="15" customFormat="1">
      <c r="A947" s="208" t="s">
        <v>35</v>
      </c>
      <c r="B947" s="209">
        <v>2020</v>
      </c>
      <c r="C947" s="209">
        <v>6</v>
      </c>
      <c r="D947" s="57" t="str">
        <f t="shared" si="177"/>
        <v>Q1</v>
      </c>
      <c r="E947" s="208" t="s">
        <v>35</v>
      </c>
      <c r="F947" s="209">
        <v>2020</v>
      </c>
      <c r="G947" s="209">
        <v>7</v>
      </c>
      <c r="H947" s="213"/>
      <c r="I947" s="57" t="str">
        <f t="shared" si="167"/>
        <v>Q2</v>
      </c>
      <c r="J947" s="204" t="s">
        <v>1114</v>
      </c>
      <c r="K947" s="213" t="s">
        <v>1037</v>
      </c>
      <c r="L947" s="210" t="s">
        <v>79</v>
      </c>
      <c r="M947" s="208" t="s">
        <v>47</v>
      </c>
      <c r="N947" s="208">
        <v>1</v>
      </c>
      <c r="O947" s="208"/>
      <c r="P947" s="57" t="str">
        <f t="shared" si="168"/>
        <v>MAIN UNIT</v>
      </c>
      <c r="Q947" s="208" t="s">
        <v>48</v>
      </c>
      <c r="R947" s="208" t="s">
        <v>49</v>
      </c>
      <c r="S947" s="208" t="s">
        <v>36</v>
      </c>
      <c r="T947" s="208" t="s">
        <v>65</v>
      </c>
      <c r="U947" s="208" t="s">
        <v>66</v>
      </c>
      <c r="V947" s="208" t="s">
        <v>1038</v>
      </c>
      <c r="W947" s="208" t="s">
        <v>1039</v>
      </c>
      <c r="X947" s="34">
        <v>12169500</v>
      </c>
      <c r="Y947" s="202">
        <v>1</v>
      </c>
      <c r="Z947" s="26">
        <f t="shared" si="178"/>
        <v>12169500</v>
      </c>
      <c r="AA947" s="208">
        <v>7.3400000000000007E-2</v>
      </c>
      <c r="AB947" s="35">
        <f t="shared" si="176"/>
        <v>893241.3</v>
      </c>
      <c r="AC947" s="27">
        <f t="shared" si="169"/>
        <v>148367.37993</v>
      </c>
      <c r="AD947" s="212">
        <v>0.1661</v>
      </c>
      <c r="AE947" s="211">
        <f t="shared" si="170"/>
        <v>0</v>
      </c>
      <c r="AF947" s="211" t="str">
        <f>IF(AND(COUNTIFS($J$18:J947,J947)=1,AE947=1),1,"")</f>
        <v/>
      </c>
      <c r="AG947" s="211">
        <f>IF(C947="","",IF(AND(COUNTIFS($J$18:J947,J947)=1,C947&lt;&gt;""),1,""))</f>
        <v>1</v>
      </c>
      <c r="AH947" s="211">
        <f>IF(G947="","",IF(AND(COUNTIFS($J$18:J947,J947)=1,G947&lt;&gt;""),1,""))</f>
        <v>1</v>
      </c>
      <c r="AI947" s="28">
        <f t="shared" si="171"/>
        <v>35384300.169380538</v>
      </c>
      <c r="AJ947" s="28">
        <f t="shared" si="172"/>
        <v>5044538.8896988481</v>
      </c>
      <c r="AK947" s="29">
        <f t="shared" si="173"/>
        <v>0.14256432557804524</v>
      </c>
      <c r="AL947" s="210"/>
      <c r="AM947" s="210"/>
      <c r="AN947" s="210"/>
      <c r="AO947" s="210"/>
      <c r="AP947" s="45" t="str">
        <f t="shared" si="174"/>
        <v>20207</v>
      </c>
      <c r="AQ947" s="45" t="str">
        <f t="shared" si="175"/>
        <v>20207JPY</v>
      </c>
    </row>
    <row r="948" spans="1:43" s="15" customFormat="1">
      <c r="A948" s="208" t="s">
        <v>35</v>
      </c>
      <c r="B948" s="209">
        <v>2020</v>
      </c>
      <c r="C948" s="209">
        <v>6</v>
      </c>
      <c r="D948" s="57" t="str">
        <f t="shared" si="177"/>
        <v>Q1</v>
      </c>
      <c r="E948" s="208" t="s">
        <v>35</v>
      </c>
      <c r="F948" s="209">
        <v>2020</v>
      </c>
      <c r="G948" s="209">
        <v>7</v>
      </c>
      <c r="H948" s="213"/>
      <c r="I948" s="57" t="str">
        <f t="shared" si="167"/>
        <v>Q2</v>
      </c>
      <c r="J948" s="204" t="s">
        <v>1114</v>
      </c>
      <c r="K948" s="213" t="s">
        <v>1037</v>
      </c>
      <c r="L948" s="210" t="s">
        <v>55</v>
      </c>
      <c r="M948" s="208" t="s">
        <v>47</v>
      </c>
      <c r="N948" s="208">
        <v>1</v>
      </c>
      <c r="O948" s="208"/>
      <c r="P948" s="57" t="str">
        <f t="shared" si="168"/>
        <v>MAIN UNIT</v>
      </c>
      <c r="Q948" s="208" t="s">
        <v>48</v>
      </c>
      <c r="R948" s="208" t="s">
        <v>49</v>
      </c>
      <c r="S948" s="208" t="s">
        <v>36</v>
      </c>
      <c r="T948" s="208" t="s">
        <v>65</v>
      </c>
      <c r="U948" s="208" t="s">
        <v>66</v>
      </c>
      <c r="V948" s="208" t="s">
        <v>1038</v>
      </c>
      <c r="W948" s="208" t="s">
        <v>1039</v>
      </c>
      <c r="X948" s="34">
        <v>8169500</v>
      </c>
      <c r="Y948" s="202">
        <v>1</v>
      </c>
      <c r="Z948" s="26">
        <f t="shared" si="178"/>
        <v>8169500</v>
      </c>
      <c r="AA948" s="208">
        <v>7.3400000000000007E-2</v>
      </c>
      <c r="AB948" s="35">
        <f t="shared" si="176"/>
        <v>599641.30000000005</v>
      </c>
      <c r="AC948" s="27">
        <f t="shared" si="169"/>
        <v>99600.419930000004</v>
      </c>
      <c r="AD948" s="212">
        <v>0.1661</v>
      </c>
      <c r="AE948" s="211">
        <f t="shared" si="170"/>
        <v>0</v>
      </c>
      <c r="AF948" s="211" t="str">
        <f>IF(AND(COUNTIFS($J$18:J948,J948)=1,AE948=1),1,"")</f>
        <v/>
      </c>
      <c r="AG948" s="211" t="str">
        <f>IF(C948="","",IF(AND(COUNTIFS($J$18:J948,J948)=1,C948&lt;&gt;""),1,""))</f>
        <v/>
      </c>
      <c r="AH948" s="211" t="str">
        <f>IF(G948="","",IF(AND(COUNTIFS($J$18:J948,J948)=1,G948&lt;&gt;""),1,""))</f>
        <v/>
      </c>
      <c r="AI948" s="28">
        <f t="shared" si="171"/>
        <v>35384300.169380538</v>
      </c>
      <c r="AJ948" s="28">
        <f t="shared" si="172"/>
        <v>5044538.8896988481</v>
      </c>
      <c r="AK948" s="29">
        <f t="shared" si="173"/>
        <v>0.14256432557804524</v>
      </c>
      <c r="AL948" s="210"/>
      <c r="AM948" s="210"/>
      <c r="AN948" s="210"/>
      <c r="AO948" s="210"/>
      <c r="AP948" s="45" t="str">
        <f t="shared" si="174"/>
        <v>20207</v>
      </c>
      <c r="AQ948" s="45" t="str">
        <f t="shared" si="175"/>
        <v>20207JPY</v>
      </c>
    </row>
    <row r="949" spans="1:43" s="15" customFormat="1">
      <c r="A949" s="208" t="s">
        <v>35</v>
      </c>
      <c r="B949" s="209">
        <v>2020</v>
      </c>
      <c r="C949" s="209">
        <v>6</v>
      </c>
      <c r="D949" s="57" t="str">
        <f t="shared" si="177"/>
        <v>Q1</v>
      </c>
      <c r="E949" s="208" t="s">
        <v>35</v>
      </c>
      <c r="F949" s="209">
        <v>2020</v>
      </c>
      <c r="G949" s="209">
        <v>7</v>
      </c>
      <c r="H949" s="213"/>
      <c r="I949" s="57" t="str">
        <f t="shared" si="167"/>
        <v>Q2</v>
      </c>
      <c r="J949" s="204" t="s">
        <v>1114</v>
      </c>
      <c r="K949" s="213" t="s">
        <v>1037</v>
      </c>
      <c r="L949" s="210" t="s">
        <v>55</v>
      </c>
      <c r="M949" s="208" t="s">
        <v>47</v>
      </c>
      <c r="N949" s="208">
        <v>1</v>
      </c>
      <c r="O949" s="208"/>
      <c r="P949" s="57" t="str">
        <f t="shared" si="168"/>
        <v>MAIN UNIT</v>
      </c>
      <c r="Q949" s="208" t="s">
        <v>48</v>
      </c>
      <c r="R949" s="208" t="s">
        <v>49</v>
      </c>
      <c r="S949" s="208" t="s">
        <v>36</v>
      </c>
      <c r="T949" s="208" t="s">
        <v>65</v>
      </c>
      <c r="U949" s="208" t="s">
        <v>66</v>
      </c>
      <c r="V949" s="208" t="s">
        <v>1038</v>
      </c>
      <c r="W949" s="208" t="s">
        <v>1039</v>
      </c>
      <c r="X949" s="34">
        <v>8169500</v>
      </c>
      <c r="Y949" s="202">
        <v>1</v>
      </c>
      <c r="Z949" s="26">
        <f t="shared" si="178"/>
        <v>8169500</v>
      </c>
      <c r="AA949" s="208">
        <v>7.3400000000000007E-2</v>
      </c>
      <c r="AB949" s="35">
        <f t="shared" si="176"/>
        <v>599641.30000000005</v>
      </c>
      <c r="AC949" s="27">
        <f t="shared" si="169"/>
        <v>99600.419930000004</v>
      </c>
      <c r="AD949" s="212">
        <v>0.1661</v>
      </c>
      <c r="AE949" s="211">
        <f t="shared" si="170"/>
        <v>0</v>
      </c>
      <c r="AF949" s="211" t="str">
        <f>IF(AND(COUNTIFS($J$18:J949,J949)=1,AE949=1),1,"")</f>
        <v/>
      </c>
      <c r="AG949" s="211" t="str">
        <f>IF(C949="","",IF(AND(COUNTIFS($J$18:J949,J949)=1,C949&lt;&gt;""),1,""))</f>
        <v/>
      </c>
      <c r="AH949" s="211" t="str">
        <f>IF(G949="","",IF(AND(COUNTIFS($J$18:J949,J949)=1,G949&lt;&gt;""),1,""))</f>
        <v/>
      </c>
      <c r="AI949" s="28">
        <f t="shared" si="171"/>
        <v>35384300.169380538</v>
      </c>
      <c r="AJ949" s="28">
        <f t="shared" si="172"/>
        <v>5044538.8896988481</v>
      </c>
      <c r="AK949" s="29">
        <f t="shared" si="173"/>
        <v>0.14256432557804524</v>
      </c>
      <c r="AL949" s="210"/>
      <c r="AM949" s="210"/>
      <c r="AN949" s="210"/>
      <c r="AO949" s="210"/>
      <c r="AP949" s="45" t="str">
        <f t="shared" si="174"/>
        <v>20207</v>
      </c>
      <c r="AQ949" s="45" t="str">
        <f t="shared" si="175"/>
        <v>20207JPY</v>
      </c>
    </row>
    <row r="950" spans="1:43" s="15" customFormat="1">
      <c r="A950" s="208" t="s">
        <v>35</v>
      </c>
      <c r="B950" s="209">
        <v>2020</v>
      </c>
      <c r="C950" s="209">
        <v>6</v>
      </c>
      <c r="D950" s="57" t="str">
        <f t="shared" si="177"/>
        <v>Q1</v>
      </c>
      <c r="E950" s="208" t="s">
        <v>35</v>
      </c>
      <c r="F950" s="209">
        <v>2020</v>
      </c>
      <c r="G950" s="209">
        <v>7</v>
      </c>
      <c r="H950" s="213"/>
      <c r="I950" s="57" t="str">
        <f t="shared" si="167"/>
        <v>Q2</v>
      </c>
      <c r="J950" s="204" t="s">
        <v>1115</v>
      </c>
      <c r="K950" s="213" t="s">
        <v>1116</v>
      </c>
      <c r="L950" s="210" t="s">
        <v>55</v>
      </c>
      <c r="M950" s="208" t="s">
        <v>47</v>
      </c>
      <c r="N950" s="208">
        <v>1</v>
      </c>
      <c r="O950" s="208"/>
      <c r="P950" s="57" t="str">
        <f t="shared" si="168"/>
        <v>MAIN UNIT</v>
      </c>
      <c r="Q950" s="208" t="s">
        <v>48</v>
      </c>
      <c r="R950" s="208" t="s">
        <v>49</v>
      </c>
      <c r="S950" s="208" t="s">
        <v>36</v>
      </c>
      <c r="T950" s="208" t="s">
        <v>65</v>
      </c>
      <c r="U950" s="208" t="s">
        <v>66</v>
      </c>
      <c r="V950" s="208" t="s">
        <v>1075</v>
      </c>
      <c r="W950" s="208" t="s">
        <v>1035</v>
      </c>
      <c r="X950" s="34">
        <v>577500</v>
      </c>
      <c r="Y950" s="202">
        <v>1.1299999999999999</v>
      </c>
      <c r="Z950" s="26">
        <f t="shared" si="178"/>
        <v>577500</v>
      </c>
      <c r="AA950" s="208">
        <v>1.095</v>
      </c>
      <c r="AB950" s="35">
        <f t="shared" si="176"/>
        <v>559612.83185840712</v>
      </c>
      <c r="AC950" s="27">
        <f t="shared" si="169"/>
        <v>89649.975663716832</v>
      </c>
      <c r="AD950" s="212">
        <v>0.16020000000000001</v>
      </c>
      <c r="AE950" s="211">
        <f t="shared" si="170"/>
        <v>0</v>
      </c>
      <c r="AF950" s="211" t="str">
        <f>IF(AND(COUNTIFS($J$18:J950,J950)=1,AE950=1),1,"")</f>
        <v/>
      </c>
      <c r="AG950" s="211">
        <f>IF(C950="","",IF(AND(COUNTIFS($J$18:J950,J950)=1,C950&lt;&gt;""),1,""))</f>
        <v>1</v>
      </c>
      <c r="AH950" s="211">
        <f>IF(G950="","",IF(AND(COUNTIFS($J$18:J950,J950)=1,G950&lt;&gt;""),1,""))</f>
        <v>1</v>
      </c>
      <c r="AI950" s="28">
        <f t="shared" si="171"/>
        <v>35384300.169380538</v>
      </c>
      <c r="AJ950" s="28">
        <f t="shared" si="172"/>
        <v>5044538.8896988481</v>
      </c>
      <c r="AK950" s="29">
        <f t="shared" si="173"/>
        <v>0.14256432557804524</v>
      </c>
      <c r="AL950" s="210"/>
      <c r="AM950" s="210"/>
      <c r="AN950" s="210"/>
      <c r="AO950" s="210"/>
      <c r="AP950" s="45" t="str">
        <f t="shared" si="174"/>
        <v>20207</v>
      </c>
      <c r="AQ950" s="45" t="str">
        <f t="shared" si="175"/>
        <v>20207RMB</v>
      </c>
    </row>
    <row r="951" spans="1:43" s="15" customFormat="1">
      <c r="A951" s="208" t="s">
        <v>35</v>
      </c>
      <c r="B951" s="209">
        <v>2020</v>
      </c>
      <c r="C951" s="209">
        <v>6</v>
      </c>
      <c r="D951" s="57" t="str">
        <f t="shared" si="177"/>
        <v>Q1</v>
      </c>
      <c r="E951" s="208" t="s">
        <v>35</v>
      </c>
      <c r="F951" s="209">
        <v>2020</v>
      </c>
      <c r="G951" s="209">
        <v>7</v>
      </c>
      <c r="H951" s="213"/>
      <c r="I951" s="57" t="str">
        <f t="shared" si="167"/>
        <v>Q2</v>
      </c>
      <c r="J951" s="204" t="s">
        <v>1115</v>
      </c>
      <c r="K951" s="213" t="s">
        <v>1116</v>
      </c>
      <c r="L951" s="210" t="s">
        <v>55</v>
      </c>
      <c r="M951" s="208" t="s">
        <v>47</v>
      </c>
      <c r="N951" s="208">
        <v>1</v>
      </c>
      <c r="O951" s="208"/>
      <c r="P951" s="57" t="str">
        <f t="shared" si="168"/>
        <v>MAIN UNIT</v>
      </c>
      <c r="Q951" s="208" t="s">
        <v>48</v>
      </c>
      <c r="R951" s="208" t="s">
        <v>49</v>
      </c>
      <c r="S951" s="208" t="s">
        <v>36</v>
      </c>
      <c r="T951" s="208" t="s">
        <v>65</v>
      </c>
      <c r="U951" s="208" t="s">
        <v>66</v>
      </c>
      <c r="V951" s="208" t="s">
        <v>1075</v>
      </c>
      <c r="W951" s="208" t="s">
        <v>1035</v>
      </c>
      <c r="X951" s="34">
        <v>577500</v>
      </c>
      <c r="Y951" s="202">
        <v>1.1299999999999999</v>
      </c>
      <c r="Z951" s="26">
        <f t="shared" si="178"/>
        <v>577500</v>
      </c>
      <c r="AA951" s="208">
        <v>1.095</v>
      </c>
      <c r="AB951" s="35">
        <f t="shared" si="176"/>
        <v>559612.83185840712</v>
      </c>
      <c r="AC951" s="27">
        <f t="shared" si="169"/>
        <v>89649.975663716832</v>
      </c>
      <c r="AD951" s="212">
        <v>0.16020000000000001</v>
      </c>
      <c r="AE951" s="211">
        <f t="shared" si="170"/>
        <v>0</v>
      </c>
      <c r="AF951" s="211" t="str">
        <f>IF(AND(COUNTIFS($J$18:J951,J951)=1,AE951=1),1,"")</f>
        <v/>
      </c>
      <c r="AG951" s="211" t="str">
        <f>IF(C951="","",IF(AND(COUNTIFS($J$18:J951,J951)=1,C951&lt;&gt;""),1,""))</f>
        <v/>
      </c>
      <c r="AH951" s="211" t="str">
        <f>IF(G951="","",IF(AND(COUNTIFS($J$18:J951,J951)=1,G951&lt;&gt;""),1,""))</f>
        <v/>
      </c>
      <c r="AI951" s="28">
        <f t="shared" si="171"/>
        <v>35384300.169380538</v>
      </c>
      <c r="AJ951" s="28">
        <f t="shared" si="172"/>
        <v>5044538.8896988481</v>
      </c>
      <c r="AK951" s="29">
        <f t="shared" si="173"/>
        <v>0.14256432557804524</v>
      </c>
      <c r="AL951" s="210"/>
      <c r="AM951" s="210"/>
      <c r="AN951" s="210"/>
      <c r="AO951" s="210"/>
      <c r="AP951" s="45" t="str">
        <f t="shared" si="174"/>
        <v>20207</v>
      </c>
      <c r="AQ951" s="45" t="str">
        <f t="shared" si="175"/>
        <v>20207RMB</v>
      </c>
    </row>
    <row r="952" spans="1:43" s="15" customFormat="1">
      <c r="A952" s="208" t="s">
        <v>35</v>
      </c>
      <c r="B952" s="209">
        <v>2020</v>
      </c>
      <c r="C952" s="209">
        <v>6</v>
      </c>
      <c r="D952" s="57" t="str">
        <f t="shared" si="177"/>
        <v>Q1</v>
      </c>
      <c r="E952" s="208" t="s">
        <v>35</v>
      </c>
      <c r="F952" s="209">
        <v>2020</v>
      </c>
      <c r="G952" s="209">
        <v>7</v>
      </c>
      <c r="H952" s="213"/>
      <c r="I952" s="57" t="str">
        <f t="shared" si="167"/>
        <v>Q2</v>
      </c>
      <c r="J952" s="204" t="s">
        <v>1117</v>
      </c>
      <c r="K952" s="213" t="s">
        <v>1118</v>
      </c>
      <c r="L952" s="210" t="s">
        <v>55</v>
      </c>
      <c r="M952" s="208" t="s">
        <v>47</v>
      </c>
      <c r="N952" s="208">
        <v>1</v>
      </c>
      <c r="O952" s="208"/>
      <c r="P952" s="57" t="str">
        <f t="shared" si="168"/>
        <v>MAIN UNIT</v>
      </c>
      <c r="Q952" s="208" t="s">
        <v>48</v>
      </c>
      <c r="R952" s="208" t="s">
        <v>49</v>
      </c>
      <c r="S952" s="208" t="s">
        <v>36</v>
      </c>
      <c r="T952" s="208" t="s">
        <v>65</v>
      </c>
      <c r="U952" s="208" t="s">
        <v>66</v>
      </c>
      <c r="V952" s="208" t="s">
        <v>1075</v>
      </c>
      <c r="W952" s="208" t="s">
        <v>1035</v>
      </c>
      <c r="X952" s="34">
        <v>590000</v>
      </c>
      <c r="Y952" s="202">
        <v>1.1299999999999999</v>
      </c>
      <c r="Z952" s="26">
        <f t="shared" si="178"/>
        <v>590000</v>
      </c>
      <c r="AA952" s="208">
        <v>1.095</v>
      </c>
      <c r="AB952" s="35">
        <f t="shared" si="176"/>
        <v>571725.66371681425</v>
      </c>
      <c r="AC952" s="27">
        <f t="shared" si="169"/>
        <v>77182.964601769927</v>
      </c>
      <c r="AD952" s="212">
        <v>0.13500000000000001</v>
      </c>
      <c r="AE952" s="211">
        <f t="shared" si="170"/>
        <v>0</v>
      </c>
      <c r="AF952" s="211" t="str">
        <f>IF(AND(COUNTIFS($J$18:J952,J952)=1,AE952=1),1,"")</f>
        <v/>
      </c>
      <c r="AG952" s="211">
        <f>IF(C952="","",IF(AND(COUNTIFS($J$18:J952,J952)=1,C952&lt;&gt;""),1,""))</f>
        <v>1</v>
      </c>
      <c r="AH952" s="211">
        <f>IF(G952="","",IF(AND(COUNTIFS($J$18:J952,J952)=1,G952&lt;&gt;""),1,""))</f>
        <v>1</v>
      </c>
      <c r="AI952" s="28">
        <f t="shared" si="171"/>
        <v>35384300.169380538</v>
      </c>
      <c r="AJ952" s="28">
        <f t="shared" si="172"/>
        <v>5044538.8896988481</v>
      </c>
      <c r="AK952" s="29">
        <f t="shared" si="173"/>
        <v>0.14256432557804524</v>
      </c>
      <c r="AL952" s="210"/>
      <c r="AM952" s="210"/>
      <c r="AN952" s="210"/>
      <c r="AO952" s="210"/>
      <c r="AP952" s="45" t="str">
        <f t="shared" si="174"/>
        <v>20207</v>
      </c>
      <c r="AQ952" s="45" t="str">
        <f t="shared" si="175"/>
        <v>20207RMB</v>
      </c>
    </row>
    <row r="953" spans="1:43" s="15" customFormat="1">
      <c r="A953" s="208" t="s">
        <v>35</v>
      </c>
      <c r="B953" s="209">
        <v>2020</v>
      </c>
      <c r="C953" s="209">
        <v>6</v>
      </c>
      <c r="D953" s="57" t="str">
        <f t="shared" si="177"/>
        <v>Q1</v>
      </c>
      <c r="E953" s="208" t="s">
        <v>35</v>
      </c>
      <c r="F953" s="209">
        <v>2020</v>
      </c>
      <c r="G953" s="209">
        <v>7</v>
      </c>
      <c r="H953" s="213"/>
      <c r="I953" s="57" t="str">
        <f t="shared" si="167"/>
        <v>Q2</v>
      </c>
      <c r="J953" s="204" t="s">
        <v>1119</v>
      </c>
      <c r="K953" s="213" t="s">
        <v>1037</v>
      </c>
      <c r="L953" s="210" t="s">
        <v>79</v>
      </c>
      <c r="M953" s="208" t="s">
        <v>47</v>
      </c>
      <c r="N953" s="208">
        <v>1</v>
      </c>
      <c r="O953" s="208"/>
      <c r="P953" s="57" t="str">
        <f t="shared" si="168"/>
        <v>MAIN UNIT</v>
      </c>
      <c r="Q953" s="208" t="s">
        <v>48</v>
      </c>
      <c r="R953" s="208" t="s">
        <v>49</v>
      </c>
      <c r="S953" s="208" t="s">
        <v>36</v>
      </c>
      <c r="T953" s="208" t="s">
        <v>65</v>
      </c>
      <c r="U953" s="208" t="s">
        <v>66</v>
      </c>
      <c r="V953" s="208" t="s">
        <v>1038</v>
      </c>
      <c r="W953" s="208" t="s">
        <v>1039</v>
      </c>
      <c r="X953" s="34">
        <v>13200000</v>
      </c>
      <c r="Y953" s="202">
        <v>1</v>
      </c>
      <c r="Z953" s="26">
        <f t="shared" si="178"/>
        <v>13200000</v>
      </c>
      <c r="AA953" s="208">
        <v>7.3400000000000007E-2</v>
      </c>
      <c r="AB953" s="35">
        <f t="shared" si="176"/>
        <v>968880.00000000012</v>
      </c>
      <c r="AC953" s="27">
        <f t="shared" si="169"/>
        <v>174107.73600000003</v>
      </c>
      <c r="AD953" s="212">
        <v>0.1797</v>
      </c>
      <c r="AE953" s="211">
        <f t="shared" si="170"/>
        <v>0</v>
      </c>
      <c r="AF953" s="211" t="str">
        <f>IF(AND(COUNTIFS($J$18:J953,J953)=1,AE953=1),1,"")</f>
        <v/>
      </c>
      <c r="AG953" s="211">
        <f>IF(C953="","",IF(AND(COUNTIFS($J$18:J953,J953)=1,C953&lt;&gt;""),1,""))</f>
        <v>1</v>
      </c>
      <c r="AH953" s="211">
        <f>IF(G953="","",IF(AND(COUNTIFS($J$18:J953,J953)=1,G953&lt;&gt;""),1,""))</f>
        <v>1</v>
      </c>
      <c r="AI953" s="28">
        <f t="shared" si="171"/>
        <v>35384300.169380538</v>
      </c>
      <c r="AJ953" s="28">
        <f t="shared" si="172"/>
        <v>5044538.8896988481</v>
      </c>
      <c r="AK953" s="29">
        <f t="shared" si="173"/>
        <v>0.14256432557804524</v>
      </c>
      <c r="AL953" s="210"/>
      <c r="AM953" s="210"/>
      <c r="AN953" s="210"/>
      <c r="AO953" s="210"/>
      <c r="AP953" s="45" t="str">
        <f t="shared" si="174"/>
        <v>20207</v>
      </c>
      <c r="AQ953" s="45" t="str">
        <f t="shared" si="175"/>
        <v>20207JPY</v>
      </c>
    </row>
    <row r="954" spans="1:43" s="15" customFormat="1">
      <c r="A954" s="208" t="s">
        <v>35</v>
      </c>
      <c r="B954" s="209">
        <v>2020</v>
      </c>
      <c r="C954" s="209">
        <v>6</v>
      </c>
      <c r="D954" s="57" t="str">
        <f t="shared" si="177"/>
        <v>Q1</v>
      </c>
      <c r="E954" s="208" t="s">
        <v>35</v>
      </c>
      <c r="F954" s="209">
        <v>2020</v>
      </c>
      <c r="G954" s="209">
        <v>7</v>
      </c>
      <c r="H954" s="213"/>
      <c r="I954" s="57" t="str">
        <f t="shared" si="167"/>
        <v>Q2</v>
      </c>
      <c r="J954" s="204" t="s">
        <v>1119</v>
      </c>
      <c r="K954" s="213" t="s">
        <v>1037</v>
      </c>
      <c r="L954" s="210" t="s">
        <v>55</v>
      </c>
      <c r="M954" s="208" t="s">
        <v>47</v>
      </c>
      <c r="N954" s="208">
        <v>1</v>
      </c>
      <c r="O954" s="208"/>
      <c r="P954" s="57" t="str">
        <f t="shared" si="168"/>
        <v>MAIN UNIT</v>
      </c>
      <c r="Q954" s="208" t="s">
        <v>48</v>
      </c>
      <c r="R954" s="208" t="s">
        <v>49</v>
      </c>
      <c r="S954" s="208" t="s">
        <v>36</v>
      </c>
      <c r="T954" s="208" t="s">
        <v>65</v>
      </c>
      <c r="U954" s="208" t="s">
        <v>66</v>
      </c>
      <c r="V954" s="208" t="s">
        <v>1038</v>
      </c>
      <c r="W954" s="208" t="s">
        <v>1039</v>
      </c>
      <c r="X954" s="34">
        <v>9200000</v>
      </c>
      <c r="Y954" s="202">
        <v>1</v>
      </c>
      <c r="Z954" s="26">
        <f t="shared" si="178"/>
        <v>9200000</v>
      </c>
      <c r="AA954" s="208">
        <v>7.3400000000000007E-2</v>
      </c>
      <c r="AB954" s="35">
        <f t="shared" si="176"/>
        <v>675280.00000000012</v>
      </c>
      <c r="AC954" s="27">
        <f t="shared" si="169"/>
        <v>121347.81600000002</v>
      </c>
      <c r="AD954" s="212">
        <v>0.1797</v>
      </c>
      <c r="AE954" s="211">
        <f t="shared" si="170"/>
        <v>0</v>
      </c>
      <c r="AF954" s="211" t="str">
        <f>IF(AND(COUNTIFS($J$18:J954,J954)=1,AE954=1),1,"")</f>
        <v/>
      </c>
      <c r="AG954" s="211" t="str">
        <f>IF(C954="","",IF(AND(COUNTIFS($J$18:J954,J954)=1,C954&lt;&gt;""),1,""))</f>
        <v/>
      </c>
      <c r="AH954" s="211" t="str">
        <f>IF(G954="","",IF(AND(COUNTIFS($J$18:J954,J954)=1,G954&lt;&gt;""),1,""))</f>
        <v/>
      </c>
      <c r="AI954" s="28">
        <f t="shared" si="171"/>
        <v>35384300.169380538</v>
      </c>
      <c r="AJ954" s="28">
        <f t="shared" si="172"/>
        <v>5044538.8896988481</v>
      </c>
      <c r="AK954" s="29">
        <f t="shared" si="173"/>
        <v>0.14256432557804524</v>
      </c>
      <c r="AL954" s="210"/>
      <c r="AM954" s="210"/>
      <c r="AN954" s="210"/>
      <c r="AO954" s="210"/>
      <c r="AP954" s="45" t="str">
        <f t="shared" si="174"/>
        <v>20207</v>
      </c>
      <c r="AQ954" s="45" t="str">
        <f t="shared" si="175"/>
        <v>20207JPY</v>
      </c>
    </row>
    <row r="955" spans="1:43" s="15" customFormat="1">
      <c r="A955" s="208" t="s">
        <v>35</v>
      </c>
      <c r="B955" s="209">
        <v>2020</v>
      </c>
      <c r="C955" s="209">
        <v>6</v>
      </c>
      <c r="D955" s="57" t="str">
        <f t="shared" si="177"/>
        <v>Q1</v>
      </c>
      <c r="E955" s="208" t="s">
        <v>35</v>
      </c>
      <c r="F955" s="209">
        <v>2020</v>
      </c>
      <c r="G955" s="209">
        <v>7</v>
      </c>
      <c r="H955" s="213"/>
      <c r="I955" s="57" t="str">
        <f t="shared" si="167"/>
        <v>Q2</v>
      </c>
      <c r="J955" s="204" t="s">
        <v>1119</v>
      </c>
      <c r="K955" s="213" t="s">
        <v>1037</v>
      </c>
      <c r="L955" s="210" t="s">
        <v>55</v>
      </c>
      <c r="M955" s="208" t="s">
        <v>47</v>
      </c>
      <c r="N955" s="208">
        <v>1</v>
      </c>
      <c r="O955" s="208"/>
      <c r="P955" s="57" t="str">
        <f t="shared" si="168"/>
        <v>MAIN UNIT</v>
      </c>
      <c r="Q955" s="208" t="s">
        <v>48</v>
      </c>
      <c r="R955" s="208" t="s">
        <v>49</v>
      </c>
      <c r="S955" s="208" t="s">
        <v>36</v>
      </c>
      <c r="T955" s="208" t="s">
        <v>65</v>
      </c>
      <c r="U955" s="208" t="s">
        <v>66</v>
      </c>
      <c r="V955" s="208" t="s">
        <v>1038</v>
      </c>
      <c r="W955" s="208" t="s">
        <v>1039</v>
      </c>
      <c r="X955" s="34">
        <v>9200000</v>
      </c>
      <c r="Y955" s="202">
        <v>1</v>
      </c>
      <c r="Z955" s="26">
        <f t="shared" si="178"/>
        <v>9200000</v>
      </c>
      <c r="AA955" s="208">
        <v>7.3400000000000007E-2</v>
      </c>
      <c r="AB955" s="35">
        <f t="shared" si="176"/>
        <v>675280.00000000012</v>
      </c>
      <c r="AC955" s="27">
        <f t="shared" si="169"/>
        <v>121347.81600000002</v>
      </c>
      <c r="AD955" s="212">
        <v>0.1797</v>
      </c>
      <c r="AE955" s="211">
        <f t="shared" si="170"/>
        <v>0</v>
      </c>
      <c r="AF955" s="211" t="str">
        <f>IF(AND(COUNTIFS($J$18:J955,J955)=1,AE955=1),1,"")</f>
        <v/>
      </c>
      <c r="AG955" s="211" t="str">
        <f>IF(C955="","",IF(AND(COUNTIFS($J$18:J955,J955)=1,C955&lt;&gt;""),1,""))</f>
        <v/>
      </c>
      <c r="AH955" s="211" t="str">
        <f>IF(G955="","",IF(AND(COUNTIFS($J$18:J955,J955)=1,G955&lt;&gt;""),1,""))</f>
        <v/>
      </c>
      <c r="AI955" s="28">
        <f t="shared" si="171"/>
        <v>35384300.169380538</v>
      </c>
      <c r="AJ955" s="28">
        <f t="shared" si="172"/>
        <v>5044538.8896988481</v>
      </c>
      <c r="AK955" s="29">
        <f t="shared" si="173"/>
        <v>0.14256432557804524</v>
      </c>
      <c r="AL955" s="210"/>
      <c r="AM955" s="210"/>
      <c r="AN955" s="210"/>
      <c r="AO955" s="210"/>
      <c r="AP955" s="45" t="str">
        <f t="shared" si="174"/>
        <v>20207</v>
      </c>
      <c r="AQ955" s="45" t="str">
        <f t="shared" si="175"/>
        <v>20207JPY</v>
      </c>
    </row>
    <row r="956" spans="1:43" s="15" customFormat="1">
      <c r="A956" s="208" t="s">
        <v>35</v>
      </c>
      <c r="B956" s="209">
        <v>2020</v>
      </c>
      <c r="C956" s="209">
        <v>6</v>
      </c>
      <c r="D956" s="57" t="str">
        <f t="shared" si="177"/>
        <v>Q1</v>
      </c>
      <c r="E956" s="208" t="s">
        <v>35</v>
      </c>
      <c r="F956" s="209">
        <v>2020</v>
      </c>
      <c r="G956" s="209">
        <v>7</v>
      </c>
      <c r="H956" s="213"/>
      <c r="I956" s="57" t="str">
        <f t="shared" si="167"/>
        <v>Q2</v>
      </c>
      <c r="J956" s="204" t="s">
        <v>1119</v>
      </c>
      <c r="K956" s="213" t="s">
        <v>1037</v>
      </c>
      <c r="L956" s="210" t="s">
        <v>55</v>
      </c>
      <c r="M956" s="208" t="s">
        <v>47</v>
      </c>
      <c r="N956" s="208">
        <v>1</v>
      </c>
      <c r="O956" s="208"/>
      <c r="P956" s="57" t="str">
        <f t="shared" si="168"/>
        <v>MAIN UNIT</v>
      </c>
      <c r="Q956" s="208" t="s">
        <v>48</v>
      </c>
      <c r="R956" s="208" t="s">
        <v>49</v>
      </c>
      <c r="S956" s="208" t="s">
        <v>36</v>
      </c>
      <c r="T956" s="208" t="s">
        <v>65</v>
      </c>
      <c r="U956" s="208" t="s">
        <v>66</v>
      </c>
      <c r="V956" s="208" t="s">
        <v>1038</v>
      </c>
      <c r="W956" s="208" t="s">
        <v>1039</v>
      </c>
      <c r="X956" s="34">
        <v>9200000</v>
      </c>
      <c r="Y956" s="202">
        <v>1</v>
      </c>
      <c r="Z956" s="26">
        <f t="shared" si="178"/>
        <v>9200000</v>
      </c>
      <c r="AA956" s="208">
        <v>7.3400000000000007E-2</v>
      </c>
      <c r="AB956" s="35">
        <f t="shared" si="176"/>
        <v>675280.00000000012</v>
      </c>
      <c r="AC956" s="27">
        <f t="shared" si="169"/>
        <v>121347.81600000002</v>
      </c>
      <c r="AD956" s="212">
        <v>0.1797</v>
      </c>
      <c r="AE956" s="211">
        <f t="shared" si="170"/>
        <v>0</v>
      </c>
      <c r="AF956" s="211" t="str">
        <f>IF(AND(COUNTIFS($J$18:J956,J956)=1,AE956=1),1,"")</f>
        <v/>
      </c>
      <c r="AG956" s="211" t="str">
        <f>IF(C956="","",IF(AND(COUNTIFS($J$18:J956,J956)=1,C956&lt;&gt;""),1,""))</f>
        <v/>
      </c>
      <c r="AH956" s="211" t="str">
        <f>IF(G956="","",IF(AND(COUNTIFS($J$18:J956,J956)=1,G956&lt;&gt;""),1,""))</f>
        <v/>
      </c>
      <c r="AI956" s="28">
        <f t="shared" si="171"/>
        <v>35384300.169380538</v>
      </c>
      <c r="AJ956" s="28">
        <f t="shared" si="172"/>
        <v>5044538.8896988481</v>
      </c>
      <c r="AK956" s="29">
        <f t="shared" si="173"/>
        <v>0.14256432557804524</v>
      </c>
      <c r="AL956" s="210"/>
      <c r="AM956" s="210"/>
      <c r="AN956" s="210"/>
      <c r="AO956" s="210"/>
      <c r="AP956" s="45" t="str">
        <f t="shared" si="174"/>
        <v>20207</v>
      </c>
      <c r="AQ956" s="45" t="str">
        <f t="shared" si="175"/>
        <v>20207JPY</v>
      </c>
    </row>
    <row r="957" spans="1:43" s="15" customFormat="1">
      <c r="A957" s="208" t="s">
        <v>35</v>
      </c>
      <c r="B957" s="209">
        <v>2020</v>
      </c>
      <c r="C957" s="209">
        <v>6</v>
      </c>
      <c r="D957" s="57" t="str">
        <f t="shared" si="177"/>
        <v>Q1</v>
      </c>
      <c r="E957" s="208" t="s">
        <v>35</v>
      </c>
      <c r="F957" s="209">
        <v>2020</v>
      </c>
      <c r="G957" s="209">
        <v>7</v>
      </c>
      <c r="H957" s="213"/>
      <c r="I957" s="57" t="str">
        <f t="shared" si="167"/>
        <v>Q2</v>
      </c>
      <c r="J957" s="204" t="s">
        <v>1120</v>
      </c>
      <c r="K957" s="213" t="s">
        <v>1121</v>
      </c>
      <c r="L957" s="210" t="s">
        <v>79</v>
      </c>
      <c r="M957" s="208" t="s">
        <v>47</v>
      </c>
      <c r="N957" s="208">
        <v>1</v>
      </c>
      <c r="O957" s="208"/>
      <c r="P957" s="57" t="str">
        <f t="shared" si="168"/>
        <v>MAIN UNIT</v>
      </c>
      <c r="Q957" s="208" t="s">
        <v>48</v>
      </c>
      <c r="R957" s="208" t="s">
        <v>49</v>
      </c>
      <c r="S957" s="208" t="s">
        <v>36</v>
      </c>
      <c r="T957" s="208" t="s">
        <v>65</v>
      </c>
      <c r="U957" s="208" t="s">
        <v>66</v>
      </c>
      <c r="V957" s="208" t="s">
        <v>1122</v>
      </c>
      <c r="W957" s="208" t="s">
        <v>96</v>
      </c>
      <c r="X957" s="34">
        <v>15000000</v>
      </c>
      <c r="Y957" s="202">
        <v>1</v>
      </c>
      <c r="Z957" s="26">
        <f t="shared" si="178"/>
        <v>15000000</v>
      </c>
      <c r="AA957" s="208">
        <v>7.3400000000000007E-2</v>
      </c>
      <c r="AB957" s="35">
        <f t="shared" si="176"/>
        <v>1101000</v>
      </c>
      <c r="AC957" s="27">
        <f t="shared" si="169"/>
        <v>234513</v>
      </c>
      <c r="AD957" s="212">
        <v>0.21299999999999999</v>
      </c>
      <c r="AE957" s="211">
        <f t="shared" si="170"/>
        <v>0</v>
      </c>
      <c r="AF957" s="211" t="str">
        <f>IF(AND(COUNTIFS($J$18:J957,J957)=1,AE957=1),1,"")</f>
        <v/>
      </c>
      <c r="AG957" s="211">
        <f>IF(C957="","",IF(AND(COUNTIFS($J$18:J957,J957)=1,C957&lt;&gt;""),1,""))</f>
        <v>1</v>
      </c>
      <c r="AH957" s="211">
        <f>IF(G957="","",IF(AND(COUNTIFS($J$18:J957,J957)=1,G957&lt;&gt;""),1,""))</f>
        <v>1</v>
      </c>
      <c r="AI957" s="28">
        <f t="shared" si="171"/>
        <v>35384300.169380538</v>
      </c>
      <c r="AJ957" s="28">
        <f t="shared" si="172"/>
        <v>5044538.8896988481</v>
      </c>
      <c r="AK957" s="29">
        <f t="shared" si="173"/>
        <v>0.14256432557804524</v>
      </c>
      <c r="AL957" s="210"/>
      <c r="AM957" s="210"/>
      <c r="AN957" s="210"/>
      <c r="AO957" s="210"/>
      <c r="AP957" s="45" t="str">
        <f t="shared" si="174"/>
        <v>20207</v>
      </c>
      <c r="AQ957" s="45" t="str">
        <f t="shared" si="175"/>
        <v>20207JPY</v>
      </c>
    </row>
    <row r="958" spans="1:43" s="15" customFormat="1">
      <c r="A958" s="208" t="s">
        <v>35</v>
      </c>
      <c r="B958" s="209">
        <v>2020</v>
      </c>
      <c r="C958" s="209">
        <v>6</v>
      </c>
      <c r="D958" s="57" t="str">
        <f t="shared" si="177"/>
        <v>Q1</v>
      </c>
      <c r="E958" s="208" t="s">
        <v>35</v>
      </c>
      <c r="F958" s="209">
        <v>2020</v>
      </c>
      <c r="G958" s="209">
        <v>7</v>
      </c>
      <c r="H958" s="213"/>
      <c r="I958" s="57" t="str">
        <f t="shared" si="167"/>
        <v>Q2</v>
      </c>
      <c r="J958" s="204" t="s">
        <v>1120</v>
      </c>
      <c r="K958" s="213" t="s">
        <v>1121</v>
      </c>
      <c r="L958" s="210" t="s">
        <v>55</v>
      </c>
      <c r="M958" s="208" t="s">
        <v>47</v>
      </c>
      <c r="N958" s="208">
        <v>1</v>
      </c>
      <c r="O958" s="208"/>
      <c r="P958" s="57" t="str">
        <f t="shared" si="168"/>
        <v>MAIN UNIT</v>
      </c>
      <c r="Q958" s="208" t="s">
        <v>48</v>
      </c>
      <c r="R958" s="208" t="s">
        <v>49</v>
      </c>
      <c r="S958" s="208" t="s">
        <v>36</v>
      </c>
      <c r="T958" s="208" t="s">
        <v>65</v>
      </c>
      <c r="U958" s="208" t="s">
        <v>66</v>
      </c>
      <c r="V958" s="208" t="s">
        <v>1122</v>
      </c>
      <c r="W958" s="208" t="s">
        <v>96</v>
      </c>
      <c r="X958" s="34">
        <v>10100100</v>
      </c>
      <c r="Y958" s="202">
        <v>1</v>
      </c>
      <c r="Z958" s="26">
        <f t="shared" si="178"/>
        <v>10100100</v>
      </c>
      <c r="AA958" s="208">
        <v>7.3400000000000007E-2</v>
      </c>
      <c r="AB958" s="35">
        <f t="shared" si="176"/>
        <v>741347.34000000008</v>
      </c>
      <c r="AC958" s="27">
        <f t="shared" si="169"/>
        <v>157906.98342</v>
      </c>
      <c r="AD958" s="212">
        <v>0.21299999999999999</v>
      </c>
      <c r="AE958" s="211">
        <f t="shared" si="170"/>
        <v>0</v>
      </c>
      <c r="AF958" s="211" t="str">
        <f>IF(AND(COUNTIFS($J$18:J958,J958)=1,AE958=1),1,"")</f>
        <v/>
      </c>
      <c r="AG958" s="211" t="str">
        <f>IF(C958="","",IF(AND(COUNTIFS($J$18:J958,J958)=1,C958&lt;&gt;""),1,""))</f>
        <v/>
      </c>
      <c r="AH958" s="211" t="str">
        <f>IF(G958="","",IF(AND(COUNTIFS($J$18:J958,J958)=1,G958&lt;&gt;""),1,""))</f>
        <v/>
      </c>
      <c r="AI958" s="28">
        <f t="shared" si="171"/>
        <v>35384300.169380538</v>
      </c>
      <c r="AJ958" s="28">
        <f t="shared" si="172"/>
        <v>5044538.8896988481</v>
      </c>
      <c r="AK958" s="29">
        <f t="shared" si="173"/>
        <v>0.14256432557804524</v>
      </c>
      <c r="AL958" s="210"/>
      <c r="AM958" s="210"/>
      <c r="AN958" s="210"/>
      <c r="AO958" s="210"/>
      <c r="AP958" s="45" t="str">
        <f t="shared" si="174"/>
        <v>20207</v>
      </c>
      <c r="AQ958" s="45" t="str">
        <f t="shared" si="175"/>
        <v>20207JPY</v>
      </c>
    </row>
    <row r="959" spans="1:43" s="15" customFormat="1">
      <c r="A959" s="208" t="s">
        <v>35</v>
      </c>
      <c r="B959" s="209">
        <v>2020</v>
      </c>
      <c r="C959" s="209">
        <v>6</v>
      </c>
      <c r="D959" s="57" t="str">
        <f t="shared" si="177"/>
        <v>Q1</v>
      </c>
      <c r="E959" s="208" t="s">
        <v>35</v>
      </c>
      <c r="F959" s="209">
        <v>2020</v>
      </c>
      <c r="G959" s="209">
        <v>7</v>
      </c>
      <c r="H959" s="213"/>
      <c r="I959" s="57" t="str">
        <f t="shared" si="167"/>
        <v>Q2</v>
      </c>
      <c r="J959" s="204" t="s">
        <v>1120</v>
      </c>
      <c r="K959" s="213" t="s">
        <v>1121</v>
      </c>
      <c r="L959" s="210" t="s">
        <v>55</v>
      </c>
      <c r="M959" s="208" t="s">
        <v>47</v>
      </c>
      <c r="N959" s="208">
        <v>1</v>
      </c>
      <c r="O959" s="208"/>
      <c r="P959" s="57" t="str">
        <f t="shared" si="168"/>
        <v>MAIN UNIT</v>
      </c>
      <c r="Q959" s="208" t="s">
        <v>48</v>
      </c>
      <c r="R959" s="208" t="s">
        <v>49</v>
      </c>
      <c r="S959" s="208" t="s">
        <v>36</v>
      </c>
      <c r="T959" s="208" t="s">
        <v>65</v>
      </c>
      <c r="U959" s="208" t="s">
        <v>66</v>
      </c>
      <c r="V959" s="208" t="s">
        <v>1122</v>
      </c>
      <c r="W959" s="208" t="s">
        <v>96</v>
      </c>
      <c r="X959" s="34">
        <v>10100100</v>
      </c>
      <c r="Y959" s="202">
        <v>1</v>
      </c>
      <c r="Z959" s="26">
        <f t="shared" si="178"/>
        <v>10100100</v>
      </c>
      <c r="AA959" s="208">
        <v>7.3400000000000007E-2</v>
      </c>
      <c r="AB959" s="35">
        <f t="shared" si="176"/>
        <v>741347.34000000008</v>
      </c>
      <c r="AC959" s="27">
        <f t="shared" si="169"/>
        <v>157906.98342</v>
      </c>
      <c r="AD959" s="212">
        <v>0.21299999999999999</v>
      </c>
      <c r="AE959" s="211">
        <f t="shared" si="170"/>
        <v>0</v>
      </c>
      <c r="AF959" s="211" t="str">
        <f>IF(AND(COUNTIFS($J$18:J959,J959)=1,AE959=1),1,"")</f>
        <v/>
      </c>
      <c r="AG959" s="211" t="str">
        <f>IF(C959="","",IF(AND(COUNTIFS($J$18:J959,J959)=1,C959&lt;&gt;""),1,""))</f>
        <v/>
      </c>
      <c r="AH959" s="211" t="str">
        <f>IF(G959="","",IF(AND(COUNTIFS($J$18:J959,J959)=1,G959&lt;&gt;""),1,""))</f>
        <v/>
      </c>
      <c r="AI959" s="28">
        <f t="shared" si="171"/>
        <v>35384300.169380538</v>
      </c>
      <c r="AJ959" s="28">
        <f t="shared" si="172"/>
        <v>5044538.8896988481</v>
      </c>
      <c r="AK959" s="29">
        <f t="shared" si="173"/>
        <v>0.14256432557804524</v>
      </c>
      <c r="AL959" s="210"/>
      <c r="AM959" s="210"/>
      <c r="AN959" s="210"/>
      <c r="AO959" s="210"/>
      <c r="AP959" s="45" t="str">
        <f t="shared" si="174"/>
        <v>20207</v>
      </c>
      <c r="AQ959" s="45" t="str">
        <f t="shared" si="175"/>
        <v>20207JPY</v>
      </c>
    </row>
    <row r="960" spans="1:43" s="15" customFormat="1">
      <c r="A960" s="208" t="s">
        <v>35</v>
      </c>
      <c r="B960" s="209">
        <v>2020</v>
      </c>
      <c r="C960" s="209">
        <v>6</v>
      </c>
      <c r="D960" s="57" t="str">
        <f t="shared" si="177"/>
        <v>Q1</v>
      </c>
      <c r="E960" s="208" t="s">
        <v>35</v>
      </c>
      <c r="F960" s="209">
        <v>2020</v>
      </c>
      <c r="G960" s="209">
        <v>7</v>
      </c>
      <c r="H960" s="213"/>
      <c r="I960" s="57" t="str">
        <f t="shared" si="167"/>
        <v>Q2</v>
      </c>
      <c r="J960" s="204" t="s">
        <v>1123</v>
      </c>
      <c r="K960" s="213" t="s">
        <v>1124</v>
      </c>
      <c r="L960" s="210" t="s">
        <v>55</v>
      </c>
      <c r="M960" s="208" t="s">
        <v>47</v>
      </c>
      <c r="N960" s="208">
        <v>1</v>
      </c>
      <c r="O960" s="208"/>
      <c r="P960" s="57" t="str">
        <f t="shared" si="168"/>
        <v>MAIN UNIT</v>
      </c>
      <c r="Q960" s="208" t="s">
        <v>48</v>
      </c>
      <c r="R960" s="208" t="s">
        <v>49</v>
      </c>
      <c r="S960" s="208" t="s">
        <v>36</v>
      </c>
      <c r="T960" s="208" t="s">
        <v>65</v>
      </c>
      <c r="U960" s="208" t="s">
        <v>66</v>
      </c>
      <c r="V960" s="208" t="s">
        <v>1060</v>
      </c>
      <c r="W960" s="208" t="s">
        <v>96</v>
      </c>
      <c r="X960" s="34">
        <v>7300000</v>
      </c>
      <c r="Y960" s="202">
        <v>1</v>
      </c>
      <c r="Z960" s="26">
        <f t="shared" si="178"/>
        <v>7300000</v>
      </c>
      <c r="AA960" s="208">
        <v>7.3400000000000007E-2</v>
      </c>
      <c r="AB960" s="35">
        <f t="shared" si="176"/>
        <v>535820</v>
      </c>
      <c r="AC960" s="27">
        <f t="shared" si="169"/>
        <v>62798.103999999999</v>
      </c>
      <c r="AD960" s="212">
        <v>0.1172</v>
      </c>
      <c r="AE960" s="211">
        <f t="shared" si="170"/>
        <v>0</v>
      </c>
      <c r="AF960" s="211" t="str">
        <f>IF(AND(COUNTIFS($J$18:J960,J960)=1,AE960=1),1,"")</f>
        <v/>
      </c>
      <c r="AG960" s="211">
        <f>IF(C960="","",IF(AND(COUNTIFS($J$18:J960,J960)=1,C960&lt;&gt;""),1,""))</f>
        <v>1</v>
      </c>
      <c r="AH960" s="211">
        <f>IF(G960="","",IF(AND(COUNTIFS($J$18:J960,J960)=1,G960&lt;&gt;""),1,""))</f>
        <v>1</v>
      </c>
      <c r="AI960" s="28">
        <f t="shared" si="171"/>
        <v>35384300.169380538</v>
      </c>
      <c r="AJ960" s="28">
        <f t="shared" si="172"/>
        <v>5044538.8896988481</v>
      </c>
      <c r="AK960" s="29">
        <f t="shared" si="173"/>
        <v>0.14256432557804524</v>
      </c>
      <c r="AL960" s="210"/>
      <c r="AM960" s="210"/>
      <c r="AN960" s="210"/>
      <c r="AO960" s="210"/>
      <c r="AP960" s="45" t="str">
        <f t="shared" si="174"/>
        <v>20207</v>
      </c>
      <c r="AQ960" s="45" t="str">
        <f t="shared" si="175"/>
        <v>20207JPY</v>
      </c>
    </row>
    <row r="961" spans="1:43" s="15" customFormat="1">
      <c r="A961" s="208" t="s">
        <v>35</v>
      </c>
      <c r="B961" s="209">
        <v>2020</v>
      </c>
      <c r="C961" s="209">
        <v>6</v>
      </c>
      <c r="D961" s="57" t="str">
        <f t="shared" si="177"/>
        <v>Q1</v>
      </c>
      <c r="E961" s="208" t="s">
        <v>35</v>
      </c>
      <c r="F961" s="209">
        <v>2020</v>
      </c>
      <c r="G961" s="209">
        <v>7</v>
      </c>
      <c r="H961" s="213"/>
      <c r="I961" s="57" t="str">
        <f t="shared" si="167"/>
        <v>Q2</v>
      </c>
      <c r="J961" s="204" t="s">
        <v>1125</v>
      </c>
      <c r="K961" s="213" t="s">
        <v>1126</v>
      </c>
      <c r="L961" s="210" t="s">
        <v>79</v>
      </c>
      <c r="M961" s="208" t="s">
        <v>47</v>
      </c>
      <c r="N961" s="208">
        <v>1</v>
      </c>
      <c r="O961" s="208"/>
      <c r="P961" s="57" t="str">
        <f t="shared" si="168"/>
        <v>MAIN UNIT</v>
      </c>
      <c r="Q961" s="208" t="s">
        <v>48</v>
      </c>
      <c r="R961" s="208" t="s">
        <v>49</v>
      </c>
      <c r="S961" s="208" t="s">
        <v>36</v>
      </c>
      <c r="T961" s="208" t="s">
        <v>65</v>
      </c>
      <c r="U961" s="208" t="s">
        <v>66</v>
      </c>
      <c r="V961" s="208" t="s">
        <v>1038</v>
      </c>
      <c r="W961" s="208" t="s">
        <v>1035</v>
      </c>
      <c r="X961" s="34">
        <v>1250000</v>
      </c>
      <c r="Y961" s="202">
        <v>1.1299999999999999</v>
      </c>
      <c r="Z961" s="26">
        <f t="shared" si="178"/>
        <v>1250000</v>
      </c>
      <c r="AA961" s="208">
        <v>1.095</v>
      </c>
      <c r="AB961" s="35">
        <f t="shared" si="176"/>
        <v>1211283.185840708</v>
      </c>
      <c r="AC961" s="27">
        <f t="shared" si="169"/>
        <v>315418.14159292041</v>
      </c>
      <c r="AD961" s="212">
        <v>0.26040000000000002</v>
      </c>
      <c r="AE961" s="211">
        <f t="shared" si="170"/>
        <v>0</v>
      </c>
      <c r="AF961" s="211" t="str">
        <f>IF(AND(COUNTIFS($J$18:J961,J961)=1,AE961=1),1,"")</f>
        <v/>
      </c>
      <c r="AG961" s="211">
        <f>IF(C961="","",IF(AND(COUNTIFS($J$18:J961,J961)=1,C961&lt;&gt;""),1,""))</f>
        <v>1</v>
      </c>
      <c r="AH961" s="211">
        <f>IF(G961="","",IF(AND(COUNTIFS($J$18:J961,J961)=1,G961&lt;&gt;""),1,""))</f>
        <v>1</v>
      </c>
      <c r="AI961" s="28">
        <f t="shared" si="171"/>
        <v>35384300.169380538</v>
      </c>
      <c r="AJ961" s="28">
        <f t="shared" si="172"/>
        <v>5044538.8896988481</v>
      </c>
      <c r="AK961" s="29">
        <f t="shared" si="173"/>
        <v>0.14256432557804524</v>
      </c>
      <c r="AL961" s="210"/>
      <c r="AM961" s="210"/>
      <c r="AN961" s="210"/>
      <c r="AO961" s="210"/>
      <c r="AP961" s="45" t="str">
        <f t="shared" si="174"/>
        <v>20207</v>
      </c>
      <c r="AQ961" s="45" t="str">
        <f t="shared" si="175"/>
        <v>20207RMB</v>
      </c>
    </row>
    <row r="962" spans="1:43" s="15" customFormat="1">
      <c r="A962" s="208" t="s">
        <v>35</v>
      </c>
      <c r="B962" s="209">
        <v>2020</v>
      </c>
      <c r="C962" s="209">
        <v>7</v>
      </c>
      <c r="D962" s="57" t="str">
        <f t="shared" si="177"/>
        <v>Q2</v>
      </c>
      <c r="E962" s="208" t="s">
        <v>35</v>
      </c>
      <c r="F962" s="209">
        <v>2020</v>
      </c>
      <c r="G962" s="209">
        <v>7</v>
      </c>
      <c r="H962" s="213"/>
      <c r="I962" s="57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204" t="s">
        <v>1127</v>
      </c>
      <c r="K962" s="213" t="s">
        <v>1128</v>
      </c>
      <c r="L962" s="210" t="s">
        <v>79</v>
      </c>
      <c r="M962" s="208" t="s">
        <v>47</v>
      </c>
      <c r="N962" s="208">
        <v>1</v>
      </c>
      <c r="O962" s="208"/>
      <c r="P962" s="57" t="str">
        <f t="shared" ref="P962:P1025" si="180">IF(M962="","",IF(AND(N962&gt;0,L962&lt;&gt;""),"MAIN UNIT",IF(AND(O962&gt;0,L962&lt;&gt;""),"SERVICE/ PARTS","C66 SERVICE/OTHERS")))</f>
        <v>MAIN UNIT</v>
      </c>
      <c r="Q962" s="208" t="s">
        <v>48</v>
      </c>
      <c r="R962" s="208" t="s">
        <v>49</v>
      </c>
      <c r="S962" s="208" t="s">
        <v>37</v>
      </c>
      <c r="T962" s="208" t="s">
        <v>75</v>
      </c>
      <c r="U962" s="208" t="s">
        <v>58</v>
      </c>
      <c r="V962" s="208" t="s">
        <v>89</v>
      </c>
      <c r="W962" s="208" t="s">
        <v>662</v>
      </c>
      <c r="X962" s="34">
        <v>855000</v>
      </c>
      <c r="Y962" s="202">
        <v>1.1299999999999999</v>
      </c>
      <c r="Z962" s="26">
        <f t="shared" si="178"/>
        <v>855000</v>
      </c>
      <c r="AA962" s="208">
        <v>1.095</v>
      </c>
      <c r="AB962" s="35">
        <f t="shared" si="176"/>
        <v>828517.69911504432</v>
      </c>
      <c r="AC962" s="27">
        <f t="shared" ref="AC962:AC1025" si="181">IF(R962&lt;&gt;"",AB962*AD962,"")</f>
        <v>93373.944690265489</v>
      </c>
      <c r="AD962" s="212">
        <v>0.11269999999999999</v>
      </c>
      <c r="AE962" s="211">
        <f t="shared" ref="AE962:AE1025" si="182">IF(Q962="","",IF(Q962="Yes",1,0))</f>
        <v>0</v>
      </c>
      <c r="AF962" s="211" t="str">
        <f>IF(AND(COUNTIFS($J$18:J962,J962)=1,AE962=1),1,"")</f>
        <v/>
      </c>
      <c r="AG962" s="211">
        <f>IF(C962="","",IF(AND(COUNTIFS($J$18:J962,J962)=1,C962&lt;&gt;""),1,""))</f>
        <v>1</v>
      </c>
      <c r="AH962" s="211">
        <f>IF(G962="","",IF(AND(COUNTIFS($J$18:J962,J962)=1,G962&lt;&gt;""),1,""))</f>
        <v>1</v>
      </c>
      <c r="AI962" s="28">
        <f t="shared" ref="AI962:AI1025" si="183">IF(P962="C66 SERVICE","",SUMIFS(AB:AB,F:F,F962,G:G,G962,E:E,E962))</f>
        <v>35384300.169380538</v>
      </c>
      <c r="AJ962" s="28">
        <f t="shared" ref="AJ962:AJ1025" si="184">IF(P962="C66 SERVICE","",SUMIFS(AC:AC,F:F,F962,G:G,G962,E:E,E962))</f>
        <v>5044538.8896988481</v>
      </c>
      <c r="AK962" s="29">
        <f t="shared" ref="AK962:AK1025" si="185">IF(AJ962&gt;0,AJ962/AI962,"")</f>
        <v>0.14256432557804524</v>
      </c>
      <c r="AL962" s="210"/>
      <c r="AM962" s="210"/>
      <c r="AN962" s="210"/>
      <c r="AO962" s="210"/>
      <c r="AP962" s="45" t="str">
        <f t="shared" ref="AP962:AP1025" si="186">IF(F962="","",F962&amp;G962)</f>
        <v>20207</v>
      </c>
      <c r="AQ962" s="45" t="str">
        <f t="shared" ref="AQ962:AQ1025" si="187">IF(W962="","",F962&amp;G962&amp;W962)</f>
        <v>20207RMB</v>
      </c>
    </row>
    <row r="963" spans="1:43" s="15" customFormat="1">
      <c r="A963" s="208" t="s">
        <v>35</v>
      </c>
      <c r="B963" s="209">
        <v>2020</v>
      </c>
      <c r="C963" s="209">
        <v>5</v>
      </c>
      <c r="D963" s="57" t="str">
        <f t="shared" si="177"/>
        <v>Q1</v>
      </c>
      <c r="E963" s="208" t="s">
        <v>35</v>
      </c>
      <c r="F963" s="209">
        <v>2020</v>
      </c>
      <c r="G963" s="209">
        <v>7</v>
      </c>
      <c r="H963" s="213"/>
      <c r="I963" s="57" t="str">
        <f t="shared" si="179"/>
        <v>Q2</v>
      </c>
      <c r="J963" s="204" t="s">
        <v>1129</v>
      </c>
      <c r="K963" s="213" t="s">
        <v>54</v>
      </c>
      <c r="L963" s="210" t="s">
        <v>79</v>
      </c>
      <c r="M963" s="208" t="s">
        <v>47</v>
      </c>
      <c r="N963" s="208">
        <v>1</v>
      </c>
      <c r="O963" s="208"/>
      <c r="P963" s="57" t="str">
        <f t="shared" si="180"/>
        <v>MAIN UNIT</v>
      </c>
      <c r="Q963" s="208" t="s">
        <v>48</v>
      </c>
      <c r="R963" s="208" t="s">
        <v>49</v>
      </c>
      <c r="S963" s="208" t="s">
        <v>37</v>
      </c>
      <c r="T963" s="208" t="s">
        <v>57</v>
      </c>
      <c r="U963" s="208" t="s">
        <v>58</v>
      </c>
      <c r="V963" s="208" t="s">
        <v>1130</v>
      </c>
      <c r="W963" s="208" t="s">
        <v>662</v>
      </c>
      <c r="X963" s="34">
        <v>956702</v>
      </c>
      <c r="Y963" s="202" t="s">
        <v>1044</v>
      </c>
      <c r="Z963" s="26">
        <f t="shared" si="178"/>
        <v>956702</v>
      </c>
      <c r="AA963" s="208">
        <v>1.095</v>
      </c>
      <c r="AB963" s="35">
        <f t="shared" si="176"/>
        <v>927069.63716814166</v>
      </c>
      <c r="AC963" s="27">
        <f t="shared" si="181"/>
        <v>97713.13975752212</v>
      </c>
      <c r="AD963" s="212">
        <v>0.10539999999999999</v>
      </c>
      <c r="AE963" s="211">
        <f t="shared" si="182"/>
        <v>0</v>
      </c>
      <c r="AF963" s="211" t="str">
        <f>IF(AND(COUNTIFS($J$18:J963,J963)=1,AE963=1),1,"")</f>
        <v/>
      </c>
      <c r="AG963" s="211">
        <f>IF(C963="","",IF(AND(COUNTIFS($J$18:J963,J963)=1,C963&lt;&gt;""),1,""))</f>
        <v>1</v>
      </c>
      <c r="AH963" s="211">
        <f>IF(G963="","",IF(AND(COUNTIFS($J$18:J963,J963)=1,G963&lt;&gt;""),1,""))</f>
        <v>1</v>
      </c>
      <c r="AI963" s="28">
        <f t="shared" si="183"/>
        <v>35384300.169380538</v>
      </c>
      <c r="AJ963" s="28">
        <f t="shared" si="184"/>
        <v>5044538.8896988481</v>
      </c>
      <c r="AK963" s="29">
        <f t="shared" si="185"/>
        <v>0.14256432557804524</v>
      </c>
      <c r="AL963" s="210"/>
      <c r="AM963" s="210"/>
      <c r="AN963" s="210"/>
      <c r="AO963" s="210"/>
      <c r="AP963" s="45" t="str">
        <f t="shared" si="186"/>
        <v>20207</v>
      </c>
      <c r="AQ963" s="45" t="str">
        <f t="shared" si="187"/>
        <v>20207RMB</v>
      </c>
    </row>
    <row r="964" spans="1:43" s="15" customFormat="1">
      <c r="A964" s="208" t="s">
        <v>35</v>
      </c>
      <c r="B964" s="209">
        <v>2020</v>
      </c>
      <c r="C964" s="209">
        <v>7</v>
      </c>
      <c r="D964" s="57" t="str">
        <f t="shared" si="177"/>
        <v>Q2</v>
      </c>
      <c r="E964" s="208" t="s">
        <v>35</v>
      </c>
      <c r="F964" s="209">
        <v>2020</v>
      </c>
      <c r="G964" s="209">
        <v>7</v>
      </c>
      <c r="H964" s="213"/>
      <c r="I964" s="57" t="str">
        <f t="shared" si="179"/>
        <v>Q2</v>
      </c>
      <c r="J964" s="204" t="s">
        <v>1131</v>
      </c>
      <c r="K964" s="213" t="s">
        <v>1132</v>
      </c>
      <c r="L964" s="210" t="s">
        <v>55</v>
      </c>
      <c r="M964" s="208" t="s">
        <v>47</v>
      </c>
      <c r="N964" s="208">
        <v>1</v>
      </c>
      <c r="O964" s="208"/>
      <c r="P964" s="57" t="str">
        <f t="shared" si="180"/>
        <v>MAIN UNIT</v>
      </c>
      <c r="Q964" s="208" t="s">
        <v>48</v>
      </c>
      <c r="R964" s="208" t="s">
        <v>49</v>
      </c>
      <c r="S964" s="208" t="s">
        <v>36</v>
      </c>
      <c r="T964" s="208" t="s">
        <v>65</v>
      </c>
      <c r="U964" s="208" t="s">
        <v>66</v>
      </c>
      <c r="V964" s="208" t="s">
        <v>1122</v>
      </c>
      <c r="W964" s="208" t="s">
        <v>96</v>
      </c>
      <c r="X964" s="34">
        <v>7900000</v>
      </c>
      <c r="Y964" s="202">
        <v>1</v>
      </c>
      <c r="Z964" s="26">
        <f t="shared" si="178"/>
        <v>7900000</v>
      </c>
      <c r="AA964" s="208">
        <v>7.3400000000000007E-2</v>
      </c>
      <c r="AB964" s="35">
        <f t="shared" si="176"/>
        <v>579860</v>
      </c>
      <c r="AC964" s="27">
        <f t="shared" si="181"/>
        <v>87152.957999999999</v>
      </c>
      <c r="AD964" s="212">
        <v>0.15029999999999999</v>
      </c>
      <c r="AE964" s="211">
        <f t="shared" si="182"/>
        <v>0</v>
      </c>
      <c r="AF964" s="211" t="str">
        <f>IF(AND(COUNTIFS($J$18:J964,J964)=1,AE964=1),1,"")</f>
        <v/>
      </c>
      <c r="AG964" s="211">
        <f>IF(C964="","",IF(AND(COUNTIFS($J$18:J964,J964)=1,C964&lt;&gt;""),1,""))</f>
        <v>1</v>
      </c>
      <c r="AH964" s="211">
        <f>IF(G964="","",IF(AND(COUNTIFS($J$18:J964,J964)=1,G964&lt;&gt;""),1,""))</f>
        <v>1</v>
      </c>
      <c r="AI964" s="28">
        <f t="shared" si="183"/>
        <v>35384300.169380538</v>
      </c>
      <c r="AJ964" s="28">
        <f t="shared" si="184"/>
        <v>5044538.8896988481</v>
      </c>
      <c r="AK964" s="29">
        <f t="shared" si="185"/>
        <v>0.14256432557804524</v>
      </c>
      <c r="AL964" s="210"/>
      <c r="AM964" s="210"/>
      <c r="AN964" s="210"/>
      <c r="AO964" s="210"/>
      <c r="AP964" s="45" t="str">
        <f t="shared" si="186"/>
        <v>20207</v>
      </c>
      <c r="AQ964" s="45" t="str">
        <f t="shared" si="187"/>
        <v>20207JPY</v>
      </c>
    </row>
    <row r="965" spans="1:43" s="15" customFormat="1">
      <c r="A965" s="208" t="s">
        <v>35</v>
      </c>
      <c r="B965" s="209">
        <v>2020</v>
      </c>
      <c r="C965" s="209">
        <v>7</v>
      </c>
      <c r="D965" s="57" t="str">
        <f t="shared" si="177"/>
        <v>Q2</v>
      </c>
      <c r="E965" s="208" t="s">
        <v>35</v>
      </c>
      <c r="F965" s="209">
        <v>2020</v>
      </c>
      <c r="G965" s="209">
        <v>7</v>
      </c>
      <c r="H965" s="213"/>
      <c r="I965" s="57" t="str">
        <f t="shared" si="179"/>
        <v>Q2</v>
      </c>
      <c r="J965" s="204" t="s">
        <v>1133</v>
      </c>
      <c r="K965" s="213" t="s">
        <v>1134</v>
      </c>
      <c r="L965" s="210" t="s">
        <v>79</v>
      </c>
      <c r="M965" s="208" t="s">
        <v>47</v>
      </c>
      <c r="N965" s="208">
        <v>1</v>
      </c>
      <c r="O965" s="208"/>
      <c r="P965" s="57" t="str">
        <f t="shared" si="180"/>
        <v>MAIN UNIT</v>
      </c>
      <c r="Q965" s="208" t="s">
        <v>48</v>
      </c>
      <c r="R965" s="208" t="s">
        <v>49</v>
      </c>
      <c r="S965" s="208" t="s">
        <v>36</v>
      </c>
      <c r="T965" s="208" t="s">
        <v>65</v>
      </c>
      <c r="U965" s="208" t="s">
        <v>66</v>
      </c>
      <c r="V965" s="208" t="s">
        <v>1060</v>
      </c>
      <c r="W965" s="208" t="s">
        <v>1039</v>
      </c>
      <c r="X965" s="34">
        <v>12663000</v>
      </c>
      <c r="Y965" s="202">
        <v>1</v>
      </c>
      <c r="Z965" s="26">
        <f t="shared" si="178"/>
        <v>12663000</v>
      </c>
      <c r="AA965" s="208">
        <v>7.3400000000000007E-2</v>
      </c>
      <c r="AB965" s="35">
        <f t="shared" si="176"/>
        <v>929464.20000000007</v>
      </c>
      <c r="AC965" s="27">
        <f t="shared" si="181"/>
        <v>122503.38156000001</v>
      </c>
      <c r="AD965" s="212">
        <v>0.1318</v>
      </c>
      <c r="AE965" s="211">
        <f t="shared" si="182"/>
        <v>0</v>
      </c>
      <c r="AF965" s="211" t="str">
        <f>IF(AND(COUNTIFS($J$18:J965,J965)=1,AE965=1),1,"")</f>
        <v/>
      </c>
      <c r="AG965" s="211">
        <f>IF(C965="","",IF(AND(COUNTIFS($J$18:J965,J965)=1,C965&lt;&gt;""),1,""))</f>
        <v>1</v>
      </c>
      <c r="AH965" s="211">
        <f>IF(G965="","",IF(AND(COUNTIFS($J$18:J965,J965)=1,G965&lt;&gt;""),1,""))</f>
        <v>1</v>
      </c>
      <c r="AI965" s="28">
        <f t="shared" si="183"/>
        <v>35384300.169380538</v>
      </c>
      <c r="AJ965" s="28">
        <f t="shared" si="184"/>
        <v>5044538.8896988481</v>
      </c>
      <c r="AK965" s="29">
        <f t="shared" si="185"/>
        <v>0.14256432557804524</v>
      </c>
      <c r="AL965" s="210"/>
      <c r="AM965" s="210"/>
      <c r="AN965" s="210"/>
      <c r="AO965" s="210"/>
      <c r="AP965" s="45" t="str">
        <f t="shared" si="186"/>
        <v>20207</v>
      </c>
      <c r="AQ965" s="45" t="str">
        <f t="shared" si="187"/>
        <v>20207JPY</v>
      </c>
    </row>
    <row r="966" spans="1:43" s="15" customFormat="1">
      <c r="A966" s="208" t="s">
        <v>35</v>
      </c>
      <c r="B966" s="209">
        <v>2020</v>
      </c>
      <c r="C966" s="209">
        <v>7</v>
      </c>
      <c r="D966" s="57" t="str">
        <f t="shared" si="177"/>
        <v>Q2</v>
      </c>
      <c r="E966" s="208" t="s">
        <v>35</v>
      </c>
      <c r="F966" s="209">
        <v>2020</v>
      </c>
      <c r="G966" s="209">
        <v>7</v>
      </c>
      <c r="H966" s="213"/>
      <c r="I966" s="57" t="str">
        <f t="shared" si="179"/>
        <v>Q2</v>
      </c>
      <c r="J966" s="204" t="s">
        <v>1135</v>
      </c>
      <c r="K966" s="213" t="s">
        <v>1136</v>
      </c>
      <c r="L966" s="210" t="s">
        <v>79</v>
      </c>
      <c r="M966" s="208" t="s">
        <v>47</v>
      </c>
      <c r="N966" s="208">
        <v>1</v>
      </c>
      <c r="O966" s="208"/>
      <c r="P966" s="57" t="str">
        <f t="shared" si="180"/>
        <v>MAIN UNIT</v>
      </c>
      <c r="Q966" s="208" t="s">
        <v>48</v>
      </c>
      <c r="R966" s="208" t="s">
        <v>49</v>
      </c>
      <c r="S966" s="208" t="s">
        <v>36</v>
      </c>
      <c r="T966" s="208" t="s">
        <v>65</v>
      </c>
      <c r="U966" s="208" t="s">
        <v>66</v>
      </c>
      <c r="V966" s="208" t="s">
        <v>1051</v>
      </c>
      <c r="W966" s="208" t="s">
        <v>1039</v>
      </c>
      <c r="X966" s="34">
        <v>21400000</v>
      </c>
      <c r="Y966" s="202">
        <v>1</v>
      </c>
      <c r="Z966" s="26">
        <f t="shared" si="178"/>
        <v>21400000</v>
      </c>
      <c r="AA966" s="208">
        <v>7.3400000000000007E-2</v>
      </c>
      <c r="AB966" s="35">
        <f t="shared" si="176"/>
        <v>1570760.0000000002</v>
      </c>
      <c r="AC966" s="27">
        <f t="shared" si="181"/>
        <v>171212.84000000003</v>
      </c>
      <c r="AD966" s="212">
        <v>0.109</v>
      </c>
      <c r="AE966" s="211">
        <f t="shared" si="182"/>
        <v>0</v>
      </c>
      <c r="AF966" s="211" t="str">
        <f>IF(AND(COUNTIFS($J$18:J966,J966)=1,AE966=1),1,"")</f>
        <v/>
      </c>
      <c r="AG966" s="211">
        <f>IF(C966="","",IF(AND(COUNTIFS($J$18:J966,J966)=1,C966&lt;&gt;""),1,""))</f>
        <v>1</v>
      </c>
      <c r="AH966" s="211">
        <f>IF(G966="","",IF(AND(COUNTIFS($J$18:J966,J966)=1,G966&lt;&gt;""),1,""))</f>
        <v>1</v>
      </c>
      <c r="AI966" s="28">
        <f t="shared" si="183"/>
        <v>35384300.169380538</v>
      </c>
      <c r="AJ966" s="28">
        <f t="shared" si="184"/>
        <v>5044538.8896988481</v>
      </c>
      <c r="AK966" s="29">
        <f t="shared" si="185"/>
        <v>0.14256432557804524</v>
      </c>
      <c r="AL966" s="210"/>
      <c r="AM966" s="210"/>
      <c r="AN966" s="210"/>
      <c r="AO966" s="210"/>
      <c r="AP966" s="45" t="str">
        <f t="shared" si="186"/>
        <v>20207</v>
      </c>
      <c r="AQ966" s="45" t="str">
        <f t="shared" si="187"/>
        <v>20207JPY</v>
      </c>
    </row>
    <row r="967" spans="1:43" s="15" customFormat="1">
      <c r="A967" s="208" t="s">
        <v>35</v>
      </c>
      <c r="B967" s="209">
        <v>2020</v>
      </c>
      <c r="C967" s="209">
        <v>7</v>
      </c>
      <c r="D967" s="57" t="str">
        <f t="shared" si="177"/>
        <v>Q2</v>
      </c>
      <c r="E967" s="208" t="s">
        <v>35</v>
      </c>
      <c r="F967" s="209">
        <v>2020</v>
      </c>
      <c r="G967" s="209">
        <v>7</v>
      </c>
      <c r="H967" s="213"/>
      <c r="I967" s="57" t="str">
        <f t="shared" si="179"/>
        <v>Q2</v>
      </c>
      <c r="J967" s="204" t="s">
        <v>1137</v>
      </c>
      <c r="K967" s="213" t="s">
        <v>1138</v>
      </c>
      <c r="L967" s="210" t="s">
        <v>55</v>
      </c>
      <c r="M967" s="208" t="s">
        <v>47</v>
      </c>
      <c r="N967" s="208">
        <v>1</v>
      </c>
      <c r="O967" s="208"/>
      <c r="P967" s="57" t="str">
        <f t="shared" si="180"/>
        <v>MAIN UNIT</v>
      </c>
      <c r="Q967" s="208" t="s">
        <v>56</v>
      </c>
      <c r="R967" s="208" t="s">
        <v>49</v>
      </c>
      <c r="S967" s="208" t="s">
        <v>36</v>
      </c>
      <c r="T967" s="208" t="s">
        <v>65</v>
      </c>
      <c r="U967" s="208" t="s">
        <v>66</v>
      </c>
      <c r="V967" s="208" t="s">
        <v>1122</v>
      </c>
      <c r="W967" s="208" t="s">
        <v>1035</v>
      </c>
      <c r="X967" s="34">
        <v>575200</v>
      </c>
      <c r="Y967" s="202">
        <v>1.1299999999999999</v>
      </c>
      <c r="Z967" s="26">
        <f t="shared" si="178"/>
        <v>575200</v>
      </c>
      <c r="AA967" s="208">
        <v>1.095</v>
      </c>
      <c r="AB967" s="35">
        <f t="shared" si="176"/>
        <v>557384.07079646026</v>
      </c>
      <c r="AC967" s="27">
        <f t="shared" si="181"/>
        <v>90296.219469026561</v>
      </c>
      <c r="AD967" s="212">
        <v>0.16200000000000001</v>
      </c>
      <c r="AE967" s="211">
        <f t="shared" si="182"/>
        <v>1</v>
      </c>
      <c r="AF967" s="211">
        <f>IF(AND(COUNTIFS($J$18:J967,J967)=1,AE967=1),1,"")</f>
        <v>1</v>
      </c>
      <c r="AG967" s="211">
        <f>IF(C967="","",IF(AND(COUNTIFS($J$18:J967,J967)=1,C967&lt;&gt;""),1,""))</f>
        <v>1</v>
      </c>
      <c r="AH967" s="211">
        <f>IF(G967="","",IF(AND(COUNTIFS($J$18:J967,J967)=1,G967&lt;&gt;""),1,""))</f>
        <v>1</v>
      </c>
      <c r="AI967" s="28">
        <f t="shared" si="183"/>
        <v>35384300.169380538</v>
      </c>
      <c r="AJ967" s="28">
        <f t="shared" si="184"/>
        <v>5044538.8896988481</v>
      </c>
      <c r="AK967" s="29">
        <f t="shared" si="185"/>
        <v>0.14256432557804524</v>
      </c>
      <c r="AL967" s="210"/>
      <c r="AM967" s="210"/>
      <c r="AN967" s="210"/>
      <c r="AO967" s="210"/>
      <c r="AP967" s="45" t="str">
        <f t="shared" si="186"/>
        <v>20207</v>
      </c>
      <c r="AQ967" s="45" t="str">
        <f t="shared" si="187"/>
        <v>20207RMB</v>
      </c>
    </row>
    <row r="968" spans="1:43" s="15" customFormat="1">
      <c r="A968" s="208" t="s">
        <v>34</v>
      </c>
      <c r="B968" s="209">
        <v>2020</v>
      </c>
      <c r="C968" s="209">
        <v>2</v>
      </c>
      <c r="D968" s="57" t="str">
        <f t="shared" si="177"/>
        <v>Q4</v>
      </c>
      <c r="E968" s="208" t="s">
        <v>35</v>
      </c>
      <c r="F968" s="209">
        <v>2020</v>
      </c>
      <c r="G968" s="209">
        <v>6</v>
      </c>
      <c r="H968" s="213"/>
      <c r="I968" s="57" t="str">
        <f t="shared" si="179"/>
        <v>Q1</v>
      </c>
      <c r="J968" s="204" t="s">
        <v>1139</v>
      </c>
      <c r="K968" s="213" t="s">
        <v>1140</v>
      </c>
      <c r="L968" s="210" t="s">
        <v>55</v>
      </c>
      <c r="M968" s="208" t="s">
        <v>47</v>
      </c>
      <c r="N968" s="208">
        <v>1</v>
      </c>
      <c r="O968" s="208"/>
      <c r="P968" s="57" t="str">
        <f t="shared" si="180"/>
        <v>MAIN UNIT</v>
      </c>
      <c r="Q968" s="208" t="s">
        <v>958</v>
      </c>
      <c r="R968" s="208" t="s">
        <v>49</v>
      </c>
      <c r="S968" s="208" t="s">
        <v>37</v>
      </c>
      <c r="T968" s="208" t="s">
        <v>75</v>
      </c>
      <c r="U968" s="208" t="s">
        <v>58</v>
      </c>
      <c r="V968" s="208" t="s">
        <v>81</v>
      </c>
      <c r="W968" s="208" t="s">
        <v>51</v>
      </c>
      <c r="X968" s="34">
        <v>610000</v>
      </c>
      <c r="Y968" s="202">
        <v>1.1299999999999999</v>
      </c>
      <c r="Z968" s="26">
        <f t="shared" si="178"/>
        <v>610000</v>
      </c>
      <c r="AA968" s="208">
        <v>1.089</v>
      </c>
      <c r="AB968" s="35">
        <f t="shared" si="176"/>
        <v>587867.25663716823</v>
      </c>
      <c r="AC968" s="27">
        <f t="shared" si="181"/>
        <v>72425.24601769913</v>
      </c>
      <c r="AD968" s="212">
        <v>0.1232</v>
      </c>
      <c r="AE968" s="211">
        <f t="shared" si="182"/>
        <v>1</v>
      </c>
      <c r="AF968" s="211">
        <f>IF(AND(COUNTIFS($J$18:J968,J968)=1,AE968=1),1,"")</f>
        <v>1</v>
      </c>
      <c r="AG968" s="211">
        <f>IF(C968="","",IF(AND(COUNTIFS($J$18:J968,J968)=1,C968&lt;&gt;""),1,""))</f>
        <v>1</v>
      </c>
      <c r="AH968" s="211">
        <f>IF(G968="","",IF(AND(COUNTIFS($J$18:J968,J968)=1,G968&lt;&gt;""),1,""))</f>
        <v>1</v>
      </c>
      <c r="AI968" s="28">
        <f t="shared" si="183"/>
        <v>29183109.055752221</v>
      </c>
      <c r="AJ968" s="28">
        <f t="shared" si="184"/>
        <v>3741266.5648721238</v>
      </c>
      <c r="AK968" s="29">
        <f t="shared" si="185"/>
        <v>0.12819972531798118</v>
      </c>
      <c r="AL968" s="210"/>
      <c r="AM968" s="210"/>
      <c r="AN968" s="210"/>
      <c r="AO968" s="210"/>
      <c r="AP968" s="45" t="str">
        <f t="shared" si="186"/>
        <v>20206</v>
      </c>
      <c r="AQ968" s="45" t="str">
        <f t="shared" si="187"/>
        <v>20206RMB</v>
      </c>
    </row>
    <row r="969" spans="1:43" s="15" customFormat="1">
      <c r="A969" s="208" t="s">
        <v>34</v>
      </c>
      <c r="B969" s="209">
        <v>2020</v>
      </c>
      <c r="C969" s="209">
        <v>3</v>
      </c>
      <c r="D969" s="57" t="str">
        <f t="shared" si="177"/>
        <v>Q4</v>
      </c>
      <c r="E969" s="208" t="s">
        <v>35</v>
      </c>
      <c r="F969" s="209">
        <v>2020</v>
      </c>
      <c r="G969" s="209">
        <v>6</v>
      </c>
      <c r="H969" s="213"/>
      <c r="I969" s="57" t="str">
        <f t="shared" si="179"/>
        <v>Q1</v>
      </c>
      <c r="J969" s="204" t="s">
        <v>1141</v>
      </c>
      <c r="K969" s="213" t="s">
        <v>1142</v>
      </c>
      <c r="L969" s="210" t="s">
        <v>55</v>
      </c>
      <c r="M969" s="208" t="s">
        <v>47</v>
      </c>
      <c r="N969" s="208">
        <v>1</v>
      </c>
      <c r="O969" s="208"/>
      <c r="P969" s="57" t="str">
        <f t="shared" si="180"/>
        <v>MAIN UNIT</v>
      </c>
      <c r="Q969" s="208" t="s">
        <v>56</v>
      </c>
      <c r="R969" s="208" t="s">
        <v>49</v>
      </c>
      <c r="S969" s="208" t="s">
        <v>36</v>
      </c>
      <c r="T969" s="208" t="s">
        <v>65</v>
      </c>
      <c r="U969" s="208" t="s">
        <v>66</v>
      </c>
      <c r="V969" s="208" t="s">
        <v>119</v>
      </c>
      <c r="W969" s="208" t="s">
        <v>51</v>
      </c>
      <c r="X969" s="34">
        <v>600000</v>
      </c>
      <c r="Y969" s="202">
        <v>1.1299999999999999</v>
      </c>
      <c r="Z969" s="26">
        <f t="shared" si="178"/>
        <v>600000</v>
      </c>
      <c r="AA969" s="208">
        <v>1.089</v>
      </c>
      <c r="AB969" s="35">
        <f t="shared" si="176"/>
        <v>578230.08849557524</v>
      </c>
      <c r="AC969" s="27">
        <f t="shared" si="181"/>
        <v>96390.95575221238</v>
      </c>
      <c r="AD969" s="212">
        <v>0.16669999999999999</v>
      </c>
      <c r="AE969" s="211">
        <f t="shared" si="182"/>
        <v>1</v>
      </c>
      <c r="AF969" s="211">
        <f>IF(AND(COUNTIFS($J$18:J969,J969)=1,AE969=1),1,"")</f>
        <v>1</v>
      </c>
      <c r="AG969" s="211">
        <f>IF(C969="","",IF(AND(COUNTIFS($J$18:J969,J969)=1,C969&lt;&gt;""),1,""))</f>
        <v>1</v>
      </c>
      <c r="AH969" s="211">
        <f>IF(G969="","",IF(AND(COUNTIFS($J$18:J969,J969)=1,G969&lt;&gt;""),1,""))</f>
        <v>1</v>
      </c>
      <c r="AI969" s="28">
        <f t="shared" si="183"/>
        <v>29183109.055752221</v>
      </c>
      <c r="AJ969" s="28">
        <f t="shared" si="184"/>
        <v>3741266.5648721238</v>
      </c>
      <c r="AK969" s="29">
        <f t="shared" si="185"/>
        <v>0.12819972531798118</v>
      </c>
      <c r="AL969" s="210"/>
      <c r="AM969" s="210"/>
      <c r="AN969" s="210"/>
      <c r="AO969" s="210"/>
      <c r="AP969" s="45" t="str">
        <f t="shared" si="186"/>
        <v>20206</v>
      </c>
      <c r="AQ969" s="45" t="str">
        <f t="shared" si="187"/>
        <v>20206RMB</v>
      </c>
    </row>
    <row r="970" spans="1:43" s="15" customFormat="1">
      <c r="A970" s="208" t="s">
        <v>34</v>
      </c>
      <c r="B970" s="209">
        <v>2020</v>
      </c>
      <c r="C970" s="209">
        <v>3</v>
      </c>
      <c r="D970" s="57" t="str">
        <f t="shared" si="177"/>
        <v>Q4</v>
      </c>
      <c r="E970" s="208" t="s">
        <v>35</v>
      </c>
      <c r="F970" s="209">
        <v>2020</v>
      </c>
      <c r="G970" s="209">
        <v>6</v>
      </c>
      <c r="H970" s="213"/>
      <c r="I970" s="57" t="str">
        <f t="shared" si="179"/>
        <v>Q1</v>
      </c>
      <c r="J970" s="204" t="s">
        <v>1141</v>
      </c>
      <c r="K970" s="213" t="s">
        <v>1142</v>
      </c>
      <c r="L970" s="210" t="s">
        <v>79</v>
      </c>
      <c r="M970" s="208" t="s">
        <v>47</v>
      </c>
      <c r="N970" s="208">
        <v>1</v>
      </c>
      <c r="O970" s="208"/>
      <c r="P970" s="57" t="str">
        <f t="shared" si="180"/>
        <v>MAIN UNIT</v>
      </c>
      <c r="Q970" s="208" t="s">
        <v>56</v>
      </c>
      <c r="R970" s="208" t="s">
        <v>49</v>
      </c>
      <c r="S970" s="208" t="s">
        <v>36</v>
      </c>
      <c r="T970" s="208" t="s">
        <v>65</v>
      </c>
      <c r="U970" s="208" t="s">
        <v>66</v>
      </c>
      <c r="V970" s="208" t="s">
        <v>119</v>
      </c>
      <c r="W970" s="208" t="s">
        <v>51</v>
      </c>
      <c r="X970" s="34">
        <v>900000</v>
      </c>
      <c r="Y970" s="202">
        <v>1.1299999999999999</v>
      </c>
      <c r="Z970" s="26">
        <f t="shared" si="178"/>
        <v>900000</v>
      </c>
      <c r="AA970" s="208">
        <v>1.089</v>
      </c>
      <c r="AB970" s="35">
        <f t="shared" ref="AB970:AB1033" si="188">IF(AND(R970&lt;&gt;"C66",R970&lt;&gt;""),Z970/Y970*AA970,"")</f>
        <v>867345.1327433628</v>
      </c>
      <c r="AC970" s="27">
        <f t="shared" si="181"/>
        <v>144586.43362831857</v>
      </c>
      <c r="AD970" s="212">
        <v>0.16669999999999999</v>
      </c>
      <c r="AE970" s="211">
        <f t="shared" si="182"/>
        <v>1</v>
      </c>
      <c r="AF970" s="211" t="str">
        <f>IF(AND(COUNTIFS($J$18:J970,J970)=1,AE970=1),1,"")</f>
        <v/>
      </c>
      <c r="AG970" s="211" t="str">
        <f>IF(C970="","",IF(AND(COUNTIFS($J$18:J970,J970)=1,C970&lt;&gt;""),1,""))</f>
        <v/>
      </c>
      <c r="AH970" s="211" t="str">
        <f>IF(G970="","",IF(AND(COUNTIFS($J$18:J970,J970)=1,G970&lt;&gt;""),1,""))</f>
        <v/>
      </c>
      <c r="AI970" s="28">
        <f t="shared" si="183"/>
        <v>29183109.055752221</v>
      </c>
      <c r="AJ970" s="28">
        <f t="shared" si="184"/>
        <v>3741266.5648721238</v>
      </c>
      <c r="AK970" s="29">
        <f t="shared" si="185"/>
        <v>0.12819972531798118</v>
      </c>
      <c r="AL970" s="210"/>
      <c r="AM970" s="210"/>
      <c r="AN970" s="210"/>
      <c r="AO970" s="210"/>
      <c r="AP970" s="45" t="str">
        <f t="shared" si="186"/>
        <v>20206</v>
      </c>
      <c r="AQ970" s="45" t="str">
        <f t="shared" si="187"/>
        <v>20206RMB</v>
      </c>
    </row>
    <row r="971" spans="1:43" s="15" customFormat="1">
      <c r="A971" s="208" t="s">
        <v>34</v>
      </c>
      <c r="B971" s="209">
        <v>2020</v>
      </c>
      <c r="C971" s="209">
        <v>3</v>
      </c>
      <c r="D971" s="57" t="str">
        <f t="shared" si="177"/>
        <v>Q4</v>
      </c>
      <c r="E971" s="208" t="s">
        <v>35</v>
      </c>
      <c r="F971" s="209">
        <v>2020</v>
      </c>
      <c r="G971" s="209">
        <v>6</v>
      </c>
      <c r="H971" s="213"/>
      <c r="I971" s="57" t="str">
        <f t="shared" si="179"/>
        <v>Q1</v>
      </c>
      <c r="J971" s="204" t="s">
        <v>1143</v>
      </c>
      <c r="K971" s="213" t="s">
        <v>193</v>
      </c>
      <c r="L971" s="210" t="s">
        <v>79</v>
      </c>
      <c r="M971" s="208" t="s">
        <v>47</v>
      </c>
      <c r="N971" s="208">
        <v>1</v>
      </c>
      <c r="O971" s="208"/>
      <c r="P971" s="57" t="str">
        <f t="shared" si="180"/>
        <v>MAIN UNIT</v>
      </c>
      <c r="Q971" s="208" t="s">
        <v>48</v>
      </c>
      <c r="R971" s="208" t="s">
        <v>49</v>
      </c>
      <c r="S971" s="208" t="s">
        <v>37</v>
      </c>
      <c r="T971" s="208" t="s">
        <v>57</v>
      </c>
      <c r="U971" s="208" t="s">
        <v>58</v>
      </c>
      <c r="V971" s="208" t="s">
        <v>59</v>
      </c>
      <c r="W971" s="208" t="s">
        <v>51</v>
      </c>
      <c r="X971" s="34">
        <v>1217968</v>
      </c>
      <c r="Y971" s="202" t="s">
        <v>996</v>
      </c>
      <c r="Z971" s="26">
        <f t="shared" si="178"/>
        <v>1217968</v>
      </c>
      <c r="AA971" s="208">
        <v>1.089</v>
      </c>
      <c r="AB971" s="35">
        <f t="shared" si="188"/>
        <v>1173776.2407079646</v>
      </c>
      <c r="AC971" s="27">
        <f t="shared" si="181"/>
        <v>189799.6181224779</v>
      </c>
      <c r="AD971" s="212">
        <v>0.16170000000000001</v>
      </c>
      <c r="AE971" s="211">
        <f t="shared" si="182"/>
        <v>0</v>
      </c>
      <c r="AF971" s="211" t="str">
        <f>IF(AND(COUNTIFS($J$18:J971,J971)=1,AE971=1),1,"")</f>
        <v/>
      </c>
      <c r="AG971" s="211">
        <f>IF(C971="","",IF(AND(COUNTIFS($J$18:J971,J971)=1,C971&lt;&gt;""),1,""))</f>
        <v>1</v>
      </c>
      <c r="AH971" s="211">
        <f>IF(G971="","",IF(AND(COUNTIFS($J$18:J971,J971)=1,G971&lt;&gt;""),1,""))</f>
        <v>1</v>
      </c>
      <c r="AI971" s="28">
        <f t="shared" si="183"/>
        <v>29183109.055752221</v>
      </c>
      <c r="AJ971" s="28">
        <f t="shared" si="184"/>
        <v>3741266.5648721238</v>
      </c>
      <c r="AK971" s="29">
        <f t="shared" si="185"/>
        <v>0.12819972531798118</v>
      </c>
      <c r="AL971" s="210"/>
      <c r="AM971" s="210"/>
      <c r="AN971" s="210"/>
      <c r="AO971" s="210"/>
      <c r="AP971" s="45" t="str">
        <f t="shared" si="186"/>
        <v>20206</v>
      </c>
      <c r="AQ971" s="45" t="str">
        <f t="shared" si="187"/>
        <v>20206RMB</v>
      </c>
    </row>
    <row r="972" spans="1:43" s="15" customFormat="1">
      <c r="A972" s="208" t="s">
        <v>34</v>
      </c>
      <c r="B972" s="209">
        <v>2020</v>
      </c>
      <c r="C972" s="209">
        <v>3</v>
      </c>
      <c r="D972" s="57" t="str">
        <f t="shared" si="177"/>
        <v>Q4</v>
      </c>
      <c r="E972" s="208" t="s">
        <v>35</v>
      </c>
      <c r="F972" s="209">
        <v>2020</v>
      </c>
      <c r="G972" s="209">
        <v>6</v>
      </c>
      <c r="H972" s="213"/>
      <c r="I972" s="57" t="str">
        <f t="shared" si="179"/>
        <v>Q1</v>
      </c>
      <c r="J972" s="204" t="s">
        <v>1143</v>
      </c>
      <c r="K972" s="213" t="s">
        <v>193</v>
      </c>
      <c r="L972" s="210" t="s">
        <v>55</v>
      </c>
      <c r="M972" s="208" t="s">
        <v>47</v>
      </c>
      <c r="N972" s="208">
        <v>1</v>
      </c>
      <c r="O972" s="208"/>
      <c r="P972" s="57" t="str">
        <f t="shared" si="180"/>
        <v>MAIN UNIT</v>
      </c>
      <c r="Q972" s="208" t="s">
        <v>48</v>
      </c>
      <c r="R972" s="208" t="s">
        <v>49</v>
      </c>
      <c r="S972" s="208" t="s">
        <v>37</v>
      </c>
      <c r="T972" s="208" t="s">
        <v>57</v>
      </c>
      <c r="U972" s="208" t="s">
        <v>58</v>
      </c>
      <c r="V972" s="208" t="s">
        <v>59</v>
      </c>
      <c r="W972" s="208" t="s">
        <v>51</v>
      </c>
      <c r="X972" s="34">
        <v>879563</v>
      </c>
      <c r="Y972" s="202" t="s">
        <v>996</v>
      </c>
      <c r="Z972" s="26">
        <f t="shared" si="178"/>
        <v>879563</v>
      </c>
      <c r="AA972" s="208">
        <v>1.089</v>
      </c>
      <c r="AB972" s="35">
        <f t="shared" si="188"/>
        <v>847649.6522123894</v>
      </c>
      <c r="AC972" s="27">
        <f t="shared" si="181"/>
        <v>137064.94876274338</v>
      </c>
      <c r="AD972" s="212">
        <v>0.16170000000000001</v>
      </c>
      <c r="AE972" s="211">
        <f t="shared" si="182"/>
        <v>0</v>
      </c>
      <c r="AF972" s="211" t="str">
        <f>IF(AND(COUNTIFS($J$18:J972,J972)=1,AE972=1),1,"")</f>
        <v/>
      </c>
      <c r="AG972" s="211" t="str">
        <f>IF(C972="","",IF(AND(COUNTIFS($J$18:J972,J972)=1,C972&lt;&gt;""),1,""))</f>
        <v/>
      </c>
      <c r="AH972" s="211" t="str">
        <f>IF(G972="","",IF(AND(COUNTIFS($J$18:J972,J972)=1,G972&lt;&gt;""),1,""))</f>
        <v/>
      </c>
      <c r="AI972" s="28">
        <f t="shared" si="183"/>
        <v>29183109.055752221</v>
      </c>
      <c r="AJ972" s="28">
        <f t="shared" si="184"/>
        <v>3741266.5648721238</v>
      </c>
      <c r="AK972" s="29">
        <f t="shared" si="185"/>
        <v>0.12819972531798118</v>
      </c>
      <c r="AL972" s="210"/>
      <c r="AM972" s="210"/>
      <c r="AN972" s="210"/>
      <c r="AO972" s="210"/>
      <c r="AP972" s="45" t="str">
        <f t="shared" si="186"/>
        <v>20206</v>
      </c>
      <c r="AQ972" s="45" t="str">
        <f t="shared" si="187"/>
        <v>20206RMB</v>
      </c>
    </row>
    <row r="973" spans="1:43" s="15" customFormat="1">
      <c r="A973" s="208" t="s">
        <v>35</v>
      </c>
      <c r="B973" s="209">
        <v>2020</v>
      </c>
      <c r="C973" s="209">
        <v>4</v>
      </c>
      <c r="D973" s="57" t="str">
        <f t="shared" si="177"/>
        <v>Q1</v>
      </c>
      <c r="E973" s="208" t="s">
        <v>35</v>
      </c>
      <c r="F973" s="209">
        <v>2020</v>
      </c>
      <c r="G973" s="209">
        <v>6</v>
      </c>
      <c r="H973" s="213"/>
      <c r="I973" s="57" t="str">
        <f t="shared" si="179"/>
        <v>Q1</v>
      </c>
      <c r="J973" s="204" t="s">
        <v>1144</v>
      </c>
      <c r="K973" s="213" t="s">
        <v>1145</v>
      </c>
      <c r="L973" s="210" t="s">
        <v>648</v>
      </c>
      <c r="M973" s="208" t="s">
        <v>649</v>
      </c>
      <c r="N973" s="208">
        <v>1</v>
      </c>
      <c r="O973" s="208"/>
      <c r="P973" s="57" t="str">
        <f t="shared" si="180"/>
        <v>MAIN UNIT</v>
      </c>
      <c r="Q973" s="208" t="s">
        <v>48</v>
      </c>
      <c r="R973" s="208" t="s">
        <v>49</v>
      </c>
      <c r="S973" s="208" t="s">
        <v>36</v>
      </c>
      <c r="T973" s="208" t="s">
        <v>229</v>
      </c>
      <c r="U973" s="208" t="s">
        <v>66</v>
      </c>
      <c r="V973" s="208" t="s">
        <v>93</v>
      </c>
      <c r="W973" s="208" t="s">
        <v>96</v>
      </c>
      <c r="X973" s="34">
        <v>15800000</v>
      </c>
      <c r="Y973" s="202">
        <v>1</v>
      </c>
      <c r="Z973" s="26">
        <f t="shared" si="178"/>
        <v>15800000</v>
      </c>
      <c r="AA973" s="208">
        <v>7.3400000000000007E-2</v>
      </c>
      <c r="AB973" s="35">
        <f t="shared" si="188"/>
        <v>1159720</v>
      </c>
      <c r="AC973" s="27">
        <f t="shared" si="181"/>
        <v>106346.32400000001</v>
      </c>
      <c r="AD973" s="212">
        <v>9.1700000000000004E-2</v>
      </c>
      <c r="AE973" s="211">
        <f t="shared" si="182"/>
        <v>0</v>
      </c>
      <c r="AF973" s="211" t="str">
        <f>IF(AND(COUNTIFS($J$18:J973,J973)=1,AE973=1),1,"")</f>
        <v/>
      </c>
      <c r="AG973" s="211">
        <f>IF(C973="","",IF(AND(COUNTIFS($J$18:J973,J973)=1,C973&lt;&gt;""),1,""))</f>
        <v>1</v>
      </c>
      <c r="AH973" s="211">
        <f>IF(G973="","",IF(AND(COUNTIFS($J$18:J973,J973)=1,G973&lt;&gt;""),1,""))</f>
        <v>1</v>
      </c>
      <c r="AI973" s="28">
        <f t="shared" si="183"/>
        <v>29183109.055752221</v>
      </c>
      <c r="AJ973" s="28">
        <f t="shared" si="184"/>
        <v>3741266.5648721238</v>
      </c>
      <c r="AK973" s="29">
        <f t="shared" si="185"/>
        <v>0.12819972531798118</v>
      </c>
      <c r="AL973" s="210"/>
      <c r="AM973" s="210"/>
      <c r="AN973" s="210"/>
      <c r="AO973" s="210"/>
      <c r="AP973" s="45" t="str">
        <f t="shared" si="186"/>
        <v>20206</v>
      </c>
      <c r="AQ973" s="45" t="str">
        <f t="shared" si="187"/>
        <v>20206JPY</v>
      </c>
    </row>
    <row r="974" spans="1:43" s="15" customFormat="1">
      <c r="A974" s="208" t="s">
        <v>35</v>
      </c>
      <c r="B974" s="209">
        <v>2020</v>
      </c>
      <c r="C974" s="209">
        <v>4</v>
      </c>
      <c r="D974" s="57" t="str">
        <f t="shared" si="177"/>
        <v>Q1</v>
      </c>
      <c r="E974" s="208" t="s">
        <v>35</v>
      </c>
      <c r="F974" s="209">
        <v>2020</v>
      </c>
      <c r="G974" s="209">
        <v>6</v>
      </c>
      <c r="H974" s="213"/>
      <c r="I974" s="57" t="str">
        <f t="shared" si="179"/>
        <v>Q1</v>
      </c>
      <c r="J974" s="204" t="s">
        <v>1146</v>
      </c>
      <c r="K974" s="213" t="s">
        <v>1147</v>
      </c>
      <c r="L974" s="210" t="s">
        <v>55</v>
      </c>
      <c r="M974" s="208" t="s">
        <v>47</v>
      </c>
      <c r="N974" s="208">
        <v>1</v>
      </c>
      <c r="O974" s="208"/>
      <c r="P974" s="57" t="str">
        <f t="shared" si="180"/>
        <v>MAIN UNIT</v>
      </c>
      <c r="Q974" s="208" t="s">
        <v>56</v>
      </c>
      <c r="R974" s="208" t="s">
        <v>49</v>
      </c>
      <c r="S974" s="208" t="s">
        <v>36</v>
      </c>
      <c r="T974" s="208" t="s">
        <v>65</v>
      </c>
      <c r="U974" s="208" t="s">
        <v>66</v>
      </c>
      <c r="V974" s="208" t="s">
        <v>1148</v>
      </c>
      <c r="W974" s="208" t="s">
        <v>51</v>
      </c>
      <c r="X974" s="34">
        <v>643012</v>
      </c>
      <c r="Y974" s="202">
        <v>1.1299999999999999</v>
      </c>
      <c r="Z974" s="26">
        <f t="shared" si="178"/>
        <v>643012</v>
      </c>
      <c r="AA974" s="208">
        <v>1.089</v>
      </c>
      <c r="AB974" s="35">
        <f t="shared" si="188"/>
        <v>619681.47610619478</v>
      </c>
      <c r="AC974" s="27">
        <f t="shared" si="181"/>
        <v>89172.164411681428</v>
      </c>
      <c r="AD974" s="212">
        <v>0.1439</v>
      </c>
      <c r="AE974" s="211">
        <f t="shared" si="182"/>
        <v>1</v>
      </c>
      <c r="AF974" s="211">
        <f>IF(AND(COUNTIFS($J$18:J974,J974)=1,AE974=1),1,"")</f>
        <v>1</v>
      </c>
      <c r="AG974" s="211">
        <f>IF(C974="","",IF(AND(COUNTIFS($J$18:J974,J974)=1,C974&lt;&gt;""),1,""))</f>
        <v>1</v>
      </c>
      <c r="AH974" s="211">
        <f>IF(G974="","",IF(AND(COUNTIFS($J$18:J974,J974)=1,G974&lt;&gt;""),1,""))</f>
        <v>1</v>
      </c>
      <c r="AI974" s="28">
        <f t="shared" si="183"/>
        <v>29183109.055752221</v>
      </c>
      <c r="AJ974" s="28">
        <f t="shared" si="184"/>
        <v>3741266.5648721238</v>
      </c>
      <c r="AK974" s="29">
        <f t="shared" si="185"/>
        <v>0.12819972531798118</v>
      </c>
      <c r="AL974" s="210"/>
      <c r="AM974" s="210"/>
      <c r="AN974" s="210"/>
      <c r="AO974" s="210"/>
      <c r="AP974" s="45" t="str">
        <f t="shared" si="186"/>
        <v>20206</v>
      </c>
      <c r="AQ974" s="45" t="str">
        <f t="shared" si="187"/>
        <v>20206RMB</v>
      </c>
    </row>
    <row r="975" spans="1:43" s="15" customFormat="1">
      <c r="A975" s="208" t="s">
        <v>35</v>
      </c>
      <c r="B975" s="209">
        <v>2020</v>
      </c>
      <c r="C975" s="209">
        <v>4</v>
      </c>
      <c r="D975" s="57" t="str">
        <f t="shared" si="177"/>
        <v>Q1</v>
      </c>
      <c r="E975" s="208" t="s">
        <v>35</v>
      </c>
      <c r="F975" s="209">
        <v>2020</v>
      </c>
      <c r="G975" s="209">
        <v>6</v>
      </c>
      <c r="H975" s="213"/>
      <c r="I975" s="57" t="str">
        <f t="shared" si="179"/>
        <v>Q1</v>
      </c>
      <c r="J975" s="204" t="s">
        <v>1149</v>
      </c>
      <c r="K975" s="213" t="s">
        <v>1150</v>
      </c>
      <c r="L975" s="210" t="s">
        <v>79</v>
      </c>
      <c r="M975" s="208" t="s">
        <v>47</v>
      </c>
      <c r="N975" s="208">
        <v>1</v>
      </c>
      <c r="O975" s="208"/>
      <c r="P975" s="57" t="str">
        <f t="shared" si="180"/>
        <v>MAIN UNIT</v>
      </c>
      <c r="Q975" s="208" t="s">
        <v>48</v>
      </c>
      <c r="R975" s="208" t="s">
        <v>49</v>
      </c>
      <c r="S975" s="208" t="s">
        <v>36</v>
      </c>
      <c r="T975" s="208" t="s">
        <v>65</v>
      </c>
      <c r="U975" s="208" t="s">
        <v>66</v>
      </c>
      <c r="V975" s="208" t="s">
        <v>99</v>
      </c>
      <c r="W975" s="208" t="s">
        <v>51</v>
      </c>
      <c r="X975" s="34">
        <v>1158250</v>
      </c>
      <c r="Y975" s="202">
        <v>1.1299999999999999</v>
      </c>
      <c r="Z975" s="26">
        <f t="shared" si="178"/>
        <v>1158250</v>
      </c>
      <c r="AA975" s="208">
        <v>1.089</v>
      </c>
      <c r="AB975" s="35">
        <f t="shared" si="188"/>
        <v>1116225</v>
      </c>
      <c r="AC975" s="27">
        <f t="shared" si="181"/>
        <v>261308.27249999999</v>
      </c>
      <c r="AD975" s="212">
        <v>0.2341</v>
      </c>
      <c r="AE975" s="211">
        <f t="shared" si="182"/>
        <v>0</v>
      </c>
      <c r="AF975" s="211" t="str">
        <f>IF(AND(COUNTIFS($J$18:J975,J975)=1,AE975=1),1,"")</f>
        <v/>
      </c>
      <c r="AG975" s="211">
        <f>IF(C975="","",IF(AND(COUNTIFS($J$18:J975,J975)=1,C975&lt;&gt;""),1,""))</f>
        <v>1</v>
      </c>
      <c r="AH975" s="211">
        <f>IF(G975="","",IF(AND(COUNTIFS($J$18:J975,J975)=1,G975&lt;&gt;""),1,""))</f>
        <v>1</v>
      </c>
      <c r="AI975" s="28">
        <f t="shared" si="183"/>
        <v>29183109.055752221</v>
      </c>
      <c r="AJ975" s="28">
        <f t="shared" si="184"/>
        <v>3741266.5648721238</v>
      </c>
      <c r="AK975" s="29">
        <f t="shared" si="185"/>
        <v>0.12819972531798118</v>
      </c>
      <c r="AL975" s="210"/>
      <c r="AM975" s="210"/>
      <c r="AN975" s="210"/>
      <c r="AO975" s="210"/>
      <c r="AP975" s="45" t="str">
        <f t="shared" si="186"/>
        <v>20206</v>
      </c>
      <c r="AQ975" s="45" t="str">
        <f t="shared" si="187"/>
        <v>20206RMB</v>
      </c>
    </row>
    <row r="976" spans="1:43" s="15" customFormat="1">
      <c r="A976" s="208" t="s">
        <v>35</v>
      </c>
      <c r="B976" s="209">
        <v>2020</v>
      </c>
      <c r="C976" s="209">
        <v>4</v>
      </c>
      <c r="D976" s="57" t="str">
        <f t="shared" si="177"/>
        <v>Q1</v>
      </c>
      <c r="E976" s="208" t="s">
        <v>35</v>
      </c>
      <c r="F976" s="209">
        <v>2020</v>
      </c>
      <c r="G976" s="209">
        <v>6</v>
      </c>
      <c r="H976" s="213"/>
      <c r="I976" s="57" t="str">
        <f t="shared" si="179"/>
        <v>Q1</v>
      </c>
      <c r="J976" s="204" t="s">
        <v>1149</v>
      </c>
      <c r="K976" s="213" t="s">
        <v>1150</v>
      </c>
      <c r="L976" s="210" t="s">
        <v>79</v>
      </c>
      <c r="M976" s="208" t="s">
        <v>47</v>
      </c>
      <c r="N976" s="208">
        <v>1</v>
      </c>
      <c r="O976" s="208"/>
      <c r="P976" s="57" t="str">
        <f t="shared" si="180"/>
        <v>MAIN UNIT</v>
      </c>
      <c r="Q976" s="208" t="s">
        <v>48</v>
      </c>
      <c r="R976" s="208" t="s">
        <v>49</v>
      </c>
      <c r="S976" s="208" t="s">
        <v>36</v>
      </c>
      <c r="T976" s="208" t="s">
        <v>65</v>
      </c>
      <c r="U976" s="208" t="s">
        <v>66</v>
      </c>
      <c r="V976" s="208" t="s">
        <v>99</v>
      </c>
      <c r="W976" s="208" t="s">
        <v>51</v>
      </c>
      <c r="X976" s="34">
        <v>1158250</v>
      </c>
      <c r="Y976" s="202">
        <v>1.1299999999999999</v>
      </c>
      <c r="Z976" s="26">
        <f t="shared" si="178"/>
        <v>1158250</v>
      </c>
      <c r="AA976" s="208">
        <v>1.089</v>
      </c>
      <c r="AB976" s="35">
        <f t="shared" si="188"/>
        <v>1116225</v>
      </c>
      <c r="AC976" s="27">
        <f t="shared" si="181"/>
        <v>261308.27249999999</v>
      </c>
      <c r="AD976" s="212">
        <v>0.2341</v>
      </c>
      <c r="AE976" s="211">
        <f t="shared" si="182"/>
        <v>0</v>
      </c>
      <c r="AF976" s="211" t="str">
        <f>IF(AND(COUNTIFS($J$18:J976,J976)=1,AE976=1),1,"")</f>
        <v/>
      </c>
      <c r="AG976" s="211" t="str">
        <f>IF(C976="","",IF(AND(COUNTIFS($J$18:J976,J976)=1,C976&lt;&gt;""),1,""))</f>
        <v/>
      </c>
      <c r="AH976" s="211" t="str">
        <f>IF(G976="","",IF(AND(COUNTIFS($J$18:J976,J976)=1,G976&lt;&gt;""),1,""))</f>
        <v/>
      </c>
      <c r="AI976" s="28">
        <f t="shared" si="183"/>
        <v>29183109.055752221</v>
      </c>
      <c r="AJ976" s="28">
        <f t="shared" si="184"/>
        <v>3741266.5648721238</v>
      </c>
      <c r="AK976" s="29">
        <f t="shared" si="185"/>
        <v>0.12819972531798118</v>
      </c>
      <c r="AL976" s="210"/>
      <c r="AM976" s="210"/>
      <c r="AN976" s="210"/>
      <c r="AO976" s="210"/>
      <c r="AP976" s="45" t="str">
        <f t="shared" si="186"/>
        <v>20206</v>
      </c>
      <c r="AQ976" s="45" t="str">
        <f t="shared" si="187"/>
        <v>20206RMB</v>
      </c>
    </row>
    <row r="977" spans="1:43" s="15" customFormat="1">
      <c r="A977" s="208" t="s">
        <v>35</v>
      </c>
      <c r="B977" s="209">
        <v>2020</v>
      </c>
      <c r="C977" s="209">
        <v>4</v>
      </c>
      <c r="D977" s="57" t="str">
        <f t="shared" si="177"/>
        <v>Q1</v>
      </c>
      <c r="E977" s="208" t="s">
        <v>35</v>
      </c>
      <c r="F977" s="209">
        <v>2020</v>
      </c>
      <c r="G977" s="209">
        <v>6</v>
      </c>
      <c r="H977" s="213"/>
      <c r="I977" s="57" t="str">
        <f t="shared" si="179"/>
        <v>Q1</v>
      </c>
      <c r="J977" s="204" t="s">
        <v>1149</v>
      </c>
      <c r="K977" s="213" t="s">
        <v>1150</v>
      </c>
      <c r="L977" s="210" t="s">
        <v>79</v>
      </c>
      <c r="M977" s="208" t="s">
        <v>47</v>
      </c>
      <c r="N977" s="208">
        <v>1</v>
      </c>
      <c r="O977" s="208"/>
      <c r="P977" s="57" t="str">
        <f t="shared" si="180"/>
        <v>MAIN UNIT</v>
      </c>
      <c r="Q977" s="208" t="s">
        <v>48</v>
      </c>
      <c r="R977" s="208" t="s">
        <v>49</v>
      </c>
      <c r="S977" s="208" t="s">
        <v>36</v>
      </c>
      <c r="T977" s="208" t="s">
        <v>65</v>
      </c>
      <c r="U977" s="208" t="s">
        <v>66</v>
      </c>
      <c r="V977" s="208" t="s">
        <v>99</v>
      </c>
      <c r="W977" s="208" t="s">
        <v>51</v>
      </c>
      <c r="X977" s="34">
        <v>1158250</v>
      </c>
      <c r="Y977" s="202">
        <v>1.1299999999999999</v>
      </c>
      <c r="Z977" s="26">
        <f t="shared" si="178"/>
        <v>1158250</v>
      </c>
      <c r="AA977" s="208">
        <v>1.089</v>
      </c>
      <c r="AB977" s="35">
        <f t="shared" si="188"/>
        <v>1116225</v>
      </c>
      <c r="AC977" s="27">
        <f t="shared" si="181"/>
        <v>261308.27249999999</v>
      </c>
      <c r="AD977" s="212">
        <v>0.2341</v>
      </c>
      <c r="AE977" s="211">
        <f t="shared" si="182"/>
        <v>0</v>
      </c>
      <c r="AF977" s="211" t="str">
        <f>IF(AND(COUNTIFS($J$18:J977,J977)=1,AE977=1),1,"")</f>
        <v/>
      </c>
      <c r="AG977" s="211" t="str">
        <f>IF(C977="","",IF(AND(COUNTIFS($J$18:J977,J977)=1,C977&lt;&gt;""),1,""))</f>
        <v/>
      </c>
      <c r="AH977" s="211" t="str">
        <f>IF(G977="","",IF(AND(COUNTIFS($J$18:J977,J977)=1,G977&lt;&gt;""),1,""))</f>
        <v/>
      </c>
      <c r="AI977" s="28">
        <f t="shared" si="183"/>
        <v>29183109.055752221</v>
      </c>
      <c r="AJ977" s="28">
        <f t="shared" si="184"/>
        <v>3741266.5648721238</v>
      </c>
      <c r="AK977" s="29">
        <f t="shared" si="185"/>
        <v>0.12819972531798118</v>
      </c>
      <c r="AL977" s="210"/>
      <c r="AM977" s="210"/>
      <c r="AN977" s="210"/>
      <c r="AO977" s="210"/>
      <c r="AP977" s="45" t="str">
        <f t="shared" si="186"/>
        <v>20206</v>
      </c>
      <c r="AQ977" s="45" t="str">
        <f t="shared" si="187"/>
        <v>20206RMB</v>
      </c>
    </row>
    <row r="978" spans="1:43" s="15" customFormat="1">
      <c r="A978" s="208" t="s">
        <v>35</v>
      </c>
      <c r="B978" s="209">
        <v>2020</v>
      </c>
      <c r="C978" s="209">
        <v>4</v>
      </c>
      <c r="D978" s="57" t="str">
        <f t="shared" si="177"/>
        <v>Q1</v>
      </c>
      <c r="E978" s="208" t="s">
        <v>35</v>
      </c>
      <c r="F978" s="209">
        <v>2020</v>
      </c>
      <c r="G978" s="209">
        <v>6</v>
      </c>
      <c r="H978" s="213"/>
      <c r="I978" s="57" t="str">
        <f t="shared" si="179"/>
        <v>Q1</v>
      </c>
      <c r="J978" s="204" t="s">
        <v>1151</v>
      </c>
      <c r="K978" s="213" t="s">
        <v>1152</v>
      </c>
      <c r="L978" s="210" t="s">
        <v>55</v>
      </c>
      <c r="M978" s="208" t="s">
        <v>47</v>
      </c>
      <c r="N978" s="208">
        <v>1</v>
      </c>
      <c r="O978" s="208"/>
      <c r="P978" s="57" t="str">
        <f t="shared" si="180"/>
        <v>MAIN UNIT</v>
      </c>
      <c r="Q978" s="208" t="s">
        <v>56</v>
      </c>
      <c r="R978" s="208" t="s">
        <v>49</v>
      </c>
      <c r="S978" s="208" t="s">
        <v>39</v>
      </c>
      <c r="T978" s="208" t="s">
        <v>130</v>
      </c>
      <c r="U978" s="208" t="s">
        <v>1013</v>
      </c>
      <c r="V978" s="208" t="s">
        <v>132</v>
      </c>
      <c r="W978" s="208" t="s">
        <v>51</v>
      </c>
      <c r="X978" s="34">
        <v>824500</v>
      </c>
      <c r="Y978" s="202" t="s">
        <v>996</v>
      </c>
      <c r="Z978" s="26">
        <f t="shared" si="178"/>
        <v>824500</v>
      </c>
      <c r="AA978" s="208">
        <v>1.089</v>
      </c>
      <c r="AB978" s="35">
        <f t="shared" si="188"/>
        <v>794584.51327433635</v>
      </c>
      <c r="AC978" s="27">
        <f t="shared" si="181"/>
        <v>116724.46500000001</v>
      </c>
      <c r="AD978" s="212">
        <v>0.1469</v>
      </c>
      <c r="AE978" s="211">
        <f t="shared" si="182"/>
        <v>1</v>
      </c>
      <c r="AF978" s="211">
        <f>IF(AND(COUNTIFS($J$18:J978,J978)=1,AE978=1),1,"")</f>
        <v>1</v>
      </c>
      <c r="AG978" s="211">
        <f>IF(C978="","",IF(AND(COUNTIFS($J$18:J978,J978)=1,C978&lt;&gt;""),1,""))</f>
        <v>1</v>
      </c>
      <c r="AH978" s="211">
        <f>IF(G978="","",IF(AND(COUNTIFS($J$18:J978,J978)=1,G978&lt;&gt;""),1,""))</f>
        <v>1</v>
      </c>
      <c r="AI978" s="28">
        <f t="shared" si="183"/>
        <v>29183109.055752221</v>
      </c>
      <c r="AJ978" s="28">
        <f t="shared" si="184"/>
        <v>3741266.5648721238</v>
      </c>
      <c r="AK978" s="29">
        <f t="shared" si="185"/>
        <v>0.12819972531798118</v>
      </c>
      <c r="AL978" s="210"/>
      <c r="AM978" s="210"/>
      <c r="AN978" s="210"/>
      <c r="AO978" s="210"/>
      <c r="AP978" s="45" t="str">
        <f t="shared" si="186"/>
        <v>20206</v>
      </c>
      <c r="AQ978" s="45" t="str">
        <f t="shared" si="187"/>
        <v>20206RMB</v>
      </c>
    </row>
    <row r="979" spans="1:43" s="15" customFormat="1">
      <c r="A979" s="208" t="s">
        <v>35</v>
      </c>
      <c r="B979" s="209">
        <v>2020</v>
      </c>
      <c r="C979" s="209">
        <v>4</v>
      </c>
      <c r="D979" s="57" t="str">
        <f t="shared" si="177"/>
        <v>Q1</v>
      </c>
      <c r="E979" s="208" t="s">
        <v>35</v>
      </c>
      <c r="F979" s="209">
        <v>2020</v>
      </c>
      <c r="G979" s="209">
        <v>6</v>
      </c>
      <c r="H979" s="213"/>
      <c r="I979" s="57" t="str">
        <f t="shared" si="179"/>
        <v>Q1</v>
      </c>
      <c r="J979" s="204" t="s">
        <v>1153</v>
      </c>
      <c r="K979" s="213" t="s">
        <v>1154</v>
      </c>
      <c r="L979" s="210" t="s">
        <v>79</v>
      </c>
      <c r="M979" s="208" t="s">
        <v>47</v>
      </c>
      <c r="N979" s="208">
        <v>1</v>
      </c>
      <c r="O979" s="208"/>
      <c r="P979" s="57" t="str">
        <f t="shared" si="180"/>
        <v>MAIN UNIT</v>
      </c>
      <c r="Q979" s="208" t="s">
        <v>56</v>
      </c>
      <c r="R979" s="208" t="s">
        <v>49</v>
      </c>
      <c r="S979" s="208" t="s">
        <v>36</v>
      </c>
      <c r="T979" s="208" t="s">
        <v>65</v>
      </c>
      <c r="U979" s="208" t="s">
        <v>66</v>
      </c>
      <c r="V979" s="208" t="s">
        <v>1155</v>
      </c>
      <c r="W979" s="208" t="s">
        <v>984</v>
      </c>
      <c r="X979" s="34">
        <v>11000000</v>
      </c>
      <c r="Y979" s="202">
        <v>1</v>
      </c>
      <c r="Z979" s="26">
        <f t="shared" si="178"/>
        <v>11000000</v>
      </c>
      <c r="AA979" s="208">
        <v>7.3400000000000007E-2</v>
      </c>
      <c r="AB979" s="35">
        <f t="shared" si="188"/>
        <v>807400.00000000012</v>
      </c>
      <c r="AC979" s="27">
        <f t="shared" si="181"/>
        <v>88814.000000000015</v>
      </c>
      <c r="AD979" s="212">
        <v>0.11</v>
      </c>
      <c r="AE979" s="211">
        <f t="shared" si="182"/>
        <v>1</v>
      </c>
      <c r="AF979" s="211">
        <f>IF(AND(COUNTIFS($J$18:J979,J979)=1,AE979=1),1,"")</f>
        <v>1</v>
      </c>
      <c r="AG979" s="211">
        <f>IF(C979="","",IF(AND(COUNTIFS($J$18:J979,J979)=1,C979&lt;&gt;""),1,""))</f>
        <v>1</v>
      </c>
      <c r="AH979" s="211">
        <f>IF(G979="","",IF(AND(COUNTIFS($J$18:J979,J979)=1,G979&lt;&gt;""),1,""))</f>
        <v>1</v>
      </c>
      <c r="AI979" s="28">
        <f t="shared" si="183"/>
        <v>29183109.055752221</v>
      </c>
      <c r="AJ979" s="28">
        <f t="shared" si="184"/>
        <v>3741266.5648721238</v>
      </c>
      <c r="AK979" s="29">
        <f t="shared" si="185"/>
        <v>0.12819972531798118</v>
      </c>
      <c r="AL979" s="210"/>
      <c r="AM979" s="210"/>
      <c r="AN979" s="210"/>
      <c r="AO979" s="210"/>
      <c r="AP979" s="45" t="str">
        <f t="shared" si="186"/>
        <v>20206</v>
      </c>
      <c r="AQ979" s="45" t="str">
        <f t="shared" si="187"/>
        <v>20206JPY</v>
      </c>
    </row>
    <row r="980" spans="1:43" s="15" customFormat="1">
      <c r="A980" s="208" t="s">
        <v>34</v>
      </c>
      <c r="B980" s="209">
        <v>2020</v>
      </c>
      <c r="C980" s="209">
        <v>1</v>
      </c>
      <c r="D980" s="57" t="str">
        <f t="shared" si="177"/>
        <v>Q4</v>
      </c>
      <c r="E980" s="208" t="s">
        <v>35</v>
      </c>
      <c r="F980" s="209">
        <v>2020</v>
      </c>
      <c r="G980" s="209">
        <v>6</v>
      </c>
      <c r="H980" s="213"/>
      <c r="I980" s="57" t="str">
        <f t="shared" si="179"/>
        <v>Q1</v>
      </c>
      <c r="J980" s="204" t="s">
        <v>1156</v>
      </c>
      <c r="K980" s="213" t="s">
        <v>1157</v>
      </c>
      <c r="L980" s="210" t="s">
        <v>273</v>
      </c>
      <c r="M980" s="208" t="s">
        <v>47</v>
      </c>
      <c r="N980" s="208">
        <v>1</v>
      </c>
      <c r="O980" s="208"/>
      <c r="P980" s="57" t="str">
        <f t="shared" si="180"/>
        <v>MAIN UNIT</v>
      </c>
      <c r="Q980" s="208" t="s">
        <v>48</v>
      </c>
      <c r="R980" s="208" t="s">
        <v>49</v>
      </c>
      <c r="S980" s="208" t="s">
        <v>36</v>
      </c>
      <c r="T980" s="208" t="s">
        <v>65</v>
      </c>
      <c r="U980" s="208" t="s">
        <v>66</v>
      </c>
      <c r="V980" s="208" t="s">
        <v>290</v>
      </c>
      <c r="W980" s="208" t="s">
        <v>51</v>
      </c>
      <c r="X980" s="34">
        <v>1400000</v>
      </c>
      <c r="Y980" s="202">
        <v>1.1299999999999999</v>
      </c>
      <c r="Z980" s="26">
        <f t="shared" si="178"/>
        <v>1400000</v>
      </c>
      <c r="AA980" s="208">
        <v>1.089</v>
      </c>
      <c r="AB980" s="35">
        <f t="shared" si="188"/>
        <v>1349203.5398230089</v>
      </c>
      <c r="AC980" s="27">
        <f t="shared" si="181"/>
        <v>61658.601769911504</v>
      </c>
      <c r="AD980" s="212">
        <v>4.5699999999999998E-2</v>
      </c>
      <c r="AE980" s="211">
        <f t="shared" si="182"/>
        <v>0</v>
      </c>
      <c r="AF980" s="211" t="str">
        <f>IF(AND(COUNTIFS($J$18:J980,J980)=1,AE980=1),1,"")</f>
        <v/>
      </c>
      <c r="AG980" s="211">
        <f>IF(C980="","",IF(AND(COUNTIFS($J$18:J980,J980)=1,C980&lt;&gt;""),1,""))</f>
        <v>1</v>
      </c>
      <c r="AH980" s="211">
        <f>IF(G980="","",IF(AND(COUNTIFS($J$18:J980,J980)=1,G980&lt;&gt;""),1,""))</f>
        <v>1</v>
      </c>
      <c r="AI980" s="28">
        <f t="shared" si="183"/>
        <v>29183109.055752221</v>
      </c>
      <c r="AJ980" s="28">
        <f t="shared" si="184"/>
        <v>3741266.5648721238</v>
      </c>
      <c r="AK980" s="29">
        <f t="shared" si="185"/>
        <v>0.12819972531798118</v>
      </c>
      <c r="AL980" s="210"/>
      <c r="AM980" s="210"/>
      <c r="AN980" s="210"/>
      <c r="AO980" s="210"/>
      <c r="AP980" s="45" t="str">
        <f t="shared" si="186"/>
        <v>20206</v>
      </c>
      <c r="AQ980" s="45" t="str">
        <f t="shared" si="187"/>
        <v>20206RMB</v>
      </c>
    </row>
    <row r="981" spans="1:43" s="15" customFormat="1">
      <c r="A981" s="208" t="s">
        <v>35</v>
      </c>
      <c r="B981" s="209">
        <v>2020</v>
      </c>
      <c r="C981" s="209">
        <v>4</v>
      </c>
      <c r="D981" s="57" t="str">
        <f t="shared" si="177"/>
        <v>Q1</v>
      </c>
      <c r="E981" s="208" t="s">
        <v>35</v>
      </c>
      <c r="F981" s="209">
        <v>2020</v>
      </c>
      <c r="G981" s="209">
        <v>6</v>
      </c>
      <c r="H981" s="213"/>
      <c r="I981" s="57" t="str">
        <f t="shared" si="179"/>
        <v>Q1</v>
      </c>
      <c r="J981" s="204" t="s">
        <v>1158</v>
      </c>
      <c r="K981" s="213" t="s">
        <v>1159</v>
      </c>
      <c r="L981" s="210" t="s">
        <v>79</v>
      </c>
      <c r="M981" s="208" t="s">
        <v>47</v>
      </c>
      <c r="N981" s="208">
        <v>1</v>
      </c>
      <c r="O981" s="208"/>
      <c r="P981" s="57" t="str">
        <f t="shared" si="180"/>
        <v>MAIN UNIT</v>
      </c>
      <c r="Q981" s="208" t="s">
        <v>958</v>
      </c>
      <c r="R981" s="208" t="s">
        <v>49</v>
      </c>
      <c r="S981" s="208" t="s">
        <v>38</v>
      </c>
      <c r="T981" s="208" t="s">
        <v>1160</v>
      </c>
      <c r="U981" s="208" t="s">
        <v>137</v>
      </c>
      <c r="V981" s="208" t="s">
        <v>530</v>
      </c>
      <c r="W981" s="208" t="s">
        <v>51</v>
      </c>
      <c r="X981" s="34">
        <v>1000000</v>
      </c>
      <c r="Y981" s="202">
        <v>1.1299999999999999</v>
      </c>
      <c r="Z981" s="26">
        <f t="shared" si="178"/>
        <v>1000000</v>
      </c>
      <c r="AA981" s="208">
        <v>1.089</v>
      </c>
      <c r="AB981" s="35">
        <f t="shared" si="188"/>
        <v>963716.81415929215</v>
      </c>
      <c r="AC981" s="27">
        <f t="shared" si="181"/>
        <v>80759.469026548686</v>
      </c>
      <c r="AD981" s="212">
        <v>8.3799999999999999E-2</v>
      </c>
      <c r="AE981" s="211">
        <f t="shared" si="182"/>
        <v>1</v>
      </c>
      <c r="AF981" s="211">
        <f>IF(AND(COUNTIFS($J$18:J981,J981)=1,AE981=1),1,"")</f>
        <v>1</v>
      </c>
      <c r="AG981" s="211">
        <f>IF(C981="","",IF(AND(COUNTIFS($J$18:J981,J981)=1,C981&lt;&gt;""),1,""))</f>
        <v>1</v>
      </c>
      <c r="AH981" s="211">
        <f>IF(G981="","",IF(AND(COUNTIFS($J$18:J981,J981)=1,G981&lt;&gt;""),1,""))</f>
        <v>1</v>
      </c>
      <c r="AI981" s="28">
        <f t="shared" si="183"/>
        <v>29183109.055752221</v>
      </c>
      <c r="AJ981" s="28">
        <f t="shared" si="184"/>
        <v>3741266.5648721238</v>
      </c>
      <c r="AK981" s="29">
        <f t="shared" si="185"/>
        <v>0.12819972531798118</v>
      </c>
      <c r="AL981" s="210"/>
      <c r="AM981" s="210"/>
      <c r="AN981" s="210"/>
      <c r="AO981" s="210"/>
      <c r="AP981" s="45" t="str">
        <f t="shared" si="186"/>
        <v>20206</v>
      </c>
      <c r="AQ981" s="45" t="str">
        <f t="shared" si="187"/>
        <v>20206RMB</v>
      </c>
    </row>
    <row r="982" spans="1:43" s="15" customFormat="1">
      <c r="A982" s="208" t="s">
        <v>35</v>
      </c>
      <c r="B982" s="209">
        <v>2020</v>
      </c>
      <c r="C982" s="209">
        <v>4</v>
      </c>
      <c r="D982" s="57" t="str">
        <f t="shared" si="177"/>
        <v>Q1</v>
      </c>
      <c r="E982" s="208" t="s">
        <v>35</v>
      </c>
      <c r="F982" s="209">
        <v>2020</v>
      </c>
      <c r="G982" s="209">
        <v>6</v>
      </c>
      <c r="H982" s="213"/>
      <c r="I982" s="57" t="str">
        <f t="shared" si="179"/>
        <v>Q1</v>
      </c>
      <c r="J982" s="204" t="s">
        <v>1158</v>
      </c>
      <c r="K982" s="213" t="s">
        <v>1159</v>
      </c>
      <c r="L982" s="210" t="s">
        <v>55</v>
      </c>
      <c r="M982" s="208" t="s">
        <v>47</v>
      </c>
      <c r="N982" s="208">
        <v>1</v>
      </c>
      <c r="O982" s="208"/>
      <c r="P982" s="57" t="str">
        <f t="shared" si="180"/>
        <v>MAIN UNIT</v>
      </c>
      <c r="Q982" s="208" t="s">
        <v>958</v>
      </c>
      <c r="R982" s="208" t="s">
        <v>49</v>
      </c>
      <c r="S982" s="208" t="s">
        <v>38</v>
      </c>
      <c r="T982" s="208" t="s">
        <v>1160</v>
      </c>
      <c r="U982" s="208" t="s">
        <v>137</v>
      </c>
      <c r="V982" s="208" t="s">
        <v>530</v>
      </c>
      <c r="W982" s="208" t="s">
        <v>51</v>
      </c>
      <c r="X982" s="34">
        <v>899000</v>
      </c>
      <c r="Y982" s="202">
        <v>1.1299999999999999</v>
      </c>
      <c r="Z982" s="26">
        <f t="shared" si="178"/>
        <v>899000</v>
      </c>
      <c r="AA982" s="208">
        <v>1.089</v>
      </c>
      <c r="AB982" s="35">
        <f t="shared" si="188"/>
        <v>866381.41592920362</v>
      </c>
      <c r="AC982" s="27">
        <f t="shared" si="181"/>
        <v>72602.762654867256</v>
      </c>
      <c r="AD982" s="212">
        <v>8.3799999999999999E-2</v>
      </c>
      <c r="AE982" s="211">
        <f t="shared" si="182"/>
        <v>1</v>
      </c>
      <c r="AF982" s="211" t="str">
        <f>IF(AND(COUNTIFS($J$18:J982,J982)=1,AE982=1),1,"")</f>
        <v/>
      </c>
      <c r="AG982" s="211" t="str">
        <f>IF(C982="","",IF(AND(COUNTIFS($J$18:J982,J982)=1,C982&lt;&gt;""),1,""))</f>
        <v/>
      </c>
      <c r="AH982" s="211" t="str">
        <f>IF(G982="","",IF(AND(COUNTIFS($J$18:J982,J982)=1,G982&lt;&gt;""),1,""))</f>
        <v/>
      </c>
      <c r="AI982" s="28">
        <f t="shared" si="183"/>
        <v>29183109.055752221</v>
      </c>
      <c r="AJ982" s="28">
        <f t="shared" si="184"/>
        <v>3741266.5648721238</v>
      </c>
      <c r="AK982" s="29">
        <f t="shared" si="185"/>
        <v>0.12819972531798118</v>
      </c>
      <c r="AL982" s="210"/>
      <c r="AM982" s="210"/>
      <c r="AN982" s="210"/>
      <c r="AO982" s="210"/>
      <c r="AP982" s="45" t="str">
        <f t="shared" si="186"/>
        <v>20206</v>
      </c>
      <c r="AQ982" s="45" t="str">
        <f t="shared" si="187"/>
        <v>20206RMB</v>
      </c>
    </row>
    <row r="983" spans="1:43" s="15" customFormat="1">
      <c r="A983" s="208" t="s">
        <v>35</v>
      </c>
      <c r="B983" s="209">
        <v>2020</v>
      </c>
      <c r="C983" s="209">
        <v>5</v>
      </c>
      <c r="D983" s="57" t="str">
        <f t="shared" si="177"/>
        <v>Q1</v>
      </c>
      <c r="E983" s="208" t="s">
        <v>35</v>
      </c>
      <c r="F983" s="209">
        <v>2020</v>
      </c>
      <c r="G983" s="209">
        <v>6</v>
      </c>
      <c r="H983" s="213"/>
      <c r="I983" s="57" t="str">
        <f t="shared" si="179"/>
        <v>Q1</v>
      </c>
      <c r="J983" s="204" t="s">
        <v>1161</v>
      </c>
      <c r="K983" s="213" t="s">
        <v>925</v>
      </c>
      <c r="L983" s="210" t="s">
        <v>79</v>
      </c>
      <c r="M983" s="208" t="s">
        <v>47</v>
      </c>
      <c r="N983" s="208">
        <v>1</v>
      </c>
      <c r="O983" s="208"/>
      <c r="P983" s="57" t="str">
        <f t="shared" si="180"/>
        <v>MAIN UNIT</v>
      </c>
      <c r="Q983" s="208" t="s">
        <v>48</v>
      </c>
      <c r="R983" s="208" t="s">
        <v>49</v>
      </c>
      <c r="S983" s="208" t="s">
        <v>36</v>
      </c>
      <c r="T983" s="208" t="s">
        <v>65</v>
      </c>
      <c r="U983" s="208" t="s">
        <v>66</v>
      </c>
      <c r="V983" s="208" t="s">
        <v>99</v>
      </c>
      <c r="W983" s="208" t="s">
        <v>51</v>
      </c>
      <c r="X983" s="34">
        <v>1045000</v>
      </c>
      <c r="Y983" s="202">
        <v>1.1299999999999999</v>
      </c>
      <c r="Z983" s="26">
        <f t="shared" si="178"/>
        <v>1045000</v>
      </c>
      <c r="AA983" s="208">
        <v>1.089</v>
      </c>
      <c r="AB983" s="35">
        <f t="shared" si="188"/>
        <v>1007084.0707964603</v>
      </c>
      <c r="AC983" s="27">
        <f t="shared" si="181"/>
        <v>145221.52300884956</v>
      </c>
      <c r="AD983" s="212">
        <v>0.14419999999999999</v>
      </c>
      <c r="AE983" s="211">
        <f t="shared" si="182"/>
        <v>0</v>
      </c>
      <c r="AF983" s="211" t="str">
        <f>IF(AND(COUNTIFS($J$18:J983,J983)=1,AE983=1),1,"")</f>
        <v/>
      </c>
      <c r="AG983" s="211">
        <f>IF(C983="","",IF(AND(COUNTIFS($J$18:J983,J983)=1,C983&lt;&gt;""),1,""))</f>
        <v>1</v>
      </c>
      <c r="AH983" s="211">
        <f>IF(G983="","",IF(AND(COUNTIFS($J$18:J983,J983)=1,G983&lt;&gt;""),1,""))</f>
        <v>1</v>
      </c>
      <c r="AI983" s="28">
        <f t="shared" si="183"/>
        <v>29183109.055752221</v>
      </c>
      <c r="AJ983" s="28">
        <f t="shared" si="184"/>
        <v>3741266.5648721238</v>
      </c>
      <c r="AK983" s="29">
        <f t="shared" si="185"/>
        <v>0.12819972531798118</v>
      </c>
      <c r="AL983" s="210"/>
      <c r="AM983" s="210"/>
      <c r="AN983" s="210"/>
      <c r="AO983" s="210"/>
      <c r="AP983" s="45" t="str">
        <f t="shared" si="186"/>
        <v>20206</v>
      </c>
      <c r="AQ983" s="45" t="str">
        <f t="shared" si="187"/>
        <v>20206RMB</v>
      </c>
    </row>
    <row r="984" spans="1:43" s="15" customFormat="1">
      <c r="A984" s="208" t="s">
        <v>35</v>
      </c>
      <c r="B984" s="209">
        <v>2020</v>
      </c>
      <c r="C984" s="209">
        <v>5</v>
      </c>
      <c r="D984" s="57" t="str">
        <f t="shared" si="177"/>
        <v>Q1</v>
      </c>
      <c r="E984" s="208" t="s">
        <v>35</v>
      </c>
      <c r="F984" s="209">
        <v>2020</v>
      </c>
      <c r="G984" s="209">
        <v>6</v>
      </c>
      <c r="H984" s="213"/>
      <c r="I984" s="57" t="str">
        <f t="shared" si="179"/>
        <v>Q1</v>
      </c>
      <c r="J984" s="204" t="s">
        <v>1161</v>
      </c>
      <c r="K984" s="213" t="s">
        <v>925</v>
      </c>
      <c r="L984" s="210" t="s">
        <v>79</v>
      </c>
      <c r="M984" s="208" t="s">
        <v>47</v>
      </c>
      <c r="N984" s="208">
        <v>1</v>
      </c>
      <c r="O984" s="208"/>
      <c r="P984" s="57" t="str">
        <f t="shared" si="180"/>
        <v>MAIN UNIT</v>
      </c>
      <c r="Q984" s="208" t="s">
        <v>48</v>
      </c>
      <c r="R984" s="208" t="s">
        <v>49</v>
      </c>
      <c r="S984" s="208" t="s">
        <v>36</v>
      </c>
      <c r="T984" s="208" t="s">
        <v>65</v>
      </c>
      <c r="U984" s="208" t="s">
        <v>66</v>
      </c>
      <c r="V984" s="208" t="s">
        <v>99</v>
      </c>
      <c r="W984" s="208" t="s">
        <v>51</v>
      </c>
      <c r="X984" s="34">
        <v>1045000</v>
      </c>
      <c r="Y984" s="202">
        <v>1.1299999999999999</v>
      </c>
      <c r="Z984" s="26">
        <f t="shared" si="178"/>
        <v>1045000</v>
      </c>
      <c r="AA984" s="208">
        <v>1.089</v>
      </c>
      <c r="AB984" s="35">
        <f t="shared" si="188"/>
        <v>1007084.0707964603</v>
      </c>
      <c r="AC984" s="27">
        <f t="shared" si="181"/>
        <v>145221.52300884956</v>
      </c>
      <c r="AD984" s="212">
        <v>0.14419999999999999</v>
      </c>
      <c r="AE984" s="211">
        <f t="shared" si="182"/>
        <v>0</v>
      </c>
      <c r="AF984" s="211" t="str">
        <f>IF(AND(COUNTIFS($J$18:J984,J984)=1,AE984=1),1,"")</f>
        <v/>
      </c>
      <c r="AG984" s="211" t="str">
        <f>IF(C984="","",IF(AND(COUNTIFS($J$18:J984,J984)=1,C984&lt;&gt;""),1,""))</f>
        <v/>
      </c>
      <c r="AH984" s="211" t="str">
        <f>IF(G984="","",IF(AND(COUNTIFS($J$18:J984,J984)=1,G984&lt;&gt;""),1,""))</f>
        <v/>
      </c>
      <c r="AI984" s="28">
        <f t="shared" si="183"/>
        <v>29183109.055752221</v>
      </c>
      <c r="AJ984" s="28">
        <f t="shared" si="184"/>
        <v>3741266.5648721238</v>
      </c>
      <c r="AK984" s="29">
        <f t="shared" si="185"/>
        <v>0.12819972531798118</v>
      </c>
      <c r="AL984" s="210"/>
      <c r="AM984" s="210"/>
      <c r="AN984" s="210"/>
      <c r="AO984" s="210"/>
      <c r="AP984" s="45" t="str">
        <f t="shared" si="186"/>
        <v>20206</v>
      </c>
      <c r="AQ984" s="45" t="str">
        <f t="shared" si="187"/>
        <v>20206RMB</v>
      </c>
    </row>
    <row r="985" spans="1:43" s="15" customFormat="1">
      <c r="A985" s="208" t="s">
        <v>35</v>
      </c>
      <c r="B985" s="209">
        <v>2020</v>
      </c>
      <c r="C985" s="209">
        <v>5</v>
      </c>
      <c r="D985" s="57" t="str">
        <f t="shared" si="177"/>
        <v>Q1</v>
      </c>
      <c r="E985" s="208" t="s">
        <v>35</v>
      </c>
      <c r="F985" s="209">
        <v>2020</v>
      </c>
      <c r="G985" s="209">
        <v>6</v>
      </c>
      <c r="H985" s="213"/>
      <c r="I985" s="57" t="str">
        <f t="shared" si="179"/>
        <v>Q1</v>
      </c>
      <c r="J985" s="204" t="s">
        <v>1162</v>
      </c>
      <c r="K985" s="213" t="s">
        <v>1163</v>
      </c>
      <c r="L985" s="210" t="s">
        <v>55</v>
      </c>
      <c r="M985" s="208" t="s">
        <v>47</v>
      </c>
      <c r="N985" s="208">
        <v>1</v>
      </c>
      <c r="O985" s="208"/>
      <c r="P985" s="57" t="str">
        <f t="shared" si="180"/>
        <v>MAIN UNIT</v>
      </c>
      <c r="Q985" s="208" t="s">
        <v>958</v>
      </c>
      <c r="R985" s="208" t="s">
        <v>49</v>
      </c>
      <c r="S985" s="208" t="s">
        <v>37</v>
      </c>
      <c r="T985" s="208" t="s">
        <v>80</v>
      </c>
      <c r="U985" s="208" t="s">
        <v>58</v>
      </c>
      <c r="V985" s="208" t="s">
        <v>59</v>
      </c>
      <c r="W985" s="208" t="s">
        <v>51</v>
      </c>
      <c r="X985" s="34">
        <v>780000</v>
      </c>
      <c r="Y985" s="202" t="s">
        <v>996</v>
      </c>
      <c r="Z985" s="26">
        <f t="shared" si="178"/>
        <v>780000</v>
      </c>
      <c r="AA985" s="208">
        <v>1.089</v>
      </c>
      <c r="AB985" s="35">
        <f t="shared" si="188"/>
        <v>751699.11504424782</v>
      </c>
      <c r="AC985" s="27">
        <f t="shared" si="181"/>
        <v>92158.311504424782</v>
      </c>
      <c r="AD985" s="212">
        <v>0.1226</v>
      </c>
      <c r="AE985" s="211">
        <f t="shared" si="182"/>
        <v>1</v>
      </c>
      <c r="AF985" s="211">
        <f>IF(AND(COUNTIFS($J$18:J985,J985)=1,AE985=1),1,"")</f>
        <v>1</v>
      </c>
      <c r="AG985" s="211">
        <f>IF(C985="","",IF(AND(COUNTIFS($J$18:J985,J985)=1,C985&lt;&gt;""),1,""))</f>
        <v>1</v>
      </c>
      <c r="AH985" s="211">
        <f>IF(G985="","",IF(AND(COUNTIFS($J$18:J985,J985)=1,G985&lt;&gt;""),1,""))</f>
        <v>1</v>
      </c>
      <c r="AI985" s="28">
        <f t="shared" si="183"/>
        <v>29183109.055752221</v>
      </c>
      <c r="AJ985" s="28">
        <f t="shared" si="184"/>
        <v>3741266.5648721238</v>
      </c>
      <c r="AK985" s="29">
        <f t="shared" si="185"/>
        <v>0.12819972531798118</v>
      </c>
      <c r="AL985" s="210"/>
      <c r="AM985" s="210"/>
      <c r="AN985" s="210"/>
      <c r="AO985" s="210"/>
      <c r="AP985" s="45" t="str">
        <f t="shared" si="186"/>
        <v>20206</v>
      </c>
      <c r="AQ985" s="45" t="str">
        <f t="shared" si="187"/>
        <v>20206RMB</v>
      </c>
    </row>
    <row r="986" spans="1:43" s="15" customFormat="1">
      <c r="A986" s="208" t="s">
        <v>35</v>
      </c>
      <c r="B986" s="209">
        <v>2020</v>
      </c>
      <c r="C986" s="209">
        <v>5</v>
      </c>
      <c r="D986" s="57" t="str">
        <f t="shared" si="177"/>
        <v>Q1</v>
      </c>
      <c r="E986" s="208" t="s">
        <v>35</v>
      </c>
      <c r="F986" s="209">
        <v>2020</v>
      </c>
      <c r="G986" s="209">
        <v>6</v>
      </c>
      <c r="H986" s="213"/>
      <c r="I986" s="57" t="str">
        <f t="shared" si="179"/>
        <v>Q1</v>
      </c>
      <c r="J986" s="204" t="s">
        <v>1164</v>
      </c>
      <c r="K986" s="213" t="s">
        <v>1165</v>
      </c>
      <c r="L986" s="210" t="s">
        <v>79</v>
      </c>
      <c r="M986" s="208" t="s">
        <v>47</v>
      </c>
      <c r="N986" s="208">
        <v>1</v>
      </c>
      <c r="O986" s="208"/>
      <c r="P986" s="57" t="str">
        <f t="shared" si="180"/>
        <v>MAIN UNIT</v>
      </c>
      <c r="Q986" s="208" t="s">
        <v>48</v>
      </c>
      <c r="R986" s="208" t="s">
        <v>49</v>
      </c>
      <c r="S986" s="208" t="s">
        <v>36</v>
      </c>
      <c r="T986" s="208" t="s">
        <v>65</v>
      </c>
      <c r="U986" s="208" t="s">
        <v>66</v>
      </c>
      <c r="V986" s="208" t="s">
        <v>119</v>
      </c>
      <c r="W986" s="208" t="s">
        <v>96</v>
      </c>
      <c r="X986" s="34">
        <v>10300000</v>
      </c>
      <c r="Y986" s="202">
        <v>1</v>
      </c>
      <c r="Z986" s="26">
        <f t="shared" si="178"/>
        <v>10300000</v>
      </c>
      <c r="AA986" s="208">
        <v>7.3400000000000007E-2</v>
      </c>
      <c r="AB986" s="35">
        <f t="shared" si="188"/>
        <v>756020.00000000012</v>
      </c>
      <c r="AC986" s="27">
        <f t="shared" si="181"/>
        <v>63959.292000000009</v>
      </c>
      <c r="AD986" s="212">
        <v>8.4599999999999995E-2</v>
      </c>
      <c r="AE986" s="211">
        <f t="shared" si="182"/>
        <v>0</v>
      </c>
      <c r="AF986" s="211" t="str">
        <f>IF(AND(COUNTIFS($J$18:J986,J986)=1,AE986=1),1,"")</f>
        <v/>
      </c>
      <c r="AG986" s="211">
        <f>IF(C986="","",IF(AND(COUNTIFS($J$18:J986,J986)=1,C986&lt;&gt;""),1,""))</f>
        <v>1</v>
      </c>
      <c r="AH986" s="211">
        <f>IF(G986="","",IF(AND(COUNTIFS($J$18:J986,J986)=1,G986&lt;&gt;""),1,""))</f>
        <v>1</v>
      </c>
      <c r="AI986" s="28">
        <f t="shared" si="183"/>
        <v>29183109.055752221</v>
      </c>
      <c r="AJ986" s="28">
        <f t="shared" si="184"/>
        <v>3741266.5648721238</v>
      </c>
      <c r="AK986" s="29">
        <f t="shared" si="185"/>
        <v>0.12819972531798118</v>
      </c>
      <c r="AL986" s="210"/>
      <c r="AM986" s="210"/>
      <c r="AN986" s="210"/>
      <c r="AO986" s="210"/>
      <c r="AP986" s="45" t="str">
        <f t="shared" si="186"/>
        <v>20206</v>
      </c>
      <c r="AQ986" s="45" t="str">
        <f t="shared" si="187"/>
        <v>20206JPY</v>
      </c>
    </row>
    <row r="987" spans="1:43" s="15" customFormat="1">
      <c r="A987" s="208" t="s">
        <v>35</v>
      </c>
      <c r="B987" s="209">
        <v>2020</v>
      </c>
      <c r="C987" s="209">
        <v>5</v>
      </c>
      <c r="D987" s="57" t="str">
        <f t="shared" si="177"/>
        <v>Q1</v>
      </c>
      <c r="E987" s="208" t="s">
        <v>35</v>
      </c>
      <c r="F987" s="209">
        <v>2020</v>
      </c>
      <c r="G987" s="209">
        <v>6</v>
      </c>
      <c r="H987" s="213"/>
      <c r="I987" s="57" t="str">
        <f t="shared" si="179"/>
        <v>Q1</v>
      </c>
      <c r="J987" s="204" t="s">
        <v>1164</v>
      </c>
      <c r="K987" s="213" t="s">
        <v>1165</v>
      </c>
      <c r="L987" s="210" t="s">
        <v>79</v>
      </c>
      <c r="M987" s="208" t="s">
        <v>47</v>
      </c>
      <c r="N987" s="208">
        <v>1</v>
      </c>
      <c r="O987" s="208"/>
      <c r="P987" s="57" t="str">
        <f t="shared" si="180"/>
        <v>MAIN UNIT</v>
      </c>
      <c r="Q987" s="208" t="s">
        <v>48</v>
      </c>
      <c r="R987" s="208" t="s">
        <v>49</v>
      </c>
      <c r="S987" s="208" t="s">
        <v>36</v>
      </c>
      <c r="T987" s="208" t="s">
        <v>65</v>
      </c>
      <c r="U987" s="208" t="s">
        <v>66</v>
      </c>
      <c r="V987" s="208" t="s">
        <v>119</v>
      </c>
      <c r="W987" s="208" t="s">
        <v>96</v>
      </c>
      <c r="X987" s="34">
        <v>10300000</v>
      </c>
      <c r="Y987" s="202">
        <v>1</v>
      </c>
      <c r="Z987" s="26">
        <f t="shared" si="178"/>
        <v>10300000</v>
      </c>
      <c r="AA987" s="208">
        <v>7.3400000000000007E-2</v>
      </c>
      <c r="AB987" s="35">
        <f t="shared" si="188"/>
        <v>756020.00000000012</v>
      </c>
      <c r="AC987" s="27">
        <f t="shared" si="181"/>
        <v>63959.292000000009</v>
      </c>
      <c r="AD987" s="212">
        <v>8.4599999999999995E-2</v>
      </c>
      <c r="AE987" s="211">
        <f t="shared" si="182"/>
        <v>0</v>
      </c>
      <c r="AF987" s="211" t="str">
        <f>IF(AND(COUNTIFS($J$18:J987,J987)=1,AE987=1),1,"")</f>
        <v/>
      </c>
      <c r="AG987" s="211" t="str">
        <f>IF(C987="","",IF(AND(COUNTIFS($J$18:J987,J987)=1,C987&lt;&gt;""),1,""))</f>
        <v/>
      </c>
      <c r="AH987" s="211" t="str">
        <f>IF(G987="","",IF(AND(COUNTIFS($J$18:J987,J987)=1,G987&lt;&gt;""),1,""))</f>
        <v/>
      </c>
      <c r="AI987" s="28">
        <f t="shared" si="183"/>
        <v>29183109.055752221</v>
      </c>
      <c r="AJ987" s="28">
        <f t="shared" si="184"/>
        <v>3741266.5648721238</v>
      </c>
      <c r="AK987" s="29">
        <f t="shared" si="185"/>
        <v>0.12819972531798118</v>
      </c>
      <c r="AL987" s="210"/>
      <c r="AM987" s="210"/>
      <c r="AN987" s="210"/>
      <c r="AO987" s="210"/>
      <c r="AP987" s="45" t="str">
        <f t="shared" si="186"/>
        <v>20206</v>
      </c>
      <c r="AQ987" s="45" t="str">
        <f t="shared" si="187"/>
        <v>20206JPY</v>
      </c>
    </row>
    <row r="988" spans="1:43" s="15" customFormat="1">
      <c r="A988" s="208" t="s">
        <v>35</v>
      </c>
      <c r="B988" s="209">
        <v>2020</v>
      </c>
      <c r="C988" s="209">
        <v>5</v>
      </c>
      <c r="D988" s="57" t="str">
        <f t="shared" si="177"/>
        <v>Q1</v>
      </c>
      <c r="E988" s="208" t="s">
        <v>35</v>
      </c>
      <c r="F988" s="209">
        <v>2020</v>
      </c>
      <c r="G988" s="209">
        <v>6</v>
      </c>
      <c r="H988" s="213"/>
      <c r="I988" s="57" t="str">
        <f t="shared" si="179"/>
        <v>Q1</v>
      </c>
      <c r="J988" s="204" t="s">
        <v>1164</v>
      </c>
      <c r="K988" s="213" t="s">
        <v>1165</v>
      </c>
      <c r="L988" s="210" t="s">
        <v>79</v>
      </c>
      <c r="M988" s="208" t="s">
        <v>47</v>
      </c>
      <c r="N988" s="208">
        <v>1</v>
      </c>
      <c r="O988" s="208"/>
      <c r="P988" s="57" t="str">
        <f t="shared" si="180"/>
        <v>MAIN UNIT</v>
      </c>
      <c r="Q988" s="208" t="s">
        <v>48</v>
      </c>
      <c r="R988" s="208" t="s">
        <v>49</v>
      </c>
      <c r="S988" s="208" t="s">
        <v>36</v>
      </c>
      <c r="T988" s="208" t="s">
        <v>65</v>
      </c>
      <c r="U988" s="208" t="s">
        <v>66</v>
      </c>
      <c r="V988" s="208" t="s">
        <v>119</v>
      </c>
      <c r="W988" s="208" t="s">
        <v>96</v>
      </c>
      <c r="X988" s="34">
        <v>10300000</v>
      </c>
      <c r="Y988" s="202">
        <v>1</v>
      </c>
      <c r="Z988" s="26">
        <f t="shared" si="178"/>
        <v>10300000</v>
      </c>
      <c r="AA988" s="208">
        <v>7.3400000000000007E-2</v>
      </c>
      <c r="AB988" s="35">
        <f t="shared" si="188"/>
        <v>756020.00000000012</v>
      </c>
      <c r="AC988" s="27">
        <f t="shared" si="181"/>
        <v>63959.292000000009</v>
      </c>
      <c r="AD988" s="212">
        <v>8.4599999999999995E-2</v>
      </c>
      <c r="AE988" s="211">
        <f t="shared" si="182"/>
        <v>0</v>
      </c>
      <c r="AF988" s="211" t="str">
        <f>IF(AND(COUNTIFS($J$18:J988,J988)=1,AE988=1),1,"")</f>
        <v/>
      </c>
      <c r="AG988" s="211" t="str">
        <f>IF(C988="","",IF(AND(COUNTIFS($J$18:J988,J988)=1,C988&lt;&gt;""),1,""))</f>
        <v/>
      </c>
      <c r="AH988" s="211" t="str">
        <f>IF(G988="","",IF(AND(COUNTIFS($J$18:J988,J988)=1,G988&lt;&gt;""),1,""))</f>
        <v/>
      </c>
      <c r="AI988" s="28">
        <f t="shared" si="183"/>
        <v>29183109.055752221</v>
      </c>
      <c r="AJ988" s="28">
        <f t="shared" si="184"/>
        <v>3741266.5648721238</v>
      </c>
      <c r="AK988" s="29">
        <f t="shared" si="185"/>
        <v>0.12819972531798118</v>
      </c>
      <c r="AL988" s="210"/>
      <c r="AM988" s="210"/>
      <c r="AN988" s="210"/>
      <c r="AO988" s="210"/>
      <c r="AP988" s="45" t="str">
        <f t="shared" si="186"/>
        <v>20206</v>
      </c>
      <c r="AQ988" s="45" t="str">
        <f t="shared" si="187"/>
        <v>20206JPY</v>
      </c>
    </row>
    <row r="989" spans="1:43" s="15" customFormat="1">
      <c r="A989" s="208" t="s">
        <v>35</v>
      </c>
      <c r="B989" s="209">
        <v>2020</v>
      </c>
      <c r="C989" s="209">
        <v>5</v>
      </c>
      <c r="D989" s="57" t="str">
        <f t="shared" si="177"/>
        <v>Q1</v>
      </c>
      <c r="E989" s="208" t="s">
        <v>35</v>
      </c>
      <c r="F989" s="209">
        <v>2020</v>
      </c>
      <c r="G989" s="209">
        <v>6</v>
      </c>
      <c r="H989" s="213"/>
      <c r="I989" s="57" t="str">
        <f t="shared" si="179"/>
        <v>Q1</v>
      </c>
      <c r="J989" s="204" t="s">
        <v>1166</v>
      </c>
      <c r="K989" s="213" t="s">
        <v>633</v>
      </c>
      <c r="L989" s="210" t="s">
        <v>55</v>
      </c>
      <c r="M989" s="208" t="s">
        <v>47</v>
      </c>
      <c r="N989" s="208">
        <v>1</v>
      </c>
      <c r="O989" s="208"/>
      <c r="P989" s="57" t="str">
        <f t="shared" si="180"/>
        <v>MAIN UNIT</v>
      </c>
      <c r="Q989" s="208" t="s">
        <v>48</v>
      </c>
      <c r="R989" s="208" t="s">
        <v>49</v>
      </c>
      <c r="S989" s="208" t="s">
        <v>36</v>
      </c>
      <c r="T989" s="208" t="s">
        <v>108</v>
      </c>
      <c r="U989" s="208" t="s">
        <v>66</v>
      </c>
      <c r="V989" s="208" t="s">
        <v>634</v>
      </c>
      <c r="W989" s="208" t="s">
        <v>51</v>
      </c>
      <c r="X989" s="34">
        <v>570000</v>
      </c>
      <c r="Y989" s="202">
        <v>1.1299999999999999</v>
      </c>
      <c r="Z989" s="26">
        <f t="shared" si="178"/>
        <v>570000</v>
      </c>
      <c r="AA989" s="208">
        <v>1.089</v>
      </c>
      <c r="AB989" s="35">
        <f t="shared" si="188"/>
        <v>549318.5840707965</v>
      </c>
      <c r="AC989" s="27">
        <f t="shared" si="181"/>
        <v>69873.323893805325</v>
      </c>
      <c r="AD989" s="212">
        <v>0.12720000000000001</v>
      </c>
      <c r="AE989" s="211">
        <f t="shared" si="182"/>
        <v>0</v>
      </c>
      <c r="AF989" s="211" t="str">
        <f>IF(AND(COUNTIFS($J$18:J989,J989)=1,AE989=1),1,"")</f>
        <v/>
      </c>
      <c r="AG989" s="211">
        <f>IF(C989="","",IF(AND(COUNTIFS($J$18:J989,J989)=1,C989&lt;&gt;""),1,""))</f>
        <v>1</v>
      </c>
      <c r="AH989" s="211">
        <f>IF(G989="","",IF(AND(COUNTIFS($J$18:J989,J989)=1,G989&lt;&gt;""),1,""))</f>
        <v>1</v>
      </c>
      <c r="AI989" s="28">
        <f t="shared" si="183"/>
        <v>29183109.055752221</v>
      </c>
      <c r="AJ989" s="28">
        <f t="shared" si="184"/>
        <v>3741266.5648721238</v>
      </c>
      <c r="AK989" s="29">
        <f t="shared" si="185"/>
        <v>0.12819972531798118</v>
      </c>
      <c r="AL989" s="210"/>
      <c r="AM989" s="210"/>
      <c r="AN989" s="210"/>
      <c r="AO989" s="210"/>
      <c r="AP989" s="45" t="str">
        <f t="shared" si="186"/>
        <v>20206</v>
      </c>
      <c r="AQ989" s="45" t="str">
        <f t="shared" si="187"/>
        <v>20206RMB</v>
      </c>
    </row>
    <row r="990" spans="1:43" s="15" customFormat="1">
      <c r="A990" s="208" t="s">
        <v>35</v>
      </c>
      <c r="B990" s="209">
        <v>2020</v>
      </c>
      <c r="C990" s="209">
        <v>6</v>
      </c>
      <c r="D990" s="57" t="str">
        <f t="shared" si="177"/>
        <v>Q1</v>
      </c>
      <c r="E990" s="208" t="s">
        <v>35</v>
      </c>
      <c r="F990" s="209">
        <v>2020</v>
      </c>
      <c r="G990" s="209">
        <v>6</v>
      </c>
      <c r="H990" s="213"/>
      <c r="I990" s="57" t="str">
        <f t="shared" si="179"/>
        <v>Q1</v>
      </c>
      <c r="J990" s="204" t="s">
        <v>1167</v>
      </c>
      <c r="K990" s="213" t="s">
        <v>1168</v>
      </c>
      <c r="L990" s="210" t="s">
        <v>79</v>
      </c>
      <c r="M990" s="208" t="s">
        <v>47</v>
      </c>
      <c r="N990" s="208">
        <v>1</v>
      </c>
      <c r="O990" s="208"/>
      <c r="P990" s="57" t="str">
        <f t="shared" si="180"/>
        <v>MAIN UNIT</v>
      </c>
      <c r="Q990" s="208" t="s">
        <v>48</v>
      </c>
      <c r="R990" s="208" t="s">
        <v>49</v>
      </c>
      <c r="S990" s="208" t="s">
        <v>37</v>
      </c>
      <c r="T990" s="208" t="s">
        <v>75</v>
      </c>
      <c r="U990" s="208" t="s">
        <v>58</v>
      </c>
      <c r="V990" s="208" t="s">
        <v>156</v>
      </c>
      <c r="W990" s="208" t="s">
        <v>51</v>
      </c>
      <c r="X990" s="34">
        <v>745000</v>
      </c>
      <c r="Y990" s="202">
        <v>1.1299999999999999</v>
      </c>
      <c r="Z990" s="26">
        <f t="shared" si="178"/>
        <v>745000</v>
      </c>
      <c r="AA990" s="208">
        <v>1.089</v>
      </c>
      <c r="AB990" s="35">
        <f t="shared" si="188"/>
        <v>717969.0265486727</v>
      </c>
      <c r="AC990" s="27">
        <f t="shared" si="181"/>
        <v>75817.529203539831</v>
      </c>
      <c r="AD990" s="212">
        <v>0.1056</v>
      </c>
      <c r="AE990" s="211">
        <f t="shared" si="182"/>
        <v>0</v>
      </c>
      <c r="AF990" s="211" t="str">
        <f>IF(AND(COUNTIFS($J$18:J990,J990)=1,AE990=1),1,"")</f>
        <v/>
      </c>
      <c r="AG990" s="211">
        <f>IF(C990="","",IF(AND(COUNTIFS($J$18:J990,J990)=1,C990&lt;&gt;""),1,""))</f>
        <v>1</v>
      </c>
      <c r="AH990" s="211">
        <f>IF(G990="","",IF(AND(COUNTIFS($J$18:J990,J990)=1,G990&lt;&gt;""),1,""))</f>
        <v>1</v>
      </c>
      <c r="AI990" s="28">
        <f t="shared" si="183"/>
        <v>29183109.055752221</v>
      </c>
      <c r="AJ990" s="28">
        <f t="shared" si="184"/>
        <v>3741266.5648721238</v>
      </c>
      <c r="AK990" s="29">
        <f t="shared" si="185"/>
        <v>0.12819972531798118</v>
      </c>
      <c r="AL990" s="210"/>
      <c r="AM990" s="210"/>
      <c r="AN990" s="210"/>
      <c r="AO990" s="210"/>
      <c r="AP990" s="45" t="str">
        <f t="shared" si="186"/>
        <v>20206</v>
      </c>
      <c r="AQ990" s="45" t="str">
        <f t="shared" si="187"/>
        <v>20206RMB</v>
      </c>
    </row>
    <row r="991" spans="1:43" s="15" customFormat="1">
      <c r="A991" s="208" t="s">
        <v>35</v>
      </c>
      <c r="B991" s="209">
        <v>2020</v>
      </c>
      <c r="C991" s="209">
        <v>6</v>
      </c>
      <c r="D991" s="57" t="str">
        <f t="shared" si="177"/>
        <v>Q1</v>
      </c>
      <c r="E991" s="208" t="s">
        <v>35</v>
      </c>
      <c r="F991" s="209">
        <v>2020</v>
      </c>
      <c r="G991" s="209">
        <v>6</v>
      </c>
      <c r="H991" s="213"/>
      <c r="I991" s="57" t="str">
        <f t="shared" si="179"/>
        <v>Q1</v>
      </c>
      <c r="J991" s="204" t="s">
        <v>1167</v>
      </c>
      <c r="K991" s="213" t="s">
        <v>1168</v>
      </c>
      <c r="L991" s="210" t="s">
        <v>55</v>
      </c>
      <c r="M991" s="208" t="s">
        <v>47</v>
      </c>
      <c r="N991" s="208">
        <v>1</v>
      </c>
      <c r="O991" s="208"/>
      <c r="P991" s="57" t="str">
        <f t="shared" si="180"/>
        <v>MAIN UNIT</v>
      </c>
      <c r="Q991" s="208" t="s">
        <v>48</v>
      </c>
      <c r="R991" s="208" t="s">
        <v>49</v>
      </c>
      <c r="S991" s="208" t="s">
        <v>37</v>
      </c>
      <c r="T991" s="208" t="s">
        <v>75</v>
      </c>
      <c r="U991" s="208" t="s">
        <v>58</v>
      </c>
      <c r="V991" s="208" t="s">
        <v>156</v>
      </c>
      <c r="W991" s="208" t="s">
        <v>51</v>
      </c>
      <c r="X991" s="34">
        <v>745000</v>
      </c>
      <c r="Y991" s="202">
        <v>1.1299999999999999</v>
      </c>
      <c r="Z991" s="26">
        <f t="shared" si="178"/>
        <v>745000</v>
      </c>
      <c r="AA991" s="208">
        <v>1.089</v>
      </c>
      <c r="AB991" s="35">
        <f t="shared" si="188"/>
        <v>717969.0265486727</v>
      </c>
      <c r="AC991" s="27">
        <f t="shared" si="181"/>
        <v>75817.529203539831</v>
      </c>
      <c r="AD991" s="212">
        <v>0.1056</v>
      </c>
      <c r="AE991" s="211">
        <f t="shared" si="182"/>
        <v>0</v>
      </c>
      <c r="AF991" s="211" t="str">
        <f>IF(AND(COUNTIFS($J$18:J991,J991)=1,AE991=1),1,"")</f>
        <v/>
      </c>
      <c r="AG991" s="211" t="str">
        <f>IF(C991="","",IF(AND(COUNTIFS($J$18:J991,J991)=1,C991&lt;&gt;""),1,""))</f>
        <v/>
      </c>
      <c r="AH991" s="211" t="str">
        <f>IF(G991="","",IF(AND(COUNTIFS($J$18:J991,J991)=1,G991&lt;&gt;""),1,""))</f>
        <v/>
      </c>
      <c r="AI991" s="28">
        <f t="shared" si="183"/>
        <v>29183109.055752221</v>
      </c>
      <c r="AJ991" s="28">
        <f t="shared" si="184"/>
        <v>3741266.5648721238</v>
      </c>
      <c r="AK991" s="29">
        <f t="shared" si="185"/>
        <v>0.12819972531798118</v>
      </c>
      <c r="AL991" s="210"/>
      <c r="AM991" s="210"/>
      <c r="AN991" s="210"/>
      <c r="AO991" s="210"/>
      <c r="AP991" s="45" t="str">
        <f t="shared" si="186"/>
        <v>20206</v>
      </c>
      <c r="AQ991" s="45" t="str">
        <f t="shared" si="187"/>
        <v>20206RMB</v>
      </c>
    </row>
    <row r="992" spans="1:43" s="15" customFormat="1">
      <c r="A992" s="208" t="s">
        <v>35</v>
      </c>
      <c r="B992" s="209">
        <v>2020</v>
      </c>
      <c r="C992" s="209">
        <v>6</v>
      </c>
      <c r="D992" s="57" t="str">
        <f t="shared" si="177"/>
        <v>Q1</v>
      </c>
      <c r="E992" s="208" t="s">
        <v>35</v>
      </c>
      <c r="F992" s="209">
        <v>2020</v>
      </c>
      <c r="G992" s="209">
        <v>6</v>
      </c>
      <c r="H992" s="213"/>
      <c r="I992" s="57" t="str">
        <f t="shared" si="179"/>
        <v>Q1</v>
      </c>
      <c r="J992" s="204" t="s">
        <v>1169</v>
      </c>
      <c r="K992" s="213" t="s">
        <v>1170</v>
      </c>
      <c r="L992" s="210" t="s">
        <v>55</v>
      </c>
      <c r="M992" s="208" t="s">
        <v>47</v>
      </c>
      <c r="N992" s="208">
        <v>1</v>
      </c>
      <c r="O992" s="208"/>
      <c r="P992" s="57" t="str">
        <f t="shared" si="180"/>
        <v>MAIN UNIT</v>
      </c>
      <c r="Q992" s="208" t="s">
        <v>56</v>
      </c>
      <c r="R992" s="208" t="s">
        <v>49</v>
      </c>
      <c r="S992" s="208" t="s">
        <v>39</v>
      </c>
      <c r="T992" s="208" t="s">
        <v>130</v>
      </c>
      <c r="U992" s="208" t="s">
        <v>1013</v>
      </c>
      <c r="V992" s="208" t="s">
        <v>132</v>
      </c>
      <c r="W992" s="208" t="s">
        <v>51</v>
      </c>
      <c r="X992" s="34">
        <v>550000</v>
      </c>
      <c r="Y992" s="202" t="s">
        <v>996</v>
      </c>
      <c r="Z992" s="26">
        <f t="shared" si="178"/>
        <v>550000</v>
      </c>
      <c r="AA992" s="208">
        <v>1.089</v>
      </c>
      <c r="AB992" s="35">
        <f t="shared" si="188"/>
        <v>530044.24778761063</v>
      </c>
      <c r="AC992" s="27">
        <f t="shared" si="181"/>
        <v>43304.615044247788</v>
      </c>
      <c r="AD992" s="212">
        <v>8.1699999999999995E-2</v>
      </c>
      <c r="AE992" s="211">
        <f t="shared" si="182"/>
        <v>1</v>
      </c>
      <c r="AF992" s="211">
        <f>IF(AND(COUNTIFS($J$18:J992,J992)=1,AE992=1),1,"")</f>
        <v>1</v>
      </c>
      <c r="AG992" s="211">
        <f>IF(C992="","",IF(AND(COUNTIFS($J$18:J992,J992)=1,C992&lt;&gt;""),1,""))</f>
        <v>1</v>
      </c>
      <c r="AH992" s="211">
        <f>IF(G992="","",IF(AND(COUNTIFS($J$18:J992,J992)=1,G992&lt;&gt;""),1,""))</f>
        <v>1</v>
      </c>
      <c r="AI992" s="28">
        <f t="shared" si="183"/>
        <v>29183109.055752221</v>
      </c>
      <c r="AJ992" s="28">
        <f t="shared" si="184"/>
        <v>3741266.5648721238</v>
      </c>
      <c r="AK992" s="29">
        <f t="shared" si="185"/>
        <v>0.12819972531798118</v>
      </c>
      <c r="AL992" s="210"/>
      <c r="AM992" s="210"/>
      <c r="AN992" s="210"/>
      <c r="AO992" s="210"/>
      <c r="AP992" s="45" t="str">
        <f t="shared" si="186"/>
        <v>20206</v>
      </c>
      <c r="AQ992" s="45" t="str">
        <f t="shared" si="187"/>
        <v>20206RMB</v>
      </c>
    </row>
    <row r="993" spans="1:43" s="15" customFormat="1">
      <c r="A993" s="208" t="s">
        <v>35</v>
      </c>
      <c r="B993" s="209">
        <v>2020</v>
      </c>
      <c r="C993" s="209">
        <v>6</v>
      </c>
      <c r="D993" s="57" t="str">
        <f t="shared" si="177"/>
        <v>Q1</v>
      </c>
      <c r="E993" s="208" t="s">
        <v>35</v>
      </c>
      <c r="F993" s="209">
        <v>2020</v>
      </c>
      <c r="G993" s="209">
        <v>6</v>
      </c>
      <c r="H993" s="213"/>
      <c r="I993" s="57" t="str">
        <f t="shared" si="179"/>
        <v>Q1</v>
      </c>
      <c r="J993" s="204" t="s">
        <v>1169</v>
      </c>
      <c r="K993" s="213" t="s">
        <v>1170</v>
      </c>
      <c r="L993" s="210" t="s">
        <v>55</v>
      </c>
      <c r="M993" s="208" t="s">
        <v>47</v>
      </c>
      <c r="N993" s="208">
        <v>1</v>
      </c>
      <c r="O993" s="208"/>
      <c r="P993" s="57" t="str">
        <f t="shared" si="180"/>
        <v>MAIN UNIT</v>
      </c>
      <c r="Q993" s="208" t="s">
        <v>56</v>
      </c>
      <c r="R993" s="208" t="s">
        <v>49</v>
      </c>
      <c r="S993" s="208" t="s">
        <v>39</v>
      </c>
      <c r="T993" s="208" t="s">
        <v>130</v>
      </c>
      <c r="U993" s="208" t="s">
        <v>1013</v>
      </c>
      <c r="V993" s="208" t="s">
        <v>132</v>
      </c>
      <c r="W993" s="208" t="s">
        <v>51</v>
      </c>
      <c r="X993" s="34">
        <v>550000</v>
      </c>
      <c r="Y993" s="202" t="s">
        <v>996</v>
      </c>
      <c r="Z993" s="26">
        <f t="shared" si="178"/>
        <v>550000</v>
      </c>
      <c r="AA993" s="208">
        <v>1.089</v>
      </c>
      <c r="AB993" s="35">
        <f t="shared" si="188"/>
        <v>530044.24778761063</v>
      </c>
      <c r="AC993" s="27">
        <f t="shared" si="181"/>
        <v>43304.615044247788</v>
      </c>
      <c r="AD993" s="212">
        <v>8.1699999999999995E-2</v>
      </c>
      <c r="AE993" s="211">
        <f t="shared" si="182"/>
        <v>1</v>
      </c>
      <c r="AF993" s="211" t="str">
        <f>IF(AND(COUNTIFS($J$18:J993,J993)=1,AE993=1),1,"")</f>
        <v/>
      </c>
      <c r="AG993" s="211" t="str">
        <f>IF(C993="","",IF(AND(COUNTIFS($J$18:J993,J993)=1,C993&lt;&gt;""),1,""))</f>
        <v/>
      </c>
      <c r="AH993" s="211" t="str">
        <f>IF(G993="","",IF(AND(COUNTIFS($J$18:J993,J993)=1,G993&lt;&gt;""),1,""))</f>
        <v/>
      </c>
      <c r="AI993" s="28">
        <f t="shared" si="183"/>
        <v>29183109.055752221</v>
      </c>
      <c r="AJ993" s="28">
        <f t="shared" si="184"/>
        <v>3741266.5648721238</v>
      </c>
      <c r="AK993" s="29">
        <f t="shared" si="185"/>
        <v>0.12819972531798118</v>
      </c>
      <c r="AL993" s="210"/>
      <c r="AM993" s="210"/>
      <c r="AN993" s="210"/>
      <c r="AO993" s="210"/>
      <c r="AP993" s="45" t="str">
        <f t="shared" si="186"/>
        <v>20206</v>
      </c>
      <c r="AQ993" s="45" t="str">
        <f t="shared" si="187"/>
        <v>20206RMB</v>
      </c>
    </row>
    <row r="994" spans="1:43" s="15" customFormat="1">
      <c r="A994" s="208" t="s">
        <v>35</v>
      </c>
      <c r="B994" s="209">
        <v>2020</v>
      </c>
      <c r="C994" s="209">
        <v>6</v>
      </c>
      <c r="D994" s="57" t="str">
        <f t="shared" ref="D994:D1057" si="189">IF(B994="","",IF(AND(C994&gt;=10,C994&lt;=12),"Q3",IF(AND(C994&gt;=1,C994&lt;=3),"Q4",IF(AND(C994&gt;=7,C994&lt;=9),"Q2",IF(AND(C994&gt;=4,C994&lt;=6),"Q1")))))</f>
        <v>Q1</v>
      </c>
      <c r="E994" s="208" t="s">
        <v>35</v>
      </c>
      <c r="F994" s="209">
        <v>2020</v>
      </c>
      <c r="G994" s="209">
        <v>6</v>
      </c>
      <c r="H994" s="213"/>
      <c r="I994" s="57" t="str">
        <f t="shared" si="179"/>
        <v>Q1</v>
      </c>
      <c r="J994" s="204" t="s">
        <v>1171</v>
      </c>
      <c r="K994" s="213" t="s">
        <v>1172</v>
      </c>
      <c r="L994" s="210" t="s">
        <v>55</v>
      </c>
      <c r="M994" s="208" t="s">
        <v>47</v>
      </c>
      <c r="N994" s="208">
        <v>1</v>
      </c>
      <c r="O994" s="208"/>
      <c r="P994" s="57" t="str">
        <f t="shared" si="180"/>
        <v>MAIN UNIT</v>
      </c>
      <c r="Q994" s="208" t="s">
        <v>48</v>
      </c>
      <c r="R994" s="208" t="s">
        <v>49</v>
      </c>
      <c r="S994" s="208" t="s">
        <v>36</v>
      </c>
      <c r="T994" s="208" t="s">
        <v>65</v>
      </c>
      <c r="U994" s="208" t="s">
        <v>66</v>
      </c>
      <c r="V994" s="208" t="s">
        <v>122</v>
      </c>
      <c r="W994" s="208" t="s">
        <v>51</v>
      </c>
      <c r="X994" s="34">
        <v>570000</v>
      </c>
      <c r="Y994" s="202">
        <v>1.1299999999999999</v>
      </c>
      <c r="Z994" s="26">
        <f t="shared" ref="Z994:Z1057" si="190">IF(X994="","",X994*MAX(O994,N994))</f>
        <v>570000</v>
      </c>
      <c r="AA994" s="208">
        <v>1.089</v>
      </c>
      <c r="AB994" s="35">
        <f t="shared" si="188"/>
        <v>549318.5840707965</v>
      </c>
      <c r="AC994" s="27">
        <f t="shared" si="181"/>
        <v>66357.684955752222</v>
      </c>
      <c r="AD994" s="212">
        <v>0.1208</v>
      </c>
      <c r="AE994" s="211">
        <f t="shared" si="182"/>
        <v>0</v>
      </c>
      <c r="AF994" s="211" t="str">
        <f>IF(AND(COUNTIFS($J$18:J994,J994)=1,AE994=1),1,"")</f>
        <v/>
      </c>
      <c r="AG994" s="211">
        <f>IF(C994="","",IF(AND(COUNTIFS($J$18:J994,J994)=1,C994&lt;&gt;""),1,""))</f>
        <v>1</v>
      </c>
      <c r="AH994" s="211">
        <f>IF(G994="","",IF(AND(COUNTIFS($J$18:J994,J994)=1,G994&lt;&gt;""),1,""))</f>
        <v>1</v>
      </c>
      <c r="AI994" s="28">
        <f t="shared" si="183"/>
        <v>29183109.055752221</v>
      </c>
      <c r="AJ994" s="28">
        <f t="shared" si="184"/>
        <v>3741266.5648721238</v>
      </c>
      <c r="AK994" s="29">
        <f t="shared" si="185"/>
        <v>0.12819972531798118</v>
      </c>
      <c r="AL994" s="210"/>
      <c r="AM994" s="210"/>
      <c r="AN994" s="210"/>
      <c r="AO994" s="210"/>
      <c r="AP994" s="45" t="str">
        <f t="shared" si="186"/>
        <v>20206</v>
      </c>
      <c r="AQ994" s="45" t="str">
        <f t="shared" si="187"/>
        <v>20206RMB</v>
      </c>
    </row>
    <row r="995" spans="1:43" s="15" customFormat="1">
      <c r="A995" s="208" t="s">
        <v>35</v>
      </c>
      <c r="B995" s="209">
        <v>2020</v>
      </c>
      <c r="C995" s="209">
        <v>6</v>
      </c>
      <c r="D995" s="57" t="str">
        <f t="shared" si="189"/>
        <v>Q1</v>
      </c>
      <c r="E995" s="208" t="s">
        <v>35</v>
      </c>
      <c r="F995" s="209">
        <v>2020</v>
      </c>
      <c r="G995" s="209">
        <v>6</v>
      </c>
      <c r="H995" s="213"/>
      <c r="I995" s="57" t="str">
        <f t="shared" si="179"/>
        <v>Q1</v>
      </c>
      <c r="J995" s="204" t="s">
        <v>1173</v>
      </c>
      <c r="K995" s="213" t="s">
        <v>1174</v>
      </c>
      <c r="L995" s="210" t="s">
        <v>55</v>
      </c>
      <c r="M995" s="208" t="s">
        <v>47</v>
      </c>
      <c r="N995" s="208">
        <v>1</v>
      </c>
      <c r="O995" s="208"/>
      <c r="P995" s="57" t="str">
        <f t="shared" si="180"/>
        <v>MAIN UNIT</v>
      </c>
      <c r="Q995" s="208" t="s">
        <v>48</v>
      </c>
      <c r="R995" s="208" t="s">
        <v>49</v>
      </c>
      <c r="S995" s="208" t="s">
        <v>36</v>
      </c>
      <c r="T995" s="208" t="s">
        <v>65</v>
      </c>
      <c r="U995" s="208" t="s">
        <v>66</v>
      </c>
      <c r="V995" s="208" t="s">
        <v>114</v>
      </c>
      <c r="W995" s="208" t="s">
        <v>96</v>
      </c>
      <c r="X995" s="34">
        <v>7000000</v>
      </c>
      <c r="Y995" s="202">
        <v>1</v>
      </c>
      <c r="Z995" s="26">
        <f t="shared" si="190"/>
        <v>7000000</v>
      </c>
      <c r="AA995" s="208">
        <v>7.3400000000000007E-2</v>
      </c>
      <c r="AB995" s="35">
        <f t="shared" si="188"/>
        <v>513800.00000000006</v>
      </c>
      <c r="AC995" s="27">
        <f t="shared" si="181"/>
        <v>84006.300000000017</v>
      </c>
      <c r="AD995" s="212">
        <v>0.16350000000000001</v>
      </c>
      <c r="AE995" s="211">
        <f t="shared" si="182"/>
        <v>0</v>
      </c>
      <c r="AF995" s="211" t="str">
        <f>IF(AND(COUNTIFS($J$18:J995,J995)=1,AE995=1),1,"")</f>
        <v/>
      </c>
      <c r="AG995" s="211">
        <f>IF(C995="","",IF(AND(COUNTIFS($J$18:J995,J995)=1,C995&lt;&gt;""),1,""))</f>
        <v>1</v>
      </c>
      <c r="AH995" s="211">
        <f>IF(G995="","",IF(AND(COUNTIFS($J$18:J995,J995)=1,G995&lt;&gt;""),1,""))</f>
        <v>1</v>
      </c>
      <c r="AI995" s="28">
        <f t="shared" si="183"/>
        <v>29183109.055752221</v>
      </c>
      <c r="AJ995" s="28">
        <f t="shared" si="184"/>
        <v>3741266.5648721238</v>
      </c>
      <c r="AK995" s="29">
        <f t="shared" si="185"/>
        <v>0.12819972531798118</v>
      </c>
      <c r="AL995" s="210"/>
      <c r="AM995" s="210"/>
      <c r="AN995" s="210"/>
      <c r="AO995" s="210"/>
      <c r="AP995" s="45" t="str">
        <f t="shared" si="186"/>
        <v>20206</v>
      </c>
      <c r="AQ995" s="45" t="str">
        <f t="shared" si="187"/>
        <v>20206JPY</v>
      </c>
    </row>
    <row r="996" spans="1:43" s="15" customFormat="1" ht="26.4">
      <c r="A996" s="208" t="s">
        <v>35</v>
      </c>
      <c r="B996" s="209">
        <v>2020</v>
      </c>
      <c r="C996" s="209">
        <v>6</v>
      </c>
      <c r="D996" s="57" t="str">
        <f t="shared" si="189"/>
        <v>Q1</v>
      </c>
      <c r="E996" s="208" t="s">
        <v>35</v>
      </c>
      <c r="F996" s="209">
        <v>2020</v>
      </c>
      <c r="G996" s="209">
        <v>6</v>
      </c>
      <c r="H996" s="213"/>
      <c r="I996" s="57" t="str">
        <f t="shared" si="179"/>
        <v>Q1</v>
      </c>
      <c r="J996" s="204" t="s">
        <v>1175</v>
      </c>
      <c r="K996" s="213" t="s">
        <v>1176</v>
      </c>
      <c r="L996" s="210" t="s">
        <v>488</v>
      </c>
      <c r="M996" s="208" t="s">
        <v>47</v>
      </c>
      <c r="N996" s="208">
        <v>0</v>
      </c>
      <c r="O996" s="208">
        <v>1</v>
      </c>
      <c r="P996" s="57" t="str">
        <f t="shared" si="180"/>
        <v>SERVICE/ PARTS</v>
      </c>
      <c r="Q996" s="208" t="s">
        <v>48</v>
      </c>
      <c r="R996" s="208" t="s">
        <v>49</v>
      </c>
      <c r="S996" s="208" t="s">
        <v>37</v>
      </c>
      <c r="T996" s="208" t="s">
        <v>196</v>
      </c>
      <c r="U996" s="208" t="s">
        <v>197</v>
      </c>
      <c r="V996" s="208" t="s">
        <v>781</v>
      </c>
      <c r="W996" s="208" t="s">
        <v>662</v>
      </c>
      <c r="X996" s="34">
        <v>111434</v>
      </c>
      <c r="Y996" s="202">
        <v>1.1299999999999999</v>
      </c>
      <c r="Z996" s="26">
        <f t="shared" si="190"/>
        <v>111434</v>
      </c>
      <c r="AA996" s="208">
        <v>1.089</v>
      </c>
      <c r="AB996" s="35">
        <f t="shared" si="188"/>
        <v>107390.81946902655</v>
      </c>
      <c r="AC996" s="27">
        <f t="shared" si="181"/>
        <v>12886.898336283186</v>
      </c>
      <c r="AD996" s="212">
        <v>0.12</v>
      </c>
      <c r="AE996" s="211">
        <f t="shared" si="182"/>
        <v>0</v>
      </c>
      <c r="AF996" s="211" t="str">
        <f>IF(AND(COUNTIFS($J$18:J996,J996)=1,AE996=1),1,"")</f>
        <v/>
      </c>
      <c r="AG996" s="211">
        <f>IF(C996="","",IF(AND(COUNTIFS($J$18:J996,J996)=1,C996&lt;&gt;""),1,""))</f>
        <v>1</v>
      </c>
      <c r="AH996" s="211">
        <f>IF(G996="","",IF(AND(COUNTIFS($J$18:J996,J996)=1,G996&lt;&gt;""),1,""))</f>
        <v>1</v>
      </c>
      <c r="AI996" s="28">
        <f t="shared" si="183"/>
        <v>29183109.055752221</v>
      </c>
      <c r="AJ996" s="28">
        <f t="shared" si="184"/>
        <v>3741266.5648721238</v>
      </c>
      <c r="AK996" s="29">
        <f t="shared" si="185"/>
        <v>0.12819972531798118</v>
      </c>
      <c r="AL996" s="210"/>
      <c r="AM996" s="210"/>
      <c r="AN996" s="210"/>
      <c r="AO996" s="210"/>
      <c r="AP996" s="45" t="str">
        <f t="shared" si="186"/>
        <v>20206</v>
      </c>
      <c r="AQ996" s="45" t="str">
        <f t="shared" si="187"/>
        <v>20206RMB</v>
      </c>
    </row>
    <row r="997" spans="1:43" s="15" customFormat="1">
      <c r="A997" s="208" t="s">
        <v>35</v>
      </c>
      <c r="B997" s="209">
        <v>2020</v>
      </c>
      <c r="C997" s="209">
        <v>6</v>
      </c>
      <c r="D997" s="57" t="str">
        <f t="shared" si="189"/>
        <v>Q1</v>
      </c>
      <c r="E997" s="208" t="s">
        <v>35</v>
      </c>
      <c r="F997" s="209">
        <v>2020</v>
      </c>
      <c r="G997" s="209">
        <v>6</v>
      </c>
      <c r="H997" s="213"/>
      <c r="I997" s="57" t="str">
        <f t="shared" si="179"/>
        <v>Q1</v>
      </c>
      <c r="J997" s="204" t="s">
        <v>1177</v>
      </c>
      <c r="K997" s="213" t="s">
        <v>1178</v>
      </c>
      <c r="L997" s="210" t="s">
        <v>79</v>
      </c>
      <c r="M997" s="208" t="s">
        <v>47</v>
      </c>
      <c r="N997" s="208">
        <v>1</v>
      </c>
      <c r="O997" s="208"/>
      <c r="P997" s="57" t="str">
        <f t="shared" si="180"/>
        <v>MAIN UNIT</v>
      </c>
      <c r="Q997" s="208" t="s">
        <v>48</v>
      </c>
      <c r="R997" s="208" t="s">
        <v>49</v>
      </c>
      <c r="S997" s="208" t="s">
        <v>36</v>
      </c>
      <c r="T997" s="208" t="s">
        <v>65</v>
      </c>
      <c r="U997" s="208" t="s">
        <v>66</v>
      </c>
      <c r="V997" s="208" t="s">
        <v>1122</v>
      </c>
      <c r="W997" s="208" t="s">
        <v>96</v>
      </c>
      <c r="X997" s="34">
        <v>12000000</v>
      </c>
      <c r="Y997" s="202">
        <v>1</v>
      </c>
      <c r="Z997" s="26">
        <f t="shared" si="190"/>
        <v>12000000</v>
      </c>
      <c r="AA997" s="208">
        <v>7.3400000000000007E-2</v>
      </c>
      <c r="AB997" s="35">
        <f t="shared" si="188"/>
        <v>880800.00000000012</v>
      </c>
      <c r="AC997" s="27">
        <f t="shared" si="181"/>
        <v>99530.400000000009</v>
      </c>
      <c r="AD997" s="212">
        <v>0.113</v>
      </c>
      <c r="AE997" s="211">
        <f t="shared" si="182"/>
        <v>0</v>
      </c>
      <c r="AF997" s="211" t="str">
        <f>IF(AND(COUNTIFS($J$18:J997,J997)=1,AE997=1),1,"")</f>
        <v/>
      </c>
      <c r="AG997" s="211">
        <f>IF(C997="","",IF(AND(COUNTIFS($J$18:J997,J997)=1,C997&lt;&gt;""),1,""))</f>
        <v>1</v>
      </c>
      <c r="AH997" s="211">
        <f>IF(G997="","",IF(AND(COUNTIFS($J$18:J997,J997)=1,G997&lt;&gt;""),1,""))</f>
        <v>1</v>
      </c>
      <c r="AI997" s="28">
        <f t="shared" si="183"/>
        <v>29183109.055752221</v>
      </c>
      <c r="AJ997" s="28">
        <f t="shared" si="184"/>
        <v>3741266.5648721238</v>
      </c>
      <c r="AK997" s="29">
        <f t="shared" si="185"/>
        <v>0.12819972531798118</v>
      </c>
      <c r="AL997" s="210"/>
      <c r="AM997" s="210"/>
      <c r="AN997" s="210"/>
      <c r="AO997" s="210"/>
      <c r="AP997" s="45" t="str">
        <f t="shared" si="186"/>
        <v>20206</v>
      </c>
      <c r="AQ997" s="45" t="str">
        <f t="shared" si="187"/>
        <v>20206JPY</v>
      </c>
    </row>
    <row r="998" spans="1:43" s="15" customFormat="1">
      <c r="A998" s="208" t="s">
        <v>35</v>
      </c>
      <c r="B998" s="209">
        <v>2020</v>
      </c>
      <c r="C998" s="209">
        <v>6</v>
      </c>
      <c r="D998" s="57" t="str">
        <f t="shared" si="189"/>
        <v>Q1</v>
      </c>
      <c r="E998" s="208" t="s">
        <v>35</v>
      </c>
      <c r="F998" s="209">
        <v>2020</v>
      </c>
      <c r="G998" s="209">
        <v>6</v>
      </c>
      <c r="H998" s="213"/>
      <c r="I998" s="57" t="str">
        <f t="shared" si="179"/>
        <v>Q1</v>
      </c>
      <c r="J998" s="204" t="s">
        <v>1177</v>
      </c>
      <c r="K998" s="213" t="s">
        <v>1178</v>
      </c>
      <c r="L998" s="210" t="s">
        <v>55</v>
      </c>
      <c r="M998" s="208" t="s">
        <v>47</v>
      </c>
      <c r="N998" s="208">
        <v>1</v>
      </c>
      <c r="O998" s="208"/>
      <c r="P998" s="57" t="str">
        <f t="shared" si="180"/>
        <v>MAIN UNIT</v>
      </c>
      <c r="Q998" s="208" t="s">
        <v>48</v>
      </c>
      <c r="R998" s="208" t="s">
        <v>49</v>
      </c>
      <c r="S998" s="208" t="s">
        <v>36</v>
      </c>
      <c r="T998" s="208" t="s">
        <v>65</v>
      </c>
      <c r="U998" s="208" t="s">
        <v>66</v>
      </c>
      <c r="V998" s="208" t="s">
        <v>1122</v>
      </c>
      <c r="W998" s="208" t="s">
        <v>96</v>
      </c>
      <c r="X998" s="34">
        <v>8200000</v>
      </c>
      <c r="Y998" s="202">
        <v>1</v>
      </c>
      <c r="Z998" s="26">
        <f t="shared" si="190"/>
        <v>8200000</v>
      </c>
      <c r="AA998" s="208">
        <v>7.3400000000000007E-2</v>
      </c>
      <c r="AB998" s="35">
        <f t="shared" si="188"/>
        <v>601880</v>
      </c>
      <c r="AC998" s="27">
        <f t="shared" si="181"/>
        <v>68012.44</v>
      </c>
      <c r="AD998" s="212">
        <v>0.113</v>
      </c>
      <c r="AE998" s="211">
        <f t="shared" si="182"/>
        <v>0</v>
      </c>
      <c r="AF998" s="211" t="str">
        <f>IF(AND(COUNTIFS($J$18:J998,J998)=1,AE998=1),1,"")</f>
        <v/>
      </c>
      <c r="AG998" s="211" t="str">
        <f>IF(C998="","",IF(AND(COUNTIFS($J$18:J998,J998)=1,C998&lt;&gt;""),1,""))</f>
        <v/>
      </c>
      <c r="AH998" s="211" t="str">
        <f>IF(G998="","",IF(AND(COUNTIFS($J$18:J998,J998)=1,G998&lt;&gt;""),1,""))</f>
        <v/>
      </c>
      <c r="AI998" s="28">
        <f t="shared" si="183"/>
        <v>29183109.055752221</v>
      </c>
      <c r="AJ998" s="28">
        <f t="shared" si="184"/>
        <v>3741266.5648721238</v>
      </c>
      <c r="AK998" s="29">
        <f t="shared" si="185"/>
        <v>0.12819972531798118</v>
      </c>
      <c r="AL998" s="210"/>
      <c r="AM998" s="210"/>
      <c r="AN998" s="210"/>
      <c r="AO998" s="210"/>
      <c r="AP998" s="45" t="str">
        <f t="shared" si="186"/>
        <v>20206</v>
      </c>
      <c r="AQ998" s="45" t="str">
        <f t="shared" si="187"/>
        <v>20206JPY</v>
      </c>
    </row>
    <row r="999" spans="1:43" s="15" customFormat="1">
      <c r="A999" s="208" t="s">
        <v>34</v>
      </c>
      <c r="B999" s="209">
        <v>2020</v>
      </c>
      <c r="C999" s="209">
        <v>3</v>
      </c>
      <c r="D999" s="57" t="str">
        <f t="shared" si="189"/>
        <v>Q4</v>
      </c>
      <c r="E999" s="208" t="s">
        <v>34</v>
      </c>
      <c r="F999" s="209">
        <v>2020</v>
      </c>
      <c r="G999" s="209">
        <v>3</v>
      </c>
      <c r="H999" s="213"/>
      <c r="I999" s="57" t="str">
        <f t="shared" si="179"/>
        <v>Q4</v>
      </c>
      <c r="J999" s="204" t="s">
        <v>1179</v>
      </c>
      <c r="K999" s="213" t="s">
        <v>3176</v>
      </c>
      <c r="L999" s="210" t="s">
        <v>55</v>
      </c>
      <c r="M999" s="208" t="s">
        <v>47</v>
      </c>
      <c r="N999" s="208">
        <v>1</v>
      </c>
      <c r="O999" s="208"/>
      <c r="P999" s="57" t="str">
        <f t="shared" si="180"/>
        <v>MAIN UNIT</v>
      </c>
      <c r="Q999" s="208" t="s">
        <v>56</v>
      </c>
      <c r="R999" s="208" t="s">
        <v>49</v>
      </c>
      <c r="S999" s="208" t="s">
        <v>37</v>
      </c>
      <c r="T999" s="208" t="s">
        <v>75</v>
      </c>
      <c r="U999" s="208" t="s">
        <v>58</v>
      </c>
      <c r="V999" s="208" t="s">
        <v>89</v>
      </c>
      <c r="W999" s="208" t="s">
        <v>51</v>
      </c>
      <c r="X999" s="34">
        <v>600000</v>
      </c>
      <c r="Y999" s="202" t="s">
        <v>996</v>
      </c>
      <c r="Z999" s="26">
        <f t="shared" si="190"/>
        <v>600000</v>
      </c>
      <c r="AA999" s="208">
        <v>1.095</v>
      </c>
      <c r="AB999" s="35">
        <f t="shared" si="188"/>
        <v>581415.92920353985</v>
      </c>
      <c r="AC999" s="27">
        <f t="shared" si="181"/>
        <v>69014.070796460175</v>
      </c>
      <c r="AD999" s="212">
        <v>0.1187</v>
      </c>
      <c r="AE999" s="211">
        <f t="shared" si="182"/>
        <v>1</v>
      </c>
      <c r="AF999" s="211">
        <f>IF(AND(COUNTIFS($J$18:J999,J999)=1,AE999=1),1,"")</f>
        <v>1</v>
      </c>
      <c r="AG999" s="211">
        <f>IF(C999="","",IF(AND(COUNTIFS($J$18:J999,J999)=1,C999&lt;&gt;""),1,""))</f>
        <v>1</v>
      </c>
      <c r="AH999" s="211">
        <f>IF(G999="","",IF(AND(COUNTIFS($J$18:J999,J999)=1,G999&lt;&gt;""),1,""))</f>
        <v>1</v>
      </c>
      <c r="AI999" s="28">
        <f t="shared" si="183"/>
        <v>23168285.927433632</v>
      </c>
      <c r="AJ999" s="28">
        <f t="shared" si="184"/>
        <v>2764878.9168780539</v>
      </c>
      <c r="AK999" s="29">
        <f t="shared" si="185"/>
        <v>0.11933895004309115</v>
      </c>
      <c r="AL999" s="210"/>
      <c r="AM999" s="210"/>
      <c r="AN999" s="210"/>
      <c r="AO999" s="210"/>
      <c r="AP999" s="45" t="str">
        <f t="shared" si="186"/>
        <v>20203</v>
      </c>
      <c r="AQ999" s="45" t="str">
        <f t="shared" si="187"/>
        <v>20203RMB</v>
      </c>
    </row>
    <row r="1000" spans="1:43" s="15" customFormat="1">
      <c r="A1000" s="208" t="s">
        <v>34</v>
      </c>
      <c r="B1000" s="209">
        <v>2020</v>
      </c>
      <c r="C1000" s="209">
        <v>3</v>
      </c>
      <c r="D1000" s="57" t="str">
        <f t="shared" si="189"/>
        <v>Q4</v>
      </c>
      <c r="E1000" s="208" t="s">
        <v>34</v>
      </c>
      <c r="F1000" s="209">
        <v>2020</v>
      </c>
      <c r="G1000" s="209">
        <v>3</v>
      </c>
      <c r="H1000" s="213"/>
      <c r="I1000" s="57" t="str">
        <f t="shared" si="179"/>
        <v>Q4</v>
      </c>
      <c r="J1000" s="204" t="s">
        <v>1180</v>
      </c>
      <c r="K1000" s="213" t="s">
        <v>667</v>
      </c>
      <c r="L1000" s="210" t="s">
        <v>55</v>
      </c>
      <c r="M1000" s="208" t="s">
        <v>47</v>
      </c>
      <c r="N1000" s="208">
        <v>1</v>
      </c>
      <c r="O1000" s="208"/>
      <c r="P1000" s="57" t="str">
        <f t="shared" si="180"/>
        <v>MAIN UNIT</v>
      </c>
      <c r="Q1000" s="208" t="s">
        <v>48</v>
      </c>
      <c r="R1000" s="208" t="s">
        <v>49</v>
      </c>
      <c r="S1000" s="208" t="s">
        <v>36</v>
      </c>
      <c r="T1000" s="208" t="s">
        <v>65</v>
      </c>
      <c r="U1000" s="208" t="s">
        <v>66</v>
      </c>
      <c r="V1000" s="208" t="s">
        <v>290</v>
      </c>
      <c r="W1000" s="208" t="s">
        <v>96</v>
      </c>
      <c r="X1000" s="34">
        <v>7400000</v>
      </c>
      <c r="Y1000" s="202">
        <v>1</v>
      </c>
      <c r="Z1000" s="26">
        <f t="shared" si="190"/>
        <v>7400000</v>
      </c>
      <c r="AA1000" s="208">
        <v>7.2999999999999995E-2</v>
      </c>
      <c r="AB1000" s="35">
        <f t="shared" si="188"/>
        <v>540200</v>
      </c>
      <c r="AC1000" s="27">
        <f t="shared" si="181"/>
        <v>70982.28</v>
      </c>
      <c r="AD1000" s="212">
        <v>0.13139999999999999</v>
      </c>
      <c r="AE1000" s="211">
        <f t="shared" si="182"/>
        <v>0</v>
      </c>
      <c r="AF1000" s="211" t="str">
        <f>IF(AND(COUNTIFS($J$18:J1000,J1000)=1,AE1000=1),1,"")</f>
        <v/>
      </c>
      <c r="AG1000" s="211">
        <f>IF(C1000="","",IF(AND(COUNTIFS($J$18:J1000,J1000)=1,C1000&lt;&gt;""),1,""))</f>
        <v>1</v>
      </c>
      <c r="AH1000" s="211">
        <f>IF(G1000="","",IF(AND(COUNTIFS($J$18:J1000,J1000)=1,G1000&lt;&gt;""),1,""))</f>
        <v>1</v>
      </c>
      <c r="AI1000" s="28">
        <f t="shared" si="183"/>
        <v>23168285.927433632</v>
      </c>
      <c r="AJ1000" s="28">
        <f t="shared" si="184"/>
        <v>2764878.9168780539</v>
      </c>
      <c r="AK1000" s="29">
        <f t="shared" si="185"/>
        <v>0.11933895004309115</v>
      </c>
      <c r="AL1000" s="210"/>
      <c r="AM1000" s="210"/>
      <c r="AN1000" s="210"/>
      <c r="AO1000" s="210"/>
      <c r="AP1000" s="45" t="str">
        <f t="shared" si="186"/>
        <v>20203</v>
      </c>
      <c r="AQ1000" s="45" t="str">
        <f t="shared" si="187"/>
        <v>20203JPY</v>
      </c>
    </row>
    <row r="1001" spans="1:43" s="15" customFormat="1">
      <c r="A1001" s="208" t="s">
        <v>34</v>
      </c>
      <c r="B1001" s="209">
        <v>2020</v>
      </c>
      <c r="C1001" s="209">
        <v>3</v>
      </c>
      <c r="D1001" s="57" t="str">
        <f t="shared" si="189"/>
        <v>Q4</v>
      </c>
      <c r="E1001" s="208" t="s">
        <v>34</v>
      </c>
      <c r="F1001" s="209">
        <v>2020</v>
      </c>
      <c r="G1001" s="209">
        <v>3</v>
      </c>
      <c r="H1001" s="213"/>
      <c r="I1001" s="57" t="str">
        <f t="shared" si="179"/>
        <v>Q4</v>
      </c>
      <c r="J1001" s="204" t="s">
        <v>1181</v>
      </c>
      <c r="K1001" s="213" t="s">
        <v>1182</v>
      </c>
      <c r="L1001" s="210" t="s">
        <v>79</v>
      </c>
      <c r="M1001" s="208" t="s">
        <v>47</v>
      </c>
      <c r="N1001" s="208">
        <v>1</v>
      </c>
      <c r="O1001" s="208"/>
      <c r="P1001" s="57" t="str">
        <f t="shared" si="180"/>
        <v>MAIN UNIT</v>
      </c>
      <c r="Q1001" s="208" t="s">
        <v>958</v>
      </c>
      <c r="R1001" s="208" t="s">
        <v>49</v>
      </c>
      <c r="S1001" s="208" t="s">
        <v>36</v>
      </c>
      <c r="T1001" s="208" t="s">
        <v>65</v>
      </c>
      <c r="U1001" s="208" t="s">
        <v>66</v>
      </c>
      <c r="V1001" s="208" t="s">
        <v>99</v>
      </c>
      <c r="W1001" s="208" t="s">
        <v>51</v>
      </c>
      <c r="X1001" s="34">
        <v>882530</v>
      </c>
      <c r="Y1001" s="202">
        <v>1.1299999999999999</v>
      </c>
      <c r="Z1001" s="26">
        <f t="shared" si="190"/>
        <v>882530</v>
      </c>
      <c r="AA1001" s="208">
        <v>1.1100000000000001</v>
      </c>
      <c r="AB1001" s="35">
        <f t="shared" si="188"/>
        <v>866910.00000000023</v>
      </c>
      <c r="AC1001" s="27">
        <f t="shared" si="181"/>
        <v>90158.640000000014</v>
      </c>
      <c r="AD1001" s="212">
        <v>0.104</v>
      </c>
      <c r="AE1001" s="211">
        <f t="shared" si="182"/>
        <v>1</v>
      </c>
      <c r="AF1001" s="211">
        <f>IF(AND(COUNTIFS($J$18:J1001,J1001)=1,AE1001=1),1,"")</f>
        <v>1</v>
      </c>
      <c r="AG1001" s="211">
        <f>IF(C1001="","",IF(AND(COUNTIFS($J$18:J1001,J1001)=1,C1001&lt;&gt;""),1,""))</f>
        <v>1</v>
      </c>
      <c r="AH1001" s="211">
        <f>IF(G1001="","",IF(AND(COUNTIFS($J$18:J1001,J1001)=1,G1001&lt;&gt;""),1,""))</f>
        <v>1</v>
      </c>
      <c r="AI1001" s="28">
        <f t="shared" si="183"/>
        <v>23168285.927433632</v>
      </c>
      <c r="AJ1001" s="28">
        <f t="shared" si="184"/>
        <v>2764878.9168780539</v>
      </c>
      <c r="AK1001" s="29">
        <f t="shared" si="185"/>
        <v>0.11933895004309115</v>
      </c>
      <c r="AL1001" s="210"/>
      <c r="AM1001" s="210"/>
      <c r="AN1001" s="210"/>
      <c r="AO1001" s="210"/>
      <c r="AP1001" s="45" t="str">
        <f t="shared" si="186"/>
        <v>20203</v>
      </c>
      <c r="AQ1001" s="45" t="str">
        <f t="shared" si="187"/>
        <v>20203RMB</v>
      </c>
    </row>
    <row r="1002" spans="1:43" s="15" customFormat="1">
      <c r="A1002" s="208" t="s">
        <v>34</v>
      </c>
      <c r="B1002" s="209">
        <v>2020</v>
      </c>
      <c r="C1002" s="209">
        <v>3</v>
      </c>
      <c r="D1002" s="57" t="str">
        <f t="shared" si="189"/>
        <v>Q4</v>
      </c>
      <c r="E1002" s="208" t="s">
        <v>34</v>
      </c>
      <c r="F1002" s="209">
        <v>2020</v>
      </c>
      <c r="G1002" s="209">
        <v>3</v>
      </c>
      <c r="H1002" s="213"/>
      <c r="I1002" s="57" t="str">
        <f t="shared" si="179"/>
        <v>Q4</v>
      </c>
      <c r="J1002" s="204" t="s">
        <v>1183</v>
      </c>
      <c r="K1002" s="213" t="s">
        <v>1184</v>
      </c>
      <c r="L1002" s="210" t="s">
        <v>55</v>
      </c>
      <c r="M1002" s="208" t="s">
        <v>47</v>
      </c>
      <c r="N1002" s="208">
        <v>1</v>
      </c>
      <c r="O1002" s="208"/>
      <c r="P1002" s="57" t="str">
        <f t="shared" si="180"/>
        <v>MAIN UNIT</v>
      </c>
      <c r="Q1002" s="208" t="s">
        <v>48</v>
      </c>
      <c r="R1002" s="208" t="s">
        <v>49</v>
      </c>
      <c r="S1002" s="208" t="s">
        <v>36</v>
      </c>
      <c r="T1002" s="208" t="s">
        <v>232</v>
      </c>
      <c r="U1002" s="208" t="s">
        <v>66</v>
      </c>
      <c r="V1002" s="208" t="s">
        <v>99</v>
      </c>
      <c r="W1002" s="208" t="s">
        <v>51</v>
      </c>
      <c r="X1002" s="34">
        <v>680000</v>
      </c>
      <c r="Y1002" s="202">
        <v>1.1299999999999999</v>
      </c>
      <c r="Z1002" s="26">
        <f t="shared" si="190"/>
        <v>680000</v>
      </c>
      <c r="AA1002" s="208">
        <v>1.1100000000000001</v>
      </c>
      <c r="AB1002" s="35">
        <f t="shared" si="188"/>
        <v>667964.60176991171</v>
      </c>
      <c r="AC1002" s="27">
        <f t="shared" si="181"/>
        <v>184825.80530973457</v>
      </c>
      <c r="AD1002" s="212">
        <v>0.2767</v>
      </c>
      <c r="AE1002" s="211">
        <f t="shared" si="182"/>
        <v>0</v>
      </c>
      <c r="AF1002" s="211" t="str">
        <f>IF(AND(COUNTIFS($J$18:J1002,J1002)=1,AE1002=1),1,"")</f>
        <v/>
      </c>
      <c r="AG1002" s="211">
        <f>IF(C1002="","",IF(AND(COUNTIFS($J$18:J1002,J1002)=1,C1002&lt;&gt;""),1,""))</f>
        <v>1</v>
      </c>
      <c r="AH1002" s="211">
        <f>IF(G1002="","",IF(AND(COUNTIFS($J$18:J1002,J1002)=1,G1002&lt;&gt;""),1,""))</f>
        <v>1</v>
      </c>
      <c r="AI1002" s="28">
        <f t="shared" si="183"/>
        <v>23168285.927433632</v>
      </c>
      <c r="AJ1002" s="28">
        <f t="shared" si="184"/>
        <v>2764878.9168780539</v>
      </c>
      <c r="AK1002" s="29">
        <f t="shared" si="185"/>
        <v>0.11933895004309115</v>
      </c>
      <c r="AL1002" s="210"/>
      <c r="AM1002" s="210"/>
      <c r="AN1002" s="210"/>
      <c r="AO1002" s="210"/>
      <c r="AP1002" s="45" t="str">
        <f t="shared" si="186"/>
        <v>20203</v>
      </c>
      <c r="AQ1002" s="45" t="str">
        <f t="shared" si="187"/>
        <v>20203RMB</v>
      </c>
    </row>
    <row r="1003" spans="1:43" s="15" customFormat="1">
      <c r="A1003" s="208" t="s">
        <v>34</v>
      </c>
      <c r="B1003" s="209">
        <v>2020</v>
      </c>
      <c r="C1003" s="209">
        <v>3</v>
      </c>
      <c r="D1003" s="57" t="str">
        <f t="shared" si="189"/>
        <v>Q4</v>
      </c>
      <c r="E1003" s="208" t="s">
        <v>34</v>
      </c>
      <c r="F1003" s="209">
        <v>2020</v>
      </c>
      <c r="G1003" s="209">
        <v>3</v>
      </c>
      <c r="H1003" s="213"/>
      <c r="I1003" s="57" t="str">
        <f t="shared" si="179"/>
        <v>Q4</v>
      </c>
      <c r="J1003" s="204" t="s">
        <v>1185</v>
      </c>
      <c r="K1003" s="213" t="s">
        <v>1186</v>
      </c>
      <c r="L1003" s="210" t="s">
        <v>79</v>
      </c>
      <c r="M1003" s="208" t="s">
        <v>47</v>
      </c>
      <c r="N1003" s="208">
        <v>1</v>
      </c>
      <c r="O1003" s="208"/>
      <c r="P1003" s="57" t="str">
        <f t="shared" si="180"/>
        <v>MAIN UNIT</v>
      </c>
      <c r="Q1003" s="208" t="s">
        <v>56</v>
      </c>
      <c r="R1003" s="208" t="s">
        <v>49</v>
      </c>
      <c r="S1003" s="208" t="s">
        <v>36</v>
      </c>
      <c r="T1003" s="208" t="s">
        <v>65</v>
      </c>
      <c r="U1003" s="208" t="s">
        <v>66</v>
      </c>
      <c r="V1003" s="208" t="s">
        <v>290</v>
      </c>
      <c r="W1003" s="208" t="s">
        <v>96</v>
      </c>
      <c r="X1003" s="34">
        <v>10800000</v>
      </c>
      <c r="Y1003" s="202">
        <v>1</v>
      </c>
      <c r="Z1003" s="26">
        <f t="shared" si="190"/>
        <v>10800000</v>
      </c>
      <c r="AA1003" s="208">
        <v>7.2999999999999995E-2</v>
      </c>
      <c r="AB1003" s="35">
        <f t="shared" si="188"/>
        <v>788400</v>
      </c>
      <c r="AC1003" s="27">
        <f t="shared" si="181"/>
        <v>89325.72</v>
      </c>
      <c r="AD1003" s="212">
        <v>0.1133</v>
      </c>
      <c r="AE1003" s="211">
        <f t="shared" si="182"/>
        <v>1</v>
      </c>
      <c r="AF1003" s="211">
        <f>IF(AND(COUNTIFS($J$18:J1003,J1003)=1,AE1003=1),1,"")</f>
        <v>1</v>
      </c>
      <c r="AG1003" s="211">
        <f>IF(C1003="","",IF(AND(COUNTIFS($J$18:J1003,J1003)=1,C1003&lt;&gt;""),1,""))</f>
        <v>1</v>
      </c>
      <c r="AH1003" s="211">
        <f>IF(G1003="","",IF(AND(COUNTIFS($J$18:J1003,J1003)=1,G1003&lt;&gt;""),1,""))</f>
        <v>1</v>
      </c>
      <c r="AI1003" s="28">
        <f t="shared" si="183"/>
        <v>23168285.927433632</v>
      </c>
      <c r="AJ1003" s="28">
        <f t="shared" si="184"/>
        <v>2764878.9168780539</v>
      </c>
      <c r="AK1003" s="29">
        <f t="shared" si="185"/>
        <v>0.11933895004309115</v>
      </c>
      <c r="AL1003" s="210"/>
      <c r="AM1003" s="210"/>
      <c r="AN1003" s="210"/>
      <c r="AO1003" s="210"/>
      <c r="AP1003" s="45" t="str">
        <f t="shared" si="186"/>
        <v>20203</v>
      </c>
      <c r="AQ1003" s="45" t="str">
        <f t="shared" si="187"/>
        <v>20203JPY</v>
      </c>
    </row>
    <row r="1004" spans="1:43" s="15" customFormat="1">
      <c r="A1004" s="208" t="s">
        <v>34</v>
      </c>
      <c r="B1004" s="209">
        <v>2020</v>
      </c>
      <c r="C1004" s="209">
        <v>1</v>
      </c>
      <c r="D1004" s="57" t="str">
        <f t="shared" si="189"/>
        <v>Q4</v>
      </c>
      <c r="E1004" s="208" t="s">
        <v>34</v>
      </c>
      <c r="F1004" s="209">
        <v>2020</v>
      </c>
      <c r="G1004" s="209">
        <v>3</v>
      </c>
      <c r="H1004" s="213"/>
      <c r="I1004" s="57" t="str">
        <f t="shared" si="179"/>
        <v>Q4</v>
      </c>
      <c r="J1004" s="204" t="s">
        <v>1187</v>
      </c>
      <c r="K1004" s="213" t="s">
        <v>1188</v>
      </c>
      <c r="L1004" s="210" t="s">
        <v>79</v>
      </c>
      <c r="M1004" s="208" t="s">
        <v>47</v>
      </c>
      <c r="N1004" s="208">
        <v>1</v>
      </c>
      <c r="O1004" s="208"/>
      <c r="P1004" s="57" t="str">
        <f t="shared" si="180"/>
        <v>MAIN UNIT</v>
      </c>
      <c r="Q1004" s="208" t="s">
        <v>56</v>
      </c>
      <c r="R1004" s="208" t="s">
        <v>49</v>
      </c>
      <c r="S1004" s="208" t="s">
        <v>36</v>
      </c>
      <c r="T1004" s="208" t="s">
        <v>65</v>
      </c>
      <c r="U1004" s="208" t="s">
        <v>66</v>
      </c>
      <c r="V1004" s="208" t="s">
        <v>682</v>
      </c>
      <c r="W1004" s="208" t="s">
        <v>96</v>
      </c>
      <c r="X1004" s="34">
        <v>14500000</v>
      </c>
      <c r="Y1004" s="202">
        <v>1</v>
      </c>
      <c r="Z1004" s="26">
        <f t="shared" si="190"/>
        <v>14500000</v>
      </c>
      <c r="AA1004" s="208">
        <v>7.2999999999999995E-2</v>
      </c>
      <c r="AB1004" s="35">
        <f t="shared" si="188"/>
        <v>1058500</v>
      </c>
      <c r="AC1004" s="27">
        <f t="shared" si="181"/>
        <v>201220.84999999998</v>
      </c>
      <c r="AD1004" s="212">
        <v>0.19009999999999999</v>
      </c>
      <c r="AE1004" s="211">
        <f t="shared" si="182"/>
        <v>1</v>
      </c>
      <c r="AF1004" s="211">
        <f>IF(AND(COUNTIFS($J$18:J1004,J1004)=1,AE1004=1),1,"")</f>
        <v>1</v>
      </c>
      <c r="AG1004" s="211">
        <f>IF(C1004="","",IF(AND(COUNTIFS($J$18:J1004,J1004)=1,C1004&lt;&gt;""),1,""))</f>
        <v>1</v>
      </c>
      <c r="AH1004" s="211">
        <f>IF(G1004="","",IF(AND(COUNTIFS($J$18:J1004,J1004)=1,G1004&lt;&gt;""),1,""))</f>
        <v>1</v>
      </c>
      <c r="AI1004" s="28">
        <f t="shared" si="183"/>
        <v>23168285.927433632</v>
      </c>
      <c r="AJ1004" s="28">
        <f t="shared" si="184"/>
        <v>2764878.9168780539</v>
      </c>
      <c r="AK1004" s="29">
        <f t="shared" si="185"/>
        <v>0.11933895004309115</v>
      </c>
      <c r="AL1004" s="210"/>
      <c r="AM1004" s="210"/>
      <c r="AN1004" s="210"/>
      <c r="AO1004" s="210"/>
      <c r="AP1004" s="45" t="str">
        <f t="shared" si="186"/>
        <v>20203</v>
      </c>
      <c r="AQ1004" s="45" t="str">
        <f t="shared" si="187"/>
        <v>20203JPY</v>
      </c>
    </row>
    <row r="1005" spans="1:43" s="15" customFormat="1">
      <c r="A1005" s="208" t="s">
        <v>34</v>
      </c>
      <c r="B1005" s="209">
        <v>2020</v>
      </c>
      <c r="C1005" s="209">
        <v>1</v>
      </c>
      <c r="D1005" s="57" t="str">
        <f t="shared" si="189"/>
        <v>Q4</v>
      </c>
      <c r="E1005" s="208" t="s">
        <v>34</v>
      </c>
      <c r="F1005" s="209">
        <v>2020</v>
      </c>
      <c r="G1005" s="209">
        <v>3</v>
      </c>
      <c r="H1005" s="213"/>
      <c r="I1005" s="57" t="str">
        <f t="shared" si="179"/>
        <v>Q4</v>
      </c>
      <c r="J1005" s="204" t="s">
        <v>1189</v>
      </c>
      <c r="K1005" s="213" t="s">
        <v>834</v>
      </c>
      <c r="L1005" s="210" t="s">
        <v>79</v>
      </c>
      <c r="M1005" s="208" t="s">
        <v>47</v>
      </c>
      <c r="N1005" s="208">
        <v>1</v>
      </c>
      <c r="O1005" s="208"/>
      <c r="P1005" s="57" t="str">
        <f t="shared" si="180"/>
        <v>MAIN UNIT</v>
      </c>
      <c r="Q1005" s="208" t="s">
        <v>56</v>
      </c>
      <c r="R1005" s="208" t="s">
        <v>49</v>
      </c>
      <c r="S1005" s="208" t="s">
        <v>36</v>
      </c>
      <c r="T1005" s="208" t="s">
        <v>65</v>
      </c>
      <c r="U1005" s="208" t="s">
        <v>66</v>
      </c>
      <c r="V1005" s="208" t="s">
        <v>67</v>
      </c>
      <c r="W1005" s="208" t="s">
        <v>96</v>
      </c>
      <c r="X1005" s="34">
        <v>10400000</v>
      </c>
      <c r="Y1005" s="202">
        <v>1</v>
      </c>
      <c r="Z1005" s="26">
        <f t="shared" si="190"/>
        <v>10400000</v>
      </c>
      <c r="AA1005" s="208">
        <v>7.2999999999999995E-2</v>
      </c>
      <c r="AB1005" s="35">
        <f t="shared" si="188"/>
        <v>759200</v>
      </c>
      <c r="AC1005" s="27">
        <f t="shared" si="181"/>
        <v>88978.240000000005</v>
      </c>
      <c r="AD1005" s="212">
        <v>0.1172</v>
      </c>
      <c r="AE1005" s="211">
        <f t="shared" si="182"/>
        <v>1</v>
      </c>
      <c r="AF1005" s="211">
        <f>IF(AND(COUNTIFS($J$18:J1005,J1005)=1,AE1005=1),1,"")</f>
        <v>1</v>
      </c>
      <c r="AG1005" s="211">
        <f>IF(C1005="","",IF(AND(COUNTIFS($J$18:J1005,J1005)=1,C1005&lt;&gt;""),1,""))</f>
        <v>1</v>
      </c>
      <c r="AH1005" s="211">
        <f>IF(G1005="","",IF(AND(COUNTIFS($J$18:J1005,J1005)=1,G1005&lt;&gt;""),1,""))</f>
        <v>1</v>
      </c>
      <c r="AI1005" s="28">
        <f t="shared" si="183"/>
        <v>23168285.927433632</v>
      </c>
      <c r="AJ1005" s="28">
        <f t="shared" si="184"/>
        <v>2764878.9168780539</v>
      </c>
      <c r="AK1005" s="29">
        <f t="shared" si="185"/>
        <v>0.11933895004309115</v>
      </c>
      <c r="AL1005" s="210"/>
      <c r="AM1005" s="210"/>
      <c r="AN1005" s="210"/>
      <c r="AO1005" s="210"/>
      <c r="AP1005" s="45" t="str">
        <f t="shared" si="186"/>
        <v>20203</v>
      </c>
      <c r="AQ1005" s="45" t="str">
        <f t="shared" si="187"/>
        <v>20203JPY</v>
      </c>
    </row>
    <row r="1006" spans="1:43" s="15" customFormat="1">
      <c r="A1006" s="208" t="s">
        <v>34</v>
      </c>
      <c r="B1006" s="209">
        <v>2020</v>
      </c>
      <c r="C1006" s="209">
        <v>1</v>
      </c>
      <c r="D1006" s="57" t="str">
        <f t="shared" si="189"/>
        <v>Q4</v>
      </c>
      <c r="E1006" s="208" t="s">
        <v>34</v>
      </c>
      <c r="F1006" s="209">
        <v>2020</v>
      </c>
      <c r="G1006" s="209">
        <v>3</v>
      </c>
      <c r="H1006" s="213"/>
      <c r="I1006" s="57" t="str">
        <f t="shared" si="179"/>
        <v>Q4</v>
      </c>
      <c r="J1006" s="204" t="s">
        <v>1189</v>
      </c>
      <c r="K1006" s="213" t="s">
        <v>834</v>
      </c>
      <c r="L1006" s="210" t="s">
        <v>55</v>
      </c>
      <c r="M1006" s="208" t="s">
        <v>47</v>
      </c>
      <c r="N1006" s="208">
        <v>1</v>
      </c>
      <c r="O1006" s="208"/>
      <c r="P1006" s="57" t="str">
        <f t="shared" si="180"/>
        <v>MAIN UNIT</v>
      </c>
      <c r="Q1006" s="208" t="s">
        <v>56</v>
      </c>
      <c r="R1006" s="208" t="s">
        <v>49</v>
      </c>
      <c r="S1006" s="208" t="s">
        <v>36</v>
      </c>
      <c r="T1006" s="208" t="s">
        <v>65</v>
      </c>
      <c r="U1006" s="208" t="s">
        <v>66</v>
      </c>
      <c r="V1006" s="208" t="s">
        <v>67</v>
      </c>
      <c r="W1006" s="208" t="s">
        <v>96</v>
      </c>
      <c r="X1006" s="34">
        <v>7200000</v>
      </c>
      <c r="Y1006" s="202">
        <v>1</v>
      </c>
      <c r="Z1006" s="26">
        <f t="shared" si="190"/>
        <v>7200000</v>
      </c>
      <c r="AA1006" s="208">
        <v>7.2999999999999995E-2</v>
      </c>
      <c r="AB1006" s="35">
        <f t="shared" si="188"/>
        <v>525600</v>
      </c>
      <c r="AC1006" s="27">
        <f t="shared" si="181"/>
        <v>61600.32</v>
      </c>
      <c r="AD1006" s="212">
        <v>0.1172</v>
      </c>
      <c r="AE1006" s="211">
        <f t="shared" si="182"/>
        <v>1</v>
      </c>
      <c r="AF1006" s="211" t="str">
        <f>IF(AND(COUNTIFS($J$18:J1006,J1006)=1,AE1006=1),1,"")</f>
        <v/>
      </c>
      <c r="AG1006" s="211" t="str">
        <f>IF(C1006="","",IF(AND(COUNTIFS($J$18:J1006,J1006)=1,C1006&lt;&gt;""),1,""))</f>
        <v/>
      </c>
      <c r="AH1006" s="211" t="str">
        <f>IF(G1006="","",IF(AND(COUNTIFS($J$18:J1006,J1006)=1,G1006&lt;&gt;""),1,""))</f>
        <v/>
      </c>
      <c r="AI1006" s="28">
        <f t="shared" si="183"/>
        <v>23168285.927433632</v>
      </c>
      <c r="AJ1006" s="28">
        <f t="shared" si="184"/>
        <v>2764878.9168780539</v>
      </c>
      <c r="AK1006" s="29">
        <f t="shared" si="185"/>
        <v>0.11933895004309115</v>
      </c>
      <c r="AL1006" s="210"/>
      <c r="AM1006" s="210"/>
      <c r="AN1006" s="210"/>
      <c r="AO1006" s="210"/>
      <c r="AP1006" s="45" t="str">
        <f t="shared" si="186"/>
        <v>20203</v>
      </c>
      <c r="AQ1006" s="45" t="str">
        <f t="shared" si="187"/>
        <v>20203JPY</v>
      </c>
    </row>
    <row r="1007" spans="1:43" s="15" customFormat="1">
      <c r="A1007" s="208" t="s">
        <v>34</v>
      </c>
      <c r="B1007" s="209">
        <v>2020</v>
      </c>
      <c r="C1007" s="209">
        <v>1</v>
      </c>
      <c r="D1007" s="57" t="str">
        <f t="shared" si="189"/>
        <v>Q4</v>
      </c>
      <c r="E1007" s="208" t="s">
        <v>34</v>
      </c>
      <c r="F1007" s="209">
        <v>2020</v>
      </c>
      <c r="G1007" s="209">
        <v>3</v>
      </c>
      <c r="H1007" s="213"/>
      <c r="I1007" s="57" t="str">
        <f t="shared" si="179"/>
        <v>Q4</v>
      </c>
      <c r="J1007" s="204" t="s">
        <v>1190</v>
      </c>
      <c r="K1007" s="213" t="s">
        <v>1191</v>
      </c>
      <c r="L1007" s="210" t="s">
        <v>79</v>
      </c>
      <c r="M1007" s="208" t="s">
        <v>47</v>
      </c>
      <c r="N1007" s="208">
        <v>1</v>
      </c>
      <c r="O1007" s="208"/>
      <c r="P1007" s="57" t="str">
        <f t="shared" si="180"/>
        <v>MAIN UNIT</v>
      </c>
      <c r="Q1007" s="208" t="s">
        <v>56</v>
      </c>
      <c r="R1007" s="208" t="s">
        <v>49</v>
      </c>
      <c r="S1007" s="208" t="s">
        <v>36</v>
      </c>
      <c r="T1007" s="208" t="s">
        <v>232</v>
      </c>
      <c r="U1007" s="208" t="s">
        <v>66</v>
      </c>
      <c r="V1007" s="208" t="s">
        <v>109</v>
      </c>
      <c r="W1007" s="208" t="s">
        <v>96</v>
      </c>
      <c r="X1007" s="34">
        <v>11300000</v>
      </c>
      <c r="Y1007" s="202">
        <v>1</v>
      </c>
      <c r="Z1007" s="26">
        <f t="shared" si="190"/>
        <v>11300000</v>
      </c>
      <c r="AA1007" s="208">
        <v>7.2999999999999995E-2</v>
      </c>
      <c r="AB1007" s="35">
        <f t="shared" si="188"/>
        <v>824900</v>
      </c>
      <c r="AC1007" s="27">
        <f t="shared" si="181"/>
        <v>69374.09</v>
      </c>
      <c r="AD1007" s="212">
        <v>8.4099999999999994E-2</v>
      </c>
      <c r="AE1007" s="211">
        <f t="shared" si="182"/>
        <v>1</v>
      </c>
      <c r="AF1007" s="211">
        <f>IF(AND(COUNTIFS($J$18:J1007,J1007)=1,AE1007=1),1,"")</f>
        <v>1</v>
      </c>
      <c r="AG1007" s="211">
        <f>IF(C1007="","",IF(AND(COUNTIFS($J$18:J1007,J1007)=1,C1007&lt;&gt;""),1,""))</f>
        <v>1</v>
      </c>
      <c r="AH1007" s="211">
        <f>IF(G1007="","",IF(AND(COUNTIFS($J$18:J1007,J1007)=1,G1007&lt;&gt;""),1,""))</f>
        <v>1</v>
      </c>
      <c r="AI1007" s="28">
        <f t="shared" si="183"/>
        <v>23168285.927433632</v>
      </c>
      <c r="AJ1007" s="28">
        <f t="shared" si="184"/>
        <v>2764878.9168780539</v>
      </c>
      <c r="AK1007" s="29">
        <f t="shared" si="185"/>
        <v>0.11933895004309115</v>
      </c>
      <c r="AL1007" s="210"/>
      <c r="AM1007" s="210"/>
      <c r="AN1007" s="210"/>
      <c r="AO1007" s="210"/>
      <c r="AP1007" s="45" t="str">
        <f t="shared" si="186"/>
        <v>20203</v>
      </c>
      <c r="AQ1007" s="45" t="str">
        <f t="shared" si="187"/>
        <v>20203JPY</v>
      </c>
    </row>
    <row r="1008" spans="1:43" s="15" customFormat="1">
      <c r="A1008" s="208" t="s">
        <v>34</v>
      </c>
      <c r="B1008" s="209">
        <v>2020</v>
      </c>
      <c r="C1008" s="209">
        <v>1</v>
      </c>
      <c r="D1008" s="57" t="str">
        <f t="shared" si="189"/>
        <v>Q4</v>
      </c>
      <c r="E1008" s="208" t="s">
        <v>34</v>
      </c>
      <c r="F1008" s="209">
        <v>2020</v>
      </c>
      <c r="G1008" s="209">
        <v>3</v>
      </c>
      <c r="H1008" s="213"/>
      <c r="I1008" s="57" t="str">
        <f t="shared" si="179"/>
        <v>Q4</v>
      </c>
      <c r="J1008" s="204" t="s">
        <v>1192</v>
      </c>
      <c r="K1008" s="213" t="s">
        <v>1193</v>
      </c>
      <c r="L1008" s="210" t="s">
        <v>55</v>
      </c>
      <c r="M1008" s="208" t="s">
        <v>47</v>
      </c>
      <c r="N1008" s="208">
        <v>1</v>
      </c>
      <c r="O1008" s="208"/>
      <c r="P1008" s="57" t="str">
        <f t="shared" si="180"/>
        <v>MAIN UNIT</v>
      </c>
      <c r="Q1008" s="208" t="s">
        <v>56</v>
      </c>
      <c r="R1008" s="208" t="s">
        <v>49</v>
      </c>
      <c r="S1008" s="208" t="s">
        <v>36</v>
      </c>
      <c r="T1008" s="208" t="s">
        <v>65</v>
      </c>
      <c r="U1008" s="208" t="s">
        <v>66</v>
      </c>
      <c r="V1008" s="208" t="s">
        <v>99</v>
      </c>
      <c r="W1008" s="208" t="s">
        <v>96</v>
      </c>
      <c r="X1008" s="34">
        <v>8367850</v>
      </c>
      <c r="Y1008" s="202">
        <v>1</v>
      </c>
      <c r="Z1008" s="26">
        <f t="shared" si="190"/>
        <v>8367850</v>
      </c>
      <c r="AA1008" s="208">
        <v>7.2999999999999995E-2</v>
      </c>
      <c r="AB1008" s="35">
        <f t="shared" si="188"/>
        <v>610853.04999999993</v>
      </c>
      <c r="AC1008" s="27">
        <f t="shared" si="181"/>
        <v>100729.66794499998</v>
      </c>
      <c r="AD1008" s="212">
        <v>0.16489999999999999</v>
      </c>
      <c r="AE1008" s="211">
        <f t="shared" si="182"/>
        <v>1</v>
      </c>
      <c r="AF1008" s="211">
        <f>IF(AND(COUNTIFS($J$18:J1008,J1008)=1,AE1008=1),1,"")</f>
        <v>1</v>
      </c>
      <c r="AG1008" s="211">
        <f>IF(C1008="","",IF(AND(COUNTIFS($J$18:J1008,J1008)=1,C1008&lt;&gt;""),1,""))</f>
        <v>1</v>
      </c>
      <c r="AH1008" s="211">
        <f>IF(G1008="","",IF(AND(COUNTIFS($J$18:J1008,J1008)=1,G1008&lt;&gt;""),1,""))</f>
        <v>1</v>
      </c>
      <c r="AI1008" s="28">
        <f t="shared" si="183"/>
        <v>23168285.927433632</v>
      </c>
      <c r="AJ1008" s="28">
        <f t="shared" si="184"/>
        <v>2764878.9168780539</v>
      </c>
      <c r="AK1008" s="29">
        <f t="shared" si="185"/>
        <v>0.11933895004309115</v>
      </c>
      <c r="AL1008" s="210"/>
      <c r="AM1008" s="210"/>
      <c r="AN1008" s="210"/>
      <c r="AO1008" s="210"/>
      <c r="AP1008" s="45" t="str">
        <f t="shared" si="186"/>
        <v>20203</v>
      </c>
      <c r="AQ1008" s="45" t="str">
        <f t="shared" si="187"/>
        <v>20203JPY</v>
      </c>
    </row>
    <row r="1009" spans="1:43" s="15" customFormat="1">
      <c r="A1009" s="208" t="s">
        <v>34</v>
      </c>
      <c r="B1009" s="209">
        <v>2020</v>
      </c>
      <c r="C1009" s="209">
        <v>1</v>
      </c>
      <c r="D1009" s="57" t="str">
        <f t="shared" si="189"/>
        <v>Q4</v>
      </c>
      <c r="E1009" s="208" t="s">
        <v>34</v>
      </c>
      <c r="F1009" s="209">
        <v>2020</v>
      </c>
      <c r="G1009" s="209">
        <v>3</v>
      </c>
      <c r="H1009" s="213"/>
      <c r="I1009" s="57" t="str">
        <f t="shared" si="179"/>
        <v>Q4</v>
      </c>
      <c r="J1009" s="204" t="s">
        <v>1192</v>
      </c>
      <c r="K1009" s="213" t="s">
        <v>1193</v>
      </c>
      <c r="L1009" s="210" t="s">
        <v>55</v>
      </c>
      <c r="M1009" s="208" t="s">
        <v>47</v>
      </c>
      <c r="N1009" s="208">
        <v>1</v>
      </c>
      <c r="O1009" s="208"/>
      <c r="P1009" s="57" t="str">
        <f t="shared" si="180"/>
        <v>MAIN UNIT</v>
      </c>
      <c r="Q1009" s="208" t="s">
        <v>56</v>
      </c>
      <c r="R1009" s="208" t="s">
        <v>49</v>
      </c>
      <c r="S1009" s="208" t="s">
        <v>36</v>
      </c>
      <c r="T1009" s="208" t="s">
        <v>65</v>
      </c>
      <c r="U1009" s="208" t="s">
        <v>66</v>
      </c>
      <c r="V1009" s="208" t="s">
        <v>99</v>
      </c>
      <c r="W1009" s="208" t="s">
        <v>96</v>
      </c>
      <c r="X1009" s="34">
        <v>8367850</v>
      </c>
      <c r="Y1009" s="202">
        <v>1</v>
      </c>
      <c r="Z1009" s="26">
        <f t="shared" si="190"/>
        <v>8367850</v>
      </c>
      <c r="AA1009" s="208">
        <v>7.2999999999999995E-2</v>
      </c>
      <c r="AB1009" s="35">
        <f t="shared" si="188"/>
        <v>610853.04999999993</v>
      </c>
      <c r="AC1009" s="27">
        <f t="shared" si="181"/>
        <v>100729.66794499998</v>
      </c>
      <c r="AD1009" s="212">
        <v>0.16489999999999999</v>
      </c>
      <c r="AE1009" s="211">
        <f t="shared" si="182"/>
        <v>1</v>
      </c>
      <c r="AF1009" s="211" t="str">
        <f>IF(AND(COUNTIFS($J$18:J1009,J1009)=1,AE1009=1),1,"")</f>
        <v/>
      </c>
      <c r="AG1009" s="211" t="str">
        <f>IF(C1009="","",IF(AND(COUNTIFS($J$18:J1009,J1009)=1,C1009&lt;&gt;""),1,""))</f>
        <v/>
      </c>
      <c r="AH1009" s="211" t="str">
        <f>IF(G1009="","",IF(AND(COUNTIFS($J$18:J1009,J1009)=1,G1009&lt;&gt;""),1,""))</f>
        <v/>
      </c>
      <c r="AI1009" s="28">
        <f t="shared" si="183"/>
        <v>23168285.927433632</v>
      </c>
      <c r="AJ1009" s="28">
        <f t="shared" si="184"/>
        <v>2764878.9168780539</v>
      </c>
      <c r="AK1009" s="29">
        <f t="shared" si="185"/>
        <v>0.11933895004309115</v>
      </c>
      <c r="AL1009" s="210"/>
      <c r="AM1009" s="210"/>
      <c r="AN1009" s="210"/>
      <c r="AO1009" s="210"/>
      <c r="AP1009" s="45" t="str">
        <f t="shared" si="186"/>
        <v>20203</v>
      </c>
      <c r="AQ1009" s="45" t="str">
        <f t="shared" si="187"/>
        <v>20203JPY</v>
      </c>
    </row>
    <row r="1010" spans="1:43" s="15" customFormat="1">
      <c r="A1010" s="208" t="s">
        <v>34</v>
      </c>
      <c r="B1010" s="209">
        <v>2020</v>
      </c>
      <c r="C1010" s="209">
        <v>1</v>
      </c>
      <c r="D1010" s="57" t="str">
        <f t="shared" si="189"/>
        <v>Q4</v>
      </c>
      <c r="E1010" s="208" t="s">
        <v>34</v>
      </c>
      <c r="F1010" s="209">
        <v>2020</v>
      </c>
      <c r="G1010" s="209">
        <v>3</v>
      </c>
      <c r="H1010" s="213"/>
      <c r="I1010" s="57" t="str">
        <f t="shared" si="179"/>
        <v>Q4</v>
      </c>
      <c r="J1010" s="204" t="s">
        <v>1194</v>
      </c>
      <c r="K1010" s="213" t="s">
        <v>1195</v>
      </c>
      <c r="L1010" s="210" t="s">
        <v>79</v>
      </c>
      <c r="M1010" s="208" t="s">
        <v>47</v>
      </c>
      <c r="N1010" s="208">
        <v>1</v>
      </c>
      <c r="O1010" s="208"/>
      <c r="P1010" s="57" t="str">
        <f t="shared" si="180"/>
        <v>MAIN UNIT</v>
      </c>
      <c r="Q1010" s="208" t="s">
        <v>56</v>
      </c>
      <c r="R1010" s="208" t="s">
        <v>49</v>
      </c>
      <c r="S1010" s="208" t="s">
        <v>36</v>
      </c>
      <c r="T1010" s="208" t="s">
        <v>65</v>
      </c>
      <c r="U1010" s="208" t="s">
        <v>66</v>
      </c>
      <c r="V1010" s="208" t="s">
        <v>119</v>
      </c>
      <c r="W1010" s="208" t="s">
        <v>51</v>
      </c>
      <c r="X1010" s="34">
        <v>850000</v>
      </c>
      <c r="Y1010" s="202">
        <v>1.1299999999999999</v>
      </c>
      <c r="Z1010" s="26">
        <f t="shared" si="190"/>
        <v>850000</v>
      </c>
      <c r="AA1010" s="208">
        <v>1.1100000000000001</v>
      </c>
      <c r="AB1010" s="35">
        <f t="shared" si="188"/>
        <v>834955.75221238949</v>
      </c>
      <c r="AC1010" s="27">
        <f t="shared" si="181"/>
        <v>91511.150442477883</v>
      </c>
      <c r="AD1010" s="212">
        <v>0.1096</v>
      </c>
      <c r="AE1010" s="211">
        <f t="shared" si="182"/>
        <v>1</v>
      </c>
      <c r="AF1010" s="211">
        <f>IF(AND(COUNTIFS($J$18:J1010,J1010)=1,AE1010=1),1,"")</f>
        <v>1</v>
      </c>
      <c r="AG1010" s="211">
        <f>IF(C1010="","",IF(AND(COUNTIFS($J$18:J1010,J1010)=1,C1010&lt;&gt;""),1,""))</f>
        <v>1</v>
      </c>
      <c r="AH1010" s="211">
        <f>IF(G1010="","",IF(AND(COUNTIFS($J$18:J1010,J1010)=1,G1010&lt;&gt;""),1,""))</f>
        <v>1</v>
      </c>
      <c r="AI1010" s="28">
        <f t="shared" si="183"/>
        <v>23168285.927433632</v>
      </c>
      <c r="AJ1010" s="28">
        <f t="shared" si="184"/>
        <v>2764878.9168780539</v>
      </c>
      <c r="AK1010" s="29">
        <f t="shared" si="185"/>
        <v>0.11933895004309115</v>
      </c>
      <c r="AL1010" s="210"/>
      <c r="AM1010" s="210"/>
      <c r="AN1010" s="210"/>
      <c r="AO1010" s="210"/>
      <c r="AP1010" s="45" t="str">
        <f t="shared" si="186"/>
        <v>20203</v>
      </c>
      <c r="AQ1010" s="45" t="str">
        <f t="shared" si="187"/>
        <v>20203RMB</v>
      </c>
    </row>
    <row r="1011" spans="1:43" s="15" customFormat="1">
      <c r="A1011" s="208" t="s">
        <v>34</v>
      </c>
      <c r="B1011" s="209">
        <v>2020</v>
      </c>
      <c r="C1011" s="209">
        <v>1</v>
      </c>
      <c r="D1011" s="57" t="str">
        <f t="shared" si="189"/>
        <v>Q4</v>
      </c>
      <c r="E1011" s="208" t="s">
        <v>34</v>
      </c>
      <c r="F1011" s="209">
        <v>2020</v>
      </c>
      <c r="G1011" s="209">
        <v>3</v>
      </c>
      <c r="H1011" s="213"/>
      <c r="I1011" s="57" t="str">
        <f t="shared" si="179"/>
        <v>Q4</v>
      </c>
      <c r="J1011" s="204" t="s">
        <v>1194</v>
      </c>
      <c r="K1011" s="213" t="s">
        <v>1195</v>
      </c>
      <c r="L1011" s="210" t="s">
        <v>79</v>
      </c>
      <c r="M1011" s="208" t="s">
        <v>47</v>
      </c>
      <c r="N1011" s="208">
        <v>1</v>
      </c>
      <c r="O1011" s="208"/>
      <c r="P1011" s="57" t="str">
        <f t="shared" si="180"/>
        <v>MAIN UNIT</v>
      </c>
      <c r="Q1011" s="208" t="s">
        <v>56</v>
      </c>
      <c r="R1011" s="208" t="s">
        <v>49</v>
      </c>
      <c r="S1011" s="208" t="s">
        <v>36</v>
      </c>
      <c r="T1011" s="208" t="s">
        <v>65</v>
      </c>
      <c r="U1011" s="208" t="s">
        <v>66</v>
      </c>
      <c r="V1011" s="208" t="s">
        <v>119</v>
      </c>
      <c r="W1011" s="208" t="s">
        <v>51</v>
      </c>
      <c r="X1011" s="34">
        <v>850000</v>
      </c>
      <c r="Y1011" s="202">
        <v>1.1299999999999999</v>
      </c>
      <c r="Z1011" s="26">
        <f t="shared" si="190"/>
        <v>850000</v>
      </c>
      <c r="AA1011" s="208">
        <v>1.1100000000000001</v>
      </c>
      <c r="AB1011" s="35">
        <f t="shared" si="188"/>
        <v>834955.75221238949</v>
      </c>
      <c r="AC1011" s="27">
        <f t="shared" si="181"/>
        <v>91511.150442477883</v>
      </c>
      <c r="AD1011" s="212">
        <v>0.1096</v>
      </c>
      <c r="AE1011" s="211">
        <f t="shared" si="182"/>
        <v>1</v>
      </c>
      <c r="AF1011" s="211" t="str">
        <f>IF(AND(COUNTIFS($J$18:J1011,J1011)=1,AE1011=1),1,"")</f>
        <v/>
      </c>
      <c r="AG1011" s="211" t="str">
        <f>IF(C1011="","",IF(AND(COUNTIFS($J$18:J1011,J1011)=1,C1011&lt;&gt;""),1,""))</f>
        <v/>
      </c>
      <c r="AH1011" s="211" t="str">
        <f>IF(G1011="","",IF(AND(COUNTIFS($J$18:J1011,J1011)=1,G1011&lt;&gt;""),1,""))</f>
        <v/>
      </c>
      <c r="AI1011" s="28">
        <f t="shared" si="183"/>
        <v>23168285.927433632</v>
      </c>
      <c r="AJ1011" s="28">
        <f t="shared" si="184"/>
        <v>2764878.9168780539</v>
      </c>
      <c r="AK1011" s="29">
        <f t="shared" si="185"/>
        <v>0.11933895004309115</v>
      </c>
      <c r="AL1011" s="210"/>
      <c r="AM1011" s="210"/>
      <c r="AN1011" s="210"/>
      <c r="AO1011" s="210"/>
      <c r="AP1011" s="45" t="str">
        <f t="shared" si="186"/>
        <v>20203</v>
      </c>
      <c r="AQ1011" s="45" t="str">
        <f t="shared" si="187"/>
        <v>20203RMB</v>
      </c>
    </row>
    <row r="1012" spans="1:43" s="15" customFormat="1">
      <c r="A1012" s="208" t="s">
        <v>34</v>
      </c>
      <c r="B1012" s="209">
        <v>2020</v>
      </c>
      <c r="C1012" s="209">
        <v>2</v>
      </c>
      <c r="D1012" s="57" t="str">
        <f t="shared" si="189"/>
        <v>Q4</v>
      </c>
      <c r="E1012" s="208" t="s">
        <v>34</v>
      </c>
      <c r="F1012" s="209">
        <v>2020</v>
      </c>
      <c r="G1012" s="209">
        <v>3</v>
      </c>
      <c r="H1012" s="213"/>
      <c r="I1012" s="57" t="str">
        <f t="shared" si="179"/>
        <v>Q4</v>
      </c>
      <c r="J1012" s="204" t="s">
        <v>1196</v>
      </c>
      <c r="K1012" s="213" t="s">
        <v>1197</v>
      </c>
      <c r="L1012" s="210" t="s">
        <v>55</v>
      </c>
      <c r="M1012" s="208" t="s">
        <v>47</v>
      </c>
      <c r="N1012" s="208">
        <v>1</v>
      </c>
      <c r="O1012" s="208"/>
      <c r="P1012" s="57" t="str">
        <f t="shared" si="180"/>
        <v>MAIN UNIT</v>
      </c>
      <c r="Q1012" s="208" t="s">
        <v>56</v>
      </c>
      <c r="R1012" s="208" t="s">
        <v>49</v>
      </c>
      <c r="S1012" s="208" t="s">
        <v>37</v>
      </c>
      <c r="T1012" s="208" t="s">
        <v>303</v>
      </c>
      <c r="U1012" s="208" t="s">
        <v>58</v>
      </c>
      <c r="V1012" s="208" t="s">
        <v>949</v>
      </c>
      <c r="W1012" s="208" t="s">
        <v>51</v>
      </c>
      <c r="X1012" s="34">
        <v>528000</v>
      </c>
      <c r="Y1012" s="202">
        <v>1.1299999999999999</v>
      </c>
      <c r="Z1012" s="26">
        <f t="shared" si="190"/>
        <v>528000</v>
      </c>
      <c r="AA1012" s="208">
        <v>1.095</v>
      </c>
      <c r="AB1012" s="35">
        <f t="shared" si="188"/>
        <v>511646.01769911509</v>
      </c>
      <c r="AC1012" s="27">
        <f t="shared" si="181"/>
        <v>46457.458407079655</v>
      </c>
      <c r="AD1012" s="212">
        <v>9.0800000000000006E-2</v>
      </c>
      <c r="AE1012" s="211">
        <f t="shared" si="182"/>
        <v>1</v>
      </c>
      <c r="AF1012" s="211">
        <f>IF(AND(COUNTIFS($J$18:J1012,J1012)=1,AE1012=1),1,"")</f>
        <v>1</v>
      </c>
      <c r="AG1012" s="211">
        <f>IF(C1012="","",IF(AND(COUNTIFS($J$18:J1012,J1012)=1,C1012&lt;&gt;""),1,""))</f>
        <v>1</v>
      </c>
      <c r="AH1012" s="211">
        <f>IF(G1012="","",IF(AND(COUNTIFS($J$18:J1012,J1012)=1,G1012&lt;&gt;""),1,""))</f>
        <v>1</v>
      </c>
      <c r="AI1012" s="28">
        <f t="shared" si="183"/>
        <v>23168285.927433632</v>
      </c>
      <c r="AJ1012" s="28">
        <f t="shared" si="184"/>
        <v>2764878.9168780539</v>
      </c>
      <c r="AK1012" s="29">
        <f t="shared" si="185"/>
        <v>0.11933895004309115</v>
      </c>
      <c r="AL1012" s="210"/>
      <c r="AM1012" s="210"/>
      <c r="AN1012" s="210"/>
      <c r="AO1012" s="210"/>
      <c r="AP1012" s="45" t="str">
        <f t="shared" si="186"/>
        <v>20203</v>
      </c>
      <c r="AQ1012" s="45" t="str">
        <f t="shared" si="187"/>
        <v>20203RMB</v>
      </c>
    </row>
    <row r="1013" spans="1:43" s="15" customFormat="1">
      <c r="A1013" s="208" t="s">
        <v>34</v>
      </c>
      <c r="B1013" s="209">
        <v>2020</v>
      </c>
      <c r="C1013" s="209">
        <v>2</v>
      </c>
      <c r="D1013" s="57" t="str">
        <f t="shared" si="189"/>
        <v>Q4</v>
      </c>
      <c r="E1013" s="208" t="s">
        <v>34</v>
      </c>
      <c r="F1013" s="209">
        <v>2020</v>
      </c>
      <c r="G1013" s="209">
        <v>3</v>
      </c>
      <c r="H1013" s="213"/>
      <c r="I1013" s="57" t="str">
        <f t="shared" si="179"/>
        <v>Q4</v>
      </c>
      <c r="J1013" s="204" t="s">
        <v>1196</v>
      </c>
      <c r="K1013" s="213" t="s">
        <v>1197</v>
      </c>
      <c r="L1013" s="210" t="s">
        <v>79</v>
      </c>
      <c r="M1013" s="208" t="s">
        <v>47</v>
      </c>
      <c r="N1013" s="208">
        <v>1</v>
      </c>
      <c r="O1013" s="208"/>
      <c r="P1013" s="57" t="str">
        <f t="shared" si="180"/>
        <v>MAIN UNIT</v>
      </c>
      <c r="Q1013" s="208" t="s">
        <v>56</v>
      </c>
      <c r="R1013" s="208" t="s">
        <v>49</v>
      </c>
      <c r="S1013" s="208" t="s">
        <v>37</v>
      </c>
      <c r="T1013" s="208" t="s">
        <v>303</v>
      </c>
      <c r="U1013" s="208" t="s">
        <v>58</v>
      </c>
      <c r="V1013" s="208" t="s">
        <v>949</v>
      </c>
      <c r="W1013" s="208" t="s">
        <v>51</v>
      </c>
      <c r="X1013" s="34">
        <v>800000</v>
      </c>
      <c r="Y1013" s="202">
        <v>1.1299999999999999</v>
      </c>
      <c r="Z1013" s="26">
        <f t="shared" si="190"/>
        <v>800000</v>
      </c>
      <c r="AA1013" s="208">
        <v>1.095</v>
      </c>
      <c r="AB1013" s="35">
        <f t="shared" si="188"/>
        <v>775221.23893805314</v>
      </c>
      <c r="AC1013" s="27">
        <f t="shared" si="181"/>
        <v>70390.088495575226</v>
      </c>
      <c r="AD1013" s="212">
        <v>9.0800000000000006E-2</v>
      </c>
      <c r="AE1013" s="211">
        <f t="shared" si="182"/>
        <v>1</v>
      </c>
      <c r="AF1013" s="211" t="str">
        <f>IF(AND(COUNTIFS($J$18:J1013,J1013)=1,AE1013=1),1,"")</f>
        <v/>
      </c>
      <c r="AG1013" s="211" t="str">
        <f>IF(C1013="","",IF(AND(COUNTIFS($J$18:J1013,J1013)=1,C1013&lt;&gt;""),1,""))</f>
        <v/>
      </c>
      <c r="AH1013" s="211" t="str">
        <f>IF(G1013="","",IF(AND(COUNTIFS($J$18:J1013,J1013)=1,G1013&lt;&gt;""),1,""))</f>
        <v/>
      </c>
      <c r="AI1013" s="28">
        <f t="shared" si="183"/>
        <v>23168285.927433632</v>
      </c>
      <c r="AJ1013" s="28">
        <f t="shared" si="184"/>
        <v>2764878.9168780539</v>
      </c>
      <c r="AK1013" s="29">
        <f t="shared" si="185"/>
        <v>0.11933895004309115</v>
      </c>
      <c r="AL1013" s="210"/>
      <c r="AM1013" s="210"/>
      <c r="AN1013" s="210"/>
      <c r="AO1013" s="210"/>
      <c r="AP1013" s="45" t="str">
        <f t="shared" si="186"/>
        <v>20203</v>
      </c>
      <c r="AQ1013" s="45" t="str">
        <f t="shared" si="187"/>
        <v>20203RMB</v>
      </c>
    </row>
    <row r="1014" spans="1:43" s="15" customFormat="1">
      <c r="A1014" s="208" t="s">
        <v>34</v>
      </c>
      <c r="B1014" s="209">
        <v>2020</v>
      </c>
      <c r="C1014" s="209">
        <v>1</v>
      </c>
      <c r="D1014" s="57" t="str">
        <f t="shared" si="189"/>
        <v>Q4</v>
      </c>
      <c r="E1014" s="208" t="s">
        <v>35</v>
      </c>
      <c r="F1014" s="209">
        <v>2020</v>
      </c>
      <c r="G1014" s="209">
        <v>5</v>
      </c>
      <c r="H1014" s="213"/>
      <c r="I1014" s="57" t="str">
        <f t="shared" si="179"/>
        <v>Q1</v>
      </c>
      <c r="J1014" s="204" t="s">
        <v>1198</v>
      </c>
      <c r="K1014" s="213" t="s">
        <v>1102</v>
      </c>
      <c r="L1014" s="210" t="s">
        <v>79</v>
      </c>
      <c r="M1014" s="208" t="s">
        <v>47</v>
      </c>
      <c r="N1014" s="208">
        <v>1</v>
      </c>
      <c r="O1014" s="208"/>
      <c r="P1014" s="57" t="str">
        <f t="shared" si="180"/>
        <v>MAIN UNIT</v>
      </c>
      <c r="Q1014" s="208" t="s">
        <v>48</v>
      </c>
      <c r="R1014" s="208" t="s">
        <v>49</v>
      </c>
      <c r="S1014" s="208" t="s">
        <v>36</v>
      </c>
      <c r="T1014" s="208" t="s">
        <v>65</v>
      </c>
      <c r="U1014" s="208" t="s">
        <v>66</v>
      </c>
      <c r="V1014" s="208" t="s">
        <v>290</v>
      </c>
      <c r="W1014" s="208" t="s">
        <v>96</v>
      </c>
      <c r="X1014" s="34">
        <v>11344000</v>
      </c>
      <c r="Y1014" s="202">
        <v>1</v>
      </c>
      <c r="Z1014" s="26">
        <f t="shared" si="190"/>
        <v>11344000</v>
      </c>
      <c r="AA1014" s="208">
        <v>7.4300000000000005E-2</v>
      </c>
      <c r="AB1014" s="35">
        <f t="shared" si="188"/>
        <v>842859.20000000007</v>
      </c>
      <c r="AC1014" s="27">
        <f t="shared" si="181"/>
        <v>93135.941600000006</v>
      </c>
      <c r="AD1014" s="212">
        <v>0.1105</v>
      </c>
      <c r="AE1014" s="211">
        <f t="shared" si="182"/>
        <v>0</v>
      </c>
      <c r="AF1014" s="211" t="str">
        <f>IF(AND(COUNTIFS($J$18:J1014,J1014)=1,AE1014=1),1,"")</f>
        <v/>
      </c>
      <c r="AG1014" s="211">
        <f>IF(C1014="","",IF(AND(COUNTIFS($J$18:J1014,J1014)=1,C1014&lt;&gt;""),1,""))</f>
        <v>1</v>
      </c>
      <c r="AH1014" s="211">
        <f>IF(G1014="","",IF(AND(COUNTIFS($J$18:J1014,J1014)=1,G1014&lt;&gt;""),1,""))</f>
        <v>1</v>
      </c>
      <c r="AI1014" s="28">
        <f t="shared" si="183"/>
        <v>28065694.408805318</v>
      </c>
      <c r="AJ1014" s="28">
        <f t="shared" si="184"/>
        <v>4157433.2906989693</v>
      </c>
      <c r="AK1014" s="29">
        <f t="shared" si="185"/>
        <v>0.14813220831602222</v>
      </c>
      <c r="AL1014" s="210"/>
      <c r="AM1014" s="210"/>
      <c r="AN1014" s="210"/>
      <c r="AO1014" s="210"/>
      <c r="AP1014" s="45" t="str">
        <f t="shared" si="186"/>
        <v>20205</v>
      </c>
      <c r="AQ1014" s="45" t="str">
        <f t="shared" si="187"/>
        <v>20205JPY</v>
      </c>
    </row>
    <row r="1015" spans="1:43" s="15" customFormat="1">
      <c r="A1015" s="208" t="s">
        <v>34</v>
      </c>
      <c r="B1015" s="209">
        <v>2020</v>
      </c>
      <c r="C1015" s="209">
        <v>1</v>
      </c>
      <c r="D1015" s="57" t="str">
        <f t="shared" si="189"/>
        <v>Q4</v>
      </c>
      <c r="E1015" s="208" t="s">
        <v>35</v>
      </c>
      <c r="F1015" s="209">
        <v>2020</v>
      </c>
      <c r="G1015" s="209">
        <v>5</v>
      </c>
      <c r="H1015" s="213"/>
      <c r="I1015" s="57" t="str">
        <f t="shared" si="179"/>
        <v>Q1</v>
      </c>
      <c r="J1015" s="204" t="s">
        <v>1199</v>
      </c>
      <c r="K1015" s="213" t="s">
        <v>1200</v>
      </c>
      <c r="L1015" s="210" t="s">
        <v>55</v>
      </c>
      <c r="M1015" s="208" t="s">
        <v>47</v>
      </c>
      <c r="N1015" s="208">
        <v>1</v>
      </c>
      <c r="O1015" s="208"/>
      <c r="P1015" s="57" t="str">
        <f t="shared" si="180"/>
        <v>MAIN UNIT</v>
      </c>
      <c r="Q1015" s="208" t="s">
        <v>56</v>
      </c>
      <c r="R1015" s="208" t="s">
        <v>49</v>
      </c>
      <c r="S1015" s="208" t="s">
        <v>36</v>
      </c>
      <c r="T1015" s="208" t="s">
        <v>65</v>
      </c>
      <c r="U1015" s="208" t="s">
        <v>66</v>
      </c>
      <c r="V1015" s="208" t="s">
        <v>290</v>
      </c>
      <c r="W1015" s="208" t="s">
        <v>96</v>
      </c>
      <c r="X1015" s="34">
        <v>9163000</v>
      </c>
      <c r="Y1015" s="202">
        <v>1</v>
      </c>
      <c r="Z1015" s="26">
        <f t="shared" si="190"/>
        <v>9163000</v>
      </c>
      <c r="AA1015" s="208">
        <v>7.4300000000000005E-2</v>
      </c>
      <c r="AB1015" s="35">
        <f t="shared" si="188"/>
        <v>680810.9</v>
      </c>
      <c r="AC1015" s="27">
        <f t="shared" si="181"/>
        <v>108521.25745999999</v>
      </c>
      <c r="AD1015" s="212">
        <v>0.15939999999999999</v>
      </c>
      <c r="AE1015" s="211">
        <f t="shared" si="182"/>
        <v>1</v>
      </c>
      <c r="AF1015" s="211">
        <f>IF(AND(COUNTIFS($J$18:J1015,J1015)=1,AE1015=1),1,"")</f>
        <v>1</v>
      </c>
      <c r="AG1015" s="211">
        <f>IF(C1015="","",IF(AND(COUNTIFS($J$18:J1015,J1015)=1,C1015&lt;&gt;""),1,""))</f>
        <v>1</v>
      </c>
      <c r="AH1015" s="211">
        <f>IF(G1015="","",IF(AND(COUNTIFS($J$18:J1015,J1015)=1,G1015&lt;&gt;""),1,""))</f>
        <v>1</v>
      </c>
      <c r="AI1015" s="28">
        <f t="shared" si="183"/>
        <v>28065694.408805318</v>
      </c>
      <c r="AJ1015" s="28">
        <f t="shared" si="184"/>
        <v>4157433.2906989693</v>
      </c>
      <c r="AK1015" s="29">
        <f t="shared" si="185"/>
        <v>0.14813220831602222</v>
      </c>
      <c r="AL1015" s="210"/>
      <c r="AM1015" s="210"/>
      <c r="AN1015" s="210"/>
      <c r="AO1015" s="210"/>
      <c r="AP1015" s="45" t="str">
        <f t="shared" si="186"/>
        <v>20205</v>
      </c>
      <c r="AQ1015" s="45" t="str">
        <f t="shared" si="187"/>
        <v>20205JPY</v>
      </c>
    </row>
    <row r="1016" spans="1:43" s="15" customFormat="1">
      <c r="A1016" s="208" t="s">
        <v>34</v>
      </c>
      <c r="B1016" s="209">
        <v>2020</v>
      </c>
      <c r="C1016" s="209">
        <v>3</v>
      </c>
      <c r="D1016" s="57" t="str">
        <f t="shared" si="189"/>
        <v>Q4</v>
      </c>
      <c r="E1016" s="208" t="s">
        <v>35</v>
      </c>
      <c r="F1016" s="209">
        <v>2020</v>
      </c>
      <c r="G1016" s="209">
        <v>5</v>
      </c>
      <c r="H1016" s="213"/>
      <c r="I1016" s="57" t="str">
        <f t="shared" si="179"/>
        <v>Q1</v>
      </c>
      <c r="J1016" s="204" t="s">
        <v>1094</v>
      </c>
      <c r="K1016" s="213" t="s">
        <v>1095</v>
      </c>
      <c r="L1016" s="210" t="s">
        <v>55</v>
      </c>
      <c r="M1016" s="208" t="s">
        <v>47</v>
      </c>
      <c r="N1016" s="208">
        <v>1</v>
      </c>
      <c r="O1016" s="208"/>
      <c r="P1016" s="57" t="str">
        <f t="shared" si="180"/>
        <v>MAIN UNIT</v>
      </c>
      <c r="Q1016" s="208" t="s">
        <v>56</v>
      </c>
      <c r="R1016" s="208" t="s">
        <v>49</v>
      </c>
      <c r="S1016" s="208" t="s">
        <v>36</v>
      </c>
      <c r="T1016" s="208" t="s">
        <v>65</v>
      </c>
      <c r="U1016" s="208" t="s">
        <v>66</v>
      </c>
      <c r="V1016" s="208" t="s">
        <v>682</v>
      </c>
      <c r="W1016" s="208" t="s">
        <v>96</v>
      </c>
      <c r="X1016" s="34">
        <v>9800000</v>
      </c>
      <c r="Y1016" s="202">
        <v>1</v>
      </c>
      <c r="Z1016" s="26">
        <f t="shared" si="190"/>
        <v>9800000</v>
      </c>
      <c r="AA1016" s="208">
        <v>7.4300000000000005E-2</v>
      </c>
      <c r="AB1016" s="35">
        <f t="shared" si="188"/>
        <v>728140</v>
      </c>
      <c r="AC1016" s="27">
        <f t="shared" si="181"/>
        <v>73469.326000000001</v>
      </c>
      <c r="AD1016" s="212">
        <v>0.1009</v>
      </c>
      <c r="AE1016" s="211">
        <f t="shared" si="182"/>
        <v>1</v>
      </c>
      <c r="AF1016" s="211" t="str">
        <f>IF(AND(COUNTIFS($J$18:J1016,J1016)=1,AE1016=1),1,"")</f>
        <v/>
      </c>
      <c r="AG1016" s="211" t="str">
        <f>IF(C1016="","",IF(AND(COUNTIFS($J$18:J1016,J1016)=1,C1016&lt;&gt;""),1,""))</f>
        <v/>
      </c>
      <c r="AH1016" s="211" t="str">
        <f>IF(G1016="","",IF(AND(COUNTIFS($J$18:J1016,J1016)=1,G1016&lt;&gt;""),1,""))</f>
        <v/>
      </c>
      <c r="AI1016" s="28">
        <f t="shared" si="183"/>
        <v>28065694.408805318</v>
      </c>
      <c r="AJ1016" s="28">
        <f t="shared" si="184"/>
        <v>4157433.2906989693</v>
      </c>
      <c r="AK1016" s="29">
        <f t="shared" si="185"/>
        <v>0.14813220831602222</v>
      </c>
      <c r="AL1016" s="210"/>
      <c r="AM1016" s="210"/>
      <c r="AN1016" s="210"/>
      <c r="AO1016" s="210"/>
      <c r="AP1016" s="45" t="str">
        <f t="shared" si="186"/>
        <v>20205</v>
      </c>
      <c r="AQ1016" s="45" t="str">
        <f t="shared" si="187"/>
        <v>20205JPY</v>
      </c>
    </row>
    <row r="1017" spans="1:43" s="15" customFormat="1">
      <c r="A1017" s="208" t="s">
        <v>34</v>
      </c>
      <c r="B1017" s="209">
        <v>2020</v>
      </c>
      <c r="C1017" s="209">
        <v>3</v>
      </c>
      <c r="D1017" s="57" t="str">
        <f t="shared" si="189"/>
        <v>Q4</v>
      </c>
      <c r="E1017" s="208" t="s">
        <v>35</v>
      </c>
      <c r="F1017" s="209">
        <v>2020</v>
      </c>
      <c r="G1017" s="209">
        <v>5</v>
      </c>
      <c r="H1017" s="213"/>
      <c r="I1017" s="57" t="str">
        <f t="shared" si="179"/>
        <v>Q1</v>
      </c>
      <c r="J1017" s="204" t="s">
        <v>1201</v>
      </c>
      <c r="K1017" s="213" t="s">
        <v>231</v>
      </c>
      <c r="L1017" s="210" t="s">
        <v>79</v>
      </c>
      <c r="M1017" s="208" t="s">
        <v>47</v>
      </c>
      <c r="N1017" s="208">
        <v>1</v>
      </c>
      <c r="O1017" s="208"/>
      <c r="P1017" s="57" t="str">
        <f t="shared" si="180"/>
        <v>MAIN UNIT</v>
      </c>
      <c r="Q1017" s="208" t="s">
        <v>48</v>
      </c>
      <c r="R1017" s="208" t="s">
        <v>49</v>
      </c>
      <c r="S1017" s="208" t="s">
        <v>36</v>
      </c>
      <c r="T1017" s="208" t="s">
        <v>232</v>
      </c>
      <c r="U1017" s="208" t="s">
        <v>66</v>
      </c>
      <c r="V1017" s="208" t="s">
        <v>99</v>
      </c>
      <c r="W1017" s="208" t="s">
        <v>96</v>
      </c>
      <c r="X1017" s="34">
        <v>19000000</v>
      </c>
      <c r="Y1017" s="202">
        <v>1</v>
      </c>
      <c r="Z1017" s="26">
        <f t="shared" si="190"/>
        <v>19000000</v>
      </c>
      <c r="AA1017" s="208">
        <v>7.4300000000000005E-2</v>
      </c>
      <c r="AB1017" s="35">
        <f t="shared" si="188"/>
        <v>1411700</v>
      </c>
      <c r="AC1017" s="27">
        <f t="shared" si="181"/>
        <v>178297.71</v>
      </c>
      <c r="AD1017" s="212">
        <v>0.1263</v>
      </c>
      <c r="AE1017" s="211">
        <f t="shared" si="182"/>
        <v>0</v>
      </c>
      <c r="AF1017" s="211" t="str">
        <f>IF(AND(COUNTIFS($J$18:J1017,J1017)=1,AE1017=1),1,"")</f>
        <v/>
      </c>
      <c r="AG1017" s="211">
        <f>IF(C1017="","",IF(AND(COUNTIFS($J$18:J1017,J1017)=1,C1017&lt;&gt;""),1,""))</f>
        <v>1</v>
      </c>
      <c r="AH1017" s="211">
        <f>IF(G1017="","",IF(AND(COUNTIFS($J$18:J1017,J1017)=1,G1017&lt;&gt;""),1,""))</f>
        <v>1</v>
      </c>
      <c r="AI1017" s="28">
        <f t="shared" si="183"/>
        <v>28065694.408805318</v>
      </c>
      <c r="AJ1017" s="28">
        <f t="shared" si="184"/>
        <v>4157433.2906989693</v>
      </c>
      <c r="AK1017" s="29">
        <f t="shared" si="185"/>
        <v>0.14813220831602222</v>
      </c>
      <c r="AL1017" s="210"/>
      <c r="AM1017" s="210"/>
      <c r="AN1017" s="210"/>
      <c r="AO1017" s="210"/>
      <c r="AP1017" s="45" t="str">
        <f t="shared" si="186"/>
        <v>20205</v>
      </c>
      <c r="AQ1017" s="45" t="str">
        <f t="shared" si="187"/>
        <v>20205JPY</v>
      </c>
    </row>
    <row r="1018" spans="1:43" s="15" customFormat="1">
      <c r="A1018" s="208" t="s">
        <v>34</v>
      </c>
      <c r="B1018" s="209">
        <v>2020</v>
      </c>
      <c r="C1018" s="209">
        <v>3</v>
      </c>
      <c r="D1018" s="57" t="str">
        <f t="shared" si="189"/>
        <v>Q4</v>
      </c>
      <c r="E1018" s="208" t="s">
        <v>35</v>
      </c>
      <c r="F1018" s="209">
        <v>2020</v>
      </c>
      <c r="G1018" s="209">
        <v>5</v>
      </c>
      <c r="H1018" s="213"/>
      <c r="I1018" s="57" t="str">
        <f t="shared" si="179"/>
        <v>Q1</v>
      </c>
      <c r="J1018" s="204" t="s">
        <v>1202</v>
      </c>
      <c r="K1018" s="213" t="s">
        <v>612</v>
      </c>
      <c r="L1018" s="210" t="s">
        <v>79</v>
      </c>
      <c r="M1018" s="208" t="s">
        <v>47</v>
      </c>
      <c r="N1018" s="208">
        <v>1</v>
      </c>
      <c r="O1018" s="208"/>
      <c r="P1018" s="57" t="str">
        <f t="shared" si="180"/>
        <v>MAIN UNIT</v>
      </c>
      <c r="Q1018" s="208" t="s">
        <v>48</v>
      </c>
      <c r="R1018" s="208" t="s">
        <v>49</v>
      </c>
      <c r="S1018" s="208" t="s">
        <v>36</v>
      </c>
      <c r="T1018" s="208" t="s">
        <v>232</v>
      </c>
      <c r="U1018" s="208" t="s">
        <v>66</v>
      </c>
      <c r="V1018" s="208" t="s">
        <v>290</v>
      </c>
      <c r="W1018" s="208" t="s">
        <v>96</v>
      </c>
      <c r="X1018" s="34">
        <v>15800000</v>
      </c>
      <c r="Y1018" s="202">
        <v>1</v>
      </c>
      <c r="Z1018" s="26">
        <f t="shared" si="190"/>
        <v>15800000</v>
      </c>
      <c r="AA1018" s="208">
        <v>7.4300000000000005E-2</v>
      </c>
      <c r="AB1018" s="35">
        <f t="shared" si="188"/>
        <v>1173940</v>
      </c>
      <c r="AC1018" s="27">
        <f t="shared" si="181"/>
        <v>169751.72400000002</v>
      </c>
      <c r="AD1018" s="212">
        <v>0.14460000000000001</v>
      </c>
      <c r="AE1018" s="211">
        <f t="shared" si="182"/>
        <v>0</v>
      </c>
      <c r="AF1018" s="211" t="str">
        <f>IF(AND(COUNTIFS($J$18:J1018,J1018)=1,AE1018=1),1,"")</f>
        <v/>
      </c>
      <c r="AG1018" s="211">
        <f>IF(C1018="","",IF(AND(COUNTIFS($J$18:J1018,J1018)=1,C1018&lt;&gt;""),1,""))</f>
        <v>1</v>
      </c>
      <c r="AH1018" s="211">
        <f>IF(G1018="","",IF(AND(COUNTIFS($J$18:J1018,J1018)=1,G1018&lt;&gt;""),1,""))</f>
        <v>1</v>
      </c>
      <c r="AI1018" s="28">
        <f t="shared" si="183"/>
        <v>28065694.408805318</v>
      </c>
      <c r="AJ1018" s="28">
        <f t="shared" si="184"/>
        <v>4157433.2906989693</v>
      </c>
      <c r="AK1018" s="29">
        <f t="shared" si="185"/>
        <v>0.14813220831602222</v>
      </c>
      <c r="AL1018" s="210"/>
      <c r="AM1018" s="210"/>
      <c r="AN1018" s="210"/>
      <c r="AO1018" s="210"/>
      <c r="AP1018" s="45" t="str">
        <f t="shared" si="186"/>
        <v>20205</v>
      </c>
      <c r="AQ1018" s="45" t="str">
        <f t="shared" si="187"/>
        <v>20205JPY</v>
      </c>
    </row>
    <row r="1019" spans="1:43" s="15" customFormat="1">
      <c r="A1019" s="208" t="s">
        <v>34</v>
      </c>
      <c r="B1019" s="209">
        <v>2020</v>
      </c>
      <c r="C1019" s="209">
        <v>3</v>
      </c>
      <c r="D1019" s="57" t="str">
        <f t="shared" si="189"/>
        <v>Q4</v>
      </c>
      <c r="E1019" s="208" t="s">
        <v>35</v>
      </c>
      <c r="F1019" s="209">
        <v>2020</v>
      </c>
      <c r="G1019" s="209">
        <v>5</v>
      </c>
      <c r="H1019" s="213"/>
      <c r="I1019" s="57" t="str">
        <f t="shared" si="179"/>
        <v>Q1</v>
      </c>
      <c r="J1019" s="204" t="s">
        <v>1203</v>
      </c>
      <c r="K1019" s="213" t="s">
        <v>912</v>
      </c>
      <c r="L1019" s="210" t="s">
        <v>79</v>
      </c>
      <c r="M1019" s="208" t="s">
        <v>47</v>
      </c>
      <c r="N1019" s="208">
        <v>1</v>
      </c>
      <c r="O1019" s="208"/>
      <c r="P1019" s="57" t="str">
        <f t="shared" si="180"/>
        <v>MAIN UNIT</v>
      </c>
      <c r="Q1019" s="208" t="s">
        <v>48</v>
      </c>
      <c r="R1019" s="208" t="s">
        <v>49</v>
      </c>
      <c r="S1019" s="208" t="s">
        <v>36</v>
      </c>
      <c r="T1019" s="208" t="s">
        <v>108</v>
      </c>
      <c r="U1019" s="208" t="s">
        <v>66</v>
      </c>
      <c r="V1019" s="208" t="s">
        <v>114</v>
      </c>
      <c r="W1019" s="208" t="s">
        <v>96</v>
      </c>
      <c r="X1019" s="34">
        <v>15943175</v>
      </c>
      <c r="Y1019" s="202">
        <v>1</v>
      </c>
      <c r="Z1019" s="26">
        <f t="shared" si="190"/>
        <v>15943175</v>
      </c>
      <c r="AA1019" s="208">
        <v>7.4300000000000005E-2</v>
      </c>
      <c r="AB1019" s="35">
        <f t="shared" si="188"/>
        <v>1184577.9025000001</v>
      </c>
      <c r="AC1019" s="27">
        <f t="shared" si="181"/>
        <v>225899.00600675002</v>
      </c>
      <c r="AD1019" s="212">
        <v>0.19070000000000001</v>
      </c>
      <c r="AE1019" s="211">
        <f t="shared" si="182"/>
        <v>0</v>
      </c>
      <c r="AF1019" s="211" t="str">
        <f>IF(AND(COUNTIFS($J$18:J1019,J1019)=1,AE1019=1),1,"")</f>
        <v/>
      </c>
      <c r="AG1019" s="211">
        <f>IF(C1019="","",IF(AND(COUNTIFS($J$18:J1019,J1019)=1,C1019&lt;&gt;""),1,""))</f>
        <v>1</v>
      </c>
      <c r="AH1019" s="211">
        <f>IF(G1019="","",IF(AND(COUNTIFS($J$18:J1019,J1019)=1,G1019&lt;&gt;""),1,""))</f>
        <v>1</v>
      </c>
      <c r="AI1019" s="28">
        <f t="shared" si="183"/>
        <v>28065694.408805318</v>
      </c>
      <c r="AJ1019" s="28">
        <f t="shared" si="184"/>
        <v>4157433.2906989693</v>
      </c>
      <c r="AK1019" s="29">
        <f t="shared" si="185"/>
        <v>0.14813220831602222</v>
      </c>
      <c r="AL1019" s="210"/>
      <c r="AM1019" s="210"/>
      <c r="AN1019" s="210"/>
      <c r="AO1019" s="210"/>
      <c r="AP1019" s="45" t="str">
        <f t="shared" si="186"/>
        <v>20205</v>
      </c>
      <c r="AQ1019" s="45" t="str">
        <f t="shared" si="187"/>
        <v>20205JPY</v>
      </c>
    </row>
    <row r="1020" spans="1:43" s="15" customFormat="1">
      <c r="A1020" s="208" t="s">
        <v>34</v>
      </c>
      <c r="B1020" s="209">
        <v>2020</v>
      </c>
      <c r="C1020" s="209">
        <v>3</v>
      </c>
      <c r="D1020" s="57" t="str">
        <f t="shared" si="189"/>
        <v>Q4</v>
      </c>
      <c r="E1020" s="208" t="s">
        <v>35</v>
      </c>
      <c r="F1020" s="209">
        <v>2020</v>
      </c>
      <c r="G1020" s="209">
        <v>5</v>
      </c>
      <c r="H1020" s="213"/>
      <c r="I1020" s="57" t="str">
        <f t="shared" si="179"/>
        <v>Q1</v>
      </c>
      <c r="J1020" s="204" t="s">
        <v>1203</v>
      </c>
      <c r="K1020" s="213" t="s">
        <v>912</v>
      </c>
      <c r="L1020" s="210" t="s">
        <v>79</v>
      </c>
      <c r="M1020" s="208" t="s">
        <v>47</v>
      </c>
      <c r="N1020" s="208">
        <v>1</v>
      </c>
      <c r="O1020" s="208"/>
      <c r="P1020" s="57" t="str">
        <f t="shared" si="180"/>
        <v>MAIN UNIT</v>
      </c>
      <c r="Q1020" s="208" t="s">
        <v>48</v>
      </c>
      <c r="R1020" s="208" t="s">
        <v>49</v>
      </c>
      <c r="S1020" s="208" t="s">
        <v>36</v>
      </c>
      <c r="T1020" s="208" t="s">
        <v>108</v>
      </c>
      <c r="U1020" s="208" t="s">
        <v>66</v>
      </c>
      <c r="V1020" s="208" t="s">
        <v>114</v>
      </c>
      <c r="W1020" s="208" t="s">
        <v>96</v>
      </c>
      <c r="X1020" s="34">
        <v>15943175</v>
      </c>
      <c r="Y1020" s="202">
        <v>1</v>
      </c>
      <c r="Z1020" s="26">
        <f t="shared" si="190"/>
        <v>15943175</v>
      </c>
      <c r="AA1020" s="208">
        <v>7.4300000000000005E-2</v>
      </c>
      <c r="AB1020" s="35">
        <f t="shared" si="188"/>
        <v>1184577.9025000001</v>
      </c>
      <c r="AC1020" s="27">
        <f t="shared" si="181"/>
        <v>225899.00600675002</v>
      </c>
      <c r="AD1020" s="212">
        <v>0.19070000000000001</v>
      </c>
      <c r="AE1020" s="211">
        <f t="shared" si="182"/>
        <v>0</v>
      </c>
      <c r="AF1020" s="211" t="str">
        <f>IF(AND(COUNTIFS($J$18:J1020,J1020)=1,AE1020=1),1,"")</f>
        <v/>
      </c>
      <c r="AG1020" s="211" t="str">
        <f>IF(C1020="","",IF(AND(COUNTIFS($J$18:J1020,J1020)=1,C1020&lt;&gt;""),1,""))</f>
        <v/>
      </c>
      <c r="AH1020" s="211" t="str">
        <f>IF(G1020="","",IF(AND(COUNTIFS($J$18:J1020,J1020)=1,G1020&lt;&gt;""),1,""))</f>
        <v/>
      </c>
      <c r="AI1020" s="28">
        <f t="shared" si="183"/>
        <v>28065694.408805318</v>
      </c>
      <c r="AJ1020" s="28">
        <f t="shared" si="184"/>
        <v>4157433.2906989693</v>
      </c>
      <c r="AK1020" s="29">
        <f t="shared" si="185"/>
        <v>0.14813220831602222</v>
      </c>
      <c r="AL1020" s="210"/>
      <c r="AM1020" s="210"/>
      <c r="AN1020" s="210"/>
      <c r="AO1020" s="210"/>
      <c r="AP1020" s="45" t="str">
        <f t="shared" si="186"/>
        <v>20205</v>
      </c>
      <c r="AQ1020" s="45" t="str">
        <f t="shared" si="187"/>
        <v>20205JPY</v>
      </c>
    </row>
    <row r="1021" spans="1:43" s="15" customFormat="1">
      <c r="A1021" s="208" t="s">
        <v>34</v>
      </c>
      <c r="B1021" s="209">
        <v>2020</v>
      </c>
      <c r="C1021" s="209">
        <v>3</v>
      </c>
      <c r="D1021" s="57" t="str">
        <f t="shared" si="189"/>
        <v>Q4</v>
      </c>
      <c r="E1021" s="208" t="s">
        <v>35</v>
      </c>
      <c r="F1021" s="209">
        <v>2020</v>
      </c>
      <c r="G1021" s="209">
        <v>5</v>
      </c>
      <c r="H1021" s="213"/>
      <c r="I1021" s="57" t="str">
        <f t="shared" si="179"/>
        <v>Q1</v>
      </c>
      <c r="J1021" s="204" t="s">
        <v>1203</v>
      </c>
      <c r="K1021" s="213" t="s">
        <v>912</v>
      </c>
      <c r="L1021" s="210" t="s">
        <v>55</v>
      </c>
      <c r="M1021" s="208" t="s">
        <v>47</v>
      </c>
      <c r="N1021" s="208">
        <v>1</v>
      </c>
      <c r="O1021" s="208"/>
      <c r="P1021" s="57" t="str">
        <f t="shared" si="180"/>
        <v>MAIN UNIT</v>
      </c>
      <c r="Q1021" s="208" t="s">
        <v>48</v>
      </c>
      <c r="R1021" s="208" t="s">
        <v>49</v>
      </c>
      <c r="S1021" s="208" t="s">
        <v>36</v>
      </c>
      <c r="T1021" s="208" t="s">
        <v>108</v>
      </c>
      <c r="U1021" s="208" t="s">
        <v>66</v>
      </c>
      <c r="V1021" s="208" t="s">
        <v>114</v>
      </c>
      <c r="W1021" s="208" t="s">
        <v>96</v>
      </c>
      <c r="X1021" s="34">
        <v>11000000</v>
      </c>
      <c r="Y1021" s="202">
        <v>1</v>
      </c>
      <c r="Z1021" s="26">
        <f t="shared" si="190"/>
        <v>11000000</v>
      </c>
      <c r="AA1021" s="208">
        <v>7.4300000000000005E-2</v>
      </c>
      <c r="AB1021" s="35">
        <f t="shared" si="188"/>
        <v>817300</v>
      </c>
      <c r="AC1021" s="27">
        <f t="shared" si="181"/>
        <v>155859.11000000002</v>
      </c>
      <c r="AD1021" s="212">
        <v>0.19070000000000001</v>
      </c>
      <c r="AE1021" s="211">
        <f t="shared" si="182"/>
        <v>0</v>
      </c>
      <c r="AF1021" s="211" t="str">
        <f>IF(AND(COUNTIFS($J$18:J1021,J1021)=1,AE1021=1),1,"")</f>
        <v/>
      </c>
      <c r="AG1021" s="211" t="str">
        <f>IF(C1021="","",IF(AND(COUNTIFS($J$18:J1021,J1021)=1,C1021&lt;&gt;""),1,""))</f>
        <v/>
      </c>
      <c r="AH1021" s="211" t="str">
        <f>IF(G1021="","",IF(AND(COUNTIFS($J$18:J1021,J1021)=1,G1021&lt;&gt;""),1,""))</f>
        <v/>
      </c>
      <c r="AI1021" s="28">
        <f t="shared" si="183"/>
        <v>28065694.408805318</v>
      </c>
      <c r="AJ1021" s="28">
        <f t="shared" si="184"/>
        <v>4157433.2906989693</v>
      </c>
      <c r="AK1021" s="29">
        <f t="shared" si="185"/>
        <v>0.14813220831602222</v>
      </c>
      <c r="AL1021" s="210"/>
      <c r="AM1021" s="210"/>
      <c r="AN1021" s="210"/>
      <c r="AO1021" s="210"/>
      <c r="AP1021" s="45" t="str">
        <f t="shared" si="186"/>
        <v>20205</v>
      </c>
      <c r="AQ1021" s="45" t="str">
        <f t="shared" si="187"/>
        <v>20205JPY</v>
      </c>
    </row>
    <row r="1022" spans="1:43" s="15" customFormat="1">
      <c r="A1022" s="208" t="s">
        <v>34</v>
      </c>
      <c r="B1022" s="209">
        <v>2020</v>
      </c>
      <c r="C1022" s="209">
        <v>3</v>
      </c>
      <c r="D1022" s="57" t="str">
        <f t="shared" si="189"/>
        <v>Q4</v>
      </c>
      <c r="E1022" s="208" t="s">
        <v>35</v>
      </c>
      <c r="F1022" s="209">
        <v>2020</v>
      </c>
      <c r="G1022" s="209">
        <v>5</v>
      </c>
      <c r="H1022" s="213"/>
      <c r="I1022" s="57" t="str">
        <f t="shared" si="179"/>
        <v>Q1</v>
      </c>
      <c r="J1022" s="204" t="s">
        <v>1203</v>
      </c>
      <c r="K1022" s="213" t="s">
        <v>912</v>
      </c>
      <c r="L1022" s="210" t="s">
        <v>55</v>
      </c>
      <c r="M1022" s="208" t="s">
        <v>47</v>
      </c>
      <c r="N1022" s="208">
        <v>1</v>
      </c>
      <c r="O1022" s="208"/>
      <c r="P1022" s="57" t="str">
        <f t="shared" si="180"/>
        <v>MAIN UNIT</v>
      </c>
      <c r="Q1022" s="208" t="s">
        <v>48</v>
      </c>
      <c r="R1022" s="208" t="s">
        <v>49</v>
      </c>
      <c r="S1022" s="208" t="s">
        <v>36</v>
      </c>
      <c r="T1022" s="208" t="s">
        <v>108</v>
      </c>
      <c r="U1022" s="208" t="s">
        <v>66</v>
      </c>
      <c r="V1022" s="208" t="s">
        <v>114</v>
      </c>
      <c r="W1022" s="208" t="s">
        <v>96</v>
      </c>
      <c r="X1022" s="34">
        <v>11000000</v>
      </c>
      <c r="Y1022" s="202">
        <v>1</v>
      </c>
      <c r="Z1022" s="26">
        <f t="shared" si="190"/>
        <v>11000000</v>
      </c>
      <c r="AA1022" s="208">
        <v>7.4300000000000005E-2</v>
      </c>
      <c r="AB1022" s="35">
        <f t="shared" si="188"/>
        <v>817300</v>
      </c>
      <c r="AC1022" s="27">
        <f t="shared" si="181"/>
        <v>155859.11000000002</v>
      </c>
      <c r="AD1022" s="212">
        <v>0.19070000000000001</v>
      </c>
      <c r="AE1022" s="211">
        <f t="shared" si="182"/>
        <v>0</v>
      </c>
      <c r="AF1022" s="211" t="str">
        <f>IF(AND(COUNTIFS($J$18:J1022,J1022)=1,AE1022=1),1,"")</f>
        <v/>
      </c>
      <c r="AG1022" s="211" t="str">
        <f>IF(C1022="","",IF(AND(COUNTIFS($J$18:J1022,J1022)=1,C1022&lt;&gt;""),1,""))</f>
        <v/>
      </c>
      <c r="AH1022" s="211" t="str">
        <f>IF(G1022="","",IF(AND(COUNTIFS($J$18:J1022,J1022)=1,G1022&lt;&gt;""),1,""))</f>
        <v/>
      </c>
      <c r="AI1022" s="28">
        <f t="shared" si="183"/>
        <v>28065694.408805318</v>
      </c>
      <c r="AJ1022" s="28">
        <f t="shared" si="184"/>
        <v>4157433.2906989693</v>
      </c>
      <c r="AK1022" s="29">
        <f t="shared" si="185"/>
        <v>0.14813220831602222</v>
      </c>
      <c r="AL1022" s="210"/>
      <c r="AM1022" s="210"/>
      <c r="AN1022" s="210"/>
      <c r="AO1022" s="210"/>
      <c r="AP1022" s="45" t="str">
        <f t="shared" si="186"/>
        <v>20205</v>
      </c>
      <c r="AQ1022" s="45" t="str">
        <f t="shared" si="187"/>
        <v>20205JPY</v>
      </c>
    </row>
    <row r="1023" spans="1:43" s="15" customFormat="1">
      <c r="A1023" s="208" t="s">
        <v>35</v>
      </c>
      <c r="B1023" s="209">
        <v>2020</v>
      </c>
      <c r="C1023" s="209">
        <v>4</v>
      </c>
      <c r="D1023" s="57" t="str">
        <f t="shared" si="189"/>
        <v>Q1</v>
      </c>
      <c r="E1023" s="208" t="s">
        <v>35</v>
      </c>
      <c r="F1023" s="209">
        <v>2020</v>
      </c>
      <c r="G1023" s="209">
        <v>5</v>
      </c>
      <c r="H1023" s="213"/>
      <c r="I1023" s="57" t="str">
        <f t="shared" si="179"/>
        <v>Q1</v>
      </c>
      <c r="J1023" s="204" t="s">
        <v>1204</v>
      </c>
      <c r="K1023" s="213" t="s">
        <v>317</v>
      </c>
      <c r="L1023" s="210" t="s">
        <v>79</v>
      </c>
      <c r="M1023" s="208" t="s">
        <v>47</v>
      </c>
      <c r="N1023" s="208">
        <v>1</v>
      </c>
      <c r="O1023" s="208"/>
      <c r="P1023" s="57" t="str">
        <f t="shared" si="180"/>
        <v>MAIN UNIT</v>
      </c>
      <c r="Q1023" s="208" t="s">
        <v>48</v>
      </c>
      <c r="R1023" s="208" t="s">
        <v>49</v>
      </c>
      <c r="S1023" s="208" t="s">
        <v>36</v>
      </c>
      <c r="T1023" s="208" t="s">
        <v>65</v>
      </c>
      <c r="U1023" s="208" t="s">
        <v>66</v>
      </c>
      <c r="V1023" s="208" t="s">
        <v>109</v>
      </c>
      <c r="W1023" s="208" t="s">
        <v>96</v>
      </c>
      <c r="X1023" s="34">
        <v>10800000</v>
      </c>
      <c r="Y1023" s="202">
        <v>1</v>
      </c>
      <c r="Z1023" s="26">
        <f t="shared" si="190"/>
        <v>10800000</v>
      </c>
      <c r="AA1023" s="208">
        <v>7.4300000000000005E-2</v>
      </c>
      <c r="AB1023" s="35">
        <f t="shared" si="188"/>
        <v>802440</v>
      </c>
      <c r="AC1023" s="27">
        <f t="shared" si="181"/>
        <v>88188.156000000003</v>
      </c>
      <c r="AD1023" s="212">
        <v>0.1099</v>
      </c>
      <c r="AE1023" s="211">
        <f t="shared" si="182"/>
        <v>0</v>
      </c>
      <c r="AF1023" s="211" t="str">
        <f>IF(AND(COUNTIFS($J$18:J1023,J1023)=1,AE1023=1),1,"")</f>
        <v/>
      </c>
      <c r="AG1023" s="211">
        <f>IF(C1023="","",IF(AND(COUNTIFS($J$18:J1023,J1023)=1,C1023&lt;&gt;""),1,""))</f>
        <v>1</v>
      </c>
      <c r="AH1023" s="211">
        <f>IF(G1023="","",IF(AND(COUNTIFS($J$18:J1023,J1023)=1,G1023&lt;&gt;""),1,""))</f>
        <v>1</v>
      </c>
      <c r="AI1023" s="28">
        <f t="shared" si="183"/>
        <v>28065694.408805318</v>
      </c>
      <c r="AJ1023" s="28">
        <f t="shared" si="184"/>
        <v>4157433.2906989693</v>
      </c>
      <c r="AK1023" s="29">
        <f t="shared" si="185"/>
        <v>0.14813220831602222</v>
      </c>
      <c r="AL1023" s="210"/>
      <c r="AM1023" s="210"/>
      <c r="AN1023" s="210"/>
      <c r="AO1023" s="210"/>
      <c r="AP1023" s="45" t="str">
        <f t="shared" si="186"/>
        <v>20205</v>
      </c>
      <c r="AQ1023" s="45" t="str">
        <f t="shared" si="187"/>
        <v>20205JPY</v>
      </c>
    </row>
    <row r="1024" spans="1:43" s="15" customFormat="1">
      <c r="A1024" s="208" t="s">
        <v>34</v>
      </c>
      <c r="B1024" s="209">
        <v>2020</v>
      </c>
      <c r="C1024" s="209">
        <v>3</v>
      </c>
      <c r="D1024" s="57" t="str">
        <f t="shared" si="189"/>
        <v>Q4</v>
      </c>
      <c r="E1024" s="208" t="s">
        <v>35</v>
      </c>
      <c r="F1024" s="209">
        <v>2020</v>
      </c>
      <c r="G1024" s="209">
        <v>5</v>
      </c>
      <c r="H1024" s="213"/>
      <c r="I1024" s="57" t="str">
        <f t="shared" si="179"/>
        <v>Q1</v>
      </c>
      <c r="J1024" s="204" t="s">
        <v>1205</v>
      </c>
      <c r="K1024" s="213" t="s">
        <v>1206</v>
      </c>
      <c r="L1024" s="210" t="s">
        <v>79</v>
      </c>
      <c r="M1024" s="208" t="s">
        <v>47</v>
      </c>
      <c r="N1024" s="208">
        <v>1</v>
      </c>
      <c r="O1024" s="208"/>
      <c r="P1024" s="57" t="str">
        <f t="shared" si="180"/>
        <v>MAIN UNIT</v>
      </c>
      <c r="Q1024" s="208" t="s">
        <v>48</v>
      </c>
      <c r="R1024" s="208" t="s">
        <v>49</v>
      </c>
      <c r="S1024" s="208" t="s">
        <v>36</v>
      </c>
      <c r="T1024" s="208" t="s">
        <v>789</v>
      </c>
      <c r="U1024" s="208" t="s">
        <v>66</v>
      </c>
      <c r="V1024" s="208" t="s">
        <v>114</v>
      </c>
      <c r="W1024" s="208" t="s">
        <v>51</v>
      </c>
      <c r="X1024" s="34">
        <v>1031822</v>
      </c>
      <c r="Y1024" s="202">
        <v>1.1299999999999999</v>
      </c>
      <c r="Z1024" s="26">
        <f t="shared" si="190"/>
        <v>1031822</v>
      </c>
      <c r="AA1024" s="208">
        <v>1.095</v>
      </c>
      <c r="AB1024" s="35">
        <f t="shared" si="188"/>
        <v>999862.91150442488</v>
      </c>
      <c r="AC1024" s="27">
        <f t="shared" si="181"/>
        <v>161477.86020796461</v>
      </c>
      <c r="AD1024" s="212">
        <v>0.1615</v>
      </c>
      <c r="AE1024" s="211">
        <f t="shared" si="182"/>
        <v>0</v>
      </c>
      <c r="AF1024" s="211" t="str">
        <f>IF(AND(COUNTIFS($J$18:J1024,J1024)=1,AE1024=1),1,"")</f>
        <v/>
      </c>
      <c r="AG1024" s="211">
        <f>IF(C1024="","",IF(AND(COUNTIFS($J$18:J1024,J1024)=1,C1024&lt;&gt;""),1,""))</f>
        <v>1</v>
      </c>
      <c r="AH1024" s="211">
        <f>IF(G1024="","",IF(AND(COUNTIFS($J$18:J1024,J1024)=1,G1024&lt;&gt;""),1,""))</f>
        <v>1</v>
      </c>
      <c r="AI1024" s="28">
        <f t="shared" si="183"/>
        <v>28065694.408805318</v>
      </c>
      <c r="AJ1024" s="28">
        <f t="shared" si="184"/>
        <v>4157433.2906989693</v>
      </c>
      <c r="AK1024" s="29">
        <f t="shared" si="185"/>
        <v>0.14813220831602222</v>
      </c>
      <c r="AL1024" s="210"/>
      <c r="AM1024" s="210"/>
      <c r="AN1024" s="210"/>
      <c r="AO1024" s="210"/>
      <c r="AP1024" s="45" t="str">
        <f t="shared" si="186"/>
        <v>20205</v>
      </c>
      <c r="AQ1024" s="45" t="str">
        <f t="shared" si="187"/>
        <v>20205RMB</v>
      </c>
    </row>
    <row r="1025" spans="1:43" s="15" customFormat="1">
      <c r="A1025" s="208" t="s">
        <v>34</v>
      </c>
      <c r="B1025" s="209">
        <v>2020</v>
      </c>
      <c r="C1025" s="209">
        <v>3</v>
      </c>
      <c r="D1025" s="57" t="str">
        <f t="shared" si="189"/>
        <v>Q4</v>
      </c>
      <c r="E1025" s="208" t="s">
        <v>35</v>
      </c>
      <c r="F1025" s="209">
        <v>2020</v>
      </c>
      <c r="G1025" s="209">
        <v>5</v>
      </c>
      <c r="H1025" s="213"/>
      <c r="I1025" s="57" t="str">
        <f t="shared" si="179"/>
        <v>Q1</v>
      </c>
      <c r="J1025" s="204" t="s">
        <v>1207</v>
      </c>
      <c r="K1025" s="213" t="s">
        <v>1208</v>
      </c>
      <c r="L1025" s="210" t="s">
        <v>55</v>
      </c>
      <c r="M1025" s="208" t="s">
        <v>47</v>
      </c>
      <c r="N1025" s="208">
        <v>1</v>
      </c>
      <c r="O1025" s="208"/>
      <c r="P1025" s="57" t="str">
        <f t="shared" si="180"/>
        <v>MAIN UNIT</v>
      </c>
      <c r="Q1025" s="208" t="s">
        <v>48</v>
      </c>
      <c r="R1025" s="208" t="s">
        <v>49</v>
      </c>
      <c r="S1025" s="208" t="s">
        <v>37</v>
      </c>
      <c r="T1025" s="208" t="s">
        <v>75</v>
      </c>
      <c r="U1025" s="208" t="s">
        <v>76</v>
      </c>
      <c r="V1025" s="208" t="s">
        <v>71</v>
      </c>
      <c r="W1025" s="208" t="s">
        <v>51</v>
      </c>
      <c r="X1025" s="34">
        <v>670000</v>
      </c>
      <c r="Y1025" s="202" t="s">
        <v>996</v>
      </c>
      <c r="Z1025" s="26">
        <f t="shared" si="190"/>
        <v>670000</v>
      </c>
      <c r="AA1025" s="208">
        <v>1.095</v>
      </c>
      <c r="AB1025" s="35">
        <f t="shared" si="188"/>
        <v>649247.78761061956</v>
      </c>
      <c r="AC1025" s="27">
        <f t="shared" si="181"/>
        <v>71806.805309734526</v>
      </c>
      <c r="AD1025" s="212">
        <v>0.1106</v>
      </c>
      <c r="AE1025" s="211">
        <f t="shared" si="182"/>
        <v>0</v>
      </c>
      <c r="AF1025" s="211" t="str">
        <f>IF(AND(COUNTIFS($J$18:J1025,J1025)=1,AE1025=1),1,"")</f>
        <v/>
      </c>
      <c r="AG1025" s="211">
        <f>IF(C1025="","",IF(AND(COUNTIFS($J$18:J1025,J1025)=1,C1025&lt;&gt;""),1,""))</f>
        <v>1</v>
      </c>
      <c r="AH1025" s="211">
        <f>IF(G1025="","",IF(AND(COUNTIFS($J$18:J1025,J1025)=1,G1025&lt;&gt;""),1,""))</f>
        <v>1</v>
      </c>
      <c r="AI1025" s="28">
        <f t="shared" si="183"/>
        <v>28065694.408805318</v>
      </c>
      <c r="AJ1025" s="28">
        <f t="shared" si="184"/>
        <v>4157433.2906989693</v>
      </c>
      <c r="AK1025" s="29">
        <f t="shared" si="185"/>
        <v>0.14813220831602222</v>
      </c>
      <c r="AL1025" s="210"/>
      <c r="AM1025" s="210"/>
      <c r="AN1025" s="210"/>
      <c r="AO1025" s="210"/>
      <c r="AP1025" s="45" t="str">
        <f t="shared" si="186"/>
        <v>20205</v>
      </c>
      <c r="AQ1025" s="45" t="str">
        <f t="shared" si="187"/>
        <v>20205RMB</v>
      </c>
    </row>
    <row r="1026" spans="1:43" s="15" customFormat="1">
      <c r="A1026" s="208" t="s">
        <v>35</v>
      </c>
      <c r="B1026" s="209">
        <v>2020</v>
      </c>
      <c r="C1026" s="209">
        <v>4</v>
      </c>
      <c r="D1026" s="57" t="str">
        <f t="shared" si="189"/>
        <v>Q1</v>
      </c>
      <c r="E1026" s="208" t="s">
        <v>35</v>
      </c>
      <c r="F1026" s="209">
        <v>2020</v>
      </c>
      <c r="G1026" s="209">
        <v>5</v>
      </c>
      <c r="H1026" s="213"/>
      <c r="I1026" s="57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204" t="s">
        <v>1209</v>
      </c>
      <c r="K1026" s="213" t="s">
        <v>1210</v>
      </c>
      <c r="L1026" s="210" t="s">
        <v>55</v>
      </c>
      <c r="M1026" s="208" t="s">
        <v>47</v>
      </c>
      <c r="N1026" s="208">
        <v>1</v>
      </c>
      <c r="O1026" s="208"/>
      <c r="P1026" s="57" t="str">
        <f t="shared" ref="P1026:P1089" si="192">IF(M1026="","",IF(AND(N1026&gt;0,L1026&lt;&gt;""),"MAIN UNIT",IF(AND(O1026&gt;0,L1026&lt;&gt;""),"SERVICE/ PARTS","C66 SERVICE/OTHERS")))</f>
        <v>MAIN UNIT</v>
      </c>
      <c r="Q1026" s="208" t="s">
        <v>56</v>
      </c>
      <c r="R1026" s="208" t="s">
        <v>49</v>
      </c>
      <c r="S1026" s="208" t="s">
        <v>39</v>
      </c>
      <c r="T1026" s="208" t="s">
        <v>130</v>
      </c>
      <c r="U1026" s="208" t="s">
        <v>1013</v>
      </c>
      <c r="V1026" s="208" t="s">
        <v>132</v>
      </c>
      <c r="W1026" s="208" t="s">
        <v>51</v>
      </c>
      <c r="X1026" s="34">
        <v>670000</v>
      </c>
      <c r="Y1026" s="202" t="s">
        <v>996</v>
      </c>
      <c r="Z1026" s="26">
        <f t="shared" si="190"/>
        <v>670000</v>
      </c>
      <c r="AA1026" s="208">
        <v>1.095</v>
      </c>
      <c r="AB1026" s="35">
        <f t="shared" si="188"/>
        <v>649247.78761061956</v>
      </c>
      <c r="AC1026" s="27">
        <f t="shared" ref="AC1026:AC1089" si="193">IF(R1026&lt;&gt;"",AB1026*AD1026,"")</f>
        <v>87129.053097345153</v>
      </c>
      <c r="AD1026" s="212">
        <v>0.13420000000000001</v>
      </c>
      <c r="AE1026" s="211">
        <f t="shared" ref="AE1026:AE1089" si="194">IF(Q1026="","",IF(Q1026="Yes",1,0))</f>
        <v>1</v>
      </c>
      <c r="AF1026" s="211">
        <f>IF(AND(COUNTIFS($J$18:J1026,J1026)=1,AE1026=1),1,"")</f>
        <v>1</v>
      </c>
      <c r="AG1026" s="211">
        <f>IF(C1026="","",IF(AND(COUNTIFS($J$18:J1026,J1026)=1,C1026&lt;&gt;""),1,""))</f>
        <v>1</v>
      </c>
      <c r="AH1026" s="211">
        <f>IF(G1026="","",IF(AND(COUNTIFS($J$18:J1026,J1026)=1,G1026&lt;&gt;""),1,""))</f>
        <v>1</v>
      </c>
      <c r="AI1026" s="28">
        <f t="shared" ref="AI1026:AI1089" si="195">IF(P1026="C66 SERVICE","",SUMIFS(AB:AB,F:F,F1026,G:G,G1026,E:E,E1026))</f>
        <v>28065694.408805318</v>
      </c>
      <c r="AJ1026" s="28">
        <f t="shared" ref="AJ1026:AJ1089" si="196">IF(P1026="C66 SERVICE","",SUMIFS(AC:AC,F:F,F1026,G:G,G1026,E:E,E1026))</f>
        <v>4157433.2906989693</v>
      </c>
      <c r="AK1026" s="29">
        <f t="shared" ref="AK1026:AK1089" si="197">IF(AJ1026&gt;0,AJ1026/AI1026,"")</f>
        <v>0.14813220831602222</v>
      </c>
      <c r="AL1026" s="210"/>
      <c r="AM1026" s="210"/>
      <c r="AN1026" s="210"/>
      <c r="AO1026" s="210"/>
      <c r="AP1026" s="45" t="str">
        <f t="shared" ref="AP1026:AP1089" si="198">IF(F1026="","",F1026&amp;G1026)</f>
        <v>20205</v>
      </c>
      <c r="AQ1026" s="45" t="str">
        <f t="shared" ref="AQ1026:AQ1089" si="199">IF(W1026="","",F1026&amp;G1026&amp;W1026)</f>
        <v>20205RMB</v>
      </c>
    </row>
    <row r="1027" spans="1:43" s="15" customFormat="1">
      <c r="A1027" s="208" t="s">
        <v>35</v>
      </c>
      <c r="B1027" s="209">
        <v>2020</v>
      </c>
      <c r="C1027" s="209">
        <v>4</v>
      </c>
      <c r="D1027" s="57" t="str">
        <f t="shared" si="189"/>
        <v>Q1</v>
      </c>
      <c r="E1027" s="208" t="s">
        <v>35</v>
      </c>
      <c r="F1027" s="209">
        <v>2020</v>
      </c>
      <c r="G1027" s="209">
        <v>5</v>
      </c>
      <c r="H1027" s="213"/>
      <c r="I1027" s="57" t="str">
        <f t="shared" si="191"/>
        <v>Q1</v>
      </c>
      <c r="J1027" s="204" t="s">
        <v>1211</v>
      </c>
      <c r="K1027" s="213" t="s">
        <v>1212</v>
      </c>
      <c r="L1027" s="210" t="s">
        <v>79</v>
      </c>
      <c r="M1027" s="208" t="s">
        <v>47</v>
      </c>
      <c r="N1027" s="208">
        <v>1</v>
      </c>
      <c r="O1027" s="208"/>
      <c r="P1027" s="57" t="str">
        <f t="shared" si="192"/>
        <v>MAIN UNIT</v>
      </c>
      <c r="Q1027" s="208" t="s">
        <v>56</v>
      </c>
      <c r="R1027" s="208" t="s">
        <v>49</v>
      </c>
      <c r="S1027" s="208" t="s">
        <v>36</v>
      </c>
      <c r="T1027" s="208" t="s">
        <v>65</v>
      </c>
      <c r="U1027" s="208" t="s">
        <v>66</v>
      </c>
      <c r="V1027" s="208" t="s">
        <v>634</v>
      </c>
      <c r="W1027" s="208" t="s">
        <v>51</v>
      </c>
      <c r="X1027" s="34">
        <v>830000</v>
      </c>
      <c r="Y1027" s="202">
        <v>1.1299999999999999</v>
      </c>
      <c r="Z1027" s="26">
        <f t="shared" si="190"/>
        <v>830000</v>
      </c>
      <c r="AA1027" s="208">
        <v>1.095</v>
      </c>
      <c r="AB1027" s="35">
        <f t="shared" si="188"/>
        <v>804292.03539823007</v>
      </c>
      <c r="AC1027" s="27">
        <f t="shared" si="193"/>
        <v>88954.699115044248</v>
      </c>
      <c r="AD1027" s="212">
        <v>0.1106</v>
      </c>
      <c r="AE1027" s="211">
        <f t="shared" si="194"/>
        <v>1</v>
      </c>
      <c r="AF1027" s="211">
        <f>IF(AND(COUNTIFS($J$18:J1027,J1027)=1,AE1027=1),1,"")</f>
        <v>1</v>
      </c>
      <c r="AG1027" s="211">
        <f>IF(C1027="","",IF(AND(COUNTIFS($J$18:J1027,J1027)=1,C1027&lt;&gt;""),1,""))</f>
        <v>1</v>
      </c>
      <c r="AH1027" s="211">
        <f>IF(G1027="","",IF(AND(COUNTIFS($J$18:J1027,J1027)=1,G1027&lt;&gt;""),1,""))</f>
        <v>1</v>
      </c>
      <c r="AI1027" s="28">
        <f t="shared" si="195"/>
        <v>28065694.408805318</v>
      </c>
      <c r="AJ1027" s="28">
        <f t="shared" si="196"/>
        <v>4157433.2906989693</v>
      </c>
      <c r="AK1027" s="29">
        <f t="shared" si="197"/>
        <v>0.14813220831602222</v>
      </c>
      <c r="AL1027" s="210"/>
      <c r="AM1027" s="210"/>
      <c r="AN1027" s="210"/>
      <c r="AO1027" s="210"/>
      <c r="AP1027" s="45" t="str">
        <f t="shared" si="198"/>
        <v>20205</v>
      </c>
      <c r="AQ1027" s="45" t="str">
        <f t="shared" si="199"/>
        <v>20205RMB</v>
      </c>
    </row>
    <row r="1028" spans="1:43" s="15" customFormat="1">
      <c r="A1028" s="208" t="s">
        <v>35</v>
      </c>
      <c r="B1028" s="209">
        <v>2020</v>
      </c>
      <c r="C1028" s="209">
        <v>4</v>
      </c>
      <c r="D1028" s="57" t="str">
        <f t="shared" si="189"/>
        <v>Q1</v>
      </c>
      <c r="E1028" s="208" t="s">
        <v>35</v>
      </c>
      <c r="F1028" s="209">
        <v>2020</v>
      </c>
      <c r="G1028" s="209">
        <v>5</v>
      </c>
      <c r="H1028" s="213"/>
      <c r="I1028" s="57" t="str">
        <f t="shared" si="191"/>
        <v>Q1</v>
      </c>
      <c r="J1028" s="204" t="s">
        <v>1211</v>
      </c>
      <c r="K1028" s="213" t="s">
        <v>1212</v>
      </c>
      <c r="L1028" s="210" t="s">
        <v>79</v>
      </c>
      <c r="M1028" s="208" t="s">
        <v>47</v>
      </c>
      <c r="N1028" s="208">
        <v>1</v>
      </c>
      <c r="O1028" s="208"/>
      <c r="P1028" s="57" t="str">
        <f t="shared" si="192"/>
        <v>MAIN UNIT</v>
      </c>
      <c r="Q1028" s="208" t="s">
        <v>56</v>
      </c>
      <c r="R1028" s="208" t="s">
        <v>49</v>
      </c>
      <c r="S1028" s="208" t="s">
        <v>36</v>
      </c>
      <c r="T1028" s="208" t="s">
        <v>65</v>
      </c>
      <c r="U1028" s="208" t="s">
        <v>66</v>
      </c>
      <c r="V1028" s="208" t="s">
        <v>634</v>
      </c>
      <c r="W1028" s="208" t="s">
        <v>51</v>
      </c>
      <c r="X1028" s="34">
        <v>830000</v>
      </c>
      <c r="Y1028" s="202">
        <v>1.1299999999999999</v>
      </c>
      <c r="Z1028" s="26">
        <f t="shared" si="190"/>
        <v>830000</v>
      </c>
      <c r="AA1028" s="208">
        <v>1.095</v>
      </c>
      <c r="AB1028" s="35">
        <f t="shared" si="188"/>
        <v>804292.03539823007</v>
      </c>
      <c r="AC1028" s="27">
        <f t="shared" si="193"/>
        <v>88954.699115044248</v>
      </c>
      <c r="AD1028" s="212">
        <v>0.1106</v>
      </c>
      <c r="AE1028" s="211">
        <f t="shared" si="194"/>
        <v>1</v>
      </c>
      <c r="AF1028" s="211" t="str">
        <f>IF(AND(COUNTIFS($J$18:J1028,J1028)=1,AE1028=1),1,"")</f>
        <v/>
      </c>
      <c r="AG1028" s="211" t="str">
        <f>IF(C1028="","",IF(AND(COUNTIFS($J$18:J1028,J1028)=1,C1028&lt;&gt;""),1,""))</f>
        <v/>
      </c>
      <c r="AH1028" s="211" t="str">
        <f>IF(G1028="","",IF(AND(COUNTIFS($J$18:J1028,J1028)=1,G1028&lt;&gt;""),1,""))</f>
        <v/>
      </c>
      <c r="AI1028" s="28">
        <f t="shared" si="195"/>
        <v>28065694.408805318</v>
      </c>
      <c r="AJ1028" s="28">
        <f t="shared" si="196"/>
        <v>4157433.2906989693</v>
      </c>
      <c r="AK1028" s="29">
        <f t="shared" si="197"/>
        <v>0.14813220831602222</v>
      </c>
      <c r="AL1028" s="210"/>
      <c r="AM1028" s="210"/>
      <c r="AN1028" s="210"/>
      <c r="AO1028" s="210"/>
      <c r="AP1028" s="45" t="str">
        <f t="shared" si="198"/>
        <v>20205</v>
      </c>
      <c r="AQ1028" s="45" t="str">
        <f t="shared" si="199"/>
        <v>20205RMB</v>
      </c>
    </row>
    <row r="1029" spans="1:43" s="15" customFormat="1">
      <c r="A1029" s="208" t="s">
        <v>35</v>
      </c>
      <c r="B1029" s="209">
        <v>2020</v>
      </c>
      <c r="C1029" s="209">
        <v>4</v>
      </c>
      <c r="D1029" s="57" t="str">
        <f t="shared" si="189"/>
        <v>Q1</v>
      </c>
      <c r="E1029" s="208" t="s">
        <v>35</v>
      </c>
      <c r="F1029" s="209">
        <v>2020</v>
      </c>
      <c r="G1029" s="209">
        <v>5</v>
      </c>
      <c r="H1029" s="213"/>
      <c r="I1029" s="57" t="str">
        <f t="shared" si="191"/>
        <v>Q1</v>
      </c>
      <c r="J1029" s="204" t="s">
        <v>1211</v>
      </c>
      <c r="K1029" s="213" t="s">
        <v>1212</v>
      </c>
      <c r="L1029" s="210" t="s">
        <v>79</v>
      </c>
      <c r="M1029" s="208" t="s">
        <v>47</v>
      </c>
      <c r="N1029" s="208">
        <v>1</v>
      </c>
      <c r="O1029" s="208"/>
      <c r="P1029" s="57" t="str">
        <f t="shared" si="192"/>
        <v>MAIN UNIT</v>
      </c>
      <c r="Q1029" s="208" t="s">
        <v>56</v>
      </c>
      <c r="R1029" s="208" t="s">
        <v>49</v>
      </c>
      <c r="S1029" s="208" t="s">
        <v>36</v>
      </c>
      <c r="T1029" s="208" t="s">
        <v>65</v>
      </c>
      <c r="U1029" s="208" t="s">
        <v>66</v>
      </c>
      <c r="V1029" s="208" t="s">
        <v>634</v>
      </c>
      <c r="W1029" s="208" t="s">
        <v>51</v>
      </c>
      <c r="X1029" s="34">
        <v>830000</v>
      </c>
      <c r="Y1029" s="202">
        <v>1.1299999999999999</v>
      </c>
      <c r="Z1029" s="26">
        <f t="shared" si="190"/>
        <v>830000</v>
      </c>
      <c r="AA1029" s="208">
        <v>1.095</v>
      </c>
      <c r="AB1029" s="35">
        <f t="shared" si="188"/>
        <v>804292.03539823007</v>
      </c>
      <c r="AC1029" s="27">
        <f t="shared" si="193"/>
        <v>88954.699115044248</v>
      </c>
      <c r="AD1029" s="212">
        <v>0.1106</v>
      </c>
      <c r="AE1029" s="211">
        <f t="shared" si="194"/>
        <v>1</v>
      </c>
      <c r="AF1029" s="211" t="str">
        <f>IF(AND(COUNTIFS($J$18:J1029,J1029)=1,AE1029=1),1,"")</f>
        <v/>
      </c>
      <c r="AG1029" s="211" t="str">
        <f>IF(C1029="","",IF(AND(COUNTIFS($J$18:J1029,J1029)=1,C1029&lt;&gt;""),1,""))</f>
        <v/>
      </c>
      <c r="AH1029" s="211" t="str">
        <f>IF(G1029="","",IF(AND(COUNTIFS($J$18:J1029,J1029)=1,G1029&lt;&gt;""),1,""))</f>
        <v/>
      </c>
      <c r="AI1029" s="28">
        <f t="shared" si="195"/>
        <v>28065694.408805318</v>
      </c>
      <c r="AJ1029" s="28">
        <f t="shared" si="196"/>
        <v>4157433.2906989693</v>
      </c>
      <c r="AK1029" s="29">
        <f t="shared" si="197"/>
        <v>0.14813220831602222</v>
      </c>
      <c r="AL1029" s="210"/>
      <c r="AM1029" s="210"/>
      <c r="AN1029" s="210"/>
      <c r="AO1029" s="210"/>
      <c r="AP1029" s="45" t="str">
        <f t="shared" si="198"/>
        <v>20205</v>
      </c>
      <c r="AQ1029" s="45" t="str">
        <f t="shared" si="199"/>
        <v>20205RMB</v>
      </c>
    </row>
    <row r="1030" spans="1:43" s="15" customFormat="1">
      <c r="A1030" s="208" t="s">
        <v>35</v>
      </c>
      <c r="B1030" s="209">
        <v>2020</v>
      </c>
      <c r="C1030" s="209">
        <v>4</v>
      </c>
      <c r="D1030" s="57" t="str">
        <f t="shared" si="189"/>
        <v>Q1</v>
      </c>
      <c r="E1030" s="208" t="s">
        <v>35</v>
      </c>
      <c r="F1030" s="209">
        <v>2020</v>
      </c>
      <c r="G1030" s="209">
        <v>5</v>
      </c>
      <c r="H1030" s="213"/>
      <c r="I1030" s="57" t="str">
        <f t="shared" si="191"/>
        <v>Q1</v>
      </c>
      <c r="J1030" s="204" t="s">
        <v>1211</v>
      </c>
      <c r="K1030" s="213" t="s">
        <v>1212</v>
      </c>
      <c r="L1030" s="210" t="s">
        <v>79</v>
      </c>
      <c r="M1030" s="208" t="s">
        <v>47</v>
      </c>
      <c r="N1030" s="208">
        <v>1</v>
      </c>
      <c r="O1030" s="208"/>
      <c r="P1030" s="57" t="str">
        <f t="shared" si="192"/>
        <v>MAIN UNIT</v>
      </c>
      <c r="Q1030" s="208" t="s">
        <v>56</v>
      </c>
      <c r="R1030" s="208" t="s">
        <v>49</v>
      </c>
      <c r="S1030" s="208" t="s">
        <v>36</v>
      </c>
      <c r="T1030" s="208" t="s">
        <v>65</v>
      </c>
      <c r="U1030" s="208" t="s">
        <v>66</v>
      </c>
      <c r="V1030" s="208" t="s">
        <v>634</v>
      </c>
      <c r="W1030" s="208" t="s">
        <v>51</v>
      </c>
      <c r="X1030" s="34">
        <v>830000</v>
      </c>
      <c r="Y1030" s="202">
        <v>1.1299999999999999</v>
      </c>
      <c r="Z1030" s="26">
        <f t="shared" si="190"/>
        <v>830000</v>
      </c>
      <c r="AA1030" s="208">
        <v>1.095</v>
      </c>
      <c r="AB1030" s="35">
        <f t="shared" si="188"/>
        <v>804292.03539823007</v>
      </c>
      <c r="AC1030" s="27">
        <f t="shared" si="193"/>
        <v>88954.699115044248</v>
      </c>
      <c r="AD1030" s="212">
        <v>0.1106</v>
      </c>
      <c r="AE1030" s="211">
        <f t="shared" si="194"/>
        <v>1</v>
      </c>
      <c r="AF1030" s="211" t="str">
        <f>IF(AND(COUNTIFS($J$18:J1030,J1030)=1,AE1030=1),1,"")</f>
        <v/>
      </c>
      <c r="AG1030" s="211" t="str">
        <f>IF(C1030="","",IF(AND(COUNTIFS($J$18:J1030,J1030)=1,C1030&lt;&gt;""),1,""))</f>
        <v/>
      </c>
      <c r="AH1030" s="211" t="str">
        <f>IF(G1030="","",IF(AND(COUNTIFS($J$18:J1030,J1030)=1,G1030&lt;&gt;""),1,""))</f>
        <v/>
      </c>
      <c r="AI1030" s="28">
        <f t="shared" si="195"/>
        <v>28065694.408805318</v>
      </c>
      <c r="AJ1030" s="28">
        <f t="shared" si="196"/>
        <v>4157433.2906989693</v>
      </c>
      <c r="AK1030" s="29">
        <f t="shared" si="197"/>
        <v>0.14813220831602222</v>
      </c>
      <c r="AL1030" s="210"/>
      <c r="AM1030" s="210"/>
      <c r="AN1030" s="210"/>
      <c r="AO1030" s="210"/>
      <c r="AP1030" s="45" t="str">
        <f t="shared" si="198"/>
        <v>20205</v>
      </c>
      <c r="AQ1030" s="45" t="str">
        <f t="shared" si="199"/>
        <v>20205RMB</v>
      </c>
    </row>
    <row r="1031" spans="1:43" s="15" customFormat="1">
      <c r="A1031" s="208" t="s">
        <v>35</v>
      </c>
      <c r="B1031" s="209">
        <v>2020</v>
      </c>
      <c r="C1031" s="209">
        <v>4</v>
      </c>
      <c r="D1031" s="57" t="str">
        <f t="shared" si="189"/>
        <v>Q1</v>
      </c>
      <c r="E1031" s="208" t="s">
        <v>35</v>
      </c>
      <c r="F1031" s="209">
        <v>2020</v>
      </c>
      <c r="G1031" s="209">
        <v>5</v>
      </c>
      <c r="H1031" s="213"/>
      <c r="I1031" s="57" t="str">
        <f t="shared" si="191"/>
        <v>Q1</v>
      </c>
      <c r="J1031" s="204" t="s">
        <v>1213</v>
      </c>
      <c r="K1031" s="213" t="s">
        <v>1214</v>
      </c>
      <c r="L1031" s="210" t="s">
        <v>55</v>
      </c>
      <c r="M1031" s="208" t="s">
        <v>47</v>
      </c>
      <c r="N1031" s="208">
        <v>1</v>
      </c>
      <c r="O1031" s="208"/>
      <c r="P1031" s="57" t="str">
        <f t="shared" si="192"/>
        <v>MAIN UNIT</v>
      </c>
      <c r="Q1031" s="208" t="s">
        <v>56</v>
      </c>
      <c r="R1031" s="208" t="s">
        <v>49</v>
      </c>
      <c r="S1031" s="208" t="s">
        <v>36</v>
      </c>
      <c r="T1031" s="208" t="s">
        <v>1215</v>
      </c>
      <c r="U1031" s="208" t="s">
        <v>66</v>
      </c>
      <c r="V1031" s="208" t="s">
        <v>99</v>
      </c>
      <c r="W1031" s="208" t="s">
        <v>51</v>
      </c>
      <c r="X1031" s="34">
        <v>860000</v>
      </c>
      <c r="Y1031" s="202">
        <v>1.1299999999999999</v>
      </c>
      <c r="Z1031" s="26">
        <f t="shared" si="190"/>
        <v>860000</v>
      </c>
      <c r="AA1031" s="208">
        <v>1.095</v>
      </c>
      <c r="AB1031" s="35">
        <f t="shared" si="188"/>
        <v>833362.83185840712</v>
      </c>
      <c r="AC1031" s="27">
        <f t="shared" si="193"/>
        <v>170756.04424778762</v>
      </c>
      <c r="AD1031" s="212">
        <v>0.2049</v>
      </c>
      <c r="AE1031" s="211">
        <f t="shared" si="194"/>
        <v>1</v>
      </c>
      <c r="AF1031" s="211">
        <f>IF(AND(COUNTIFS($J$18:J1031,J1031)=1,AE1031=1),1,"")</f>
        <v>1</v>
      </c>
      <c r="AG1031" s="211">
        <f>IF(C1031="","",IF(AND(COUNTIFS($J$18:J1031,J1031)=1,C1031&lt;&gt;""),1,""))</f>
        <v>1</v>
      </c>
      <c r="AH1031" s="211">
        <f>IF(G1031="","",IF(AND(COUNTIFS($J$18:J1031,J1031)=1,G1031&lt;&gt;""),1,""))</f>
        <v>1</v>
      </c>
      <c r="AI1031" s="28">
        <f t="shared" si="195"/>
        <v>28065694.408805318</v>
      </c>
      <c r="AJ1031" s="28">
        <f t="shared" si="196"/>
        <v>4157433.2906989693</v>
      </c>
      <c r="AK1031" s="29">
        <f t="shared" si="197"/>
        <v>0.14813220831602222</v>
      </c>
      <c r="AL1031" s="210"/>
      <c r="AM1031" s="210"/>
      <c r="AN1031" s="210"/>
      <c r="AO1031" s="210"/>
      <c r="AP1031" s="45" t="str">
        <f t="shared" si="198"/>
        <v>20205</v>
      </c>
      <c r="AQ1031" s="45" t="str">
        <f t="shared" si="199"/>
        <v>20205RMB</v>
      </c>
    </row>
    <row r="1032" spans="1:43" s="15" customFormat="1">
      <c r="A1032" s="208" t="s">
        <v>35</v>
      </c>
      <c r="B1032" s="209">
        <v>2020</v>
      </c>
      <c r="C1032" s="209">
        <v>4</v>
      </c>
      <c r="D1032" s="57" t="str">
        <f t="shared" si="189"/>
        <v>Q1</v>
      </c>
      <c r="E1032" s="208" t="s">
        <v>35</v>
      </c>
      <c r="F1032" s="209">
        <v>2020</v>
      </c>
      <c r="G1032" s="209">
        <v>5</v>
      </c>
      <c r="H1032" s="213"/>
      <c r="I1032" s="57" t="str">
        <f t="shared" si="191"/>
        <v>Q1</v>
      </c>
      <c r="J1032" s="204" t="s">
        <v>1213</v>
      </c>
      <c r="K1032" s="213" t="s">
        <v>1214</v>
      </c>
      <c r="L1032" s="210" t="s">
        <v>79</v>
      </c>
      <c r="M1032" s="208" t="s">
        <v>47</v>
      </c>
      <c r="N1032" s="208">
        <v>1</v>
      </c>
      <c r="O1032" s="208"/>
      <c r="P1032" s="57" t="str">
        <f t="shared" si="192"/>
        <v>MAIN UNIT</v>
      </c>
      <c r="Q1032" s="208" t="s">
        <v>56</v>
      </c>
      <c r="R1032" s="208" t="s">
        <v>49</v>
      </c>
      <c r="S1032" s="208" t="s">
        <v>36</v>
      </c>
      <c r="T1032" s="208" t="s">
        <v>1215</v>
      </c>
      <c r="U1032" s="208" t="s">
        <v>66</v>
      </c>
      <c r="V1032" s="208" t="s">
        <v>99</v>
      </c>
      <c r="W1032" s="208" t="s">
        <v>51</v>
      </c>
      <c r="X1032" s="34">
        <v>1000000</v>
      </c>
      <c r="Y1032" s="202">
        <v>1.1299999999999999</v>
      </c>
      <c r="Z1032" s="26">
        <f t="shared" si="190"/>
        <v>1000000</v>
      </c>
      <c r="AA1032" s="208">
        <v>1.095</v>
      </c>
      <c r="AB1032" s="35">
        <f t="shared" si="188"/>
        <v>969026.54867256642</v>
      </c>
      <c r="AC1032" s="27">
        <f t="shared" si="193"/>
        <v>198553.53982300885</v>
      </c>
      <c r="AD1032" s="212">
        <v>0.2049</v>
      </c>
      <c r="AE1032" s="211">
        <f t="shared" si="194"/>
        <v>1</v>
      </c>
      <c r="AF1032" s="211" t="str">
        <f>IF(AND(COUNTIFS($J$18:J1032,J1032)=1,AE1032=1),1,"")</f>
        <v/>
      </c>
      <c r="AG1032" s="211" t="str">
        <f>IF(C1032="","",IF(AND(COUNTIFS($J$18:J1032,J1032)=1,C1032&lt;&gt;""),1,""))</f>
        <v/>
      </c>
      <c r="AH1032" s="211" t="str">
        <f>IF(G1032="","",IF(AND(COUNTIFS($J$18:J1032,J1032)=1,G1032&lt;&gt;""),1,""))</f>
        <v/>
      </c>
      <c r="AI1032" s="28">
        <f t="shared" si="195"/>
        <v>28065694.408805318</v>
      </c>
      <c r="AJ1032" s="28">
        <f t="shared" si="196"/>
        <v>4157433.2906989693</v>
      </c>
      <c r="AK1032" s="29">
        <f t="shared" si="197"/>
        <v>0.14813220831602222</v>
      </c>
      <c r="AL1032" s="210"/>
      <c r="AM1032" s="210"/>
      <c r="AN1032" s="210"/>
      <c r="AO1032" s="210"/>
      <c r="AP1032" s="45" t="str">
        <f t="shared" si="198"/>
        <v>20205</v>
      </c>
      <c r="AQ1032" s="45" t="str">
        <f t="shared" si="199"/>
        <v>20205RMB</v>
      </c>
    </row>
    <row r="1033" spans="1:43" s="15" customFormat="1">
      <c r="A1033" s="208" t="s">
        <v>35</v>
      </c>
      <c r="B1033" s="209">
        <v>2020</v>
      </c>
      <c r="C1033" s="209">
        <v>4</v>
      </c>
      <c r="D1033" s="57" t="str">
        <f t="shared" si="189"/>
        <v>Q1</v>
      </c>
      <c r="E1033" s="208" t="s">
        <v>35</v>
      </c>
      <c r="F1033" s="209">
        <v>2020</v>
      </c>
      <c r="G1033" s="209">
        <v>5</v>
      </c>
      <c r="H1033" s="213"/>
      <c r="I1033" s="57" t="str">
        <f t="shared" si="191"/>
        <v>Q1</v>
      </c>
      <c r="J1033" s="204" t="s">
        <v>1216</v>
      </c>
      <c r="K1033" s="213" t="s">
        <v>1217</v>
      </c>
      <c r="L1033" s="210" t="s">
        <v>55</v>
      </c>
      <c r="M1033" s="208" t="s">
        <v>47</v>
      </c>
      <c r="N1033" s="208">
        <v>1</v>
      </c>
      <c r="O1033" s="208"/>
      <c r="P1033" s="57" t="str">
        <f t="shared" si="192"/>
        <v>MAIN UNIT</v>
      </c>
      <c r="Q1033" s="208" t="s">
        <v>48</v>
      </c>
      <c r="R1033" s="208" t="s">
        <v>49</v>
      </c>
      <c r="S1033" s="208" t="s">
        <v>36</v>
      </c>
      <c r="T1033" s="208" t="s">
        <v>65</v>
      </c>
      <c r="U1033" s="208" t="s">
        <v>66</v>
      </c>
      <c r="V1033" s="208" t="s">
        <v>99</v>
      </c>
      <c r="W1033" s="208" t="s">
        <v>51</v>
      </c>
      <c r="X1033" s="34">
        <v>810000</v>
      </c>
      <c r="Y1033" s="202">
        <v>1.1299999999999999</v>
      </c>
      <c r="Z1033" s="26">
        <f t="shared" si="190"/>
        <v>810000</v>
      </c>
      <c r="AA1033" s="208">
        <v>1.095</v>
      </c>
      <c r="AB1033" s="35">
        <f t="shared" si="188"/>
        <v>784911.50442477886</v>
      </c>
      <c r="AC1033" s="27">
        <f t="shared" si="193"/>
        <v>181707.01327433632</v>
      </c>
      <c r="AD1033" s="212">
        <v>0.23150000000000001</v>
      </c>
      <c r="AE1033" s="211">
        <f t="shared" si="194"/>
        <v>0</v>
      </c>
      <c r="AF1033" s="211" t="str">
        <f>IF(AND(COUNTIFS($J$18:J1033,J1033)=1,AE1033=1),1,"")</f>
        <v/>
      </c>
      <c r="AG1033" s="211">
        <f>IF(C1033="","",IF(AND(COUNTIFS($J$18:J1033,J1033)=1,C1033&lt;&gt;""),1,""))</f>
        <v>1</v>
      </c>
      <c r="AH1033" s="211">
        <f>IF(G1033="","",IF(AND(COUNTIFS($J$18:J1033,J1033)=1,G1033&lt;&gt;""),1,""))</f>
        <v>1</v>
      </c>
      <c r="AI1033" s="28">
        <f t="shared" si="195"/>
        <v>28065694.408805318</v>
      </c>
      <c r="AJ1033" s="28">
        <f t="shared" si="196"/>
        <v>4157433.2906989693</v>
      </c>
      <c r="AK1033" s="29">
        <f t="shared" si="197"/>
        <v>0.14813220831602222</v>
      </c>
      <c r="AL1033" s="210"/>
      <c r="AM1033" s="210"/>
      <c r="AN1033" s="210"/>
      <c r="AO1033" s="210"/>
      <c r="AP1033" s="45" t="str">
        <f t="shared" si="198"/>
        <v>20205</v>
      </c>
      <c r="AQ1033" s="45" t="str">
        <f t="shared" si="199"/>
        <v>20205RMB</v>
      </c>
    </row>
    <row r="1034" spans="1:43" s="15" customFormat="1">
      <c r="A1034" s="208" t="s">
        <v>35</v>
      </c>
      <c r="B1034" s="209">
        <v>2020</v>
      </c>
      <c r="C1034" s="209">
        <v>4</v>
      </c>
      <c r="D1034" s="57" t="str">
        <f t="shared" si="189"/>
        <v>Q1</v>
      </c>
      <c r="E1034" s="208" t="s">
        <v>35</v>
      </c>
      <c r="F1034" s="209">
        <v>2020</v>
      </c>
      <c r="G1034" s="209">
        <v>5</v>
      </c>
      <c r="H1034" s="213"/>
      <c r="I1034" s="57" t="str">
        <f t="shared" si="191"/>
        <v>Q1</v>
      </c>
      <c r="J1034" s="204" t="s">
        <v>1218</v>
      </c>
      <c r="K1034" s="213" t="s">
        <v>1219</v>
      </c>
      <c r="L1034" s="210" t="s">
        <v>79</v>
      </c>
      <c r="M1034" s="208" t="s">
        <v>47</v>
      </c>
      <c r="N1034" s="208">
        <v>1</v>
      </c>
      <c r="O1034" s="208"/>
      <c r="P1034" s="57" t="str">
        <f t="shared" si="192"/>
        <v>MAIN UNIT</v>
      </c>
      <c r="Q1034" s="208" t="s">
        <v>630</v>
      </c>
      <c r="R1034" s="208" t="s">
        <v>49</v>
      </c>
      <c r="S1034" s="208" t="s">
        <v>39</v>
      </c>
      <c r="T1034" s="208" t="s">
        <v>1220</v>
      </c>
      <c r="U1034" s="208" t="s">
        <v>1013</v>
      </c>
      <c r="V1034" s="208" t="s">
        <v>732</v>
      </c>
      <c r="W1034" s="208" t="s">
        <v>662</v>
      </c>
      <c r="X1034" s="34">
        <v>1050000</v>
      </c>
      <c r="Y1034" s="202">
        <v>1.1299999999999999</v>
      </c>
      <c r="Z1034" s="26">
        <f t="shared" si="190"/>
        <v>1050000</v>
      </c>
      <c r="AA1034" s="208">
        <v>1.095</v>
      </c>
      <c r="AB1034" s="35">
        <f t="shared" ref="AB1034:AB1097" si="200">IF(AND(R1034&lt;&gt;"C66",R1034&lt;&gt;""),Z1034/Y1034*AA1034,"")</f>
        <v>1017477.8761061948</v>
      </c>
      <c r="AC1034" s="27">
        <f t="shared" si="193"/>
        <v>155063.62831858409</v>
      </c>
      <c r="AD1034" s="212">
        <v>0.15240000000000001</v>
      </c>
      <c r="AE1034" s="211">
        <f t="shared" si="194"/>
        <v>1</v>
      </c>
      <c r="AF1034" s="211">
        <f>IF(AND(COUNTIFS($J$18:J1034,J1034)=1,AE1034=1),1,"")</f>
        <v>1</v>
      </c>
      <c r="AG1034" s="211">
        <f>IF(C1034="","",IF(AND(COUNTIFS($J$18:J1034,J1034)=1,C1034&lt;&gt;""),1,""))</f>
        <v>1</v>
      </c>
      <c r="AH1034" s="211">
        <f>IF(G1034="","",IF(AND(COUNTIFS($J$18:J1034,J1034)=1,G1034&lt;&gt;""),1,""))</f>
        <v>1</v>
      </c>
      <c r="AI1034" s="28">
        <f t="shared" si="195"/>
        <v>28065694.408805318</v>
      </c>
      <c r="AJ1034" s="28">
        <f t="shared" si="196"/>
        <v>4157433.2906989693</v>
      </c>
      <c r="AK1034" s="29">
        <f t="shared" si="197"/>
        <v>0.14813220831602222</v>
      </c>
      <c r="AL1034" s="210"/>
      <c r="AM1034" s="210"/>
      <c r="AN1034" s="210"/>
      <c r="AO1034" s="210" t="s">
        <v>1221</v>
      </c>
      <c r="AP1034" s="45" t="str">
        <f t="shared" si="198"/>
        <v>20205</v>
      </c>
      <c r="AQ1034" s="45" t="str">
        <f t="shared" si="199"/>
        <v>20205RMB</v>
      </c>
    </row>
    <row r="1035" spans="1:43" s="15" customFormat="1">
      <c r="A1035" s="208" t="s">
        <v>35</v>
      </c>
      <c r="B1035" s="209">
        <v>2020</v>
      </c>
      <c r="C1035" s="209">
        <v>4</v>
      </c>
      <c r="D1035" s="57" t="str">
        <f t="shared" si="189"/>
        <v>Q1</v>
      </c>
      <c r="E1035" s="208" t="s">
        <v>35</v>
      </c>
      <c r="F1035" s="209">
        <v>2020</v>
      </c>
      <c r="G1035" s="209">
        <v>5</v>
      </c>
      <c r="H1035" s="213"/>
      <c r="I1035" s="57" t="str">
        <f t="shared" si="191"/>
        <v>Q1</v>
      </c>
      <c r="J1035" s="204" t="s">
        <v>1218</v>
      </c>
      <c r="K1035" s="213" t="s">
        <v>1219</v>
      </c>
      <c r="L1035" s="210" t="s">
        <v>55</v>
      </c>
      <c r="M1035" s="208" t="s">
        <v>47</v>
      </c>
      <c r="N1035" s="208">
        <v>1</v>
      </c>
      <c r="O1035" s="208"/>
      <c r="P1035" s="57" t="str">
        <f t="shared" si="192"/>
        <v>MAIN UNIT</v>
      </c>
      <c r="Q1035" s="208" t="s">
        <v>630</v>
      </c>
      <c r="R1035" s="208" t="s">
        <v>49</v>
      </c>
      <c r="S1035" s="208" t="s">
        <v>39</v>
      </c>
      <c r="T1035" s="208" t="s">
        <v>1220</v>
      </c>
      <c r="U1035" s="208" t="s">
        <v>1013</v>
      </c>
      <c r="V1035" s="208" t="s">
        <v>732</v>
      </c>
      <c r="W1035" s="208" t="s">
        <v>662</v>
      </c>
      <c r="X1035" s="34">
        <v>700000</v>
      </c>
      <c r="Y1035" s="202">
        <v>1.1299999999999999</v>
      </c>
      <c r="Z1035" s="26">
        <f t="shared" si="190"/>
        <v>700000</v>
      </c>
      <c r="AA1035" s="208">
        <v>1.095</v>
      </c>
      <c r="AB1035" s="35">
        <f t="shared" si="200"/>
        <v>678318.5840707965</v>
      </c>
      <c r="AC1035" s="27">
        <f t="shared" si="193"/>
        <v>103375.75221238939</v>
      </c>
      <c r="AD1035" s="212">
        <v>0.15240000000000001</v>
      </c>
      <c r="AE1035" s="211">
        <f t="shared" si="194"/>
        <v>1</v>
      </c>
      <c r="AF1035" s="211" t="str">
        <f>IF(AND(COUNTIFS($J$18:J1035,J1035)=1,AE1035=1),1,"")</f>
        <v/>
      </c>
      <c r="AG1035" s="211" t="str">
        <f>IF(C1035="","",IF(AND(COUNTIFS($J$18:J1035,J1035)=1,C1035&lt;&gt;""),1,""))</f>
        <v/>
      </c>
      <c r="AH1035" s="211" t="str">
        <f>IF(G1035="","",IF(AND(COUNTIFS($J$18:J1035,J1035)=1,G1035&lt;&gt;""),1,""))</f>
        <v/>
      </c>
      <c r="AI1035" s="28">
        <f t="shared" si="195"/>
        <v>28065694.408805318</v>
      </c>
      <c r="AJ1035" s="28">
        <f t="shared" si="196"/>
        <v>4157433.2906989693</v>
      </c>
      <c r="AK1035" s="29">
        <f t="shared" si="197"/>
        <v>0.14813220831602222</v>
      </c>
      <c r="AL1035" s="210"/>
      <c r="AM1035" s="210"/>
      <c r="AN1035" s="210"/>
      <c r="AO1035" s="210" t="s">
        <v>1221</v>
      </c>
      <c r="AP1035" s="45" t="str">
        <f t="shared" si="198"/>
        <v>20205</v>
      </c>
      <c r="AQ1035" s="45" t="str">
        <f t="shared" si="199"/>
        <v>20205RMB</v>
      </c>
    </row>
    <row r="1036" spans="1:43" s="15" customFormat="1">
      <c r="A1036" s="208" t="s">
        <v>35</v>
      </c>
      <c r="B1036" s="209">
        <v>2020</v>
      </c>
      <c r="C1036" s="209">
        <v>4</v>
      </c>
      <c r="D1036" s="57" t="str">
        <f t="shared" si="189"/>
        <v>Q1</v>
      </c>
      <c r="E1036" s="208" t="s">
        <v>35</v>
      </c>
      <c r="F1036" s="209">
        <v>2020</v>
      </c>
      <c r="G1036" s="209">
        <v>5</v>
      </c>
      <c r="H1036" s="213"/>
      <c r="I1036" s="57" t="str">
        <f t="shared" si="191"/>
        <v>Q1</v>
      </c>
      <c r="J1036" s="204" t="s">
        <v>1222</v>
      </c>
      <c r="K1036" s="213" t="s">
        <v>1223</v>
      </c>
      <c r="L1036" s="210" t="s">
        <v>79</v>
      </c>
      <c r="M1036" s="208" t="s">
        <v>47</v>
      </c>
      <c r="N1036" s="208">
        <v>1</v>
      </c>
      <c r="O1036" s="208"/>
      <c r="P1036" s="57" t="str">
        <f t="shared" si="192"/>
        <v>MAIN UNIT</v>
      </c>
      <c r="Q1036" s="208" t="s">
        <v>48</v>
      </c>
      <c r="R1036" s="208" t="s">
        <v>49</v>
      </c>
      <c r="S1036" s="208" t="s">
        <v>37</v>
      </c>
      <c r="T1036" s="208" t="s">
        <v>196</v>
      </c>
      <c r="U1036" s="208" t="s">
        <v>197</v>
      </c>
      <c r="V1036" s="208" t="s">
        <v>198</v>
      </c>
      <c r="W1036" s="208" t="s">
        <v>51</v>
      </c>
      <c r="X1036" s="34">
        <v>1100000</v>
      </c>
      <c r="Y1036" s="202">
        <v>1.1299999999999999</v>
      </c>
      <c r="Z1036" s="26">
        <f t="shared" si="190"/>
        <v>1100000</v>
      </c>
      <c r="AA1036" s="208">
        <v>1.095</v>
      </c>
      <c r="AB1036" s="35">
        <f t="shared" si="200"/>
        <v>1065929.2035398229</v>
      </c>
      <c r="AC1036" s="27">
        <f t="shared" si="193"/>
        <v>124713.7168141593</v>
      </c>
      <c r="AD1036" s="212">
        <v>0.11700000000000001</v>
      </c>
      <c r="AE1036" s="211">
        <f t="shared" si="194"/>
        <v>0</v>
      </c>
      <c r="AF1036" s="211" t="str">
        <f>IF(AND(COUNTIFS($J$18:J1036,J1036)=1,AE1036=1),1,"")</f>
        <v/>
      </c>
      <c r="AG1036" s="211">
        <f>IF(C1036="","",IF(AND(COUNTIFS($J$18:J1036,J1036)=1,C1036&lt;&gt;""),1,""))</f>
        <v>1</v>
      </c>
      <c r="AH1036" s="211">
        <f>IF(G1036="","",IF(AND(COUNTIFS($J$18:J1036,J1036)=1,G1036&lt;&gt;""),1,""))</f>
        <v>1</v>
      </c>
      <c r="AI1036" s="28">
        <f t="shared" si="195"/>
        <v>28065694.408805318</v>
      </c>
      <c r="AJ1036" s="28">
        <f t="shared" si="196"/>
        <v>4157433.2906989693</v>
      </c>
      <c r="AK1036" s="29">
        <f t="shared" si="197"/>
        <v>0.14813220831602222</v>
      </c>
      <c r="AL1036" s="210"/>
      <c r="AM1036" s="210"/>
      <c r="AN1036" s="210"/>
      <c r="AO1036" s="210"/>
      <c r="AP1036" s="45" t="str">
        <f t="shared" si="198"/>
        <v>20205</v>
      </c>
      <c r="AQ1036" s="45" t="str">
        <f t="shared" si="199"/>
        <v>20205RMB</v>
      </c>
    </row>
    <row r="1037" spans="1:43" s="15" customFormat="1">
      <c r="A1037" s="208" t="s">
        <v>35</v>
      </c>
      <c r="B1037" s="209">
        <v>2020</v>
      </c>
      <c r="C1037" s="209">
        <v>4</v>
      </c>
      <c r="D1037" s="57" t="str">
        <f t="shared" si="189"/>
        <v>Q1</v>
      </c>
      <c r="E1037" s="208" t="s">
        <v>35</v>
      </c>
      <c r="F1037" s="209">
        <v>2020</v>
      </c>
      <c r="G1037" s="209">
        <v>5</v>
      </c>
      <c r="H1037" s="213"/>
      <c r="I1037" s="57" t="str">
        <f t="shared" si="191"/>
        <v>Q1</v>
      </c>
      <c r="J1037" s="204" t="s">
        <v>1224</v>
      </c>
      <c r="K1037" s="213" t="s">
        <v>1225</v>
      </c>
      <c r="L1037" s="210" t="s">
        <v>55</v>
      </c>
      <c r="M1037" s="208" t="s">
        <v>47</v>
      </c>
      <c r="N1037" s="208">
        <v>1</v>
      </c>
      <c r="O1037" s="208"/>
      <c r="P1037" s="57" t="str">
        <f t="shared" si="192"/>
        <v>MAIN UNIT</v>
      </c>
      <c r="Q1037" s="208" t="s">
        <v>958</v>
      </c>
      <c r="R1037" s="208" t="s">
        <v>49</v>
      </c>
      <c r="S1037" s="208" t="s">
        <v>37</v>
      </c>
      <c r="T1037" s="208" t="s">
        <v>75</v>
      </c>
      <c r="U1037" s="208" t="s">
        <v>58</v>
      </c>
      <c r="V1037" s="208" t="s">
        <v>59</v>
      </c>
      <c r="W1037" s="208" t="s">
        <v>51</v>
      </c>
      <c r="X1037" s="34">
        <v>640000</v>
      </c>
      <c r="Y1037" s="202">
        <v>1.1299999999999999</v>
      </c>
      <c r="Z1037" s="26">
        <f t="shared" si="190"/>
        <v>640000</v>
      </c>
      <c r="AA1037" s="208">
        <v>1.095</v>
      </c>
      <c r="AB1037" s="35">
        <f t="shared" si="200"/>
        <v>620176.99115044251</v>
      </c>
      <c r="AC1037" s="27">
        <f t="shared" si="193"/>
        <v>71382.371681415927</v>
      </c>
      <c r="AD1037" s="212">
        <v>0.11509999999999999</v>
      </c>
      <c r="AE1037" s="211">
        <f t="shared" si="194"/>
        <v>1</v>
      </c>
      <c r="AF1037" s="211">
        <f>IF(AND(COUNTIFS($J$18:J1037,J1037)=1,AE1037=1),1,"")</f>
        <v>1</v>
      </c>
      <c r="AG1037" s="211">
        <f>IF(C1037="","",IF(AND(COUNTIFS($J$18:J1037,J1037)=1,C1037&lt;&gt;""),1,""))</f>
        <v>1</v>
      </c>
      <c r="AH1037" s="211">
        <f>IF(G1037="","",IF(AND(COUNTIFS($J$18:J1037,J1037)=1,G1037&lt;&gt;""),1,""))</f>
        <v>1</v>
      </c>
      <c r="AI1037" s="28">
        <f t="shared" si="195"/>
        <v>28065694.408805318</v>
      </c>
      <c r="AJ1037" s="28">
        <f t="shared" si="196"/>
        <v>4157433.2906989693</v>
      </c>
      <c r="AK1037" s="29">
        <f t="shared" si="197"/>
        <v>0.14813220831602222</v>
      </c>
      <c r="AL1037" s="210"/>
      <c r="AM1037" s="210"/>
      <c r="AN1037" s="210"/>
      <c r="AO1037" s="210"/>
      <c r="AP1037" s="45" t="str">
        <f t="shared" si="198"/>
        <v>20205</v>
      </c>
      <c r="AQ1037" s="45" t="str">
        <f t="shared" si="199"/>
        <v>20205RMB</v>
      </c>
    </row>
    <row r="1038" spans="1:43" s="15" customFormat="1">
      <c r="A1038" s="208" t="s">
        <v>35</v>
      </c>
      <c r="B1038" s="209">
        <v>2020</v>
      </c>
      <c r="C1038" s="209">
        <v>4</v>
      </c>
      <c r="D1038" s="57" t="str">
        <f t="shared" si="189"/>
        <v>Q1</v>
      </c>
      <c r="E1038" s="208" t="s">
        <v>35</v>
      </c>
      <c r="F1038" s="209">
        <v>2020</v>
      </c>
      <c r="G1038" s="209">
        <v>5</v>
      </c>
      <c r="H1038" s="213"/>
      <c r="I1038" s="57" t="str">
        <f t="shared" si="191"/>
        <v>Q1</v>
      </c>
      <c r="J1038" s="204" t="s">
        <v>1224</v>
      </c>
      <c r="K1038" s="213" t="s">
        <v>1225</v>
      </c>
      <c r="L1038" s="210" t="s">
        <v>55</v>
      </c>
      <c r="M1038" s="208" t="s">
        <v>47</v>
      </c>
      <c r="N1038" s="208">
        <v>1</v>
      </c>
      <c r="O1038" s="208"/>
      <c r="P1038" s="57" t="str">
        <f t="shared" si="192"/>
        <v>MAIN UNIT</v>
      </c>
      <c r="Q1038" s="208" t="s">
        <v>958</v>
      </c>
      <c r="R1038" s="208" t="s">
        <v>49</v>
      </c>
      <c r="S1038" s="208" t="s">
        <v>37</v>
      </c>
      <c r="T1038" s="208" t="s">
        <v>75</v>
      </c>
      <c r="U1038" s="208" t="s">
        <v>58</v>
      </c>
      <c r="V1038" s="208" t="s">
        <v>59</v>
      </c>
      <c r="W1038" s="208" t="s">
        <v>51</v>
      </c>
      <c r="X1038" s="34">
        <v>640000</v>
      </c>
      <c r="Y1038" s="202">
        <v>1.1299999999999999</v>
      </c>
      <c r="Z1038" s="26">
        <f t="shared" si="190"/>
        <v>640000</v>
      </c>
      <c r="AA1038" s="208">
        <v>1.095</v>
      </c>
      <c r="AB1038" s="35">
        <f t="shared" si="200"/>
        <v>620176.99115044251</v>
      </c>
      <c r="AC1038" s="27">
        <f t="shared" si="193"/>
        <v>71382.371681415927</v>
      </c>
      <c r="AD1038" s="212">
        <v>0.11509999999999999</v>
      </c>
      <c r="AE1038" s="211">
        <f t="shared" si="194"/>
        <v>1</v>
      </c>
      <c r="AF1038" s="211" t="str">
        <f>IF(AND(COUNTIFS($J$18:J1038,J1038)=1,AE1038=1),1,"")</f>
        <v/>
      </c>
      <c r="AG1038" s="211" t="str">
        <f>IF(C1038="","",IF(AND(COUNTIFS($J$18:J1038,J1038)=1,C1038&lt;&gt;""),1,""))</f>
        <v/>
      </c>
      <c r="AH1038" s="211" t="str">
        <f>IF(G1038="","",IF(AND(COUNTIFS($J$18:J1038,J1038)=1,G1038&lt;&gt;""),1,""))</f>
        <v/>
      </c>
      <c r="AI1038" s="28">
        <f t="shared" si="195"/>
        <v>28065694.408805318</v>
      </c>
      <c r="AJ1038" s="28">
        <f t="shared" si="196"/>
        <v>4157433.2906989693</v>
      </c>
      <c r="AK1038" s="29">
        <f t="shared" si="197"/>
        <v>0.14813220831602222</v>
      </c>
      <c r="AL1038" s="210"/>
      <c r="AM1038" s="210"/>
      <c r="AN1038" s="210"/>
      <c r="AO1038" s="210"/>
      <c r="AP1038" s="45" t="str">
        <f t="shared" si="198"/>
        <v>20205</v>
      </c>
      <c r="AQ1038" s="45" t="str">
        <f t="shared" si="199"/>
        <v>20205RMB</v>
      </c>
    </row>
    <row r="1039" spans="1:43" s="15" customFormat="1">
      <c r="A1039" s="208" t="s">
        <v>35</v>
      </c>
      <c r="B1039" s="209">
        <v>2020</v>
      </c>
      <c r="C1039" s="209">
        <v>5</v>
      </c>
      <c r="D1039" s="57" t="str">
        <f t="shared" si="189"/>
        <v>Q1</v>
      </c>
      <c r="E1039" s="208" t="s">
        <v>35</v>
      </c>
      <c r="F1039" s="209">
        <v>2020</v>
      </c>
      <c r="G1039" s="209">
        <v>5</v>
      </c>
      <c r="H1039" s="213"/>
      <c r="I1039" s="57" t="str">
        <f t="shared" si="191"/>
        <v>Q1</v>
      </c>
      <c r="J1039" s="204" t="s">
        <v>1226</v>
      </c>
      <c r="K1039" s="213" t="s">
        <v>393</v>
      </c>
      <c r="L1039" s="210" t="s">
        <v>79</v>
      </c>
      <c r="M1039" s="208" t="s">
        <v>47</v>
      </c>
      <c r="N1039" s="208">
        <v>1</v>
      </c>
      <c r="O1039" s="208"/>
      <c r="P1039" s="57" t="str">
        <f t="shared" si="192"/>
        <v>MAIN UNIT</v>
      </c>
      <c r="Q1039" s="208" t="s">
        <v>48</v>
      </c>
      <c r="R1039" s="208" t="s">
        <v>49</v>
      </c>
      <c r="S1039" s="208" t="s">
        <v>36</v>
      </c>
      <c r="T1039" s="208" t="s">
        <v>65</v>
      </c>
      <c r="U1039" s="208" t="s">
        <v>66</v>
      </c>
      <c r="V1039" s="208" t="s">
        <v>99</v>
      </c>
      <c r="W1039" s="208" t="s">
        <v>51</v>
      </c>
      <c r="X1039" s="34">
        <v>900000</v>
      </c>
      <c r="Y1039" s="202">
        <v>1.1299999999999999</v>
      </c>
      <c r="Z1039" s="26">
        <f t="shared" si="190"/>
        <v>900000</v>
      </c>
      <c r="AA1039" s="208">
        <v>1.095</v>
      </c>
      <c r="AB1039" s="35">
        <f t="shared" si="200"/>
        <v>872123.89380530978</v>
      </c>
      <c r="AC1039" s="27">
        <f t="shared" si="193"/>
        <v>100032.61061946902</v>
      </c>
      <c r="AD1039" s="212">
        <v>0.1147</v>
      </c>
      <c r="AE1039" s="211">
        <f t="shared" si="194"/>
        <v>0</v>
      </c>
      <c r="AF1039" s="211" t="str">
        <f>IF(AND(COUNTIFS($J$18:J1039,J1039)=1,AE1039=1),1,"")</f>
        <v/>
      </c>
      <c r="AG1039" s="211">
        <f>IF(C1039="","",IF(AND(COUNTIFS($J$18:J1039,J1039)=1,C1039&lt;&gt;""),1,""))</f>
        <v>1</v>
      </c>
      <c r="AH1039" s="211">
        <f>IF(G1039="","",IF(AND(COUNTIFS($J$18:J1039,J1039)=1,G1039&lt;&gt;""),1,""))</f>
        <v>1</v>
      </c>
      <c r="AI1039" s="28">
        <f t="shared" si="195"/>
        <v>28065694.408805318</v>
      </c>
      <c r="AJ1039" s="28">
        <f t="shared" si="196"/>
        <v>4157433.2906989693</v>
      </c>
      <c r="AK1039" s="29">
        <f t="shared" si="197"/>
        <v>0.14813220831602222</v>
      </c>
      <c r="AL1039" s="210"/>
      <c r="AM1039" s="210"/>
      <c r="AN1039" s="210"/>
      <c r="AO1039" s="210"/>
      <c r="AP1039" s="45" t="str">
        <f t="shared" si="198"/>
        <v>20205</v>
      </c>
      <c r="AQ1039" s="45" t="str">
        <f t="shared" si="199"/>
        <v>20205RMB</v>
      </c>
    </row>
    <row r="1040" spans="1:43" s="15" customFormat="1">
      <c r="A1040" s="208" t="s">
        <v>35</v>
      </c>
      <c r="B1040" s="209">
        <v>2020</v>
      </c>
      <c r="C1040" s="209">
        <v>5</v>
      </c>
      <c r="D1040" s="57" t="str">
        <f t="shared" si="189"/>
        <v>Q1</v>
      </c>
      <c r="E1040" s="208" t="s">
        <v>35</v>
      </c>
      <c r="F1040" s="209">
        <v>2020</v>
      </c>
      <c r="G1040" s="209">
        <v>5</v>
      </c>
      <c r="H1040" s="213"/>
      <c r="I1040" s="57" t="str">
        <f t="shared" si="191"/>
        <v>Q1</v>
      </c>
      <c r="J1040" s="204" t="s">
        <v>1226</v>
      </c>
      <c r="K1040" s="213" t="s">
        <v>393</v>
      </c>
      <c r="L1040" s="210" t="s">
        <v>55</v>
      </c>
      <c r="M1040" s="208" t="s">
        <v>47</v>
      </c>
      <c r="N1040" s="208">
        <v>1</v>
      </c>
      <c r="O1040" s="208"/>
      <c r="P1040" s="57" t="str">
        <f t="shared" si="192"/>
        <v>MAIN UNIT</v>
      </c>
      <c r="Q1040" s="208" t="s">
        <v>48</v>
      </c>
      <c r="R1040" s="208" t="s">
        <v>49</v>
      </c>
      <c r="S1040" s="208" t="s">
        <v>36</v>
      </c>
      <c r="T1040" s="208" t="s">
        <v>65</v>
      </c>
      <c r="U1040" s="208" t="s">
        <v>66</v>
      </c>
      <c r="V1040" s="208" t="s">
        <v>99</v>
      </c>
      <c r="W1040" s="208" t="s">
        <v>51</v>
      </c>
      <c r="X1040" s="34">
        <v>620000</v>
      </c>
      <c r="Y1040" s="202">
        <v>1.1299999999999999</v>
      </c>
      <c r="Z1040" s="26">
        <f t="shared" si="190"/>
        <v>620000</v>
      </c>
      <c r="AA1040" s="208">
        <v>1.095</v>
      </c>
      <c r="AB1040" s="35">
        <f t="shared" si="200"/>
        <v>600796.4601769913</v>
      </c>
      <c r="AC1040" s="27">
        <f t="shared" si="193"/>
        <v>68911.353982300905</v>
      </c>
      <c r="AD1040" s="212">
        <v>0.1147</v>
      </c>
      <c r="AE1040" s="211">
        <f t="shared" si="194"/>
        <v>0</v>
      </c>
      <c r="AF1040" s="211" t="str">
        <f>IF(AND(COUNTIFS($J$18:J1040,J1040)=1,AE1040=1),1,"")</f>
        <v/>
      </c>
      <c r="AG1040" s="211" t="str">
        <f>IF(C1040="","",IF(AND(COUNTIFS($J$18:J1040,J1040)=1,C1040&lt;&gt;""),1,""))</f>
        <v/>
      </c>
      <c r="AH1040" s="211" t="str">
        <f>IF(G1040="","",IF(AND(COUNTIFS($J$18:J1040,J1040)=1,G1040&lt;&gt;""),1,""))</f>
        <v/>
      </c>
      <c r="AI1040" s="28">
        <f t="shared" si="195"/>
        <v>28065694.408805318</v>
      </c>
      <c r="AJ1040" s="28">
        <f t="shared" si="196"/>
        <v>4157433.2906989693</v>
      </c>
      <c r="AK1040" s="29">
        <f t="shared" si="197"/>
        <v>0.14813220831602222</v>
      </c>
      <c r="AL1040" s="210"/>
      <c r="AM1040" s="210"/>
      <c r="AN1040" s="210"/>
      <c r="AO1040" s="210"/>
      <c r="AP1040" s="45" t="str">
        <f t="shared" si="198"/>
        <v>20205</v>
      </c>
      <c r="AQ1040" s="45" t="str">
        <f t="shared" si="199"/>
        <v>20205RMB</v>
      </c>
    </row>
    <row r="1041" spans="1:43" s="15" customFormat="1">
      <c r="A1041" s="208" t="s">
        <v>35</v>
      </c>
      <c r="B1041" s="209">
        <v>2020</v>
      </c>
      <c r="C1041" s="209">
        <v>5</v>
      </c>
      <c r="D1041" s="57" t="str">
        <f t="shared" si="189"/>
        <v>Q1</v>
      </c>
      <c r="E1041" s="208" t="s">
        <v>35</v>
      </c>
      <c r="F1041" s="209">
        <v>2020</v>
      </c>
      <c r="G1041" s="209">
        <v>5</v>
      </c>
      <c r="H1041" s="213"/>
      <c r="I1041" s="57" t="str">
        <f t="shared" si="191"/>
        <v>Q1</v>
      </c>
      <c r="J1041" s="204" t="s">
        <v>1227</v>
      </c>
      <c r="K1041" s="213" t="s">
        <v>402</v>
      </c>
      <c r="L1041" s="210" t="s">
        <v>79</v>
      </c>
      <c r="M1041" s="208" t="s">
        <v>47</v>
      </c>
      <c r="N1041" s="208">
        <v>1</v>
      </c>
      <c r="O1041" s="208"/>
      <c r="P1041" s="57" t="str">
        <f t="shared" si="192"/>
        <v>MAIN UNIT</v>
      </c>
      <c r="Q1041" s="208" t="s">
        <v>48</v>
      </c>
      <c r="R1041" s="208" t="s">
        <v>49</v>
      </c>
      <c r="S1041" s="208" t="s">
        <v>37</v>
      </c>
      <c r="T1041" s="208" t="s">
        <v>179</v>
      </c>
      <c r="U1041" s="208" t="s">
        <v>58</v>
      </c>
      <c r="V1041" s="208" t="s">
        <v>81</v>
      </c>
      <c r="W1041" s="208" t="s">
        <v>51</v>
      </c>
      <c r="X1041" s="34">
        <v>980000</v>
      </c>
      <c r="Y1041" s="202" t="s">
        <v>996</v>
      </c>
      <c r="Z1041" s="26">
        <f t="shared" si="190"/>
        <v>980000</v>
      </c>
      <c r="AA1041" s="208">
        <v>1.095</v>
      </c>
      <c r="AB1041" s="35">
        <f t="shared" si="200"/>
        <v>949646.01769911509</v>
      </c>
      <c r="AC1041" s="27">
        <f t="shared" si="193"/>
        <v>119370.50442477877</v>
      </c>
      <c r="AD1041" s="212">
        <v>0.12570000000000001</v>
      </c>
      <c r="AE1041" s="211">
        <f t="shared" si="194"/>
        <v>0</v>
      </c>
      <c r="AF1041" s="211" t="str">
        <f>IF(AND(COUNTIFS($J$18:J1041,J1041)=1,AE1041=1),1,"")</f>
        <v/>
      </c>
      <c r="AG1041" s="211">
        <f>IF(C1041="","",IF(AND(COUNTIFS($J$18:J1041,J1041)=1,C1041&lt;&gt;""),1,""))</f>
        <v>1</v>
      </c>
      <c r="AH1041" s="211">
        <f>IF(G1041="","",IF(AND(COUNTIFS($J$18:J1041,J1041)=1,G1041&lt;&gt;""),1,""))</f>
        <v>1</v>
      </c>
      <c r="AI1041" s="28">
        <f t="shared" si="195"/>
        <v>28065694.408805318</v>
      </c>
      <c r="AJ1041" s="28">
        <f t="shared" si="196"/>
        <v>4157433.2906989693</v>
      </c>
      <c r="AK1041" s="29">
        <f t="shared" si="197"/>
        <v>0.14813220831602222</v>
      </c>
      <c r="AL1041" s="210"/>
      <c r="AM1041" s="210"/>
      <c r="AN1041" s="210"/>
      <c r="AO1041" s="210"/>
      <c r="AP1041" s="45" t="str">
        <f t="shared" si="198"/>
        <v>20205</v>
      </c>
      <c r="AQ1041" s="45" t="str">
        <f t="shared" si="199"/>
        <v>20205RMB</v>
      </c>
    </row>
    <row r="1042" spans="1:43" s="15" customFormat="1">
      <c r="A1042" s="208" t="s">
        <v>35</v>
      </c>
      <c r="B1042" s="209">
        <v>2020</v>
      </c>
      <c r="C1042" s="209">
        <v>5</v>
      </c>
      <c r="D1042" s="57" t="str">
        <f t="shared" si="189"/>
        <v>Q1</v>
      </c>
      <c r="E1042" s="208" t="s">
        <v>35</v>
      </c>
      <c r="F1042" s="209">
        <v>2020</v>
      </c>
      <c r="G1042" s="209">
        <v>5</v>
      </c>
      <c r="H1042" s="213"/>
      <c r="I1042" s="57" t="str">
        <f t="shared" si="191"/>
        <v>Q1</v>
      </c>
      <c r="J1042" s="204" t="s">
        <v>1228</v>
      </c>
      <c r="K1042" s="213" t="s">
        <v>1229</v>
      </c>
      <c r="L1042" s="210" t="s">
        <v>79</v>
      </c>
      <c r="M1042" s="208" t="s">
        <v>47</v>
      </c>
      <c r="N1042" s="208">
        <v>1</v>
      </c>
      <c r="O1042" s="208"/>
      <c r="P1042" s="57" t="str">
        <f t="shared" si="192"/>
        <v>MAIN UNIT</v>
      </c>
      <c r="Q1042" s="208" t="s">
        <v>48</v>
      </c>
      <c r="R1042" s="208" t="s">
        <v>49</v>
      </c>
      <c r="S1042" s="208" t="s">
        <v>37</v>
      </c>
      <c r="T1042" s="208" t="s">
        <v>70</v>
      </c>
      <c r="U1042" s="208" t="s">
        <v>58</v>
      </c>
      <c r="V1042" s="208" t="s">
        <v>156</v>
      </c>
      <c r="W1042" s="208" t="s">
        <v>51</v>
      </c>
      <c r="X1042" s="34">
        <v>1120652</v>
      </c>
      <c r="Y1042" s="202" t="s">
        <v>996</v>
      </c>
      <c r="Z1042" s="26">
        <f t="shared" si="190"/>
        <v>1120652</v>
      </c>
      <c r="AA1042" s="208">
        <v>1.095</v>
      </c>
      <c r="AB1042" s="35">
        <f t="shared" si="200"/>
        <v>1085941.5398230089</v>
      </c>
      <c r="AC1042" s="27">
        <f t="shared" si="193"/>
        <v>144104.4423345133</v>
      </c>
      <c r="AD1042" s="212">
        <v>0.13270000000000001</v>
      </c>
      <c r="AE1042" s="211">
        <f t="shared" si="194"/>
        <v>0</v>
      </c>
      <c r="AF1042" s="211" t="str">
        <f>IF(AND(COUNTIFS($J$18:J1042,J1042)=1,AE1042=1),1,"")</f>
        <v/>
      </c>
      <c r="AG1042" s="211">
        <f>IF(C1042="","",IF(AND(COUNTIFS($J$18:J1042,J1042)=1,C1042&lt;&gt;""),1,""))</f>
        <v>1</v>
      </c>
      <c r="AH1042" s="211">
        <f>IF(G1042="","",IF(AND(COUNTIFS($J$18:J1042,J1042)=1,G1042&lt;&gt;""),1,""))</f>
        <v>1</v>
      </c>
      <c r="AI1042" s="28">
        <f t="shared" si="195"/>
        <v>28065694.408805318</v>
      </c>
      <c r="AJ1042" s="28">
        <f t="shared" si="196"/>
        <v>4157433.2906989693</v>
      </c>
      <c r="AK1042" s="29">
        <f t="shared" si="197"/>
        <v>0.14813220831602222</v>
      </c>
      <c r="AL1042" s="210"/>
      <c r="AM1042" s="210"/>
      <c r="AN1042" s="210"/>
      <c r="AO1042" s="210"/>
      <c r="AP1042" s="45" t="str">
        <f t="shared" si="198"/>
        <v>20205</v>
      </c>
      <c r="AQ1042" s="45" t="str">
        <f t="shared" si="199"/>
        <v>20205RMB</v>
      </c>
    </row>
    <row r="1043" spans="1:43" s="15" customFormat="1">
      <c r="A1043" s="208" t="s">
        <v>35</v>
      </c>
      <c r="B1043" s="209">
        <v>2020</v>
      </c>
      <c r="C1043" s="209">
        <v>5</v>
      </c>
      <c r="D1043" s="57" t="str">
        <f t="shared" si="189"/>
        <v>Q1</v>
      </c>
      <c r="E1043" s="208" t="s">
        <v>35</v>
      </c>
      <c r="F1043" s="209">
        <v>2020</v>
      </c>
      <c r="G1043" s="209">
        <v>5</v>
      </c>
      <c r="H1043" s="213"/>
      <c r="I1043" s="57" t="str">
        <f t="shared" si="191"/>
        <v>Q1</v>
      </c>
      <c r="J1043" s="204" t="s">
        <v>1230</v>
      </c>
      <c r="K1043" s="213" t="s">
        <v>1231</v>
      </c>
      <c r="L1043" s="210" t="s">
        <v>55</v>
      </c>
      <c r="M1043" s="208" t="s">
        <v>47</v>
      </c>
      <c r="N1043" s="208">
        <v>1</v>
      </c>
      <c r="O1043" s="208"/>
      <c r="P1043" s="57" t="str">
        <f t="shared" si="192"/>
        <v>MAIN UNIT</v>
      </c>
      <c r="Q1043" s="208" t="s">
        <v>48</v>
      </c>
      <c r="R1043" s="208" t="s">
        <v>49</v>
      </c>
      <c r="S1043" s="208" t="s">
        <v>36</v>
      </c>
      <c r="T1043" s="208" t="s">
        <v>1232</v>
      </c>
      <c r="U1043" s="208" t="s">
        <v>66</v>
      </c>
      <c r="V1043" s="208" t="s">
        <v>1233</v>
      </c>
      <c r="W1043" s="208" t="s">
        <v>984</v>
      </c>
      <c r="X1043" s="34">
        <v>11256350</v>
      </c>
      <c r="Y1043" s="202">
        <v>1</v>
      </c>
      <c r="Z1043" s="26">
        <f t="shared" si="190"/>
        <v>11256350</v>
      </c>
      <c r="AA1043" s="208">
        <v>7.4300000000000005E-2</v>
      </c>
      <c r="AB1043" s="35">
        <f t="shared" si="200"/>
        <v>836346.80500000005</v>
      </c>
      <c r="AC1043" s="27">
        <f t="shared" si="193"/>
        <v>196206.96045300001</v>
      </c>
      <c r="AD1043" s="212">
        <v>0.2346</v>
      </c>
      <c r="AE1043" s="211">
        <f t="shared" si="194"/>
        <v>0</v>
      </c>
      <c r="AF1043" s="211" t="str">
        <f>IF(AND(COUNTIFS($J$18:J1043,J1043)=1,AE1043=1),1,"")</f>
        <v/>
      </c>
      <c r="AG1043" s="211">
        <f>IF(C1043="","",IF(AND(COUNTIFS($J$18:J1043,J1043)=1,C1043&lt;&gt;""),1,""))</f>
        <v>1</v>
      </c>
      <c r="AH1043" s="211">
        <f>IF(G1043="","",IF(AND(COUNTIFS($J$18:J1043,J1043)=1,G1043&lt;&gt;""),1,""))</f>
        <v>1</v>
      </c>
      <c r="AI1043" s="28">
        <f t="shared" si="195"/>
        <v>28065694.408805318</v>
      </c>
      <c r="AJ1043" s="28">
        <f t="shared" si="196"/>
        <v>4157433.2906989693</v>
      </c>
      <c r="AK1043" s="29">
        <f t="shared" si="197"/>
        <v>0.14813220831602222</v>
      </c>
      <c r="AL1043" s="210"/>
      <c r="AM1043" s="210"/>
      <c r="AN1043" s="210"/>
      <c r="AO1043" s="210"/>
      <c r="AP1043" s="45" t="str">
        <f t="shared" si="198"/>
        <v>20205</v>
      </c>
      <c r="AQ1043" s="45" t="str">
        <f t="shared" si="199"/>
        <v>20205JPY</v>
      </c>
    </row>
    <row r="1044" spans="1:43" s="15" customFormat="1">
      <c r="A1044" s="208" t="s">
        <v>35</v>
      </c>
      <c r="B1044" s="209">
        <v>2020</v>
      </c>
      <c r="C1044" s="209">
        <v>5</v>
      </c>
      <c r="D1044" s="57" t="str">
        <f t="shared" si="189"/>
        <v>Q1</v>
      </c>
      <c r="E1044" s="208" t="s">
        <v>35</v>
      </c>
      <c r="F1044" s="209">
        <v>2020</v>
      </c>
      <c r="G1044" s="209">
        <v>5</v>
      </c>
      <c r="H1044" s="213"/>
      <c r="I1044" s="57" t="str">
        <f t="shared" si="191"/>
        <v>Q1</v>
      </c>
      <c r="J1044" s="204" t="s">
        <v>1230</v>
      </c>
      <c r="K1044" s="213" t="s">
        <v>1231</v>
      </c>
      <c r="L1044" s="210" t="s">
        <v>55</v>
      </c>
      <c r="M1044" s="208" t="s">
        <v>47</v>
      </c>
      <c r="N1044" s="208">
        <v>1</v>
      </c>
      <c r="O1044" s="208"/>
      <c r="P1044" s="57" t="str">
        <f t="shared" si="192"/>
        <v>MAIN UNIT</v>
      </c>
      <c r="Q1044" s="208" t="s">
        <v>48</v>
      </c>
      <c r="R1044" s="208" t="s">
        <v>49</v>
      </c>
      <c r="S1044" s="208" t="s">
        <v>36</v>
      </c>
      <c r="T1044" s="208" t="s">
        <v>1232</v>
      </c>
      <c r="U1044" s="208" t="s">
        <v>66</v>
      </c>
      <c r="V1044" s="208" t="s">
        <v>1233</v>
      </c>
      <c r="W1044" s="208" t="s">
        <v>984</v>
      </c>
      <c r="X1044" s="34">
        <v>11256350</v>
      </c>
      <c r="Y1044" s="202">
        <v>1</v>
      </c>
      <c r="Z1044" s="26">
        <f t="shared" si="190"/>
        <v>11256350</v>
      </c>
      <c r="AA1044" s="208">
        <v>7.4300000000000005E-2</v>
      </c>
      <c r="AB1044" s="35">
        <f t="shared" si="200"/>
        <v>836346.80500000005</v>
      </c>
      <c r="AC1044" s="27">
        <f t="shared" si="193"/>
        <v>196206.96045300001</v>
      </c>
      <c r="AD1044" s="212">
        <v>0.2346</v>
      </c>
      <c r="AE1044" s="211">
        <f t="shared" si="194"/>
        <v>0</v>
      </c>
      <c r="AF1044" s="211" t="str">
        <f>IF(AND(COUNTIFS($J$18:J1044,J1044)=1,AE1044=1),1,"")</f>
        <v/>
      </c>
      <c r="AG1044" s="211" t="str">
        <f>IF(C1044="","",IF(AND(COUNTIFS($J$18:J1044,J1044)=1,C1044&lt;&gt;""),1,""))</f>
        <v/>
      </c>
      <c r="AH1044" s="211" t="str">
        <f>IF(G1044="","",IF(AND(COUNTIFS($J$18:J1044,J1044)=1,G1044&lt;&gt;""),1,""))</f>
        <v/>
      </c>
      <c r="AI1044" s="28">
        <f t="shared" si="195"/>
        <v>28065694.408805318</v>
      </c>
      <c r="AJ1044" s="28">
        <f t="shared" si="196"/>
        <v>4157433.2906989693</v>
      </c>
      <c r="AK1044" s="29">
        <f t="shared" si="197"/>
        <v>0.14813220831602222</v>
      </c>
      <c r="AL1044" s="210"/>
      <c r="AM1044" s="210"/>
      <c r="AN1044" s="210"/>
      <c r="AO1044" s="210"/>
      <c r="AP1044" s="45" t="str">
        <f t="shared" si="198"/>
        <v>20205</v>
      </c>
      <c r="AQ1044" s="45" t="str">
        <f t="shared" si="199"/>
        <v>20205JPY</v>
      </c>
    </row>
    <row r="1045" spans="1:43" s="15" customFormat="1">
      <c r="A1045" s="208" t="s">
        <v>35</v>
      </c>
      <c r="B1045" s="209">
        <v>2020</v>
      </c>
      <c r="C1045" s="209">
        <v>7</v>
      </c>
      <c r="D1045" s="57" t="str">
        <f t="shared" si="189"/>
        <v>Q2</v>
      </c>
      <c r="E1045" s="208" t="s">
        <v>35</v>
      </c>
      <c r="F1045" s="209">
        <v>2020</v>
      </c>
      <c r="G1045" s="209">
        <v>10</v>
      </c>
      <c r="H1045" s="213"/>
      <c r="I1045" s="57" t="str">
        <f t="shared" si="191"/>
        <v>Q3</v>
      </c>
      <c r="J1045" s="204" t="s">
        <v>1234</v>
      </c>
      <c r="K1045" s="213" t="s">
        <v>1235</v>
      </c>
      <c r="L1045" s="210" t="s">
        <v>1236</v>
      </c>
      <c r="M1045" s="208" t="s">
        <v>47</v>
      </c>
      <c r="N1045" s="208">
        <v>1</v>
      </c>
      <c r="O1045" s="208"/>
      <c r="P1045" s="57" t="str">
        <f t="shared" si="192"/>
        <v>MAIN UNIT</v>
      </c>
      <c r="Q1045" s="208" t="s">
        <v>56</v>
      </c>
      <c r="R1045" s="208" t="s">
        <v>49</v>
      </c>
      <c r="S1045" s="208" t="s">
        <v>36</v>
      </c>
      <c r="T1045" s="208" t="s">
        <v>65</v>
      </c>
      <c r="U1045" s="208" t="s">
        <v>66</v>
      </c>
      <c r="V1045" s="208" t="s">
        <v>1237</v>
      </c>
      <c r="W1045" s="208" t="s">
        <v>1035</v>
      </c>
      <c r="X1045" s="34">
        <v>1600000</v>
      </c>
      <c r="Y1045" s="202">
        <v>1.1299999999999999</v>
      </c>
      <c r="Z1045" s="26">
        <f t="shared" si="190"/>
        <v>1600000</v>
      </c>
      <c r="AA1045" s="208">
        <v>1.135</v>
      </c>
      <c r="AB1045" s="35">
        <f t="shared" si="200"/>
        <v>1607079.6460176993</v>
      </c>
      <c r="AC1045" s="27">
        <f t="shared" si="193"/>
        <v>260186.19469026549</v>
      </c>
      <c r="AD1045" s="212">
        <v>0.16189999999999999</v>
      </c>
      <c r="AE1045" s="211">
        <f t="shared" si="194"/>
        <v>1</v>
      </c>
      <c r="AF1045" s="211">
        <f>IF(AND(COUNTIFS($J$18:J1045,J1045)=1,AE1045=1),1,"")</f>
        <v>1</v>
      </c>
      <c r="AG1045" s="211">
        <f>IF(C1045="","",IF(AND(COUNTIFS($J$18:J1045,J1045)=1,C1045&lt;&gt;""),1,""))</f>
        <v>1</v>
      </c>
      <c r="AH1045" s="211">
        <f>IF(G1045="","",IF(AND(COUNTIFS($J$18:J1045,J1045)=1,G1045&lt;&gt;""),1,""))</f>
        <v>1</v>
      </c>
      <c r="AI1045" s="28">
        <f t="shared" si="195"/>
        <v>28011162.254106205</v>
      </c>
      <c r="AJ1045" s="28">
        <f t="shared" si="196"/>
        <v>3401347.1124888421</v>
      </c>
      <c r="AK1045" s="29">
        <f t="shared" si="197"/>
        <v>0.12142827497242578</v>
      </c>
      <c r="AL1045" s="210"/>
      <c r="AM1045" s="210"/>
      <c r="AN1045" s="210"/>
      <c r="AO1045" s="210"/>
      <c r="AP1045" s="45" t="str">
        <f t="shared" si="198"/>
        <v>202010</v>
      </c>
      <c r="AQ1045" s="45" t="str">
        <f t="shared" si="199"/>
        <v>202010RMB</v>
      </c>
    </row>
    <row r="1046" spans="1:43" s="15" customFormat="1">
      <c r="A1046" s="208" t="s">
        <v>35</v>
      </c>
      <c r="B1046" s="209">
        <v>2020</v>
      </c>
      <c r="C1046" s="209">
        <v>8</v>
      </c>
      <c r="D1046" s="57" t="str">
        <f t="shared" si="189"/>
        <v>Q2</v>
      </c>
      <c r="E1046" s="208" t="s">
        <v>35</v>
      </c>
      <c r="F1046" s="209">
        <v>2020</v>
      </c>
      <c r="G1046" s="209">
        <v>11</v>
      </c>
      <c r="H1046" s="213"/>
      <c r="I1046" s="57" t="str">
        <f t="shared" si="191"/>
        <v>Q3</v>
      </c>
      <c r="J1046" s="204" t="s">
        <v>1238</v>
      </c>
      <c r="K1046" s="213" t="s">
        <v>1239</v>
      </c>
      <c r="L1046" s="210" t="s">
        <v>79</v>
      </c>
      <c r="M1046" s="208" t="s">
        <v>47</v>
      </c>
      <c r="N1046" s="208">
        <v>1</v>
      </c>
      <c r="O1046" s="208"/>
      <c r="P1046" s="57" t="str">
        <f t="shared" si="192"/>
        <v>MAIN UNIT</v>
      </c>
      <c r="Q1046" s="208" t="s">
        <v>56</v>
      </c>
      <c r="R1046" s="208" t="s">
        <v>49</v>
      </c>
      <c r="S1046" s="208" t="s">
        <v>36</v>
      </c>
      <c r="T1046" s="208" t="s">
        <v>65</v>
      </c>
      <c r="U1046" s="208" t="s">
        <v>246</v>
      </c>
      <c r="V1046" s="208" t="s">
        <v>67</v>
      </c>
      <c r="W1046" s="208" t="s">
        <v>51</v>
      </c>
      <c r="X1046" s="34">
        <v>950000</v>
      </c>
      <c r="Y1046" s="202">
        <v>1.1299999999999999</v>
      </c>
      <c r="Z1046" s="26">
        <f t="shared" si="190"/>
        <v>950000</v>
      </c>
      <c r="AA1046" s="208">
        <v>1.155</v>
      </c>
      <c r="AB1046" s="35">
        <f t="shared" si="200"/>
        <v>971017.69911504444</v>
      </c>
      <c r="AC1046" s="27">
        <f t="shared" si="193"/>
        <v>121862.72123893807</v>
      </c>
      <c r="AD1046" s="212">
        <v>0.1255</v>
      </c>
      <c r="AE1046" s="211">
        <f t="shared" si="194"/>
        <v>1</v>
      </c>
      <c r="AF1046" s="211">
        <f>IF(AND(COUNTIFS($J$18:J1046,J1046)=1,AE1046=1),1,"")</f>
        <v>1</v>
      </c>
      <c r="AG1046" s="211">
        <f>IF(C1046="","",IF(AND(COUNTIFS($J$18:J1046,J1046)=1,C1046&lt;&gt;""),1,""))</f>
        <v>1</v>
      </c>
      <c r="AH1046" s="211">
        <f>IF(G1046="","",IF(AND(COUNTIFS($J$18:J1046,J1046)=1,G1046&lt;&gt;""),1,""))</f>
        <v>1</v>
      </c>
      <c r="AI1046" s="28">
        <f t="shared" si="195"/>
        <v>44078731.611185834</v>
      </c>
      <c r="AJ1046" s="28">
        <f t="shared" si="196"/>
        <v>5508173.2163771475</v>
      </c>
      <c r="AK1046" s="29">
        <f t="shared" si="197"/>
        <v>0.12496215328889686</v>
      </c>
      <c r="AL1046" s="210"/>
      <c r="AM1046" s="210"/>
      <c r="AN1046" s="210"/>
      <c r="AO1046" s="210"/>
      <c r="AP1046" s="45" t="str">
        <f t="shared" si="198"/>
        <v>202011</v>
      </c>
      <c r="AQ1046" s="45" t="str">
        <f t="shared" si="199"/>
        <v>202011RMB</v>
      </c>
    </row>
    <row r="1047" spans="1:43" s="15" customFormat="1">
      <c r="A1047" s="208" t="s">
        <v>35</v>
      </c>
      <c r="B1047" s="209">
        <v>2020</v>
      </c>
      <c r="C1047" s="209">
        <v>8</v>
      </c>
      <c r="D1047" s="57" t="str">
        <f t="shared" si="189"/>
        <v>Q2</v>
      </c>
      <c r="E1047" s="208" t="s">
        <v>35</v>
      </c>
      <c r="F1047" s="209">
        <v>2020</v>
      </c>
      <c r="G1047" s="209">
        <v>11</v>
      </c>
      <c r="H1047" s="213"/>
      <c r="I1047" s="57" t="str">
        <f t="shared" si="191"/>
        <v>Q3</v>
      </c>
      <c r="J1047" s="204" t="s">
        <v>1238</v>
      </c>
      <c r="K1047" s="213" t="s">
        <v>1239</v>
      </c>
      <c r="L1047" s="210" t="s">
        <v>55</v>
      </c>
      <c r="M1047" s="208" t="s">
        <v>47</v>
      </c>
      <c r="N1047" s="208">
        <v>1</v>
      </c>
      <c r="O1047" s="208"/>
      <c r="P1047" s="57" t="str">
        <f t="shared" si="192"/>
        <v>MAIN UNIT</v>
      </c>
      <c r="Q1047" s="208" t="s">
        <v>56</v>
      </c>
      <c r="R1047" s="208" t="s">
        <v>49</v>
      </c>
      <c r="S1047" s="208" t="s">
        <v>36</v>
      </c>
      <c r="T1047" s="208" t="s">
        <v>65</v>
      </c>
      <c r="U1047" s="208" t="s">
        <v>246</v>
      </c>
      <c r="V1047" s="208" t="s">
        <v>67</v>
      </c>
      <c r="W1047" s="208" t="s">
        <v>51</v>
      </c>
      <c r="X1047" s="34">
        <v>650000</v>
      </c>
      <c r="Y1047" s="202">
        <v>1.1299999999999999</v>
      </c>
      <c r="Z1047" s="26">
        <f t="shared" si="190"/>
        <v>650000</v>
      </c>
      <c r="AA1047" s="208">
        <v>1.155</v>
      </c>
      <c r="AB1047" s="35">
        <f t="shared" si="200"/>
        <v>664380.53097345144</v>
      </c>
      <c r="AC1047" s="27">
        <f t="shared" si="193"/>
        <v>83379.756637168161</v>
      </c>
      <c r="AD1047" s="212">
        <v>0.1255</v>
      </c>
      <c r="AE1047" s="211">
        <f t="shared" si="194"/>
        <v>1</v>
      </c>
      <c r="AF1047" s="211" t="str">
        <f>IF(AND(COUNTIFS($J$18:J1047,J1047)=1,AE1047=1),1,"")</f>
        <v/>
      </c>
      <c r="AG1047" s="211" t="str">
        <f>IF(C1047="","",IF(AND(COUNTIFS($J$18:J1047,J1047)=1,C1047&lt;&gt;""),1,""))</f>
        <v/>
      </c>
      <c r="AH1047" s="211" t="str">
        <f>IF(G1047="","",IF(AND(COUNTIFS($J$18:J1047,J1047)=1,G1047&lt;&gt;""),1,""))</f>
        <v/>
      </c>
      <c r="AI1047" s="28">
        <f t="shared" si="195"/>
        <v>44078731.611185834</v>
      </c>
      <c r="AJ1047" s="28">
        <f t="shared" si="196"/>
        <v>5508173.2163771475</v>
      </c>
      <c r="AK1047" s="29">
        <f t="shared" si="197"/>
        <v>0.12496215328889686</v>
      </c>
      <c r="AL1047" s="210"/>
      <c r="AM1047" s="210"/>
      <c r="AN1047" s="210"/>
      <c r="AO1047" s="210"/>
      <c r="AP1047" s="45" t="str">
        <f t="shared" si="198"/>
        <v>202011</v>
      </c>
      <c r="AQ1047" s="45" t="str">
        <f t="shared" si="199"/>
        <v>202011RMB</v>
      </c>
    </row>
    <row r="1048" spans="1:43" s="15" customFormat="1">
      <c r="A1048" s="208" t="s">
        <v>35</v>
      </c>
      <c r="B1048" s="209">
        <v>2020</v>
      </c>
      <c r="C1048" s="209">
        <v>8</v>
      </c>
      <c r="D1048" s="57" t="str">
        <f t="shared" si="189"/>
        <v>Q2</v>
      </c>
      <c r="E1048" s="208" t="s">
        <v>35</v>
      </c>
      <c r="F1048" s="209">
        <v>2020</v>
      </c>
      <c r="G1048" s="209">
        <v>10</v>
      </c>
      <c r="H1048" s="213"/>
      <c r="I1048" s="57" t="str">
        <f t="shared" si="191"/>
        <v>Q3</v>
      </c>
      <c r="J1048" s="204" t="s">
        <v>1240</v>
      </c>
      <c r="K1048" s="213" t="s">
        <v>1241</v>
      </c>
      <c r="L1048" s="210" t="s">
        <v>79</v>
      </c>
      <c r="M1048" s="208" t="s">
        <v>47</v>
      </c>
      <c r="N1048" s="208">
        <v>1</v>
      </c>
      <c r="O1048" s="208"/>
      <c r="P1048" s="57" t="str">
        <f t="shared" si="192"/>
        <v>MAIN UNIT</v>
      </c>
      <c r="Q1048" s="208" t="s">
        <v>48</v>
      </c>
      <c r="R1048" s="208" t="s">
        <v>49</v>
      </c>
      <c r="S1048" s="208" t="s">
        <v>36</v>
      </c>
      <c r="T1048" s="208" t="s">
        <v>65</v>
      </c>
      <c r="U1048" s="208" t="s">
        <v>66</v>
      </c>
      <c r="V1048" s="208" t="s">
        <v>1242</v>
      </c>
      <c r="W1048" s="208" t="s">
        <v>1243</v>
      </c>
      <c r="X1048" s="34">
        <v>1010000</v>
      </c>
      <c r="Y1048" s="202">
        <v>1.1299999999999999</v>
      </c>
      <c r="Z1048" s="26">
        <f t="shared" si="190"/>
        <v>1010000</v>
      </c>
      <c r="AA1048" s="208">
        <v>1.135</v>
      </c>
      <c r="AB1048" s="35">
        <f t="shared" si="200"/>
        <v>1014469.0265486727</v>
      </c>
      <c r="AC1048" s="27">
        <f t="shared" si="193"/>
        <v>124272.45575221241</v>
      </c>
      <c r="AD1048" s="212">
        <v>0.1225</v>
      </c>
      <c r="AE1048" s="211">
        <f t="shared" si="194"/>
        <v>0</v>
      </c>
      <c r="AF1048" s="211" t="str">
        <f>IF(AND(COUNTIFS($J$18:J1048,J1048)=1,AE1048=1),1,"")</f>
        <v/>
      </c>
      <c r="AG1048" s="211">
        <f>IF(C1048="","",IF(AND(COUNTIFS($J$18:J1048,J1048)=1,C1048&lt;&gt;""),1,""))</f>
        <v>1</v>
      </c>
      <c r="AH1048" s="211">
        <f>IF(G1048="","",IF(AND(COUNTIFS($J$18:J1048,J1048)=1,G1048&lt;&gt;""),1,""))</f>
        <v>1</v>
      </c>
      <c r="AI1048" s="28">
        <f t="shared" si="195"/>
        <v>28011162.254106205</v>
      </c>
      <c r="AJ1048" s="28">
        <f t="shared" si="196"/>
        <v>3401347.1124888421</v>
      </c>
      <c r="AK1048" s="29">
        <f t="shared" si="197"/>
        <v>0.12142827497242578</v>
      </c>
      <c r="AL1048" s="210"/>
      <c r="AM1048" s="210"/>
      <c r="AN1048" s="210"/>
      <c r="AO1048" s="210"/>
      <c r="AP1048" s="45" t="str">
        <f t="shared" si="198"/>
        <v>202010</v>
      </c>
      <c r="AQ1048" s="45" t="str">
        <f t="shared" si="199"/>
        <v>202010RMB</v>
      </c>
    </row>
    <row r="1049" spans="1:43" s="15" customFormat="1">
      <c r="A1049" s="208" t="s">
        <v>35</v>
      </c>
      <c r="B1049" s="209">
        <v>2020</v>
      </c>
      <c r="C1049" s="209">
        <v>8</v>
      </c>
      <c r="D1049" s="57" t="str">
        <f t="shared" si="189"/>
        <v>Q2</v>
      </c>
      <c r="E1049" s="208" t="s">
        <v>35</v>
      </c>
      <c r="F1049" s="209">
        <v>2020</v>
      </c>
      <c r="G1049" s="209">
        <v>11</v>
      </c>
      <c r="H1049" s="213"/>
      <c r="I1049" s="57" t="str">
        <f t="shared" si="191"/>
        <v>Q3</v>
      </c>
      <c r="J1049" s="204" t="s">
        <v>1244</v>
      </c>
      <c r="K1049" s="213" t="s">
        <v>1245</v>
      </c>
      <c r="L1049" s="210" t="s">
        <v>55</v>
      </c>
      <c r="M1049" s="208" t="s">
        <v>47</v>
      </c>
      <c r="N1049" s="208">
        <v>1</v>
      </c>
      <c r="O1049" s="208"/>
      <c r="P1049" s="57" t="str">
        <f t="shared" si="192"/>
        <v>MAIN UNIT</v>
      </c>
      <c r="Q1049" s="208" t="s">
        <v>48</v>
      </c>
      <c r="R1049" s="208" t="s">
        <v>49</v>
      </c>
      <c r="S1049" s="208" t="s">
        <v>36</v>
      </c>
      <c r="T1049" s="208" t="s">
        <v>65</v>
      </c>
      <c r="U1049" s="208" t="s">
        <v>66</v>
      </c>
      <c r="V1049" s="208" t="s">
        <v>1246</v>
      </c>
      <c r="W1049" s="208" t="s">
        <v>1243</v>
      </c>
      <c r="X1049" s="34">
        <v>500000</v>
      </c>
      <c r="Y1049" s="202">
        <v>1.1299999999999999</v>
      </c>
      <c r="Z1049" s="26">
        <f t="shared" si="190"/>
        <v>500000</v>
      </c>
      <c r="AA1049" s="208">
        <v>1.155</v>
      </c>
      <c r="AB1049" s="35">
        <f t="shared" si="200"/>
        <v>511061.94690265495</v>
      </c>
      <c r="AC1049" s="27">
        <f t="shared" si="193"/>
        <v>63422.787610619482</v>
      </c>
      <c r="AD1049" s="212">
        <v>0.1241</v>
      </c>
      <c r="AE1049" s="211">
        <f t="shared" si="194"/>
        <v>0</v>
      </c>
      <c r="AF1049" s="211" t="str">
        <f>IF(AND(COUNTIFS($J$18:J1049,J1049)=1,AE1049=1),1,"")</f>
        <v/>
      </c>
      <c r="AG1049" s="211">
        <f>IF(C1049="","",IF(AND(COUNTIFS($J$18:J1049,J1049)=1,C1049&lt;&gt;""),1,""))</f>
        <v>1</v>
      </c>
      <c r="AH1049" s="211">
        <f>IF(G1049="","",IF(AND(COUNTIFS($J$18:J1049,J1049)=1,G1049&lt;&gt;""),1,""))</f>
        <v>1</v>
      </c>
      <c r="AI1049" s="28">
        <f t="shared" si="195"/>
        <v>44078731.611185834</v>
      </c>
      <c r="AJ1049" s="28">
        <f t="shared" si="196"/>
        <v>5508173.2163771475</v>
      </c>
      <c r="AK1049" s="29">
        <f t="shared" si="197"/>
        <v>0.12496215328889686</v>
      </c>
      <c r="AL1049" s="210"/>
      <c r="AM1049" s="210"/>
      <c r="AN1049" s="210"/>
      <c r="AO1049" s="210"/>
      <c r="AP1049" s="45" t="str">
        <f t="shared" si="198"/>
        <v>202011</v>
      </c>
      <c r="AQ1049" s="45" t="str">
        <f t="shared" si="199"/>
        <v>202011RMB</v>
      </c>
    </row>
    <row r="1050" spans="1:43" s="15" customFormat="1">
      <c r="A1050" s="208" t="s">
        <v>35</v>
      </c>
      <c r="B1050" s="209">
        <v>2020</v>
      </c>
      <c r="C1050" s="209">
        <v>8</v>
      </c>
      <c r="D1050" s="57" t="str">
        <f t="shared" si="189"/>
        <v>Q2</v>
      </c>
      <c r="E1050" s="208" t="s">
        <v>35</v>
      </c>
      <c r="F1050" s="209">
        <v>2020</v>
      </c>
      <c r="G1050" s="209">
        <v>11</v>
      </c>
      <c r="H1050" s="213"/>
      <c r="I1050" s="57" t="str">
        <f t="shared" si="191"/>
        <v>Q3</v>
      </c>
      <c r="J1050" s="204" t="s">
        <v>1247</v>
      </c>
      <c r="K1050" s="213" t="s">
        <v>459</v>
      </c>
      <c r="L1050" s="210" t="s">
        <v>55</v>
      </c>
      <c r="M1050" s="208" t="s">
        <v>47</v>
      </c>
      <c r="N1050" s="208">
        <v>1</v>
      </c>
      <c r="O1050" s="208"/>
      <c r="P1050" s="57" t="str">
        <f t="shared" si="192"/>
        <v>MAIN UNIT</v>
      </c>
      <c r="Q1050" s="208" t="s">
        <v>48</v>
      </c>
      <c r="R1050" s="208" t="s">
        <v>49</v>
      </c>
      <c r="S1050" s="208" t="s">
        <v>36</v>
      </c>
      <c r="T1050" s="208" t="s">
        <v>65</v>
      </c>
      <c r="U1050" s="208" t="s">
        <v>66</v>
      </c>
      <c r="V1050" s="208" t="s">
        <v>290</v>
      </c>
      <c r="W1050" s="208" t="s">
        <v>96</v>
      </c>
      <c r="X1050" s="34">
        <v>6850000</v>
      </c>
      <c r="Y1050" s="202">
        <v>1</v>
      </c>
      <c r="Z1050" s="26">
        <f t="shared" si="190"/>
        <v>6850000</v>
      </c>
      <c r="AA1050" s="208">
        <v>7.6100000000000001E-2</v>
      </c>
      <c r="AB1050" s="35">
        <f t="shared" si="200"/>
        <v>521285</v>
      </c>
      <c r="AC1050" s="27">
        <f t="shared" si="193"/>
        <v>66724.479999999996</v>
      </c>
      <c r="AD1050" s="212">
        <v>0.128</v>
      </c>
      <c r="AE1050" s="211">
        <f t="shared" si="194"/>
        <v>0</v>
      </c>
      <c r="AF1050" s="211" t="str">
        <f>IF(AND(COUNTIFS($J$18:J1050,J1050)=1,AE1050=1),1,"")</f>
        <v/>
      </c>
      <c r="AG1050" s="211">
        <f>IF(C1050="","",IF(AND(COUNTIFS($J$18:J1050,J1050)=1,C1050&lt;&gt;""),1,""))</f>
        <v>1</v>
      </c>
      <c r="AH1050" s="211">
        <f>IF(G1050="","",IF(AND(COUNTIFS($J$18:J1050,J1050)=1,G1050&lt;&gt;""),1,""))</f>
        <v>1</v>
      </c>
      <c r="AI1050" s="28">
        <f t="shared" si="195"/>
        <v>44078731.611185834</v>
      </c>
      <c r="AJ1050" s="28">
        <f t="shared" si="196"/>
        <v>5508173.2163771475</v>
      </c>
      <c r="AK1050" s="29">
        <f t="shared" si="197"/>
        <v>0.12496215328889686</v>
      </c>
      <c r="AL1050" s="210"/>
      <c r="AM1050" s="210"/>
      <c r="AN1050" s="210"/>
      <c r="AO1050" s="210"/>
      <c r="AP1050" s="45" t="str">
        <f t="shared" si="198"/>
        <v>202011</v>
      </c>
      <c r="AQ1050" s="45" t="str">
        <f t="shared" si="199"/>
        <v>202011JPY</v>
      </c>
    </row>
    <row r="1051" spans="1:43" s="15" customFormat="1">
      <c r="A1051" s="208" t="s">
        <v>35</v>
      </c>
      <c r="B1051" s="209">
        <v>2020</v>
      </c>
      <c r="C1051" s="209">
        <v>8</v>
      </c>
      <c r="D1051" s="57" t="str">
        <f t="shared" si="189"/>
        <v>Q2</v>
      </c>
      <c r="E1051" s="208" t="s">
        <v>35</v>
      </c>
      <c r="F1051" s="209">
        <v>2020</v>
      </c>
      <c r="G1051" s="209">
        <v>11</v>
      </c>
      <c r="H1051" s="213"/>
      <c r="I1051" s="57" t="str">
        <f t="shared" si="191"/>
        <v>Q3</v>
      </c>
      <c r="J1051" s="204" t="s">
        <v>1248</v>
      </c>
      <c r="K1051" s="213" t="s">
        <v>1249</v>
      </c>
      <c r="L1051" s="210" t="s">
        <v>55</v>
      </c>
      <c r="M1051" s="208" t="s">
        <v>47</v>
      </c>
      <c r="N1051" s="208">
        <v>1</v>
      </c>
      <c r="O1051" s="208"/>
      <c r="P1051" s="57" t="str">
        <f t="shared" si="192"/>
        <v>MAIN UNIT</v>
      </c>
      <c r="Q1051" s="208" t="s">
        <v>48</v>
      </c>
      <c r="R1051" s="208" t="s">
        <v>49</v>
      </c>
      <c r="S1051" s="208" t="s">
        <v>36</v>
      </c>
      <c r="T1051" s="208" t="s">
        <v>65</v>
      </c>
      <c r="U1051" s="208" t="s">
        <v>66</v>
      </c>
      <c r="V1051" s="208" t="s">
        <v>50</v>
      </c>
      <c r="W1051" s="208" t="s">
        <v>849</v>
      </c>
      <c r="X1051" s="34">
        <v>78997</v>
      </c>
      <c r="Y1051" s="202">
        <v>1</v>
      </c>
      <c r="Z1051" s="26">
        <f t="shared" si="190"/>
        <v>78997</v>
      </c>
      <c r="AA1051" s="208">
        <v>7.8</v>
      </c>
      <c r="AB1051" s="35">
        <f t="shared" si="200"/>
        <v>616176.6</v>
      </c>
      <c r="AC1051" s="27">
        <f t="shared" si="193"/>
        <v>133895.17517999999</v>
      </c>
      <c r="AD1051" s="212">
        <v>0.21729999999999999</v>
      </c>
      <c r="AE1051" s="211">
        <f t="shared" si="194"/>
        <v>0</v>
      </c>
      <c r="AF1051" s="211" t="str">
        <f>IF(AND(COUNTIFS($J$18:J1051,J1051)=1,AE1051=1),1,"")</f>
        <v/>
      </c>
      <c r="AG1051" s="211">
        <f>IF(C1051="","",IF(AND(COUNTIFS($J$18:J1051,J1051)=1,C1051&lt;&gt;""),1,""))</f>
        <v>1</v>
      </c>
      <c r="AH1051" s="211">
        <f>IF(G1051="","",IF(AND(COUNTIFS($J$18:J1051,J1051)=1,G1051&lt;&gt;""),1,""))</f>
        <v>1</v>
      </c>
      <c r="AI1051" s="28">
        <f t="shared" si="195"/>
        <v>44078731.611185834</v>
      </c>
      <c r="AJ1051" s="28">
        <f t="shared" si="196"/>
        <v>5508173.2163771475</v>
      </c>
      <c r="AK1051" s="29">
        <f t="shared" si="197"/>
        <v>0.12496215328889686</v>
      </c>
      <c r="AL1051" s="210"/>
      <c r="AM1051" s="210"/>
      <c r="AN1051" s="210"/>
      <c r="AO1051" s="210"/>
      <c r="AP1051" s="45" t="str">
        <f t="shared" si="198"/>
        <v>202011</v>
      </c>
      <c r="AQ1051" s="45" t="str">
        <f t="shared" si="199"/>
        <v>202011USD</v>
      </c>
    </row>
    <row r="1052" spans="1:43" s="15" customFormat="1">
      <c r="A1052" s="208" t="s">
        <v>35</v>
      </c>
      <c r="B1052" s="209">
        <v>2020</v>
      </c>
      <c r="C1052" s="209">
        <v>9</v>
      </c>
      <c r="D1052" s="57" t="str">
        <f t="shared" si="189"/>
        <v>Q2</v>
      </c>
      <c r="E1052" s="208" t="s">
        <v>35</v>
      </c>
      <c r="F1052" s="209">
        <v>2020</v>
      </c>
      <c r="G1052" s="209">
        <v>11</v>
      </c>
      <c r="H1052" s="213"/>
      <c r="I1052" s="57" t="str">
        <f t="shared" si="191"/>
        <v>Q3</v>
      </c>
      <c r="J1052" s="204" t="s">
        <v>1250</v>
      </c>
      <c r="K1052" s="213" t="s">
        <v>1251</v>
      </c>
      <c r="L1052" s="210" t="s">
        <v>79</v>
      </c>
      <c r="M1052" s="208" t="s">
        <v>47</v>
      </c>
      <c r="N1052" s="208">
        <v>1</v>
      </c>
      <c r="O1052" s="208"/>
      <c r="P1052" s="57" t="str">
        <f t="shared" si="192"/>
        <v>MAIN UNIT</v>
      </c>
      <c r="Q1052" s="208" t="s">
        <v>56</v>
      </c>
      <c r="R1052" s="208" t="s">
        <v>49</v>
      </c>
      <c r="S1052" s="208" t="s">
        <v>36</v>
      </c>
      <c r="T1052" s="208" t="s">
        <v>65</v>
      </c>
      <c r="U1052" s="208" t="s">
        <v>66</v>
      </c>
      <c r="V1052" s="208" t="s">
        <v>1252</v>
      </c>
      <c r="W1052" s="208" t="s">
        <v>51</v>
      </c>
      <c r="X1052" s="34">
        <v>900000</v>
      </c>
      <c r="Y1052" s="215" t="str">
        <f>IF(W1052="RMB","1.13", "1")</f>
        <v>1.13</v>
      </c>
      <c r="Z1052" s="26">
        <f t="shared" si="190"/>
        <v>900000</v>
      </c>
      <c r="AA1052" s="208">
        <v>1.155</v>
      </c>
      <c r="AB1052" s="35">
        <f t="shared" si="200"/>
        <v>919911.50442477886</v>
      </c>
      <c r="AC1052" s="27">
        <f t="shared" si="193"/>
        <v>114620.97345132745</v>
      </c>
      <c r="AD1052" s="212">
        <v>0.1246</v>
      </c>
      <c r="AE1052" s="211">
        <f t="shared" si="194"/>
        <v>1</v>
      </c>
      <c r="AF1052" s="211">
        <f>IF(AND(COUNTIFS($J$18:J1052,J1052)=1,AE1052=1),1,"")</f>
        <v>1</v>
      </c>
      <c r="AG1052" s="211">
        <f>IF(C1052="","",IF(AND(COUNTIFS($J$18:J1052,J1052)=1,C1052&lt;&gt;""),1,""))</f>
        <v>1</v>
      </c>
      <c r="AH1052" s="211">
        <f>IF(G1052="","",IF(AND(COUNTIFS($J$18:J1052,J1052)=1,G1052&lt;&gt;""),1,""))</f>
        <v>1</v>
      </c>
      <c r="AI1052" s="28">
        <f t="shared" si="195"/>
        <v>44078731.611185834</v>
      </c>
      <c r="AJ1052" s="28">
        <f t="shared" si="196"/>
        <v>5508173.2163771475</v>
      </c>
      <c r="AK1052" s="29">
        <f t="shared" si="197"/>
        <v>0.12496215328889686</v>
      </c>
      <c r="AL1052" s="210"/>
      <c r="AM1052" s="210"/>
      <c r="AN1052" s="210"/>
      <c r="AO1052" s="210"/>
      <c r="AP1052" s="45" t="str">
        <f t="shared" si="198"/>
        <v>202011</v>
      </c>
      <c r="AQ1052" s="45" t="str">
        <f t="shared" si="199"/>
        <v>202011RMB</v>
      </c>
    </row>
    <row r="1053" spans="1:43" s="15" customFormat="1">
      <c r="A1053" s="208" t="s">
        <v>34</v>
      </c>
      <c r="B1053" s="209">
        <v>2020</v>
      </c>
      <c r="C1053" s="209">
        <v>3</v>
      </c>
      <c r="D1053" s="57" t="str">
        <f t="shared" si="189"/>
        <v>Q4</v>
      </c>
      <c r="E1053" s="208" t="s">
        <v>35</v>
      </c>
      <c r="F1053" s="209">
        <v>2020</v>
      </c>
      <c r="G1053" s="209">
        <v>10</v>
      </c>
      <c r="H1053" s="213"/>
      <c r="I1053" s="57" t="str">
        <f t="shared" si="191"/>
        <v>Q3</v>
      </c>
      <c r="J1053" s="204" t="s">
        <v>1253</v>
      </c>
      <c r="K1053" s="213" t="s">
        <v>1254</v>
      </c>
      <c r="L1053" s="210" t="s">
        <v>79</v>
      </c>
      <c r="M1053" s="208" t="s">
        <v>47</v>
      </c>
      <c r="N1053" s="208">
        <v>1</v>
      </c>
      <c r="O1053" s="208"/>
      <c r="P1053" s="57" t="str">
        <f t="shared" si="192"/>
        <v>MAIN UNIT</v>
      </c>
      <c r="Q1053" s="208" t="s">
        <v>48</v>
      </c>
      <c r="R1053" s="208" t="s">
        <v>49</v>
      </c>
      <c r="S1053" s="208" t="s">
        <v>37</v>
      </c>
      <c r="T1053" s="208" t="s">
        <v>75</v>
      </c>
      <c r="U1053" s="208" t="s">
        <v>58</v>
      </c>
      <c r="V1053" s="208" t="s">
        <v>156</v>
      </c>
      <c r="W1053" s="208" t="s">
        <v>51</v>
      </c>
      <c r="X1053" s="34">
        <v>845000</v>
      </c>
      <c r="Y1053" s="202" t="s">
        <v>996</v>
      </c>
      <c r="Z1053" s="26">
        <f t="shared" si="190"/>
        <v>845000</v>
      </c>
      <c r="AA1053" s="208">
        <v>1.135</v>
      </c>
      <c r="AB1053" s="35">
        <f t="shared" si="200"/>
        <v>848738.93805309746</v>
      </c>
      <c r="AC1053" s="27">
        <f t="shared" si="193"/>
        <v>108553.71017699118</v>
      </c>
      <c r="AD1053" s="212">
        <v>0.12790000000000001</v>
      </c>
      <c r="AE1053" s="211">
        <f t="shared" si="194"/>
        <v>0</v>
      </c>
      <c r="AF1053" s="211" t="str">
        <f>IF(AND(COUNTIFS($J$18:J1053,J1053)=1,AE1053=1),1,"")</f>
        <v/>
      </c>
      <c r="AG1053" s="211">
        <f>IF(C1053="","",IF(AND(COUNTIFS($J$18:J1053,J1053)=1,C1053&lt;&gt;""),1,""))</f>
        <v>1</v>
      </c>
      <c r="AH1053" s="211">
        <f>IF(G1053="","",IF(AND(COUNTIFS($J$18:J1053,J1053)=1,G1053&lt;&gt;""),1,""))</f>
        <v>1</v>
      </c>
      <c r="AI1053" s="28">
        <f t="shared" si="195"/>
        <v>28011162.254106205</v>
      </c>
      <c r="AJ1053" s="28">
        <f t="shared" si="196"/>
        <v>3401347.1124888421</v>
      </c>
      <c r="AK1053" s="29">
        <f t="shared" si="197"/>
        <v>0.12142827497242578</v>
      </c>
      <c r="AL1053" s="210"/>
      <c r="AM1053" s="210"/>
      <c r="AN1053" s="210"/>
      <c r="AO1053" s="210"/>
      <c r="AP1053" s="45" t="str">
        <f t="shared" si="198"/>
        <v>202010</v>
      </c>
      <c r="AQ1053" s="45" t="str">
        <f t="shared" si="199"/>
        <v>202010RMB</v>
      </c>
    </row>
    <row r="1054" spans="1:43" s="15" customFormat="1">
      <c r="A1054" s="208" t="s">
        <v>34</v>
      </c>
      <c r="B1054" s="209">
        <v>2020</v>
      </c>
      <c r="C1054" s="209">
        <v>3</v>
      </c>
      <c r="D1054" s="57" t="str">
        <f t="shared" si="189"/>
        <v>Q4</v>
      </c>
      <c r="E1054" s="208" t="s">
        <v>35</v>
      </c>
      <c r="F1054" s="209">
        <v>2020</v>
      </c>
      <c r="G1054" s="209">
        <v>10</v>
      </c>
      <c r="H1054" s="213"/>
      <c r="I1054" s="57" t="str">
        <f t="shared" si="191"/>
        <v>Q3</v>
      </c>
      <c r="J1054" s="204" t="s">
        <v>1253</v>
      </c>
      <c r="K1054" s="213" t="s">
        <v>1254</v>
      </c>
      <c r="L1054" s="210" t="s">
        <v>55</v>
      </c>
      <c r="M1054" s="208" t="s">
        <v>47</v>
      </c>
      <c r="N1054" s="208">
        <v>1</v>
      </c>
      <c r="O1054" s="208"/>
      <c r="P1054" s="57" t="str">
        <f t="shared" si="192"/>
        <v>MAIN UNIT</v>
      </c>
      <c r="Q1054" s="208" t="s">
        <v>48</v>
      </c>
      <c r="R1054" s="208" t="s">
        <v>49</v>
      </c>
      <c r="S1054" s="208" t="s">
        <v>37</v>
      </c>
      <c r="T1054" s="208" t="s">
        <v>75</v>
      </c>
      <c r="U1054" s="208" t="s">
        <v>58</v>
      </c>
      <c r="V1054" s="208" t="s">
        <v>156</v>
      </c>
      <c r="W1054" s="208" t="s">
        <v>51</v>
      </c>
      <c r="X1054" s="34">
        <v>845000</v>
      </c>
      <c r="Y1054" s="202" t="s">
        <v>996</v>
      </c>
      <c r="Z1054" s="26">
        <f t="shared" si="190"/>
        <v>845000</v>
      </c>
      <c r="AA1054" s="208">
        <v>1.135</v>
      </c>
      <c r="AB1054" s="35">
        <f t="shared" si="200"/>
        <v>848738.93805309746</v>
      </c>
      <c r="AC1054" s="27">
        <f t="shared" si="193"/>
        <v>108553.71017699118</v>
      </c>
      <c r="AD1054" s="212">
        <v>0.12790000000000001</v>
      </c>
      <c r="AE1054" s="211">
        <f t="shared" si="194"/>
        <v>0</v>
      </c>
      <c r="AF1054" s="211" t="str">
        <f>IF(AND(COUNTIFS($J$18:J1054,J1054)=1,AE1054=1),1,"")</f>
        <v/>
      </c>
      <c r="AG1054" s="211" t="str">
        <f>IF(C1054="","",IF(AND(COUNTIFS($J$18:J1054,J1054)=1,C1054&lt;&gt;""),1,""))</f>
        <v/>
      </c>
      <c r="AH1054" s="211" t="str">
        <f>IF(G1054="","",IF(AND(COUNTIFS($J$18:J1054,J1054)=1,G1054&lt;&gt;""),1,""))</f>
        <v/>
      </c>
      <c r="AI1054" s="28">
        <f t="shared" si="195"/>
        <v>28011162.254106205</v>
      </c>
      <c r="AJ1054" s="28">
        <f t="shared" si="196"/>
        <v>3401347.1124888421</v>
      </c>
      <c r="AK1054" s="29">
        <f t="shared" si="197"/>
        <v>0.12142827497242578</v>
      </c>
      <c r="AL1054" s="210"/>
      <c r="AM1054" s="210"/>
      <c r="AN1054" s="210"/>
      <c r="AO1054" s="210"/>
      <c r="AP1054" s="45" t="str">
        <f t="shared" si="198"/>
        <v>202010</v>
      </c>
      <c r="AQ1054" s="45" t="str">
        <f t="shared" si="199"/>
        <v>202010RMB</v>
      </c>
    </row>
    <row r="1055" spans="1:43" s="15" customFormat="1">
      <c r="A1055" s="208" t="s">
        <v>35</v>
      </c>
      <c r="B1055" s="209">
        <v>2020</v>
      </c>
      <c r="C1055" s="209">
        <v>4</v>
      </c>
      <c r="D1055" s="57" t="str">
        <f t="shared" si="189"/>
        <v>Q1</v>
      </c>
      <c r="E1055" s="208" t="s">
        <v>35</v>
      </c>
      <c r="F1055" s="209">
        <v>2020</v>
      </c>
      <c r="G1055" s="209">
        <v>12</v>
      </c>
      <c r="H1055" s="213"/>
      <c r="I1055" s="57" t="str">
        <f t="shared" si="191"/>
        <v>Q3</v>
      </c>
      <c r="J1055" s="204" t="s">
        <v>1255</v>
      </c>
      <c r="K1055" s="213" t="s">
        <v>1256</v>
      </c>
      <c r="L1055" s="210" t="s">
        <v>79</v>
      </c>
      <c r="M1055" s="208" t="s">
        <v>47</v>
      </c>
      <c r="N1055" s="208">
        <v>1</v>
      </c>
      <c r="O1055" s="208"/>
      <c r="P1055" s="57" t="str">
        <f t="shared" si="192"/>
        <v>MAIN UNIT</v>
      </c>
      <c r="Q1055" s="208" t="s">
        <v>958</v>
      </c>
      <c r="R1055" s="208" t="s">
        <v>49</v>
      </c>
      <c r="S1055" s="208" t="s">
        <v>37</v>
      </c>
      <c r="T1055" s="208" t="s">
        <v>75</v>
      </c>
      <c r="U1055" s="208" t="s">
        <v>58</v>
      </c>
      <c r="V1055" s="208" t="s">
        <v>949</v>
      </c>
      <c r="W1055" s="208" t="s">
        <v>51</v>
      </c>
      <c r="X1055" s="34">
        <v>875000</v>
      </c>
      <c r="Y1055" s="202" t="s">
        <v>996</v>
      </c>
      <c r="Z1055" s="26">
        <f t="shared" si="190"/>
        <v>875000</v>
      </c>
      <c r="AA1055" s="208">
        <v>1.175</v>
      </c>
      <c r="AB1055" s="35">
        <f t="shared" si="200"/>
        <v>909845.13274336304</v>
      </c>
      <c r="AC1055" s="27">
        <f t="shared" si="193"/>
        <v>89801.714601769927</v>
      </c>
      <c r="AD1055" s="212">
        <v>9.8699999999999996E-2</v>
      </c>
      <c r="AE1055" s="211">
        <f t="shared" si="194"/>
        <v>1</v>
      </c>
      <c r="AF1055" s="211">
        <f>IF(AND(COUNTIFS($J$18:J1055,J1055)=1,AE1055=1),1,"")</f>
        <v>1</v>
      </c>
      <c r="AG1055" s="211">
        <f>IF(C1055="","",IF(AND(COUNTIFS($J$18:J1055,J1055)=1,C1055&lt;&gt;""),1,""))</f>
        <v>1</v>
      </c>
      <c r="AH1055" s="211">
        <f>IF(G1055="","",IF(AND(COUNTIFS($J$18:J1055,J1055)=1,G1055&lt;&gt;""),1,""))</f>
        <v>1</v>
      </c>
      <c r="AI1055" s="28">
        <f t="shared" si="195"/>
        <v>48763143.537654869</v>
      </c>
      <c r="AJ1055" s="28">
        <f t="shared" si="196"/>
        <v>5924029.970215477</v>
      </c>
      <c r="AK1055" s="29">
        <f t="shared" si="197"/>
        <v>0.12148580957749257</v>
      </c>
      <c r="AL1055" s="210"/>
      <c r="AM1055" s="210"/>
      <c r="AN1055" s="210"/>
      <c r="AO1055" s="210"/>
      <c r="AP1055" s="45" t="str">
        <f t="shared" si="198"/>
        <v>202012</v>
      </c>
      <c r="AQ1055" s="45" t="str">
        <f t="shared" si="199"/>
        <v>202012RMB</v>
      </c>
    </row>
    <row r="1056" spans="1:43" s="15" customFormat="1">
      <c r="A1056" s="208" t="s">
        <v>35</v>
      </c>
      <c r="B1056" s="209">
        <v>2020</v>
      </c>
      <c r="C1056" s="209">
        <v>4</v>
      </c>
      <c r="D1056" s="57" t="str">
        <f t="shared" si="189"/>
        <v>Q1</v>
      </c>
      <c r="E1056" s="208" t="s">
        <v>35</v>
      </c>
      <c r="F1056" s="209">
        <v>2020</v>
      </c>
      <c r="G1056" s="209">
        <v>12</v>
      </c>
      <c r="H1056" s="213"/>
      <c r="I1056" s="57" t="str">
        <f t="shared" si="191"/>
        <v>Q3</v>
      </c>
      <c r="J1056" s="204" t="s">
        <v>1255</v>
      </c>
      <c r="K1056" s="213" t="s">
        <v>1256</v>
      </c>
      <c r="L1056" s="210" t="s">
        <v>55</v>
      </c>
      <c r="M1056" s="208" t="s">
        <v>47</v>
      </c>
      <c r="N1056" s="208">
        <v>1</v>
      </c>
      <c r="O1056" s="208"/>
      <c r="P1056" s="57" t="str">
        <f t="shared" si="192"/>
        <v>MAIN UNIT</v>
      </c>
      <c r="Q1056" s="208" t="s">
        <v>958</v>
      </c>
      <c r="R1056" s="208" t="s">
        <v>49</v>
      </c>
      <c r="S1056" s="208" t="s">
        <v>37</v>
      </c>
      <c r="T1056" s="208" t="s">
        <v>75</v>
      </c>
      <c r="U1056" s="208" t="s">
        <v>58</v>
      </c>
      <c r="V1056" s="208" t="s">
        <v>949</v>
      </c>
      <c r="W1056" s="208" t="s">
        <v>51</v>
      </c>
      <c r="X1056" s="34">
        <v>875000</v>
      </c>
      <c r="Y1056" s="202" t="s">
        <v>996</v>
      </c>
      <c r="Z1056" s="26">
        <f t="shared" si="190"/>
        <v>875000</v>
      </c>
      <c r="AA1056" s="208">
        <v>1.175</v>
      </c>
      <c r="AB1056" s="35">
        <f t="shared" si="200"/>
        <v>909845.13274336304</v>
      </c>
      <c r="AC1056" s="27">
        <f t="shared" si="193"/>
        <v>89801.714601769927</v>
      </c>
      <c r="AD1056" s="212">
        <v>9.8699999999999996E-2</v>
      </c>
      <c r="AE1056" s="211">
        <f t="shared" si="194"/>
        <v>1</v>
      </c>
      <c r="AF1056" s="211" t="str">
        <f>IF(AND(COUNTIFS($J$18:J1056,J1056)=1,AE1056=1),1,"")</f>
        <v/>
      </c>
      <c r="AG1056" s="211" t="str">
        <f>IF(C1056="","",IF(AND(COUNTIFS($J$18:J1056,J1056)=1,C1056&lt;&gt;""),1,""))</f>
        <v/>
      </c>
      <c r="AH1056" s="211" t="str">
        <f>IF(G1056="","",IF(AND(COUNTIFS($J$18:J1056,J1056)=1,G1056&lt;&gt;""),1,""))</f>
        <v/>
      </c>
      <c r="AI1056" s="28">
        <f t="shared" si="195"/>
        <v>48763143.537654869</v>
      </c>
      <c r="AJ1056" s="28">
        <f t="shared" si="196"/>
        <v>5924029.970215477</v>
      </c>
      <c r="AK1056" s="29">
        <f t="shared" si="197"/>
        <v>0.12148580957749257</v>
      </c>
      <c r="AL1056" s="210"/>
      <c r="AM1056" s="210"/>
      <c r="AN1056" s="210"/>
      <c r="AO1056" s="210"/>
      <c r="AP1056" s="45" t="str">
        <f t="shared" si="198"/>
        <v>202012</v>
      </c>
      <c r="AQ1056" s="45" t="str">
        <f t="shared" si="199"/>
        <v>202012RMB</v>
      </c>
    </row>
    <row r="1057" spans="1:43" s="15" customFormat="1">
      <c r="A1057" s="208" t="s">
        <v>35</v>
      </c>
      <c r="B1057" s="209">
        <v>2020</v>
      </c>
      <c r="C1057" s="209">
        <v>7</v>
      </c>
      <c r="D1057" s="57" t="str">
        <f t="shared" si="189"/>
        <v>Q2</v>
      </c>
      <c r="E1057" s="208" t="s">
        <v>35</v>
      </c>
      <c r="F1057" s="209">
        <v>2020</v>
      </c>
      <c r="G1057" s="209">
        <v>10</v>
      </c>
      <c r="H1057" s="213"/>
      <c r="I1057" s="57" t="str">
        <f t="shared" si="191"/>
        <v>Q3</v>
      </c>
      <c r="J1057" s="204" t="s">
        <v>1257</v>
      </c>
      <c r="K1057" s="213" t="s">
        <v>1258</v>
      </c>
      <c r="L1057" s="210" t="s">
        <v>79</v>
      </c>
      <c r="M1057" s="208" t="s">
        <v>47</v>
      </c>
      <c r="N1057" s="208">
        <v>1</v>
      </c>
      <c r="O1057" s="208"/>
      <c r="P1057" s="57" t="str">
        <f t="shared" si="192"/>
        <v>MAIN UNIT</v>
      </c>
      <c r="Q1057" s="208" t="s">
        <v>48</v>
      </c>
      <c r="R1057" s="208" t="s">
        <v>49</v>
      </c>
      <c r="S1057" s="208" t="s">
        <v>36</v>
      </c>
      <c r="T1057" s="208" t="s">
        <v>65</v>
      </c>
      <c r="U1057" s="208" t="s">
        <v>66</v>
      </c>
      <c r="V1057" s="208" t="s">
        <v>1060</v>
      </c>
      <c r="W1057" s="208" t="s">
        <v>1039</v>
      </c>
      <c r="X1057" s="34">
        <v>12100000</v>
      </c>
      <c r="Y1057" s="215" t="str">
        <f>IF(W1057="RMB","1.13", "1")</f>
        <v>1</v>
      </c>
      <c r="Z1057" s="26">
        <f t="shared" si="190"/>
        <v>12100000</v>
      </c>
      <c r="AA1057" s="208">
        <v>7.4899999999999994E-2</v>
      </c>
      <c r="AB1057" s="35">
        <f t="shared" si="200"/>
        <v>906289.99999999988</v>
      </c>
      <c r="AC1057" s="27">
        <f t="shared" si="193"/>
        <v>91807.176999999996</v>
      </c>
      <c r="AD1057" s="212">
        <v>0.1013</v>
      </c>
      <c r="AE1057" s="211">
        <f t="shared" si="194"/>
        <v>0</v>
      </c>
      <c r="AF1057" s="211" t="str">
        <f>IF(AND(COUNTIFS($J$18:J1057,J1057)=1,AE1057=1),1,"")</f>
        <v/>
      </c>
      <c r="AG1057" s="211">
        <f>IF(C1057="","",IF(AND(COUNTIFS($J$18:J1057,J1057)=1,C1057&lt;&gt;""),1,""))</f>
        <v>1</v>
      </c>
      <c r="AH1057" s="211">
        <f>IF(G1057="","",IF(AND(COUNTIFS($J$18:J1057,J1057)=1,G1057&lt;&gt;""),1,""))</f>
        <v>1</v>
      </c>
      <c r="AI1057" s="28">
        <f t="shared" si="195"/>
        <v>28011162.254106205</v>
      </c>
      <c r="AJ1057" s="28">
        <f t="shared" si="196"/>
        <v>3401347.1124888421</v>
      </c>
      <c r="AK1057" s="29">
        <f t="shared" si="197"/>
        <v>0.12142827497242578</v>
      </c>
      <c r="AL1057" s="210"/>
      <c r="AM1057" s="210"/>
      <c r="AN1057" s="210"/>
      <c r="AO1057" s="210"/>
      <c r="AP1057" s="45" t="str">
        <f t="shared" si="198"/>
        <v>202010</v>
      </c>
      <c r="AQ1057" s="45" t="str">
        <f t="shared" si="199"/>
        <v>202010JPY</v>
      </c>
    </row>
    <row r="1058" spans="1:43" s="15" customFormat="1">
      <c r="A1058" s="208" t="s">
        <v>35</v>
      </c>
      <c r="B1058" s="209">
        <v>2020</v>
      </c>
      <c r="C1058" s="209">
        <v>7</v>
      </c>
      <c r="D1058" s="57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208" t="s">
        <v>35</v>
      </c>
      <c r="F1058" s="209">
        <v>2020</v>
      </c>
      <c r="G1058" s="209">
        <v>9</v>
      </c>
      <c r="H1058" s="213"/>
      <c r="I1058" s="57" t="str">
        <f t="shared" si="191"/>
        <v>Q2</v>
      </c>
      <c r="J1058" s="204" t="s">
        <v>1259</v>
      </c>
      <c r="K1058" s="213" t="s">
        <v>1260</v>
      </c>
      <c r="L1058" s="210" t="s">
        <v>55</v>
      </c>
      <c r="M1058" s="208" t="s">
        <v>47</v>
      </c>
      <c r="N1058" s="208">
        <v>1</v>
      </c>
      <c r="O1058" s="208"/>
      <c r="P1058" s="57" t="str">
        <f t="shared" si="192"/>
        <v>MAIN UNIT</v>
      </c>
      <c r="Q1058" s="208" t="s">
        <v>48</v>
      </c>
      <c r="R1058" s="208" t="s">
        <v>49</v>
      </c>
      <c r="S1058" s="208" t="s">
        <v>36</v>
      </c>
      <c r="T1058" s="208" t="s">
        <v>65</v>
      </c>
      <c r="U1058" s="208" t="s">
        <v>66</v>
      </c>
      <c r="V1058" s="208" t="s">
        <v>1060</v>
      </c>
      <c r="W1058" s="208" t="s">
        <v>1039</v>
      </c>
      <c r="X1058" s="34">
        <v>6565000</v>
      </c>
      <c r="Y1058" s="202">
        <v>1</v>
      </c>
      <c r="Z1058" s="26">
        <f t="shared" ref="Z1058:Z1121" si="202">IF(X1058="","",X1058*MAX(O1058,N1058))</f>
        <v>6565000</v>
      </c>
      <c r="AA1058" s="208">
        <v>7.4899999999999994E-2</v>
      </c>
      <c r="AB1058" s="35">
        <f t="shared" si="200"/>
        <v>491718.49999999994</v>
      </c>
      <c r="AC1058" s="27">
        <f t="shared" si="193"/>
        <v>56301.768249999994</v>
      </c>
      <c r="AD1058" s="212">
        <v>0.1145</v>
      </c>
      <c r="AE1058" s="211">
        <f t="shared" si="194"/>
        <v>0</v>
      </c>
      <c r="AF1058" s="211" t="str">
        <f>IF(AND(COUNTIFS($J$18:J1058,J1058)=1,AE1058=1),1,"")</f>
        <v/>
      </c>
      <c r="AG1058" s="211">
        <f>IF(C1058="","",IF(AND(COUNTIFS($J$18:J1058,J1058)=1,C1058&lt;&gt;""),1,""))</f>
        <v>1</v>
      </c>
      <c r="AH1058" s="211">
        <f>IF(G1058="","",IF(AND(COUNTIFS($J$18:J1058,J1058)=1,G1058&lt;&gt;""),1,""))</f>
        <v>1</v>
      </c>
      <c r="AI1058" s="28">
        <f t="shared" si="195"/>
        <v>47907808.356810614</v>
      </c>
      <c r="AJ1058" s="28">
        <f t="shared" si="196"/>
        <v>6027384.8806384467</v>
      </c>
      <c r="AK1058" s="29">
        <f t="shared" si="197"/>
        <v>0.12581216063459494</v>
      </c>
      <c r="AL1058" s="210"/>
      <c r="AM1058" s="210"/>
      <c r="AN1058" s="210"/>
      <c r="AO1058" s="210"/>
      <c r="AP1058" s="45" t="str">
        <f t="shared" si="198"/>
        <v>20209</v>
      </c>
      <c r="AQ1058" s="45" t="str">
        <f t="shared" si="199"/>
        <v>20209JPY</v>
      </c>
    </row>
    <row r="1059" spans="1:43" s="15" customFormat="1">
      <c r="A1059" s="208" t="s">
        <v>35</v>
      </c>
      <c r="B1059" s="209">
        <v>2020</v>
      </c>
      <c r="C1059" s="209">
        <v>7</v>
      </c>
      <c r="D1059" s="57" t="str">
        <f t="shared" si="201"/>
        <v>Q2</v>
      </c>
      <c r="E1059" s="208" t="s">
        <v>35</v>
      </c>
      <c r="F1059" s="209">
        <v>2020</v>
      </c>
      <c r="G1059" s="209">
        <v>9</v>
      </c>
      <c r="H1059" s="213"/>
      <c r="I1059" s="57" t="str">
        <f t="shared" si="191"/>
        <v>Q2</v>
      </c>
      <c r="J1059" s="204" t="s">
        <v>1259</v>
      </c>
      <c r="K1059" s="213" t="s">
        <v>1260</v>
      </c>
      <c r="L1059" s="210" t="s">
        <v>55</v>
      </c>
      <c r="M1059" s="208" t="s">
        <v>47</v>
      </c>
      <c r="N1059" s="208">
        <v>1</v>
      </c>
      <c r="O1059" s="208"/>
      <c r="P1059" s="57" t="str">
        <f t="shared" si="192"/>
        <v>MAIN UNIT</v>
      </c>
      <c r="Q1059" s="208" t="s">
        <v>48</v>
      </c>
      <c r="R1059" s="208" t="s">
        <v>49</v>
      </c>
      <c r="S1059" s="208" t="s">
        <v>36</v>
      </c>
      <c r="T1059" s="208" t="s">
        <v>65</v>
      </c>
      <c r="U1059" s="208" t="s">
        <v>66</v>
      </c>
      <c r="V1059" s="208" t="s">
        <v>1060</v>
      </c>
      <c r="W1059" s="208" t="s">
        <v>1039</v>
      </c>
      <c r="X1059" s="34">
        <v>6565000</v>
      </c>
      <c r="Y1059" s="202">
        <v>1</v>
      </c>
      <c r="Z1059" s="26">
        <f t="shared" si="202"/>
        <v>6565000</v>
      </c>
      <c r="AA1059" s="208">
        <v>7.4899999999999994E-2</v>
      </c>
      <c r="AB1059" s="35">
        <f t="shared" si="200"/>
        <v>491718.49999999994</v>
      </c>
      <c r="AC1059" s="27">
        <f t="shared" si="193"/>
        <v>56301.768249999994</v>
      </c>
      <c r="AD1059" s="212">
        <v>0.1145</v>
      </c>
      <c r="AE1059" s="211">
        <f t="shared" si="194"/>
        <v>0</v>
      </c>
      <c r="AF1059" s="211" t="str">
        <f>IF(AND(COUNTIFS($J$18:J1059,J1059)=1,AE1059=1),1,"")</f>
        <v/>
      </c>
      <c r="AG1059" s="211" t="str">
        <f>IF(C1059="","",IF(AND(COUNTIFS($J$18:J1059,J1059)=1,C1059&lt;&gt;""),1,""))</f>
        <v/>
      </c>
      <c r="AH1059" s="211" t="str">
        <f>IF(G1059="","",IF(AND(COUNTIFS($J$18:J1059,J1059)=1,G1059&lt;&gt;""),1,""))</f>
        <v/>
      </c>
      <c r="AI1059" s="28">
        <f t="shared" si="195"/>
        <v>47907808.356810614</v>
      </c>
      <c r="AJ1059" s="28">
        <f t="shared" si="196"/>
        <v>6027384.8806384467</v>
      </c>
      <c r="AK1059" s="29">
        <f t="shared" si="197"/>
        <v>0.12581216063459494</v>
      </c>
      <c r="AL1059" s="210"/>
      <c r="AM1059" s="210"/>
      <c r="AN1059" s="210"/>
      <c r="AO1059" s="210"/>
      <c r="AP1059" s="45" t="str">
        <f t="shared" si="198"/>
        <v>20209</v>
      </c>
      <c r="AQ1059" s="45" t="str">
        <f t="shared" si="199"/>
        <v>20209JPY</v>
      </c>
    </row>
    <row r="1060" spans="1:43" s="15" customFormat="1">
      <c r="A1060" s="208" t="s">
        <v>35</v>
      </c>
      <c r="B1060" s="209">
        <v>2020</v>
      </c>
      <c r="C1060" s="209">
        <v>7</v>
      </c>
      <c r="D1060" s="57" t="str">
        <f t="shared" si="201"/>
        <v>Q2</v>
      </c>
      <c r="E1060" s="208" t="s">
        <v>35</v>
      </c>
      <c r="F1060" s="209">
        <v>2020</v>
      </c>
      <c r="G1060" s="209">
        <v>9</v>
      </c>
      <c r="H1060" s="213"/>
      <c r="I1060" s="57" t="str">
        <f t="shared" si="191"/>
        <v>Q2</v>
      </c>
      <c r="J1060" s="204" t="s">
        <v>1261</v>
      </c>
      <c r="K1060" s="213" t="s">
        <v>1262</v>
      </c>
      <c r="L1060" s="210" t="s">
        <v>79</v>
      </c>
      <c r="M1060" s="208" t="s">
        <v>47</v>
      </c>
      <c r="N1060" s="208">
        <v>1</v>
      </c>
      <c r="O1060" s="208"/>
      <c r="P1060" s="57" t="str">
        <f t="shared" si="192"/>
        <v>MAIN UNIT</v>
      </c>
      <c r="Q1060" s="208" t="s">
        <v>48</v>
      </c>
      <c r="R1060" s="208" t="s">
        <v>49</v>
      </c>
      <c r="S1060" s="208" t="s">
        <v>36</v>
      </c>
      <c r="T1060" s="208" t="s">
        <v>65</v>
      </c>
      <c r="U1060" s="208" t="s">
        <v>66</v>
      </c>
      <c r="V1060" s="208" t="s">
        <v>1075</v>
      </c>
      <c r="W1060" s="208" t="s">
        <v>96</v>
      </c>
      <c r="X1060" s="34">
        <v>10800000</v>
      </c>
      <c r="Y1060" s="202">
        <v>1</v>
      </c>
      <c r="Z1060" s="26">
        <f t="shared" si="202"/>
        <v>10800000</v>
      </c>
      <c r="AA1060" s="208">
        <v>7.4899999999999994E-2</v>
      </c>
      <c r="AB1060" s="35">
        <f t="shared" si="200"/>
        <v>808919.99999999988</v>
      </c>
      <c r="AC1060" s="27">
        <f t="shared" si="193"/>
        <v>99658.943999999989</v>
      </c>
      <c r="AD1060" s="212">
        <v>0.1232</v>
      </c>
      <c r="AE1060" s="211">
        <f t="shared" si="194"/>
        <v>0</v>
      </c>
      <c r="AF1060" s="211" t="str">
        <f>IF(AND(COUNTIFS($J$18:J1060,J1060)=1,AE1060=1),1,"")</f>
        <v/>
      </c>
      <c r="AG1060" s="211">
        <f>IF(C1060="","",IF(AND(COUNTIFS($J$18:J1060,J1060)=1,C1060&lt;&gt;""),1,""))</f>
        <v>1</v>
      </c>
      <c r="AH1060" s="211">
        <f>IF(G1060="","",IF(AND(COUNTIFS($J$18:J1060,J1060)=1,G1060&lt;&gt;""),1,""))</f>
        <v>1</v>
      </c>
      <c r="AI1060" s="28">
        <f t="shared" si="195"/>
        <v>47907808.356810614</v>
      </c>
      <c r="AJ1060" s="28">
        <f t="shared" si="196"/>
        <v>6027384.8806384467</v>
      </c>
      <c r="AK1060" s="29">
        <f t="shared" si="197"/>
        <v>0.12581216063459494</v>
      </c>
      <c r="AL1060" s="210"/>
      <c r="AM1060" s="210"/>
      <c r="AN1060" s="210"/>
      <c r="AO1060" s="210"/>
      <c r="AP1060" s="45" t="str">
        <f t="shared" si="198"/>
        <v>20209</v>
      </c>
      <c r="AQ1060" s="45" t="str">
        <f t="shared" si="199"/>
        <v>20209JPY</v>
      </c>
    </row>
    <row r="1061" spans="1:43" s="15" customFormat="1">
      <c r="A1061" s="208" t="s">
        <v>35</v>
      </c>
      <c r="B1061" s="209">
        <v>2020</v>
      </c>
      <c r="C1061" s="209">
        <v>7</v>
      </c>
      <c r="D1061" s="57" t="str">
        <f t="shared" si="201"/>
        <v>Q2</v>
      </c>
      <c r="E1061" s="208" t="s">
        <v>35</v>
      </c>
      <c r="F1061" s="209">
        <v>2020</v>
      </c>
      <c r="G1061" s="209">
        <v>9</v>
      </c>
      <c r="H1061" s="213"/>
      <c r="I1061" s="57" t="str">
        <f t="shared" si="191"/>
        <v>Q2</v>
      </c>
      <c r="J1061" s="204" t="s">
        <v>1261</v>
      </c>
      <c r="K1061" s="213" t="s">
        <v>1262</v>
      </c>
      <c r="L1061" s="210" t="s">
        <v>79</v>
      </c>
      <c r="M1061" s="208" t="s">
        <v>47</v>
      </c>
      <c r="N1061" s="208">
        <v>1</v>
      </c>
      <c r="O1061" s="208"/>
      <c r="P1061" s="57" t="str">
        <f t="shared" si="192"/>
        <v>MAIN UNIT</v>
      </c>
      <c r="Q1061" s="208" t="s">
        <v>48</v>
      </c>
      <c r="R1061" s="208" t="s">
        <v>49</v>
      </c>
      <c r="S1061" s="208" t="s">
        <v>36</v>
      </c>
      <c r="T1061" s="208" t="s">
        <v>65</v>
      </c>
      <c r="U1061" s="208" t="s">
        <v>66</v>
      </c>
      <c r="V1061" s="208" t="s">
        <v>1075</v>
      </c>
      <c r="W1061" s="208" t="s">
        <v>96</v>
      </c>
      <c r="X1061" s="34">
        <v>10800000</v>
      </c>
      <c r="Y1061" s="202">
        <v>1</v>
      </c>
      <c r="Z1061" s="26">
        <f t="shared" si="202"/>
        <v>10800000</v>
      </c>
      <c r="AA1061" s="208">
        <v>7.4899999999999994E-2</v>
      </c>
      <c r="AB1061" s="35">
        <f t="shared" si="200"/>
        <v>808919.99999999988</v>
      </c>
      <c r="AC1061" s="27">
        <f t="shared" si="193"/>
        <v>99658.943999999989</v>
      </c>
      <c r="AD1061" s="212">
        <v>0.1232</v>
      </c>
      <c r="AE1061" s="211">
        <f t="shared" si="194"/>
        <v>0</v>
      </c>
      <c r="AF1061" s="211" t="str">
        <f>IF(AND(COUNTIFS($J$18:J1061,J1061)=1,AE1061=1),1,"")</f>
        <v/>
      </c>
      <c r="AG1061" s="211" t="str">
        <f>IF(C1061="","",IF(AND(COUNTIFS($J$18:J1061,J1061)=1,C1061&lt;&gt;""),1,""))</f>
        <v/>
      </c>
      <c r="AH1061" s="211" t="str">
        <f>IF(G1061="","",IF(AND(COUNTIFS($J$18:J1061,J1061)=1,G1061&lt;&gt;""),1,""))</f>
        <v/>
      </c>
      <c r="AI1061" s="28">
        <f t="shared" si="195"/>
        <v>47907808.356810614</v>
      </c>
      <c r="AJ1061" s="28">
        <f t="shared" si="196"/>
        <v>6027384.8806384467</v>
      </c>
      <c r="AK1061" s="29">
        <f t="shared" si="197"/>
        <v>0.12581216063459494</v>
      </c>
      <c r="AL1061" s="210"/>
      <c r="AM1061" s="210"/>
      <c r="AN1061" s="210"/>
      <c r="AO1061" s="210"/>
      <c r="AP1061" s="45" t="str">
        <f t="shared" si="198"/>
        <v>20209</v>
      </c>
      <c r="AQ1061" s="45" t="str">
        <f t="shared" si="199"/>
        <v>20209JPY</v>
      </c>
    </row>
    <row r="1062" spans="1:43" s="15" customFormat="1">
      <c r="A1062" s="208" t="s">
        <v>35</v>
      </c>
      <c r="B1062" s="209">
        <v>2020</v>
      </c>
      <c r="C1062" s="209">
        <v>7</v>
      </c>
      <c r="D1062" s="57" t="str">
        <f t="shared" si="201"/>
        <v>Q2</v>
      </c>
      <c r="E1062" s="208" t="s">
        <v>35</v>
      </c>
      <c r="F1062" s="209">
        <v>2020</v>
      </c>
      <c r="G1062" s="209">
        <v>9</v>
      </c>
      <c r="H1062" s="213"/>
      <c r="I1062" s="57" t="str">
        <f t="shared" si="191"/>
        <v>Q2</v>
      </c>
      <c r="J1062" s="204" t="s">
        <v>1263</v>
      </c>
      <c r="K1062" s="213" t="s">
        <v>1264</v>
      </c>
      <c r="L1062" s="210" t="s">
        <v>79</v>
      </c>
      <c r="M1062" s="208" t="s">
        <v>47</v>
      </c>
      <c r="N1062" s="208">
        <v>1</v>
      </c>
      <c r="O1062" s="208"/>
      <c r="P1062" s="57" t="str">
        <f t="shared" si="192"/>
        <v>MAIN UNIT</v>
      </c>
      <c r="Q1062" s="208" t="s">
        <v>48</v>
      </c>
      <c r="R1062" s="208" t="s">
        <v>49</v>
      </c>
      <c r="S1062" s="208" t="s">
        <v>36</v>
      </c>
      <c r="T1062" s="208" t="s">
        <v>65</v>
      </c>
      <c r="U1062" s="208" t="s">
        <v>66</v>
      </c>
      <c r="V1062" s="208" t="s">
        <v>1075</v>
      </c>
      <c r="W1062" s="208" t="s">
        <v>96</v>
      </c>
      <c r="X1062" s="34">
        <v>10800000</v>
      </c>
      <c r="Y1062" s="202">
        <v>1</v>
      </c>
      <c r="Z1062" s="26">
        <f t="shared" si="202"/>
        <v>10800000</v>
      </c>
      <c r="AA1062" s="208">
        <v>7.4899999999999994E-2</v>
      </c>
      <c r="AB1062" s="35">
        <f t="shared" si="200"/>
        <v>808919.99999999988</v>
      </c>
      <c r="AC1062" s="27">
        <f t="shared" si="193"/>
        <v>99658.943999999989</v>
      </c>
      <c r="AD1062" s="212">
        <v>0.1232</v>
      </c>
      <c r="AE1062" s="211">
        <f t="shared" si="194"/>
        <v>0</v>
      </c>
      <c r="AF1062" s="211" t="str">
        <f>IF(AND(COUNTIFS($J$18:J1062,J1062)=1,AE1062=1),1,"")</f>
        <v/>
      </c>
      <c r="AG1062" s="211">
        <f>IF(C1062="","",IF(AND(COUNTIFS($J$18:J1062,J1062)=1,C1062&lt;&gt;""),1,""))</f>
        <v>1</v>
      </c>
      <c r="AH1062" s="211">
        <f>IF(G1062="","",IF(AND(COUNTIFS($J$18:J1062,J1062)=1,G1062&lt;&gt;""),1,""))</f>
        <v>1</v>
      </c>
      <c r="AI1062" s="28">
        <f t="shared" si="195"/>
        <v>47907808.356810614</v>
      </c>
      <c r="AJ1062" s="28">
        <f t="shared" si="196"/>
        <v>6027384.8806384467</v>
      </c>
      <c r="AK1062" s="29">
        <f t="shared" si="197"/>
        <v>0.12581216063459494</v>
      </c>
      <c r="AL1062" s="210"/>
      <c r="AM1062" s="210"/>
      <c r="AN1062" s="210"/>
      <c r="AO1062" s="210"/>
      <c r="AP1062" s="45" t="str">
        <f t="shared" si="198"/>
        <v>20209</v>
      </c>
      <c r="AQ1062" s="45" t="str">
        <f t="shared" si="199"/>
        <v>20209JPY</v>
      </c>
    </row>
    <row r="1063" spans="1:43" s="15" customFormat="1">
      <c r="A1063" s="208" t="s">
        <v>35</v>
      </c>
      <c r="B1063" s="209">
        <v>2020</v>
      </c>
      <c r="C1063" s="209">
        <v>7</v>
      </c>
      <c r="D1063" s="57" t="str">
        <f t="shared" si="201"/>
        <v>Q2</v>
      </c>
      <c r="E1063" s="208" t="s">
        <v>35</v>
      </c>
      <c r="F1063" s="209">
        <v>2020</v>
      </c>
      <c r="G1063" s="209">
        <v>9</v>
      </c>
      <c r="H1063" s="213"/>
      <c r="I1063" s="57" t="str">
        <f t="shared" si="191"/>
        <v>Q2</v>
      </c>
      <c r="J1063" s="204" t="s">
        <v>1263</v>
      </c>
      <c r="K1063" s="213" t="s">
        <v>1264</v>
      </c>
      <c r="L1063" s="210" t="s">
        <v>79</v>
      </c>
      <c r="M1063" s="208" t="s">
        <v>47</v>
      </c>
      <c r="N1063" s="208">
        <v>1</v>
      </c>
      <c r="O1063" s="208"/>
      <c r="P1063" s="57" t="str">
        <f t="shared" si="192"/>
        <v>MAIN UNIT</v>
      </c>
      <c r="Q1063" s="208" t="s">
        <v>48</v>
      </c>
      <c r="R1063" s="208" t="s">
        <v>49</v>
      </c>
      <c r="S1063" s="208" t="s">
        <v>36</v>
      </c>
      <c r="T1063" s="208" t="s">
        <v>65</v>
      </c>
      <c r="U1063" s="208" t="s">
        <v>66</v>
      </c>
      <c r="V1063" s="208" t="s">
        <v>1075</v>
      </c>
      <c r="W1063" s="208" t="s">
        <v>96</v>
      </c>
      <c r="X1063" s="34">
        <v>10800000</v>
      </c>
      <c r="Y1063" s="202">
        <v>1</v>
      </c>
      <c r="Z1063" s="26">
        <f t="shared" si="202"/>
        <v>10800000</v>
      </c>
      <c r="AA1063" s="208">
        <v>7.4899999999999994E-2</v>
      </c>
      <c r="AB1063" s="35">
        <f t="shared" si="200"/>
        <v>808919.99999999988</v>
      </c>
      <c r="AC1063" s="27">
        <f t="shared" si="193"/>
        <v>99658.943999999989</v>
      </c>
      <c r="AD1063" s="212">
        <v>0.1232</v>
      </c>
      <c r="AE1063" s="211">
        <f t="shared" si="194"/>
        <v>0</v>
      </c>
      <c r="AF1063" s="211" t="str">
        <f>IF(AND(COUNTIFS($J$18:J1063,J1063)=1,AE1063=1),1,"")</f>
        <v/>
      </c>
      <c r="AG1063" s="211" t="str">
        <f>IF(C1063="","",IF(AND(COUNTIFS($J$18:J1063,J1063)=1,C1063&lt;&gt;""),1,""))</f>
        <v/>
      </c>
      <c r="AH1063" s="211" t="str">
        <f>IF(G1063="","",IF(AND(COUNTIFS($J$18:J1063,J1063)=1,G1063&lt;&gt;""),1,""))</f>
        <v/>
      </c>
      <c r="AI1063" s="28">
        <f t="shared" si="195"/>
        <v>47907808.356810614</v>
      </c>
      <c r="AJ1063" s="28">
        <f t="shared" si="196"/>
        <v>6027384.8806384467</v>
      </c>
      <c r="AK1063" s="29">
        <f t="shared" si="197"/>
        <v>0.12581216063459494</v>
      </c>
      <c r="AL1063" s="210"/>
      <c r="AM1063" s="210"/>
      <c r="AN1063" s="210"/>
      <c r="AO1063" s="210"/>
      <c r="AP1063" s="45" t="str">
        <f t="shared" si="198"/>
        <v>20209</v>
      </c>
      <c r="AQ1063" s="45" t="str">
        <f t="shared" si="199"/>
        <v>20209JPY</v>
      </c>
    </row>
    <row r="1064" spans="1:43" s="15" customFormat="1">
      <c r="A1064" s="208" t="s">
        <v>35</v>
      </c>
      <c r="B1064" s="209">
        <v>2020</v>
      </c>
      <c r="C1064" s="209">
        <v>7</v>
      </c>
      <c r="D1064" s="57" t="str">
        <f t="shared" si="201"/>
        <v>Q2</v>
      </c>
      <c r="E1064" s="208" t="s">
        <v>35</v>
      </c>
      <c r="F1064" s="209">
        <v>2020</v>
      </c>
      <c r="G1064" s="209">
        <v>9</v>
      </c>
      <c r="H1064" s="213"/>
      <c r="I1064" s="57" t="str">
        <f t="shared" si="191"/>
        <v>Q2</v>
      </c>
      <c r="J1064" s="204" t="s">
        <v>1261</v>
      </c>
      <c r="K1064" s="213" t="s">
        <v>1262</v>
      </c>
      <c r="L1064" s="210" t="s">
        <v>55</v>
      </c>
      <c r="M1064" s="208" t="s">
        <v>47</v>
      </c>
      <c r="N1064" s="208">
        <v>1</v>
      </c>
      <c r="O1064" s="208"/>
      <c r="P1064" s="57" t="str">
        <f t="shared" si="192"/>
        <v>MAIN UNIT</v>
      </c>
      <c r="Q1064" s="208" t="s">
        <v>48</v>
      </c>
      <c r="R1064" s="208" t="s">
        <v>49</v>
      </c>
      <c r="S1064" s="208" t="s">
        <v>36</v>
      </c>
      <c r="T1064" s="208" t="s">
        <v>65</v>
      </c>
      <c r="U1064" s="208" t="s">
        <v>66</v>
      </c>
      <c r="V1064" s="208" t="s">
        <v>1075</v>
      </c>
      <c r="W1064" s="208" t="s">
        <v>96</v>
      </c>
      <c r="X1064" s="34">
        <v>6896000</v>
      </c>
      <c r="Y1064" s="202">
        <v>1</v>
      </c>
      <c r="Z1064" s="26">
        <f t="shared" si="202"/>
        <v>6896000</v>
      </c>
      <c r="AA1064" s="208">
        <v>7.4899999999999994E-2</v>
      </c>
      <c r="AB1064" s="35">
        <f t="shared" si="200"/>
        <v>516510.39999999997</v>
      </c>
      <c r="AC1064" s="27">
        <f t="shared" si="193"/>
        <v>63634.081279999999</v>
      </c>
      <c r="AD1064" s="212">
        <v>0.1232</v>
      </c>
      <c r="AE1064" s="211">
        <f t="shared" si="194"/>
        <v>0</v>
      </c>
      <c r="AF1064" s="211" t="str">
        <f>IF(AND(COUNTIFS($J$18:J1064,J1064)=1,AE1064=1),1,"")</f>
        <v/>
      </c>
      <c r="AG1064" s="211" t="str">
        <f>IF(C1064="","",IF(AND(COUNTIFS($J$18:J1064,J1064)=1,C1064&lt;&gt;""),1,""))</f>
        <v/>
      </c>
      <c r="AH1064" s="211" t="str">
        <f>IF(G1064="","",IF(AND(COUNTIFS($J$18:J1064,J1064)=1,G1064&lt;&gt;""),1,""))</f>
        <v/>
      </c>
      <c r="AI1064" s="28">
        <f t="shared" si="195"/>
        <v>47907808.356810614</v>
      </c>
      <c r="AJ1064" s="28">
        <f t="shared" si="196"/>
        <v>6027384.8806384467</v>
      </c>
      <c r="AK1064" s="29">
        <f t="shared" si="197"/>
        <v>0.12581216063459494</v>
      </c>
      <c r="AL1064" s="210"/>
      <c r="AM1064" s="210"/>
      <c r="AN1064" s="210"/>
      <c r="AO1064" s="210"/>
      <c r="AP1064" s="45" t="str">
        <f t="shared" si="198"/>
        <v>20209</v>
      </c>
      <c r="AQ1064" s="45" t="str">
        <f t="shared" si="199"/>
        <v>20209JPY</v>
      </c>
    </row>
    <row r="1065" spans="1:43" s="15" customFormat="1">
      <c r="A1065" s="208" t="s">
        <v>35</v>
      </c>
      <c r="B1065" s="209">
        <v>2020</v>
      </c>
      <c r="C1065" s="209">
        <v>7</v>
      </c>
      <c r="D1065" s="57" t="str">
        <f t="shared" si="201"/>
        <v>Q2</v>
      </c>
      <c r="E1065" s="208" t="s">
        <v>35</v>
      </c>
      <c r="F1065" s="209">
        <v>2020</v>
      </c>
      <c r="G1065" s="209">
        <v>9</v>
      </c>
      <c r="H1065" s="213"/>
      <c r="I1065" s="57" t="str">
        <f t="shared" si="191"/>
        <v>Q2</v>
      </c>
      <c r="J1065" s="204" t="s">
        <v>1261</v>
      </c>
      <c r="K1065" s="213" t="s">
        <v>1262</v>
      </c>
      <c r="L1065" s="210" t="s">
        <v>55</v>
      </c>
      <c r="M1065" s="208" t="s">
        <v>47</v>
      </c>
      <c r="N1065" s="208">
        <v>1</v>
      </c>
      <c r="O1065" s="208"/>
      <c r="P1065" s="57" t="str">
        <f t="shared" si="192"/>
        <v>MAIN UNIT</v>
      </c>
      <c r="Q1065" s="208" t="s">
        <v>48</v>
      </c>
      <c r="R1065" s="208" t="s">
        <v>49</v>
      </c>
      <c r="S1065" s="208" t="s">
        <v>36</v>
      </c>
      <c r="T1065" s="208" t="s">
        <v>65</v>
      </c>
      <c r="U1065" s="208" t="s">
        <v>66</v>
      </c>
      <c r="V1065" s="208" t="s">
        <v>1075</v>
      </c>
      <c r="W1065" s="208" t="s">
        <v>96</v>
      </c>
      <c r="X1065" s="34">
        <v>6896000</v>
      </c>
      <c r="Y1065" s="202">
        <v>1</v>
      </c>
      <c r="Z1065" s="26">
        <f t="shared" si="202"/>
        <v>6896000</v>
      </c>
      <c r="AA1065" s="208">
        <v>7.4899999999999994E-2</v>
      </c>
      <c r="AB1065" s="35">
        <f t="shared" si="200"/>
        <v>516510.39999999997</v>
      </c>
      <c r="AC1065" s="27">
        <f t="shared" si="193"/>
        <v>63634.081279999999</v>
      </c>
      <c r="AD1065" s="212">
        <v>0.1232</v>
      </c>
      <c r="AE1065" s="211">
        <f t="shared" si="194"/>
        <v>0</v>
      </c>
      <c r="AF1065" s="211" t="str">
        <f>IF(AND(COUNTIFS($J$18:J1065,J1065)=1,AE1065=1),1,"")</f>
        <v/>
      </c>
      <c r="AG1065" s="211" t="str">
        <f>IF(C1065="","",IF(AND(COUNTIFS($J$18:J1065,J1065)=1,C1065&lt;&gt;""),1,""))</f>
        <v/>
      </c>
      <c r="AH1065" s="211" t="str">
        <f>IF(G1065="","",IF(AND(COUNTIFS($J$18:J1065,J1065)=1,G1065&lt;&gt;""),1,""))</f>
        <v/>
      </c>
      <c r="AI1065" s="28">
        <f t="shared" si="195"/>
        <v>47907808.356810614</v>
      </c>
      <c r="AJ1065" s="28">
        <f t="shared" si="196"/>
        <v>6027384.8806384467</v>
      </c>
      <c r="AK1065" s="29">
        <f t="shared" si="197"/>
        <v>0.12581216063459494</v>
      </c>
      <c r="AL1065" s="210"/>
      <c r="AM1065" s="210"/>
      <c r="AN1065" s="210"/>
      <c r="AO1065" s="210"/>
      <c r="AP1065" s="45" t="str">
        <f t="shared" si="198"/>
        <v>20209</v>
      </c>
      <c r="AQ1065" s="45" t="str">
        <f t="shared" si="199"/>
        <v>20209JPY</v>
      </c>
    </row>
    <row r="1066" spans="1:43" s="15" customFormat="1">
      <c r="A1066" s="208" t="s">
        <v>35</v>
      </c>
      <c r="B1066" s="209">
        <v>2020</v>
      </c>
      <c r="C1066" s="209">
        <v>7</v>
      </c>
      <c r="D1066" s="57" t="str">
        <f t="shared" si="201"/>
        <v>Q2</v>
      </c>
      <c r="E1066" s="208" t="s">
        <v>35</v>
      </c>
      <c r="F1066" s="209">
        <v>2020</v>
      </c>
      <c r="G1066" s="209">
        <v>9</v>
      </c>
      <c r="H1066" s="213"/>
      <c r="I1066" s="57" t="str">
        <f t="shared" si="191"/>
        <v>Q2</v>
      </c>
      <c r="J1066" s="204" t="s">
        <v>1263</v>
      </c>
      <c r="K1066" s="213" t="s">
        <v>1264</v>
      </c>
      <c r="L1066" s="210" t="s">
        <v>55</v>
      </c>
      <c r="M1066" s="208" t="s">
        <v>47</v>
      </c>
      <c r="N1066" s="208">
        <v>1</v>
      </c>
      <c r="O1066" s="208"/>
      <c r="P1066" s="57" t="str">
        <f t="shared" si="192"/>
        <v>MAIN UNIT</v>
      </c>
      <c r="Q1066" s="208" t="s">
        <v>48</v>
      </c>
      <c r="R1066" s="208" t="s">
        <v>49</v>
      </c>
      <c r="S1066" s="208" t="s">
        <v>36</v>
      </c>
      <c r="T1066" s="208" t="s">
        <v>65</v>
      </c>
      <c r="U1066" s="208" t="s">
        <v>66</v>
      </c>
      <c r="V1066" s="208" t="s">
        <v>1075</v>
      </c>
      <c r="W1066" s="208" t="s">
        <v>96</v>
      </c>
      <c r="X1066" s="34">
        <v>6896000</v>
      </c>
      <c r="Y1066" s="202">
        <v>1</v>
      </c>
      <c r="Z1066" s="26">
        <f t="shared" si="202"/>
        <v>6896000</v>
      </c>
      <c r="AA1066" s="208">
        <v>7.4899999999999994E-2</v>
      </c>
      <c r="AB1066" s="35">
        <f t="shared" si="200"/>
        <v>516510.39999999997</v>
      </c>
      <c r="AC1066" s="27">
        <f t="shared" si="193"/>
        <v>63634.081279999999</v>
      </c>
      <c r="AD1066" s="212">
        <v>0.1232</v>
      </c>
      <c r="AE1066" s="211">
        <f t="shared" si="194"/>
        <v>0</v>
      </c>
      <c r="AF1066" s="211" t="str">
        <f>IF(AND(COUNTIFS($J$18:J1066,J1066)=1,AE1066=1),1,"")</f>
        <v/>
      </c>
      <c r="AG1066" s="211" t="str">
        <f>IF(C1066="","",IF(AND(COUNTIFS($J$18:J1066,J1066)=1,C1066&lt;&gt;""),1,""))</f>
        <v/>
      </c>
      <c r="AH1066" s="211" t="str">
        <f>IF(G1066="","",IF(AND(COUNTIFS($J$18:J1066,J1066)=1,G1066&lt;&gt;""),1,""))</f>
        <v/>
      </c>
      <c r="AI1066" s="28">
        <f t="shared" si="195"/>
        <v>47907808.356810614</v>
      </c>
      <c r="AJ1066" s="28">
        <f t="shared" si="196"/>
        <v>6027384.8806384467</v>
      </c>
      <c r="AK1066" s="29">
        <f t="shared" si="197"/>
        <v>0.12581216063459494</v>
      </c>
      <c r="AL1066" s="210"/>
      <c r="AM1066" s="210"/>
      <c r="AN1066" s="210"/>
      <c r="AO1066" s="210"/>
      <c r="AP1066" s="45" t="str">
        <f t="shared" si="198"/>
        <v>20209</v>
      </c>
      <c r="AQ1066" s="45" t="str">
        <f t="shared" si="199"/>
        <v>20209JPY</v>
      </c>
    </row>
    <row r="1067" spans="1:43" s="15" customFormat="1">
      <c r="A1067" s="208" t="s">
        <v>35</v>
      </c>
      <c r="B1067" s="209">
        <v>2020</v>
      </c>
      <c r="C1067" s="209">
        <v>7</v>
      </c>
      <c r="D1067" s="57" t="str">
        <f t="shared" si="201"/>
        <v>Q2</v>
      </c>
      <c r="E1067" s="208" t="s">
        <v>35</v>
      </c>
      <c r="F1067" s="209">
        <v>2020</v>
      </c>
      <c r="G1067" s="209">
        <v>9</v>
      </c>
      <c r="H1067" s="213"/>
      <c r="I1067" s="57" t="str">
        <f t="shared" si="191"/>
        <v>Q2</v>
      </c>
      <c r="J1067" s="204" t="s">
        <v>1263</v>
      </c>
      <c r="K1067" s="213" t="s">
        <v>1264</v>
      </c>
      <c r="L1067" s="210" t="s">
        <v>55</v>
      </c>
      <c r="M1067" s="208" t="s">
        <v>47</v>
      </c>
      <c r="N1067" s="208">
        <v>1</v>
      </c>
      <c r="O1067" s="208"/>
      <c r="P1067" s="57" t="str">
        <f t="shared" si="192"/>
        <v>MAIN UNIT</v>
      </c>
      <c r="Q1067" s="208" t="s">
        <v>48</v>
      </c>
      <c r="R1067" s="208" t="s">
        <v>49</v>
      </c>
      <c r="S1067" s="208" t="s">
        <v>36</v>
      </c>
      <c r="T1067" s="208" t="s">
        <v>65</v>
      </c>
      <c r="U1067" s="208" t="s">
        <v>66</v>
      </c>
      <c r="V1067" s="208" t="s">
        <v>1075</v>
      </c>
      <c r="W1067" s="208" t="s">
        <v>96</v>
      </c>
      <c r="X1067" s="34">
        <v>6896000</v>
      </c>
      <c r="Y1067" s="202">
        <v>1</v>
      </c>
      <c r="Z1067" s="26">
        <f t="shared" si="202"/>
        <v>6896000</v>
      </c>
      <c r="AA1067" s="208">
        <v>7.4899999999999994E-2</v>
      </c>
      <c r="AB1067" s="35">
        <f t="shared" si="200"/>
        <v>516510.39999999997</v>
      </c>
      <c r="AC1067" s="27">
        <f t="shared" si="193"/>
        <v>63634.081279999999</v>
      </c>
      <c r="AD1067" s="212">
        <v>0.1232</v>
      </c>
      <c r="AE1067" s="211">
        <f t="shared" si="194"/>
        <v>0</v>
      </c>
      <c r="AF1067" s="211" t="str">
        <f>IF(AND(COUNTIFS($J$18:J1067,J1067)=1,AE1067=1),1,"")</f>
        <v/>
      </c>
      <c r="AG1067" s="211" t="str">
        <f>IF(C1067="","",IF(AND(COUNTIFS($J$18:J1067,J1067)=1,C1067&lt;&gt;""),1,""))</f>
        <v/>
      </c>
      <c r="AH1067" s="211" t="str">
        <f>IF(G1067="","",IF(AND(COUNTIFS($J$18:J1067,J1067)=1,G1067&lt;&gt;""),1,""))</f>
        <v/>
      </c>
      <c r="AI1067" s="28">
        <f t="shared" si="195"/>
        <v>47907808.356810614</v>
      </c>
      <c r="AJ1067" s="28">
        <f t="shared" si="196"/>
        <v>6027384.8806384467</v>
      </c>
      <c r="AK1067" s="29">
        <f t="shared" si="197"/>
        <v>0.12581216063459494</v>
      </c>
      <c r="AL1067" s="210"/>
      <c r="AM1067" s="210"/>
      <c r="AN1067" s="210"/>
      <c r="AO1067" s="210"/>
      <c r="AP1067" s="45" t="str">
        <f t="shared" si="198"/>
        <v>20209</v>
      </c>
      <c r="AQ1067" s="45" t="str">
        <f t="shared" si="199"/>
        <v>20209JPY</v>
      </c>
    </row>
    <row r="1068" spans="1:43" s="15" customFormat="1">
      <c r="A1068" s="208" t="s">
        <v>35</v>
      </c>
      <c r="B1068" s="209">
        <v>2020</v>
      </c>
      <c r="C1068" s="209">
        <v>7</v>
      </c>
      <c r="D1068" s="57" t="str">
        <f t="shared" si="201"/>
        <v>Q2</v>
      </c>
      <c r="E1068" s="208" t="s">
        <v>35</v>
      </c>
      <c r="F1068" s="209">
        <v>2020</v>
      </c>
      <c r="G1068" s="209">
        <v>9</v>
      </c>
      <c r="H1068" s="213"/>
      <c r="I1068" s="57" t="str">
        <f t="shared" si="191"/>
        <v>Q2</v>
      </c>
      <c r="J1068" s="204" t="s">
        <v>1265</v>
      </c>
      <c r="K1068" s="213" t="s">
        <v>1266</v>
      </c>
      <c r="L1068" s="210" t="s">
        <v>79</v>
      </c>
      <c r="M1068" s="208" t="s">
        <v>47</v>
      </c>
      <c r="N1068" s="208">
        <v>1</v>
      </c>
      <c r="O1068" s="208"/>
      <c r="P1068" s="57" t="str">
        <f t="shared" si="192"/>
        <v>MAIN UNIT</v>
      </c>
      <c r="Q1068" s="208" t="s">
        <v>48</v>
      </c>
      <c r="R1068" s="208" t="s">
        <v>49</v>
      </c>
      <c r="S1068" s="208" t="s">
        <v>36</v>
      </c>
      <c r="T1068" s="208" t="s">
        <v>65</v>
      </c>
      <c r="U1068" s="208" t="s">
        <v>66</v>
      </c>
      <c r="V1068" s="208" t="s">
        <v>1060</v>
      </c>
      <c r="W1068" s="208" t="s">
        <v>1039</v>
      </c>
      <c r="X1068" s="34">
        <v>11834000</v>
      </c>
      <c r="Y1068" s="202">
        <v>1</v>
      </c>
      <c r="Z1068" s="26">
        <f t="shared" si="202"/>
        <v>11834000</v>
      </c>
      <c r="AA1068" s="208">
        <v>7.4899999999999994E-2</v>
      </c>
      <c r="AB1068" s="35">
        <f t="shared" si="200"/>
        <v>886366.6</v>
      </c>
      <c r="AC1068" s="27">
        <f t="shared" si="193"/>
        <v>109377.63844</v>
      </c>
      <c r="AD1068" s="212">
        <v>0.1234</v>
      </c>
      <c r="AE1068" s="211">
        <f t="shared" si="194"/>
        <v>0</v>
      </c>
      <c r="AF1068" s="211" t="str">
        <f>IF(AND(COUNTIFS($J$18:J1068,J1068)=1,AE1068=1),1,"")</f>
        <v/>
      </c>
      <c r="AG1068" s="211">
        <f>IF(C1068="","",IF(AND(COUNTIFS($J$18:J1068,J1068)=1,C1068&lt;&gt;""),1,""))</f>
        <v>1</v>
      </c>
      <c r="AH1068" s="211">
        <f>IF(G1068="","",IF(AND(COUNTIFS($J$18:J1068,J1068)=1,G1068&lt;&gt;""),1,""))</f>
        <v>1</v>
      </c>
      <c r="AI1068" s="28">
        <f t="shared" si="195"/>
        <v>47907808.356810614</v>
      </c>
      <c r="AJ1068" s="28">
        <f t="shared" si="196"/>
        <v>6027384.8806384467</v>
      </c>
      <c r="AK1068" s="29">
        <f t="shared" si="197"/>
        <v>0.12581216063459494</v>
      </c>
      <c r="AL1068" s="210"/>
      <c r="AM1068" s="210"/>
      <c r="AN1068" s="210"/>
      <c r="AO1068" s="210"/>
      <c r="AP1068" s="45" t="str">
        <f t="shared" si="198"/>
        <v>20209</v>
      </c>
      <c r="AQ1068" s="45" t="str">
        <f t="shared" si="199"/>
        <v>20209JPY</v>
      </c>
    </row>
    <row r="1069" spans="1:43" s="15" customFormat="1">
      <c r="A1069" s="208" t="s">
        <v>35</v>
      </c>
      <c r="B1069" s="209">
        <v>2020</v>
      </c>
      <c r="C1069" s="209">
        <v>7</v>
      </c>
      <c r="D1069" s="57" t="str">
        <f t="shared" si="201"/>
        <v>Q2</v>
      </c>
      <c r="E1069" s="208" t="s">
        <v>35</v>
      </c>
      <c r="F1069" s="209">
        <v>2020</v>
      </c>
      <c r="G1069" s="209">
        <v>11</v>
      </c>
      <c r="H1069" s="213"/>
      <c r="I1069" s="57" t="str">
        <f t="shared" si="191"/>
        <v>Q3</v>
      </c>
      <c r="J1069" s="204" t="s">
        <v>1267</v>
      </c>
      <c r="K1069" s="213" t="s">
        <v>1268</v>
      </c>
      <c r="L1069" s="210" t="s">
        <v>55</v>
      </c>
      <c r="M1069" s="208" t="s">
        <v>47</v>
      </c>
      <c r="N1069" s="208">
        <v>1</v>
      </c>
      <c r="O1069" s="208"/>
      <c r="P1069" s="57" t="str">
        <f t="shared" si="192"/>
        <v>MAIN UNIT</v>
      </c>
      <c r="Q1069" s="208" t="s">
        <v>48</v>
      </c>
      <c r="R1069" s="208" t="s">
        <v>49</v>
      </c>
      <c r="S1069" s="208" t="s">
        <v>36</v>
      </c>
      <c r="T1069" s="208" t="s">
        <v>65</v>
      </c>
      <c r="U1069" s="208" t="s">
        <v>66</v>
      </c>
      <c r="V1069" s="208" t="s">
        <v>99</v>
      </c>
      <c r="W1069" s="208" t="s">
        <v>1039</v>
      </c>
      <c r="X1069" s="34">
        <v>9300000</v>
      </c>
      <c r="Y1069" s="202">
        <v>1</v>
      </c>
      <c r="Z1069" s="26">
        <f t="shared" si="202"/>
        <v>9300000</v>
      </c>
      <c r="AA1069" s="208">
        <v>7.6100000000000001E-2</v>
      </c>
      <c r="AB1069" s="35">
        <f t="shared" si="200"/>
        <v>707730</v>
      </c>
      <c r="AC1069" s="27">
        <f t="shared" si="193"/>
        <v>117058.54199999999</v>
      </c>
      <c r="AD1069" s="212">
        <v>0.16539999999999999</v>
      </c>
      <c r="AE1069" s="211">
        <f t="shared" si="194"/>
        <v>0</v>
      </c>
      <c r="AF1069" s="211" t="str">
        <f>IF(AND(COUNTIFS($J$18:J1069,J1069)=1,AE1069=1),1,"")</f>
        <v/>
      </c>
      <c r="AG1069" s="211">
        <f>IF(C1069="","",IF(AND(COUNTIFS($J$18:J1069,J1069)=1,C1069&lt;&gt;""),1,""))</f>
        <v>1</v>
      </c>
      <c r="AH1069" s="211">
        <f>IF(G1069="","",IF(AND(COUNTIFS($J$18:J1069,J1069)=1,G1069&lt;&gt;""),1,""))</f>
        <v>1</v>
      </c>
      <c r="AI1069" s="28">
        <f t="shared" si="195"/>
        <v>44078731.611185834</v>
      </c>
      <c r="AJ1069" s="28">
        <f t="shared" si="196"/>
        <v>5508173.2163771475</v>
      </c>
      <c r="AK1069" s="29">
        <f t="shared" si="197"/>
        <v>0.12496215328889686</v>
      </c>
      <c r="AL1069" s="210"/>
      <c r="AM1069" s="210"/>
      <c r="AN1069" s="210"/>
      <c r="AO1069" s="210"/>
      <c r="AP1069" s="45" t="str">
        <f t="shared" si="198"/>
        <v>202011</v>
      </c>
      <c r="AQ1069" s="45" t="str">
        <f t="shared" si="199"/>
        <v>202011JPY</v>
      </c>
    </row>
    <row r="1070" spans="1:43" s="15" customFormat="1">
      <c r="A1070" s="208" t="s">
        <v>35</v>
      </c>
      <c r="B1070" s="209">
        <v>2020</v>
      </c>
      <c r="C1070" s="209">
        <v>7</v>
      </c>
      <c r="D1070" s="57" t="str">
        <f t="shared" si="201"/>
        <v>Q2</v>
      </c>
      <c r="E1070" s="208" t="s">
        <v>35</v>
      </c>
      <c r="F1070" s="209">
        <v>2020</v>
      </c>
      <c r="G1070" s="209">
        <v>10</v>
      </c>
      <c r="H1070" s="213"/>
      <c r="I1070" s="57" t="str">
        <f t="shared" si="191"/>
        <v>Q3</v>
      </c>
      <c r="J1070" s="204" t="s">
        <v>1269</v>
      </c>
      <c r="K1070" s="213" t="s">
        <v>1270</v>
      </c>
      <c r="L1070" s="210" t="s">
        <v>79</v>
      </c>
      <c r="M1070" s="208" t="s">
        <v>47</v>
      </c>
      <c r="N1070" s="208">
        <v>1</v>
      </c>
      <c r="O1070" s="208"/>
      <c r="P1070" s="57" t="str">
        <f t="shared" si="192"/>
        <v>MAIN UNIT</v>
      </c>
      <c r="Q1070" s="208" t="s">
        <v>48</v>
      </c>
      <c r="R1070" s="208" t="s">
        <v>49</v>
      </c>
      <c r="S1070" s="208" t="s">
        <v>36</v>
      </c>
      <c r="T1070" s="208" t="s">
        <v>65</v>
      </c>
      <c r="U1070" s="208" t="s">
        <v>66</v>
      </c>
      <c r="V1070" s="208" t="s">
        <v>1060</v>
      </c>
      <c r="W1070" s="208" t="s">
        <v>1039</v>
      </c>
      <c r="X1070" s="34">
        <v>10500000</v>
      </c>
      <c r="Y1070" s="215" t="str">
        <f>IF(W1070="RMB","1.13", "1")</f>
        <v>1</v>
      </c>
      <c r="Z1070" s="26">
        <f t="shared" si="202"/>
        <v>10500000</v>
      </c>
      <c r="AA1070" s="208">
        <v>7.4899999999999994E-2</v>
      </c>
      <c r="AB1070" s="35">
        <f t="shared" si="200"/>
        <v>786449.99999999988</v>
      </c>
      <c r="AC1070" s="27">
        <f t="shared" si="193"/>
        <v>87846.464999999982</v>
      </c>
      <c r="AD1070" s="212">
        <v>0.11169999999999999</v>
      </c>
      <c r="AE1070" s="211">
        <f t="shared" si="194"/>
        <v>0</v>
      </c>
      <c r="AF1070" s="211" t="str">
        <f>IF(AND(COUNTIFS($J$18:J1070,J1070)=1,AE1070=1),1,"")</f>
        <v/>
      </c>
      <c r="AG1070" s="211">
        <f>IF(C1070="","",IF(AND(COUNTIFS($J$18:J1070,J1070)=1,C1070&lt;&gt;""),1,""))</f>
        <v>1</v>
      </c>
      <c r="AH1070" s="211">
        <f>IF(G1070="","",IF(AND(COUNTIFS($J$18:J1070,J1070)=1,G1070&lt;&gt;""),1,""))</f>
        <v>1</v>
      </c>
      <c r="AI1070" s="28">
        <f t="shared" si="195"/>
        <v>28011162.254106205</v>
      </c>
      <c r="AJ1070" s="28">
        <f t="shared" si="196"/>
        <v>3401347.1124888421</v>
      </c>
      <c r="AK1070" s="29">
        <f t="shared" si="197"/>
        <v>0.12142827497242578</v>
      </c>
      <c r="AL1070" s="210"/>
      <c r="AM1070" s="210"/>
      <c r="AN1070" s="210"/>
      <c r="AO1070" s="210"/>
      <c r="AP1070" s="45" t="str">
        <f t="shared" si="198"/>
        <v>202010</v>
      </c>
      <c r="AQ1070" s="45" t="str">
        <f t="shared" si="199"/>
        <v>202010JPY</v>
      </c>
    </row>
    <row r="1071" spans="1:43" s="15" customFormat="1">
      <c r="A1071" s="208" t="s">
        <v>35</v>
      </c>
      <c r="B1071" s="209">
        <v>2020</v>
      </c>
      <c r="C1071" s="209">
        <v>8</v>
      </c>
      <c r="D1071" s="57" t="str">
        <f t="shared" si="201"/>
        <v>Q2</v>
      </c>
      <c r="E1071" s="208" t="s">
        <v>35</v>
      </c>
      <c r="F1071" s="209">
        <v>2020</v>
      </c>
      <c r="G1071" s="209">
        <v>10</v>
      </c>
      <c r="H1071" s="213"/>
      <c r="I1071" s="57" t="str">
        <f t="shared" si="191"/>
        <v>Q3</v>
      </c>
      <c r="J1071" s="204" t="s">
        <v>1271</v>
      </c>
      <c r="K1071" s="213" t="s">
        <v>1272</v>
      </c>
      <c r="L1071" s="210" t="s">
        <v>79</v>
      </c>
      <c r="M1071" s="208" t="s">
        <v>47</v>
      </c>
      <c r="N1071" s="208">
        <v>1</v>
      </c>
      <c r="O1071" s="208"/>
      <c r="P1071" s="57" t="str">
        <f t="shared" si="192"/>
        <v>MAIN UNIT</v>
      </c>
      <c r="Q1071" s="208" t="s">
        <v>48</v>
      </c>
      <c r="R1071" s="208" t="s">
        <v>49</v>
      </c>
      <c r="S1071" s="208" t="s">
        <v>37</v>
      </c>
      <c r="T1071" s="208" t="s">
        <v>75</v>
      </c>
      <c r="U1071" s="208" t="s">
        <v>58</v>
      </c>
      <c r="V1071" s="208" t="s">
        <v>59</v>
      </c>
      <c r="W1071" s="208" t="s">
        <v>51</v>
      </c>
      <c r="X1071" s="34">
        <v>980000</v>
      </c>
      <c r="Y1071" s="202" t="s">
        <v>1044</v>
      </c>
      <c r="Z1071" s="26">
        <f t="shared" si="202"/>
        <v>980000</v>
      </c>
      <c r="AA1071" s="208">
        <v>1.135</v>
      </c>
      <c r="AB1071" s="35">
        <f t="shared" si="200"/>
        <v>984336.28318584082</v>
      </c>
      <c r="AC1071" s="27">
        <f t="shared" si="193"/>
        <v>126388.77876106194</v>
      </c>
      <c r="AD1071" s="212">
        <v>0.12839999999999999</v>
      </c>
      <c r="AE1071" s="211">
        <f t="shared" si="194"/>
        <v>0</v>
      </c>
      <c r="AF1071" s="211" t="str">
        <f>IF(AND(COUNTIFS($J$18:J1071,J1071)=1,AE1071=1),1,"")</f>
        <v/>
      </c>
      <c r="AG1071" s="211">
        <f>IF(C1071="","",IF(AND(COUNTIFS($J$18:J1071,J1071)=1,C1071&lt;&gt;""),1,""))</f>
        <v>1</v>
      </c>
      <c r="AH1071" s="211">
        <f>IF(G1071="","",IF(AND(COUNTIFS($J$18:J1071,J1071)=1,G1071&lt;&gt;""),1,""))</f>
        <v>1</v>
      </c>
      <c r="AI1071" s="28">
        <f t="shared" si="195"/>
        <v>28011162.254106205</v>
      </c>
      <c r="AJ1071" s="28">
        <f t="shared" si="196"/>
        <v>3401347.1124888421</v>
      </c>
      <c r="AK1071" s="29">
        <f t="shared" si="197"/>
        <v>0.12142827497242578</v>
      </c>
      <c r="AL1071" s="210"/>
      <c r="AM1071" s="210"/>
      <c r="AN1071" s="210"/>
      <c r="AO1071" s="210"/>
      <c r="AP1071" s="45" t="str">
        <f t="shared" si="198"/>
        <v>202010</v>
      </c>
      <c r="AQ1071" s="45" t="str">
        <f t="shared" si="199"/>
        <v>202010RMB</v>
      </c>
    </row>
    <row r="1072" spans="1:43" s="15" customFormat="1">
      <c r="A1072" s="208" t="s">
        <v>35</v>
      </c>
      <c r="B1072" s="209">
        <v>2020</v>
      </c>
      <c r="C1072" s="209">
        <v>8</v>
      </c>
      <c r="D1072" s="57" t="str">
        <f t="shared" si="201"/>
        <v>Q2</v>
      </c>
      <c r="E1072" s="208" t="s">
        <v>35</v>
      </c>
      <c r="F1072" s="209">
        <v>2020</v>
      </c>
      <c r="G1072" s="209">
        <v>10</v>
      </c>
      <c r="H1072" s="213"/>
      <c r="I1072" s="57" t="str">
        <f t="shared" si="191"/>
        <v>Q3</v>
      </c>
      <c r="J1072" s="204" t="s">
        <v>1271</v>
      </c>
      <c r="K1072" s="213" t="s">
        <v>1272</v>
      </c>
      <c r="L1072" s="210" t="s">
        <v>55</v>
      </c>
      <c r="M1072" s="208" t="s">
        <v>47</v>
      </c>
      <c r="N1072" s="208">
        <v>1</v>
      </c>
      <c r="O1072" s="208"/>
      <c r="P1072" s="57" t="str">
        <f t="shared" si="192"/>
        <v>MAIN UNIT</v>
      </c>
      <c r="Q1072" s="208" t="s">
        <v>48</v>
      </c>
      <c r="R1072" s="208" t="s">
        <v>49</v>
      </c>
      <c r="S1072" s="208" t="s">
        <v>37</v>
      </c>
      <c r="T1072" s="208" t="s">
        <v>75</v>
      </c>
      <c r="U1072" s="208" t="s">
        <v>58</v>
      </c>
      <c r="V1072" s="208" t="s">
        <v>59</v>
      </c>
      <c r="W1072" s="208" t="s">
        <v>51</v>
      </c>
      <c r="X1072" s="34">
        <v>700000</v>
      </c>
      <c r="Y1072" s="202" t="s">
        <v>1044</v>
      </c>
      <c r="Z1072" s="26">
        <f t="shared" si="202"/>
        <v>700000</v>
      </c>
      <c r="AA1072" s="208">
        <v>1.135</v>
      </c>
      <c r="AB1072" s="35">
        <f t="shared" si="200"/>
        <v>703097.34513274336</v>
      </c>
      <c r="AC1072" s="27">
        <f t="shared" si="193"/>
        <v>90277.699115044234</v>
      </c>
      <c r="AD1072" s="212">
        <v>0.12839999999999999</v>
      </c>
      <c r="AE1072" s="211">
        <f t="shared" si="194"/>
        <v>0</v>
      </c>
      <c r="AF1072" s="211" t="str">
        <f>IF(AND(COUNTIFS($J$18:J1072,J1072)=1,AE1072=1),1,"")</f>
        <v/>
      </c>
      <c r="AG1072" s="211" t="str">
        <f>IF(C1072="","",IF(AND(COUNTIFS($J$18:J1072,J1072)=1,C1072&lt;&gt;""),1,""))</f>
        <v/>
      </c>
      <c r="AH1072" s="211" t="str">
        <f>IF(G1072="","",IF(AND(COUNTIFS($J$18:J1072,J1072)=1,G1072&lt;&gt;""),1,""))</f>
        <v/>
      </c>
      <c r="AI1072" s="28">
        <f t="shared" si="195"/>
        <v>28011162.254106205</v>
      </c>
      <c r="AJ1072" s="28">
        <f t="shared" si="196"/>
        <v>3401347.1124888421</v>
      </c>
      <c r="AK1072" s="29">
        <f t="shared" si="197"/>
        <v>0.12142827497242578</v>
      </c>
      <c r="AL1072" s="210"/>
      <c r="AM1072" s="210"/>
      <c r="AN1072" s="210"/>
      <c r="AO1072" s="210"/>
      <c r="AP1072" s="45" t="str">
        <f t="shared" si="198"/>
        <v>202010</v>
      </c>
      <c r="AQ1072" s="45" t="str">
        <f t="shared" si="199"/>
        <v>202010RMB</v>
      </c>
    </row>
    <row r="1073" spans="1:43" s="15" customFormat="1">
      <c r="A1073" s="208" t="s">
        <v>35</v>
      </c>
      <c r="B1073" s="209">
        <v>2020</v>
      </c>
      <c r="C1073" s="209">
        <v>8</v>
      </c>
      <c r="D1073" s="57" t="str">
        <f t="shared" si="201"/>
        <v>Q2</v>
      </c>
      <c r="E1073" s="208" t="s">
        <v>35</v>
      </c>
      <c r="F1073" s="209">
        <v>2020</v>
      </c>
      <c r="G1073" s="209">
        <v>10</v>
      </c>
      <c r="H1073" s="213"/>
      <c r="I1073" s="57" t="str">
        <f t="shared" si="191"/>
        <v>Q3</v>
      </c>
      <c r="J1073" s="204" t="s">
        <v>1273</v>
      </c>
      <c r="K1073" s="213" t="s">
        <v>1274</v>
      </c>
      <c r="L1073" s="210" t="s">
        <v>79</v>
      </c>
      <c r="M1073" s="208" t="s">
        <v>47</v>
      </c>
      <c r="N1073" s="208">
        <v>1</v>
      </c>
      <c r="O1073" s="208"/>
      <c r="P1073" s="57" t="str">
        <f t="shared" si="192"/>
        <v>MAIN UNIT</v>
      </c>
      <c r="Q1073" s="208" t="s">
        <v>463</v>
      </c>
      <c r="R1073" s="208" t="s">
        <v>49</v>
      </c>
      <c r="S1073" s="208" t="s">
        <v>36</v>
      </c>
      <c r="T1073" s="208" t="s">
        <v>65</v>
      </c>
      <c r="U1073" s="208" t="s">
        <v>66</v>
      </c>
      <c r="V1073" s="208" t="s">
        <v>1275</v>
      </c>
      <c r="W1073" s="208" t="s">
        <v>1276</v>
      </c>
      <c r="X1073" s="34">
        <v>15655000</v>
      </c>
      <c r="Y1073" s="215" t="str">
        <f>IF(W1073="RMB","1.13", "1")</f>
        <v>1</v>
      </c>
      <c r="Z1073" s="26">
        <f t="shared" si="202"/>
        <v>15655000</v>
      </c>
      <c r="AA1073" s="208">
        <v>7.4899999999999994E-2</v>
      </c>
      <c r="AB1073" s="35">
        <f t="shared" si="200"/>
        <v>1172559.5</v>
      </c>
      <c r="AC1073" s="27">
        <f t="shared" si="193"/>
        <v>168379.5442</v>
      </c>
      <c r="AD1073" s="212">
        <v>0.14360000000000001</v>
      </c>
      <c r="AE1073" s="211">
        <f t="shared" si="194"/>
        <v>0</v>
      </c>
      <c r="AF1073" s="211" t="str">
        <f>IF(AND(COUNTIFS($J$18:J1073,J1073)=1,AE1073=1),1,"")</f>
        <v/>
      </c>
      <c r="AG1073" s="211">
        <f>IF(C1073="","",IF(AND(COUNTIFS($J$18:J1073,J1073)=1,C1073&lt;&gt;""),1,""))</f>
        <v>1</v>
      </c>
      <c r="AH1073" s="211">
        <f>IF(G1073="","",IF(AND(COUNTIFS($J$18:J1073,J1073)=1,G1073&lt;&gt;""),1,""))</f>
        <v>1</v>
      </c>
      <c r="AI1073" s="28">
        <f t="shared" si="195"/>
        <v>28011162.254106205</v>
      </c>
      <c r="AJ1073" s="28">
        <f t="shared" si="196"/>
        <v>3401347.1124888421</v>
      </c>
      <c r="AK1073" s="29">
        <f t="shared" si="197"/>
        <v>0.12142827497242578</v>
      </c>
      <c r="AL1073" s="210"/>
      <c r="AM1073" s="210"/>
      <c r="AN1073" s="210"/>
      <c r="AO1073" s="210"/>
      <c r="AP1073" s="45" t="str">
        <f t="shared" si="198"/>
        <v>202010</v>
      </c>
      <c r="AQ1073" s="45" t="str">
        <f t="shared" si="199"/>
        <v>202010JPY</v>
      </c>
    </row>
    <row r="1074" spans="1:43" s="15" customFormat="1">
      <c r="A1074" s="208" t="s">
        <v>35</v>
      </c>
      <c r="B1074" s="209">
        <v>2020</v>
      </c>
      <c r="C1074" s="209">
        <v>8</v>
      </c>
      <c r="D1074" s="57" t="str">
        <f t="shared" si="201"/>
        <v>Q2</v>
      </c>
      <c r="E1074" s="208" t="s">
        <v>35</v>
      </c>
      <c r="F1074" s="209">
        <v>2020</v>
      </c>
      <c r="G1074" s="209">
        <v>10</v>
      </c>
      <c r="H1074" s="213"/>
      <c r="I1074" s="57" t="str">
        <f t="shared" si="191"/>
        <v>Q3</v>
      </c>
      <c r="J1074" s="204" t="s">
        <v>1273</v>
      </c>
      <c r="K1074" s="213" t="s">
        <v>1274</v>
      </c>
      <c r="L1074" s="210" t="s">
        <v>79</v>
      </c>
      <c r="M1074" s="208" t="s">
        <v>47</v>
      </c>
      <c r="N1074" s="208">
        <v>1</v>
      </c>
      <c r="O1074" s="208"/>
      <c r="P1074" s="57" t="str">
        <f t="shared" si="192"/>
        <v>MAIN UNIT</v>
      </c>
      <c r="Q1074" s="208" t="s">
        <v>463</v>
      </c>
      <c r="R1074" s="208" t="s">
        <v>49</v>
      </c>
      <c r="S1074" s="208" t="s">
        <v>36</v>
      </c>
      <c r="T1074" s="208" t="s">
        <v>65</v>
      </c>
      <c r="U1074" s="208" t="s">
        <v>246</v>
      </c>
      <c r="V1074" s="208" t="s">
        <v>1275</v>
      </c>
      <c r="W1074" s="208" t="s">
        <v>96</v>
      </c>
      <c r="X1074" s="34">
        <v>15655000</v>
      </c>
      <c r="Y1074" s="215" t="str">
        <f>IF(W1074="RMB","1.13", "1")</f>
        <v>1</v>
      </c>
      <c r="Z1074" s="26">
        <f t="shared" si="202"/>
        <v>15655000</v>
      </c>
      <c r="AA1074" s="208">
        <v>7.4899999999999994E-2</v>
      </c>
      <c r="AB1074" s="35">
        <f t="shared" si="200"/>
        <v>1172559.5</v>
      </c>
      <c r="AC1074" s="27">
        <f t="shared" si="193"/>
        <v>168379.5442</v>
      </c>
      <c r="AD1074" s="212">
        <v>0.14360000000000001</v>
      </c>
      <c r="AE1074" s="211">
        <f t="shared" si="194"/>
        <v>0</v>
      </c>
      <c r="AF1074" s="211" t="str">
        <f>IF(AND(COUNTIFS($J$18:J1074,J1074)=1,AE1074=1),1,"")</f>
        <v/>
      </c>
      <c r="AG1074" s="211" t="str">
        <f>IF(C1074="","",IF(AND(COUNTIFS($J$18:J1074,J1074)=1,C1074&lt;&gt;""),1,""))</f>
        <v/>
      </c>
      <c r="AH1074" s="211" t="str">
        <f>IF(G1074="","",IF(AND(COUNTIFS($J$18:J1074,J1074)=1,G1074&lt;&gt;""),1,""))</f>
        <v/>
      </c>
      <c r="AI1074" s="28">
        <f t="shared" si="195"/>
        <v>28011162.254106205</v>
      </c>
      <c r="AJ1074" s="28">
        <f t="shared" si="196"/>
        <v>3401347.1124888421</v>
      </c>
      <c r="AK1074" s="29">
        <f t="shared" si="197"/>
        <v>0.12142827497242578</v>
      </c>
      <c r="AL1074" s="210"/>
      <c r="AM1074" s="210"/>
      <c r="AN1074" s="210"/>
      <c r="AO1074" s="210"/>
      <c r="AP1074" s="45" t="str">
        <f t="shared" si="198"/>
        <v>202010</v>
      </c>
      <c r="AQ1074" s="45" t="str">
        <f t="shared" si="199"/>
        <v>202010JPY</v>
      </c>
    </row>
    <row r="1075" spans="1:43" s="15" customFormat="1">
      <c r="A1075" s="208" t="s">
        <v>35</v>
      </c>
      <c r="B1075" s="209">
        <v>2020</v>
      </c>
      <c r="C1075" s="209">
        <v>8</v>
      </c>
      <c r="D1075" s="57" t="str">
        <f t="shared" si="201"/>
        <v>Q2</v>
      </c>
      <c r="E1075" s="208" t="s">
        <v>35</v>
      </c>
      <c r="F1075" s="209">
        <v>2020</v>
      </c>
      <c r="G1075" s="209">
        <v>10</v>
      </c>
      <c r="H1075" s="213"/>
      <c r="I1075" s="57" t="str">
        <f t="shared" si="191"/>
        <v>Q3</v>
      </c>
      <c r="J1075" s="204" t="s">
        <v>1273</v>
      </c>
      <c r="K1075" s="213" t="s">
        <v>1274</v>
      </c>
      <c r="L1075" s="210" t="s">
        <v>55</v>
      </c>
      <c r="M1075" s="208" t="s">
        <v>47</v>
      </c>
      <c r="N1075" s="208">
        <v>1</v>
      </c>
      <c r="O1075" s="208"/>
      <c r="P1075" s="57" t="str">
        <f t="shared" si="192"/>
        <v>MAIN UNIT</v>
      </c>
      <c r="Q1075" s="208" t="s">
        <v>463</v>
      </c>
      <c r="R1075" s="208" t="s">
        <v>49</v>
      </c>
      <c r="S1075" s="208" t="s">
        <v>36</v>
      </c>
      <c r="T1075" s="208" t="s">
        <v>65</v>
      </c>
      <c r="U1075" s="208" t="s">
        <v>246</v>
      </c>
      <c r="V1075" s="208" t="s">
        <v>1275</v>
      </c>
      <c r="W1075" s="208" t="s">
        <v>96</v>
      </c>
      <c r="X1075" s="34">
        <v>7827500</v>
      </c>
      <c r="Y1075" s="215" t="str">
        <f>IF(W1075="RMB","1.13", "1")</f>
        <v>1</v>
      </c>
      <c r="Z1075" s="26">
        <f t="shared" si="202"/>
        <v>7827500</v>
      </c>
      <c r="AA1075" s="208">
        <v>7.4899999999999994E-2</v>
      </c>
      <c r="AB1075" s="35">
        <f t="shared" si="200"/>
        <v>586279.75</v>
      </c>
      <c r="AC1075" s="27">
        <f t="shared" si="193"/>
        <v>84189.772100000002</v>
      </c>
      <c r="AD1075" s="212">
        <v>0.14360000000000001</v>
      </c>
      <c r="AE1075" s="211">
        <f t="shared" si="194"/>
        <v>0</v>
      </c>
      <c r="AF1075" s="211" t="str">
        <f>IF(AND(COUNTIFS($J$18:J1075,J1075)=1,AE1075=1),1,"")</f>
        <v/>
      </c>
      <c r="AG1075" s="211" t="str">
        <f>IF(C1075="","",IF(AND(COUNTIFS($J$18:J1075,J1075)=1,C1075&lt;&gt;""),1,""))</f>
        <v/>
      </c>
      <c r="AH1075" s="211" t="str">
        <f>IF(G1075="","",IF(AND(COUNTIFS($J$18:J1075,J1075)=1,G1075&lt;&gt;""),1,""))</f>
        <v/>
      </c>
      <c r="AI1075" s="28">
        <f t="shared" si="195"/>
        <v>28011162.254106205</v>
      </c>
      <c r="AJ1075" s="28">
        <f t="shared" si="196"/>
        <v>3401347.1124888421</v>
      </c>
      <c r="AK1075" s="29">
        <f t="shared" si="197"/>
        <v>0.12142827497242578</v>
      </c>
      <c r="AL1075" s="210"/>
      <c r="AM1075" s="210"/>
      <c r="AN1075" s="210"/>
      <c r="AO1075" s="210"/>
      <c r="AP1075" s="45" t="str">
        <f t="shared" si="198"/>
        <v>202010</v>
      </c>
      <c r="AQ1075" s="45" t="str">
        <f t="shared" si="199"/>
        <v>202010JPY</v>
      </c>
    </row>
    <row r="1076" spans="1:43" s="15" customFormat="1">
      <c r="A1076" s="208" t="s">
        <v>35</v>
      </c>
      <c r="B1076" s="209">
        <v>2020</v>
      </c>
      <c r="C1076" s="209">
        <v>8</v>
      </c>
      <c r="D1076" s="57" t="str">
        <f t="shared" si="201"/>
        <v>Q2</v>
      </c>
      <c r="E1076" s="208" t="s">
        <v>35</v>
      </c>
      <c r="F1076" s="209">
        <v>2020</v>
      </c>
      <c r="G1076" s="209">
        <v>9</v>
      </c>
      <c r="H1076" s="213"/>
      <c r="I1076" s="57" t="str">
        <f t="shared" si="191"/>
        <v>Q2</v>
      </c>
      <c r="J1076" s="204" t="s">
        <v>1277</v>
      </c>
      <c r="K1076" s="213" t="s">
        <v>1278</v>
      </c>
      <c r="L1076" s="210" t="s">
        <v>79</v>
      </c>
      <c r="M1076" s="208" t="s">
        <v>47</v>
      </c>
      <c r="N1076" s="208">
        <v>1</v>
      </c>
      <c r="O1076" s="208"/>
      <c r="P1076" s="57" t="str">
        <f t="shared" si="192"/>
        <v>MAIN UNIT</v>
      </c>
      <c r="Q1076" s="208" t="s">
        <v>56</v>
      </c>
      <c r="R1076" s="208" t="s">
        <v>49</v>
      </c>
      <c r="S1076" s="208" t="s">
        <v>36</v>
      </c>
      <c r="T1076" s="208" t="s">
        <v>65</v>
      </c>
      <c r="U1076" s="208" t="s">
        <v>66</v>
      </c>
      <c r="V1076" s="208" t="s">
        <v>1279</v>
      </c>
      <c r="W1076" s="208" t="s">
        <v>96</v>
      </c>
      <c r="X1076" s="34">
        <v>12545000</v>
      </c>
      <c r="Y1076" s="202">
        <v>1</v>
      </c>
      <c r="Z1076" s="26">
        <f t="shared" si="202"/>
        <v>12545000</v>
      </c>
      <c r="AA1076" s="208">
        <v>7.4899999999999994E-2</v>
      </c>
      <c r="AB1076" s="35">
        <f t="shared" si="200"/>
        <v>939620.49999999988</v>
      </c>
      <c r="AC1076" s="27">
        <f t="shared" si="193"/>
        <v>115197.47329999998</v>
      </c>
      <c r="AD1076" s="212">
        <v>0.1226</v>
      </c>
      <c r="AE1076" s="211">
        <f t="shared" si="194"/>
        <v>1</v>
      </c>
      <c r="AF1076" s="211">
        <f>IF(AND(COUNTIFS($J$18:J1076,J1076)=1,AE1076=1),1,"")</f>
        <v>1</v>
      </c>
      <c r="AG1076" s="211">
        <f>IF(C1076="","",IF(AND(COUNTIFS($J$18:J1076,J1076)=1,C1076&lt;&gt;""),1,""))</f>
        <v>1</v>
      </c>
      <c r="AH1076" s="211">
        <f>IF(G1076="","",IF(AND(COUNTIFS($J$18:J1076,J1076)=1,G1076&lt;&gt;""),1,""))</f>
        <v>1</v>
      </c>
      <c r="AI1076" s="28">
        <f t="shared" si="195"/>
        <v>47907808.356810614</v>
      </c>
      <c r="AJ1076" s="28">
        <f t="shared" si="196"/>
        <v>6027384.8806384467</v>
      </c>
      <c r="AK1076" s="29">
        <f t="shared" si="197"/>
        <v>0.12581216063459494</v>
      </c>
      <c r="AL1076" s="210"/>
      <c r="AM1076" s="210"/>
      <c r="AN1076" s="210"/>
      <c r="AO1076" s="210"/>
      <c r="AP1076" s="45" t="str">
        <f t="shared" si="198"/>
        <v>20209</v>
      </c>
      <c r="AQ1076" s="45" t="str">
        <f t="shared" si="199"/>
        <v>20209JPY</v>
      </c>
    </row>
    <row r="1077" spans="1:43" s="15" customFormat="1">
      <c r="A1077" s="208" t="s">
        <v>35</v>
      </c>
      <c r="B1077" s="209">
        <v>2020</v>
      </c>
      <c r="C1077" s="209">
        <v>8</v>
      </c>
      <c r="D1077" s="57" t="str">
        <f t="shared" si="201"/>
        <v>Q2</v>
      </c>
      <c r="E1077" s="208" t="s">
        <v>35</v>
      </c>
      <c r="F1077" s="209">
        <v>2020</v>
      </c>
      <c r="G1077" s="209">
        <v>9</v>
      </c>
      <c r="H1077" s="213"/>
      <c r="I1077" s="57" t="str">
        <f t="shared" si="191"/>
        <v>Q2</v>
      </c>
      <c r="J1077" s="204" t="s">
        <v>1280</v>
      </c>
      <c r="K1077" s="213" t="s">
        <v>1281</v>
      </c>
      <c r="L1077" s="210" t="s">
        <v>55</v>
      </c>
      <c r="M1077" s="208" t="s">
        <v>47</v>
      </c>
      <c r="N1077" s="208">
        <v>1</v>
      </c>
      <c r="O1077" s="208"/>
      <c r="P1077" s="57" t="str">
        <f t="shared" si="192"/>
        <v>MAIN UNIT</v>
      </c>
      <c r="Q1077" s="208" t="s">
        <v>56</v>
      </c>
      <c r="R1077" s="208" t="s">
        <v>49</v>
      </c>
      <c r="S1077" s="208" t="s">
        <v>36</v>
      </c>
      <c r="T1077" s="208" t="s">
        <v>65</v>
      </c>
      <c r="U1077" s="208" t="s">
        <v>66</v>
      </c>
      <c r="V1077" s="208" t="s">
        <v>1279</v>
      </c>
      <c r="W1077" s="208" t="s">
        <v>51</v>
      </c>
      <c r="X1077" s="34">
        <v>611500</v>
      </c>
      <c r="Y1077" s="202">
        <v>1.1299999999999999</v>
      </c>
      <c r="Z1077" s="26">
        <f t="shared" si="202"/>
        <v>611500</v>
      </c>
      <c r="AA1077" s="208">
        <v>1.1299999999999999</v>
      </c>
      <c r="AB1077" s="35">
        <f t="shared" si="200"/>
        <v>611500</v>
      </c>
      <c r="AC1077" s="27">
        <f t="shared" si="193"/>
        <v>71728.95</v>
      </c>
      <c r="AD1077" s="212">
        <v>0.1173</v>
      </c>
      <c r="AE1077" s="211">
        <f t="shared" si="194"/>
        <v>1</v>
      </c>
      <c r="AF1077" s="211">
        <f>IF(AND(COUNTIFS($J$18:J1077,J1077)=1,AE1077=1),1,"")</f>
        <v>1</v>
      </c>
      <c r="AG1077" s="211">
        <f>IF(C1077="","",IF(AND(COUNTIFS($J$18:J1077,J1077)=1,C1077&lt;&gt;""),1,""))</f>
        <v>1</v>
      </c>
      <c r="AH1077" s="211">
        <f>IF(G1077="","",IF(AND(COUNTIFS($J$18:J1077,J1077)=1,G1077&lt;&gt;""),1,""))</f>
        <v>1</v>
      </c>
      <c r="AI1077" s="28">
        <f t="shared" si="195"/>
        <v>47907808.356810614</v>
      </c>
      <c r="AJ1077" s="28">
        <f t="shared" si="196"/>
        <v>6027384.8806384467</v>
      </c>
      <c r="AK1077" s="29">
        <f t="shared" si="197"/>
        <v>0.12581216063459494</v>
      </c>
      <c r="AL1077" s="210"/>
      <c r="AM1077" s="210"/>
      <c r="AN1077" s="210"/>
      <c r="AO1077" s="210"/>
      <c r="AP1077" s="45" t="str">
        <f t="shared" si="198"/>
        <v>20209</v>
      </c>
      <c r="AQ1077" s="45" t="str">
        <f t="shared" si="199"/>
        <v>20209RMB</v>
      </c>
    </row>
    <row r="1078" spans="1:43" s="15" customFormat="1">
      <c r="A1078" s="208" t="s">
        <v>35</v>
      </c>
      <c r="B1078" s="209">
        <v>2020</v>
      </c>
      <c r="C1078" s="209">
        <v>8</v>
      </c>
      <c r="D1078" s="57" t="str">
        <f t="shared" si="201"/>
        <v>Q2</v>
      </c>
      <c r="E1078" s="208" t="s">
        <v>35</v>
      </c>
      <c r="F1078" s="209">
        <v>2020</v>
      </c>
      <c r="G1078" s="209">
        <v>9</v>
      </c>
      <c r="H1078" s="213"/>
      <c r="I1078" s="57" t="str">
        <f t="shared" si="191"/>
        <v>Q2</v>
      </c>
      <c r="J1078" s="204" t="s">
        <v>1280</v>
      </c>
      <c r="K1078" s="213" t="s">
        <v>1281</v>
      </c>
      <c r="L1078" s="210" t="s">
        <v>55</v>
      </c>
      <c r="M1078" s="208" t="s">
        <v>47</v>
      </c>
      <c r="N1078" s="208">
        <v>1</v>
      </c>
      <c r="O1078" s="208"/>
      <c r="P1078" s="57" t="str">
        <f t="shared" si="192"/>
        <v>MAIN UNIT</v>
      </c>
      <c r="Q1078" s="208" t="s">
        <v>56</v>
      </c>
      <c r="R1078" s="208" t="s">
        <v>49</v>
      </c>
      <c r="S1078" s="208" t="s">
        <v>36</v>
      </c>
      <c r="T1078" s="208" t="s">
        <v>65</v>
      </c>
      <c r="U1078" s="208" t="s">
        <v>66</v>
      </c>
      <c r="V1078" s="208" t="s">
        <v>1279</v>
      </c>
      <c r="W1078" s="208" t="s">
        <v>51</v>
      </c>
      <c r="X1078" s="34">
        <v>611500</v>
      </c>
      <c r="Y1078" s="202">
        <v>1.1299999999999999</v>
      </c>
      <c r="Z1078" s="26">
        <f t="shared" si="202"/>
        <v>611500</v>
      </c>
      <c r="AA1078" s="208">
        <v>1.1299999999999999</v>
      </c>
      <c r="AB1078" s="35">
        <f t="shared" si="200"/>
        <v>611500</v>
      </c>
      <c r="AC1078" s="27">
        <f t="shared" si="193"/>
        <v>71728.95</v>
      </c>
      <c r="AD1078" s="212">
        <v>0.1173</v>
      </c>
      <c r="AE1078" s="211">
        <f t="shared" si="194"/>
        <v>1</v>
      </c>
      <c r="AF1078" s="211" t="str">
        <f>IF(AND(COUNTIFS($J$18:J1078,J1078)=1,AE1078=1),1,"")</f>
        <v/>
      </c>
      <c r="AG1078" s="211" t="str">
        <f>IF(C1078="","",IF(AND(COUNTIFS($J$18:J1078,J1078)=1,C1078&lt;&gt;""),1,""))</f>
        <v/>
      </c>
      <c r="AH1078" s="211" t="str">
        <f>IF(G1078="","",IF(AND(COUNTIFS($J$18:J1078,J1078)=1,G1078&lt;&gt;""),1,""))</f>
        <v/>
      </c>
      <c r="AI1078" s="28">
        <f t="shared" si="195"/>
        <v>47907808.356810614</v>
      </c>
      <c r="AJ1078" s="28">
        <f t="shared" si="196"/>
        <v>6027384.8806384467</v>
      </c>
      <c r="AK1078" s="29">
        <f t="shared" si="197"/>
        <v>0.12581216063459494</v>
      </c>
      <c r="AL1078" s="210"/>
      <c r="AM1078" s="210"/>
      <c r="AN1078" s="210"/>
      <c r="AO1078" s="210"/>
      <c r="AP1078" s="45" t="str">
        <f t="shared" si="198"/>
        <v>20209</v>
      </c>
      <c r="AQ1078" s="45" t="str">
        <f t="shared" si="199"/>
        <v>20209RMB</v>
      </c>
    </row>
    <row r="1079" spans="1:43" s="15" customFormat="1">
      <c r="A1079" s="208" t="s">
        <v>35</v>
      </c>
      <c r="B1079" s="209">
        <v>2020</v>
      </c>
      <c r="C1079" s="209">
        <v>8</v>
      </c>
      <c r="D1079" s="57" t="str">
        <f t="shared" si="201"/>
        <v>Q2</v>
      </c>
      <c r="E1079" s="208" t="s">
        <v>35</v>
      </c>
      <c r="F1079" s="209">
        <v>2020</v>
      </c>
      <c r="G1079" s="209">
        <v>10</v>
      </c>
      <c r="H1079" s="213"/>
      <c r="I1079" s="57" t="str">
        <f t="shared" si="191"/>
        <v>Q3</v>
      </c>
      <c r="J1079" s="204" t="s">
        <v>1282</v>
      </c>
      <c r="K1079" s="213" t="s">
        <v>1283</v>
      </c>
      <c r="L1079" s="210" t="s">
        <v>79</v>
      </c>
      <c r="M1079" s="208" t="s">
        <v>47</v>
      </c>
      <c r="N1079" s="208">
        <v>1</v>
      </c>
      <c r="O1079" s="208"/>
      <c r="P1079" s="57" t="str">
        <f t="shared" si="192"/>
        <v>MAIN UNIT</v>
      </c>
      <c r="Q1079" s="208" t="s">
        <v>463</v>
      </c>
      <c r="R1079" s="208" t="s">
        <v>49</v>
      </c>
      <c r="S1079" s="208" t="s">
        <v>36</v>
      </c>
      <c r="T1079" s="208" t="s">
        <v>65</v>
      </c>
      <c r="U1079" s="208" t="s">
        <v>246</v>
      </c>
      <c r="V1079" s="208" t="s">
        <v>122</v>
      </c>
      <c r="W1079" s="208" t="s">
        <v>96</v>
      </c>
      <c r="X1079" s="34">
        <v>12099500</v>
      </c>
      <c r="Y1079" s="215" t="str">
        <f>IF(W1079="RMB","1.13", "1")</f>
        <v>1</v>
      </c>
      <c r="Z1079" s="26">
        <f t="shared" si="202"/>
        <v>12099500</v>
      </c>
      <c r="AA1079" s="208">
        <v>7.4899999999999994E-2</v>
      </c>
      <c r="AB1079" s="35">
        <f t="shared" si="200"/>
        <v>906252.54999999993</v>
      </c>
      <c r="AC1079" s="27">
        <f t="shared" si="193"/>
        <v>75581.462669999994</v>
      </c>
      <c r="AD1079" s="212">
        <v>8.3400000000000002E-2</v>
      </c>
      <c r="AE1079" s="211">
        <f t="shared" si="194"/>
        <v>0</v>
      </c>
      <c r="AF1079" s="211" t="str">
        <f>IF(AND(COUNTIFS($J$18:J1079,J1079)=1,AE1079=1),1,"")</f>
        <v/>
      </c>
      <c r="AG1079" s="211">
        <f>IF(C1079="","",IF(AND(COUNTIFS($J$18:J1079,J1079)=1,C1079&lt;&gt;""),1,""))</f>
        <v>1</v>
      </c>
      <c r="AH1079" s="211">
        <f>IF(G1079="","",IF(AND(COUNTIFS($J$18:J1079,J1079)=1,G1079&lt;&gt;""),1,""))</f>
        <v>1</v>
      </c>
      <c r="AI1079" s="28">
        <f t="shared" si="195"/>
        <v>28011162.254106205</v>
      </c>
      <c r="AJ1079" s="28">
        <f t="shared" si="196"/>
        <v>3401347.1124888421</v>
      </c>
      <c r="AK1079" s="29">
        <f t="shared" si="197"/>
        <v>0.12142827497242578</v>
      </c>
      <c r="AL1079" s="210"/>
      <c r="AM1079" s="210"/>
      <c r="AN1079" s="210"/>
      <c r="AO1079" s="210"/>
      <c r="AP1079" s="45" t="str">
        <f t="shared" si="198"/>
        <v>202010</v>
      </c>
      <c r="AQ1079" s="45" t="str">
        <f t="shared" si="199"/>
        <v>202010JPY</v>
      </c>
    </row>
    <row r="1080" spans="1:43" s="15" customFormat="1">
      <c r="A1080" s="208" t="s">
        <v>35</v>
      </c>
      <c r="B1080" s="209">
        <v>2020</v>
      </c>
      <c r="C1080" s="209">
        <v>8</v>
      </c>
      <c r="D1080" s="57" t="str">
        <f t="shared" si="201"/>
        <v>Q2</v>
      </c>
      <c r="E1080" s="208" t="s">
        <v>35</v>
      </c>
      <c r="F1080" s="209">
        <v>2020</v>
      </c>
      <c r="G1080" s="209">
        <v>10</v>
      </c>
      <c r="H1080" s="213"/>
      <c r="I1080" s="57" t="str">
        <f t="shared" si="191"/>
        <v>Q3</v>
      </c>
      <c r="J1080" s="204" t="s">
        <v>1282</v>
      </c>
      <c r="K1080" s="213" t="s">
        <v>1283</v>
      </c>
      <c r="L1080" s="210" t="s">
        <v>79</v>
      </c>
      <c r="M1080" s="208" t="s">
        <v>47</v>
      </c>
      <c r="N1080" s="208">
        <v>1</v>
      </c>
      <c r="O1080" s="208"/>
      <c r="P1080" s="57" t="str">
        <f t="shared" si="192"/>
        <v>MAIN UNIT</v>
      </c>
      <c r="Q1080" s="208" t="s">
        <v>463</v>
      </c>
      <c r="R1080" s="208" t="s">
        <v>49</v>
      </c>
      <c r="S1080" s="208" t="s">
        <v>36</v>
      </c>
      <c r="T1080" s="208" t="s">
        <v>65</v>
      </c>
      <c r="U1080" s="208" t="s">
        <v>246</v>
      </c>
      <c r="V1080" s="208" t="s">
        <v>122</v>
      </c>
      <c r="W1080" s="208" t="s">
        <v>96</v>
      </c>
      <c r="X1080" s="34">
        <v>12099500</v>
      </c>
      <c r="Y1080" s="215" t="str">
        <f>IF(W1080="RMB","1.13", "1")</f>
        <v>1</v>
      </c>
      <c r="Z1080" s="26">
        <f t="shared" si="202"/>
        <v>12099500</v>
      </c>
      <c r="AA1080" s="208">
        <v>7.4899999999999994E-2</v>
      </c>
      <c r="AB1080" s="35">
        <f t="shared" si="200"/>
        <v>906252.54999999993</v>
      </c>
      <c r="AC1080" s="27">
        <f t="shared" si="193"/>
        <v>75581.462669999994</v>
      </c>
      <c r="AD1080" s="212">
        <v>8.3400000000000002E-2</v>
      </c>
      <c r="AE1080" s="211">
        <f t="shared" si="194"/>
        <v>0</v>
      </c>
      <c r="AF1080" s="211" t="str">
        <f>IF(AND(COUNTIFS($J$18:J1080,J1080)=1,AE1080=1),1,"")</f>
        <v/>
      </c>
      <c r="AG1080" s="211" t="str">
        <f>IF(C1080="","",IF(AND(COUNTIFS($J$18:J1080,J1080)=1,C1080&lt;&gt;""),1,""))</f>
        <v/>
      </c>
      <c r="AH1080" s="211" t="str">
        <f>IF(G1080="","",IF(AND(COUNTIFS($J$18:J1080,J1080)=1,G1080&lt;&gt;""),1,""))</f>
        <v/>
      </c>
      <c r="AI1080" s="28">
        <f t="shared" si="195"/>
        <v>28011162.254106205</v>
      </c>
      <c r="AJ1080" s="28">
        <f t="shared" si="196"/>
        <v>3401347.1124888421</v>
      </c>
      <c r="AK1080" s="29">
        <f t="shared" si="197"/>
        <v>0.12142827497242578</v>
      </c>
      <c r="AL1080" s="210"/>
      <c r="AM1080" s="210"/>
      <c r="AN1080" s="210"/>
      <c r="AO1080" s="210"/>
      <c r="AP1080" s="45" t="str">
        <f t="shared" si="198"/>
        <v>202010</v>
      </c>
      <c r="AQ1080" s="45" t="str">
        <f t="shared" si="199"/>
        <v>202010JPY</v>
      </c>
    </row>
    <row r="1081" spans="1:43" s="15" customFormat="1">
      <c r="A1081" s="208" t="s">
        <v>35</v>
      </c>
      <c r="B1081" s="209">
        <v>2020</v>
      </c>
      <c r="C1081" s="209">
        <v>8</v>
      </c>
      <c r="D1081" s="57" t="str">
        <f t="shared" si="201"/>
        <v>Q2</v>
      </c>
      <c r="E1081" s="208" t="s">
        <v>35</v>
      </c>
      <c r="F1081" s="209">
        <v>2020</v>
      </c>
      <c r="G1081" s="209">
        <v>10</v>
      </c>
      <c r="H1081" s="213"/>
      <c r="I1081" s="57" t="str">
        <f t="shared" si="191"/>
        <v>Q3</v>
      </c>
      <c r="J1081" s="204" t="s">
        <v>1284</v>
      </c>
      <c r="K1081" s="213" t="s">
        <v>1285</v>
      </c>
      <c r="L1081" s="210" t="s">
        <v>55</v>
      </c>
      <c r="M1081" s="208" t="s">
        <v>47</v>
      </c>
      <c r="N1081" s="208">
        <v>1</v>
      </c>
      <c r="O1081" s="208"/>
      <c r="P1081" s="57" t="str">
        <f t="shared" si="192"/>
        <v>MAIN UNIT</v>
      </c>
      <c r="Q1081" s="208" t="s">
        <v>463</v>
      </c>
      <c r="R1081" s="208" t="s">
        <v>49</v>
      </c>
      <c r="S1081" s="208" t="s">
        <v>36</v>
      </c>
      <c r="T1081" s="208" t="s">
        <v>65</v>
      </c>
      <c r="U1081" s="208" t="s">
        <v>66</v>
      </c>
      <c r="V1081" s="208" t="s">
        <v>1286</v>
      </c>
      <c r="W1081" s="208" t="s">
        <v>96</v>
      </c>
      <c r="X1081" s="34">
        <v>6628360</v>
      </c>
      <c r="Y1081" s="215" t="str">
        <f>IF(W1081="RMB","1.13", "1")</f>
        <v>1</v>
      </c>
      <c r="Z1081" s="26">
        <f t="shared" si="202"/>
        <v>6628360</v>
      </c>
      <c r="AA1081" s="208">
        <v>7.4899999999999994E-2</v>
      </c>
      <c r="AB1081" s="35">
        <f t="shared" si="200"/>
        <v>496464.16399999999</v>
      </c>
      <c r="AC1081" s="27">
        <f t="shared" si="193"/>
        <v>49795.355649199999</v>
      </c>
      <c r="AD1081" s="212">
        <v>0.1003</v>
      </c>
      <c r="AE1081" s="211">
        <f t="shared" si="194"/>
        <v>0</v>
      </c>
      <c r="AF1081" s="211" t="str">
        <f>IF(AND(COUNTIFS($J$18:J1081,J1081)=1,AE1081=1),1,"")</f>
        <v/>
      </c>
      <c r="AG1081" s="211">
        <f>IF(C1081="","",IF(AND(COUNTIFS($J$18:J1081,J1081)=1,C1081&lt;&gt;""),1,""))</f>
        <v>1</v>
      </c>
      <c r="AH1081" s="211">
        <f>IF(G1081="","",IF(AND(COUNTIFS($J$18:J1081,J1081)=1,G1081&lt;&gt;""),1,""))</f>
        <v>1</v>
      </c>
      <c r="AI1081" s="28">
        <f t="shared" si="195"/>
        <v>28011162.254106205</v>
      </c>
      <c r="AJ1081" s="28">
        <f t="shared" si="196"/>
        <v>3401347.1124888421</v>
      </c>
      <c r="AK1081" s="29">
        <f t="shared" si="197"/>
        <v>0.12142827497242578</v>
      </c>
      <c r="AL1081" s="210"/>
      <c r="AM1081" s="210"/>
      <c r="AN1081" s="210"/>
      <c r="AO1081" s="210"/>
      <c r="AP1081" s="45" t="str">
        <f t="shared" si="198"/>
        <v>202010</v>
      </c>
      <c r="AQ1081" s="45" t="str">
        <f t="shared" si="199"/>
        <v>202010JPY</v>
      </c>
    </row>
    <row r="1082" spans="1:43" s="15" customFormat="1">
      <c r="A1082" s="208" t="s">
        <v>35</v>
      </c>
      <c r="B1082" s="209">
        <v>2020</v>
      </c>
      <c r="C1082" s="209">
        <v>8</v>
      </c>
      <c r="D1082" s="57" t="str">
        <f t="shared" si="201"/>
        <v>Q2</v>
      </c>
      <c r="E1082" s="208" t="s">
        <v>35</v>
      </c>
      <c r="F1082" s="209">
        <v>2020</v>
      </c>
      <c r="G1082" s="209">
        <v>10</v>
      </c>
      <c r="H1082" s="213"/>
      <c r="I1082" s="57" t="str">
        <f t="shared" si="191"/>
        <v>Q3</v>
      </c>
      <c r="J1082" s="204" t="s">
        <v>1287</v>
      </c>
      <c r="K1082" s="213" t="s">
        <v>1285</v>
      </c>
      <c r="L1082" s="210" t="s">
        <v>55</v>
      </c>
      <c r="M1082" s="208" t="s">
        <v>47</v>
      </c>
      <c r="N1082" s="208">
        <v>1</v>
      </c>
      <c r="O1082" s="208"/>
      <c r="P1082" s="57" t="str">
        <f t="shared" si="192"/>
        <v>MAIN UNIT</v>
      </c>
      <c r="Q1082" s="208" t="s">
        <v>463</v>
      </c>
      <c r="R1082" s="208" t="s">
        <v>49</v>
      </c>
      <c r="S1082" s="208" t="s">
        <v>36</v>
      </c>
      <c r="T1082" s="208" t="s">
        <v>65</v>
      </c>
      <c r="U1082" s="208" t="s">
        <v>246</v>
      </c>
      <c r="V1082" s="208" t="s">
        <v>122</v>
      </c>
      <c r="W1082" s="208" t="s">
        <v>96</v>
      </c>
      <c r="X1082" s="34">
        <v>6628360</v>
      </c>
      <c r="Y1082" s="215" t="str">
        <f>IF(W1082="RMB","1.13", "1")</f>
        <v>1</v>
      </c>
      <c r="Z1082" s="26">
        <f t="shared" si="202"/>
        <v>6628360</v>
      </c>
      <c r="AA1082" s="208">
        <v>7.4899999999999994E-2</v>
      </c>
      <c r="AB1082" s="35">
        <f t="shared" si="200"/>
        <v>496464.16399999999</v>
      </c>
      <c r="AC1082" s="27">
        <f t="shared" si="193"/>
        <v>49795.355649199999</v>
      </c>
      <c r="AD1082" s="212">
        <v>0.1003</v>
      </c>
      <c r="AE1082" s="211">
        <f t="shared" si="194"/>
        <v>0</v>
      </c>
      <c r="AF1082" s="211" t="str">
        <f>IF(AND(COUNTIFS($J$18:J1082,J1082)=1,AE1082=1),1,"")</f>
        <v/>
      </c>
      <c r="AG1082" s="211" t="str">
        <f>IF(C1082="","",IF(AND(COUNTIFS($J$18:J1082,J1082)=1,C1082&lt;&gt;""),1,""))</f>
        <v/>
      </c>
      <c r="AH1082" s="211" t="str">
        <f>IF(G1082="","",IF(AND(COUNTIFS($J$18:J1082,J1082)=1,G1082&lt;&gt;""),1,""))</f>
        <v/>
      </c>
      <c r="AI1082" s="28">
        <f t="shared" si="195"/>
        <v>28011162.254106205</v>
      </c>
      <c r="AJ1082" s="28">
        <f t="shared" si="196"/>
        <v>3401347.1124888421</v>
      </c>
      <c r="AK1082" s="29">
        <f t="shared" si="197"/>
        <v>0.12142827497242578</v>
      </c>
      <c r="AL1082" s="210"/>
      <c r="AM1082" s="210"/>
      <c r="AN1082" s="210"/>
      <c r="AO1082" s="210"/>
      <c r="AP1082" s="45" t="str">
        <f t="shared" si="198"/>
        <v>202010</v>
      </c>
      <c r="AQ1082" s="45" t="str">
        <f t="shared" si="199"/>
        <v>202010JPY</v>
      </c>
    </row>
    <row r="1083" spans="1:43" s="15" customFormat="1">
      <c r="A1083" s="208" t="s">
        <v>35</v>
      </c>
      <c r="B1083" s="209">
        <v>2020</v>
      </c>
      <c r="C1083" s="209">
        <v>8</v>
      </c>
      <c r="D1083" s="57" t="str">
        <f t="shared" si="201"/>
        <v>Q2</v>
      </c>
      <c r="E1083" s="208" t="s">
        <v>35</v>
      </c>
      <c r="F1083" s="209">
        <v>2020</v>
      </c>
      <c r="G1083" s="209">
        <v>11</v>
      </c>
      <c r="H1083" s="213"/>
      <c r="I1083" s="57" t="str">
        <f t="shared" si="191"/>
        <v>Q3</v>
      </c>
      <c r="J1083" s="204" t="s">
        <v>1284</v>
      </c>
      <c r="K1083" s="213" t="s">
        <v>1285</v>
      </c>
      <c r="L1083" s="210" t="s">
        <v>55</v>
      </c>
      <c r="M1083" s="208" t="s">
        <v>47</v>
      </c>
      <c r="N1083" s="208">
        <v>1</v>
      </c>
      <c r="O1083" s="208"/>
      <c r="P1083" s="57" t="str">
        <f t="shared" si="192"/>
        <v>MAIN UNIT</v>
      </c>
      <c r="Q1083" s="208" t="s">
        <v>463</v>
      </c>
      <c r="R1083" s="208" t="s">
        <v>49</v>
      </c>
      <c r="S1083" s="208" t="s">
        <v>36</v>
      </c>
      <c r="T1083" s="208" t="s">
        <v>65</v>
      </c>
      <c r="U1083" s="208" t="s">
        <v>246</v>
      </c>
      <c r="V1083" s="208" t="s">
        <v>122</v>
      </c>
      <c r="W1083" s="208" t="s">
        <v>96</v>
      </c>
      <c r="X1083" s="34">
        <v>6628360</v>
      </c>
      <c r="Y1083" s="202">
        <v>1</v>
      </c>
      <c r="Z1083" s="26">
        <f t="shared" si="202"/>
        <v>6628360</v>
      </c>
      <c r="AA1083" s="208">
        <v>7.6100000000000001E-2</v>
      </c>
      <c r="AB1083" s="35">
        <f t="shared" si="200"/>
        <v>504418.196</v>
      </c>
      <c r="AC1083" s="27">
        <f t="shared" si="193"/>
        <v>50593.145058800001</v>
      </c>
      <c r="AD1083" s="212">
        <v>0.1003</v>
      </c>
      <c r="AE1083" s="211">
        <f t="shared" si="194"/>
        <v>0</v>
      </c>
      <c r="AF1083" s="211" t="str">
        <f>IF(AND(COUNTIFS($J$18:J1083,J1083)=1,AE1083=1),1,"")</f>
        <v/>
      </c>
      <c r="AG1083" s="211" t="str">
        <f>IF(C1083="","",IF(AND(COUNTIFS($J$18:J1083,J1083)=1,C1083&lt;&gt;""),1,""))</f>
        <v/>
      </c>
      <c r="AH1083" s="211" t="str">
        <f>IF(G1083="","",IF(AND(COUNTIFS($J$18:J1083,J1083)=1,G1083&lt;&gt;""),1,""))</f>
        <v/>
      </c>
      <c r="AI1083" s="28">
        <f t="shared" si="195"/>
        <v>44078731.611185834</v>
      </c>
      <c r="AJ1083" s="28">
        <f t="shared" si="196"/>
        <v>5508173.2163771475</v>
      </c>
      <c r="AK1083" s="29">
        <f t="shared" si="197"/>
        <v>0.12496215328889686</v>
      </c>
      <c r="AL1083" s="210"/>
      <c r="AM1083" s="210"/>
      <c r="AN1083" s="210"/>
      <c r="AO1083" s="210"/>
      <c r="AP1083" s="45" t="str">
        <f t="shared" si="198"/>
        <v>202011</v>
      </c>
      <c r="AQ1083" s="45" t="str">
        <f t="shared" si="199"/>
        <v>202011JPY</v>
      </c>
    </row>
    <row r="1084" spans="1:43" s="15" customFormat="1">
      <c r="A1084" s="208" t="s">
        <v>35</v>
      </c>
      <c r="B1084" s="209">
        <v>2020</v>
      </c>
      <c r="C1084" s="209">
        <v>8</v>
      </c>
      <c r="D1084" s="57" t="str">
        <f t="shared" si="201"/>
        <v>Q2</v>
      </c>
      <c r="E1084" s="208" t="s">
        <v>35</v>
      </c>
      <c r="F1084" s="209">
        <v>2020</v>
      </c>
      <c r="G1084" s="209">
        <v>11</v>
      </c>
      <c r="H1084" s="213"/>
      <c r="I1084" s="57" t="str">
        <f t="shared" si="191"/>
        <v>Q3</v>
      </c>
      <c r="J1084" s="204" t="s">
        <v>1284</v>
      </c>
      <c r="K1084" s="213" t="s">
        <v>1285</v>
      </c>
      <c r="L1084" s="210" t="s">
        <v>55</v>
      </c>
      <c r="M1084" s="208" t="s">
        <v>47</v>
      </c>
      <c r="N1084" s="208">
        <v>1</v>
      </c>
      <c r="O1084" s="208"/>
      <c r="P1084" s="57" t="str">
        <f t="shared" si="192"/>
        <v>MAIN UNIT</v>
      </c>
      <c r="Q1084" s="208" t="s">
        <v>463</v>
      </c>
      <c r="R1084" s="208" t="s">
        <v>49</v>
      </c>
      <c r="S1084" s="208" t="s">
        <v>36</v>
      </c>
      <c r="T1084" s="208" t="s">
        <v>65</v>
      </c>
      <c r="U1084" s="208" t="s">
        <v>246</v>
      </c>
      <c r="V1084" s="208" t="s">
        <v>122</v>
      </c>
      <c r="W1084" s="208" t="s">
        <v>96</v>
      </c>
      <c r="X1084" s="34">
        <v>6628360</v>
      </c>
      <c r="Y1084" s="202">
        <v>1</v>
      </c>
      <c r="Z1084" s="26">
        <f t="shared" si="202"/>
        <v>6628360</v>
      </c>
      <c r="AA1084" s="208">
        <v>7.6100000000000001E-2</v>
      </c>
      <c r="AB1084" s="35">
        <f t="shared" si="200"/>
        <v>504418.196</v>
      </c>
      <c r="AC1084" s="27">
        <f t="shared" si="193"/>
        <v>50593.145058800001</v>
      </c>
      <c r="AD1084" s="212">
        <v>0.1003</v>
      </c>
      <c r="AE1084" s="211">
        <f t="shared" si="194"/>
        <v>0</v>
      </c>
      <c r="AF1084" s="211" t="str">
        <f>IF(AND(COUNTIFS($J$18:J1084,J1084)=1,AE1084=1),1,"")</f>
        <v/>
      </c>
      <c r="AG1084" s="211" t="str">
        <f>IF(C1084="","",IF(AND(COUNTIFS($J$18:J1084,J1084)=1,C1084&lt;&gt;""),1,""))</f>
        <v/>
      </c>
      <c r="AH1084" s="211" t="str">
        <f>IF(G1084="","",IF(AND(COUNTIFS($J$18:J1084,J1084)=1,G1084&lt;&gt;""),1,""))</f>
        <v/>
      </c>
      <c r="AI1084" s="28">
        <f t="shared" si="195"/>
        <v>44078731.611185834</v>
      </c>
      <c r="AJ1084" s="28">
        <f t="shared" si="196"/>
        <v>5508173.2163771475</v>
      </c>
      <c r="AK1084" s="29">
        <f t="shared" si="197"/>
        <v>0.12496215328889686</v>
      </c>
      <c r="AL1084" s="210"/>
      <c r="AM1084" s="210"/>
      <c r="AN1084" s="210"/>
      <c r="AO1084" s="210"/>
      <c r="AP1084" s="45" t="str">
        <f t="shared" si="198"/>
        <v>202011</v>
      </c>
      <c r="AQ1084" s="45" t="str">
        <f t="shared" si="199"/>
        <v>202011JPY</v>
      </c>
    </row>
    <row r="1085" spans="1:43" s="15" customFormat="1">
      <c r="A1085" s="208" t="s">
        <v>35</v>
      </c>
      <c r="B1085" s="209">
        <v>2020</v>
      </c>
      <c r="C1085" s="209">
        <v>8</v>
      </c>
      <c r="D1085" s="57" t="str">
        <f t="shared" si="201"/>
        <v>Q2</v>
      </c>
      <c r="E1085" s="208" t="s">
        <v>35</v>
      </c>
      <c r="F1085" s="209">
        <v>2020</v>
      </c>
      <c r="G1085" s="209">
        <v>11</v>
      </c>
      <c r="H1085" s="213"/>
      <c r="I1085" s="57" t="str">
        <f t="shared" si="191"/>
        <v>Q3</v>
      </c>
      <c r="J1085" s="204" t="s">
        <v>1284</v>
      </c>
      <c r="K1085" s="213" t="s">
        <v>1285</v>
      </c>
      <c r="L1085" s="210" t="s">
        <v>55</v>
      </c>
      <c r="M1085" s="208" t="s">
        <v>47</v>
      </c>
      <c r="N1085" s="208">
        <v>1</v>
      </c>
      <c r="O1085" s="208"/>
      <c r="P1085" s="57" t="str">
        <f t="shared" si="192"/>
        <v>MAIN UNIT</v>
      </c>
      <c r="Q1085" s="208" t="s">
        <v>463</v>
      </c>
      <c r="R1085" s="208" t="s">
        <v>49</v>
      </c>
      <c r="S1085" s="208" t="s">
        <v>36</v>
      </c>
      <c r="T1085" s="208" t="s">
        <v>65</v>
      </c>
      <c r="U1085" s="208" t="s">
        <v>246</v>
      </c>
      <c r="V1085" s="208" t="s">
        <v>122</v>
      </c>
      <c r="W1085" s="208" t="s">
        <v>96</v>
      </c>
      <c r="X1085" s="34">
        <v>6628360</v>
      </c>
      <c r="Y1085" s="202">
        <v>1</v>
      </c>
      <c r="Z1085" s="26">
        <f t="shared" si="202"/>
        <v>6628360</v>
      </c>
      <c r="AA1085" s="208">
        <v>7.6100000000000001E-2</v>
      </c>
      <c r="AB1085" s="35">
        <f t="shared" si="200"/>
        <v>504418.196</v>
      </c>
      <c r="AC1085" s="27">
        <f t="shared" si="193"/>
        <v>50593.145058800001</v>
      </c>
      <c r="AD1085" s="212">
        <v>0.1003</v>
      </c>
      <c r="AE1085" s="211">
        <f t="shared" si="194"/>
        <v>0</v>
      </c>
      <c r="AF1085" s="211" t="str">
        <f>IF(AND(COUNTIFS($J$18:J1085,J1085)=1,AE1085=1),1,"")</f>
        <v/>
      </c>
      <c r="AG1085" s="211" t="str">
        <f>IF(C1085="","",IF(AND(COUNTIFS($J$18:J1085,J1085)=1,C1085&lt;&gt;""),1,""))</f>
        <v/>
      </c>
      <c r="AH1085" s="211" t="str">
        <f>IF(G1085="","",IF(AND(COUNTIFS($J$18:J1085,J1085)=1,G1085&lt;&gt;""),1,""))</f>
        <v/>
      </c>
      <c r="AI1085" s="28">
        <f t="shared" si="195"/>
        <v>44078731.611185834</v>
      </c>
      <c r="AJ1085" s="28">
        <f t="shared" si="196"/>
        <v>5508173.2163771475</v>
      </c>
      <c r="AK1085" s="29">
        <f t="shared" si="197"/>
        <v>0.12496215328889686</v>
      </c>
      <c r="AL1085" s="210"/>
      <c r="AM1085" s="210"/>
      <c r="AN1085" s="210"/>
      <c r="AO1085" s="210"/>
      <c r="AP1085" s="45" t="str">
        <f t="shared" si="198"/>
        <v>202011</v>
      </c>
      <c r="AQ1085" s="45" t="str">
        <f t="shared" si="199"/>
        <v>202011JPY</v>
      </c>
    </row>
    <row r="1086" spans="1:43" s="15" customFormat="1">
      <c r="A1086" s="208" t="s">
        <v>35</v>
      </c>
      <c r="B1086" s="209">
        <v>2020</v>
      </c>
      <c r="C1086" s="209">
        <v>8</v>
      </c>
      <c r="D1086" s="57" t="str">
        <f t="shared" si="201"/>
        <v>Q2</v>
      </c>
      <c r="E1086" s="208" t="s">
        <v>35</v>
      </c>
      <c r="F1086" s="209">
        <v>2020</v>
      </c>
      <c r="G1086" s="209">
        <v>10</v>
      </c>
      <c r="H1086" s="213"/>
      <c r="I1086" s="57" t="str">
        <f t="shared" si="191"/>
        <v>Q3</v>
      </c>
      <c r="J1086" s="204" t="s">
        <v>1288</v>
      </c>
      <c r="K1086" s="213" t="s">
        <v>1289</v>
      </c>
      <c r="L1086" s="210" t="s">
        <v>79</v>
      </c>
      <c r="M1086" s="208" t="s">
        <v>47</v>
      </c>
      <c r="N1086" s="208">
        <v>1</v>
      </c>
      <c r="O1086" s="208"/>
      <c r="P1086" s="57" t="str">
        <f t="shared" si="192"/>
        <v>MAIN UNIT</v>
      </c>
      <c r="Q1086" s="208" t="s">
        <v>56</v>
      </c>
      <c r="R1086" s="208" t="s">
        <v>49</v>
      </c>
      <c r="S1086" s="208" t="s">
        <v>36</v>
      </c>
      <c r="T1086" s="208" t="s">
        <v>65</v>
      </c>
      <c r="U1086" s="208" t="s">
        <v>66</v>
      </c>
      <c r="V1086" s="208" t="s">
        <v>109</v>
      </c>
      <c r="W1086" s="208" t="s">
        <v>51</v>
      </c>
      <c r="X1086" s="34">
        <v>915000</v>
      </c>
      <c r="Y1086" s="202">
        <v>1.1299999999999999</v>
      </c>
      <c r="Z1086" s="26">
        <f t="shared" si="202"/>
        <v>915000</v>
      </c>
      <c r="AA1086" s="208">
        <v>1.135</v>
      </c>
      <c r="AB1086" s="35">
        <f t="shared" si="200"/>
        <v>919048.67256637174</v>
      </c>
      <c r="AC1086" s="27">
        <f t="shared" si="193"/>
        <v>120579.18584070799</v>
      </c>
      <c r="AD1086" s="212">
        <v>0.13120000000000001</v>
      </c>
      <c r="AE1086" s="211">
        <f t="shared" si="194"/>
        <v>1</v>
      </c>
      <c r="AF1086" s="211">
        <f>IF(AND(COUNTIFS($J$18:J1086,J1086)=1,AE1086=1),1,"")</f>
        <v>1</v>
      </c>
      <c r="AG1086" s="211">
        <f>IF(C1086="","",IF(AND(COUNTIFS($J$18:J1086,J1086)=1,C1086&lt;&gt;""),1,""))</f>
        <v>1</v>
      </c>
      <c r="AH1086" s="211">
        <f>IF(G1086="","",IF(AND(COUNTIFS($J$18:J1086,J1086)=1,G1086&lt;&gt;""),1,""))</f>
        <v>1</v>
      </c>
      <c r="AI1086" s="28">
        <f t="shared" si="195"/>
        <v>28011162.254106205</v>
      </c>
      <c r="AJ1086" s="28">
        <f t="shared" si="196"/>
        <v>3401347.1124888421</v>
      </c>
      <c r="AK1086" s="29">
        <f t="shared" si="197"/>
        <v>0.12142827497242578</v>
      </c>
      <c r="AL1086" s="210"/>
      <c r="AM1086" s="210"/>
      <c r="AN1086" s="210"/>
      <c r="AO1086" s="210"/>
      <c r="AP1086" s="45" t="str">
        <f t="shared" si="198"/>
        <v>202010</v>
      </c>
      <c r="AQ1086" s="45" t="str">
        <f t="shared" si="199"/>
        <v>202010RMB</v>
      </c>
    </row>
    <row r="1087" spans="1:43" s="15" customFormat="1">
      <c r="A1087" s="208" t="s">
        <v>35</v>
      </c>
      <c r="B1087" s="209">
        <v>2020</v>
      </c>
      <c r="C1087" s="209">
        <v>8</v>
      </c>
      <c r="D1087" s="57" t="str">
        <f t="shared" si="201"/>
        <v>Q2</v>
      </c>
      <c r="E1087" s="208" t="s">
        <v>35</v>
      </c>
      <c r="F1087" s="209">
        <v>2020</v>
      </c>
      <c r="G1087" s="209">
        <v>11</v>
      </c>
      <c r="H1087" s="213"/>
      <c r="I1087" s="57" t="str">
        <f t="shared" si="191"/>
        <v>Q3</v>
      </c>
      <c r="J1087" s="204" t="s">
        <v>1290</v>
      </c>
      <c r="K1087" s="213" t="s">
        <v>896</v>
      </c>
      <c r="L1087" s="210" t="s">
        <v>55</v>
      </c>
      <c r="M1087" s="208" t="s">
        <v>47</v>
      </c>
      <c r="N1087" s="208">
        <v>1</v>
      </c>
      <c r="O1087" s="208"/>
      <c r="P1087" s="57" t="str">
        <f t="shared" si="192"/>
        <v>MAIN UNIT</v>
      </c>
      <c r="Q1087" s="208" t="s">
        <v>48</v>
      </c>
      <c r="R1087" s="208" t="s">
        <v>49</v>
      </c>
      <c r="S1087" s="208" t="s">
        <v>38</v>
      </c>
      <c r="T1087" s="208" t="s">
        <v>326</v>
      </c>
      <c r="U1087" s="208" t="s">
        <v>137</v>
      </c>
      <c r="V1087" s="208" t="s">
        <v>899</v>
      </c>
      <c r="W1087" s="208" t="s">
        <v>51</v>
      </c>
      <c r="X1087" s="34">
        <v>601000</v>
      </c>
      <c r="Y1087" s="202">
        <v>1.1299999999999999</v>
      </c>
      <c r="Z1087" s="26">
        <f t="shared" si="202"/>
        <v>601000</v>
      </c>
      <c r="AA1087" s="208">
        <v>1.155</v>
      </c>
      <c r="AB1087" s="35">
        <f t="shared" si="200"/>
        <v>614296.46017699118</v>
      </c>
      <c r="AC1087" s="27">
        <f t="shared" si="193"/>
        <v>61306.786725663718</v>
      </c>
      <c r="AD1087" s="212">
        <v>9.98E-2</v>
      </c>
      <c r="AE1087" s="211">
        <f t="shared" si="194"/>
        <v>0</v>
      </c>
      <c r="AF1087" s="211" t="str">
        <f>IF(AND(COUNTIFS($J$18:J1087,J1087)=1,AE1087=1),1,"")</f>
        <v/>
      </c>
      <c r="AG1087" s="211">
        <f>IF(C1087="","",IF(AND(COUNTIFS($J$18:J1087,J1087)=1,C1087&lt;&gt;""),1,""))</f>
        <v>1</v>
      </c>
      <c r="AH1087" s="211">
        <f>IF(G1087="","",IF(AND(COUNTIFS($J$18:J1087,J1087)=1,G1087&lt;&gt;""),1,""))</f>
        <v>1</v>
      </c>
      <c r="AI1087" s="28">
        <f t="shared" si="195"/>
        <v>44078731.611185834</v>
      </c>
      <c r="AJ1087" s="28">
        <f t="shared" si="196"/>
        <v>5508173.2163771475</v>
      </c>
      <c r="AK1087" s="29">
        <f t="shared" si="197"/>
        <v>0.12496215328889686</v>
      </c>
      <c r="AL1087" s="210"/>
      <c r="AM1087" s="210"/>
      <c r="AN1087" s="210"/>
      <c r="AO1087" s="210"/>
      <c r="AP1087" s="45" t="str">
        <f t="shared" si="198"/>
        <v>202011</v>
      </c>
      <c r="AQ1087" s="45" t="str">
        <f t="shared" si="199"/>
        <v>202011RMB</v>
      </c>
    </row>
    <row r="1088" spans="1:43" s="15" customFormat="1">
      <c r="A1088" s="208" t="s">
        <v>35</v>
      </c>
      <c r="B1088" s="209">
        <v>2020</v>
      </c>
      <c r="C1088" s="209">
        <v>8</v>
      </c>
      <c r="D1088" s="57" t="str">
        <f t="shared" si="201"/>
        <v>Q2</v>
      </c>
      <c r="E1088" s="208" t="s">
        <v>35</v>
      </c>
      <c r="F1088" s="209">
        <v>2020</v>
      </c>
      <c r="G1088" s="209">
        <v>9</v>
      </c>
      <c r="H1088" s="213"/>
      <c r="I1088" s="57" t="str">
        <f t="shared" si="191"/>
        <v>Q2</v>
      </c>
      <c r="J1088" s="204" t="s">
        <v>1291</v>
      </c>
      <c r="K1088" s="213" t="s">
        <v>983</v>
      </c>
      <c r="L1088" s="210" t="s">
        <v>55</v>
      </c>
      <c r="M1088" s="208" t="s">
        <v>47</v>
      </c>
      <c r="N1088" s="208">
        <v>1</v>
      </c>
      <c r="O1088" s="208"/>
      <c r="P1088" s="57" t="str">
        <f t="shared" si="192"/>
        <v>MAIN UNIT</v>
      </c>
      <c r="Q1088" s="208" t="s">
        <v>48</v>
      </c>
      <c r="R1088" s="208" t="s">
        <v>49</v>
      </c>
      <c r="S1088" s="208" t="s">
        <v>36</v>
      </c>
      <c r="T1088" s="208" t="s">
        <v>65</v>
      </c>
      <c r="U1088" s="208" t="s">
        <v>66</v>
      </c>
      <c r="V1088" s="208" t="s">
        <v>99</v>
      </c>
      <c r="W1088" s="208" t="s">
        <v>51</v>
      </c>
      <c r="X1088" s="34">
        <v>815000</v>
      </c>
      <c r="Y1088" s="202">
        <v>1.1299999999999999</v>
      </c>
      <c r="Z1088" s="26">
        <f t="shared" si="202"/>
        <v>815000</v>
      </c>
      <c r="AA1088" s="208">
        <v>1.1299999999999999</v>
      </c>
      <c r="AB1088" s="35">
        <f t="shared" si="200"/>
        <v>815000</v>
      </c>
      <c r="AC1088" s="27">
        <f t="shared" si="193"/>
        <v>117034</v>
      </c>
      <c r="AD1088" s="212">
        <v>0.14360000000000001</v>
      </c>
      <c r="AE1088" s="211">
        <f t="shared" si="194"/>
        <v>0</v>
      </c>
      <c r="AF1088" s="211" t="str">
        <f>IF(AND(COUNTIFS($J$18:J1088,J1088)=1,AE1088=1),1,"")</f>
        <v/>
      </c>
      <c r="AG1088" s="211">
        <f>IF(C1088="","",IF(AND(COUNTIFS($J$18:J1088,J1088)=1,C1088&lt;&gt;""),1,""))</f>
        <v>1</v>
      </c>
      <c r="AH1088" s="211">
        <f>IF(G1088="","",IF(AND(COUNTIFS($J$18:J1088,J1088)=1,G1088&lt;&gt;""),1,""))</f>
        <v>1</v>
      </c>
      <c r="AI1088" s="28">
        <f t="shared" si="195"/>
        <v>47907808.356810614</v>
      </c>
      <c r="AJ1088" s="28">
        <f t="shared" si="196"/>
        <v>6027384.8806384467</v>
      </c>
      <c r="AK1088" s="29">
        <f t="shared" si="197"/>
        <v>0.12581216063459494</v>
      </c>
      <c r="AL1088" s="210"/>
      <c r="AM1088" s="210"/>
      <c r="AN1088" s="210"/>
      <c r="AO1088" s="210"/>
      <c r="AP1088" s="45" t="str">
        <f t="shared" si="198"/>
        <v>20209</v>
      </c>
      <c r="AQ1088" s="45" t="str">
        <f t="shared" si="199"/>
        <v>20209RMB</v>
      </c>
    </row>
    <row r="1089" spans="1:43" s="15" customFormat="1">
      <c r="A1089" s="208" t="s">
        <v>35</v>
      </c>
      <c r="B1089" s="209">
        <v>2020</v>
      </c>
      <c r="C1089" s="209">
        <v>8</v>
      </c>
      <c r="D1089" s="57" t="str">
        <f t="shared" si="201"/>
        <v>Q2</v>
      </c>
      <c r="E1089" s="208" t="s">
        <v>35</v>
      </c>
      <c r="F1089" s="209">
        <v>2020</v>
      </c>
      <c r="G1089" s="209">
        <v>9</v>
      </c>
      <c r="H1089" s="213"/>
      <c r="I1089" s="57" t="str">
        <f t="shared" si="191"/>
        <v>Q2</v>
      </c>
      <c r="J1089" s="204" t="s">
        <v>1291</v>
      </c>
      <c r="K1089" s="213" t="s">
        <v>983</v>
      </c>
      <c r="L1089" s="210" t="s">
        <v>55</v>
      </c>
      <c r="M1089" s="208" t="s">
        <v>47</v>
      </c>
      <c r="N1089" s="208">
        <v>1</v>
      </c>
      <c r="O1089" s="208"/>
      <c r="P1089" s="57" t="str">
        <f t="shared" si="192"/>
        <v>MAIN UNIT</v>
      </c>
      <c r="Q1089" s="208" t="s">
        <v>48</v>
      </c>
      <c r="R1089" s="208" t="s">
        <v>49</v>
      </c>
      <c r="S1089" s="208" t="s">
        <v>36</v>
      </c>
      <c r="T1089" s="208" t="s">
        <v>65</v>
      </c>
      <c r="U1089" s="208" t="s">
        <v>66</v>
      </c>
      <c r="V1089" s="208" t="s">
        <v>99</v>
      </c>
      <c r="W1089" s="208" t="s">
        <v>51</v>
      </c>
      <c r="X1089" s="34">
        <v>815000</v>
      </c>
      <c r="Y1089" s="202">
        <v>1.1299999999999999</v>
      </c>
      <c r="Z1089" s="26">
        <f t="shared" si="202"/>
        <v>815000</v>
      </c>
      <c r="AA1089" s="208">
        <v>1.1299999999999999</v>
      </c>
      <c r="AB1089" s="35">
        <f t="shared" si="200"/>
        <v>815000</v>
      </c>
      <c r="AC1089" s="27">
        <f t="shared" si="193"/>
        <v>117034</v>
      </c>
      <c r="AD1089" s="212">
        <v>0.14360000000000001</v>
      </c>
      <c r="AE1089" s="211">
        <f t="shared" si="194"/>
        <v>0</v>
      </c>
      <c r="AF1089" s="211" t="str">
        <f>IF(AND(COUNTIFS($J$18:J1089,J1089)=1,AE1089=1),1,"")</f>
        <v/>
      </c>
      <c r="AG1089" s="211" t="str">
        <f>IF(C1089="","",IF(AND(COUNTIFS($J$18:J1089,J1089)=1,C1089&lt;&gt;""),1,""))</f>
        <v/>
      </c>
      <c r="AH1089" s="211" t="str">
        <f>IF(G1089="","",IF(AND(COUNTIFS($J$18:J1089,J1089)=1,G1089&lt;&gt;""),1,""))</f>
        <v/>
      </c>
      <c r="AI1089" s="28">
        <f t="shared" si="195"/>
        <v>47907808.356810614</v>
      </c>
      <c r="AJ1089" s="28">
        <f t="shared" si="196"/>
        <v>6027384.8806384467</v>
      </c>
      <c r="AK1089" s="29">
        <f t="shared" si="197"/>
        <v>0.12581216063459494</v>
      </c>
      <c r="AL1089" s="210"/>
      <c r="AM1089" s="210"/>
      <c r="AN1089" s="210"/>
      <c r="AO1089" s="210"/>
      <c r="AP1089" s="45" t="str">
        <f t="shared" si="198"/>
        <v>20209</v>
      </c>
      <c r="AQ1089" s="45" t="str">
        <f t="shared" si="199"/>
        <v>20209RMB</v>
      </c>
    </row>
    <row r="1090" spans="1:43" s="15" customFormat="1">
      <c r="A1090" s="208" t="s">
        <v>35</v>
      </c>
      <c r="B1090" s="209">
        <v>2020</v>
      </c>
      <c r="C1090" s="209">
        <v>8</v>
      </c>
      <c r="D1090" s="57" t="str">
        <f t="shared" si="201"/>
        <v>Q2</v>
      </c>
      <c r="E1090" s="208" t="s">
        <v>35</v>
      </c>
      <c r="F1090" s="209">
        <v>2020</v>
      </c>
      <c r="G1090" s="209">
        <v>9</v>
      </c>
      <c r="H1090" s="213"/>
      <c r="I1090" s="57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204" t="s">
        <v>1291</v>
      </c>
      <c r="K1090" s="213" t="s">
        <v>983</v>
      </c>
      <c r="L1090" s="210" t="s">
        <v>55</v>
      </c>
      <c r="M1090" s="208" t="s">
        <v>47</v>
      </c>
      <c r="N1090" s="208">
        <v>1</v>
      </c>
      <c r="O1090" s="208"/>
      <c r="P1090" s="57" t="str">
        <f t="shared" ref="P1090:P1153" si="204">IF(M1090="","",IF(AND(N1090&gt;0,L1090&lt;&gt;""),"MAIN UNIT",IF(AND(O1090&gt;0,L1090&lt;&gt;""),"SERVICE/ PARTS","C66 SERVICE/OTHERS")))</f>
        <v>MAIN UNIT</v>
      </c>
      <c r="Q1090" s="208" t="s">
        <v>48</v>
      </c>
      <c r="R1090" s="208" t="s">
        <v>49</v>
      </c>
      <c r="S1090" s="208" t="s">
        <v>36</v>
      </c>
      <c r="T1090" s="208" t="s">
        <v>65</v>
      </c>
      <c r="U1090" s="208" t="s">
        <v>66</v>
      </c>
      <c r="V1090" s="208" t="s">
        <v>99</v>
      </c>
      <c r="W1090" s="208" t="s">
        <v>51</v>
      </c>
      <c r="X1090" s="34">
        <v>815000</v>
      </c>
      <c r="Y1090" s="202">
        <v>1.1299999999999999</v>
      </c>
      <c r="Z1090" s="26">
        <f t="shared" si="202"/>
        <v>815000</v>
      </c>
      <c r="AA1090" s="208">
        <v>1.1299999999999999</v>
      </c>
      <c r="AB1090" s="35">
        <f t="shared" si="200"/>
        <v>815000</v>
      </c>
      <c r="AC1090" s="27">
        <f t="shared" ref="AC1090:AC1153" si="205">IF(R1090&lt;&gt;"",AB1090*AD1090,"")</f>
        <v>117034</v>
      </c>
      <c r="AD1090" s="212">
        <v>0.14360000000000001</v>
      </c>
      <c r="AE1090" s="211">
        <f t="shared" ref="AE1090:AE1153" si="206">IF(Q1090="","",IF(Q1090="Yes",1,0))</f>
        <v>0</v>
      </c>
      <c r="AF1090" s="211" t="str">
        <f>IF(AND(COUNTIFS($J$18:J1090,J1090)=1,AE1090=1),1,"")</f>
        <v/>
      </c>
      <c r="AG1090" s="211" t="str">
        <f>IF(C1090="","",IF(AND(COUNTIFS($J$18:J1090,J1090)=1,C1090&lt;&gt;""),1,""))</f>
        <v/>
      </c>
      <c r="AH1090" s="211" t="str">
        <f>IF(G1090="","",IF(AND(COUNTIFS($J$18:J1090,J1090)=1,G1090&lt;&gt;""),1,""))</f>
        <v/>
      </c>
      <c r="AI1090" s="28">
        <f t="shared" ref="AI1090:AI1153" si="207">IF(P1090="C66 SERVICE","",SUMIFS(AB:AB,F:F,F1090,G:G,G1090,E:E,E1090))</f>
        <v>47907808.356810614</v>
      </c>
      <c r="AJ1090" s="28">
        <f t="shared" ref="AJ1090:AJ1153" si="208">IF(P1090="C66 SERVICE","",SUMIFS(AC:AC,F:F,F1090,G:G,G1090,E:E,E1090))</f>
        <v>6027384.8806384467</v>
      </c>
      <c r="AK1090" s="29">
        <f t="shared" ref="AK1090:AK1153" si="209">IF(AJ1090&gt;0,AJ1090/AI1090,"")</f>
        <v>0.12581216063459494</v>
      </c>
      <c r="AL1090" s="210"/>
      <c r="AM1090" s="210"/>
      <c r="AN1090" s="210"/>
      <c r="AO1090" s="210"/>
      <c r="AP1090" s="45" t="str">
        <f t="shared" ref="AP1090:AP1153" si="210">IF(F1090="","",F1090&amp;G1090)</f>
        <v>20209</v>
      </c>
      <c r="AQ1090" s="45" t="str">
        <f t="shared" ref="AQ1090:AQ1153" si="211">IF(W1090="","",F1090&amp;G1090&amp;W1090)</f>
        <v>20209RMB</v>
      </c>
    </row>
    <row r="1091" spans="1:43" s="15" customFormat="1">
      <c r="A1091" s="208" t="s">
        <v>35</v>
      </c>
      <c r="B1091" s="209">
        <v>2020</v>
      </c>
      <c r="C1091" s="209">
        <v>8</v>
      </c>
      <c r="D1091" s="57" t="str">
        <f t="shared" si="201"/>
        <v>Q2</v>
      </c>
      <c r="E1091" s="208" t="s">
        <v>35</v>
      </c>
      <c r="F1091" s="209">
        <v>2020</v>
      </c>
      <c r="G1091" s="209">
        <v>9</v>
      </c>
      <c r="H1091" s="213"/>
      <c r="I1091" s="57" t="str">
        <f t="shared" si="203"/>
        <v>Q2</v>
      </c>
      <c r="J1091" s="204" t="s">
        <v>1291</v>
      </c>
      <c r="K1091" s="213" t="s">
        <v>983</v>
      </c>
      <c r="L1091" s="210" t="s">
        <v>55</v>
      </c>
      <c r="M1091" s="208" t="s">
        <v>47</v>
      </c>
      <c r="N1091" s="208">
        <v>1</v>
      </c>
      <c r="O1091" s="208"/>
      <c r="P1091" s="57" t="str">
        <f t="shared" si="204"/>
        <v>MAIN UNIT</v>
      </c>
      <c r="Q1091" s="208" t="s">
        <v>48</v>
      </c>
      <c r="R1091" s="208" t="s">
        <v>49</v>
      </c>
      <c r="S1091" s="208" t="s">
        <v>36</v>
      </c>
      <c r="T1091" s="208" t="s">
        <v>65</v>
      </c>
      <c r="U1091" s="208" t="s">
        <v>66</v>
      </c>
      <c r="V1091" s="208" t="s">
        <v>99</v>
      </c>
      <c r="W1091" s="208" t="s">
        <v>51</v>
      </c>
      <c r="X1091" s="34">
        <v>815000</v>
      </c>
      <c r="Y1091" s="202">
        <v>1.1299999999999999</v>
      </c>
      <c r="Z1091" s="26">
        <f t="shared" si="202"/>
        <v>815000</v>
      </c>
      <c r="AA1091" s="208">
        <v>1.1299999999999999</v>
      </c>
      <c r="AB1091" s="35">
        <f t="shared" si="200"/>
        <v>815000</v>
      </c>
      <c r="AC1091" s="27">
        <f t="shared" si="205"/>
        <v>117034</v>
      </c>
      <c r="AD1091" s="212">
        <v>0.14360000000000001</v>
      </c>
      <c r="AE1091" s="211">
        <f t="shared" si="206"/>
        <v>0</v>
      </c>
      <c r="AF1091" s="211" t="str">
        <f>IF(AND(COUNTIFS($J$18:J1091,J1091)=1,AE1091=1),1,"")</f>
        <v/>
      </c>
      <c r="AG1091" s="211" t="str">
        <f>IF(C1091="","",IF(AND(COUNTIFS($J$18:J1091,J1091)=1,C1091&lt;&gt;""),1,""))</f>
        <v/>
      </c>
      <c r="AH1091" s="211" t="str">
        <f>IF(G1091="","",IF(AND(COUNTIFS($J$18:J1091,J1091)=1,G1091&lt;&gt;""),1,""))</f>
        <v/>
      </c>
      <c r="AI1091" s="28">
        <f t="shared" si="207"/>
        <v>47907808.356810614</v>
      </c>
      <c r="AJ1091" s="28">
        <f t="shared" si="208"/>
        <v>6027384.8806384467</v>
      </c>
      <c r="AK1091" s="29">
        <f t="shared" si="209"/>
        <v>0.12581216063459494</v>
      </c>
      <c r="AL1091" s="210"/>
      <c r="AM1091" s="210"/>
      <c r="AN1091" s="210"/>
      <c r="AO1091" s="210"/>
      <c r="AP1091" s="45" t="str">
        <f t="shared" si="210"/>
        <v>20209</v>
      </c>
      <c r="AQ1091" s="45" t="str">
        <f t="shared" si="211"/>
        <v>20209RMB</v>
      </c>
    </row>
    <row r="1092" spans="1:43" s="15" customFormat="1">
      <c r="A1092" s="208" t="s">
        <v>35</v>
      </c>
      <c r="B1092" s="209">
        <v>2020</v>
      </c>
      <c r="C1092" s="209">
        <v>6</v>
      </c>
      <c r="D1092" s="57" t="str">
        <f t="shared" si="201"/>
        <v>Q1</v>
      </c>
      <c r="E1092" s="208" t="s">
        <v>35</v>
      </c>
      <c r="F1092" s="209">
        <v>2020</v>
      </c>
      <c r="G1092" s="209">
        <v>9</v>
      </c>
      <c r="H1092" s="213"/>
      <c r="I1092" s="57" t="str">
        <f t="shared" si="203"/>
        <v>Q2</v>
      </c>
      <c r="J1092" s="204" t="s">
        <v>1292</v>
      </c>
      <c r="K1092" s="213" t="s">
        <v>1176</v>
      </c>
      <c r="L1092" s="210" t="s">
        <v>79</v>
      </c>
      <c r="M1092" s="208" t="s">
        <v>47</v>
      </c>
      <c r="N1092" s="208">
        <v>1</v>
      </c>
      <c r="O1092" s="208"/>
      <c r="P1092" s="57" t="str">
        <f t="shared" si="204"/>
        <v>MAIN UNIT</v>
      </c>
      <c r="Q1092" s="208" t="s">
        <v>48</v>
      </c>
      <c r="R1092" s="208" t="s">
        <v>49</v>
      </c>
      <c r="S1092" s="208" t="s">
        <v>37</v>
      </c>
      <c r="T1092" s="208" t="s">
        <v>196</v>
      </c>
      <c r="U1092" s="208" t="s">
        <v>197</v>
      </c>
      <c r="V1092" s="208" t="s">
        <v>198</v>
      </c>
      <c r="W1092" s="208" t="s">
        <v>96</v>
      </c>
      <c r="X1092" s="34">
        <v>10300000</v>
      </c>
      <c r="Y1092" s="202">
        <v>1</v>
      </c>
      <c r="Z1092" s="26">
        <f t="shared" si="202"/>
        <v>10300000</v>
      </c>
      <c r="AA1092" s="208">
        <v>7.4899999999999994E-2</v>
      </c>
      <c r="AB1092" s="35">
        <f t="shared" si="200"/>
        <v>771470</v>
      </c>
      <c r="AC1092" s="27">
        <f t="shared" si="205"/>
        <v>80541.468000000008</v>
      </c>
      <c r="AD1092" s="212">
        <v>0.10440000000000001</v>
      </c>
      <c r="AE1092" s="211">
        <f t="shared" si="206"/>
        <v>0</v>
      </c>
      <c r="AF1092" s="211" t="str">
        <f>IF(AND(COUNTIFS($J$18:J1092,J1092)=1,AE1092=1),1,"")</f>
        <v/>
      </c>
      <c r="AG1092" s="211">
        <f>IF(C1092="","",IF(AND(COUNTIFS($J$18:J1092,J1092)=1,C1092&lt;&gt;""),1,""))</f>
        <v>1</v>
      </c>
      <c r="AH1092" s="211">
        <f>IF(G1092="","",IF(AND(COUNTIFS($J$18:J1092,J1092)=1,G1092&lt;&gt;""),1,""))</f>
        <v>1</v>
      </c>
      <c r="AI1092" s="28">
        <f t="shared" si="207"/>
        <v>47907808.356810614</v>
      </c>
      <c r="AJ1092" s="28">
        <f t="shared" si="208"/>
        <v>6027384.8806384467</v>
      </c>
      <c r="AK1092" s="29">
        <f t="shared" si="209"/>
        <v>0.12581216063459494</v>
      </c>
      <c r="AL1092" s="210"/>
      <c r="AM1092" s="210"/>
      <c r="AN1092" s="210"/>
      <c r="AO1092" s="210"/>
      <c r="AP1092" s="45" t="str">
        <f t="shared" si="210"/>
        <v>20209</v>
      </c>
      <c r="AQ1092" s="45" t="str">
        <f t="shared" si="211"/>
        <v>20209JPY</v>
      </c>
    </row>
    <row r="1093" spans="1:43" s="15" customFormat="1">
      <c r="A1093" s="208" t="s">
        <v>35</v>
      </c>
      <c r="B1093" s="209">
        <v>2020</v>
      </c>
      <c r="C1093" s="209">
        <v>6</v>
      </c>
      <c r="D1093" s="57" t="str">
        <f t="shared" si="201"/>
        <v>Q1</v>
      </c>
      <c r="E1093" s="208" t="s">
        <v>35</v>
      </c>
      <c r="F1093" s="209">
        <v>2020</v>
      </c>
      <c r="G1093" s="209">
        <v>9</v>
      </c>
      <c r="H1093" s="213"/>
      <c r="I1093" s="57" t="str">
        <f t="shared" si="203"/>
        <v>Q2</v>
      </c>
      <c r="J1093" s="204" t="s">
        <v>1292</v>
      </c>
      <c r="K1093" s="213" t="s">
        <v>1176</v>
      </c>
      <c r="L1093" s="210" t="s">
        <v>79</v>
      </c>
      <c r="M1093" s="208" t="s">
        <v>47</v>
      </c>
      <c r="N1093" s="208">
        <v>1</v>
      </c>
      <c r="O1093" s="208"/>
      <c r="P1093" s="57" t="str">
        <f t="shared" si="204"/>
        <v>MAIN UNIT</v>
      </c>
      <c r="Q1093" s="208" t="s">
        <v>48</v>
      </c>
      <c r="R1093" s="208" t="s">
        <v>49</v>
      </c>
      <c r="S1093" s="208" t="s">
        <v>37</v>
      </c>
      <c r="T1093" s="208" t="s">
        <v>196</v>
      </c>
      <c r="U1093" s="208" t="s">
        <v>197</v>
      </c>
      <c r="V1093" s="208" t="s">
        <v>198</v>
      </c>
      <c r="W1093" s="208" t="s">
        <v>96</v>
      </c>
      <c r="X1093" s="34">
        <v>10300000</v>
      </c>
      <c r="Y1093" s="202">
        <v>1</v>
      </c>
      <c r="Z1093" s="26">
        <f t="shared" si="202"/>
        <v>10300000</v>
      </c>
      <c r="AA1093" s="208">
        <v>7.4899999999999994E-2</v>
      </c>
      <c r="AB1093" s="35">
        <f t="shared" si="200"/>
        <v>771470</v>
      </c>
      <c r="AC1093" s="27">
        <f t="shared" si="205"/>
        <v>80541.468000000008</v>
      </c>
      <c r="AD1093" s="212">
        <v>0.10440000000000001</v>
      </c>
      <c r="AE1093" s="211">
        <f t="shared" si="206"/>
        <v>0</v>
      </c>
      <c r="AF1093" s="211" t="str">
        <f>IF(AND(COUNTIFS($J$18:J1093,J1093)=1,AE1093=1),1,"")</f>
        <v/>
      </c>
      <c r="AG1093" s="211" t="str">
        <f>IF(C1093="","",IF(AND(COUNTIFS($J$18:J1093,J1093)=1,C1093&lt;&gt;""),1,""))</f>
        <v/>
      </c>
      <c r="AH1093" s="211" t="str">
        <f>IF(G1093="","",IF(AND(COUNTIFS($J$18:J1093,J1093)=1,G1093&lt;&gt;""),1,""))</f>
        <v/>
      </c>
      <c r="AI1093" s="28">
        <f t="shared" si="207"/>
        <v>47907808.356810614</v>
      </c>
      <c r="AJ1093" s="28">
        <f t="shared" si="208"/>
        <v>6027384.8806384467</v>
      </c>
      <c r="AK1093" s="29">
        <f t="shared" si="209"/>
        <v>0.12581216063459494</v>
      </c>
      <c r="AL1093" s="210"/>
      <c r="AM1093" s="210"/>
      <c r="AN1093" s="210"/>
      <c r="AO1093" s="210"/>
      <c r="AP1093" s="45" t="str">
        <f t="shared" si="210"/>
        <v>20209</v>
      </c>
      <c r="AQ1093" s="45" t="str">
        <f t="shared" si="211"/>
        <v>20209JPY</v>
      </c>
    </row>
    <row r="1094" spans="1:43" s="15" customFormat="1">
      <c r="A1094" s="208" t="s">
        <v>35</v>
      </c>
      <c r="B1094" s="209">
        <v>2020</v>
      </c>
      <c r="C1094" s="209">
        <v>6</v>
      </c>
      <c r="D1094" s="57" t="str">
        <f t="shared" si="201"/>
        <v>Q1</v>
      </c>
      <c r="E1094" s="208" t="s">
        <v>35</v>
      </c>
      <c r="F1094" s="209">
        <v>2020</v>
      </c>
      <c r="G1094" s="209">
        <v>9</v>
      </c>
      <c r="H1094" s="213"/>
      <c r="I1094" s="57" t="str">
        <f t="shared" si="203"/>
        <v>Q2</v>
      </c>
      <c r="J1094" s="204" t="s">
        <v>1292</v>
      </c>
      <c r="K1094" s="213" t="s">
        <v>1176</v>
      </c>
      <c r="L1094" s="210" t="s">
        <v>79</v>
      </c>
      <c r="M1094" s="208" t="s">
        <v>47</v>
      </c>
      <c r="N1094" s="208">
        <v>1</v>
      </c>
      <c r="O1094" s="208"/>
      <c r="P1094" s="57" t="str">
        <f t="shared" si="204"/>
        <v>MAIN UNIT</v>
      </c>
      <c r="Q1094" s="208" t="s">
        <v>48</v>
      </c>
      <c r="R1094" s="208" t="s">
        <v>49</v>
      </c>
      <c r="S1094" s="208" t="s">
        <v>37</v>
      </c>
      <c r="T1094" s="208" t="s">
        <v>196</v>
      </c>
      <c r="U1094" s="208" t="s">
        <v>197</v>
      </c>
      <c r="V1094" s="208" t="s">
        <v>198</v>
      </c>
      <c r="W1094" s="208" t="s">
        <v>96</v>
      </c>
      <c r="X1094" s="34">
        <v>10300000</v>
      </c>
      <c r="Y1094" s="202">
        <v>1</v>
      </c>
      <c r="Z1094" s="26">
        <f t="shared" si="202"/>
        <v>10300000</v>
      </c>
      <c r="AA1094" s="208">
        <v>7.4899999999999994E-2</v>
      </c>
      <c r="AB1094" s="35">
        <f t="shared" si="200"/>
        <v>771470</v>
      </c>
      <c r="AC1094" s="27">
        <f t="shared" si="205"/>
        <v>80541.468000000008</v>
      </c>
      <c r="AD1094" s="212">
        <v>0.10440000000000001</v>
      </c>
      <c r="AE1094" s="211">
        <f t="shared" si="206"/>
        <v>0</v>
      </c>
      <c r="AF1094" s="211" t="str">
        <f>IF(AND(COUNTIFS($J$18:J1094,J1094)=1,AE1094=1),1,"")</f>
        <v/>
      </c>
      <c r="AG1094" s="211" t="str">
        <f>IF(C1094="","",IF(AND(COUNTIFS($J$18:J1094,J1094)=1,C1094&lt;&gt;""),1,""))</f>
        <v/>
      </c>
      <c r="AH1094" s="211" t="str">
        <f>IF(G1094="","",IF(AND(COUNTIFS($J$18:J1094,J1094)=1,G1094&lt;&gt;""),1,""))</f>
        <v/>
      </c>
      <c r="AI1094" s="28">
        <f t="shared" si="207"/>
        <v>47907808.356810614</v>
      </c>
      <c r="AJ1094" s="28">
        <f t="shared" si="208"/>
        <v>6027384.8806384467</v>
      </c>
      <c r="AK1094" s="29">
        <f t="shared" si="209"/>
        <v>0.12581216063459494</v>
      </c>
      <c r="AL1094" s="210"/>
      <c r="AM1094" s="210"/>
      <c r="AN1094" s="210"/>
      <c r="AO1094" s="210"/>
      <c r="AP1094" s="45" t="str">
        <f t="shared" si="210"/>
        <v>20209</v>
      </c>
      <c r="AQ1094" s="45" t="str">
        <f t="shared" si="211"/>
        <v>20209JPY</v>
      </c>
    </row>
    <row r="1095" spans="1:43" s="15" customFormat="1">
      <c r="A1095" s="208" t="s">
        <v>35</v>
      </c>
      <c r="B1095" s="209">
        <v>2020</v>
      </c>
      <c r="C1095" s="209">
        <v>6</v>
      </c>
      <c r="D1095" s="57" t="str">
        <f t="shared" si="201"/>
        <v>Q1</v>
      </c>
      <c r="E1095" s="208" t="s">
        <v>35</v>
      </c>
      <c r="F1095" s="209">
        <v>2020</v>
      </c>
      <c r="G1095" s="209">
        <v>9</v>
      </c>
      <c r="H1095" s="213"/>
      <c r="I1095" s="57" t="str">
        <f t="shared" si="203"/>
        <v>Q2</v>
      </c>
      <c r="J1095" s="204" t="s">
        <v>1292</v>
      </c>
      <c r="K1095" s="213" t="s">
        <v>1176</v>
      </c>
      <c r="L1095" s="210" t="s">
        <v>79</v>
      </c>
      <c r="M1095" s="208" t="s">
        <v>47</v>
      </c>
      <c r="N1095" s="208">
        <v>1</v>
      </c>
      <c r="O1095" s="208"/>
      <c r="P1095" s="57" t="str">
        <f t="shared" si="204"/>
        <v>MAIN UNIT</v>
      </c>
      <c r="Q1095" s="208" t="s">
        <v>48</v>
      </c>
      <c r="R1095" s="208" t="s">
        <v>49</v>
      </c>
      <c r="S1095" s="208" t="s">
        <v>37</v>
      </c>
      <c r="T1095" s="208" t="s">
        <v>196</v>
      </c>
      <c r="U1095" s="208" t="s">
        <v>197</v>
      </c>
      <c r="V1095" s="208" t="s">
        <v>198</v>
      </c>
      <c r="W1095" s="208" t="s">
        <v>96</v>
      </c>
      <c r="X1095" s="34">
        <v>10300000</v>
      </c>
      <c r="Y1095" s="202">
        <v>1</v>
      </c>
      <c r="Z1095" s="26">
        <f t="shared" si="202"/>
        <v>10300000</v>
      </c>
      <c r="AA1095" s="208">
        <v>7.4899999999999994E-2</v>
      </c>
      <c r="AB1095" s="35">
        <f t="shared" si="200"/>
        <v>771470</v>
      </c>
      <c r="AC1095" s="27">
        <f t="shared" si="205"/>
        <v>80541.468000000008</v>
      </c>
      <c r="AD1095" s="212">
        <v>0.10440000000000001</v>
      </c>
      <c r="AE1095" s="211">
        <f t="shared" si="206"/>
        <v>0</v>
      </c>
      <c r="AF1095" s="211" t="str">
        <f>IF(AND(COUNTIFS($J$18:J1095,J1095)=1,AE1095=1),1,"")</f>
        <v/>
      </c>
      <c r="AG1095" s="211" t="str">
        <f>IF(C1095="","",IF(AND(COUNTIFS($J$18:J1095,J1095)=1,C1095&lt;&gt;""),1,""))</f>
        <v/>
      </c>
      <c r="AH1095" s="211" t="str">
        <f>IF(G1095="","",IF(AND(COUNTIFS($J$18:J1095,J1095)=1,G1095&lt;&gt;""),1,""))</f>
        <v/>
      </c>
      <c r="AI1095" s="28">
        <f t="shared" si="207"/>
        <v>47907808.356810614</v>
      </c>
      <c r="AJ1095" s="28">
        <f t="shared" si="208"/>
        <v>6027384.8806384467</v>
      </c>
      <c r="AK1095" s="29">
        <f t="shared" si="209"/>
        <v>0.12581216063459494</v>
      </c>
      <c r="AL1095" s="210"/>
      <c r="AM1095" s="210"/>
      <c r="AN1095" s="210"/>
      <c r="AO1095" s="210"/>
      <c r="AP1095" s="45" t="str">
        <f t="shared" si="210"/>
        <v>20209</v>
      </c>
      <c r="AQ1095" s="45" t="str">
        <f t="shared" si="211"/>
        <v>20209JPY</v>
      </c>
    </row>
    <row r="1096" spans="1:43" s="15" customFormat="1">
      <c r="A1096" s="208" t="s">
        <v>35</v>
      </c>
      <c r="B1096" s="209">
        <v>2020</v>
      </c>
      <c r="C1096" s="209">
        <v>6</v>
      </c>
      <c r="D1096" s="57" t="str">
        <f t="shared" si="201"/>
        <v>Q1</v>
      </c>
      <c r="E1096" s="208" t="s">
        <v>35</v>
      </c>
      <c r="F1096" s="209">
        <v>2020</v>
      </c>
      <c r="G1096" s="209">
        <v>9</v>
      </c>
      <c r="H1096" s="213"/>
      <c r="I1096" s="57" t="str">
        <f t="shared" si="203"/>
        <v>Q2</v>
      </c>
      <c r="J1096" s="204" t="s">
        <v>1292</v>
      </c>
      <c r="K1096" s="213" t="s">
        <v>1176</v>
      </c>
      <c r="L1096" s="210" t="s">
        <v>55</v>
      </c>
      <c r="M1096" s="208" t="s">
        <v>47</v>
      </c>
      <c r="N1096" s="208">
        <v>1</v>
      </c>
      <c r="O1096" s="208"/>
      <c r="P1096" s="57" t="str">
        <f t="shared" si="204"/>
        <v>MAIN UNIT</v>
      </c>
      <c r="Q1096" s="208" t="s">
        <v>48</v>
      </c>
      <c r="R1096" s="208" t="s">
        <v>49</v>
      </c>
      <c r="S1096" s="208" t="s">
        <v>37</v>
      </c>
      <c r="T1096" s="208" t="s">
        <v>196</v>
      </c>
      <c r="U1096" s="208" t="s">
        <v>197</v>
      </c>
      <c r="V1096" s="208" t="s">
        <v>198</v>
      </c>
      <c r="W1096" s="208" t="s">
        <v>96</v>
      </c>
      <c r="X1096" s="34">
        <v>8303704</v>
      </c>
      <c r="Y1096" s="202">
        <v>1</v>
      </c>
      <c r="Z1096" s="26">
        <f t="shared" si="202"/>
        <v>8303704</v>
      </c>
      <c r="AA1096" s="208">
        <v>7.4899999999999994E-2</v>
      </c>
      <c r="AB1096" s="35">
        <f t="shared" si="200"/>
        <v>621947.42959999992</v>
      </c>
      <c r="AC1096" s="27">
        <f t="shared" si="205"/>
        <v>64931.311650239993</v>
      </c>
      <c r="AD1096" s="212">
        <v>0.10440000000000001</v>
      </c>
      <c r="AE1096" s="211">
        <f t="shared" si="206"/>
        <v>0</v>
      </c>
      <c r="AF1096" s="211" t="str">
        <f>IF(AND(COUNTIFS($J$18:J1096,J1096)=1,AE1096=1),1,"")</f>
        <v/>
      </c>
      <c r="AG1096" s="211" t="str">
        <f>IF(C1096="","",IF(AND(COUNTIFS($J$18:J1096,J1096)=1,C1096&lt;&gt;""),1,""))</f>
        <v/>
      </c>
      <c r="AH1096" s="211" t="str">
        <f>IF(G1096="","",IF(AND(COUNTIFS($J$18:J1096,J1096)=1,G1096&lt;&gt;""),1,""))</f>
        <v/>
      </c>
      <c r="AI1096" s="28">
        <f t="shared" si="207"/>
        <v>47907808.356810614</v>
      </c>
      <c r="AJ1096" s="28">
        <f t="shared" si="208"/>
        <v>6027384.8806384467</v>
      </c>
      <c r="AK1096" s="29">
        <f t="shared" si="209"/>
        <v>0.12581216063459494</v>
      </c>
      <c r="AL1096" s="210"/>
      <c r="AM1096" s="210"/>
      <c r="AN1096" s="210"/>
      <c r="AO1096" s="210"/>
      <c r="AP1096" s="45" t="str">
        <f t="shared" si="210"/>
        <v>20209</v>
      </c>
      <c r="AQ1096" s="45" t="str">
        <f t="shared" si="211"/>
        <v>20209JPY</v>
      </c>
    </row>
    <row r="1097" spans="1:43" s="15" customFormat="1">
      <c r="A1097" s="208" t="s">
        <v>35</v>
      </c>
      <c r="B1097" s="209">
        <v>2020</v>
      </c>
      <c r="C1097" s="209">
        <v>6</v>
      </c>
      <c r="D1097" s="57" t="str">
        <f t="shared" si="201"/>
        <v>Q1</v>
      </c>
      <c r="E1097" s="208" t="s">
        <v>35</v>
      </c>
      <c r="F1097" s="209">
        <v>2020</v>
      </c>
      <c r="G1097" s="209">
        <v>9</v>
      </c>
      <c r="H1097" s="213"/>
      <c r="I1097" s="57" t="str">
        <f t="shared" si="203"/>
        <v>Q2</v>
      </c>
      <c r="J1097" s="204" t="s">
        <v>1292</v>
      </c>
      <c r="K1097" s="213" t="s">
        <v>1176</v>
      </c>
      <c r="L1097" s="210" t="s">
        <v>55</v>
      </c>
      <c r="M1097" s="208" t="s">
        <v>47</v>
      </c>
      <c r="N1097" s="208">
        <v>1</v>
      </c>
      <c r="O1097" s="208"/>
      <c r="P1097" s="57" t="str">
        <f t="shared" si="204"/>
        <v>MAIN UNIT</v>
      </c>
      <c r="Q1097" s="208" t="s">
        <v>48</v>
      </c>
      <c r="R1097" s="208" t="s">
        <v>49</v>
      </c>
      <c r="S1097" s="208" t="s">
        <v>37</v>
      </c>
      <c r="T1097" s="208" t="s">
        <v>196</v>
      </c>
      <c r="U1097" s="208" t="s">
        <v>197</v>
      </c>
      <c r="V1097" s="208" t="s">
        <v>198</v>
      </c>
      <c r="W1097" s="208" t="s">
        <v>96</v>
      </c>
      <c r="X1097" s="34">
        <v>8303704</v>
      </c>
      <c r="Y1097" s="202">
        <v>1</v>
      </c>
      <c r="Z1097" s="26">
        <f t="shared" si="202"/>
        <v>8303704</v>
      </c>
      <c r="AA1097" s="208">
        <v>7.4899999999999994E-2</v>
      </c>
      <c r="AB1097" s="35">
        <f t="shared" si="200"/>
        <v>621947.42959999992</v>
      </c>
      <c r="AC1097" s="27">
        <f t="shared" si="205"/>
        <v>64931.311650239993</v>
      </c>
      <c r="AD1097" s="212">
        <v>0.10440000000000001</v>
      </c>
      <c r="AE1097" s="211">
        <f t="shared" si="206"/>
        <v>0</v>
      </c>
      <c r="AF1097" s="211" t="str">
        <f>IF(AND(COUNTIFS($J$18:J1097,J1097)=1,AE1097=1),1,"")</f>
        <v/>
      </c>
      <c r="AG1097" s="211" t="str">
        <f>IF(C1097="","",IF(AND(COUNTIFS($J$18:J1097,J1097)=1,C1097&lt;&gt;""),1,""))</f>
        <v/>
      </c>
      <c r="AH1097" s="211" t="str">
        <f>IF(G1097="","",IF(AND(COUNTIFS($J$18:J1097,J1097)=1,G1097&lt;&gt;""),1,""))</f>
        <v/>
      </c>
      <c r="AI1097" s="28">
        <f t="shared" si="207"/>
        <v>47907808.356810614</v>
      </c>
      <c r="AJ1097" s="28">
        <f t="shared" si="208"/>
        <v>6027384.8806384467</v>
      </c>
      <c r="AK1097" s="29">
        <f t="shared" si="209"/>
        <v>0.12581216063459494</v>
      </c>
      <c r="AL1097" s="210"/>
      <c r="AM1097" s="210"/>
      <c r="AN1097" s="210"/>
      <c r="AO1097" s="210"/>
      <c r="AP1097" s="45" t="str">
        <f t="shared" si="210"/>
        <v>20209</v>
      </c>
      <c r="AQ1097" s="45" t="str">
        <f t="shared" si="211"/>
        <v>20209JPY</v>
      </c>
    </row>
    <row r="1098" spans="1:43" s="15" customFormat="1">
      <c r="A1098" s="208" t="s">
        <v>35</v>
      </c>
      <c r="B1098" s="209">
        <v>2020</v>
      </c>
      <c r="C1098" s="209">
        <v>7</v>
      </c>
      <c r="D1098" s="57" t="str">
        <f t="shared" si="201"/>
        <v>Q2</v>
      </c>
      <c r="E1098" s="208" t="s">
        <v>35</v>
      </c>
      <c r="F1098" s="209">
        <v>2020</v>
      </c>
      <c r="G1098" s="209">
        <v>9</v>
      </c>
      <c r="H1098" s="213"/>
      <c r="I1098" s="57" t="str">
        <f t="shared" si="203"/>
        <v>Q2</v>
      </c>
      <c r="J1098" s="204" t="s">
        <v>1293</v>
      </c>
      <c r="K1098" s="213" t="s">
        <v>1294</v>
      </c>
      <c r="L1098" s="210" t="s">
        <v>79</v>
      </c>
      <c r="M1098" s="208" t="s">
        <v>47</v>
      </c>
      <c r="N1098" s="208">
        <v>1</v>
      </c>
      <c r="O1098" s="208"/>
      <c r="P1098" s="57" t="str">
        <f t="shared" si="204"/>
        <v>MAIN UNIT</v>
      </c>
      <c r="Q1098" s="208" t="s">
        <v>1047</v>
      </c>
      <c r="R1098" s="208" t="s">
        <v>49</v>
      </c>
      <c r="S1098" s="208" t="s">
        <v>37</v>
      </c>
      <c r="T1098" s="208" t="s">
        <v>75</v>
      </c>
      <c r="U1098" s="208" t="s">
        <v>58</v>
      </c>
      <c r="V1098" s="208" t="s">
        <v>89</v>
      </c>
      <c r="W1098" s="208" t="s">
        <v>662</v>
      </c>
      <c r="X1098" s="34">
        <v>850000</v>
      </c>
      <c r="Y1098" s="202" t="s">
        <v>1044</v>
      </c>
      <c r="Z1098" s="26">
        <f t="shared" si="202"/>
        <v>850000</v>
      </c>
      <c r="AA1098" s="208">
        <v>1.1299999999999999</v>
      </c>
      <c r="AB1098" s="35">
        <f t="shared" ref="AB1098:AB1161" si="212">IF(AND(R1098&lt;&gt;"C66",R1098&lt;&gt;""),Z1098/Y1098*AA1098,"")</f>
        <v>850000</v>
      </c>
      <c r="AC1098" s="27">
        <f t="shared" si="205"/>
        <v>98260</v>
      </c>
      <c r="AD1098" s="212">
        <v>0.11559999999999999</v>
      </c>
      <c r="AE1098" s="211">
        <f t="shared" si="206"/>
        <v>1</v>
      </c>
      <c r="AF1098" s="211">
        <f>IF(AND(COUNTIFS($J$18:J1098,J1098)=1,AE1098=1),1,"")</f>
        <v>1</v>
      </c>
      <c r="AG1098" s="211">
        <f>IF(C1098="","",IF(AND(COUNTIFS($J$18:J1098,J1098)=1,C1098&lt;&gt;""),1,""))</f>
        <v>1</v>
      </c>
      <c r="AH1098" s="211">
        <f>IF(G1098="","",IF(AND(COUNTIFS($J$18:J1098,J1098)=1,G1098&lt;&gt;""),1,""))</f>
        <v>1</v>
      </c>
      <c r="AI1098" s="28">
        <f t="shared" si="207"/>
        <v>47907808.356810614</v>
      </c>
      <c r="AJ1098" s="28">
        <f t="shared" si="208"/>
        <v>6027384.8806384467</v>
      </c>
      <c r="AK1098" s="29">
        <f t="shared" si="209"/>
        <v>0.12581216063459494</v>
      </c>
      <c r="AL1098" s="210"/>
      <c r="AM1098" s="210"/>
      <c r="AN1098" s="210"/>
      <c r="AO1098" s="210"/>
      <c r="AP1098" s="45" t="str">
        <f t="shared" si="210"/>
        <v>20209</v>
      </c>
      <c r="AQ1098" s="45" t="str">
        <f t="shared" si="211"/>
        <v>20209RMB</v>
      </c>
    </row>
    <row r="1099" spans="1:43" s="15" customFormat="1">
      <c r="A1099" s="208" t="s">
        <v>35</v>
      </c>
      <c r="B1099" s="209">
        <v>2020</v>
      </c>
      <c r="C1099" s="209">
        <v>7</v>
      </c>
      <c r="D1099" s="57" t="str">
        <f t="shared" si="201"/>
        <v>Q2</v>
      </c>
      <c r="E1099" s="208" t="s">
        <v>35</v>
      </c>
      <c r="F1099" s="209">
        <v>2020</v>
      </c>
      <c r="G1099" s="209">
        <v>9</v>
      </c>
      <c r="H1099" s="213"/>
      <c r="I1099" s="57" t="str">
        <f t="shared" si="203"/>
        <v>Q2</v>
      </c>
      <c r="J1099" s="204" t="s">
        <v>1293</v>
      </c>
      <c r="K1099" s="213" t="s">
        <v>1294</v>
      </c>
      <c r="L1099" s="210" t="s">
        <v>79</v>
      </c>
      <c r="M1099" s="208" t="s">
        <v>47</v>
      </c>
      <c r="N1099" s="208">
        <v>1</v>
      </c>
      <c r="O1099" s="208"/>
      <c r="P1099" s="57" t="str">
        <f t="shared" si="204"/>
        <v>MAIN UNIT</v>
      </c>
      <c r="Q1099" s="208" t="s">
        <v>1047</v>
      </c>
      <c r="R1099" s="208" t="s">
        <v>49</v>
      </c>
      <c r="S1099" s="208" t="s">
        <v>37</v>
      </c>
      <c r="T1099" s="208" t="s">
        <v>75</v>
      </c>
      <c r="U1099" s="208" t="s">
        <v>58</v>
      </c>
      <c r="V1099" s="208" t="s">
        <v>89</v>
      </c>
      <c r="W1099" s="208" t="s">
        <v>662</v>
      </c>
      <c r="X1099" s="34">
        <v>850000</v>
      </c>
      <c r="Y1099" s="202" t="s">
        <v>1044</v>
      </c>
      <c r="Z1099" s="26">
        <f t="shared" si="202"/>
        <v>850000</v>
      </c>
      <c r="AA1099" s="208">
        <v>1.1299999999999999</v>
      </c>
      <c r="AB1099" s="35">
        <f t="shared" si="212"/>
        <v>850000</v>
      </c>
      <c r="AC1099" s="27">
        <f t="shared" si="205"/>
        <v>98260</v>
      </c>
      <c r="AD1099" s="212">
        <v>0.11559999999999999</v>
      </c>
      <c r="AE1099" s="211">
        <f t="shared" si="206"/>
        <v>1</v>
      </c>
      <c r="AF1099" s="211" t="str">
        <f>IF(AND(COUNTIFS($J$18:J1099,J1099)=1,AE1099=1),1,"")</f>
        <v/>
      </c>
      <c r="AG1099" s="211" t="str">
        <f>IF(C1099="","",IF(AND(COUNTIFS($J$18:J1099,J1099)=1,C1099&lt;&gt;""),1,""))</f>
        <v/>
      </c>
      <c r="AH1099" s="211" t="str">
        <f>IF(G1099="","",IF(AND(COUNTIFS($J$18:J1099,J1099)=1,G1099&lt;&gt;""),1,""))</f>
        <v/>
      </c>
      <c r="AI1099" s="28">
        <f t="shared" si="207"/>
        <v>47907808.356810614</v>
      </c>
      <c r="AJ1099" s="28">
        <f t="shared" si="208"/>
        <v>6027384.8806384467</v>
      </c>
      <c r="AK1099" s="29">
        <f t="shared" si="209"/>
        <v>0.12581216063459494</v>
      </c>
      <c r="AL1099" s="210"/>
      <c r="AM1099" s="210"/>
      <c r="AN1099" s="210"/>
      <c r="AO1099" s="210"/>
      <c r="AP1099" s="45" t="str">
        <f t="shared" si="210"/>
        <v>20209</v>
      </c>
      <c r="AQ1099" s="45" t="str">
        <f t="shared" si="211"/>
        <v>20209RMB</v>
      </c>
    </row>
    <row r="1100" spans="1:43" s="15" customFormat="1">
      <c r="A1100" s="208" t="s">
        <v>35</v>
      </c>
      <c r="B1100" s="209">
        <v>2020</v>
      </c>
      <c r="C1100" s="209">
        <v>7</v>
      </c>
      <c r="D1100" s="57" t="str">
        <f t="shared" si="201"/>
        <v>Q2</v>
      </c>
      <c r="E1100" s="208" t="s">
        <v>35</v>
      </c>
      <c r="F1100" s="209">
        <v>2020</v>
      </c>
      <c r="G1100" s="209">
        <v>9</v>
      </c>
      <c r="H1100" s="213"/>
      <c r="I1100" s="57" t="str">
        <f t="shared" si="203"/>
        <v>Q2</v>
      </c>
      <c r="J1100" s="204" t="s">
        <v>1293</v>
      </c>
      <c r="K1100" s="213" t="s">
        <v>1294</v>
      </c>
      <c r="L1100" s="210" t="s">
        <v>55</v>
      </c>
      <c r="M1100" s="208" t="s">
        <v>47</v>
      </c>
      <c r="N1100" s="208">
        <v>1</v>
      </c>
      <c r="O1100" s="208"/>
      <c r="P1100" s="57" t="str">
        <f t="shared" si="204"/>
        <v>MAIN UNIT</v>
      </c>
      <c r="Q1100" s="208" t="s">
        <v>1047</v>
      </c>
      <c r="R1100" s="208" t="s">
        <v>49</v>
      </c>
      <c r="S1100" s="208" t="s">
        <v>37</v>
      </c>
      <c r="T1100" s="208" t="s">
        <v>75</v>
      </c>
      <c r="U1100" s="208" t="s">
        <v>58</v>
      </c>
      <c r="V1100" s="208" t="s">
        <v>89</v>
      </c>
      <c r="W1100" s="208" t="s">
        <v>662</v>
      </c>
      <c r="X1100" s="34">
        <v>900000</v>
      </c>
      <c r="Y1100" s="202" t="s">
        <v>1044</v>
      </c>
      <c r="Z1100" s="26">
        <f t="shared" si="202"/>
        <v>900000</v>
      </c>
      <c r="AA1100" s="208">
        <v>1.1299999999999999</v>
      </c>
      <c r="AB1100" s="35">
        <f t="shared" si="212"/>
        <v>900000</v>
      </c>
      <c r="AC1100" s="27">
        <f t="shared" si="205"/>
        <v>104040</v>
      </c>
      <c r="AD1100" s="212">
        <v>0.11559999999999999</v>
      </c>
      <c r="AE1100" s="211">
        <f t="shared" si="206"/>
        <v>1</v>
      </c>
      <c r="AF1100" s="211" t="str">
        <f>IF(AND(COUNTIFS($J$18:J1100,J1100)=1,AE1100=1),1,"")</f>
        <v/>
      </c>
      <c r="AG1100" s="211" t="str">
        <f>IF(C1100="","",IF(AND(COUNTIFS($J$18:J1100,J1100)=1,C1100&lt;&gt;""),1,""))</f>
        <v/>
      </c>
      <c r="AH1100" s="211" t="str">
        <f>IF(G1100="","",IF(AND(COUNTIFS($J$18:J1100,J1100)=1,G1100&lt;&gt;""),1,""))</f>
        <v/>
      </c>
      <c r="AI1100" s="28">
        <f t="shared" si="207"/>
        <v>47907808.356810614</v>
      </c>
      <c r="AJ1100" s="28">
        <f t="shared" si="208"/>
        <v>6027384.8806384467</v>
      </c>
      <c r="AK1100" s="29">
        <f t="shared" si="209"/>
        <v>0.12581216063459494</v>
      </c>
      <c r="AL1100" s="210"/>
      <c r="AM1100" s="210"/>
      <c r="AN1100" s="210"/>
      <c r="AO1100" s="210"/>
      <c r="AP1100" s="45" t="str">
        <f t="shared" si="210"/>
        <v>20209</v>
      </c>
      <c r="AQ1100" s="45" t="str">
        <f t="shared" si="211"/>
        <v>20209RMB</v>
      </c>
    </row>
    <row r="1101" spans="1:43" s="15" customFormat="1">
      <c r="A1101" s="208" t="s">
        <v>35</v>
      </c>
      <c r="B1101" s="209">
        <v>2020</v>
      </c>
      <c r="C1101" s="209">
        <v>7</v>
      </c>
      <c r="D1101" s="57" t="str">
        <f t="shared" si="201"/>
        <v>Q2</v>
      </c>
      <c r="E1101" s="208" t="s">
        <v>35</v>
      </c>
      <c r="F1101" s="209">
        <v>2020</v>
      </c>
      <c r="G1101" s="209">
        <v>10</v>
      </c>
      <c r="H1101" s="213"/>
      <c r="I1101" s="57" t="str">
        <f t="shared" si="203"/>
        <v>Q3</v>
      </c>
      <c r="J1101" s="204" t="s">
        <v>1295</v>
      </c>
      <c r="K1101" s="213" t="s">
        <v>1296</v>
      </c>
      <c r="L1101" s="210" t="s">
        <v>55</v>
      </c>
      <c r="M1101" s="208" t="s">
        <v>47</v>
      </c>
      <c r="N1101" s="208">
        <v>1</v>
      </c>
      <c r="O1101" s="208"/>
      <c r="P1101" s="57" t="str">
        <f t="shared" si="204"/>
        <v>MAIN UNIT</v>
      </c>
      <c r="Q1101" s="208" t="s">
        <v>48</v>
      </c>
      <c r="R1101" s="208" t="s">
        <v>49</v>
      </c>
      <c r="S1101" s="208" t="s">
        <v>38</v>
      </c>
      <c r="T1101" s="208" t="s">
        <v>326</v>
      </c>
      <c r="U1101" s="208" t="s">
        <v>137</v>
      </c>
      <c r="V1101" s="208" t="s">
        <v>1297</v>
      </c>
      <c r="W1101" s="208" t="s">
        <v>51</v>
      </c>
      <c r="X1101" s="34">
        <v>840000</v>
      </c>
      <c r="Y1101" s="202">
        <v>1.1299999999999999</v>
      </c>
      <c r="Z1101" s="26">
        <f t="shared" si="202"/>
        <v>840000</v>
      </c>
      <c r="AA1101" s="208">
        <v>1.135</v>
      </c>
      <c r="AB1101" s="35">
        <f t="shared" si="212"/>
        <v>843716.81415929215</v>
      </c>
      <c r="AC1101" s="27">
        <f t="shared" si="205"/>
        <v>135163.4336283186</v>
      </c>
      <c r="AD1101" s="212">
        <v>0.16020000000000001</v>
      </c>
      <c r="AE1101" s="211">
        <f t="shared" si="206"/>
        <v>0</v>
      </c>
      <c r="AF1101" s="211" t="str">
        <f>IF(AND(COUNTIFS($J$18:J1101,J1101)=1,AE1101=1),1,"")</f>
        <v/>
      </c>
      <c r="AG1101" s="211">
        <f>IF(C1101="","",IF(AND(COUNTIFS($J$18:J1101,J1101)=1,C1101&lt;&gt;""),1,""))</f>
        <v>1</v>
      </c>
      <c r="AH1101" s="211">
        <f>IF(G1101="","",IF(AND(COUNTIFS($J$18:J1101,J1101)=1,G1101&lt;&gt;""),1,""))</f>
        <v>1</v>
      </c>
      <c r="AI1101" s="28">
        <f t="shared" si="207"/>
        <v>28011162.254106205</v>
      </c>
      <c r="AJ1101" s="28">
        <f t="shared" si="208"/>
        <v>3401347.1124888421</v>
      </c>
      <c r="AK1101" s="29">
        <f t="shared" si="209"/>
        <v>0.12142827497242578</v>
      </c>
      <c r="AL1101" s="210"/>
      <c r="AM1101" s="210"/>
      <c r="AN1101" s="210"/>
      <c r="AO1101" s="210"/>
      <c r="AP1101" s="45" t="str">
        <f t="shared" si="210"/>
        <v>202010</v>
      </c>
      <c r="AQ1101" s="45" t="str">
        <f t="shared" si="211"/>
        <v>202010RMB</v>
      </c>
    </row>
    <row r="1102" spans="1:43" s="15" customFormat="1">
      <c r="A1102" s="208" t="s">
        <v>35</v>
      </c>
      <c r="B1102" s="209">
        <v>2020</v>
      </c>
      <c r="C1102" s="209">
        <v>7</v>
      </c>
      <c r="D1102" s="57" t="str">
        <f t="shared" si="201"/>
        <v>Q2</v>
      </c>
      <c r="E1102" s="208" t="s">
        <v>35</v>
      </c>
      <c r="F1102" s="209">
        <v>2020</v>
      </c>
      <c r="G1102" s="209">
        <v>9</v>
      </c>
      <c r="H1102" s="213"/>
      <c r="I1102" s="57" t="str">
        <f t="shared" si="203"/>
        <v>Q2</v>
      </c>
      <c r="J1102" s="204" t="s">
        <v>1298</v>
      </c>
      <c r="K1102" s="213" t="s">
        <v>1299</v>
      </c>
      <c r="L1102" s="210" t="s">
        <v>55</v>
      </c>
      <c r="M1102" s="208" t="s">
        <v>47</v>
      </c>
      <c r="N1102" s="208">
        <v>1</v>
      </c>
      <c r="O1102" s="208"/>
      <c r="P1102" s="57" t="str">
        <f t="shared" si="204"/>
        <v>MAIN UNIT</v>
      </c>
      <c r="Q1102" s="208" t="s">
        <v>48</v>
      </c>
      <c r="R1102" s="208" t="s">
        <v>49</v>
      </c>
      <c r="S1102" s="208" t="s">
        <v>36</v>
      </c>
      <c r="T1102" s="208" t="s">
        <v>65</v>
      </c>
      <c r="U1102" s="208" t="s">
        <v>66</v>
      </c>
      <c r="V1102" s="208" t="s">
        <v>1300</v>
      </c>
      <c r="W1102" s="208" t="s">
        <v>1039</v>
      </c>
      <c r="X1102" s="34">
        <v>10000000</v>
      </c>
      <c r="Y1102" s="202">
        <v>1</v>
      </c>
      <c r="Z1102" s="26">
        <f t="shared" si="202"/>
        <v>10000000</v>
      </c>
      <c r="AA1102" s="208">
        <v>7.4899999999999994E-2</v>
      </c>
      <c r="AB1102" s="35">
        <f t="shared" si="212"/>
        <v>749000</v>
      </c>
      <c r="AC1102" s="27">
        <f t="shared" si="205"/>
        <v>91003.5</v>
      </c>
      <c r="AD1102" s="212">
        <v>0.1215</v>
      </c>
      <c r="AE1102" s="211">
        <f t="shared" si="206"/>
        <v>0</v>
      </c>
      <c r="AF1102" s="211" t="str">
        <f>IF(AND(COUNTIFS($J$18:J1102,J1102)=1,AE1102=1),1,"")</f>
        <v/>
      </c>
      <c r="AG1102" s="211">
        <f>IF(C1102="","",IF(AND(COUNTIFS($J$18:J1102,J1102)=1,C1102&lt;&gt;""),1,""))</f>
        <v>1</v>
      </c>
      <c r="AH1102" s="211">
        <f>IF(G1102="","",IF(AND(COUNTIFS($J$18:J1102,J1102)=1,G1102&lt;&gt;""),1,""))</f>
        <v>1</v>
      </c>
      <c r="AI1102" s="28">
        <f t="shared" si="207"/>
        <v>47907808.356810614</v>
      </c>
      <c r="AJ1102" s="28">
        <f t="shared" si="208"/>
        <v>6027384.8806384467</v>
      </c>
      <c r="AK1102" s="29">
        <f t="shared" si="209"/>
        <v>0.12581216063459494</v>
      </c>
      <c r="AL1102" s="210"/>
      <c r="AM1102" s="210"/>
      <c r="AN1102" s="210"/>
      <c r="AO1102" s="210"/>
      <c r="AP1102" s="45" t="str">
        <f t="shared" si="210"/>
        <v>20209</v>
      </c>
      <c r="AQ1102" s="45" t="str">
        <f t="shared" si="211"/>
        <v>20209JPY</v>
      </c>
    </row>
    <row r="1103" spans="1:43" s="15" customFormat="1">
      <c r="A1103" s="208" t="s">
        <v>35</v>
      </c>
      <c r="B1103" s="209">
        <v>2020</v>
      </c>
      <c r="C1103" s="209">
        <v>7</v>
      </c>
      <c r="D1103" s="57" t="str">
        <f t="shared" si="201"/>
        <v>Q2</v>
      </c>
      <c r="E1103" s="208" t="s">
        <v>35</v>
      </c>
      <c r="F1103" s="209">
        <v>2020</v>
      </c>
      <c r="G1103" s="209">
        <v>9</v>
      </c>
      <c r="H1103" s="213"/>
      <c r="I1103" s="57" t="str">
        <f t="shared" si="203"/>
        <v>Q2</v>
      </c>
      <c r="J1103" s="204" t="s">
        <v>1298</v>
      </c>
      <c r="K1103" s="213" t="s">
        <v>1299</v>
      </c>
      <c r="L1103" s="210" t="s">
        <v>55</v>
      </c>
      <c r="M1103" s="208" t="s">
        <v>47</v>
      </c>
      <c r="N1103" s="208">
        <v>1</v>
      </c>
      <c r="O1103" s="208"/>
      <c r="P1103" s="57" t="str">
        <f t="shared" si="204"/>
        <v>MAIN UNIT</v>
      </c>
      <c r="Q1103" s="208" t="s">
        <v>48</v>
      </c>
      <c r="R1103" s="208" t="s">
        <v>49</v>
      </c>
      <c r="S1103" s="208" t="s">
        <v>36</v>
      </c>
      <c r="T1103" s="208" t="s">
        <v>65</v>
      </c>
      <c r="U1103" s="208" t="s">
        <v>66</v>
      </c>
      <c r="V1103" s="208" t="s">
        <v>1300</v>
      </c>
      <c r="W1103" s="208" t="s">
        <v>1039</v>
      </c>
      <c r="X1103" s="34">
        <v>10000000</v>
      </c>
      <c r="Y1103" s="202">
        <v>1</v>
      </c>
      <c r="Z1103" s="26">
        <f t="shared" si="202"/>
        <v>10000000</v>
      </c>
      <c r="AA1103" s="208">
        <v>7.4899999999999994E-2</v>
      </c>
      <c r="AB1103" s="35">
        <f t="shared" si="212"/>
        <v>749000</v>
      </c>
      <c r="AC1103" s="27">
        <f t="shared" si="205"/>
        <v>91003.5</v>
      </c>
      <c r="AD1103" s="212">
        <v>0.1215</v>
      </c>
      <c r="AE1103" s="211">
        <f t="shared" si="206"/>
        <v>0</v>
      </c>
      <c r="AF1103" s="211" t="str">
        <f>IF(AND(COUNTIFS($J$18:J1103,J1103)=1,AE1103=1),1,"")</f>
        <v/>
      </c>
      <c r="AG1103" s="211" t="str">
        <f>IF(C1103="","",IF(AND(COUNTIFS($J$18:J1103,J1103)=1,C1103&lt;&gt;""),1,""))</f>
        <v/>
      </c>
      <c r="AH1103" s="211" t="str">
        <f>IF(G1103="","",IF(AND(COUNTIFS($J$18:J1103,J1103)=1,G1103&lt;&gt;""),1,""))</f>
        <v/>
      </c>
      <c r="AI1103" s="28">
        <f t="shared" si="207"/>
        <v>47907808.356810614</v>
      </c>
      <c r="AJ1103" s="28">
        <f t="shared" si="208"/>
        <v>6027384.8806384467</v>
      </c>
      <c r="AK1103" s="29">
        <f t="shared" si="209"/>
        <v>0.12581216063459494</v>
      </c>
      <c r="AL1103" s="210"/>
      <c r="AM1103" s="210"/>
      <c r="AN1103" s="210"/>
      <c r="AO1103" s="210"/>
      <c r="AP1103" s="45" t="str">
        <f t="shared" si="210"/>
        <v>20209</v>
      </c>
      <c r="AQ1103" s="45" t="str">
        <f t="shared" si="211"/>
        <v>20209JPY</v>
      </c>
    </row>
    <row r="1104" spans="1:43" s="15" customFormat="1">
      <c r="A1104" s="208" t="s">
        <v>35</v>
      </c>
      <c r="B1104" s="209">
        <v>2020</v>
      </c>
      <c r="C1104" s="209">
        <v>7</v>
      </c>
      <c r="D1104" s="57" t="str">
        <f t="shared" si="201"/>
        <v>Q2</v>
      </c>
      <c r="E1104" s="208" t="s">
        <v>35</v>
      </c>
      <c r="F1104" s="209">
        <v>2020</v>
      </c>
      <c r="G1104" s="209">
        <v>9</v>
      </c>
      <c r="H1104" s="213"/>
      <c r="I1104" s="57" t="str">
        <f t="shared" si="203"/>
        <v>Q2</v>
      </c>
      <c r="J1104" s="204" t="s">
        <v>1298</v>
      </c>
      <c r="K1104" s="213" t="s">
        <v>1299</v>
      </c>
      <c r="L1104" s="210" t="s">
        <v>79</v>
      </c>
      <c r="M1104" s="208" t="s">
        <v>47</v>
      </c>
      <c r="N1104" s="208">
        <v>1</v>
      </c>
      <c r="O1104" s="208"/>
      <c r="P1104" s="57" t="str">
        <f t="shared" si="204"/>
        <v>MAIN UNIT</v>
      </c>
      <c r="Q1104" s="208" t="s">
        <v>48</v>
      </c>
      <c r="R1104" s="208" t="s">
        <v>49</v>
      </c>
      <c r="S1104" s="208" t="s">
        <v>36</v>
      </c>
      <c r="T1104" s="208" t="s">
        <v>65</v>
      </c>
      <c r="U1104" s="208" t="s">
        <v>66</v>
      </c>
      <c r="V1104" s="208" t="s">
        <v>1300</v>
      </c>
      <c r="W1104" s="208" t="s">
        <v>1039</v>
      </c>
      <c r="X1104" s="34">
        <v>14200000</v>
      </c>
      <c r="Y1104" s="202">
        <v>1</v>
      </c>
      <c r="Z1104" s="26">
        <f t="shared" si="202"/>
        <v>14200000</v>
      </c>
      <c r="AA1104" s="208">
        <v>7.4899999999999994E-2</v>
      </c>
      <c r="AB1104" s="35">
        <f t="shared" si="212"/>
        <v>1063580</v>
      </c>
      <c r="AC1104" s="27">
        <f t="shared" si="205"/>
        <v>129224.97</v>
      </c>
      <c r="AD1104" s="212">
        <v>0.1215</v>
      </c>
      <c r="AE1104" s="211">
        <f t="shared" si="206"/>
        <v>0</v>
      </c>
      <c r="AF1104" s="211" t="str">
        <f>IF(AND(COUNTIFS($J$18:J1104,J1104)=1,AE1104=1),1,"")</f>
        <v/>
      </c>
      <c r="AG1104" s="211" t="str">
        <f>IF(C1104="","",IF(AND(COUNTIFS($J$18:J1104,J1104)=1,C1104&lt;&gt;""),1,""))</f>
        <v/>
      </c>
      <c r="AH1104" s="211" t="str">
        <f>IF(G1104="","",IF(AND(COUNTIFS($J$18:J1104,J1104)=1,G1104&lt;&gt;""),1,""))</f>
        <v/>
      </c>
      <c r="AI1104" s="28">
        <f t="shared" si="207"/>
        <v>47907808.356810614</v>
      </c>
      <c r="AJ1104" s="28">
        <f t="shared" si="208"/>
        <v>6027384.8806384467</v>
      </c>
      <c r="AK1104" s="29">
        <f t="shared" si="209"/>
        <v>0.12581216063459494</v>
      </c>
      <c r="AL1104" s="210"/>
      <c r="AM1104" s="210"/>
      <c r="AN1104" s="210"/>
      <c r="AO1104" s="210"/>
      <c r="AP1104" s="45" t="str">
        <f t="shared" si="210"/>
        <v>20209</v>
      </c>
      <c r="AQ1104" s="45" t="str">
        <f t="shared" si="211"/>
        <v>20209JPY</v>
      </c>
    </row>
    <row r="1105" spans="1:43" s="15" customFormat="1">
      <c r="A1105" s="208" t="s">
        <v>35</v>
      </c>
      <c r="B1105" s="209">
        <v>2020</v>
      </c>
      <c r="C1105" s="209">
        <v>7</v>
      </c>
      <c r="D1105" s="57" t="str">
        <f t="shared" si="201"/>
        <v>Q2</v>
      </c>
      <c r="E1105" s="208" t="s">
        <v>35</v>
      </c>
      <c r="F1105" s="209">
        <v>2020</v>
      </c>
      <c r="G1105" s="209">
        <v>9</v>
      </c>
      <c r="H1105" s="213"/>
      <c r="I1105" s="57" t="str">
        <f t="shared" si="203"/>
        <v>Q2</v>
      </c>
      <c r="J1105" s="204" t="s">
        <v>1301</v>
      </c>
      <c r="K1105" s="213" t="s">
        <v>1266</v>
      </c>
      <c r="L1105" s="210" t="s">
        <v>55</v>
      </c>
      <c r="M1105" s="208" t="s">
        <v>47</v>
      </c>
      <c r="N1105" s="208">
        <v>1</v>
      </c>
      <c r="O1105" s="208"/>
      <c r="P1105" s="57" t="str">
        <f t="shared" si="204"/>
        <v>MAIN UNIT</v>
      </c>
      <c r="Q1105" s="208" t="s">
        <v>48</v>
      </c>
      <c r="R1105" s="208" t="s">
        <v>49</v>
      </c>
      <c r="S1105" s="208" t="s">
        <v>36</v>
      </c>
      <c r="T1105" s="208" t="s">
        <v>65</v>
      </c>
      <c r="U1105" s="208" t="s">
        <v>66</v>
      </c>
      <c r="V1105" s="208" t="s">
        <v>1060</v>
      </c>
      <c r="W1105" s="208" t="s">
        <v>1039</v>
      </c>
      <c r="X1105" s="34">
        <v>7942000</v>
      </c>
      <c r="Y1105" s="202">
        <v>1</v>
      </c>
      <c r="Z1105" s="26">
        <f t="shared" si="202"/>
        <v>7942000</v>
      </c>
      <c r="AA1105" s="208">
        <v>7.4899999999999994E-2</v>
      </c>
      <c r="AB1105" s="35">
        <f t="shared" si="212"/>
        <v>594855.79999999993</v>
      </c>
      <c r="AC1105" s="27">
        <f t="shared" si="205"/>
        <v>87146.374699999986</v>
      </c>
      <c r="AD1105" s="212">
        <v>0.14649999999999999</v>
      </c>
      <c r="AE1105" s="211">
        <f t="shared" si="206"/>
        <v>0</v>
      </c>
      <c r="AF1105" s="211" t="str">
        <f>IF(AND(COUNTIFS($J$18:J1105,J1105)=1,AE1105=1),1,"")</f>
        <v/>
      </c>
      <c r="AG1105" s="211">
        <f>IF(C1105="","",IF(AND(COUNTIFS($J$18:J1105,J1105)=1,C1105&lt;&gt;""),1,""))</f>
        <v>1</v>
      </c>
      <c r="AH1105" s="211">
        <f>IF(G1105="","",IF(AND(COUNTIFS($J$18:J1105,J1105)=1,G1105&lt;&gt;""),1,""))</f>
        <v>1</v>
      </c>
      <c r="AI1105" s="28">
        <f t="shared" si="207"/>
        <v>47907808.356810614</v>
      </c>
      <c r="AJ1105" s="28">
        <f t="shared" si="208"/>
        <v>6027384.8806384467</v>
      </c>
      <c r="AK1105" s="29">
        <f t="shared" si="209"/>
        <v>0.12581216063459494</v>
      </c>
      <c r="AL1105" s="210"/>
      <c r="AM1105" s="210"/>
      <c r="AN1105" s="210"/>
      <c r="AO1105" s="210"/>
      <c r="AP1105" s="45" t="str">
        <f t="shared" si="210"/>
        <v>20209</v>
      </c>
      <c r="AQ1105" s="45" t="str">
        <f t="shared" si="211"/>
        <v>20209JPY</v>
      </c>
    </row>
    <row r="1106" spans="1:43" s="15" customFormat="1">
      <c r="A1106" s="208" t="s">
        <v>35</v>
      </c>
      <c r="B1106" s="209">
        <v>2020</v>
      </c>
      <c r="C1106" s="209">
        <v>7</v>
      </c>
      <c r="D1106" s="57" t="str">
        <f t="shared" si="201"/>
        <v>Q2</v>
      </c>
      <c r="E1106" s="208" t="s">
        <v>35</v>
      </c>
      <c r="F1106" s="209">
        <v>2020</v>
      </c>
      <c r="G1106" s="209">
        <v>9</v>
      </c>
      <c r="H1106" s="213"/>
      <c r="I1106" s="57" t="str">
        <f t="shared" si="203"/>
        <v>Q2</v>
      </c>
      <c r="J1106" s="204" t="s">
        <v>1302</v>
      </c>
      <c r="K1106" s="213" t="s">
        <v>1136</v>
      </c>
      <c r="L1106" s="210" t="s">
        <v>79</v>
      </c>
      <c r="M1106" s="208" t="s">
        <v>47</v>
      </c>
      <c r="N1106" s="208">
        <v>1</v>
      </c>
      <c r="O1106" s="208"/>
      <c r="P1106" s="57" t="str">
        <f t="shared" si="204"/>
        <v>MAIN UNIT</v>
      </c>
      <c r="Q1106" s="208" t="s">
        <v>48</v>
      </c>
      <c r="R1106" s="208" t="s">
        <v>49</v>
      </c>
      <c r="S1106" s="208" t="s">
        <v>36</v>
      </c>
      <c r="T1106" s="208" t="s">
        <v>65</v>
      </c>
      <c r="U1106" s="208" t="s">
        <v>66</v>
      </c>
      <c r="V1106" s="208" t="s">
        <v>1051</v>
      </c>
      <c r="W1106" s="208" t="s">
        <v>1039</v>
      </c>
      <c r="X1106" s="34">
        <v>13000000</v>
      </c>
      <c r="Y1106" s="202">
        <v>1</v>
      </c>
      <c r="Z1106" s="26">
        <f t="shared" si="202"/>
        <v>13000000</v>
      </c>
      <c r="AA1106" s="208">
        <v>7.4899999999999994E-2</v>
      </c>
      <c r="AB1106" s="35">
        <f t="shared" si="212"/>
        <v>973699.99999999988</v>
      </c>
      <c r="AC1106" s="27">
        <f t="shared" si="205"/>
        <v>104867.48999999999</v>
      </c>
      <c r="AD1106" s="212">
        <v>0.1077</v>
      </c>
      <c r="AE1106" s="211">
        <f t="shared" si="206"/>
        <v>0</v>
      </c>
      <c r="AF1106" s="211" t="str">
        <f>IF(AND(COUNTIFS($J$18:J1106,J1106)=1,AE1106=1),1,"")</f>
        <v/>
      </c>
      <c r="AG1106" s="211">
        <f>IF(C1106="","",IF(AND(COUNTIFS($J$18:J1106,J1106)=1,C1106&lt;&gt;""),1,""))</f>
        <v>1</v>
      </c>
      <c r="AH1106" s="211">
        <f>IF(G1106="","",IF(AND(COUNTIFS($J$18:J1106,J1106)=1,G1106&lt;&gt;""),1,""))</f>
        <v>1</v>
      </c>
      <c r="AI1106" s="28">
        <f t="shared" si="207"/>
        <v>47907808.356810614</v>
      </c>
      <c r="AJ1106" s="28">
        <f t="shared" si="208"/>
        <v>6027384.8806384467</v>
      </c>
      <c r="AK1106" s="29">
        <f t="shared" si="209"/>
        <v>0.12581216063459494</v>
      </c>
      <c r="AL1106" s="210"/>
      <c r="AM1106" s="210"/>
      <c r="AN1106" s="210"/>
      <c r="AO1106" s="210"/>
      <c r="AP1106" s="45" t="str">
        <f t="shared" si="210"/>
        <v>20209</v>
      </c>
      <c r="AQ1106" s="45" t="str">
        <f t="shared" si="211"/>
        <v>20209JPY</v>
      </c>
    </row>
    <row r="1107" spans="1:43" s="15" customFormat="1">
      <c r="A1107" s="208" t="s">
        <v>35</v>
      </c>
      <c r="B1107" s="209">
        <v>2020</v>
      </c>
      <c r="C1107" s="209">
        <v>7</v>
      </c>
      <c r="D1107" s="57" t="str">
        <f t="shared" si="201"/>
        <v>Q2</v>
      </c>
      <c r="E1107" s="208" t="s">
        <v>35</v>
      </c>
      <c r="F1107" s="209">
        <v>2020</v>
      </c>
      <c r="G1107" s="209">
        <v>9</v>
      </c>
      <c r="H1107" s="213"/>
      <c r="I1107" s="57" t="str">
        <f t="shared" si="203"/>
        <v>Q2</v>
      </c>
      <c r="J1107" s="204" t="s">
        <v>1302</v>
      </c>
      <c r="K1107" s="213" t="s">
        <v>1136</v>
      </c>
      <c r="L1107" s="210" t="s">
        <v>79</v>
      </c>
      <c r="M1107" s="208" t="s">
        <v>47</v>
      </c>
      <c r="N1107" s="208">
        <v>1</v>
      </c>
      <c r="O1107" s="208"/>
      <c r="P1107" s="57" t="str">
        <f t="shared" si="204"/>
        <v>MAIN UNIT</v>
      </c>
      <c r="Q1107" s="208" t="s">
        <v>48</v>
      </c>
      <c r="R1107" s="208" t="s">
        <v>49</v>
      </c>
      <c r="S1107" s="208" t="s">
        <v>36</v>
      </c>
      <c r="T1107" s="208" t="s">
        <v>65</v>
      </c>
      <c r="U1107" s="208" t="s">
        <v>66</v>
      </c>
      <c r="V1107" s="208" t="s">
        <v>1051</v>
      </c>
      <c r="W1107" s="208" t="s">
        <v>1039</v>
      </c>
      <c r="X1107" s="34">
        <v>13000000</v>
      </c>
      <c r="Y1107" s="202">
        <v>1</v>
      </c>
      <c r="Z1107" s="26">
        <f t="shared" si="202"/>
        <v>13000000</v>
      </c>
      <c r="AA1107" s="208">
        <v>7.4899999999999994E-2</v>
      </c>
      <c r="AB1107" s="35">
        <f t="shared" si="212"/>
        <v>973699.99999999988</v>
      </c>
      <c r="AC1107" s="27">
        <f t="shared" si="205"/>
        <v>104867.48999999999</v>
      </c>
      <c r="AD1107" s="212">
        <v>0.1077</v>
      </c>
      <c r="AE1107" s="211">
        <f t="shared" si="206"/>
        <v>0</v>
      </c>
      <c r="AF1107" s="211" t="str">
        <f>IF(AND(COUNTIFS($J$18:J1107,J1107)=1,AE1107=1),1,"")</f>
        <v/>
      </c>
      <c r="AG1107" s="211" t="str">
        <f>IF(C1107="","",IF(AND(COUNTIFS($J$18:J1107,J1107)=1,C1107&lt;&gt;""),1,""))</f>
        <v/>
      </c>
      <c r="AH1107" s="211" t="str">
        <f>IF(G1107="","",IF(AND(COUNTIFS($J$18:J1107,J1107)=1,G1107&lt;&gt;""),1,""))</f>
        <v/>
      </c>
      <c r="AI1107" s="28">
        <f t="shared" si="207"/>
        <v>47907808.356810614</v>
      </c>
      <c r="AJ1107" s="28">
        <f t="shared" si="208"/>
        <v>6027384.8806384467</v>
      </c>
      <c r="AK1107" s="29">
        <f t="shared" si="209"/>
        <v>0.12581216063459494</v>
      </c>
      <c r="AL1107" s="210"/>
      <c r="AM1107" s="210"/>
      <c r="AN1107" s="210"/>
      <c r="AO1107" s="210"/>
      <c r="AP1107" s="45" t="str">
        <f t="shared" si="210"/>
        <v>20209</v>
      </c>
      <c r="AQ1107" s="45" t="str">
        <f t="shared" si="211"/>
        <v>20209JPY</v>
      </c>
    </row>
    <row r="1108" spans="1:43" s="15" customFormat="1">
      <c r="A1108" s="208" t="s">
        <v>35</v>
      </c>
      <c r="B1108" s="209">
        <v>2020</v>
      </c>
      <c r="C1108" s="209">
        <v>7</v>
      </c>
      <c r="D1108" s="57" t="str">
        <f t="shared" si="201"/>
        <v>Q2</v>
      </c>
      <c r="E1108" s="208" t="s">
        <v>35</v>
      </c>
      <c r="F1108" s="209">
        <v>2020</v>
      </c>
      <c r="G1108" s="209">
        <v>9</v>
      </c>
      <c r="H1108" s="213"/>
      <c r="I1108" s="57" t="str">
        <f t="shared" si="203"/>
        <v>Q2</v>
      </c>
      <c r="J1108" s="204" t="s">
        <v>1302</v>
      </c>
      <c r="K1108" s="213" t="s">
        <v>1136</v>
      </c>
      <c r="L1108" s="210" t="s">
        <v>55</v>
      </c>
      <c r="M1108" s="208" t="s">
        <v>47</v>
      </c>
      <c r="N1108" s="208">
        <v>1</v>
      </c>
      <c r="O1108" s="208"/>
      <c r="P1108" s="57" t="str">
        <f t="shared" si="204"/>
        <v>MAIN UNIT</v>
      </c>
      <c r="Q1108" s="208" t="s">
        <v>48</v>
      </c>
      <c r="R1108" s="208" t="s">
        <v>49</v>
      </c>
      <c r="S1108" s="208" t="s">
        <v>36</v>
      </c>
      <c r="T1108" s="208" t="s">
        <v>65</v>
      </c>
      <c r="U1108" s="208" t="s">
        <v>66</v>
      </c>
      <c r="V1108" s="208" t="s">
        <v>1051</v>
      </c>
      <c r="W1108" s="208" t="s">
        <v>1039</v>
      </c>
      <c r="X1108" s="34">
        <v>9240000</v>
      </c>
      <c r="Y1108" s="202">
        <v>1</v>
      </c>
      <c r="Z1108" s="26">
        <f t="shared" si="202"/>
        <v>9240000</v>
      </c>
      <c r="AA1108" s="208">
        <v>7.4899999999999994E-2</v>
      </c>
      <c r="AB1108" s="35">
        <f t="shared" si="212"/>
        <v>692076</v>
      </c>
      <c r="AC1108" s="27">
        <f t="shared" si="205"/>
        <v>74536.585200000001</v>
      </c>
      <c r="AD1108" s="212">
        <v>0.1077</v>
      </c>
      <c r="AE1108" s="211">
        <f t="shared" si="206"/>
        <v>0</v>
      </c>
      <c r="AF1108" s="211" t="str">
        <f>IF(AND(COUNTIFS($J$18:J1108,J1108)=1,AE1108=1),1,"")</f>
        <v/>
      </c>
      <c r="AG1108" s="211" t="str">
        <f>IF(C1108="","",IF(AND(COUNTIFS($J$18:J1108,J1108)=1,C1108&lt;&gt;""),1,""))</f>
        <v/>
      </c>
      <c r="AH1108" s="211" t="str">
        <f>IF(G1108="","",IF(AND(COUNTIFS($J$18:J1108,J1108)=1,G1108&lt;&gt;""),1,""))</f>
        <v/>
      </c>
      <c r="AI1108" s="28">
        <f t="shared" si="207"/>
        <v>47907808.356810614</v>
      </c>
      <c r="AJ1108" s="28">
        <f t="shared" si="208"/>
        <v>6027384.8806384467</v>
      </c>
      <c r="AK1108" s="29">
        <f t="shared" si="209"/>
        <v>0.12581216063459494</v>
      </c>
      <c r="AL1108" s="210"/>
      <c r="AM1108" s="210"/>
      <c r="AN1108" s="210"/>
      <c r="AO1108" s="210"/>
      <c r="AP1108" s="45" t="str">
        <f t="shared" si="210"/>
        <v>20209</v>
      </c>
      <c r="AQ1108" s="45" t="str">
        <f t="shared" si="211"/>
        <v>20209JPY</v>
      </c>
    </row>
    <row r="1109" spans="1:43" s="15" customFormat="1">
      <c r="A1109" s="208" t="s">
        <v>35</v>
      </c>
      <c r="B1109" s="209">
        <v>2020</v>
      </c>
      <c r="C1109" s="209">
        <v>7</v>
      </c>
      <c r="D1109" s="57" t="str">
        <f t="shared" si="201"/>
        <v>Q2</v>
      </c>
      <c r="E1109" s="208" t="s">
        <v>35</v>
      </c>
      <c r="F1109" s="209">
        <v>2020</v>
      </c>
      <c r="G1109" s="209">
        <v>9</v>
      </c>
      <c r="H1109" s="213"/>
      <c r="I1109" s="57" t="str">
        <f t="shared" si="203"/>
        <v>Q2</v>
      </c>
      <c r="J1109" s="204" t="s">
        <v>1302</v>
      </c>
      <c r="K1109" s="213" t="s">
        <v>1136</v>
      </c>
      <c r="L1109" s="210" t="s">
        <v>55</v>
      </c>
      <c r="M1109" s="208" t="s">
        <v>47</v>
      </c>
      <c r="N1109" s="208">
        <v>1</v>
      </c>
      <c r="O1109" s="208"/>
      <c r="P1109" s="57" t="str">
        <f t="shared" si="204"/>
        <v>MAIN UNIT</v>
      </c>
      <c r="Q1109" s="208" t="s">
        <v>48</v>
      </c>
      <c r="R1109" s="208" t="s">
        <v>49</v>
      </c>
      <c r="S1109" s="208" t="s">
        <v>36</v>
      </c>
      <c r="T1109" s="208" t="s">
        <v>65</v>
      </c>
      <c r="U1109" s="208" t="s">
        <v>66</v>
      </c>
      <c r="V1109" s="208" t="s">
        <v>1051</v>
      </c>
      <c r="W1109" s="208" t="s">
        <v>1039</v>
      </c>
      <c r="X1109" s="34">
        <v>9240000</v>
      </c>
      <c r="Y1109" s="202">
        <v>1</v>
      </c>
      <c r="Z1109" s="26">
        <f t="shared" si="202"/>
        <v>9240000</v>
      </c>
      <c r="AA1109" s="208">
        <v>7.4899999999999994E-2</v>
      </c>
      <c r="AB1109" s="35">
        <f t="shared" si="212"/>
        <v>692076</v>
      </c>
      <c r="AC1109" s="27">
        <f t="shared" si="205"/>
        <v>74536.585200000001</v>
      </c>
      <c r="AD1109" s="212">
        <v>0.1077</v>
      </c>
      <c r="AE1109" s="211">
        <f t="shared" si="206"/>
        <v>0</v>
      </c>
      <c r="AF1109" s="211" t="str">
        <f>IF(AND(COUNTIFS($J$18:J1109,J1109)=1,AE1109=1),1,"")</f>
        <v/>
      </c>
      <c r="AG1109" s="211" t="str">
        <f>IF(C1109="","",IF(AND(COUNTIFS($J$18:J1109,J1109)=1,C1109&lt;&gt;""),1,""))</f>
        <v/>
      </c>
      <c r="AH1109" s="211" t="str">
        <f>IF(G1109="","",IF(AND(COUNTIFS($J$18:J1109,J1109)=1,G1109&lt;&gt;""),1,""))</f>
        <v/>
      </c>
      <c r="AI1109" s="28">
        <f t="shared" si="207"/>
        <v>47907808.356810614</v>
      </c>
      <c r="AJ1109" s="28">
        <f t="shared" si="208"/>
        <v>6027384.8806384467</v>
      </c>
      <c r="AK1109" s="29">
        <f t="shared" si="209"/>
        <v>0.12581216063459494</v>
      </c>
      <c r="AL1109" s="210"/>
      <c r="AM1109" s="210"/>
      <c r="AN1109" s="210"/>
      <c r="AO1109" s="210"/>
      <c r="AP1109" s="45" t="str">
        <f t="shared" si="210"/>
        <v>20209</v>
      </c>
      <c r="AQ1109" s="45" t="str">
        <f t="shared" si="211"/>
        <v>20209JPY</v>
      </c>
    </row>
    <row r="1110" spans="1:43" s="15" customFormat="1">
      <c r="A1110" s="208" t="s">
        <v>35</v>
      </c>
      <c r="B1110" s="209">
        <v>2020</v>
      </c>
      <c r="C1110" s="209">
        <v>7</v>
      </c>
      <c r="D1110" s="57" t="str">
        <f t="shared" si="201"/>
        <v>Q2</v>
      </c>
      <c r="E1110" s="208" t="s">
        <v>35</v>
      </c>
      <c r="F1110" s="209">
        <v>2020</v>
      </c>
      <c r="G1110" s="209">
        <v>9</v>
      </c>
      <c r="H1110" s="213"/>
      <c r="I1110" s="57" t="str">
        <f t="shared" si="203"/>
        <v>Q2</v>
      </c>
      <c r="J1110" s="204" t="s">
        <v>1303</v>
      </c>
      <c r="K1110" s="213" t="s">
        <v>1304</v>
      </c>
      <c r="L1110" s="210" t="s">
        <v>79</v>
      </c>
      <c r="M1110" s="208" t="s">
        <v>47</v>
      </c>
      <c r="N1110" s="208">
        <v>1</v>
      </c>
      <c r="O1110" s="208"/>
      <c r="P1110" s="57" t="str">
        <f t="shared" si="204"/>
        <v>MAIN UNIT</v>
      </c>
      <c r="Q1110" s="208" t="s">
        <v>48</v>
      </c>
      <c r="R1110" s="208" t="s">
        <v>49</v>
      </c>
      <c r="S1110" s="208" t="s">
        <v>36</v>
      </c>
      <c r="T1110" s="208" t="s">
        <v>65</v>
      </c>
      <c r="U1110" s="208" t="s">
        <v>66</v>
      </c>
      <c r="V1110" s="208" t="s">
        <v>1051</v>
      </c>
      <c r="W1110" s="208" t="s">
        <v>51</v>
      </c>
      <c r="X1110" s="34">
        <v>775000</v>
      </c>
      <c r="Y1110" s="202">
        <v>1.1299999999999999</v>
      </c>
      <c r="Z1110" s="26">
        <f t="shared" si="202"/>
        <v>775000</v>
      </c>
      <c r="AA1110" s="208">
        <v>1.1299999999999999</v>
      </c>
      <c r="AB1110" s="35">
        <f t="shared" si="212"/>
        <v>775000</v>
      </c>
      <c r="AC1110" s="27">
        <f t="shared" si="205"/>
        <v>71532.5</v>
      </c>
      <c r="AD1110" s="212">
        <v>9.2299999999999993E-2</v>
      </c>
      <c r="AE1110" s="211">
        <f t="shared" si="206"/>
        <v>0</v>
      </c>
      <c r="AF1110" s="211" t="str">
        <f>IF(AND(COUNTIFS($J$18:J1110,J1110)=1,AE1110=1),1,"")</f>
        <v/>
      </c>
      <c r="AG1110" s="211">
        <f>IF(C1110="","",IF(AND(COUNTIFS($J$18:J1110,J1110)=1,C1110&lt;&gt;""),1,""))</f>
        <v>1</v>
      </c>
      <c r="AH1110" s="211">
        <f>IF(G1110="","",IF(AND(COUNTIFS($J$18:J1110,J1110)=1,G1110&lt;&gt;""),1,""))</f>
        <v>1</v>
      </c>
      <c r="AI1110" s="28">
        <f t="shared" si="207"/>
        <v>47907808.356810614</v>
      </c>
      <c r="AJ1110" s="28">
        <f t="shared" si="208"/>
        <v>6027384.8806384467</v>
      </c>
      <c r="AK1110" s="29">
        <f t="shared" si="209"/>
        <v>0.12581216063459494</v>
      </c>
      <c r="AL1110" s="210"/>
      <c r="AM1110" s="210"/>
      <c r="AN1110" s="210"/>
      <c r="AO1110" s="210"/>
      <c r="AP1110" s="45" t="str">
        <f t="shared" si="210"/>
        <v>20209</v>
      </c>
      <c r="AQ1110" s="45" t="str">
        <f t="shared" si="211"/>
        <v>20209RMB</v>
      </c>
    </row>
    <row r="1111" spans="1:43" s="15" customFormat="1">
      <c r="A1111" s="208" t="s">
        <v>35</v>
      </c>
      <c r="B1111" s="209">
        <v>2020</v>
      </c>
      <c r="C1111" s="209">
        <v>7</v>
      </c>
      <c r="D1111" s="57" t="str">
        <f t="shared" si="201"/>
        <v>Q2</v>
      </c>
      <c r="E1111" s="208" t="s">
        <v>35</v>
      </c>
      <c r="F1111" s="209">
        <v>2020</v>
      </c>
      <c r="G1111" s="209">
        <v>9</v>
      </c>
      <c r="H1111" s="213"/>
      <c r="I1111" s="57" t="str">
        <f t="shared" si="203"/>
        <v>Q2</v>
      </c>
      <c r="J1111" s="204" t="s">
        <v>1305</v>
      </c>
      <c r="K1111" s="213" t="s">
        <v>1306</v>
      </c>
      <c r="L1111" s="210" t="s">
        <v>79</v>
      </c>
      <c r="M1111" s="208" t="s">
        <v>47</v>
      </c>
      <c r="N1111" s="208">
        <v>1</v>
      </c>
      <c r="O1111" s="208"/>
      <c r="P1111" s="57" t="str">
        <f t="shared" si="204"/>
        <v>MAIN UNIT</v>
      </c>
      <c r="Q1111" s="208" t="s">
        <v>48</v>
      </c>
      <c r="R1111" s="208" t="s">
        <v>49</v>
      </c>
      <c r="S1111" s="208" t="s">
        <v>36</v>
      </c>
      <c r="T1111" s="208" t="s">
        <v>65</v>
      </c>
      <c r="U1111" s="208" t="s">
        <v>66</v>
      </c>
      <c r="V1111" s="208" t="s">
        <v>1051</v>
      </c>
      <c r="W1111" s="208" t="s">
        <v>1039</v>
      </c>
      <c r="X1111" s="34">
        <v>14000000</v>
      </c>
      <c r="Y1111" s="202">
        <v>1</v>
      </c>
      <c r="Z1111" s="26">
        <f t="shared" si="202"/>
        <v>14000000</v>
      </c>
      <c r="AA1111" s="208">
        <v>7.4899999999999994E-2</v>
      </c>
      <c r="AB1111" s="35">
        <f t="shared" si="212"/>
        <v>1048600</v>
      </c>
      <c r="AC1111" s="27">
        <f t="shared" si="205"/>
        <v>159072.62</v>
      </c>
      <c r="AD1111" s="212">
        <v>0.1517</v>
      </c>
      <c r="AE1111" s="211">
        <f t="shared" si="206"/>
        <v>0</v>
      </c>
      <c r="AF1111" s="211" t="str">
        <f>IF(AND(COUNTIFS($J$18:J1111,J1111)=1,AE1111=1),1,"")</f>
        <v/>
      </c>
      <c r="AG1111" s="211">
        <f>IF(C1111="","",IF(AND(COUNTIFS($J$18:J1111,J1111)=1,C1111&lt;&gt;""),1,""))</f>
        <v>1</v>
      </c>
      <c r="AH1111" s="211">
        <f>IF(G1111="","",IF(AND(COUNTIFS($J$18:J1111,J1111)=1,G1111&lt;&gt;""),1,""))</f>
        <v>1</v>
      </c>
      <c r="AI1111" s="28">
        <f t="shared" si="207"/>
        <v>47907808.356810614</v>
      </c>
      <c r="AJ1111" s="28">
        <f t="shared" si="208"/>
        <v>6027384.8806384467</v>
      </c>
      <c r="AK1111" s="29">
        <f t="shared" si="209"/>
        <v>0.12581216063459494</v>
      </c>
      <c r="AL1111" s="210"/>
      <c r="AM1111" s="210"/>
      <c r="AN1111" s="210"/>
      <c r="AO1111" s="210"/>
      <c r="AP1111" s="45" t="str">
        <f t="shared" si="210"/>
        <v>20209</v>
      </c>
      <c r="AQ1111" s="45" t="str">
        <f t="shared" si="211"/>
        <v>20209JPY</v>
      </c>
    </row>
    <row r="1112" spans="1:43" s="15" customFormat="1">
      <c r="A1112" s="208" t="s">
        <v>35</v>
      </c>
      <c r="B1112" s="209">
        <v>2020</v>
      </c>
      <c r="C1112" s="209">
        <v>7</v>
      </c>
      <c r="D1112" s="57" t="str">
        <f t="shared" si="201"/>
        <v>Q2</v>
      </c>
      <c r="E1112" s="208" t="s">
        <v>35</v>
      </c>
      <c r="F1112" s="209">
        <v>2020</v>
      </c>
      <c r="G1112" s="209">
        <v>9</v>
      </c>
      <c r="H1112" s="213"/>
      <c r="I1112" s="57" t="str">
        <f t="shared" si="203"/>
        <v>Q2</v>
      </c>
      <c r="J1112" s="204" t="s">
        <v>1305</v>
      </c>
      <c r="K1112" s="213" t="s">
        <v>1306</v>
      </c>
      <c r="L1112" s="210" t="s">
        <v>55</v>
      </c>
      <c r="M1112" s="208" t="s">
        <v>47</v>
      </c>
      <c r="N1112" s="208">
        <v>1</v>
      </c>
      <c r="O1112" s="208"/>
      <c r="P1112" s="57" t="str">
        <f t="shared" si="204"/>
        <v>MAIN UNIT</v>
      </c>
      <c r="Q1112" s="208" t="s">
        <v>48</v>
      </c>
      <c r="R1112" s="208" t="s">
        <v>49</v>
      </c>
      <c r="S1112" s="208" t="s">
        <v>36</v>
      </c>
      <c r="T1112" s="208" t="s">
        <v>65</v>
      </c>
      <c r="U1112" s="208" t="s">
        <v>66</v>
      </c>
      <c r="V1112" s="208" t="s">
        <v>1051</v>
      </c>
      <c r="W1112" s="208" t="s">
        <v>1039</v>
      </c>
      <c r="X1112" s="34">
        <v>10000000</v>
      </c>
      <c r="Y1112" s="202">
        <v>1</v>
      </c>
      <c r="Z1112" s="26">
        <f t="shared" si="202"/>
        <v>10000000</v>
      </c>
      <c r="AA1112" s="208">
        <v>7.4899999999999994E-2</v>
      </c>
      <c r="AB1112" s="35">
        <f t="shared" si="212"/>
        <v>749000</v>
      </c>
      <c r="AC1112" s="27">
        <f t="shared" si="205"/>
        <v>113623.3</v>
      </c>
      <c r="AD1112" s="212">
        <v>0.1517</v>
      </c>
      <c r="AE1112" s="211">
        <f t="shared" si="206"/>
        <v>0</v>
      </c>
      <c r="AF1112" s="211" t="str">
        <f>IF(AND(COUNTIFS($J$18:J1112,J1112)=1,AE1112=1),1,"")</f>
        <v/>
      </c>
      <c r="AG1112" s="211" t="str">
        <f>IF(C1112="","",IF(AND(COUNTIFS($J$18:J1112,J1112)=1,C1112&lt;&gt;""),1,""))</f>
        <v/>
      </c>
      <c r="AH1112" s="211" t="str">
        <f>IF(G1112="","",IF(AND(COUNTIFS($J$18:J1112,J1112)=1,G1112&lt;&gt;""),1,""))</f>
        <v/>
      </c>
      <c r="AI1112" s="28">
        <f t="shared" si="207"/>
        <v>47907808.356810614</v>
      </c>
      <c r="AJ1112" s="28">
        <f t="shared" si="208"/>
        <v>6027384.8806384467</v>
      </c>
      <c r="AK1112" s="29">
        <f t="shared" si="209"/>
        <v>0.12581216063459494</v>
      </c>
      <c r="AL1112" s="210"/>
      <c r="AM1112" s="210"/>
      <c r="AN1112" s="210"/>
      <c r="AO1112" s="210"/>
      <c r="AP1112" s="45" t="str">
        <f t="shared" si="210"/>
        <v>20209</v>
      </c>
      <c r="AQ1112" s="45" t="str">
        <f t="shared" si="211"/>
        <v>20209JPY</v>
      </c>
    </row>
    <row r="1113" spans="1:43" s="15" customFormat="1">
      <c r="A1113" s="208" t="s">
        <v>35</v>
      </c>
      <c r="B1113" s="209">
        <v>2020</v>
      </c>
      <c r="C1113" s="209">
        <v>7</v>
      </c>
      <c r="D1113" s="57" t="str">
        <f t="shared" si="201"/>
        <v>Q2</v>
      </c>
      <c r="E1113" s="208" t="s">
        <v>35</v>
      </c>
      <c r="F1113" s="209">
        <v>2020</v>
      </c>
      <c r="G1113" s="209">
        <v>9</v>
      </c>
      <c r="H1113" s="213"/>
      <c r="I1113" s="57" t="str">
        <f t="shared" si="203"/>
        <v>Q2</v>
      </c>
      <c r="J1113" s="204" t="s">
        <v>1307</v>
      </c>
      <c r="K1113" s="213" t="s">
        <v>1308</v>
      </c>
      <c r="L1113" s="210" t="s">
        <v>55</v>
      </c>
      <c r="M1113" s="208" t="s">
        <v>47</v>
      </c>
      <c r="N1113" s="208">
        <v>1</v>
      </c>
      <c r="O1113" s="208"/>
      <c r="P1113" s="57" t="str">
        <f t="shared" si="204"/>
        <v>MAIN UNIT</v>
      </c>
      <c r="Q1113" s="208" t="s">
        <v>56</v>
      </c>
      <c r="R1113" s="208" t="s">
        <v>49</v>
      </c>
      <c r="S1113" s="208" t="s">
        <v>36</v>
      </c>
      <c r="T1113" s="208" t="s">
        <v>65</v>
      </c>
      <c r="U1113" s="208" t="s">
        <v>66</v>
      </c>
      <c r="V1113" s="208" t="s">
        <v>1122</v>
      </c>
      <c r="W1113" s="208" t="s">
        <v>96</v>
      </c>
      <c r="X1113" s="34">
        <v>7771400</v>
      </c>
      <c r="Y1113" s="202">
        <v>1</v>
      </c>
      <c r="Z1113" s="26">
        <f t="shared" si="202"/>
        <v>7771400</v>
      </c>
      <c r="AA1113" s="208">
        <v>7.4899999999999994E-2</v>
      </c>
      <c r="AB1113" s="35">
        <f t="shared" si="212"/>
        <v>582077.86</v>
      </c>
      <c r="AC1113" s="27">
        <f t="shared" si="205"/>
        <v>93423.496530000004</v>
      </c>
      <c r="AD1113" s="212">
        <v>0.1605</v>
      </c>
      <c r="AE1113" s="211">
        <f t="shared" si="206"/>
        <v>1</v>
      </c>
      <c r="AF1113" s="211">
        <f>IF(AND(COUNTIFS($J$18:J1113,J1113)=1,AE1113=1),1,"")</f>
        <v>1</v>
      </c>
      <c r="AG1113" s="211">
        <f>IF(C1113="","",IF(AND(COUNTIFS($J$18:J1113,J1113)=1,C1113&lt;&gt;""),1,""))</f>
        <v>1</v>
      </c>
      <c r="AH1113" s="211">
        <f>IF(G1113="","",IF(AND(COUNTIFS($J$18:J1113,J1113)=1,G1113&lt;&gt;""),1,""))</f>
        <v>1</v>
      </c>
      <c r="AI1113" s="28">
        <f t="shared" si="207"/>
        <v>47907808.356810614</v>
      </c>
      <c r="AJ1113" s="28">
        <f t="shared" si="208"/>
        <v>6027384.8806384467</v>
      </c>
      <c r="AK1113" s="29">
        <f t="shared" si="209"/>
        <v>0.12581216063459494</v>
      </c>
      <c r="AL1113" s="210"/>
      <c r="AM1113" s="210"/>
      <c r="AN1113" s="210"/>
      <c r="AO1113" s="210"/>
      <c r="AP1113" s="45" t="str">
        <f t="shared" si="210"/>
        <v>20209</v>
      </c>
      <c r="AQ1113" s="45" t="str">
        <f t="shared" si="211"/>
        <v>20209JPY</v>
      </c>
    </row>
    <row r="1114" spans="1:43" s="15" customFormat="1">
      <c r="A1114" s="208" t="s">
        <v>35</v>
      </c>
      <c r="B1114" s="209">
        <v>2020</v>
      </c>
      <c r="C1114" s="209">
        <v>7</v>
      </c>
      <c r="D1114" s="57" t="str">
        <f t="shared" si="201"/>
        <v>Q2</v>
      </c>
      <c r="E1114" s="208" t="s">
        <v>35</v>
      </c>
      <c r="F1114" s="209">
        <v>2020</v>
      </c>
      <c r="G1114" s="209">
        <v>9</v>
      </c>
      <c r="H1114" s="213"/>
      <c r="I1114" s="57" t="str">
        <f t="shared" si="203"/>
        <v>Q2</v>
      </c>
      <c r="J1114" s="204" t="s">
        <v>1309</v>
      </c>
      <c r="K1114" s="213" t="s">
        <v>1310</v>
      </c>
      <c r="L1114" s="210" t="s">
        <v>79</v>
      </c>
      <c r="M1114" s="208" t="s">
        <v>47</v>
      </c>
      <c r="N1114" s="208">
        <v>1</v>
      </c>
      <c r="O1114" s="208"/>
      <c r="P1114" s="57" t="str">
        <f t="shared" si="204"/>
        <v>MAIN UNIT</v>
      </c>
      <c r="Q1114" s="208" t="s">
        <v>48</v>
      </c>
      <c r="R1114" s="208" t="s">
        <v>49</v>
      </c>
      <c r="S1114" s="208" t="s">
        <v>36</v>
      </c>
      <c r="T1114" s="208" t="s">
        <v>65</v>
      </c>
      <c r="U1114" s="208" t="s">
        <v>66</v>
      </c>
      <c r="V1114" s="208" t="s">
        <v>1075</v>
      </c>
      <c r="W1114" s="208" t="s">
        <v>96</v>
      </c>
      <c r="X1114" s="34">
        <v>10500000</v>
      </c>
      <c r="Y1114" s="202">
        <v>1</v>
      </c>
      <c r="Z1114" s="26">
        <f t="shared" si="202"/>
        <v>10500000</v>
      </c>
      <c r="AA1114" s="208">
        <v>7.4899999999999994E-2</v>
      </c>
      <c r="AB1114" s="35">
        <f t="shared" si="212"/>
        <v>786449.99999999988</v>
      </c>
      <c r="AC1114" s="27">
        <f t="shared" si="205"/>
        <v>75027.329999999987</v>
      </c>
      <c r="AD1114" s="212">
        <v>9.5399999999999999E-2</v>
      </c>
      <c r="AE1114" s="211">
        <f t="shared" si="206"/>
        <v>0</v>
      </c>
      <c r="AF1114" s="211" t="str">
        <f>IF(AND(COUNTIFS($J$18:J1114,J1114)=1,AE1114=1),1,"")</f>
        <v/>
      </c>
      <c r="AG1114" s="211">
        <f>IF(C1114="","",IF(AND(COUNTIFS($J$18:J1114,J1114)=1,C1114&lt;&gt;""),1,""))</f>
        <v>1</v>
      </c>
      <c r="AH1114" s="211">
        <f>IF(G1114="","",IF(AND(COUNTIFS($J$18:J1114,J1114)=1,G1114&lt;&gt;""),1,""))</f>
        <v>1</v>
      </c>
      <c r="AI1114" s="28">
        <f t="shared" si="207"/>
        <v>47907808.356810614</v>
      </c>
      <c r="AJ1114" s="28">
        <f t="shared" si="208"/>
        <v>6027384.8806384467</v>
      </c>
      <c r="AK1114" s="29">
        <f t="shared" si="209"/>
        <v>0.12581216063459494</v>
      </c>
      <c r="AL1114" s="210"/>
      <c r="AM1114" s="210"/>
      <c r="AN1114" s="210"/>
      <c r="AO1114" s="210"/>
      <c r="AP1114" s="45" t="str">
        <f t="shared" si="210"/>
        <v>20209</v>
      </c>
      <c r="AQ1114" s="45" t="str">
        <f t="shared" si="211"/>
        <v>20209JPY</v>
      </c>
    </row>
    <row r="1115" spans="1:43" s="15" customFormat="1">
      <c r="A1115" s="208" t="s">
        <v>35</v>
      </c>
      <c r="B1115" s="209">
        <v>2020</v>
      </c>
      <c r="C1115" s="209">
        <v>7</v>
      </c>
      <c r="D1115" s="57" t="str">
        <f t="shared" si="201"/>
        <v>Q2</v>
      </c>
      <c r="E1115" s="208" t="s">
        <v>35</v>
      </c>
      <c r="F1115" s="209">
        <v>2020</v>
      </c>
      <c r="G1115" s="209">
        <v>10</v>
      </c>
      <c r="H1115" s="213"/>
      <c r="I1115" s="57" t="str">
        <f t="shared" si="203"/>
        <v>Q3</v>
      </c>
      <c r="J1115" s="204" t="s">
        <v>1311</v>
      </c>
      <c r="K1115" s="213" t="s">
        <v>1312</v>
      </c>
      <c r="L1115" s="210" t="s">
        <v>79</v>
      </c>
      <c r="M1115" s="208" t="s">
        <v>47</v>
      </c>
      <c r="N1115" s="208">
        <v>1</v>
      </c>
      <c r="O1115" s="208"/>
      <c r="P1115" s="57" t="str">
        <f t="shared" si="204"/>
        <v>MAIN UNIT</v>
      </c>
      <c r="Q1115" s="208" t="s">
        <v>48</v>
      </c>
      <c r="R1115" s="208" t="s">
        <v>49</v>
      </c>
      <c r="S1115" s="208" t="s">
        <v>36</v>
      </c>
      <c r="T1115" s="208" t="s">
        <v>65</v>
      </c>
      <c r="U1115" s="208" t="s">
        <v>66</v>
      </c>
      <c r="V1115" s="208" t="s">
        <v>1075</v>
      </c>
      <c r="W1115" s="208" t="s">
        <v>96</v>
      </c>
      <c r="X1115" s="34">
        <v>10500000</v>
      </c>
      <c r="Y1115" s="215" t="str">
        <f>IF(W1115="RMB","1.13", "1")</f>
        <v>1</v>
      </c>
      <c r="Z1115" s="26">
        <f t="shared" si="202"/>
        <v>10500000</v>
      </c>
      <c r="AA1115" s="208">
        <v>7.4899999999999994E-2</v>
      </c>
      <c r="AB1115" s="35">
        <f t="shared" si="212"/>
        <v>786449.99999999988</v>
      </c>
      <c r="AC1115" s="27">
        <f t="shared" si="205"/>
        <v>71173.724999999991</v>
      </c>
      <c r="AD1115" s="212">
        <v>9.0499999999999997E-2</v>
      </c>
      <c r="AE1115" s="211">
        <f t="shared" si="206"/>
        <v>0</v>
      </c>
      <c r="AF1115" s="211" t="str">
        <f>IF(AND(COUNTIFS($J$18:J1115,J1115)=1,AE1115=1),1,"")</f>
        <v/>
      </c>
      <c r="AG1115" s="211">
        <f>IF(C1115="","",IF(AND(COUNTIFS($J$18:J1115,J1115)=1,C1115&lt;&gt;""),1,""))</f>
        <v>1</v>
      </c>
      <c r="AH1115" s="211">
        <f>IF(G1115="","",IF(AND(COUNTIFS($J$18:J1115,J1115)=1,G1115&lt;&gt;""),1,""))</f>
        <v>1</v>
      </c>
      <c r="AI1115" s="28">
        <f t="shared" si="207"/>
        <v>28011162.254106205</v>
      </c>
      <c r="AJ1115" s="28">
        <f t="shared" si="208"/>
        <v>3401347.1124888421</v>
      </c>
      <c r="AK1115" s="29">
        <f t="shared" si="209"/>
        <v>0.12142827497242578</v>
      </c>
      <c r="AL1115" s="210"/>
      <c r="AM1115" s="210"/>
      <c r="AN1115" s="210"/>
      <c r="AO1115" s="210"/>
      <c r="AP1115" s="45" t="str">
        <f t="shared" si="210"/>
        <v>202010</v>
      </c>
      <c r="AQ1115" s="45" t="str">
        <f t="shared" si="211"/>
        <v>202010JPY</v>
      </c>
    </row>
    <row r="1116" spans="1:43" s="15" customFormat="1">
      <c r="A1116" s="208" t="s">
        <v>35</v>
      </c>
      <c r="B1116" s="209">
        <v>2020</v>
      </c>
      <c r="C1116" s="209">
        <v>7</v>
      </c>
      <c r="D1116" s="57" t="str">
        <f t="shared" si="201"/>
        <v>Q2</v>
      </c>
      <c r="E1116" s="208" t="s">
        <v>35</v>
      </c>
      <c r="F1116" s="209">
        <v>2020</v>
      </c>
      <c r="G1116" s="209">
        <v>9</v>
      </c>
      <c r="H1116" s="213"/>
      <c r="I1116" s="57" t="str">
        <f t="shared" si="203"/>
        <v>Q2</v>
      </c>
      <c r="J1116" s="204" t="s">
        <v>1313</v>
      </c>
      <c r="K1116" s="213" t="s">
        <v>1314</v>
      </c>
      <c r="L1116" s="210" t="s">
        <v>55</v>
      </c>
      <c r="M1116" s="208" t="s">
        <v>47</v>
      </c>
      <c r="N1116" s="208">
        <v>1</v>
      </c>
      <c r="O1116" s="208"/>
      <c r="P1116" s="57" t="str">
        <f t="shared" si="204"/>
        <v>MAIN UNIT</v>
      </c>
      <c r="Q1116" s="208" t="s">
        <v>48</v>
      </c>
      <c r="R1116" s="208" t="s">
        <v>49</v>
      </c>
      <c r="S1116" s="208" t="s">
        <v>36</v>
      </c>
      <c r="T1116" s="208" t="s">
        <v>65</v>
      </c>
      <c r="U1116" s="208" t="s">
        <v>66</v>
      </c>
      <c r="V1116" s="208" t="s">
        <v>1122</v>
      </c>
      <c r="W1116" s="208" t="s">
        <v>1039</v>
      </c>
      <c r="X1116" s="34">
        <v>6600000</v>
      </c>
      <c r="Y1116" s="202">
        <v>1</v>
      </c>
      <c r="Z1116" s="26">
        <f t="shared" si="202"/>
        <v>6600000</v>
      </c>
      <c r="AA1116" s="208">
        <v>7.4899999999999994E-2</v>
      </c>
      <c r="AB1116" s="35">
        <f t="shared" si="212"/>
        <v>494339.99999999994</v>
      </c>
      <c r="AC1116" s="27">
        <f t="shared" si="205"/>
        <v>59815.139999999992</v>
      </c>
      <c r="AD1116" s="212">
        <v>0.121</v>
      </c>
      <c r="AE1116" s="211">
        <f t="shared" si="206"/>
        <v>0</v>
      </c>
      <c r="AF1116" s="211" t="str">
        <f>IF(AND(COUNTIFS($J$18:J1116,J1116)=1,AE1116=1),1,"")</f>
        <v/>
      </c>
      <c r="AG1116" s="211">
        <f>IF(C1116="","",IF(AND(COUNTIFS($J$18:J1116,J1116)=1,C1116&lt;&gt;""),1,""))</f>
        <v>1</v>
      </c>
      <c r="AH1116" s="211">
        <f>IF(G1116="","",IF(AND(COUNTIFS($J$18:J1116,J1116)=1,G1116&lt;&gt;""),1,""))</f>
        <v>1</v>
      </c>
      <c r="AI1116" s="28">
        <f t="shared" si="207"/>
        <v>47907808.356810614</v>
      </c>
      <c r="AJ1116" s="28">
        <f t="shared" si="208"/>
        <v>6027384.8806384467</v>
      </c>
      <c r="AK1116" s="29">
        <f t="shared" si="209"/>
        <v>0.12581216063459494</v>
      </c>
      <c r="AL1116" s="210"/>
      <c r="AM1116" s="210"/>
      <c r="AN1116" s="210"/>
      <c r="AO1116" s="210"/>
      <c r="AP1116" s="45" t="str">
        <f t="shared" si="210"/>
        <v>20209</v>
      </c>
      <c r="AQ1116" s="45" t="str">
        <f t="shared" si="211"/>
        <v>20209JPY</v>
      </c>
    </row>
    <row r="1117" spans="1:43" s="15" customFormat="1">
      <c r="A1117" s="208" t="s">
        <v>35</v>
      </c>
      <c r="B1117" s="209">
        <v>2020</v>
      </c>
      <c r="C1117" s="209">
        <v>7</v>
      </c>
      <c r="D1117" s="57" t="str">
        <f t="shared" si="201"/>
        <v>Q2</v>
      </c>
      <c r="E1117" s="208" t="s">
        <v>35</v>
      </c>
      <c r="F1117" s="209">
        <v>2020</v>
      </c>
      <c r="G1117" s="209">
        <v>9</v>
      </c>
      <c r="H1117" s="213"/>
      <c r="I1117" s="57" t="str">
        <f t="shared" si="203"/>
        <v>Q2</v>
      </c>
      <c r="J1117" s="204" t="s">
        <v>1315</v>
      </c>
      <c r="K1117" s="213" t="s">
        <v>1316</v>
      </c>
      <c r="L1117" s="210" t="s">
        <v>79</v>
      </c>
      <c r="M1117" s="208" t="s">
        <v>47</v>
      </c>
      <c r="N1117" s="208">
        <v>1</v>
      </c>
      <c r="O1117" s="208"/>
      <c r="P1117" s="57" t="str">
        <f t="shared" si="204"/>
        <v>MAIN UNIT</v>
      </c>
      <c r="Q1117" s="208" t="s">
        <v>1047</v>
      </c>
      <c r="R1117" s="208" t="s">
        <v>49</v>
      </c>
      <c r="S1117" s="208" t="s">
        <v>37</v>
      </c>
      <c r="T1117" s="208" t="s">
        <v>75</v>
      </c>
      <c r="U1117" s="208" t="s">
        <v>58</v>
      </c>
      <c r="V1117" s="208" t="s">
        <v>81</v>
      </c>
      <c r="W1117" s="208" t="s">
        <v>662</v>
      </c>
      <c r="X1117" s="34">
        <v>770000</v>
      </c>
      <c r="Y1117" s="202">
        <v>1.1299999999999999</v>
      </c>
      <c r="Z1117" s="26">
        <f t="shared" si="202"/>
        <v>770000</v>
      </c>
      <c r="AA1117" s="208">
        <v>1.1299999999999999</v>
      </c>
      <c r="AB1117" s="35">
        <f t="shared" si="212"/>
        <v>770000</v>
      </c>
      <c r="AC1117" s="27">
        <f t="shared" si="205"/>
        <v>51436</v>
      </c>
      <c r="AD1117" s="212">
        <v>6.6799999999999998E-2</v>
      </c>
      <c r="AE1117" s="211">
        <f t="shared" si="206"/>
        <v>1</v>
      </c>
      <c r="AF1117" s="211">
        <f>IF(AND(COUNTIFS($J$18:J1117,J1117)=1,AE1117=1),1,"")</f>
        <v>1</v>
      </c>
      <c r="AG1117" s="211">
        <f>IF(C1117="","",IF(AND(COUNTIFS($J$18:J1117,J1117)=1,C1117&lt;&gt;""),1,""))</f>
        <v>1</v>
      </c>
      <c r="AH1117" s="211">
        <f>IF(G1117="","",IF(AND(COUNTIFS($J$18:J1117,J1117)=1,G1117&lt;&gt;""),1,""))</f>
        <v>1</v>
      </c>
      <c r="AI1117" s="28">
        <f t="shared" si="207"/>
        <v>47907808.356810614</v>
      </c>
      <c r="AJ1117" s="28">
        <f t="shared" si="208"/>
        <v>6027384.8806384467</v>
      </c>
      <c r="AK1117" s="29">
        <f t="shared" si="209"/>
        <v>0.12581216063459494</v>
      </c>
      <c r="AL1117" s="210"/>
      <c r="AM1117" s="210"/>
      <c r="AN1117" s="210"/>
      <c r="AO1117" s="210"/>
      <c r="AP1117" s="45" t="str">
        <f t="shared" si="210"/>
        <v>20209</v>
      </c>
      <c r="AQ1117" s="45" t="str">
        <f t="shared" si="211"/>
        <v>20209RMB</v>
      </c>
    </row>
    <row r="1118" spans="1:43" s="15" customFormat="1">
      <c r="A1118" s="208" t="s">
        <v>35</v>
      </c>
      <c r="B1118" s="209">
        <v>2020</v>
      </c>
      <c r="C1118" s="209">
        <v>7</v>
      </c>
      <c r="D1118" s="57" t="str">
        <f t="shared" si="201"/>
        <v>Q2</v>
      </c>
      <c r="E1118" s="208" t="s">
        <v>35</v>
      </c>
      <c r="F1118" s="209">
        <v>2020</v>
      </c>
      <c r="G1118" s="209">
        <v>9</v>
      </c>
      <c r="H1118" s="213"/>
      <c r="I1118" s="57" t="str">
        <f t="shared" si="203"/>
        <v>Q2</v>
      </c>
      <c r="J1118" s="204" t="s">
        <v>1315</v>
      </c>
      <c r="K1118" s="213" t="s">
        <v>1316</v>
      </c>
      <c r="L1118" s="210" t="s">
        <v>55</v>
      </c>
      <c r="M1118" s="208" t="s">
        <v>47</v>
      </c>
      <c r="N1118" s="208">
        <v>1</v>
      </c>
      <c r="O1118" s="208"/>
      <c r="P1118" s="57" t="str">
        <f t="shared" si="204"/>
        <v>MAIN UNIT</v>
      </c>
      <c r="Q1118" s="208" t="s">
        <v>1047</v>
      </c>
      <c r="R1118" s="208" t="s">
        <v>49</v>
      </c>
      <c r="S1118" s="208" t="s">
        <v>37</v>
      </c>
      <c r="T1118" s="208" t="s">
        <v>75</v>
      </c>
      <c r="U1118" s="208" t="s">
        <v>58</v>
      </c>
      <c r="V1118" s="208" t="s">
        <v>81</v>
      </c>
      <c r="W1118" s="208" t="s">
        <v>662</v>
      </c>
      <c r="X1118" s="34">
        <v>670000</v>
      </c>
      <c r="Y1118" s="202">
        <v>1.1299999999999999</v>
      </c>
      <c r="Z1118" s="26">
        <f t="shared" si="202"/>
        <v>670000</v>
      </c>
      <c r="AA1118" s="208">
        <v>1.1299999999999999</v>
      </c>
      <c r="AB1118" s="35">
        <f t="shared" si="212"/>
        <v>670000</v>
      </c>
      <c r="AC1118" s="27">
        <f t="shared" si="205"/>
        <v>44756</v>
      </c>
      <c r="AD1118" s="212">
        <v>6.6799999999999998E-2</v>
      </c>
      <c r="AE1118" s="211">
        <f t="shared" si="206"/>
        <v>1</v>
      </c>
      <c r="AF1118" s="211" t="str">
        <f>IF(AND(COUNTIFS($J$18:J1118,J1118)=1,AE1118=1),1,"")</f>
        <v/>
      </c>
      <c r="AG1118" s="211" t="str">
        <f>IF(C1118="","",IF(AND(COUNTIFS($J$18:J1118,J1118)=1,C1118&lt;&gt;""),1,""))</f>
        <v/>
      </c>
      <c r="AH1118" s="211" t="str">
        <f>IF(G1118="","",IF(AND(COUNTIFS($J$18:J1118,J1118)=1,G1118&lt;&gt;""),1,""))</f>
        <v/>
      </c>
      <c r="AI1118" s="28">
        <f t="shared" si="207"/>
        <v>47907808.356810614</v>
      </c>
      <c r="AJ1118" s="28">
        <f t="shared" si="208"/>
        <v>6027384.8806384467</v>
      </c>
      <c r="AK1118" s="29">
        <f t="shared" si="209"/>
        <v>0.12581216063459494</v>
      </c>
      <c r="AL1118" s="210"/>
      <c r="AM1118" s="210"/>
      <c r="AN1118" s="210"/>
      <c r="AO1118" s="210"/>
      <c r="AP1118" s="45" t="str">
        <f t="shared" si="210"/>
        <v>20209</v>
      </c>
      <c r="AQ1118" s="45" t="str">
        <f t="shared" si="211"/>
        <v>20209RMB</v>
      </c>
    </row>
    <row r="1119" spans="1:43" s="15" customFormat="1">
      <c r="A1119" s="208" t="s">
        <v>35</v>
      </c>
      <c r="B1119" s="209">
        <v>2020</v>
      </c>
      <c r="C1119" s="209">
        <v>7</v>
      </c>
      <c r="D1119" s="57" t="str">
        <f t="shared" si="201"/>
        <v>Q2</v>
      </c>
      <c r="E1119" s="208" t="s">
        <v>35</v>
      </c>
      <c r="F1119" s="209">
        <v>2020</v>
      </c>
      <c r="G1119" s="209">
        <v>11</v>
      </c>
      <c r="H1119" s="213"/>
      <c r="I1119" s="57" t="str">
        <f t="shared" si="203"/>
        <v>Q3</v>
      </c>
      <c r="J1119" s="204" t="s">
        <v>1317</v>
      </c>
      <c r="K1119" s="213" t="s">
        <v>1318</v>
      </c>
      <c r="L1119" s="210" t="s">
        <v>79</v>
      </c>
      <c r="M1119" s="208" t="s">
        <v>47</v>
      </c>
      <c r="N1119" s="208">
        <v>1</v>
      </c>
      <c r="O1119" s="208"/>
      <c r="P1119" s="57" t="str">
        <f t="shared" si="204"/>
        <v>MAIN UNIT</v>
      </c>
      <c r="Q1119" s="208" t="s">
        <v>48</v>
      </c>
      <c r="R1119" s="208" t="s">
        <v>49</v>
      </c>
      <c r="S1119" s="208" t="s">
        <v>36</v>
      </c>
      <c r="T1119" s="208" t="s">
        <v>65</v>
      </c>
      <c r="U1119" s="208" t="s">
        <v>66</v>
      </c>
      <c r="V1119" s="208" t="s">
        <v>1060</v>
      </c>
      <c r="W1119" s="208" t="s">
        <v>1039</v>
      </c>
      <c r="X1119" s="34">
        <v>12465000</v>
      </c>
      <c r="Y1119" s="202">
        <v>1</v>
      </c>
      <c r="Z1119" s="26">
        <f t="shared" si="202"/>
        <v>12465000</v>
      </c>
      <c r="AA1119" s="208">
        <v>7.6100000000000001E-2</v>
      </c>
      <c r="AB1119" s="35">
        <f t="shared" si="212"/>
        <v>948586.5</v>
      </c>
      <c r="AC1119" s="27">
        <f t="shared" si="205"/>
        <v>119047.60575</v>
      </c>
      <c r="AD1119" s="212">
        <v>0.1255</v>
      </c>
      <c r="AE1119" s="211">
        <f t="shared" si="206"/>
        <v>0</v>
      </c>
      <c r="AF1119" s="211" t="str">
        <f>IF(AND(COUNTIFS($J$18:J1119,J1119)=1,AE1119=1),1,"")</f>
        <v/>
      </c>
      <c r="AG1119" s="211">
        <f>IF(C1119="","",IF(AND(COUNTIFS($J$18:J1119,J1119)=1,C1119&lt;&gt;""),1,""))</f>
        <v>1</v>
      </c>
      <c r="AH1119" s="211">
        <f>IF(G1119="","",IF(AND(COUNTIFS($J$18:J1119,J1119)=1,G1119&lt;&gt;""),1,""))</f>
        <v>1</v>
      </c>
      <c r="AI1119" s="28">
        <f t="shared" si="207"/>
        <v>44078731.611185834</v>
      </c>
      <c r="AJ1119" s="28">
        <f t="shared" si="208"/>
        <v>5508173.2163771475</v>
      </c>
      <c r="AK1119" s="29">
        <f t="shared" si="209"/>
        <v>0.12496215328889686</v>
      </c>
      <c r="AL1119" s="210"/>
      <c r="AM1119" s="210"/>
      <c r="AN1119" s="210"/>
      <c r="AO1119" s="210"/>
      <c r="AP1119" s="45" t="str">
        <f t="shared" si="210"/>
        <v>202011</v>
      </c>
      <c r="AQ1119" s="45" t="str">
        <f t="shared" si="211"/>
        <v>202011JPY</v>
      </c>
    </row>
    <row r="1120" spans="1:43" s="15" customFormat="1">
      <c r="A1120" s="208" t="s">
        <v>35</v>
      </c>
      <c r="B1120" s="209">
        <v>2020</v>
      </c>
      <c r="C1120" s="209">
        <v>8</v>
      </c>
      <c r="D1120" s="57" t="str">
        <f t="shared" si="201"/>
        <v>Q2</v>
      </c>
      <c r="E1120" s="208" t="s">
        <v>35</v>
      </c>
      <c r="F1120" s="209">
        <v>2020</v>
      </c>
      <c r="G1120" s="209">
        <v>9</v>
      </c>
      <c r="H1120" s="213"/>
      <c r="I1120" s="57" t="str">
        <f t="shared" si="203"/>
        <v>Q2</v>
      </c>
      <c r="J1120" s="204" t="s">
        <v>1319</v>
      </c>
      <c r="K1120" s="213" t="s">
        <v>1320</v>
      </c>
      <c r="L1120" s="210" t="s">
        <v>55</v>
      </c>
      <c r="M1120" s="208" t="s">
        <v>47</v>
      </c>
      <c r="N1120" s="208">
        <v>1</v>
      </c>
      <c r="O1120" s="208"/>
      <c r="P1120" s="57" t="str">
        <f t="shared" si="204"/>
        <v>MAIN UNIT</v>
      </c>
      <c r="Q1120" s="208" t="s">
        <v>958</v>
      </c>
      <c r="R1120" s="208" t="s">
        <v>49</v>
      </c>
      <c r="S1120" s="208" t="s">
        <v>37</v>
      </c>
      <c r="T1120" s="208" t="s">
        <v>80</v>
      </c>
      <c r="U1120" s="208" t="s">
        <v>58</v>
      </c>
      <c r="V1120" s="208" t="s">
        <v>949</v>
      </c>
      <c r="W1120" s="208" t="s">
        <v>51</v>
      </c>
      <c r="X1120" s="34">
        <v>585000</v>
      </c>
      <c r="Y1120" s="202" t="s">
        <v>1044</v>
      </c>
      <c r="Z1120" s="26">
        <f t="shared" si="202"/>
        <v>585000</v>
      </c>
      <c r="AA1120" s="208">
        <v>1.1299999999999999</v>
      </c>
      <c r="AB1120" s="35">
        <f t="shared" si="212"/>
        <v>585000</v>
      </c>
      <c r="AC1120" s="27">
        <f t="shared" si="205"/>
        <v>59728.5</v>
      </c>
      <c r="AD1120" s="212">
        <v>0.1021</v>
      </c>
      <c r="AE1120" s="211">
        <f t="shared" si="206"/>
        <v>1</v>
      </c>
      <c r="AF1120" s="211">
        <f>IF(AND(COUNTIFS($J$18:J1120,J1120)=1,AE1120=1),1,"")</f>
        <v>1</v>
      </c>
      <c r="AG1120" s="211">
        <f>IF(C1120="","",IF(AND(COUNTIFS($J$18:J1120,J1120)=1,C1120&lt;&gt;""),1,""))</f>
        <v>1</v>
      </c>
      <c r="AH1120" s="211">
        <f>IF(G1120="","",IF(AND(COUNTIFS($J$18:J1120,J1120)=1,G1120&lt;&gt;""),1,""))</f>
        <v>1</v>
      </c>
      <c r="AI1120" s="28">
        <f t="shared" si="207"/>
        <v>47907808.356810614</v>
      </c>
      <c r="AJ1120" s="28">
        <f t="shared" si="208"/>
        <v>6027384.8806384467</v>
      </c>
      <c r="AK1120" s="29">
        <f t="shared" si="209"/>
        <v>0.12581216063459494</v>
      </c>
      <c r="AL1120" s="210"/>
      <c r="AM1120" s="210"/>
      <c r="AN1120" s="210"/>
      <c r="AO1120" s="210"/>
      <c r="AP1120" s="45" t="str">
        <f t="shared" si="210"/>
        <v>20209</v>
      </c>
      <c r="AQ1120" s="45" t="str">
        <f t="shared" si="211"/>
        <v>20209RMB</v>
      </c>
    </row>
    <row r="1121" spans="1:43" s="15" customFormat="1">
      <c r="A1121" s="208" t="s">
        <v>35</v>
      </c>
      <c r="B1121" s="209">
        <v>2020</v>
      </c>
      <c r="C1121" s="209">
        <v>8</v>
      </c>
      <c r="D1121" s="57" t="str">
        <f t="shared" si="201"/>
        <v>Q2</v>
      </c>
      <c r="E1121" s="208" t="s">
        <v>35</v>
      </c>
      <c r="F1121" s="209">
        <v>2020</v>
      </c>
      <c r="G1121" s="209">
        <v>9</v>
      </c>
      <c r="H1121" s="213"/>
      <c r="I1121" s="57" t="str">
        <f t="shared" si="203"/>
        <v>Q2</v>
      </c>
      <c r="J1121" s="204" t="s">
        <v>1319</v>
      </c>
      <c r="K1121" s="213" t="s">
        <v>1320</v>
      </c>
      <c r="L1121" s="210" t="s">
        <v>55</v>
      </c>
      <c r="M1121" s="208" t="s">
        <v>47</v>
      </c>
      <c r="N1121" s="208">
        <v>1</v>
      </c>
      <c r="O1121" s="208"/>
      <c r="P1121" s="57" t="str">
        <f t="shared" si="204"/>
        <v>MAIN UNIT</v>
      </c>
      <c r="Q1121" s="208" t="s">
        <v>958</v>
      </c>
      <c r="R1121" s="208" t="s">
        <v>49</v>
      </c>
      <c r="S1121" s="208" t="s">
        <v>37</v>
      </c>
      <c r="T1121" s="208" t="s">
        <v>80</v>
      </c>
      <c r="U1121" s="208" t="s">
        <v>58</v>
      </c>
      <c r="V1121" s="208" t="s">
        <v>949</v>
      </c>
      <c r="W1121" s="208" t="s">
        <v>51</v>
      </c>
      <c r="X1121" s="34">
        <v>585000</v>
      </c>
      <c r="Y1121" s="202" t="s">
        <v>1044</v>
      </c>
      <c r="Z1121" s="26">
        <f t="shared" si="202"/>
        <v>585000</v>
      </c>
      <c r="AA1121" s="208">
        <v>1.1299999999999999</v>
      </c>
      <c r="AB1121" s="35">
        <f t="shared" si="212"/>
        <v>585000</v>
      </c>
      <c r="AC1121" s="27">
        <f t="shared" si="205"/>
        <v>59728.5</v>
      </c>
      <c r="AD1121" s="212">
        <v>0.1021</v>
      </c>
      <c r="AE1121" s="211">
        <f t="shared" si="206"/>
        <v>1</v>
      </c>
      <c r="AF1121" s="211" t="str">
        <f>IF(AND(COUNTIFS($J$18:J1121,J1121)=1,AE1121=1),1,"")</f>
        <v/>
      </c>
      <c r="AG1121" s="211" t="str">
        <f>IF(C1121="","",IF(AND(COUNTIFS($J$18:J1121,J1121)=1,C1121&lt;&gt;""),1,""))</f>
        <v/>
      </c>
      <c r="AH1121" s="211" t="str">
        <f>IF(G1121="","",IF(AND(COUNTIFS($J$18:J1121,J1121)=1,G1121&lt;&gt;""),1,""))</f>
        <v/>
      </c>
      <c r="AI1121" s="28">
        <f t="shared" si="207"/>
        <v>47907808.356810614</v>
      </c>
      <c r="AJ1121" s="28">
        <f t="shared" si="208"/>
        <v>6027384.8806384467</v>
      </c>
      <c r="AK1121" s="29">
        <f t="shared" si="209"/>
        <v>0.12581216063459494</v>
      </c>
      <c r="AL1121" s="210"/>
      <c r="AM1121" s="210"/>
      <c r="AN1121" s="210"/>
      <c r="AO1121" s="210"/>
      <c r="AP1121" s="45" t="str">
        <f t="shared" si="210"/>
        <v>20209</v>
      </c>
      <c r="AQ1121" s="45" t="str">
        <f t="shared" si="211"/>
        <v>20209RMB</v>
      </c>
    </row>
    <row r="1122" spans="1:43" s="15" customFormat="1">
      <c r="A1122" s="208" t="s">
        <v>35</v>
      </c>
      <c r="B1122" s="209">
        <v>2020</v>
      </c>
      <c r="C1122" s="209">
        <v>8</v>
      </c>
      <c r="D1122" s="57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208" t="s">
        <v>35</v>
      </c>
      <c r="F1122" s="209">
        <v>2020</v>
      </c>
      <c r="G1122" s="209">
        <v>9</v>
      </c>
      <c r="H1122" s="213"/>
      <c r="I1122" s="57" t="str">
        <f t="shared" si="203"/>
        <v>Q2</v>
      </c>
      <c r="J1122" s="204" t="s">
        <v>1321</v>
      </c>
      <c r="K1122" s="213" t="s">
        <v>1322</v>
      </c>
      <c r="L1122" s="210" t="s">
        <v>79</v>
      </c>
      <c r="M1122" s="208" t="s">
        <v>47</v>
      </c>
      <c r="N1122" s="208">
        <v>1</v>
      </c>
      <c r="O1122" s="208"/>
      <c r="P1122" s="57" t="str">
        <f t="shared" si="204"/>
        <v>MAIN UNIT</v>
      </c>
      <c r="Q1122" s="208" t="s">
        <v>958</v>
      </c>
      <c r="R1122" s="208" t="s">
        <v>49</v>
      </c>
      <c r="S1122" s="208" t="s">
        <v>37</v>
      </c>
      <c r="T1122" s="208" t="s">
        <v>1323</v>
      </c>
      <c r="U1122" s="208" t="s">
        <v>58</v>
      </c>
      <c r="V1122" s="208" t="s">
        <v>156</v>
      </c>
      <c r="W1122" s="208" t="s">
        <v>51</v>
      </c>
      <c r="X1122" s="34">
        <v>773800</v>
      </c>
      <c r="Y1122" s="202" t="s">
        <v>1044</v>
      </c>
      <c r="Z1122" s="26">
        <f t="shared" ref="Z1122:Z1185" si="214">IF(X1122="","",X1122*MAX(O1122,N1122))</f>
        <v>773800</v>
      </c>
      <c r="AA1122" s="208">
        <v>1.1299999999999999</v>
      </c>
      <c r="AB1122" s="35">
        <f t="shared" si="212"/>
        <v>773800</v>
      </c>
      <c r="AC1122" s="27">
        <f t="shared" si="205"/>
        <v>79546.64</v>
      </c>
      <c r="AD1122" s="212">
        <v>0.1028</v>
      </c>
      <c r="AE1122" s="211">
        <f t="shared" si="206"/>
        <v>1</v>
      </c>
      <c r="AF1122" s="211">
        <f>IF(AND(COUNTIFS($J$18:J1122,J1122)=1,AE1122=1),1,"")</f>
        <v>1</v>
      </c>
      <c r="AG1122" s="211">
        <f>IF(C1122="","",IF(AND(COUNTIFS($J$18:J1122,J1122)=1,C1122&lt;&gt;""),1,""))</f>
        <v>1</v>
      </c>
      <c r="AH1122" s="211">
        <f>IF(G1122="","",IF(AND(COUNTIFS($J$18:J1122,J1122)=1,G1122&lt;&gt;""),1,""))</f>
        <v>1</v>
      </c>
      <c r="AI1122" s="28">
        <f t="shared" si="207"/>
        <v>47907808.356810614</v>
      </c>
      <c r="AJ1122" s="28">
        <f t="shared" si="208"/>
        <v>6027384.8806384467</v>
      </c>
      <c r="AK1122" s="29">
        <f t="shared" si="209"/>
        <v>0.12581216063459494</v>
      </c>
      <c r="AL1122" s="210"/>
      <c r="AM1122" s="210"/>
      <c r="AN1122" s="210"/>
      <c r="AO1122" s="210"/>
      <c r="AP1122" s="45" t="str">
        <f t="shared" si="210"/>
        <v>20209</v>
      </c>
      <c r="AQ1122" s="45" t="str">
        <f t="shared" si="211"/>
        <v>20209RMB</v>
      </c>
    </row>
    <row r="1123" spans="1:43" s="15" customFormat="1">
      <c r="A1123" s="208" t="s">
        <v>35</v>
      </c>
      <c r="B1123" s="209">
        <v>2020</v>
      </c>
      <c r="C1123" s="209">
        <v>8</v>
      </c>
      <c r="D1123" s="57" t="str">
        <f t="shared" si="213"/>
        <v>Q2</v>
      </c>
      <c r="E1123" s="208" t="s">
        <v>35</v>
      </c>
      <c r="F1123" s="209">
        <v>2020</v>
      </c>
      <c r="G1123" s="209">
        <v>9</v>
      </c>
      <c r="H1123" s="213"/>
      <c r="I1123" s="57" t="str">
        <f t="shared" si="203"/>
        <v>Q2</v>
      </c>
      <c r="J1123" s="204" t="s">
        <v>1321</v>
      </c>
      <c r="K1123" s="213" t="s">
        <v>1322</v>
      </c>
      <c r="L1123" s="210" t="s">
        <v>55</v>
      </c>
      <c r="M1123" s="208" t="s">
        <v>47</v>
      </c>
      <c r="N1123" s="208">
        <v>2</v>
      </c>
      <c r="O1123" s="208"/>
      <c r="P1123" s="57" t="str">
        <f t="shared" si="204"/>
        <v>MAIN UNIT</v>
      </c>
      <c r="Q1123" s="208" t="s">
        <v>958</v>
      </c>
      <c r="R1123" s="208" t="s">
        <v>49</v>
      </c>
      <c r="S1123" s="208" t="s">
        <v>37</v>
      </c>
      <c r="T1123" s="208" t="s">
        <v>1323</v>
      </c>
      <c r="U1123" s="208" t="s">
        <v>58</v>
      </c>
      <c r="V1123" s="208" t="s">
        <v>156</v>
      </c>
      <c r="W1123" s="208" t="s">
        <v>51</v>
      </c>
      <c r="X1123" s="34">
        <v>483000</v>
      </c>
      <c r="Y1123" s="202" t="s">
        <v>1044</v>
      </c>
      <c r="Z1123" s="26">
        <f t="shared" si="214"/>
        <v>966000</v>
      </c>
      <c r="AA1123" s="208">
        <v>1.1299999999999999</v>
      </c>
      <c r="AB1123" s="35">
        <f t="shared" si="212"/>
        <v>966000</v>
      </c>
      <c r="AC1123" s="27">
        <f t="shared" si="205"/>
        <v>99304.8</v>
      </c>
      <c r="AD1123" s="212">
        <v>0.1028</v>
      </c>
      <c r="AE1123" s="211">
        <f t="shared" si="206"/>
        <v>1</v>
      </c>
      <c r="AF1123" s="211" t="str">
        <f>IF(AND(COUNTIFS($J$18:J1123,J1123)=1,AE1123=1),1,"")</f>
        <v/>
      </c>
      <c r="AG1123" s="211" t="str">
        <f>IF(C1123="","",IF(AND(COUNTIFS($J$18:J1123,J1123)=1,C1123&lt;&gt;""),1,""))</f>
        <v/>
      </c>
      <c r="AH1123" s="211" t="str">
        <f>IF(G1123="","",IF(AND(COUNTIFS($J$18:J1123,J1123)=1,G1123&lt;&gt;""),1,""))</f>
        <v/>
      </c>
      <c r="AI1123" s="28">
        <f t="shared" si="207"/>
        <v>47907808.356810614</v>
      </c>
      <c r="AJ1123" s="28">
        <f t="shared" si="208"/>
        <v>6027384.8806384467</v>
      </c>
      <c r="AK1123" s="29">
        <f t="shared" si="209"/>
        <v>0.12581216063459494</v>
      </c>
      <c r="AL1123" s="210"/>
      <c r="AM1123" s="210"/>
      <c r="AN1123" s="210"/>
      <c r="AO1123" s="210"/>
      <c r="AP1123" s="45" t="str">
        <f t="shared" si="210"/>
        <v>20209</v>
      </c>
      <c r="AQ1123" s="45" t="str">
        <f t="shared" si="211"/>
        <v>20209RMB</v>
      </c>
    </row>
    <row r="1124" spans="1:43" s="15" customFormat="1">
      <c r="A1124" s="208" t="s">
        <v>35</v>
      </c>
      <c r="B1124" s="209">
        <v>2020</v>
      </c>
      <c r="C1124" s="209">
        <v>8</v>
      </c>
      <c r="D1124" s="57" t="str">
        <f t="shared" si="213"/>
        <v>Q2</v>
      </c>
      <c r="E1124" s="208" t="s">
        <v>35</v>
      </c>
      <c r="F1124" s="209">
        <v>2020</v>
      </c>
      <c r="G1124" s="209">
        <v>9</v>
      </c>
      <c r="H1124" s="213"/>
      <c r="I1124" s="57" t="str">
        <f t="shared" si="203"/>
        <v>Q2</v>
      </c>
      <c r="J1124" s="204" t="s">
        <v>1273</v>
      </c>
      <c r="K1124" s="213" t="s">
        <v>1274</v>
      </c>
      <c r="L1124" s="210" t="s">
        <v>55</v>
      </c>
      <c r="M1124" s="208" t="s">
        <v>47</v>
      </c>
      <c r="N1124" s="208">
        <v>1</v>
      </c>
      <c r="O1124" s="208"/>
      <c r="P1124" s="57" t="str">
        <f t="shared" si="204"/>
        <v>MAIN UNIT</v>
      </c>
      <c r="Q1124" s="208" t="s">
        <v>56</v>
      </c>
      <c r="R1124" s="208" t="s">
        <v>49</v>
      </c>
      <c r="S1124" s="208" t="s">
        <v>36</v>
      </c>
      <c r="T1124" s="208" t="s">
        <v>65</v>
      </c>
      <c r="U1124" s="208" t="s">
        <v>246</v>
      </c>
      <c r="V1124" s="208" t="s">
        <v>1275</v>
      </c>
      <c r="W1124" s="208" t="s">
        <v>96</v>
      </c>
      <c r="X1124" s="34">
        <v>7827500</v>
      </c>
      <c r="Y1124" s="202">
        <v>1</v>
      </c>
      <c r="Z1124" s="26">
        <f t="shared" si="214"/>
        <v>7827500</v>
      </c>
      <c r="AA1124" s="208">
        <v>7.4899999999999994E-2</v>
      </c>
      <c r="AB1124" s="35">
        <f t="shared" si="212"/>
        <v>586279.75</v>
      </c>
      <c r="AC1124" s="27">
        <f t="shared" si="205"/>
        <v>84189.772100000002</v>
      </c>
      <c r="AD1124" s="212">
        <v>0.14360000000000001</v>
      </c>
      <c r="AE1124" s="211">
        <f t="shared" si="206"/>
        <v>1</v>
      </c>
      <c r="AF1124" s="211" t="str">
        <f>IF(AND(COUNTIFS($J$18:J1124,J1124)=1,AE1124=1),1,"")</f>
        <v/>
      </c>
      <c r="AG1124" s="211" t="str">
        <f>IF(C1124="","",IF(AND(COUNTIFS($J$18:J1124,J1124)=1,C1124&lt;&gt;""),1,""))</f>
        <v/>
      </c>
      <c r="AH1124" s="211" t="str">
        <f>IF(G1124="","",IF(AND(COUNTIFS($J$18:J1124,J1124)=1,G1124&lt;&gt;""),1,""))</f>
        <v/>
      </c>
      <c r="AI1124" s="28">
        <f t="shared" si="207"/>
        <v>47907808.356810614</v>
      </c>
      <c r="AJ1124" s="28">
        <f t="shared" si="208"/>
        <v>6027384.8806384467</v>
      </c>
      <c r="AK1124" s="29">
        <f t="shared" si="209"/>
        <v>0.12581216063459494</v>
      </c>
      <c r="AL1124" s="210"/>
      <c r="AM1124" s="210"/>
      <c r="AN1124" s="210"/>
      <c r="AO1124" s="210"/>
      <c r="AP1124" s="45" t="str">
        <f t="shared" si="210"/>
        <v>20209</v>
      </c>
      <c r="AQ1124" s="45" t="str">
        <f t="shared" si="211"/>
        <v>20209JPY</v>
      </c>
    </row>
    <row r="1125" spans="1:43" s="15" customFormat="1">
      <c r="A1125" s="208" t="s">
        <v>35</v>
      </c>
      <c r="B1125" s="209">
        <v>2020</v>
      </c>
      <c r="C1125" s="209">
        <v>8</v>
      </c>
      <c r="D1125" s="57" t="str">
        <f t="shared" si="213"/>
        <v>Q2</v>
      </c>
      <c r="E1125" s="208" t="s">
        <v>35</v>
      </c>
      <c r="F1125" s="209">
        <v>2020</v>
      </c>
      <c r="G1125" s="209">
        <v>9</v>
      </c>
      <c r="H1125" s="213"/>
      <c r="I1125" s="57" t="str">
        <f t="shared" si="203"/>
        <v>Q2</v>
      </c>
      <c r="J1125" s="204" t="s">
        <v>1273</v>
      </c>
      <c r="K1125" s="213" t="s">
        <v>1274</v>
      </c>
      <c r="L1125" s="210" t="s">
        <v>55</v>
      </c>
      <c r="M1125" s="208" t="s">
        <v>47</v>
      </c>
      <c r="N1125" s="208">
        <v>1</v>
      </c>
      <c r="O1125" s="208"/>
      <c r="P1125" s="57" t="str">
        <f t="shared" si="204"/>
        <v>MAIN UNIT</v>
      </c>
      <c r="Q1125" s="208" t="s">
        <v>56</v>
      </c>
      <c r="R1125" s="208" t="s">
        <v>49</v>
      </c>
      <c r="S1125" s="208" t="s">
        <v>36</v>
      </c>
      <c r="T1125" s="208" t="s">
        <v>65</v>
      </c>
      <c r="U1125" s="208" t="s">
        <v>246</v>
      </c>
      <c r="V1125" s="208" t="s">
        <v>1275</v>
      </c>
      <c r="W1125" s="208" t="s">
        <v>96</v>
      </c>
      <c r="X1125" s="34">
        <v>7827500</v>
      </c>
      <c r="Y1125" s="202">
        <v>1</v>
      </c>
      <c r="Z1125" s="26">
        <f t="shared" si="214"/>
        <v>7827500</v>
      </c>
      <c r="AA1125" s="208">
        <v>7.4899999999999994E-2</v>
      </c>
      <c r="AB1125" s="35">
        <f t="shared" si="212"/>
        <v>586279.75</v>
      </c>
      <c r="AC1125" s="27">
        <f t="shared" si="205"/>
        <v>84189.772100000002</v>
      </c>
      <c r="AD1125" s="212">
        <v>0.14360000000000001</v>
      </c>
      <c r="AE1125" s="211">
        <f t="shared" si="206"/>
        <v>1</v>
      </c>
      <c r="AF1125" s="211" t="str">
        <f>IF(AND(COUNTIFS($J$18:J1125,J1125)=1,AE1125=1),1,"")</f>
        <v/>
      </c>
      <c r="AG1125" s="211" t="str">
        <f>IF(C1125="","",IF(AND(COUNTIFS($J$18:J1125,J1125)=1,C1125&lt;&gt;""),1,""))</f>
        <v/>
      </c>
      <c r="AH1125" s="211" t="str">
        <f>IF(G1125="","",IF(AND(COUNTIFS($J$18:J1125,J1125)=1,G1125&lt;&gt;""),1,""))</f>
        <v/>
      </c>
      <c r="AI1125" s="28">
        <f t="shared" si="207"/>
        <v>47907808.356810614</v>
      </c>
      <c r="AJ1125" s="28">
        <f t="shared" si="208"/>
        <v>6027384.8806384467</v>
      </c>
      <c r="AK1125" s="29">
        <f t="shared" si="209"/>
        <v>0.12581216063459494</v>
      </c>
      <c r="AL1125" s="210"/>
      <c r="AM1125" s="210"/>
      <c r="AN1125" s="210"/>
      <c r="AO1125" s="210"/>
      <c r="AP1125" s="45" t="str">
        <f t="shared" si="210"/>
        <v>20209</v>
      </c>
      <c r="AQ1125" s="45" t="str">
        <f t="shared" si="211"/>
        <v>20209JPY</v>
      </c>
    </row>
    <row r="1126" spans="1:43" s="15" customFormat="1">
      <c r="A1126" s="208" t="s">
        <v>35</v>
      </c>
      <c r="B1126" s="209">
        <v>2020</v>
      </c>
      <c r="C1126" s="209">
        <v>8</v>
      </c>
      <c r="D1126" s="57" t="str">
        <f t="shared" si="213"/>
        <v>Q2</v>
      </c>
      <c r="E1126" s="208" t="s">
        <v>35</v>
      </c>
      <c r="F1126" s="209">
        <v>2020</v>
      </c>
      <c r="G1126" s="209">
        <v>9</v>
      </c>
      <c r="H1126" s="213"/>
      <c r="I1126" s="57" t="str">
        <f t="shared" si="203"/>
        <v>Q2</v>
      </c>
      <c r="J1126" s="204" t="s">
        <v>1273</v>
      </c>
      <c r="K1126" s="213" t="s">
        <v>1274</v>
      </c>
      <c r="L1126" s="210" t="s">
        <v>55</v>
      </c>
      <c r="M1126" s="208" t="s">
        <v>47</v>
      </c>
      <c r="N1126" s="208">
        <v>1</v>
      </c>
      <c r="O1126" s="208"/>
      <c r="P1126" s="57" t="str">
        <f t="shared" si="204"/>
        <v>MAIN UNIT</v>
      </c>
      <c r="Q1126" s="208" t="s">
        <v>56</v>
      </c>
      <c r="R1126" s="208" t="s">
        <v>49</v>
      </c>
      <c r="S1126" s="208" t="s">
        <v>36</v>
      </c>
      <c r="T1126" s="208" t="s">
        <v>65</v>
      </c>
      <c r="U1126" s="208" t="s">
        <v>246</v>
      </c>
      <c r="V1126" s="208" t="s">
        <v>1275</v>
      </c>
      <c r="W1126" s="208" t="s">
        <v>96</v>
      </c>
      <c r="X1126" s="34">
        <v>7827500</v>
      </c>
      <c r="Y1126" s="202">
        <v>1</v>
      </c>
      <c r="Z1126" s="26">
        <f t="shared" si="214"/>
        <v>7827500</v>
      </c>
      <c r="AA1126" s="208">
        <v>7.4899999999999994E-2</v>
      </c>
      <c r="AB1126" s="35">
        <f t="shared" si="212"/>
        <v>586279.75</v>
      </c>
      <c r="AC1126" s="27">
        <f t="shared" si="205"/>
        <v>84189.772100000002</v>
      </c>
      <c r="AD1126" s="212">
        <v>0.14360000000000001</v>
      </c>
      <c r="AE1126" s="211">
        <f t="shared" si="206"/>
        <v>1</v>
      </c>
      <c r="AF1126" s="211" t="str">
        <f>IF(AND(COUNTIFS($J$18:J1126,J1126)=1,AE1126=1),1,"")</f>
        <v/>
      </c>
      <c r="AG1126" s="211" t="str">
        <f>IF(C1126="","",IF(AND(COUNTIFS($J$18:J1126,J1126)=1,C1126&lt;&gt;""),1,""))</f>
        <v/>
      </c>
      <c r="AH1126" s="211" t="str">
        <f>IF(G1126="","",IF(AND(COUNTIFS($J$18:J1126,J1126)=1,G1126&lt;&gt;""),1,""))</f>
        <v/>
      </c>
      <c r="AI1126" s="28">
        <f t="shared" si="207"/>
        <v>47907808.356810614</v>
      </c>
      <c r="AJ1126" s="28">
        <f t="shared" si="208"/>
        <v>6027384.8806384467</v>
      </c>
      <c r="AK1126" s="29">
        <f t="shared" si="209"/>
        <v>0.12581216063459494</v>
      </c>
      <c r="AL1126" s="210"/>
      <c r="AM1126" s="210"/>
      <c r="AN1126" s="210"/>
      <c r="AO1126" s="210"/>
      <c r="AP1126" s="45" t="str">
        <f t="shared" si="210"/>
        <v>20209</v>
      </c>
      <c r="AQ1126" s="45" t="str">
        <f t="shared" si="211"/>
        <v>20209JPY</v>
      </c>
    </row>
    <row r="1127" spans="1:43" s="15" customFormat="1">
      <c r="A1127" s="208" t="s">
        <v>35</v>
      </c>
      <c r="B1127" s="209">
        <v>2020</v>
      </c>
      <c r="C1127" s="209">
        <v>8</v>
      </c>
      <c r="D1127" s="57" t="str">
        <f t="shared" si="213"/>
        <v>Q2</v>
      </c>
      <c r="E1127" s="208" t="s">
        <v>35</v>
      </c>
      <c r="F1127" s="209">
        <v>2020</v>
      </c>
      <c r="G1127" s="209">
        <v>9</v>
      </c>
      <c r="H1127" s="213"/>
      <c r="I1127" s="57" t="str">
        <f t="shared" si="203"/>
        <v>Q2</v>
      </c>
      <c r="J1127" s="204" t="s">
        <v>1324</v>
      </c>
      <c r="K1127" s="213" t="s">
        <v>1325</v>
      </c>
      <c r="L1127" s="210" t="s">
        <v>79</v>
      </c>
      <c r="M1127" s="208" t="s">
        <v>47</v>
      </c>
      <c r="N1127" s="208">
        <v>1</v>
      </c>
      <c r="O1127" s="208"/>
      <c r="P1127" s="57" t="str">
        <f t="shared" si="204"/>
        <v>MAIN UNIT</v>
      </c>
      <c r="Q1127" s="208" t="s">
        <v>48</v>
      </c>
      <c r="R1127" s="208" t="s">
        <v>49</v>
      </c>
      <c r="S1127" s="208" t="s">
        <v>36</v>
      </c>
      <c r="T1127" s="208" t="s">
        <v>65</v>
      </c>
      <c r="U1127" s="208" t="s">
        <v>66</v>
      </c>
      <c r="V1127" s="208" t="s">
        <v>1326</v>
      </c>
      <c r="W1127" s="208" t="s">
        <v>51</v>
      </c>
      <c r="X1127" s="34">
        <v>1250000</v>
      </c>
      <c r="Y1127" s="202">
        <v>1.1299999999999999</v>
      </c>
      <c r="Z1127" s="26">
        <f t="shared" si="214"/>
        <v>1250000</v>
      </c>
      <c r="AA1127" s="208">
        <v>1.1299999999999999</v>
      </c>
      <c r="AB1127" s="35">
        <f t="shared" si="212"/>
        <v>1249999.9999999998</v>
      </c>
      <c r="AC1127" s="27">
        <f t="shared" si="205"/>
        <v>295874.99999999994</v>
      </c>
      <c r="AD1127" s="212">
        <v>0.23669999999999999</v>
      </c>
      <c r="AE1127" s="211">
        <f t="shared" si="206"/>
        <v>0</v>
      </c>
      <c r="AF1127" s="211" t="str">
        <f>IF(AND(COUNTIFS($J$18:J1127,J1127)=1,AE1127=1),1,"")</f>
        <v/>
      </c>
      <c r="AG1127" s="211">
        <f>IF(C1127="","",IF(AND(COUNTIFS($J$18:J1127,J1127)=1,C1127&lt;&gt;""),1,""))</f>
        <v>1</v>
      </c>
      <c r="AH1127" s="211">
        <f>IF(G1127="","",IF(AND(COUNTIFS($J$18:J1127,J1127)=1,G1127&lt;&gt;""),1,""))</f>
        <v>1</v>
      </c>
      <c r="AI1127" s="28">
        <f t="shared" si="207"/>
        <v>47907808.356810614</v>
      </c>
      <c r="AJ1127" s="28">
        <f t="shared" si="208"/>
        <v>6027384.8806384467</v>
      </c>
      <c r="AK1127" s="29">
        <f t="shared" si="209"/>
        <v>0.12581216063459494</v>
      </c>
      <c r="AL1127" s="210"/>
      <c r="AM1127" s="210"/>
      <c r="AN1127" s="210"/>
      <c r="AO1127" s="210"/>
      <c r="AP1127" s="45" t="str">
        <f t="shared" si="210"/>
        <v>20209</v>
      </c>
      <c r="AQ1127" s="45" t="str">
        <f t="shared" si="211"/>
        <v>20209RMB</v>
      </c>
    </row>
    <row r="1128" spans="1:43" s="15" customFormat="1">
      <c r="A1128" s="208" t="s">
        <v>35</v>
      </c>
      <c r="B1128" s="209">
        <v>2020</v>
      </c>
      <c r="C1128" s="209">
        <v>8</v>
      </c>
      <c r="D1128" s="57" t="str">
        <f t="shared" si="213"/>
        <v>Q2</v>
      </c>
      <c r="E1128" s="208" t="s">
        <v>35</v>
      </c>
      <c r="F1128" s="209">
        <v>2020</v>
      </c>
      <c r="G1128" s="209">
        <v>9</v>
      </c>
      <c r="H1128" s="213"/>
      <c r="I1128" s="57" t="str">
        <f t="shared" si="203"/>
        <v>Q2</v>
      </c>
      <c r="J1128" s="204" t="s">
        <v>1324</v>
      </c>
      <c r="K1128" s="213" t="s">
        <v>1325</v>
      </c>
      <c r="L1128" s="210" t="s">
        <v>79</v>
      </c>
      <c r="M1128" s="208" t="s">
        <v>47</v>
      </c>
      <c r="N1128" s="208">
        <v>1</v>
      </c>
      <c r="O1128" s="208"/>
      <c r="P1128" s="57" t="str">
        <f t="shared" si="204"/>
        <v>MAIN UNIT</v>
      </c>
      <c r="Q1128" s="208" t="s">
        <v>48</v>
      </c>
      <c r="R1128" s="208" t="s">
        <v>49</v>
      </c>
      <c r="S1128" s="208" t="s">
        <v>36</v>
      </c>
      <c r="T1128" s="208" t="s">
        <v>65</v>
      </c>
      <c r="U1128" s="208" t="s">
        <v>66</v>
      </c>
      <c r="V1128" s="208" t="s">
        <v>1326</v>
      </c>
      <c r="W1128" s="208" t="s">
        <v>51</v>
      </c>
      <c r="X1128" s="34">
        <v>1250000</v>
      </c>
      <c r="Y1128" s="202">
        <v>1.1299999999999999</v>
      </c>
      <c r="Z1128" s="26">
        <f t="shared" si="214"/>
        <v>1250000</v>
      </c>
      <c r="AA1128" s="208">
        <v>1.1299999999999999</v>
      </c>
      <c r="AB1128" s="35">
        <f t="shared" si="212"/>
        <v>1249999.9999999998</v>
      </c>
      <c r="AC1128" s="27">
        <f t="shared" si="205"/>
        <v>295874.99999999994</v>
      </c>
      <c r="AD1128" s="212">
        <v>0.23669999999999999</v>
      </c>
      <c r="AE1128" s="211">
        <f t="shared" si="206"/>
        <v>0</v>
      </c>
      <c r="AF1128" s="211" t="str">
        <f>IF(AND(COUNTIFS($J$18:J1128,J1128)=1,AE1128=1),1,"")</f>
        <v/>
      </c>
      <c r="AG1128" s="211" t="str">
        <f>IF(C1128="","",IF(AND(COUNTIFS($J$18:J1128,J1128)=1,C1128&lt;&gt;""),1,""))</f>
        <v/>
      </c>
      <c r="AH1128" s="211" t="str">
        <f>IF(G1128="","",IF(AND(COUNTIFS($J$18:J1128,J1128)=1,G1128&lt;&gt;""),1,""))</f>
        <v/>
      </c>
      <c r="AI1128" s="28">
        <f t="shared" si="207"/>
        <v>47907808.356810614</v>
      </c>
      <c r="AJ1128" s="28">
        <f t="shared" si="208"/>
        <v>6027384.8806384467</v>
      </c>
      <c r="AK1128" s="29">
        <f t="shared" si="209"/>
        <v>0.12581216063459494</v>
      </c>
      <c r="AL1128" s="210"/>
      <c r="AM1128" s="210"/>
      <c r="AN1128" s="210"/>
      <c r="AO1128" s="210"/>
      <c r="AP1128" s="45" t="str">
        <f t="shared" si="210"/>
        <v>20209</v>
      </c>
      <c r="AQ1128" s="45" t="str">
        <f t="shared" si="211"/>
        <v>20209RMB</v>
      </c>
    </row>
    <row r="1129" spans="1:43" s="15" customFormat="1">
      <c r="A1129" s="208" t="s">
        <v>35</v>
      </c>
      <c r="B1129" s="209">
        <v>2020</v>
      </c>
      <c r="C1129" s="209">
        <v>8</v>
      </c>
      <c r="D1129" s="57" t="str">
        <f t="shared" si="213"/>
        <v>Q2</v>
      </c>
      <c r="E1129" s="208" t="s">
        <v>35</v>
      </c>
      <c r="F1129" s="209">
        <v>2020</v>
      </c>
      <c r="G1129" s="209">
        <v>9</v>
      </c>
      <c r="H1129" s="213"/>
      <c r="I1129" s="57" t="str">
        <f t="shared" si="203"/>
        <v>Q2</v>
      </c>
      <c r="J1129" s="204" t="s">
        <v>1324</v>
      </c>
      <c r="K1129" s="213" t="s">
        <v>1325</v>
      </c>
      <c r="L1129" s="210" t="s">
        <v>55</v>
      </c>
      <c r="M1129" s="208" t="s">
        <v>47</v>
      </c>
      <c r="N1129" s="208">
        <v>1</v>
      </c>
      <c r="O1129" s="208"/>
      <c r="P1129" s="57" t="str">
        <f t="shared" si="204"/>
        <v>MAIN UNIT</v>
      </c>
      <c r="Q1129" s="208" t="s">
        <v>48</v>
      </c>
      <c r="R1129" s="208" t="s">
        <v>49</v>
      </c>
      <c r="S1129" s="208" t="s">
        <v>36</v>
      </c>
      <c r="T1129" s="208" t="s">
        <v>65</v>
      </c>
      <c r="U1129" s="208" t="s">
        <v>66</v>
      </c>
      <c r="V1129" s="208" t="s">
        <v>1326</v>
      </c>
      <c r="W1129" s="208" t="s">
        <v>51</v>
      </c>
      <c r="X1129" s="34">
        <v>600000</v>
      </c>
      <c r="Y1129" s="202">
        <v>1.1299999999999999</v>
      </c>
      <c r="Z1129" s="26">
        <f t="shared" si="214"/>
        <v>600000</v>
      </c>
      <c r="AA1129" s="208">
        <v>1.1299999999999999</v>
      </c>
      <c r="AB1129" s="35">
        <f t="shared" si="212"/>
        <v>600000</v>
      </c>
      <c r="AC1129" s="27">
        <f t="shared" si="205"/>
        <v>142020</v>
      </c>
      <c r="AD1129" s="212">
        <v>0.23669999999999999</v>
      </c>
      <c r="AE1129" s="211">
        <f t="shared" si="206"/>
        <v>0</v>
      </c>
      <c r="AF1129" s="211" t="str">
        <f>IF(AND(COUNTIFS($J$18:J1129,J1129)=1,AE1129=1),1,"")</f>
        <v/>
      </c>
      <c r="AG1129" s="211" t="str">
        <f>IF(C1129="","",IF(AND(COUNTIFS($J$18:J1129,J1129)=1,C1129&lt;&gt;""),1,""))</f>
        <v/>
      </c>
      <c r="AH1129" s="211" t="str">
        <f>IF(G1129="","",IF(AND(COUNTIFS($J$18:J1129,J1129)=1,G1129&lt;&gt;""),1,""))</f>
        <v/>
      </c>
      <c r="AI1129" s="28">
        <f t="shared" si="207"/>
        <v>47907808.356810614</v>
      </c>
      <c r="AJ1129" s="28">
        <f t="shared" si="208"/>
        <v>6027384.8806384467</v>
      </c>
      <c r="AK1129" s="29">
        <f t="shared" si="209"/>
        <v>0.12581216063459494</v>
      </c>
      <c r="AL1129" s="210"/>
      <c r="AM1129" s="210"/>
      <c r="AN1129" s="210"/>
      <c r="AO1129" s="210"/>
      <c r="AP1129" s="45" t="str">
        <f t="shared" si="210"/>
        <v>20209</v>
      </c>
      <c r="AQ1129" s="45" t="str">
        <f t="shared" si="211"/>
        <v>20209RMB</v>
      </c>
    </row>
    <row r="1130" spans="1:43" s="15" customFormat="1">
      <c r="A1130" s="208" t="s">
        <v>35</v>
      </c>
      <c r="B1130" s="209">
        <v>2020</v>
      </c>
      <c r="C1130" s="209">
        <v>8</v>
      </c>
      <c r="D1130" s="57" t="str">
        <f t="shared" si="213"/>
        <v>Q2</v>
      </c>
      <c r="E1130" s="208" t="s">
        <v>35</v>
      </c>
      <c r="F1130" s="209">
        <v>2020</v>
      </c>
      <c r="G1130" s="209">
        <v>9</v>
      </c>
      <c r="H1130" s="213"/>
      <c r="I1130" s="57" t="str">
        <f t="shared" si="203"/>
        <v>Q2</v>
      </c>
      <c r="J1130" s="204" t="s">
        <v>1282</v>
      </c>
      <c r="K1130" s="213" t="s">
        <v>1283</v>
      </c>
      <c r="L1130" s="210" t="s">
        <v>79</v>
      </c>
      <c r="M1130" s="208" t="s">
        <v>47</v>
      </c>
      <c r="N1130" s="208">
        <v>1</v>
      </c>
      <c r="O1130" s="208"/>
      <c r="P1130" s="57" t="str">
        <f t="shared" si="204"/>
        <v>MAIN UNIT</v>
      </c>
      <c r="Q1130" s="208" t="s">
        <v>56</v>
      </c>
      <c r="R1130" s="208" t="s">
        <v>49</v>
      </c>
      <c r="S1130" s="208" t="s">
        <v>36</v>
      </c>
      <c r="T1130" s="208" t="s">
        <v>65</v>
      </c>
      <c r="U1130" s="208" t="s">
        <v>246</v>
      </c>
      <c r="V1130" s="208" t="s">
        <v>122</v>
      </c>
      <c r="W1130" s="208" t="s">
        <v>96</v>
      </c>
      <c r="X1130" s="34">
        <v>12099500</v>
      </c>
      <c r="Y1130" s="202">
        <v>1</v>
      </c>
      <c r="Z1130" s="26">
        <f t="shared" si="214"/>
        <v>12099500</v>
      </c>
      <c r="AA1130" s="208">
        <v>7.4899999999999994E-2</v>
      </c>
      <c r="AB1130" s="35">
        <f t="shared" si="212"/>
        <v>906252.54999999993</v>
      </c>
      <c r="AC1130" s="27">
        <f t="shared" si="205"/>
        <v>75581.462669999994</v>
      </c>
      <c r="AD1130" s="212">
        <v>8.3400000000000002E-2</v>
      </c>
      <c r="AE1130" s="211">
        <f t="shared" si="206"/>
        <v>1</v>
      </c>
      <c r="AF1130" s="211" t="str">
        <f>IF(AND(COUNTIFS($J$18:J1130,J1130)=1,AE1130=1),1,"")</f>
        <v/>
      </c>
      <c r="AG1130" s="211" t="str">
        <f>IF(C1130="","",IF(AND(COUNTIFS($J$18:J1130,J1130)=1,C1130&lt;&gt;""),1,""))</f>
        <v/>
      </c>
      <c r="AH1130" s="211" t="str">
        <f>IF(G1130="","",IF(AND(COUNTIFS($J$18:J1130,J1130)=1,G1130&lt;&gt;""),1,""))</f>
        <v/>
      </c>
      <c r="AI1130" s="28">
        <f t="shared" si="207"/>
        <v>47907808.356810614</v>
      </c>
      <c r="AJ1130" s="28">
        <f t="shared" si="208"/>
        <v>6027384.8806384467</v>
      </c>
      <c r="AK1130" s="29">
        <f t="shared" si="209"/>
        <v>0.12581216063459494</v>
      </c>
      <c r="AL1130" s="210"/>
      <c r="AM1130" s="210"/>
      <c r="AN1130" s="210"/>
      <c r="AO1130" s="210"/>
      <c r="AP1130" s="45" t="str">
        <f t="shared" si="210"/>
        <v>20209</v>
      </c>
      <c r="AQ1130" s="45" t="str">
        <f t="shared" si="211"/>
        <v>20209JPY</v>
      </c>
    </row>
    <row r="1131" spans="1:43" s="15" customFormat="1">
      <c r="A1131" s="208" t="s">
        <v>35</v>
      </c>
      <c r="B1131" s="209">
        <v>2020</v>
      </c>
      <c r="C1131" s="209">
        <v>8</v>
      </c>
      <c r="D1131" s="57" t="str">
        <f t="shared" si="213"/>
        <v>Q2</v>
      </c>
      <c r="E1131" s="208" t="s">
        <v>35</v>
      </c>
      <c r="F1131" s="209">
        <v>2020</v>
      </c>
      <c r="G1131" s="209">
        <v>9</v>
      </c>
      <c r="H1131" s="213"/>
      <c r="I1131" s="57" t="str">
        <f t="shared" si="203"/>
        <v>Q2</v>
      </c>
      <c r="J1131" s="204" t="s">
        <v>1282</v>
      </c>
      <c r="K1131" s="213" t="s">
        <v>1283</v>
      </c>
      <c r="L1131" s="210" t="s">
        <v>79</v>
      </c>
      <c r="M1131" s="208" t="s">
        <v>47</v>
      </c>
      <c r="N1131" s="208">
        <v>1</v>
      </c>
      <c r="O1131" s="208"/>
      <c r="P1131" s="57" t="str">
        <f t="shared" si="204"/>
        <v>MAIN UNIT</v>
      </c>
      <c r="Q1131" s="208" t="s">
        <v>56</v>
      </c>
      <c r="R1131" s="208" t="s">
        <v>49</v>
      </c>
      <c r="S1131" s="208" t="s">
        <v>36</v>
      </c>
      <c r="T1131" s="208" t="s">
        <v>65</v>
      </c>
      <c r="U1131" s="208" t="s">
        <v>246</v>
      </c>
      <c r="V1131" s="208" t="s">
        <v>122</v>
      </c>
      <c r="W1131" s="208" t="s">
        <v>96</v>
      </c>
      <c r="X1131" s="34">
        <v>12099500</v>
      </c>
      <c r="Y1131" s="202">
        <v>1</v>
      </c>
      <c r="Z1131" s="26">
        <f t="shared" si="214"/>
        <v>12099500</v>
      </c>
      <c r="AA1131" s="208">
        <v>7.4899999999999994E-2</v>
      </c>
      <c r="AB1131" s="35">
        <f t="shared" si="212"/>
        <v>906252.54999999993</v>
      </c>
      <c r="AC1131" s="27">
        <f t="shared" si="205"/>
        <v>75581.462669999994</v>
      </c>
      <c r="AD1131" s="212">
        <v>8.3400000000000002E-2</v>
      </c>
      <c r="AE1131" s="211">
        <f t="shared" si="206"/>
        <v>1</v>
      </c>
      <c r="AF1131" s="211" t="str">
        <f>IF(AND(COUNTIFS($J$18:J1131,J1131)=1,AE1131=1),1,"")</f>
        <v/>
      </c>
      <c r="AG1131" s="211" t="str">
        <f>IF(C1131="","",IF(AND(COUNTIFS($J$18:J1131,J1131)=1,C1131&lt;&gt;""),1,""))</f>
        <v/>
      </c>
      <c r="AH1131" s="211" t="str">
        <f>IF(G1131="","",IF(AND(COUNTIFS($J$18:J1131,J1131)=1,G1131&lt;&gt;""),1,""))</f>
        <v/>
      </c>
      <c r="AI1131" s="28">
        <f t="shared" si="207"/>
        <v>47907808.356810614</v>
      </c>
      <c r="AJ1131" s="28">
        <f t="shared" si="208"/>
        <v>6027384.8806384467</v>
      </c>
      <c r="AK1131" s="29">
        <f t="shared" si="209"/>
        <v>0.12581216063459494</v>
      </c>
      <c r="AL1131" s="210"/>
      <c r="AM1131" s="210"/>
      <c r="AN1131" s="210"/>
      <c r="AO1131" s="210"/>
      <c r="AP1131" s="45" t="str">
        <f t="shared" si="210"/>
        <v>20209</v>
      </c>
      <c r="AQ1131" s="45" t="str">
        <f t="shared" si="211"/>
        <v>20209JPY</v>
      </c>
    </row>
    <row r="1132" spans="1:43" s="15" customFormat="1">
      <c r="A1132" s="208" t="s">
        <v>35</v>
      </c>
      <c r="B1132" s="209">
        <v>2020</v>
      </c>
      <c r="C1132" s="209">
        <v>8</v>
      </c>
      <c r="D1132" s="57" t="str">
        <f t="shared" si="213"/>
        <v>Q2</v>
      </c>
      <c r="E1132" s="208" t="s">
        <v>35</v>
      </c>
      <c r="F1132" s="209">
        <v>2020</v>
      </c>
      <c r="G1132" s="209">
        <v>9</v>
      </c>
      <c r="H1132" s="213"/>
      <c r="I1132" s="57" t="str">
        <f t="shared" si="203"/>
        <v>Q2</v>
      </c>
      <c r="J1132" s="204" t="s">
        <v>1327</v>
      </c>
      <c r="K1132" s="213" t="s">
        <v>1328</v>
      </c>
      <c r="L1132" s="210" t="s">
        <v>55</v>
      </c>
      <c r="M1132" s="208" t="s">
        <v>47</v>
      </c>
      <c r="N1132" s="208">
        <v>1</v>
      </c>
      <c r="O1132" s="208"/>
      <c r="P1132" s="57" t="str">
        <f t="shared" si="204"/>
        <v>MAIN UNIT</v>
      </c>
      <c r="Q1132" s="208" t="s">
        <v>56</v>
      </c>
      <c r="R1132" s="208" t="s">
        <v>49</v>
      </c>
      <c r="S1132" s="208" t="s">
        <v>38</v>
      </c>
      <c r="T1132" s="208" t="s">
        <v>1329</v>
      </c>
      <c r="U1132" s="208" t="s">
        <v>137</v>
      </c>
      <c r="V1132" s="208" t="s">
        <v>480</v>
      </c>
      <c r="W1132" s="208" t="s">
        <v>51</v>
      </c>
      <c r="X1132" s="34">
        <v>795000</v>
      </c>
      <c r="Y1132" s="202">
        <v>1.1299999999999999</v>
      </c>
      <c r="Z1132" s="26">
        <f t="shared" si="214"/>
        <v>795000</v>
      </c>
      <c r="AA1132" s="208">
        <v>1.2</v>
      </c>
      <c r="AB1132" s="35">
        <f t="shared" si="212"/>
        <v>844247.78761061956</v>
      </c>
      <c r="AC1132" s="27">
        <f t="shared" si="205"/>
        <v>98945.840707964613</v>
      </c>
      <c r="AD1132" s="212">
        <v>0.1172</v>
      </c>
      <c r="AE1132" s="211">
        <f t="shared" si="206"/>
        <v>1</v>
      </c>
      <c r="AF1132" s="211">
        <f>IF(AND(COUNTIFS($J$18:J1132,J1132)=1,AE1132=1),1,"")</f>
        <v>1</v>
      </c>
      <c r="AG1132" s="211">
        <f>IF(C1132="","",IF(AND(COUNTIFS($J$18:J1132,J1132)=1,C1132&lt;&gt;""),1,""))</f>
        <v>1</v>
      </c>
      <c r="AH1132" s="211">
        <f>IF(G1132="","",IF(AND(COUNTIFS($J$18:J1132,J1132)=1,G1132&lt;&gt;""),1,""))</f>
        <v>1</v>
      </c>
      <c r="AI1132" s="28">
        <f t="shared" si="207"/>
        <v>47907808.356810614</v>
      </c>
      <c r="AJ1132" s="28">
        <f t="shared" si="208"/>
        <v>6027384.8806384467</v>
      </c>
      <c r="AK1132" s="29">
        <f t="shared" si="209"/>
        <v>0.12581216063459494</v>
      </c>
      <c r="AL1132" s="210"/>
      <c r="AM1132" s="210"/>
      <c r="AN1132" s="210"/>
      <c r="AO1132" s="210"/>
      <c r="AP1132" s="45" t="str">
        <f t="shared" si="210"/>
        <v>20209</v>
      </c>
      <c r="AQ1132" s="45" t="str">
        <f t="shared" si="211"/>
        <v>20209RMB</v>
      </c>
    </row>
    <row r="1133" spans="1:43" s="15" customFormat="1">
      <c r="A1133" s="208" t="s">
        <v>35</v>
      </c>
      <c r="B1133" s="209">
        <v>2020</v>
      </c>
      <c r="C1133" s="209">
        <v>8</v>
      </c>
      <c r="D1133" s="57" t="str">
        <f t="shared" si="213"/>
        <v>Q2</v>
      </c>
      <c r="E1133" s="208" t="s">
        <v>35</v>
      </c>
      <c r="F1133" s="209">
        <v>2020</v>
      </c>
      <c r="G1133" s="209">
        <v>9</v>
      </c>
      <c r="H1133" s="213"/>
      <c r="I1133" s="57" t="str">
        <f t="shared" si="203"/>
        <v>Q2</v>
      </c>
      <c r="J1133" s="204" t="s">
        <v>1330</v>
      </c>
      <c r="K1133" s="213" t="s">
        <v>1331</v>
      </c>
      <c r="L1133" s="210" t="s">
        <v>273</v>
      </c>
      <c r="M1133" s="208" t="s">
        <v>47</v>
      </c>
      <c r="N1133" s="208">
        <v>1</v>
      </c>
      <c r="O1133" s="208"/>
      <c r="P1133" s="57" t="str">
        <f t="shared" si="204"/>
        <v>MAIN UNIT</v>
      </c>
      <c r="Q1133" s="208" t="s">
        <v>56</v>
      </c>
      <c r="R1133" s="208" t="s">
        <v>49</v>
      </c>
      <c r="S1133" s="208" t="s">
        <v>36</v>
      </c>
      <c r="T1133" s="208" t="s">
        <v>65</v>
      </c>
      <c r="U1133" s="208" t="s">
        <v>66</v>
      </c>
      <c r="V1133" s="208" t="s">
        <v>93</v>
      </c>
      <c r="W1133" s="208" t="s">
        <v>51</v>
      </c>
      <c r="X1133" s="34">
        <v>1450000</v>
      </c>
      <c r="Y1133" s="202">
        <v>1.1299999999999999</v>
      </c>
      <c r="Z1133" s="26">
        <f t="shared" si="214"/>
        <v>1450000</v>
      </c>
      <c r="AA1133" s="208">
        <v>1.1299999999999999</v>
      </c>
      <c r="AB1133" s="35">
        <f t="shared" si="212"/>
        <v>1450000</v>
      </c>
      <c r="AC1133" s="27">
        <f t="shared" si="205"/>
        <v>184005.00000000003</v>
      </c>
      <c r="AD1133" s="212">
        <v>0.12690000000000001</v>
      </c>
      <c r="AE1133" s="211">
        <f t="shared" si="206"/>
        <v>1</v>
      </c>
      <c r="AF1133" s="211">
        <f>IF(AND(COUNTIFS($J$18:J1133,J1133)=1,AE1133=1),1,"")</f>
        <v>1</v>
      </c>
      <c r="AG1133" s="211">
        <f>IF(C1133="","",IF(AND(COUNTIFS($J$18:J1133,J1133)=1,C1133&lt;&gt;""),1,""))</f>
        <v>1</v>
      </c>
      <c r="AH1133" s="211">
        <f>IF(G1133="","",IF(AND(COUNTIFS($J$18:J1133,J1133)=1,G1133&lt;&gt;""),1,""))</f>
        <v>1</v>
      </c>
      <c r="AI1133" s="28">
        <f t="shared" si="207"/>
        <v>47907808.356810614</v>
      </c>
      <c r="AJ1133" s="28">
        <f t="shared" si="208"/>
        <v>6027384.8806384467</v>
      </c>
      <c r="AK1133" s="29">
        <f t="shared" si="209"/>
        <v>0.12581216063459494</v>
      </c>
      <c r="AL1133" s="210"/>
      <c r="AM1133" s="210"/>
      <c r="AN1133" s="210"/>
      <c r="AO1133" s="210"/>
      <c r="AP1133" s="45" t="str">
        <f t="shared" si="210"/>
        <v>20209</v>
      </c>
      <c r="AQ1133" s="45" t="str">
        <f t="shared" si="211"/>
        <v>20209RMB</v>
      </c>
    </row>
    <row r="1134" spans="1:43" s="15" customFormat="1">
      <c r="A1134" s="208" t="s">
        <v>35</v>
      </c>
      <c r="B1134" s="209">
        <v>2020</v>
      </c>
      <c r="C1134" s="209">
        <v>8</v>
      </c>
      <c r="D1134" s="57" t="str">
        <f t="shared" si="213"/>
        <v>Q2</v>
      </c>
      <c r="E1134" s="208" t="s">
        <v>35</v>
      </c>
      <c r="F1134" s="209">
        <v>2020</v>
      </c>
      <c r="G1134" s="209">
        <v>9</v>
      </c>
      <c r="H1134" s="213"/>
      <c r="I1134" s="57" t="str">
        <f t="shared" si="203"/>
        <v>Q2</v>
      </c>
      <c r="J1134" s="204" t="s">
        <v>1332</v>
      </c>
      <c r="K1134" s="213" t="s">
        <v>1333</v>
      </c>
      <c r="L1134" s="210" t="s">
        <v>55</v>
      </c>
      <c r="M1134" s="208" t="s">
        <v>47</v>
      </c>
      <c r="N1134" s="208">
        <v>1</v>
      </c>
      <c r="O1134" s="208"/>
      <c r="P1134" s="57" t="str">
        <f t="shared" si="204"/>
        <v>MAIN UNIT</v>
      </c>
      <c r="Q1134" s="208" t="s">
        <v>48</v>
      </c>
      <c r="R1134" s="208" t="s">
        <v>49</v>
      </c>
      <c r="S1134" s="208" t="s">
        <v>37</v>
      </c>
      <c r="T1134" s="208" t="s">
        <v>742</v>
      </c>
      <c r="U1134" s="208" t="s">
        <v>58</v>
      </c>
      <c r="V1134" s="208" t="s">
        <v>156</v>
      </c>
      <c r="W1134" s="208" t="s">
        <v>51</v>
      </c>
      <c r="X1134" s="34">
        <v>560000</v>
      </c>
      <c r="Y1134" s="202" t="s">
        <v>1044</v>
      </c>
      <c r="Z1134" s="26">
        <f t="shared" si="214"/>
        <v>560000</v>
      </c>
      <c r="AA1134" s="208">
        <v>1.1299999999999999</v>
      </c>
      <c r="AB1134" s="35">
        <f t="shared" si="212"/>
        <v>560000</v>
      </c>
      <c r="AC1134" s="27">
        <f t="shared" si="205"/>
        <v>62160</v>
      </c>
      <c r="AD1134" s="212">
        <v>0.111</v>
      </c>
      <c r="AE1134" s="211">
        <f t="shared" si="206"/>
        <v>0</v>
      </c>
      <c r="AF1134" s="211" t="str">
        <f>IF(AND(COUNTIFS($J$18:J1134,J1134)=1,AE1134=1),1,"")</f>
        <v/>
      </c>
      <c r="AG1134" s="211">
        <f>IF(C1134="","",IF(AND(COUNTIFS($J$18:J1134,J1134)=1,C1134&lt;&gt;""),1,""))</f>
        <v>1</v>
      </c>
      <c r="AH1134" s="211">
        <f>IF(G1134="","",IF(AND(COUNTIFS($J$18:J1134,J1134)=1,G1134&lt;&gt;""),1,""))</f>
        <v>1</v>
      </c>
      <c r="AI1134" s="28">
        <f t="shared" si="207"/>
        <v>47907808.356810614</v>
      </c>
      <c r="AJ1134" s="28">
        <f t="shared" si="208"/>
        <v>6027384.8806384467</v>
      </c>
      <c r="AK1134" s="29">
        <f t="shared" si="209"/>
        <v>0.12581216063459494</v>
      </c>
      <c r="AL1134" s="210"/>
      <c r="AM1134" s="210"/>
      <c r="AN1134" s="210"/>
      <c r="AO1134" s="210"/>
      <c r="AP1134" s="45" t="str">
        <f t="shared" si="210"/>
        <v>20209</v>
      </c>
      <c r="AQ1134" s="45" t="str">
        <f t="shared" si="211"/>
        <v>20209RMB</v>
      </c>
    </row>
    <row r="1135" spans="1:43" s="15" customFormat="1">
      <c r="A1135" s="208" t="s">
        <v>35</v>
      </c>
      <c r="B1135" s="209">
        <v>2020</v>
      </c>
      <c r="C1135" s="209">
        <v>9</v>
      </c>
      <c r="D1135" s="57" t="str">
        <f t="shared" si="213"/>
        <v>Q2</v>
      </c>
      <c r="E1135" s="208" t="s">
        <v>35</v>
      </c>
      <c r="F1135" s="209">
        <v>2020</v>
      </c>
      <c r="G1135" s="209">
        <v>11</v>
      </c>
      <c r="H1135" s="213"/>
      <c r="I1135" s="57" t="str">
        <f t="shared" si="203"/>
        <v>Q3</v>
      </c>
      <c r="J1135" s="204" t="s">
        <v>1250</v>
      </c>
      <c r="K1135" s="213" t="s">
        <v>1251</v>
      </c>
      <c r="L1135" s="210" t="s">
        <v>79</v>
      </c>
      <c r="M1135" s="208" t="s">
        <v>47</v>
      </c>
      <c r="N1135" s="208">
        <v>1</v>
      </c>
      <c r="O1135" s="208"/>
      <c r="P1135" s="57" t="str">
        <f t="shared" si="204"/>
        <v>MAIN UNIT</v>
      </c>
      <c r="Q1135" s="208" t="s">
        <v>56</v>
      </c>
      <c r="R1135" s="208" t="s">
        <v>49</v>
      </c>
      <c r="S1135" s="208" t="s">
        <v>36</v>
      </c>
      <c r="T1135" s="208" t="s">
        <v>65</v>
      </c>
      <c r="U1135" s="208" t="s">
        <v>66</v>
      </c>
      <c r="V1135" s="208" t="s">
        <v>1252</v>
      </c>
      <c r="W1135" s="208" t="s">
        <v>51</v>
      </c>
      <c r="X1135" s="34">
        <v>900000</v>
      </c>
      <c r="Y1135" s="215" t="str">
        <f t="shared" ref="Y1135:Y1151" si="215">IF(W1135="RMB","1.13", "1")</f>
        <v>1.13</v>
      </c>
      <c r="Z1135" s="26">
        <f t="shared" si="214"/>
        <v>900000</v>
      </c>
      <c r="AA1135" s="208">
        <v>1.155</v>
      </c>
      <c r="AB1135" s="35">
        <f t="shared" si="212"/>
        <v>919911.50442477886</v>
      </c>
      <c r="AC1135" s="27">
        <f t="shared" si="205"/>
        <v>114620.97345132745</v>
      </c>
      <c r="AD1135" s="212">
        <v>0.1246</v>
      </c>
      <c r="AE1135" s="211">
        <f t="shared" si="206"/>
        <v>1</v>
      </c>
      <c r="AF1135" s="211" t="str">
        <f>IF(AND(COUNTIFS($J$18:J1135,J1135)=1,AE1135=1),1,"")</f>
        <v/>
      </c>
      <c r="AG1135" s="211" t="str">
        <f>IF(C1135="","",IF(AND(COUNTIFS($J$18:J1135,J1135)=1,C1135&lt;&gt;""),1,""))</f>
        <v/>
      </c>
      <c r="AH1135" s="211" t="str">
        <f>IF(G1135="","",IF(AND(COUNTIFS($J$18:J1135,J1135)=1,G1135&lt;&gt;""),1,""))</f>
        <v/>
      </c>
      <c r="AI1135" s="28">
        <f t="shared" si="207"/>
        <v>44078731.611185834</v>
      </c>
      <c r="AJ1135" s="28">
        <f t="shared" si="208"/>
        <v>5508173.2163771475</v>
      </c>
      <c r="AK1135" s="29">
        <f t="shared" si="209"/>
        <v>0.12496215328889686</v>
      </c>
      <c r="AL1135" s="210"/>
      <c r="AM1135" s="210"/>
      <c r="AN1135" s="210"/>
      <c r="AO1135" s="210"/>
      <c r="AP1135" s="45" t="str">
        <f t="shared" si="210"/>
        <v>202011</v>
      </c>
      <c r="AQ1135" s="45" t="str">
        <f t="shared" si="211"/>
        <v>202011RMB</v>
      </c>
    </row>
    <row r="1136" spans="1:43" s="15" customFormat="1">
      <c r="A1136" s="208" t="s">
        <v>35</v>
      </c>
      <c r="B1136" s="209">
        <v>2020</v>
      </c>
      <c r="C1136" s="209">
        <v>9</v>
      </c>
      <c r="D1136" s="57" t="str">
        <f t="shared" si="213"/>
        <v>Q2</v>
      </c>
      <c r="E1136" s="208" t="s">
        <v>35</v>
      </c>
      <c r="F1136" s="209">
        <v>2020</v>
      </c>
      <c r="G1136" s="209">
        <v>11</v>
      </c>
      <c r="H1136" s="213"/>
      <c r="I1136" s="57" t="str">
        <f t="shared" si="203"/>
        <v>Q3</v>
      </c>
      <c r="J1136" s="204" t="s">
        <v>1250</v>
      </c>
      <c r="K1136" s="213" t="s">
        <v>1251</v>
      </c>
      <c r="L1136" s="210" t="s">
        <v>55</v>
      </c>
      <c r="M1136" s="208" t="s">
        <v>47</v>
      </c>
      <c r="N1136" s="208">
        <v>1</v>
      </c>
      <c r="O1136" s="208"/>
      <c r="P1136" s="57" t="str">
        <f t="shared" si="204"/>
        <v>MAIN UNIT</v>
      </c>
      <c r="Q1136" s="208" t="s">
        <v>56</v>
      </c>
      <c r="R1136" s="208" t="s">
        <v>49</v>
      </c>
      <c r="S1136" s="208" t="s">
        <v>36</v>
      </c>
      <c r="T1136" s="208" t="s">
        <v>65</v>
      </c>
      <c r="U1136" s="208" t="s">
        <v>66</v>
      </c>
      <c r="V1136" s="208" t="s">
        <v>1252</v>
      </c>
      <c r="W1136" s="208" t="s">
        <v>51</v>
      </c>
      <c r="X1136" s="34">
        <v>875000</v>
      </c>
      <c r="Y1136" s="215" t="str">
        <f t="shared" si="215"/>
        <v>1.13</v>
      </c>
      <c r="Z1136" s="26">
        <f t="shared" si="214"/>
        <v>875000</v>
      </c>
      <c r="AA1136" s="208">
        <v>1.155</v>
      </c>
      <c r="AB1136" s="35">
        <f t="shared" si="212"/>
        <v>894358.40707964613</v>
      </c>
      <c r="AC1136" s="27">
        <f t="shared" si="205"/>
        <v>111437.05752212391</v>
      </c>
      <c r="AD1136" s="212">
        <v>0.1246</v>
      </c>
      <c r="AE1136" s="211">
        <f t="shared" si="206"/>
        <v>1</v>
      </c>
      <c r="AF1136" s="211" t="str">
        <f>IF(AND(COUNTIFS($J$18:J1136,J1136)=1,AE1136=1),1,"")</f>
        <v/>
      </c>
      <c r="AG1136" s="211" t="str">
        <f>IF(C1136="","",IF(AND(COUNTIFS($J$18:J1136,J1136)=1,C1136&lt;&gt;""),1,""))</f>
        <v/>
      </c>
      <c r="AH1136" s="211" t="str">
        <f>IF(G1136="","",IF(AND(COUNTIFS($J$18:J1136,J1136)=1,G1136&lt;&gt;""),1,""))</f>
        <v/>
      </c>
      <c r="AI1136" s="28">
        <f t="shared" si="207"/>
        <v>44078731.611185834</v>
      </c>
      <c r="AJ1136" s="28">
        <f t="shared" si="208"/>
        <v>5508173.2163771475</v>
      </c>
      <c r="AK1136" s="29">
        <f t="shared" si="209"/>
        <v>0.12496215328889686</v>
      </c>
      <c r="AL1136" s="210"/>
      <c r="AM1136" s="210"/>
      <c r="AN1136" s="210"/>
      <c r="AO1136" s="210"/>
      <c r="AP1136" s="45" t="str">
        <f t="shared" si="210"/>
        <v>202011</v>
      </c>
      <c r="AQ1136" s="45" t="str">
        <f t="shared" si="211"/>
        <v>202011RMB</v>
      </c>
    </row>
    <row r="1137" spans="1:43" s="15" customFormat="1">
      <c r="A1137" s="208" t="s">
        <v>35</v>
      </c>
      <c r="B1137" s="209">
        <v>2020</v>
      </c>
      <c r="C1137" s="209">
        <v>9</v>
      </c>
      <c r="D1137" s="57" t="str">
        <f t="shared" si="213"/>
        <v>Q2</v>
      </c>
      <c r="E1137" s="208" t="s">
        <v>35</v>
      </c>
      <c r="F1137" s="209">
        <v>2020</v>
      </c>
      <c r="G1137" s="209">
        <v>11</v>
      </c>
      <c r="H1137" s="213"/>
      <c r="I1137" s="57" t="str">
        <f t="shared" si="203"/>
        <v>Q3</v>
      </c>
      <c r="J1137" s="204" t="s">
        <v>1250</v>
      </c>
      <c r="K1137" s="213" t="s">
        <v>1251</v>
      </c>
      <c r="L1137" s="210" t="s">
        <v>55</v>
      </c>
      <c r="M1137" s="208" t="s">
        <v>47</v>
      </c>
      <c r="N1137" s="208">
        <v>1</v>
      </c>
      <c r="O1137" s="208"/>
      <c r="P1137" s="57" t="str">
        <f t="shared" si="204"/>
        <v>MAIN UNIT</v>
      </c>
      <c r="Q1137" s="208" t="s">
        <v>56</v>
      </c>
      <c r="R1137" s="208" t="s">
        <v>49</v>
      </c>
      <c r="S1137" s="208" t="s">
        <v>36</v>
      </c>
      <c r="T1137" s="208" t="s">
        <v>65</v>
      </c>
      <c r="U1137" s="208" t="s">
        <v>66</v>
      </c>
      <c r="V1137" s="208" t="s">
        <v>1252</v>
      </c>
      <c r="W1137" s="208" t="s">
        <v>51</v>
      </c>
      <c r="X1137" s="34">
        <v>875000</v>
      </c>
      <c r="Y1137" s="215" t="str">
        <f t="shared" si="215"/>
        <v>1.13</v>
      </c>
      <c r="Z1137" s="26">
        <f t="shared" si="214"/>
        <v>875000</v>
      </c>
      <c r="AA1137" s="208">
        <v>1.155</v>
      </c>
      <c r="AB1137" s="35">
        <f t="shared" si="212"/>
        <v>894358.40707964613</v>
      </c>
      <c r="AC1137" s="27">
        <f t="shared" si="205"/>
        <v>111437.05752212391</v>
      </c>
      <c r="AD1137" s="212">
        <v>0.1246</v>
      </c>
      <c r="AE1137" s="211">
        <f t="shared" si="206"/>
        <v>1</v>
      </c>
      <c r="AF1137" s="211" t="str">
        <f>IF(AND(COUNTIFS($J$18:J1137,J1137)=1,AE1137=1),1,"")</f>
        <v/>
      </c>
      <c r="AG1137" s="211" t="str">
        <f>IF(C1137="","",IF(AND(COUNTIFS($J$18:J1137,J1137)=1,C1137&lt;&gt;""),1,""))</f>
        <v/>
      </c>
      <c r="AH1137" s="211" t="str">
        <f>IF(G1137="","",IF(AND(COUNTIFS($J$18:J1137,J1137)=1,G1137&lt;&gt;""),1,""))</f>
        <v/>
      </c>
      <c r="AI1137" s="28">
        <f t="shared" si="207"/>
        <v>44078731.611185834</v>
      </c>
      <c r="AJ1137" s="28">
        <f t="shared" si="208"/>
        <v>5508173.2163771475</v>
      </c>
      <c r="AK1137" s="29">
        <f t="shared" si="209"/>
        <v>0.12496215328889686</v>
      </c>
      <c r="AL1137" s="210"/>
      <c r="AM1137" s="210"/>
      <c r="AN1137" s="210"/>
      <c r="AO1137" s="210"/>
      <c r="AP1137" s="45" t="str">
        <f t="shared" si="210"/>
        <v>202011</v>
      </c>
      <c r="AQ1137" s="45" t="str">
        <f t="shared" si="211"/>
        <v>202011RMB</v>
      </c>
    </row>
    <row r="1138" spans="1:43" s="15" customFormat="1">
      <c r="A1138" s="208" t="s">
        <v>35</v>
      </c>
      <c r="B1138" s="209">
        <v>2020</v>
      </c>
      <c r="C1138" s="209">
        <v>9</v>
      </c>
      <c r="D1138" s="57" t="str">
        <f t="shared" si="213"/>
        <v>Q2</v>
      </c>
      <c r="E1138" s="208" t="s">
        <v>35</v>
      </c>
      <c r="F1138" s="209">
        <v>2020</v>
      </c>
      <c r="G1138" s="209">
        <v>11</v>
      </c>
      <c r="H1138" s="213"/>
      <c r="I1138" s="57" t="str">
        <f t="shared" si="203"/>
        <v>Q3</v>
      </c>
      <c r="J1138" s="204" t="s">
        <v>1334</v>
      </c>
      <c r="K1138" s="213" t="s">
        <v>1335</v>
      </c>
      <c r="L1138" s="210" t="s">
        <v>273</v>
      </c>
      <c r="M1138" s="208" t="s">
        <v>47</v>
      </c>
      <c r="N1138" s="208">
        <v>1</v>
      </c>
      <c r="O1138" s="208"/>
      <c r="P1138" s="57" t="str">
        <f t="shared" si="204"/>
        <v>MAIN UNIT</v>
      </c>
      <c r="Q1138" s="208" t="s">
        <v>958</v>
      </c>
      <c r="R1138" s="208" t="s">
        <v>49</v>
      </c>
      <c r="S1138" s="208" t="s">
        <v>37</v>
      </c>
      <c r="T1138" s="208" t="s">
        <v>75</v>
      </c>
      <c r="U1138" s="208" t="s">
        <v>58</v>
      </c>
      <c r="V1138" s="208" t="s">
        <v>1336</v>
      </c>
      <c r="W1138" s="208" t="s">
        <v>51</v>
      </c>
      <c r="X1138" s="34">
        <v>927000</v>
      </c>
      <c r="Y1138" s="215" t="str">
        <f t="shared" si="215"/>
        <v>1.13</v>
      </c>
      <c r="Z1138" s="26">
        <f t="shared" si="214"/>
        <v>927000</v>
      </c>
      <c r="AA1138" s="208">
        <v>1.155</v>
      </c>
      <c r="AB1138" s="35">
        <f t="shared" si="212"/>
        <v>947508.84955752222</v>
      </c>
      <c r="AC1138" s="27">
        <f t="shared" si="205"/>
        <v>106689.496460177</v>
      </c>
      <c r="AD1138" s="212">
        <v>0.11260000000000001</v>
      </c>
      <c r="AE1138" s="211">
        <f t="shared" si="206"/>
        <v>1</v>
      </c>
      <c r="AF1138" s="211">
        <f>IF(AND(COUNTIFS($J$18:J1138,J1138)=1,AE1138=1),1,"")</f>
        <v>1</v>
      </c>
      <c r="AG1138" s="211">
        <f>IF(C1138="","",IF(AND(COUNTIFS($J$18:J1138,J1138)=1,C1138&lt;&gt;""),1,""))</f>
        <v>1</v>
      </c>
      <c r="AH1138" s="211">
        <f>IF(G1138="","",IF(AND(COUNTIFS($J$18:J1138,J1138)=1,G1138&lt;&gt;""),1,""))</f>
        <v>1</v>
      </c>
      <c r="AI1138" s="28">
        <f t="shared" si="207"/>
        <v>44078731.611185834</v>
      </c>
      <c r="AJ1138" s="28">
        <f t="shared" si="208"/>
        <v>5508173.2163771475</v>
      </c>
      <c r="AK1138" s="29">
        <f t="shared" si="209"/>
        <v>0.12496215328889686</v>
      </c>
      <c r="AL1138" s="210"/>
      <c r="AM1138" s="210"/>
      <c r="AN1138" s="210"/>
      <c r="AO1138" s="210"/>
      <c r="AP1138" s="45" t="str">
        <f t="shared" si="210"/>
        <v>202011</v>
      </c>
      <c r="AQ1138" s="45" t="str">
        <f t="shared" si="211"/>
        <v>202011RMB</v>
      </c>
    </row>
    <row r="1139" spans="1:43" s="15" customFormat="1">
      <c r="A1139" s="208" t="s">
        <v>35</v>
      </c>
      <c r="B1139" s="209">
        <v>2020</v>
      </c>
      <c r="C1139" s="209">
        <v>9</v>
      </c>
      <c r="D1139" s="57" t="str">
        <f t="shared" si="213"/>
        <v>Q2</v>
      </c>
      <c r="E1139" s="208" t="s">
        <v>35</v>
      </c>
      <c r="F1139" s="209">
        <v>2020</v>
      </c>
      <c r="G1139" s="209">
        <v>11</v>
      </c>
      <c r="H1139" s="213"/>
      <c r="I1139" s="57" t="str">
        <f t="shared" si="203"/>
        <v>Q3</v>
      </c>
      <c r="J1139" s="204" t="s">
        <v>1334</v>
      </c>
      <c r="K1139" s="213" t="s">
        <v>1335</v>
      </c>
      <c r="L1139" s="210" t="s">
        <v>79</v>
      </c>
      <c r="M1139" s="208" t="s">
        <v>47</v>
      </c>
      <c r="N1139" s="208">
        <v>1</v>
      </c>
      <c r="O1139" s="208"/>
      <c r="P1139" s="57" t="str">
        <f t="shared" si="204"/>
        <v>MAIN UNIT</v>
      </c>
      <c r="Q1139" s="208" t="s">
        <v>958</v>
      </c>
      <c r="R1139" s="208" t="s">
        <v>49</v>
      </c>
      <c r="S1139" s="208" t="s">
        <v>37</v>
      </c>
      <c r="T1139" s="208" t="s">
        <v>75</v>
      </c>
      <c r="U1139" s="208" t="s">
        <v>58</v>
      </c>
      <c r="V1139" s="208" t="s">
        <v>1336</v>
      </c>
      <c r="W1139" s="208" t="s">
        <v>51</v>
      </c>
      <c r="X1139" s="34">
        <v>927000</v>
      </c>
      <c r="Y1139" s="215" t="str">
        <f t="shared" si="215"/>
        <v>1.13</v>
      </c>
      <c r="Z1139" s="26">
        <f t="shared" si="214"/>
        <v>927000</v>
      </c>
      <c r="AA1139" s="208">
        <v>1.155</v>
      </c>
      <c r="AB1139" s="35">
        <f t="shared" si="212"/>
        <v>947508.84955752222</v>
      </c>
      <c r="AC1139" s="27">
        <f t="shared" si="205"/>
        <v>106689.496460177</v>
      </c>
      <c r="AD1139" s="212">
        <v>0.11260000000000001</v>
      </c>
      <c r="AE1139" s="211">
        <f t="shared" si="206"/>
        <v>1</v>
      </c>
      <c r="AF1139" s="211" t="str">
        <f>IF(AND(COUNTIFS($J$18:J1139,J1139)=1,AE1139=1),1,"")</f>
        <v/>
      </c>
      <c r="AG1139" s="211" t="str">
        <f>IF(C1139="","",IF(AND(COUNTIFS($J$18:J1139,J1139)=1,C1139&lt;&gt;""),1,""))</f>
        <v/>
      </c>
      <c r="AH1139" s="211" t="str">
        <f>IF(G1139="","",IF(AND(COUNTIFS($J$18:J1139,J1139)=1,G1139&lt;&gt;""),1,""))</f>
        <v/>
      </c>
      <c r="AI1139" s="28">
        <f t="shared" si="207"/>
        <v>44078731.611185834</v>
      </c>
      <c r="AJ1139" s="28">
        <f t="shared" si="208"/>
        <v>5508173.2163771475</v>
      </c>
      <c r="AK1139" s="29">
        <f t="shared" si="209"/>
        <v>0.12496215328889686</v>
      </c>
      <c r="AL1139" s="210"/>
      <c r="AM1139" s="210"/>
      <c r="AN1139" s="210"/>
      <c r="AO1139" s="210"/>
      <c r="AP1139" s="45" t="str">
        <f t="shared" si="210"/>
        <v>202011</v>
      </c>
      <c r="AQ1139" s="45" t="str">
        <f t="shared" si="211"/>
        <v>202011RMB</v>
      </c>
    </row>
    <row r="1140" spans="1:43" s="15" customFormat="1">
      <c r="A1140" s="208" t="s">
        <v>35</v>
      </c>
      <c r="B1140" s="209">
        <v>2020</v>
      </c>
      <c r="C1140" s="209">
        <v>9</v>
      </c>
      <c r="D1140" s="57" t="str">
        <f t="shared" si="213"/>
        <v>Q2</v>
      </c>
      <c r="E1140" s="208" t="s">
        <v>35</v>
      </c>
      <c r="F1140" s="209">
        <v>2020</v>
      </c>
      <c r="G1140" s="209">
        <v>11</v>
      </c>
      <c r="H1140" s="213"/>
      <c r="I1140" s="57" t="str">
        <f t="shared" si="203"/>
        <v>Q3</v>
      </c>
      <c r="J1140" s="204" t="s">
        <v>1334</v>
      </c>
      <c r="K1140" s="213" t="s">
        <v>1335</v>
      </c>
      <c r="L1140" s="210" t="s">
        <v>79</v>
      </c>
      <c r="M1140" s="208" t="s">
        <v>47</v>
      </c>
      <c r="N1140" s="208">
        <v>1</v>
      </c>
      <c r="O1140" s="208"/>
      <c r="P1140" s="57" t="str">
        <f t="shared" si="204"/>
        <v>MAIN UNIT</v>
      </c>
      <c r="Q1140" s="208" t="s">
        <v>958</v>
      </c>
      <c r="R1140" s="208" t="s">
        <v>49</v>
      </c>
      <c r="S1140" s="208" t="s">
        <v>37</v>
      </c>
      <c r="T1140" s="208" t="s">
        <v>75</v>
      </c>
      <c r="U1140" s="208" t="s">
        <v>58</v>
      </c>
      <c r="V1140" s="208" t="s">
        <v>1336</v>
      </c>
      <c r="W1140" s="208" t="s">
        <v>51</v>
      </c>
      <c r="X1140" s="34">
        <v>927000</v>
      </c>
      <c r="Y1140" s="215" t="str">
        <f t="shared" si="215"/>
        <v>1.13</v>
      </c>
      <c r="Z1140" s="26">
        <f t="shared" si="214"/>
        <v>927000</v>
      </c>
      <c r="AA1140" s="208">
        <v>1.155</v>
      </c>
      <c r="AB1140" s="35">
        <f t="shared" si="212"/>
        <v>947508.84955752222</v>
      </c>
      <c r="AC1140" s="27">
        <f t="shared" si="205"/>
        <v>106689.496460177</v>
      </c>
      <c r="AD1140" s="212">
        <v>0.11260000000000001</v>
      </c>
      <c r="AE1140" s="211">
        <f t="shared" si="206"/>
        <v>1</v>
      </c>
      <c r="AF1140" s="211" t="str">
        <f>IF(AND(COUNTIFS($J$18:J1140,J1140)=1,AE1140=1),1,"")</f>
        <v/>
      </c>
      <c r="AG1140" s="211" t="str">
        <f>IF(C1140="","",IF(AND(COUNTIFS($J$18:J1140,J1140)=1,C1140&lt;&gt;""),1,""))</f>
        <v/>
      </c>
      <c r="AH1140" s="211" t="str">
        <f>IF(G1140="","",IF(AND(COUNTIFS($J$18:J1140,J1140)=1,G1140&lt;&gt;""),1,""))</f>
        <v/>
      </c>
      <c r="AI1140" s="28">
        <f t="shared" si="207"/>
        <v>44078731.611185834</v>
      </c>
      <c r="AJ1140" s="28">
        <f t="shared" si="208"/>
        <v>5508173.2163771475</v>
      </c>
      <c r="AK1140" s="29">
        <f t="shared" si="209"/>
        <v>0.12496215328889686</v>
      </c>
      <c r="AL1140" s="210"/>
      <c r="AM1140" s="210"/>
      <c r="AN1140" s="210"/>
      <c r="AO1140" s="210"/>
      <c r="AP1140" s="45" t="str">
        <f t="shared" si="210"/>
        <v>202011</v>
      </c>
      <c r="AQ1140" s="45" t="str">
        <f t="shared" si="211"/>
        <v>202011RMB</v>
      </c>
    </row>
    <row r="1141" spans="1:43" s="15" customFormat="1">
      <c r="A1141" s="208" t="s">
        <v>35</v>
      </c>
      <c r="B1141" s="209">
        <v>2020</v>
      </c>
      <c r="C1141" s="209">
        <v>9</v>
      </c>
      <c r="D1141" s="57" t="str">
        <f t="shared" si="213"/>
        <v>Q2</v>
      </c>
      <c r="E1141" s="208" t="s">
        <v>35</v>
      </c>
      <c r="F1141" s="209">
        <v>2020</v>
      </c>
      <c r="G1141" s="209">
        <v>11</v>
      </c>
      <c r="H1141" s="213"/>
      <c r="I1141" s="57" t="str">
        <f t="shared" si="203"/>
        <v>Q3</v>
      </c>
      <c r="J1141" s="204" t="s">
        <v>1334</v>
      </c>
      <c r="K1141" s="213" t="s">
        <v>1335</v>
      </c>
      <c r="L1141" s="210" t="s">
        <v>79</v>
      </c>
      <c r="M1141" s="208" t="s">
        <v>47</v>
      </c>
      <c r="N1141" s="208">
        <v>1</v>
      </c>
      <c r="O1141" s="208"/>
      <c r="P1141" s="57" t="str">
        <f t="shared" si="204"/>
        <v>MAIN UNIT</v>
      </c>
      <c r="Q1141" s="208" t="s">
        <v>958</v>
      </c>
      <c r="R1141" s="208" t="s">
        <v>49</v>
      </c>
      <c r="S1141" s="208" t="s">
        <v>37</v>
      </c>
      <c r="T1141" s="208" t="s">
        <v>75</v>
      </c>
      <c r="U1141" s="208" t="s">
        <v>58</v>
      </c>
      <c r="V1141" s="208" t="s">
        <v>1336</v>
      </c>
      <c r="W1141" s="208" t="s">
        <v>51</v>
      </c>
      <c r="X1141" s="34">
        <v>927000</v>
      </c>
      <c r="Y1141" s="215" t="str">
        <f t="shared" si="215"/>
        <v>1.13</v>
      </c>
      <c r="Z1141" s="26">
        <f t="shared" si="214"/>
        <v>927000</v>
      </c>
      <c r="AA1141" s="208">
        <v>1.155</v>
      </c>
      <c r="AB1141" s="35">
        <f t="shared" si="212"/>
        <v>947508.84955752222</v>
      </c>
      <c r="AC1141" s="27">
        <f t="shared" si="205"/>
        <v>106689.496460177</v>
      </c>
      <c r="AD1141" s="212">
        <v>0.11260000000000001</v>
      </c>
      <c r="AE1141" s="211">
        <f t="shared" si="206"/>
        <v>1</v>
      </c>
      <c r="AF1141" s="211" t="str">
        <f>IF(AND(COUNTIFS($J$18:J1141,J1141)=1,AE1141=1),1,"")</f>
        <v/>
      </c>
      <c r="AG1141" s="211" t="str">
        <f>IF(C1141="","",IF(AND(COUNTIFS($J$18:J1141,J1141)=1,C1141&lt;&gt;""),1,""))</f>
        <v/>
      </c>
      <c r="AH1141" s="211" t="str">
        <f>IF(G1141="","",IF(AND(COUNTIFS($J$18:J1141,J1141)=1,G1141&lt;&gt;""),1,""))</f>
        <v/>
      </c>
      <c r="AI1141" s="28">
        <f t="shared" si="207"/>
        <v>44078731.611185834</v>
      </c>
      <c r="AJ1141" s="28">
        <f t="shared" si="208"/>
        <v>5508173.2163771475</v>
      </c>
      <c r="AK1141" s="29">
        <f t="shared" si="209"/>
        <v>0.12496215328889686</v>
      </c>
      <c r="AL1141" s="210"/>
      <c r="AM1141" s="210"/>
      <c r="AN1141" s="210"/>
      <c r="AO1141" s="210"/>
      <c r="AP1141" s="45" t="str">
        <f t="shared" si="210"/>
        <v>202011</v>
      </c>
      <c r="AQ1141" s="45" t="str">
        <f t="shared" si="211"/>
        <v>202011RMB</v>
      </c>
    </row>
    <row r="1142" spans="1:43" s="15" customFormat="1">
      <c r="A1142" s="208" t="s">
        <v>35</v>
      </c>
      <c r="B1142" s="209">
        <v>2020</v>
      </c>
      <c r="C1142" s="209">
        <v>9</v>
      </c>
      <c r="D1142" s="57" t="str">
        <f t="shared" si="213"/>
        <v>Q2</v>
      </c>
      <c r="E1142" s="208" t="s">
        <v>35</v>
      </c>
      <c r="F1142" s="209">
        <v>2020</v>
      </c>
      <c r="G1142" s="209">
        <v>11</v>
      </c>
      <c r="H1142" s="213"/>
      <c r="I1142" s="57" t="str">
        <f t="shared" si="203"/>
        <v>Q3</v>
      </c>
      <c r="J1142" s="204" t="s">
        <v>1334</v>
      </c>
      <c r="K1142" s="213" t="s">
        <v>1335</v>
      </c>
      <c r="L1142" s="210" t="s">
        <v>55</v>
      </c>
      <c r="M1142" s="208" t="s">
        <v>47</v>
      </c>
      <c r="N1142" s="208">
        <v>1</v>
      </c>
      <c r="O1142" s="208"/>
      <c r="P1142" s="57" t="str">
        <f t="shared" si="204"/>
        <v>MAIN UNIT</v>
      </c>
      <c r="Q1142" s="208" t="s">
        <v>958</v>
      </c>
      <c r="R1142" s="208" t="s">
        <v>49</v>
      </c>
      <c r="S1142" s="208" t="s">
        <v>37</v>
      </c>
      <c r="T1142" s="208" t="s">
        <v>75</v>
      </c>
      <c r="U1142" s="208" t="s">
        <v>58</v>
      </c>
      <c r="V1142" s="208" t="s">
        <v>1336</v>
      </c>
      <c r="W1142" s="208" t="s">
        <v>51</v>
      </c>
      <c r="X1142" s="34">
        <v>927000</v>
      </c>
      <c r="Y1142" s="215" t="str">
        <f t="shared" si="215"/>
        <v>1.13</v>
      </c>
      <c r="Z1142" s="26">
        <f t="shared" si="214"/>
        <v>927000</v>
      </c>
      <c r="AA1142" s="208">
        <v>1.155</v>
      </c>
      <c r="AB1142" s="35">
        <f t="shared" si="212"/>
        <v>947508.84955752222</v>
      </c>
      <c r="AC1142" s="27">
        <f t="shared" si="205"/>
        <v>106689.496460177</v>
      </c>
      <c r="AD1142" s="212">
        <v>0.11260000000000001</v>
      </c>
      <c r="AE1142" s="211">
        <f t="shared" si="206"/>
        <v>1</v>
      </c>
      <c r="AF1142" s="211" t="str">
        <f>IF(AND(COUNTIFS($J$18:J1142,J1142)=1,AE1142=1),1,"")</f>
        <v/>
      </c>
      <c r="AG1142" s="211" t="str">
        <f>IF(C1142="","",IF(AND(COUNTIFS($J$18:J1142,J1142)=1,C1142&lt;&gt;""),1,""))</f>
        <v/>
      </c>
      <c r="AH1142" s="211" t="str">
        <f>IF(G1142="","",IF(AND(COUNTIFS($J$18:J1142,J1142)=1,G1142&lt;&gt;""),1,""))</f>
        <v/>
      </c>
      <c r="AI1142" s="28">
        <f t="shared" si="207"/>
        <v>44078731.611185834</v>
      </c>
      <c r="AJ1142" s="28">
        <f t="shared" si="208"/>
        <v>5508173.2163771475</v>
      </c>
      <c r="AK1142" s="29">
        <f t="shared" si="209"/>
        <v>0.12496215328889686</v>
      </c>
      <c r="AL1142" s="210"/>
      <c r="AM1142" s="210"/>
      <c r="AN1142" s="210"/>
      <c r="AO1142" s="210"/>
      <c r="AP1142" s="45" t="str">
        <f t="shared" si="210"/>
        <v>202011</v>
      </c>
      <c r="AQ1142" s="45" t="str">
        <f t="shared" si="211"/>
        <v>202011RMB</v>
      </c>
    </row>
    <row r="1143" spans="1:43" s="15" customFormat="1">
      <c r="A1143" s="208" t="s">
        <v>35</v>
      </c>
      <c r="B1143" s="209">
        <v>2020</v>
      </c>
      <c r="C1143" s="209">
        <v>9</v>
      </c>
      <c r="D1143" s="57" t="str">
        <f t="shared" si="213"/>
        <v>Q2</v>
      </c>
      <c r="E1143" s="208" t="s">
        <v>35</v>
      </c>
      <c r="F1143" s="209">
        <v>2020</v>
      </c>
      <c r="G1143" s="209">
        <v>11</v>
      </c>
      <c r="H1143" s="213"/>
      <c r="I1143" s="57" t="str">
        <f t="shared" si="203"/>
        <v>Q3</v>
      </c>
      <c r="J1143" s="204" t="s">
        <v>1337</v>
      </c>
      <c r="K1143" s="213" t="s">
        <v>1338</v>
      </c>
      <c r="L1143" s="210" t="s">
        <v>55</v>
      </c>
      <c r="M1143" s="208" t="s">
        <v>47</v>
      </c>
      <c r="N1143" s="208">
        <v>1</v>
      </c>
      <c r="O1143" s="208"/>
      <c r="P1143" s="57" t="str">
        <f t="shared" si="204"/>
        <v>MAIN UNIT</v>
      </c>
      <c r="Q1143" s="208" t="s">
        <v>958</v>
      </c>
      <c r="R1143" s="208" t="s">
        <v>49</v>
      </c>
      <c r="S1143" s="208" t="s">
        <v>37</v>
      </c>
      <c r="T1143" s="208" t="s">
        <v>303</v>
      </c>
      <c r="U1143" s="208" t="s">
        <v>58</v>
      </c>
      <c r="V1143" s="208" t="s">
        <v>949</v>
      </c>
      <c r="W1143" s="208" t="s">
        <v>51</v>
      </c>
      <c r="X1143" s="34">
        <v>520000</v>
      </c>
      <c r="Y1143" s="215" t="str">
        <f t="shared" si="215"/>
        <v>1.13</v>
      </c>
      <c r="Z1143" s="26">
        <f t="shared" si="214"/>
        <v>520000</v>
      </c>
      <c r="AA1143" s="208">
        <v>1.155</v>
      </c>
      <c r="AB1143" s="35">
        <f t="shared" si="212"/>
        <v>531504.42477876111</v>
      </c>
      <c r="AC1143" s="27">
        <f t="shared" si="205"/>
        <v>79141.008849557533</v>
      </c>
      <c r="AD1143" s="212">
        <v>0.1489</v>
      </c>
      <c r="AE1143" s="211">
        <f t="shared" si="206"/>
        <v>1</v>
      </c>
      <c r="AF1143" s="211">
        <f>IF(AND(COUNTIFS($J$18:J1143,J1143)=1,AE1143=1),1,"")</f>
        <v>1</v>
      </c>
      <c r="AG1143" s="211">
        <f>IF(C1143="","",IF(AND(COUNTIFS($J$18:J1143,J1143)=1,C1143&lt;&gt;""),1,""))</f>
        <v>1</v>
      </c>
      <c r="AH1143" s="211">
        <f>IF(G1143="","",IF(AND(COUNTIFS($J$18:J1143,J1143)=1,G1143&lt;&gt;""),1,""))</f>
        <v>1</v>
      </c>
      <c r="AI1143" s="28">
        <f t="shared" si="207"/>
        <v>44078731.611185834</v>
      </c>
      <c r="AJ1143" s="28">
        <f t="shared" si="208"/>
        <v>5508173.2163771475</v>
      </c>
      <c r="AK1143" s="29">
        <f t="shared" si="209"/>
        <v>0.12496215328889686</v>
      </c>
      <c r="AL1143" s="210"/>
      <c r="AM1143" s="210"/>
      <c r="AN1143" s="210"/>
      <c r="AO1143" s="210"/>
      <c r="AP1143" s="45" t="str">
        <f t="shared" si="210"/>
        <v>202011</v>
      </c>
      <c r="AQ1143" s="45" t="str">
        <f t="shared" si="211"/>
        <v>202011RMB</v>
      </c>
    </row>
    <row r="1144" spans="1:43" s="15" customFormat="1">
      <c r="A1144" s="208" t="s">
        <v>35</v>
      </c>
      <c r="B1144" s="209">
        <v>2020</v>
      </c>
      <c r="C1144" s="209">
        <v>9</v>
      </c>
      <c r="D1144" s="57" t="str">
        <f t="shared" si="213"/>
        <v>Q2</v>
      </c>
      <c r="E1144" s="208" t="s">
        <v>35</v>
      </c>
      <c r="F1144" s="209">
        <v>2020</v>
      </c>
      <c r="G1144" s="209">
        <v>11</v>
      </c>
      <c r="H1144" s="213"/>
      <c r="I1144" s="57" t="str">
        <f t="shared" si="203"/>
        <v>Q3</v>
      </c>
      <c r="J1144" s="204" t="s">
        <v>1339</v>
      </c>
      <c r="K1144" s="213" t="s">
        <v>1340</v>
      </c>
      <c r="L1144" s="210" t="s">
        <v>79</v>
      </c>
      <c r="M1144" s="208" t="s">
        <v>47</v>
      </c>
      <c r="N1144" s="208">
        <v>1</v>
      </c>
      <c r="O1144" s="208"/>
      <c r="P1144" s="57" t="str">
        <f t="shared" si="204"/>
        <v>MAIN UNIT</v>
      </c>
      <c r="Q1144" s="208" t="s">
        <v>56</v>
      </c>
      <c r="R1144" s="208" t="s">
        <v>49</v>
      </c>
      <c r="S1144" s="208" t="s">
        <v>36</v>
      </c>
      <c r="T1144" s="208" t="s">
        <v>65</v>
      </c>
      <c r="U1144" s="208" t="s">
        <v>66</v>
      </c>
      <c r="V1144" s="208" t="s">
        <v>290</v>
      </c>
      <c r="W1144" s="208" t="s">
        <v>1276</v>
      </c>
      <c r="X1144" s="34">
        <v>11687500</v>
      </c>
      <c r="Y1144" s="215" t="str">
        <f t="shared" si="215"/>
        <v>1</v>
      </c>
      <c r="Z1144" s="26">
        <f t="shared" si="214"/>
        <v>11687500</v>
      </c>
      <c r="AA1144" s="208">
        <v>7.6100000000000001E-2</v>
      </c>
      <c r="AB1144" s="35">
        <f t="shared" si="212"/>
        <v>889418.75</v>
      </c>
      <c r="AC1144" s="27">
        <f t="shared" si="205"/>
        <v>92054.840624999997</v>
      </c>
      <c r="AD1144" s="212">
        <v>0.10349999999999999</v>
      </c>
      <c r="AE1144" s="211">
        <f t="shared" si="206"/>
        <v>1</v>
      </c>
      <c r="AF1144" s="211">
        <f>IF(AND(COUNTIFS($J$18:J1144,J1144)=1,AE1144=1),1,"")</f>
        <v>1</v>
      </c>
      <c r="AG1144" s="211">
        <f>IF(C1144="","",IF(AND(COUNTIFS($J$18:J1144,J1144)=1,C1144&lt;&gt;""),1,""))</f>
        <v>1</v>
      </c>
      <c r="AH1144" s="211">
        <f>IF(G1144="","",IF(AND(COUNTIFS($J$18:J1144,J1144)=1,G1144&lt;&gt;""),1,""))</f>
        <v>1</v>
      </c>
      <c r="AI1144" s="28">
        <f t="shared" si="207"/>
        <v>44078731.611185834</v>
      </c>
      <c r="AJ1144" s="28">
        <f t="shared" si="208"/>
        <v>5508173.2163771475</v>
      </c>
      <c r="AK1144" s="29">
        <f t="shared" si="209"/>
        <v>0.12496215328889686</v>
      </c>
      <c r="AL1144" s="210"/>
      <c r="AM1144" s="210"/>
      <c r="AN1144" s="210"/>
      <c r="AO1144" s="210"/>
      <c r="AP1144" s="45" t="str">
        <f t="shared" si="210"/>
        <v>202011</v>
      </c>
      <c r="AQ1144" s="45" t="str">
        <f t="shared" si="211"/>
        <v>202011JPY</v>
      </c>
    </row>
    <row r="1145" spans="1:43" s="15" customFormat="1">
      <c r="A1145" s="208" t="s">
        <v>35</v>
      </c>
      <c r="B1145" s="209">
        <v>2020</v>
      </c>
      <c r="C1145" s="209">
        <v>9</v>
      </c>
      <c r="D1145" s="57" t="str">
        <f t="shared" si="213"/>
        <v>Q2</v>
      </c>
      <c r="E1145" s="208" t="s">
        <v>35</v>
      </c>
      <c r="F1145" s="209">
        <v>2020</v>
      </c>
      <c r="G1145" s="209">
        <v>11</v>
      </c>
      <c r="H1145" s="213"/>
      <c r="I1145" s="57" t="str">
        <f t="shared" si="203"/>
        <v>Q3</v>
      </c>
      <c r="J1145" s="204" t="s">
        <v>1339</v>
      </c>
      <c r="K1145" s="213" t="s">
        <v>1340</v>
      </c>
      <c r="L1145" s="210" t="s">
        <v>79</v>
      </c>
      <c r="M1145" s="208" t="s">
        <v>47</v>
      </c>
      <c r="N1145" s="208">
        <v>1</v>
      </c>
      <c r="O1145" s="208"/>
      <c r="P1145" s="57" t="str">
        <f t="shared" si="204"/>
        <v>MAIN UNIT</v>
      </c>
      <c r="Q1145" s="208" t="s">
        <v>56</v>
      </c>
      <c r="R1145" s="208" t="s">
        <v>49</v>
      </c>
      <c r="S1145" s="208" t="s">
        <v>36</v>
      </c>
      <c r="T1145" s="208" t="s">
        <v>65</v>
      </c>
      <c r="U1145" s="208" t="s">
        <v>66</v>
      </c>
      <c r="V1145" s="208" t="s">
        <v>290</v>
      </c>
      <c r="W1145" s="208" t="s">
        <v>1276</v>
      </c>
      <c r="X1145" s="34">
        <v>11687500</v>
      </c>
      <c r="Y1145" s="215" t="str">
        <f t="shared" si="215"/>
        <v>1</v>
      </c>
      <c r="Z1145" s="26">
        <f t="shared" si="214"/>
        <v>11687500</v>
      </c>
      <c r="AA1145" s="208">
        <v>7.6100000000000001E-2</v>
      </c>
      <c r="AB1145" s="35">
        <f t="shared" si="212"/>
        <v>889418.75</v>
      </c>
      <c r="AC1145" s="27">
        <f t="shared" si="205"/>
        <v>92054.840624999997</v>
      </c>
      <c r="AD1145" s="212">
        <v>0.10349999999999999</v>
      </c>
      <c r="AE1145" s="211">
        <f t="shared" si="206"/>
        <v>1</v>
      </c>
      <c r="AF1145" s="211" t="str">
        <f>IF(AND(COUNTIFS($J$18:J1145,J1145)=1,AE1145=1),1,"")</f>
        <v/>
      </c>
      <c r="AG1145" s="211" t="str">
        <f>IF(C1145="","",IF(AND(COUNTIFS($J$18:J1145,J1145)=1,C1145&lt;&gt;""),1,""))</f>
        <v/>
      </c>
      <c r="AH1145" s="211" t="str">
        <f>IF(G1145="","",IF(AND(COUNTIFS($J$18:J1145,J1145)=1,G1145&lt;&gt;""),1,""))</f>
        <v/>
      </c>
      <c r="AI1145" s="28">
        <f t="shared" si="207"/>
        <v>44078731.611185834</v>
      </c>
      <c r="AJ1145" s="28">
        <f t="shared" si="208"/>
        <v>5508173.2163771475</v>
      </c>
      <c r="AK1145" s="29">
        <f t="shared" si="209"/>
        <v>0.12496215328889686</v>
      </c>
      <c r="AL1145" s="210"/>
      <c r="AM1145" s="210"/>
      <c r="AN1145" s="210"/>
      <c r="AO1145" s="210"/>
      <c r="AP1145" s="45" t="str">
        <f t="shared" si="210"/>
        <v>202011</v>
      </c>
      <c r="AQ1145" s="45" t="str">
        <f t="shared" si="211"/>
        <v>202011JPY</v>
      </c>
    </row>
    <row r="1146" spans="1:43" s="15" customFormat="1">
      <c r="A1146" s="208" t="s">
        <v>35</v>
      </c>
      <c r="B1146" s="209">
        <v>2020</v>
      </c>
      <c r="C1146" s="209">
        <v>9</v>
      </c>
      <c r="D1146" s="57" t="str">
        <f t="shared" si="213"/>
        <v>Q2</v>
      </c>
      <c r="E1146" s="208" t="s">
        <v>35</v>
      </c>
      <c r="F1146" s="209">
        <v>2020</v>
      </c>
      <c r="G1146" s="209">
        <v>11</v>
      </c>
      <c r="H1146" s="213"/>
      <c r="I1146" s="57" t="str">
        <f t="shared" si="203"/>
        <v>Q3</v>
      </c>
      <c r="J1146" s="204" t="s">
        <v>1339</v>
      </c>
      <c r="K1146" s="213" t="s">
        <v>1340</v>
      </c>
      <c r="L1146" s="210" t="s">
        <v>79</v>
      </c>
      <c r="M1146" s="208" t="s">
        <v>47</v>
      </c>
      <c r="N1146" s="208">
        <v>1</v>
      </c>
      <c r="O1146" s="208"/>
      <c r="P1146" s="57" t="str">
        <f t="shared" si="204"/>
        <v>MAIN UNIT</v>
      </c>
      <c r="Q1146" s="208" t="s">
        <v>56</v>
      </c>
      <c r="R1146" s="208" t="s">
        <v>49</v>
      </c>
      <c r="S1146" s="208" t="s">
        <v>36</v>
      </c>
      <c r="T1146" s="208" t="s">
        <v>65</v>
      </c>
      <c r="U1146" s="208" t="s">
        <v>66</v>
      </c>
      <c r="V1146" s="208" t="s">
        <v>290</v>
      </c>
      <c r="W1146" s="208" t="s">
        <v>1276</v>
      </c>
      <c r="X1146" s="34">
        <v>11687500</v>
      </c>
      <c r="Y1146" s="215" t="str">
        <f t="shared" si="215"/>
        <v>1</v>
      </c>
      <c r="Z1146" s="26">
        <f t="shared" si="214"/>
        <v>11687500</v>
      </c>
      <c r="AA1146" s="208">
        <v>7.6100000000000001E-2</v>
      </c>
      <c r="AB1146" s="35">
        <f t="shared" si="212"/>
        <v>889418.75</v>
      </c>
      <c r="AC1146" s="27">
        <f t="shared" si="205"/>
        <v>92054.840624999997</v>
      </c>
      <c r="AD1146" s="212">
        <v>0.10349999999999999</v>
      </c>
      <c r="AE1146" s="211">
        <f t="shared" si="206"/>
        <v>1</v>
      </c>
      <c r="AF1146" s="211" t="str">
        <f>IF(AND(COUNTIFS($J$18:J1146,J1146)=1,AE1146=1),1,"")</f>
        <v/>
      </c>
      <c r="AG1146" s="211" t="str">
        <f>IF(C1146="","",IF(AND(COUNTIFS($J$18:J1146,J1146)=1,C1146&lt;&gt;""),1,""))</f>
        <v/>
      </c>
      <c r="AH1146" s="211" t="str">
        <f>IF(G1146="","",IF(AND(COUNTIFS($J$18:J1146,J1146)=1,G1146&lt;&gt;""),1,""))</f>
        <v/>
      </c>
      <c r="AI1146" s="28">
        <f t="shared" si="207"/>
        <v>44078731.611185834</v>
      </c>
      <c r="AJ1146" s="28">
        <f t="shared" si="208"/>
        <v>5508173.2163771475</v>
      </c>
      <c r="AK1146" s="29">
        <f t="shared" si="209"/>
        <v>0.12496215328889686</v>
      </c>
      <c r="AL1146" s="210"/>
      <c r="AM1146" s="210"/>
      <c r="AN1146" s="210"/>
      <c r="AO1146" s="210"/>
      <c r="AP1146" s="45" t="str">
        <f t="shared" si="210"/>
        <v>202011</v>
      </c>
      <c r="AQ1146" s="45" t="str">
        <f t="shared" si="211"/>
        <v>202011JPY</v>
      </c>
    </row>
    <row r="1147" spans="1:43" s="15" customFormat="1">
      <c r="A1147" s="208" t="s">
        <v>35</v>
      </c>
      <c r="B1147" s="209">
        <v>2020</v>
      </c>
      <c r="C1147" s="209">
        <v>9</v>
      </c>
      <c r="D1147" s="57" t="str">
        <f t="shared" si="213"/>
        <v>Q2</v>
      </c>
      <c r="E1147" s="208" t="s">
        <v>35</v>
      </c>
      <c r="F1147" s="209">
        <v>2020</v>
      </c>
      <c r="G1147" s="209">
        <v>11</v>
      </c>
      <c r="H1147" s="213"/>
      <c r="I1147" s="57" t="str">
        <f t="shared" si="203"/>
        <v>Q3</v>
      </c>
      <c r="J1147" s="204" t="s">
        <v>1339</v>
      </c>
      <c r="K1147" s="213" t="s">
        <v>1340</v>
      </c>
      <c r="L1147" s="210" t="s">
        <v>79</v>
      </c>
      <c r="M1147" s="208" t="s">
        <v>47</v>
      </c>
      <c r="N1147" s="208">
        <v>1</v>
      </c>
      <c r="O1147" s="208"/>
      <c r="P1147" s="57" t="str">
        <f t="shared" si="204"/>
        <v>MAIN UNIT</v>
      </c>
      <c r="Q1147" s="208" t="s">
        <v>56</v>
      </c>
      <c r="R1147" s="208" t="s">
        <v>49</v>
      </c>
      <c r="S1147" s="208" t="s">
        <v>36</v>
      </c>
      <c r="T1147" s="208" t="s">
        <v>65</v>
      </c>
      <c r="U1147" s="208" t="s">
        <v>66</v>
      </c>
      <c r="V1147" s="208" t="s">
        <v>290</v>
      </c>
      <c r="W1147" s="208" t="s">
        <v>1276</v>
      </c>
      <c r="X1147" s="34">
        <v>11687500</v>
      </c>
      <c r="Y1147" s="215" t="str">
        <f t="shared" si="215"/>
        <v>1</v>
      </c>
      <c r="Z1147" s="26">
        <f t="shared" si="214"/>
        <v>11687500</v>
      </c>
      <c r="AA1147" s="208">
        <v>7.6100000000000001E-2</v>
      </c>
      <c r="AB1147" s="35">
        <f t="shared" si="212"/>
        <v>889418.75</v>
      </c>
      <c r="AC1147" s="27">
        <f t="shared" si="205"/>
        <v>92054.840624999997</v>
      </c>
      <c r="AD1147" s="212">
        <v>0.10349999999999999</v>
      </c>
      <c r="AE1147" s="211">
        <f t="shared" si="206"/>
        <v>1</v>
      </c>
      <c r="AF1147" s="211" t="str">
        <f>IF(AND(COUNTIFS($J$18:J1147,J1147)=1,AE1147=1),1,"")</f>
        <v/>
      </c>
      <c r="AG1147" s="211" t="str">
        <f>IF(C1147="","",IF(AND(COUNTIFS($J$18:J1147,J1147)=1,C1147&lt;&gt;""),1,""))</f>
        <v/>
      </c>
      <c r="AH1147" s="211" t="str">
        <f>IF(G1147="","",IF(AND(COUNTIFS($J$18:J1147,J1147)=1,G1147&lt;&gt;""),1,""))</f>
        <v/>
      </c>
      <c r="AI1147" s="28">
        <f t="shared" si="207"/>
        <v>44078731.611185834</v>
      </c>
      <c r="AJ1147" s="28">
        <f t="shared" si="208"/>
        <v>5508173.2163771475</v>
      </c>
      <c r="AK1147" s="29">
        <f t="shared" si="209"/>
        <v>0.12496215328889686</v>
      </c>
      <c r="AL1147" s="210"/>
      <c r="AM1147" s="210"/>
      <c r="AN1147" s="210"/>
      <c r="AO1147" s="210"/>
      <c r="AP1147" s="45" t="str">
        <f t="shared" si="210"/>
        <v>202011</v>
      </c>
      <c r="AQ1147" s="45" t="str">
        <f t="shared" si="211"/>
        <v>202011JPY</v>
      </c>
    </row>
    <row r="1148" spans="1:43" s="15" customFormat="1">
      <c r="A1148" s="208" t="s">
        <v>35</v>
      </c>
      <c r="B1148" s="209">
        <v>2020</v>
      </c>
      <c r="C1148" s="209">
        <v>9</v>
      </c>
      <c r="D1148" s="57" t="str">
        <f t="shared" si="213"/>
        <v>Q2</v>
      </c>
      <c r="E1148" s="208" t="s">
        <v>35</v>
      </c>
      <c r="F1148" s="209">
        <v>2020</v>
      </c>
      <c r="G1148" s="209">
        <v>12</v>
      </c>
      <c r="H1148" s="213"/>
      <c r="I1148" s="57" t="str">
        <f t="shared" si="203"/>
        <v>Q3</v>
      </c>
      <c r="J1148" s="204" t="s">
        <v>1339</v>
      </c>
      <c r="K1148" s="213" t="s">
        <v>1340</v>
      </c>
      <c r="L1148" s="210" t="s">
        <v>79</v>
      </c>
      <c r="M1148" s="208" t="s">
        <v>47</v>
      </c>
      <c r="N1148" s="208">
        <v>1</v>
      </c>
      <c r="O1148" s="208"/>
      <c r="P1148" s="57" t="str">
        <f t="shared" si="204"/>
        <v>MAIN UNIT</v>
      </c>
      <c r="Q1148" s="208" t="s">
        <v>48</v>
      </c>
      <c r="R1148" s="208" t="s">
        <v>49</v>
      </c>
      <c r="S1148" s="208" t="s">
        <v>36</v>
      </c>
      <c r="T1148" s="208" t="s">
        <v>65</v>
      </c>
      <c r="U1148" s="208" t="s">
        <v>66</v>
      </c>
      <c r="V1148" s="208" t="s">
        <v>290</v>
      </c>
      <c r="W1148" s="208" t="s">
        <v>1276</v>
      </c>
      <c r="X1148" s="34">
        <v>11687500</v>
      </c>
      <c r="Y1148" s="215" t="str">
        <f t="shared" si="215"/>
        <v>1</v>
      </c>
      <c r="Z1148" s="26">
        <f t="shared" si="214"/>
        <v>11687500</v>
      </c>
      <c r="AA1148" s="208">
        <v>7.6100000000000001E-2</v>
      </c>
      <c r="AB1148" s="35">
        <f t="shared" si="212"/>
        <v>889418.75</v>
      </c>
      <c r="AC1148" s="27">
        <f t="shared" si="205"/>
        <v>92054.840624999997</v>
      </c>
      <c r="AD1148" s="212">
        <v>0.10349999999999999</v>
      </c>
      <c r="AE1148" s="211">
        <f t="shared" si="206"/>
        <v>0</v>
      </c>
      <c r="AF1148" s="211" t="str">
        <f>IF(AND(COUNTIFS($J$18:J1148,J1148)=1,AE1148=1),1,"")</f>
        <v/>
      </c>
      <c r="AG1148" s="211" t="str">
        <f>IF(C1148="","",IF(AND(COUNTIFS($J$18:J1148,J1148)=1,C1148&lt;&gt;""),1,""))</f>
        <v/>
      </c>
      <c r="AH1148" s="211" t="str">
        <f>IF(G1148="","",IF(AND(COUNTIFS($J$18:J1148,J1148)=1,G1148&lt;&gt;""),1,""))</f>
        <v/>
      </c>
      <c r="AI1148" s="28">
        <f t="shared" si="207"/>
        <v>48763143.537654869</v>
      </c>
      <c r="AJ1148" s="28">
        <f t="shared" si="208"/>
        <v>5924029.970215477</v>
      </c>
      <c r="AK1148" s="29">
        <f t="shared" si="209"/>
        <v>0.12148580957749257</v>
      </c>
      <c r="AL1148" s="210"/>
      <c r="AM1148" s="210"/>
      <c r="AN1148" s="210"/>
      <c r="AO1148" s="210"/>
      <c r="AP1148" s="45" t="str">
        <f t="shared" si="210"/>
        <v>202012</v>
      </c>
      <c r="AQ1148" s="45" t="str">
        <f t="shared" si="211"/>
        <v>202012JPY</v>
      </c>
    </row>
    <row r="1149" spans="1:43" s="15" customFormat="1">
      <c r="A1149" s="208" t="s">
        <v>35</v>
      </c>
      <c r="B1149" s="209">
        <v>2020</v>
      </c>
      <c r="C1149" s="209">
        <v>9</v>
      </c>
      <c r="D1149" s="57" t="str">
        <f t="shared" si="213"/>
        <v>Q2</v>
      </c>
      <c r="E1149" s="208" t="s">
        <v>35</v>
      </c>
      <c r="F1149" s="209">
        <v>2020</v>
      </c>
      <c r="G1149" s="209">
        <v>12</v>
      </c>
      <c r="H1149" s="213"/>
      <c r="I1149" s="57" t="str">
        <f t="shared" si="203"/>
        <v>Q3</v>
      </c>
      <c r="J1149" s="204" t="s">
        <v>1339</v>
      </c>
      <c r="K1149" s="213" t="s">
        <v>1340</v>
      </c>
      <c r="L1149" s="210" t="s">
        <v>79</v>
      </c>
      <c r="M1149" s="208" t="s">
        <v>47</v>
      </c>
      <c r="N1149" s="208">
        <v>1</v>
      </c>
      <c r="O1149" s="208"/>
      <c r="P1149" s="57" t="str">
        <f t="shared" si="204"/>
        <v>MAIN UNIT</v>
      </c>
      <c r="Q1149" s="208" t="s">
        <v>48</v>
      </c>
      <c r="R1149" s="208" t="s">
        <v>49</v>
      </c>
      <c r="S1149" s="208" t="s">
        <v>36</v>
      </c>
      <c r="T1149" s="208" t="s">
        <v>65</v>
      </c>
      <c r="U1149" s="208" t="s">
        <v>66</v>
      </c>
      <c r="V1149" s="208" t="s">
        <v>290</v>
      </c>
      <c r="W1149" s="208" t="s">
        <v>1276</v>
      </c>
      <c r="X1149" s="34">
        <v>11687500</v>
      </c>
      <c r="Y1149" s="215" t="str">
        <f t="shared" si="215"/>
        <v>1</v>
      </c>
      <c r="Z1149" s="26">
        <f t="shared" si="214"/>
        <v>11687500</v>
      </c>
      <c r="AA1149" s="208">
        <v>7.6100000000000001E-2</v>
      </c>
      <c r="AB1149" s="35">
        <f t="shared" si="212"/>
        <v>889418.75</v>
      </c>
      <c r="AC1149" s="27">
        <f t="shared" si="205"/>
        <v>92054.840624999997</v>
      </c>
      <c r="AD1149" s="212">
        <v>0.10349999999999999</v>
      </c>
      <c r="AE1149" s="211">
        <f t="shared" si="206"/>
        <v>0</v>
      </c>
      <c r="AF1149" s="211" t="str">
        <f>IF(AND(COUNTIFS($J$18:J1149,J1149)=1,AE1149=1),1,"")</f>
        <v/>
      </c>
      <c r="AG1149" s="211" t="str">
        <f>IF(C1149="","",IF(AND(COUNTIFS($J$18:J1149,J1149)=1,C1149&lt;&gt;""),1,""))</f>
        <v/>
      </c>
      <c r="AH1149" s="211" t="str">
        <f>IF(G1149="","",IF(AND(COUNTIFS($J$18:J1149,J1149)=1,G1149&lt;&gt;""),1,""))</f>
        <v/>
      </c>
      <c r="AI1149" s="28">
        <f t="shared" si="207"/>
        <v>48763143.537654869</v>
      </c>
      <c r="AJ1149" s="28">
        <f t="shared" si="208"/>
        <v>5924029.970215477</v>
      </c>
      <c r="AK1149" s="29">
        <f t="shared" si="209"/>
        <v>0.12148580957749257</v>
      </c>
      <c r="AL1149" s="210"/>
      <c r="AM1149" s="210"/>
      <c r="AN1149" s="210"/>
      <c r="AO1149" s="210"/>
      <c r="AP1149" s="45" t="str">
        <f t="shared" si="210"/>
        <v>202012</v>
      </c>
      <c r="AQ1149" s="45" t="str">
        <f t="shared" si="211"/>
        <v>202012JPY</v>
      </c>
    </row>
    <row r="1150" spans="1:43" s="15" customFormat="1">
      <c r="A1150" s="208" t="s">
        <v>35</v>
      </c>
      <c r="B1150" s="209">
        <v>2020</v>
      </c>
      <c r="C1150" s="209">
        <v>9</v>
      </c>
      <c r="D1150" s="57" t="str">
        <f t="shared" si="213"/>
        <v>Q2</v>
      </c>
      <c r="E1150" s="208" t="s">
        <v>35</v>
      </c>
      <c r="F1150" s="209">
        <v>2020</v>
      </c>
      <c r="G1150" s="209">
        <v>12</v>
      </c>
      <c r="H1150" s="213"/>
      <c r="I1150" s="57" t="str">
        <f t="shared" si="203"/>
        <v>Q3</v>
      </c>
      <c r="J1150" s="204" t="s">
        <v>1339</v>
      </c>
      <c r="K1150" s="213" t="s">
        <v>1340</v>
      </c>
      <c r="L1150" s="210" t="s">
        <v>79</v>
      </c>
      <c r="M1150" s="208" t="s">
        <v>47</v>
      </c>
      <c r="N1150" s="208">
        <v>1</v>
      </c>
      <c r="O1150" s="208"/>
      <c r="P1150" s="57" t="str">
        <f t="shared" si="204"/>
        <v>MAIN UNIT</v>
      </c>
      <c r="Q1150" s="208" t="s">
        <v>48</v>
      </c>
      <c r="R1150" s="208" t="s">
        <v>49</v>
      </c>
      <c r="S1150" s="208" t="s">
        <v>36</v>
      </c>
      <c r="T1150" s="208" t="s">
        <v>65</v>
      </c>
      <c r="U1150" s="208" t="s">
        <v>66</v>
      </c>
      <c r="V1150" s="208" t="s">
        <v>290</v>
      </c>
      <c r="W1150" s="208" t="s">
        <v>1276</v>
      </c>
      <c r="X1150" s="34">
        <v>11687500</v>
      </c>
      <c r="Y1150" s="215" t="str">
        <f t="shared" si="215"/>
        <v>1</v>
      </c>
      <c r="Z1150" s="26">
        <f t="shared" si="214"/>
        <v>11687500</v>
      </c>
      <c r="AA1150" s="208">
        <v>7.6100000000000001E-2</v>
      </c>
      <c r="AB1150" s="35">
        <f t="shared" si="212"/>
        <v>889418.75</v>
      </c>
      <c r="AC1150" s="27">
        <f t="shared" si="205"/>
        <v>92054.840624999997</v>
      </c>
      <c r="AD1150" s="212">
        <v>0.10349999999999999</v>
      </c>
      <c r="AE1150" s="211">
        <f t="shared" si="206"/>
        <v>0</v>
      </c>
      <c r="AF1150" s="211" t="str">
        <f>IF(AND(COUNTIFS($J$18:J1150,J1150)=1,AE1150=1),1,"")</f>
        <v/>
      </c>
      <c r="AG1150" s="211" t="str">
        <f>IF(C1150="","",IF(AND(COUNTIFS($J$18:J1150,J1150)=1,C1150&lt;&gt;""),1,""))</f>
        <v/>
      </c>
      <c r="AH1150" s="211" t="str">
        <f>IF(G1150="","",IF(AND(COUNTIFS($J$18:J1150,J1150)=1,G1150&lt;&gt;""),1,""))</f>
        <v/>
      </c>
      <c r="AI1150" s="28">
        <f t="shared" si="207"/>
        <v>48763143.537654869</v>
      </c>
      <c r="AJ1150" s="28">
        <f t="shared" si="208"/>
        <v>5924029.970215477</v>
      </c>
      <c r="AK1150" s="29">
        <f t="shared" si="209"/>
        <v>0.12148580957749257</v>
      </c>
      <c r="AL1150" s="210"/>
      <c r="AM1150" s="210"/>
      <c r="AN1150" s="210"/>
      <c r="AO1150" s="210"/>
      <c r="AP1150" s="45" t="str">
        <f t="shared" si="210"/>
        <v>202012</v>
      </c>
      <c r="AQ1150" s="45" t="str">
        <f t="shared" si="211"/>
        <v>202012JPY</v>
      </c>
    </row>
    <row r="1151" spans="1:43" s="15" customFormat="1">
      <c r="A1151" s="208" t="s">
        <v>35</v>
      </c>
      <c r="B1151" s="209">
        <v>2020</v>
      </c>
      <c r="C1151" s="209">
        <v>9</v>
      </c>
      <c r="D1151" s="57" t="str">
        <f t="shared" si="213"/>
        <v>Q2</v>
      </c>
      <c r="E1151" s="208" t="s">
        <v>35</v>
      </c>
      <c r="F1151" s="209">
        <v>2020</v>
      </c>
      <c r="G1151" s="209">
        <v>12</v>
      </c>
      <c r="H1151" s="213"/>
      <c r="I1151" s="57" t="str">
        <f t="shared" si="203"/>
        <v>Q3</v>
      </c>
      <c r="J1151" s="204" t="s">
        <v>1339</v>
      </c>
      <c r="K1151" s="213" t="s">
        <v>1340</v>
      </c>
      <c r="L1151" s="210" t="s">
        <v>79</v>
      </c>
      <c r="M1151" s="208" t="s">
        <v>47</v>
      </c>
      <c r="N1151" s="208">
        <v>1</v>
      </c>
      <c r="O1151" s="208"/>
      <c r="P1151" s="57" t="str">
        <f t="shared" si="204"/>
        <v>MAIN UNIT</v>
      </c>
      <c r="Q1151" s="208" t="s">
        <v>48</v>
      </c>
      <c r="R1151" s="208" t="s">
        <v>49</v>
      </c>
      <c r="S1151" s="208" t="s">
        <v>36</v>
      </c>
      <c r="T1151" s="208" t="s">
        <v>65</v>
      </c>
      <c r="U1151" s="208" t="s">
        <v>66</v>
      </c>
      <c r="V1151" s="208" t="s">
        <v>290</v>
      </c>
      <c r="W1151" s="208" t="s">
        <v>1276</v>
      </c>
      <c r="X1151" s="34">
        <v>11687500</v>
      </c>
      <c r="Y1151" s="215" t="str">
        <f t="shared" si="215"/>
        <v>1</v>
      </c>
      <c r="Z1151" s="26">
        <f t="shared" si="214"/>
        <v>11687500</v>
      </c>
      <c r="AA1151" s="208">
        <v>7.6100000000000001E-2</v>
      </c>
      <c r="AB1151" s="35">
        <f t="shared" si="212"/>
        <v>889418.75</v>
      </c>
      <c r="AC1151" s="27">
        <f t="shared" si="205"/>
        <v>92054.840624999997</v>
      </c>
      <c r="AD1151" s="212">
        <v>0.10349999999999999</v>
      </c>
      <c r="AE1151" s="211">
        <f t="shared" si="206"/>
        <v>0</v>
      </c>
      <c r="AF1151" s="211" t="str">
        <f>IF(AND(COUNTIFS($J$18:J1151,J1151)=1,AE1151=1),1,"")</f>
        <v/>
      </c>
      <c r="AG1151" s="211" t="str">
        <f>IF(C1151="","",IF(AND(COUNTIFS($J$18:J1151,J1151)=1,C1151&lt;&gt;""),1,""))</f>
        <v/>
      </c>
      <c r="AH1151" s="211" t="str">
        <f>IF(G1151="","",IF(AND(COUNTIFS($J$18:J1151,J1151)=1,G1151&lt;&gt;""),1,""))</f>
        <v/>
      </c>
      <c r="AI1151" s="28">
        <f t="shared" si="207"/>
        <v>48763143.537654869</v>
      </c>
      <c r="AJ1151" s="28">
        <f t="shared" si="208"/>
        <v>5924029.970215477</v>
      </c>
      <c r="AK1151" s="29">
        <f t="shared" si="209"/>
        <v>0.12148580957749257</v>
      </c>
      <c r="AL1151" s="210"/>
      <c r="AM1151" s="210"/>
      <c r="AN1151" s="210"/>
      <c r="AO1151" s="210"/>
      <c r="AP1151" s="45" t="str">
        <f t="shared" si="210"/>
        <v>202012</v>
      </c>
      <c r="AQ1151" s="45" t="str">
        <f t="shared" si="211"/>
        <v>202012JPY</v>
      </c>
    </row>
    <row r="1152" spans="1:43" s="15" customFormat="1">
      <c r="A1152" s="208" t="s">
        <v>35</v>
      </c>
      <c r="B1152" s="209">
        <v>2020</v>
      </c>
      <c r="C1152" s="209">
        <v>9</v>
      </c>
      <c r="D1152" s="57" t="str">
        <f t="shared" si="213"/>
        <v>Q2</v>
      </c>
      <c r="E1152" s="208" t="s">
        <v>35</v>
      </c>
      <c r="F1152" s="209">
        <v>2020</v>
      </c>
      <c r="G1152" s="209">
        <v>11</v>
      </c>
      <c r="H1152" s="213"/>
      <c r="I1152" s="57" t="str">
        <f t="shared" si="203"/>
        <v>Q3</v>
      </c>
      <c r="J1152" s="204" t="s">
        <v>1341</v>
      </c>
      <c r="K1152" s="213" t="s">
        <v>1342</v>
      </c>
      <c r="L1152" s="210" t="s">
        <v>79</v>
      </c>
      <c r="M1152" s="208" t="s">
        <v>47</v>
      </c>
      <c r="N1152" s="208">
        <v>1</v>
      </c>
      <c r="O1152" s="208"/>
      <c r="P1152" s="57" t="str">
        <f t="shared" si="204"/>
        <v>MAIN UNIT</v>
      </c>
      <c r="Q1152" s="208" t="s">
        <v>56</v>
      </c>
      <c r="R1152" s="208" t="s">
        <v>49</v>
      </c>
      <c r="S1152" s="208" t="s">
        <v>36</v>
      </c>
      <c r="T1152" s="208" t="s">
        <v>65</v>
      </c>
      <c r="U1152" s="208" t="s">
        <v>246</v>
      </c>
      <c r="V1152" s="208" t="s">
        <v>1343</v>
      </c>
      <c r="W1152" s="208" t="s">
        <v>1276</v>
      </c>
      <c r="X1152" s="34">
        <v>11000000</v>
      </c>
      <c r="Y1152" s="202">
        <v>1</v>
      </c>
      <c r="Z1152" s="26">
        <f t="shared" si="214"/>
        <v>11000000</v>
      </c>
      <c r="AA1152" s="208">
        <v>7.6100000000000001E-2</v>
      </c>
      <c r="AB1152" s="35">
        <f t="shared" si="212"/>
        <v>837100</v>
      </c>
      <c r="AC1152" s="27">
        <f t="shared" si="205"/>
        <v>100368.29000000001</v>
      </c>
      <c r="AD1152" s="212">
        <v>0.11990000000000001</v>
      </c>
      <c r="AE1152" s="211">
        <f t="shared" si="206"/>
        <v>1</v>
      </c>
      <c r="AF1152" s="211">
        <f>IF(AND(COUNTIFS($J$18:J1152,J1152)=1,AE1152=1),1,"")</f>
        <v>1</v>
      </c>
      <c r="AG1152" s="211">
        <f>IF(C1152="","",IF(AND(COUNTIFS($J$18:J1152,J1152)=1,C1152&lt;&gt;""),1,""))</f>
        <v>1</v>
      </c>
      <c r="AH1152" s="211">
        <f>IF(G1152="","",IF(AND(COUNTIFS($J$18:J1152,J1152)=1,G1152&lt;&gt;""),1,""))</f>
        <v>1</v>
      </c>
      <c r="AI1152" s="28">
        <f t="shared" si="207"/>
        <v>44078731.611185834</v>
      </c>
      <c r="AJ1152" s="28">
        <f t="shared" si="208"/>
        <v>5508173.2163771475</v>
      </c>
      <c r="AK1152" s="29">
        <f t="shared" si="209"/>
        <v>0.12496215328889686</v>
      </c>
      <c r="AL1152" s="210"/>
      <c r="AM1152" s="210"/>
      <c r="AN1152" s="210"/>
      <c r="AO1152" s="210"/>
      <c r="AP1152" s="45" t="str">
        <f t="shared" si="210"/>
        <v>202011</v>
      </c>
      <c r="AQ1152" s="45" t="str">
        <f t="shared" si="211"/>
        <v>202011JPY</v>
      </c>
    </row>
    <row r="1153" spans="1:43" s="15" customFormat="1">
      <c r="A1153" s="208" t="s">
        <v>35</v>
      </c>
      <c r="B1153" s="209">
        <v>2020</v>
      </c>
      <c r="C1153" s="209">
        <v>9</v>
      </c>
      <c r="D1153" s="57" t="str">
        <f t="shared" si="213"/>
        <v>Q2</v>
      </c>
      <c r="E1153" s="208" t="s">
        <v>35</v>
      </c>
      <c r="F1153" s="209">
        <v>2020</v>
      </c>
      <c r="G1153" s="209">
        <v>12</v>
      </c>
      <c r="H1153" s="213"/>
      <c r="I1153" s="57" t="str">
        <f t="shared" si="203"/>
        <v>Q3</v>
      </c>
      <c r="J1153" s="204" t="s">
        <v>1344</v>
      </c>
      <c r="K1153" s="213" t="s">
        <v>1345</v>
      </c>
      <c r="L1153" s="210" t="s">
        <v>55</v>
      </c>
      <c r="M1153" s="208" t="s">
        <v>47</v>
      </c>
      <c r="N1153" s="208">
        <v>1</v>
      </c>
      <c r="O1153" s="208"/>
      <c r="P1153" s="57" t="str">
        <f t="shared" si="204"/>
        <v>MAIN UNIT</v>
      </c>
      <c r="Q1153" s="208" t="s">
        <v>958</v>
      </c>
      <c r="R1153" s="208" t="s">
        <v>49</v>
      </c>
      <c r="S1153" s="208" t="s">
        <v>37</v>
      </c>
      <c r="T1153" s="208" t="s">
        <v>303</v>
      </c>
      <c r="U1153" s="208" t="s">
        <v>58</v>
      </c>
      <c r="V1153" s="208" t="s">
        <v>949</v>
      </c>
      <c r="W1153" s="208" t="s">
        <v>51</v>
      </c>
      <c r="X1153" s="34">
        <v>584000</v>
      </c>
      <c r="Y1153" s="215" t="str">
        <f t="shared" ref="Y1153:Y1164" si="216">IF(W1153="RMB","1.13", "1")</f>
        <v>1.13</v>
      </c>
      <c r="Z1153" s="26">
        <f t="shared" si="214"/>
        <v>584000</v>
      </c>
      <c r="AA1153" s="208">
        <v>1.175</v>
      </c>
      <c r="AB1153" s="35">
        <f t="shared" si="212"/>
        <v>607256.63716814166</v>
      </c>
      <c r="AC1153" s="27">
        <f t="shared" si="205"/>
        <v>68862.90265486727</v>
      </c>
      <c r="AD1153" s="212">
        <v>0.1134</v>
      </c>
      <c r="AE1153" s="211">
        <f t="shared" si="206"/>
        <v>1</v>
      </c>
      <c r="AF1153" s="211">
        <f>IF(AND(COUNTIFS($J$18:J1153,J1153)=1,AE1153=1),1,"")</f>
        <v>1</v>
      </c>
      <c r="AG1153" s="211">
        <f>IF(C1153="","",IF(AND(COUNTIFS($J$18:J1153,J1153)=1,C1153&lt;&gt;""),1,""))</f>
        <v>1</v>
      </c>
      <c r="AH1153" s="211">
        <f>IF(G1153="","",IF(AND(COUNTIFS($J$18:J1153,J1153)=1,G1153&lt;&gt;""),1,""))</f>
        <v>1</v>
      </c>
      <c r="AI1153" s="28">
        <f t="shared" si="207"/>
        <v>48763143.537654869</v>
      </c>
      <c r="AJ1153" s="28">
        <f t="shared" si="208"/>
        <v>5924029.970215477</v>
      </c>
      <c r="AK1153" s="29">
        <f t="shared" si="209"/>
        <v>0.12148580957749257</v>
      </c>
      <c r="AL1153" s="210"/>
      <c r="AM1153" s="210"/>
      <c r="AN1153" s="210"/>
      <c r="AO1153" s="210"/>
      <c r="AP1153" s="45" t="str">
        <f t="shared" si="210"/>
        <v>202012</v>
      </c>
      <c r="AQ1153" s="45" t="str">
        <f t="shared" si="211"/>
        <v>202012RMB</v>
      </c>
    </row>
    <row r="1154" spans="1:43" s="15" customFormat="1">
      <c r="A1154" s="208" t="s">
        <v>35</v>
      </c>
      <c r="B1154" s="209">
        <v>2020</v>
      </c>
      <c r="C1154" s="209">
        <v>9</v>
      </c>
      <c r="D1154" s="57" t="str">
        <f t="shared" si="213"/>
        <v>Q2</v>
      </c>
      <c r="E1154" s="208" t="s">
        <v>35</v>
      </c>
      <c r="F1154" s="209">
        <v>2020</v>
      </c>
      <c r="G1154" s="209">
        <v>12</v>
      </c>
      <c r="H1154" s="213"/>
      <c r="I1154" s="57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204" t="s">
        <v>1344</v>
      </c>
      <c r="K1154" s="213" t="s">
        <v>1345</v>
      </c>
      <c r="L1154" s="210" t="s">
        <v>55</v>
      </c>
      <c r="M1154" s="208" t="s">
        <v>47</v>
      </c>
      <c r="N1154" s="208">
        <v>1</v>
      </c>
      <c r="O1154" s="208"/>
      <c r="P1154" s="57" t="str">
        <f t="shared" ref="P1154:P1217" si="218">IF(M1154="","",IF(AND(N1154&gt;0,L1154&lt;&gt;""),"MAIN UNIT",IF(AND(O1154&gt;0,L1154&lt;&gt;""),"SERVICE/ PARTS","C66 SERVICE/OTHERS")))</f>
        <v>MAIN UNIT</v>
      </c>
      <c r="Q1154" s="208" t="s">
        <v>958</v>
      </c>
      <c r="R1154" s="208" t="s">
        <v>49</v>
      </c>
      <c r="S1154" s="208" t="s">
        <v>37</v>
      </c>
      <c r="T1154" s="208" t="s">
        <v>303</v>
      </c>
      <c r="U1154" s="208" t="s">
        <v>58</v>
      </c>
      <c r="V1154" s="208" t="s">
        <v>949</v>
      </c>
      <c r="W1154" s="208" t="s">
        <v>51</v>
      </c>
      <c r="X1154" s="34">
        <v>584000</v>
      </c>
      <c r="Y1154" s="215" t="str">
        <f t="shared" si="216"/>
        <v>1.13</v>
      </c>
      <c r="Z1154" s="26">
        <f t="shared" si="214"/>
        <v>584000</v>
      </c>
      <c r="AA1154" s="208">
        <v>1.175</v>
      </c>
      <c r="AB1154" s="35">
        <f t="shared" si="212"/>
        <v>607256.63716814166</v>
      </c>
      <c r="AC1154" s="27">
        <f t="shared" ref="AC1154:AC1217" si="219">IF(R1154&lt;&gt;"",AB1154*AD1154,"")</f>
        <v>68862.90265486727</v>
      </c>
      <c r="AD1154" s="212">
        <v>0.1134</v>
      </c>
      <c r="AE1154" s="211">
        <f t="shared" ref="AE1154:AE1217" si="220">IF(Q1154="","",IF(Q1154="Yes",1,0))</f>
        <v>1</v>
      </c>
      <c r="AF1154" s="211" t="str">
        <f>IF(AND(COUNTIFS($J$18:J1154,J1154)=1,AE1154=1),1,"")</f>
        <v/>
      </c>
      <c r="AG1154" s="211" t="str">
        <f>IF(C1154="","",IF(AND(COUNTIFS($J$18:J1154,J1154)=1,C1154&lt;&gt;""),1,""))</f>
        <v/>
      </c>
      <c r="AH1154" s="211" t="str">
        <f>IF(G1154="","",IF(AND(COUNTIFS($J$18:J1154,J1154)=1,G1154&lt;&gt;""),1,""))</f>
        <v/>
      </c>
      <c r="AI1154" s="28">
        <f t="shared" ref="AI1154:AI1217" si="221">IF(P1154="C66 SERVICE","",SUMIFS(AB:AB,F:F,F1154,G:G,G1154,E:E,E1154))</f>
        <v>48763143.537654869</v>
      </c>
      <c r="AJ1154" s="28">
        <f t="shared" ref="AJ1154:AJ1217" si="222">IF(P1154="C66 SERVICE","",SUMIFS(AC:AC,F:F,F1154,G:G,G1154,E:E,E1154))</f>
        <v>5924029.970215477</v>
      </c>
      <c r="AK1154" s="29">
        <f t="shared" ref="AK1154:AK1217" si="223">IF(AJ1154&gt;0,AJ1154/AI1154,"")</f>
        <v>0.12148580957749257</v>
      </c>
      <c r="AL1154" s="210"/>
      <c r="AM1154" s="210"/>
      <c r="AN1154" s="210"/>
      <c r="AO1154" s="210"/>
      <c r="AP1154" s="45" t="str">
        <f t="shared" ref="AP1154:AP1217" si="224">IF(F1154="","",F1154&amp;G1154)</f>
        <v>202012</v>
      </c>
      <c r="AQ1154" s="45" t="str">
        <f t="shared" ref="AQ1154:AQ1217" si="225">IF(W1154="","",F1154&amp;G1154&amp;W1154)</f>
        <v>202012RMB</v>
      </c>
    </row>
    <row r="1155" spans="1:43" s="15" customFormat="1">
      <c r="A1155" s="208" t="s">
        <v>35</v>
      </c>
      <c r="B1155" s="209">
        <v>2020</v>
      </c>
      <c r="C1155" s="209">
        <v>9</v>
      </c>
      <c r="D1155" s="57" t="str">
        <f t="shared" si="213"/>
        <v>Q2</v>
      </c>
      <c r="E1155" s="208" t="s">
        <v>35</v>
      </c>
      <c r="F1155" s="209">
        <v>2020</v>
      </c>
      <c r="G1155" s="209">
        <v>10</v>
      </c>
      <c r="H1155" s="213"/>
      <c r="I1155" s="57" t="str">
        <f t="shared" si="217"/>
        <v>Q3</v>
      </c>
      <c r="J1155" s="204" t="s">
        <v>1346</v>
      </c>
      <c r="K1155" s="213" t="s">
        <v>1347</v>
      </c>
      <c r="L1155" s="210" t="s">
        <v>79</v>
      </c>
      <c r="M1155" s="208" t="s">
        <v>47</v>
      </c>
      <c r="N1155" s="208">
        <v>1</v>
      </c>
      <c r="O1155" s="208"/>
      <c r="P1155" s="57" t="str">
        <f t="shared" si="218"/>
        <v>MAIN UNIT</v>
      </c>
      <c r="Q1155" s="208" t="s">
        <v>56</v>
      </c>
      <c r="R1155" s="208" t="s">
        <v>49</v>
      </c>
      <c r="S1155" s="208" t="s">
        <v>36</v>
      </c>
      <c r="T1155" s="208" t="s">
        <v>65</v>
      </c>
      <c r="U1155" s="208" t="s">
        <v>66</v>
      </c>
      <c r="V1155" s="208" t="s">
        <v>672</v>
      </c>
      <c r="W1155" s="208" t="s">
        <v>51</v>
      </c>
      <c r="X1155" s="34">
        <v>982000</v>
      </c>
      <c r="Y1155" s="215" t="str">
        <f t="shared" si="216"/>
        <v>1.13</v>
      </c>
      <c r="Z1155" s="26">
        <f t="shared" si="214"/>
        <v>982000</v>
      </c>
      <c r="AA1155" s="208">
        <v>1.135</v>
      </c>
      <c r="AB1155" s="35">
        <f t="shared" si="212"/>
        <v>986345.13274336292</v>
      </c>
      <c r="AC1155" s="27">
        <f t="shared" si="219"/>
        <v>130098.92300884955</v>
      </c>
      <c r="AD1155" s="212">
        <v>0.13189999999999999</v>
      </c>
      <c r="AE1155" s="211">
        <f t="shared" si="220"/>
        <v>1</v>
      </c>
      <c r="AF1155" s="211">
        <f>IF(AND(COUNTIFS($J$18:J1155,J1155)=1,AE1155=1),1,"")</f>
        <v>1</v>
      </c>
      <c r="AG1155" s="211">
        <f>IF(C1155="","",IF(AND(COUNTIFS($J$18:J1155,J1155)=1,C1155&lt;&gt;""),1,""))</f>
        <v>1</v>
      </c>
      <c r="AH1155" s="211">
        <f>IF(G1155="","",IF(AND(COUNTIFS($J$18:J1155,J1155)=1,G1155&lt;&gt;""),1,""))</f>
        <v>1</v>
      </c>
      <c r="AI1155" s="28">
        <f t="shared" si="221"/>
        <v>28011162.254106205</v>
      </c>
      <c r="AJ1155" s="28">
        <f t="shared" si="222"/>
        <v>3401347.1124888421</v>
      </c>
      <c r="AK1155" s="29">
        <f t="shared" si="223"/>
        <v>0.12142827497242578</v>
      </c>
      <c r="AL1155" s="210"/>
      <c r="AM1155" s="210"/>
      <c r="AN1155" s="210"/>
      <c r="AO1155" s="210"/>
      <c r="AP1155" s="45" t="str">
        <f t="shared" si="224"/>
        <v>202010</v>
      </c>
      <c r="AQ1155" s="45" t="str">
        <f t="shared" si="225"/>
        <v>202010RMB</v>
      </c>
    </row>
    <row r="1156" spans="1:43" s="15" customFormat="1">
      <c r="A1156" s="208" t="s">
        <v>35</v>
      </c>
      <c r="B1156" s="209">
        <v>2020</v>
      </c>
      <c r="C1156" s="209">
        <v>9</v>
      </c>
      <c r="D1156" s="57" t="str">
        <f t="shared" si="213"/>
        <v>Q2</v>
      </c>
      <c r="E1156" s="208" t="s">
        <v>35</v>
      </c>
      <c r="F1156" s="209">
        <v>2020</v>
      </c>
      <c r="G1156" s="209">
        <v>11</v>
      </c>
      <c r="H1156" s="213"/>
      <c r="I1156" s="57" t="str">
        <f t="shared" si="217"/>
        <v>Q3</v>
      </c>
      <c r="J1156" s="204" t="s">
        <v>1348</v>
      </c>
      <c r="K1156" s="213" t="s">
        <v>1349</v>
      </c>
      <c r="L1156" s="210" t="s">
        <v>273</v>
      </c>
      <c r="M1156" s="208" t="s">
        <v>47</v>
      </c>
      <c r="N1156" s="208">
        <v>1</v>
      </c>
      <c r="O1156" s="208"/>
      <c r="P1156" s="57" t="str">
        <f t="shared" si="218"/>
        <v>MAIN UNIT</v>
      </c>
      <c r="Q1156" s="208" t="s">
        <v>56</v>
      </c>
      <c r="R1156" s="208" t="s">
        <v>49</v>
      </c>
      <c r="S1156" s="208" t="s">
        <v>36</v>
      </c>
      <c r="T1156" s="208" t="s">
        <v>65</v>
      </c>
      <c r="U1156" s="208" t="s">
        <v>66</v>
      </c>
      <c r="V1156" s="208" t="s">
        <v>119</v>
      </c>
      <c r="W1156" s="208" t="s">
        <v>51</v>
      </c>
      <c r="X1156" s="34">
        <v>1400000</v>
      </c>
      <c r="Y1156" s="215" t="str">
        <f t="shared" si="216"/>
        <v>1.13</v>
      </c>
      <c r="Z1156" s="26">
        <f t="shared" si="214"/>
        <v>1400000</v>
      </c>
      <c r="AA1156" s="208">
        <v>1.155</v>
      </c>
      <c r="AB1156" s="35">
        <f t="shared" si="212"/>
        <v>1430973.4513274338</v>
      </c>
      <c r="AC1156" s="27">
        <f t="shared" si="219"/>
        <v>128930.70796460178</v>
      </c>
      <c r="AD1156" s="212">
        <v>9.01E-2</v>
      </c>
      <c r="AE1156" s="211">
        <f t="shared" si="220"/>
        <v>1</v>
      </c>
      <c r="AF1156" s="211">
        <f>IF(AND(COUNTIFS($J$18:J1156,J1156)=1,AE1156=1),1,"")</f>
        <v>1</v>
      </c>
      <c r="AG1156" s="211">
        <f>IF(C1156="","",IF(AND(COUNTIFS($J$18:J1156,J1156)=1,C1156&lt;&gt;""),1,""))</f>
        <v>1</v>
      </c>
      <c r="AH1156" s="211">
        <f>IF(G1156="","",IF(AND(COUNTIFS($J$18:J1156,J1156)=1,G1156&lt;&gt;""),1,""))</f>
        <v>1</v>
      </c>
      <c r="AI1156" s="28">
        <f t="shared" si="221"/>
        <v>44078731.611185834</v>
      </c>
      <c r="AJ1156" s="28">
        <f t="shared" si="222"/>
        <v>5508173.2163771475</v>
      </c>
      <c r="AK1156" s="29">
        <f t="shared" si="223"/>
        <v>0.12496215328889686</v>
      </c>
      <c r="AL1156" s="210"/>
      <c r="AM1156" s="210"/>
      <c r="AN1156" s="210"/>
      <c r="AO1156" s="210"/>
      <c r="AP1156" s="45" t="str">
        <f t="shared" si="224"/>
        <v>202011</v>
      </c>
      <c r="AQ1156" s="45" t="str">
        <f t="shared" si="225"/>
        <v>202011RMB</v>
      </c>
    </row>
    <row r="1157" spans="1:43" s="15" customFormat="1">
      <c r="A1157" s="208" t="s">
        <v>35</v>
      </c>
      <c r="B1157" s="209">
        <v>2020</v>
      </c>
      <c r="C1157" s="209">
        <v>9</v>
      </c>
      <c r="D1157" s="57" t="str">
        <f t="shared" si="213"/>
        <v>Q2</v>
      </c>
      <c r="E1157" s="208" t="s">
        <v>35</v>
      </c>
      <c r="F1157" s="209">
        <v>2020</v>
      </c>
      <c r="G1157" s="209">
        <v>11</v>
      </c>
      <c r="H1157" s="213"/>
      <c r="I1157" s="57" t="str">
        <f t="shared" si="217"/>
        <v>Q3</v>
      </c>
      <c r="J1157" s="204" t="s">
        <v>1348</v>
      </c>
      <c r="K1157" s="213" t="s">
        <v>1349</v>
      </c>
      <c r="L1157" s="210" t="s">
        <v>273</v>
      </c>
      <c r="M1157" s="208" t="s">
        <v>47</v>
      </c>
      <c r="N1157" s="208">
        <v>1</v>
      </c>
      <c r="O1157" s="208"/>
      <c r="P1157" s="57" t="str">
        <f t="shared" si="218"/>
        <v>MAIN UNIT</v>
      </c>
      <c r="Q1157" s="208" t="s">
        <v>56</v>
      </c>
      <c r="R1157" s="208" t="s">
        <v>49</v>
      </c>
      <c r="S1157" s="208" t="s">
        <v>36</v>
      </c>
      <c r="T1157" s="208" t="s">
        <v>65</v>
      </c>
      <c r="U1157" s="208" t="s">
        <v>66</v>
      </c>
      <c r="V1157" s="208" t="s">
        <v>119</v>
      </c>
      <c r="W1157" s="208" t="s">
        <v>51</v>
      </c>
      <c r="X1157" s="34">
        <v>1400000</v>
      </c>
      <c r="Y1157" s="215" t="str">
        <f t="shared" si="216"/>
        <v>1.13</v>
      </c>
      <c r="Z1157" s="26">
        <f t="shared" si="214"/>
        <v>1400000</v>
      </c>
      <c r="AA1157" s="208">
        <v>1.155</v>
      </c>
      <c r="AB1157" s="35">
        <f t="shared" si="212"/>
        <v>1430973.4513274338</v>
      </c>
      <c r="AC1157" s="27">
        <f t="shared" si="219"/>
        <v>128930.70796460178</v>
      </c>
      <c r="AD1157" s="212">
        <v>9.01E-2</v>
      </c>
      <c r="AE1157" s="211">
        <f t="shared" si="220"/>
        <v>1</v>
      </c>
      <c r="AF1157" s="211" t="str">
        <f>IF(AND(COUNTIFS($J$18:J1157,J1157)=1,AE1157=1),1,"")</f>
        <v/>
      </c>
      <c r="AG1157" s="211" t="str">
        <f>IF(C1157="","",IF(AND(COUNTIFS($J$18:J1157,J1157)=1,C1157&lt;&gt;""),1,""))</f>
        <v/>
      </c>
      <c r="AH1157" s="211" t="str">
        <f>IF(G1157="","",IF(AND(COUNTIFS($J$18:J1157,J1157)=1,G1157&lt;&gt;""),1,""))</f>
        <v/>
      </c>
      <c r="AI1157" s="28">
        <f t="shared" si="221"/>
        <v>44078731.611185834</v>
      </c>
      <c r="AJ1157" s="28">
        <f t="shared" si="222"/>
        <v>5508173.2163771475</v>
      </c>
      <c r="AK1157" s="29">
        <f t="shared" si="223"/>
        <v>0.12496215328889686</v>
      </c>
      <c r="AL1157" s="210"/>
      <c r="AM1157" s="210"/>
      <c r="AN1157" s="210"/>
      <c r="AO1157" s="210"/>
      <c r="AP1157" s="45" t="str">
        <f t="shared" si="224"/>
        <v>202011</v>
      </c>
      <c r="AQ1157" s="45" t="str">
        <f t="shared" si="225"/>
        <v>202011RMB</v>
      </c>
    </row>
    <row r="1158" spans="1:43" s="15" customFormat="1">
      <c r="A1158" s="208" t="s">
        <v>35</v>
      </c>
      <c r="B1158" s="209">
        <v>2020</v>
      </c>
      <c r="C1158" s="209">
        <v>9</v>
      </c>
      <c r="D1158" s="57" t="str">
        <f t="shared" si="213"/>
        <v>Q2</v>
      </c>
      <c r="E1158" s="208" t="s">
        <v>35</v>
      </c>
      <c r="F1158" s="209">
        <v>2020</v>
      </c>
      <c r="G1158" s="209">
        <v>10</v>
      </c>
      <c r="H1158" s="213"/>
      <c r="I1158" s="57" t="str">
        <f t="shared" si="217"/>
        <v>Q3</v>
      </c>
      <c r="J1158" s="204" t="s">
        <v>1350</v>
      </c>
      <c r="K1158" s="213" t="s">
        <v>1351</v>
      </c>
      <c r="L1158" s="210" t="s">
        <v>79</v>
      </c>
      <c r="M1158" s="208" t="s">
        <v>47</v>
      </c>
      <c r="N1158" s="208">
        <v>1</v>
      </c>
      <c r="O1158" s="208"/>
      <c r="P1158" s="57" t="str">
        <f t="shared" si="218"/>
        <v>MAIN UNIT</v>
      </c>
      <c r="Q1158" s="208" t="s">
        <v>48</v>
      </c>
      <c r="R1158" s="208" t="s">
        <v>49</v>
      </c>
      <c r="S1158" s="208" t="s">
        <v>36</v>
      </c>
      <c r="T1158" s="208" t="s">
        <v>65</v>
      </c>
      <c r="U1158" s="208" t="s">
        <v>66</v>
      </c>
      <c r="V1158" s="208" t="s">
        <v>119</v>
      </c>
      <c r="W1158" s="208" t="s">
        <v>96</v>
      </c>
      <c r="X1158" s="34">
        <v>16270000</v>
      </c>
      <c r="Y1158" s="215" t="str">
        <f t="shared" si="216"/>
        <v>1</v>
      </c>
      <c r="Z1158" s="26">
        <f t="shared" si="214"/>
        <v>16270000</v>
      </c>
      <c r="AA1158" s="208">
        <v>7.4899999999999994E-2</v>
      </c>
      <c r="AB1158" s="35">
        <f t="shared" si="212"/>
        <v>1218623</v>
      </c>
      <c r="AC1158" s="27">
        <f t="shared" si="219"/>
        <v>197416.92600000001</v>
      </c>
      <c r="AD1158" s="212">
        <v>0.16200000000000001</v>
      </c>
      <c r="AE1158" s="211">
        <f t="shared" si="220"/>
        <v>0</v>
      </c>
      <c r="AF1158" s="211" t="str">
        <f>IF(AND(COUNTIFS($J$18:J1158,J1158)=1,AE1158=1),1,"")</f>
        <v/>
      </c>
      <c r="AG1158" s="211">
        <f>IF(C1158="","",IF(AND(COUNTIFS($J$18:J1158,J1158)=1,C1158&lt;&gt;""),1,""))</f>
        <v>1</v>
      </c>
      <c r="AH1158" s="211">
        <f>IF(G1158="","",IF(AND(COUNTIFS($J$18:J1158,J1158)=1,G1158&lt;&gt;""),1,""))</f>
        <v>1</v>
      </c>
      <c r="AI1158" s="28">
        <f t="shared" si="221"/>
        <v>28011162.254106205</v>
      </c>
      <c r="AJ1158" s="28">
        <f t="shared" si="222"/>
        <v>3401347.1124888421</v>
      </c>
      <c r="AK1158" s="29">
        <f t="shared" si="223"/>
        <v>0.12142827497242578</v>
      </c>
      <c r="AL1158" s="210"/>
      <c r="AM1158" s="210"/>
      <c r="AN1158" s="210"/>
      <c r="AO1158" s="210"/>
      <c r="AP1158" s="45" t="str">
        <f t="shared" si="224"/>
        <v>202010</v>
      </c>
      <c r="AQ1158" s="45" t="str">
        <f t="shared" si="225"/>
        <v>202010JPY</v>
      </c>
    </row>
    <row r="1159" spans="1:43" s="15" customFormat="1">
      <c r="A1159" s="208" t="s">
        <v>35</v>
      </c>
      <c r="B1159" s="209">
        <v>2020</v>
      </c>
      <c r="C1159" s="209">
        <v>9</v>
      </c>
      <c r="D1159" s="57" t="str">
        <f t="shared" si="213"/>
        <v>Q2</v>
      </c>
      <c r="E1159" s="208" t="s">
        <v>35</v>
      </c>
      <c r="F1159" s="209">
        <v>2020</v>
      </c>
      <c r="G1159" s="209">
        <v>10</v>
      </c>
      <c r="H1159" s="213"/>
      <c r="I1159" s="57" t="str">
        <f t="shared" si="217"/>
        <v>Q3</v>
      </c>
      <c r="J1159" s="204" t="s">
        <v>1352</v>
      </c>
      <c r="K1159" s="213" t="s">
        <v>1353</v>
      </c>
      <c r="L1159" s="210" t="s">
        <v>79</v>
      </c>
      <c r="M1159" s="208" t="s">
        <v>47</v>
      </c>
      <c r="N1159" s="208">
        <v>1</v>
      </c>
      <c r="O1159" s="208"/>
      <c r="P1159" s="57" t="str">
        <f t="shared" si="218"/>
        <v>MAIN UNIT</v>
      </c>
      <c r="Q1159" s="208" t="s">
        <v>48</v>
      </c>
      <c r="R1159" s="208" t="s">
        <v>49</v>
      </c>
      <c r="S1159" s="208" t="s">
        <v>36</v>
      </c>
      <c r="T1159" s="208" t="s">
        <v>65</v>
      </c>
      <c r="U1159" s="208" t="s">
        <v>66</v>
      </c>
      <c r="V1159" s="208" t="s">
        <v>290</v>
      </c>
      <c r="W1159" s="208" t="s">
        <v>51</v>
      </c>
      <c r="X1159" s="34">
        <v>1120000</v>
      </c>
      <c r="Y1159" s="215" t="str">
        <f t="shared" si="216"/>
        <v>1.13</v>
      </c>
      <c r="Z1159" s="26">
        <f t="shared" si="214"/>
        <v>1120000</v>
      </c>
      <c r="AA1159" s="208">
        <v>1.135</v>
      </c>
      <c r="AB1159" s="35">
        <f t="shared" si="212"/>
        <v>1124955.7522123896</v>
      </c>
      <c r="AC1159" s="27">
        <f t="shared" si="219"/>
        <v>144444.3185840708</v>
      </c>
      <c r="AD1159" s="212">
        <v>0.12839999999999999</v>
      </c>
      <c r="AE1159" s="211">
        <f t="shared" si="220"/>
        <v>0</v>
      </c>
      <c r="AF1159" s="211" t="str">
        <f>IF(AND(COUNTIFS($J$18:J1159,J1159)=1,AE1159=1),1,"")</f>
        <v/>
      </c>
      <c r="AG1159" s="211">
        <f>IF(C1159="","",IF(AND(COUNTIFS($J$18:J1159,J1159)=1,C1159&lt;&gt;""),1,""))</f>
        <v>1</v>
      </c>
      <c r="AH1159" s="211">
        <f>IF(G1159="","",IF(AND(COUNTIFS($J$18:J1159,J1159)=1,G1159&lt;&gt;""),1,""))</f>
        <v>1</v>
      </c>
      <c r="AI1159" s="28">
        <f t="shared" si="221"/>
        <v>28011162.254106205</v>
      </c>
      <c r="AJ1159" s="28">
        <f t="shared" si="222"/>
        <v>3401347.1124888421</v>
      </c>
      <c r="AK1159" s="29">
        <f t="shared" si="223"/>
        <v>0.12142827497242578</v>
      </c>
      <c r="AL1159" s="210"/>
      <c r="AM1159" s="210"/>
      <c r="AN1159" s="210"/>
      <c r="AO1159" s="210"/>
      <c r="AP1159" s="45" t="str">
        <f t="shared" si="224"/>
        <v>202010</v>
      </c>
      <c r="AQ1159" s="45" t="str">
        <f t="shared" si="225"/>
        <v>202010RMB</v>
      </c>
    </row>
    <row r="1160" spans="1:43" s="15" customFormat="1">
      <c r="A1160" s="208" t="s">
        <v>35</v>
      </c>
      <c r="B1160" s="209">
        <v>2020</v>
      </c>
      <c r="C1160" s="209">
        <v>9</v>
      </c>
      <c r="D1160" s="57" t="str">
        <f t="shared" si="213"/>
        <v>Q2</v>
      </c>
      <c r="E1160" s="208" t="s">
        <v>35</v>
      </c>
      <c r="F1160" s="209">
        <v>2020</v>
      </c>
      <c r="G1160" s="209">
        <v>12</v>
      </c>
      <c r="H1160" s="213"/>
      <c r="I1160" s="57" t="str">
        <f t="shared" si="217"/>
        <v>Q3</v>
      </c>
      <c r="J1160" s="204" t="s">
        <v>1354</v>
      </c>
      <c r="K1160" s="213" t="s">
        <v>1355</v>
      </c>
      <c r="L1160" s="210" t="s">
        <v>55</v>
      </c>
      <c r="M1160" s="208" t="s">
        <v>47</v>
      </c>
      <c r="N1160" s="208">
        <v>1</v>
      </c>
      <c r="O1160" s="208"/>
      <c r="P1160" s="57" t="str">
        <f t="shared" si="218"/>
        <v>MAIN UNIT</v>
      </c>
      <c r="Q1160" s="208" t="s">
        <v>48</v>
      </c>
      <c r="R1160" s="208" t="s">
        <v>49</v>
      </c>
      <c r="S1160" s="208" t="s">
        <v>36</v>
      </c>
      <c r="T1160" s="208" t="s">
        <v>65</v>
      </c>
      <c r="U1160" s="208" t="s">
        <v>66</v>
      </c>
      <c r="V1160" s="208" t="s">
        <v>67</v>
      </c>
      <c r="W1160" s="208" t="s">
        <v>51</v>
      </c>
      <c r="X1160" s="34">
        <v>500000</v>
      </c>
      <c r="Y1160" s="215" t="str">
        <f t="shared" si="216"/>
        <v>1.13</v>
      </c>
      <c r="Z1160" s="26">
        <f t="shared" si="214"/>
        <v>500000</v>
      </c>
      <c r="AA1160" s="208">
        <v>1.175</v>
      </c>
      <c r="AB1160" s="35">
        <f t="shared" si="212"/>
        <v>519911.50442477886</v>
      </c>
      <c r="AC1160" s="27">
        <f t="shared" si="219"/>
        <v>84901.548672566394</v>
      </c>
      <c r="AD1160" s="212">
        <v>0.1633</v>
      </c>
      <c r="AE1160" s="211">
        <f t="shared" si="220"/>
        <v>0</v>
      </c>
      <c r="AF1160" s="211" t="str">
        <f>IF(AND(COUNTIFS($J$18:J1160,J1160)=1,AE1160=1),1,"")</f>
        <v/>
      </c>
      <c r="AG1160" s="211">
        <f>IF(C1160="","",IF(AND(COUNTIFS($J$18:J1160,J1160)=1,C1160&lt;&gt;""),1,""))</f>
        <v>1</v>
      </c>
      <c r="AH1160" s="211">
        <f>IF(G1160="","",IF(AND(COUNTIFS($J$18:J1160,J1160)=1,G1160&lt;&gt;""),1,""))</f>
        <v>1</v>
      </c>
      <c r="AI1160" s="28">
        <f t="shared" si="221"/>
        <v>48763143.537654869</v>
      </c>
      <c r="AJ1160" s="28">
        <f t="shared" si="222"/>
        <v>5924029.970215477</v>
      </c>
      <c r="AK1160" s="29">
        <f t="shared" si="223"/>
        <v>0.12148580957749257</v>
      </c>
      <c r="AL1160" s="210"/>
      <c r="AM1160" s="210"/>
      <c r="AN1160" s="210"/>
      <c r="AO1160" s="210"/>
      <c r="AP1160" s="45" t="str">
        <f t="shared" si="224"/>
        <v>202012</v>
      </c>
      <c r="AQ1160" s="45" t="str">
        <f t="shared" si="225"/>
        <v>202012RMB</v>
      </c>
    </row>
    <row r="1161" spans="1:43" s="15" customFormat="1">
      <c r="A1161" s="208" t="s">
        <v>35</v>
      </c>
      <c r="B1161" s="209">
        <v>2020</v>
      </c>
      <c r="C1161" s="209">
        <v>9</v>
      </c>
      <c r="D1161" s="57" t="str">
        <f t="shared" si="213"/>
        <v>Q2</v>
      </c>
      <c r="E1161" s="208" t="s">
        <v>35</v>
      </c>
      <c r="F1161" s="209">
        <v>2020</v>
      </c>
      <c r="G1161" s="209">
        <v>10</v>
      </c>
      <c r="H1161" s="213"/>
      <c r="I1161" s="57" t="str">
        <f t="shared" si="217"/>
        <v>Q3</v>
      </c>
      <c r="J1161" s="204" t="s">
        <v>1356</v>
      </c>
      <c r="K1161" s="213" t="s">
        <v>667</v>
      </c>
      <c r="L1161" s="210" t="s">
        <v>79</v>
      </c>
      <c r="M1161" s="208" t="s">
        <v>47</v>
      </c>
      <c r="N1161" s="208">
        <v>1</v>
      </c>
      <c r="O1161" s="208"/>
      <c r="P1161" s="57" t="str">
        <f t="shared" si="218"/>
        <v>MAIN UNIT</v>
      </c>
      <c r="Q1161" s="208" t="s">
        <v>48</v>
      </c>
      <c r="R1161" s="208" t="s">
        <v>49</v>
      </c>
      <c r="S1161" s="208" t="s">
        <v>36</v>
      </c>
      <c r="T1161" s="208" t="s">
        <v>65</v>
      </c>
      <c r="U1161" s="208" t="s">
        <v>66</v>
      </c>
      <c r="V1161" s="208" t="s">
        <v>290</v>
      </c>
      <c r="W1161" s="208" t="s">
        <v>96</v>
      </c>
      <c r="X1161" s="34">
        <v>10734000</v>
      </c>
      <c r="Y1161" s="215" t="str">
        <f t="shared" si="216"/>
        <v>1</v>
      </c>
      <c r="Z1161" s="26">
        <f t="shared" si="214"/>
        <v>10734000</v>
      </c>
      <c r="AA1161" s="208">
        <v>7.4899999999999994E-2</v>
      </c>
      <c r="AB1161" s="35">
        <f t="shared" si="212"/>
        <v>803976.6</v>
      </c>
      <c r="AC1161" s="27">
        <f t="shared" si="219"/>
        <v>78387.718500000003</v>
      </c>
      <c r="AD1161" s="212">
        <v>9.7500000000000003E-2</v>
      </c>
      <c r="AE1161" s="211">
        <f t="shared" si="220"/>
        <v>0</v>
      </c>
      <c r="AF1161" s="211" t="str">
        <f>IF(AND(COUNTIFS($J$18:J1161,J1161)=1,AE1161=1),1,"")</f>
        <v/>
      </c>
      <c r="AG1161" s="211">
        <f>IF(C1161="","",IF(AND(COUNTIFS($J$18:J1161,J1161)=1,C1161&lt;&gt;""),1,""))</f>
        <v>1</v>
      </c>
      <c r="AH1161" s="211">
        <f>IF(G1161="","",IF(AND(COUNTIFS($J$18:J1161,J1161)=1,G1161&lt;&gt;""),1,""))</f>
        <v>1</v>
      </c>
      <c r="AI1161" s="28">
        <f t="shared" si="221"/>
        <v>28011162.254106205</v>
      </c>
      <c r="AJ1161" s="28">
        <f t="shared" si="222"/>
        <v>3401347.1124888421</v>
      </c>
      <c r="AK1161" s="29">
        <f t="shared" si="223"/>
        <v>0.12142827497242578</v>
      </c>
      <c r="AL1161" s="210"/>
      <c r="AM1161" s="210"/>
      <c r="AN1161" s="210"/>
      <c r="AO1161" s="210"/>
      <c r="AP1161" s="45" t="str">
        <f t="shared" si="224"/>
        <v>202010</v>
      </c>
      <c r="AQ1161" s="45" t="str">
        <f t="shared" si="225"/>
        <v>202010JPY</v>
      </c>
    </row>
    <row r="1162" spans="1:43" s="15" customFormat="1">
      <c r="A1162" s="208" t="s">
        <v>35</v>
      </c>
      <c r="B1162" s="209">
        <v>2020</v>
      </c>
      <c r="C1162" s="209">
        <v>9</v>
      </c>
      <c r="D1162" s="57" t="str">
        <f t="shared" si="213"/>
        <v>Q2</v>
      </c>
      <c r="E1162" s="208" t="s">
        <v>35</v>
      </c>
      <c r="F1162" s="209">
        <v>2020</v>
      </c>
      <c r="G1162" s="209">
        <v>10</v>
      </c>
      <c r="H1162" s="213"/>
      <c r="I1162" s="57" t="str">
        <f t="shared" si="217"/>
        <v>Q3</v>
      </c>
      <c r="J1162" s="204" t="s">
        <v>1356</v>
      </c>
      <c r="K1162" s="213" t="s">
        <v>667</v>
      </c>
      <c r="L1162" s="210" t="s">
        <v>79</v>
      </c>
      <c r="M1162" s="208" t="s">
        <v>47</v>
      </c>
      <c r="N1162" s="208">
        <v>1</v>
      </c>
      <c r="O1162" s="208"/>
      <c r="P1162" s="57" t="str">
        <f t="shared" si="218"/>
        <v>MAIN UNIT</v>
      </c>
      <c r="Q1162" s="208" t="s">
        <v>48</v>
      </c>
      <c r="R1162" s="208" t="s">
        <v>49</v>
      </c>
      <c r="S1162" s="208" t="s">
        <v>36</v>
      </c>
      <c r="T1162" s="208" t="s">
        <v>65</v>
      </c>
      <c r="U1162" s="208" t="s">
        <v>66</v>
      </c>
      <c r="V1162" s="208" t="s">
        <v>290</v>
      </c>
      <c r="W1162" s="208" t="s">
        <v>96</v>
      </c>
      <c r="X1162" s="34">
        <v>10734000</v>
      </c>
      <c r="Y1162" s="215" t="str">
        <f t="shared" si="216"/>
        <v>1</v>
      </c>
      <c r="Z1162" s="26">
        <f t="shared" si="214"/>
        <v>10734000</v>
      </c>
      <c r="AA1162" s="208">
        <v>7.4899999999999994E-2</v>
      </c>
      <c r="AB1162" s="35">
        <f t="shared" ref="AB1162:AB1225" si="226">IF(AND(R1162&lt;&gt;"C66",R1162&lt;&gt;""),Z1162/Y1162*AA1162,"")</f>
        <v>803976.6</v>
      </c>
      <c r="AC1162" s="27">
        <f t="shared" si="219"/>
        <v>78387.718500000003</v>
      </c>
      <c r="AD1162" s="212">
        <v>9.7500000000000003E-2</v>
      </c>
      <c r="AE1162" s="211">
        <f t="shared" si="220"/>
        <v>0</v>
      </c>
      <c r="AF1162" s="211" t="str">
        <f>IF(AND(COUNTIFS($J$18:J1162,J1162)=1,AE1162=1),1,"")</f>
        <v/>
      </c>
      <c r="AG1162" s="211" t="str">
        <f>IF(C1162="","",IF(AND(COUNTIFS($J$18:J1162,J1162)=1,C1162&lt;&gt;""),1,""))</f>
        <v/>
      </c>
      <c r="AH1162" s="211" t="str">
        <f>IF(G1162="","",IF(AND(COUNTIFS($J$18:J1162,J1162)=1,G1162&lt;&gt;""),1,""))</f>
        <v/>
      </c>
      <c r="AI1162" s="28">
        <f t="shared" si="221"/>
        <v>28011162.254106205</v>
      </c>
      <c r="AJ1162" s="28">
        <f t="shared" si="222"/>
        <v>3401347.1124888421</v>
      </c>
      <c r="AK1162" s="29">
        <f t="shared" si="223"/>
        <v>0.12142827497242578</v>
      </c>
      <c r="AL1162" s="210"/>
      <c r="AM1162" s="210"/>
      <c r="AN1162" s="210"/>
      <c r="AO1162" s="210"/>
      <c r="AP1162" s="45" t="str">
        <f t="shared" si="224"/>
        <v>202010</v>
      </c>
      <c r="AQ1162" s="45" t="str">
        <f t="shared" si="225"/>
        <v>202010JPY</v>
      </c>
    </row>
    <row r="1163" spans="1:43" s="15" customFormat="1">
      <c r="A1163" s="208" t="s">
        <v>35</v>
      </c>
      <c r="B1163" s="209">
        <v>2020</v>
      </c>
      <c r="C1163" s="209">
        <v>9</v>
      </c>
      <c r="D1163" s="57" t="str">
        <f t="shared" si="213"/>
        <v>Q2</v>
      </c>
      <c r="E1163" s="208" t="s">
        <v>35</v>
      </c>
      <c r="F1163" s="209">
        <v>2020</v>
      </c>
      <c r="G1163" s="209">
        <v>12</v>
      </c>
      <c r="H1163" s="213"/>
      <c r="I1163" s="57" t="str">
        <f t="shared" si="217"/>
        <v>Q3</v>
      </c>
      <c r="J1163" s="204" t="s">
        <v>1357</v>
      </c>
      <c r="K1163" s="213" t="s">
        <v>1358</v>
      </c>
      <c r="L1163" s="210" t="s">
        <v>79</v>
      </c>
      <c r="M1163" s="208" t="s">
        <v>47</v>
      </c>
      <c r="N1163" s="208">
        <v>1</v>
      </c>
      <c r="O1163" s="208"/>
      <c r="P1163" s="57" t="str">
        <f t="shared" si="218"/>
        <v>MAIN UNIT</v>
      </c>
      <c r="Q1163" s="208" t="s">
        <v>48</v>
      </c>
      <c r="R1163" s="208" t="s">
        <v>49</v>
      </c>
      <c r="S1163" s="208" t="s">
        <v>36</v>
      </c>
      <c r="T1163" s="208" t="s">
        <v>65</v>
      </c>
      <c r="U1163" s="208" t="s">
        <v>66</v>
      </c>
      <c r="V1163" s="208" t="s">
        <v>290</v>
      </c>
      <c r="W1163" s="208" t="s">
        <v>96</v>
      </c>
      <c r="X1163" s="34">
        <v>10870000</v>
      </c>
      <c r="Y1163" s="215" t="str">
        <f t="shared" si="216"/>
        <v>1</v>
      </c>
      <c r="Z1163" s="26">
        <f t="shared" si="214"/>
        <v>10870000</v>
      </c>
      <c r="AA1163" s="208">
        <v>7.6100000000000001E-2</v>
      </c>
      <c r="AB1163" s="35">
        <f t="shared" si="226"/>
        <v>827207</v>
      </c>
      <c r="AC1163" s="27">
        <f t="shared" si="219"/>
        <v>80652.68250000001</v>
      </c>
      <c r="AD1163" s="212">
        <v>9.7500000000000003E-2</v>
      </c>
      <c r="AE1163" s="211">
        <f t="shared" si="220"/>
        <v>0</v>
      </c>
      <c r="AF1163" s="211" t="str">
        <f>IF(AND(COUNTIFS($J$18:J1163,J1163)=1,AE1163=1),1,"")</f>
        <v/>
      </c>
      <c r="AG1163" s="211" t="str">
        <f>IF(C1163="","",IF(AND(COUNTIFS($J$18:J1163,J1163)=1,C1163&lt;&gt;""),1,""))</f>
        <v/>
      </c>
      <c r="AH1163" s="211" t="str">
        <f>IF(G1163="","",IF(AND(COUNTIFS($J$18:J1163,J1163)=1,G1163&lt;&gt;""),1,""))</f>
        <v/>
      </c>
      <c r="AI1163" s="28">
        <f t="shared" si="221"/>
        <v>48763143.537654869</v>
      </c>
      <c r="AJ1163" s="28">
        <f t="shared" si="222"/>
        <v>5924029.970215477</v>
      </c>
      <c r="AK1163" s="29">
        <f t="shared" si="223"/>
        <v>0.12148580957749257</v>
      </c>
      <c r="AL1163" s="210"/>
      <c r="AM1163" s="210"/>
      <c r="AN1163" s="210"/>
      <c r="AO1163" s="210"/>
      <c r="AP1163" s="45" t="str">
        <f t="shared" si="224"/>
        <v>202012</v>
      </c>
      <c r="AQ1163" s="45" t="str">
        <f t="shared" si="225"/>
        <v>202012JPY</v>
      </c>
    </row>
    <row r="1164" spans="1:43" s="15" customFormat="1">
      <c r="A1164" s="208" t="s">
        <v>35</v>
      </c>
      <c r="B1164" s="209">
        <v>2020</v>
      </c>
      <c r="C1164" s="209">
        <v>9</v>
      </c>
      <c r="D1164" s="57" t="str">
        <f t="shared" si="213"/>
        <v>Q2</v>
      </c>
      <c r="E1164" s="208" t="s">
        <v>35</v>
      </c>
      <c r="F1164" s="209">
        <v>2020</v>
      </c>
      <c r="G1164" s="209">
        <v>11</v>
      </c>
      <c r="H1164" s="213"/>
      <c r="I1164" s="57" t="str">
        <f t="shared" si="217"/>
        <v>Q3</v>
      </c>
      <c r="J1164" s="204" t="s">
        <v>1359</v>
      </c>
      <c r="K1164" s="213" t="s">
        <v>1360</v>
      </c>
      <c r="L1164" s="210" t="s">
        <v>55</v>
      </c>
      <c r="M1164" s="208" t="s">
        <v>47</v>
      </c>
      <c r="N1164" s="208">
        <v>1</v>
      </c>
      <c r="O1164" s="208"/>
      <c r="P1164" s="57" t="str">
        <f t="shared" si="218"/>
        <v>MAIN UNIT</v>
      </c>
      <c r="Q1164" s="208" t="s">
        <v>48</v>
      </c>
      <c r="R1164" s="208" t="s">
        <v>49</v>
      </c>
      <c r="S1164" s="208" t="s">
        <v>36</v>
      </c>
      <c r="T1164" s="208" t="s">
        <v>65</v>
      </c>
      <c r="U1164" s="208" t="s">
        <v>66</v>
      </c>
      <c r="V1164" s="208" t="s">
        <v>99</v>
      </c>
      <c r="W1164" s="208" t="s">
        <v>51</v>
      </c>
      <c r="X1164" s="34">
        <v>530000</v>
      </c>
      <c r="Y1164" s="215" t="str">
        <f t="shared" si="216"/>
        <v>1.13</v>
      </c>
      <c r="Z1164" s="26">
        <f t="shared" si="214"/>
        <v>530000</v>
      </c>
      <c r="AA1164" s="208">
        <v>1.155</v>
      </c>
      <c r="AB1164" s="35">
        <f t="shared" si="226"/>
        <v>541725.66371681425</v>
      </c>
      <c r="AC1164" s="27">
        <f t="shared" si="219"/>
        <v>99406.659292035416</v>
      </c>
      <c r="AD1164" s="212">
        <v>0.1835</v>
      </c>
      <c r="AE1164" s="211">
        <f t="shared" si="220"/>
        <v>0</v>
      </c>
      <c r="AF1164" s="211" t="str">
        <f>IF(AND(COUNTIFS($J$18:J1164,J1164)=1,AE1164=1),1,"")</f>
        <v/>
      </c>
      <c r="AG1164" s="211">
        <f>IF(C1164="","",IF(AND(COUNTIFS($J$18:J1164,J1164)=1,C1164&lt;&gt;""),1,""))</f>
        <v>1</v>
      </c>
      <c r="AH1164" s="211">
        <f>IF(G1164="","",IF(AND(COUNTIFS($J$18:J1164,J1164)=1,G1164&lt;&gt;""),1,""))</f>
        <v>1</v>
      </c>
      <c r="AI1164" s="28">
        <f t="shared" si="221"/>
        <v>44078731.611185834</v>
      </c>
      <c r="AJ1164" s="28">
        <f t="shared" si="222"/>
        <v>5508173.2163771475</v>
      </c>
      <c r="AK1164" s="29">
        <f t="shared" si="223"/>
        <v>0.12496215328889686</v>
      </c>
      <c r="AL1164" s="210"/>
      <c r="AM1164" s="210"/>
      <c r="AN1164" s="210"/>
      <c r="AO1164" s="210"/>
      <c r="AP1164" s="45" t="str">
        <f t="shared" si="224"/>
        <v>202011</v>
      </c>
      <c r="AQ1164" s="45" t="str">
        <f t="shared" si="225"/>
        <v>202011RMB</v>
      </c>
    </row>
    <row r="1165" spans="1:43" s="15" customFormat="1">
      <c r="A1165" s="208" t="s">
        <v>35</v>
      </c>
      <c r="B1165" s="209">
        <v>2020</v>
      </c>
      <c r="C1165" s="209">
        <v>9</v>
      </c>
      <c r="D1165" s="57" t="str">
        <f t="shared" si="213"/>
        <v>Q2</v>
      </c>
      <c r="E1165" s="208" t="s">
        <v>35</v>
      </c>
      <c r="F1165" s="209">
        <v>2020</v>
      </c>
      <c r="G1165" s="209">
        <v>11</v>
      </c>
      <c r="H1165" s="213"/>
      <c r="I1165" s="57" t="str">
        <f t="shared" si="217"/>
        <v>Q3</v>
      </c>
      <c r="J1165" s="204" t="s">
        <v>1361</v>
      </c>
      <c r="K1165" s="213" t="s">
        <v>1362</v>
      </c>
      <c r="L1165" s="210" t="s">
        <v>55</v>
      </c>
      <c r="M1165" s="208" t="s">
        <v>47</v>
      </c>
      <c r="N1165" s="208">
        <v>1</v>
      </c>
      <c r="O1165" s="208"/>
      <c r="P1165" s="57" t="str">
        <f t="shared" si="218"/>
        <v>MAIN UNIT</v>
      </c>
      <c r="Q1165" s="208" t="s">
        <v>48</v>
      </c>
      <c r="R1165" s="208" t="s">
        <v>49</v>
      </c>
      <c r="S1165" s="208" t="s">
        <v>36</v>
      </c>
      <c r="T1165" s="208" t="s">
        <v>65</v>
      </c>
      <c r="U1165" s="208" t="s">
        <v>66</v>
      </c>
      <c r="V1165" s="208" t="s">
        <v>67</v>
      </c>
      <c r="W1165" s="208" t="s">
        <v>96</v>
      </c>
      <c r="X1165" s="34">
        <v>8688000</v>
      </c>
      <c r="Y1165" s="202">
        <v>1</v>
      </c>
      <c r="Z1165" s="26">
        <f t="shared" si="214"/>
        <v>8688000</v>
      </c>
      <c r="AA1165" s="208">
        <v>7.6100000000000001E-2</v>
      </c>
      <c r="AB1165" s="35">
        <f t="shared" si="226"/>
        <v>661156.80000000005</v>
      </c>
      <c r="AC1165" s="27">
        <f t="shared" si="219"/>
        <v>112661.11872</v>
      </c>
      <c r="AD1165" s="212">
        <v>0.1704</v>
      </c>
      <c r="AE1165" s="211">
        <f t="shared" si="220"/>
        <v>0</v>
      </c>
      <c r="AF1165" s="211" t="str">
        <f>IF(AND(COUNTIFS($J$18:J1165,J1165)=1,AE1165=1),1,"")</f>
        <v/>
      </c>
      <c r="AG1165" s="211">
        <f>IF(C1165="","",IF(AND(COUNTIFS($J$18:J1165,J1165)=1,C1165&lt;&gt;""),1,""))</f>
        <v>1</v>
      </c>
      <c r="AH1165" s="211">
        <f>IF(G1165="","",IF(AND(COUNTIFS($J$18:J1165,J1165)=1,G1165&lt;&gt;""),1,""))</f>
        <v>1</v>
      </c>
      <c r="AI1165" s="28">
        <f t="shared" si="221"/>
        <v>44078731.611185834</v>
      </c>
      <c r="AJ1165" s="28">
        <f t="shared" si="222"/>
        <v>5508173.2163771475</v>
      </c>
      <c r="AK1165" s="29">
        <f t="shared" si="223"/>
        <v>0.12496215328889686</v>
      </c>
      <c r="AL1165" s="210"/>
      <c r="AM1165" s="210"/>
      <c r="AN1165" s="210"/>
      <c r="AO1165" s="210"/>
      <c r="AP1165" s="45" t="str">
        <f t="shared" si="224"/>
        <v>202011</v>
      </c>
      <c r="AQ1165" s="45" t="str">
        <f t="shared" si="225"/>
        <v>202011JPY</v>
      </c>
    </row>
    <row r="1166" spans="1:43" s="15" customFormat="1">
      <c r="A1166" s="208" t="s">
        <v>35</v>
      </c>
      <c r="B1166" s="209">
        <v>2020</v>
      </c>
      <c r="C1166" s="209">
        <v>9</v>
      </c>
      <c r="D1166" s="57" t="str">
        <f t="shared" si="213"/>
        <v>Q2</v>
      </c>
      <c r="E1166" s="208" t="s">
        <v>35</v>
      </c>
      <c r="F1166" s="209">
        <v>2020</v>
      </c>
      <c r="G1166" s="209">
        <v>11</v>
      </c>
      <c r="H1166" s="213"/>
      <c r="I1166" s="57" t="str">
        <f t="shared" si="217"/>
        <v>Q3</v>
      </c>
      <c r="J1166" s="204" t="s">
        <v>1361</v>
      </c>
      <c r="K1166" s="213" t="s">
        <v>1362</v>
      </c>
      <c r="L1166" s="210" t="s">
        <v>55</v>
      </c>
      <c r="M1166" s="208" t="s">
        <v>47</v>
      </c>
      <c r="N1166" s="208">
        <v>1</v>
      </c>
      <c r="O1166" s="208"/>
      <c r="P1166" s="57" t="str">
        <f t="shared" si="218"/>
        <v>MAIN UNIT</v>
      </c>
      <c r="Q1166" s="208" t="s">
        <v>48</v>
      </c>
      <c r="R1166" s="208" t="s">
        <v>49</v>
      </c>
      <c r="S1166" s="208" t="s">
        <v>36</v>
      </c>
      <c r="T1166" s="208" t="s">
        <v>65</v>
      </c>
      <c r="U1166" s="208" t="s">
        <v>66</v>
      </c>
      <c r="V1166" s="208" t="s">
        <v>67</v>
      </c>
      <c r="W1166" s="208" t="s">
        <v>96</v>
      </c>
      <c r="X1166" s="34">
        <v>8688000</v>
      </c>
      <c r="Y1166" s="202">
        <v>1</v>
      </c>
      <c r="Z1166" s="26">
        <f t="shared" si="214"/>
        <v>8688000</v>
      </c>
      <c r="AA1166" s="208">
        <v>7.6100000000000001E-2</v>
      </c>
      <c r="AB1166" s="35">
        <f t="shared" si="226"/>
        <v>661156.80000000005</v>
      </c>
      <c r="AC1166" s="27">
        <f t="shared" si="219"/>
        <v>112661.11872</v>
      </c>
      <c r="AD1166" s="212">
        <v>0.1704</v>
      </c>
      <c r="AE1166" s="211">
        <f t="shared" si="220"/>
        <v>0</v>
      </c>
      <c r="AF1166" s="211" t="str">
        <f>IF(AND(COUNTIFS($J$18:J1166,J1166)=1,AE1166=1),1,"")</f>
        <v/>
      </c>
      <c r="AG1166" s="211" t="str">
        <f>IF(C1166="","",IF(AND(COUNTIFS($J$18:J1166,J1166)=1,C1166&lt;&gt;""),1,""))</f>
        <v/>
      </c>
      <c r="AH1166" s="211" t="str">
        <f>IF(G1166="","",IF(AND(COUNTIFS($J$18:J1166,J1166)=1,G1166&lt;&gt;""),1,""))</f>
        <v/>
      </c>
      <c r="AI1166" s="28">
        <f t="shared" si="221"/>
        <v>44078731.611185834</v>
      </c>
      <c r="AJ1166" s="28">
        <f t="shared" si="222"/>
        <v>5508173.2163771475</v>
      </c>
      <c r="AK1166" s="29">
        <f t="shared" si="223"/>
        <v>0.12496215328889686</v>
      </c>
      <c r="AL1166" s="210"/>
      <c r="AM1166" s="210"/>
      <c r="AN1166" s="210"/>
      <c r="AO1166" s="210"/>
      <c r="AP1166" s="45" t="str">
        <f t="shared" si="224"/>
        <v>202011</v>
      </c>
      <c r="AQ1166" s="45" t="str">
        <f t="shared" si="225"/>
        <v>202011JPY</v>
      </c>
    </row>
    <row r="1167" spans="1:43" s="15" customFormat="1">
      <c r="A1167" s="208" t="s">
        <v>35</v>
      </c>
      <c r="B1167" s="209">
        <v>2020</v>
      </c>
      <c r="C1167" s="209">
        <v>9</v>
      </c>
      <c r="D1167" s="57" t="str">
        <f t="shared" si="213"/>
        <v>Q2</v>
      </c>
      <c r="E1167" s="208" t="s">
        <v>35</v>
      </c>
      <c r="F1167" s="209">
        <v>2020</v>
      </c>
      <c r="G1167" s="209">
        <v>11</v>
      </c>
      <c r="H1167" s="213"/>
      <c r="I1167" s="57" t="str">
        <f t="shared" si="217"/>
        <v>Q3</v>
      </c>
      <c r="J1167" s="204" t="s">
        <v>1361</v>
      </c>
      <c r="K1167" s="213" t="s">
        <v>1362</v>
      </c>
      <c r="L1167" s="210" t="s">
        <v>55</v>
      </c>
      <c r="M1167" s="208" t="s">
        <v>47</v>
      </c>
      <c r="N1167" s="208">
        <v>1</v>
      </c>
      <c r="O1167" s="208"/>
      <c r="P1167" s="57" t="str">
        <f t="shared" si="218"/>
        <v>MAIN UNIT</v>
      </c>
      <c r="Q1167" s="208" t="s">
        <v>48</v>
      </c>
      <c r="R1167" s="208" t="s">
        <v>49</v>
      </c>
      <c r="S1167" s="208" t="s">
        <v>36</v>
      </c>
      <c r="T1167" s="208" t="s">
        <v>65</v>
      </c>
      <c r="U1167" s="208" t="s">
        <v>66</v>
      </c>
      <c r="V1167" s="208" t="s">
        <v>67</v>
      </c>
      <c r="W1167" s="208" t="s">
        <v>96</v>
      </c>
      <c r="X1167" s="34">
        <v>8688000</v>
      </c>
      <c r="Y1167" s="202">
        <v>1</v>
      </c>
      <c r="Z1167" s="26">
        <f t="shared" si="214"/>
        <v>8688000</v>
      </c>
      <c r="AA1167" s="208">
        <v>7.6100000000000001E-2</v>
      </c>
      <c r="AB1167" s="35">
        <f t="shared" si="226"/>
        <v>661156.80000000005</v>
      </c>
      <c r="AC1167" s="27">
        <f t="shared" si="219"/>
        <v>112661.11872</v>
      </c>
      <c r="AD1167" s="212">
        <v>0.1704</v>
      </c>
      <c r="AE1167" s="211">
        <f t="shared" si="220"/>
        <v>0</v>
      </c>
      <c r="AF1167" s="211" t="str">
        <f>IF(AND(COUNTIFS($J$18:J1167,J1167)=1,AE1167=1),1,"")</f>
        <v/>
      </c>
      <c r="AG1167" s="211" t="str">
        <f>IF(C1167="","",IF(AND(COUNTIFS($J$18:J1167,J1167)=1,C1167&lt;&gt;""),1,""))</f>
        <v/>
      </c>
      <c r="AH1167" s="211" t="str">
        <f>IF(G1167="","",IF(AND(COUNTIFS($J$18:J1167,J1167)=1,G1167&lt;&gt;""),1,""))</f>
        <v/>
      </c>
      <c r="AI1167" s="28">
        <f t="shared" si="221"/>
        <v>44078731.611185834</v>
      </c>
      <c r="AJ1167" s="28">
        <f t="shared" si="222"/>
        <v>5508173.2163771475</v>
      </c>
      <c r="AK1167" s="29">
        <f t="shared" si="223"/>
        <v>0.12496215328889686</v>
      </c>
      <c r="AL1167" s="210"/>
      <c r="AM1167" s="210"/>
      <c r="AN1167" s="210"/>
      <c r="AO1167" s="210"/>
      <c r="AP1167" s="45" t="str">
        <f t="shared" si="224"/>
        <v>202011</v>
      </c>
      <c r="AQ1167" s="45" t="str">
        <f t="shared" si="225"/>
        <v>202011JPY</v>
      </c>
    </row>
    <row r="1168" spans="1:43" s="15" customFormat="1">
      <c r="A1168" s="208" t="s">
        <v>35</v>
      </c>
      <c r="B1168" s="209">
        <v>2020</v>
      </c>
      <c r="C1168" s="209">
        <v>9</v>
      </c>
      <c r="D1168" s="57" t="str">
        <f t="shared" si="213"/>
        <v>Q2</v>
      </c>
      <c r="E1168" s="208" t="s">
        <v>35</v>
      </c>
      <c r="F1168" s="209">
        <v>2020</v>
      </c>
      <c r="G1168" s="209">
        <v>11</v>
      </c>
      <c r="H1168" s="213"/>
      <c r="I1168" s="57" t="str">
        <f t="shared" si="217"/>
        <v>Q3</v>
      </c>
      <c r="J1168" s="204" t="s">
        <v>1363</v>
      </c>
      <c r="K1168" s="213" t="s">
        <v>1364</v>
      </c>
      <c r="L1168" s="210" t="s">
        <v>79</v>
      </c>
      <c r="M1168" s="208" t="s">
        <v>47</v>
      </c>
      <c r="N1168" s="208">
        <v>1</v>
      </c>
      <c r="O1168" s="208"/>
      <c r="P1168" s="57" t="str">
        <f t="shared" si="218"/>
        <v>MAIN UNIT</v>
      </c>
      <c r="Q1168" s="208" t="s">
        <v>48</v>
      </c>
      <c r="R1168" s="208" t="s">
        <v>49</v>
      </c>
      <c r="S1168" s="208" t="s">
        <v>36</v>
      </c>
      <c r="T1168" s="208" t="s">
        <v>65</v>
      </c>
      <c r="U1168" s="208" t="s">
        <v>66</v>
      </c>
      <c r="V1168" s="208" t="s">
        <v>99</v>
      </c>
      <c r="W1168" s="208" t="s">
        <v>96</v>
      </c>
      <c r="X1168" s="34">
        <v>15300000</v>
      </c>
      <c r="Y1168" s="215" t="str">
        <f>IF(W1168="RMB","1.13", "1")</f>
        <v>1</v>
      </c>
      <c r="Z1168" s="26">
        <f t="shared" si="214"/>
        <v>15300000</v>
      </c>
      <c r="AA1168" s="208">
        <v>7.6100000000000001E-2</v>
      </c>
      <c r="AB1168" s="35">
        <f t="shared" si="226"/>
        <v>1164330</v>
      </c>
      <c r="AC1168" s="27">
        <f t="shared" si="219"/>
        <v>186525.666</v>
      </c>
      <c r="AD1168" s="212">
        <v>0.16020000000000001</v>
      </c>
      <c r="AE1168" s="211">
        <f t="shared" si="220"/>
        <v>0</v>
      </c>
      <c r="AF1168" s="211" t="str">
        <f>IF(AND(COUNTIFS($J$18:J1168,J1168)=1,AE1168=1),1,"")</f>
        <v/>
      </c>
      <c r="AG1168" s="211">
        <f>IF(C1168="","",IF(AND(COUNTIFS($J$18:J1168,J1168)=1,C1168&lt;&gt;""),1,""))</f>
        <v>1</v>
      </c>
      <c r="AH1168" s="211">
        <f>IF(G1168="","",IF(AND(COUNTIFS($J$18:J1168,J1168)=1,G1168&lt;&gt;""),1,""))</f>
        <v>1</v>
      </c>
      <c r="AI1168" s="28">
        <f t="shared" si="221"/>
        <v>44078731.611185834</v>
      </c>
      <c r="AJ1168" s="28">
        <f t="shared" si="222"/>
        <v>5508173.2163771475</v>
      </c>
      <c r="AK1168" s="29">
        <f t="shared" si="223"/>
        <v>0.12496215328889686</v>
      </c>
      <c r="AL1168" s="210"/>
      <c r="AM1168" s="210"/>
      <c r="AN1168" s="210"/>
      <c r="AO1168" s="210"/>
      <c r="AP1168" s="45" t="str">
        <f t="shared" si="224"/>
        <v>202011</v>
      </c>
      <c r="AQ1168" s="45" t="str">
        <f t="shared" si="225"/>
        <v>202011JPY</v>
      </c>
    </row>
    <row r="1169" spans="1:43" s="15" customFormat="1">
      <c r="A1169" s="208" t="s">
        <v>35</v>
      </c>
      <c r="B1169" s="209">
        <v>2020</v>
      </c>
      <c r="C1169" s="209">
        <v>9</v>
      </c>
      <c r="D1169" s="57" t="str">
        <f t="shared" si="213"/>
        <v>Q2</v>
      </c>
      <c r="E1169" s="208" t="s">
        <v>35</v>
      </c>
      <c r="F1169" s="209">
        <v>2020</v>
      </c>
      <c r="G1169" s="209">
        <v>11</v>
      </c>
      <c r="H1169" s="213"/>
      <c r="I1169" s="57" t="str">
        <f t="shared" si="217"/>
        <v>Q3</v>
      </c>
      <c r="J1169" s="204" t="s">
        <v>1365</v>
      </c>
      <c r="K1169" s="213" t="s">
        <v>1362</v>
      </c>
      <c r="L1169" s="210" t="s">
        <v>55</v>
      </c>
      <c r="M1169" s="208" t="s">
        <v>47</v>
      </c>
      <c r="N1169" s="208">
        <v>1</v>
      </c>
      <c r="O1169" s="208"/>
      <c r="P1169" s="57" t="str">
        <f t="shared" si="218"/>
        <v>MAIN UNIT</v>
      </c>
      <c r="Q1169" s="208" t="s">
        <v>48</v>
      </c>
      <c r="R1169" s="208" t="s">
        <v>49</v>
      </c>
      <c r="S1169" s="208" t="s">
        <v>36</v>
      </c>
      <c r="T1169" s="208" t="s">
        <v>65</v>
      </c>
      <c r="U1169" s="208" t="s">
        <v>66</v>
      </c>
      <c r="V1169" s="208" t="s">
        <v>67</v>
      </c>
      <c r="W1169" s="208" t="s">
        <v>96</v>
      </c>
      <c r="X1169" s="34">
        <v>8460000</v>
      </c>
      <c r="Y1169" s="202">
        <v>1</v>
      </c>
      <c r="Z1169" s="26">
        <f t="shared" si="214"/>
        <v>8460000</v>
      </c>
      <c r="AA1169" s="208">
        <v>7.6100000000000001E-2</v>
      </c>
      <c r="AB1169" s="35">
        <f t="shared" si="226"/>
        <v>643806</v>
      </c>
      <c r="AC1169" s="27">
        <f t="shared" si="219"/>
        <v>104747.23620000001</v>
      </c>
      <c r="AD1169" s="212">
        <v>0.16270000000000001</v>
      </c>
      <c r="AE1169" s="211">
        <f t="shared" si="220"/>
        <v>0</v>
      </c>
      <c r="AF1169" s="211" t="str">
        <f>IF(AND(COUNTIFS($J$18:J1169,J1169)=1,AE1169=1),1,"")</f>
        <v/>
      </c>
      <c r="AG1169" s="211">
        <f>IF(C1169="","",IF(AND(COUNTIFS($J$18:J1169,J1169)=1,C1169&lt;&gt;""),1,""))</f>
        <v>1</v>
      </c>
      <c r="AH1169" s="211">
        <f>IF(G1169="","",IF(AND(COUNTIFS($J$18:J1169,J1169)=1,G1169&lt;&gt;""),1,""))</f>
        <v>1</v>
      </c>
      <c r="AI1169" s="28">
        <f t="shared" si="221"/>
        <v>44078731.611185834</v>
      </c>
      <c r="AJ1169" s="28">
        <f t="shared" si="222"/>
        <v>5508173.2163771475</v>
      </c>
      <c r="AK1169" s="29">
        <f t="shared" si="223"/>
        <v>0.12496215328889686</v>
      </c>
      <c r="AL1169" s="210"/>
      <c r="AM1169" s="210"/>
      <c r="AN1169" s="210"/>
      <c r="AO1169" s="210"/>
      <c r="AP1169" s="45" t="str">
        <f t="shared" si="224"/>
        <v>202011</v>
      </c>
      <c r="AQ1169" s="45" t="str">
        <f t="shared" si="225"/>
        <v>202011JPY</v>
      </c>
    </row>
    <row r="1170" spans="1:43" s="15" customFormat="1">
      <c r="A1170" s="208" t="s">
        <v>35</v>
      </c>
      <c r="B1170" s="209">
        <v>2020</v>
      </c>
      <c r="C1170" s="209">
        <v>9</v>
      </c>
      <c r="D1170" s="57" t="str">
        <f t="shared" si="213"/>
        <v>Q2</v>
      </c>
      <c r="E1170" s="208" t="s">
        <v>35</v>
      </c>
      <c r="F1170" s="209">
        <v>2020</v>
      </c>
      <c r="G1170" s="209">
        <v>11</v>
      </c>
      <c r="H1170" s="213"/>
      <c r="I1170" s="57" t="str">
        <f t="shared" si="217"/>
        <v>Q3</v>
      </c>
      <c r="J1170" s="204" t="s">
        <v>1365</v>
      </c>
      <c r="K1170" s="213" t="s">
        <v>1362</v>
      </c>
      <c r="L1170" s="210" t="s">
        <v>79</v>
      </c>
      <c r="M1170" s="208" t="s">
        <v>47</v>
      </c>
      <c r="N1170" s="208">
        <v>1</v>
      </c>
      <c r="O1170" s="208"/>
      <c r="P1170" s="57" t="str">
        <f t="shared" si="218"/>
        <v>MAIN UNIT</v>
      </c>
      <c r="Q1170" s="208" t="s">
        <v>48</v>
      </c>
      <c r="R1170" s="208" t="s">
        <v>49</v>
      </c>
      <c r="S1170" s="208" t="s">
        <v>36</v>
      </c>
      <c r="T1170" s="208" t="s">
        <v>65</v>
      </c>
      <c r="U1170" s="208" t="s">
        <v>66</v>
      </c>
      <c r="V1170" s="208" t="s">
        <v>67</v>
      </c>
      <c r="W1170" s="208" t="s">
        <v>96</v>
      </c>
      <c r="X1170" s="34">
        <v>13500000</v>
      </c>
      <c r="Y1170" s="202">
        <v>1</v>
      </c>
      <c r="Z1170" s="26">
        <f t="shared" si="214"/>
        <v>13500000</v>
      </c>
      <c r="AA1170" s="208">
        <v>7.6100000000000001E-2</v>
      </c>
      <c r="AB1170" s="35">
        <f t="shared" si="226"/>
        <v>1027350</v>
      </c>
      <c r="AC1170" s="27">
        <f t="shared" si="219"/>
        <v>167149.845</v>
      </c>
      <c r="AD1170" s="212">
        <v>0.16270000000000001</v>
      </c>
      <c r="AE1170" s="211">
        <f t="shared" si="220"/>
        <v>0</v>
      </c>
      <c r="AF1170" s="211" t="str">
        <f>IF(AND(COUNTIFS($J$18:J1170,J1170)=1,AE1170=1),1,"")</f>
        <v/>
      </c>
      <c r="AG1170" s="211" t="str">
        <f>IF(C1170="","",IF(AND(COUNTIFS($J$18:J1170,J1170)=1,C1170&lt;&gt;""),1,""))</f>
        <v/>
      </c>
      <c r="AH1170" s="211" t="str">
        <f>IF(G1170="","",IF(AND(COUNTIFS($J$18:J1170,J1170)=1,G1170&lt;&gt;""),1,""))</f>
        <v/>
      </c>
      <c r="AI1170" s="28">
        <f t="shared" si="221"/>
        <v>44078731.611185834</v>
      </c>
      <c r="AJ1170" s="28">
        <f t="shared" si="222"/>
        <v>5508173.2163771475</v>
      </c>
      <c r="AK1170" s="29">
        <f t="shared" si="223"/>
        <v>0.12496215328889686</v>
      </c>
      <c r="AL1170" s="210"/>
      <c r="AM1170" s="210"/>
      <c r="AN1170" s="210"/>
      <c r="AO1170" s="210"/>
      <c r="AP1170" s="45" t="str">
        <f t="shared" si="224"/>
        <v>202011</v>
      </c>
      <c r="AQ1170" s="45" t="str">
        <f t="shared" si="225"/>
        <v>202011JPY</v>
      </c>
    </row>
    <row r="1171" spans="1:43" s="15" customFormat="1">
      <c r="A1171" s="208" t="s">
        <v>35</v>
      </c>
      <c r="B1171" s="209">
        <v>2020</v>
      </c>
      <c r="C1171" s="209">
        <v>9</v>
      </c>
      <c r="D1171" s="57" t="str">
        <f t="shared" si="213"/>
        <v>Q2</v>
      </c>
      <c r="E1171" s="208" t="s">
        <v>35</v>
      </c>
      <c r="F1171" s="209">
        <v>2020</v>
      </c>
      <c r="G1171" s="209">
        <v>11</v>
      </c>
      <c r="H1171" s="213"/>
      <c r="I1171" s="57" t="str">
        <f t="shared" si="217"/>
        <v>Q3</v>
      </c>
      <c r="J1171" s="204" t="s">
        <v>1366</v>
      </c>
      <c r="K1171" s="213" t="s">
        <v>178</v>
      </c>
      <c r="L1171" s="210" t="s">
        <v>55</v>
      </c>
      <c r="M1171" s="208" t="s">
        <v>47</v>
      </c>
      <c r="N1171" s="208">
        <v>1</v>
      </c>
      <c r="O1171" s="208"/>
      <c r="P1171" s="57" t="str">
        <f t="shared" si="218"/>
        <v>MAIN UNIT</v>
      </c>
      <c r="Q1171" s="208" t="s">
        <v>48</v>
      </c>
      <c r="R1171" s="208" t="s">
        <v>49</v>
      </c>
      <c r="S1171" s="208" t="s">
        <v>37</v>
      </c>
      <c r="T1171" s="208" t="s">
        <v>179</v>
      </c>
      <c r="U1171" s="208" t="s">
        <v>58</v>
      </c>
      <c r="V1171" s="208" t="s">
        <v>81</v>
      </c>
      <c r="W1171" s="208" t="s">
        <v>51</v>
      </c>
      <c r="X1171" s="34">
        <v>677000</v>
      </c>
      <c r="Y1171" s="215" t="str">
        <f>IF(W1171="RMB","1.13", "1")</f>
        <v>1.13</v>
      </c>
      <c r="Z1171" s="26">
        <f t="shared" si="214"/>
        <v>677000</v>
      </c>
      <c r="AA1171" s="208">
        <v>1.155</v>
      </c>
      <c r="AB1171" s="35">
        <f t="shared" si="226"/>
        <v>691977.8761061948</v>
      </c>
      <c r="AC1171" s="27">
        <f t="shared" si="219"/>
        <v>98330.056194690289</v>
      </c>
      <c r="AD1171" s="212">
        <v>0.1421</v>
      </c>
      <c r="AE1171" s="211">
        <f t="shared" si="220"/>
        <v>0</v>
      </c>
      <c r="AF1171" s="211" t="str">
        <f>IF(AND(COUNTIFS($J$18:J1171,J1171)=1,AE1171=1),1,"")</f>
        <v/>
      </c>
      <c r="AG1171" s="211">
        <f>IF(C1171="","",IF(AND(COUNTIFS($J$18:J1171,J1171)=1,C1171&lt;&gt;""),1,""))</f>
        <v>1</v>
      </c>
      <c r="AH1171" s="211">
        <f>IF(G1171="","",IF(AND(COUNTIFS($J$18:J1171,J1171)=1,G1171&lt;&gt;""),1,""))</f>
        <v>1</v>
      </c>
      <c r="AI1171" s="28">
        <f t="shared" si="221"/>
        <v>44078731.611185834</v>
      </c>
      <c r="AJ1171" s="28">
        <f t="shared" si="222"/>
        <v>5508173.2163771475</v>
      </c>
      <c r="AK1171" s="29">
        <f t="shared" si="223"/>
        <v>0.12496215328889686</v>
      </c>
      <c r="AL1171" s="210"/>
      <c r="AM1171" s="210"/>
      <c r="AN1171" s="210"/>
      <c r="AO1171" s="210"/>
      <c r="AP1171" s="45" t="str">
        <f t="shared" si="224"/>
        <v>202011</v>
      </c>
      <c r="AQ1171" s="45" t="str">
        <f t="shared" si="225"/>
        <v>202011RMB</v>
      </c>
    </row>
    <row r="1172" spans="1:43" s="15" customFormat="1">
      <c r="A1172" s="208" t="s">
        <v>35</v>
      </c>
      <c r="B1172" s="209">
        <v>2020</v>
      </c>
      <c r="C1172" s="209">
        <v>9</v>
      </c>
      <c r="D1172" s="57" t="str">
        <f t="shared" si="213"/>
        <v>Q2</v>
      </c>
      <c r="E1172" s="208" t="s">
        <v>35</v>
      </c>
      <c r="F1172" s="209">
        <v>2020</v>
      </c>
      <c r="G1172" s="209">
        <v>12</v>
      </c>
      <c r="H1172" s="213"/>
      <c r="I1172" s="57" t="str">
        <f t="shared" si="217"/>
        <v>Q3</v>
      </c>
      <c r="J1172" s="204" t="s">
        <v>1367</v>
      </c>
      <c r="K1172" s="213" t="s">
        <v>1368</v>
      </c>
      <c r="L1172" s="210" t="s">
        <v>55</v>
      </c>
      <c r="M1172" s="208" t="s">
        <v>47</v>
      </c>
      <c r="N1172" s="208">
        <v>1</v>
      </c>
      <c r="O1172" s="208"/>
      <c r="P1172" s="57" t="str">
        <f t="shared" si="218"/>
        <v>MAIN UNIT</v>
      </c>
      <c r="Q1172" s="208" t="s">
        <v>48</v>
      </c>
      <c r="R1172" s="208" t="s">
        <v>49</v>
      </c>
      <c r="S1172" s="208" t="s">
        <v>37</v>
      </c>
      <c r="T1172" s="208" t="s">
        <v>196</v>
      </c>
      <c r="U1172" s="208" t="s">
        <v>197</v>
      </c>
      <c r="V1172" s="208" t="s">
        <v>198</v>
      </c>
      <c r="W1172" s="208" t="s">
        <v>51</v>
      </c>
      <c r="X1172" s="34">
        <v>504774</v>
      </c>
      <c r="Y1172" s="215" t="str">
        <f>IF(W1172="RMB","1.13", "1")</f>
        <v>1.13</v>
      </c>
      <c r="Z1172" s="26">
        <f t="shared" si="214"/>
        <v>504774</v>
      </c>
      <c r="AA1172" s="208">
        <v>1.175</v>
      </c>
      <c r="AB1172" s="35">
        <f t="shared" si="226"/>
        <v>524875.61946902669</v>
      </c>
      <c r="AC1172" s="27">
        <f t="shared" si="219"/>
        <v>62092.785783185856</v>
      </c>
      <c r="AD1172" s="212">
        <v>0.1183</v>
      </c>
      <c r="AE1172" s="211">
        <f t="shared" si="220"/>
        <v>0</v>
      </c>
      <c r="AF1172" s="211" t="str">
        <f>IF(AND(COUNTIFS($J$18:J1172,J1172)=1,AE1172=1),1,"")</f>
        <v/>
      </c>
      <c r="AG1172" s="211">
        <f>IF(C1172="","",IF(AND(COUNTIFS($J$18:J1172,J1172)=1,C1172&lt;&gt;""),1,""))</f>
        <v>1</v>
      </c>
      <c r="AH1172" s="211">
        <f>IF(G1172="","",IF(AND(COUNTIFS($J$18:J1172,J1172)=1,G1172&lt;&gt;""),1,""))</f>
        <v>1</v>
      </c>
      <c r="AI1172" s="28">
        <f t="shared" si="221"/>
        <v>48763143.537654869</v>
      </c>
      <c r="AJ1172" s="28">
        <f t="shared" si="222"/>
        <v>5924029.970215477</v>
      </c>
      <c r="AK1172" s="29">
        <f t="shared" si="223"/>
        <v>0.12148580957749257</v>
      </c>
      <c r="AL1172" s="210"/>
      <c r="AM1172" s="210"/>
      <c r="AN1172" s="210"/>
      <c r="AO1172" s="210"/>
      <c r="AP1172" s="45" t="str">
        <f t="shared" si="224"/>
        <v>202012</v>
      </c>
      <c r="AQ1172" s="45" t="str">
        <f t="shared" si="225"/>
        <v>202012RMB</v>
      </c>
    </row>
    <row r="1173" spans="1:43" s="15" customFormat="1">
      <c r="A1173" s="208" t="s">
        <v>35</v>
      </c>
      <c r="B1173" s="209">
        <v>2020</v>
      </c>
      <c r="C1173" s="209">
        <v>9</v>
      </c>
      <c r="D1173" s="57" t="str">
        <f t="shared" si="213"/>
        <v>Q2</v>
      </c>
      <c r="E1173" s="208" t="s">
        <v>35</v>
      </c>
      <c r="F1173" s="209">
        <v>2020</v>
      </c>
      <c r="G1173" s="209">
        <v>12</v>
      </c>
      <c r="H1173" s="213"/>
      <c r="I1173" s="57" t="str">
        <f t="shared" si="217"/>
        <v>Q3</v>
      </c>
      <c r="J1173" s="204" t="s">
        <v>1367</v>
      </c>
      <c r="K1173" s="213" t="s">
        <v>1368</v>
      </c>
      <c r="L1173" s="210" t="s">
        <v>55</v>
      </c>
      <c r="M1173" s="208" t="s">
        <v>47</v>
      </c>
      <c r="N1173" s="208">
        <v>1</v>
      </c>
      <c r="O1173" s="208"/>
      <c r="P1173" s="57" t="str">
        <f t="shared" si="218"/>
        <v>MAIN UNIT</v>
      </c>
      <c r="Q1173" s="208" t="s">
        <v>48</v>
      </c>
      <c r="R1173" s="208" t="s">
        <v>49</v>
      </c>
      <c r="S1173" s="208" t="s">
        <v>37</v>
      </c>
      <c r="T1173" s="208" t="s">
        <v>196</v>
      </c>
      <c r="U1173" s="208" t="s">
        <v>197</v>
      </c>
      <c r="V1173" s="208" t="s">
        <v>198</v>
      </c>
      <c r="W1173" s="208" t="s">
        <v>51</v>
      </c>
      <c r="X1173" s="34">
        <v>504774</v>
      </c>
      <c r="Y1173" s="215" t="str">
        <f>IF(W1173="RMB","1.13", "1")</f>
        <v>1.13</v>
      </c>
      <c r="Z1173" s="26">
        <f t="shared" si="214"/>
        <v>504774</v>
      </c>
      <c r="AA1173" s="208">
        <v>1.175</v>
      </c>
      <c r="AB1173" s="35">
        <f t="shared" si="226"/>
        <v>524875.61946902669</v>
      </c>
      <c r="AC1173" s="27">
        <f t="shared" si="219"/>
        <v>62092.785783185856</v>
      </c>
      <c r="AD1173" s="212">
        <v>0.1183</v>
      </c>
      <c r="AE1173" s="211">
        <f t="shared" si="220"/>
        <v>0</v>
      </c>
      <c r="AF1173" s="211" t="str">
        <f>IF(AND(COUNTIFS($J$18:J1173,J1173)=1,AE1173=1),1,"")</f>
        <v/>
      </c>
      <c r="AG1173" s="211" t="str">
        <f>IF(C1173="","",IF(AND(COUNTIFS($J$18:J1173,J1173)=1,C1173&lt;&gt;""),1,""))</f>
        <v/>
      </c>
      <c r="AH1173" s="211" t="str">
        <f>IF(G1173="","",IF(AND(COUNTIFS($J$18:J1173,J1173)=1,G1173&lt;&gt;""),1,""))</f>
        <v/>
      </c>
      <c r="AI1173" s="28">
        <f t="shared" si="221"/>
        <v>48763143.537654869</v>
      </c>
      <c r="AJ1173" s="28">
        <f t="shared" si="222"/>
        <v>5924029.970215477</v>
      </c>
      <c r="AK1173" s="29">
        <f t="shared" si="223"/>
        <v>0.12148580957749257</v>
      </c>
      <c r="AL1173" s="210"/>
      <c r="AM1173" s="210"/>
      <c r="AN1173" s="210"/>
      <c r="AO1173" s="210"/>
      <c r="AP1173" s="45" t="str">
        <f t="shared" si="224"/>
        <v>202012</v>
      </c>
      <c r="AQ1173" s="45" t="str">
        <f t="shared" si="225"/>
        <v>202012RMB</v>
      </c>
    </row>
    <row r="1174" spans="1:43" s="15" customFormat="1">
      <c r="A1174" s="208" t="s">
        <v>35</v>
      </c>
      <c r="B1174" s="209">
        <v>2020</v>
      </c>
      <c r="C1174" s="209">
        <v>9</v>
      </c>
      <c r="D1174" s="57" t="str">
        <f t="shared" si="213"/>
        <v>Q2</v>
      </c>
      <c r="E1174" s="208" t="s">
        <v>35</v>
      </c>
      <c r="F1174" s="209">
        <v>2020</v>
      </c>
      <c r="G1174" s="209">
        <v>11</v>
      </c>
      <c r="H1174" s="213"/>
      <c r="I1174" s="57" t="str">
        <f t="shared" si="217"/>
        <v>Q3</v>
      </c>
      <c r="J1174" s="204" t="s">
        <v>1369</v>
      </c>
      <c r="K1174" s="213" t="s">
        <v>1370</v>
      </c>
      <c r="L1174" s="210" t="s">
        <v>55</v>
      </c>
      <c r="M1174" s="208" t="s">
        <v>47</v>
      </c>
      <c r="N1174" s="208">
        <v>1</v>
      </c>
      <c r="O1174" s="208"/>
      <c r="P1174" s="57" t="str">
        <f t="shared" si="218"/>
        <v>MAIN UNIT</v>
      </c>
      <c r="Q1174" s="208" t="s">
        <v>48</v>
      </c>
      <c r="R1174" s="208" t="s">
        <v>49</v>
      </c>
      <c r="S1174" s="208" t="s">
        <v>36</v>
      </c>
      <c r="T1174" s="208" t="s">
        <v>65</v>
      </c>
      <c r="U1174" s="208" t="s">
        <v>66</v>
      </c>
      <c r="V1174" s="208" t="s">
        <v>114</v>
      </c>
      <c r="W1174" s="208" t="s">
        <v>96</v>
      </c>
      <c r="X1174" s="34">
        <v>6600000</v>
      </c>
      <c r="Y1174" s="202">
        <v>1</v>
      </c>
      <c r="Z1174" s="26">
        <f t="shared" si="214"/>
        <v>6600000</v>
      </c>
      <c r="AA1174" s="208">
        <v>7.6100000000000001E-2</v>
      </c>
      <c r="AB1174" s="35">
        <f t="shared" si="226"/>
        <v>502260</v>
      </c>
      <c r="AC1174" s="27">
        <f t="shared" si="219"/>
        <v>59316.905999999995</v>
      </c>
      <c r="AD1174" s="212">
        <v>0.1181</v>
      </c>
      <c r="AE1174" s="211">
        <f t="shared" si="220"/>
        <v>0</v>
      </c>
      <c r="AF1174" s="211" t="str">
        <f>IF(AND(COUNTIFS($J$18:J1174,J1174)=1,AE1174=1),1,"")</f>
        <v/>
      </c>
      <c r="AG1174" s="211">
        <f>IF(C1174="","",IF(AND(COUNTIFS($J$18:J1174,J1174)=1,C1174&lt;&gt;""),1,""))</f>
        <v>1</v>
      </c>
      <c r="AH1174" s="211">
        <f>IF(G1174="","",IF(AND(COUNTIFS($J$18:J1174,J1174)=1,G1174&lt;&gt;""),1,""))</f>
        <v>1</v>
      </c>
      <c r="AI1174" s="28">
        <f t="shared" si="221"/>
        <v>44078731.611185834</v>
      </c>
      <c r="AJ1174" s="28">
        <f t="shared" si="222"/>
        <v>5508173.2163771475</v>
      </c>
      <c r="AK1174" s="29">
        <f t="shared" si="223"/>
        <v>0.12496215328889686</v>
      </c>
      <c r="AL1174" s="210"/>
      <c r="AM1174" s="210"/>
      <c r="AN1174" s="210"/>
      <c r="AO1174" s="210"/>
      <c r="AP1174" s="45" t="str">
        <f t="shared" si="224"/>
        <v>202011</v>
      </c>
      <c r="AQ1174" s="45" t="str">
        <f t="shared" si="225"/>
        <v>202011JPY</v>
      </c>
    </row>
    <row r="1175" spans="1:43" s="15" customFormat="1">
      <c r="A1175" s="208" t="s">
        <v>35</v>
      </c>
      <c r="B1175" s="209">
        <v>2020</v>
      </c>
      <c r="C1175" s="209">
        <v>9</v>
      </c>
      <c r="D1175" s="57" t="str">
        <f t="shared" si="213"/>
        <v>Q2</v>
      </c>
      <c r="E1175" s="208" t="s">
        <v>35</v>
      </c>
      <c r="F1175" s="209">
        <v>2020</v>
      </c>
      <c r="G1175" s="209">
        <v>11</v>
      </c>
      <c r="H1175" s="213"/>
      <c r="I1175" s="57" t="str">
        <f t="shared" si="217"/>
        <v>Q3</v>
      </c>
      <c r="J1175" s="204" t="s">
        <v>1371</v>
      </c>
      <c r="K1175" s="213" t="s">
        <v>393</v>
      </c>
      <c r="L1175" s="210" t="s">
        <v>55</v>
      </c>
      <c r="M1175" s="208" t="s">
        <v>47</v>
      </c>
      <c r="N1175" s="208">
        <v>1</v>
      </c>
      <c r="O1175" s="208"/>
      <c r="P1175" s="57" t="str">
        <f t="shared" si="218"/>
        <v>MAIN UNIT</v>
      </c>
      <c r="Q1175" s="208" t="s">
        <v>48</v>
      </c>
      <c r="R1175" s="208" t="s">
        <v>49</v>
      </c>
      <c r="S1175" s="208" t="s">
        <v>36</v>
      </c>
      <c r="T1175" s="208" t="s">
        <v>65</v>
      </c>
      <c r="U1175" s="208" t="s">
        <v>66</v>
      </c>
      <c r="V1175" s="208" t="s">
        <v>99</v>
      </c>
      <c r="W1175" s="208" t="s">
        <v>51</v>
      </c>
      <c r="X1175" s="34">
        <v>518000</v>
      </c>
      <c r="Y1175" s="215" t="str">
        <f t="shared" ref="Y1175:Y1183" si="227">IF(W1175="RMB","1.13", "1")</f>
        <v>1.13</v>
      </c>
      <c r="Z1175" s="26">
        <f t="shared" si="214"/>
        <v>518000</v>
      </c>
      <c r="AA1175" s="208">
        <v>1.155</v>
      </c>
      <c r="AB1175" s="35">
        <f t="shared" si="226"/>
        <v>529460.17699115048</v>
      </c>
      <c r="AC1175" s="27">
        <f t="shared" si="219"/>
        <v>85296.034513274339</v>
      </c>
      <c r="AD1175" s="212">
        <v>0.16109999999999999</v>
      </c>
      <c r="AE1175" s="211">
        <f t="shared" si="220"/>
        <v>0</v>
      </c>
      <c r="AF1175" s="211" t="str">
        <f>IF(AND(COUNTIFS($J$18:J1175,J1175)=1,AE1175=1),1,"")</f>
        <v/>
      </c>
      <c r="AG1175" s="211">
        <f>IF(C1175="","",IF(AND(COUNTIFS($J$18:J1175,J1175)=1,C1175&lt;&gt;""),1,""))</f>
        <v>1</v>
      </c>
      <c r="AH1175" s="211">
        <f>IF(G1175="","",IF(AND(COUNTIFS($J$18:J1175,J1175)=1,G1175&lt;&gt;""),1,""))</f>
        <v>1</v>
      </c>
      <c r="AI1175" s="28">
        <f t="shared" si="221"/>
        <v>44078731.611185834</v>
      </c>
      <c r="AJ1175" s="28">
        <f t="shared" si="222"/>
        <v>5508173.2163771475</v>
      </c>
      <c r="AK1175" s="29">
        <f t="shared" si="223"/>
        <v>0.12496215328889686</v>
      </c>
      <c r="AL1175" s="210"/>
      <c r="AM1175" s="210"/>
      <c r="AN1175" s="210"/>
      <c r="AO1175" s="210"/>
      <c r="AP1175" s="45" t="str">
        <f t="shared" si="224"/>
        <v>202011</v>
      </c>
      <c r="AQ1175" s="45" t="str">
        <f t="shared" si="225"/>
        <v>202011RMB</v>
      </c>
    </row>
    <row r="1176" spans="1:43" s="15" customFormat="1">
      <c r="A1176" s="208" t="s">
        <v>35</v>
      </c>
      <c r="B1176" s="209">
        <v>2020</v>
      </c>
      <c r="C1176" s="209">
        <v>9</v>
      </c>
      <c r="D1176" s="57" t="str">
        <f t="shared" si="213"/>
        <v>Q2</v>
      </c>
      <c r="E1176" s="208" t="s">
        <v>35</v>
      </c>
      <c r="F1176" s="209">
        <v>2020</v>
      </c>
      <c r="G1176" s="209">
        <v>12</v>
      </c>
      <c r="H1176" s="213"/>
      <c r="I1176" s="57" t="str">
        <f t="shared" si="217"/>
        <v>Q3</v>
      </c>
      <c r="J1176" s="204" t="s">
        <v>1372</v>
      </c>
      <c r="K1176" s="213" t="s">
        <v>1373</v>
      </c>
      <c r="L1176" s="210" t="s">
        <v>55</v>
      </c>
      <c r="M1176" s="208" t="s">
        <v>47</v>
      </c>
      <c r="N1176" s="208">
        <v>1</v>
      </c>
      <c r="O1176" s="208"/>
      <c r="P1176" s="57" t="str">
        <f t="shared" si="218"/>
        <v>MAIN UNIT</v>
      </c>
      <c r="Q1176" s="208" t="s">
        <v>48</v>
      </c>
      <c r="R1176" s="208" t="s">
        <v>49</v>
      </c>
      <c r="S1176" s="208" t="s">
        <v>36</v>
      </c>
      <c r="T1176" s="208" t="s">
        <v>65</v>
      </c>
      <c r="U1176" s="208" t="s">
        <v>66</v>
      </c>
      <c r="V1176" s="208" t="s">
        <v>1343</v>
      </c>
      <c r="W1176" s="208" t="s">
        <v>96</v>
      </c>
      <c r="X1176" s="34">
        <v>10000000</v>
      </c>
      <c r="Y1176" s="215" t="str">
        <f t="shared" si="227"/>
        <v>1</v>
      </c>
      <c r="Z1176" s="26">
        <f t="shared" si="214"/>
        <v>10000000</v>
      </c>
      <c r="AA1176" s="208">
        <v>7.6100000000000001E-2</v>
      </c>
      <c r="AB1176" s="35">
        <f t="shared" si="226"/>
        <v>761000</v>
      </c>
      <c r="AC1176" s="27">
        <f t="shared" si="219"/>
        <v>95125</v>
      </c>
      <c r="AD1176" s="212">
        <v>0.125</v>
      </c>
      <c r="AE1176" s="211">
        <f t="shared" si="220"/>
        <v>0</v>
      </c>
      <c r="AF1176" s="211" t="str">
        <f>IF(AND(COUNTIFS($J$18:J1176,J1176)=1,AE1176=1),1,"")</f>
        <v/>
      </c>
      <c r="AG1176" s="211">
        <f>IF(C1176="","",IF(AND(COUNTIFS($J$18:J1176,J1176)=1,C1176&lt;&gt;""),1,""))</f>
        <v>1</v>
      </c>
      <c r="AH1176" s="211">
        <f>IF(G1176="","",IF(AND(COUNTIFS($J$18:J1176,J1176)=1,G1176&lt;&gt;""),1,""))</f>
        <v>1</v>
      </c>
      <c r="AI1176" s="28">
        <f t="shared" si="221"/>
        <v>48763143.537654869</v>
      </c>
      <c r="AJ1176" s="28">
        <f t="shared" si="222"/>
        <v>5924029.970215477</v>
      </c>
      <c r="AK1176" s="29">
        <f t="shared" si="223"/>
        <v>0.12148580957749257</v>
      </c>
      <c r="AL1176" s="210"/>
      <c r="AM1176" s="210"/>
      <c r="AN1176" s="210"/>
      <c r="AO1176" s="210"/>
      <c r="AP1176" s="45" t="str">
        <f t="shared" si="224"/>
        <v>202012</v>
      </c>
      <c r="AQ1176" s="45" t="str">
        <f t="shared" si="225"/>
        <v>202012JPY</v>
      </c>
    </row>
    <row r="1177" spans="1:43" s="15" customFormat="1">
      <c r="A1177" s="208" t="s">
        <v>35</v>
      </c>
      <c r="B1177" s="209">
        <v>2020</v>
      </c>
      <c r="C1177" s="209">
        <v>9</v>
      </c>
      <c r="D1177" s="57" t="str">
        <f t="shared" si="213"/>
        <v>Q2</v>
      </c>
      <c r="E1177" s="208" t="s">
        <v>35</v>
      </c>
      <c r="F1177" s="209">
        <v>2020</v>
      </c>
      <c r="G1177" s="209">
        <v>12</v>
      </c>
      <c r="H1177" s="213"/>
      <c r="I1177" s="57" t="str">
        <f t="shared" si="217"/>
        <v>Q3</v>
      </c>
      <c r="J1177" s="204" t="s">
        <v>1372</v>
      </c>
      <c r="K1177" s="213" t="s">
        <v>1373</v>
      </c>
      <c r="L1177" s="210" t="s">
        <v>55</v>
      </c>
      <c r="M1177" s="208" t="s">
        <v>47</v>
      </c>
      <c r="N1177" s="208">
        <v>1</v>
      </c>
      <c r="O1177" s="208"/>
      <c r="P1177" s="57" t="str">
        <f t="shared" si="218"/>
        <v>MAIN UNIT</v>
      </c>
      <c r="Q1177" s="208" t="s">
        <v>48</v>
      </c>
      <c r="R1177" s="208" t="s">
        <v>49</v>
      </c>
      <c r="S1177" s="208" t="s">
        <v>36</v>
      </c>
      <c r="T1177" s="208" t="s">
        <v>65</v>
      </c>
      <c r="U1177" s="208" t="s">
        <v>66</v>
      </c>
      <c r="V1177" s="208" t="s">
        <v>1343</v>
      </c>
      <c r="W1177" s="208" t="s">
        <v>96</v>
      </c>
      <c r="X1177" s="34">
        <v>10000000</v>
      </c>
      <c r="Y1177" s="215" t="str">
        <f t="shared" si="227"/>
        <v>1</v>
      </c>
      <c r="Z1177" s="26">
        <f t="shared" si="214"/>
        <v>10000000</v>
      </c>
      <c r="AA1177" s="208">
        <v>7.6100000000000001E-2</v>
      </c>
      <c r="AB1177" s="35">
        <f t="shared" si="226"/>
        <v>761000</v>
      </c>
      <c r="AC1177" s="27">
        <f t="shared" si="219"/>
        <v>95125</v>
      </c>
      <c r="AD1177" s="212">
        <v>0.125</v>
      </c>
      <c r="AE1177" s="211">
        <f t="shared" si="220"/>
        <v>0</v>
      </c>
      <c r="AF1177" s="211" t="str">
        <f>IF(AND(COUNTIFS($J$18:J1177,J1177)=1,AE1177=1),1,"")</f>
        <v/>
      </c>
      <c r="AG1177" s="211" t="str">
        <f>IF(C1177="","",IF(AND(COUNTIFS($J$18:J1177,J1177)=1,C1177&lt;&gt;""),1,""))</f>
        <v/>
      </c>
      <c r="AH1177" s="211" t="str">
        <f>IF(G1177="","",IF(AND(COUNTIFS($J$18:J1177,J1177)=1,G1177&lt;&gt;""),1,""))</f>
        <v/>
      </c>
      <c r="AI1177" s="28">
        <f t="shared" si="221"/>
        <v>48763143.537654869</v>
      </c>
      <c r="AJ1177" s="28">
        <f t="shared" si="222"/>
        <v>5924029.970215477</v>
      </c>
      <c r="AK1177" s="29">
        <f t="shared" si="223"/>
        <v>0.12148580957749257</v>
      </c>
      <c r="AL1177" s="210"/>
      <c r="AM1177" s="210"/>
      <c r="AN1177" s="210"/>
      <c r="AO1177" s="210"/>
      <c r="AP1177" s="45" t="str">
        <f t="shared" si="224"/>
        <v>202012</v>
      </c>
      <c r="AQ1177" s="45" t="str">
        <f t="shared" si="225"/>
        <v>202012JPY</v>
      </c>
    </row>
    <row r="1178" spans="1:43" s="15" customFormat="1">
      <c r="A1178" s="208" t="s">
        <v>35</v>
      </c>
      <c r="B1178" s="209">
        <v>2020</v>
      </c>
      <c r="C1178" s="209">
        <v>9</v>
      </c>
      <c r="D1178" s="57" t="str">
        <f t="shared" si="213"/>
        <v>Q2</v>
      </c>
      <c r="E1178" s="208" t="s">
        <v>35</v>
      </c>
      <c r="F1178" s="209">
        <v>2020</v>
      </c>
      <c r="G1178" s="209">
        <v>12</v>
      </c>
      <c r="H1178" s="213"/>
      <c r="I1178" s="57" t="str">
        <f t="shared" si="217"/>
        <v>Q3</v>
      </c>
      <c r="J1178" s="204" t="s">
        <v>1372</v>
      </c>
      <c r="K1178" s="213" t="s">
        <v>1373</v>
      </c>
      <c r="L1178" s="210" t="s">
        <v>79</v>
      </c>
      <c r="M1178" s="208" t="s">
        <v>47</v>
      </c>
      <c r="N1178" s="208">
        <v>1</v>
      </c>
      <c r="O1178" s="208"/>
      <c r="P1178" s="57" t="str">
        <f t="shared" si="218"/>
        <v>MAIN UNIT</v>
      </c>
      <c r="Q1178" s="208" t="s">
        <v>48</v>
      </c>
      <c r="R1178" s="208" t="s">
        <v>49</v>
      </c>
      <c r="S1178" s="208" t="s">
        <v>36</v>
      </c>
      <c r="T1178" s="208" t="s">
        <v>65</v>
      </c>
      <c r="U1178" s="208" t="s">
        <v>66</v>
      </c>
      <c r="V1178" s="208" t="s">
        <v>1343</v>
      </c>
      <c r="W1178" s="208" t="s">
        <v>96</v>
      </c>
      <c r="X1178" s="34">
        <v>14200000</v>
      </c>
      <c r="Y1178" s="215" t="str">
        <f t="shared" si="227"/>
        <v>1</v>
      </c>
      <c r="Z1178" s="26">
        <f t="shared" si="214"/>
        <v>14200000</v>
      </c>
      <c r="AA1178" s="208">
        <v>7.6100000000000001E-2</v>
      </c>
      <c r="AB1178" s="35">
        <f t="shared" si="226"/>
        <v>1080620</v>
      </c>
      <c r="AC1178" s="27">
        <f t="shared" si="219"/>
        <v>135077.5</v>
      </c>
      <c r="AD1178" s="212">
        <v>0.125</v>
      </c>
      <c r="AE1178" s="211">
        <f t="shared" si="220"/>
        <v>0</v>
      </c>
      <c r="AF1178" s="211" t="str">
        <f>IF(AND(COUNTIFS($J$18:J1178,J1178)=1,AE1178=1),1,"")</f>
        <v/>
      </c>
      <c r="AG1178" s="211" t="str">
        <f>IF(C1178="","",IF(AND(COUNTIFS($J$18:J1178,J1178)=1,C1178&lt;&gt;""),1,""))</f>
        <v/>
      </c>
      <c r="AH1178" s="211" t="str">
        <f>IF(G1178="","",IF(AND(COUNTIFS($J$18:J1178,J1178)=1,G1178&lt;&gt;""),1,""))</f>
        <v/>
      </c>
      <c r="AI1178" s="28">
        <f t="shared" si="221"/>
        <v>48763143.537654869</v>
      </c>
      <c r="AJ1178" s="28">
        <f t="shared" si="222"/>
        <v>5924029.970215477</v>
      </c>
      <c r="AK1178" s="29">
        <f t="shared" si="223"/>
        <v>0.12148580957749257</v>
      </c>
      <c r="AL1178" s="210"/>
      <c r="AM1178" s="210"/>
      <c r="AN1178" s="210"/>
      <c r="AO1178" s="210"/>
      <c r="AP1178" s="45" t="str">
        <f t="shared" si="224"/>
        <v>202012</v>
      </c>
      <c r="AQ1178" s="45" t="str">
        <f t="shared" si="225"/>
        <v>202012JPY</v>
      </c>
    </row>
    <row r="1179" spans="1:43" s="15" customFormat="1">
      <c r="A1179" s="208" t="s">
        <v>35</v>
      </c>
      <c r="B1179" s="209">
        <v>2020</v>
      </c>
      <c r="C1179" s="209">
        <v>9</v>
      </c>
      <c r="D1179" s="57" t="str">
        <f t="shared" si="213"/>
        <v>Q2</v>
      </c>
      <c r="E1179" s="208" t="s">
        <v>35</v>
      </c>
      <c r="F1179" s="209">
        <v>2020</v>
      </c>
      <c r="G1179" s="209">
        <v>12</v>
      </c>
      <c r="H1179" s="213"/>
      <c r="I1179" s="57" t="str">
        <f t="shared" si="217"/>
        <v>Q3</v>
      </c>
      <c r="J1179" s="204" t="s">
        <v>1374</v>
      </c>
      <c r="K1179" s="213" t="s">
        <v>1375</v>
      </c>
      <c r="L1179" s="210" t="s">
        <v>55</v>
      </c>
      <c r="M1179" s="208" t="s">
        <v>47</v>
      </c>
      <c r="N1179" s="208">
        <v>1</v>
      </c>
      <c r="O1179" s="208"/>
      <c r="P1179" s="57" t="str">
        <f t="shared" si="218"/>
        <v>MAIN UNIT</v>
      </c>
      <c r="Q1179" s="208" t="s">
        <v>48</v>
      </c>
      <c r="R1179" s="208" t="s">
        <v>49</v>
      </c>
      <c r="S1179" s="208" t="s">
        <v>36</v>
      </c>
      <c r="T1179" s="208" t="s">
        <v>65</v>
      </c>
      <c r="U1179" s="208" t="s">
        <v>66</v>
      </c>
      <c r="V1179" s="208" t="s">
        <v>290</v>
      </c>
      <c r="W1179" s="208" t="s">
        <v>96</v>
      </c>
      <c r="X1179" s="34">
        <v>8500000</v>
      </c>
      <c r="Y1179" s="215" t="str">
        <f t="shared" si="227"/>
        <v>1</v>
      </c>
      <c r="Z1179" s="26">
        <f t="shared" si="214"/>
        <v>8500000</v>
      </c>
      <c r="AA1179" s="208">
        <v>7.6100000000000001E-2</v>
      </c>
      <c r="AB1179" s="35">
        <f t="shared" si="226"/>
        <v>646850</v>
      </c>
      <c r="AC1179" s="27">
        <f t="shared" si="219"/>
        <v>68630.785000000003</v>
      </c>
      <c r="AD1179" s="212">
        <v>0.1061</v>
      </c>
      <c r="AE1179" s="211">
        <f t="shared" si="220"/>
        <v>0</v>
      </c>
      <c r="AF1179" s="211" t="str">
        <f>IF(AND(COUNTIFS($J$18:J1179,J1179)=1,AE1179=1),1,"")</f>
        <v/>
      </c>
      <c r="AG1179" s="211">
        <f>IF(C1179="","",IF(AND(COUNTIFS($J$18:J1179,J1179)=1,C1179&lt;&gt;""),1,""))</f>
        <v>1</v>
      </c>
      <c r="AH1179" s="211">
        <f>IF(G1179="","",IF(AND(COUNTIFS($J$18:J1179,J1179)=1,G1179&lt;&gt;""),1,""))</f>
        <v>1</v>
      </c>
      <c r="AI1179" s="28">
        <f t="shared" si="221"/>
        <v>48763143.537654869</v>
      </c>
      <c r="AJ1179" s="28">
        <f t="shared" si="222"/>
        <v>5924029.970215477</v>
      </c>
      <c r="AK1179" s="29">
        <f t="shared" si="223"/>
        <v>0.12148580957749257</v>
      </c>
      <c r="AL1179" s="210"/>
      <c r="AM1179" s="210"/>
      <c r="AN1179" s="210"/>
      <c r="AO1179" s="210" t="s">
        <v>1376</v>
      </c>
      <c r="AP1179" s="45" t="str">
        <f t="shared" si="224"/>
        <v>202012</v>
      </c>
      <c r="AQ1179" s="45" t="str">
        <f t="shared" si="225"/>
        <v>202012JPY</v>
      </c>
    </row>
    <row r="1180" spans="1:43" s="15" customFormat="1">
      <c r="A1180" s="208" t="s">
        <v>35</v>
      </c>
      <c r="B1180" s="209">
        <v>2020</v>
      </c>
      <c r="C1180" s="209">
        <v>9</v>
      </c>
      <c r="D1180" s="57" t="str">
        <f t="shared" si="213"/>
        <v>Q2</v>
      </c>
      <c r="E1180" s="208" t="s">
        <v>35</v>
      </c>
      <c r="F1180" s="209">
        <v>2020</v>
      </c>
      <c r="G1180" s="209">
        <v>12</v>
      </c>
      <c r="H1180" s="213"/>
      <c r="I1180" s="57" t="str">
        <f t="shared" si="217"/>
        <v>Q3</v>
      </c>
      <c r="J1180" s="204" t="s">
        <v>1377</v>
      </c>
      <c r="K1180" s="213" t="s">
        <v>1165</v>
      </c>
      <c r="L1180" s="210" t="s">
        <v>55</v>
      </c>
      <c r="M1180" s="208" t="s">
        <v>47</v>
      </c>
      <c r="N1180" s="208">
        <v>1</v>
      </c>
      <c r="O1180" s="208"/>
      <c r="P1180" s="57" t="str">
        <f t="shared" si="218"/>
        <v>MAIN UNIT</v>
      </c>
      <c r="Q1180" s="208" t="s">
        <v>48</v>
      </c>
      <c r="R1180" s="208" t="s">
        <v>49</v>
      </c>
      <c r="S1180" s="208" t="s">
        <v>36</v>
      </c>
      <c r="T1180" s="208" t="s">
        <v>65</v>
      </c>
      <c r="U1180" s="208" t="s">
        <v>66</v>
      </c>
      <c r="V1180" s="208" t="s">
        <v>119</v>
      </c>
      <c r="W1180" s="208" t="s">
        <v>96</v>
      </c>
      <c r="X1180" s="34">
        <v>7672500</v>
      </c>
      <c r="Y1180" s="215" t="str">
        <f t="shared" si="227"/>
        <v>1</v>
      </c>
      <c r="Z1180" s="26">
        <f t="shared" si="214"/>
        <v>7672500</v>
      </c>
      <c r="AA1180" s="208">
        <v>7.6100000000000001E-2</v>
      </c>
      <c r="AB1180" s="35">
        <f t="shared" si="226"/>
        <v>583877.25</v>
      </c>
      <c r="AC1180" s="27">
        <f t="shared" si="219"/>
        <v>93829.074075000011</v>
      </c>
      <c r="AD1180" s="212">
        <v>0.16070000000000001</v>
      </c>
      <c r="AE1180" s="211">
        <f t="shared" si="220"/>
        <v>0</v>
      </c>
      <c r="AF1180" s="211" t="str">
        <f>IF(AND(COUNTIFS($J$18:J1180,J1180)=1,AE1180=1),1,"")</f>
        <v/>
      </c>
      <c r="AG1180" s="211">
        <f>IF(C1180="","",IF(AND(COUNTIFS($J$18:J1180,J1180)=1,C1180&lt;&gt;""),1,""))</f>
        <v>1</v>
      </c>
      <c r="AH1180" s="211">
        <f>IF(G1180="","",IF(AND(COUNTIFS($J$18:J1180,J1180)=1,G1180&lt;&gt;""),1,""))</f>
        <v>1</v>
      </c>
      <c r="AI1180" s="28">
        <f t="shared" si="221"/>
        <v>48763143.537654869</v>
      </c>
      <c r="AJ1180" s="28">
        <f t="shared" si="222"/>
        <v>5924029.970215477</v>
      </c>
      <c r="AK1180" s="29">
        <f t="shared" si="223"/>
        <v>0.12148580957749257</v>
      </c>
      <c r="AL1180" s="210"/>
      <c r="AM1180" s="210"/>
      <c r="AN1180" s="210"/>
      <c r="AO1180" s="210"/>
      <c r="AP1180" s="45" t="str">
        <f t="shared" si="224"/>
        <v>202012</v>
      </c>
      <c r="AQ1180" s="45" t="str">
        <f t="shared" si="225"/>
        <v>202012JPY</v>
      </c>
    </row>
    <row r="1181" spans="1:43" s="15" customFormat="1">
      <c r="A1181" s="208" t="s">
        <v>35</v>
      </c>
      <c r="B1181" s="209">
        <v>2020</v>
      </c>
      <c r="C1181" s="209">
        <v>9</v>
      </c>
      <c r="D1181" s="57" t="str">
        <f t="shared" si="213"/>
        <v>Q2</v>
      </c>
      <c r="E1181" s="208" t="s">
        <v>35</v>
      </c>
      <c r="F1181" s="209">
        <v>2020</v>
      </c>
      <c r="G1181" s="209">
        <v>12</v>
      </c>
      <c r="H1181" s="213"/>
      <c r="I1181" s="57" t="str">
        <f t="shared" si="217"/>
        <v>Q3</v>
      </c>
      <c r="J1181" s="204" t="s">
        <v>1377</v>
      </c>
      <c r="K1181" s="213" t="s">
        <v>1165</v>
      </c>
      <c r="L1181" s="210" t="s">
        <v>55</v>
      </c>
      <c r="M1181" s="208" t="s">
        <v>47</v>
      </c>
      <c r="N1181" s="208">
        <v>1</v>
      </c>
      <c r="O1181" s="208"/>
      <c r="P1181" s="57" t="str">
        <f t="shared" si="218"/>
        <v>MAIN UNIT</v>
      </c>
      <c r="Q1181" s="208" t="s">
        <v>48</v>
      </c>
      <c r="R1181" s="208" t="s">
        <v>49</v>
      </c>
      <c r="S1181" s="208" t="s">
        <v>36</v>
      </c>
      <c r="T1181" s="208" t="s">
        <v>65</v>
      </c>
      <c r="U1181" s="208" t="s">
        <v>66</v>
      </c>
      <c r="V1181" s="208" t="s">
        <v>119</v>
      </c>
      <c r="W1181" s="208" t="s">
        <v>96</v>
      </c>
      <c r="X1181" s="34">
        <v>7672500</v>
      </c>
      <c r="Y1181" s="215" t="str">
        <f t="shared" si="227"/>
        <v>1</v>
      </c>
      <c r="Z1181" s="26">
        <f t="shared" si="214"/>
        <v>7672500</v>
      </c>
      <c r="AA1181" s="208">
        <v>7.6100000000000001E-2</v>
      </c>
      <c r="AB1181" s="35">
        <f t="shared" si="226"/>
        <v>583877.25</v>
      </c>
      <c r="AC1181" s="27">
        <f t="shared" si="219"/>
        <v>93829.074075000011</v>
      </c>
      <c r="AD1181" s="212">
        <v>0.16070000000000001</v>
      </c>
      <c r="AE1181" s="211">
        <f t="shared" si="220"/>
        <v>0</v>
      </c>
      <c r="AF1181" s="211" t="str">
        <f>IF(AND(COUNTIFS($J$18:J1181,J1181)=1,AE1181=1),1,"")</f>
        <v/>
      </c>
      <c r="AG1181" s="211" t="str">
        <f>IF(C1181="","",IF(AND(COUNTIFS($J$18:J1181,J1181)=1,C1181&lt;&gt;""),1,""))</f>
        <v/>
      </c>
      <c r="AH1181" s="211" t="str">
        <f>IF(G1181="","",IF(AND(COUNTIFS($J$18:J1181,J1181)=1,G1181&lt;&gt;""),1,""))</f>
        <v/>
      </c>
      <c r="AI1181" s="28">
        <f t="shared" si="221"/>
        <v>48763143.537654869</v>
      </c>
      <c r="AJ1181" s="28">
        <f t="shared" si="222"/>
        <v>5924029.970215477</v>
      </c>
      <c r="AK1181" s="29">
        <f t="shared" si="223"/>
        <v>0.12148580957749257</v>
      </c>
      <c r="AL1181" s="210"/>
      <c r="AM1181" s="210"/>
      <c r="AN1181" s="210"/>
      <c r="AO1181" s="210"/>
      <c r="AP1181" s="45" t="str">
        <f t="shared" si="224"/>
        <v>202012</v>
      </c>
      <c r="AQ1181" s="45" t="str">
        <f t="shared" si="225"/>
        <v>202012JPY</v>
      </c>
    </row>
    <row r="1182" spans="1:43" s="15" customFormat="1">
      <c r="A1182" s="208" t="s">
        <v>35</v>
      </c>
      <c r="B1182" s="209">
        <v>2020</v>
      </c>
      <c r="C1182" s="209">
        <v>9</v>
      </c>
      <c r="D1182" s="57" t="str">
        <f t="shared" si="213"/>
        <v>Q2</v>
      </c>
      <c r="E1182" s="208" t="s">
        <v>35</v>
      </c>
      <c r="F1182" s="209">
        <v>2020</v>
      </c>
      <c r="G1182" s="209">
        <v>12</v>
      </c>
      <c r="H1182" s="213"/>
      <c r="I1182" s="57" t="str">
        <f t="shared" si="217"/>
        <v>Q3</v>
      </c>
      <c r="J1182" s="204" t="s">
        <v>1377</v>
      </c>
      <c r="K1182" s="213" t="s">
        <v>1165</v>
      </c>
      <c r="L1182" s="210" t="s">
        <v>55</v>
      </c>
      <c r="M1182" s="208" t="s">
        <v>47</v>
      </c>
      <c r="N1182" s="208">
        <v>1</v>
      </c>
      <c r="O1182" s="208"/>
      <c r="P1182" s="57" t="str">
        <f t="shared" si="218"/>
        <v>MAIN UNIT</v>
      </c>
      <c r="Q1182" s="208" t="s">
        <v>48</v>
      </c>
      <c r="R1182" s="208" t="s">
        <v>49</v>
      </c>
      <c r="S1182" s="208" t="s">
        <v>36</v>
      </c>
      <c r="T1182" s="208" t="s">
        <v>65</v>
      </c>
      <c r="U1182" s="208" t="s">
        <v>66</v>
      </c>
      <c r="V1182" s="208" t="s">
        <v>119</v>
      </c>
      <c r="W1182" s="208" t="s">
        <v>96</v>
      </c>
      <c r="X1182" s="34">
        <v>7672500</v>
      </c>
      <c r="Y1182" s="215" t="str">
        <f t="shared" si="227"/>
        <v>1</v>
      </c>
      <c r="Z1182" s="26">
        <f t="shared" si="214"/>
        <v>7672500</v>
      </c>
      <c r="AA1182" s="208">
        <v>7.6100000000000001E-2</v>
      </c>
      <c r="AB1182" s="35">
        <f t="shared" si="226"/>
        <v>583877.25</v>
      </c>
      <c r="AC1182" s="27">
        <f t="shared" si="219"/>
        <v>93829.074075000011</v>
      </c>
      <c r="AD1182" s="212">
        <v>0.16070000000000001</v>
      </c>
      <c r="AE1182" s="211">
        <f t="shared" si="220"/>
        <v>0</v>
      </c>
      <c r="AF1182" s="211" t="str">
        <f>IF(AND(COUNTIFS($J$18:J1182,J1182)=1,AE1182=1),1,"")</f>
        <v/>
      </c>
      <c r="AG1182" s="211" t="str">
        <f>IF(C1182="","",IF(AND(COUNTIFS($J$18:J1182,J1182)=1,C1182&lt;&gt;""),1,""))</f>
        <v/>
      </c>
      <c r="AH1182" s="211" t="str">
        <f>IF(G1182="","",IF(AND(COUNTIFS($J$18:J1182,J1182)=1,G1182&lt;&gt;""),1,""))</f>
        <v/>
      </c>
      <c r="AI1182" s="28">
        <f t="shared" si="221"/>
        <v>48763143.537654869</v>
      </c>
      <c r="AJ1182" s="28">
        <f t="shared" si="222"/>
        <v>5924029.970215477</v>
      </c>
      <c r="AK1182" s="29">
        <f t="shared" si="223"/>
        <v>0.12148580957749257</v>
      </c>
      <c r="AL1182" s="210"/>
      <c r="AM1182" s="210"/>
      <c r="AN1182" s="210"/>
      <c r="AO1182" s="210"/>
      <c r="AP1182" s="45" t="str">
        <f t="shared" si="224"/>
        <v>202012</v>
      </c>
      <c r="AQ1182" s="45" t="str">
        <f t="shared" si="225"/>
        <v>202012JPY</v>
      </c>
    </row>
    <row r="1183" spans="1:43" s="15" customFormat="1">
      <c r="A1183" s="208" t="s">
        <v>35</v>
      </c>
      <c r="B1183" s="209">
        <v>2020</v>
      </c>
      <c r="C1183" s="209">
        <v>9</v>
      </c>
      <c r="D1183" s="57" t="str">
        <f t="shared" si="213"/>
        <v>Q2</v>
      </c>
      <c r="E1183" s="208" t="s">
        <v>35</v>
      </c>
      <c r="F1183" s="209">
        <v>2020</v>
      </c>
      <c r="G1183" s="209">
        <v>12</v>
      </c>
      <c r="H1183" s="213"/>
      <c r="I1183" s="57" t="str">
        <f t="shared" si="217"/>
        <v>Q3</v>
      </c>
      <c r="J1183" s="204" t="s">
        <v>1377</v>
      </c>
      <c r="K1183" s="213" t="s">
        <v>1165</v>
      </c>
      <c r="L1183" s="210" t="s">
        <v>55</v>
      </c>
      <c r="M1183" s="208" t="s">
        <v>47</v>
      </c>
      <c r="N1183" s="208">
        <v>1</v>
      </c>
      <c r="O1183" s="208"/>
      <c r="P1183" s="57" t="str">
        <f t="shared" si="218"/>
        <v>MAIN UNIT</v>
      </c>
      <c r="Q1183" s="208" t="s">
        <v>48</v>
      </c>
      <c r="R1183" s="208" t="s">
        <v>49</v>
      </c>
      <c r="S1183" s="208" t="s">
        <v>36</v>
      </c>
      <c r="T1183" s="208" t="s">
        <v>65</v>
      </c>
      <c r="U1183" s="208" t="s">
        <v>66</v>
      </c>
      <c r="V1183" s="208" t="s">
        <v>119</v>
      </c>
      <c r="W1183" s="208" t="s">
        <v>96</v>
      </c>
      <c r="X1183" s="34">
        <v>7672500</v>
      </c>
      <c r="Y1183" s="215" t="str">
        <f t="shared" si="227"/>
        <v>1</v>
      </c>
      <c r="Z1183" s="26">
        <f t="shared" si="214"/>
        <v>7672500</v>
      </c>
      <c r="AA1183" s="208">
        <v>7.6100000000000001E-2</v>
      </c>
      <c r="AB1183" s="35">
        <f t="shared" si="226"/>
        <v>583877.25</v>
      </c>
      <c r="AC1183" s="27">
        <f t="shared" si="219"/>
        <v>93829.074075000011</v>
      </c>
      <c r="AD1183" s="212">
        <v>0.16070000000000001</v>
      </c>
      <c r="AE1183" s="211">
        <f t="shared" si="220"/>
        <v>0</v>
      </c>
      <c r="AF1183" s="211" t="str">
        <f>IF(AND(COUNTIFS($J$18:J1183,J1183)=1,AE1183=1),1,"")</f>
        <v/>
      </c>
      <c r="AG1183" s="211" t="str">
        <f>IF(C1183="","",IF(AND(COUNTIFS($J$18:J1183,J1183)=1,C1183&lt;&gt;""),1,""))</f>
        <v/>
      </c>
      <c r="AH1183" s="211" t="str">
        <f>IF(G1183="","",IF(AND(COUNTIFS($J$18:J1183,J1183)=1,G1183&lt;&gt;""),1,""))</f>
        <v/>
      </c>
      <c r="AI1183" s="28">
        <f t="shared" si="221"/>
        <v>48763143.537654869</v>
      </c>
      <c r="AJ1183" s="28">
        <f t="shared" si="222"/>
        <v>5924029.970215477</v>
      </c>
      <c r="AK1183" s="29">
        <f t="shared" si="223"/>
        <v>0.12148580957749257</v>
      </c>
      <c r="AL1183" s="210"/>
      <c r="AM1183" s="210"/>
      <c r="AN1183" s="210"/>
      <c r="AO1183" s="210"/>
      <c r="AP1183" s="45" t="str">
        <f t="shared" si="224"/>
        <v>202012</v>
      </c>
      <c r="AQ1183" s="45" t="str">
        <f t="shared" si="225"/>
        <v>202012JPY</v>
      </c>
    </row>
    <row r="1184" spans="1:43" s="15" customFormat="1">
      <c r="A1184" s="208" t="s">
        <v>35</v>
      </c>
      <c r="B1184" s="209">
        <v>2020</v>
      </c>
      <c r="C1184" s="209">
        <v>9</v>
      </c>
      <c r="D1184" s="57" t="str">
        <f t="shared" si="213"/>
        <v>Q2</v>
      </c>
      <c r="E1184" s="208" t="s">
        <v>35</v>
      </c>
      <c r="F1184" s="209">
        <v>2020</v>
      </c>
      <c r="G1184" s="209">
        <v>11</v>
      </c>
      <c r="H1184" s="213"/>
      <c r="I1184" s="57" t="str">
        <f t="shared" si="217"/>
        <v>Q3</v>
      </c>
      <c r="J1184" s="204" t="s">
        <v>1378</v>
      </c>
      <c r="K1184" s="213" t="s">
        <v>1105</v>
      </c>
      <c r="L1184" s="210" t="s">
        <v>79</v>
      </c>
      <c r="M1184" s="208" t="s">
        <v>47</v>
      </c>
      <c r="N1184" s="208">
        <v>1</v>
      </c>
      <c r="O1184" s="208"/>
      <c r="P1184" s="57" t="str">
        <f t="shared" si="218"/>
        <v>MAIN UNIT</v>
      </c>
      <c r="Q1184" s="208" t="s">
        <v>48</v>
      </c>
      <c r="R1184" s="208" t="s">
        <v>49</v>
      </c>
      <c r="S1184" s="208" t="s">
        <v>36</v>
      </c>
      <c r="T1184" s="208" t="s">
        <v>65</v>
      </c>
      <c r="U1184" s="208" t="s">
        <v>66</v>
      </c>
      <c r="V1184" s="208" t="s">
        <v>114</v>
      </c>
      <c r="W1184" s="208" t="s">
        <v>96</v>
      </c>
      <c r="X1184" s="34">
        <v>12910000</v>
      </c>
      <c r="Y1184" s="202">
        <v>1</v>
      </c>
      <c r="Z1184" s="26">
        <f t="shared" si="214"/>
        <v>12910000</v>
      </c>
      <c r="AA1184" s="208">
        <v>7.6100000000000001E-2</v>
      </c>
      <c r="AB1184" s="35">
        <f t="shared" si="226"/>
        <v>982451</v>
      </c>
      <c r="AC1184" s="27">
        <f t="shared" si="219"/>
        <v>121922.1691</v>
      </c>
      <c r="AD1184" s="212">
        <v>0.1241</v>
      </c>
      <c r="AE1184" s="211">
        <f t="shared" si="220"/>
        <v>0</v>
      </c>
      <c r="AF1184" s="211" t="str">
        <f>IF(AND(COUNTIFS($J$18:J1184,J1184)=1,AE1184=1),1,"")</f>
        <v/>
      </c>
      <c r="AG1184" s="211">
        <f>IF(C1184="","",IF(AND(COUNTIFS($J$18:J1184,J1184)=1,C1184&lt;&gt;""),1,""))</f>
        <v>1</v>
      </c>
      <c r="AH1184" s="211">
        <f>IF(G1184="","",IF(AND(COUNTIFS($J$18:J1184,J1184)=1,G1184&lt;&gt;""),1,""))</f>
        <v>1</v>
      </c>
      <c r="AI1184" s="28">
        <f t="shared" si="221"/>
        <v>44078731.611185834</v>
      </c>
      <c r="AJ1184" s="28">
        <f t="shared" si="222"/>
        <v>5508173.2163771475</v>
      </c>
      <c r="AK1184" s="29">
        <f t="shared" si="223"/>
        <v>0.12496215328889686</v>
      </c>
      <c r="AL1184" s="210"/>
      <c r="AM1184" s="210"/>
      <c r="AN1184" s="210"/>
      <c r="AO1184" s="210"/>
      <c r="AP1184" s="45" t="str">
        <f t="shared" si="224"/>
        <v>202011</v>
      </c>
      <c r="AQ1184" s="45" t="str">
        <f t="shared" si="225"/>
        <v>202011JPY</v>
      </c>
    </row>
    <row r="1185" spans="1:43" s="15" customFormat="1">
      <c r="A1185" s="208" t="s">
        <v>35</v>
      </c>
      <c r="B1185" s="209">
        <v>2020</v>
      </c>
      <c r="C1185" s="209">
        <v>9</v>
      </c>
      <c r="D1185" s="57" t="str">
        <f t="shared" si="213"/>
        <v>Q2</v>
      </c>
      <c r="E1185" s="208" t="s">
        <v>35</v>
      </c>
      <c r="F1185" s="209">
        <v>2020</v>
      </c>
      <c r="G1185" s="209">
        <v>12</v>
      </c>
      <c r="H1185" s="213"/>
      <c r="I1185" s="57" t="str">
        <f t="shared" si="217"/>
        <v>Q3</v>
      </c>
      <c r="J1185" s="204" t="s">
        <v>1379</v>
      </c>
      <c r="K1185" s="213" t="s">
        <v>400</v>
      </c>
      <c r="L1185" s="210" t="s">
        <v>55</v>
      </c>
      <c r="M1185" s="208" t="s">
        <v>47</v>
      </c>
      <c r="N1185" s="208">
        <v>1</v>
      </c>
      <c r="O1185" s="208"/>
      <c r="P1185" s="57" t="str">
        <f t="shared" si="218"/>
        <v>MAIN UNIT</v>
      </c>
      <c r="Q1185" s="208" t="s">
        <v>48</v>
      </c>
      <c r="R1185" s="208" t="s">
        <v>49</v>
      </c>
      <c r="S1185" s="208" t="s">
        <v>36</v>
      </c>
      <c r="T1185" s="208" t="s">
        <v>65</v>
      </c>
      <c r="U1185" s="208" t="s">
        <v>66</v>
      </c>
      <c r="V1185" s="208" t="s">
        <v>109</v>
      </c>
      <c r="W1185" s="208" t="s">
        <v>96</v>
      </c>
      <c r="X1185" s="34">
        <v>9000000</v>
      </c>
      <c r="Y1185" s="215" t="str">
        <f t="shared" ref="Y1185:Y1213" si="228">IF(W1185="RMB","1.13", "1")</f>
        <v>1</v>
      </c>
      <c r="Z1185" s="26">
        <f t="shared" si="214"/>
        <v>9000000</v>
      </c>
      <c r="AA1185" s="208">
        <v>7.6100000000000001E-2</v>
      </c>
      <c r="AB1185" s="35">
        <f t="shared" si="226"/>
        <v>684900</v>
      </c>
      <c r="AC1185" s="27">
        <f t="shared" si="219"/>
        <v>84996.09</v>
      </c>
      <c r="AD1185" s="212">
        <v>0.1241</v>
      </c>
      <c r="AE1185" s="211">
        <f t="shared" si="220"/>
        <v>0</v>
      </c>
      <c r="AF1185" s="211" t="str">
        <f>IF(AND(COUNTIFS($J$18:J1185,J1185)=1,AE1185=1),1,"")</f>
        <v/>
      </c>
      <c r="AG1185" s="211">
        <f>IF(C1185="","",IF(AND(COUNTIFS($J$18:J1185,J1185)=1,C1185&lt;&gt;""),1,""))</f>
        <v>1</v>
      </c>
      <c r="AH1185" s="211">
        <f>IF(G1185="","",IF(AND(COUNTIFS($J$18:J1185,J1185)=1,G1185&lt;&gt;""),1,""))</f>
        <v>1</v>
      </c>
      <c r="AI1185" s="28">
        <f t="shared" si="221"/>
        <v>48763143.537654869</v>
      </c>
      <c r="AJ1185" s="28">
        <f t="shared" si="222"/>
        <v>5924029.970215477</v>
      </c>
      <c r="AK1185" s="29">
        <f t="shared" si="223"/>
        <v>0.12148580957749257</v>
      </c>
      <c r="AL1185" s="210"/>
      <c r="AM1185" s="210"/>
      <c r="AN1185" s="210"/>
      <c r="AO1185" s="210"/>
      <c r="AP1185" s="45" t="str">
        <f t="shared" si="224"/>
        <v>202012</v>
      </c>
      <c r="AQ1185" s="45" t="str">
        <f t="shared" si="225"/>
        <v>202012JPY</v>
      </c>
    </row>
    <row r="1186" spans="1:43" s="15" customFormat="1">
      <c r="A1186" s="208" t="s">
        <v>35</v>
      </c>
      <c r="B1186" s="209">
        <v>2020</v>
      </c>
      <c r="C1186" s="209">
        <v>9</v>
      </c>
      <c r="D1186" s="57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208" t="s">
        <v>35</v>
      </c>
      <c r="F1186" s="209">
        <v>2020</v>
      </c>
      <c r="G1186" s="209">
        <v>12</v>
      </c>
      <c r="H1186" s="213"/>
      <c r="I1186" s="57" t="str">
        <f t="shared" si="217"/>
        <v>Q3</v>
      </c>
      <c r="J1186" s="204" t="s">
        <v>1379</v>
      </c>
      <c r="K1186" s="213" t="s">
        <v>400</v>
      </c>
      <c r="L1186" s="210" t="s">
        <v>79</v>
      </c>
      <c r="M1186" s="208" t="s">
        <v>47</v>
      </c>
      <c r="N1186" s="208">
        <v>1</v>
      </c>
      <c r="O1186" s="208"/>
      <c r="P1186" s="57" t="str">
        <f t="shared" si="218"/>
        <v>MAIN UNIT</v>
      </c>
      <c r="Q1186" s="208" t="s">
        <v>48</v>
      </c>
      <c r="R1186" s="208" t="s">
        <v>49</v>
      </c>
      <c r="S1186" s="208" t="s">
        <v>36</v>
      </c>
      <c r="T1186" s="208" t="s">
        <v>65</v>
      </c>
      <c r="U1186" s="208" t="s">
        <v>66</v>
      </c>
      <c r="V1186" s="208" t="s">
        <v>109</v>
      </c>
      <c r="W1186" s="208" t="s">
        <v>96</v>
      </c>
      <c r="X1186" s="34">
        <v>13300000</v>
      </c>
      <c r="Y1186" s="215" t="str">
        <f t="shared" si="228"/>
        <v>1</v>
      </c>
      <c r="Z1186" s="26">
        <f t="shared" ref="Z1186:Z1249" si="230">IF(X1186="","",X1186*MAX(O1186,N1186))</f>
        <v>13300000</v>
      </c>
      <c r="AA1186" s="208">
        <v>7.6100000000000001E-2</v>
      </c>
      <c r="AB1186" s="35">
        <f t="shared" si="226"/>
        <v>1012130</v>
      </c>
      <c r="AC1186" s="27">
        <f t="shared" si="219"/>
        <v>125605.333</v>
      </c>
      <c r="AD1186" s="212">
        <v>0.1241</v>
      </c>
      <c r="AE1186" s="211">
        <f t="shared" si="220"/>
        <v>0</v>
      </c>
      <c r="AF1186" s="211" t="str">
        <f>IF(AND(COUNTIFS($J$18:J1186,J1186)=1,AE1186=1),1,"")</f>
        <v/>
      </c>
      <c r="AG1186" s="211" t="str">
        <f>IF(C1186="","",IF(AND(COUNTIFS($J$18:J1186,J1186)=1,C1186&lt;&gt;""),1,""))</f>
        <v/>
      </c>
      <c r="AH1186" s="211" t="str">
        <f>IF(G1186="","",IF(AND(COUNTIFS($J$18:J1186,J1186)=1,G1186&lt;&gt;""),1,""))</f>
        <v/>
      </c>
      <c r="AI1186" s="28">
        <f t="shared" si="221"/>
        <v>48763143.537654869</v>
      </c>
      <c r="AJ1186" s="28">
        <f t="shared" si="222"/>
        <v>5924029.970215477</v>
      </c>
      <c r="AK1186" s="29">
        <f t="shared" si="223"/>
        <v>0.12148580957749257</v>
      </c>
      <c r="AL1186" s="210"/>
      <c r="AM1186" s="210"/>
      <c r="AN1186" s="210"/>
      <c r="AO1186" s="210"/>
      <c r="AP1186" s="45" t="str">
        <f t="shared" si="224"/>
        <v>202012</v>
      </c>
      <c r="AQ1186" s="45" t="str">
        <f t="shared" si="225"/>
        <v>202012JPY</v>
      </c>
    </row>
    <row r="1187" spans="1:43" s="15" customFormat="1">
      <c r="A1187" s="208" t="s">
        <v>35</v>
      </c>
      <c r="B1187" s="209">
        <v>2020</v>
      </c>
      <c r="C1187" s="209">
        <v>9</v>
      </c>
      <c r="D1187" s="57" t="str">
        <f t="shared" si="229"/>
        <v>Q2</v>
      </c>
      <c r="E1187" s="208" t="s">
        <v>35</v>
      </c>
      <c r="F1187" s="209">
        <v>2020</v>
      </c>
      <c r="G1187" s="209">
        <v>11</v>
      </c>
      <c r="H1187" s="213"/>
      <c r="I1187" s="57" t="str">
        <f t="shared" si="217"/>
        <v>Q3</v>
      </c>
      <c r="J1187" s="204" t="s">
        <v>1380</v>
      </c>
      <c r="K1187" s="213" t="s">
        <v>931</v>
      </c>
      <c r="L1187" s="210" t="s">
        <v>79</v>
      </c>
      <c r="M1187" s="208" t="s">
        <v>47</v>
      </c>
      <c r="N1187" s="208">
        <v>1</v>
      </c>
      <c r="O1187" s="208"/>
      <c r="P1187" s="57" t="str">
        <f t="shared" si="218"/>
        <v>MAIN UNIT</v>
      </c>
      <c r="Q1187" s="208" t="s">
        <v>48</v>
      </c>
      <c r="R1187" s="208" t="s">
        <v>49</v>
      </c>
      <c r="S1187" s="208" t="s">
        <v>36</v>
      </c>
      <c r="T1187" s="208" t="s">
        <v>65</v>
      </c>
      <c r="U1187" s="208" t="s">
        <v>66</v>
      </c>
      <c r="V1187" s="208" t="s">
        <v>119</v>
      </c>
      <c r="W1187" s="208" t="s">
        <v>96</v>
      </c>
      <c r="X1187" s="34">
        <v>17531000</v>
      </c>
      <c r="Y1187" s="215" t="str">
        <f t="shared" si="228"/>
        <v>1</v>
      </c>
      <c r="Z1187" s="26">
        <f t="shared" si="230"/>
        <v>17531000</v>
      </c>
      <c r="AA1187" s="208">
        <v>7.6100000000000001E-2</v>
      </c>
      <c r="AB1187" s="35">
        <f t="shared" si="226"/>
        <v>1334109.1000000001</v>
      </c>
      <c r="AC1187" s="27">
        <f t="shared" si="219"/>
        <v>382222.25715000002</v>
      </c>
      <c r="AD1187" s="212">
        <v>0.28649999999999998</v>
      </c>
      <c r="AE1187" s="211">
        <f t="shared" si="220"/>
        <v>0</v>
      </c>
      <c r="AF1187" s="211" t="str">
        <f>IF(AND(COUNTIFS($J$18:J1187,J1187)=1,AE1187=1),1,"")</f>
        <v/>
      </c>
      <c r="AG1187" s="211">
        <f>IF(C1187="","",IF(AND(COUNTIFS($J$18:J1187,J1187)=1,C1187&lt;&gt;""),1,""))</f>
        <v>1</v>
      </c>
      <c r="AH1187" s="211">
        <f>IF(G1187="","",IF(AND(COUNTIFS($J$18:J1187,J1187)=1,G1187&lt;&gt;""),1,""))</f>
        <v>1</v>
      </c>
      <c r="AI1187" s="28">
        <f t="shared" si="221"/>
        <v>44078731.611185834</v>
      </c>
      <c r="AJ1187" s="28">
        <f t="shared" si="222"/>
        <v>5508173.2163771475</v>
      </c>
      <c r="AK1187" s="29">
        <f t="shared" si="223"/>
        <v>0.12496215328889686</v>
      </c>
      <c r="AL1187" s="210"/>
      <c r="AM1187" s="210"/>
      <c r="AN1187" s="210"/>
      <c r="AO1187" s="210"/>
      <c r="AP1187" s="45" t="str">
        <f t="shared" si="224"/>
        <v>202011</v>
      </c>
      <c r="AQ1187" s="45" t="str">
        <f t="shared" si="225"/>
        <v>202011JPY</v>
      </c>
    </row>
    <row r="1188" spans="1:43" s="15" customFormat="1">
      <c r="A1188" s="208" t="s">
        <v>35</v>
      </c>
      <c r="B1188" s="209">
        <v>2020</v>
      </c>
      <c r="C1188" s="209">
        <v>9</v>
      </c>
      <c r="D1188" s="57" t="str">
        <f t="shared" si="229"/>
        <v>Q2</v>
      </c>
      <c r="E1188" s="208" t="s">
        <v>35</v>
      </c>
      <c r="F1188" s="209">
        <v>2020</v>
      </c>
      <c r="G1188" s="209">
        <v>12</v>
      </c>
      <c r="H1188" s="213"/>
      <c r="I1188" s="57" t="str">
        <f t="shared" si="217"/>
        <v>Q3</v>
      </c>
      <c r="J1188" s="204" t="s">
        <v>1380</v>
      </c>
      <c r="K1188" s="213" t="s">
        <v>931</v>
      </c>
      <c r="L1188" s="210" t="s">
        <v>79</v>
      </c>
      <c r="M1188" s="208" t="s">
        <v>47</v>
      </c>
      <c r="N1188" s="208">
        <v>1</v>
      </c>
      <c r="O1188" s="208"/>
      <c r="P1188" s="57" t="str">
        <f t="shared" si="218"/>
        <v>MAIN UNIT</v>
      </c>
      <c r="Q1188" s="208" t="s">
        <v>48</v>
      </c>
      <c r="R1188" s="208" t="s">
        <v>49</v>
      </c>
      <c r="S1188" s="208" t="s">
        <v>36</v>
      </c>
      <c r="T1188" s="208" t="s">
        <v>65</v>
      </c>
      <c r="U1188" s="208" t="s">
        <v>66</v>
      </c>
      <c r="V1188" s="208" t="s">
        <v>119</v>
      </c>
      <c r="W1188" s="208" t="s">
        <v>96</v>
      </c>
      <c r="X1188" s="34">
        <v>17531000</v>
      </c>
      <c r="Y1188" s="215" t="str">
        <f t="shared" si="228"/>
        <v>1</v>
      </c>
      <c r="Z1188" s="26">
        <f t="shared" si="230"/>
        <v>17531000</v>
      </c>
      <c r="AA1188" s="208">
        <v>7.6100000000000001E-2</v>
      </c>
      <c r="AB1188" s="35">
        <f t="shared" si="226"/>
        <v>1334109.1000000001</v>
      </c>
      <c r="AC1188" s="27">
        <f t="shared" si="219"/>
        <v>382222.25715000002</v>
      </c>
      <c r="AD1188" s="212">
        <v>0.28649999999999998</v>
      </c>
      <c r="AE1188" s="211">
        <f t="shared" si="220"/>
        <v>0</v>
      </c>
      <c r="AF1188" s="211" t="str">
        <f>IF(AND(COUNTIFS($J$18:J1188,J1188)=1,AE1188=1),1,"")</f>
        <v/>
      </c>
      <c r="AG1188" s="211" t="str">
        <f>IF(C1188="","",IF(AND(COUNTIFS($J$18:J1188,J1188)=1,C1188&lt;&gt;""),1,""))</f>
        <v/>
      </c>
      <c r="AH1188" s="211" t="str">
        <f>IF(G1188="","",IF(AND(COUNTIFS($J$18:J1188,J1188)=1,G1188&lt;&gt;""),1,""))</f>
        <v/>
      </c>
      <c r="AI1188" s="28">
        <f t="shared" si="221"/>
        <v>48763143.537654869</v>
      </c>
      <c r="AJ1188" s="28">
        <f t="shared" si="222"/>
        <v>5924029.970215477</v>
      </c>
      <c r="AK1188" s="29">
        <f t="shared" si="223"/>
        <v>0.12148580957749257</v>
      </c>
      <c r="AL1188" s="210"/>
      <c r="AM1188" s="210"/>
      <c r="AN1188" s="210"/>
      <c r="AO1188" s="210"/>
      <c r="AP1188" s="45" t="str">
        <f t="shared" si="224"/>
        <v>202012</v>
      </c>
      <c r="AQ1188" s="45" t="str">
        <f t="shared" si="225"/>
        <v>202012JPY</v>
      </c>
    </row>
    <row r="1189" spans="1:43" s="15" customFormat="1">
      <c r="A1189" s="208" t="s">
        <v>35</v>
      </c>
      <c r="B1189" s="209">
        <v>2020</v>
      </c>
      <c r="C1189" s="209">
        <v>9</v>
      </c>
      <c r="D1189" s="57" t="str">
        <f t="shared" si="229"/>
        <v>Q2</v>
      </c>
      <c r="E1189" s="208" t="s">
        <v>35</v>
      </c>
      <c r="F1189" s="209">
        <v>2020</v>
      </c>
      <c r="G1189" s="209">
        <v>11</v>
      </c>
      <c r="H1189" s="213"/>
      <c r="I1189" s="57" t="str">
        <f t="shared" si="217"/>
        <v>Q3</v>
      </c>
      <c r="J1189" s="204" t="s">
        <v>1381</v>
      </c>
      <c r="K1189" s="213" t="s">
        <v>1382</v>
      </c>
      <c r="L1189" s="210" t="s">
        <v>55</v>
      </c>
      <c r="M1189" s="208" t="s">
        <v>47</v>
      </c>
      <c r="N1189" s="208">
        <v>1</v>
      </c>
      <c r="O1189" s="208"/>
      <c r="P1189" s="57" t="str">
        <f t="shared" si="218"/>
        <v>MAIN UNIT</v>
      </c>
      <c r="Q1189" s="208" t="s">
        <v>48</v>
      </c>
      <c r="R1189" s="208" t="s">
        <v>49</v>
      </c>
      <c r="S1189" s="208" t="s">
        <v>39</v>
      </c>
      <c r="T1189" s="208" t="s">
        <v>162</v>
      </c>
      <c r="U1189" s="208" t="s">
        <v>163</v>
      </c>
      <c r="V1189" s="208" t="s">
        <v>164</v>
      </c>
      <c r="W1189" s="208" t="s">
        <v>51</v>
      </c>
      <c r="X1189" s="34">
        <v>550000</v>
      </c>
      <c r="Y1189" s="215" t="str">
        <f t="shared" si="228"/>
        <v>1.13</v>
      </c>
      <c r="Z1189" s="26">
        <f t="shared" si="230"/>
        <v>550000</v>
      </c>
      <c r="AA1189" s="208">
        <v>1.155</v>
      </c>
      <c r="AB1189" s="35">
        <f t="shared" si="226"/>
        <v>562168.14159292041</v>
      </c>
      <c r="AC1189" s="27">
        <f t="shared" si="219"/>
        <v>65829.889380530978</v>
      </c>
      <c r="AD1189" s="212">
        <v>0.1171</v>
      </c>
      <c r="AE1189" s="211">
        <f t="shared" si="220"/>
        <v>0</v>
      </c>
      <c r="AF1189" s="211" t="str">
        <f>IF(AND(COUNTIFS($J$18:J1189,J1189)=1,AE1189=1),1,"")</f>
        <v/>
      </c>
      <c r="AG1189" s="211">
        <f>IF(C1189="","",IF(AND(COUNTIFS($J$18:J1189,J1189)=1,C1189&lt;&gt;""),1,""))</f>
        <v>1</v>
      </c>
      <c r="AH1189" s="211">
        <f>IF(G1189="","",IF(AND(COUNTIFS($J$18:J1189,J1189)=1,G1189&lt;&gt;""),1,""))</f>
        <v>1</v>
      </c>
      <c r="AI1189" s="28">
        <f t="shared" si="221"/>
        <v>44078731.611185834</v>
      </c>
      <c r="AJ1189" s="28">
        <f t="shared" si="222"/>
        <v>5508173.2163771475</v>
      </c>
      <c r="AK1189" s="29">
        <f t="shared" si="223"/>
        <v>0.12496215328889686</v>
      </c>
      <c r="AL1189" s="210"/>
      <c r="AM1189" s="210"/>
      <c r="AN1189" s="210"/>
      <c r="AO1189" s="210"/>
      <c r="AP1189" s="45" t="str">
        <f t="shared" si="224"/>
        <v>202011</v>
      </c>
      <c r="AQ1189" s="45" t="str">
        <f t="shared" si="225"/>
        <v>202011RMB</v>
      </c>
    </row>
    <row r="1190" spans="1:43" s="15" customFormat="1">
      <c r="A1190" s="208" t="s">
        <v>35</v>
      </c>
      <c r="B1190" s="209">
        <v>2020</v>
      </c>
      <c r="C1190" s="209">
        <v>10</v>
      </c>
      <c r="D1190" s="57" t="str">
        <f t="shared" si="229"/>
        <v>Q3</v>
      </c>
      <c r="E1190" s="208" t="s">
        <v>35</v>
      </c>
      <c r="F1190" s="209">
        <v>2020</v>
      </c>
      <c r="G1190" s="209">
        <v>12</v>
      </c>
      <c r="H1190" s="213"/>
      <c r="I1190" s="57" t="str">
        <f t="shared" si="217"/>
        <v>Q3</v>
      </c>
      <c r="J1190" s="204" t="s">
        <v>1383</v>
      </c>
      <c r="K1190" s="213" t="s">
        <v>1384</v>
      </c>
      <c r="L1190" s="210" t="s">
        <v>79</v>
      </c>
      <c r="M1190" s="208" t="s">
        <v>47</v>
      </c>
      <c r="N1190" s="208">
        <v>1</v>
      </c>
      <c r="O1190" s="208"/>
      <c r="P1190" s="57" t="str">
        <f t="shared" si="218"/>
        <v>MAIN UNIT</v>
      </c>
      <c r="Q1190" s="208" t="s">
        <v>48</v>
      </c>
      <c r="R1190" s="208" t="s">
        <v>49</v>
      </c>
      <c r="S1190" s="208" t="s">
        <v>37</v>
      </c>
      <c r="T1190" s="208" t="s">
        <v>196</v>
      </c>
      <c r="U1190" s="208" t="s">
        <v>197</v>
      </c>
      <c r="V1190" s="208" t="s">
        <v>198</v>
      </c>
      <c r="W1190" s="208" t="s">
        <v>984</v>
      </c>
      <c r="X1190" s="34">
        <v>10200000</v>
      </c>
      <c r="Y1190" s="215" t="str">
        <f t="shared" si="228"/>
        <v>1</v>
      </c>
      <c r="Z1190" s="26">
        <f t="shared" si="230"/>
        <v>10200000</v>
      </c>
      <c r="AA1190" s="208">
        <v>7.6100000000000001E-2</v>
      </c>
      <c r="AB1190" s="35">
        <f t="shared" si="226"/>
        <v>776220</v>
      </c>
      <c r="AC1190" s="27">
        <f t="shared" si="219"/>
        <v>70015.044000000009</v>
      </c>
      <c r="AD1190" s="212">
        <v>9.0200000000000002E-2</v>
      </c>
      <c r="AE1190" s="211">
        <f t="shared" si="220"/>
        <v>0</v>
      </c>
      <c r="AF1190" s="211" t="str">
        <f>IF(AND(COUNTIFS($J$18:J1190,J1190)=1,AE1190=1),1,"")</f>
        <v/>
      </c>
      <c r="AG1190" s="211">
        <f>IF(C1190="","",IF(AND(COUNTIFS($J$18:J1190,J1190)=1,C1190&lt;&gt;""),1,""))</f>
        <v>1</v>
      </c>
      <c r="AH1190" s="211">
        <f>IF(G1190="","",IF(AND(COUNTIFS($J$18:J1190,J1190)=1,G1190&lt;&gt;""),1,""))</f>
        <v>1</v>
      </c>
      <c r="AI1190" s="28">
        <f t="shared" si="221"/>
        <v>48763143.537654869</v>
      </c>
      <c r="AJ1190" s="28">
        <f t="shared" si="222"/>
        <v>5924029.970215477</v>
      </c>
      <c r="AK1190" s="29">
        <f t="shared" si="223"/>
        <v>0.12148580957749257</v>
      </c>
      <c r="AL1190" s="210"/>
      <c r="AM1190" s="210"/>
      <c r="AN1190" s="210"/>
      <c r="AO1190" s="210"/>
      <c r="AP1190" s="45" t="str">
        <f t="shared" si="224"/>
        <v>202012</v>
      </c>
      <c r="AQ1190" s="45" t="str">
        <f t="shared" si="225"/>
        <v>202012JPY</v>
      </c>
    </row>
    <row r="1191" spans="1:43" s="15" customFormat="1">
      <c r="A1191" s="208" t="s">
        <v>35</v>
      </c>
      <c r="B1191" s="209">
        <v>2020</v>
      </c>
      <c r="C1191" s="209">
        <v>10</v>
      </c>
      <c r="D1191" s="57" t="str">
        <f t="shared" si="229"/>
        <v>Q3</v>
      </c>
      <c r="E1191" s="208" t="s">
        <v>35</v>
      </c>
      <c r="F1191" s="209">
        <v>2020</v>
      </c>
      <c r="G1191" s="209">
        <v>12</v>
      </c>
      <c r="H1191" s="213"/>
      <c r="I1191" s="57" t="str">
        <f t="shared" si="217"/>
        <v>Q3</v>
      </c>
      <c r="J1191" s="204" t="s">
        <v>1383</v>
      </c>
      <c r="K1191" s="213" t="s">
        <v>1384</v>
      </c>
      <c r="L1191" s="210" t="s">
        <v>79</v>
      </c>
      <c r="M1191" s="208" t="s">
        <v>47</v>
      </c>
      <c r="N1191" s="208">
        <v>1</v>
      </c>
      <c r="O1191" s="208"/>
      <c r="P1191" s="57" t="str">
        <f t="shared" si="218"/>
        <v>MAIN UNIT</v>
      </c>
      <c r="Q1191" s="208" t="s">
        <v>48</v>
      </c>
      <c r="R1191" s="208" t="s">
        <v>49</v>
      </c>
      <c r="S1191" s="208" t="s">
        <v>37</v>
      </c>
      <c r="T1191" s="208" t="s">
        <v>196</v>
      </c>
      <c r="U1191" s="208" t="s">
        <v>197</v>
      </c>
      <c r="V1191" s="208" t="s">
        <v>198</v>
      </c>
      <c r="W1191" s="208" t="s">
        <v>984</v>
      </c>
      <c r="X1191" s="34">
        <v>10200000</v>
      </c>
      <c r="Y1191" s="215" t="str">
        <f t="shared" si="228"/>
        <v>1</v>
      </c>
      <c r="Z1191" s="26">
        <f t="shared" si="230"/>
        <v>10200000</v>
      </c>
      <c r="AA1191" s="208">
        <v>7.6100000000000001E-2</v>
      </c>
      <c r="AB1191" s="35">
        <f t="shared" si="226"/>
        <v>776220</v>
      </c>
      <c r="AC1191" s="27">
        <f t="shared" si="219"/>
        <v>70015.044000000009</v>
      </c>
      <c r="AD1191" s="212">
        <v>9.0200000000000002E-2</v>
      </c>
      <c r="AE1191" s="211">
        <f t="shared" si="220"/>
        <v>0</v>
      </c>
      <c r="AF1191" s="211" t="str">
        <f>IF(AND(COUNTIFS($J$18:J1191,J1191)=1,AE1191=1),1,"")</f>
        <v/>
      </c>
      <c r="AG1191" s="211" t="str">
        <f>IF(C1191="","",IF(AND(COUNTIFS($J$18:J1191,J1191)=1,C1191&lt;&gt;""),1,""))</f>
        <v/>
      </c>
      <c r="AH1191" s="211" t="str">
        <f>IF(G1191="","",IF(AND(COUNTIFS($J$18:J1191,J1191)=1,G1191&lt;&gt;""),1,""))</f>
        <v/>
      </c>
      <c r="AI1191" s="28">
        <f t="shared" si="221"/>
        <v>48763143.537654869</v>
      </c>
      <c r="AJ1191" s="28">
        <f t="shared" si="222"/>
        <v>5924029.970215477</v>
      </c>
      <c r="AK1191" s="29">
        <f t="shared" si="223"/>
        <v>0.12148580957749257</v>
      </c>
      <c r="AL1191" s="210"/>
      <c r="AM1191" s="210"/>
      <c r="AN1191" s="210"/>
      <c r="AO1191" s="210"/>
      <c r="AP1191" s="45" t="str">
        <f t="shared" si="224"/>
        <v>202012</v>
      </c>
      <c r="AQ1191" s="45" t="str">
        <f t="shared" si="225"/>
        <v>202012JPY</v>
      </c>
    </row>
    <row r="1192" spans="1:43" s="15" customFormat="1">
      <c r="A1192" s="208" t="s">
        <v>35</v>
      </c>
      <c r="B1192" s="209">
        <v>2020</v>
      </c>
      <c r="C1192" s="209">
        <v>10</v>
      </c>
      <c r="D1192" s="57" t="str">
        <f t="shared" si="229"/>
        <v>Q3</v>
      </c>
      <c r="E1192" s="208" t="s">
        <v>35</v>
      </c>
      <c r="F1192" s="209">
        <v>2020</v>
      </c>
      <c r="G1192" s="209">
        <v>12</v>
      </c>
      <c r="H1192" s="213"/>
      <c r="I1192" s="57" t="str">
        <f t="shared" si="217"/>
        <v>Q3</v>
      </c>
      <c r="J1192" s="204" t="s">
        <v>1383</v>
      </c>
      <c r="K1192" s="213" t="s">
        <v>1384</v>
      </c>
      <c r="L1192" s="210" t="s">
        <v>79</v>
      </c>
      <c r="M1192" s="208" t="s">
        <v>47</v>
      </c>
      <c r="N1192" s="208">
        <v>1</v>
      </c>
      <c r="O1192" s="208"/>
      <c r="P1192" s="57" t="str">
        <f t="shared" si="218"/>
        <v>MAIN UNIT</v>
      </c>
      <c r="Q1192" s="208" t="s">
        <v>48</v>
      </c>
      <c r="R1192" s="208" t="s">
        <v>49</v>
      </c>
      <c r="S1192" s="208" t="s">
        <v>37</v>
      </c>
      <c r="T1192" s="208" t="s">
        <v>196</v>
      </c>
      <c r="U1192" s="208" t="s">
        <v>197</v>
      </c>
      <c r="V1192" s="208" t="s">
        <v>198</v>
      </c>
      <c r="W1192" s="208" t="s">
        <v>984</v>
      </c>
      <c r="X1192" s="34">
        <v>10200000</v>
      </c>
      <c r="Y1192" s="215" t="str">
        <f t="shared" si="228"/>
        <v>1</v>
      </c>
      <c r="Z1192" s="26">
        <f t="shared" si="230"/>
        <v>10200000</v>
      </c>
      <c r="AA1192" s="208">
        <v>7.6100000000000001E-2</v>
      </c>
      <c r="AB1192" s="35">
        <f t="shared" si="226"/>
        <v>776220</v>
      </c>
      <c r="AC1192" s="27">
        <f t="shared" si="219"/>
        <v>70015.044000000009</v>
      </c>
      <c r="AD1192" s="212">
        <v>9.0200000000000002E-2</v>
      </c>
      <c r="AE1192" s="211">
        <f t="shared" si="220"/>
        <v>0</v>
      </c>
      <c r="AF1192" s="211" t="str">
        <f>IF(AND(COUNTIFS($J$18:J1192,J1192)=1,AE1192=1),1,"")</f>
        <v/>
      </c>
      <c r="AG1192" s="211" t="str">
        <f>IF(C1192="","",IF(AND(COUNTIFS($J$18:J1192,J1192)=1,C1192&lt;&gt;""),1,""))</f>
        <v/>
      </c>
      <c r="AH1192" s="211" t="str">
        <f>IF(G1192="","",IF(AND(COUNTIFS($J$18:J1192,J1192)=1,G1192&lt;&gt;""),1,""))</f>
        <v/>
      </c>
      <c r="AI1192" s="28">
        <f t="shared" si="221"/>
        <v>48763143.537654869</v>
      </c>
      <c r="AJ1192" s="28">
        <f t="shared" si="222"/>
        <v>5924029.970215477</v>
      </c>
      <c r="AK1192" s="29">
        <f t="shared" si="223"/>
        <v>0.12148580957749257</v>
      </c>
      <c r="AL1192" s="210"/>
      <c r="AM1192" s="210"/>
      <c r="AN1192" s="210"/>
      <c r="AO1192" s="210"/>
      <c r="AP1192" s="45" t="str">
        <f t="shared" si="224"/>
        <v>202012</v>
      </c>
      <c r="AQ1192" s="45" t="str">
        <f t="shared" si="225"/>
        <v>202012JPY</v>
      </c>
    </row>
    <row r="1193" spans="1:43" s="15" customFormat="1">
      <c r="A1193" s="208" t="s">
        <v>35</v>
      </c>
      <c r="B1193" s="209">
        <v>2020</v>
      </c>
      <c r="C1193" s="209">
        <v>10</v>
      </c>
      <c r="D1193" s="57" t="str">
        <f t="shared" si="229"/>
        <v>Q3</v>
      </c>
      <c r="E1193" s="208" t="s">
        <v>35</v>
      </c>
      <c r="F1193" s="209">
        <v>2020</v>
      </c>
      <c r="G1193" s="209">
        <v>12</v>
      </c>
      <c r="H1193" s="213"/>
      <c r="I1193" s="57" t="str">
        <f t="shared" si="217"/>
        <v>Q3</v>
      </c>
      <c r="J1193" s="204" t="s">
        <v>1383</v>
      </c>
      <c r="K1193" s="213" t="s">
        <v>1384</v>
      </c>
      <c r="L1193" s="210" t="s">
        <v>79</v>
      </c>
      <c r="M1193" s="208" t="s">
        <v>47</v>
      </c>
      <c r="N1193" s="208">
        <v>1</v>
      </c>
      <c r="O1193" s="208"/>
      <c r="P1193" s="57" t="str">
        <f t="shared" si="218"/>
        <v>MAIN UNIT</v>
      </c>
      <c r="Q1193" s="208" t="s">
        <v>48</v>
      </c>
      <c r="R1193" s="208" t="s">
        <v>49</v>
      </c>
      <c r="S1193" s="208" t="s">
        <v>37</v>
      </c>
      <c r="T1193" s="208" t="s">
        <v>196</v>
      </c>
      <c r="U1193" s="208" t="s">
        <v>197</v>
      </c>
      <c r="V1193" s="208" t="s">
        <v>198</v>
      </c>
      <c r="W1193" s="208" t="s">
        <v>984</v>
      </c>
      <c r="X1193" s="34">
        <v>10200000</v>
      </c>
      <c r="Y1193" s="215" t="str">
        <f t="shared" si="228"/>
        <v>1</v>
      </c>
      <c r="Z1193" s="26">
        <f t="shared" si="230"/>
        <v>10200000</v>
      </c>
      <c r="AA1193" s="208">
        <v>7.6100000000000001E-2</v>
      </c>
      <c r="AB1193" s="35">
        <f t="shared" si="226"/>
        <v>776220</v>
      </c>
      <c r="AC1193" s="27">
        <f t="shared" si="219"/>
        <v>70015.044000000009</v>
      </c>
      <c r="AD1193" s="212">
        <v>9.0200000000000002E-2</v>
      </c>
      <c r="AE1193" s="211">
        <f t="shared" si="220"/>
        <v>0</v>
      </c>
      <c r="AF1193" s="211" t="str">
        <f>IF(AND(COUNTIFS($J$18:J1193,J1193)=1,AE1193=1),1,"")</f>
        <v/>
      </c>
      <c r="AG1193" s="211" t="str">
        <f>IF(C1193="","",IF(AND(COUNTIFS($J$18:J1193,J1193)=1,C1193&lt;&gt;""),1,""))</f>
        <v/>
      </c>
      <c r="AH1193" s="211" t="str">
        <f>IF(G1193="","",IF(AND(COUNTIFS($J$18:J1193,J1193)=1,G1193&lt;&gt;""),1,""))</f>
        <v/>
      </c>
      <c r="AI1193" s="28">
        <f t="shared" si="221"/>
        <v>48763143.537654869</v>
      </c>
      <c r="AJ1193" s="28">
        <f t="shared" si="222"/>
        <v>5924029.970215477</v>
      </c>
      <c r="AK1193" s="29">
        <f t="shared" si="223"/>
        <v>0.12148580957749257</v>
      </c>
      <c r="AL1193" s="210"/>
      <c r="AM1193" s="210"/>
      <c r="AN1193" s="210"/>
      <c r="AO1193" s="210"/>
      <c r="AP1193" s="45" t="str">
        <f t="shared" si="224"/>
        <v>202012</v>
      </c>
      <c r="AQ1193" s="45" t="str">
        <f t="shared" si="225"/>
        <v>202012JPY</v>
      </c>
    </row>
    <row r="1194" spans="1:43" s="15" customFormat="1">
      <c r="A1194" s="208" t="s">
        <v>35</v>
      </c>
      <c r="B1194" s="209">
        <v>2020</v>
      </c>
      <c r="C1194" s="209">
        <v>10</v>
      </c>
      <c r="D1194" s="57" t="str">
        <f t="shared" si="229"/>
        <v>Q3</v>
      </c>
      <c r="E1194" s="208" t="s">
        <v>35</v>
      </c>
      <c r="F1194" s="209">
        <v>2020</v>
      </c>
      <c r="G1194" s="209">
        <v>12</v>
      </c>
      <c r="H1194" s="213"/>
      <c r="I1194" s="57" t="str">
        <f t="shared" si="217"/>
        <v>Q3</v>
      </c>
      <c r="J1194" s="204" t="s">
        <v>1383</v>
      </c>
      <c r="K1194" s="213" t="s">
        <v>1384</v>
      </c>
      <c r="L1194" s="210" t="s">
        <v>55</v>
      </c>
      <c r="M1194" s="208" t="s">
        <v>47</v>
      </c>
      <c r="N1194" s="208">
        <v>1</v>
      </c>
      <c r="O1194" s="208"/>
      <c r="P1194" s="57" t="str">
        <f t="shared" si="218"/>
        <v>MAIN UNIT</v>
      </c>
      <c r="Q1194" s="208" t="s">
        <v>48</v>
      </c>
      <c r="R1194" s="208" t="s">
        <v>49</v>
      </c>
      <c r="S1194" s="208" t="s">
        <v>37</v>
      </c>
      <c r="T1194" s="208" t="s">
        <v>196</v>
      </c>
      <c r="U1194" s="208" t="s">
        <v>197</v>
      </c>
      <c r="V1194" s="208" t="s">
        <v>198</v>
      </c>
      <c r="W1194" s="208" t="s">
        <v>984</v>
      </c>
      <c r="X1194" s="34">
        <v>7600000</v>
      </c>
      <c r="Y1194" s="215" t="str">
        <f t="shared" si="228"/>
        <v>1</v>
      </c>
      <c r="Z1194" s="26">
        <f t="shared" si="230"/>
        <v>7600000</v>
      </c>
      <c r="AA1194" s="208">
        <v>7.6100000000000001E-2</v>
      </c>
      <c r="AB1194" s="35">
        <f t="shared" si="226"/>
        <v>578360</v>
      </c>
      <c r="AC1194" s="27">
        <f t="shared" si="219"/>
        <v>52168.072</v>
      </c>
      <c r="AD1194" s="212">
        <v>9.0200000000000002E-2</v>
      </c>
      <c r="AE1194" s="211">
        <f t="shared" si="220"/>
        <v>0</v>
      </c>
      <c r="AF1194" s="211" t="str">
        <f>IF(AND(COUNTIFS($J$18:J1194,J1194)=1,AE1194=1),1,"")</f>
        <v/>
      </c>
      <c r="AG1194" s="211" t="str">
        <f>IF(C1194="","",IF(AND(COUNTIFS($J$18:J1194,J1194)=1,C1194&lt;&gt;""),1,""))</f>
        <v/>
      </c>
      <c r="AH1194" s="211" t="str">
        <f>IF(G1194="","",IF(AND(COUNTIFS($J$18:J1194,J1194)=1,G1194&lt;&gt;""),1,""))</f>
        <v/>
      </c>
      <c r="AI1194" s="28">
        <f t="shared" si="221"/>
        <v>48763143.537654869</v>
      </c>
      <c r="AJ1194" s="28">
        <f t="shared" si="222"/>
        <v>5924029.970215477</v>
      </c>
      <c r="AK1194" s="29">
        <f t="shared" si="223"/>
        <v>0.12148580957749257</v>
      </c>
      <c r="AL1194" s="210"/>
      <c r="AM1194" s="210"/>
      <c r="AN1194" s="210"/>
      <c r="AO1194" s="210"/>
      <c r="AP1194" s="45" t="str">
        <f t="shared" si="224"/>
        <v>202012</v>
      </c>
      <c r="AQ1194" s="45" t="str">
        <f t="shared" si="225"/>
        <v>202012JPY</v>
      </c>
    </row>
    <row r="1195" spans="1:43" s="15" customFormat="1">
      <c r="A1195" s="208" t="s">
        <v>35</v>
      </c>
      <c r="B1195" s="209">
        <v>2020</v>
      </c>
      <c r="C1195" s="209">
        <v>10</v>
      </c>
      <c r="D1195" s="57" t="str">
        <f t="shared" si="229"/>
        <v>Q3</v>
      </c>
      <c r="E1195" s="208" t="s">
        <v>35</v>
      </c>
      <c r="F1195" s="209">
        <v>2020</v>
      </c>
      <c r="G1195" s="209">
        <v>12</v>
      </c>
      <c r="H1195" s="213"/>
      <c r="I1195" s="57" t="str">
        <f t="shared" si="217"/>
        <v>Q3</v>
      </c>
      <c r="J1195" s="204" t="s">
        <v>1385</v>
      </c>
      <c r="K1195" s="213" t="s">
        <v>1386</v>
      </c>
      <c r="L1195" s="210" t="s">
        <v>79</v>
      </c>
      <c r="M1195" s="208" t="s">
        <v>47</v>
      </c>
      <c r="N1195" s="208">
        <v>1</v>
      </c>
      <c r="O1195" s="208"/>
      <c r="P1195" s="57" t="str">
        <f t="shared" si="218"/>
        <v>MAIN UNIT</v>
      </c>
      <c r="Q1195" s="208" t="s">
        <v>48</v>
      </c>
      <c r="R1195" s="208" t="s">
        <v>49</v>
      </c>
      <c r="S1195" s="208" t="s">
        <v>37</v>
      </c>
      <c r="T1195" s="208" t="s">
        <v>155</v>
      </c>
      <c r="U1195" s="208" t="s">
        <v>76</v>
      </c>
      <c r="V1195" s="208" t="s">
        <v>71</v>
      </c>
      <c r="W1195" s="208" t="s">
        <v>51</v>
      </c>
      <c r="X1195" s="34">
        <v>900000</v>
      </c>
      <c r="Y1195" s="215" t="str">
        <f t="shared" si="228"/>
        <v>1.13</v>
      </c>
      <c r="Z1195" s="26">
        <f t="shared" si="230"/>
        <v>900000</v>
      </c>
      <c r="AA1195" s="208">
        <v>1.175</v>
      </c>
      <c r="AB1195" s="35">
        <f t="shared" si="226"/>
        <v>935840.70796460181</v>
      </c>
      <c r="AC1195" s="27">
        <f t="shared" si="219"/>
        <v>95175</v>
      </c>
      <c r="AD1195" s="212">
        <v>0.1017</v>
      </c>
      <c r="AE1195" s="211">
        <f t="shared" si="220"/>
        <v>0</v>
      </c>
      <c r="AF1195" s="211" t="str">
        <f>IF(AND(COUNTIFS($J$18:J1195,J1195)=1,AE1195=1),1,"")</f>
        <v/>
      </c>
      <c r="AG1195" s="211">
        <f>IF(C1195="","",IF(AND(COUNTIFS($J$18:J1195,J1195)=1,C1195&lt;&gt;""),1,""))</f>
        <v>1</v>
      </c>
      <c r="AH1195" s="211">
        <f>IF(G1195="","",IF(AND(COUNTIFS($J$18:J1195,J1195)=1,G1195&lt;&gt;""),1,""))</f>
        <v>1</v>
      </c>
      <c r="AI1195" s="28">
        <f t="shared" si="221"/>
        <v>48763143.537654869</v>
      </c>
      <c r="AJ1195" s="28">
        <f t="shared" si="222"/>
        <v>5924029.970215477</v>
      </c>
      <c r="AK1195" s="29">
        <f t="shared" si="223"/>
        <v>0.12148580957749257</v>
      </c>
      <c r="AL1195" s="210"/>
      <c r="AM1195" s="210"/>
      <c r="AN1195" s="210"/>
      <c r="AO1195" s="210"/>
      <c r="AP1195" s="45" t="str">
        <f t="shared" si="224"/>
        <v>202012</v>
      </c>
      <c r="AQ1195" s="45" t="str">
        <f t="shared" si="225"/>
        <v>202012RMB</v>
      </c>
    </row>
    <row r="1196" spans="1:43" s="15" customFormat="1">
      <c r="A1196" s="208" t="s">
        <v>35</v>
      </c>
      <c r="B1196" s="209">
        <v>2020</v>
      </c>
      <c r="C1196" s="209">
        <v>10</v>
      </c>
      <c r="D1196" s="57" t="str">
        <f t="shared" si="229"/>
        <v>Q3</v>
      </c>
      <c r="E1196" s="208" t="s">
        <v>35</v>
      </c>
      <c r="F1196" s="209">
        <v>2020</v>
      </c>
      <c r="G1196" s="209">
        <v>12</v>
      </c>
      <c r="H1196" s="213"/>
      <c r="I1196" s="57" t="str">
        <f t="shared" si="217"/>
        <v>Q3</v>
      </c>
      <c r="J1196" s="204" t="s">
        <v>1387</v>
      </c>
      <c r="K1196" s="213" t="s">
        <v>1388</v>
      </c>
      <c r="L1196" s="210" t="s">
        <v>79</v>
      </c>
      <c r="M1196" s="208" t="s">
        <v>47</v>
      </c>
      <c r="N1196" s="208">
        <v>1</v>
      </c>
      <c r="O1196" s="208"/>
      <c r="P1196" s="57" t="str">
        <f t="shared" si="218"/>
        <v>MAIN UNIT</v>
      </c>
      <c r="Q1196" s="208" t="s">
        <v>958</v>
      </c>
      <c r="R1196" s="208" t="s">
        <v>49</v>
      </c>
      <c r="S1196" s="208" t="s">
        <v>37</v>
      </c>
      <c r="T1196" s="208" t="s">
        <v>80</v>
      </c>
      <c r="U1196" s="208" t="s">
        <v>58</v>
      </c>
      <c r="V1196" s="208" t="s">
        <v>156</v>
      </c>
      <c r="W1196" s="208" t="s">
        <v>662</v>
      </c>
      <c r="X1196" s="36">
        <f>806000+233000</f>
        <v>1039000</v>
      </c>
      <c r="Y1196" s="215" t="str">
        <f t="shared" si="228"/>
        <v>1.13</v>
      </c>
      <c r="Z1196" s="26">
        <f t="shared" si="230"/>
        <v>1039000</v>
      </c>
      <c r="AA1196" s="208">
        <v>1.175</v>
      </c>
      <c r="AB1196" s="35">
        <f t="shared" si="226"/>
        <v>1080376.1061946906</v>
      </c>
      <c r="AC1196" s="27">
        <f t="shared" si="219"/>
        <v>131589.80973451331</v>
      </c>
      <c r="AD1196" s="212">
        <v>0.12180000000000001</v>
      </c>
      <c r="AE1196" s="211">
        <f t="shared" si="220"/>
        <v>1</v>
      </c>
      <c r="AF1196" s="211">
        <f>IF(AND(COUNTIFS($J$18:J1196,J1196)=1,AE1196=1),1,"")</f>
        <v>1</v>
      </c>
      <c r="AG1196" s="211">
        <f>IF(C1196="","",IF(AND(COUNTIFS($J$18:J1196,J1196)=1,C1196&lt;&gt;""),1,""))</f>
        <v>1</v>
      </c>
      <c r="AH1196" s="211">
        <f>IF(G1196="","",IF(AND(COUNTIFS($J$18:J1196,J1196)=1,G1196&lt;&gt;""),1,""))</f>
        <v>1</v>
      </c>
      <c r="AI1196" s="28">
        <f t="shared" si="221"/>
        <v>48763143.537654869</v>
      </c>
      <c r="AJ1196" s="28">
        <f t="shared" si="222"/>
        <v>5924029.970215477</v>
      </c>
      <c r="AK1196" s="29">
        <f t="shared" si="223"/>
        <v>0.12148580957749257</v>
      </c>
      <c r="AL1196" s="210"/>
      <c r="AM1196" s="210"/>
      <c r="AN1196" s="210"/>
      <c r="AO1196" s="210"/>
      <c r="AP1196" s="45" t="str">
        <f t="shared" si="224"/>
        <v>202012</v>
      </c>
      <c r="AQ1196" s="45" t="str">
        <f t="shared" si="225"/>
        <v>202012RMB</v>
      </c>
    </row>
    <row r="1197" spans="1:43" s="15" customFormat="1">
      <c r="A1197" s="208" t="s">
        <v>35</v>
      </c>
      <c r="B1197" s="209">
        <v>2020</v>
      </c>
      <c r="C1197" s="209">
        <v>10</v>
      </c>
      <c r="D1197" s="57" t="str">
        <f t="shared" si="229"/>
        <v>Q3</v>
      </c>
      <c r="E1197" s="208" t="s">
        <v>35</v>
      </c>
      <c r="F1197" s="209">
        <v>2020</v>
      </c>
      <c r="G1197" s="209">
        <v>12</v>
      </c>
      <c r="H1197" s="213"/>
      <c r="I1197" s="57" t="str">
        <f t="shared" si="217"/>
        <v>Q3</v>
      </c>
      <c r="J1197" s="204" t="s">
        <v>1387</v>
      </c>
      <c r="K1197" s="213" t="s">
        <v>1388</v>
      </c>
      <c r="L1197" s="210" t="s">
        <v>55</v>
      </c>
      <c r="M1197" s="208" t="s">
        <v>47</v>
      </c>
      <c r="N1197" s="208">
        <v>1</v>
      </c>
      <c r="O1197" s="208"/>
      <c r="P1197" s="57" t="str">
        <f t="shared" si="218"/>
        <v>MAIN UNIT</v>
      </c>
      <c r="Q1197" s="208" t="s">
        <v>958</v>
      </c>
      <c r="R1197" s="208" t="s">
        <v>49</v>
      </c>
      <c r="S1197" s="208" t="s">
        <v>37</v>
      </c>
      <c r="T1197" s="208" t="s">
        <v>80</v>
      </c>
      <c r="U1197" s="208" t="s">
        <v>58</v>
      </c>
      <c r="V1197" s="208" t="s">
        <v>156</v>
      </c>
      <c r="W1197" s="208" t="s">
        <v>662</v>
      </c>
      <c r="X1197" s="36">
        <f>528000+233000</f>
        <v>761000</v>
      </c>
      <c r="Y1197" s="215" t="str">
        <f t="shared" si="228"/>
        <v>1.13</v>
      </c>
      <c r="Z1197" s="26">
        <f t="shared" si="230"/>
        <v>761000</v>
      </c>
      <c r="AA1197" s="208">
        <v>1.175</v>
      </c>
      <c r="AB1197" s="35">
        <f t="shared" si="226"/>
        <v>791305.3097345134</v>
      </c>
      <c r="AC1197" s="27">
        <f t="shared" si="219"/>
        <v>96380.986725663737</v>
      </c>
      <c r="AD1197" s="212">
        <v>0.12180000000000001</v>
      </c>
      <c r="AE1197" s="211">
        <f t="shared" si="220"/>
        <v>1</v>
      </c>
      <c r="AF1197" s="211" t="str">
        <f>IF(AND(COUNTIFS($J$18:J1197,J1197)=1,AE1197=1),1,"")</f>
        <v/>
      </c>
      <c r="AG1197" s="211" t="str">
        <f>IF(C1197="","",IF(AND(COUNTIFS($J$18:J1197,J1197)=1,C1197&lt;&gt;""),1,""))</f>
        <v/>
      </c>
      <c r="AH1197" s="211" t="str">
        <f>IF(G1197="","",IF(AND(COUNTIFS($J$18:J1197,J1197)=1,G1197&lt;&gt;""),1,""))</f>
        <v/>
      </c>
      <c r="AI1197" s="28">
        <f t="shared" si="221"/>
        <v>48763143.537654869</v>
      </c>
      <c r="AJ1197" s="28">
        <f t="shared" si="222"/>
        <v>5924029.970215477</v>
      </c>
      <c r="AK1197" s="29">
        <f t="shared" si="223"/>
        <v>0.12148580957749257</v>
      </c>
      <c r="AL1197" s="210"/>
      <c r="AM1197" s="210"/>
      <c r="AN1197" s="210"/>
      <c r="AO1197" s="210"/>
      <c r="AP1197" s="45" t="str">
        <f t="shared" si="224"/>
        <v>202012</v>
      </c>
      <c r="AQ1197" s="45" t="str">
        <f t="shared" si="225"/>
        <v>202012RMB</v>
      </c>
    </row>
    <row r="1198" spans="1:43" s="15" customFormat="1">
      <c r="A1198" s="208" t="s">
        <v>35</v>
      </c>
      <c r="B1198" s="209">
        <v>2020</v>
      </c>
      <c r="C1198" s="209">
        <v>10</v>
      </c>
      <c r="D1198" s="57" t="str">
        <f t="shared" si="229"/>
        <v>Q3</v>
      </c>
      <c r="E1198" s="208" t="s">
        <v>35</v>
      </c>
      <c r="F1198" s="209">
        <v>2020</v>
      </c>
      <c r="G1198" s="209">
        <v>12</v>
      </c>
      <c r="H1198" s="213"/>
      <c r="I1198" s="57" t="str">
        <f t="shared" si="217"/>
        <v>Q3</v>
      </c>
      <c r="J1198" s="204" t="s">
        <v>1389</v>
      </c>
      <c r="K1198" s="213" t="s">
        <v>256</v>
      </c>
      <c r="L1198" s="210" t="s">
        <v>79</v>
      </c>
      <c r="M1198" s="208" t="s">
        <v>47</v>
      </c>
      <c r="N1198" s="208">
        <v>1</v>
      </c>
      <c r="O1198" s="208"/>
      <c r="P1198" s="57" t="str">
        <f t="shared" si="218"/>
        <v>MAIN UNIT</v>
      </c>
      <c r="Q1198" s="208" t="s">
        <v>48</v>
      </c>
      <c r="R1198" s="208" t="s">
        <v>49</v>
      </c>
      <c r="S1198" s="208" t="s">
        <v>39</v>
      </c>
      <c r="T1198" s="208" t="s">
        <v>257</v>
      </c>
      <c r="U1198" s="208" t="s">
        <v>163</v>
      </c>
      <c r="V1198" s="208" t="s">
        <v>164</v>
      </c>
      <c r="W1198" s="208" t="s">
        <v>51</v>
      </c>
      <c r="X1198" s="34">
        <v>1376000</v>
      </c>
      <c r="Y1198" s="215" t="str">
        <f t="shared" si="228"/>
        <v>1.13</v>
      </c>
      <c r="Z1198" s="26">
        <f t="shared" si="230"/>
        <v>1376000</v>
      </c>
      <c r="AA1198" s="208">
        <v>1.175</v>
      </c>
      <c r="AB1198" s="35">
        <f t="shared" si="226"/>
        <v>1430796.4601769913</v>
      </c>
      <c r="AC1198" s="27">
        <f t="shared" si="219"/>
        <v>191583.64601769912</v>
      </c>
      <c r="AD1198" s="212">
        <v>0.13389999999999999</v>
      </c>
      <c r="AE1198" s="211">
        <f t="shared" si="220"/>
        <v>0</v>
      </c>
      <c r="AF1198" s="211" t="str">
        <f>IF(AND(COUNTIFS($J$18:J1198,J1198)=1,AE1198=1),1,"")</f>
        <v/>
      </c>
      <c r="AG1198" s="211">
        <f>IF(C1198="","",IF(AND(COUNTIFS($J$18:J1198,J1198)=1,C1198&lt;&gt;""),1,""))</f>
        <v>1</v>
      </c>
      <c r="AH1198" s="211">
        <f>IF(G1198="","",IF(AND(COUNTIFS($J$18:J1198,J1198)=1,G1198&lt;&gt;""),1,""))</f>
        <v>1</v>
      </c>
      <c r="AI1198" s="28">
        <f t="shared" si="221"/>
        <v>48763143.537654869</v>
      </c>
      <c r="AJ1198" s="28">
        <f t="shared" si="222"/>
        <v>5924029.970215477</v>
      </c>
      <c r="AK1198" s="29">
        <f t="shared" si="223"/>
        <v>0.12148580957749257</v>
      </c>
      <c r="AL1198" s="210"/>
      <c r="AM1198" s="210"/>
      <c r="AN1198" s="210"/>
      <c r="AO1198" s="210"/>
      <c r="AP1198" s="45" t="str">
        <f t="shared" si="224"/>
        <v>202012</v>
      </c>
      <c r="AQ1198" s="45" t="str">
        <f t="shared" si="225"/>
        <v>202012RMB</v>
      </c>
    </row>
    <row r="1199" spans="1:43" s="15" customFormat="1">
      <c r="A1199" s="208" t="s">
        <v>35</v>
      </c>
      <c r="B1199" s="209">
        <v>2020</v>
      </c>
      <c r="C1199" s="209">
        <v>10</v>
      </c>
      <c r="D1199" s="57" t="str">
        <f t="shared" si="229"/>
        <v>Q3</v>
      </c>
      <c r="E1199" s="208" t="s">
        <v>35</v>
      </c>
      <c r="F1199" s="209">
        <v>2020</v>
      </c>
      <c r="G1199" s="209">
        <v>12</v>
      </c>
      <c r="H1199" s="213"/>
      <c r="I1199" s="57" t="str">
        <f t="shared" si="217"/>
        <v>Q3</v>
      </c>
      <c r="J1199" s="204" t="s">
        <v>1389</v>
      </c>
      <c r="K1199" s="213" t="s">
        <v>256</v>
      </c>
      <c r="L1199" s="210" t="s">
        <v>79</v>
      </c>
      <c r="M1199" s="208" t="s">
        <v>47</v>
      </c>
      <c r="N1199" s="208">
        <v>1</v>
      </c>
      <c r="O1199" s="208"/>
      <c r="P1199" s="57" t="str">
        <f t="shared" si="218"/>
        <v>MAIN UNIT</v>
      </c>
      <c r="Q1199" s="208" t="s">
        <v>48</v>
      </c>
      <c r="R1199" s="208" t="s">
        <v>49</v>
      </c>
      <c r="S1199" s="208" t="s">
        <v>39</v>
      </c>
      <c r="T1199" s="208" t="s">
        <v>257</v>
      </c>
      <c r="U1199" s="208" t="s">
        <v>163</v>
      </c>
      <c r="V1199" s="208" t="s">
        <v>164</v>
      </c>
      <c r="W1199" s="208" t="s">
        <v>51</v>
      </c>
      <c r="X1199" s="34">
        <v>1376000</v>
      </c>
      <c r="Y1199" s="215" t="str">
        <f t="shared" si="228"/>
        <v>1.13</v>
      </c>
      <c r="Z1199" s="26">
        <f t="shared" si="230"/>
        <v>1376000</v>
      </c>
      <c r="AA1199" s="208">
        <v>1.175</v>
      </c>
      <c r="AB1199" s="35">
        <f t="shared" si="226"/>
        <v>1430796.4601769913</v>
      </c>
      <c r="AC1199" s="27">
        <f t="shared" si="219"/>
        <v>191583.64601769912</v>
      </c>
      <c r="AD1199" s="212">
        <v>0.13389999999999999</v>
      </c>
      <c r="AE1199" s="211">
        <f t="shared" si="220"/>
        <v>0</v>
      </c>
      <c r="AF1199" s="211" t="str">
        <f>IF(AND(COUNTIFS($J$18:J1199,J1199)=1,AE1199=1),1,"")</f>
        <v/>
      </c>
      <c r="AG1199" s="211" t="str">
        <f>IF(C1199="","",IF(AND(COUNTIFS($J$18:J1199,J1199)=1,C1199&lt;&gt;""),1,""))</f>
        <v/>
      </c>
      <c r="AH1199" s="211" t="str">
        <f>IF(G1199="","",IF(AND(COUNTIFS($J$18:J1199,J1199)=1,G1199&lt;&gt;""),1,""))</f>
        <v/>
      </c>
      <c r="AI1199" s="28">
        <f t="shared" si="221"/>
        <v>48763143.537654869</v>
      </c>
      <c r="AJ1199" s="28">
        <f t="shared" si="222"/>
        <v>5924029.970215477</v>
      </c>
      <c r="AK1199" s="29">
        <f t="shared" si="223"/>
        <v>0.12148580957749257</v>
      </c>
      <c r="AL1199" s="210"/>
      <c r="AM1199" s="210"/>
      <c r="AN1199" s="210"/>
      <c r="AO1199" s="210"/>
      <c r="AP1199" s="45" t="str">
        <f t="shared" si="224"/>
        <v>202012</v>
      </c>
      <c r="AQ1199" s="45" t="str">
        <f t="shared" si="225"/>
        <v>202012RMB</v>
      </c>
    </row>
    <row r="1200" spans="1:43" s="15" customFormat="1">
      <c r="A1200" s="208" t="s">
        <v>35</v>
      </c>
      <c r="B1200" s="209">
        <v>2020</v>
      </c>
      <c r="C1200" s="209">
        <v>10</v>
      </c>
      <c r="D1200" s="57" t="str">
        <f t="shared" si="229"/>
        <v>Q3</v>
      </c>
      <c r="E1200" s="208" t="s">
        <v>35</v>
      </c>
      <c r="F1200" s="209">
        <v>2020</v>
      </c>
      <c r="G1200" s="209">
        <v>12</v>
      </c>
      <c r="H1200" s="213"/>
      <c r="I1200" s="57" t="str">
        <f t="shared" si="217"/>
        <v>Q3</v>
      </c>
      <c r="J1200" s="204" t="s">
        <v>1390</v>
      </c>
      <c r="K1200" s="213" t="s">
        <v>1391</v>
      </c>
      <c r="L1200" s="210" t="s">
        <v>79</v>
      </c>
      <c r="M1200" s="208" t="s">
        <v>47</v>
      </c>
      <c r="N1200" s="208">
        <v>1</v>
      </c>
      <c r="O1200" s="208"/>
      <c r="P1200" s="57" t="str">
        <f t="shared" si="218"/>
        <v>MAIN UNIT</v>
      </c>
      <c r="Q1200" s="208" t="s">
        <v>56</v>
      </c>
      <c r="R1200" s="208" t="s">
        <v>49</v>
      </c>
      <c r="S1200" s="208" t="s">
        <v>38</v>
      </c>
      <c r="T1200" s="208" t="s">
        <v>326</v>
      </c>
      <c r="U1200" s="208" t="s">
        <v>137</v>
      </c>
      <c r="V1200" s="208" t="s">
        <v>122</v>
      </c>
      <c r="W1200" s="208" t="s">
        <v>51</v>
      </c>
      <c r="X1200" s="34">
        <v>900000</v>
      </c>
      <c r="Y1200" s="215" t="str">
        <f t="shared" si="228"/>
        <v>1.13</v>
      </c>
      <c r="Z1200" s="26">
        <f t="shared" si="230"/>
        <v>900000</v>
      </c>
      <c r="AA1200" s="208">
        <v>1.175</v>
      </c>
      <c r="AB1200" s="35">
        <f t="shared" si="226"/>
        <v>935840.70796460181</v>
      </c>
      <c r="AC1200" s="27">
        <f t="shared" si="219"/>
        <v>86378.097345132745</v>
      </c>
      <c r="AD1200" s="212">
        <v>9.2299999999999993E-2</v>
      </c>
      <c r="AE1200" s="211">
        <f t="shared" si="220"/>
        <v>1</v>
      </c>
      <c r="AF1200" s="211">
        <f>IF(AND(COUNTIFS($J$18:J1200,J1200)=1,AE1200=1),1,"")</f>
        <v>1</v>
      </c>
      <c r="AG1200" s="211">
        <f>IF(C1200="","",IF(AND(COUNTIFS($J$18:J1200,J1200)=1,C1200&lt;&gt;""),1,""))</f>
        <v>1</v>
      </c>
      <c r="AH1200" s="211">
        <f>IF(G1200="","",IF(AND(COUNTIFS($J$18:J1200,J1200)=1,G1200&lt;&gt;""),1,""))</f>
        <v>1</v>
      </c>
      <c r="AI1200" s="28">
        <f t="shared" si="221"/>
        <v>48763143.537654869</v>
      </c>
      <c r="AJ1200" s="28">
        <f t="shared" si="222"/>
        <v>5924029.970215477</v>
      </c>
      <c r="AK1200" s="29">
        <f t="shared" si="223"/>
        <v>0.12148580957749257</v>
      </c>
      <c r="AL1200" s="210"/>
      <c r="AM1200" s="210"/>
      <c r="AN1200" s="210"/>
      <c r="AO1200" s="210"/>
      <c r="AP1200" s="45" t="str">
        <f t="shared" si="224"/>
        <v>202012</v>
      </c>
      <c r="AQ1200" s="45" t="str">
        <f t="shared" si="225"/>
        <v>202012RMB</v>
      </c>
    </row>
    <row r="1201" spans="1:43" s="15" customFormat="1">
      <c r="A1201" s="208" t="s">
        <v>35</v>
      </c>
      <c r="B1201" s="209">
        <v>2020</v>
      </c>
      <c r="C1201" s="209">
        <v>10</v>
      </c>
      <c r="D1201" s="57" t="str">
        <f t="shared" si="229"/>
        <v>Q3</v>
      </c>
      <c r="E1201" s="208" t="s">
        <v>35</v>
      </c>
      <c r="F1201" s="209">
        <v>2020</v>
      </c>
      <c r="G1201" s="209">
        <v>12</v>
      </c>
      <c r="H1201" s="213"/>
      <c r="I1201" s="57" t="str">
        <f t="shared" si="217"/>
        <v>Q3</v>
      </c>
      <c r="J1201" s="204" t="s">
        <v>1390</v>
      </c>
      <c r="K1201" s="213" t="s">
        <v>1391</v>
      </c>
      <c r="L1201" s="210" t="s">
        <v>79</v>
      </c>
      <c r="M1201" s="208" t="s">
        <v>47</v>
      </c>
      <c r="N1201" s="208">
        <v>1</v>
      </c>
      <c r="O1201" s="208"/>
      <c r="P1201" s="57" t="str">
        <f t="shared" si="218"/>
        <v>MAIN UNIT</v>
      </c>
      <c r="Q1201" s="208" t="s">
        <v>56</v>
      </c>
      <c r="R1201" s="208" t="s">
        <v>49</v>
      </c>
      <c r="S1201" s="208" t="s">
        <v>38</v>
      </c>
      <c r="T1201" s="208" t="s">
        <v>326</v>
      </c>
      <c r="U1201" s="208" t="s">
        <v>137</v>
      </c>
      <c r="V1201" s="208" t="s">
        <v>122</v>
      </c>
      <c r="W1201" s="208" t="s">
        <v>51</v>
      </c>
      <c r="X1201" s="34">
        <v>900000</v>
      </c>
      <c r="Y1201" s="215" t="str">
        <f t="shared" si="228"/>
        <v>1.13</v>
      </c>
      <c r="Z1201" s="26">
        <f t="shared" si="230"/>
        <v>900000</v>
      </c>
      <c r="AA1201" s="208">
        <v>1.175</v>
      </c>
      <c r="AB1201" s="35">
        <f t="shared" si="226"/>
        <v>935840.70796460181</v>
      </c>
      <c r="AC1201" s="27">
        <f t="shared" si="219"/>
        <v>86378.097345132745</v>
      </c>
      <c r="AD1201" s="212">
        <v>9.2299999999999993E-2</v>
      </c>
      <c r="AE1201" s="211">
        <f t="shared" si="220"/>
        <v>1</v>
      </c>
      <c r="AF1201" s="211" t="str">
        <f>IF(AND(COUNTIFS($J$18:J1201,J1201)=1,AE1201=1),1,"")</f>
        <v/>
      </c>
      <c r="AG1201" s="211" t="str">
        <f>IF(C1201="","",IF(AND(COUNTIFS($J$18:J1201,J1201)=1,C1201&lt;&gt;""),1,""))</f>
        <v/>
      </c>
      <c r="AH1201" s="211" t="str">
        <f>IF(G1201="","",IF(AND(COUNTIFS($J$18:J1201,J1201)=1,G1201&lt;&gt;""),1,""))</f>
        <v/>
      </c>
      <c r="AI1201" s="28">
        <f t="shared" si="221"/>
        <v>48763143.537654869</v>
      </c>
      <c r="AJ1201" s="28">
        <f t="shared" si="222"/>
        <v>5924029.970215477</v>
      </c>
      <c r="AK1201" s="29">
        <f t="shared" si="223"/>
        <v>0.12148580957749257</v>
      </c>
      <c r="AL1201" s="210"/>
      <c r="AM1201" s="210"/>
      <c r="AN1201" s="210"/>
      <c r="AO1201" s="210"/>
      <c r="AP1201" s="45" t="str">
        <f t="shared" si="224"/>
        <v>202012</v>
      </c>
      <c r="AQ1201" s="45" t="str">
        <f t="shared" si="225"/>
        <v>202012RMB</v>
      </c>
    </row>
    <row r="1202" spans="1:43" s="15" customFormat="1">
      <c r="A1202" s="208" t="s">
        <v>35</v>
      </c>
      <c r="B1202" s="209">
        <v>2020</v>
      </c>
      <c r="C1202" s="209">
        <v>10</v>
      </c>
      <c r="D1202" s="57" t="str">
        <f t="shared" si="229"/>
        <v>Q3</v>
      </c>
      <c r="E1202" s="208" t="s">
        <v>35</v>
      </c>
      <c r="F1202" s="209">
        <v>2020</v>
      </c>
      <c r="G1202" s="209">
        <v>12</v>
      </c>
      <c r="H1202" s="213"/>
      <c r="I1202" s="57" t="str">
        <f t="shared" si="217"/>
        <v>Q3</v>
      </c>
      <c r="J1202" s="204" t="s">
        <v>1390</v>
      </c>
      <c r="K1202" s="213" t="s">
        <v>1391</v>
      </c>
      <c r="L1202" s="210" t="s">
        <v>79</v>
      </c>
      <c r="M1202" s="208" t="s">
        <v>47</v>
      </c>
      <c r="N1202" s="208">
        <v>1</v>
      </c>
      <c r="O1202" s="208"/>
      <c r="P1202" s="57" t="str">
        <f t="shared" si="218"/>
        <v>MAIN UNIT</v>
      </c>
      <c r="Q1202" s="208" t="s">
        <v>56</v>
      </c>
      <c r="R1202" s="208" t="s">
        <v>49</v>
      </c>
      <c r="S1202" s="208" t="s">
        <v>38</v>
      </c>
      <c r="T1202" s="208" t="s">
        <v>326</v>
      </c>
      <c r="U1202" s="208" t="s">
        <v>137</v>
      </c>
      <c r="V1202" s="208" t="s">
        <v>122</v>
      </c>
      <c r="W1202" s="208" t="s">
        <v>51</v>
      </c>
      <c r="X1202" s="34">
        <v>978000</v>
      </c>
      <c r="Y1202" s="215" t="str">
        <f t="shared" si="228"/>
        <v>1.13</v>
      </c>
      <c r="Z1202" s="26">
        <f t="shared" si="230"/>
        <v>978000</v>
      </c>
      <c r="AA1202" s="208">
        <v>1.175</v>
      </c>
      <c r="AB1202" s="35">
        <f t="shared" si="226"/>
        <v>1016946.9026548674</v>
      </c>
      <c r="AC1202" s="27">
        <f t="shared" si="219"/>
        <v>93864.199115044248</v>
      </c>
      <c r="AD1202" s="212">
        <v>9.2299999999999993E-2</v>
      </c>
      <c r="AE1202" s="211">
        <f t="shared" si="220"/>
        <v>1</v>
      </c>
      <c r="AF1202" s="211" t="str">
        <f>IF(AND(COUNTIFS($J$18:J1202,J1202)=1,AE1202=1),1,"")</f>
        <v/>
      </c>
      <c r="AG1202" s="211" t="str">
        <f>IF(C1202="","",IF(AND(COUNTIFS($J$18:J1202,J1202)=1,C1202&lt;&gt;""),1,""))</f>
        <v/>
      </c>
      <c r="AH1202" s="211" t="str">
        <f>IF(G1202="","",IF(AND(COUNTIFS($J$18:J1202,J1202)=1,G1202&lt;&gt;""),1,""))</f>
        <v/>
      </c>
      <c r="AI1202" s="28">
        <f t="shared" si="221"/>
        <v>48763143.537654869</v>
      </c>
      <c r="AJ1202" s="28">
        <f t="shared" si="222"/>
        <v>5924029.970215477</v>
      </c>
      <c r="AK1202" s="29">
        <f t="shared" si="223"/>
        <v>0.12148580957749257</v>
      </c>
      <c r="AL1202" s="210"/>
      <c r="AM1202" s="210"/>
      <c r="AN1202" s="210"/>
      <c r="AO1202" s="210"/>
      <c r="AP1202" s="45" t="str">
        <f t="shared" si="224"/>
        <v>202012</v>
      </c>
      <c r="AQ1202" s="45" t="str">
        <f t="shared" si="225"/>
        <v>202012RMB</v>
      </c>
    </row>
    <row r="1203" spans="1:43" s="15" customFormat="1">
      <c r="A1203" s="208" t="s">
        <v>35</v>
      </c>
      <c r="B1203" s="209">
        <v>2020</v>
      </c>
      <c r="C1203" s="209">
        <v>10</v>
      </c>
      <c r="D1203" s="57" t="str">
        <f t="shared" si="229"/>
        <v>Q3</v>
      </c>
      <c r="E1203" s="208" t="s">
        <v>35</v>
      </c>
      <c r="F1203" s="209">
        <v>2020</v>
      </c>
      <c r="G1203" s="209">
        <v>11</v>
      </c>
      <c r="H1203" s="213"/>
      <c r="I1203" s="57" t="str">
        <f t="shared" si="217"/>
        <v>Q3</v>
      </c>
      <c r="J1203" s="204" t="s">
        <v>1392</v>
      </c>
      <c r="K1203" s="213" t="s">
        <v>1393</v>
      </c>
      <c r="L1203" s="210" t="s">
        <v>79</v>
      </c>
      <c r="M1203" s="208" t="s">
        <v>47</v>
      </c>
      <c r="N1203" s="208">
        <v>1</v>
      </c>
      <c r="O1203" s="208"/>
      <c r="P1203" s="57" t="str">
        <f t="shared" si="218"/>
        <v>MAIN UNIT</v>
      </c>
      <c r="Q1203" s="208" t="s">
        <v>56</v>
      </c>
      <c r="R1203" s="208" t="s">
        <v>49</v>
      </c>
      <c r="S1203" s="208" t="s">
        <v>38</v>
      </c>
      <c r="T1203" s="208" t="s">
        <v>326</v>
      </c>
      <c r="U1203" s="208" t="s">
        <v>137</v>
      </c>
      <c r="V1203" s="208" t="s">
        <v>530</v>
      </c>
      <c r="W1203" s="208" t="s">
        <v>51</v>
      </c>
      <c r="X1203" s="34">
        <v>1180000</v>
      </c>
      <c r="Y1203" s="215" t="str">
        <f t="shared" si="228"/>
        <v>1.13</v>
      </c>
      <c r="Z1203" s="26">
        <f t="shared" si="230"/>
        <v>1180000</v>
      </c>
      <c r="AA1203" s="208">
        <v>1.155</v>
      </c>
      <c r="AB1203" s="35">
        <f t="shared" si="226"/>
        <v>1206106.1946902657</v>
      </c>
      <c r="AC1203" s="27">
        <f t="shared" si="219"/>
        <v>96729.716814159299</v>
      </c>
      <c r="AD1203" s="212">
        <v>8.0199999999999994E-2</v>
      </c>
      <c r="AE1203" s="211">
        <f t="shared" si="220"/>
        <v>1</v>
      </c>
      <c r="AF1203" s="211">
        <f>IF(AND(COUNTIFS($J$18:J1203,J1203)=1,AE1203=1),1,"")</f>
        <v>1</v>
      </c>
      <c r="AG1203" s="211">
        <f>IF(C1203="","",IF(AND(COUNTIFS($J$18:J1203,J1203)=1,C1203&lt;&gt;""),1,""))</f>
        <v>1</v>
      </c>
      <c r="AH1203" s="211">
        <f>IF(G1203="","",IF(AND(COUNTIFS($J$18:J1203,J1203)=1,G1203&lt;&gt;""),1,""))</f>
        <v>1</v>
      </c>
      <c r="AI1203" s="28">
        <f t="shared" si="221"/>
        <v>44078731.611185834</v>
      </c>
      <c r="AJ1203" s="28">
        <f t="shared" si="222"/>
        <v>5508173.2163771475</v>
      </c>
      <c r="AK1203" s="29">
        <f t="shared" si="223"/>
        <v>0.12496215328889686</v>
      </c>
      <c r="AL1203" s="210"/>
      <c r="AM1203" s="210"/>
      <c r="AN1203" s="210"/>
      <c r="AO1203" s="210"/>
      <c r="AP1203" s="45" t="str">
        <f t="shared" si="224"/>
        <v>202011</v>
      </c>
      <c r="AQ1203" s="45" t="str">
        <f t="shared" si="225"/>
        <v>202011RMB</v>
      </c>
    </row>
    <row r="1204" spans="1:43" s="15" customFormat="1">
      <c r="A1204" s="208" t="s">
        <v>35</v>
      </c>
      <c r="B1204" s="209">
        <v>2020</v>
      </c>
      <c r="C1204" s="209">
        <v>10</v>
      </c>
      <c r="D1204" s="57" t="str">
        <f t="shared" si="229"/>
        <v>Q3</v>
      </c>
      <c r="E1204" s="208" t="s">
        <v>35</v>
      </c>
      <c r="F1204" s="209">
        <v>2020</v>
      </c>
      <c r="G1204" s="209">
        <v>11</v>
      </c>
      <c r="H1204" s="213"/>
      <c r="I1204" s="57" t="str">
        <f t="shared" si="217"/>
        <v>Q3</v>
      </c>
      <c r="J1204" s="204" t="s">
        <v>1392</v>
      </c>
      <c r="K1204" s="213" t="s">
        <v>1393</v>
      </c>
      <c r="L1204" s="210" t="s">
        <v>55</v>
      </c>
      <c r="M1204" s="208" t="s">
        <v>47</v>
      </c>
      <c r="N1204" s="208">
        <v>1</v>
      </c>
      <c r="O1204" s="208"/>
      <c r="P1204" s="57" t="str">
        <f t="shared" si="218"/>
        <v>MAIN UNIT</v>
      </c>
      <c r="Q1204" s="208" t="s">
        <v>56</v>
      </c>
      <c r="R1204" s="208" t="s">
        <v>49</v>
      </c>
      <c r="S1204" s="208" t="s">
        <v>38</v>
      </c>
      <c r="T1204" s="208" t="s">
        <v>326</v>
      </c>
      <c r="U1204" s="208" t="s">
        <v>137</v>
      </c>
      <c r="V1204" s="208" t="s">
        <v>530</v>
      </c>
      <c r="W1204" s="208" t="s">
        <v>51</v>
      </c>
      <c r="X1204" s="34">
        <v>1000000</v>
      </c>
      <c r="Y1204" s="215" t="str">
        <f t="shared" si="228"/>
        <v>1.13</v>
      </c>
      <c r="Z1204" s="26">
        <f t="shared" si="230"/>
        <v>1000000</v>
      </c>
      <c r="AA1204" s="208">
        <v>1.155</v>
      </c>
      <c r="AB1204" s="35">
        <f t="shared" si="226"/>
        <v>1022123.8938053099</v>
      </c>
      <c r="AC1204" s="27">
        <f t="shared" si="219"/>
        <v>81974.336283185854</v>
      </c>
      <c r="AD1204" s="212">
        <v>8.0199999999999994E-2</v>
      </c>
      <c r="AE1204" s="211">
        <f t="shared" si="220"/>
        <v>1</v>
      </c>
      <c r="AF1204" s="211" t="str">
        <f>IF(AND(COUNTIFS($J$18:J1204,J1204)=1,AE1204=1),1,"")</f>
        <v/>
      </c>
      <c r="AG1204" s="211" t="str">
        <f>IF(C1204="","",IF(AND(COUNTIFS($J$18:J1204,J1204)=1,C1204&lt;&gt;""),1,""))</f>
        <v/>
      </c>
      <c r="AH1204" s="211" t="str">
        <f>IF(G1204="","",IF(AND(COUNTIFS($J$18:J1204,J1204)=1,G1204&lt;&gt;""),1,""))</f>
        <v/>
      </c>
      <c r="AI1204" s="28">
        <f t="shared" si="221"/>
        <v>44078731.611185834</v>
      </c>
      <c r="AJ1204" s="28">
        <f t="shared" si="222"/>
        <v>5508173.2163771475</v>
      </c>
      <c r="AK1204" s="29">
        <f t="shared" si="223"/>
        <v>0.12496215328889686</v>
      </c>
      <c r="AL1204" s="210"/>
      <c r="AM1204" s="210"/>
      <c r="AN1204" s="210"/>
      <c r="AO1204" s="210"/>
      <c r="AP1204" s="45" t="str">
        <f t="shared" si="224"/>
        <v>202011</v>
      </c>
      <c r="AQ1204" s="45" t="str">
        <f t="shared" si="225"/>
        <v>202011RMB</v>
      </c>
    </row>
    <row r="1205" spans="1:43" s="15" customFormat="1">
      <c r="A1205" s="208" t="s">
        <v>35</v>
      </c>
      <c r="B1205" s="209">
        <v>2020</v>
      </c>
      <c r="C1205" s="209">
        <v>10</v>
      </c>
      <c r="D1205" s="57" t="str">
        <f t="shared" si="229"/>
        <v>Q3</v>
      </c>
      <c r="E1205" s="208" t="s">
        <v>35</v>
      </c>
      <c r="F1205" s="209">
        <v>2020</v>
      </c>
      <c r="G1205" s="209">
        <v>12</v>
      </c>
      <c r="H1205" s="213"/>
      <c r="I1205" s="57" t="str">
        <f t="shared" si="217"/>
        <v>Q3</v>
      </c>
      <c r="J1205" s="204" t="s">
        <v>1394</v>
      </c>
      <c r="K1205" s="213" t="s">
        <v>1395</v>
      </c>
      <c r="L1205" s="210" t="s">
        <v>55</v>
      </c>
      <c r="M1205" s="208" t="s">
        <v>47</v>
      </c>
      <c r="N1205" s="208">
        <v>1</v>
      </c>
      <c r="O1205" s="208"/>
      <c r="P1205" s="57" t="str">
        <f t="shared" si="218"/>
        <v>MAIN UNIT</v>
      </c>
      <c r="Q1205" s="208" t="s">
        <v>56</v>
      </c>
      <c r="R1205" s="208" t="s">
        <v>49</v>
      </c>
      <c r="S1205" s="208" t="s">
        <v>36</v>
      </c>
      <c r="T1205" s="208" t="s">
        <v>65</v>
      </c>
      <c r="U1205" s="208" t="s">
        <v>66</v>
      </c>
      <c r="V1205" s="208" t="s">
        <v>99</v>
      </c>
      <c r="W1205" s="208" t="s">
        <v>51</v>
      </c>
      <c r="X1205" s="34">
        <v>555000</v>
      </c>
      <c r="Y1205" s="215" t="str">
        <f t="shared" si="228"/>
        <v>1.13</v>
      </c>
      <c r="Z1205" s="26">
        <f t="shared" si="230"/>
        <v>555000</v>
      </c>
      <c r="AA1205" s="208">
        <v>1.175</v>
      </c>
      <c r="AB1205" s="35">
        <f t="shared" si="226"/>
        <v>577101.76991150447</v>
      </c>
      <c r="AC1205" s="27">
        <f t="shared" si="219"/>
        <v>75831.172566371679</v>
      </c>
      <c r="AD1205" s="212">
        <v>0.13139999999999999</v>
      </c>
      <c r="AE1205" s="211">
        <f t="shared" si="220"/>
        <v>1</v>
      </c>
      <c r="AF1205" s="211">
        <f>IF(AND(COUNTIFS($J$18:J1205,J1205)=1,AE1205=1),1,"")</f>
        <v>1</v>
      </c>
      <c r="AG1205" s="211">
        <f>IF(C1205="","",IF(AND(COUNTIFS($J$18:J1205,J1205)=1,C1205&lt;&gt;""),1,""))</f>
        <v>1</v>
      </c>
      <c r="AH1205" s="211">
        <f>IF(G1205="","",IF(AND(COUNTIFS($J$18:J1205,J1205)=1,G1205&lt;&gt;""),1,""))</f>
        <v>1</v>
      </c>
      <c r="AI1205" s="28">
        <f t="shared" si="221"/>
        <v>48763143.537654869</v>
      </c>
      <c r="AJ1205" s="28">
        <f t="shared" si="222"/>
        <v>5924029.970215477</v>
      </c>
      <c r="AK1205" s="29">
        <f t="shared" si="223"/>
        <v>0.12148580957749257</v>
      </c>
      <c r="AL1205" s="210"/>
      <c r="AM1205" s="210"/>
      <c r="AN1205" s="210"/>
      <c r="AO1205" s="210"/>
      <c r="AP1205" s="45" t="str">
        <f t="shared" si="224"/>
        <v>202012</v>
      </c>
      <c r="AQ1205" s="45" t="str">
        <f t="shared" si="225"/>
        <v>202012RMB</v>
      </c>
    </row>
    <row r="1206" spans="1:43" s="15" customFormat="1">
      <c r="A1206" s="208" t="s">
        <v>35</v>
      </c>
      <c r="B1206" s="209">
        <v>2020</v>
      </c>
      <c r="C1206" s="209">
        <v>10</v>
      </c>
      <c r="D1206" s="57" t="str">
        <f t="shared" si="229"/>
        <v>Q3</v>
      </c>
      <c r="E1206" s="208" t="s">
        <v>35</v>
      </c>
      <c r="F1206" s="209">
        <v>2020</v>
      </c>
      <c r="G1206" s="209">
        <v>12</v>
      </c>
      <c r="H1206" s="213"/>
      <c r="I1206" s="57" t="str">
        <f t="shared" si="217"/>
        <v>Q3</v>
      </c>
      <c r="J1206" s="204" t="s">
        <v>1394</v>
      </c>
      <c r="K1206" s="213" t="s">
        <v>1395</v>
      </c>
      <c r="L1206" s="210" t="s">
        <v>55</v>
      </c>
      <c r="M1206" s="208" t="s">
        <v>47</v>
      </c>
      <c r="N1206" s="208">
        <v>1</v>
      </c>
      <c r="O1206" s="208"/>
      <c r="P1206" s="57" t="str">
        <f t="shared" si="218"/>
        <v>MAIN UNIT</v>
      </c>
      <c r="Q1206" s="208" t="s">
        <v>56</v>
      </c>
      <c r="R1206" s="208" t="s">
        <v>49</v>
      </c>
      <c r="S1206" s="208" t="s">
        <v>36</v>
      </c>
      <c r="T1206" s="208" t="s">
        <v>65</v>
      </c>
      <c r="U1206" s="208" t="s">
        <v>66</v>
      </c>
      <c r="V1206" s="208" t="s">
        <v>99</v>
      </c>
      <c r="W1206" s="208" t="s">
        <v>51</v>
      </c>
      <c r="X1206" s="34">
        <v>555000</v>
      </c>
      <c r="Y1206" s="215" t="str">
        <f t="shared" si="228"/>
        <v>1.13</v>
      </c>
      <c r="Z1206" s="26">
        <f t="shared" si="230"/>
        <v>555000</v>
      </c>
      <c r="AA1206" s="208">
        <v>1.175</v>
      </c>
      <c r="AB1206" s="35">
        <f t="shared" si="226"/>
        <v>577101.76991150447</v>
      </c>
      <c r="AC1206" s="27">
        <f t="shared" si="219"/>
        <v>75831.172566371679</v>
      </c>
      <c r="AD1206" s="212">
        <v>0.13139999999999999</v>
      </c>
      <c r="AE1206" s="211">
        <f t="shared" si="220"/>
        <v>1</v>
      </c>
      <c r="AF1206" s="211" t="str">
        <f>IF(AND(COUNTIFS($J$18:J1206,J1206)=1,AE1206=1),1,"")</f>
        <v/>
      </c>
      <c r="AG1206" s="211" t="str">
        <f>IF(C1206="","",IF(AND(COUNTIFS($J$18:J1206,J1206)=1,C1206&lt;&gt;""),1,""))</f>
        <v/>
      </c>
      <c r="AH1206" s="211" t="str">
        <f>IF(G1206="","",IF(AND(COUNTIFS($J$18:J1206,J1206)=1,G1206&lt;&gt;""),1,""))</f>
        <v/>
      </c>
      <c r="AI1206" s="28">
        <f t="shared" si="221"/>
        <v>48763143.537654869</v>
      </c>
      <c r="AJ1206" s="28">
        <f t="shared" si="222"/>
        <v>5924029.970215477</v>
      </c>
      <c r="AK1206" s="29">
        <f t="shared" si="223"/>
        <v>0.12148580957749257</v>
      </c>
      <c r="AL1206" s="210"/>
      <c r="AM1206" s="210"/>
      <c r="AN1206" s="210"/>
      <c r="AO1206" s="210"/>
      <c r="AP1206" s="45" t="str">
        <f t="shared" si="224"/>
        <v>202012</v>
      </c>
      <c r="AQ1206" s="45" t="str">
        <f t="shared" si="225"/>
        <v>202012RMB</v>
      </c>
    </row>
    <row r="1207" spans="1:43" s="15" customFormat="1">
      <c r="A1207" s="208" t="s">
        <v>35</v>
      </c>
      <c r="B1207" s="209">
        <v>2020</v>
      </c>
      <c r="C1207" s="209">
        <v>10</v>
      </c>
      <c r="D1207" s="57" t="str">
        <f t="shared" si="229"/>
        <v>Q3</v>
      </c>
      <c r="E1207" s="208" t="s">
        <v>35</v>
      </c>
      <c r="F1207" s="209">
        <v>2020</v>
      </c>
      <c r="G1207" s="209">
        <v>12</v>
      </c>
      <c r="H1207" s="213"/>
      <c r="I1207" s="57" t="str">
        <f t="shared" si="217"/>
        <v>Q3</v>
      </c>
      <c r="J1207" s="204" t="s">
        <v>1394</v>
      </c>
      <c r="K1207" s="213" t="s">
        <v>1395</v>
      </c>
      <c r="L1207" s="210" t="s">
        <v>79</v>
      </c>
      <c r="M1207" s="208" t="s">
        <v>47</v>
      </c>
      <c r="N1207" s="208">
        <v>1</v>
      </c>
      <c r="O1207" s="208"/>
      <c r="P1207" s="57" t="str">
        <f t="shared" si="218"/>
        <v>MAIN UNIT</v>
      </c>
      <c r="Q1207" s="208" t="s">
        <v>56</v>
      </c>
      <c r="R1207" s="208" t="s">
        <v>49</v>
      </c>
      <c r="S1207" s="208" t="s">
        <v>36</v>
      </c>
      <c r="T1207" s="208" t="s">
        <v>65</v>
      </c>
      <c r="U1207" s="208" t="s">
        <v>66</v>
      </c>
      <c r="V1207" s="208" t="s">
        <v>99</v>
      </c>
      <c r="W1207" s="208" t="s">
        <v>51</v>
      </c>
      <c r="X1207" s="34">
        <v>1000000</v>
      </c>
      <c r="Y1207" s="215" t="str">
        <f t="shared" si="228"/>
        <v>1.13</v>
      </c>
      <c r="Z1207" s="26">
        <f t="shared" si="230"/>
        <v>1000000</v>
      </c>
      <c r="AA1207" s="208">
        <v>1.175</v>
      </c>
      <c r="AB1207" s="35">
        <f t="shared" si="226"/>
        <v>1039823.0088495577</v>
      </c>
      <c r="AC1207" s="27">
        <f t="shared" si="219"/>
        <v>136632.74336283188</v>
      </c>
      <c r="AD1207" s="212">
        <v>0.13139999999999999</v>
      </c>
      <c r="AE1207" s="211">
        <f t="shared" si="220"/>
        <v>1</v>
      </c>
      <c r="AF1207" s="211" t="str">
        <f>IF(AND(COUNTIFS($J$18:J1207,J1207)=1,AE1207=1),1,"")</f>
        <v/>
      </c>
      <c r="AG1207" s="211" t="str">
        <f>IF(C1207="","",IF(AND(COUNTIFS($J$18:J1207,J1207)=1,C1207&lt;&gt;""),1,""))</f>
        <v/>
      </c>
      <c r="AH1207" s="211" t="str">
        <f>IF(G1207="","",IF(AND(COUNTIFS($J$18:J1207,J1207)=1,G1207&lt;&gt;""),1,""))</f>
        <v/>
      </c>
      <c r="AI1207" s="28">
        <f t="shared" si="221"/>
        <v>48763143.537654869</v>
      </c>
      <c r="AJ1207" s="28">
        <f t="shared" si="222"/>
        <v>5924029.970215477</v>
      </c>
      <c r="AK1207" s="29">
        <f t="shared" si="223"/>
        <v>0.12148580957749257</v>
      </c>
      <c r="AL1207" s="210"/>
      <c r="AM1207" s="210"/>
      <c r="AN1207" s="210"/>
      <c r="AO1207" s="210"/>
      <c r="AP1207" s="45" t="str">
        <f t="shared" si="224"/>
        <v>202012</v>
      </c>
      <c r="AQ1207" s="45" t="str">
        <f t="shared" si="225"/>
        <v>202012RMB</v>
      </c>
    </row>
    <row r="1208" spans="1:43" s="15" customFormat="1">
      <c r="A1208" s="208" t="s">
        <v>35</v>
      </c>
      <c r="B1208" s="209">
        <v>2020</v>
      </c>
      <c r="C1208" s="209">
        <v>10</v>
      </c>
      <c r="D1208" s="57" t="str">
        <f t="shared" si="229"/>
        <v>Q3</v>
      </c>
      <c r="E1208" s="208" t="s">
        <v>35</v>
      </c>
      <c r="F1208" s="209">
        <v>2020</v>
      </c>
      <c r="G1208" s="209">
        <v>12</v>
      </c>
      <c r="H1208" s="213"/>
      <c r="I1208" s="57" t="str">
        <f t="shared" si="217"/>
        <v>Q3</v>
      </c>
      <c r="J1208" s="204" t="s">
        <v>1396</v>
      </c>
      <c r="K1208" s="213" t="s">
        <v>337</v>
      </c>
      <c r="L1208" s="210" t="s">
        <v>79</v>
      </c>
      <c r="M1208" s="208" t="s">
        <v>47</v>
      </c>
      <c r="N1208" s="208">
        <v>1</v>
      </c>
      <c r="O1208" s="208"/>
      <c r="P1208" s="57" t="str">
        <f t="shared" si="218"/>
        <v>MAIN UNIT</v>
      </c>
      <c r="Q1208" s="208" t="s">
        <v>48</v>
      </c>
      <c r="R1208" s="208" t="s">
        <v>49</v>
      </c>
      <c r="S1208" s="208" t="s">
        <v>36</v>
      </c>
      <c r="T1208" s="208" t="s">
        <v>65</v>
      </c>
      <c r="U1208" s="208" t="s">
        <v>66</v>
      </c>
      <c r="V1208" s="208" t="s">
        <v>290</v>
      </c>
      <c r="W1208" s="208" t="s">
        <v>96</v>
      </c>
      <c r="X1208" s="34">
        <v>11930000</v>
      </c>
      <c r="Y1208" s="215" t="str">
        <f t="shared" si="228"/>
        <v>1</v>
      </c>
      <c r="Z1208" s="26">
        <f t="shared" si="230"/>
        <v>11930000</v>
      </c>
      <c r="AA1208" s="208">
        <v>7.6100000000000001E-2</v>
      </c>
      <c r="AB1208" s="35">
        <f t="shared" si="226"/>
        <v>907873</v>
      </c>
      <c r="AC1208" s="27">
        <f t="shared" si="219"/>
        <v>90061.001600000003</v>
      </c>
      <c r="AD1208" s="212">
        <v>9.9199999999999997E-2</v>
      </c>
      <c r="AE1208" s="211">
        <f t="shared" si="220"/>
        <v>0</v>
      </c>
      <c r="AF1208" s="211" t="str">
        <f>IF(AND(COUNTIFS($J$18:J1208,J1208)=1,AE1208=1),1,"")</f>
        <v/>
      </c>
      <c r="AG1208" s="211">
        <f>IF(C1208="","",IF(AND(COUNTIFS($J$18:J1208,J1208)=1,C1208&lt;&gt;""),1,""))</f>
        <v>1</v>
      </c>
      <c r="AH1208" s="211">
        <f>IF(G1208="","",IF(AND(COUNTIFS($J$18:J1208,J1208)=1,G1208&lt;&gt;""),1,""))</f>
        <v>1</v>
      </c>
      <c r="AI1208" s="28">
        <f t="shared" si="221"/>
        <v>48763143.537654869</v>
      </c>
      <c r="AJ1208" s="28">
        <f t="shared" si="222"/>
        <v>5924029.970215477</v>
      </c>
      <c r="AK1208" s="29">
        <f t="shared" si="223"/>
        <v>0.12148580957749257</v>
      </c>
      <c r="AL1208" s="210"/>
      <c r="AM1208" s="210"/>
      <c r="AN1208" s="210"/>
      <c r="AO1208" s="210"/>
      <c r="AP1208" s="45" t="str">
        <f t="shared" si="224"/>
        <v>202012</v>
      </c>
      <c r="AQ1208" s="45" t="str">
        <f t="shared" si="225"/>
        <v>202012JPY</v>
      </c>
    </row>
    <row r="1209" spans="1:43" s="15" customFormat="1">
      <c r="A1209" s="208" t="s">
        <v>35</v>
      </c>
      <c r="B1209" s="209">
        <v>2020</v>
      </c>
      <c r="C1209" s="209">
        <v>10</v>
      </c>
      <c r="D1209" s="57" t="str">
        <f t="shared" si="229"/>
        <v>Q3</v>
      </c>
      <c r="E1209" s="208" t="s">
        <v>35</v>
      </c>
      <c r="F1209" s="209">
        <v>2020</v>
      </c>
      <c r="G1209" s="209">
        <v>10</v>
      </c>
      <c r="H1209" s="213"/>
      <c r="I1209" s="57" t="str">
        <f t="shared" si="217"/>
        <v>Q3</v>
      </c>
      <c r="J1209" s="204" t="s">
        <v>1397</v>
      </c>
      <c r="K1209" s="213" t="s">
        <v>1398</v>
      </c>
      <c r="L1209" s="210" t="s">
        <v>79</v>
      </c>
      <c r="M1209" s="208" t="s">
        <v>47</v>
      </c>
      <c r="N1209" s="208">
        <v>1</v>
      </c>
      <c r="O1209" s="208"/>
      <c r="P1209" s="57" t="str">
        <f t="shared" si="218"/>
        <v>MAIN UNIT</v>
      </c>
      <c r="Q1209" s="208" t="s">
        <v>48</v>
      </c>
      <c r="R1209" s="208" t="s">
        <v>49</v>
      </c>
      <c r="S1209" s="208" t="s">
        <v>36</v>
      </c>
      <c r="T1209" s="208" t="s">
        <v>65</v>
      </c>
      <c r="U1209" s="208" t="s">
        <v>66</v>
      </c>
      <c r="V1209" s="208" t="s">
        <v>99</v>
      </c>
      <c r="W1209" s="208" t="s">
        <v>849</v>
      </c>
      <c r="X1209" s="34">
        <v>140000</v>
      </c>
      <c r="Y1209" s="215" t="str">
        <f t="shared" si="228"/>
        <v>1</v>
      </c>
      <c r="Z1209" s="26">
        <f t="shared" si="230"/>
        <v>140000</v>
      </c>
      <c r="AA1209" s="208">
        <v>7.8</v>
      </c>
      <c r="AB1209" s="35">
        <f t="shared" si="226"/>
        <v>1092000</v>
      </c>
      <c r="AC1209" s="27">
        <f t="shared" si="219"/>
        <v>125580</v>
      </c>
      <c r="AD1209" s="212">
        <v>0.115</v>
      </c>
      <c r="AE1209" s="211">
        <f t="shared" si="220"/>
        <v>0</v>
      </c>
      <c r="AF1209" s="211" t="str">
        <f>IF(AND(COUNTIFS($J$18:J1209,J1209)=1,AE1209=1),1,"")</f>
        <v/>
      </c>
      <c r="AG1209" s="211">
        <f>IF(C1209="","",IF(AND(COUNTIFS($J$18:J1209,J1209)=1,C1209&lt;&gt;""),1,""))</f>
        <v>1</v>
      </c>
      <c r="AH1209" s="211">
        <f>IF(G1209="","",IF(AND(COUNTIFS($J$18:J1209,J1209)=1,G1209&lt;&gt;""),1,""))</f>
        <v>1</v>
      </c>
      <c r="AI1209" s="28">
        <f t="shared" si="221"/>
        <v>28011162.254106205</v>
      </c>
      <c r="AJ1209" s="28">
        <f t="shared" si="222"/>
        <v>3401347.1124888421</v>
      </c>
      <c r="AK1209" s="29">
        <f t="shared" si="223"/>
        <v>0.12142827497242578</v>
      </c>
      <c r="AL1209" s="210"/>
      <c r="AM1209" s="210"/>
      <c r="AN1209" s="210"/>
      <c r="AO1209" s="210"/>
      <c r="AP1209" s="45" t="str">
        <f t="shared" si="224"/>
        <v>202010</v>
      </c>
      <c r="AQ1209" s="45" t="str">
        <f t="shared" si="225"/>
        <v>202010USD</v>
      </c>
    </row>
    <row r="1210" spans="1:43" s="15" customFormat="1">
      <c r="A1210" s="208" t="s">
        <v>35</v>
      </c>
      <c r="B1210" s="209">
        <v>2020</v>
      </c>
      <c r="C1210" s="209">
        <v>10</v>
      </c>
      <c r="D1210" s="57" t="str">
        <f t="shared" si="229"/>
        <v>Q3</v>
      </c>
      <c r="E1210" s="208" t="s">
        <v>35</v>
      </c>
      <c r="F1210" s="209">
        <v>2020</v>
      </c>
      <c r="G1210" s="209">
        <v>11</v>
      </c>
      <c r="H1210" s="213"/>
      <c r="I1210" s="57" t="str">
        <f t="shared" si="217"/>
        <v>Q3</v>
      </c>
      <c r="J1210" s="204" t="s">
        <v>1399</v>
      </c>
      <c r="K1210" s="213" t="s">
        <v>1400</v>
      </c>
      <c r="L1210" s="210" t="s">
        <v>273</v>
      </c>
      <c r="M1210" s="208" t="s">
        <v>47</v>
      </c>
      <c r="N1210" s="208">
        <v>1</v>
      </c>
      <c r="O1210" s="208"/>
      <c r="P1210" s="57" t="str">
        <f t="shared" si="218"/>
        <v>MAIN UNIT</v>
      </c>
      <c r="Q1210" s="208" t="s">
        <v>56</v>
      </c>
      <c r="R1210" s="208" t="s">
        <v>49</v>
      </c>
      <c r="S1210" s="208" t="s">
        <v>36</v>
      </c>
      <c r="T1210" s="208" t="s">
        <v>65</v>
      </c>
      <c r="U1210" s="208" t="s">
        <v>66</v>
      </c>
      <c r="V1210" s="208" t="s">
        <v>672</v>
      </c>
      <c r="W1210" s="208" t="s">
        <v>51</v>
      </c>
      <c r="X1210" s="34">
        <v>1450000</v>
      </c>
      <c r="Y1210" s="215" t="str">
        <f t="shared" si="228"/>
        <v>1.13</v>
      </c>
      <c r="Z1210" s="26">
        <f t="shared" si="230"/>
        <v>1450000</v>
      </c>
      <c r="AA1210" s="208">
        <v>1.155</v>
      </c>
      <c r="AB1210" s="35">
        <f t="shared" si="226"/>
        <v>1482079.6460176993</v>
      </c>
      <c r="AC1210" s="27">
        <f t="shared" si="219"/>
        <v>183185.04424778762</v>
      </c>
      <c r="AD1210" s="212">
        <v>0.1236</v>
      </c>
      <c r="AE1210" s="211">
        <f t="shared" si="220"/>
        <v>1</v>
      </c>
      <c r="AF1210" s="211">
        <f>IF(AND(COUNTIFS($J$18:J1210,J1210)=1,AE1210=1),1,"")</f>
        <v>1</v>
      </c>
      <c r="AG1210" s="211">
        <f>IF(C1210="","",IF(AND(COUNTIFS($J$18:J1210,J1210)=1,C1210&lt;&gt;""),1,""))</f>
        <v>1</v>
      </c>
      <c r="AH1210" s="211">
        <f>IF(G1210="","",IF(AND(COUNTIFS($J$18:J1210,J1210)=1,G1210&lt;&gt;""),1,""))</f>
        <v>1</v>
      </c>
      <c r="AI1210" s="28">
        <f t="shared" si="221"/>
        <v>44078731.611185834</v>
      </c>
      <c r="AJ1210" s="28">
        <f t="shared" si="222"/>
        <v>5508173.2163771475</v>
      </c>
      <c r="AK1210" s="29">
        <f t="shared" si="223"/>
        <v>0.12496215328889686</v>
      </c>
      <c r="AL1210" s="210"/>
      <c r="AM1210" s="210"/>
      <c r="AN1210" s="210"/>
      <c r="AO1210" s="210"/>
      <c r="AP1210" s="45" t="str">
        <f t="shared" si="224"/>
        <v>202011</v>
      </c>
      <c r="AQ1210" s="45" t="str">
        <f t="shared" si="225"/>
        <v>202011RMB</v>
      </c>
    </row>
    <row r="1211" spans="1:43" s="15" customFormat="1">
      <c r="A1211" s="208" t="s">
        <v>35</v>
      </c>
      <c r="B1211" s="209">
        <v>2020</v>
      </c>
      <c r="C1211" s="209">
        <v>10</v>
      </c>
      <c r="D1211" s="57" t="str">
        <f t="shared" si="229"/>
        <v>Q3</v>
      </c>
      <c r="E1211" s="208" t="s">
        <v>35</v>
      </c>
      <c r="F1211" s="209">
        <v>2020</v>
      </c>
      <c r="G1211" s="209">
        <v>12</v>
      </c>
      <c r="H1211" s="213"/>
      <c r="I1211" s="57" t="str">
        <f t="shared" si="217"/>
        <v>Q3</v>
      </c>
      <c r="J1211" s="204" t="s">
        <v>1401</v>
      </c>
      <c r="K1211" s="213" t="s">
        <v>1402</v>
      </c>
      <c r="L1211" s="210" t="s">
        <v>79</v>
      </c>
      <c r="M1211" s="208" t="s">
        <v>47</v>
      </c>
      <c r="N1211" s="208">
        <v>1</v>
      </c>
      <c r="O1211" s="208"/>
      <c r="P1211" s="57" t="str">
        <f t="shared" si="218"/>
        <v>MAIN UNIT</v>
      </c>
      <c r="Q1211" s="208" t="s">
        <v>56</v>
      </c>
      <c r="R1211" s="208" t="s">
        <v>49</v>
      </c>
      <c r="S1211" s="208" t="s">
        <v>36</v>
      </c>
      <c r="T1211" s="208" t="s">
        <v>65</v>
      </c>
      <c r="U1211" s="208" t="s">
        <v>66</v>
      </c>
      <c r="V1211" s="208" t="s">
        <v>1343</v>
      </c>
      <c r="W1211" s="208" t="s">
        <v>51</v>
      </c>
      <c r="X1211" s="34">
        <v>790000</v>
      </c>
      <c r="Y1211" s="215" t="str">
        <f t="shared" si="228"/>
        <v>1.13</v>
      </c>
      <c r="Z1211" s="26">
        <f t="shared" si="230"/>
        <v>790000</v>
      </c>
      <c r="AA1211" s="208">
        <v>1.175</v>
      </c>
      <c r="AB1211" s="35">
        <f t="shared" si="226"/>
        <v>821460.1769911506</v>
      </c>
      <c r="AC1211" s="27">
        <f t="shared" si="219"/>
        <v>83953.230088495591</v>
      </c>
      <c r="AD1211" s="212">
        <v>0.1022</v>
      </c>
      <c r="AE1211" s="211">
        <f t="shared" si="220"/>
        <v>1</v>
      </c>
      <c r="AF1211" s="211">
        <f>IF(AND(COUNTIFS($J$18:J1211,J1211)=1,AE1211=1),1,"")</f>
        <v>1</v>
      </c>
      <c r="AG1211" s="211">
        <f>IF(C1211="","",IF(AND(COUNTIFS($J$18:J1211,J1211)=1,C1211&lt;&gt;""),1,""))</f>
        <v>1</v>
      </c>
      <c r="AH1211" s="211">
        <f>IF(G1211="","",IF(AND(COUNTIFS($J$18:J1211,J1211)=1,G1211&lt;&gt;""),1,""))</f>
        <v>1</v>
      </c>
      <c r="AI1211" s="28">
        <f t="shared" si="221"/>
        <v>48763143.537654869</v>
      </c>
      <c r="AJ1211" s="28">
        <f t="shared" si="222"/>
        <v>5924029.970215477</v>
      </c>
      <c r="AK1211" s="29">
        <f t="shared" si="223"/>
        <v>0.12148580957749257</v>
      </c>
      <c r="AL1211" s="210"/>
      <c r="AM1211" s="210"/>
      <c r="AN1211" s="210"/>
      <c r="AO1211" s="210"/>
      <c r="AP1211" s="45" t="str">
        <f t="shared" si="224"/>
        <v>202012</v>
      </c>
      <c r="AQ1211" s="45" t="str">
        <f t="shared" si="225"/>
        <v>202012RMB</v>
      </c>
    </row>
    <row r="1212" spans="1:43" s="15" customFormat="1">
      <c r="A1212" s="208" t="s">
        <v>35</v>
      </c>
      <c r="B1212" s="209">
        <v>2020</v>
      </c>
      <c r="C1212" s="209">
        <v>10</v>
      </c>
      <c r="D1212" s="57" t="str">
        <f t="shared" si="229"/>
        <v>Q3</v>
      </c>
      <c r="E1212" s="208" t="s">
        <v>35</v>
      </c>
      <c r="F1212" s="209">
        <v>2020</v>
      </c>
      <c r="G1212" s="209">
        <v>12</v>
      </c>
      <c r="H1212" s="213"/>
      <c r="I1212" s="57" t="str">
        <f t="shared" si="217"/>
        <v>Q3</v>
      </c>
      <c r="J1212" s="204" t="s">
        <v>1401</v>
      </c>
      <c r="K1212" s="213" t="s">
        <v>1402</v>
      </c>
      <c r="L1212" s="210" t="s">
        <v>79</v>
      </c>
      <c r="M1212" s="208" t="s">
        <v>47</v>
      </c>
      <c r="N1212" s="208">
        <v>1</v>
      </c>
      <c r="O1212" s="208"/>
      <c r="P1212" s="57" t="str">
        <f t="shared" si="218"/>
        <v>MAIN UNIT</v>
      </c>
      <c r="Q1212" s="208" t="s">
        <v>56</v>
      </c>
      <c r="R1212" s="208" t="s">
        <v>49</v>
      </c>
      <c r="S1212" s="208" t="s">
        <v>36</v>
      </c>
      <c r="T1212" s="208" t="s">
        <v>65</v>
      </c>
      <c r="U1212" s="208" t="s">
        <v>66</v>
      </c>
      <c r="V1212" s="208" t="s">
        <v>1343</v>
      </c>
      <c r="W1212" s="208" t="s">
        <v>51</v>
      </c>
      <c r="X1212" s="34">
        <v>790000</v>
      </c>
      <c r="Y1212" s="215" t="str">
        <f t="shared" si="228"/>
        <v>1.13</v>
      </c>
      <c r="Z1212" s="26">
        <f t="shared" si="230"/>
        <v>790000</v>
      </c>
      <c r="AA1212" s="208">
        <v>1.175</v>
      </c>
      <c r="AB1212" s="35">
        <f t="shared" si="226"/>
        <v>821460.1769911506</v>
      </c>
      <c r="AC1212" s="27">
        <f t="shared" si="219"/>
        <v>83953.230088495591</v>
      </c>
      <c r="AD1212" s="212">
        <v>0.1022</v>
      </c>
      <c r="AE1212" s="211">
        <f t="shared" si="220"/>
        <v>1</v>
      </c>
      <c r="AF1212" s="211" t="str">
        <f>IF(AND(COUNTIFS($J$18:J1212,J1212)=1,AE1212=1),1,"")</f>
        <v/>
      </c>
      <c r="AG1212" s="211" t="str">
        <f>IF(C1212="","",IF(AND(COUNTIFS($J$18:J1212,J1212)=1,C1212&lt;&gt;""),1,""))</f>
        <v/>
      </c>
      <c r="AH1212" s="211" t="str">
        <f>IF(G1212="","",IF(AND(COUNTIFS($J$18:J1212,J1212)=1,G1212&lt;&gt;""),1,""))</f>
        <v/>
      </c>
      <c r="AI1212" s="28">
        <f t="shared" si="221"/>
        <v>48763143.537654869</v>
      </c>
      <c r="AJ1212" s="28">
        <f t="shared" si="222"/>
        <v>5924029.970215477</v>
      </c>
      <c r="AK1212" s="29">
        <f t="shared" si="223"/>
        <v>0.12148580957749257</v>
      </c>
      <c r="AL1212" s="210"/>
      <c r="AM1212" s="210"/>
      <c r="AN1212" s="210"/>
      <c r="AO1212" s="210"/>
      <c r="AP1212" s="45" t="str">
        <f t="shared" si="224"/>
        <v>202012</v>
      </c>
      <c r="AQ1212" s="45" t="str">
        <f t="shared" si="225"/>
        <v>202012RMB</v>
      </c>
    </row>
    <row r="1213" spans="1:43" s="15" customFormat="1">
      <c r="A1213" s="208" t="s">
        <v>35</v>
      </c>
      <c r="B1213" s="209">
        <v>2020</v>
      </c>
      <c r="C1213" s="209">
        <v>10</v>
      </c>
      <c r="D1213" s="57" t="str">
        <f t="shared" si="229"/>
        <v>Q3</v>
      </c>
      <c r="E1213" s="208" t="s">
        <v>35</v>
      </c>
      <c r="F1213" s="209">
        <v>2020</v>
      </c>
      <c r="G1213" s="209">
        <v>11</v>
      </c>
      <c r="H1213" s="213"/>
      <c r="I1213" s="57" t="str">
        <f t="shared" si="217"/>
        <v>Q3</v>
      </c>
      <c r="J1213" s="204" t="s">
        <v>1403</v>
      </c>
      <c r="K1213" s="213" t="s">
        <v>681</v>
      </c>
      <c r="L1213" s="210" t="s">
        <v>55</v>
      </c>
      <c r="M1213" s="208" t="s">
        <v>47</v>
      </c>
      <c r="N1213" s="208">
        <v>1</v>
      </c>
      <c r="O1213" s="208"/>
      <c r="P1213" s="57" t="str">
        <f t="shared" si="218"/>
        <v>MAIN UNIT</v>
      </c>
      <c r="Q1213" s="208" t="s">
        <v>48</v>
      </c>
      <c r="R1213" s="208" t="s">
        <v>49</v>
      </c>
      <c r="S1213" s="208" t="s">
        <v>36</v>
      </c>
      <c r="T1213" s="208" t="s">
        <v>65</v>
      </c>
      <c r="U1213" s="208" t="s">
        <v>66</v>
      </c>
      <c r="V1213" s="208" t="s">
        <v>290</v>
      </c>
      <c r="W1213" s="208" t="s">
        <v>96</v>
      </c>
      <c r="X1213" s="34">
        <v>8700000</v>
      </c>
      <c r="Y1213" s="215" t="str">
        <f t="shared" si="228"/>
        <v>1</v>
      </c>
      <c r="Z1213" s="26">
        <f t="shared" si="230"/>
        <v>8700000</v>
      </c>
      <c r="AA1213" s="208">
        <v>7.6100000000000001E-2</v>
      </c>
      <c r="AB1213" s="35">
        <f t="shared" si="226"/>
        <v>662070</v>
      </c>
      <c r="AC1213" s="27">
        <f t="shared" si="219"/>
        <v>106063.614</v>
      </c>
      <c r="AD1213" s="212">
        <v>0.16020000000000001</v>
      </c>
      <c r="AE1213" s="211">
        <f t="shared" si="220"/>
        <v>0</v>
      </c>
      <c r="AF1213" s="211" t="str">
        <f>IF(AND(COUNTIFS($J$18:J1213,J1213)=1,AE1213=1),1,"")</f>
        <v/>
      </c>
      <c r="AG1213" s="211">
        <f>IF(C1213="","",IF(AND(COUNTIFS($J$18:J1213,J1213)=1,C1213&lt;&gt;""),1,""))</f>
        <v>1</v>
      </c>
      <c r="AH1213" s="211">
        <f>IF(G1213="","",IF(AND(COUNTIFS($J$18:J1213,J1213)=1,G1213&lt;&gt;""),1,""))</f>
        <v>1</v>
      </c>
      <c r="AI1213" s="28">
        <f t="shared" si="221"/>
        <v>44078731.611185834</v>
      </c>
      <c r="AJ1213" s="28">
        <f t="shared" si="222"/>
        <v>5508173.2163771475</v>
      </c>
      <c r="AK1213" s="29">
        <f t="shared" si="223"/>
        <v>0.12496215328889686</v>
      </c>
      <c r="AL1213" s="210"/>
      <c r="AM1213" s="210"/>
      <c r="AN1213" s="210"/>
      <c r="AO1213" s="210"/>
      <c r="AP1213" s="45" t="str">
        <f t="shared" si="224"/>
        <v>202011</v>
      </c>
      <c r="AQ1213" s="45" t="str">
        <f t="shared" si="225"/>
        <v>202011JPY</v>
      </c>
    </row>
    <row r="1214" spans="1:43" s="15" customFormat="1">
      <c r="A1214" s="208" t="s">
        <v>35</v>
      </c>
      <c r="B1214" s="209">
        <v>2020</v>
      </c>
      <c r="C1214" s="209">
        <v>7</v>
      </c>
      <c r="D1214" s="57" t="str">
        <f t="shared" si="229"/>
        <v>Q2</v>
      </c>
      <c r="E1214" s="208" t="s">
        <v>35</v>
      </c>
      <c r="F1214" s="209">
        <v>2020</v>
      </c>
      <c r="G1214" s="209">
        <v>11</v>
      </c>
      <c r="H1214" s="213"/>
      <c r="I1214" s="57" t="str">
        <f t="shared" si="217"/>
        <v>Q3</v>
      </c>
      <c r="J1214" s="204" t="s">
        <v>1404</v>
      </c>
      <c r="K1214" s="213" t="s">
        <v>1405</v>
      </c>
      <c r="L1214" s="210" t="s">
        <v>55</v>
      </c>
      <c r="M1214" s="208" t="s">
        <v>47</v>
      </c>
      <c r="N1214" s="208">
        <v>1</v>
      </c>
      <c r="O1214" s="208"/>
      <c r="P1214" s="57" t="str">
        <f t="shared" si="218"/>
        <v>MAIN UNIT</v>
      </c>
      <c r="Q1214" s="208" t="s">
        <v>56</v>
      </c>
      <c r="R1214" s="208" t="s">
        <v>49</v>
      </c>
      <c r="S1214" s="208" t="s">
        <v>36</v>
      </c>
      <c r="T1214" s="208" t="s">
        <v>65</v>
      </c>
      <c r="U1214" s="208" t="s">
        <v>66</v>
      </c>
      <c r="V1214" s="208" t="s">
        <v>1279</v>
      </c>
      <c r="W1214" s="208" t="s">
        <v>96</v>
      </c>
      <c r="X1214" s="34">
        <v>7771400</v>
      </c>
      <c r="Y1214" s="202">
        <v>1</v>
      </c>
      <c r="Z1214" s="26">
        <f t="shared" si="230"/>
        <v>7771400</v>
      </c>
      <c r="AA1214" s="208">
        <v>7.6100000000000001E-2</v>
      </c>
      <c r="AB1214" s="35">
        <f t="shared" si="226"/>
        <v>591403.54</v>
      </c>
      <c r="AC1214" s="27">
        <f t="shared" si="219"/>
        <v>98291.268347999998</v>
      </c>
      <c r="AD1214" s="212">
        <v>0.16619999999999999</v>
      </c>
      <c r="AE1214" s="211">
        <f t="shared" si="220"/>
        <v>1</v>
      </c>
      <c r="AF1214" s="211">
        <f>IF(AND(COUNTIFS($J$18:J1214,J1214)=1,AE1214=1),1,"")</f>
        <v>1</v>
      </c>
      <c r="AG1214" s="211">
        <f>IF(C1214="","",IF(AND(COUNTIFS($J$18:J1214,J1214)=1,C1214&lt;&gt;""),1,""))</f>
        <v>1</v>
      </c>
      <c r="AH1214" s="211">
        <f>IF(G1214="","",IF(AND(COUNTIFS($J$18:J1214,J1214)=1,G1214&lt;&gt;""),1,""))</f>
        <v>1</v>
      </c>
      <c r="AI1214" s="28">
        <f t="shared" si="221"/>
        <v>44078731.611185834</v>
      </c>
      <c r="AJ1214" s="28">
        <f t="shared" si="222"/>
        <v>5508173.2163771475</v>
      </c>
      <c r="AK1214" s="29">
        <f t="shared" si="223"/>
        <v>0.12496215328889686</v>
      </c>
      <c r="AL1214" s="210"/>
      <c r="AM1214" s="210"/>
      <c r="AN1214" s="210"/>
      <c r="AO1214" s="210"/>
      <c r="AP1214" s="45" t="str">
        <f t="shared" si="224"/>
        <v>202011</v>
      </c>
      <c r="AQ1214" s="45" t="str">
        <f t="shared" si="225"/>
        <v>202011JPY</v>
      </c>
    </row>
    <row r="1215" spans="1:43" s="15" customFormat="1">
      <c r="A1215" s="208" t="s">
        <v>35</v>
      </c>
      <c r="B1215" s="209">
        <v>2020</v>
      </c>
      <c r="C1215" s="209">
        <v>11</v>
      </c>
      <c r="D1215" s="57" t="str">
        <f t="shared" si="229"/>
        <v>Q3</v>
      </c>
      <c r="E1215" s="208" t="s">
        <v>35</v>
      </c>
      <c r="F1215" s="209">
        <v>2020</v>
      </c>
      <c r="G1215" s="209">
        <v>12</v>
      </c>
      <c r="H1215" s="213"/>
      <c r="I1215" s="57" t="str">
        <f t="shared" si="217"/>
        <v>Q3</v>
      </c>
      <c r="J1215" s="204" t="s">
        <v>1406</v>
      </c>
      <c r="K1215" s="213" t="s">
        <v>604</v>
      </c>
      <c r="L1215" s="210" t="s">
        <v>79</v>
      </c>
      <c r="M1215" s="208" t="s">
        <v>47</v>
      </c>
      <c r="N1215" s="208">
        <v>1</v>
      </c>
      <c r="O1215" s="208"/>
      <c r="P1215" s="57" t="str">
        <f t="shared" si="218"/>
        <v>MAIN UNIT</v>
      </c>
      <c r="Q1215" s="208" t="s">
        <v>48</v>
      </c>
      <c r="R1215" s="208" t="s">
        <v>49</v>
      </c>
      <c r="S1215" s="208" t="s">
        <v>36</v>
      </c>
      <c r="T1215" s="208" t="s">
        <v>65</v>
      </c>
      <c r="U1215" s="208" t="s">
        <v>66</v>
      </c>
      <c r="V1215" s="208" t="s">
        <v>290</v>
      </c>
      <c r="W1215" s="208" t="s">
        <v>96</v>
      </c>
      <c r="X1215" s="34">
        <v>11420000</v>
      </c>
      <c r="Y1215" s="215" t="str">
        <f t="shared" ref="Y1215:Y1224" si="231">IF(W1215="RMB","1.13", "1")</f>
        <v>1</v>
      </c>
      <c r="Z1215" s="26">
        <f t="shared" si="230"/>
        <v>11420000</v>
      </c>
      <c r="AA1215" s="208">
        <v>7.6100000000000001E-2</v>
      </c>
      <c r="AB1215" s="35">
        <f t="shared" si="226"/>
        <v>869062</v>
      </c>
      <c r="AC1215" s="27">
        <f t="shared" si="219"/>
        <v>88991.948799999998</v>
      </c>
      <c r="AD1215" s="212">
        <v>0.1024</v>
      </c>
      <c r="AE1215" s="211">
        <f t="shared" si="220"/>
        <v>0</v>
      </c>
      <c r="AF1215" s="211" t="str">
        <f>IF(AND(COUNTIFS($J$18:J1215,J1215)=1,AE1215=1),1,"")</f>
        <v/>
      </c>
      <c r="AG1215" s="211">
        <f>IF(C1215="","",IF(AND(COUNTIFS($J$18:J1215,J1215)=1,C1215&lt;&gt;""),1,""))</f>
        <v>1</v>
      </c>
      <c r="AH1215" s="211">
        <f>IF(G1215="","",IF(AND(COUNTIFS($J$18:J1215,J1215)=1,G1215&lt;&gt;""),1,""))</f>
        <v>1</v>
      </c>
      <c r="AI1215" s="28">
        <f t="shared" si="221"/>
        <v>48763143.537654869</v>
      </c>
      <c r="AJ1215" s="28">
        <f t="shared" si="222"/>
        <v>5924029.970215477</v>
      </c>
      <c r="AK1215" s="29">
        <f t="shared" si="223"/>
        <v>0.12148580957749257</v>
      </c>
      <c r="AL1215" s="210"/>
      <c r="AM1215" s="210"/>
      <c r="AN1215" s="210"/>
      <c r="AO1215" s="210"/>
      <c r="AP1215" s="45" t="str">
        <f t="shared" si="224"/>
        <v>202012</v>
      </c>
      <c r="AQ1215" s="45" t="str">
        <f t="shared" si="225"/>
        <v>202012JPY</v>
      </c>
    </row>
    <row r="1216" spans="1:43" s="15" customFormat="1">
      <c r="A1216" s="208" t="s">
        <v>35</v>
      </c>
      <c r="B1216" s="209">
        <v>2020</v>
      </c>
      <c r="C1216" s="209">
        <v>11</v>
      </c>
      <c r="D1216" s="57" t="str">
        <f t="shared" si="229"/>
        <v>Q3</v>
      </c>
      <c r="E1216" s="208" t="s">
        <v>35</v>
      </c>
      <c r="F1216" s="209">
        <v>2020</v>
      </c>
      <c r="G1216" s="209">
        <v>12</v>
      </c>
      <c r="H1216" s="213"/>
      <c r="I1216" s="57" t="str">
        <f t="shared" si="217"/>
        <v>Q3</v>
      </c>
      <c r="J1216" s="204" t="s">
        <v>1407</v>
      </c>
      <c r="K1216" s="213" t="s">
        <v>1408</v>
      </c>
      <c r="L1216" s="210" t="s">
        <v>55</v>
      </c>
      <c r="M1216" s="208" t="s">
        <v>47</v>
      </c>
      <c r="N1216" s="208">
        <v>1</v>
      </c>
      <c r="O1216" s="208"/>
      <c r="P1216" s="57" t="str">
        <f t="shared" si="218"/>
        <v>MAIN UNIT</v>
      </c>
      <c r="Q1216" s="208" t="s">
        <v>48</v>
      </c>
      <c r="R1216" s="208" t="s">
        <v>49</v>
      </c>
      <c r="S1216" s="208" t="s">
        <v>36</v>
      </c>
      <c r="T1216" s="208" t="s">
        <v>65</v>
      </c>
      <c r="U1216" s="208" t="s">
        <v>66</v>
      </c>
      <c r="V1216" s="208" t="s">
        <v>99</v>
      </c>
      <c r="W1216" s="208" t="s">
        <v>51</v>
      </c>
      <c r="X1216" s="34">
        <v>553500</v>
      </c>
      <c r="Y1216" s="215" t="str">
        <f t="shared" si="231"/>
        <v>1.13</v>
      </c>
      <c r="Z1216" s="26">
        <f t="shared" si="230"/>
        <v>553500</v>
      </c>
      <c r="AA1216" s="208">
        <v>1.175</v>
      </c>
      <c r="AB1216" s="35">
        <f t="shared" si="226"/>
        <v>575542.03539823019</v>
      </c>
      <c r="AC1216" s="27">
        <f t="shared" si="219"/>
        <v>92086.725663716832</v>
      </c>
      <c r="AD1216" s="212">
        <v>0.16</v>
      </c>
      <c r="AE1216" s="211">
        <f t="shared" si="220"/>
        <v>0</v>
      </c>
      <c r="AF1216" s="211" t="str">
        <f>IF(AND(COUNTIFS($J$18:J1216,J1216)=1,AE1216=1),1,"")</f>
        <v/>
      </c>
      <c r="AG1216" s="211">
        <f>IF(C1216="","",IF(AND(COUNTIFS($J$18:J1216,J1216)=1,C1216&lt;&gt;""),1,""))</f>
        <v>1</v>
      </c>
      <c r="AH1216" s="211">
        <f>IF(G1216="","",IF(AND(COUNTIFS($J$18:J1216,J1216)=1,G1216&lt;&gt;""),1,""))</f>
        <v>1</v>
      </c>
      <c r="AI1216" s="28">
        <f t="shared" si="221"/>
        <v>48763143.537654869</v>
      </c>
      <c r="AJ1216" s="28">
        <f t="shared" si="222"/>
        <v>5924029.970215477</v>
      </c>
      <c r="AK1216" s="29">
        <f t="shared" si="223"/>
        <v>0.12148580957749257</v>
      </c>
      <c r="AL1216" s="210"/>
      <c r="AM1216" s="210"/>
      <c r="AN1216" s="210"/>
      <c r="AO1216" s="210"/>
      <c r="AP1216" s="45" t="str">
        <f t="shared" si="224"/>
        <v>202012</v>
      </c>
      <c r="AQ1216" s="45" t="str">
        <f t="shared" si="225"/>
        <v>202012RMB</v>
      </c>
    </row>
    <row r="1217" spans="1:43" s="15" customFormat="1">
      <c r="A1217" s="208" t="s">
        <v>35</v>
      </c>
      <c r="B1217" s="209">
        <v>2020</v>
      </c>
      <c r="C1217" s="209">
        <v>11</v>
      </c>
      <c r="D1217" s="57" t="str">
        <f t="shared" si="229"/>
        <v>Q3</v>
      </c>
      <c r="E1217" s="208" t="s">
        <v>35</v>
      </c>
      <c r="F1217" s="209">
        <v>2020</v>
      </c>
      <c r="G1217" s="209">
        <v>11</v>
      </c>
      <c r="H1217" s="213"/>
      <c r="I1217" s="57" t="str">
        <f t="shared" si="217"/>
        <v>Q3</v>
      </c>
      <c r="J1217" s="204" t="s">
        <v>1409</v>
      </c>
      <c r="K1217" s="213" t="s">
        <v>1410</v>
      </c>
      <c r="L1217" s="210" t="s">
        <v>55</v>
      </c>
      <c r="M1217" s="208" t="s">
        <v>47</v>
      </c>
      <c r="N1217" s="208">
        <v>1</v>
      </c>
      <c r="O1217" s="208"/>
      <c r="P1217" s="57" t="str">
        <f t="shared" si="218"/>
        <v>MAIN UNIT</v>
      </c>
      <c r="Q1217" s="208" t="s">
        <v>56</v>
      </c>
      <c r="R1217" s="208" t="s">
        <v>49</v>
      </c>
      <c r="S1217" s="208" t="s">
        <v>38</v>
      </c>
      <c r="T1217" s="208" t="s">
        <v>146</v>
      </c>
      <c r="U1217" s="208" t="s">
        <v>137</v>
      </c>
      <c r="V1217" s="208" t="s">
        <v>899</v>
      </c>
      <c r="W1217" s="208" t="s">
        <v>51</v>
      </c>
      <c r="X1217" s="34">
        <v>712800</v>
      </c>
      <c r="Y1217" s="215" t="str">
        <f t="shared" si="231"/>
        <v>1.13</v>
      </c>
      <c r="Z1217" s="26">
        <f t="shared" si="230"/>
        <v>712800</v>
      </c>
      <c r="AA1217" s="208">
        <v>1.155</v>
      </c>
      <c r="AB1217" s="35">
        <f t="shared" si="226"/>
        <v>728569.91150442488</v>
      </c>
      <c r="AC1217" s="27">
        <f t="shared" si="219"/>
        <v>77082.696637168163</v>
      </c>
      <c r="AD1217" s="212">
        <v>0.10580000000000001</v>
      </c>
      <c r="AE1217" s="211">
        <f t="shared" si="220"/>
        <v>1</v>
      </c>
      <c r="AF1217" s="211">
        <f>IF(AND(COUNTIFS($J$18:J1217,J1217)=1,AE1217=1),1,"")</f>
        <v>1</v>
      </c>
      <c r="AG1217" s="211">
        <f>IF(C1217="","",IF(AND(COUNTIFS($J$18:J1217,J1217)=1,C1217&lt;&gt;""),1,""))</f>
        <v>1</v>
      </c>
      <c r="AH1217" s="211">
        <f>IF(G1217="","",IF(AND(COUNTIFS($J$18:J1217,J1217)=1,G1217&lt;&gt;""),1,""))</f>
        <v>1</v>
      </c>
      <c r="AI1217" s="28">
        <f t="shared" si="221"/>
        <v>44078731.611185834</v>
      </c>
      <c r="AJ1217" s="28">
        <f t="shared" si="222"/>
        <v>5508173.2163771475</v>
      </c>
      <c r="AK1217" s="29">
        <f t="shared" si="223"/>
        <v>0.12496215328889686</v>
      </c>
      <c r="AL1217" s="210"/>
      <c r="AM1217" s="210"/>
      <c r="AN1217" s="210"/>
      <c r="AO1217" s="210"/>
      <c r="AP1217" s="45" t="str">
        <f t="shared" si="224"/>
        <v>202011</v>
      </c>
      <c r="AQ1217" s="45" t="str">
        <f t="shared" si="225"/>
        <v>202011RMB</v>
      </c>
    </row>
    <row r="1218" spans="1:43" s="15" customFormat="1">
      <c r="A1218" s="208" t="s">
        <v>35</v>
      </c>
      <c r="B1218" s="209">
        <v>2020</v>
      </c>
      <c r="C1218" s="209">
        <v>11</v>
      </c>
      <c r="D1218" s="57" t="str">
        <f t="shared" si="229"/>
        <v>Q3</v>
      </c>
      <c r="E1218" s="208" t="s">
        <v>35</v>
      </c>
      <c r="F1218" s="209">
        <v>2020</v>
      </c>
      <c r="G1218" s="209">
        <v>11</v>
      </c>
      <c r="H1218" s="213"/>
      <c r="I1218" s="57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204" t="s">
        <v>1411</v>
      </c>
      <c r="K1218" s="213" t="s">
        <v>1335</v>
      </c>
      <c r="L1218" s="210" t="s">
        <v>55</v>
      </c>
      <c r="M1218" s="208" t="s">
        <v>47</v>
      </c>
      <c r="N1218" s="208">
        <v>1</v>
      </c>
      <c r="O1218" s="208"/>
      <c r="P1218" s="57" t="str">
        <f t="shared" ref="P1218:P1281" si="233">IF(M1218="","",IF(AND(N1218&gt;0,L1218&lt;&gt;""),"MAIN UNIT",IF(AND(O1218&gt;0,L1218&lt;&gt;""),"SERVICE/ PARTS","C66 SERVICE/OTHERS")))</f>
        <v>MAIN UNIT</v>
      </c>
      <c r="Q1218" s="208" t="s">
        <v>48</v>
      </c>
      <c r="R1218" s="208" t="s">
        <v>49</v>
      </c>
      <c r="S1218" s="208" t="s">
        <v>37</v>
      </c>
      <c r="T1218" s="208" t="s">
        <v>75</v>
      </c>
      <c r="U1218" s="208" t="s">
        <v>58</v>
      </c>
      <c r="V1218" s="208" t="s">
        <v>1336</v>
      </c>
      <c r="W1218" s="208" t="s">
        <v>51</v>
      </c>
      <c r="X1218" s="34">
        <v>526000</v>
      </c>
      <c r="Y1218" s="215" t="str">
        <f t="shared" si="231"/>
        <v>1.13</v>
      </c>
      <c r="Z1218" s="26">
        <f t="shared" si="230"/>
        <v>526000</v>
      </c>
      <c r="AA1218" s="208">
        <v>1.155</v>
      </c>
      <c r="AB1218" s="35">
        <f t="shared" si="226"/>
        <v>537637.16814159299</v>
      </c>
      <c r="AC1218" s="27">
        <f t="shared" ref="AC1218:AC1281" si="234">IF(R1218&lt;&gt;"",AB1218*AD1218,"")</f>
        <v>62580.966371681425</v>
      </c>
      <c r="AD1218" s="212">
        <v>0.1164</v>
      </c>
      <c r="AE1218" s="211">
        <f t="shared" ref="AE1218:AE1281" si="235">IF(Q1218="","",IF(Q1218="Yes",1,0))</f>
        <v>0</v>
      </c>
      <c r="AF1218" s="211" t="str">
        <f>IF(AND(COUNTIFS($J$18:J1218,J1218)=1,AE1218=1),1,"")</f>
        <v/>
      </c>
      <c r="AG1218" s="211">
        <f>IF(C1218="","",IF(AND(COUNTIFS($J$18:J1218,J1218)=1,C1218&lt;&gt;""),1,""))</f>
        <v>1</v>
      </c>
      <c r="AH1218" s="211">
        <f>IF(G1218="","",IF(AND(COUNTIFS($J$18:J1218,J1218)=1,G1218&lt;&gt;""),1,""))</f>
        <v>1</v>
      </c>
      <c r="AI1218" s="28">
        <f t="shared" ref="AI1218:AI1281" si="236">IF(P1218="C66 SERVICE","",SUMIFS(AB:AB,F:F,F1218,G:G,G1218,E:E,E1218))</f>
        <v>44078731.611185834</v>
      </c>
      <c r="AJ1218" s="28">
        <f t="shared" ref="AJ1218:AJ1281" si="237">IF(P1218="C66 SERVICE","",SUMIFS(AC:AC,F:F,F1218,G:G,G1218,E:E,E1218))</f>
        <v>5508173.2163771475</v>
      </c>
      <c r="AK1218" s="29">
        <f t="shared" ref="AK1218:AK1281" si="238">IF(AJ1218&gt;0,AJ1218/AI1218,"")</f>
        <v>0.12496215328889686</v>
      </c>
      <c r="AL1218" s="210"/>
      <c r="AM1218" s="210"/>
      <c r="AN1218" s="210"/>
      <c r="AO1218" s="210"/>
      <c r="AP1218" s="45" t="str">
        <f t="shared" ref="AP1218:AP1281" si="239">IF(F1218="","",F1218&amp;G1218)</f>
        <v>202011</v>
      </c>
      <c r="AQ1218" s="45" t="str">
        <f t="shared" ref="AQ1218:AQ1281" si="240">IF(W1218="","",F1218&amp;G1218&amp;W1218)</f>
        <v>202011RMB</v>
      </c>
    </row>
    <row r="1219" spans="1:43" s="15" customFormat="1">
      <c r="A1219" s="208" t="s">
        <v>35</v>
      </c>
      <c r="B1219" s="209">
        <v>2020</v>
      </c>
      <c r="C1219" s="209">
        <v>11</v>
      </c>
      <c r="D1219" s="57" t="str">
        <f t="shared" si="229"/>
        <v>Q3</v>
      </c>
      <c r="E1219" s="208" t="s">
        <v>35</v>
      </c>
      <c r="F1219" s="209">
        <v>2020</v>
      </c>
      <c r="G1219" s="209">
        <v>11</v>
      </c>
      <c r="H1219" s="213"/>
      <c r="I1219" s="57" t="str">
        <f t="shared" si="232"/>
        <v>Q3</v>
      </c>
      <c r="J1219" s="204" t="s">
        <v>1412</v>
      </c>
      <c r="K1219" s="213" t="s">
        <v>1413</v>
      </c>
      <c r="L1219" s="210" t="s">
        <v>55</v>
      </c>
      <c r="M1219" s="208" t="s">
        <v>47</v>
      </c>
      <c r="N1219" s="208">
        <v>1</v>
      </c>
      <c r="O1219" s="208"/>
      <c r="P1219" s="57" t="str">
        <f t="shared" si="233"/>
        <v>MAIN UNIT</v>
      </c>
      <c r="Q1219" s="208" t="s">
        <v>48</v>
      </c>
      <c r="R1219" s="208" t="s">
        <v>49</v>
      </c>
      <c r="S1219" s="208" t="s">
        <v>37</v>
      </c>
      <c r="T1219" s="208" t="s">
        <v>88</v>
      </c>
      <c r="U1219" s="208" t="s">
        <v>58</v>
      </c>
      <c r="V1219" s="208" t="s">
        <v>81</v>
      </c>
      <c r="W1219" s="208" t="s">
        <v>51</v>
      </c>
      <c r="X1219" s="34">
        <v>540000</v>
      </c>
      <c r="Y1219" s="215" t="str">
        <f t="shared" si="231"/>
        <v>1.13</v>
      </c>
      <c r="Z1219" s="26">
        <f t="shared" si="230"/>
        <v>540000</v>
      </c>
      <c r="AA1219" s="208">
        <v>1.155</v>
      </c>
      <c r="AB1219" s="35">
        <f t="shared" si="226"/>
        <v>551946.90265486739</v>
      </c>
      <c r="AC1219" s="27">
        <f t="shared" si="234"/>
        <v>67723.884955752234</v>
      </c>
      <c r="AD1219" s="212">
        <v>0.1227</v>
      </c>
      <c r="AE1219" s="211">
        <f t="shared" si="235"/>
        <v>0</v>
      </c>
      <c r="AF1219" s="211" t="str">
        <f>IF(AND(COUNTIFS($J$18:J1219,J1219)=1,AE1219=1),1,"")</f>
        <v/>
      </c>
      <c r="AG1219" s="211">
        <f>IF(C1219="","",IF(AND(COUNTIFS($J$18:J1219,J1219)=1,C1219&lt;&gt;""),1,""))</f>
        <v>1</v>
      </c>
      <c r="AH1219" s="211">
        <f>IF(G1219="","",IF(AND(COUNTIFS($J$18:J1219,J1219)=1,G1219&lt;&gt;""),1,""))</f>
        <v>1</v>
      </c>
      <c r="AI1219" s="28">
        <f t="shared" si="236"/>
        <v>44078731.611185834</v>
      </c>
      <c r="AJ1219" s="28">
        <f t="shared" si="237"/>
        <v>5508173.2163771475</v>
      </c>
      <c r="AK1219" s="29">
        <f t="shared" si="238"/>
        <v>0.12496215328889686</v>
      </c>
      <c r="AL1219" s="210"/>
      <c r="AM1219" s="210"/>
      <c r="AN1219" s="210"/>
      <c r="AO1219" s="210"/>
      <c r="AP1219" s="45" t="str">
        <f t="shared" si="239"/>
        <v>202011</v>
      </c>
      <c r="AQ1219" s="45" t="str">
        <f t="shared" si="240"/>
        <v>202011RMB</v>
      </c>
    </row>
    <row r="1220" spans="1:43" s="15" customFormat="1" ht="26.4">
      <c r="A1220" s="208" t="s">
        <v>35</v>
      </c>
      <c r="B1220" s="209">
        <v>2020</v>
      </c>
      <c r="C1220" s="209">
        <v>11</v>
      </c>
      <c r="D1220" s="57" t="str">
        <f t="shared" si="229"/>
        <v>Q3</v>
      </c>
      <c r="E1220" s="208" t="s">
        <v>35</v>
      </c>
      <c r="F1220" s="209">
        <v>2020</v>
      </c>
      <c r="G1220" s="209">
        <v>11</v>
      </c>
      <c r="H1220" s="213"/>
      <c r="I1220" s="57" t="str">
        <f t="shared" si="232"/>
        <v>Q3</v>
      </c>
      <c r="J1220" s="204" t="s">
        <v>1414</v>
      </c>
      <c r="K1220" s="213" t="s">
        <v>1415</v>
      </c>
      <c r="L1220" s="210" t="s">
        <v>488</v>
      </c>
      <c r="M1220" s="208" t="s">
        <v>47</v>
      </c>
      <c r="N1220" s="208">
        <v>0</v>
      </c>
      <c r="O1220" s="208">
        <v>3</v>
      </c>
      <c r="P1220" s="57" t="str">
        <f t="shared" si="233"/>
        <v>SERVICE/ PARTS</v>
      </c>
      <c r="Q1220" s="208" t="s">
        <v>48</v>
      </c>
      <c r="R1220" s="208" t="s">
        <v>49</v>
      </c>
      <c r="S1220" s="208" t="s">
        <v>37</v>
      </c>
      <c r="T1220" s="208" t="s">
        <v>80</v>
      </c>
      <c r="U1220" s="208" t="s">
        <v>58</v>
      </c>
      <c r="V1220" s="208" t="s">
        <v>156</v>
      </c>
      <c r="W1220" s="208" t="s">
        <v>51</v>
      </c>
      <c r="X1220" s="34">
        <v>5100</v>
      </c>
      <c r="Y1220" s="215" t="str">
        <f t="shared" si="231"/>
        <v>1.13</v>
      </c>
      <c r="Z1220" s="26">
        <f t="shared" si="230"/>
        <v>15300</v>
      </c>
      <c r="AA1220" s="208">
        <v>1.155</v>
      </c>
      <c r="AB1220" s="35">
        <f t="shared" si="226"/>
        <v>15638.495575221241</v>
      </c>
      <c r="AC1220" s="27">
        <f t="shared" si="234"/>
        <v>2137.7823451327436</v>
      </c>
      <c r="AD1220" s="212">
        <v>0.13669999999999999</v>
      </c>
      <c r="AE1220" s="211">
        <f t="shared" si="235"/>
        <v>0</v>
      </c>
      <c r="AF1220" s="211" t="str">
        <f>IF(AND(COUNTIFS($J$18:J1220,J1220)=1,AE1220=1),1,"")</f>
        <v/>
      </c>
      <c r="AG1220" s="211">
        <f>IF(C1220="","",IF(AND(COUNTIFS($J$18:J1220,J1220)=1,C1220&lt;&gt;""),1,""))</f>
        <v>1</v>
      </c>
      <c r="AH1220" s="211">
        <f>IF(G1220="","",IF(AND(COUNTIFS($J$18:J1220,J1220)=1,G1220&lt;&gt;""),1,""))</f>
        <v>1</v>
      </c>
      <c r="AI1220" s="28">
        <f t="shared" si="236"/>
        <v>44078731.611185834</v>
      </c>
      <c r="AJ1220" s="28">
        <f t="shared" si="237"/>
        <v>5508173.2163771475</v>
      </c>
      <c r="AK1220" s="29">
        <f t="shared" si="238"/>
        <v>0.12496215328889686</v>
      </c>
      <c r="AL1220" s="210"/>
      <c r="AM1220" s="210"/>
      <c r="AN1220" s="210"/>
      <c r="AO1220" s="210"/>
      <c r="AP1220" s="45" t="str">
        <f t="shared" si="239"/>
        <v>202011</v>
      </c>
      <c r="AQ1220" s="45" t="str">
        <f t="shared" si="240"/>
        <v>202011RMB</v>
      </c>
    </row>
    <row r="1221" spans="1:43" s="15" customFormat="1">
      <c r="A1221" s="208" t="s">
        <v>35</v>
      </c>
      <c r="B1221" s="209">
        <v>2020</v>
      </c>
      <c r="C1221" s="209">
        <v>11</v>
      </c>
      <c r="D1221" s="57" t="str">
        <f t="shared" si="229"/>
        <v>Q3</v>
      </c>
      <c r="E1221" s="208" t="s">
        <v>35</v>
      </c>
      <c r="F1221" s="209">
        <v>2020</v>
      </c>
      <c r="G1221" s="209">
        <v>12</v>
      </c>
      <c r="H1221" s="213"/>
      <c r="I1221" s="57" t="str">
        <f t="shared" si="232"/>
        <v>Q3</v>
      </c>
      <c r="J1221" s="204" t="s">
        <v>1416</v>
      </c>
      <c r="K1221" s="213" t="s">
        <v>853</v>
      </c>
      <c r="L1221" s="210" t="s">
        <v>79</v>
      </c>
      <c r="M1221" s="208" t="s">
        <v>47</v>
      </c>
      <c r="N1221" s="208">
        <v>1</v>
      </c>
      <c r="O1221" s="208"/>
      <c r="P1221" s="57" t="str">
        <f t="shared" si="233"/>
        <v>MAIN UNIT</v>
      </c>
      <c r="Q1221" s="208" t="s">
        <v>48</v>
      </c>
      <c r="R1221" s="208" t="s">
        <v>49</v>
      </c>
      <c r="S1221" s="208" t="s">
        <v>36</v>
      </c>
      <c r="T1221" s="208" t="s">
        <v>65</v>
      </c>
      <c r="U1221" s="208" t="s">
        <v>66</v>
      </c>
      <c r="V1221" s="208" t="s">
        <v>67</v>
      </c>
      <c r="W1221" s="208" t="s">
        <v>96</v>
      </c>
      <c r="X1221" s="34">
        <v>12310000</v>
      </c>
      <c r="Y1221" s="215" t="str">
        <f t="shared" si="231"/>
        <v>1</v>
      </c>
      <c r="Z1221" s="26">
        <f t="shared" si="230"/>
        <v>12310000</v>
      </c>
      <c r="AA1221" s="208">
        <v>7.6100000000000001E-2</v>
      </c>
      <c r="AB1221" s="35">
        <f t="shared" si="226"/>
        <v>936791</v>
      </c>
      <c r="AC1221" s="27">
        <f t="shared" si="234"/>
        <v>101454.4653</v>
      </c>
      <c r="AD1221" s="212">
        <v>0.10829999999999999</v>
      </c>
      <c r="AE1221" s="211">
        <f t="shared" si="235"/>
        <v>0</v>
      </c>
      <c r="AF1221" s="211" t="str">
        <f>IF(AND(COUNTIFS($J$18:J1221,J1221)=1,AE1221=1),1,"")</f>
        <v/>
      </c>
      <c r="AG1221" s="211">
        <f>IF(C1221="","",IF(AND(COUNTIFS($J$18:J1221,J1221)=1,C1221&lt;&gt;""),1,""))</f>
        <v>1</v>
      </c>
      <c r="AH1221" s="211">
        <f>IF(G1221="","",IF(AND(COUNTIFS($J$18:J1221,J1221)=1,G1221&lt;&gt;""),1,""))</f>
        <v>1</v>
      </c>
      <c r="AI1221" s="28">
        <f t="shared" si="236"/>
        <v>48763143.537654869</v>
      </c>
      <c r="AJ1221" s="28">
        <f t="shared" si="237"/>
        <v>5924029.970215477</v>
      </c>
      <c r="AK1221" s="29">
        <f t="shared" si="238"/>
        <v>0.12148580957749257</v>
      </c>
      <c r="AL1221" s="210"/>
      <c r="AM1221" s="210"/>
      <c r="AN1221" s="210"/>
      <c r="AO1221" s="210" t="s">
        <v>1376</v>
      </c>
      <c r="AP1221" s="45" t="str">
        <f t="shared" si="239"/>
        <v>202012</v>
      </c>
      <c r="AQ1221" s="45" t="str">
        <f t="shared" si="240"/>
        <v>202012JPY</v>
      </c>
    </row>
    <row r="1222" spans="1:43" s="15" customFormat="1">
      <c r="A1222" s="208" t="s">
        <v>35</v>
      </c>
      <c r="B1222" s="209">
        <v>2020</v>
      </c>
      <c r="C1222" s="209">
        <v>11</v>
      </c>
      <c r="D1222" s="57" t="str">
        <f t="shared" si="229"/>
        <v>Q3</v>
      </c>
      <c r="E1222" s="208" t="s">
        <v>35</v>
      </c>
      <c r="F1222" s="209">
        <v>2020</v>
      </c>
      <c r="G1222" s="209">
        <v>12</v>
      </c>
      <c r="H1222" s="213"/>
      <c r="I1222" s="57" t="str">
        <f t="shared" si="232"/>
        <v>Q3</v>
      </c>
      <c r="J1222" s="204" t="s">
        <v>1417</v>
      </c>
      <c r="K1222" s="213" t="s">
        <v>1418</v>
      </c>
      <c r="L1222" s="210" t="s">
        <v>55</v>
      </c>
      <c r="M1222" s="208" t="s">
        <v>47</v>
      </c>
      <c r="N1222" s="208">
        <v>1</v>
      </c>
      <c r="O1222" s="208"/>
      <c r="P1222" s="57" t="str">
        <f t="shared" si="233"/>
        <v>MAIN UNIT</v>
      </c>
      <c r="Q1222" s="208" t="s">
        <v>48</v>
      </c>
      <c r="R1222" s="208" t="s">
        <v>49</v>
      </c>
      <c r="S1222" s="208" t="s">
        <v>36</v>
      </c>
      <c r="T1222" s="208" t="s">
        <v>65</v>
      </c>
      <c r="U1222" s="208" t="s">
        <v>66</v>
      </c>
      <c r="V1222" s="208" t="s">
        <v>67</v>
      </c>
      <c r="W1222" s="208" t="s">
        <v>51</v>
      </c>
      <c r="X1222" s="34">
        <v>500000</v>
      </c>
      <c r="Y1222" s="215" t="str">
        <f t="shared" si="231"/>
        <v>1.13</v>
      </c>
      <c r="Z1222" s="26">
        <f t="shared" si="230"/>
        <v>500000</v>
      </c>
      <c r="AA1222" s="208">
        <v>1.175</v>
      </c>
      <c r="AB1222" s="35">
        <f t="shared" si="226"/>
        <v>519911.50442477886</v>
      </c>
      <c r="AC1222" s="27">
        <f t="shared" si="234"/>
        <v>83549.778761061971</v>
      </c>
      <c r="AD1222" s="212">
        <v>0.16070000000000001</v>
      </c>
      <c r="AE1222" s="211">
        <f t="shared" si="235"/>
        <v>0</v>
      </c>
      <c r="AF1222" s="211" t="str">
        <f>IF(AND(COUNTIFS($J$18:J1222,J1222)=1,AE1222=1),1,"")</f>
        <v/>
      </c>
      <c r="AG1222" s="211">
        <f>IF(C1222="","",IF(AND(COUNTIFS($J$18:J1222,J1222)=1,C1222&lt;&gt;""),1,""))</f>
        <v>1</v>
      </c>
      <c r="AH1222" s="211">
        <f>IF(G1222="","",IF(AND(COUNTIFS($J$18:J1222,J1222)=1,G1222&lt;&gt;""),1,""))</f>
        <v>1</v>
      </c>
      <c r="AI1222" s="28">
        <f t="shared" si="236"/>
        <v>48763143.537654869</v>
      </c>
      <c r="AJ1222" s="28">
        <f t="shared" si="237"/>
        <v>5924029.970215477</v>
      </c>
      <c r="AK1222" s="29">
        <f t="shared" si="238"/>
        <v>0.12148580957749257</v>
      </c>
      <c r="AL1222" s="210"/>
      <c r="AM1222" s="210"/>
      <c r="AN1222" s="210"/>
      <c r="AO1222" s="210"/>
      <c r="AP1222" s="45" t="str">
        <f t="shared" si="239"/>
        <v>202012</v>
      </c>
      <c r="AQ1222" s="45" t="str">
        <f t="shared" si="240"/>
        <v>202012RMB</v>
      </c>
    </row>
    <row r="1223" spans="1:43" s="15" customFormat="1">
      <c r="A1223" s="208" t="s">
        <v>35</v>
      </c>
      <c r="B1223" s="209">
        <v>2020</v>
      </c>
      <c r="C1223" s="209">
        <v>11</v>
      </c>
      <c r="D1223" s="57" t="str">
        <f t="shared" si="229"/>
        <v>Q3</v>
      </c>
      <c r="E1223" s="208" t="s">
        <v>35</v>
      </c>
      <c r="F1223" s="209">
        <v>2020</v>
      </c>
      <c r="G1223" s="209">
        <v>12</v>
      </c>
      <c r="H1223" s="213"/>
      <c r="I1223" s="57" t="str">
        <f t="shared" si="232"/>
        <v>Q3</v>
      </c>
      <c r="J1223" s="204" t="s">
        <v>1419</v>
      </c>
      <c r="K1223" s="213" t="s">
        <v>1420</v>
      </c>
      <c r="L1223" s="210" t="s">
        <v>55</v>
      </c>
      <c r="M1223" s="208" t="s">
        <v>47</v>
      </c>
      <c r="N1223" s="208">
        <v>1</v>
      </c>
      <c r="O1223" s="208"/>
      <c r="P1223" s="57" t="str">
        <f t="shared" si="233"/>
        <v>MAIN UNIT</v>
      </c>
      <c r="Q1223" s="208" t="s">
        <v>56</v>
      </c>
      <c r="R1223" s="208" t="s">
        <v>49</v>
      </c>
      <c r="S1223" s="208" t="s">
        <v>36</v>
      </c>
      <c r="T1223" s="208" t="s">
        <v>65</v>
      </c>
      <c r="U1223" s="208" t="s">
        <v>246</v>
      </c>
      <c r="V1223" s="208" t="s">
        <v>634</v>
      </c>
      <c r="W1223" s="208" t="s">
        <v>51</v>
      </c>
      <c r="X1223" s="34">
        <v>500000</v>
      </c>
      <c r="Y1223" s="215" t="str">
        <f t="shared" si="231"/>
        <v>1.13</v>
      </c>
      <c r="Z1223" s="26">
        <f t="shared" si="230"/>
        <v>500000</v>
      </c>
      <c r="AA1223" s="208">
        <v>1.175</v>
      </c>
      <c r="AB1223" s="35">
        <f t="shared" si="226"/>
        <v>519911.50442477886</v>
      </c>
      <c r="AC1223" s="27">
        <f t="shared" si="234"/>
        <v>61557.522123893817</v>
      </c>
      <c r="AD1223" s="212">
        <v>0.11840000000000001</v>
      </c>
      <c r="AE1223" s="211">
        <f t="shared" si="235"/>
        <v>1</v>
      </c>
      <c r="AF1223" s="211">
        <f>IF(AND(COUNTIFS($J$18:J1223,J1223)=1,AE1223=1),1,"")</f>
        <v>1</v>
      </c>
      <c r="AG1223" s="211">
        <f>IF(C1223="","",IF(AND(COUNTIFS($J$18:J1223,J1223)=1,C1223&lt;&gt;""),1,""))</f>
        <v>1</v>
      </c>
      <c r="AH1223" s="211">
        <f>IF(G1223="","",IF(AND(COUNTIFS($J$18:J1223,J1223)=1,G1223&lt;&gt;""),1,""))</f>
        <v>1</v>
      </c>
      <c r="AI1223" s="28">
        <f t="shared" si="236"/>
        <v>48763143.537654869</v>
      </c>
      <c r="AJ1223" s="28">
        <f t="shared" si="237"/>
        <v>5924029.970215477</v>
      </c>
      <c r="AK1223" s="29">
        <f t="shared" si="238"/>
        <v>0.12148580957749257</v>
      </c>
      <c r="AL1223" s="210"/>
      <c r="AM1223" s="210"/>
      <c r="AN1223" s="210"/>
      <c r="AO1223" s="210"/>
      <c r="AP1223" s="45" t="str">
        <f t="shared" si="239"/>
        <v>202012</v>
      </c>
      <c r="AQ1223" s="45" t="str">
        <f t="shared" si="240"/>
        <v>202012RMB</v>
      </c>
    </row>
    <row r="1224" spans="1:43" s="15" customFormat="1">
      <c r="A1224" s="208" t="s">
        <v>35</v>
      </c>
      <c r="B1224" s="209">
        <v>2020</v>
      </c>
      <c r="C1224" s="209">
        <v>11</v>
      </c>
      <c r="D1224" s="57" t="str">
        <f t="shared" si="229"/>
        <v>Q3</v>
      </c>
      <c r="E1224" s="208" t="s">
        <v>35</v>
      </c>
      <c r="F1224" s="209">
        <v>2020</v>
      </c>
      <c r="G1224" s="209">
        <v>12</v>
      </c>
      <c r="H1224" s="213"/>
      <c r="I1224" s="57" t="str">
        <f t="shared" si="232"/>
        <v>Q3</v>
      </c>
      <c r="J1224" s="204" t="s">
        <v>1419</v>
      </c>
      <c r="K1224" s="213" t="s">
        <v>1420</v>
      </c>
      <c r="L1224" s="210" t="s">
        <v>55</v>
      </c>
      <c r="M1224" s="208" t="s">
        <v>47</v>
      </c>
      <c r="N1224" s="208">
        <v>1</v>
      </c>
      <c r="O1224" s="208"/>
      <c r="P1224" s="57" t="str">
        <f t="shared" si="233"/>
        <v>MAIN UNIT</v>
      </c>
      <c r="Q1224" s="208" t="s">
        <v>56</v>
      </c>
      <c r="R1224" s="208" t="s">
        <v>49</v>
      </c>
      <c r="S1224" s="208" t="s">
        <v>36</v>
      </c>
      <c r="T1224" s="208" t="s">
        <v>65</v>
      </c>
      <c r="U1224" s="208" t="s">
        <v>246</v>
      </c>
      <c r="V1224" s="208" t="s">
        <v>634</v>
      </c>
      <c r="W1224" s="208" t="s">
        <v>51</v>
      </c>
      <c r="X1224" s="34">
        <v>500000</v>
      </c>
      <c r="Y1224" s="215" t="str">
        <f t="shared" si="231"/>
        <v>1.13</v>
      </c>
      <c r="Z1224" s="26">
        <f t="shared" si="230"/>
        <v>500000</v>
      </c>
      <c r="AA1224" s="208">
        <v>1.175</v>
      </c>
      <c r="AB1224" s="35">
        <f t="shared" si="226"/>
        <v>519911.50442477886</v>
      </c>
      <c r="AC1224" s="27">
        <f t="shared" si="234"/>
        <v>61557.522123893817</v>
      </c>
      <c r="AD1224" s="212">
        <v>0.11840000000000001</v>
      </c>
      <c r="AE1224" s="211">
        <f t="shared" si="235"/>
        <v>1</v>
      </c>
      <c r="AF1224" s="211" t="str">
        <f>IF(AND(COUNTIFS($J$18:J1224,J1224)=1,AE1224=1),1,"")</f>
        <v/>
      </c>
      <c r="AG1224" s="211" t="str">
        <f>IF(C1224="","",IF(AND(COUNTIFS($J$18:J1224,J1224)=1,C1224&lt;&gt;""),1,""))</f>
        <v/>
      </c>
      <c r="AH1224" s="211" t="str">
        <f>IF(G1224="","",IF(AND(COUNTIFS($J$18:J1224,J1224)=1,G1224&lt;&gt;""),1,""))</f>
        <v/>
      </c>
      <c r="AI1224" s="28">
        <f t="shared" si="236"/>
        <v>48763143.537654869</v>
      </c>
      <c r="AJ1224" s="28">
        <f t="shared" si="237"/>
        <v>5924029.970215477</v>
      </c>
      <c r="AK1224" s="29">
        <f t="shared" si="238"/>
        <v>0.12148580957749257</v>
      </c>
      <c r="AL1224" s="210"/>
      <c r="AM1224" s="210"/>
      <c r="AN1224" s="210"/>
      <c r="AO1224" s="210"/>
      <c r="AP1224" s="45" t="str">
        <f t="shared" si="239"/>
        <v>202012</v>
      </c>
      <c r="AQ1224" s="45" t="str">
        <f t="shared" si="240"/>
        <v>202012RMB</v>
      </c>
    </row>
    <row r="1225" spans="1:43" s="15" customFormat="1">
      <c r="A1225" s="208" t="s">
        <v>35</v>
      </c>
      <c r="B1225" s="209">
        <v>2020</v>
      </c>
      <c r="C1225" s="209">
        <v>9</v>
      </c>
      <c r="D1225" s="57" t="str">
        <f t="shared" si="229"/>
        <v>Q2</v>
      </c>
      <c r="E1225" s="208" t="s">
        <v>35</v>
      </c>
      <c r="F1225" s="209">
        <v>2020</v>
      </c>
      <c r="G1225" s="209">
        <v>11</v>
      </c>
      <c r="H1225" s="213"/>
      <c r="I1225" s="57" t="str">
        <f t="shared" si="232"/>
        <v>Q3</v>
      </c>
      <c r="J1225" s="204" t="s">
        <v>1421</v>
      </c>
      <c r="K1225" s="213" t="s">
        <v>939</v>
      </c>
      <c r="L1225" s="210" t="s">
        <v>55</v>
      </c>
      <c r="M1225" s="208" t="s">
        <v>47</v>
      </c>
      <c r="N1225" s="208">
        <v>1</v>
      </c>
      <c r="O1225" s="208"/>
      <c r="P1225" s="57" t="str">
        <f t="shared" si="233"/>
        <v>MAIN UNIT</v>
      </c>
      <c r="Q1225" s="208" t="s">
        <v>48</v>
      </c>
      <c r="R1225" s="208" t="s">
        <v>49</v>
      </c>
      <c r="S1225" s="208" t="s">
        <v>36</v>
      </c>
      <c r="T1225" s="208" t="s">
        <v>65</v>
      </c>
      <c r="U1225" s="208" t="s">
        <v>66</v>
      </c>
      <c r="V1225" s="208" t="s">
        <v>1422</v>
      </c>
      <c r="W1225" s="208" t="s">
        <v>1276</v>
      </c>
      <c r="X1225" s="34">
        <v>7448000</v>
      </c>
      <c r="Y1225" s="202">
        <v>1</v>
      </c>
      <c r="Z1225" s="26">
        <f t="shared" si="230"/>
        <v>7448000</v>
      </c>
      <c r="AA1225" s="208">
        <v>7.6100000000000001E-2</v>
      </c>
      <c r="AB1225" s="35">
        <f t="shared" si="226"/>
        <v>566792.80000000005</v>
      </c>
      <c r="AC1225" s="27">
        <f t="shared" si="234"/>
        <v>68185.173840000003</v>
      </c>
      <c r="AD1225" s="212">
        <v>0.1203</v>
      </c>
      <c r="AE1225" s="211">
        <f t="shared" si="235"/>
        <v>0</v>
      </c>
      <c r="AF1225" s="211" t="str">
        <f>IF(AND(COUNTIFS($J$18:J1225,J1225)=1,AE1225=1),1,"")</f>
        <v/>
      </c>
      <c r="AG1225" s="211">
        <f>IF(C1225="","",IF(AND(COUNTIFS($J$18:J1225,J1225)=1,C1225&lt;&gt;""),1,""))</f>
        <v>1</v>
      </c>
      <c r="AH1225" s="211">
        <f>IF(G1225="","",IF(AND(COUNTIFS($J$18:J1225,J1225)=1,G1225&lt;&gt;""),1,""))</f>
        <v>1</v>
      </c>
      <c r="AI1225" s="28">
        <f t="shared" si="236"/>
        <v>44078731.611185834</v>
      </c>
      <c r="AJ1225" s="28">
        <f t="shared" si="237"/>
        <v>5508173.2163771475</v>
      </c>
      <c r="AK1225" s="29">
        <f t="shared" si="238"/>
        <v>0.12496215328889686</v>
      </c>
      <c r="AL1225" s="210"/>
      <c r="AM1225" s="210"/>
      <c r="AN1225" s="210"/>
      <c r="AO1225" s="210"/>
      <c r="AP1225" s="45" t="str">
        <f t="shared" si="239"/>
        <v>202011</v>
      </c>
      <c r="AQ1225" s="45" t="str">
        <f t="shared" si="240"/>
        <v>202011JPY</v>
      </c>
    </row>
    <row r="1226" spans="1:43" s="15" customFormat="1">
      <c r="A1226" s="208" t="s">
        <v>35</v>
      </c>
      <c r="B1226" s="209">
        <v>2020</v>
      </c>
      <c r="C1226" s="209">
        <v>9</v>
      </c>
      <c r="D1226" s="57" t="str">
        <f t="shared" si="229"/>
        <v>Q2</v>
      </c>
      <c r="E1226" s="208" t="s">
        <v>35</v>
      </c>
      <c r="F1226" s="209">
        <v>2020</v>
      </c>
      <c r="G1226" s="209">
        <v>11</v>
      </c>
      <c r="H1226" s="213"/>
      <c r="I1226" s="57" t="str">
        <f t="shared" si="232"/>
        <v>Q3</v>
      </c>
      <c r="J1226" s="204" t="s">
        <v>1421</v>
      </c>
      <c r="K1226" s="213" t="s">
        <v>939</v>
      </c>
      <c r="L1226" s="210" t="s">
        <v>55</v>
      </c>
      <c r="M1226" s="208" t="s">
        <v>47</v>
      </c>
      <c r="N1226" s="208">
        <v>1</v>
      </c>
      <c r="O1226" s="208"/>
      <c r="P1226" s="57" t="str">
        <f t="shared" si="233"/>
        <v>MAIN UNIT</v>
      </c>
      <c r="Q1226" s="208" t="s">
        <v>48</v>
      </c>
      <c r="R1226" s="208" t="s">
        <v>49</v>
      </c>
      <c r="S1226" s="208" t="s">
        <v>36</v>
      </c>
      <c r="T1226" s="208" t="s">
        <v>65</v>
      </c>
      <c r="U1226" s="208" t="s">
        <v>66</v>
      </c>
      <c r="V1226" s="208" t="s">
        <v>1422</v>
      </c>
      <c r="W1226" s="208" t="s">
        <v>1276</v>
      </c>
      <c r="X1226" s="34">
        <v>7448000</v>
      </c>
      <c r="Y1226" s="202">
        <v>1</v>
      </c>
      <c r="Z1226" s="26">
        <f t="shared" si="230"/>
        <v>7448000</v>
      </c>
      <c r="AA1226" s="208">
        <v>7.6100000000000001E-2</v>
      </c>
      <c r="AB1226" s="35">
        <f t="shared" ref="AB1226:AB1289" si="241">IF(AND(R1226&lt;&gt;"C66",R1226&lt;&gt;""),Z1226/Y1226*AA1226,"")</f>
        <v>566792.80000000005</v>
      </c>
      <c r="AC1226" s="27">
        <f t="shared" si="234"/>
        <v>68185.173840000003</v>
      </c>
      <c r="AD1226" s="212">
        <v>0.1203</v>
      </c>
      <c r="AE1226" s="211">
        <f t="shared" si="235"/>
        <v>0</v>
      </c>
      <c r="AF1226" s="211" t="str">
        <f>IF(AND(COUNTIFS($J$18:J1226,J1226)=1,AE1226=1),1,"")</f>
        <v/>
      </c>
      <c r="AG1226" s="211" t="str">
        <f>IF(C1226="","",IF(AND(COUNTIFS($J$18:J1226,J1226)=1,C1226&lt;&gt;""),1,""))</f>
        <v/>
      </c>
      <c r="AH1226" s="211" t="str">
        <f>IF(G1226="","",IF(AND(COUNTIFS($J$18:J1226,J1226)=1,G1226&lt;&gt;""),1,""))</f>
        <v/>
      </c>
      <c r="AI1226" s="28">
        <f t="shared" si="236"/>
        <v>44078731.611185834</v>
      </c>
      <c r="AJ1226" s="28">
        <f t="shared" si="237"/>
        <v>5508173.2163771475</v>
      </c>
      <c r="AK1226" s="29">
        <f t="shared" si="238"/>
        <v>0.12496215328889686</v>
      </c>
      <c r="AL1226" s="210"/>
      <c r="AM1226" s="210"/>
      <c r="AN1226" s="210"/>
      <c r="AO1226" s="210"/>
      <c r="AP1226" s="45" t="str">
        <f t="shared" si="239"/>
        <v>202011</v>
      </c>
      <c r="AQ1226" s="45" t="str">
        <f t="shared" si="240"/>
        <v>202011JPY</v>
      </c>
    </row>
    <row r="1227" spans="1:43" s="15" customFormat="1">
      <c r="A1227" s="208" t="s">
        <v>35</v>
      </c>
      <c r="B1227" s="209">
        <v>2020</v>
      </c>
      <c r="C1227" s="209">
        <v>11</v>
      </c>
      <c r="D1227" s="57" t="str">
        <f t="shared" si="229"/>
        <v>Q3</v>
      </c>
      <c r="E1227" s="208" t="s">
        <v>35</v>
      </c>
      <c r="F1227" s="209">
        <v>2020</v>
      </c>
      <c r="G1227" s="209">
        <v>12</v>
      </c>
      <c r="H1227" s="213"/>
      <c r="I1227" s="57" t="str">
        <f t="shared" si="232"/>
        <v>Q3</v>
      </c>
      <c r="J1227" s="204" t="s">
        <v>1423</v>
      </c>
      <c r="K1227" s="213" t="s">
        <v>1424</v>
      </c>
      <c r="L1227" s="210" t="s">
        <v>55</v>
      </c>
      <c r="M1227" s="208" t="s">
        <v>47</v>
      </c>
      <c r="N1227" s="208">
        <v>1</v>
      </c>
      <c r="O1227" s="208"/>
      <c r="P1227" s="57" t="str">
        <f t="shared" si="233"/>
        <v>MAIN UNIT</v>
      </c>
      <c r="Q1227" s="208" t="s">
        <v>48</v>
      </c>
      <c r="R1227" s="208" t="s">
        <v>49</v>
      </c>
      <c r="S1227" s="208" t="s">
        <v>39</v>
      </c>
      <c r="T1227" s="208" t="s">
        <v>162</v>
      </c>
      <c r="U1227" s="208" t="s">
        <v>163</v>
      </c>
      <c r="V1227" s="208" t="s">
        <v>164</v>
      </c>
      <c r="W1227" s="208" t="s">
        <v>51</v>
      </c>
      <c r="X1227" s="34">
        <v>530000</v>
      </c>
      <c r="Y1227" s="202">
        <v>1.1299999999999999</v>
      </c>
      <c r="Z1227" s="26">
        <f t="shared" si="230"/>
        <v>530000</v>
      </c>
      <c r="AA1227" s="208">
        <v>1.175</v>
      </c>
      <c r="AB1227" s="35">
        <f t="shared" si="241"/>
        <v>551106.19469026558</v>
      </c>
      <c r="AC1227" s="27">
        <f t="shared" si="234"/>
        <v>105536.83628318585</v>
      </c>
      <c r="AD1227" s="212">
        <v>0.1915</v>
      </c>
      <c r="AE1227" s="211">
        <f t="shared" si="235"/>
        <v>0</v>
      </c>
      <c r="AF1227" s="211" t="str">
        <f>IF(AND(COUNTIFS($J$18:J1227,J1227)=1,AE1227=1),1,"")</f>
        <v/>
      </c>
      <c r="AG1227" s="211">
        <f>IF(C1227="","",IF(AND(COUNTIFS($J$18:J1227,J1227)=1,C1227&lt;&gt;""),1,""))</f>
        <v>1</v>
      </c>
      <c r="AH1227" s="211">
        <f>IF(G1227="","",IF(AND(COUNTIFS($J$18:J1227,J1227)=1,G1227&lt;&gt;""),1,""))</f>
        <v>1</v>
      </c>
      <c r="AI1227" s="28">
        <f t="shared" si="236"/>
        <v>48763143.537654869</v>
      </c>
      <c r="AJ1227" s="28">
        <f t="shared" si="237"/>
        <v>5924029.970215477</v>
      </c>
      <c r="AK1227" s="29">
        <f t="shared" si="238"/>
        <v>0.12148580957749257</v>
      </c>
      <c r="AL1227" s="210"/>
      <c r="AM1227" s="210"/>
      <c r="AN1227" s="210"/>
      <c r="AO1227" s="210"/>
      <c r="AP1227" s="45" t="str">
        <f t="shared" si="239"/>
        <v>202012</v>
      </c>
      <c r="AQ1227" s="45" t="str">
        <f t="shared" si="240"/>
        <v>202012RMB</v>
      </c>
    </row>
    <row r="1228" spans="1:43" s="15" customFormat="1" ht="26.4">
      <c r="A1228" s="208" t="s">
        <v>35</v>
      </c>
      <c r="B1228" s="209">
        <v>2020</v>
      </c>
      <c r="C1228" s="209">
        <v>11</v>
      </c>
      <c r="D1228" s="57" t="str">
        <f t="shared" si="229"/>
        <v>Q3</v>
      </c>
      <c r="E1228" s="208" t="s">
        <v>35</v>
      </c>
      <c r="F1228" s="209">
        <v>2020</v>
      </c>
      <c r="G1228" s="209">
        <v>12</v>
      </c>
      <c r="H1228" s="213"/>
      <c r="I1228" s="57" t="str">
        <f t="shared" si="232"/>
        <v>Q3</v>
      </c>
      <c r="J1228" s="204" t="s">
        <v>1425</v>
      </c>
      <c r="K1228" s="213" t="s">
        <v>1415</v>
      </c>
      <c r="L1228" s="210" t="s">
        <v>488</v>
      </c>
      <c r="M1228" s="208" t="s">
        <v>47</v>
      </c>
      <c r="N1228" s="208">
        <v>0</v>
      </c>
      <c r="O1228" s="208">
        <v>34</v>
      </c>
      <c r="P1228" s="57" t="str">
        <f t="shared" si="233"/>
        <v>SERVICE/ PARTS</v>
      </c>
      <c r="Q1228" s="208" t="s">
        <v>48</v>
      </c>
      <c r="R1228" s="208" t="s">
        <v>49</v>
      </c>
      <c r="S1228" s="208" t="s">
        <v>37</v>
      </c>
      <c r="T1228" s="208" t="s">
        <v>80</v>
      </c>
      <c r="U1228" s="208" t="s">
        <v>58</v>
      </c>
      <c r="V1228" s="208" t="s">
        <v>156</v>
      </c>
      <c r="W1228" s="208" t="s">
        <v>51</v>
      </c>
      <c r="X1228" s="34">
        <v>3617.6469999999999</v>
      </c>
      <c r="Y1228" s="215" t="str">
        <f>IF(W1228="RMB","1.13", "1")</f>
        <v>1.13</v>
      </c>
      <c r="Z1228" s="26">
        <f t="shared" si="230"/>
        <v>122999.99799999999</v>
      </c>
      <c r="AA1228" s="208">
        <v>1.175</v>
      </c>
      <c r="AB1228" s="35">
        <f t="shared" si="241"/>
        <v>127898.22800884958</v>
      </c>
      <c r="AC1228" s="27">
        <f t="shared" si="234"/>
        <v>17816.223161632748</v>
      </c>
      <c r="AD1228" s="212">
        <v>0.13930000000000001</v>
      </c>
      <c r="AE1228" s="211">
        <f t="shared" si="235"/>
        <v>0</v>
      </c>
      <c r="AF1228" s="211" t="str">
        <f>IF(AND(COUNTIFS($J$18:J1228,J1228)=1,AE1228=1),1,"")</f>
        <v/>
      </c>
      <c r="AG1228" s="211">
        <f>IF(C1228="","",IF(AND(COUNTIFS($J$18:J1228,J1228)=1,C1228&lt;&gt;""),1,""))</f>
        <v>1</v>
      </c>
      <c r="AH1228" s="211">
        <f>IF(G1228="","",IF(AND(COUNTIFS($J$18:J1228,J1228)=1,G1228&lt;&gt;""),1,""))</f>
        <v>1</v>
      </c>
      <c r="AI1228" s="28">
        <f t="shared" si="236"/>
        <v>48763143.537654869</v>
      </c>
      <c r="AJ1228" s="28">
        <f t="shared" si="237"/>
        <v>5924029.970215477</v>
      </c>
      <c r="AK1228" s="29">
        <f t="shared" si="238"/>
        <v>0.12148580957749257</v>
      </c>
      <c r="AL1228" s="210"/>
      <c r="AM1228" s="210"/>
      <c r="AN1228" s="210"/>
      <c r="AO1228" s="210"/>
      <c r="AP1228" s="45" t="str">
        <f t="shared" si="239"/>
        <v>202012</v>
      </c>
      <c r="AQ1228" s="45" t="str">
        <f t="shared" si="240"/>
        <v>202012RMB</v>
      </c>
    </row>
    <row r="1229" spans="1:43" s="15" customFormat="1">
      <c r="A1229" s="208" t="s">
        <v>35</v>
      </c>
      <c r="B1229" s="209">
        <v>2020</v>
      </c>
      <c r="C1229" s="209">
        <v>12</v>
      </c>
      <c r="D1229" s="57" t="str">
        <f t="shared" si="229"/>
        <v>Q3</v>
      </c>
      <c r="E1229" s="208" t="s">
        <v>35</v>
      </c>
      <c r="F1229" s="209">
        <v>2020</v>
      </c>
      <c r="G1229" s="209">
        <v>12</v>
      </c>
      <c r="H1229" s="213"/>
      <c r="I1229" s="57" t="str">
        <f t="shared" si="232"/>
        <v>Q3</v>
      </c>
      <c r="J1229" s="204" t="s">
        <v>1426</v>
      </c>
      <c r="K1229" s="213" t="s">
        <v>1427</v>
      </c>
      <c r="L1229" s="210" t="s">
        <v>55</v>
      </c>
      <c r="M1229" s="208" t="s">
        <v>47</v>
      </c>
      <c r="N1229" s="208">
        <v>1</v>
      </c>
      <c r="O1229" s="208"/>
      <c r="P1229" s="57" t="str">
        <f t="shared" si="233"/>
        <v>MAIN UNIT</v>
      </c>
      <c r="Q1229" s="208" t="s">
        <v>56</v>
      </c>
      <c r="R1229" s="208" t="s">
        <v>49</v>
      </c>
      <c r="S1229" s="208" t="s">
        <v>38</v>
      </c>
      <c r="T1229" s="208" t="s">
        <v>326</v>
      </c>
      <c r="U1229" s="208" t="s">
        <v>137</v>
      </c>
      <c r="V1229" s="208" t="s">
        <v>899</v>
      </c>
      <c r="W1229" s="208" t="s">
        <v>51</v>
      </c>
      <c r="X1229" s="34">
        <v>765000</v>
      </c>
      <c r="Y1229" s="215" t="str">
        <f>IF(W1229="RMB","1.13", "1")</f>
        <v>1.13</v>
      </c>
      <c r="Z1229" s="26">
        <f t="shared" si="230"/>
        <v>765000</v>
      </c>
      <c r="AA1229" s="208">
        <v>1.175</v>
      </c>
      <c r="AB1229" s="35">
        <f t="shared" si="241"/>
        <v>795464.60176991159</v>
      </c>
      <c r="AC1229" s="27">
        <f t="shared" si="234"/>
        <v>89728.407079646029</v>
      </c>
      <c r="AD1229" s="212">
        <v>0.1128</v>
      </c>
      <c r="AE1229" s="211">
        <f t="shared" si="235"/>
        <v>1</v>
      </c>
      <c r="AF1229" s="211">
        <f>IF(AND(COUNTIFS($J$18:J1229,J1229)=1,AE1229=1),1,"")</f>
        <v>1</v>
      </c>
      <c r="AG1229" s="211">
        <f>IF(C1229="","",IF(AND(COUNTIFS($J$18:J1229,J1229)=1,C1229&lt;&gt;""),1,""))</f>
        <v>1</v>
      </c>
      <c r="AH1229" s="211">
        <f>IF(G1229="","",IF(AND(COUNTIFS($J$18:J1229,J1229)=1,G1229&lt;&gt;""),1,""))</f>
        <v>1</v>
      </c>
      <c r="AI1229" s="28">
        <f t="shared" si="236"/>
        <v>48763143.537654869</v>
      </c>
      <c r="AJ1229" s="28">
        <f t="shared" si="237"/>
        <v>5924029.970215477</v>
      </c>
      <c r="AK1229" s="29">
        <f t="shared" si="238"/>
        <v>0.12148580957749257</v>
      </c>
      <c r="AL1229" s="210"/>
      <c r="AM1229" s="210"/>
      <c r="AN1229" s="210"/>
      <c r="AO1229" s="210"/>
      <c r="AP1229" s="45" t="str">
        <f t="shared" si="239"/>
        <v>202012</v>
      </c>
      <c r="AQ1229" s="45" t="str">
        <f t="shared" si="240"/>
        <v>202012RMB</v>
      </c>
    </row>
    <row r="1230" spans="1:43" s="15" customFormat="1">
      <c r="A1230" s="208" t="s">
        <v>35</v>
      </c>
      <c r="B1230" s="209">
        <v>2020</v>
      </c>
      <c r="C1230" s="209">
        <v>12</v>
      </c>
      <c r="D1230" s="57" t="str">
        <f t="shared" si="229"/>
        <v>Q3</v>
      </c>
      <c r="E1230" s="208" t="s">
        <v>35</v>
      </c>
      <c r="F1230" s="209">
        <v>2020</v>
      </c>
      <c r="G1230" s="209">
        <v>12</v>
      </c>
      <c r="H1230" s="213"/>
      <c r="I1230" s="57" t="str">
        <f t="shared" si="232"/>
        <v>Q3</v>
      </c>
      <c r="J1230" s="204" t="s">
        <v>1428</v>
      </c>
      <c r="K1230" s="213" t="s">
        <v>1217</v>
      </c>
      <c r="L1230" s="210" t="s">
        <v>55</v>
      </c>
      <c r="M1230" s="208" t="s">
        <v>47</v>
      </c>
      <c r="N1230" s="208">
        <v>1</v>
      </c>
      <c r="O1230" s="208"/>
      <c r="P1230" s="57" t="str">
        <f t="shared" si="233"/>
        <v>MAIN UNIT</v>
      </c>
      <c r="Q1230" s="208" t="s">
        <v>48</v>
      </c>
      <c r="R1230" s="208" t="s">
        <v>49</v>
      </c>
      <c r="S1230" s="208" t="s">
        <v>36</v>
      </c>
      <c r="T1230" s="208" t="s">
        <v>65</v>
      </c>
      <c r="U1230" s="208" t="s">
        <v>66</v>
      </c>
      <c r="V1230" s="208" t="s">
        <v>99</v>
      </c>
      <c r="W1230" s="208" t="s">
        <v>96</v>
      </c>
      <c r="X1230" s="34">
        <v>11338000</v>
      </c>
      <c r="Y1230" s="215" t="str">
        <f>IF(W1230="RMB","1.13", "1")</f>
        <v>1</v>
      </c>
      <c r="Z1230" s="26">
        <f t="shared" si="230"/>
        <v>11338000</v>
      </c>
      <c r="AA1230" s="208">
        <v>7.6100000000000001E-2</v>
      </c>
      <c r="AB1230" s="35">
        <f t="shared" si="241"/>
        <v>862821.8</v>
      </c>
      <c r="AC1230" s="27">
        <f t="shared" si="234"/>
        <v>126403.3937</v>
      </c>
      <c r="AD1230" s="212">
        <v>0.14649999999999999</v>
      </c>
      <c r="AE1230" s="211">
        <f t="shared" si="235"/>
        <v>0</v>
      </c>
      <c r="AF1230" s="211" t="str">
        <f>IF(AND(COUNTIFS($J$18:J1230,J1230)=1,AE1230=1),1,"")</f>
        <v/>
      </c>
      <c r="AG1230" s="211">
        <f>IF(C1230="","",IF(AND(COUNTIFS($J$18:J1230,J1230)=1,C1230&lt;&gt;""),1,""))</f>
        <v>1</v>
      </c>
      <c r="AH1230" s="211">
        <f>IF(G1230="","",IF(AND(COUNTIFS($J$18:J1230,J1230)=1,G1230&lt;&gt;""),1,""))</f>
        <v>1</v>
      </c>
      <c r="AI1230" s="28">
        <f t="shared" si="236"/>
        <v>48763143.537654869</v>
      </c>
      <c r="AJ1230" s="28">
        <f t="shared" si="237"/>
        <v>5924029.970215477</v>
      </c>
      <c r="AK1230" s="29">
        <f t="shared" si="238"/>
        <v>0.12148580957749257</v>
      </c>
      <c r="AL1230" s="210"/>
      <c r="AM1230" s="210"/>
      <c r="AN1230" s="210"/>
      <c r="AO1230" s="210"/>
      <c r="AP1230" s="45" t="str">
        <f t="shared" si="239"/>
        <v>202012</v>
      </c>
      <c r="AQ1230" s="45" t="str">
        <f t="shared" si="240"/>
        <v>202012JPY</v>
      </c>
    </row>
    <row r="1231" spans="1:43" s="15" customFormat="1" ht="26.4">
      <c r="A1231" s="208" t="s">
        <v>35</v>
      </c>
      <c r="B1231" s="209">
        <v>2020</v>
      </c>
      <c r="C1231" s="209">
        <v>9</v>
      </c>
      <c r="D1231" s="57" t="str">
        <f t="shared" si="229"/>
        <v>Q2</v>
      </c>
      <c r="E1231" s="208" t="s">
        <v>35</v>
      </c>
      <c r="F1231" s="209">
        <v>2020</v>
      </c>
      <c r="G1231" s="209">
        <v>12</v>
      </c>
      <c r="H1231" s="213"/>
      <c r="I1231" s="57" t="str">
        <f t="shared" si="232"/>
        <v>Q3</v>
      </c>
      <c r="J1231" s="204" t="s">
        <v>1429</v>
      </c>
      <c r="K1231" s="213" t="s">
        <v>1430</v>
      </c>
      <c r="L1231" s="210" t="s">
        <v>488</v>
      </c>
      <c r="M1231" s="208" t="s">
        <v>47</v>
      </c>
      <c r="N1231" s="208">
        <v>0</v>
      </c>
      <c r="O1231" s="208">
        <v>71</v>
      </c>
      <c r="P1231" s="57" t="str">
        <f t="shared" si="233"/>
        <v>SERVICE/ PARTS</v>
      </c>
      <c r="Q1231" s="208" t="s">
        <v>48</v>
      </c>
      <c r="R1231" s="208" t="s">
        <v>49</v>
      </c>
      <c r="S1231" s="208" t="s">
        <v>39</v>
      </c>
      <c r="T1231" s="208" t="s">
        <v>130</v>
      </c>
      <c r="U1231" s="208" t="s">
        <v>1013</v>
      </c>
      <c r="V1231" s="208" t="s">
        <v>132</v>
      </c>
      <c r="W1231" s="208" t="s">
        <v>51</v>
      </c>
      <c r="X1231" s="34">
        <v>3199.268</v>
      </c>
      <c r="Y1231" s="215" t="str">
        <f>IF(W1231="RMB","1.13", "1")</f>
        <v>1.13</v>
      </c>
      <c r="Z1231" s="26">
        <f t="shared" si="230"/>
        <v>227148.02799999999</v>
      </c>
      <c r="AA1231" s="208">
        <v>1.175</v>
      </c>
      <c r="AB1231" s="35">
        <f t="shared" si="241"/>
        <v>236193.74592920355</v>
      </c>
      <c r="AC1231" s="27">
        <f t="shared" si="234"/>
        <v>27067.803283486726</v>
      </c>
      <c r="AD1231" s="212">
        <v>0.11459999999999999</v>
      </c>
      <c r="AE1231" s="211">
        <f t="shared" si="235"/>
        <v>0</v>
      </c>
      <c r="AF1231" s="211" t="str">
        <f>IF(AND(COUNTIFS($J$18:J1231,J1231)=1,AE1231=1),1,"")</f>
        <v/>
      </c>
      <c r="AG1231" s="211">
        <f>IF(C1231="","",IF(AND(COUNTIFS($J$18:J1231,J1231)=1,C1231&lt;&gt;""),1,""))</f>
        <v>1</v>
      </c>
      <c r="AH1231" s="211">
        <f>IF(G1231="","",IF(AND(COUNTIFS($J$18:J1231,J1231)=1,G1231&lt;&gt;""),1,""))</f>
        <v>1</v>
      </c>
      <c r="AI1231" s="28">
        <f t="shared" si="236"/>
        <v>48763143.537654869</v>
      </c>
      <c r="AJ1231" s="28">
        <f t="shared" si="237"/>
        <v>5924029.970215477</v>
      </c>
      <c r="AK1231" s="29">
        <f t="shared" si="238"/>
        <v>0.12148580957749257</v>
      </c>
      <c r="AL1231" s="210"/>
      <c r="AM1231" s="210"/>
      <c r="AN1231" s="210"/>
      <c r="AO1231" s="210"/>
      <c r="AP1231" s="45" t="str">
        <f t="shared" si="239"/>
        <v>202012</v>
      </c>
      <c r="AQ1231" s="45" t="str">
        <f t="shared" si="240"/>
        <v>202012RMB</v>
      </c>
    </row>
    <row r="1232" spans="1:43" s="15" customFormat="1">
      <c r="A1232" s="208" t="s">
        <v>35</v>
      </c>
      <c r="B1232" s="209">
        <v>2020</v>
      </c>
      <c r="C1232" s="209">
        <v>9</v>
      </c>
      <c r="D1232" s="57" t="str">
        <f t="shared" si="229"/>
        <v>Q2</v>
      </c>
      <c r="E1232" s="208" t="s">
        <v>35</v>
      </c>
      <c r="F1232" s="209">
        <v>2020</v>
      </c>
      <c r="G1232" s="209">
        <v>12</v>
      </c>
      <c r="H1232" s="213"/>
      <c r="I1232" s="57" t="str">
        <f t="shared" si="232"/>
        <v>Q3</v>
      </c>
      <c r="J1232" s="204" t="s">
        <v>1429</v>
      </c>
      <c r="K1232" s="213" t="s">
        <v>1431</v>
      </c>
      <c r="L1232" s="210" t="s">
        <v>55</v>
      </c>
      <c r="M1232" s="208" t="s">
        <v>47</v>
      </c>
      <c r="N1232" s="208">
        <v>2</v>
      </c>
      <c r="O1232" s="208"/>
      <c r="P1232" s="57" t="str">
        <f t="shared" si="233"/>
        <v>MAIN UNIT</v>
      </c>
      <c r="Q1232" s="208" t="s">
        <v>56</v>
      </c>
      <c r="R1232" s="208" t="s">
        <v>49</v>
      </c>
      <c r="S1232" s="208" t="s">
        <v>39</v>
      </c>
      <c r="T1232" s="208" t="s">
        <v>155</v>
      </c>
      <c r="U1232" s="208" t="s">
        <v>76</v>
      </c>
      <c r="V1232" s="208" t="s">
        <v>132</v>
      </c>
      <c r="W1232" s="208" t="s">
        <v>51</v>
      </c>
      <c r="X1232" s="34">
        <v>612578</v>
      </c>
      <c r="Y1232" s="215" t="str">
        <f>IF(W1232="RMB","1.13", "1")</f>
        <v>1.13</v>
      </c>
      <c r="Z1232" s="26">
        <f t="shared" si="230"/>
        <v>1225156</v>
      </c>
      <c r="AA1232" s="208">
        <v>1.175</v>
      </c>
      <c r="AB1232" s="35">
        <f t="shared" si="241"/>
        <v>1273945.3982300886</v>
      </c>
      <c r="AC1232" s="27">
        <f t="shared" si="234"/>
        <v>147268.08803539825</v>
      </c>
      <c r="AD1232" s="212">
        <v>0.11559999999999999</v>
      </c>
      <c r="AE1232" s="211">
        <f t="shared" si="235"/>
        <v>1</v>
      </c>
      <c r="AF1232" s="211" t="str">
        <f>IF(AND(COUNTIFS($J$18:J1232,J1232)=1,AE1232=1),1,"")</f>
        <v/>
      </c>
      <c r="AG1232" s="211" t="str">
        <f>IF(C1232="","",IF(AND(COUNTIFS($J$18:J1232,J1232)=1,C1232&lt;&gt;""),1,""))</f>
        <v/>
      </c>
      <c r="AH1232" s="211" t="str">
        <f>IF(G1232="","",IF(AND(COUNTIFS($J$18:J1232,J1232)=1,G1232&lt;&gt;""),1,""))</f>
        <v/>
      </c>
      <c r="AI1232" s="28">
        <f t="shared" si="236"/>
        <v>48763143.537654869</v>
      </c>
      <c r="AJ1232" s="28">
        <f t="shared" si="237"/>
        <v>5924029.970215477</v>
      </c>
      <c r="AK1232" s="29">
        <f t="shared" si="238"/>
        <v>0.12148580957749257</v>
      </c>
      <c r="AL1232" s="210"/>
      <c r="AM1232" s="210"/>
      <c r="AN1232" s="210"/>
      <c r="AO1232" s="210"/>
      <c r="AP1232" s="45" t="str">
        <f t="shared" si="239"/>
        <v>202012</v>
      </c>
      <c r="AQ1232" s="45" t="str">
        <f t="shared" si="240"/>
        <v>202012RMB</v>
      </c>
    </row>
    <row r="1233" spans="1:43" s="15" customFormat="1">
      <c r="A1233" s="208" t="s">
        <v>35</v>
      </c>
      <c r="B1233" s="209">
        <v>2020</v>
      </c>
      <c r="C1233" s="209">
        <v>7</v>
      </c>
      <c r="D1233" s="57" t="str">
        <f t="shared" si="229"/>
        <v>Q2</v>
      </c>
      <c r="E1233" s="208" t="s">
        <v>35</v>
      </c>
      <c r="F1233" s="209">
        <v>2021</v>
      </c>
      <c r="G1233" s="209">
        <v>3</v>
      </c>
      <c r="H1233" s="213"/>
      <c r="I1233" s="57" t="str">
        <f t="shared" si="232"/>
        <v>Q4</v>
      </c>
      <c r="J1233" s="204" t="s">
        <v>1432</v>
      </c>
      <c r="K1233" s="213" t="s">
        <v>1433</v>
      </c>
      <c r="L1233" s="210" t="s">
        <v>55</v>
      </c>
      <c r="M1233" s="208" t="s">
        <v>47</v>
      </c>
      <c r="N1233" s="208">
        <v>1</v>
      </c>
      <c r="O1233" s="208"/>
      <c r="P1233" s="57" t="str">
        <f t="shared" si="233"/>
        <v>MAIN UNIT</v>
      </c>
      <c r="Q1233" s="208" t="s">
        <v>48</v>
      </c>
      <c r="R1233" s="208" t="s">
        <v>49</v>
      </c>
      <c r="S1233" s="208" t="s">
        <v>36</v>
      </c>
      <c r="T1233" s="208" t="s">
        <v>65</v>
      </c>
      <c r="U1233" s="208" t="s">
        <v>66</v>
      </c>
      <c r="V1233" s="208" t="s">
        <v>1060</v>
      </c>
      <c r="W1233" s="208" t="s">
        <v>1039</v>
      </c>
      <c r="X1233" s="34">
        <v>6400000</v>
      </c>
      <c r="Y1233" s="202">
        <v>1</v>
      </c>
      <c r="Z1233" s="26">
        <f t="shared" si="230"/>
        <v>6400000</v>
      </c>
      <c r="AA1233" s="208">
        <v>7.4499999999999997E-2</v>
      </c>
      <c r="AB1233" s="35">
        <f t="shared" si="241"/>
        <v>476800</v>
      </c>
      <c r="AC1233" s="27">
        <f t="shared" si="234"/>
        <v>63462.080000000002</v>
      </c>
      <c r="AD1233" s="212">
        <v>0.1331</v>
      </c>
      <c r="AE1233" s="211">
        <f t="shared" si="235"/>
        <v>0</v>
      </c>
      <c r="AF1233" s="211" t="str">
        <f>IF(AND(COUNTIFS($J$18:J1233,J1233)=1,AE1233=1),1,"")</f>
        <v/>
      </c>
      <c r="AG1233" s="211">
        <f>IF(C1233="","",IF(AND(COUNTIFS($J$18:J1233,J1233)=1,C1233&lt;&gt;""),1,""))</f>
        <v>1</v>
      </c>
      <c r="AH1233" s="211">
        <f>IF(G1233="","",IF(AND(COUNTIFS($J$18:J1233,J1233)=1,G1233&lt;&gt;""),1,""))</f>
        <v>1</v>
      </c>
      <c r="AI1233" s="28">
        <f t="shared" si="236"/>
        <v>57778307.282035396</v>
      </c>
      <c r="AJ1233" s="28">
        <f t="shared" si="237"/>
        <v>7259860.7225420559</v>
      </c>
      <c r="AK1233" s="29">
        <f t="shared" si="238"/>
        <v>0.12565028406083667</v>
      </c>
      <c r="AL1233" s="210"/>
      <c r="AM1233" s="210"/>
      <c r="AN1233" s="210"/>
      <c r="AO1233" s="210"/>
      <c r="AP1233" s="45" t="str">
        <f t="shared" si="239"/>
        <v>20213</v>
      </c>
      <c r="AQ1233" s="45" t="str">
        <f t="shared" si="240"/>
        <v>20213JPY</v>
      </c>
    </row>
    <row r="1234" spans="1:43" s="15" customFormat="1">
      <c r="A1234" s="208" t="s">
        <v>35</v>
      </c>
      <c r="B1234" s="209">
        <v>2020</v>
      </c>
      <c r="C1234" s="209">
        <v>8</v>
      </c>
      <c r="D1234" s="57" t="str">
        <f t="shared" si="229"/>
        <v>Q2</v>
      </c>
      <c r="E1234" s="208" t="s">
        <v>35</v>
      </c>
      <c r="F1234" s="209">
        <v>2021</v>
      </c>
      <c r="G1234" s="209">
        <v>1</v>
      </c>
      <c r="H1234" s="213"/>
      <c r="I1234" s="57" t="str">
        <f t="shared" si="232"/>
        <v>Q4</v>
      </c>
      <c r="J1234" s="204" t="s">
        <v>1434</v>
      </c>
      <c r="K1234" s="213" t="s">
        <v>1435</v>
      </c>
      <c r="L1234" s="210" t="s">
        <v>55</v>
      </c>
      <c r="M1234" s="208" t="s">
        <v>47</v>
      </c>
      <c r="N1234" s="208">
        <v>1</v>
      </c>
      <c r="O1234" s="208"/>
      <c r="P1234" s="57" t="str">
        <f t="shared" si="233"/>
        <v>MAIN UNIT</v>
      </c>
      <c r="Q1234" s="208" t="s">
        <v>56</v>
      </c>
      <c r="R1234" s="208" t="s">
        <v>49</v>
      </c>
      <c r="S1234" s="208" t="s">
        <v>36</v>
      </c>
      <c r="T1234" s="208" t="s">
        <v>65</v>
      </c>
      <c r="U1234" s="208" t="s">
        <v>66</v>
      </c>
      <c r="V1234" s="208" t="s">
        <v>1242</v>
      </c>
      <c r="W1234" s="208" t="s">
        <v>1243</v>
      </c>
      <c r="X1234" s="34">
        <v>770000</v>
      </c>
      <c r="Y1234" s="202">
        <v>1.1299999999999999</v>
      </c>
      <c r="Z1234" s="26">
        <f t="shared" si="230"/>
        <v>770000</v>
      </c>
      <c r="AA1234" s="208">
        <v>1.1850000000000001</v>
      </c>
      <c r="AB1234" s="35">
        <f t="shared" si="241"/>
        <v>807477.8761061948</v>
      </c>
      <c r="AC1234" s="27">
        <f t="shared" si="234"/>
        <v>130084.68584070797</v>
      </c>
      <c r="AD1234" s="212">
        <v>0.16109999999999999</v>
      </c>
      <c r="AE1234" s="211">
        <f t="shared" si="235"/>
        <v>1</v>
      </c>
      <c r="AF1234" s="211">
        <f>IF(AND(COUNTIFS($J$18:J1234,J1234)=1,AE1234=1),1,"")</f>
        <v>1</v>
      </c>
      <c r="AG1234" s="211">
        <f>IF(C1234="","",IF(AND(COUNTIFS($J$18:J1234,J1234)=1,C1234&lt;&gt;""),1,""))</f>
        <v>1</v>
      </c>
      <c r="AH1234" s="211">
        <f>IF(G1234="","",IF(AND(COUNTIFS($J$18:J1234,J1234)=1,G1234&lt;&gt;""),1,""))</f>
        <v>1</v>
      </c>
      <c r="AI1234" s="28">
        <f t="shared" si="236"/>
        <v>45803245.025628328</v>
      </c>
      <c r="AJ1234" s="28">
        <f t="shared" si="237"/>
        <v>5664636.2584379371</v>
      </c>
      <c r="AK1234" s="29">
        <f t="shared" si="238"/>
        <v>0.12367325186825515</v>
      </c>
      <c r="AL1234" s="210"/>
      <c r="AM1234" s="210"/>
      <c r="AN1234" s="210"/>
      <c r="AO1234" s="210"/>
      <c r="AP1234" s="45" t="str">
        <f t="shared" si="239"/>
        <v>20211</v>
      </c>
      <c r="AQ1234" s="45" t="str">
        <f t="shared" si="240"/>
        <v>20211RMB</v>
      </c>
    </row>
    <row r="1235" spans="1:43" s="15" customFormat="1">
      <c r="A1235" s="208" t="s">
        <v>35</v>
      </c>
      <c r="B1235" s="209">
        <v>2020</v>
      </c>
      <c r="C1235" s="209">
        <v>8</v>
      </c>
      <c r="D1235" s="57" t="str">
        <f t="shared" si="229"/>
        <v>Q2</v>
      </c>
      <c r="E1235" s="208" t="s">
        <v>35</v>
      </c>
      <c r="F1235" s="209">
        <v>2021</v>
      </c>
      <c r="G1235" s="209">
        <v>1</v>
      </c>
      <c r="H1235" s="213"/>
      <c r="I1235" s="57" t="str">
        <f t="shared" si="232"/>
        <v>Q4</v>
      </c>
      <c r="J1235" s="204" t="s">
        <v>1434</v>
      </c>
      <c r="K1235" s="213" t="s">
        <v>1435</v>
      </c>
      <c r="L1235" s="210" t="s">
        <v>79</v>
      </c>
      <c r="M1235" s="208" t="s">
        <v>47</v>
      </c>
      <c r="N1235" s="208">
        <v>1</v>
      </c>
      <c r="O1235" s="208"/>
      <c r="P1235" s="57" t="str">
        <f t="shared" si="233"/>
        <v>MAIN UNIT</v>
      </c>
      <c r="Q1235" s="208" t="s">
        <v>56</v>
      </c>
      <c r="R1235" s="208" t="s">
        <v>49</v>
      </c>
      <c r="S1235" s="208" t="s">
        <v>36</v>
      </c>
      <c r="T1235" s="208" t="s">
        <v>65</v>
      </c>
      <c r="U1235" s="208" t="s">
        <v>66</v>
      </c>
      <c r="V1235" s="208" t="s">
        <v>1242</v>
      </c>
      <c r="W1235" s="208" t="s">
        <v>1243</v>
      </c>
      <c r="X1235" s="34">
        <v>1000000</v>
      </c>
      <c r="Y1235" s="202">
        <v>1.1299999999999999</v>
      </c>
      <c r="Z1235" s="26">
        <f t="shared" si="230"/>
        <v>1000000</v>
      </c>
      <c r="AA1235" s="208">
        <v>1.1850000000000001</v>
      </c>
      <c r="AB1235" s="35">
        <f t="shared" si="241"/>
        <v>1048672.5663716816</v>
      </c>
      <c r="AC1235" s="27">
        <f t="shared" si="234"/>
        <v>168941.1504424779</v>
      </c>
      <c r="AD1235" s="212">
        <v>0.16109999999999999</v>
      </c>
      <c r="AE1235" s="211">
        <f t="shared" si="235"/>
        <v>1</v>
      </c>
      <c r="AF1235" s="211" t="str">
        <f>IF(AND(COUNTIFS($J$18:J1235,J1235)=1,AE1235=1),1,"")</f>
        <v/>
      </c>
      <c r="AG1235" s="211" t="str">
        <f>IF(C1235="","",IF(AND(COUNTIFS($J$18:J1235,J1235)=1,C1235&lt;&gt;""),1,""))</f>
        <v/>
      </c>
      <c r="AH1235" s="211" t="str">
        <f>IF(G1235="","",IF(AND(COUNTIFS($J$18:J1235,J1235)=1,G1235&lt;&gt;""),1,""))</f>
        <v/>
      </c>
      <c r="AI1235" s="28">
        <f t="shared" si="236"/>
        <v>45803245.025628328</v>
      </c>
      <c r="AJ1235" s="28">
        <f t="shared" si="237"/>
        <v>5664636.2584379371</v>
      </c>
      <c r="AK1235" s="29">
        <f t="shared" si="238"/>
        <v>0.12367325186825515</v>
      </c>
      <c r="AL1235" s="210"/>
      <c r="AM1235" s="210"/>
      <c r="AN1235" s="210"/>
      <c r="AO1235" s="210"/>
      <c r="AP1235" s="45" t="str">
        <f t="shared" si="239"/>
        <v>20211</v>
      </c>
      <c r="AQ1235" s="45" t="str">
        <f t="shared" si="240"/>
        <v>20211RMB</v>
      </c>
    </row>
    <row r="1236" spans="1:43" s="15" customFormat="1">
      <c r="A1236" s="208" t="s">
        <v>35</v>
      </c>
      <c r="B1236" s="209">
        <v>2020</v>
      </c>
      <c r="C1236" s="209">
        <v>9</v>
      </c>
      <c r="D1236" s="57" t="str">
        <f t="shared" si="229"/>
        <v>Q2</v>
      </c>
      <c r="E1236" s="208" t="s">
        <v>35</v>
      </c>
      <c r="F1236" s="209">
        <v>2021</v>
      </c>
      <c r="G1236" s="209">
        <v>2</v>
      </c>
      <c r="H1236" s="213"/>
      <c r="I1236" s="57" t="str">
        <f t="shared" si="232"/>
        <v>Q4</v>
      </c>
      <c r="J1236" s="204" t="s">
        <v>1436</v>
      </c>
      <c r="K1236" s="213" t="s">
        <v>1437</v>
      </c>
      <c r="L1236" s="210" t="s">
        <v>79</v>
      </c>
      <c r="M1236" s="208" t="s">
        <v>47</v>
      </c>
      <c r="N1236" s="208">
        <v>1</v>
      </c>
      <c r="O1236" s="208"/>
      <c r="P1236" s="57" t="str">
        <f t="shared" si="233"/>
        <v>MAIN UNIT</v>
      </c>
      <c r="Q1236" s="208" t="s">
        <v>48</v>
      </c>
      <c r="R1236" s="208" t="s">
        <v>49</v>
      </c>
      <c r="S1236" s="208" t="s">
        <v>36</v>
      </c>
      <c r="T1236" s="208" t="s">
        <v>65</v>
      </c>
      <c r="U1236" s="208" t="s">
        <v>66</v>
      </c>
      <c r="V1236" s="208" t="s">
        <v>99</v>
      </c>
      <c r="W1236" s="208" t="s">
        <v>1276</v>
      </c>
      <c r="X1236" s="34">
        <v>12704790</v>
      </c>
      <c r="Y1236" s="215" t="str">
        <f t="shared" ref="Y1236:Y1299" si="242">IF(W1236="RMB","1.13", "1")</f>
        <v>1</v>
      </c>
      <c r="Z1236" s="26">
        <f t="shared" si="230"/>
        <v>12704790</v>
      </c>
      <c r="AA1236" s="208">
        <v>7.5700000000000003E-2</v>
      </c>
      <c r="AB1236" s="35">
        <f t="shared" si="241"/>
        <v>961752.603</v>
      </c>
      <c r="AC1236" s="27">
        <f t="shared" si="234"/>
        <v>115891.1886615</v>
      </c>
      <c r="AD1236" s="212">
        <v>0.1205</v>
      </c>
      <c r="AE1236" s="211">
        <f t="shared" si="235"/>
        <v>0</v>
      </c>
      <c r="AF1236" s="211" t="str">
        <f>IF(AND(COUNTIFS($J$18:J1236,J1236)=1,AE1236=1),1,"")</f>
        <v/>
      </c>
      <c r="AG1236" s="211">
        <f>IF(C1236="","",IF(AND(COUNTIFS($J$18:J1236,J1236)=1,C1236&lt;&gt;""),1,""))</f>
        <v>1</v>
      </c>
      <c r="AH1236" s="211">
        <f>IF(G1236="","",IF(AND(COUNTIFS($J$18:J1236,J1236)=1,G1236&lt;&gt;""),1,""))</f>
        <v>1</v>
      </c>
      <c r="AI1236" s="28">
        <f t="shared" si="236"/>
        <v>31097187.029487614</v>
      </c>
      <c r="AJ1236" s="28">
        <f t="shared" si="237"/>
        <v>3892353.6644401974</v>
      </c>
      <c r="AK1236" s="29">
        <f t="shared" si="238"/>
        <v>0.12516738767237404</v>
      </c>
      <c r="AL1236" s="210"/>
      <c r="AM1236" s="210"/>
      <c r="AN1236" s="210"/>
      <c r="AO1236" s="210"/>
      <c r="AP1236" s="45" t="str">
        <f t="shared" si="239"/>
        <v>20212</v>
      </c>
      <c r="AQ1236" s="45" t="str">
        <f t="shared" si="240"/>
        <v>20212JPY</v>
      </c>
    </row>
    <row r="1237" spans="1:43" s="15" customFormat="1">
      <c r="A1237" s="208" t="s">
        <v>35</v>
      </c>
      <c r="B1237" s="209">
        <v>2020</v>
      </c>
      <c r="C1237" s="209">
        <v>9</v>
      </c>
      <c r="D1237" s="57" t="str">
        <f t="shared" si="229"/>
        <v>Q2</v>
      </c>
      <c r="E1237" s="208" t="s">
        <v>35</v>
      </c>
      <c r="F1237" s="209">
        <v>2021</v>
      </c>
      <c r="G1237" s="209">
        <v>2</v>
      </c>
      <c r="H1237" s="213"/>
      <c r="I1237" s="57" t="str">
        <f t="shared" si="232"/>
        <v>Q4</v>
      </c>
      <c r="J1237" s="204" t="s">
        <v>1438</v>
      </c>
      <c r="K1237" s="213" t="s">
        <v>1437</v>
      </c>
      <c r="L1237" s="210" t="s">
        <v>79</v>
      </c>
      <c r="M1237" s="208" t="s">
        <v>47</v>
      </c>
      <c r="N1237" s="208">
        <v>1</v>
      </c>
      <c r="O1237" s="208"/>
      <c r="P1237" s="57" t="str">
        <f t="shared" si="233"/>
        <v>MAIN UNIT</v>
      </c>
      <c r="Q1237" s="208" t="s">
        <v>48</v>
      </c>
      <c r="R1237" s="208" t="s">
        <v>49</v>
      </c>
      <c r="S1237" s="208" t="s">
        <v>36</v>
      </c>
      <c r="T1237" s="208" t="s">
        <v>65</v>
      </c>
      <c r="U1237" s="208" t="s">
        <v>66</v>
      </c>
      <c r="V1237" s="208" t="s">
        <v>99</v>
      </c>
      <c r="W1237" s="208" t="s">
        <v>1276</v>
      </c>
      <c r="X1237" s="34">
        <v>12704790</v>
      </c>
      <c r="Y1237" s="215" t="str">
        <f t="shared" si="242"/>
        <v>1</v>
      </c>
      <c r="Z1237" s="26">
        <f t="shared" si="230"/>
        <v>12704790</v>
      </c>
      <c r="AA1237" s="208">
        <v>7.5700000000000003E-2</v>
      </c>
      <c r="AB1237" s="35">
        <f t="shared" si="241"/>
        <v>961752.603</v>
      </c>
      <c r="AC1237" s="27">
        <f t="shared" si="234"/>
        <v>115891.1886615</v>
      </c>
      <c r="AD1237" s="212">
        <v>0.1205</v>
      </c>
      <c r="AE1237" s="211">
        <f t="shared" si="235"/>
        <v>0</v>
      </c>
      <c r="AF1237" s="211" t="str">
        <f>IF(AND(COUNTIFS($J$18:J1237,J1237)=1,AE1237=1),1,"")</f>
        <v/>
      </c>
      <c r="AG1237" s="211" t="str">
        <f>IF(C1237="","",IF(AND(COUNTIFS($J$18:J1237,J1237)=1,C1237&lt;&gt;""),1,""))</f>
        <v/>
      </c>
      <c r="AH1237" s="211" t="str">
        <f>IF(G1237="","",IF(AND(COUNTIFS($J$18:J1237,J1237)=1,G1237&lt;&gt;""),1,""))</f>
        <v/>
      </c>
      <c r="AI1237" s="28">
        <f t="shared" si="236"/>
        <v>31097187.029487614</v>
      </c>
      <c r="AJ1237" s="28">
        <f t="shared" si="237"/>
        <v>3892353.6644401974</v>
      </c>
      <c r="AK1237" s="29">
        <f t="shared" si="238"/>
        <v>0.12516738767237404</v>
      </c>
      <c r="AL1237" s="210"/>
      <c r="AM1237" s="210"/>
      <c r="AN1237" s="210"/>
      <c r="AO1237" s="210"/>
      <c r="AP1237" s="45" t="str">
        <f t="shared" si="239"/>
        <v>20212</v>
      </c>
      <c r="AQ1237" s="45" t="str">
        <f t="shared" si="240"/>
        <v>20212JPY</v>
      </c>
    </row>
    <row r="1238" spans="1:43" s="15" customFormat="1">
      <c r="A1238" s="208" t="s">
        <v>35</v>
      </c>
      <c r="B1238" s="209">
        <v>2020</v>
      </c>
      <c r="C1238" s="209">
        <v>9</v>
      </c>
      <c r="D1238" s="57" t="str">
        <f t="shared" si="229"/>
        <v>Q2</v>
      </c>
      <c r="E1238" s="208" t="s">
        <v>35</v>
      </c>
      <c r="F1238" s="209">
        <v>2021</v>
      </c>
      <c r="G1238" s="209">
        <v>3</v>
      </c>
      <c r="H1238" s="213"/>
      <c r="I1238" s="57" t="str">
        <f t="shared" si="232"/>
        <v>Q4</v>
      </c>
      <c r="J1238" s="204" t="s">
        <v>1439</v>
      </c>
      <c r="K1238" s="213" t="s">
        <v>1437</v>
      </c>
      <c r="L1238" s="210" t="s">
        <v>55</v>
      </c>
      <c r="M1238" s="208" t="s">
        <v>47</v>
      </c>
      <c r="N1238" s="208">
        <v>1</v>
      </c>
      <c r="O1238" s="208"/>
      <c r="P1238" s="57" t="str">
        <f t="shared" si="233"/>
        <v>MAIN UNIT</v>
      </c>
      <c r="Q1238" s="208" t="s">
        <v>48</v>
      </c>
      <c r="R1238" s="208" t="s">
        <v>49</v>
      </c>
      <c r="S1238" s="208" t="s">
        <v>36</v>
      </c>
      <c r="T1238" s="208" t="s">
        <v>65</v>
      </c>
      <c r="U1238" s="208" t="s">
        <v>66</v>
      </c>
      <c r="V1238" s="208" t="s">
        <v>99</v>
      </c>
      <c r="W1238" s="208" t="s">
        <v>1276</v>
      </c>
      <c r="X1238" s="34">
        <v>7485110</v>
      </c>
      <c r="Y1238" s="215" t="str">
        <f t="shared" si="242"/>
        <v>1</v>
      </c>
      <c r="Z1238" s="26">
        <f t="shared" si="230"/>
        <v>7485110</v>
      </c>
      <c r="AA1238" s="208">
        <v>7.4499999999999997E-2</v>
      </c>
      <c r="AB1238" s="35">
        <f t="shared" si="241"/>
        <v>557640.69499999995</v>
      </c>
      <c r="AC1238" s="27">
        <f t="shared" si="234"/>
        <v>68924.389901999995</v>
      </c>
      <c r="AD1238" s="212">
        <v>0.1236</v>
      </c>
      <c r="AE1238" s="211">
        <f t="shared" si="235"/>
        <v>0</v>
      </c>
      <c r="AF1238" s="211" t="str">
        <f>IF(AND(COUNTIFS($J$18:J1238,J1238)=1,AE1238=1),1,"")</f>
        <v/>
      </c>
      <c r="AG1238" s="211">
        <f>IF(C1238="","",IF(AND(COUNTIFS($J$18:J1238,J1238)=1,C1238&lt;&gt;""),1,""))</f>
        <v>1</v>
      </c>
      <c r="AH1238" s="211">
        <f>IF(G1238="","",IF(AND(COUNTIFS($J$18:J1238,J1238)=1,G1238&lt;&gt;""),1,""))</f>
        <v>1</v>
      </c>
      <c r="AI1238" s="28">
        <f t="shared" si="236"/>
        <v>57778307.282035396</v>
      </c>
      <c r="AJ1238" s="28">
        <f t="shared" si="237"/>
        <v>7259860.7225420559</v>
      </c>
      <c r="AK1238" s="29">
        <f t="shared" si="238"/>
        <v>0.12565028406083667</v>
      </c>
      <c r="AL1238" s="210"/>
      <c r="AM1238" s="210"/>
      <c r="AN1238" s="210"/>
      <c r="AO1238" s="210"/>
      <c r="AP1238" s="45" t="str">
        <f t="shared" si="239"/>
        <v>20213</v>
      </c>
      <c r="AQ1238" s="45" t="str">
        <f t="shared" si="240"/>
        <v>20213JPY</v>
      </c>
    </row>
    <row r="1239" spans="1:43" s="15" customFormat="1">
      <c r="A1239" s="208" t="s">
        <v>35</v>
      </c>
      <c r="B1239" s="209">
        <v>2020</v>
      </c>
      <c r="C1239" s="209">
        <v>9</v>
      </c>
      <c r="D1239" s="57" t="str">
        <f t="shared" si="229"/>
        <v>Q2</v>
      </c>
      <c r="E1239" s="208" t="s">
        <v>35</v>
      </c>
      <c r="F1239" s="209">
        <v>2021</v>
      </c>
      <c r="G1239" s="209">
        <v>3</v>
      </c>
      <c r="H1239" s="213"/>
      <c r="I1239" s="57" t="str">
        <f t="shared" si="232"/>
        <v>Q4</v>
      </c>
      <c r="J1239" s="204" t="s">
        <v>1439</v>
      </c>
      <c r="K1239" s="213" t="s">
        <v>1437</v>
      </c>
      <c r="L1239" s="210" t="s">
        <v>55</v>
      </c>
      <c r="M1239" s="208" t="s">
        <v>47</v>
      </c>
      <c r="N1239" s="208">
        <v>1</v>
      </c>
      <c r="O1239" s="208"/>
      <c r="P1239" s="57" t="str">
        <f t="shared" si="233"/>
        <v>MAIN UNIT</v>
      </c>
      <c r="Q1239" s="208" t="s">
        <v>48</v>
      </c>
      <c r="R1239" s="208" t="s">
        <v>49</v>
      </c>
      <c r="S1239" s="208" t="s">
        <v>36</v>
      </c>
      <c r="T1239" s="208" t="s">
        <v>65</v>
      </c>
      <c r="U1239" s="208" t="s">
        <v>66</v>
      </c>
      <c r="V1239" s="208" t="s">
        <v>99</v>
      </c>
      <c r="W1239" s="208" t="s">
        <v>1276</v>
      </c>
      <c r="X1239" s="34">
        <v>7485110</v>
      </c>
      <c r="Y1239" s="215" t="str">
        <f t="shared" si="242"/>
        <v>1</v>
      </c>
      <c r="Z1239" s="26">
        <f t="shared" si="230"/>
        <v>7485110</v>
      </c>
      <c r="AA1239" s="208">
        <v>7.4499999999999997E-2</v>
      </c>
      <c r="AB1239" s="35">
        <f t="shared" si="241"/>
        <v>557640.69499999995</v>
      </c>
      <c r="AC1239" s="27">
        <f t="shared" si="234"/>
        <v>68924.389901999995</v>
      </c>
      <c r="AD1239" s="212">
        <v>0.1236</v>
      </c>
      <c r="AE1239" s="211">
        <f t="shared" si="235"/>
        <v>0</v>
      </c>
      <c r="AF1239" s="211" t="str">
        <f>IF(AND(COUNTIFS($J$18:J1239,J1239)=1,AE1239=1),1,"")</f>
        <v/>
      </c>
      <c r="AG1239" s="211" t="str">
        <f>IF(C1239="","",IF(AND(COUNTIFS($J$18:J1239,J1239)=1,C1239&lt;&gt;""),1,""))</f>
        <v/>
      </c>
      <c r="AH1239" s="211" t="str">
        <f>IF(G1239="","",IF(AND(COUNTIFS($J$18:J1239,J1239)=1,G1239&lt;&gt;""),1,""))</f>
        <v/>
      </c>
      <c r="AI1239" s="28">
        <f t="shared" si="236"/>
        <v>57778307.282035396</v>
      </c>
      <c r="AJ1239" s="28">
        <f t="shared" si="237"/>
        <v>7259860.7225420559</v>
      </c>
      <c r="AK1239" s="29">
        <f t="shared" si="238"/>
        <v>0.12565028406083667</v>
      </c>
      <c r="AL1239" s="210"/>
      <c r="AM1239" s="210"/>
      <c r="AN1239" s="210"/>
      <c r="AO1239" s="210"/>
      <c r="AP1239" s="45" t="str">
        <f t="shared" si="239"/>
        <v>20213</v>
      </c>
      <c r="AQ1239" s="45" t="str">
        <f t="shared" si="240"/>
        <v>20213JPY</v>
      </c>
    </row>
    <row r="1240" spans="1:43" s="15" customFormat="1">
      <c r="A1240" s="208" t="s">
        <v>35</v>
      </c>
      <c r="B1240" s="209">
        <v>2020</v>
      </c>
      <c r="C1240" s="209">
        <v>10</v>
      </c>
      <c r="D1240" s="57" t="str">
        <f t="shared" si="229"/>
        <v>Q3</v>
      </c>
      <c r="E1240" s="208" t="s">
        <v>35</v>
      </c>
      <c r="F1240" s="209">
        <v>2021</v>
      </c>
      <c r="G1240" s="209">
        <v>1</v>
      </c>
      <c r="H1240" s="213"/>
      <c r="I1240" s="57" t="str">
        <f t="shared" si="232"/>
        <v>Q4</v>
      </c>
      <c r="J1240" s="204" t="s">
        <v>1440</v>
      </c>
      <c r="K1240" s="213" t="s">
        <v>1384</v>
      </c>
      <c r="L1240" s="210" t="s">
        <v>79</v>
      </c>
      <c r="M1240" s="208" t="s">
        <v>47</v>
      </c>
      <c r="N1240" s="208">
        <v>1</v>
      </c>
      <c r="O1240" s="208"/>
      <c r="P1240" s="57" t="str">
        <f t="shared" si="233"/>
        <v>MAIN UNIT</v>
      </c>
      <c r="Q1240" s="208" t="s">
        <v>48</v>
      </c>
      <c r="R1240" s="208" t="s">
        <v>49</v>
      </c>
      <c r="S1240" s="208" t="s">
        <v>37</v>
      </c>
      <c r="T1240" s="208" t="s">
        <v>196</v>
      </c>
      <c r="U1240" s="208" t="s">
        <v>197</v>
      </c>
      <c r="V1240" s="208" t="s">
        <v>198</v>
      </c>
      <c r="W1240" s="208" t="s">
        <v>984</v>
      </c>
      <c r="X1240" s="34">
        <v>10200000</v>
      </c>
      <c r="Y1240" s="215" t="str">
        <f t="shared" si="242"/>
        <v>1</v>
      </c>
      <c r="Z1240" s="26">
        <f t="shared" si="230"/>
        <v>10200000</v>
      </c>
      <c r="AA1240" s="208">
        <v>7.6799999999999993E-2</v>
      </c>
      <c r="AB1240" s="35">
        <f t="shared" si="241"/>
        <v>783359.99999999988</v>
      </c>
      <c r="AC1240" s="27">
        <f t="shared" si="234"/>
        <v>79432.703999999998</v>
      </c>
      <c r="AD1240" s="212">
        <v>0.1014</v>
      </c>
      <c r="AE1240" s="211">
        <f t="shared" si="235"/>
        <v>0</v>
      </c>
      <c r="AF1240" s="211" t="str">
        <f>IF(AND(COUNTIFS($J$18:J1240,J1240)=1,AE1240=1),1,"")</f>
        <v/>
      </c>
      <c r="AG1240" s="211">
        <f>IF(C1240="","",IF(AND(COUNTIFS($J$18:J1240,J1240)=1,C1240&lt;&gt;""),1,""))</f>
        <v>1</v>
      </c>
      <c r="AH1240" s="211">
        <f>IF(G1240="","",IF(AND(COUNTIFS($J$18:J1240,J1240)=1,G1240&lt;&gt;""),1,""))</f>
        <v>1</v>
      </c>
      <c r="AI1240" s="28">
        <f t="shared" si="236"/>
        <v>45803245.025628328</v>
      </c>
      <c r="AJ1240" s="28">
        <f t="shared" si="237"/>
        <v>5664636.2584379371</v>
      </c>
      <c r="AK1240" s="29">
        <f t="shared" si="238"/>
        <v>0.12367325186825515</v>
      </c>
      <c r="AL1240" s="210"/>
      <c r="AM1240" s="210"/>
      <c r="AN1240" s="210"/>
      <c r="AO1240" s="210"/>
      <c r="AP1240" s="45" t="str">
        <f t="shared" si="239"/>
        <v>20211</v>
      </c>
      <c r="AQ1240" s="45" t="str">
        <f t="shared" si="240"/>
        <v>20211JPY</v>
      </c>
    </row>
    <row r="1241" spans="1:43" s="15" customFormat="1">
      <c r="A1241" s="208" t="s">
        <v>35</v>
      </c>
      <c r="B1241" s="209">
        <v>2020</v>
      </c>
      <c r="C1241" s="209">
        <v>10</v>
      </c>
      <c r="D1241" s="57" t="str">
        <f t="shared" si="229"/>
        <v>Q3</v>
      </c>
      <c r="E1241" s="208" t="s">
        <v>35</v>
      </c>
      <c r="F1241" s="209">
        <v>2021</v>
      </c>
      <c r="G1241" s="209">
        <v>1</v>
      </c>
      <c r="H1241" s="213"/>
      <c r="I1241" s="57" t="str">
        <f t="shared" si="232"/>
        <v>Q4</v>
      </c>
      <c r="J1241" s="204" t="s">
        <v>1440</v>
      </c>
      <c r="K1241" s="213" t="s">
        <v>1384</v>
      </c>
      <c r="L1241" s="210" t="s">
        <v>79</v>
      </c>
      <c r="M1241" s="208" t="s">
        <v>47</v>
      </c>
      <c r="N1241" s="208">
        <v>1</v>
      </c>
      <c r="O1241" s="208"/>
      <c r="P1241" s="57" t="str">
        <f t="shared" si="233"/>
        <v>MAIN UNIT</v>
      </c>
      <c r="Q1241" s="208" t="s">
        <v>48</v>
      </c>
      <c r="R1241" s="208" t="s">
        <v>49</v>
      </c>
      <c r="S1241" s="208" t="s">
        <v>37</v>
      </c>
      <c r="T1241" s="208" t="s">
        <v>196</v>
      </c>
      <c r="U1241" s="208" t="s">
        <v>197</v>
      </c>
      <c r="V1241" s="208" t="s">
        <v>198</v>
      </c>
      <c r="W1241" s="208" t="s">
        <v>984</v>
      </c>
      <c r="X1241" s="34">
        <v>10200000</v>
      </c>
      <c r="Y1241" s="215" t="str">
        <f t="shared" si="242"/>
        <v>1</v>
      </c>
      <c r="Z1241" s="26">
        <f t="shared" si="230"/>
        <v>10200000</v>
      </c>
      <c r="AA1241" s="208">
        <v>7.6799999999999993E-2</v>
      </c>
      <c r="AB1241" s="35">
        <f t="shared" si="241"/>
        <v>783359.99999999988</v>
      </c>
      <c r="AC1241" s="27">
        <f t="shared" si="234"/>
        <v>79432.703999999998</v>
      </c>
      <c r="AD1241" s="212">
        <v>0.1014</v>
      </c>
      <c r="AE1241" s="211">
        <f t="shared" si="235"/>
        <v>0</v>
      </c>
      <c r="AF1241" s="211" t="str">
        <f>IF(AND(COUNTIFS($J$18:J1241,J1241)=1,AE1241=1),1,"")</f>
        <v/>
      </c>
      <c r="AG1241" s="211" t="str">
        <f>IF(C1241="","",IF(AND(COUNTIFS($J$18:J1241,J1241)=1,C1241&lt;&gt;""),1,""))</f>
        <v/>
      </c>
      <c r="AH1241" s="211" t="str">
        <f>IF(G1241="","",IF(AND(COUNTIFS($J$18:J1241,J1241)=1,G1241&lt;&gt;""),1,""))</f>
        <v/>
      </c>
      <c r="AI1241" s="28">
        <f t="shared" si="236"/>
        <v>45803245.025628328</v>
      </c>
      <c r="AJ1241" s="28">
        <f t="shared" si="237"/>
        <v>5664636.2584379371</v>
      </c>
      <c r="AK1241" s="29">
        <f t="shared" si="238"/>
        <v>0.12367325186825515</v>
      </c>
      <c r="AL1241" s="210"/>
      <c r="AM1241" s="210"/>
      <c r="AN1241" s="210"/>
      <c r="AO1241" s="210"/>
      <c r="AP1241" s="45" t="str">
        <f t="shared" si="239"/>
        <v>20211</v>
      </c>
      <c r="AQ1241" s="45" t="str">
        <f t="shared" si="240"/>
        <v>20211JPY</v>
      </c>
    </row>
    <row r="1242" spans="1:43" s="15" customFormat="1">
      <c r="A1242" s="208" t="s">
        <v>35</v>
      </c>
      <c r="B1242" s="209">
        <v>2020</v>
      </c>
      <c r="C1242" s="209">
        <v>10</v>
      </c>
      <c r="D1242" s="57" t="str">
        <f t="shared" si="229"/>
        <v>Q3</v>
      </c>
      <c r="E1242" s="208" t="s">
        <v>35</v>
      </c>
      <c r="F1242" s="209">
        <v>2021</v>
      </c>
      <c r="G1242" s="209">
        <v>1</v>
      </c>
      <c r="H1242" s="213"/>
      <c r="I1242" s="57" t="str">
        <f t="shared" si="232"/>
        <v>Q4</v>
      </c>
      <c r="J1242" s="204" t="s">
        <v>1440</v>
      </c>
      <c r="K1242" s="213" t="s">
        <v>1384</v>
      </c>
      <c r="L1242" s="210" t="s">
        <v>79</v>
      </c>
      <c r="M1242" s="208" t="s">
        <v>47</v>
      </c>
      <c r="N1242" s="208">
        <v>1</v>
      </c>
      <c r="O1242" s="208"/>
      <c r="P1242" s="57" t="str">
        <f t="shared" si="233"/>
        <v>MAIN UNIT</v>
      </c>
      <c r="Q1242" s="208" t="s">
        <v>48</v>
      </c>
      <c r="R1242" s="208" t="s">
        <v>49</v>
      </c>
      <c r="S1242" s="208" t="s">
        <v>37</v>
      </c>
      <c r="T1242" s="208" t="s">
        <v>196</v>
      </c>
      <c r="U1242" s="208" t="s">
        <v>197</v>
      </c>
      <c r="V1242" s="208" t="s">
        <v>198</v>
      </c>
      <c r="W1242" s="208" t="s">
        <v>984</v>
      </c>
      <c r="X1242" s="34">
        <v>10200000</v>
      </c>
      <c r="Y1242" s="215" t="str">
        <f t="shared" si="242"/>
        <v>1</v>
      </c>
      <c r="Z1242" s="26">
        <f t="shared" si="230"/>
        <v>10200000</v>
      </c>
      <c r="AA1242" s="208">
        <v>7.6799999999999993E-2</v>
      </c>
      <c r="AB1242" s="35">
        <f t="shared" si="241"/>
        <v>783359.99999999988</v>
      </c>
      <c r="AC1242" s="27">
        <f t="shared" si="234"/>
        <v>79432.703999999998</v>
      </c>
      <c r="AD1242" s="212">
        <v>0.1014</v>
      </c>
      <c r="AE1242" s="211">
        <f t="shared" si="235"/>
        <v>0</v>
      </c>
      <c r="AF1242" s="211" t="str">
        <f>IF(AND(COUNTIFS($J$18:J1242,J1242)=1,AE1242=1),1,"")</f>
        <v/>
      </c>
      <c r="AG1242" s="211" t="str">
        <f>IF(C1242="","",IF(AND(COUNTIFS($J$18:J1242,J1242)=1,C1242&lt;&gt;""),1,""))</f>
        <v/>
      </c>
      <c r="AH1242" s="211" t="str">
        <f>IF(G1242="","",IF(AND(COUNTIFS($J$18:J1242,J1242)=1,G1242&lt;&gt;""),1,""))</f>
        <v/>
      </c>
      <c r="AI1242" s="28">
        <f t="shared" si="236"/>
        <v>45803245.025628328</v>
      </c>
      <c r="AJ1242" s="28">
        <f t="shared" si="237"/>
        <v>5664636.2584379371</v>
      </c>
      <c r="AK1242" s="29">
        <f t="shared" si="238"/>
        <v>0.12367325186825515</v>
      </c>
      <c r="AL1242" s="210"/>
      <c r="AM1242" s="210"/>
      <c r="AN1242" s="210"/>
      <c r="AO1242" s="210"/>
      <c r="AP1242" s="45" t="str">
        <f t="shared" si="239"/>
        <v>20211</v>
      </c>
      <c r="AQ1242" s="45" t="str">
        <f t="shared" si="240"/>
        <v>20211JPY</v>
      </c>
    </row>
    <row r="1243" spans="1:43" s="15" customFormat="1">
      <c r="A1243" s="208" t="s">
        <v>35</v>
      </c>
      <c r="B1243" s="209">
        <v>2020</v>
      </c>
      <c r="C1243" s="209">
        <v>10</v>
      </c>
      <c r="D1243" s="57" t="str">
        <f t="shared" si="229"/>
        <v>Q3</v>
      </c>
      <c r="E1243" s="208" t="s">
        <v>35</v>
      </c>
      <c r="F1243" s="209">
        <v>2021</v>
      </c>
      <c r="G1243" s="209">
        <v>1</v>
      </c>
      <c r="H1243" s="213"/>
      <c r="I1243" s="57" t="str">
        <f t="shared" si="232"/>
        <v>Q4</v>
      </c>
      <c r="J1243" s="204" t="s">
        <v>1440</v>
      </c>
      <c r="K1243" s="213" t="s">
        <v>1384</v>
      </c>
      <c r="L1243" s="210" t="s">
        <v>79</v>
      </c>
      <c r="M1243" s="208" t="s">
        <v>47</v>
      </c>
      <c r="N1243" s="208">
        <v>1</v>
      </c>
      <c r="O1243" s="208"/>
      <c r="P1243" s="57" t="str">
        <f t="shared" si="233"/>
        <v>MAIN UNIT</v>
      </c>
      <c r="Q1243" s="208" t="s">
        <v>48</v>
      </c>
      <c r="R1243" s="208" t="s">
        <v>49</v>
      </c>
      <c r="S1243" s="208" t="s">
        <v>37</v>
      </c>
      <c r="T1243" s="208" t="s">
        <v>196</v>
      </c>
      <c r="U1243" s="208" t="s">
        <v>197</v>
      </c>
      <c r="V1243" s="208" t="s">
        <v>198</v>
      </c>
      <c r="W1243" s="208" t="s">
        <v>984</v>
      </c>
      <c r="X1243" s="34">
        <v>10200000</v>
      </c>
      <c r="Y1243" s="215" t="str">
        <f t="shared" si="242"/>
        <v>1</v>
      </c>
      <c r="Z1243" s="26">
        <f t="shared" si="230"/>
        <v>10200000</v>
      </c>
      <c r="AA1243" s="208">
        <v>7.6799999999999993E-2</v>
      </c>
      <c r="AB1243" s="35">
        <f t="shared" si="241"/>
        <v>783359.99999999988</v>
      </c>
      <c r="AC1243" s="27">
        <f t="shared" si="234"/>
        <v>79432.703999999998</v>
      </c>
      <c r="AD1243" s="212">
        <v>0.1014</v>
      </c>
      <c r="AE1243" s="211">
        <f t="shared" si="235"/>
        <v>0</v>
      </c>
      <c r="AF1243" s="211" t="str">
        <f>IF(AND(COUNTIFS($J$18:J1243,J1243)=1,AE1243=1),1,"")</f>
        <v/>
      </c>
      <c r="AG1243" s="211" t="str">
        <f>IF(C1243="","",IF(AND(COUNTIFS($J$18:J1243,J1243)=1,C1243&lt;&gt;""),1,""))</f>
        <v/>
      </c>
      <c r="AH1243" s="211" t="str">
        <f>IF(G1243="","",IF(AND(COUNTIFS($J$18:J1243,J1243)=1,G1243&lt;&gt;""),1,""))</f>
        <v/>
      </c>
      <c r="AI1243" s="28">
        <f t="shared" si="236"/>
        <v>45803245.025628328</v>
      </c>
      <c r="AJ1243" s="28">
        <f t="shared" si="237"/>
        <v>5664636.2584379371</v>
      </c>
      <c r="AK1243" s="29">
        <f t="shared" si="238"/>
        <v>0.12367325186825515</v>
      </c>
      <c r="AL1243" s="210"/>
      <c r="AM1243" s="210"/>
      <c r="AN1243" s="210"/>
      <c r="AO1243" s="210"/>
      <c r="AP1243" s="45" t="str">
        <f t="shared" si="239"/>
        <v>20211</v>
      </c>
      <c r="AQ1243" s="45" t="str">
        <f t="shared" si="240"/>
        <v>20211JPY</v>
      </c>
    </row>
    <row r="1244" spans="1:43" s="15" customFormat="1">
      <c r="A1244" s="208" t="s">
        <v>35</v>
      </c>
      <c r="B1244" s="209">
        <v>2020</v>
      </c>
      <c r="C1244" s="209">
        <v>10</v>
      </c>
      <c r="D1244" s="57" t="str">
        <f t="shared" si="229"/>
        <v>Q3</v>
      </c>
      <c r="E1244" s="208" t="s">
        <v>35</v>
      </c>
      <c r="F1244" s="209">
        <v>2021</v>
      </c>
      <c r="G1244" s="209">
        <v>1</v>
      </c>
      <c r="H1244" s="213"/>
      <c r="I1244" s="57" t="str">
        <f t="shared" si="232"/>
        <v>Q4</v>
      </c>
      <c r="J1244" s="204" t="s">
        <v>1440</v>
      </c>
      <c r="K1244" s="213" t="s">
        <v>1384</v>
      </c>
      <c r="L1244" s="210" t="s">
        <v>55</v>
      </c>
      <c r="M1244" s="208" t="s">
        <v>47</v>
      </c>
      <c r="N1244" s="208">
        <v>1</v>
      </c>
      <c r="O1244" s="208"/>
      <c r="P1244" s="57" t="str">
        <f t="shared" si="233"/>
        <v>MAIN UNIT</v>
      </c>
      <c r="Q1244" s="208" t="s">
        <v>48</v>
      </c>
      <c r="R1244" s="208" t="s">
        <v>49</v>
      </c>
      <c r="S1244" s="208" t="s">
        <v>37</v>
      </c>
      <c r="T1244" s="208" t="s">
        <v>196</v>
      </c>
      <c r="U1244" s="208" t="s">
        <v>197</v>
      </c>
      <c r="V1244" s="208" t="s">
        <v>198</v>
      </c>
      <c r="W1244" s="208" t="s">
        <v>984</v>
      </c>
      <c r="X1244" s="34">
        <v>7600000</v>
      </c>
      <c r="Y1244" s="215" t="str">
        <f t="shared" si="242"/>
        <v>1</v>
      </c>
      <c r="Z1244" s="26">
        <f t="shared" si="230"/>
        <v>7600000</v>
      </c>
      <c r="AA1244" s="208">
        <v>7.6799999999999993E-2</v>
      </c>
      <c r="AB1244" s="35">
        <f t="shared" si="241"/>
        <v>583680</v>
      </c>
      <c r="AC1244" s="27">
        <f t="shared" si="234"/>
        <v>59185.152000000002</v>
      </c>
      <c r="AD1244" s="212">
        <v>0.1014</v>
      </c>
      <c r="AE1244" s="211">
        <f t="shared" si="235"/>
        <v>0</v>
      </c>
      <c r="AF1244" s="211" t="str">
        <f>IF(AND(COUNTIFS($J$18:J1244,J1244)=1,AE1244=1),1,"")</f>
        <v/>
      </c>
      <c r="AG1244" s="211" t="str">
        <f>IF(C1244="","",IF(AND(COUNTIFS($J$18:J1244,J1244)=1,C1244&lt;&gt;""),1,""))</f>
        <v/>
      </c>
      <c r="AH1244" s="211" t="str">
        <f>IF(G1244="","",IF(AND(COUNTIFS($J$18:J1244,J1244)=1,G1244&lt;&gt;""),1,""))</f>
        <v/>
      </c>
      <c r="AI1244" s="28">
        <f t="shared" si="236"/>
        <v>45803245.025628328</v>
      </c>
      <c r="AJ1244" s="28">
        <f t="shared" si="237"/>
        <v>5664636.2584379371</v>
      </c>
      <c r="AK1244" s="29">
        <f t="shared" si="238"/>
        <v>0.12367325186825515</v>
      </c>
      <c r="AL1244" s="210"/>
      <c r="AM1244" s="210"/>
      <c r="AN1244" s="210"/>
      <c r="AO1244" s="210"/>
      <c r="AP1244" s="45" t="str">
        <f t="shared" si="239"/>
        <v>20211</v>
      </c>
      <c r="AQ1244" s="45" t="str">
        <f t="shared" si="240"/>
        <v>20211JPY</v>
      </c>
    </row>
    <row r="1245" spans="1:43" s="15" customFormat="1">
      <c r="A1245" s="208" t="s">
        <v>35</v>
      </c>
      <c r="B1245" s="209">
        <v>2020</v>
      </c>
      <c r="C1245" s="209">
        <v>10</v>
      </c>
      <c r="D1245" s="57" t="str">
        <f t="shared" si="229"/>
        <v>Q3</v>
      </c>
      <c r="E1245" s="208" t="s">
        <v>35</v>
      </c>
      <c r="F1245" s="209">
        <v>2021</v>
      </c>
      <c r="G1245" s="209">
        <v>1</v>
      </c>
      <c r="H1245" s="213"/>
      <c r="I1245" s="57" t="str">
        <f t="shared" si="232"/>
        <v>Q4</v>
      </c>
      <c r="J1245" s="204" t="s">
        <v>1385</v>
      </c>
      <c r="K1245" s="213" t="s">
        <v>1386</v>
      </c>
      <c r="L1245" s="210" t="s">
        <v>55</v>
      </c>
      <c r="M1245" s="208" t="s">
        <v>47</v>
      </c>
      <c r="N1245" s="208">
        <v>1</v>
      </c>
      <c r="O1245" s="208"/>
      <c r="P1245" s="57" t="str">
        <f t="shared" si="233"/>
        <v>MAIN UNIT</v>
      </c>
      <c r="Q1245" s="208" t="s">
        <v>48</v>
      </c>
      <c r="R1245" s="208" t="s">
        <v>49</v>
      </c>
      <c r="S1245" s="208" t="s">
        <v>37</v>
      </c>
      <c r="T1245" s="208" t="s">
        <v>155</v>
      </c>
      <c r="U1245" s="208" t="s">
        <v>76</v>
      </c>
      <c r="V1245" s="208" t="s">
        <v>71</v>
      </c>
      <c r="W1245" s="208" t="s">
        <v>51</v>
      </c>
      <c r="X1245" s="34">
        <v>620000</v>
      </c>
      <c r="Y1245" s="215" t="str">
        <f t="shared" si="242"/>
        <v>1.13</v>
      </c>
      <c r="Z1245" s="26">
        <f t="shared" si="230"/>
        <v>620000</v>
      </c>
      <c r="AA1245" s="208">
        <v>1.1850000000000001</v>
      </c>
      <c r="AB1245" s="35">
        <f t="shared" si="241"/>
        <v>650176.99115044263</v>
      </c>
      <c r="AC1245" s="27">
        <f t="shared" si="234"/>
        <v>66123.000000000015</v>
      </c>
      <c r="AD1245" s="212">
        <v>0.1017</v>
      </c>
      <c r="AE1245" s="211">
        <f t="shared" si="235"/>
        <v>0</v>
      </c>
      <c r="AF1245" s="211" t="str">
        <f>IF(AND(COUNTIFS($J$18:J1245,J1245)=1,AE1245=1),1,"")</f>
        <v/>
      </c>
      <c r="AG1245" s="211" t="str">
        <f>IF(C1245="","",IF(AND(COUNTIFS($J$18:J1245,J1245)=1,C1245&lt;&gt;""),1,""))</f>
        <v/>
      </c>
      <c r="AH1245" s="211" t="str">
        <f>IF(G1245="","",IF(AND(COUNTIFS($J$18:J1245,J1245)=1,G1245&lt;&gt;""),1,""))</f>
        <v/>
      </c>
      <c r="AI1245" s="28">
        <f t="shared" si="236"/>
        <v>45803245.025628328</v>
      </c>
      <c r="AJ1245" s="28">
        <f t="shared" si="237"/>
        <v>5664636.2584379371</v>
      </c>
      <c r="AK1245" s="29">
        <f t="shared" si="238"/>
        <v>0.12367325186825515</v>
      </c>
      <c r="AL1245" s="210"/>
      <c r="AM1245" s="210"/>
      <c r="AN1245" s="210"/>
      <c r="AO1245" s="210"/>
      <c r="AP1245" s="45" t="str">
        <f t="shared" si="239"/>
        <v>20211</v>
      </c>
      <c r="AQ1245" s="45" t="str">
        <f t="shared" si="240"/>
        <v>20211RMB</v>
      </c>
    </row>
    <row r="1246" spans="1:43" s="15" customFormat="1">
      <c r="A1246" s="208" t="s">
        <v>35</v>
      </c>
      <c r="B1246" s="209">
        <v>2020</v>
      </c>
      <c r="C1246" s="209">
        <v>10</v>
      </c>
      <c r="D1246" s="57" t="str">
        <f t="shared" si="229"/>
        <v>Q3</v>
      </c>
      <c r="E1246" s="208" t="s">
        <v>35</v>
      </c>
      <c r="F1246" s="209">
        <v>2021</v>
      </c>
      <c r="G1246" s="209">
        <v>1</v>
      </c>
      <c r="H1246" s="213"/>
      <c r="I1246" s="57" t="str">
        <f t="shared" si="232"/>
        <v>Q4</v>
      </c>
      <c r="J1246" s="204" t="s">
        <v>1441</v>
      </c>
      <c r="K1246" s="213" t="s">
        <v>1442</v>
      </c>
      <c r="L1246" s="210" t="s">
        <v>79</v>
      </c>
      <c r="M1246" s="208" t="s">
        <v>47</v>
      </c>
      <c r="N1246" s="208">
        <v>1</v>
      </c>
      <c r="O1246" s="208"/>
      <c r="P1246" s="57" t="str">
        <f t="shared" si="233"/>
        <v>MAIN UNIT</v>
      </c>
      <c r="Q1246" s="208" t="s">
        <v>958</v>
      </c>
      <c r="R1246" s="208" t="s">
        <v>49</v>
      </c>
      <c r="S1246" s="208" t="s">
        <v>37</v>
      </c>
      <c r="T1246" s="208" t="s">
        <v>75</v>
      </c>
      <c r="U1246" s="208" t="s">
        <v>76</v>
      </c>
      <c r="V1246" s="208" t="s">
        <v>71</v>
      </c>
      <c r="W1246" s="208" t="s">
        <v>51</v>
      </c>
      <c r="X1246" s="34">
        <v>1000000</v>
      </c>
      <c r="Y1246" s="215" t="str">
        <f t="shared" si="242"/>
        <v>1.13</v>
      </c>
      <c r="Z1246" s="26">
        <f t="shared" si="230"/>
        <v>1000000</v>
      </c>
      <c r="AA1246" s="208">
        <v>1.1850000000000001</v>
      </c>
      <c r="AB1246" s="35">
        <f t="shared" si="241"/>
        <v>1048672.5663716816</v>
      </c>
      <c r="AC1246" s="27">
        <f t="shared" si="234"/>
        <v>121226.54867256639</v>
      </c>
      <c r="AD1246" s="212">
        <v>0.11559999999999999</v>
      </c>
      <c r="AE1246" s="211">
        <f t="shared" si="235"/>
        <v>1</v>
      </c>
      <c r="AF1246" s="211">
        <f>IF(AND(COUNTIFS($J$18:J1246,J1246)=1,AE1246=1),1,"")</f>
        <v>1</v>
      </c>
      <c r="AG1246" s="211">
        <f>IF(C1246="","",IF(AND(COUNTIFS($J$18:J1246,J1246)=1,C1246&lt;&gt;""),1,""))</f>
        <v>1</v>
      </c>
      <c r="AH1246" s="211">
        <f>IF(G1246="","",IF(AND(COUNTIFS($J$18:J1246,J1246)=1,G1246&lt;&gt;""),1,""))</f>
        <v>1</v>
      </c>
      <c r="AI1246" s="28">
        <f t="shared" si="236"/>
        <v>45803245.025628328</v>
      </c>
      <c r="AJ1246" s="28">
        <f t="shared" si="237"/>
        <v>5664636.2584379371</v>
      </c>
      <c r="AK1246" s="29">
        <f t="shared" si="238"/>
        <v>0.12367325186825515</v>
      </c>
      <c r="AL1246" s="210"/>
      <c r="AM1246" s="210"/>
      <c r="AN1246" s="210"/>
      <c r="AO1246" s="210"/>
      <c r="AP1246" s="45" t="str">
        <f t="shared" si="239"/>
        <v>20211</v>
      </c>
      <c r="AQ1246" s="45" t="str">
        <f t="shared" si="240"/>
        <v>20211RMB</v>
      </c>
    </row>
    <row r="1247" spans="1:43" s="15" customFormat="1">
      <c r="A1247" s="208" t="s">
        <v>35</v>
      </c>
      <c r="B1247" s="209">
        <v>2020</v>
      </c>
      <c r="C1247" s="209">
        <v>10</v>
      </c>
      <c r="D1247" s="57" t="str">
        <f t="shared" si="229"/>
        <v>Q3</v>
      </c>
      <c r="E1247" s="208" t="s">
        <v>35</v>
      </c>
      <c r="F1247" s="209">
        <v>2021</v>
      </c>
      <c r="G1247" s="209">
        <v>1</v>
      </c>
      <c r="H1247" s="213"/>
      <c r="I1247" s="57" t="str">
        <f t="shared" si="232"/>
        <v>Q4</v>
      </c>
      <c r="J1247" s="204" t="s">
        <v>1441</v>
      </c>
      <c r="K1247" s="213" t="s">
        <v>1442</v>
      </c>
      <c r="L1247" s="210" t="s">
        <v>55</v>
      </c>
      <c r="M1247" s="208" t="s">
        <v>47</v>
      </c>
      <c r="N1247" s="208">
        <v>1</v>
      </c>
      <c r="O1247" s="208"/>
      <c r="P1247" s="57" t="str">
        <f t="shared" si="233"/>
        <v>MAIN UNIT</v>
      </c>
      <c r="Q1247" s="208" t="s">
        <v>958</v>
      </c>
      <c r="R1247" s="208" t="s">
        <v>49</v>
      </c>
      <c r="S1247" s="208" t="s">
        <v>37</v>
      </c>
      <c r="T1247" s="208" t="s">
        <v>75</v>
      </c>
      <c r="U1247" s="208" t="s">
        <v>76</v>
      </c>
      <c r="V1247" s="208" t="s">
        <v>71</v>
      </c>
      <c r="W1247" s="208" t="s">
        <v>51</v>
      </c>
      <c r="X1247" s="34">
        <v>800800</v>
      </c>
      <c r="Y1247" s="215" t="str">
        <f t="shared" si="242"/>
        <v>1.13</v>
      </c>
      <c r="Z1247" s="26">
        <f t="shared" si="230"/>
        <v>800800</v>
      </c>
      <c r="AA1247" s="208">
        <v>1.1850000000000001</v>
      </c>
      <c r="AB1247" s="35">
        <f t="shared" si="241"/>
        <v>839776.99115044263</v>
      </c>
      <c r="AC1247" s="27">
        <f t="shared" si="234"/>
        <v>97078.220176991163</v>
      </c>
      <c r="AD1247" s="212">
        <v>0.11559999999999999</v>
      </c>
      <c r="AE1247" s="211">
        <f t="shared" si="235"/>
        <v>1</v>
      </c>
      <c r="AF1247" s="211" t="str">
        <f>IF(AND(COUNTIFS($J$18:J1247,J1247)=1,AE1247=1),1,"")</f>
        <v/>
      </c>
      <c r="AG1247" s="211" t="str">
        <f>IF(C1247="","",IF(AND(COUNTIFS($J$18:J1247,J1247)=1,C1247&lt;&gt;""),1,""))</f>
        <v/>
      </c>
      <c r="AH1247" s="211" t="str">
        <f>IF(G1247="","",IF(AND(COUNTIFS($J$18:J1247,J1247)=1,G1247&lt;&gt;""),1,""))</f>
        <v/>
      </c>
      <c r="AI1247" s="28">
        <f t="shared" si="236"/>
        <v>45803245.025628328</v>
      </c>
      <c r="AJ1247" s="28">
        <f t="shared" si="237"/>
        <v>5664636.2584379371</v>
      </c>
      <c r="AK1247" s="29">
        <f t="shared" si="238"/>
        <v>0.12367325186825515</v>
      </c>
      <c r="AL1247" s="210"/>
      <c r="AM1247" s="210"/>
      <c r="AN1247" s="210"/>
      <c r="AO1247" s="210"/>
      <c r="AP1247" s="45" t="str">
        <f t="shared" si="239"/>
        <v>20211</v>
      </c>
      <c r="AQ1247" s="45" t="str">
        <f t="shared" si="240"/>
        <v>20211RMB</v>
      </c>
    </row>
    <row r="1248" spans="1:43" s="15" customFormat="1">
      <c r="A1248" s="208" t="s">
        <v>35</v>
      </c>
      <c r="B1248" s="209">
        <v>2020</v>
      </c>
      <c r="C1248" s="209">
        <v>10</v>
      </c>
      <c r="D1248" s="57" t="str">
        <f t="shared" si="229"/>
        <v>Q3</v>
      </c>
      <c r="E1248" s="208" t="s">
        <v>35</v>
      </c>
      <c r="F1248" s="209">
        <v>2021</v>
      </c>
      <c r="G1248" s="209">
        <v>1</v>
      </c>
      <c r="H1248" s="213"/>
      <c r="I1248" s="57" t="str">
        <f t="shared" si="232"/>
        <v>Q4</v>
      </c>
      <c r="J1248" s="204" t="s">
        <v>1443</v>
      </c>
      <c r="K1248" s="213" t="s">
        <v>1105</v>
      </c>
      <c r="L1248" s="210" t="s">
        <v>79</v>
      </c>
      <c r="M1248" s="208" t="s">
        <v>47</v>
      </c>
      <c r="N1248" s="208">
        <v>1</v>
      </c>
      <c r="O1248" s="208"/>
      <c r="P1248" s="57" t="str">
        <f t="shared" si="233"/>
        <v>MAIN UNIT</v>
      </c>
      <c r="Q1248" s="208" t="s">
        <v>48</v>
      </c>
      <c r="R1248" s="208" t="s">
        <v>49</v>
      </c>
      <c r="S1248" s="208" t="s">
        <v>36</v>
      </c>
      <c r="T1248" s="208" t="s">
        <v>65</v>
      </c>
      <c r="U1248" s="208" t="s">
        <v>66</v>
      </c>
      <c r="V1248" s="208" t="s">
        <v>114</v>
      </c>
      <c r="W1248" s="208" t="s">
        <v>96</v>
      </c>
      <c r="X1248" s="34">
        <v>12600000</v>
      </c>
      <c r="Y1248" s="215" t="str">
        <f t="shared" si="242"/>
        <v>1</v>
      </c>
      <c r="Z1248" s="26">
        <f t="shared" si="230"/>
        <v>12600000</v>
      </c>
      <c r="AA1248" s="208">
        <v>7.6799999999999993E-2</v>
      </c>
      <c r="AB1248" s="35">
        <f t="shared" si="241"/>
        <v>967679.99999999988</v>
      </c>
      <c r="AC1248" s="27">
        <f t="shared" si="234"/>
        <v>108283.39199999999</v>
      </c>
      <c r="AD1248" s="212">
        <v>0.1119</v>
      </c>
      <c r="AE1248" s="211">
        <f t="shared" si="235"/>
        <v>0</v>
      </c>
      <c r="AF1248" s="211" t="str">
        <f>IF(AND(COUNTIFS($J$18:J1248,J1248)=1,AE1248=1),1,"")</f>
        <v/>
      </c>
      <c r="AG1248" s="211">
        <f>IF(C1248="","",IF(AND(COUNTIFS($J$18:J1248,J1248)=1,C1248&lt;&gt;""),1,""))</f>
        <v>1</v>
      </c>
      <c r="AH1248" s="211">
        <f>IF(G1248="","",IF(AND(COUNTIFS($J$18:J1248,J1248)=1,G1248&lt;&gt;""),1,""))</f>
        <v>1</v>
      </c>
      <c r="AI1248" s="28">
        <f t="shared" si="236"/>
        <v>45803245.025628328</v>
      </c>
      <c r="AJ1248" s="28">
        <f t="shared" si="237"/>
        <v>5664636.2584379371</v>
      </c>
      <c r="AK1248" s="29">
        <f t="shared" si="238"/>
        <v>0.12367325186825515</v>
      </c>
      <c r="AL1248" s="210"/>
      <c r="AM1248" s="210"/>
      <c r="AN1248" s="210"/>
      <c r="AO1248" s="210"/>
      <c r="AP1248" s="45" t="str">
        <f t="shared" si="239"/>
        <v>20211</v>
      </c>
      <c r="AQ1248" s="45" t="str">
        <f t="shared" si="240"/>
        <v>20211JPY</v>
      </c>
    </row>
    <row r="1249" spans="1:43" s="15" customFormat="1">
      <c r="A1249" s="208" t="s">
        <v>35</v>
      </c>
      <c r="B1249" s="209">
        <v>2020</v>
      </c>
      <c r="C1249" s="209">
        <v>10</v>
      </c>
      <c r="D1249" s="57" t="str">
        <f t="shared" si="229"/>
        <v>Q3</v>
      </c>
      <c r="E1249" s="208" t="s">
        <v>35</v>
      </c>
      <c r="F1249" s="209">
        <v>2021</v>
      </c>
      <c r="G1249" s="209">
        <v>1</v>
      </c>
      <c r="H1249" s="213"/>
      <c r="I1249" s="57" t="str">
        <f t="shared" si="232"/>
        <v>Q4</v>
      </c>
      <c r="J1249" s="204" t="s">
        <v>1444</v>
      </c>
      <c r="K1249" s="213" t="s">
        <v>1445</v>
      </c>
      <c r="L1249" s="210" t="s">
        <v>79</v>
      </c>
      <c r="M1249" s="208" t="s">
        <v>47</v>
      </c>
      <c r="N1249" s="208">
        <v>1</v>
      </c>
      <c r="O1249" s="208"/>
      <c r="P1249" s="57" t="str">
        <f t="shared" si="233"/>
        <v>MAIN UNIT</v>
      </c>
      <c r="Q1249" s="208" t="s">
        <v>56</v>
      </c>
      <c r="R1249" s="208" t="s">
        <v>49</v>
      </c>
      <c r="S1249" s="208" t="s">
        <v>36</v>
      </c>
      <c r="T1249" s="208" t="s">
        <v>65</v>
      </c>
      <c r="U1249" s="208" t="s">
        <v>66</v>
      </c>
      <c r="V1249" s="208" t="s">
        <v>290</v>
      </c>
      <c r="W1249" s="208" t="s">
        <v>96</v>
      </c>
      <c r="X1249" s="34">
        <v>15450000</v>
      </c>
      <c r="Y1249" s="215" t="str">
        <f t="shared" si="242"/>
        <v>1</v>
      </c>
      <c r="Z1249" s="26">
        <f t="shared" si="230"/>
        <v>15450000</v>
      </c>
      <c r="AA1249" s="208">
        <v>7.6799999999999993E-2</v>
      </c>
      <c r="AB1249" s="35">
        <f t="shared" si="241"/>
        <v>1186560</v>
      </c>
      <c r="AC1249" s="27">
        <f t="shared" si="234"/>
        <v>133250.68799999999</v>
      </c>
      <c r="AD1249" s="212">
        <v>0.1123</v>
      </c>
      <c r="AE1249" s="211">
        <f t="shared" si="235"/>
        <v>1</v>
      </c>
      <c r="AF1249" s="211">
        <f>IF(AND(COUNTIFS($J$18:J1249,J1249)=1,AE1249=1),1,"")</f>
        <v>1</v>
      </c>
      <c r="AG1249" s="211">
        <f>IF(C1249="","",IF(AND(COUNTIFS($J$18:J1249,J1249)=1,C1249&lt;&gt;""),1,""))</f>
        <v>1</v>
      </c>
      <c r="AH1249" s="211">
        <f>IF(G1249="","",IF(AND(COUNTIFS($J$18:J1249,J1249)=1,G1249&lt;&gt;""),1,""))</f>
        <v>1</v>
      </c>
      <c r="AI1249" s="28">
        <f t="shared" si="236"/>
        <v>45803245.025628328</v>
      </c>
      <c r="AJ1249" s="28">
        <f t="shared" si="237"/>
        <v>5664636.2584379371</v>
      </c>
      <c r="AK1249" s="29">
        <f t="shared" si="238"/>
        <v>0.12367325186825515</v>
      </c>
      <c r="AL1249" s="210"/>
      <c r="AM1249" s="210"/>
      <c r="AN1249" s="210"/>
      <c r="AO1249" s="210"/>
      <c r="AP1249" s="45" t="str">
        <f t="shared" si="239"/>
        <v>20211</v>
      </c>
      <c r="AQ1249" s="45" t="str">
        <f t="shared" si="240"/>
        <v>20211JPY</v>
      </c>
    </row>
    <row r="1250" spans="1:43" s="15" customFormat="1">
      <c r="A1250" s="208" t="s">
        <v>35</v>
      </c>
      <c r="B1250" s="209">
        <v>2020</v>
      </c>
      <c r="C1250" s="209">
        <v>10</v>
      </c>
      <c r="D1250" s="57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208" t="s">
        <v>35</v>
      </c>
      <c r="F1250" s="209">
        <v>2021</v>
      </c>
      <c r="G1250" s="209">
        <v>1</v>
      </c>
      <c r="H1250" s="213"/>
      <c r="I1250" s="57" t="str">
        <f t="shared" si="232"/>
        <v>Q4</v>
      </c>
      <c r="J1250" s="204" t="s">
        <v>1444</v>
      </c>
      <c r="K1250" s="213" t="s">
        <v>1445</v>
      </c>
      <c r="L1250" s="210" t="s">
        <v>79</v>
      </c>
      <c r="M1250" s="208" t="s">
        <v>47</v>
      </c>
      <c r="N1250" s="208">
        <v>1</v>
      </c>
      <c r="O1250" s="208"/>
      <c r="P1250" s="57" t="str">
        <f t="shared" si="233"/>
        <v>MAIN UNIT</v>
      </c>
      <c r="Q1250" s="208" t="s">
        <v>56</v>
      </c>
      <c r="R1250" s="208" t="s">
        <v>49</v>
      </c>
      <c r="S1250" s="208" t="s">
        <v>36</v>
      </c>
      <c r="T1250" s="208" t="s">
        <v>65</v>
      </c>
      <c r="U1250" s="208" t="s">
        <v>66</v>
      </c>
      <c r="V1250" s="208" t="s">
        <v>290</v>
      </c>
      <c r="W1250" s="208" t="s">
        <v>96</v>
      </c>
      <c r="X1250" s="34">
        <v>15450000</v>
      </c>
      <c r="Y1250" s="215" t="str">
        <f t="shared" si="242"/>
        <v>1</v>
      </c>
      <c r="Z1250" s="26">
        <f t="shared" ref="Z1250:Z1313" si="244">IF(X1250="","",X1250*MAX(O1250,N1250))</f>
        <v>15450000</v>
      </c>
      <c r="AA1250" s="208">
        <v>7.6799999999999993E-2</v>
      </c>
      <c r="AB1250" s="35">
        <f t="shared" si="241"/>
        <v>1186560</v>
      </c>
      <c r="AC1250" s="27">
        <f t="shared" si="234"/>
        <v>133250.68799999999</v>
      </c>
      <c r="AD1250" s="212">
        <v>0.1123</v>
      </c>
      <c r="AE1250" s="211">
        <f t="shared" si="235"/>
        <v>1</v>
      </c>
      <c r="AF1250" s="211" t="str">
        <f>IF(AND(COUNTIFS($J$18:J1250,J1250)=1,AE1250=1),1,"")</f>
        <v/>
      </c>
      <c r="AG1250" s="211" t="str">
        <f>IF(C1250="","",IF(AND(COUNTIFS($J$18:J1250,J1250)=1,C1250&lt;&gt;""),1,""))</f>
        <v/>
      </c>
      <c r="AH1250" s="211" t="str">
        <f>IF(G1250="","",IF(AND(COUNTIFS($J$18:J1250,J1250)=1,G1250&lt;&gt;""),1,""))</f>
        <v/>
      </c>
      <c r="AI1250" s="28">
        <f t="shared" si="236"/>
        <v>45803245.025628328</v>
      </c>
      <c r="AJ1250" s="28">
        <f t="shared" si="237"/>
        <v>5664636.2584379371</v>
      </c>
      <c r="AK1250" s="29">
        <f t="shared" si="238"/>
        <v>0.12367325186825515</v>
      </c>
      <c r="AL1250" s="210"/>
      <c r="AM1250" s="210"/>
      <c r="AN1250" s="210"/>
      <c r="AO1250" s="210"/>
      <c r="AP1250" s="45" t="str">
        <f t="shared" si="239"/>
        <v>20211</v>
      </c>
      <c r="AQ1250" s="45" t="str">
        <f t="shared" si="240"/>
        <v>20211JPY</v>
      </c>
    </row>
    <row r="1251" spans="1:43" s="15" customFormat="1">
      <c r="A1251" s="208" t="s">
        <v>35</v>
      </c>
      <c r="B1251" s="209">
        <v>2020</v>
      </c>
      <c r="C1251" s="209">
        <v>10</v>
      </c>
      <c r="D1251" s="57" t="str">
        <f t="shared" si="243"/>
        <v>Q3</v>
      </c>
      <c r="E1251" s="208" t="s">
        <v>35</v>
      </c>
      <c r="F1251" s="209">
        <v>2021</v>
      </c>
      <c r="G1251" s="209">
        <v>1</v>
      </c>
      <c r="H1251" s="213"/>
      <c r="I1251" s="57" t="str">
        <f t="shared" si="232"/>
        <v>Q4</v>
      </c>
      <c r="J1251" s="204" t="s">
        <v>1446</v>
      </c>
      <c r="K1251" s="213" t="s">
        <v>1447</v>
      </c>
      <c r="L1251" s="210" t="s">
        <v>79</v>
      </c>
      <c r="M1251" s="208" t="s">
        <v>47</v>
      </c>
      <c r="N1251" s="208">
        <v>1</v>
      </c>
      <c r="O1251" s="208"/>
      <c r="P1251" s="57" t="str">
        <f t="shared" si="233"/>
        <v>MAIN UNIT</v>
      </c>
      <c r="Q1251" s="208" t="s">
        <v>48</v>
      </c>
      <c r="R1251" s="208" t="s">
        <v>49</v>
      </c>
      <c r="S1251" s="208" t="s">
        <v>36</v>
      </c>
      <c r="T1251" s="208" t="s">
        <v>65</v>
      </c>
      <c r="U1251" s="208" t="s">
        <v>66</v>
      </c>
      <c r="V1251" s="208" t="s">
        <v>290</v>
      </c>
      <c r="W1251" s="208" t="s">
        <v>96</v>
      </c>
      <c r="X1251" s="34">
        <v>12575000</v>
      </c>
      <c r="Y1251" s="215" t="str">
        <f t="shared" si="242"/>
        <v>1</v>
      </c>
      <c r="Z1251" s="26">
        <f t="shared" si="244"/>
        <v>12575000</v>
      </c>
      <c r="AA1251" s="208">
        <v>7.6799999999999993E-2</v>
      </c>
      <c r="AB1251" s="35">
        <f t="shared" si="241"/>
        <v>965759.99999999988</v>
      </c>
      <c r="AC1251" s="27">
        <f t="shared" si="234"/>
        <v>127673.47199999999</v>
      </c>
      <c r="AD1251" s="212">
        <v>0.13220000000000001</v>
      </c>
      <c r="AE1251" s="211">
        <f t="shared" si="235"/>
        <v>0</v>
      </c>
      <c r="AF1251" s="211" t="str">
        <f>IF(AND(COUNTIFS($J$18:J1251,J1251)=1,AE1251=1),1,"")</f>
        <v/>
      </c>
      <c r="AG1251" s="211">
        <f>IF(C1251="","",IF(AND(COUNTIFS($J$18:J1251,J1251)=1,C1251&lt;&gt;""),1,""))</f>
        <v>1</v>
      </c>
      <c r="AH1251" s="211">
        <f>IF(G1251="","",IF(AND(COUNTIFS($J$18:J1251,J1251)=1,G1251&lt;&gt;""),1,""))</f>
        <v>1</v>
      </c>
      <c r="AI1251" s="28">
        <f t="shared" si="236"/>
        <v>45803245.025628328</v>
      </c>
      <c r="AJ1251" s="28">
        <f t="shared" si="237"/>
        <v>5664636.2584379371</v>
      </c>
      <c r="AK1251" s="29">
        <f t="shared" si="238"/>
        <v>0.12367325186825515</v>
      </c>
      <c r="AL1251" s="210"/>
      <c r="AM1251" s="210"/>
      <c r="AN1251" s="210"/>
      <c r="AO1251" s="210" t="s">
        <v>1448</v>
      </c>
      <c r="AP1251" s="45" t="str">
        <f t="shared" si="239"/>
        <v>20211</v>
      </c>
      <c r="AQ1251" s="45" t="str">
        <f t="shared" si="240"/>
        <v>20211JPY</v>
      </c>
    </row>
    <row r="1252" spans="1:43" s="15" customFormat="1">
      <c r="A1252" s="208" t="s">
        <v>35</v>
      </c>
      <c r="B1252" s="209">
        <v>2020</v>
      </c>
      <c r="C1252" s="209">
        <v>10</v>
      </c>
      <c r="D1252" s="57" t="str">
        <f t="shared" si="243"/>
        <v>Q3</v>
      </c>
      <c r="E1252" s="208" t="s">
        <v>35</v>
      </c>
      <c r="F1252" s="209">
        <v>2021</v>
      </c>
      <c r="G1252" s="209">
        <v>1</v>
      </c>
      <c r="H1252" s="213"/>
      <c r="I1252" s="57" t="str">
        <f t="shared" si="232"/>
        <v>Q4</v>
      </c>
      <c r="J1252" s="204" t="s">
        <v>1449</v>
      </c>
      <c r="K1252" s="213" t="s">
        <v>939</v>
      </c>
      <c r="L1252" s="210" t="s">
        <v>55</v>
      </c>
      <c r="M1252" s="208" t="s">
        <v>47</v>
      </c>
      <c r="N1252" s="208">
        <v>1</v>
      </c>
      <c r="O1252" s="208"/>
      <c r="P1252" s="57" t="str">
        <f t="shared" si="233"/>
        <v>MAIN UNIT</v>
      </c>
      <c r="Q1252" s="208" t="s">
        <v>48</v>
      </c>
      <c r="R1252" s="208" t="s">
        <v>49</v>
      </c>
      <c r="S1252" s="208" t="s">
        <v>36</v>
      </c>
      <c r="T1252" s="208" t="s">
        <v>65</v>
      </c>
      <c r="U1252" s="208" t="s">
        <v>66</v>
      </c>
      <c r="V1252" s="208" t="s">
        <v>290</v>
      </c>
      <c r="W1252" s="208" t="s">
        <v>96</v>
      </c>
      <c r="X1252" s="34">
        <v>6300000</v>
      </c>
      <c r="Y1252" s="215" t="str">
        <f t="shared" si="242"/>
        <v>1</v>
      </c>
      <c r="Z1252" s="26">
        <f t="shared" si="244"/>
        <v>6300000</v>
      </c>
      <c r="AA1252" s="208">
        <v>7.6799999999999993E-2</v>
      </c>
      <c r="AB1252" s="35">
        <f t="shared" si="241"/>
        <v>483839.99999999994</v>
      </c>
      <c r="AC1252" s="27">
        <f t="shared" si="234"/>
        <v>58593.02399999999</v>
      </c>
      <c r="AD1252" s="207">
        <v>0.1211</v>
      </c>
      <c r="AE1252" s="211">
        <f t="shared" si="235"/>
        <v>0</v>
      </c>
      <c r="AF1252" s="211" t="str">
        <f>IF(AND(COUNTIFS($J$18:J1252,J1252)=1,AE1252=1),1,"")</f>
        <v/>
      </c>
      <c r="AG1252" s="211">
        <f>IF(C1252="","",IF(AND(COUNTIFS($J$18:J1252,J1252)=1,C1252&lt;&gt;""),1,""))</f>
        <v>1</v>
      </c>
      <c r="AH1252" s="211">
        <f>IF(G1252="","",IF(AND(COUNTIFS($J$18:J1252,J1252)=1,G1252&lt;&gt;""),1,""))</f>
        <v>1</v>
      </c>
      <c r="AI1252" s="28">
        <f t="shared" si="236"/>
        <v>45803245.025628328</v>
      </c>
      <c r="AJ1252" s="28">
        <f t="shared" si="237"/>
        <v>5664636.2584379371</v>
      </c>
      <c r="AK1252" s="29">
        <f t="shared" si="238"/>
        <v>0.12367325186825515</v>
      </c>
      <c r="AL1252" s="210"/>
      <c r="AM1252" s="210"/>
      <c r="AN1252" s="210"/>
      <c r="AO1252" s="210"/>
      <c r="AP1252" s="45" t="str">
        <f t="shared" si="239"/>
        <v>20211</v>
      </c>
      <c r="AQ1252" s="45" t="str">
        <f t="shared" si="240"/>
        <v>20211JPY</v>
      </c>
    </row>
    <row r="1253" spans="1:43" s="15" customFormat="1">
      <c r="A1253" s="208" t="s">
        <v>35</v>
      </c>
      <c r="B1253" s="209">
        <v>2020</v>
      </c>
      <c r="C1253" s="209">
        <v>10</v>
      </c>
      <c r="D1253" s="57" t="str">
        <f t="shared" si="243"/>
        <v>Q3</v>
      </c>
      <c r="E1253" s="208" t="s">
        <v>35</v>
      </c>
      <c r="F1253" s="209">
        <v>2021</v>
      </c>
      <c r="G1253" s="209">
        <v>1</v>
      </c>
      <c r="H1253" s="213"/>
      <c r="I1253" s="57" t="str">
        <f t="shared" si="232"/>
        <v>Q4</v>
      </c>
      <c r="J1253" s="204" t="s">
        <v>1449</v>
      </c>
      <c r="K1253" s="213" t="s">
        <v>939</v>
      </c>
      <c r="L1253" s="210" t="s">
        <v>55</v>
      </c>
      <c r="M1253" s="208" t="s">
        <v>47</v>
      </c>
      <c r="N1253" s="208">
        <v>1</v>
      </c>
      <c r="O1253" s="208"/>
      <c r="P1253" s="57" t="str">
        <f t="shared" si="233"/>
        <v>MAIN UNIT</v>
      </c>
      <c r="Q1253" s="208" t="s">
        <v>48</v>
      </c>
      <c r="R1253" s="208" t="s">
        <v>49</v>
      </c>
      <c r="S1253" s="208" t="s">
        <v>36</v>
      </c>
      <c r="T1253" s="208" t="s">
        <v>65</v>
      </c>
      <c r="U1253" s="208" t="s">
        <v>66</v>
      </c>
      <c r="V1253" s="208" t="s">
        <v>290</v>
      </c>
      <c r="W1253" s="208" t="s">
        <v>96</v>
      </c>
      <c r="X1253" s="34">
        <v>6300000</v>
      </c>
      <c r="Y1253" s="215" t="str">
        <f t="shared" si="242"/>
        <v>1</v>
      </c>
      <c r="Z1253" s="26">
        <f t="shared" si="244"/>
        <v>6300000</v>
      </c>
      <c r="AA1253" s="208">
        <v>7.6799999999999993E-2</v>
      </c>
      <c r="AB1253" s="35">
        <f t="shared" si="241"/>
        <v>483839.99999999994</v>
      </c>
      <c r="AC1253" s="27">
        <f t="shared" si="234"/>
        <v>58593.02399999999</v>
      </c>
      <c r="AD1253" s="207">
        <v>0.1211</v>
      </c>
      <c r="AE1253" s="211">
        <f t="shared" si="235"/>
        <v>0</v>
      </c>
      <c r="AF1253" s="211" t="str">
        <f>IF(AND(COUNTIFS($J$18:J1253,J1253)=1,AE1253=1),1,"")</f>
        <v/>
      </c>
      <c r="AG1253" s="211" t="str">
        <f>IF(C1253="","",IF(AND(COUNTIFS($J$18:J1253,J1253)=1,C1253&lt;&gt;""),1,""))</f>
        <v/>
      </c>
      <c r="AH1253" s="211" t="str">
        <f>IF(G1253="","",IF(AND(COUNTIFS($J$18:J1253,J1253)=1,G1253&lt;&gt;""),1,""))</f>
        <v/>
      </c>
      <c r="AI1253" s="28">
        <f t="shared" si="236"/>
        <v>45803245.025628328</v>
      </c>
      <c r="AJ1253" s="28">
        <f t="shared" si="237"/>
        <v>5664636.2584379371</v>
      </c>
      <c r="AK1253" s="29">
        <f t="shared" si="238"/>
        <v>0.12367325186825515</v>
      </c>
      <c r="AL1253" s="210"/>
      <c r="AM1253" s="210"/>
      <c r="AN1253" s="210"/>
      <c r="AO1253" s="210"/>
      <c r="AP1253" s="45" t="str">
        <f t="shared" si="239"/>
        <v>20211</v>
      </c>
      <c r="AQ1253" s="45" t="str">
        <f t="shared" si="240"/>
        <v>20211JPY</v>
      </c>
    </row>
    <row r="1254" spans="1:43" s="15" customFormat="1">
      <c r="A1254" s="208" t="s">
        <v>35</v>
      </c>
      <c r="B1254" s="209">
        <v>2020</v>
      </c>
      <c r="C1254" s="209">
        <v>10</v>
      </c>
      <c r="D1254" s="57" t="str">
        <f t="shared" si="243"/>
        <v>Q3</v>
      </c>
      <c r="E1254" s="208" t="s">
        <v>35</v>
      </c>
      <c r="F1254" s="209">
        <v>2021</v>
      </c>
      <c r="G1254" s="209">
        <v>2</v>
      </c>
      <c r="H1254" s="213"/>
      <c r="I1254" s="57" t="str">
        <f t="shared" si="232"/>
        <v>Q4</v>
      </c>
      <c r="J1254" s="204" t="s">
        <v>1450</v>
      </c>
      <c r="K1254" s="213" t="s">
        <v>1451</v>
      </c>
      <c r="L1254" s="210" t="s">
        <v>79</v>
      </c>
      <c r="M1254" s="208" t="s">
        <v>47</v>
      </c>
      <c r="N1254" s="208">
        <v>1</v>
      </c>
      <c r="O1254" s="208"/>
      <c r="P1254" s="57" t="str">
        <f t="shared" si="233"/>
        <v>MAIN UNIT</v>
      </c>
      <c r="Q1254" s="208" t="s">
        <v>48</v>
      </c>
      <c r="R1254" s="208" t="s">
        <v>49</v>
      </c>
      <c r="S1254" s="208" t="s">
        <v>36</v>
      </c>
      <c r="T1254" s="208" t="s">
        <v>65</v>
      </c>
      <c r="U1254" s="208" t="s">
        <v>66</v>
      </c>
      <c r="V1254" s="208" t="s">
        <v>1452</v>
      </c>
      <c r="W1254" s="208" t="s">
        <v>96</v>
      </c>
      <c r="X1254" s="34">
        <v>11500000</v>
      </c>
      <c r="Y1254" s="215" t="str">
        <f t="shared" si="242"/>
        <v>1</v>
      </c>
      <c r="Z1254" s="26">
        <f t="shared" si="244"/>
        <v>11500000</v>
      </c>
      <c r="AA1254" s="208">
        <v>7.5700000000000003E-2</v>
      </c>
      <c r="AB1254" s="35">
        <f t="shared" si="241"/>
        <v>870550</v>
      </c>
      <c r="AC1254" s="27">
        <f t="shared" si="234"/>
        <v>88099.66</v>
      </c>
      <c r="AD1254" s="212">
        <v>0.1012</v>
      </c>
      <c r="AE1254" s="211">
        <f t="shared" si="235"/>
        <v>0</v>
      </c>
      <c r="AF1254" s="211" t="str">
        <f>IF(AND(COUNTIFS($J$18:J1254,J1254)=1,AE1254=1),1,"")</f>
        <v/>
      </c>
      <c r="AG1254" s="211">
        <f>IF(C1254="","",IF(AND(COUNTIFS($J$18:J1254,J1254)=1,C1254&lt;&gt;""),1,""))</f>
        <v>1</v>
      </c>
      <c r="AH1254" s="211">
        <f>IF(G1254="","",IF(AND(COUNTIFS($J$18:J1254,J1254)=1,G1254&lt;&gt;""),1,""))</f>
        <v>1</v>
      </c>
      <c r="AI1254" s="28">
        <f t="shared" si="236"/>
        <v>31097187.029487614</v>
      </c>
      <c r="AJ1254" s="28">
        <f t="shared" si="237"/>
        <v>3892353.6644401974</v>
      </c>
      <c r="AK1254" s="29">
        <f t="shared" si="238"/>
        <v>0.12516738767237404</v>
      </c>
      <c r="AL1254" s="210"/>
      <c r="AM1254" s="210"/>
      <c r="AN1254" s="210"/>
      <c r="AO1254" s="210"/>
      <c r="AP1254" s="45" t="str">
        <f t="shared" si="239"/>
        <v>20212</v>
      </c>
      <c r="AQ1254" s="45" t="str">
        <f t="shared" si="240"/>
        <v>20212JPY</v>
      </c>
    </row>
    <row r="1255" spans="1:43" s="15" customFormat="1">
      <c r="A1255" s="208" t="s">
        <v>35</v>
      </c>
      <c r="B1255" s="209">
        <v>2020</v>
      </c>
      <c r="C1255" s="209">
        <v>10</v>
      </c>
      <c r="D1255" s="57" t="str">
        <f t="shared" si="243"/>
        <v>Q3</v>
      </c>
      <c r="E1255" s="208" t="s">
        <v>35</v>
      </c>
      <c r="F1255" s="209">
        <v>2021</v>
      </c>
      <c r="G1255" s="209">
        <v>2</v>
      </c>
      <c r="H1255" s="213"/>
      <c r="I1255" s="57" t="str">
        <f t="shared" si="232"/>
        <v>Q4</v>
      </c>
      <c r="J1255" s="204" t="s">
        <v>1450</v>
      </c>
      <c r="K1255" s="213" t="s">
        <v>1451</v>
      </c>
      <c r="L1255" s="210" t="s">
        <v>79</v>
      </c>
      <c r="M1255" s="208" t="s">
        <v>47</v>
      </c>
      <c r="N1255" s="208">
        <v>1</v>
      </c>
      <c r="O1255" s="208"/>
      <c r="P1255" s="57" t="str">
        <f t="shared" si="233"/>
        <v>MAIN UNIT</v>
      </c>
      <c r="Q1255" s="208" t="s">
        <v>48</v>
      </c>
      <c r="R1255" s="208" t="s">
        <v>49</v>
      </c>
      <c r="S1255" s="208" t="s">
        <v>36</v>
      </c>
      <c r="T1255" s="208" t="s">
        <v>65</v>
      </c>
      <c r="U1255" s="208" t="s">
        <v>66</v>
      </c>
      <c r="V1255" s="208" t="s">
        <v>1452</v>
      </c>
      <c r="W1255" s="208" t="s">
        <v>96</v>
      </c>
      <c r="X1255" s="34">
        <v>11500000</v>
      </c>
      <c r="Y1255" s="215" t="str">
        <f t="shared" si="242"/>
        <v>1</v>
      </c>
      <c r="Z1255" s="26">
        <f t="shared" si="244"/>
        <v>11500000</v>
      </c>
      <c r="AA1255" s="208">
        <v>7.5700000000000003E-2</v>
      </c>
      <c r="AB1255" s="35">
        <f t="shared" si="241"/>
        <v>870550</v>
      </c>
      <c r="AC1255" s="27">
        <f t="shared" si="234"/>
        <v>88099.66</v>
      </c>
      <c r="AD1255" s="212">
        <v>0.1012</v>
      </c>
      <c r="AE1255" s="211">
        <f t="shared" si="235"/>
        <v>0</v>
      </c>
      <c r="AF1255" s="211" t="str">
        <f>IF(AND(COUNTIFS($J$18:J1255,J1255)=1,AE1255=1),1,"")</f>
        <v/>
      </c>
      <c r="AG1255" s="211" t="str">
        <f>IF(C1255="","",IF(AND(COUNTIFS($J$18:J1255,J1255)=1,C1255&lt;&gt;""),1,""))</f>
        <v/>
      </c>
      <c r="AH1255" s="211" t="str">
        <f>IF(G1255="","",IF(AND(COUNTIFS($J$18:J1255,J1255)=1,G1255&lt;&gt;""),1,""))</f>
        <v/>
      </c>
      <c r="AI1255" s="28">
        <f t="shared" si="236"/>
        <v>31097187.029487614</v>
      </c>
      <c r="AJ1255" s="28">
        <f t="shared" si="237"/>
        <v>3892353.6644401974</v>
      </c>
      <c r="AK1255" s="29">
        <f t="shared" si="238"/>
        <v>0.12516738767237404</v>
      </c>
      <c r="AL1255" s="210"/>
      <c r="AM1255" s="210"/>
      <c r="AN1255" s="210"/>
      <c r="AO1255" s="210"/>
      <c r="AP1255" s="45" t="str">
        <f t="shared" si="239"/>
        <v>20212</v>
      </c>
      <c r="AQ1255" s="45" t="str">
        <f t="shared" si="240"/>
        <v>20212JPY</v>
      </c>
    </row>
    <row r="1256" spans="1:43" s="15" customFormat="1">
      <c r="A1256" s="208" t="s">
        <v>35</v>
      </c>
      <c r="B1256" s="209">
        <v>2020</v>
      </c>
      <c r="C1256" s="209">
        <v>10</v>
      </c>
      <c r="D1256" s="57" t="str">
        <f t="shared" si="243"/>
        <v>Q3</v>
      </c>
      <c r="E1256" s="208" t="s">
        <v>35</v>
      </c>
      <c r="F1256" s="209">
        <v>2021</v>
      </c>
      <c r="G1256" s="209">
        <v>1</v>
      </c>
      <c r="H1256" s="213"/>
      <c r="I1256" s="57" t="str">
        <f t="shared" si="232"/>
        <v>Q4</v>
      </c>
      <c r="J1256" s="204" t="s">
        <v>1453</v>
      </c>
      <c r="K1256" s="213" t="s">
        <v>400</v>
      </c>
      <c r="L1256" s="210" t="s">
        <v>79</v>
      </c>
      <c r="M1256" s="208" t="s">
        <v>47</v>
      </c>
      <c r="N1256" s="208">
        <v>1</v>
      </c>
      <c r="O1256" s="208"/>
      <c r="P1256" s="57" t="str">
        <f t="shared" si="233"/>
        <v>MAIN UNIT</v>
      </c>
      <c r="Q1256" s="208" t="s">
        <v>48</v>
      </c>
      <c r="R1256" s="208" t="s">
        <v>49</v>
      </c>
      <c r="S1256" s="208" t="s">
        <v>36</v>
      </c>
      <c r="T1256" s="208" t="s">
        <v>65</v>
      </c>
      <c r="U1256" s="208" t="s">
        <v>66</v>
      </c>
      <c r="V1256" s="208" t="s">
        <v>109</v>
      </c>
      <c r="W1256" s="208" t="s">
        <v>96</v>
      </c>
      <c r="X1256" s="34">
        <v>12000000</v>
      </c>
      <c r="Y1256" s="215" t="str">
        <f t="shared" si="242"/>
        <v>1</v>
      </c>
      <c r="Z1256" s="26">
        <f t="shared" si="244"/>
        <v>12000000</v>
      </c>
      <c r="AA1256" s="208">
        <v>7.6799999999999993E-2</v>
      </c>
      <c r="AB1256" s="35">
        <f t="shared" si="241"/>
        <v>921599.99999999988</v>
      </c>
      <c r="AC1256" s="27">
        <f t="shared" si="234"/>
        <v>98703.359999999986</v>
      </c>
      <c r="AD1256" s="212">
        <v>0.1071</v>
      </c>
      <c r="AE1256" s="211">
        <f t="shared" si="235"/>
        <v>0</v>
      </c>
      <c r="AF1256" s="211" t="str">
        <f>IF(AND(COUNTIFS($J$18:J1256,J1256)=1,AE1256=1),1,"")</f>
        <v/>
      </c>
      <c r="AG1256" s="211">
        <f>IF(C1256="","",IF(AND(COUNTIFS($J$18:J1256,J1256)=1,C1256&lt;&gt;""),1,""))</f>
        <v>1</v>
      </c>
      <c r="AH1256" s="211">
        <f>IF(G1256="","",IF(AND(COUNTIFS($J$18:J1256,J1256)=1,G1256&lt;&gt;""),1,""))</f>
        <v>1</v>
      </c>
      <c r="AI1256" s="28">
        <f t="shared" si="236"/>
        <v>45803245.025628328</v>
      </c>
      <c r="AJ1256" s="28">
        <f t="shared" si="237"/>
        <v>5664636.2584379371</v>
      </c>
      <c r="AK1256" s="29">
        <f t="shared" si="238"/>
        <v>0.12367325186825515</v>
      </c>
      <c r="AL1256" s="210"/>
      <c r="AM1256" s="210"/>
      <c r="AN1256" s="210"/>
      <c r="AO1256" s="210"/>
      <c r="AP1256" s="45" t="str">
        <f t="shared" si="239"/>
        <v>20211</v>
      </c>
      <c r="AQ1256" s="45" t="str">
        <f t="shared" si="240"/>
        <v>20211JPY</v>
      </c>
    </row>
    <row r="1257" spans="1:43" s="15" customFormat="1">
      <c r="A1257" s="208" t="s">
        <v>35</v>
      </c>
      <c r="B1257" s="209">
        <v>2020</v>
      </c>
      <c r="C1257" s="209">
        <v>10</v>
      </c>
      <c r="D1257" s="57" t="str">
        <f t="shared" si="243"/>
        <v>Q3</v>
      </c>
      <c r="E1257" s="208" t="s">
        <v>35</v>
      </c>
      <c r="F1257" s="209">
        <v>2021</v>
      </c>
      <c r="G1257" s="209">
        <v>1</v>
      </c>
      <c r="H1257" s="213"/>
      <c r="I1257" s="57" t="str">
        <f t="shared" si="232"/>
        <v>Q4</v>
      </c>
      <c r="J1257" s="204" t="s">
        <v>1453</v>
      </c>
      <c r="K1257" s="213" t="s">
        <v>400</v>
      </c>
      <c r="L1257" s="210" t="s">
        <v>79</v>
      </c>
      <c r="M1257" s="208" t="s">
        <v>47</v>
      </c>
      <c r="N1257" s="208">
        <v>1</v>
      </c>
      <c r="O1257" s="208"/>
      <c r="P1257" s="57" t="str">
        <f t="shared" si="233"/>
        <v>MAIN UNIT</v>
      </c>
      <c r="Q1257" s="208" t="s">
        <v>48</v>
      </c>
      <c r="R1257" s="208" t="s">
        <v>49</v>
      </c>
      <c r="S1257" s="208" t="s">
        <v>36</v>
      </c>
      <c r="T1257" s="208" t="s">
        <v>65</v>
      </c>
      <c r="U1257" s="208" t="s">
        <v>66</v>
      </c>
      <c r="V1257" s="208" t="s">
        <v>109</v>
      </c>
      <c r="W1257" s="208" t="s">
        <v>96</v>
      </c>
      <c r="X1257" s="34">
        <v>12000000</v>
      </c>
      <c r="Y1257" s="215" t="str">
        <f t="shared" si="242"/>
        <v>1</v>
      </c>
      <c r="Z1257" s="26">
        <f t="shared" si="244"/>
        <v>12000000</v>
      </c>
      <c r="AA1257" s="208">
        <v>7.6799999999999993E-2</v>
      </c>
      <c r="AB1257" s="35">
        <f t="shared" si="241"/>
        <v>921599.99999999988</v>
      </c>
      <c r="AC1257" s="27">
        <f t="shared" si="234"/>
        <v>98703.359999999986</v>
      </c>
      <c r="AD1257" s="212">
        <v>0.1071</v>
      </c>
      <c r="AE1257" s="211">
        <f t="shared" si="235"/>
        <v>0</v>
      </c>
      <c r="AF1257" s="211" t="str">
        <f>IF(AND(COUNTIFS($J$18:J1257,J1257)=1,AE1257=1),1,"")</f>
        <v/>
      </c>
      <c r="AG1257" s="211" t="str">
        <f>IF(C1257="","",IF(AND(COUNTIFS($J$18:J1257,J1257)=1,C1257&lt;&gt;""),1,""))</f>
        <v/>
      </c>
      <c r="AH1257" s="211" t="str">
        <f>IF(G1257="","",IF(AND(COUNTIFS($J$18:J1257,J1257)=1,G1257&lt;&gt;""),1,""))</f>
        <v/>
      </c>
      <c r="AI1257" s="28">
        <f t="shared" si="236"/>
        <v>45803245.025628328</v>
      </c>
      <c r="AJ1257" s="28">
        <f t="shared" si="237"/>
        <v>5664636.2584379371</v>
      </c>
      <c r="AK1257" s="29">
        <f t="shared" si="238"/>
        <v>0.12367325186825515</v>
      </c>
      <c r="AL1257" s="210"/>
      <c r="AM1257" s="210"/>
      <c r="AN1257" s="210"/>
      <c r="AO1257" s="210"/>
      <c r="AP1257" s="45" t="str">
        <f t="shared" si="239"/>
        <v>20211</v>
      </c>
      <c r="AQ1257" s="45" t="str">
        <f t="shared" si="240"/>
        <v>20211JPY</v>
      </c>
    </row>
    <row r="1258" spans="1:43" s="15" customFormat="1">
      <c r="A1258" s="208" t="s">
        <v>35</v>
      </c>
      <c r="B1258" s="209">
        <v>2020</v>
      </c>
      <c r="C1258" s="209">
        <v>10</v>
      </c>
      <c r="D1258" s="57" t="str">
        <f t="shared" si="243"/>
        <v>Q3</v>
      </c>
      <c r="E1258" s="208" t="s">
        <v>35</v>
      </c>
      <c r="F1258" s="209">
        <v>2021</v>
      </c>
      <c r="G1258" s="209">
        <v>1</v>
      </c>
      <c r="H1258" s="213"/>
      <c r="I1258" s="57" t="str">
        <f t="shared" si="232"/>
        <v>Q4</v>
      </c>
      <c r="J1258" s="204" t="s">
        <v>1453</v>
      </c>
      <c r="K1258" s="213" t="s">
        <v>400</v>
      </c>
      <c r="L1258" s="210" t="s">
        <v>55</v>
      </c>
      <c r="M1258" s="208" t="s">
        <v>47</v>
      </c>
      <c r="N1258" s="208">
        <v>1</v>
      </c>
      <c r="O1258" s="208"/>
      <c r="P1258" s="57" t="str">
        <f t="shared" si="233"/>
        <v>MAIN UNIT</v>
      </c>
      <c r="Q1258" s="208" t="s">
        <v>48</v>
      </c>
      <c r="R1258" s="208" t="s">
        <v>49</v>
      </c>
      <c r="S1258" s="208" t="s">
        <v>36</v>
      </c>
      <c r="T1258" s="208" t="s">
        <v>65</v>
      </c>
      <c r="U1258" s="208" t="s">
        <v>66</v>
      </c>
      <c r="V1258" s="208" t="s">
        <v>109</v>
      </c>
      <c r="W1258" s="208" t="s">
        <v>96</v>
      </c>
      <c r="X1258" s="34">
        <v>9000000</v>
      </c>
      <c r="Y1258" s="215" t="str">
        <f t="shared" si="242"/>
        <v>1</v>
      </c>
      <c r="Z1258" s="26">
        <f t="shared" si="244"/>
        <v>9000000</v>
      </c>
      <c r="AA1258" s="208">
        <v>7.6799999999999993E-2</v>
      </c>
      <c r="AB1258" s="35">
        <f t="shared" si="241"/>
        <v>691199.99999999988</v>
      </c>
      <c r="AC1258" s="27">
        <f t="shared" si="234"/>
        <v>74027.51999999999</v>
      </c>
      <c r="AD1258" s="212">
        <v>0.1071</v>
      </c>
      <c r="AE1258" s="211">
        <f t="shared" si="235"/>
        <v>0</v>
      </c>
      <c r="AF1258" s="211" t="str">
        <f>IF(AND(COUNTIFS($J$18:J1258,J1258)=1,AE1258=1),1,"")</f>
        <v/>
      </c>
      <c r="AG1258" s="211" t="str">
        <f>IF(C1258="","",IF(AND(COUNTIFS($J$18:J1258,J1258)=1,C1258&lt;&gt;""),1,""))</f>
        <v/>
      </c>
      <c r="AH1258" s="211" t="str">
        <f>IF(G1258="","",IF(AND(COUNTIFS($J$18:J1258,J1258)=1,G1258&lt;&gt;""),1,""))</f>
        <v/>
      </c>
      <c r="AI1258" s="28">
        <f t="shared" si="236"/>
        <v>45803245.025628328</v>
      </c>
      <c r="AJ1258" s="28">
        <f t="shared" si="237"/>
        <v>5664636.2584379371</v>
      </c>
      <c r="AK1258" s="29">
        <f t="shared" si="238"/>
        <v>0.12367325186825515</v>
      </c>
      <c r="AL1258" s="210"/>
      <c r="AM1258" s="210"/>
      <c r="AN1258" s="210"/>
      <c r="AO1258" s="210"/>
      <c r="AP1258" s="45" t="str">
        <f t="shared" si="239"/>
        <v>20211</v>
      </c>
      <c r="AQ1258" s="45" t="str">
        <f t="shared" si="240"/>
        <v>20211JPY</v>
      </c>
    </row>
    <row r="1259" spans="1:43" s="15" customFormat="1">
      <c r="A1259" s="208" t="s">
        <v>35</v>
      </c>
      <c r="B1259" s="209">
        <v>2020</v>
      </c>
      <c r="C1259" s="209">
        <v>11</v>
      </c>
      <c r="D1259" s="57" t="str">
        <f t="shared" si="243"/>
        <v>Q3</v>
      </c>
      <c r="E1259" s="208" t="s">
        <v>35</v>
      </c>
      <c r="F1259" s="209">
        <v>2021</v>
      </c>
      <c r="G1259" s="209">
        <v>1</v>
      </c>
      <c r="H1259" s="213"/>
      <c r="I1259" s="57" t="str">
        <f t="shared" si="232"/>
        <v>Q4</v>
      </c>
      <c r="J1259" s="204" t="s">
        <v>1454</v>
      </c>
      <c r="K1259" s="213" t="s">
        <v>966</v>
      </c>
      <c r="L1259" s="210" t="s">
        <v>79</v>
      </c>
      <c r="M1259" s="208" t="s">
        <v>47</v>
      </c>
      <c r="N1259" s="208">
        <v>1</v>
      </c>
      <c r="O1259" s="208"/>
      <c r="P1259" s="57" t="str">
        <f t="shared" si="233"/>
        <v>MAIN UNIT</v>
      </c>
      <c r="Q1259" s="208" t="s">
        <v>48</v>
      </c>
      <c r="R1259" s="208" t="s">
        <v>49</v>
      </c>
      <c r="S1259" s="208" t="s">
        <v>36</v>
      </c>
      <c r="T1259" s="208" t="s">
        <v>65</v>
      </c>
      <c r="U1259" s="208" t="s">
        <v>66</v>
      </c>
      <c r="V1259" s="208" t="s">
        <v>1452</v>
      </c>
      <c r="W1259" s="208" t="s">
        <v>96</v>
      </c>
      <c r="X1259" s="34">
        <v>12600000</v>
      </c>
      <c r="Y1259" s="215" t="str">
        <f t="shared" si="242"/>
        <v>1</v>
      </c>
      <c r="Z1259" s="26">
        <f t="shared" si="244"/>
        <v>12600000</v>
      </c>
      <c r="AA1259" s="208">
        <v>7.6799999999999993E-2</v>
      </c>
      <c r="AB1259" s="35">
        <f t="shared" si="241"/>
        <v>967679.99999999988</v>
      </c>
      <c r="AC1259" s="27">
        <f t="shared" si="234"/>
        <v>123379.19999999998</v>
      </c>
      <c r="AD1259" s="212">
        <v>0.1275</v>
      </c>
      <c r="AE1259" s="211">
        <f t="shared" si="235"/>
        <v>0</v>
      </c>
      <c r="AF1259" s="211" t="str">
        <f>IF(AND(COUNTIFS($J$18:J1259,J1259)=1,AE1259=1),1,"")</f>
        <v/>
      </c>
      <c r="AG1259" s="211">
        <f>IF(C1259="","",IF(AND(COUNTIFS($J$18:J1259,J1259)=1,C1259&lt;&gt;""),1,""))</f>
        <v>1</v>
      </c>
      <c r="AH1259" s="211">
        <f>IF(G1259="","",IF(AND(COUNTIFS($J$18:J1259,J1259)=1,G1259&lt;&gt;""),1,""))</f>
        <v>1</v>
      </c>
      <c r="AI1259" s="28">
        <f t="shared" si="236"/>
        <v>45803245.025628328</v>
      </c>
      <c r="AJ1259" s="28">
        <f t="shared" si="237"/>
        <v>5664636.2584379371</v>
      </c>
      <c r="AK1259" s="29">
        <f t="shared" si="238"/>
        <v>0.12367325186825515</v>
      </c>
      <c r="AL1259" s="210"/>
      <c r="AM1259" s="210"/>
      <c r="AN1259" s="210"/>
      <c r="AO1259" s="210"/>
      <c r="AP1259" s="45" t="str">
        <f t="shared" si="239"/>
        <v>20211</v>
      </c>
      <c r="AQ1259" s="45" t="str">
        <f t="shared" si="240"/>
        <v>20211JPY</v>
      </c>
    </row>
    <row r="1260" spans="1:43" s="15" customFormat="1">
      <c r="A1260" s="208" t="s">
        <v>35</v>
      </c>
      <c r="B1260" s="209">
        <v>2020</v>
      </c>
      <c r="C1260" s="209">
        <v>11</v>
      </c>
      <c r="D1260" s="57" t="str">
        <f t="shared" si="243"/>
        <v>Q3</v>
      </c>
      <c r="E1260" s="208" t="s">
        <v>35</v>
      </c>
      <c r="F1260" s="209">
        <v>2021</v>
      </c>
      <c r="G1260" s="209">
        <v>1</v>
      </c>
      <c r="H1260" s="213"/>
      <c r="I1260" s="57" t="str">
        <f t="shared" si="232"/>
        <v>Q4</v>
      </c>
      <c r="J1260" s="204" t="s">
        <v>1454</v>
      </c>
      <c r="K1260" s="213" t="s">
        <v>966</v>
      </c>
      <c r="L1260" s="210" t="s">
        <v>55</v>
      </c>
      <c r="M1260" s="208" t="s">
        <v>47</v>
      </c>
      <c r="N1260" s="208">
        <v>1</v>
      </c>
      <c r="O1260" s="208"/>
      <c r="P1260" s="57" t="str">
        <f t="shared" si="233"/>
        <v>MAIN UNIT</v>
      </c>
      <c r="Q1260" s="208" t="s">
        <v>48</v>
      </c>
      <c r="R1260" s="208" t="s">
        <v>49</v>
      </c>
      <c r="S1260" s="208" t="s">
        <v>36</v>
      </c>
      <c r="T1260" s="208" t="s">
        <v>65</v>
      </c>
      <c r="U1260" s="208" t="s">
        <v>66</v>
      </c>
      <c r="V1260" s="208" t="s">
        <v>1452</v>
      </c>
      <c r="W1260" s="208" t="s">
        <v>96</v>
      </c>
      <c r="X1260" s="34">
        <v>9000000</v>
      </c>
      <c r="Y1260" s="215" t="str">
        <f t="shared" si="242"/>
        <v>1</v>
      </c>
      <c r="Z1260" s="26">
        <f t="shared" si="244"/>
        <v>9000000</v>
      </c>
      <c r="AA1260" s="208">
        <v>7.6799999999999993E-2</v>
      </c>
      <c r="AB1260" s="35">
        <f t="shared" si="241"/>
        <v>691199.99999999988</v>
      </c>
      <c r="AC1260" s="27">
        <f t="shared" si="234"/>
        <v>88127.999999999985</v>
      </c>
      <c r="AD1260" s="212">
        <v>0.1275</v>
      </c>
      <c r="AE1260" s="211">
        <f t="shared" si="235"/>
        <v>0</v>
      </c>
      <c r="AF1260" s="211" t="str">
        <f>IF(AND(COUNTIFS($J$18:J1260,J1260)=1,AE1260=1),1,"")</f>
        <v/>
      </c>
      <c r="AG1260" s="211" t="str">
        <f>IF(C1260="","",IF(AND(COUNTIFS($J$18:J1260,J1260)=1,C1260&lt;&gt;""),1,""))</f>
        <v/>
      </c>
      <c r="AH1260" s="211" t="str">
        <f>IF(G1260="","",IF(AND(COUNTIFS($J$18:J1260,J1260)=1,G1260&lt;&gt;""),1,""))</f>
        <v/>
      </c>
      <c r="AI1260" s="28">
        <f t="shared" si="236"/>
        <v>45803245.025628328</v>
      </c>
      <c r="AJ1260" s="28">
        <f t="shared" si="237"/>
        <v>5664636.2584379371</v>
      </c>
      <c r="AK1260" s="29">
        <f t="shared" si="238"/>
        <v>0.12367325186825515</v>
      </c>
      <c r="AL1260" s="210"/>
      <c r="AM1260" s="210"/>
      <c r="AN1260" s="210"/>
      <c r="AO1260" s="210"/>
      <c r="AP1260" s="45" t="str">
        <f t="shared" si="239"/>
        <v>20211</v>
      </c>
      <c r="AQ1260" s="45" t="str">
        <f t="shared" si="240"/>
        <v>20211JPY</v>
      </c>
    </row>
    <row r="1261" spans="1:43" s="15" customFormat="1">
      <c r="A1261" s="208" t="s">
        <v>35</v>
      </c>
      <c r="B1261" s="209">
        <v>2020</v>
      </c>
      <c r="C1261" s="209">
        <v>11</v>
      </c>
      <c r="D1261" s="57" t="str">
        <f t="shared" si="243"/>
        <v>Q3</v>
      </c>
      <c r="E1261" s="208" t="s">
        <v>35</v>
      </c>
      <c r="F1261" s="209">
        <v>2021</v>
      </c>
      <c r="G1261" s="209">
        <v>1</v>
      </c>
      <c r="H1261" s="213"/>
      <c r="I1261" s="57" t="str">
        <f t="shared" si="232"/>
        <v>Q4</v>
      </c>
      <c r="J1261" s="204" t="s">
        <v>1455</v>
      </c>
      <c r="K1261" s="213" t="s">
        <v>1456</v>
      </c>
      <c r="L1261" s="210" t="s">
        <v>79</v>
      </c>
      <c r="M1261" s="208" t="s">
        <v>47</v>
      </c>
      <c r="N1261" s="208">
        <v>1</v>
      </c>
      <c r="O1261" s="208"/>
      <c r="P1261" s="57" t="str">
        <f t="shared" si="233"/>
        <v>MAIN UNIT</v>
      </c>
      <c r="Q1261" s="208" t="s">
        <v>48</v>
      </c>
      <c r="R1261" s="208" t="s">
        <v>49</v>
      </c>
      <c r="S1261" s="208" t="s">
        <v>36</v>
      </c>
      <c r="T1261" s="208" t="s">
        <v>65</v>
      </c>
      <c r="U1261" s="208" t="s">
        <v>66</v>
      </c>
      <c r="V1261" s="208" t="s">
        <v>99</v>
      </c>
      <c r="W1261" s="208" t="s">
        <v>96</v>
      </c>
      <c r="X1261" s="34">
        <v>15000000</v>
      </c>
      <c r="Y1261" s="215" t="str">
        <f t="shared" si="242"/>
        <v>1</v>
      </c>
      <c r="Z1261" s="26">
        <f t="shared" si="244"/>
        <v>15000000</v>
      </c>
      <c r="AA1261" s="208">
        <v>7.6799999999999993E-2</v>
      </c>
      <c r="AB1261" s="35">
        <f t="shared" si="241"/>
        <v>1152000</v>
      </c>
      <c r="AC1261" s="27">
        <f t="shared" si="234"/>
        <v>156441.60000000001</v>
      </c>
      <c r="AD1261" s="212">
        <v>0.1358</v>
      </c>
      <c r="AE1261" s="211">
        <f t="shared" si="235"/>
        <v>0</v>
      </c>
      <c r="AF1261" s="211" t="str">
        <f>IF(AND(COUNTIFS($J$18:J1261,J1261)=1,AE1261=1),1,"")</f>
        <v/>
      </c>
      <c r="AG1261" s="211">
        <f>IF(C1261="","",IF(AND(COUNTIFS($J$18:J1261,J1261)=1,C1261&lt;&gt;""),1,""))</f>
        <v>1</v>
      </c>
      <c r="AH1261" s="211">
        <f>IF(G1261="","",IF(AND(COUNTIFS($J$18:J1261,J1261)=1,G1261&lt;&gt;""),1,""))</f>
        <v>1</v>
      </c>
      <c r="AI1261" s="28">
        <f t="shared" si="236"/>
        <v>45803245.025628328</v>
      </c>
      <c r="AJ1261" s="28">
        <f t="shared" si="237"/>
        <v>5664636.2584379371</v>
      </c>
      <c r="AK1261" s="29">
        <f t="shared" si="238"/>
        <v>0.12367325186825515</v>
      </c>
      <c r="AL1261" s="210"/>
      <c r="AM1261" s="210"/>
      <c r="AN1261" s="210"/>
      <c r="AO1261" s="210" t="s">
        <v>1376</v>
      </c>
      <c r="AP1261" s="45" t="str">
        <f t="shared" si="239"/>
        <v>20211</v>
      </c>
      <c r="AQ1261" s="45" t="str">
        <f t="shared" si="240"/>
        <v>20211JPY</v>
      </c>
    </row>
    <row r="1262" spans="1:43" s="15" customFormat="1">
      <c r="A1262" s="208" t="s">
        <v>35</v>
      </c>
      <c r="B1262" s="209">
        <v>2020</v>
      </c>
      <c r="C1262" s="209">
        <v>11</v>
      </c>
      <c r="D1262" s="57" t="str">
        <f t="shared" si="243"/>
        <v>Q3</v>
      </c>
      <c r="E1262" s="208" t="s">
        <v>35</v>
      </c>
      <c r="F1262" s="209">
        <v>2021</v>
      </c>
      <c r="G1262" s="209">
        <v>1</v>
      </c>
      <c r="H1262" s="213"/>
      <c r="I1262" s="57" t="str">
        <f t="shared" si="232"/>
        <v>Q4</v>
      </c>
      <c r="J1262" s="204" t="s">
        <v>1455</v>
      </c>
      <c r="K1262" s="213" t="s">
        <v>1456</v>
      </c>
      <c r="L1262" s="210" t="s">
        <v>55</v>
      </c>
      <c r="M1262" s="208" t="s">
        <v>47</v>
      </c>
      <c r="N1262" s="208">
        <v>1</v>
      </c>
      <c r="O1262" s="208"/>
      <c r="P1262" s="57" t="str">
        <f t="shared" si="233"/>
        <v>MAIN UNIT</v>
      </c>
      <c r="Q1262" s="208" t="s">
        <v>48</v>
      </c>
      <c r="R1262" s="208" t="s">
        <v>49</v>
      </c>
      <c r="S1262" s="208" t="s">
        <v>36</v>
      </c>
      <c r="T1262" s="208" t="s">
        <v>65</v>
      </c>
      <c r="U1262" s="208" t="s">
        <v>66</v>
      </c>
      <c r="V1262" s="208" t="s">
        <v>99</v>
      </c>
      <c r="W1262" s="208" t="s">
        <v>96</v>
      </c>
      <c r="X1262" s="34">
        <v>10290000</v>
      </c>
      <c r="Y1262" s="215" t="str">
        <f t="shared" si="242"/>
        <v>1</v>
      </c>
      <c r="Z1262" s="26">
        <f t="shared" si="244"/>
        <v>10290000</v>
      </c>
      <c r="AA1262" s="208">
        <v>7.6799999999999993E-2</v>
      </c>
      <c r="AB1262" s="35">
        <f t="shared" si="241"/>
        <v>790271.99999999988</v>
      </c>
      <c r="AC1262" s="27">
        <f t="shared" si="234"/>
        <v>107318.93759999999</v>
      </c>
      <c r="AD1262" s="212">
        <v>0.1358</v>
      </c>
      <c r="AE1262" s="211">
        <f t="shared" si="235"/>
        <v>0</v>
      </c>
      <c r="AF1262" s="211" t="str">
        <f>IF(AND(COUNTIFS($J$18:J1262,J1262)=1,AE1262=1),1,"")</f>
        <v/>
      </c>
      <c r="AG1262" s="211" t="str">
        <f>IF(C1262="","",IF(AND(COUNTIFS($J$18:J1262,J1262)=1,C1262&lt;&gt;""),1,""))</f>
        <v/>
      </c>
      <c r="AH1262" s="211" t="str">
        <f>IF(G1262="","",IF(AND(COUNTIFS($J$18:J1262,J1262)=1,G1262&lt;&gt;""),1,""))</f>
        <v/>
      </c>
      <c r="AI1262" s="28">
        <f t="shared" si="236"/>
        <v>45803245.025628328</v>
      </c>
      <c r="AJ1262" s="28">
        <f t="shared" si="237"/>
        <v>5664636.2584379371</v>
      </c>
      <c r="AK1262" s="29">
        <f t="shared" si="238"/>
        <v>0.12367325186825515</v>
      </c>
      <c r="AL1262" s="210"/>
      <c r="AM1262" s="210"/>
      <c r="AN1262" s="210"/>
      <c r="AO1262" s="210" t="s">
        <v>1448</v>
      </c>
      <c r="AP1262" s="45" t="str">
        <f t="shared" si="239"/>
        <v>20211</v>
      </c>
      <c r="AQ1262" s="45" t="str">
        <f t="shared" si="240"/>
        <v>20211JPY</v>
      </c>
    </row>
    <row r="1263" spans="1:43" s="15" customFormat="1">
      <c r="A1263" s="208" t="s">
        <v>35</v>
      </c>
      <c r="B1263" s="209">
        <v>2020</v>
      </c>
      <c r="C1263" s="209">
        <v>11</v>
      </c>
      <c r="D1263" s="57" t="str">
        <f t="shared" si="243"/>
        <v>Q3</v>
      </c>
      <c r="E1263" s="208" t="s">
        <v>35</v>
      </c>
      <c r="F1263" s="209">
        <v>2021</v>
      </c>
      <c r="G1263" s="209">
        <v>1</v>
      </c>
      <c r="H1263" s="213"/>
      <c r="I1263" s="57" t="str">
        <f t="shared" si="232"/>
        <v>Q4</v>
      </c>
      <c r="J1263" s="204" t="s">
        <v>1457</v>
      </c>
      <c r="K1263" s="213" t="s">
        <v>731</v>
      </c>
      <c r="L1263" s="210" t="s">
        <v>79</v>
      </c>
      <c r="M1263" s="208" t="s">
        <v>47</v>
      </c>
      <c r="N1263" s="208">
        <v>1</v>
      </c>
      <c r="O1263" s="208"/>
      <c r="P1263" s="57" t="str">
        <f t="shared" si="233"/>
        <v>MAIN UNIT</v>
      </c>
      <c r="Q1263" s="208" t="s">
        <v>48</v>
      </c>
      <c r="R1263" s="208" t="s">
        <v>49</v>
      </c>
      <c r="S1263" s="208" t="s">
        <v>36</v>
      </c>
      <c r="T1263" s="208" t="s">
        <v>65</v>
      </c>
      <c r="U1263" s="208" t="s">
        <v>66</v>
      </c>
      <c r="V1263" s="208" t="s">
        <v>109</v>
      </c>
      <c r="W1263" s="208" t="s">
        <v>96</v>
      </c>
      <c r="X1263" s="34">
        <v>14760000</v>
      </c>
      <c r="Y1263" s="215" t="str">
        <f t="shared" si="242"/>
        <v>1</v>
      </c>
      <c r="Z1263" s="26">
        <f t="shared" si="244"/>
        <v>14760000</v>
      </c>
      <c r="AA1263" s="208">
        <v>7.6799999999999993E-2</v>
      </c>
      <c r="AB1263" s="35">
        <f t="shared" si="241"/>
        <v>1133568</v>
      </c>
      <c r="AC1263" s="27">
        <f t="shared" si="234"/>
        <v>118117.7856</v>
      </c>
      <c r="AD1263" s="212">
        <v>0.1042</v>
      </c>
      <c r="AE1263" s="211">
        <f t="shared" si="235"/>
        <v>0</v>
      </c>
      <c r="AF1263" s="211" t="str">
        <f>IF(AND(COUNTIFS($J$18:J1263,J1263)=1,AE1263=1),1,"")</f>
        <v/>
      </c>
      <c r="AG1263" s="211">
        <f>IF(C1263="","",IF(AND(COUNTIFS($J$18:J1263,J1263)=1,C1263&lt;&gt;""),1,""))</f>
        <v>1</v>
      </c>
      <c r="AH1263" s="211">
        <f>IF(G1263="","",IF(AND(COUNTIFS($J$18:J1263,J1263)=1,G1263&lt;&gt;""),1,""))</f>
        <v>1</v>
      </c>
      <c r="AI1263" s="28">
        <f t="shared" si="236"/>
        <v>45803245.025628328</v>
      </c>
      <c r="AJ1263" s="28">
        <f t="shared" si="237"/>
        <v>5664636.2584379371</v>
      </c>
      <c r="AK1263" s="29">
        <f t="shared" si="238"/>
        <v>0.12367325186825515</v>
      </c>
      <c r="AL1263" s="210"/>
      <c r="AM1263" s="210"/>
      <c r="AN1263" s="210"/>
      <c r="AO1263" s="210"/>
      <c r="AP1263" s="45" t="str">
        <f t="shared" si="239"/>
        <v>20211</v>
      </c>
      <c r="AQ1263" s="45" t="str">
        <f t="shared" si="240"/>
        <v>20211JPY</v>
      </c>
    </row>
    <row r="1264" spans="1:43" s="15" customFormat="1">
      <c r="A1264" s="208" t="s">
        <v>35</v>
      </c>
      <c r="B1264" s="209">
        <v>2020</v>
      </c>
      <c r="C1264" s="209">
        <v>11</v>
      </c>
      <c r="D1264" s="57" t="str">
        <f t="shared" si="243"/>
        <v>Q3</v>
      </c>
      <c r="E1264" s="208" t="s">
        <v>35</v>
      </c>
      <c r="F1264" s="209">
        <v>2021</v>
      </c>
      <c r="G1264" s="209">
        <v>1</v>
      </c>
      <c r="H1264" s="213"/>
      <c r="I1264" s="57" t="str">
        <f t="shared" si="232"/>
        <v>Q4</v>
      </c>
      <c r="J1264" s="204" t="s">
        <v>1457</v>
      </c>
      <c r="K1264" s="213" t="s">
        <v>731</v>
      </c>
      <c r="L1264" s="210" t="s">
        <v>55</v>
      </c>
      <c r="M1264" s="208" t="s">
        <v>47</v>
      </c>
      <c r="N1264" s="208">
        <v>1</v>
      </c>
      <c r="O1264" s="208"/>
      <c r="P1264" s="57" t="str">
        <f t="shared" si="233"/>
        <v>MAIN UNIT</v>
      </c>
      <c r="Q1264" s="208" t="s">
        <v>48</v>
      </c>
      <c r="R1264" s="208" t="s">
        <v>49</v>
      </c>
      <c r="S1264" s="208" t="s">
        <v>36</v>
      </c>
      <c r="T1264" s="208" t="s">
        <v>65</v>
      </c>
      <c r="U1264" s="208" t="s">
        <v>66</v>
      </c>
      <c r="V1264" s="208" t="s">
        <v>109</v>
      </c>
      <c r="W1264" s="208" t="s">
        <v>96</v>
      </c>
      <c r="X1264" s="34">
        <v>8250000</v>
      </c>
      <c r="Y1264" s="215" t="str">
        <f t="shared" si="242"/>
        <v>1</v>
      </c>
      <c r="Z1264" s="26">
        <f t="shared" si="244"/>
        <v>8250000</v>
      </c>
      <c r="AA1264" s="208">
        <v>7.6799999999999993E-2</v>
      </c>
      <c r="AB1264" s="35">
        <f t="shared" si="241"/>
        <v>633600</v>
      </c>
      <c r="AC1264" s="27">
        <f t="shared" si="234"/>
        <v>66021.119999999995</v>
      </c>
      <c r="AD1264" s="212">
        <v>0.1042</v>
      </c>
      <c r="AE1264" s="211">
        <f t="shared" si="235"/>
        <v>0</v>
      </c>
      <c r="AF1264" s="211" t="str">
        <f>IF(AND(COUNTIFS($J$18:J1264,J1264)=1,AE1264=1),1,"")</f>
        <v/>
      </c>
      <c r="AG1264" s="211" t="str">
        <f>IF(C1264="","",IF(AND(COUNTIFS($J$18:J1264,J1264)=1,C1264&lt;&gt;""),1,""))</f>
        <v/>
      </c>
      <c r="AH1264" s="211" t="str">
        <f>IF(G1264="","",IF(AND(COUNTIFS($J$18:J1264,J1264)=1,G1264&lt;&gt;""),1,""))</f>
        <v/>
      </c>
      <c r="AI1264" s="28">
        <f t="shared" si="236"/>
        <v>45803245.025628328</v>
      </c>
      <c r="AJ1264" s="28">
        <f t="shared" si="237"/>
        <v>5664636.2584379371</v>
      </c>
      <c r="AK1264" s="29">
        <f t="shared" si="238"/>
        <v>0.12367325186825515</v>
      </c>
      <c r="AL1264" s="210"/>
      <c r="AM1264" s="210"/>
      <c r="AN1264" s="210"/>
      <c r="AO1264" s="210"/>
      <c r="AP1264" s="45" t="str">
        <f t="shared" si="239"/>
        <v>20211</v>
      </c>
      <c r="AQ1264" s="45" t="str">
        <f t="shared" si="240"/>
        <v>20211JPY</v>
      </c>
    </row>
    <row r="1265" spans="1:43" s="15" customFormat="1">
      <c r="A1265" s="208" t="s">
        <v>35</v>
      </c>
      <c r="B1265" s="209">
        <v>2020</v>
      </c>
      <c r="C1265" s="209">
        <v>11</v>
      </c>
      <c r="D1265" s="57" t="str">
        <f t="shared" si="243"/>
        <v>Q3</v>
      </c>
      <c r="E1265" s="208" t="s">
        <v>35</v>
      </c>
      <c r="F1265" s="209">
        <v>2021</v>
      </c>
      <c r="G1265" s="209">
        <v>1</v>
      </c>
      <c r="H1265" s="213"/>
      <c r="I1265" s="57" t="str">
        <f t="shared" si="232"/>
        <v>Q4</v>
      </c>
      <c r="J1265" s="204" t="s">
        <v>1457</v>
      </c>
      <c r="K1265" s="213" t="s">
        <v>731</v>
      </c>
      <c r="L1265" s="210" t="s">
        <v>55</v>
      </c>
      <c r="M1265" s="208" t="s">
        <v>47</v>
      </c>
      <c r="N1265" s="208">
        <v>1</v>
      </c>
      <c r="O1265" s="208"/>
      <c r="P1265" s="57" t="str">
        <f t="shared" si="233"/>
        <v>MAIN UNIT</v>
      </c>
      <c r="Q1265" s="208" t="s">
        <v>48</v>
      </c>
      <c r="R1265" s="208" t="s">
        <v>49</v>
      </c>
      <c r="S1265" s="208" t="s">
        <v>36</v>
      </c>
      <c r="T1265" s="208" t="s">
        <v>65</v>
      </c>
      <c r="U1265" s="208" t="s">
        <v>66</v>
      </c>
      <c r="V1265" s="208" t="s">
        <v>109</v>
      </c>
      <c r="W1265" s="208" t="s">
        <v>96</v>
      </c>
      <c r="X1265" s="34">
        <v>8250000</v>
      </c>
      <c r="Y1265" s="215" t="str">
        <f t="shared" si="242"/>
        <v>1</v>
      </c>
      <c r="Z1265" s="26">
        <f t="shared" si="244"/>
        <v>8250000</v>
      </c>
      <c r="AA1265" s="208">
        <v>7.6799999999999993E-2</v>
      </c>
      <c r="AB1265" s="35">
        <f t="shared" si="241"/>
        <v>633600</v>
      </c>
      <c r="AC1265" s="27">
        <f t="shared" si="234"/>
        <v>66021.119999999995</v>
      </c>
      <c r="AD1265" s="212">
        <v>0.1042</v>
      </c>
      <c r="AE1265" s="211">
        <f t="shared" si="235"/>
        <v>0</v>
      </c>
      <c r="AF1265" s="211" t="str">
        <f>IF(AND(COUNTIFS($J$18:J1265,J1265)=1,AE1265=1),1,"")</f>
        <v/>
      </c>
      <c r="AG1265" s="211" t="str">
        <f>IF(C1265="","",IF(AND(COUNTIFS($J$18:J1265,J1265)=1,C1265&lt;&gt;""),1,""))</f>
        <v/>
      </c>
      <c r="AH1265" s="211" t="str">
        <f>IF(G1265="","",IF(AND(COUNTIFS($J$18:J1265,J1265)=1,G1265&lt;&gt;""),1,""))</f>
        <v/>
      </c>
      <c r="AI1265" s="28">
        <f t="shared" si="236"/>
        <v>45803245.025628328</v>
      </c>
      <c r="AJ1265" s="28">
        <f t="shared" si="237"/>
        <v>5664636.2584379371</v>
      </c>
      <c r="AK1265" s="29">
        <f t="shared" si="238"/>
        <v>0.12367325186825515</v>
      </c>
      <c r="AL1265" s="210"/>
      <c r="AM1265" s="210"/>
      <c r="AN1265" s="210"/>
      <c r="AO1265" s="210"/>
      <c r="AP1265" s="45" t="str">
        <f t="shared" si="239"/>
        <v>20211</v>
      </c>
      <c r="AQ1265" s="45" t="str">
        <f t="shared" si="240"/>
        <v>20211JPY</v>
      </c>
    </row>
    <row r="1266" spans="1:43" s="15" customFormat="1">
      <c r="A1266" s="208" t="s">
        <v>35</v>
      </c>
      <c r="B1266" s="209">
        <v>2020</v>
      </c>
      <c r="C1266" s="209">
        <v>11</v>
      </c>
      <c r="D1266" s="57" t="str">
        <f t="shared" si="243"/>
        <v>Q3</v>
      </c>
      <c r="E1266" s="208" t="s">
        <v>35</v>
      </c>
      <c r="F1266" s="209">
        <v>2021</v>
      </c>
      <c r="G1266" s="209">
        <v>1</v>
      </c>
      <c r="H1266" s="213"/>
      <c r="I1266" s="57" t="str">
        <f t="shared" si="232"/>
        <v>Q4</v>
      </c>
      <c r="J1266" s="204" t="s">
        <v>1458</v>
      </c>
      <c r="K1266" s="213" t="s">
        <v>731</v>
      </c>
      <c r="L1266" s="210" t="s">
        <v>79</v>
      </c>
      <c r="M1266" s="208" t="s">
        <v>47</v>
      </c>
      <c r="N1266" s="208">
        <v>1</v>
      </c>
      <c r="O1266" s="208"/>
      <c r="P1266" s="57" t="str">
        <f t="shared" si="233"/>
        <v>MAIN UNIT</v>
      </c>
      <c r="Q1266" s="208" t="s">
        <v>48</v>
      </c>
      <c r="R1266" s="208" t="s">
        <v>49</v>
      </c>
      <c r="S1266" s="208" t="s">
        <v>36</v>
      </c>
      <c r="T1266" s="208" t="s">
        <v>65</v>
      </c>
      <c r="U1266" s="208" t="s">
        <v>66</v>
      </c>
      <c r="V1266" s="208" t="s">
        <v>109</v>
      </c>
      <c r="W1266" s="208" t="s">
        <v>96</v>
      </c>
      <c r="X1266" s="34">
        <v>14760000</v>
      </c>
      <c r="Y1266" s="215" t="str">
        <f t="shared" si="242"/>
        <v>1</v>
      </c>
      <c r="Z1266" s="26">
        <f t="shared" si="244"/>
        <v>14760000</v>
      </c>
      <c r="AA1266" s="208">
        <v>7.6799999999999993E-2</v>
      </c>
      <c r="AB1266" s="35">
        <f t="shared" si="241"/>
        <v>1133568</v>
      </c>
      <c r="AC1266" s="27">
        <f t="shared" si="234"/>
        <v>142489.4976</v>
      </c>
      <c r="AD1266" s="212">
        <v>0.12570000000000001</v>
      </c>
      <c r="AE1266" s="211">
        <f t="shared" si="235"/>
        <v>0</v>
      </c>
      <c r="AF1266" s="211" t="str">
        <f>IF(AND(COUNTIFS($J$18:J1266,J1266)=1,AE1266=1),1,"")</f>
        <v/>
      </c>
      <c r="AG1266" s="211">
        <f>IF(C1266="","",IF(AND(COUNTIFS($J$18:J1266,J1266)=1,C1266&lt;&gt;""),1,""))</f>
        <v>1</v>
      </c>
      <c r="AH1266" s="211">
        <f>IF(G1266="","",IF(AND(COUNTIFS($J$18:J1266,J1266)=1,G1266&lt;&gt;""),1,""))</f>
        <v>1</v>
      </c>
      <c r="AI1266" s="28">
        <f t="shared" si="236"/>
        <v>45803245.025628328</v>
      </c>
      <c r="AJ1266" s="28">
        <f t="shared" si="237"/>
        <v>5664636.2584379371</v>
      </c>
      <c r="AK1266" s="29">
        <f t="shared" si="238"/>
        <v>0.12367325186825515</v>
      </c>
      <c r="AL1266" s="210"/>
      <c r="AM1266" s="210"/>
      <c r="AN1266" s="210"/>
      <c r="AO1266" s="210" t="s">
        <v>1459</v>
      </c>
      <c r="AP1266" s="45" t="str">
        <f t="shared" si="239"/>
        <v>20211</v>
      </c>
      <c r="AQ1266" s="45" t="str">
        <f t="shared" si="240"/>
        <v>20211JPY</v>
      </c>
    </row>
    <row r="1267" spans="1:43" s="15" customFormat="1">
      <c r="A1267" s="208" t="s">
        <v>35</v>
      </c>
      <c r="B1267" s="209">
        <v>2020</v>
      </c>
      <c r="C1267" s="209">
        <v>11</v>
      </c>
      <c r="D1267" s="57" t="str">
        <f t="shared" si="243"/>
        <v>Q3</v>
      </c>
      <c r="E1267" s="208" t="s">
        <v>35</v>
      </c>
      <c r="F1267" s="209">
        <v>2021</v>
      </c>
      <c r="G1267" s="209">
        <v>1</v>
      </c>
      <c r="H1267" s="213"/>
      <c r="I1267" s="57" t="str">
        <f t="shared" si="232"/>
        <v>Q4</v>
      </c>
      <c r="J1267" s="204" t="s">
        <v>1458</v>
      </c>
      <c r="K1267" s="213" t="s">
        <v>731</v>
      </c>
      <c r="L1267" s="210" t="s">
        <v>79</v>
      </c>
      <c r="M1267" s="208" t="s">
        <v>47</v>
      </c>
      <c r="N1267" s="208">
        <v>1</v>
      </c>
      <c r="O1267" s="208"/>
      <c r="P1267" s="57" t="str">
        <f t="shared" si="233"/>
        <v>MAIN UNIT</v>
      </c>
      <c r="Q1267" s="208" t="s">
        <v>48</v>
      </c>
      <c r="R1267" s="208" t="s">
        <v>49</v>
      </c>
      <c r="S1267" s="208" t="s">
        <v>36</v>
      </c>
      <c r="T1267" s="208" t="s">
        <v>65</v>
      </c>
      <c r="U1267" s="208" t="s">
        <v>66</v>
      </c>
      <c r="V1267" s="208" t="s">
        <v>109</v>
      </c>
      <c r="W1267" s="208" t="s">
        <v>96</v>
      </c>
      <c r="X1267" s="34">
        <v>14760000</v>
      </c>
      <c r="Y1267" s="215" t="str">
        <f t="shared" si="242"/>
        <v>1</v>
      </c>
      <c r="Z1267" s="26">
        <f t="shared" si="244"/>
        <v>14760000</v>
      </c>
      <c r="AA1267" s="208">
        <v>7.6799999999999993E-2</v>
      </c>
      <c r="AB1267" s="35">
        <f t="shared" si="241"/>
        <v>1133568</v>
      </c>
      <c r="AC1267" s="27">
        <f t="shared" si="234"/>
        <v>142489.4976</v>
      </c>
      <c r="AD1267" s="212">
        <v>0.12570000000000001</v>
      </c>
      <c r="AE1267" s="211">
        <f t="shared" si="235"/>
        <v>0</v>
      </c>
      <c r="AF1267" s="211" t="str">
        <f>IF(AND(COUNTIFS($J$18:J1267,J1267)=1,AE1267=1),1,"")</f>
        <v/>
      </c>
      <c r="AG1267" s="211" t="str">
        <f>IF(C1267="","",IF(AND(COUNTIFS($J$18:J1267,J1267)=1,C1267&lt;&gt;""),1,""))</f>
        <v/>
      </c>
      <c r="AH1267" s="211" t="str">
        <f>IF(G1267="","",IF(AND(COUNTIFS($J$18:J1267,J1267)=1,G1267&lt;&gt;""),1,""))</f>
        <v/>
      </c>
      <c r="AI1267" s="28">
        <f t="shared" si="236"/>
        <v>45803245.025628328</v>
      </c>
      <c r="AJ1267" s="28">
        <f t="shared" si="237"/>
        <v>5664636.2584379371</v>
      </c>
      <c r="AK1267" s="29">
        <f t="shared" si="238"/>
        <v>0.12367325186825515</v>
      </c>
      <c r="AL1267" s="210"/>
      <c r="AM1267" s="210"/>
      <c r="AN1267" s="210"/>
      <c r="AO1267" s="210" t="s">
        <v>1459</v>
      </c>
      <c r="AP1267" s="45" t="str">
        <f t="shared" si="239"/>
        <v>20211</v>
      </c>
      <c r="AQ1267" s="45" t="str">
        <f t="shared" si="240"/>
        <v>20211JPY</v>
      </c>
    </row>
    <row r="1268" spans="1:43" s="15" customFormat="1">
      <c r="A1268" s="208" t="s">
        <v>35</v>
      </c>
      <c r="B1268" s="209">
        <v>2020</v>
      </c>
      <c r="C1268" s="209">
        <v>11</v>
      </c>
      <c r="D1268" s="57" t="str">
        <f t="shared" si="243"/>
        <v>Q3</v>
      </c>
      <c r="E1268" s="208" t="s">
        <v>35</v>
      </c>
      <c r="F1268" s="209">
        <v>2021</v>
      </c>
      <c r="G1268" s="209">
        <v>1</v>
      </c>
      <c r="H1268" s="213"/>
      <c r="I1268" s="57" t="str">
        <f t="shared" si="232"/>
        <v>Q4</v>
      </c>
      <c r="J1268" s="204" t="s">
        <v>1458</v>
      </c>
      <c r="K1268" s="213" t="s">
        <v>731</v>
      </c>
      <c r="L1268" s="210" t="s">
        <v>55</v>
      </c>
      <c r="M1268" s="208" t="s">
        <v>47</v>
      </c>
      <c r="N1268" s="208">
        <v>1</v>
      </c>
      <c r="O1268" s="208"/>
      <c r="P1268" s="57" t="str">
        <f t="shared" si="233"/>
        <v>MAIN UNIT</v>
      </c>
      <c r="Q1268" s="208" t="s">
        <v>48</v>
      </c>
      <c r="R1268" s="208" t="s">
        <v>49</v>
      </c>
      <c r="S1268" s="208" t="s">
        <v>36</v>
      </c>
      <c r="T1268" s="208" t="s">
        <v>65</v>
      </c>
      <c r="U1268" s="208" t="s">
        <v>66</v>
      </c>
      <c r="V1268" s="208" t="s">
        <v>109</v>
      </c>
      <c r="W1268" s="208" t="s">
        <v>96</v>
      </c>
      <c r="X1268" s="34">
        <v>8250000</v>
      </c>
      <c r="Y1268" s="215" t="str">
        <f t="shared" si="242"/>
        <v>1</v>
      </c>
      <c r="Z1268" s="26">
        <f t="shared" si="244"/>
        <v>8250000</v>
      </c>
      <c r="AA1268" s="208">
        <v>7.6799999999999993E-2</v>
      </c>
      <c r="AB1268" s="35">
        <f t="shared" si="241"/>
        <v>633600</v>
      </c>
      <c r="AC1268" s="27">
        <f t="shared" si="234"/>
        <v>79643.520000000004</v>
      </c>
      <c r="AD1268" s="212">
        <v>0.12570000000000001</v>
      </c>
      <c r="AE1268" s="211">
        <f t="shared" si="235"/>
        <v>0</v>
      </c>
      <c r="AF1268" s="211" t="str">
        <f>IF(AND(COUNTIFS($J$18:J1268,J1268)=1,AE1268=1),1,"")</f>
        <v/>
      </c>
      <c r="AG1268" s="211" t="str">
        <f>IF(C1268="","",IF(AND(COUNTIFS($J$18:J1268,J1268)=1,C1268&lt;&gt;""),1,""))</f>
        <v/>
      </c>
      <c r="AH1268" s="211" t="str">
        <f>IF(G1268="","",IF(AND(COUNTIFS($J$18:J1268,J1268)=1,G1268&lt;&gt;""),1,""))</f>
        <v/>
      </c>
      <c r="AI1268" s="28">
        <f t="shared" si="236"/>
        <v>45803245.025628328</v>
      </c>
      <c r="AJ1268" s="28">
        <f t="shared" si="237"/>
        <v>5664636.2584379371</v>
      </c>
      <c r="AK1268" s="29">
        <f t="shared" si="238"/>
        <v>0.12367325186825515</v>
      </c>
      <c r="AL1268" s="210"/>
      <c r="AM1268" s="210"/>
      <c r="AN1268" s="210"/>
      <c r="AO1268" s="210" t="s">
        <v>1448</v>
      </c>
      <c r="AP1268" s="45" t="str">
        <f t="shared" si="239"/>
        <v>20211</v>
      </c>
      <c r="AQ1268" s="45" t="str">
        <f t="shared" si="240"/>
        <v>20211JPY</v>
      </c>
    </row>
    <row r="1269" spans="1:43" s="15" customFormat="1">
      <c r="A1269" s="208" t="s">
        <v>35</v>
      </c>
      <c r="B1269" s="209">
        <v>2020</v>
      </c>
      <c r="C1269" s="209">
        <v>11</v>
      </c>
      <c r="D1269" s="57" t="str">
        <f t="shared" si="243"/>
        <v>Q3</v>
      </c>
      <c r="E1269" s="208" t="s">
        <v>35</v>
      </c>
      <c r="F1269" s="209">
        <v>2021</v>
      </c>
      <c r="G1269" s="209">
        <v>1</v>
      </c>
      <c r="H1269" s="213"/>
      <c r="I1269" s="57" t="str">
        <f t="shared" si="232"/>
        <v>Q4</v>
      </c>
      <c r="J1269" s="204" t="s">
        <v>1458</v>
      </c>
      <c r="K1269" s="213" t="s">
        <v>731</v>
      </c>
      <c r="L1269" s="210" t="s">
        <v>55</v>
      </c>
      <c r="M1269" s="208" t="s">
        <v>47</v>
      </c>
      <c r="N1269" s="208">
        <v>1</v>
      </c>
      <c r="O1269" s="208"/>
      <c r="P1269" s="57" t="str">
        <f t="shared" si="233"/>
        <v>MAIN UNIT</v>
      </c>
      <c r="Q1269" s="208" t="s">
        <v>48</v>
      </c>
      <c r="R1269" s="208" t="s">
        <v>49</v>
      </c>
      <c r="S1269" s="208" t="s">
        <v>36</v>
      </c>
      <c r="T1269" s="208" t="s">
        <v>65</v>
      </c>
      <c r="U1269" s="208" t="s">
        <v>66</v>
      </c>
      <c r="V1269" s="208" t="s">
        <v>109</v>
      </c>
      <c r="W1269" s="208" t="s">
        <v>96</v>
      </c>
      <c r="X1269" s="34">
        <v>8250000</v>
      </c>
      <c r="Y1269" s="215" t="str">
        <f t="shared" si="242"/>
        <v>1</v>
      </c>
      <c r="Z1269" s="26">
        <f t="shared" si="244"/>
        <v>8250000</v>
      </c>
      <c r="AA1269" s="208">
        <v>7.6799999999999993E-2</v>
      </c>
      <c r="AB1269" s="35">
        <f t="shared" si="241"/>
        <v>633600</v>
      </c>
      <c r="AC1269" s="27">
        <f t="shared" si="234"/>
        <v>79643.520000000004</v>
      </c>
      <c r="AD1269" s="212">
        <v>0.12570000000000001</v>
      </c>
      <c r="AE1269" s="211">
        <f t="shared" si="235"/>
        <v>0</v>
      </c>
      <c r="AF1269" s="211" t="str">
        <f>IF(AND(COUNTIFS($J$18:J1269,J1269)=1,AE1269=1),1,"")</f>
        <v/>
      </c>
      <c r="AG1269" s="211" t="str">
        <f>IF(C1269="","",IF(AND(COUNTIFS($J$18:J1269,J1269)=1,C1269&lt;&gt;""),1,""))</f>
        <v/>
      </c>
      <c r="AH1269" s="211" t="str">
        <f>IF(G1269="","",IF(AND(COUNTIFS($J$18:J1269,J1269)=1,G1269&lt;&gt;""),1,""))</f>
        <v/>
      </c>
      <c r="AI1269" s="28">
        <f t="shared" si="236"/>
        <v>45803245.025628328</v>
      </c>
      <c r="AJ1269" s="28">
        <f t="shared" si="237"/>
        <v>5664636.2584379371</v>
      </c>
      <c r="AK1269" s="29">
        <f t="shared" si="238"/>
        <v>0.12367325186825515</v>
      </c>
      <c r="AL1269" s="210"/>
      <c r="AM1269" s="210"/>
      <c r="AN1269" s="210"/>
      <c r="AO1269" s="210" t="s">
        <v>1448</v>
      </c>
      <c r="AP1269" s="45" t="str">
        <f t="shared" si="239"/>
        <v>20211</v>
      </c>
      <c r="AQ1269" s="45" t="str">
        <f t="shared" si="240"/>
        <v>20211JPY</v>
      </c>
    </row>
    <row r="1270" spans="1:43" s="15" customFormat="1">
      <c r="A1270" s="208" t="s">
        <v>35</v>
      </c>
      <c r="B1270" s="209">
        <v>2020</v>
      </c>
      <c r="C1270" s="209">
        <v>11</v>
      </c>
      <c r="D1270" s="57" t="str">
        <f t="shared" si="243"/>
        <v>Q3</v>
      </c>
      <c r="E1270" s="208" t="s">
        <v>35</v>
      </c>
      <c r="F1270" s="209">
        <v>2021</v>
      </c>
      <c r="G1270" s="209">
        <v>1</v>
      </c>
      <c r="H1270" s="213"/>
      <c r="I1270" s="57" t="str">
        <f t="shared" si="232"/>
        <v>Q4</v>
      </c>
      <c r="J1270" s="204" t="s">
        <v>1460</v>
      </c>
      <c r="K1270" s="213" t="s">
        <v>371</v>
      </c>
      <c r="L1270" s="210" t="s">
        <v>79</v>
      </c>
      <c r="M1270" s="208" t="s">
        <v>47</v>
      </c>
      <c r="N1270" s="208">
        <v>1</v>
      </c>
      <c r="O1270" s="208"/>
      <c r="P1270" s="57" t="str">
        <f t="shared" si="233"/>
        <v>MAIN UNIT</v>
      </c>
      <c r="Q1270" s="208" t="s">
        <v>48</v>
      </c>
      <c r="R1270" s="208" t="s">
        <v>49</v>
      </c>
      <c r="S1270" s="208" t="s">
        <v>36</v>
      </c>
      <c r="T1270" s="208" t="s">
        <v>65</v>
      </c>
      <c r="U1270" s="208" t="s">
        <v>66</v>
      </c>
      <c r="V1270" s="208" t="s">
        <v>67</v>
      </c>
      <c r="W1270" s="208" t="s">
        <v>96</v>
      </c>
      <c r="X1270" s="34">
        <v>15081320</v>
      </c>
      <c r="Y1270" s="215" t="str">
        <f t="shared" si="242"/>
        <v>1</v>
      </c>
      <c r="Z1270" s="26">
        <f t="shared" si="244"/>
        <v>15081320</v>
      </c>
      <c r="AA1270" s="208">
        <v>7.6799999999999993E-2</v>
      </c>
      <c r="AB1270" s="35">
        <f t="shared" si="241"/>
        <v>1158245.3759999999</v>
      </c>
      <c r="AC1270" s="27">
        <f t="shared" si="234"/>
        <v>200723.92366080001</v>
      </c>
      <c r="AD1270" s="212">
        <v>0.17330000000000001</v>
      </c>
      <c r="AE1270" s="211">
        <f t="shared" si="235"/>
        <v>0</v>
      </c>
      <c r="AF1270" s="211" t="str">
        <f>IF(AND(COUNTIFS($J$18:J1270,J1270)=1,AE1270=1),1,"")</f>
        <v/>
      </c>
      <c r="AG1270" s="211">
        <f>IF(C1270="","",IF(AND(COUNTIFS($J$18:J1270,J1270)=1,C1270&lt;&gt;""),1,""))</f>
        <v>1</v>
      </c>
      <c r="AH1270" s="211">
        <f>IF(G1270="","",IF(AND(COUNTIFS($J$18:J1270,J1270)=1,G1270&lt;&gt;""),1,""))</f>
        <v>1</v>
      </c>
      <c r="AI1270" s="28">
        <f t="shared" si="236"/>
        <v>45803245.025628328</v>
      </c>
      <c r="AJ1270" s="28">
        <f t="shared" si="237"/>
        <v>5664636.2584379371</v>
      </c>
      <c r="AK1270" s="29">
        <f t="shared" si="238"/>
        <v>0.12367325186825515</v>
      </c>
      <c r="AL1270" s="210"/>
      <c r="AM1270" s="210"/>
      <c r="AN1270" s="210"/>
      <c r="AO1270" s="210"/>
      <c r="AP1270" s="45" t="str">
        <f t="shared" si="239"/>
        <v>20211</v>
      </c>
      <c r="AQ1270" s="45" t="str">
        <f t="shared" si="240"/>
        <v>20211JPY</v>
      </c>
    </row>
    <row r="1271" spans="1:43" s="15" customFormat="1">
      <c r="A1271" s="208" t="s">
        <v>35</v>
      </c>
      <c r="B1271" s="209">
        <v>2020</v>
      </c>
      <c r="C1271" s="209">
        <v>11</v>
      </c>
      <c r="D1271" s="57" t="str">
        <f t="shared" si="243"/>
        <v>Q3</v>
      </c>
      <c r="E1271" s="208" t="s">
        <v>35</v>
      </c>
      <c r="F1271" s="209">
        <v>2021</v>
      </c>
      <c r="G1271" s="209">
        <v>1</v>
      </c>
      <c r="H1271" s="213"/>
      <c r="I1271" s="57" t="str">
        <f t="shared" si="232"/>
        <v>Q4</v>
      </c>
      <c r="J1271" s="204" t="s">
        <v>1460</v>
      </c>
      <c r="K1271" s="213" t="s">
        <v>371</v>
      </c>
      <c r="L1271" s="210" t="s">
        <v>79</v>
      </c>
      <c r="M1271" s="208" t="s">
        <v>47</v>
      </c>
      <c r="N1271" s="208">
        <v>1</v>
      </c>
      <c r="O1271" s="208"/>
      <c r="P1271" s="57" t="str">
        <f t="shared" si="233"/>
        <v>MAIN UNIT</v>
      </c>
      <c r="Q1271" s="208" t="s">
        <v>48</v>
      </c>
      <c r="R1271" s="208" t="s">
        <v>49</v>
      </c>
      <c r="S1271" s="208" t="s">
        <v>36</v>
      </c>
      <c r="T1271" s="208" t="s">
        <v>65</v>
      </c>
      <c r="U1271" s="208" t="s">
        <v>66</v>
      </c>
      <c r="V1271" s="208" t="s">
        <v>67</v>
      </c>
      <c r="W1271" s="208" t="s">
        <v>96</v>
      </c>
      <c r="X1271" s="34">
        <v>15081320</v>
      </c>
      <c r="Y1271" s="215" t="str">
        <f t="shared" si="242"/>
        <v>1</v>
      </c>
      <c r="Z1271" s="26">
        <f t="shared" si="244"/>
        <v>15081320</v>
      </c>
      <c r="AA1271" s="208">
        <v>7.6799999999999993E-2</v>
      </c>
      <c r="AB1271" s="35">
        <f t="shared" si="241"/>
        <v>1158245.3759999999</v>
      </c>
      <c r="AC1271" s="27">
        <f t="shared" si="234"/>
        <v>200723.92366080001</v>
      </c>
      <c r="AD1271" s="212">
        <v>0.17330000000000001</v>
      </c>
      <c r="AE1271" s="211">
        <f t="shared" si="235"/>
        <v>0</v>
      </c>
      <c r="AF1271" s="211" t="str">
        <f>IF(AND(COUNTIFS($J$18:J1271,J1271)=1,AE1271=1),1,"")</f>
        <v/>
      </c>
      <c r="AG1271" s="211" t="str">
        <f>IF(C1271="","",IF(AND(COUNTIFS($J$18:J1271,J1271)=1,C1271&lt;&gt;""),1,""))</f>
        <v/>
      </c>
      <c r="AH1271" s="211" t="str">
        <f>IF(G1271="","",IF(AND(COUNTIFS($J$18:J1271,J1271)=1,G1271&lt;&gt;""),1,""))</f>
        <v/>
      </c>
      <c r="AI1271" s="28">
        <f t="shared" si="236"/>
        <v>45803245.025628328</v>
      </c>
      <c r="AJ1271" s="28">
        <f t="shared" si="237"/>
        <v>5664636.2584379371</v>
      </c>
      <c r="AK1271" s="29">
        <f t="shared" si="238"/>
        <v>0.12367325186825515</v>
      </c>
      <c r="AL1271" s="210"/>
      <c r="AM1271" s="210"/>
      <c r="AN1271" s="210"/>
      <c r="AO1271" s="210"/>
      <c r="AP1271" s="45" t="str">
        <f t="shared" si="239"/>
        <v>20211</v>
      </c>
      <c r="AQ1271" s="45" t="str">
        <f t="shared" si="240"/>
        <v>20211JPY</v>
      </c>
    </row>
    <row r="1272" spans="1:43" s="15" customFormat="1">
      <c r="A1272" s="208" t="s">
        <v>35</v>
      </c>
      <c r="B1272" s="209">
        <v>2020</v>
      </c>
      <c r="C1272" s="209">
        <v>11</v>
      </c>
      <c r="D1272" s="57" t="str">
        <f t="shared" si="243"/>
        <v>Q3</v>
      </c>
      <c r="E1272" s="208" t="s">
        <v>35</v>
      </c>
      <c r="F1272" s="209">
        <v>2021</v>
      </c>
      <c r="G1272" s="209">
        <v>1</v>
      </c>
      <c r="H1272" s="213"/>
      <c r="I1272" s="57" t="str">
        <f t="shared" si="232"/>
        <v>Q4</v>
      </c>
      <c r="J1272" s="204" t="s">
        <v>1461</v>
      </c>
      <c r="K1272" s="213" t="s">
        <v>1462</v>
      </c>
      <c r="L1272" s="210" t="s">
        <v>55</v>
      </c>
      <c r="M1272" s="208" t="s">
        <v>47</v>
      </c>
      <c r="N1272" s="208">
        <v>1</v>
      </c>
      <c r="O1272" s="208"/>
      <c r="P1272" s="57" t="str">
        <f t="shared" si="233"/>
        <v>MAIN UNIT</v>
      </c>
      <c r="Q1272" s="208" t="s">
        <v>56</v>
      </c>
      <c r="R1272" s="208" t="s">
        <v>49</v>
      </c>
      <c r="S1272" s="208" t="s">
        <v>36</v>
      </c>
      <c r="T1272" s="208" t="s">
        <v>65</v>
      </c>
      <c r="U1272" s="208" t="s">
        <v>66</v>
      </c>
      <c r="V1272" s="208" t="s">
        <v>99</v>
      </c>
      <c r="W1272" s="208" t="s">
        <v>96</v>
      </c>
      <c r="X1272" s="34">
        <v>10425000</v>
      </c>
      <c r="Y1272" s="215" t="str">
        <f t="shared" si="242"/>
        <v>1</v>
      </c>
      <c r="Z1272" s="26">
        <f t="shared" si="244"/>
        <v>10425000</v>
      </c>
      <c r="AA1272" s="208">
        <v>7.6799999999999993E-2</v>
      </c>
      <c r="AB1272" s="35">
        <f t="shared" si="241"/>
        <v>800639.99999999988</v>
      </c>
      <c r="AC1272" s="27">
        <f t="shared" si="234"/>
        <v>96316.991999999984</v>
      </c>
      <c r="AD1272" s="212">
        <v>0.1203</v>
      </c>
      <c r="AE1272" s="211">
        <f t="shared" si="235"/>
        <v>1</v>
      </c>
      <c r="AF1272" s="211">
        <f>IF(AND(COUNTIFS($J$18:J1272,J1272)=1,AE1272=1),1,"")</f>
        <v>1</v>
      </c>
      <c r="AG1272" s="211">
        <f>IF(C1272="","",IF(AND(COUNTIFS($J$18:J1272,J1272)=1,C1272&lt;&gt;""),1,""))</f>
        <v>1</v>
      </c>
      <c r="AH1272" s="211">
        <f>IF(G1272="","",IF(AND(COUNTIFS($J$18:J1272,J1272)=1,G1272&lt;&gt;""),1,""))</f>
        <v>1</v>
      </c>
      <c r="AI1272" s="28">
        <f t="shared" si="236"/>
        <v>45803245.025628328</v>
      </c>
      <c r="AJ1272" s="28">
        <f t="shared" si="237"/>
        <v>5664636.2584379371</v>
      </c>
      <c r="AK1272" s="29">
        <f t="shared" si="238"/>
        <v>0.12367325186825515</v>
      </c>
      <c r="AL1272" s="210"/>
      <c r="AM1272" s="210"/>
      <c r="AN1272" s="210"/>
      <c r="AO1272" s="210"/>
      <c r="AP1272" s="45" t="str">
        <f t="shared" si="239"/>
        <v>20211</v>
      </c>
      <c r="AQ1272" s="45" t="str">
        <f t="shared" si="240"/>
        <v>20211JPY</v>
      </c>
    </row>
    <row r="1273" spans="1:43" s="15" customFormat="1">
      <c r="A1273" s="208" t="s">
        <v>35</v>
      </c>
      <c r="B1273" s="209">
        <v>2020</v>
      </c>
      <c r="C1273" s="209">
        <v>11</v>
      </c>
      <c r="D1273" s="57" t="str">
        <f t="shared" si="243"/>
        <v>Q3</v>
      </c>
      <c r="E1273" s="208" t="s">
        <v>35</v>
      </c>
      <c r="F1273" s="209">
        <v>2021</v>
      </c>
      <c r="G1273" s="209">
        <v>1</v>
      </c>
      <c r="H1273" s="213"/>
      <c r="I1273" s="57" t="str">
        <f t="shared" si="232"/>
        <v>Q4</v>
      </c>
      <c r="J1273" s="204" t="s">
        <v>1461</v>
      </c>
      <c r="K1273" s="213" t="s">
        <v>1462</v>
      </c>
      <c r="L1273" s="210" t="s">
        <v>79</v>
      </c>
      <c r="M1273" s="208" t="s">
        <v>47</v>
      </c>
      <c r="N1273" s="208">
        <v>1</v>
      </c>
      <c r="O1273" s="208"/>
      <c r="P1273" s="57" t="str">
        <f t="shared" si="233"/>
        <v>MAIN UNIT</v>
      </c>
      <c r="Q1273" s="208" t="s">
        <v>56</v>
      </c>
      <c r="R1273" s="208" t="s">
        <v>49</v>
      </c>
      <c r="S1273" s="208" t="s">
        <v>36</v>
      </c>
      <c r="T1273" s="208" t="s">
        <v>65</v>
      </c>
      <c r="U1273" s="208" t="s">
        <v>66</v>
      </c>
      <c r="V1273" s="208" t="s">
        <v>99</v>
      </c>
      <c r="W1273" s="208" t="s">
        <v>96</v>
      </c>
      <c r="X1273" s="34">
        <v>13000000</v>
      </c>
      <c r="Y1273" s="215" t="str">
        <f t="shared" si="242"/>
        <v>1</v>
      </c>
      <c r="Z1273" s="26">
        <f t="shared" si="244"/>
        <v>13000000</v>
      </c>
      <c r="AA1273" s="208">
        <v>7.6799999999999993E-2</v>
      </c>
      <c r="AB1273" s="35">
        <f t="shared" si="241"/>
        <v>998399.99999999988</v>
      </c>
      <c r="AC1273" s="27">
        <f t="shared" si="234"/>
        <v>120107.51999999999</v>
      </c>
      <c r="AD1273" s="212">
        <v>0.1203</v>
      </c>
      <c r="AE1273" s="211">
        <f t="shared" si="235"/>
        <v>1</v>
      </c>
      <c r="AF1273" s="211" t="str">
        <f>IF(AND(COUNTIFS($J$18:J1273,J1273)=1,AE1273=1),1,"")</f>
        <v/>
      </c>
      <c r="AG1273" s="211" t="str">
        <f>IF(C1273="","",IF(AND(COUNTIFS($J$18:J1273,J1273)=1,C1273&lt;&gt;""),1,""))</f>
        <v/>
      </c>
      <c r="AH1273" s="211" t="str">
        <f>IF(G1273="","",IF(AND(COUNTIFS($J$18:J1273,J1273)=1,G1273&lt;&gt;""),1,""))</f>
        <v/>
      </c>
      <c r="AI1273" s="28">
        <f t="shared" si="236"/>
        <v>45803245.025628328</v>
      </c>
      <c r="AJ1273" s="28">
        <f t="shared" si="237"/>
        <v>5664636.2584379371</v>
      </c>
      <c r="AK1273" s="29">
        <f t="shared" si="238"/>
        <v>0.12367325186825515</v>
      </c>
      <c r="AL1273" s="210"/>
      <c r="AM1273" s="210"/>
      <c r="AN1273" s="210"/>
      <c r="AO1273" s="210"/>
      <c r="AP1273" s="45" t="str">
        <f t="shared" si="239"/>
        <v>20211</v>
      </c>
      <c r="AQ1273" s="45" t="str">
        <f t="shared" si="240"/>
        <v>20211JPY</v>
      </c>
    </row>
    <row r="1274" spans="1:43" s="15" customFormat="1">
      <c r="A1274" s="208" t="s">
        <v>35</v>
      </c>
      <c r="B1274" s="209">
        <v>2020</v>
      </c>
      <c r="C1274" s="209">
        <v>11</v>
      </c>
      <c r="D1274" s="57" t="str">
        <f t="shared" si="243"/>
        <v>Q3</v>
      </c>
      <c r="E1274" s="208" t="s">
        <v>35</v>
      </c>
      <c r="F1274" s="209">
        <v>2021</v>
      </c>
      <c r="G1274" s="209">
        <v>2</v>
      </c>
      <c r="H1274" s="213"/>
      <c r="I1274" s="57" t="str">
        <f t="shared" si="232"/>
        <v>Q4</v>
      </c>
      <c r="J1274" s="204" t="s">
        <v>1463</v>
      </c>
      <c r="K1274" s="213" t="s">
        <v>1464</v>
      </c>
      <c r="L1274" s="210" t="s">
        <v>79</v>
      </c>
      <c r="M1274" s="208" t="s">
        <v>47</v>
      </c>
      <c r="N1274" s="208">
        <v>1</v>
      </c>
      <c r="O1274" s="208"/>
      <c r="P1274" s="57" t="str">
        <f t="shared" si="233"/>
        <v>MAIN UNIT</v>
      </c>
      <c r="Q1274" s="208" t="s">
        <v>56</v>
      </c>
      <c r="R1274" s="208" t="s">
        <v>49</v>
      </c>
      <c r="S1274" s="208" t="s">
        <v>36</v>
      </c>
      <c r="T1274" s="208" t="s">
        <v>65</v>
      </c>
      <c r="U1274" s="208" t="s">
        <v>66</v>
      </c>
      <c r="V1274" s="208" t="s">
        <v>99</v>
      </c>
      <c r="W1274" s="208" t="s">
        <v>96</v>
      </c>
      <c r="X1274" s="34">
        <v>13000000</v>
      </c>
      <c r="Y1274" s="215" t="str">
        <f t="shared" si="242"/>
        <v>1</v>
      </c>
      <c r="Z1274" s="26">
        <f t="shared" si="244"/>
        <v>13000000</v>
      </c>
      <c r="AA1274" s="208">
        <v>7.5700000000000003E-2</v>
      </c>
      <c r="AB1274" s="35">
        <f t="shared" si="241"/>
        <v>984100</v>
      </c>
      <c r="AC1274" s="27">
        <f t="shared" si="234"/>
        <v>122422.04</v>
      </c>
      <c r="AD1274" s="212">
        <v>0.1244</v>
      </c>
      <c r="AE1274" s="211">
        <f t="shared" si="235"/>
        <v>1</v>
      </c>
      <c r="AF1274" s="211">
        <f>IF(AND(COUNTIFS($J$18:J1274,J1274)=1,AE1274=1),1,"")</f>
        <v>1</v>
      </c>
      <c r="AG1274" s="211">
        <f>IF(C1274="","",IF(AND(COUNTIFS($J$18:J1274,J1274)=1,C1274&lt;&gt;""),1,""))</f>
        <v>1</v>
      </c>
      <c r="AH1274" s="211">
        <f>IF(G1274="","",IF(AND(COUNTIFS($J$18:J1274,J1274)=1,G1274&lt;&gt;""),1,""))</f>
        <v>1</v>
      </c>
      <c r="AI1274" s="28">
        <f t="shared" si="236"/>
        <v>31097187.029487614</v>
      </c>
      <c r="AJ1274" s="28">
        <f t="shared" si="237"/>
        <v>3892353.6644401974</v>
      </c>
      <c r="AK1274" s="29">
        <f t="shared" si="238"/>
        <v>0.12516738767237404</v>
      </c>
      <c r="AL1274" s="210"/>
      <c r="AM1274" s="210"/>
      <c r="AN1274" s="210"/>
      <c r="AO1274" s="210"/>
      <c r="AP1274" s="45" t="str">
        <f t="shared" si="239"/>
        <v>20212</v>
      </c>
      <c r="AQ1274" s="45" t="str">
        <f t="shared" si="240"/>
        <v>20212JPY</v>
      </c>
    </row>
    <row r="1275" spans="1:43" s="15" customFormat="1">
      <c r="A1275" s="208" t="s">
        <v>35</v>
      </c>
      <c r="B1275" s="209">
        <v>2020</v>
      </c>
      <c r="C1275" s="209">
        <v>11</v>
      </c>
      <c r="D1275" s="57" t="str">
        <f t="shared" si="243"/>
        <v>Q3</v>
      </c>
      <c r="E1275" s="208" t="s">
        <v>35</v>
      </c>
      <c r="F1275" s="209">
        <v>2021</v>
      </c>
      <c r="G1275" s="209">
        <v>2</v>
      </c>
      <c r="H1275" s="213"/>
      <c r="I1275" s="57" t="str">
        <f t="shared" si="232"/>
        <v>Q4</v>
      </c>
      <c r="J1275" s="204" t="s">
        <v>1463</v>
      </c>
      <c r="K1275" s="213" t="s">
        <v>1464</v>
      </c>
      <c r="L1275" s="210" t="s">
        <v>55</v>
      </c>
      <c r="M1275" s="208" t="s">
        <v>47</v>
      </c>
      <c r="N1275" s="208">
        <v>1</v>
      </c>
      <c r="O1275" s="208"/>
      <c r="P1275" s="57" t="str">
        <f t="shared" si="233"/>
        <v>MAIN UNIT</v>
      </c>
      <c r="Q1275" s="208" t="s">
        <v>56</v>
      </c>
      <c r="R1275" s="208" t="s">
        <v>49</v>
      </c>
      <c r="S1275" s="208" t="s">
        <v>36</v>
      </c>
      <c r="T1275" s="208" t="s">
        <v>65</v>
      </c>
      <c r="U1275" s="208" t="s">
        <v>66</v>
      </c>
      <c r="V1275" s="208" t="s">
        <v>99</v>
      </c>
      <c r="W1275" s="208" t="s">
        <v>96</v>
      </c>
      <c r="X1275" s="34">
        <v>9000000</v>
      </c>
      <c r="Y1275" s="215" t="str">
        <f t="shared" si="242"/>
        <v>1</v>
      </c>
      <c r="Z1275" s="26">
        <f t="shared" si="244"/>
        <v>9000000</v>
      </c>
      <c r="AA1275" s="208">
        <v>7.5700000000000003E-2</v>
      </c>
      <c r="AB1275" s="35">
        <f t="shared" si="241"/>
        <v>681300</v>
      </c>
      <c r="AC1275" s="27">
        <f t="shared" si="234"/>
        <v>84753.72</v>
      </c>
      <c r="AD1275" s="212">
        <v>0.1244</v>
      </c>
      <c r="AE1275" s="211">
        <f t="shared" si="235"/>
        <v>1</v>
      </c>
      <c r="AF1275" s="211" t="str">
        <f>IF(AND(COUNTIFS($J$18:J1275,J1275)=1,AE1275=1),1,"")</f>
        <v/>
      </c>
      <c r="AG1275" s="211" t="str">
        <f>IF(C1275="","",IF(AND(COUNTIFS($J$18:J1275,J1275)=1,C1275&lt;&gt;""),1,""))</f>
        <v/>
      </c>
      <c r="AH1275" s="211" t="str">
        <f>IF(G1275="","",IF(AND(COUNTIFS($J$18:J1275,J1275)=1,G1275&lt;&gt;""),1,""))</f>
        <v/>
      </c>
      <c r="AI1275" s="28">
        <f t="shared" si="236"/>
        <v>31097187.029487614</v>
      </c>
      <c r="AJ1275" s="28">
        <f t="shared" si="237"/>
        <v>3892353.6644401974</v>
      </c>
      <c r="AK1275" s="29">
        <f t="shared" si="238"/>
        <v>0.12516738767237404</v>
      </c>
      <c r="AL1275" s="210"/>
      <c r="AM1275" s="210"/>
      <c r="AN1275" s="210"/>
      <c r="AO1275" s="210"/>
      <c r="AP1275" s="45" t="str">
        <f t="shared" si="239"/>
        <v>20212</v>
      </c>
      <c r="AQ1275" s="45" t="str">
        <f t="shared" si="240"/>
        <v>20212JPY</v>
      </c>
    </row>
    <row r="1276" spans="1:43" s="15" customFormat="1">
      <c r="A1276" s="208" t="s">
        <v>35</v>
      </c>
      <c r="B1276" s="209">
        <v>2020</v>
      </c>
      <c r="C1276" s="209">
        <v>11</v>
      </c>
      <c r="D1276" s="57" t="str">
        <f t="shared" si="243"/>
        <v>Q3</v>
      </c>
      <c r="E1276" s="208" t="s">
        <v>35</v>
      </c>
      <c r="F1276" s="209">
        <v>2021</v>
      </c>
      <c r="G1276" s="209">
        <v>1</v>
      </c>
      <c r="H1276" s="213"/>
      <c r="I1276" s="57" t="str">
        <f t="shared" si="232"/>
        <v>Q4</v>
      </c>
      <c r="J1276" s="204" t="s">
        <v>1412</v>
      </c>
      <c r="K1276" s="213" t="s">
        <v>1413</v>
      </c>
      <c r="L1276" s="210" t="s">
        <v>55</v>
      </c>
      <c r="M1276" s="208" t="s">
        <v>47</v>
      </c>
      <c r="N1276" s="208">
        <v>1</v>
      </c>
      <c r="O1276" s="208"/>
      <c r="P1276" s="57" t="str">
        <f t="shared" si="233"/>
        <v>MAIN UNIT</v>
      </c>
      <c r="Q1276" s="208" t="s">
        <v>48</v>
      </c>
      <c r="R1276" s="208" t="s">
        <v>49</v>
      </c>
      <c r="S1276" s="208" t="s">
        <v>37</v>
      </c>
      <c r="T1276" s="208" t="s">
        <v>88</v>
      </c>
      <c r="U1276" s="208" t="s">
        <v>58</v>
      </c>
      <c r="V1276" s="208" t="s">
        <v>81</v>
      </c>
      <c r="W1276" s="208" t="s">
        <v>51</v>
      </c>
      <c r="X1276" s="34">
        <v>540000</v>
      </c>
      <c r="Y1276" s="215" t="str">
        <f t="shared" si="242"/>
        <v>1.13</v>
      </c>
      <c r="Z1276" s="26">
        <f t="shared" si="244"/>
        <v>540000</v>
      </c>
      <c r="AA1276" s="208">
        <v>1.1850000000000001</v>
      </c>
      <c r="AB1276" s="35">
        <f t="shared" si="241"/>
        <v>566283.18584070809</v>
      </c>
      <c r="AC1276" s="27">
        <f t="shared" si="234"/>
        <v>69482.94690265489</v>
      </c>
      <c r="AD1276" s="212">
        <v>0.1227</v>
      </c>
      <c r="AE1276" s="211">
        <f t="shared" si="235"/>
        <v>0</v>
      </c>
      <c r="AF1276" s="211" t="str">
        <f>IF(AND(COUNTIFS($J$18:J1276,J1276)=1,AE1276=1),1,"")</f>
        <v/>
      </c>
      <c r="AG1276" s="211" t="str">
        <f>IF(C1276="","",IF(AND(COUNTIFS($J$18:J1276,J1276)=1,C1276&lt;&gt;""),1,""))</f>
        <v/>
      </c>
      <c r="AH1276" s="211" t="str">
        <f>IF(G1276="","",IF(AND(COUNTIFS($J$18:J1276,J1276)=1,G1276&lt;&gt;""),1,""))</f>
        <v/>
      </c>
      <c r="AI1276" s="28">
        <f t="shared" si="236"/>
        <v>45803245.025628328</v>
      </c>
      <c r="AJ1276" s="28">
        <f t="shared" si="237"/>
        <v>5664636.2584379371</v>
      </c>
      <c r="AK1276" s="29">
        <f t="shared" si="238"/>
        <v>0.12367325186825515</v>
      </c>
      <c r="AL1276" s="210"/>
      <c r="AM1276" s="210"/>
      <c r="AN1276" s="210"/>
      <c r="AO1276" s="210"/>
      <c r="AP1276" s="45" t="str">
        <f t="shared" si="239"/>
        <v>20211</v>
      </c>
      <c r="AQ1276" s="45" t="str">
        <f t="shared" si="240"/>
        <v>20211RMB</v>
      </c>
    </row>
    <row r="1277" spans="1:43" s="15" customFormat="1">
      <c r="A1277" s="208" t="s">
        <v>35</v>
      </c>
      <c r="B1277" s="209">
        <v>2020</v>
      </c>
      <c r="C1277" s="209">
        <v>11</v>
      </c>
      <c r="D1277" s="57" t="str">
        <f t="shared" si="243"/>
        <v>Q3</v>
      </c>
      <c r="E1277" s="208" t="s">
        <v>35</v>
      </c>
      <c r="F1277" s="209">
        <v>2021</v>
      </c>
      <c r="G1277" s="209">
        <v>1</v>
      </c>
      <c r="H1277" s="213"/>
      <c r="I1277" s="57" t="str">
        <f t="shared" si="232"/>
        <v>Q4</v>
      </c>
      <c r="J1277" s="204" t="s">
        <v>1412</v>
      </c>
      <c r="K1277" s="213" t="s">
        <v>1413</v>
      </c>
      <c r="L1277" s="210" t="s">
        <v>55</v>
      </c>
      <c r="M1277" s="208" t="s">
        <v>47</v>
      </c>
      <c r="N1277" s="208">
        <v>1</v>
      </c>
      <c r="O1277" s="208"/>
      <c r="P1277" s="57" t="str">
        <f t="shared" si="233"/>
        <v>MAIN UNIT</v>
      </c>
      <c r="Q1277" s="208" t="s">
        <v>48</v>
      </c>
      <c r="R1277" s="208" t="s">
        <v>49</v>
      </c>
      <c r="S1277" s="208" t="s">
        <v>37</v>
      </c>
      <c r="T1277" s="208" t="s">
        <v>88</v>
      </c>
      <c r="U1277" s="208" t="s">
        <v>58</v>
      </c>
      <c r="V1277" s="208" t="s">
        <v>81</v>
      </c>
      <c r="W1277" s="208" t="s">
        <v>51</v>
      </c>
      <c r="X1277" s="34">
        <v>540000</v>
      </c>
      <c r="Y1277" s="215" t="str">
        <f t="shared" si="242"/>
        <v>1.13</v>
      </c>
      <c r="Z1277" s="26">
        <f t="shared" si="244"/>
        <v>540000</v>
      </c>
      <c r="AA1277" s="208">
        <v>1.1850000000000001</v>
      </c>
      <c r="AB1277" s="35">
        <f t="shared" si="241"/>
        <v>566283.18584070809</v>
      </c>
      <c r="AC1277" s="27">
        <f t="shared" si="234"/>
        <v>69482.94690265489</v>
      </c>
      <c r="AD1277" s="212">
        <v>0.1227</v>
      </c>
      <c r="AE1277" s="211">
        <f t="shared" si="235"/>
        <v>0</v>
      </c>
      <c r="AF1277" s="211" t="str">
        <f>IF(AND(COUNTIFS($J$18:J1277,J1277)=1,AE1277=1),1,"")</f>
        <v/>
      </c>
      <c r="AG1277" s="211" t="str">
        <f>IF(C1277="","",IF(AND(COUNTIFS($J$18:J1277,J1277)=1,C1277&lt;&gt;""),1,""))</f>
        <v/>
      </c>
      <c r="AH1277" s="211" t="str">
        <f>IF(G1277="","",IF(AND(COUNTIFS($J$18:J1277,J1277)=1,G1277&lt;&gt;""),1,""))</f>
        <v/>
      </c>
      <c r="AI1277" s="28">
        <f t="shared" si="236"/>
        <v>45803245.025628328</v>
      </c>
      <c r="AJ1277" s="28">
        <f t="shared" si="237"/>
        <v>5664636.2584379371</v>
      </c>
      <c r="AK1277" s="29">
        <f t="shared" si="238"/>
        <v>0.12367325186825515</v>
      </c>
      <c r="AL1277" s="210"/>
      <c r="AM1277" s="210"/>
      <c r="AN1277" s="210"/>
      <c r="AO1277" s="210"/>
      <c r="AP1277" s="45" t="str">
        <f t="shared" si="239"/>
        <v>20211</v>
      </c>
      <c r="AQ1277" s="45" t="str">
        <f t="shared" si="240"/>
        <v>20211RMB</v>
      </c>
    </row>
    <row r="1278" spans="1:43" s="15" customFormat="1">
      <c r="A1278" s="208" t="s">
        <v>35</v>
      </c>
      <c r="B1278" s="209">
        <v>2020</v>
      </c>
      <c r="C1278" s="209">
        <v>11</v>
      </c>
      <c r="D1278" s="57" t="str">
        <f t="shared" si="243"/>
        <v>Q3</v>
      </c>
      <c r="E1278" s="208" t="s">
        <v>35</v>
      </c>
      <c r="F1278" s="209">
        <v>2021</v>
      </c>
      <c r="G1278" s="209">
        <v>1</v>
      </c>
      <c r="H1278" s="213"/>
      <c r="I1278" s="57" t="str">
        <f t="shared" si="232"/>
        <v>Q4</v>
      </c>
      <c r="J1278" s="204" t="s">
        <v>1465</v>
      </c>
      <c r="K1278" s="213" t="s">
        <v>1466</v>
      </c>
      <c r="L1278" s="210" t="s">
        <v>55</v>
      </c>
      <c r="M1278" s="208" t="s">
        <v>47</v>
      </c>
      <c r="N1278" s="208">
        <v>1</v>
      </c>
      <c r="O1278" s="208"/>
      <c r="P1278" s="57" t="str">
        <f t="shared" si="233"/>
        <v>MAIN UNIT</v>
      </c>
      <c r="Q1278" s="208" t="s">
        <v>48</v>
      </c>
      <c r="R1278" s="208" t="s">
        <v>49</v>
      </c>
      <c r="S1278" s="208" t="s">
        <v>39</v>
      </c>
      <c r="T1278" s="208" t="s">
        <v>162</v>
      </c>
      <c r="U1278" s="208" t="s">
        <v>163</v>
      </c>
      <c r="V1278" s="208" t="s">
        <v>164</v>
      </c>
      <c r="W1278" s="208" t="s">
        <v>51</v>
      </c>
      <c r="X1278" s="34">
        <v>550000</v>
      </c>
      <c r="Y1278" s="215" t="str">
        <f t="shared" si="242"/>
        <v>1.13</v>
      </c>
      <c r="Z1278" s="26">
        <f t="shared" si="244"/>
        <v>550000</v>
      </c>
      <c r="AA1278" s="208">
        <v>1.1850000000000001</v>
      </c>
      <c r="AB1278" s="35">
        <f t="shared" si="241"/>
        <v>576769.91150442488</v>
      </c>
      <c r="AC1278" s="27">
        <f t="shared" si="234"/>
        <v>57850.022123893817</v>
      </c>
      <c r="AD1278" s="212">
        <v>0.1003</v>
      </c>
      <c r="AE1278" s="211">
        <f t="shared" si="235"/>
        <v>0</v>
      </c>
      <c r="AF1278" s="211" t="str">
        <f>IF(AND(COUNTIFS($J$18:J1278,J1278)=1,AE1278=1),1,"")</f>
        <v/>
      </c>
      <c r="AG1278" s="211">
        <f>IF(C1278="","",IF(AND(COUNTIFS($J$18:J1278,J1278)=1,C1278&lt;&gt;""),1,""))</f>
        <v>1</v>
      </c>
      <c r="AH1278" s="211">
        <f>IF(G1278="","",IF(AND(COUNTIFS($J$18:J1278,J1278)=1,G1278&lt;&gt;""),1,""))</f>
        <v>1</v>
      </c>
      <c r="AI1278" s="28">
        <f t="shared" si="236"/>
        <v>45803245.025628328</v>
      </c>
      <c r="AJ1278" s="28">
        <f t="shared" si="237"/>
        <v>5664636.2584379371</v>
      </c>
      <c r="AK1278" s="29">
        <f t="shared" si="238"/>
        <v>0.12367325186825515</v>
      </c>
      <c r="AL1278" s="210"/>
      <c r="AM1278" s="210"/>
      <c r="AN1278" s="210"/>
      <c r="AO1278" s="210"/>
      <c r="AP1278" s="45" t="str">
        <f t="shared" si="239"/>
        <v>20211</v>
      </c>
      <c r="AQ1278" s="45" t="str">
        <f t="shared" si="240"/>
        <v>20211RMB</v>
      </c>
    </row>
    <row r="1279" spans="1:43" s="15" customFormat="1">
      <c r="A1279" s="208" t="s">
        <v>35</v>
      </c>
      <c r="B1279" s="209">
        <v>2020</v>
      </c>
      <c r="C1279" s="209">
        <v>11</v>
      </c>
      <c r="D1279" s="57" t="str">
        <f t="shared" si="243"/>
        <v>Q3</v>
      </c>
      <c r="E1279" s="208" t="s">
        <v>35</v>
      </c>
      <c r="F1279" s="209">
        <v>2021</v>
      </c>
      <c r="G1279" s="209">
        <v>1</v>
      </c>
      <c r="H1279" s="213"/>
      <c r="I1279" s="57" t="str">
        <f t="shared" si="232"/>
        <v>Q4</v>
      </c>
      <c r="J1279" s="204" t="s">
        <v>1467</v>
      </c>
      <c r="K1279" s="213" t="s">
        <v>1468</v>
      </c>
      <c r="L1279" s="210" t="s">
        <v>55</v>
      </c>
      <c r="M1279" s="208" t="s">
        <v>47</v>
      </c>
      <c r="N1279" s="208">
        <v>1</v>
      </c>
      <c r="O1279" s="208"/>
      <c r="P1279" s="57" t="str">
        <f t="shared" si="233"/>
        <v>MAIN UNIT</v>
      </c>
      <c r="Q1279" s="208" t="s">
        <v>48</v>
      </c>
      <c r="R1279" s="208" t="s">
        <v>49</v>
      </c>
      <c r="S1279" s="208" t="s">
        <v>36</v>
      </c>
      <c r="T1279" s="208" t="s">
        <v>65</v>
      </c>
      <c r="U1279" s="208" t="s">
        <v>66</v>
      </c>
      <c r="V1279" s="208" t="s">
        <v>290</v>
      </c>
      <c r="W1279" s="208" t="s">
        <v>96</v>
      </c>
      <c r="X1279" s="34">
        <v>7186000</v>
      </c>
      <c r="Y1279" s="215" t="str">
        <f t="shared" si="242"/>
        <v>1</v>
      </c>
      <c r="Z1279" s="26">
        <f t="shared" si="244"/>
        <v>7186000</v>
      </c>
      <c r="AA1279" s="208">
        <v>7.6799999999999993E-2</v>
      </c>
      <c r="AB1279" s="35">
        <f t="shared" si="241"/>
        <v>551884.79999999993</v>
      </c>
      <c r="AC1279" s="27">
        <f t="shared" si="234"/>
        <v>76325.667839999995</v>
      </c>
      <c r="AD1279" s="212">
        <v>0.13830000000000001</v>
      </c>
      <c r="AE1279" s="211">
        <f t="shared" si="235"/>
        <v>0</v>
      </c>
      <c r="AF1279" s="211" t="str">
        <f>IF(AND(COUNTIFS($J$18:J1279,J1279)=1,AE1279=1),1,"")</f>
        <v/>
      </c>
      <c r="AG1279" s="211">
        <f>IF(C1279="","",IF(AND(COUNTIFS($J$18:J1279,J1279)=1,C1279&lt;&gt;""),1,""))</f>
        <v>1</v>
      </c>
      <c r="AH1279" s="211">
        <f>IF(G1279="","",IF(AND(COUNTIFS($J$18:J1279,J1279)=1,G1279&lt;&gt;""),1,""))</f>
        <v>1</v>
      </c>
      <c r="AI1279" s="28">
        <f t="shared" si="236"/>
        <v>45803245.025628328</v>
      </c>
      <c r="AJ1279" s="28">
        <f t="shared" si="237"/>
        <v>5664636.2584379371</v>
      </c>
      <c r="AK1279" s="29">
        <f t="shared" si="238"/>
        <v>0.12367325186825515</v>
      </c>
      <c r="AL1279" s="210"/>
      <c r="AM1279" s="210"/>
      <c r="AN1279" s="210"/>
      <c r="AO1279" s="210"/>
      <c r="AP1279" s="45" t="str">
        <f t="shared" si="239"/>
        <v>20211</v>
      </c>
      <c r="AQ1279" s="45" t="str">
        <f t="shared" si="240"/>
        <v>20211JPY</v>
      </c>
    </row>
    <row r="1280" spans="1:43" s="15" customFormat="1">
      <c r="A1280" s="208" t="s">
        <v>35</v>
      </c>
      <c r="B1280" s="209">
        <v>2020</v>
      </c>
      <c r="C1280" s="209">
        <v>11</v>
      </c>
      <c r="D1280" s="57" t="str">
        <f t="shared" si="243"/>
        <v>Q3</v>
      </c>
      <c r="E1280" s="208" t="s">
        <v>35</v>
      </c>
      <c r="F1280" s="209">
        <v>2021</v>
      </c>
      <c r="G1280" s="209">
        <v>3</v>
      </c>
      <c r="H1280" s="213"/>
      <c r="I1280" s="57" t="str">
        <f t="shared" si="232"/>
        <v>Q4</v>
      </c>
      <c r="J1280" s="204" t="s">
        <v>1469</v>
      </c>
      <c r="K1280" s="213" t="s">
        <v>1470</v>
      </c>
      <c r="L1280" s="210" t="s">
        <v>55</v>
      </c>
      <c r="M1280" s="208" t="s">
        <v>47</v>
      </c>
      <c r="N1280" s="208">
        <v>1</v>
      </c>
      <c r="O1280" s="208"/>
      <c r="P1280" s="57" t="str">
        <f t="shared" si="233"/>
        <v>MAIN UNIT</v>
      </c>
      <c r="Q1280" s="208" t="s">
        <v>56</v>
      </c>
      <c r="R1280" s="208" t="s">
        <v>49</v>
      </c>
      <c r="S1280" s="208" t="s">
        <v>36</v>
      </c>
      <c r="T1280" s="208" t="s">
        <v>65</v>
      </c>
      <c r="U1280" s="208" t="s">
        <v>66</v>
      </c>
      <c r="V1280" s="208" t="s">
        <v>99</v>
      </c>
      <c r="W1280" s="208" t="s">
        <v>96</v>
      </c>
      <c r="X1280" s="34">
        <v>7000000</v>
      </c>
      <c r="Y1280" s="215" t="str">
        <f t="shared" si="242"/>
        <v>1</v>
      </c>
      <c r="Z1280" s="26">
        <f t="shared" si="244"/>
        <v>7000000</v>
      </c>
      <c r="AA1280" s="208">
        <v>7.4499999999999997E-2</v>
      </c>
      <c r="AB1280" s="35">
        <f t="shared" si="241"/>
        <v>521500</v>
      </c>
      <c r="AC1280" s="27">
        <f t="shared" si="234"/>
        <v>59242.400000000001</v>
      </c>
      <c r="AD1280" s="212">
        <v>0.11360000000000001</v>
      </c>
      <c r="AE1280" s="211">
        <f t="shared" si="235"/>
        <v>1</v>
      </c>
      <c r="AF1280" s="211">
        <f>IF(AND(COUNTIFS($J$18:J1280,J1280)=1,AE1280=1),1,"")</f>
        <v>1</v>
      </c>
      <c r="AG1280" s="211">
        <f>IF(C1280="","",IF(AND(COUNTIFS($J$18:J1280,J1280)=1,C1280&lt;&gt;""),1,""))</f>
        <v>1</v>
      </c>
      <c r="AH1280" s="211">
        <f>IF(G1280="","",IF(AND(COUNTIFS($J$18:J1280,J1280)=1,G1280&lt;&gt;""),1,""))</f>
        <v>1</v>
      </c>
      <c r="AI1280" s="28">
        <f t="shared" si="236"/>
        <v>57778307.282035396</v>
      </c>
      <c r="AJ1280" s="28">
        <f t="shared" si="237"/>
        <v>7259860.7225420559</v>
      </c>
      <c r="AK1280" s="29">
        <f t="shared" si="238"/>
        <v>0.12565028406083667</v>
      </c>
      <c r="AL1280" s="210"/>
      <c r="AM1280" s="210"/>
      <c r="AN1280" s="210"/>
      <c r="AO1280" s="210"/>
      <c r="AP1280" s="45" t="str">
        <f t="shared" si="239"/>
        <v>20213</v>
      </c>
      <c r="AQ1280" s="45" t="str">
        <f t="shared" si="240"/>
        <v>20213JPY</v>
      </c>
    </row>
    <row r="1281" spans="1:43" s="15" customFormat="1">
      <c r="A1281" s="208" t="s">
        <v>35</v>
      </c>
      <c r="B1281" s="209">
        <v>2020</v>
      </c>
      <c r="C1281" s="209">
        <v>11</v>
      </c>
      <c r="D1281" s="57" t="str">
        <f t="shared" si="243"/>
        <v>Q3</v>
      </c>
      <c r="E1281" s="208" t="s">
        <v>35</v>
      </c>
      <c r="F1281" s="209">
        <v>2021</v>
      </c>
      <c r="G1281" s="209">
        <v>1</v>
      </c>
      <c r="H1281" s="213"/>
      <c r="I1281" s="57" t="str">
        <f t="shared" si="232"/>
        <v>Q4</v>
      </c>
      <c r="J1281" s="204" t="s">
        <v>1471</v>
      </c>
      <c r="K1281" s="213" t="s">
        <v>1472</v>
      </c>
      <c r="L1281" s="210" t="s">
        <v>55</v>
      </c>
      <c r="M1281" s="208" t="s">
        <v>47</v>
      </c>
      <c r="N1281" s="208">
        <v>1</v>
      </c>
      <c r="O1281" s="208"/>
      <c r="P1281" s="57" t="str">
        <f t="shared" si="233"/>
        <v>MAIN UNIT</v>
      </c>
      <c r="Q1281" s="208" t="s">
        <v>56</v>
      </c>
      <c r="R1281" s="208" t="s">
        <v>49</v>
      </c>
      <c r="S1281" s="208" t="s">
        <v>36</v>
      </c>
      <c r="T1281" s="208" t="s">
        <v>65</v>
      </c>
      <c r="U1281" s="208" t="s">
        <v>66</v>
      </c>
      <c r="V1281" s="208" t="s">
        <v>290</v>
      </c>
      <c r="W1281" s="208" t="s">
        <v>96</v>
      </c>
      <c r="X1281" s="34">
        <v>7940000</v>
      </c>
      <c r="Y1281" s="215" t="str">
        <f t="shared" si="242"/>
        <v>1</v>
      </c>
      <c r="Z1281" s="26">
        <f t="shared" si="244"/>
        <v>7940000</v>
      </c>
      <c r="AA1281" s="208">
        <v>7.6799999999999993E-2</v>
      </c>
      <c r="AB1281" s="35">
        <f t="shared" si="241"/>
        <v>609792</v>
      </c>
      <c r="AC1281" s="27">
        <f t="shared" si="234"/>
        <v>77809.459199999998</v>
      </c>
      <c r="AD1281" s="212">
        <v>0.12759999999999999</v>
      </c>
      <c r="AE1281" s="211">
        <f t="shared" si="235"/>
        <v>1</v>
      </c>
      <c r="AF1281" s="211">
        <f>IF(AND(COUNTIFS($J$18:J1281,J1281)=1,AE1281=1),1,"")</f>
        <v>1</v>
      </c>
      <c r="AG1281" s="211">
        <f>IF(C1281="","",IF(AND(COUNTIFS($J$18:J1281,J1281)=1,C1281&lt;&gt;""),1,""))</f>
        <v>1</v>
      </c>
      <c r="AH1281" s="211">
        <f>IF(G1281="","",IF(AND(COUNTIFS($J$18:J1281,J1281)=1,G1281&lt;&gt;""),1,""))</f>
        <v>1</v>
      </c>
      <c r="AI1281" s="28">
        <f t="shared" si="236"/>
        <v>45803245.025628328</v>
      </c>
      <c r="AJ1281" s="28">
        <f t="shared" si="237"/>
        <v>5664636.2584379371</v>
      </c>
      <c r="AK1281" s="29">
        <f t="shared" si="238"/>
        <v>0.12367325186825515</v>
      </c>
      <c r="AL1281" s="210"/>
      <c r="AM1281" s="210"/>
      <c r="AN1281" s="210"/>
      <c r="AO1281" s="210"/>
      <c r="AP1281" s="45" t="str">
        <f t="shared" si="239"/>
        <v>20211</v>
      </c>
      <c r="AQ1281" s="45" t="str">
        <f t="shared" si="240"/>
        <v>20211JPY</v>
      </c>
    </row>
    <row r="1282" spans="1:43" s="15" customFormat="1">
      <c r="A1282" s="208" t="s">
        <v>35</v>
      </c>
      <c r="B1282" s="209">
        <v>2020</v>
      </c>
      <c r="C1282" s="209">
        <v>11</v>
      </c>
      <c r="D1282" s="57" t="str">
        <f t="shared" si="243"/>
        <v>Q3</v>
      </c>
      <c r="E1282" s="208" t="s">
        <v>35</v>
      </c>
      <c r="F1282" s="209">
        <v>2021</v>
      </c>
      <c r="G1282" s="209">
        <v>1</v>
      </c>
      <c r="H1282" s="213"/>
      <c r="I1282" s="57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204" t="s">
        <v>1471</v>
      </c>
      <c r="K1282" s="213" t="s">
        <v>1472</v>
      </c>
      <c r="L1282" s="210" t="s">
        <v>55</v>
      </c>
      <c r="M1282" s="208" t="s">
        <v>47</v>
      </c>
      <c r="N1282" s="208">
        <v>1</v>
      </c>
      <c r="O1282" s="208"/>
      <c r="P1282" s="57" t="str">
        <f t="shared" ref="P1282:P1345" si="246">IF(M1282="","",IF(AND(N1282&gt;0,L1282&lt;&gt;""),"MAIN UNIT",IF(AND(O1282&gt;0,L1282&lt;&gt;""),"SERVICE/ PARTS","C66 SERVICE/OTHERS")))</f>
        <v>MAIN UNIT</v>
      </c>
      <c r="Q1282" s="208" t="s">
        <v>56</v>
      </c>
      <c r="R1282" s="208" t="s">
        <v>49</v>
      </c>
      <c r="S1282" s="208" t="s">
        <v>36</v>
      </c>
      <c r="T1282" s="208" t="s">
        <v>65</v>
      </c>
      <c r="U1282" s="208" t="s">
        <v>66</v>
      </c>
      <c r="V1282" s="208" t="s">
        <v>290</v>
      </c>
      <c r="W1282" s="208" t="s">
        <v>96</v>
      </c>
      <c r="X1282" s="34">
        <v>7940000</v>
      </c>
      <c r="Y1282" s="215" t="str">
        <f t="shared" si="242"/>
        <v>1</v>
      </c>
      <c r="Z1282" s="26">
        <f t="shared" si="244"/>
        <v>7940000</v>
      </c>
      <c r="AA1282" s="208">
        <v>7.6799999999999993E-2</v>
      </c>
      <c r="AB1282" s="35">
        <f t="shared" si="241"/>
        <v>609792</v>
      </c>
      <c r="AC1282" s="27">
        <f t="shared" ref="AC1282:AC1345" si="247">IF(R1282&lt;&gt;"",AB1282*AD1282,"")</f>
        <v>77809.459199999998</v>
      </c>
      <c r="AD1282" s="212">
        <v>0.12759999999999999</v>
      </c>
      <c r="AE1282" s="211">
        <f t="shared" ref="AE1282:AE1345" si="248">IF(Q1282="","",IF(Q1282="Yes",1,0))</f>
        <v>1</v>
      </c>
      <c r="AF1282" s="211" t="str">
        <f>IF(AND(COUNTIFS($J$18:J1282,J1282)=1,AE1282=1),1,"")</f>
        <v/>
      </c>
      <c r="AG1282" s="211" t="str">
        <f>IF(C1282="","",IF(AND(COUNTIFS($J$18:J1282,J1282)=1,C1282&lt;&gt;""),1,""))</f>
        <v/>
      </c>
      <c r="AH1282" s="211" t="str">
        <f>IF(G1282="","",IF(AND(COUNTIFS($J$18:J1282,J1282)=1,G1282&lt;&gt;""),1,""))</f>
        <v/>
      </c>
      <c r="AI1282" s="28">
        <f t="shared" ref="AI1282:AI1345" si="249">IF(P1282="C66 SERVICE","",SUMIFS(AB:AB,F:F,F1282,G:G,G1282,E:E,E1282))</f>
        <v>45803245.025628328</v>
      </c>
      <c r="AJ1282" s="28">
        <f t="shared" ref="AJ1282:AJ1345" si="250">IF(P1282="C66 SERVICE","",SUMIFS(AC:AC,F:F,F1282,G:G,G1282,E:E,E1282))</f>
        <v>5664636.2584379371</v>
      </c>
      <c r="AK1282" s="29">
        <f t="shared" ref="AK1282:AK1345" si="251">IF(AJ1282&gt;0,AJ1282/AI1282,"")</f>
        <v>0.12367325186825515</v>
      </c>
      <c r="AL1282" s="210"/>
      <c r="AM1282" s="210"/>
      <c r="AN1282" s="210"/>
      <c r="AO1282" s="210"/>
      <c r="AP1282" s="45" t="str">
        <f t="shared" ref="AP1282:AP1345" si="252">IF(F1282="","",F1282&amp;G1282)</f>
        <v>20211</v>
      </c>
      <c r="AQ1282" s="45" t="str">
        <f t="shared" ref="AQ1282:AQ1345" si="253">IF(W1282="","",F1282&amp;G1282&amp;W1282)</f>
        <v>20211JPY</v>
      </c>
    </row>
    <row r="1283" spans="1:43" s="15" customFormat="1">
      <c r="A1283" s="208" t="s">
        <v>35</v>
      </c>
      <c r="B1283" s="209">
        <v>2020</v>
      </c>
      <c r="C1283" s="209">
        <v>11</v>
      </c>
      <c r="D1283" s="57" t="str">
        <f t="shared" si="243"/>
        <v>Q3</v>
      </c>
      <c r="E1283" s="208" t="s">
        <v>35</v>
      </c>
      <c r="F1283" s="209">
        <v>2021</v>
      </c>
      <c r="G1283" s="209">
        <v>2</v>
      </c>
      <c r="H1283" s="213"/>
      <c r="I1283" s="57" t="str">
        <f t="shared" si="245"/>
        <v>Q4</v>
      </c>
      <c r="J1283" s="204" t="s">
        <v>1471</v>
      </c>
      <c r="K1283" s="213" t="s">
        <v>1472</v>
      </c>
      <c r="L1283" s="210" t="s">
        <v>55</v>
      </c>
      <c r="M1283" s="208" t="s">
        <v>47</v>
      </c>
      <c r="N1283" s="208">
        <v>1</v>
      </c>
      <c r="O1283" s="208"/>
      <c r="P1283" s="57" t="str">
        <f t="shared" si="246"/>
        <v>MAIN UNIT</v>
      </c>
      <c r="Q1283" s="208" t="s">
        <v>463</v>
      </c>
      <c r="R1283" s="208" t="s">
        <v>49</v>
      </c>
      <c r="S1283" s="208" t="s">
        <v>36</v>
      </c>
      <c r="T1283" s="208" t="s">
        <v>65</v>
      </c>
      <c r="U1283" s="208" t="s">
        <v>66</v>
      </c>
      <c r="V1283" s="208" t="s">
        <v>290</v>
      </c>
      <c r="W1283" s="208" t="s">
        <v>96</v>
      </c>
      <c r="X1283" s="34">
        <v>7940000</v>
      </c>
      <c r="Y1283" s="215" t="str">
        <f t="shared" si="242"/>
        <v>1</v>
      </c>
      <c r="Z1283" s="26">
        <f t="shared" si="244"/>
        <v>7940000</v>
      </c>
      <c r="AA1283" s="208">
        <v>7.5700000000000003E-2</v>
      </c>
      <c r="AB1283" s="35">
        <f t="shared" si="241"/>
        <v>601058</v>
      </c>
      <c r="AC1283" s="27">
        <f t="shared" si="247"/>
        <v>76695.000799999994</v>
      </c>
      <c r="AD1283" s="212">
        <v>0.12759999999999999</v>
      </c>
      <c r="AE1283" s="211">
        <f t="shared" si="248"/>
        <v>0</v>
      </c>
      <c r="AF1283" s="211" t="str">
        <f>IF(AND(COUNTIFS($J$18:J1283,J1283)=1,AE1283=1),1,"")</f>
        <v/>
      </c>
      <c r="AG1283" s="211" t="str">
        <f>IF(C1283="","",IF(AND(COUNTIFS($J$18:J1283,J1283)=1,C1283&lt;&gt;""),1,""))</f>
        <v/>
      </c>
      <c r="AH1283" s="211" t="str">
        <f>IF(G1283="","",IF(AND(COUNTIFS($J$18:J1283,J1283)=1,G1283&lt;&gt;""),1,""))</f>
        <v/>
      </c>
      <c r="AI1283" s="28">
        <f t="shared" si="249"/>
        <v>31097187.029487614</v>
      </c>
      <c r="AJ1283" s="28">
        <f t="shared" si="250"/>
        <v>3892353.6644401974</v>
      </c>
      <c r="AK1283" s="29">
        <f t="shared" si="251"/>
        <v>0.12516738767237404</v>
      </c>
      <c r="AL1283" s="210"/>
      <c r="AM1283" s="210"/>
      <c r="AN1283" s="210"/>
      <c r="AO1283" s="210"/>
      <c r="AP1283" s="45" t="str">
        <f t="shared" si="252"/>
        <v>20212</v>
      </c>
      <c r="AQ1283" s="45" t="str">
        <f t="shared" si="253"/>
        <v>20212JPY</v>
      </c>
    </row>
    <row r="1284" spans="1:43" s="15" customFormat="1">
      <c r="A1284" s="208" t="s">
        <v>35</v>
      </c>
      <c r="B1284" s="209">
        <v>2020</v>
      </c>
      <c r="C1284" s="209">
        <v>11</v>
      </c>
      <c r="D1284" s="57" t="str">
        <f t="shared" si="243"/>
        <v>Q3</v>
      </c>
      <c r="E1284" s="208" t="s">
        <v>35</v>
      </c>
      <c r="F1284" s="209">
        <v>2021</v>
      </c>
      <c r="G1284" s="209">
        <v>3</v>
      </c>
      <c r="H1284" s="213"/>
      <c r="I1284" s="57" t="str">
        <f t="shared" si="245"/>
        <v>Q4</v>
      </c>
      <c r="J1284" s="204" t="s">
        <v>1473</v>
      </c>
      <c r="K1284" s="213" t="s">
        <v>430</v>
      </c>
      <c r="L1284" s="210" t="s">
        <v>79</v>
      </c>
      <c r="M1284" s="208" t="s">
        <v>47</v>
      </c>
      <c r="N1284" s="208">
        <v>1</v>
      </c>
      <c r="O1284" s="208"/>
      <c r="P1284" s="57" t="str">
        <f t="shared" si="246"/>
        <v>MAIN UNIT</v>
      </c>
      <c r="Q1284" s="208" t="s">
        <v>48</v>
      </c>
      <c r="R1284" s="208" t="s">
        <v>49</v>
      </c>
      <c r="S1284" s="208" t="s">
        <v>36</v>
      </c>
      <c r="T1284" s="208" t="s">
        <v>65</v>
      </c>
      <c r="U1284" s="208" t="s">
        <v>66</v>
      </c>
      <c r="V1284" s="208" t="s">
        <v>109</v>
      </c>
      <c r="W1284" s="208" t="s">
        <v>51</v>
      </c>
      <c r="X1284" s="34">
        <v>945000</v>
      </c>
      <c r="Y1284" s="215" t="str">
        <f t="shared" si="242"/>
        <v>1.13</v>
      </c>
      <c r="Z1284" s="26">
        <f t="shared" si="244"/>
        <v>945000</v>
      </c>
      <c r="AA1284" s="208">
        <v>1.2</v>
      </c>
      <c r="AB1284" s="35">
        <f t="shared" si="241"/>
        <v>1003539.8230088496</v>
      </c>
      <c r="AC1284" s="27">
        <f t="shared" si="247"/>
        <v>117915.92920353982</v>
      </c>
      <c r="AD1284" s="212">
        <v>0.11749999999999999</v>
      </c>
      <c r="AE1284" s="211">
        <f t="shared" si="248"/>
        <v>0</v>
      </c>
      <c r="AF1284" s="211" t="str">
        <f>IF(AND(COUNTIFS($J$18:J1284,J1284)=1,AE1284=1),1,"")</f>
        <v/>
      </c>
      <c r="AG1284" s="211">
        <f>IF(C1284="","",IF(AND(COUNTIFS($J$18:J1284,J1284)=1,C1284&lt;&gt;""),1,""))</f>
        <v>1</v>
      </c>
      <c r="AH1284" s="211">
        <f>IF(G1284="","",IF(AND(COUNTIFS($J$18:J1284,J1284)=1,G1284&lt;&gt;""),1,""))</f>
        <v>1</v>
      </c>
      <c r="AI1284" s="28">
        <f t="shared" si="249"/>
        <v>57778307.282035396</v>
      </c>
      <c r="AJ1284" s="28">
        <f t="shared" si="250"/>
        <v>7259860.7225420559</v>
      </c>
      <c r="AK1284" s="29">
        <f t="shared" si="251"/>
        <v>0.12565028406083667</v>
      </c>
      <c r="AL1284" s="210"/>
      <c r="AM1284" s="210"/>
      <c r="AN1284" s="210"/>
      <c r="AO1284" s="210"/>
      <c r="AP1284" s="45" t="str">
        <f t="shared" si="252"/>
        <v>20213</v>
      </c>
      <c r="AQ1284" s="45" t="str">
        <f t="shared" si="253"/>
        <v>20213RMB</v>
      </c>
    </row>
    <row r="1285" spans="1:43" s="15" customFormat="1">
      <c r="A1285" s="208" t="s">
        <v>35</v>
      </c>
      <c r="B1285" s="209">
        <v>2020</v>
      </c>
      <c r="C1285" s="209">
        <v>11</v>
      </c>
      <c r="D1285" s="57" t="str">
        <f t="shared" si="243"/>
        <v>Q3</v>
      </c>
      <c r="E1285" s="208" t="s">
        <v>35</v>
      </c>
      <c r="F1285" s="209">
        <v>2021</v>
      </c>
      <c r="G1285" s="209">
        <v>3</v>
      </c>
      <c r="H1285" s="213"/>
      <c r="I1285" s="57" t="str">
        <f t="shared" si="245"/>
        <v>Q4</v>
      </c>
      <c r="J1285" s="204" t="s">
        <v>1473</v>
      </c>
      <c r="K1285" s="213" t="s">
        <v>430</v>
      </c>
      <c r="L1285" s="210" t="s">
        <v>79</v>
      </c>
      <c r="M1285" s="208" t="s">
        <v>47</v>
      </c>
      <c r="N1285" s="208">
        <v>1</v>
      </c>
      <c r="O1285" s="208"/>
      <c r="P1285" s="57" t="str">
        <f t="shared" si="246"/>
        <v>MAIN UNIT</v>
      </c>
      <c r="Q1285" s="208" t="s">
        <v>48</v>
      </c>
      <c r="R1285" s="208" t="s">
        <v>49</v>
      </c>
      <c r="S1285" s="208" t="s">
        <v>36</v>
      </c>
      <c r="T1285" s="208" t="s">
        <v>65</v>
      </c>
      <c r="U1285" s="208" t="s">
        <v>66</v>
      </c>
      <c r="V1285" s="208" t="s">
        <v>109</v>
      </c>
      <c r="W1285" s="208" t="s">
        <v>51</v>
      </c>
      <c r="X1285" s="34">
        <v>945000</v>
      </c>
      <c r="Y1285" s="215" t="str">
        <f t="shared" si="242"/>
        <v>1.13</v>
      </c>
      <c r="Z1285" s="26">
        <f t="shared" si="244"/>
        <v>945000</v>
      </c>
      <c r="AA1285" s="208">
        <v>1.2</v>
      </c>
      <c r="AB1285" s="35">
        <f t="shared" si="241"/>
        <v>1003539.8230088496</v>
      </c>
      <c r="AC1285" s="27">
        <f t="shared" si="247"/>
        <v>117915.92920353982</v>
      </c>
      <c r="AD1285" s="212">
        <v>0.11749999999999999</v>
      </c>
      <c r="AE1285" s="211">
        <f t="shared" si="248"/>
        <v>0</v>
      </c>
      <c r="AF1285" s="211" t="str">
        <f>IF(AND(COUNTIFS($J$18:J1285,J1285)=1,AE1285=1),1,"")</f>
        <v/>
      </c>
      <c r="AG1285" s="211" t="str">
        <f>IF(C1285="","",IF(AND(COUNTIFS($J$18:J1285,J1285)=1,C1285&lt;&gt;""),1,""))</f>
        <v/>
      </c>
      <c r="AH1285" s="211" t="str">
        <f>IF(G1285="","",IF(AND(COUNTIFS($J$18:J1285,J1285)=1,G1285&lt;&gt;""),1,""))</f>
        <v/>
      </c>
      <c r="AI1285" s="28">
        <f t="shared" si="249"/>
        <v>57778307.282035396</v>
      </c>
      <c r="AJ1285" s="28">
        <f t="shared" si="250"/>
        <v>7259860.7225420559</v>
      </c>
      <c r="AK1285" s="29">
        <f t="shared" si="251"/>
        <v>0.12565028406083667</v>
      </c>
      <c r="AL1285" s="210"/>
      <c r="AM1285" s="210"/>
      <c r="AN1285" s="210"/>
      <c r="AO1285" s="210"/>
      <c r="AP1285" s="45" t="str">
        <f t="shared" si="252"/>
        <v>20213</v>
      </c>
      <c r="AQ1285" s="45" t="str">
        <f t="shared" si="253"/>
        <v>20213RMB</v>
      </c>
    </row>
    <row r="1286" spans="1:43" s="15" customFormat="1">
      <c r="A1286" s="208" t="s">
        <v>35</v>
      </c>
      <c r="B1286" s="209">
        <v>2020</v>
      </c>
      <c r="C1286" s="209">
        <v>11</v>
      </c>
      <c r="D1286" s="57" t="str">
        <f t="shared" si="243"/>
        <v>Q3</v>
      </c>
      <c r="E1286" s="208" t="s">
        <v>35</v>
      </c>
      <c r="F1286" s="209">
        <v>2021</v>
      </c>
      <c r="G1286" s="209">
        <v>2</v>
      </c>
      <c r="H1286" s="213"/>
      <c r="I1286" s="57" t="str">
        <f t="shared" si="245"/>
        <v>Q4</v>
      </c>
      <c r="J1286" s="204" t="s">
        <v>1474</v>
      </c>
      <c r="K1286" s="213" t="s">
        <v>1475</v>
      </c>
      <c r="L1286" s="210" t="s">
        <v>79</v>
      </c>
      <c r="M1286" s="208" t="s">
        <v>47</v>
      </c>
      <c r="N1286" s="208">
        <v>1</v>
      </c>
      <c r="O1286" s="208"/>
      <c r="P1286" s="57" t="str">
        <f t="shared" si="246"/>
        <v>MAIN UNIT</v>
      </c>
      <c r="Q1286" s="208" t="s">
        <v>56</v>
      </c>
      <c r="R1286" s="208" t="s">
        <v>49</v>
      </c>
      <c r="S1286" s="208" t="s">
        <v>36</v>
      </c>
      <c r="T1286" s="208" t="s">
        <v>65</v>
      </c>
      <c r="U1286" s="208" t="s">
        <v>66</v>
      </c>
      <c r="V1286" s="208" t="s">
        <v>634</v>
      </c>
      <c r="W1286" s="208" t="s">
        <v>96</v>
      </c>
      <c r="X1286" s="34">
        <v>10550000</v>
      </c>
      <c r="Y1286" s="215" t="str">
        <f t="shared" si="242"/>
        <v>1</v>
      </c>
      <c r="Z1286" s="26">
        <f t="shared" si="244"/>
        <v>10550000</v>
      </c>
      <c r="AA1286" s="208">
        <v>7.5700000000000003E-2</v>
      </c>
      <c r="AB1286" s="35">
        <f t="shared" si="241"/>
        <v>798635</v>
      </c>
      <c r="AC1286" s="27">
        <f t="shared" si="247"/>
        <v>57341.993000000002</v>
      </c>
      <c r="AD1286" s="212">
        <v>7.1800000000000003E-2</v>
      </c>
      <c r="AE1286" s="211">
        <f t="shared" si="248"/>
        <v>1</v>
      </c>
      <c r="AF1286" s="211">
        <f>IF(AND(COUNTIFS($J$18:J1286,J1286)=1,AE1286=1),1,"")</f>
        <v>1</v>
      </c>
      <c r="AG1286" s="211">
        <f>IF(C1286="","",IF(AND(COUNTIFS($J$18:J1286,J1286)=1,C1286&lt;&gt;""),1,""))</f>
        <v>1</v>
      </c>
      <c r="AH1286" s="211">
        <f>IF(G1286="","",IF(AND(COUNTIFS($J$18:J1286,J1286)=1,G1286&lt;&gt;""),1,""))</f>
        <v>1</v>
      </c>
      <c r="AI1286" s="28">
        <f t="shared" si="249"/>
        <v>31097187.029487614</v>
      </c>
      <c r="AJ1286" s="28">
        <f t="shared" si="250"/>
        <v>3892353.6644401974</v>
      </c>
      <c r="AK1286" s="29">
        <f t="shared" si="251"/>
        <v>0.12516738767237404</v>
      </c>
      <c r="AL1286" s="210"/>
      <c r="AM1286" s="210"/>
      <c r="AN1286" s="210"/>
      <c r="AO1286" s="210"/>
      <c r="AP1286" s="45" t="str">
        <f t="shared" si="252"/>
        <v>20212</v>
      </c>
      <c r="AQ1286" s="45" t="str">
        <f t="shared" si="253"/>
        <v>20212JPY</v>
      </c>
    </row>
    <row r="1287" spans="1:43" s="15" customFormat="1">
      <c r="A1287" s="208" t="s">
        <v>35</v>
      </c>
      <c r="B1287" s="209">
        <v>2020</v>
      </c>
      <c r="C1287" s="209">
        <v>11</v>
      </c>
      <c r="D1287" s="57" t="str">
        <f t="shared" si="243"/>
        <v>Q3</v>
      </c>
      <c r="E1287" s="208" t="s">
        <v>35</v>
      </c>
      <c r="F1287" s="209">
        <v>2021</v>
      </c>
      <c r="G1287" s="209">
        <v>2</v>
      </c>
      <c r="H1287" s="213"/>
      <c r="I1287" s="57" t="str">
        <f t="shared" si="245"/>
        <v>Q4</v>
      </c>
      <c r="J1287" s="204" t="s">
        <v>1474</v>
      </c>
      <c r="K1287" s="213" t="s">
        <v>1475</v>
      </c>
      <c r="L1287" s="210" t="s">
        <v>55</v>
      </c>
      <c r="M1287" s="208" t="s">
        <v>47</v>
      </c>
      <c r="N1287" s="208">
        <v>1</v>
      </c>
      <c r="O1287" s="208"/>
      <c r="P1287" s="57" t="str">
        <f t="shared" si="246"/>
        <v>MAIN UNIT</v>
      </c>
      <c r="Q1287" s="208" t="s">
        <v>56</v>
      </c>
      <c r="R1287" s="208" t="s">
        <v>49</v>
      </c>
      <c r="S1287" s="208" t="s">
        <v>36</v>
      </c>
      <c r="T1287" s="208" t="s">
        <v>65</v>
      </c>
      <c r="U1287" s="208" t="s">
        <v>66</v>
      </c>
      <c r="V1287" s="208" t="s">
        <v>634</v>
      </c>
      <c r="W1287" s="208" t="s">
        <v>96</v>
      </c>
      <c r="X1287" s="34">
        <v>6400000</v>
      </c>
      <c r="Y1287" s="215" t="str">
        <f t="shared" si="242"/>
        <v>1</v>
      </c>
      <c r="Z1287" s="26">
        <f t="shared" si="244"/>
        <v>6400000</v>
      </c>
      <c r="AA1287" s="208">
        <v>7.5700000000000003E-2</v>
      </c>
      <c r="AB1287" s="35">
        <f t="shared" si="241"/>
        <v>484480</v>
      </c>
      <c r="AC1287" s="27">
        <f t="shared" si="247"/>
        <v>34785.664000000004</v>
      </c>
      <c r="AD1287" s="212">
        <v>7.1800000000000003E-2</v>
      </c>
      <c r="AE1287" s="211">
        <f t="shared" si="248"/>
        <v>1</v>
      </c>
      <c r="AF1287" s="211" t="str">
        <f>IF(AND(COUNTIFS($J$18:J1287,J1287)=1,AE1287=1),1,"")</f>
        <v/>
      </c>
      <c r="AG1287" s="211" t="str">
        <f>IF(C1287="","",IF(AND(COUNTIFS($J$18:J1287,J1287)=1,C1287&lt;&gt;""),1,""))</f>
        <v/>
      </c>
      <c r="AH1287" s="211" t="str">
        <f>IF(G1287="","",IF(AND(COUNTIFS($J$18:J1287,J1287)=1,G1287&lt;&gt;""),1,""))</f>
        <v/>
      </c>
      <c r="AI1287" s="28">
        <f t="shared" si="249"/>
        <v>31097187.029487614</v>
      </c>
      <c r="AJ1287" s="28">
        <f t="shared" si="250"/>
        <v>3892353.6644401974</v>
      </c>
      <c r="AK1287" s="29">
        <f t="shared" si="251"/>
        <v>0.12516738767237404</v>
      </c>
      <c r="AL1287" s="210"/>
      <c r="AM1287" s="210"/>
      <c r="AN1287" s="210"/>
      <c r="AO1287" s="210" t="s">
        <v>1476</v>
      </c>
      <c r="AP1287" s="45" t="str">
        <f t="shared" si="252"/>
        <v>20212</v>
      </c>
      <c r="AQ1287" s="45" t="str">
        <f t="shared" si="253"/>
        <v>20212JPY</v>
      </c>
    </row>
    <row r="1288" spans="1:43" s="15" customFormat="1">
      <c r="A1288" s="208" t="s">
        <v>35</v>
      </c>
      <c r="B1288" s="209">
        <v>2020</v>
      </c>
      <c r="C1288" s="209">
        <v>11</v>
      </c>
      <c r="D1288" s="57" t="str">
        <f t="shared" si="243"/>
        <v>Q3</v>
      </c>
      <c r="E1288" s="208" t="s">
        <v>35</v>
      </c>
      <c r="F1288" s="209">
        <v>2021</v>
      </c>
      <c r="G1288" s="209">
        <v>2</v>
      </c>
      <c r="H1288" s="213"/>
      <c r="I1288" s="57" t="str">
        <f t="shared" si="245"/>
        <v>Q4</v>
      </c>
      <c r="J1288" s="204" t="s">
        <v>1474</v>
      </c>
      <c r="K1288" s="213" t="s">
        <v>1475</v>
      </c>
      <c r="L1288" s="210" t="s">
        <v>55</v>
      </c>
      <c r="M1288" s="208" t="s">
        <v>47</v>
      </c>
      <c r="N1288" s="208">
        <v>1</v>
      </c>
      <c r="O1288" s="208"/>
      <c r="P1288" s="57" t="str">
        <f t="shared" si="246"/>
        <v>MAIN UNIT</v>
      </c>
      <c r="Q1288" s="208" t="s">
        <v>56</v>
      </c>
      <c r="R1288" s="208" t="s">
        <v>49</v>
      </c>
      <c r="S1288" s="208" t="s">
        <v>36</v>
      </c>
      <c r="T1288" s="208" t="s">
        <v>65</v>
      </c>
      <c r="U1288" s="208" t="s">
        <v>66</v>
      </c>
      <c r="V1288" s="208" t="s">
        <v>634</v>
      </c>
      <c r="W1288" s="208" t="s">
        <v>96</v>
      </c>
      <c r="X1288" s="34">
        <v>6400000</v>
      </c>
      <c r="Y1288" s="215" t="str">
        <f t="shared" si="242"/>
        <v>1</v>
      </c>
      <c r="Z1288" s="26">
        <f t="shared" si="244"/>
        <v>6400000</v>
      </c>
      <c r="AA1288" s="208">
        <v>7.5700000000000003E-2</v>
      </c>
      <c r="AB1288" s="35">
        <f t="shared" si="241"/>
        <v>484480</v>
      </c>
      <c r="AC1288" s="27">
        <f t="shared" si="247"/>
        <v>34785.664000000004</v>
      </c>
      <c r="AD1288" s="212">
        <v>7.1800000000000003E-2</v>
      </c>
      <c r="AE1288" s="211">
        <f t="shared" si="248"/>
        <v>1</v>
      </c>
      <c r="AF1288" s="211" t="str">
        <f>IF(AND(COUNTIFS($J$18:J1288,J1288)=1,AE1288=1),1,"")</f>
        <v/>
      </c>
      <c r="AG1288" s="211" t="str">
        <f>IF(C1288="","",IF(AND(COUNTIFS($J$18:J1288,J1288)=1,C1288&lt;&gt;""),1,""))</f>
        <v/>
      </c>
      <c r="AH1288" s="211" t="str">
        <f>IF(G1288="","",IF(AND(COUNTIFS($J$18:J1288,J1288)=1,G1288&lt;&gt;""),1,""))</f>
        <v/>
      </c>
      <c r="AI1288" s="28">
        <f t="shared" si="249"/>
        <v>31097187.029487614</v>
      </c>
      <c r="AJ1288" s="28">
        <f t="shared" si="250"/>
        <v>3892353.6644401974</v>
      </c>
      <c r="AK1288" s="29">
        <f t="shared" si="251"/>
        <v>0.12516738767237404</v>
      </c>
      <c r="AL1288" s="210"/>
      <c r="AM1288" s="210"/>
      <c r="AN1288" s="210"/>
      <c r="AO1288" s="210" t="s">
        <v>1476</v>
      </c>
      <c r="AP1288" s="45" t="str">
        <f t="shared" si="252"/>
        <v>20212</v>
      </c>
      <c r="AQ1288" s="45" t="str">
        <f t="shared" si="253"/>
        <v>20212JPY</v>
      </c>
    </row>
    <row r="1289" spans="1:43" s="15" customFormat="1">
      <c r="A1289" s="208" t="s">
        <v>35</v>
      </c>
      <c r="B1289" s="209">
        <v>2020</v>
      </c>
      <c r="C1289" s="209">
        <v>11</v>
      </c>
      <c r="D1289" s="57" t="str">
        <f t="shared" si="243"/>
        <v>Q3</v>
      </c>
      <c r="E1289" s="208" t="s">
        <v>35</v>
      </c>
      <c r="F1289" s="209">
        <v>2021</v>
      </c>
      <c r="G1289" s="209">
        <v>2</v>
      </c>
      <c r="H1289" s="213"/>
      <c r="I1289" s="57" t="str">
        <f t="shared" si="245"/>
        <v>Q4</v>
      </c>
      <c r="J1289" s="204" t="s">
        <v>1477</v>
      </c>
      <c r="K1289" s="213" t="s">
        <v>1478</v>
      </c>
      <c r="L1289" s="210" t="s">
        <v>55</v>
      </c>
      <c r="M1289" s="208" t="s">
        <v>47</v>
      </c>
      <c r="N1289" s="208">
        <v>1</v>
      </c>
      <c r="O1289" s="208"/>
      <c r="P1289" s="57" t="str">
        <f t="shared" si="246"/>
        <v>MAIN UNIT</v>
      </c>
      <c r="Q1289" s="208" t="s">
        <v>48</v>
      </c>
      <c r="R1289" s="208" t="s">
        <v>49</v>
      </c>
      <c r="S1289" s="208" t="s">
        <v>36</v>
      </c>
      <c r="T1289" s="208" t="s">
        <v>65</v>
      </c>
      <c r="U1289" s="208" t="s">
        <v>66</v>
      </c>
      <c r="V1289" s="208" t="s">
        <v>109</v>
      </c>
      <c r="W1289" s="208" t="s">
        <v>96</v>
      </c>
      <c r="X1289" s="34">
        <v>8000000</v>
      </c>
      <c r="Y1289" s="215" t="str">
        <f t="shared" si="242"/>
        <v>1</v>
      </c>
      <c r="Z1289" s="26">
        <f t="shared" si="244"/>
        <v>8000000</v>
      </c>
      <c r="AA1289" s="208">
        <v>7.5700000000000003E-2</v>
      </c>
      <c r="AB1289" s="35">
        <f t="shared" si="241"/>
        <v>605600</v>
      </c>
      <c r="AC1289" s="27">
        <f t="shared" si="247"/>
        <v>66676.56</v>
      </c>
      <c r="AD1289" s="212">
        <v>0.1101</v>
      </c>
      <c r="AE1289" s="211">
        <f t="shared" si="248"/>
        <v>0</v>
      </c>
      <c r="AF1289" s="211" t="str">
        <f>IF(AND(COUNTIFS($J$18:J1289,J1289)=1,AE1289=1),1,"")</f>
        <v/>
      </c>
      <c r="AG1289" s="211">
        <f>IF(C1289="","",IF(AND(COUNTIFS($J$18:J1289,J1289)=1,C1289&lt;&gt;""),1,""))</f>
        <v>1</v>
      </c>
      <c r="AH1289" s="211">
        <f>IF(G1289="","",IF(AND(COUNTIFS($J$18:J1289,J1289)=1,G1289&lt;&gt;""),1,""))</f>
        <v>1</v>
      </c>
      <c r="AI1289" s="28">
        <f t="shared" si="249"/>
        <v>31097187.029487614</v>
      </c>
      <c r="AJ1289" s="28">
        <f t="shared" si="250"/>
        <v>3892353.6644401974</v>
      </c>
      <c r="AK1289" s="29">
        <f t="shared" si="251"/>
        <v>0.12516738767237404</v>
      </c>
      <c r="AL1289" s="210"/>
      <c r="AM1289" s="210"/>
      <c r="AN1289" s="210"/>
      <c r="AO1289" s="210"/>
      <c r="AP1289" s="45" t="str">
        <f t="shared" si="252"/>
        <v>20212</v>
      </c>
      <c r="AQ1289" s="45" t="str">
        <f t="shared" si="253"/>
        <v>20212JPY</v>
      </c>
    </row>
    <row r="1290" spans="1:43" s="15" customFormat="1">
      <c r="A1290" s="208" t="s">
        <v>35</v>
      </c>
      <c r="B1290" s="209">
        <v>2020</v>
      </c>
      <c r="C1290" s="209">
        <v>11</v>
      </c>
      <c r="D1290" s="57" t="str">
        <f t="shared" si="243"/>
        <v>Q3</v>
      </c>
      <c r="E1290" s="208" t="s">
        <v>35</v>
      </c>
      <c r="F1290" s="209">
        <v>2021</v>
      </c>
      <c r="G1290" s="209">
        <v>1</v>
      </c>
      <c r="H1290" s="213"/>
      <c r="I1290" s="57" t="str">
        <f t="shared" si="245"/>
        <v>Q4</v>
      </c>
      <c r="J1290" s="204" t="s">
        <v>1479</v>
      </c>
      <c r="K1290" s="213" t="s">
        <v>1480</v>
      </c>
      <c r="L1290" s="210" t="s">
        <v>55</v>
      </c>
      <c r="M1290" s="208" t="s">
        <v>47</v>
      </c>
      <c r="N1290" s="208">
        <v>1</v>
      </c>
      <c r="O1290" s="208"/>
      <c r="P1290" s="57" t="str">
        <f t="shared" si="246"/>
        <v>MAIN UNIT</v>
      </c>
      <c r="Q1290" s="208" t="s">
        <v>48</v>
      </c>
      <c r="R1290" s="208" t="s">
        <v>49</v>
      </c>
      <c r="S1290" s="208" t="s">
        <v>37</v>
      </c>
      <c r="T1290" s="208" t="s">
        <v>80</v>
      </c>
      <c r="U1290" s="208" t="s">
        <v>58</v>
      </c>
      <c r="V1290" s="208" t="s">
        <v>156</v>
      </c>
      <c r="W1290" s="208" t="s">
        <v>51</v>
      </c>
      <c r="X1290" s="34">
        <v>539000</v>
      </c>
      <c r="Y1290" s="215" t="str">
        <f t="shared" si="242"/>
        <v>1.13</v>
      </c>
      <c r="Z1290" s="26">
        <f t="shared" si="244"/>
        <v>539000</v>
      </c>
      <c r="AA1290" s="208">
        <v>1.1850000000000001</v>
      </c>
      <c r="AB1290" s="35">
        <f t="shared" ref="AB1290:AB1353" si="254">IF(AND(R1290&lt;&gt;"C66",R1290&lt;&gt;""),Z1290/Y1290*AA1290,"")</f>
        <v>565234.51327433635</v>
      </c>
      <c r="AC1290" s="27">
        <f t="shared" si="247"/>
        <v>71671.736283185848</v>
      </c>
      <c r="AD1290" s="212">
        <v>0.1268</v>
      </c>
      <c r="AE1290" s="211">
        <f t="shared" si="248"/>
        <v>0</v>
      </c>
      <c r="AF1290" s="211" t="str">
        <f>IF(AND(COUNTIFS($J$18:J1290,J1290)=1,AE1290=1),1,"")</f>
        <v/>
      </c>
      <c r="AG1290" s="211">
        <f>IF(C1290="","",IF(AND(COUNTIFS($J$18:J1290,J1290)=1,C1290&lt;&gt;""),1,""))</f>
        <v>1</v>
      </c>
      <c r="AH1290" s="211">
        <f>IF(G1290="","",IF(AND(COUNTIFS($J$18:J1290,J1290)=1,G1290&lt;&gt;""),1,""))</f>
        <v>1</v>
      </c>
      <c r="AI1290" s="28">
        <f t="shared" si="249"/>
        <v>45803245.025628328</v>
      </c>
      <c r="AJ1290" s="28">
        <f t="shared" si="250"/>
        <v>5664636.2584379371</v>
      </c>
      <c r="AK1290" s="29">
        <f t="shared" si="251"/>
        <v>0.12367325186825515</v>
      </c>
      <c r="AL1290" s="210"/>
      <c r="AM1290" s="210"/>
      <c r="AN1290" s="210"/>
      <c r="AO1290" s="210"/>
      <c r="AP1290" s="45" t="str">
        <f t="shared" si="252"/>
        <v>20211</v>
      </c>
      <c r="AQ1290" s="45" t="str">
        <f t="shared" si="253"/>
        <v>20211RMB</v>
      </c>
    </row>
    <row r="1291" spans="1:43" s="15" customFormat="1">
      <c r="A1291" s="208" t="s">
        <v>35</v>
      </c>
      <c r="B1291" s="209">
        <v>2020</v>
      </c>
      <c r="C1291" s="209">
        <v>11</v>
      </c>
      <c r="D1291" s="57" t="str">
        <f t="shared" si="243"/>
        <v>Q3</v>
      </c>
      <c r="E1291" s="208" t="s">
        <v>35</v>
      </c>
      <c r="F1291" s="209">
        <v>2021</v>
      </c>
      <c r="G1291" s="209">
        <v>1</v>
      </c>
      <c r="H1291" s="213"/>
      <c r="I1291" s="57" t="str">
        <f t="shared" si="245"/>
        <v>Q4</v>
      </c>
      <c r="J1291" s="204" t="s">
        <v>1481</v>
      </c>
      <c r="K1291" s="213" t="s">
        <v>544</v>
      </c>
      <c r="L1291" s="210" t="s">
        <v>55</v>
      </c>
      <c r="M1291" s="208" t="s">
        <v>47</v>
      </c>
      <c r="N1291" s="208">
        <v>1</v>
      </c>
      <c r="O1291" s="208"/>
      <c r="P1291" s="57" t="str">
        <f t="shared" si="246"/>
        <v>MAIN UNIT</v>
      </c>
      <c r="Q1291" s="208" t="s">
        <v>48</v>
      </c>
      <c r="R1291" s="208" t="s">
        <v>49</v>
      </c>
      <c r="S1291" s="208" t="s">
        <v>37</v>
      </c>
      <c r="T1291" s="208" t="s">
        <v>88</v>
      </c>
      <c r="U1291" s="208" t="s">
        <v>58</v>
      </c>
      <c r="V1291" s="208" t="s">
        <v>89</v>
      </c>
      <c r="W1291" s="208" t="s">
        <v>51</v>
      </c>
      <c r="X1291" s="34">
        <v>636666.67000000004</v>
      </c>
      <c r="Y1291" s="215" t="str">
        <f t="shared" si="242"/>
        <v>1.13</v>
      </c>
      <c r="Z1291" s="26">
        <f t="shared" si="244"/>
        <v>636666.67000000004</v>
      </c>
      <c r="AA1291" s="208">
        <v>1.1850000000000001</v>
      </c>
      <c r="AB1291" s="35">
        <f t="shared" si="254"/>
        <v>667654.87075221248</v>
      </c>
      <c r="AC1291" s="27">
        <f t="shared" si="247"/>
        <v>60623.062264300897</v>
      </c>
      <c r="AD1291" s="212">
        <v>9.0800000000000006E-2</v>
      </c>
      <c r="AE1291" s="211">
        <f t="shared" si="248"/>
        <v>0</v>
      </c>
      <c r="AF1291" s="211" t="str">
        <f>IF(AND(COUNTIFS($J$18:J1291,J1291)=1,AE1291=1),1,"")</f>
        <v/>
      </c>
      <c r="AG1291" s="211">
        <f>IF(C1291="","",IF(AND(COUNTIFS($J$18:J1291,J1291)=1,C1291&lt;&gt;""),1,""))</f>
        <v>1</v>
      </c>
      <c r="AH1291" s="211">
        <f>IF(G1291="","",IF(AND(COUNTIFS($J$18:J1291,J1291)=1,G1291&lt;&gt;""),1,""))</f>
        <v>1</v>
      </c>
      <c r="AI1291" s="28">
        <f t="shared" si="249"/>
        <v>45803245.025628328</v>
      </c>
      <c r="AJ1291" s="28">
        <f t="shared" si="250"/>
        <v>5664636.2584379371</v>
      </c>
      <c r="AK1291" s="29">
        <f t="shared" si="251"/>
        <v>0.12367325186825515</v>
      </c>
      <c r="AL1291" s="210"/>
      <c r="AM1291" s="210"/>
      <c r="AN1291" s="210"/>
      <c r="AO1291" s="210"/>
      <c r="AP1291" s="45" t="str">
        <f t="shared" si="252"/>
        <v>20211</v>
      </c>
      <c r="AQ1291" s="45" t="str">
        <f t="shared" si="253"/>
        <v>20211RMB</v>
      </c>
    </row>
    <row r="1292" spans="1:43" s="15" customFormat="1">
      <c r="A1292" s="208" t="s">
        <v>35</v>
      </c>
      <c r="B1292" s="209">
        <v>2020</v>
      </c>
      <c r="C1292" s="209">
        <v>11</v>
      </c>
      <c r="D1292" s="57" t="str">
        <f t="shared" si="243"/>
        <v>Q3</v>
      </c>
      <c r="E1292" s="208" t="s">
        <v>35</v>
      </c>
      <c r="F1292" s="209">
        <v>2021</v>
      </c>
      <c r="G1292" s="209">
        <v>1</v>
      </c>
      <c r="H1292" s="213"/>
      <c r="I1292" s="57" t="str">
        <f t="shared" si="245"/>
        <v>Q4</v>
      </c>
      <c r="J1292" s="204" t="s">
        <v>1481</v>
      </c>
      <c r="K1292" s="213" t="s">
        <v>544</v>
      </c>
      <c r="L1292" s="210" t="s">
        <v>55</v>
      </c>
      <c r="M1292" s="208" t="s">
        <v>47</v>
      </c>
      <c r="N1292" s="208">
        <v>1</v>
      </c>
      <c r="O1292" s="208"/>
      <c r="P1292" s="57" t="str">
        <f t="shared" si="246"/>
        <v>MAIN UNIT</v>
      </c>
      <c r="Q1292" s="208" t="s">
        <v>48</v>
      </c>
      <c r="R1292" s="208" t="s">
        <v>49</v>
      </c>
      <c r="S1292" s="208" t="s">
        <v>37</v>
      </c>
      <c r="T1292" s="208" t="s">
        <v>88</v>
      </c>
      <c r="U1292" s="208" t="s">
        <v>58</v>
      </c>
      <c r="V1292" s="208" t="s">
        <v>89</v>
      </c>
      <c r="W1292" s="208" t="s">
        <v>51</v>
      </c>
      <c r="X1292" s="34">
        <v>636666.67000000004</v>
      </c>
      <c r="Y1292" s="215" t="str">
        <f t="shared" si="242"/>
        <v>1.13</v>
      </c>
      <c r="Z1292" s="26">
        <f t="shared" si="244"/>
        <v>636666.67000000004</v>
      </c>
      <c r="AA1292" s="208">
        <v>1.1850000000000001</v>
      </c>
      <c r="AB1292" s="35">
        <f t="shared" si="254"/>
        <v>667654.87075221248</v>
      </c>
      <c r="AC1292" s="27">
        <f t="shared" si="247"/>
        <v>60623.062264300897</v>
      </c>
      <c r="AD1292" s="212">
        <v>9.0800000000000006E-2</v>
      </c>
      <c r="AE1292" s="211">
        <f t="shared" si="248"/>
        <v>0</v>
      </c>
      <c r="AF1292" s="211" t="str">
        <f>IF(AND(COUNTIFS($J$18:J1292,J1292)=1,AE1292=1),1,"")</f>
        <v/>
      </c>
      <c r="AG1292" s="211" t="str">
        <f>IF(C1292="","",IF(AND(COUNTIFS($J$18:J1292,J1292)=1,C1292&lt;&gt;""),1,""))</f>
        <v/>
      </c>
      <c r="AH1292" s="211" t="str">
        <f>IF(G1292="","",IF(AND(COUNTIFS($J$18:J1292,J1292)=1,G1292&lt;&gt;""),1,""))</f>
        <v/>
      </c>
      <c r="AI1292" s="28">
        <f t="shared" si="249"/>
        <v>45803245.025628328</v>
      </c>
      <c r="AJ1292" s="28">
        <f t="shared" si="250"/>
        <v>5664636.2584379371</v>
      </c>
      <c r="AK1292" s="29">
        <f t="shared" si="251"/>
        <v>0.12367325186825515</v>
      </c>
      <c r="AL1292" s="210"/>
      <c r="AM1292" s="210"/>
      <c r="AN1292" s="210"/>
      <c r="AO1292" s="210"/>
      <c r="AP1292" s="45" t="str">
        <f t="shared" si="252"/>
        <v>20211</v>
      </c>
      <c r="AQ1292" s="45" t="str">
        <f t="shared" si="253"/>
        <v>20211RMB</v>
      </c>
    </row>
    <row r="1293" spans="1:43" s="15" customFormat="1">
      <c r="A1293" s="208" t="s">
        <v>35</v>
      </c>
      <c r="B1293" s="209">
        <v>2020</v>
      </c>
      <c r="C1293" s="209">
        <v>11</v>
      </c>
      <c r="D1293" s="57" t="str">
        <f t="shared" si="243"/>
        <v>Q3</v>
      </c>
      <c r="E1293" s="208" t="s">
        <v>35</v>
      </c>
      <c r="F1293" s="209">
        <v>2021</v>
      </c>
      <c r="G1293" s="209">
        <v>2</v>
      </c>
      <c r="H1293" s="213"/>
      <c r="I1293" s="57" t="str">
        <f t="shared" si="245"/>
        <v>Q4</v>
      </c>
      <c r="J1293" s="204" t="s">
        <v>1482</v>
      </c>
      <c r="K1293" s="213" t="s">
        <v>1483</v>
      </c>
      <c r="L1293" s="210" t="s">
        <v>79</v>
      </c>
      <c r="M1293" s="208" t="s">
        <v>47</v>
      </c>
      <c r="N1293" s="208">
        <v>1</v>
      </c>
      <c r="O1293" s="208"/>
      <c r="P1293" s="57" t="str">
        <f t="shared" si="246"/>
        <v>MAIN UNIT</v>
      </c>
      <c r="Q1293" s="208" t="s">
        <v>48</v>
      </c>
      <c r="R1293" s="208" t="s">
        <v>49</v>
      </c>
      <c r="S1293" s="208" t="s">
        <v>36</v>
      </c>
      <c r="T1293" s="208" t="s">
        <v>65</v>
      </c>
      <c r="U1293" s="208" t="s">
        <v>66</v>
      </c>
      <c r="V1293" s="208" t="s">
        <v>114</v>
      </c>
      <c r="W1293" s="208" t="s">
        <v>96</v>
      </c>
      <c r="X1293" s="34">
        <v>12000000</v>
      </c>
      <c r="Y1293" s="215" t="str">
        <f t="shared" si="242"/>
        <v>1</v>
      </c>
      <c r="Z1293" s="26">
        <f t="shared" si="244"/>
        <v>12000000</v>
      </c>
      <c r="AA1293" s="208">
        <v>7.5700000000000003E-2</v>
      </c>
      <c r="AB1293" s="35">
        <f t="shared" si="254"/>
        <v>908400</v>
      </c>
      <c r="AC1293" s="27">
        <f t="shared" si="247"/>
        <v>109371.36</v>
      </c>
      <c r="AD1293" s="212">
        <v>0.12039999999999999</v>
      </c>
      <c r="AE1293" s="211">
        <f t="shared" si="248"/>
        <v>0</v>
      </c>
      <c r="AF1293" s="211" t="str">
        <f>IF(AND(COUNTIFS($J$18:J1293,J1293)=1,AE1293=1),1,"")</f>
        <v/>
      </c>
      <c r="AG1293" s="211">
        <f>IF(C1293="","",IF(AND(COUNTIFS($J$18:J1293,J1293)=1,C1293&lt;&gt;""),1,""))</f>
        <v>1</v>
      </c>
      <c r="AH1293" s="211">
        <f>IF(G1293="","",IF(AND(COUNTIFS($J$18:J1293,J1293)=1,G1293&lt;&gt;""),1,""))</f>
        <v>1</v>
      </c>
      <c r="AI1293" s="28">
        <f t="shared" si="249"/>
        <v>31097187.029487614</v>
      </c>
      <c r="AJ1293" s="28">
        <f t="shared" si="250"/>
        <v>3892353.6644401974</v>
      </c>
      <c r="AK1293" s="29">
        <f t="shared" si="251"/>
        <v>0.12516738767237404</v>
      </c>
      <c r="AL1293" s="210"/>
      <c r="AM1293" s="210"/>
      <c r="AN1293" s="210"/>
      <c r="AO1293" s="210"/>
      <c r="AP1293" s="45" t="str">
        <f t="shared" si="252"/>
        <v>20212</v>
      </c>
      <c r="AQ1293" s="45" t="str">
        <f t="shared" si="253"/>
        <v>20212JPY</v>
      </c>
    </row>
    <row r="1294" spans="1:43" s="15" customFormat="1">
      <c r="A1294" s="208" t="s">
        <v>35</v>
      </c>
      <c r="B1294" s="209">
        <v>2020</v>
      </c>
      <c r="C1294" s="209">
        <v>11</v>
      </c>
      <c r="D1294" s="57" t="str">
        <f t="shared" si="243"/>
        <v>Q3</v>
      </c>
      <c r="E1294" s="208" t="s">
        <v>35</v>
      </c>
      <c r="F1294" s="209">
        <v>2021</v>
      </c>
      <c r="G1294" s="209">
        <v>3</v>
      </c>
      <c r="H1294" s="213"/>
      <c r="I1294" s="57" t="str">
        <f t="shared" si="245"/>
        <v>Q4</v>
      </c>
      <c r="J1294" s="204" t="s">
        <v>1484</v>
      </c>
      <c r="K1294" s="213" t="s">
        <v>966</v>
      </c>
      <c r="L1294" s="210" t="s">
        <v>79</v>
      </c>
      <c r="M1294" s="208" t="s">
        <v>47</v>
      </c>
      <c r="N1294" s="208">
        <v>1</v>
      </c>
      <c r="O1294" s="208"/>
      <c r="P1294" s="57" t="str">
        <f t="shared" si="246"/>
        <v>MAIN UNIT</v>
      </c>
      <c r="Q1294" s="208" t="s">
        <v>48</v>
      </c>
      <c r="R1294" s="208" t="s">
        <v>49</v>
      </c>
      <c r="S1294" s="208" t="s">
        <v>36</v>
      </c>
      <c r="T1294" s="208" t="s">
        <v>65</v>
      </c>
      <c r="U1294" s="208" t="s">
        <v>66</v>
      </c>
      <c r="V1294" s="208" t="s">
        <v>1452</v>
      </c>
      <c r="W1294" s="208" t="s">
        <v>96</v>
      </c>
      <c r="X1294" s="34">
        <v>12800000</v>
      </c>
      <c r="Y1294" s="215" t="str">
        <f t="shared" si="242"/>
        <v>1</v>
      </c>
      <c r="Z1294" s="26">
        <f t="shared" si="244"/>
        <v>12800000</v>
      </c>
      <c r="AA1294" s="208">
        <v>7.4499999999999997E-2</v>
      </c>
      <c r="AB1294" s="35">
        <f t="shared" si="254"/>
        <v>953600</v>
      </c>
      <c r="AC1294" s="27">
        <f t="shared" si="247"/>
        <v>114145.92</v>
      </c>
      <c r="AD1294" s="212">
        <v>0.1197</v>
      </c>
      <c r="AE1294" s="211">
        <f t="shared" si="248"/>
        <v>0</v>
      </c>
      <c r="AF1294" s="211" t="str">
        <f>IF(AND(COUNTIFS($J$18:J1294,J1294)=1,AE1294=1),1,"")</f>
        <v/>
      </c>
      <c r="AG1294" s="211">
        <f>IF(C1294="","",IF(AND(COUNTIFS($J$18:J1294,J1294)=1,C1294&lt;&gt;""),1,""))</f>
        <v>1</v>
      </c>
      <c r="AH1294" s="211">
        <f>IF(G1294="","",IF(AND(COUNTIFS($J$18:J1294,J1294)=1,G1294&lt;&gt;""),1,""))</f>
        <v>1</v>
      </c>
      <c r="AI1294" s="28">
        <f t="shared" si="249"/>
        <v>57778307.282035396</v>
      </c>
      <c r="AJ1294" s="28">
        <f t="shared" si="250"/>
        <v>7259860.7225420559</v>
      </c>
      <c r="AK1294" s="29">
        <f t="shared" si="251"/>
        <v>0.12565028406083667</v>
      </c>
      <c r="AL1294" s="210"/>
      <c r="AM1294" s="210"/>
      <c r="AN1294" s="210"/>
      <c r="AO1294" s="210"/>
      <c r="AP1294" s="45" t="str">
        <f t="shared" si="252"/>
        <v>20213</v>
      </c>
      <c r="AQ1294" s="45" t="str">
        <f t="shared" si="253"/>
        <v>20213JPY</v>
      </c>
    </row>
    <row r="1295" spans="1:43" s="15" customFormat="1">
      <c r="A1295" s="208" t="s">
        <v>35</v>
      </c>
      <c r="B1295" s="209">
        <v>2020</v>
      </c>
      <c r="C1295" s="209">
        <v>11</v>
      </c>
      <c r="D1295" s="57" t="str">
        <f t="shared" si="243"/>
        <v>Q3</v>
      </c>
      <c r="E1295" s="208" t="s">
        <v>35</v>
      </c>
      <c r="F1295" s="209">
        <v>2021</v>
      </c>
      <c r="G1295" s="209">
        <v>3</v>
      </c>
      <c r="H1295" s="213"/>
      <c r="I1295" s="57" t="str">
        <f t="shared" si="245"/>
        <v>Q4</v>
      </c>
      <c r="J1295" s="204" t="s">
        <v>1484</v>
      </c>
      <c r="K1295" s="213" t="s">
        <v>966</v>
      </c>
      <c r="L1295" s="210" t="s">
        <v>79</v>
      </c>
      <c r="M1295" s="208" t="s">
        <v>47</v>
      </c>
      <c r="N1295" s="208">
        <v>1</v>
      </c>
      <c r="O1295" s="208"/>
      <c r="P1295" s="57" t="str">
        <f t="shared" si="246"/>
        <v>MAIN UNIT</v>
      </c>
      <c r="Q1295" s="208" t="s">
        <v>48</v>
      </c>
      <c r="R1295" s="208" t="s">
        <v>49</v>
      </c>
      <c r="S1295" s="208" t="s">
        <v>36</v>
      </c>
      <c r="T1295" s="208" t="s">
        <v>65</v>
      </c>
      <c r="U1295" s="208" t="s">
        <v>66</v>
      </c>
      <c r="V1295" s="208" t="s">
        <v>1452</v>
      </c>
      <c r="W1295" s="208" t="s">
        <v>96</v>
      </c>
      <c r="X1295" s="34">
        <v>12800000</v>
      </c>
      <c r="Y1295" s="215" t="str">
        <f t="shared" si="242"/>
        <v>1</v>
      </c>
      <c r="Z1295" s="26">
        <f t="shared" si="244"/>
        <v>12800000</v>
      </c>
      <c r="AA1295" s="208">
        <v>7.4499999999999997E-2</v>
      </c>
      <c r="AB1295" s="35">
        <f t="shared" si="254"/>
        <v>953600</v>
      </c>
      <c r="AC1295" s="27">
        <f t="shared" si="247"/>
        <v>114145.92</v>
      </c>
      <c r="AD1295" s="212">
        <v>0.1197</v>
      </c>
      <c r="AE1295" s="211">
        <f t="shared" si="248"/>
        <v>0</v>
      </c>
      <c r="AF1295" s="211" t="str">
        <f>IF(AND(COUNTIFS($J$18:J1295,J1295)=1,AE1295=1),1,"")</f>
        <v/>
      </c>
      <c r="AG1295" s="211" t="str">
        <f>IF(C1295="","",IF(AND(COUNTIFS($J$18:J1295,J1295)=1,C1295&lt;&gt;""),1,""))</f>
        <v/>
      </c>
      <c r="AH1295" s="211" t="str">
        <f>IF(G1295="","",IF(AND(COUNTIFS($J$18:J1295,J1295)=1,G1295&lt;&gt;""),1,""))</f>
        <v/>
      </c>
      <c r="AI1295" s="28">
        <f t="shared" si="249"/>
        <v>57778307.282035396</v>
      </c>
      <c r="AJ1295" s="28">
        <f t="shared" si="250"/>
        <v>7259860.7225420559</v>
      </c>
      <c r="AK1295" s="29">
        <f t="shared" si="251"/>
        <v>0.12565028406083667</v>
      </c>
      <c r="AL1295" s="210"/>
      <c r="AM1295" s="210"/>
      <c r="AN1295" s="210"/>
      <c r="AO1295" s="210"/>
      <c r="AP1295" s="45" t="str">
        <f t="shared" si="252"/>
        <v>20213</v>
      </c>
      <c r="AQ1295" s="45" t="str">
        <f t="shared" si="253"/>
        <v>20213JPY</v>
      </c>
    </row>
    <row r="1296" spans="1:43" s="15" customFormat="1">
      <c r="A1296" s="208" t="s">
        <v>35</v>
      </c>
      <c r="B1296" s="209">
        <v>2020</v>
      </c>
      <c r="C1296" s="209">
        <v>11</v>
      </c>
      <c r="D1296" s="57" t="str">
        <f t="shared" si="243"/>
        <v>Q3</v>
      </c>
      <c r="E1296" s="208" t="s">
        <v>35</v>
      </c>
      <c r="F1296" s="209">
        <v>2021</v>
      </c>
      <c r="G1296" s="209">
        <v>3</v>
      </c>
      <c r="H1296" s="213"/>
      <c r="I1296" s="57" t="str">
        <f t="shared" si="245"/>
        <v>Q4</v>
      </c>
      <c r="J1296" s="204" t="s">
        <v>1484</v>
      </c>
      <c r="K1296" s="213" t="s">
        <v>966</v>
      </c>
      <c r="L1296" s="210" t="s">
        <v>55</v>
      </c>
      <c r="M1296" s="208" t="s">
        <v>47</v>
      </c>
      <c r="N1296" s="208">
        <v>1</v>
      </c>
      <c r="O1296" s="208"/>
      <c r="P1296" s="57" t="str">
        <f t="shared" si="246"/>
        <v>MAIN UNIT</v>
      </c>
      <c r="Q1296" s="208" t="s">
        <v>48</v>
      </c>
      <c r="R1296" s="208" t="s">
        <v>49</v>
      </c>
      <c r="S1296" s="208" t="s">
        <v>36</v>
      </c>
      <c r="T1296" s="208" t="s">
        <v>65</v>
      </c>
      <c r="U1296" s="208" t="s">
        <v>66</v>
      </c>
      <c r="V1296" s="208" t="s">
        <v>1452</v>
      </c>
      <c r="W1296" s="208" t="s">
        <v>96</v>
      </c>
      <c r="X1296" s="34">
        <v>9000000</v>
      </c>
      <c r="Y1296" s="215" t="str">
        <f t="shared" si="242"/>
        <v>1</v>
      </c>
      <c r="Z1296" s="26">
        <f t="shared" si="244"/>
        <v>9000000</v>
      </c>
      <c r="AA1296" s="208">
        <v>7.4499999999999997E-2</v>
      </c>
      <c r="AB1296" s="35">
        <f t="shared" si="254"/>
        <v>670500</v>
      </c>
      <c r="AC1296" s="27">
        <f t="shared" si="247"/>
        <v>80258.850000000006</v>
      </c>
      <c r="AD1296" s="212">
        <v>0.1197</v>
      </c>
      <c r="AE1296" s="211">
        <f t="shared" si="248"/>
        <v>0</v>
      </c>
      <c r="AF1296" s="211" t="str">
        <f>IF(AND(COUNTIFS($J$18:J1296,J1296)=1,AE1296=1),1,"")</f>
        <v/>
      </c>
      <c r="AG1296" s="211" t="str">
        <f>IF(C1296="","",IF(AND(COUNTIFS($J$18:J1296,J1296)=1,C1296&lt;&gt;""),1,""))</f>
        <v/>
      </c>
      <c r="AH1296" s="211" t="str">
        <f>IF(G1296="","",IF(AND(COUNTIFS($J$18:J1296,J1296)=1,G1296&lt;&gt;""),1,""))</f>
        <v/>
      </c>
      <c r="AI1296" s="28">
        <f t="shared" si="249"/>
        <v>57778307.282035396</v>
      </c>
      <c r="AJ1296" s="28">
        <f t="shared" si="250"/>
        <v>7259860.7225420559</v>
      </c>
      <c r="AK1296" s="29">
        <f t="shared" si="251"/>
        <v>0.12565028406083667</v>
      </c>
      <c r="AL1296" s="210"/>
      <c r="AM1296" s="210"/>
      <c r="AN1296" s="210"/>
      <c r="AO1296" s="210"/>
      <c r="AP1296" s="45" t="str">
        <f t="shared" si="252"/>
        <v>20213</v>
      </c>
      <c r="AQ1296" s="45" t="str">
        <f t="shared" si="253"/>
        <v>20213JPY</v>
      </c>
    </row>
    <row r="1297" spans="1:43" s="15" customFormat="1">
      <c r="A1297" s="208" t="s">
        <v>35</v>
      </c>
      <c r="B1297" s="209">
        <v>2020</v>
      </c>
      <c r="C1297" s="209">
        <v>11</v>
      </c>
      <c r="D1297" s="57" t="str">
        <f t="shared" si="243"/>
        <v>Q3</v>
      </c>
      <c r="E1297" s="208" t="s">
        <v>35</v>
      </c>
      <c r="F1297" s="209">
        <v>2021</v>
      </c>
      <c r="G1297" s="209">
        <v>3</v>
      </c>
      <c r="H1297" s="213"/>
      <c r="I1297" s="57" t="str">
        <f t="shared" si="245"/>
        <v>Q4</v>
      </c>
      <c r="J1297" s="204" t="s">
        <v>1485</v>
      </c>
      <c r="K1297" s="213" t="s">
        <v>1486</v>
      </c>
      <c r="L1297" s="210" t="s">
        <v>79</v>
      </c>
      <c r="M1297" s="208" t="s">
        <v>47</v>
      </c>
      <c r="N1297" s="208">
        <v>1</v>
      </c>
      <c r="O1297" s="208"/>
      <c r="P1297" s="57" t="str">
        <f t="shared" si="246"/>
        <v>MAIN UNIT</v>
      </c>
      <c r="Q1297" s="208" t="s">
        <v>48</v>
      </c>
      <c r="R1297" s="208" t="s">
        <v>49</v>
      </c>
      <c r="S1297" s="208" t="s">
        <v>36</v>
      </c>
      <c r="T1297" s="208" t="s">
        <v>65</v>
      </c>
      <c r="U1297" s="208" t="s">
        <v>66</v>
      </c>
      <c r="V1297" s="208" t="s">
        <v>1452</v>
      </c>
      <c r="W1297" s="208" t="s">
        <v>96</v>
      </c>
      <c r="X1297" s="34">
        <v>13500000</v>
      </c>
      <c r="Y1297" s="215" t="str">
        <f t="shared" si="242"/>
        <v>1</v>
      </c>
      <c r="Z1297" s="26">
        <f t="shared" si="244"/>
        <v>13500000</v>
      </c>
      <c r="AA1297" s="208">
        <v>7.4499999999999997E-2</v>
      </c>
      <c r="AB1297" s="35">
        <f t="shared" si="254"/>
        <v>1005750</v>
      </c>
      <c r="AC1297" s="27">
        <f t="shared" si="247"/>
        <v>112442.84999999999</v>
      </c>
      <c r="AD1297" s="212">
        <v>0.1118</v>
      </c>
      <c r="AE1297" s="211">
        <f t="shared" si="248"/>
        <v>0</v>
      </c>
      <c r="AF1297" s="211" t="str">
        <f>IF(AND(COUNTIFS($J$18:J1297,J1297)=1,AE1297=1),1,"")</f>
        <v/>
      </c>
      <c r="AG1297" s="211">
        <f>IF(C1297="","",IF(AND(COUNTIFS($J$18:J1297,J1297)=1,C1297&lt;&gt;""),1,""))</f>
        <v>1</v>
      </c>
      <c r="AH1297" s="211">
        <f>IF(G1297="","",IF(AND(COUNTIFS($J$18:J1297,J1297)=1,G1297&lt;&gt;""),1,""))</f>
        <v>1</v>
      </c>
      <c r="AI1297" s="28">
        <f t="shared" si="249"/>
        <v>57778307.282035396</v>
      </c>
      <c r="AJ1297" s="28">
        <f t="shared" si="250"/>
        <v>7259860.7225420559</v>
      </c>
      <c r="AK1297" s="29">
        <f t="shared" si="251"/>
        <v>0.12565028406083667</v>
      </c>
      <c r="AL1297" s="210"/>
      <c r="AM1297" s="210"/>
      <c r="AN1297" s="210"/>
      <c r="AO1297" s="210"/>
      <c r="AP1297" s="45" t="str">
        <f t="shared" si="252"/>
        <v>20213</v>
      </c>
      <c r="AQ1297" s="45" t="str">
        <f t="shared" si="253"/>
        <v>20213JPY</v>
      </c>
    </row>
    <row r="1298" spans="1:43" s="15" customFormat="1">
      <c r="A1298" s="208" t="s">
        <v>35</v>
      </c>
      <c r="B1298" s="209">
        <v>2020</v>
      </c>
      <c r="C1298" s="209">
        <v>11</v>
      </c>
      <c r="D1298" s="57" t="str">
        <f t="shared" si="243"/>
        <v>Q3</v>
      </c>
      <c r="E1298" s="208" t="s">
        <v>35</v>
      </c>
      <c r="F1298" s="209">
        <v>2021</v>
      </c>
      <c r="G1298" s="209">
        <v>2</v>
      </c>
      <c r="H1298" s="213"/>
      <c r="I1298" s="57" t="str">
        <f t="shared" si="245"/>
        <v>Q4</v>
      </c>
      <c r="J1298" s="204" t="s">
        <v>1487</v>
      </c>
      <c r="K1298" s="213" t="s">
        <v>1472</v>
      </c>
      <c r="L1298" s="210" t="s">
        <v>55</v>
      </c>
      <c r="M1298" s="208" t="s">
        <v>47</v>
      </c>
      <c r="N1298" s="208">
        <v>1</v>
      </c>
      <c r="O1298" s="208"/>
      <c r="P1298" s="57" t="str">
        <f t="shared" si="246"/>
        <v>MAIN UNIT</v>
      </c>
      <c r="Q1298" s="208" t="s">
        <v>48</v>
      </c>
      <c r="R1298" s="208" t="s">
        <v>49</v>
      </c>
      <c r="S1298" s="208" t="s">
        <v>36</v>
      </c>
      <c r="T1298" s="208" t="s">
        <v>65</v>
      </c>
      <c r="U1298" s="208" t="s">
        <v>66</v>
      </c>
      <c r="V1298" s="208" t="s">
        <v>290</v>
      </c>
      <c r="W1298" s="208" t="s">
        <v>96</v>
      </c>
      <c r="X1298" s="34">
        <v>7590000</v>
      </c>
      <c r="Y1298" s="215" t="str">
        <f t="shared" si="242"/>
        <v>1</v>
      </c>
      <c r="Z1298" s="26">
        <f t="shared" si="244"/>
        <v>7590000</v>
      </c>
      <c r="AA1298" s="208">
        <v>7.5700000000000003E-2</v>
      </c>
      <c r="AB1298" s="35">
        <f t="shared" si="254"/>
        <v>574563</v>
      </c>
      <c r="AC1298" s="27">
        <f t="shared" si="247"/>
        <v>70269.054900000003</v>
      </c>
      <c r="AD1298" s="212">
        <v>0.12230000000000001</v>
      </c>
      <c r="AE1298" s="211">
        <f t="shared" si="248"/>
        <v>0</v>
      </c>
      <c r="AF1298" s="211" t="str">
        <f>IF(AND(COUNTIFS($J$18:J1298,J1298)=1,AE1298=1),1,"")</f>
        <v/>
      </c>
      <c r="AG1298" s="211">
        <f>IF(C1298="","",IF(AND(COUNTIFS($J$18:J1298,J1298)=1,C1298&lt;&gt;""),1,""))</f>
        <v>1</v>
      </c>
      <c r="AH1298" s="211">
        <f>IF(G1298="","",IF(AND(COUNTIFS($J$18:J1298,J1298)=1,G1298&lt;&gt;""),1,""))</f>
        <v>1</v>
      </c>
      <c r="AI1298" s="28">
        <f t="shared" si="249"/>
        <v>31097187.029487614</v>
      </c>
      <c r="AJ1298" s="28">
        <f t="shared" si="250"/>
        <v>3892353.6644401974</v>
      </c>
      <c r="AK1298" s="29">
        <f t="shared" si="251"/>
        <v>0.12516738767237404</v>
      </c>
      <c r="AL1298" s="210"/>
      <c r="AM1298" s="210"/>
      <c r="AN1298" s="210"/>
      <c r="AO1298" s="210"/>
      <c r="AP1298" s="45" t="str">
        <f t="shared" si="252"/>
        <v>20212</v>
      </c>
      <c r="AQ1298" s="45" t="str">
        <f t="shared" si="253"/>
        <v>20212JPY</v>
      </c>
    </row>
    <row r="1299" spans="1:43" s="15" customFormat="1">
      <c r="A1299" s="208" t="s">
        <v>35</v>
      </c>
      <c r="B1299" s="209">
        <v>2020</v>
      </c>
      <c r="C1299" s="209">
        <v>11</v>
      </c>
      <c r="D1299" s="57" t="str">
        <f t="shared" si="243"/>
        <v>Q3</v>
      </c>
      <c r="E1299" s="208" t="s">
        <v>35</v>
      </c>
      <c r="F1299" s="209">
        <v>2021</v>
      </c>
      <c r="G1299" s="209">
        <v>3</v>
      </c>
      <c r="H1299" s="213"/>
      <c r="I1299" s="57" t="str">
        <f t="shared" si="245"/>
        <v>Q4</v>
      </c>
      <c r="J1299" s="204" t="s">
        <v>1488</v>
      </c>
      <c r="K1299" s="213" t="s">
        <v>1489</v>
      </c>
      <c r="L1299" s="210" t="s">
        <v>55</v>
      </c>
      <c r="M1299" s="208" t="s">
        <v>47</v>
      </c>
      <c r="N1299" s="208">
        <v>1</v>
      </c>
      <c r="O1299" s="208"/>
      <c r="P1299" s="57" t="str">
        <f t="shared" si="246"/>
        <v>MAIN UNIT</v>
      </c>
      <c r="Q1299" s="208" t="s">
        <v>48</v>
      </c>
      <c r="R1299" s="208" t="s">
        <v>49</v>
      </c>
      <c r="S1299" s="208" t="s">
        <v>36</v>
      </c>
      <c r="T1299" s="208" t="s">
        <v>65</v>
      </c>
      <c r="U1299" s="208" t="s">
        <v>66</v>
      </c>
      <c r="V1299" s="208" t="s">
        <v>99</v>
      </c>
      <c r="W1299" s="208" t="s">
        <v>96</v>
      </c>
      <c r="X1299" s="34">
        <v>7575000</v>
      </c>
      <c r="Y1299" s="215" t="str">
        <f t="shared" si="242"/>
        <v>1</v>
      </c>
      <c r="Z1299" s="26">
        <f t="shared" si="244"/>
        <v>7575000</v>
      </c>
      <c r="AA1299" s="208">
        <v>7.4499999999999997E-2</v>
      </c>
      <c r="AB1299" s="35">
        <f t="shared" si="254"/>
        <v>564337.5</v>
      </c>
      <c r="AC1299" s="27">
        <f t="shared" si="247"/>
        <v>99041.231249999997</v>
      </c>
      <c r="AD1299" s="212">
        <v>0.17549999999999999</v>
      </c>
      <c r="AE1299" s="211">
        <f t="shared" si="248"/>
        <v>0</v>
      </c>
      <c r="AF1299" s="211" t="str">
        <f>IF(AND(COUNTIFS($J$18:J1299,J1299)=1,AE1299=1),1,"")</f>
        <v/>
      </c>
      <c r="AG1299" s="211">
        <f>IF(C1299="","",IF(AND(COUNTIFS($J$18:J1299,J1299)=1,C1299&lt;&gt;""),1,""))</f>
        <v>1</v>
      </c>
      <c r="AH1299" s="211">
        <f>IF(G1299="","",IF(AND(COUNTIFS($J$18:J1299,J1299)=1,G1299&lt;&gt;""),1,""))</f>
        <v>1</v>
      </c>
      <c r="AI1299" s="28">
        <f t="shared" si="249"/>
        <v>57778307.282035396</v>
      </c>
      <c r="AJ1299" s="28">
        <f t="shared" si="250"/>
        <v>7259860.7225420559</v>
      </c>
      <c r="AK1299" s="29">
        <f t="shared" si="251"/>
        <v>0.12565028406083667</v>
      </c>
      <c r="AL1299" s="210"/>
      <c r="AM1299" s="210"/>
      <c r="AN1299" s="210"/>
      <c r="AO1299" s="210"/>
      <c r="AP1299" s="45" t="str">
        <f t="shared" si="252"/>
        <v>20213</v>
      </c>
      <c r="AQ1299" s="45" t="str">
        <f t="shared" si="253"/>
        <v>20213JPY</v>
      </c>
    </row>
    <row r="1300" spans="1:43" s="15" customFormat="1">
      <c r="A1300" s="208" t="s">
        <v>35</v>
      </c>
      <c r="B1300" s="209">
        <v>2020</v>
      </c>
      <c r="C1300" s="209">
        <v>11</v>
      </c>
      <c r="D1300" s="57" t="str">
        <f t="shared" si="243"/>
        <v>Q3</v>
      </c>
      <c r="E1300" s="208" t="s">
        <v>35</v>
      </c>
      <c r="F1300" s="209">
        <v>2021</v>
      </c>
      <c r="G1300" s="209">
        <v>3</v>
      </c>
      <c r="H1300" s="213"/>
      <c r="I1300" s="57" t="str">
        <f t="shared" si="245"/>
        <v>Q4</v>
      </c>
      <c r="J1300" s="204" t="s">
        <v>1488</v>
      </c>
      <c r="K1300" s="213" t="s">
        <v>1489</v>
      </c>
      <c r="L1300" s="210" t="s">
        <v>55</v>
      </c>
      <c r="M1300" s="208" t="s">
        <v>47</v>
      </c>
      <c r="N1300" s="208">
        <v>1</v>
      </c>
      <c r="O1300" s="208"/>
      <c r="P1300" s="57" t="str">
        <f t="shared" si="246"/>
        <v>MAIN UNIT</v>
      </c>
      <c r="Q1300" s="208" t="s">
        <v>48</v>
      </c>
      <c r="R1300" s="208" t="s">
        <v>49</v>
      </c>
      <c r="S1300" s="208" t="s">
        <v>36</v>
      </c>
      <c r="T1300" s="208" t="s">
        <v>65</v>
      </c>
      <c r="U1300" s="208" t="s">
        <v>66</v>
      </c>
      <c r="V1300" s="208" t="s">
        <v>99</v>
      </c>
      <c r="W1300" s="208" t="s">
        <v>96</v>
      </c>
      <c r="X1300" s="34">
        <v>7575000</v>
      </c>
      <c r="Y1300" s="215" t="str">
        <f t="shared" ref="Y1300:Y1363" si="255">IF(W1300="RMB","1.13", "1")</f>
        <v>1</v>
      </c>
      <c r="Z1300" s="26">
        <f t="shared" si="244"/>
        <v>7575000</v>
      </c>
      <c r="AA1300" s="208">
        <v>7.4499999999999997E-2</v>
      </c>
      <c r="AB1300" s="35">
        <f t="shared" si="254"/>
        <v>564337.5</v>
      </c>
      <c r="AC1300" s="27">
        <f t="shared" si="247"/>
        <v>99041.231249999997</v>
      </c>
      <c r="AD1300" s="212">
        <v>0.17549999999999999</v>
      </c>
      <c r="AE1300" s="211">
        <f t="shared" si="248"/>
        <v>0</v>
      </c>
      <c r="AF1300" s="211" t="str">
        <f>IF(AND(COUNTIFS($J$18:J1300,J1300)=1,AE1300=1),1,"")</f>
        <v/>
      </c>
      <c r="AG1300" s="211" t="str">
        <f>IF(C1300="","",IF(AND(COUNTIFS($J$18:J1300,J1300)=1,C1300&lt;&gt;""),1,""))</f>
        <v/>
      </c>
      <c r="AH1300" s="211" t="str">
        <f>IF(G1300="","",IF(AND(COUNTIFS($J$18:J1300,J1300)=1,G1300&lt;&gt;""),1,""))</f>
        <v/>
      </c>
      <c r="AI1300" s="28">
        <f t="shared" si="249"/>
        <v>57778307.282035396</v>
      </c>
      <c r="AJ1300" s="28">
        <f t="shared" si="250"/>
        <v>7259860.7225420559</v>
      </c>
      <c r="AK1300" s="29">
        <f t="shared" si="251"/>
        <v>0.12565028406083667</v>
      </c>
      <c r="AL1300" s="210"/>
      <c r="AM1300" s="210"/>
      <c r="AN1300" s="210"/>
      <c r="AO1300" s="210"/>
      <c r="AP1300" s="45" t="str">
        <f t="shared" si="252"/>
        <v>20213</v>
      </c>
      <c r="AQ1300" s="45" t="str">
        <f t="shared" si="253"/>
        <v>20213JPY</v>
      </c>
    </row>
    <row r="1301" spans="1:43" s="15" customFormat="1">
      <c r="A1301" s="208" t="s">
        <v>35</v>
      </c>
      <c r="B1301" s="209">
        <v>2020</v>
      </c>
      <c r="C1301" s="209">
        <v>10</v>
      </c>
      <c r="D1301" s="57" t="str">
        <f t="shared" si="243"/>
        <v>Q3</v>
      </c>
      <c r="E1301" s="208" t="s">
        <v>35</v>
      </c>
      <c r="F1301" s="209">
        <v>2021</v>
      </c>
      <c r="G1301" s="209">
        <v>1</v>
      </c>
      <c r="H1301" s="213"/>
      <c r="I1301" s="57" t="str">
        <f t="shared" si="245"/>
        <v>Q4</v>
      </c>
      <c r="J1301" s="204" t="s">
        <v>1490</v>
      </c>
      <c r="K1301" s="213" t="s">
        <v>1491</v>
      </c>
      <c r="L1301" s="210" t="s">
        <v>55</v>
      </c>
      <c r="M1301" s="208" t="s">
        <v>47</v>
      </c>
      <c r="N1301" s="208">
        <v>1</v>
      </c>
      <c r="O1301" s="208"/>
      <c r="P1301" s="57" t="str">
        <f t="shared" si="246"/>
        <v>MAIN UNIT</v>
      </c>
      <c r="Q1301" s="208" t="s">
        <v>958</v>
      </c>
      <c r="R1301" s="208" t="s">
        <v>49</v>
      </c>
      <c r="S1301" s="208" t="s">
        <v>37</v>
      </c>
      <c r="T1301" s="208" t="s">
        <v>75</v>
      </c>
      <c r="U1301" s="208" t="s">
        <v>58</v>
      </c>
      <c r="V1301" s="208" t="s">
        <v>156</v>
      </c>
      <c r="W1301" s="208" t="s">
        <v>51</v>
      </c>
      <c r="X1301" s="34">
        <v>598000</v>
      </c>
      <c r="Y1301" s="215" t="str">
        <f t="shared" si="255"/>
        <v>1.13</v>
      </c>
      <c r="Z1301" s="26">
        <f t="shared" si="244"/>
        <v>598000</v>
      </c>
      <c r="AA1301" s="208">
        <v>1.1850000000000001</v>
      </c>
      <c r="AB1301" s="35">
        <f t="shared" si="254"/>
        <v>627106.19469026558</v>
      </c>
      <c r="AC1301" s="27">
        <f t="shared" si="247"/>
        <v>84847.468141592937</v>
      </c>
      <c r="AD1301" s="212">
        <v>0.1353</v>
      </c>
      <c r="AE1301" s="211">
        <f t="shared" si="248"/>
        <v>1</v>
      </c>
      <c r="AF1301" s="211">
        <f>IF(AND(COUNTIFS($J$18:J1301,J1301)=1,AE1301=1),1,"")</f>
        <v>1</v>
      </c>
      <c r="AG1301" s="211">
        <f>IF(C1301="","",IF(AND(COUNTIFS($J$18:J1301,J1301)=1,C1301&lt;&gt;""),1,""))</f>
        <v>1</v>
      </c>
      <c r="AH1301" s="211">
        <f>IF(G1301="","",IF(AND(COUNTIFS($J$18:J1301,J1301)=1,G1301&lt;&gt;""),1,""))</f>
        <v>1</v>
      </c>
      <c r="AI1301" s="28">
        <f t="shared" si="249"/>
        <v>45803245.025628328</v>
      </c>
      <c r="AJ1301" s="28">
        <f t="shared" si="250"/>
        <v>5664636.2584379371</v>
      </c>
      <c r="AK1301" s="29">
        <f t="shared" si="251"/>
        <v>0.12367325186825515</v>
      </c>
      <c r="AL1301" s="210"/>
      <c r="AM1301" s="210"/>
      <c r="AN1301" s="210"/>
      <c r="AO1301" s="210"/>
      <c r="AP1301" s="45" t="str">
        <f t="shared" si="252"/>
        <v>20211</v>
      </c>
      <c r="AQ1301" s="45" t="str">
        <f t="shared" si="253"/>
        <v>20211RMB</v>
      </c>
    </row>
    <row r="1302" spans="1:43" s="15" customFormat="1">
      <c r="A1302" s="208" t="s">
        <v>35</v>
      </c>
      <c r="B1302" s="209">
        <v>2020</v>
      </c>
      <c r="C1302" s="209">
        <v>10</v>
      </c>
      <c r="D1302" s="57" t="str">
        <f t="shared" si="243"/>
        <v>Q3</v>
      </c>
      <c r="E1302" s="208" t="s">
        <v>35</v>
      </c>
      <c r="F1302" s="209">
        <v>2021</v>
      </c>
      <c r="G1302" s="209">
        <v>2</v>
      </c>
      <c r="H1302" s="213"/>
      <c r="I1302" s="57" t="str">
        <f t="shared" si="245"/>
        <v>Q4</v>
      </c>
      <c r="J1302" s="204" t="s">
        <v>1492</v>
      </c>
      <c r="K1302" s="213" t="s">
        <v>1493</v>
      </c>
      <c r="L1302" s="210" t="s">
        <v>55</v>
      </c>
      <c r="M1302" s="208" t="s">
        <v>47</v>
      </c>
      <c r="N1302" s="208">
        <v>1</v>
      </c>
      <c r="O1302" s="208"/>
      <c r="P1302" s="57" t="str">
        <f t="shared" si="246"/>
        <v>MAIN UNIT</v>
      </c>
      <c r="Q1302" s="208" t="s">
        <v>48</v>
      </c>
      <c r="R1302" s="208" t="s">
        <v>49</v>
      </c>
      <c r="S1302" s="208" t="s">
        <v>36</v>
      </c>
      <c r="T1302" s="208" t="s">
        <v>65</v>
      </c>
      <c r="U1302" s="208" t="s">
        <v>66</v>
      </c>
      <c r="V1302" s="208" t="s">
        <v>290</v>
      </c>
      <c r="W1302" s="208" t="s">
        <v>96</v>
      </c>
      <c r="X1302" s="34">
        <v>9526667</v>
      </c>
      <c r="Y1302" s="215" t="str">
        <f t="shared" si="255"/>
        <v>1</v>
      </c>
      <c r="Z1302" s="26">
        <f t="shared" si="244"/>
        <v>9526667</v>
      </c>
      <c r="AA1302" s="208">
        <v>7.5700000000000003E-2</v>
      </c>
      <c r="AB1302" s="35">
        <f t="shared" si="254"/>
        <v>721168.69189999998</v>
      </c>
      <c r="AC1302" s="27">
        <f t="shared" si="247"/>
        <v>63895.546102339998</v>
      </c>
      <c r="AD1302" s="212">
        <v>8.8599999999999998E-2</v>
      </c>
      <c r="AE1302" s="211">
        <f t="shared" si="248"/>
        <v>0</v>
      </c>
      <c r="AF1302" s="211" t="str">
        <f>IF(AND(COUNTIFS($J$18:J1302,J1302)=1,AE1302=1),1,"")</f>
        <v/>
      </c>
      <c r="AG1302" s="211">
        <f>IF(C1302="","",IF(AND(COUNTIFS($J$18:J1302,J1302)=1,C1302&lt;&gt;""),1,""))</f>
        <v>1</v>
      </c>
      <c r="AH1302" s="211">
        <f>IF(G1302="","",IF(AND(COUNTIFS($J$18:J1302,J1302)=1,G1302&lt;&gt;""),1,""))</f>
        <v>1</v>
      </c>
      <c r="AI1302" s="28">
        <f t="shared" si="249"/>
        <v>31097187.029487614</v>
      </c>
      <c r="AJ1302" s="28">
        <f t="shared" si="250"/>
        <v>3892353.6644401974</v>
      </c>
      <c r="AK1302" s="29">
        <f t="shared" si="251"/>
        <v>0.12516738767237404</v>
      </c>
      <c r="AL1302" s="210"/>
      <c r="AM1302" s="210"/>
      <c r="AN1302" s="210"/>
      <c r="AO1302" s="210"/>
      <c r="AP1302" s="45" t="str">
        <f t="shared" si="252"/>
        <v>20212</v>
      </c>
      <c r="AQ1302" s="45" t="str">
        <f t="shared" si="253"/>
        <v>20212JPY</v>
      </c>
    </row>
    <row r="1303" spans="1:43" s="15" customFormat="1">
      <c r="A1303" s="208" t="s">
        <v>35</v>
      </c>
      <c r="B1303" s="209">
        <v>2020</v>
      </c>
      <c r="C1303" s="209">
        <v>10</v>
      </c>
      <c r="D1303" s="57" t="str">
        <f t="shared" si="243"/>
        <v>Q3</v>
      </c>
      <c r="E1303" s="208" t="s">
        <v>35</v>
      </c>
      <c r="F1303" s="209">
        <v>2021</v>
      </c>
      <c r="G1303" s="209">
        <v>2</v>
      </c>
      <c r="H1303" s="213"/>
      <c r="I1303" s="57" t="str">
        <f t="shared" si="245"/>
        <v>Q4</v>
      </c>
      <c r="J1303" s="204" t="s">
        <v>1492</v>
      </c>
      <c r="K1303" s="213" t="s">
        <v>1493</v>
      </c>
      <c r="L1303" s="210" t="s">
        <v>55</v>
      </c>
      <c r="M1303" s="208" t="s">
        <v>47</v>
      </c>
      <c r="N1303" s="208">
        <v>1</v>
      </c>
      <c r="O1303" s="208"/>
      <c r="P1303" s="57" t="str">
        <f t="shared" si="246"/>
        <v>MAIN UNIT</v>
      </c>
      <c r="Q1303" s="208" t="s">
        <v>48</v>
      </c>
      <c r="R1303" s="208" t="s">
        <v>49</v>
      </c>
      <c r="S1303" s="208" t="s">
        <v>36</v>
      </c>
      <c r="T1303" s="208" t="s">
        <v>65</v>
      </c>
      <c r="U1303" s="208" t="s">
        <v>66</v>
      </c>
      <c r="V1303" s="208" t="s">
        <v>290</v>
      </c>
      <c r="W1303" s="208" t="s">
        <v>96</v>
      </c>
      <c r="X1303" s="34">
        <v>9526667</v>
      </c>
      <c r="Y1303" s="215" t="str">
        <f t="shared" si="255"/>
        <v>1</v>
      </c>
      <c r="Z1303" s="26">
        <f t="shared" si="244"/>
        <v>9526667</v>
      </c>
      <c r="AA1303" s="208">
        <v>7.5700000000000003E-2</v>
      </c>
      <c r="AB1303" s="35">
        <f t="shared" si="254"/>
        <v>721168.69189999998</v>
      </c>
      <c r="AC1303" s="27">
        <f t="shared" si="247"/>
        <v>63895.546102339998</v>
      </c>
      <c r="AD1303" s="212">
        <v>8.8599999999999998E-2</v>
      </c>
      <c r="AE1303" s="211">
        <f t="shared" si="248"/>
        <v>0</v>
      </c>
      <c r="AF1303" s="211" t="str">
        <f>IF(AND(COUNTIFS($J$18:J1303,J1303)=1,AE1303=1),1,"")</f>
        <v/>
      </c>
      <c r="AG1303" s="211" t="str">
        <f>IF(C1303="","",IF(AND(COUNTIFS($J$18:J1303,J1303)=1,C1303&lt;&gt;""),1,""))</f>
        <v/>
      </c>
      <c r="AH1303" s="211" t="str">
        <f>IF(G1303="","",IF(AND(COUNTIFS($J$18:J1303,J1303)=1,G1303&lt;&gt;""),1,""))</f>
        <v/>
      </c>
      <c r="AI1303" s="28">
        <f t="shared" si="249"/>
        <v>31097187.029487614</v>
      </c>
      <c r="AJ1303" s="28">
        <f t="shared" si="250"/>
        <v>3892353.6644401974</v>
      </c>
      <c r="AK1303" s="29">
        <f t="shared" si="251"/>
        <v>0.12516738767237404</v>
      </c>
      <c r="AL1303" s="210"/>
      <c r="AM1303" s="210"/>
      <c r="AN1303" s="210"/>
      <c r="AO1303" s="210"/>
      <c r="AP1303" s="45" t="str">
        <f t="shared" si="252"/>
        <v>20212</v>
      </c>
      <c r="AQ1303" s="45" t="str">
        <f t="shared" si="253"/>
        <v>20212JPY</v>
      </c>
    </row>
    <row r="1304" spans="1:43" s="15" customFormat="1">
      <c r="A1304" s="208" t="s">
        <v>35</v>
      </c>
      <c r="B1304" s="209">
        <v>2020</v>
      </c>
      <c r="C1304" s="209">
        <v>10</v>
      </c>
      <c r="D1304" s="57" t="str">
        <f t="shared" si="243"/>
        <v>Q3</v>
      </c>
      <c r="E1304" s="208" t="s">
        <v>35</v>
      </c>
      <c r="F1304" s="209">
        <v>2021</v>
      </c>
      <c r="G1304" s="209">
        <v>2</v>
      </c>
      <c r="H1304" s="213"/>
      <c r="I1304" s="57" t="str">
        <f t="shared" si="245"/>
        <v>Q4</v>
      </c>
      <c r="J1304" s="204" t="s">
        <v>1492</v>
      </c>
      <c r="K1304" s="213" t="s">
        <v>1493</v>
      </c>
      <c r="L1304" s="210" t="s">
        <v>55</v>
      </c>
      <c r="M1304" s="208" t="s">
        <v>47</v>
      </c>
      <c r="N1304" s="208">
        <v>1</v>
      </c>
      <c r="O1304" s="208"/>
      <c r="P1304" s="57" t="str">
        <f t="shared" si="246"/>
        <v>MAIN UNIT</v>
      </c>
      <c r="Q1304" s="208" t="s">
        <v>48</v>
      </c>
      <c r="R1304" s="208" t="s">
        <v>49</v>
      </c>
      <c r="S1304" s="208" t="s">
        <v>36</v>
      </c>
      <c r="T1304" s="208" t="s">
        <v>65</v>
      </c>
      <c r="U1304" s="208" t="s">
        <v>66</v>
      </c>
      <c r="V1304" s="208" t="s">
        <v>290</v>
      </c>
      <c r="W1304" s="208" t="s">
        <v>96</v>
      </c>
      <c r="X1304" s="34">
        <v>9526667</v>
      </c>
      <c r="Y1304" s="215" t="str">
        <f t="shared" si="255"/>
        <v>1</v>
      </c>
      <c r="Z1304" s="26">
        <f t="shared" si="244"/>
        <v>9526667</v>
      </c>
      <c r="AA1304" s="208">
        <v>7.5700000000000003E-2</v>
      </c>
      <c r="AB1304" s="35">
        <f t="shared" si="254"/>
        <v>721168.69189999998</v>
      </c>
      <c r="AC1304" s="27">
        <f t="shared" si="247"/>
        <v>63895.546102339998</v>
      </c>
      <c r="AD1304" s="212">
        <v>8.8599999999999998E-2</v>
      </c>
      <c r="AE1304" s="211">
        <f t="shared" si="248"/>
        <v>0</v>
      </c>
      <c r="AF1304" s="211" t="str">
        <f>IF(AND(COUNTIFS($J$18:J1304,J1304)=1,AE1304=1),1,"")</f>
        <v/>
      </c>
      <c r="AG1304" s="211" t="str">
        <f>IF(C1304="","",IF(AND(COUNTIFS($J$18:J1304,J1304)=1,C1304&lt;&gt;""),1,""))</f>
        <v/>
      </c>
      <c r="AH1304" s="211" t="str">
        <f>IF(G1304="","",IF(AND(COUNTIFS($J$18:J1304,J1304)=1,G1304&lt;&gt;""),1,""))</f>
        <v/>
      </c>
      <c r="AI1304" s="28">
        <f t="shared" si="249"/>
        <v>31097187.029487614</v>
      </c>
      <c r="AJ1304" s="28">
        <f t="shared" si="250"/>
        <v>3892353.6644401974</v>
      </c>
      <c r="AK1304" s="29">
        <f t="shared" si="251"/>
        <v>0.12516738767237404</v>
      </c>
      <c r="AL1304" s="210"/>
      <c r="AM1304" s="210"/>
      <c r="AN1304" s="210"/>
      <c r="AO1304" s="210"/>
      <c r="AP1304" s="45" t="str">
        <f t="shared" si="252"/>
        <v>20212</v>
      </c>
      <c r="AQ1304" s="45" t="str">
        <f t="shared" si="253"/>
        <v>20212JPY</v>
      </c>
    </row>
    <row r="1305" spans="1:43" s="15" customFormat="1">
      <c r="A1305" s="208" t="s">
        <v>35</v>
      </c>
      <c r="B1305" s="209">
        <v>2020</v>
      </c>
      <c r="C1305" s="209">
        <v>12</v>
      </c>
      <c r="D1305" s="57" t="str">
        <f t="shared" si="243"/>
        <v>Q3</v>
      </c>
      <c r="E1305" s="208" t="s">
        <v>35</v>
      </c>
      <c r="F1305" s="209">
        <v>2021</v>
      </c>
      <c r="G1305" s="209">
        <v>1</v>
      </c>
      <c r="H1305" s="213"/>
      <c r="I1305" s="57" t="str">
        <f t="shared" si="245"/>
        <v>Q4</v>
      </c>
      <c r="J1305" s="204" t="s">
        <v>1494</v>
      </c>
      <c r="K1305" s="213" t="s">
        <v>1495</v>
      </c>
      <c r="L1305" s="210" t="s">
        <v>79</v>
      </c>
      <c r="M1305" s="208" t="s">
        <v>47</v>
      </c>
      <c r="N1305" s="208">
        <v>1</v>
      </c>
      <c r="O1305" s="208"/>
      <c r="P1305" s="57" t="str">
        <f t="shared" si="246"/>
        <v>MAIN UNIT</v>
      </c>
      <c r="Q1305" s="208" t="s">
        <v>56</v>
      </c>
      <c r="R1305" s="208" t="s">
        <v>49</v>
      </c>
      <c r="S1305" s="208" t="s">
        <v>38</v>
      </c>
      <c r="T1305" s="208" t="s">
        <v>326</v>
      </c>
      <c r="U1305" s="208" t="s">
        <v>137</v>
      </c>
      <c r="V1305" s="208" t="s">
        <v>530</v>
      </c>
      <c r="W1305" s="208" t="s">
        <v>51</v>
      </c>
      <c r="X1305" s="34">
        <v>1004000</v>
      </c>
      <c r="Y1305" s="215" t="str">
        <f t="shared" si="255"/>
        <v>1.13</v>
      </c>
      <c r="Z1305" s="26">
        <f t="shared" si="244"/>
        <v>1004000</v>
      </c>
      <c r="AA1305" s="208">
        <v>1.1850000000000001</v>
      </c>
      <c r="AB1305" s="35">
        <f t="shared" si="254"/>
        <v>1052867.2566371683</v>
      </c>
      <c r="AC1305" s="27">
        <f t="shared" si="247"/>
        <v>105918.44601769913</v>
      </c>
      <c r="AD1305" s="212">
        <v>0.10059999999999999</v>
      </c>
      <c r="AE1305" s="211">
        <f t="shared" si="248"/>
        <v>1</v>
      </c>
      <c r="AF1305" s="211">
        <f>IF(AND(COUNTIFS($J$18:J1305,J1305)=1,AE1305=1),1,"")</f>
        <v>1</v>
      </c>
      <c r="AG1305" s="211">
        <f>IF(C1305="","",IF(AND(COUNTIFS($J$18:J1305,J1305)=1,C1305&lt;&gt;""),1,""))</f>
        <v>1</v>
      </c>
      <c r="AH1305" s="211">
        <f>IF(G1305="","",IF(AND(COUNTIFS($J$18:J1305,J1305)=1,G1305&lt;&gt;""),1,""))</f>
        <v>1</v>
      </c>
      <c r="AI1305" s="28">
        <f t="shared" si="249"/>
        <v>45803245.025628328</v>
      </c>
      <c r="AJ1305" s="28">
        <f t="shared" si="250"/>
        <v>5664636.2584379371</v>
      </c>
      <c r="AK1305" s="29">
        <f t="shared" si="251"/>
        <v>0.12367325186825515</v>
      </c>
      <c r="AL1305" s="210"/>
      <c r="AM1305" s="210"/>
      <c r="AN1305" s="210"/>
      <c r="AO1305" s="210"/>
      <c r="AP1305" s="45" t="str">
        <f t="shared" si="252"/>
        <v>20211</v>
      </c>
      <c r="AQ1305" s="45" t="str">
        <f t="shared" si="253"/>
        <v>20211RMB</v>
      </c>
    </row>
    <row r="1306" spans="1:43" s="15" customFormat="1">
      <c r="A1306" s="208" t="s">
        <v>35</v>
      </c>
      <c r="B1306" s="209">
        <v>2020</v>
      </c>
      <c r="C1306" s="209">
        <v>12</v>
      </c>
      <c r="D1306" s="57" t="str">
        <f t="shared" si="243"/>
        <v>Q3</v>
      </c>
      <c r="E1306" s="208" t="s">
        <v>35</v>
      </c>
      <c r="F1306" s="209">
        <v>2021</v>
      </c>
      <c r="G1306" s="209">
        <v>1</v>
      </c>
      <c r="H1306" s="213"/>
      <c r="I1306" s="57" t="str">
        <f t="shared" si="245"/>
        <v>Q4</v>
      </c>
      <c r="J1306" s="204" t="s">
        <v>1494</v>
      </c>
      <c r="K1306" s="213" t="s">
        <v>1495</v>
      </c>
      <c r="L1306" s="210" t="s">
        <v>55</v>
      </c>
      <c r="M1306" s="208" t="s">
        <v>47</v>
      </c>
      <c r="N1306" s="208">
        <v>1</v>
      </c>
      <c r="O1306" s="208"/>
      <c r="P1306" s="57" t="str">
        <f t="shared" si="246"/>
        <v>MAIN UNIT</v>
      </c>
      <c r="Q1306" s="208" t="s">
        <v>56</v>
      </c>
      <c r="R1306" s="208" t="s">
        <v>49</v>
      </c>
      <c r="S1306" s="208" t="s">
        <v>38</v>
      </c>
      <c r="T1306" s="208" t="s">
        <v>326</v>
      </c>
      <c r="U1306" s="208" t="s">
        <v>137</v>
      </c>
      <c r="V1306" s="208" t="s">
        <v>530</v>
      </c>
      <c r="W1306" s="208" t="s">
        <v>51</v>
      </c>
      <c r="X1306" s="34">
        <v>696000</v>
      </c>
      <c r="Y1306" s="215" t="str">
        <f t="shared" si="255"/>
        <v>1.13</v>
      </c>
      <c r="Z1306" s="26">
        <f t="shared" si="244"/>
        <v>696000</v>
      </c>
      <c r="AA1306" s="208">
        <v>1.1850000000000001</v>
      </c>
      <c r="AB1306" s="35">
        <f t="shared" si="254"/>
        <v>729876.10619469034</v>
      </c>
      <c r="AC1306" s="27">
        <f t="shared" si="247"/>
        <v>73425.536283185851</v>
      </c>
      <c r="AD1306" s="212">
        <v>0.10059999999999999</v>
      </c>
      <c r="AE1306" s="211">
        <f t="shared" si="248"/>
        <v>1</v>
      </c>
      <c r="AF1306" s="211" t="str">
        <f>IF(AND(COUNTIFS($J$18:J1306,J1306)=1,AE1306=1),1,"")</f>
        <v/>
      </c>
      <c r="AG1306" s="211" t="str">
        <f>IF(C1306="","",IF(AND(COUNTIFS($J$18:J1306,J1306)=1,C1306&lt;&gt;""),1,""))</f>
        <v/>
      </c>
      <c r="AH1306" s="211" t="str">
        <f>IF(G1306="","",IF(AND(COUNTIFS($J$18:J1306,J1306)=1,G1306&lt;&gt;""),1,""))</f>
        <v/>
      </c>
      <c r="AI1306" s="28">
        <f t="shared" si="249"/>
        <v>45803245.025628328</v>
      </c>
      <c r="AJ1306" s="28">
        <f t="shared" si="250"/>
        <v>5664636.2584379371</v>
      </c>
      <c r="AK1306" s="29">
        <f t="shared" si="251"/>
        <v>0.12367325186825515</v>
      </c>
      <c r="AL1306" s="210"/>
      <c r="AM1306" s="210"/>
      <c r="AN1306" s="210"/>
      <c r="AO1306" s="210"/>
      <c r="AP1306" s="45" t="str">
        <f t="shared" si="252"/>
        <v>20211</v>
      </c>
      <c r="AQ1306" s="45" t="str">
        <f t="shared" si="253"/>
        <v>20211RMB</v>
      </c>
    </row>
    <row r="1307" spans="1:43" s="15" customFormat="1">
      <c r="A1307" s="208" t="s">
        <v>35</v>
      </c>
      <c r="B1307" s="209">
        <v>2020</v>
      </c>
      <c r="C1307" s="209">
        <v>12</v>
      </c>
      <c r="D1307" s="57" t="str">
        <f t="shared" si="243"/>
        <v>Q3</v>
      </c>
      <c r="E1307" s="208" t="s">
        <v>35</v>
      </c>
      <c r="F1307" s="209">
        <v>2021</v>
      </c>
      <c r="G1307" s="209">
        <v>2</v>
      </c>
      <c r="H1307" s="213"/>
      <c r="I1307" s="57" t="str">
        <f t="shared" si="245"/>
        <v>Q4</v>
      </c>
      <c r="J1307" s="204" t="s">
        <v>1496</v>
      </c>
      <c r="K1307" s="213" t="s">
        <v>1497</v>
      </c>
      <c r="L1307" s="210" t="s">
        <v>79</v>
      </c>
      <c r="M1307" s="208" t="s">
        <v>47</v>
      </c>
      <c r="N1307" s="208">
        <v>1</v>
      </c>
      <c r="O1307" s="208"/>
      <c r="P1307" s="57" t="str">
        <f t="shared" si="246"/>
        <v>MAIN UNIT</v>
      </c>
      <c r="Q1307" s="208" t="s">
        <v>56</v>
      </c>
      <c r="R1307" s="208" t="s">
        <v>49</v>
      </c>
      <c r="S1307" s="208" t="s">
        <v>39</v>
      </c>
      <c r="T1307" s="208" t="s">
        <v>162</v>
      </c>
      <c r="U1307" s="208" t="s">
        <v>163</v>
      </c>
      <c r="V1307" s="208" t="s">
        <v>164</v>
      </c>
      <c r="W1307" s="208" t="s">
        <v>51</v>
      </c>
      <c r="X1307" s="34">
        <v>950000</v>
      </c>
      <c r="Y1307" s="215" t="str">
        <f t="shared" si="255"/>
        <v>1.13</v>
      </c>
      <c r="Z1307" s="26">
        <f t="shared" si="244"/>
        <v>950000</v>
      </c>
      <c r="AA1307" s="208">
        <v>1.2</v>
      </c>
      <c r="AB1307" s="35">
        <f t="shared" si="254"/>
        <v>1008849.557522124</v>
      </c>
      <c r="AC1307" s="27">
        <f t="shared" si="247"/>
        <v>101893.80530973454</v>
      </c>
      <c r="AD1307" s="212">
        <v>0.10100000000000001</v>
      </c>
      <c r="AE1307" s="211">
        <f t="shared" si="248"/>
        <v>1</v>
      </c>
      <c r="AF1307" s="211">
        <f>IF(AND(COUNTIFS($J$18:J1307,J1307)=1,AE1307=1),1,"")</f>
        <v>1</v>
      </c>
      <c r="AG1307" s="211">
        <f>IF(C1307="","",IF(AND(COUNTIFS($J$18:J1307,J1307)=1,C1307&lt;&gt;""),1,""))</f>
        <v>1</v>
      </c>
      <c r="AH1307" s="211">
        <f>IF(G1307="","",IF(AND(COUNTIFS($J$18:J1307,J1307)=1,G1307&lt;&gt;""),1,""))</f>
        <v>1</v>
      </c>
      <c r="AI1307" s="28">
        <f t="shared" si="249"/>
        <v>31097187.029487614</v>
      </c>
      <c r="AJ1307" s="28">
        <f t="shared" si="250"/>
        <v>3892353.6644401974</v>
      </c>
      <c r="AK1307" s="29">
        <f t="shared" si="251"/>
        <v>0.12516738767237404</v>
      </c>
      <c r="AL1307" s="210"/>
      <c r="AM1307" s="210"/>
      <c r="AN1307" s="210"/>
      <c r="AO1307" s="210"/>
      <c r="AP1307" s="45" t="str">
        <f t="shared" si="252"/>
        <v>20212</v>
      </c>
      <c r="AQ1307" s="45" t="str">
        <f t="shared" si="253"/>
        <v>20212RMB</v>
      </c>
    </row>
    <row r="1308" spans="1:43" s="15" customFormat="1">
      <c r="A1308" s="208" t="s">
        <v>35</v>
      </c>
      <c r="B1308" s="209">
        <v>2020</v>
      </c>
      <c r="C1308" s="209">
        <v>12</v>
      </c>
      <c r="D1308" s="57" t="str">
        <f t="shared" si="243"/>
        <v>Q3</v>
      </c>
      <c r="E1308" s="208" t="s">
        <v>35</v>
      </c>
      <c r="F1308" s="209">
        <v>2021</v>
      </c>
      <c r="G1308" s="209">
        <v>2</v>
      </c>
      <c r="H1308" s="213"/>
      <c r="I1308" s="57" t="str">
        <f t="shared" si="245"/>
        <v>Q4</v>
      </c>
      <c r="J1308" s="204" t="s">
        <v>1496</v>
      </c>
      <c r="K1308" s="213" t="s">
        <v>1497</v>
      </c>
      <c r="L1308" s="210" t="s">
        <v>79</v>
      </c>
      <c r="M1308" s="208" t="s">
        <v>47</v>
      </c>
      <c r="N1308" s="208">
        <v>1</v>
      </c>
      <c r="O1308" s="208"/>
      <c r="P1308" s="57" t="str">
        <f t="shared" si="246"/>
        <v>MAIN UNIT</v>
      </c>
      <c r="Q1308" s="208" t="s">
        <v>56</v>
      </c>
      <c r="R1308" s="208" t="s">
        <v>49</v>
      </c>
      <c r="S1308" s="208" t="s">
        <v>39</v>
      </c>
      <c r="T1308" s="208" t="s">
        <v>162</v>
      </c>
      <c r="U1308" s="208" t="s">
        <v>163</v>
      </c>
      <c r="V1308" s="208" t="s">
        <v>164</v>
      </c>
      <c r="W1308" s="208" t="s">
        <v>51</v>
      </c>
      <c r="X1308" s="34">
        <v>950000</v>
      </c>
      <c r="Y1308" s="215" t="str">
        <f t="shared" si="255"/>
        <v>1.13</v>
      </c>
      <c r="Z1308" s="26">
        <f t="shared" si="244"/>
        <v>950000</v>
      </c>
      <c r="AA1308" s="208">
        <v>1.2</v>
      </c>
      <c r="AB1308" s="35">
        <f t="shared" si="254"/>
        <v>1008849.557522124</v>
      </c>
      <c r="AC1308" s="27">
        <f t="shared" si="247"/>
        <v>101893.80530973454</v>
      </c>
      <c r="AD1308" s="212">
        <v>0.10100000000000001</v>
      </c>
      <c r="AE1308" s="211">
        <f t="shared" si="248"/>
        <v>1</v>
      </c>
      <c r="AF1308" s="211" t="str">
        <f>IF(AND(COUNTIFS($J$18:J1308,J1308)=1,AE1308=1),1,"")</f>
        <v/>
      </c>
      <c r="AG1308" s="211" t="str">
        <f>IF(C1308="","",IF(AND(COUNTIFS($J$18:J1308,J1308)=1,C1308&lt;&gt;""),1,""))</f>
        <v/>
      </c>
      <c r="AH1308" s="211" t="str">
        <f>IF(G1308="","",IF(AND(COUNTIFS($J$18:J1308,J1308)=1,G1308&lt;&gt;""),1,""))</f>
        <v/>
      </c>
      <c r="AI1308" s="28">
        <f t="shared" si="249"/>
        <v>31097187.029487614</v>
      </c>
      <c r="AJ1308" s="28">
        <f t="shared" si="250"/>
        <v>3892353.6644401974</v>
      </c>
      <c r="AK1308" s="29">
        <f t="shared" si="251"/>
        <v>0.12516738767237404</v>
      </c>
      <c r="AL1308" s="210"/>
      <c r="AM1308" s="210"/>
      <c r="AN1308" s="210"/>
      <c r="AO1308" s="210"/>
      <c r="AP1308" s="45" t="str">
        <f t="shared" si="252"/>
        <v>20212</v>
      </c>
      <c r="AQ1308" s="45" t="str">
        <f t="shared" si="253"/>
        <v>20212RMB</v>
      </c>
    </row>
    <row r="1309" spans="1:43" s="15" customFormat="1">
      <c r="A1309" s="208" t="s">
        <v>35</v>
      </c>
      <c r="B1309" s="209">
        <v>2020</v>
      </c>
      <c r="C1309" s="209">
        <v>12</v>
      </c>
      <c r="D1309" s="57" t="str">
        <f t="shared" si="243"/>
        <v>Q3</v>
      </c>
      <c r="E1309" s="208" t="s">
        <v>35</v>
      </c>
      <c r="F1309" s="209">
        <v>2021</v>
      </c>
      <c r="G1309" s="209">
        <v>2</v>
      </c>
      <c r="H1309" s="213"/>
      <c r="I1309" s="57" t="str">
        <f t="shared" si="245"/>
        <v>Q4</v>
      </c>
      <c r="J1309" s="204" t="s">
        <v>1496</v>
      </c>
      <c r="K1309" s="213" t="s">
        <v>1497</v>
      </c>
      <c r="L1309" s="210" t="s">
        <v>79</v>
      </c>
      <c r="M1309" s="208" t="s">
        <v>47</v>
      </c>
      <c r="N1309" s="208">
        <v>1</v>
      </c>
      <c r="O1309" s="208"/>
      <c r="P1309" s="57" t="str">
        <f t="shared" si="246"/>
        <v>MAIN UNIT</v>
      </c>
      <c r="Q1309" s="208" t="s">
        <v>56</v>
      </c>
      <c r="R1309" s="208" t="s">
        <v>49</v>
      </c>
      <c r="S1309" s="208" t="s">
        <v>39</v>
      </c>
      <c r="T1309" s="208" t="s">
        <v>162</v>
      </c>
      <c r="U1309" s="208" t="s">
        <v>163</v>
      </c>
      <c r="V1309" s="208" t="s">
        <v>164</v>
      </c>
      <c r="W1309" s="208" t="s">
        <v>51</v>
      </c>
      <c r="X1309" s="34">
        <v>950000</v>
      </c>
      <c r="Y1309" s="215" t="str">
        <f t="shared" si="255"/>
        <v>1.13</v>
      </c>
      <c r="Z1309" s="26">
        <f t="shared" si="244"/>
        <v>950000</v>
      </c>
      <c r="AA1309" s="208">
        <v>1.2</v>
      </c>
      <c r="AB1309" s="35">
        <f t="shared" si="254"/>
        <v>1008849.557522124</v>
      </c>
      <c r="AC1309" s="27">
        <f t="shared" si="247"/>
        <v>101893.80530973454</v>
      </c>
      <c r="AD1309" s="212">
        <v>0.10100000000000001</v>
      </c>
      <c r="AE1309" s="211">
        <f t="shared" si="248"/>
        <v>1</v>
      </c>
      <c r="AF1309" s="211" t="str">
        <f>IF(AND(COUNTIFS($J$18:J1309,J1309)=1,AE1309=1),1,"")</f>
        <v/>
      </c>
      <c r="AG1309" s="211" t="str">
        <f>IF(C1309="","",IF(AND(COUNTIFS($J$18:J1309,J1309)=1,C1309&lt;&gt;""),1,""))</f>
        <v/>
      </c>
      <c r="AH1309" s="211" t="str">
        <f>IF(G1309="","",IF(AND(COUNTIFS($J$18:J1309,J1309)=1,G1309&lt;&gt;""),1,""))</f>
        <v/>
      </c>
      <c r="AI1309" s="28">
        <f t="shared" si="249"/>
        <v>31097187.029487614</v>
      </c>
      <c r="AJ1309" s="28">
        <f t="shared" si="250"/>
        <v>3892353.6644401974</v>
      </c>
      <c r="AK1309" s="29">
        <f t="shared" si="251"/>
        <v>0.12516738767237404</v>
      </c>
      <c r="AL1309" s="210"/>
      <c r="AM1309" s="210"/>
      <c r="AN1309" s="210"/>
      <c r="AO1309" s="210"/>
      <c r="AP1309" s="45" t="str">
        <f t="shared" si="252"/>
        <v>20212</v>
      </c>
      <c r="AQ1309" s="45" t="str">
        <f t="shared" si="253"/>
        <v>20212RMB</v>
      </c>
    </row>
    <row r="1310" spans="1:43" s="15" customFormat="1">
      <c r="A1310" s="208" t="s">
        <v>35</v>
      </c>
      <c r="B1310" s="209">
        <v>2020</v>
      </c>
      <c r="C1310" s="209">
        <v>12</v>
      </c>
      <c r="D1310" s="57" t="str">
        <f t="shared" si="243"/>
        <v>Q3</v>
      </c>
      <c r="E1310" s="208" t="s">
        <v>35</v>
      </c>
      <c r="F1310" s="209">
        <v>2021</v>
      </c>
      <c r="G1310" s="209">
        <v>2</v>
      </c>
      <c r="H1310" s="213"/>
      <c r="I1310" s="57" t="str">
        <f t="shared" si="245"/>
        <v>Q4</v>
      </c>
      <c r="J1310" s="204" t="s">
        <v>1496</v>
      </c>
      <c r="K1310" s="213" t="s">
        <v>1497</v>
      </c>
      <c r="L1310" s="210" t="s">
        <v>79</v>
      </c>
      <c r="M1310" s="208" t="s">
        <v>47</v>
      </c>
      <c r="N1310" s="208">
        <v>1</v>
      </c>
      <c r="O1310" s="208"/>
      <c r="P1310" s="57" t="str">
        <f t="shared" si="246"/>
        <v>MAIN UNIT</v>
      </c>
      <c r="Q1310" s="208" t="s">
        <v>56</v>
      </c>
      <c r="R1310" s="208" t="s">
        <v>49</v>
      </c>
      <c r="S1310" s="208" t="s">
        <v>39</v>
      </c>
      <c r="T1310" s="208" t="s">
        <v>162</v>
      </c>
      <c r="U1310" s="208" t="s">
        <v>163</v>
      </c>
      <c r="V1310" s="208" t="s">
        <v>164</v>
      </c>
      <c r="W1310" s="208" t="s">
        <v>51</v>
      </c>
      <c r="X1310" s="34">
        <v>950000</v>
      </c>
      <c r="Y1310" s="215" t="str">
        <f t="shared" si="255"/>
        <v>1.13</v>
      </c>
      <c r="Z1310" s="26">
        <f t="shared" si="244"/>
        <v>950000</v>
      </c>
      <c r="AA1310" s="208">
        <v>1.2</v>
      </c>
      <c r="AB1310" s="35">
        <f t="shared" si="254"/>
        <v>1008849.557522124</v>
      </c>
      <c r="AC1310" s="27">
        <f t="shared" si="247"/>
        <v>101893.80530973454</v>
      </c>
      <c r="AD1310" s="212">
        <v>0.10100000000000001</v>
      </c>
      <c r="AE1310" s="211">
        <f t="shared" si="248"/>
        <v>1</v>
      </c>
      <c r="AF1310" s="211" t="str">
        <f>IF(AND(COUNTIFS($J$18:J1310,J1310)=1,AE1310=1),1,"")</f>
        <v/>
      </c>
      <c r="AG1310" s="211" t="str">
        <f>IF(C1310="","",IF(AND(COUNTIFS($J$18:J1310,J1310)=1,C1310&lt;&gt;""),1,""))</f>
        <v/>
      </c>
      <c r="AH1310" s="211" t="str">
        <f>IF(G1310="","",IF(AND(COUNTIFS($J$18:J1310,J1310)=1,G1310&lt;&gt;""),1,""))</f>
        <v/>
      </c>
      <c r="AI1310" s="28">
        <f t="shared" si="249"/>
        <v>31097187.029487614</v>
      </c>
      <c r="AJ1310" s="28">
        <f t="shared" si="250"/>
        <v>3892353.6644401974</v>
      </c>
      <c r="AK1310" s="29">
        <f t="shared" si="251"/>
        <v>0.12516738767237404</v>
      </c>
      <c r="AL1310" s="210"/>
      <c r="AM1310" s="210"/>
      <c r="AN1310" s="210"/>
      <c r="AO1310" s="210"/>
      <c r="AP1310" s="45" t="str">
        <f t="shared" si="252"/>
        <v>20212</v>
      </c>
      <c r="AQ1310" s="45" t="str">
        <f t="shared" si="253"/>
        <v>20212RMB</v>
      </c>
    </row>
    <row r="1311" spans="1:43" s="15" customFormat="1">
      <c r="A1311" s="208" t="s">
        <v>35</v>
      </c>
      <c r="B1311" s="209">
        <v>2020</v>
      </c>
      <c r="C1311" s="209">
        <v>12</v>
      </c>
      <c r="D1311" s="57" t="str">
        <f t="shared" si="243"/>
        <v>Q3</v>
      </c>
      <c r="E1311" s="208" t="s">
        <v>35</v>
      </c>
      <c r="F1311" s="209">
        <v>2021</v>
      </c>
      <c r="G1311" s="209">
        <v>2</v>
      </c>
      <c r="H1311" s="213"/>
      <c r="I1311" s="57" t="str">
        <f t="shared" si="245"/>
        <v>Q4</v>
      </c>
      <c r="J1311" s="204" t="s">
        <v>1496</v>
      </c>
      <c r="K1311" s="213" t="s">
        <v>1497</v>
      </c>
      <c r="L1311" s="210" t="s">
        <v>79</v>
      </c>
      <c r="M1311" s="208" t="s">
        <v>47</v>
      </c>
      <c r="N1311" s="208">
        <v>1</v>
      </c>
      <c r="O1311" s="208"/>
      <c r="P1311" s="57" t="str">
        <f t="shared" si="246"/>
        <v>MAIN UNIT</v>
      </c>
      <c r="Q1311" s="208" t="s">
        <v>56</v>
      </c>
      <c r="R1311" s="208" t="s">
        <v>49</v>
      </c>
      <c r="S1311" s="208" t="s">
        <v>39</v>
      </c>
      <c r="T1311" s="208" t="s">
        <v>162</v>
      </c>
      <c r="U1311" s="208" t="s">
        <v>163</v>
      </c>
      <c r="V1311" s="208" t="s">
        <v>164</v>
      </c>
      <c r="W1311" s="208" t="s">
        <v>51</v>
      </c>
      <c r="X1311" s="34">
        <v>950000</v>
      </c>
      <c r="Y1311" s="215" t="str">
        <f t="shared" si="255"/>
        <v>1.13</v>
      </c>
      <c r="Z1311" s="26">
        <f t="shared" si="244"/>
        <v>950000</v>
      </c>
      <c r="AA1311" s="208">
        <v>1.2</v>
      </c>
      <c r="AB1311" s="35">
        <f t="shared" si="254"/>
        <v>1008849.557522124</v>
      </c>
      <c r="AC1311" s="27">
        <f t="shared" si="247"/>
        <v>101893.80530973454</v>
      </c>
      <c r="AD1311" s="212">
        <v>0.10100000000000001</v>
      </c>
      <c r="AE1311" s="211">
        <f t="shared" si="248"/>
        <v>1</v>
      </c>
      <c r="AF1311" s="211" t="str">
        <f>IF(AND(COUNTIFS($J$18:J1311,J1311)=1,AE1311=1),1,"")</f>
        <v/>
      </c>
      <c r="AG1311" s="211" t="str">
        <f>IF(C1311="","",IF(AND(COUNTIFS($J$18:J1311,J1311)=1,C1311&lt;&gt;""),1,""))</f>
        <v/>
      </c>
      <c r="AH1311" s="211" t="str">
        <f>IF(G1311="","",IF(AND(COUNTIFS($J$18:J1311,J1311)=1,G1311&lt;&gt;""),1,""))</f>
        <v/>
      </c>
      <c r="AI1311" s="28">
        <f t="shared" si="249"/>
        <v>31097187.029487614</v>
      </c>
      <c r="AJ1311" s="28">
        <f t="shared" si="250"/>
        <v>3892353.6644401974</v>
      </c>
      <c r="AK1311" s="29">
        <f t="shared" si="251"/>
        <v>0.12516738767237404</v>
      </c>
      <c r="AL1311" s="210"/>
      <c r="AM1311" s="210"/>
      <c r="AN1311" s="210"/>
      <c r="AO1311" s="210"/>
      <c r="AP1311" s="45" t="str">
        <f t="shared" si="252"/>
        <v>20212</v>
      </c>
      <c r="AQ1311" s="45" t="str">
        <f t="shared" si="253"/>
        <v>20212RMB</v>
      </c>
    </row>
    <row r="1312" spans="1:43" s="15" customFormat="1">
      <c r="A1312" s="208" t="s">
        <v>35</v>
      </c>
      <c r="B1312" s="209">
        <v>2020</v>
      </c>
      <c r="C1312" s="209">
        <v>12</v>
      </c>
      <c r="D1312" s="57" t="str">
        <f t="shared" si="243"/>
        <v>Q3</v>
      </c>
      <c r="E1312" s="208" t="s">
        <v>35</v>
      </c>
      <c r="F1312" s="209">
        <v>2021</v>
      </c>
      <c r="G1312" s="209">
        <v>3</v>
      </c>
      <c r="H1312" s="213"/>
      <c r="I1312" s="57" t="str">
        <f t="shared" si="245"/>
        <v>Q4</v>
      </c>
      <c r="J1312" s="204" t="s">
        <v>1498</v>
      </c>
      <c r="K1312" s="213" t="s">
        <v>1497</v>
      </c>
      <c r="L1312" s="210" t="s">
        <v>79</v>
      </c>
      <c r="M1312" s="208" t="s">
        <v>47</v>
      </c>
      <c r="N1312" s="208">
        <v>1</v>
      </c>
      <c r="O1312" s="208"/>
      <c r="P1312" s="57" t="str">
        <f t="shared" si="246"/>
        <v>MAIN UNIT</v>
      </c>
      <c r="Q1312" s="208" t="s">
        <v>48</v>
      </c>
      <c r="R1312" s="208" t="s">
        <v>49</v>
      </c>
      <c r="S1312" s="208" t="s">
        <v>39</v>
      </c>
      <c r="T1312" s="208" t="s">
        <v>162</v>
      </c>
      <c r="U1312" s="208" t="s">
        <v>163</v>
      </c>
      <c r="V1312" s="208" t="s">
        <v>164</v>
      </c>
      <c r="W1312" s="208" t="s">
        <v>51</v>
      </c>
      <c r="X1312" s="34">
        <v>800000</v>
      </c>
      <c r="Y1312" s="215" t="str">
        <f t="shared" si="255"/>
        <v>1.13</v>
      </c>
      <c r="Z1312" s="26">
        <f t="shared" si="244"/>
        <v>800000</v>
      </c>
      <c r="AA1312" s="208">
        <v>1.2</v>
      </c>
      <c r="AB1312" s="35">
        <f t="shared" si="254"/>
        <v>849557.52212389384</v>
      </c>
      <c r="AC1312" s="27">
        <f t="shared" si="247"/>
        <v>100417.69911504425</v>
      </c>
      <c r="AD1312" s="212">
        <v>0.1182</v>
      </c>
      <c r="AE1312" s="211">
        <f t="shared" si="248"/>
        <v>0</v>
      </c>
      <c r="AF1312" s="211" t="str">
        <f>IF(AND(COUNTIFS($J$18:J1312,J1312)=1,AE1312=1),1,"")</f>
        <v/>
      </c>
      <c r="AG1312" s="211">
        <f>IF(C1312="","",IF(AND(COUNTIFS($J$18:J1312,J1312)=1,C1312&lt;&gt;""),1,""))</f>
        <v>1</v>
      </c>
      <c r="AH1312" s="211">
        <f>IF(G1312="","",IF(AND(COUNTIFS($J$18:J1312,J1312)=1,G1312&lt;&gt;""),1,""))</f>
        <v>1</v>
      </c>
      <c r="AI1312" s="28">
        <f t="shared" si="249"/>
        <v>57778307.282035396</v>
      </c>
      <c r="AJ1312" s="28">
        <f t="shared" si="250"/>
        <v>7259860.7225420559</v>
      </c>
      <c r="AK1312" s="29">
        <f t="shared" si="251"/>
        <v>0.12565028406083667</v>
      </c>
      <c r="AL1312" s="210"/>
      <c r="AM1312" s="210"/>
      <c r="AN1312" s="210"/>
      <c r="AO1312" s="210"/>
      <c r="AP1312" s="45" t="str">
        <f t="shared" si="252"/>
        <v>20213</v>
      </c>
      <c r="AQ1312" s="45" t="str">
        <f t="shared" si="253"/>
        <v>20213RMB</v>
      </c>
    </row>
    <row r="1313" spans="1:43" s="15" customFormat="1">
      <c r="A1313" s="208" t="s">
        <v>35</v>
      </c>
      <c r="B1313" s="209">
        <v>2020</v>
      </c>
      <c r="C1313" s="209">
        <v>12</v>
      </c>
      <c r="D1313" s="57" t="str">
        <f t="shared" si="243"/>
        <v>Q3</v>
      </c>
      <c r="E1313" s="208" t="s">
        <v>35</v>
      </c>
      <c r="F1313" s="209">
        <v>2021</v>
      </c>
      <c r="G1313" s="209">
        <v>3</v>
      </c>
      <c r="H1313" s="213"/>
      <c r="I1313" s="57" t="str">
        <f t="shared" si="245"/>
        <v>Q4</v>
      </c>
      <c r="J1313" s="204" t="s">
        <v>1499</v>
      </c>
      <c r="K1313" s="213" t="s">
        <v>1500</v>
      </c>
      <c r="L1313" s="210" t="s">
        <v>79</v>
      </c>
      <c r="M1313" s="208" t="s">
        <v>47</v>
      </c>
      <c r="N1313" s="208">
        <v>1</v>
      </c>
      <c r="O1313" s="208"/>
      <c r="P1313" s="57" t="str">
        <f t="shared" si="246"/>
        <v>MAIN UNIT</v>
      </c>
      <c r="Q1313" s="208" t="s">
        <v>56</v>
      </c>
      <c r="R1313" s="208" t="s">
        <v>49</v>
      </c>
      <c r="S1313" s="208" t="s">
        <v>37</v>
      </c>
      <c r="T1313" s="208" t="s">
        <v>75</v>
      </c>
      <c r="U1313" s="208" t="s">
        <v>58</v>
      </c>
      <c r="V1313" s="208" t="s">
        <v>156</v>
      </c>
      <c r="W1313" s="208" t="s">
        <v>51</v>
      </c>
      <c r="X1313" s="34">
        <v>910000</v>
      </c>
      <c r="Y1313" s="215" t="str">
        <f t="shared" si="255"/>
        <v>1.13</v>
      </c>
      <c r="Z1313" s="26">
        <f t="shared" si="244"/>
        <v>910000</v>
      </c>
      <c r="AA1313" s="208">
        <v>1.2</v>
      </c>
      <c r="AB1313" s="35">
        <f t="shared" si="254"/>
        <v>966371.68141592923</v>
      </c>
      <c r="AC1313" s="27">
        <f t="shared" si="247"/>
        <v>116351.15044247787</v>
      </c>
      <c r="AD1313" s="212">
        <v>0.12039999999999999</v>
      </c>
      <c r="AE1313" s="211">
        <f t="shared" si="248"/>
        <v>1</v>
      </c>
      <c r="AF1313" s="211">
        <f>IF(AND(COUNTIFS($J$18:J1313,J1313)=1,AE1313=1),1,"")</f>
        <v>1</v>
      </c>
      <c r="AG1313" s="211">
        <f>IF(C1313="","",IF(AND(COUNTIFS($J$18:J1313,J1313)=1,C1313&lt;&gt;""),1,""))</f>
        <v>1</v>
      </c>
      <c r="AH1313" s="211">
        <f>IF(G1313="","",IF(AND(COUNTIFS($J$18:J1313,J1313)=1,G1313&lt;&gt;""),1,""))</f>
        <v>1</v>
      </c>
      <c r="AI1313" s="28">
        <f t="shared" si="249"/>
        <v>57778307.282035396</v>
      </c>
      <c r="AJ1313" s="28">
        <f t="shared" si="250"/>
        <v>7259860.7225420559</v>
      </c>
      <c r="AK1313" s="29">
        <f t="shared" si="251"/>
        <v>0.12565028406083667</v>
      </c>
      <c r="AL1313" s="210"/>
      <c r="AM1313" s="210"/>
      <c r="AN1313" s="210"/>
      <c r="AO1313" s="210"/>
      <c r="AP1313" s="45" t="str">
        <f t="shared" si="252"/>
        <v>20213</v>
      </c>
      <c r="AQ1313" s="45" t="str">
        <f t="shared" si="253"/>
        <v>20213RMB</v>
      </c>
    </row>
    <row r="1314" spans="1:43" s="15" customFormat="1">
      <c r="A1314" s="208" t="s">
        <v>35</v>
      </c>
      <c r="B1314" s="209">
        <v>2020</v>
      </c>
      <c r="C1314" s="209">
        <v>12</v>
      </c>
      <c r="D1314" s="57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208" t="s">
        <v>35</v>
      </c>
      <c r="F1314" s="209">
        <v>2021</v>
      </c>
      <c r="G1314" s="209">
        <v>3</v>
      </c>
      <c r="H1314" s="213"/>
      <c r="I1314" s="57" t="str">
        <f t="shared" si="245"/>
        <v>Q4</v>
      </c>
      <c r="J1314" s="204" t="s">
        <v>1499</v>
      </c>
      <c r="K1314" s="213" t="s">
        <v>1500</v>
      </c>
      <c r="L1314" s="210" t="s">
        <v>55</v>
      </c>
      <c r="M1314" s="208" t="s">
        <v>47</v>
      </c>
      <c r="N1314" s="208">
        <v>1</v>
      </c>
      <c r="O1314" s="208"/>
      <c r="P1314" s="57" t="str">
        <f t="shared" si="246"/>
        <v>MAIN UNIT</v>
      </c>
      <c r="Q1314" s="208" t="s">
        <v>56</v>
      </c>
      <c r="R1314" s="208" t="s">
        <v>49</v>
      </c>
      <c r="S1314" s="208" t="s">
        <v>37</v>
      </c>
      <c r="T1314" s="208" t="s">
        <v>75</v>
      </c>
      <c r="U1314" s="208" t="s">
        <v>58</v>
      </c>
      <c r="V1314" s="208" t="s">
        <v>156</v>
      </c>
      <c r="W1314" s="208" t="s">
        <v>51</v>
      </c>
      <c r="X1314" s="34">
        <v>550000</v>
      </c>
      <c r="Y1314" s="215" t="str">
        <f t="shared" si="255"/>
        <v>1.13</v>
      </c>
      <c r="Z1314" s="26">
        <f t="shared" ref="Z1314:Z1377" si="257">IF(X1314="","",X1314*MAX(O1314,N1314))</f>
        <v>550000</v>
      </c>
      <c r="AA1314" s="208">
        <v>1.2</v>
      </c>
      <c r="AB1314" s="35">
        <f t="shared" si="254"/>
        <v>584070.79646017705</v>
      </c>
      <c r="AC1314" s="27">
        <f t="shared" si="247"/>
        <v>70322.123893805314</v>
      </c>
      <c r="AD1314" s="212">
        <v>0.12039999999999999</v>
      </c>
      <c r="AE1314" s="211">
        <f t="shared" si="248"/>
        <v>1</v>
      </c>
      <c r="AF1314" s="211" t="str">
        <f>IF(AND(COUNTIFS($J$18:J1314,J1314)=1,AE1314=1),1,"")</f>
        <v/>
      </c>
      <c r="AG1314" s="211" t="str">
        <f>IF(C1314="","",IF(AND(COUNTIFS($J$18:J1314,J1314)=1,C1314&lt;&gt;""),1,""))</f>
        <v/>
      </c>
      <c r="AH1314" s="211" t="str">
        <f>IF(G1314="","",IF(AND(COUNTIFS($J$18:J1314,J1314)=1,G1314&lt;&gt;""),1,""))</f>
        <v/>
      </c>
      <c r="AI1314" s="28">
        <f t="shared" si="249"/>
        <v>57778307.282035396</v>
      </c>
      <c r="AJ1314" s="28">
        <f t="shared" si="250"/>
        <v>7259860.7225420559</v>
      </c>
      <c r="AK1314" s="29">
        <f t="shared" si="251"/>
        <v>0.12565028406083667</v>
      </c>
      <c r="AL1314" s="210"/>
      <c r="AM1314" s="210"/>
      <c r="AN1314" s="210"/>
      <c r="AO1314" s="210"/>
      <c r="AP1314" s="45" t="str">
        <f t="shared" si="252"/>
        <v>20213</v>
      </c>
      <c r="AQ1314" s="45" t="str">
        <f t="shared" si="253"/>
        <v>20213RMB</v>
      </c>
    </row>
    <row r="1315" spans="1:43" s="15" customFormat="1">
      <c r="A1315" s="208" t="s">
        <v>35</v>
      </c>
      <c r="B1315" s="209">
        <v>2020</v>
      </c>
      <c r="C1315" s="209">
        <v>12</v>
      </c>
      <c r="D1315" s="57" t="str">
        <f t="shared" si="256"/>
        <v>Q3</v>
      </c>
      <c r="E1315" s="208" t="s">
        <v>35</v>
      </c>
      <c r="F1315" s="209">
        <v>2021</v>
      </c>
      <c r="G1315" s="209">
        <v>3</v>
      </c>
      <c r="H1315" s="213"/>
      <c r="I1315" s="57" t="str">
        <f t="shared" si="245"/>
        <v>Q4</v>
      </c>
      <c r="J1315" s="204" t="s">
        <v>1501</v>
      </c>
      <c r="K1315" s="213" t="s">
        <v>1502</v>
      </c>
      <c r="L1315" s="210" t="s">
        <v>79</v>
      </c>
      <c r="M1315" s="208" t="s">
        <v>47</v>
      </c>
      <c r="N1315" s="208">
        <v>1</v>
      </c>
      <c r="O1315" s="208"/>
      <c r="P1315" s="57" t="str">
        <f t="shared" si="246"/>
        <v>MAIN UNIT</v>
      </c>
      <c r="Q1315" s="208" t="s">
        <v>48</v>
      </c>
      <c r="R1315" s="208" t="s">
        <v>49</v>
      </c>
      <c r="S1315" s="208" t="s">
        <v>37</v>
      </c>
      <c r="T1315" s="208" t="s">
        <v>75</v>
      </c>
      <c r="U1315" s="208" t="s">
        <v>58</v>
      </c>
      <c r="V1315" s="208" t="s">
        <v>59</v>
      </c>
      <c r="W1315" s="208" t="s">
        <v>51</v>
      </c>
      <c r="X1315" s="34">
        <v>1000000</v>
      </c>
      <c r="Y1315" s="215" t="str">
        <f t="shared" si="255"/>
        <v>1.13</v>
      </c>
      <c r="Z1315" s="26">
        <f t="shared" si="257"/>
        <v>1000000</v>
      </c>
      <c r="AA1315" s="208">
        <v>1.2</v>
      </c>
      <c r="AB1315" s="35">
        <f t="shared" si="254"/>
        <v>1061946.9026548674</v>
      </c>
      <c r="AC1315" s="27">
        <f t="shared" si="247"/>
        <v>145486.72566371685</v>
      </c>
      <c r="AD1315" s="212">
        <v>0.13700000000000001</v>
      </c>
      <c r="AE1315" s="211">
        <f t="shared" si="248"/>
        <v>0</v>
      </c>
      <c r="AF1315" s="211" t="str">
        <f>IF(AND(COUNTIFS($J$18:J1315,J1315)=1,AE1315=1),1,"")</f>
        <v/>
      </c>
      <c r="AG1315" s="211">
        <f>IF(C1315="","",IF(AND(COUNTIFS($J$18:J1315,J1315)=1,C1315&lt;&gt;""),1,""))</f>
        <v>1</v>
      </c>
      <c r="AH1315" s="211">
        <f>IF(G1315="","",IF(AND(COUNTIFS($J$18:J1315,J1315)=1,G1315&lt;&gt;""),1,""))</f>
        <v>1</v>
      </c>
      <c r="AI1315" s="28">
        <f t="shared" si="249"/>
        <v>57778307.282035396</v>
      </c>
      <c r="AJ1315" s="28">
        <f t="shared" si="250"/>
        <v>7259860.7225420559</v>
      </c>
      <c r="AK1315" s="29">
        <f t="shared" si="251"/>
        <v>0.12565028406083667</v>
      </c>
      <c r="AL1315" s="210"/>
      <c r="AM1315" s="210"/>
      <c r="AN1315" s="210"/>
      <c r="AO1315" s="210"/>
      <c r="AP1315" s="45" t="str">
        <f t="shared" si="252"/>
        <v>20213</v>
      </c>
      <c r="AQ1315" s="45" t="str">
        <f t="shared" si="253"/>
        <v>20213RMB</v>
      </c>
    </row>
    <row r="1316" spans="1:43" s="15" customFormat="1">
      <c r="A1316" s="208" t="s">
        <v>35</v>
      </c>
      <c r="B1316" s="209">
        <v>2020</v>
      </c>
      <c r="C1316" s="209">
        <v>12</v>
      </c>
      <c r="D1316" s="57" t="str">
        <f t="shared" si="256"/>
        <v>Q3</v>
      </c>
      <c r="E1316" s="208" t="s">
        <v>35</v>
      </c>
      <c r="F1316" s="209">
        <v>2021</v>
      </c>
      <c r="G1316" s="209">
        <v>3</v>
      </c>
      <c r="H1316" s="213"/>
      <c r="I1316" s="57" t="str">
        <f t="shared" si="245"/>
        <v>Q4</v>
      </c>
      <c r="J1316" s="204" t="s">
        <v>1501</v>
      </c>
      <c r="K1316" s="213" t="s">
        <v>1502</v>
      </c>
      <c r="L1316" s="210" t="s">
        <v>55</v>
      </c>
      <c r="M1316" s="208" t="s">
        <v>47</v>
      </c>
      <c r="N1316" s="208">
        <v>1</v>
      </c>
      <c r="O1316" s="208"/>
      <c r="P1316" s="57" t="str">
        <f t="shared" si="246"/>
        <v>MAIN UNIT</v>
      </c>
      <c r="Q1316" s="208" t="s">
        <v>48</v>
      </c>
      <c r="R1316" s="208" t="s">
        <v>49</v>
      </c>
      <c r="S1316" s="208" t="s">
        <v>37</v>
      </c>
      <c r="T1316" s="208" t="s">
        <v>75</v>
      </c>
      <c r="U1316" s="208" t="s">
        <v>58</v>
      </c>
      <c r="V1316" s="208" t="s">
        <v>59</v>
      </c>
      <c r="W1316" s="208" t="s">
        <v>51</v>
      </c>
      <c r="X1316" s="34">
        <v>680000</v>
      </c>
      <c r="Y1316" s="215" t="str">
        <f t="shared" si="255"/>
        <v>1.13</v>
      </c>
      <c r="Z1316" s="26">
        <f t="shared" si="257"/>
        <v>680000</v>
      </c>
      <c r="AA1316" s="208">
        <v>1.2</v>
      </c>
      <c r="AB1316" s="35">
        <f t="shared" si="254"/>
        <v>722123.89380530978</v>
      </c>
      <c r="AC1316" s="27">
        <f t="shared" si="247"/>
        <v>98930.973451327445</v>
      </c>
      <c r="AD1316" s="212">
        <v>0.13700000000000001</v>
      </c>
      <c r="AE1316" s="211">
        <f t="shared" si="248"/>
        <v>0</v>
      </c>
      <c r="AF1316" s="211" t="str">
        <f>IF(AND(COUNTIFS($J$18:J1316,J1316)=1,AE1316=1),1,"")</f>
        <v/>
      </c>
      <c r="AG1316" s="211" t="str">
        <f>IF(C1316="","",IF(AND(COUNTIFS($J$18:J1316,J1316)=1,C1316&lt;&gt;""),1,""))</f>
        <v/>
      </c>
      <c r="AH1316" s="211" t="str">
        <f>IF(G1316="","",IF(AND(COUNTIFS($J$18:J1316,J1316)=1,G1316&lt;&gt;""),1,""))</f>
        <v/>
      </c>
      <c r="AI1316" s="28">
        <f t="shared" si="249"/>
        <v>57778307.282035396</v>
      </c>
      <c r="AJ1316" s="28">
        <f t="shared" si="250"/>
        <v>7259860.7225420559</v>
      </c>
      <c r="AK1316" s="29">
        <f t="shared" si="251"/>
        <v>0.12565028406083667</v>
      </c>
      <c r="AL1316" s="210"/>
      <c r="AM1316" s="210"/>
      <c r="AN1316" s="210"/>
      <c r="AO1316" s="210"/>
      <c r="AP1316" s="45" t="str">
        <f t="shared" si="252"/>
        <v>20213</v>
      </c>
      <c r="AQ1316" s="45" t="str">
        <f t="shared" si="253"/>
        <v>20213RMB</v>
      </c>
    </row>
    <row r="1317" spans="1:43" s="15" customFormat="1">
      <c r="A1317" s="208" t="s">
        <v>35</v>
      </c>
      <c r="B1317" s="209">
        <v>2020</v>
      </c>
      <c r="C1317" s="209">
        <v>12</v>
      </c>
      <c r="D1317" s="57" t="str">
        <f t="shared" si="256"/>
        <v>Q3</v>
      </c>
      <c r="E1317" s="208" t="s">
        <v>35</v>
      </c>
      <c r="F1317" s="209">
        <v>2021</v>
      </c>
      <c r="G1317" s="209">
        <v>3</v>
      </c>
      <c r="H1317" s="213"/>
      <c r="I1317" s="57" t="str">
        <f t="shared" si="245"/>
        <v>Q4</v>
      </c>
      <c r="J1317" s="204" t="s">
        <v>1428</v>
      </c>
      <c r="K1317" s="213" t="s">
        <v>1217</v>
      </c>
      <c r="L1317" s="210" t="s">
        <v>79</v>
      </c>
      <c r="M1317" s="208" t="s">
        <v>47</v>
      </c>
      <c r="N1317" s="208">
        <v>1</v>
      </c>
      <c r="O1317" s="208"/>
      <c r="P1317" s="57" t="str">
        <f t="shared" si="246"/>
        <v>MAIN UNIT</v>
      </c>
      <c r="Q1317" s="208" t="s">
        <v>48</v>
      </c>
      <c r="R1317" s="208" t="s">
        <v>49</v>
      </c>
      <c r="S1317" s="208" t="s">
        <v>36</v>
      </c>
      <c r="T1317" s="208" t="s">
        <v>65</v>
      </c>
      <c r="U1317" s="208" t="s">
        <v>66</v>
      </c>
      <c r="V1317" s="208" t="s">
        <v>99</v>
      </c>
      <c r="W1317" s="208" t="s">
        <v>96</v>
      </c>
      <c r="X1317" s="34">
        <v>13580000</v>
      </c>
      <c r="Y1317" s="215" t="str">
        <f t="shared" si="255"/>
        <v>1</v>
      </c>
      <c r="Z1317" s="26">
        <f t="shared" si="257"/>
        <v>13580000</v>
      </c>
      <c r="AA1317" s="208">
        <v>7.4499999999999997E-2</v>
      </c>
      <c r="AB1317" s="35">
        <f t="shared" si="254"/>
        <v>1011710</v>
      </c>
      <c r="AC1317" s="27">
        <f t="shared" si="247"/>
        <v>148215.51499999998</v>
      </c>
      <c r="AD1317" s="212">
        <v>0.14649999999999999</v>
      </c>
      <c r="AE1317" s="211">
        <f t="shared" si="248"/>
        <v>0</v>
      </c>
      <c r="AF1317" s="211" t="str">
        <f>IF(AND(COUNTIFS($J$18:J1317,J1317)=1,AE1317=1),1,"")</f>
        <v/>
      </c>
      <c r="AG1317" s="211" t="str">
        <f>IF(C1317="","",IF(AND(COUNTIFS($J$18:J1317,J1317)=1,C1317&lt;&gt;""),1,""))</f>
        <v/>
      </c>
      <c r="AH1317" s="211" t="str">
        <f>IF(G1317="","",IF(AND(COUNTIFS($J$18:J1317,J1317)=1,G1317&lt;&gt;""),1,""))</f>
        <v/>
      </c>
      <c r="AI1317" s="28">
        <f t="shared" si="249"/>
        <v>57778307.282035396</v>
      </c>
      <c r="AJ1317" s="28">
        <f t="shared" si="250"/>
        <v>7259860.7225420559</v>
      </c>
      <c r="AK1317" s="29">
        <f t="shared" si="251"/>
        <v>0.12565028406083667</v>
      </c>
      <c r="AL1317" s="210"/>
      <c r="AM1317" s="210"/>
      <c r="AN1317" s="210"/>
      <c r="AO1317" s="210"/>
      <c r="AP1317" s="45" t="str">
        <f t="shared" si="252"/>
        <v>20213</v>
      </c>
      <c r="AQ1317" s="45" t="str">
        <f t="shared" si="253"/>
        <v>20213JPY</v>
      </c>
    </row>
    <row r="1318" spans="1:43" s="15" customFormat="1">
      <c r="A1318" s="208" t="s">
        <v>35</v>
      </c>
      <c r="B1318" s="209">
        <v>2020</v>
      </c>
      <c r="C1318" s="209">
        <v>12</v>
      </c>
      <c r="D1318" s="57" t="str">
        <f t="shared" si="256"/>
        <v>Q3</v>
      </c>
      <c r="E1318" s="208" t="s">
        <v>35</v>
      </c>
      <c r="F1318" s="209">
        <v>2021</v>
      </c>
      <c r="G1318" s="209">
        <v>3</v>
      </c>
      <c r="H1318" s="213"/>
      <c r="I1318" s="57" t="str">
        <f t="shared" si="245"/>
        <v>Q4</v>
      </c>
      <c r="J1318" s="204" t="s">
        <v>1428</v>
      </c>
      <c r="K1318" s="213" t="s">
        <v>1217</v>
      </c>
      <c r="L1318" s="210" t="s">
        <v>79</v>
      </c>
      <c r="M1318" s="208" t="s">
        <v>47</v>
      </c>
      <c r="N1318" s="208">
        <v>1</v>
      </c>
      <c r="O1318" s="208"/>
      <c r="P1318" s="57" t="str">
        <f t="shared" si="246"/>
        <v>MAIN UNIT</v>
      </c>
      <c r="Q1318" s="208" t="s">
        <v>48</v>
      </c>
      <c r="R1318" s="208" t="s">
        <v>49</v>
      </c>
      <c r="S1318" s="208" t="s">
        <v>36</v>
      </c>
      <c r="T1318" s="208" t="s">
        <v>65</v>
      </c>
      <c r="U1318" s="208" t="s">
        <v>66</v>
      </c>
      <c r="V1318" s="208" t="s">
        <v>99</v>
      </c>
      <c r="W1318" s="208" t="s">
        <v>96</v>
      </c>
      <c r="X1318" s="34">
        <v>13580000</v>
      </c>
      <c r="Y1318" s="215" t="str">
        <f t="shared" si="255"/>
        <v>1</v>
      </c>
      <c r="Z1318" s="26">
        <f t="shared" si="257"/>
        <v>13580000</v>
      </c>
      <c r="AA1318" s="208">
        <v>7.4499999999999997E-2</v>
      </c>
      <c r="AB1318" s="35">
        <f t="shared" si="254"/>
        <v>1011710</v>
      </c>
      <c r="AC1318" s="27">
        <f t="shared" si="247"/>
        <v>148215.51499999998</v>
      </c>
      <c r="AD1318" s="212">
        <v>0.14649999999999999</v>
      </c>
      <c r="AE1318" s="211">
        <f t="shared" si="248"/>
        <v>0</v>
      </c>
      <c r="AF1318" s="211" t="str">
        <f>IF(AND(COUNTIFS($J$18:J1318,J1318)=1,AE1318=1),1,"")</f>
        <v/>
      </c>
      <c r="AG1318" s="211" t="str">
        <f>IF(C1318="","",IF(AND(COUNTIFS($J$18:J1318,J1318)=1,C1318&lt;&gt;""),1,""))</f>
        <v/>
      </c>
      <c r="AH1318" s="211" t="str">
        <f>IF(G1318="","",IF(AND(COUNTIFS($J$18:J1318,J1318)=1,G1318&lt;&gt;""),1,""))</f>
        <v/>
      </c>
      <c r="AI1318" s="28">
        <f t="shared" si="249"/>
        <v>57778307.282035396</v>
      </c>
      <c r="AJ1318" s="28">
        <f t="shared" si="250"/>
        <v>7259860.7225420559</v>
      </c>
      <c r="AK1318" s="29">
        <f t="shared" si="251"/>
        <v>0.12565028406083667</v>
      </c>
      <c r="AL1318" s="210"/>
      <c r="AM1318" s="210"/>
      <c r="AN1318" s="210"/>
      <c r="AO1318" s="210"/>
      <c r="AP1318" s="45" t="str">
        <f t="shared" si="252"/>
        <v>20213</v>
      </c>
      <c r="AQ1318" s="45" t="str">
        <f t="shared" si="253"/>
        <v>20213JPY</v>
      </c>
    </row>
    <row r="1319" spans="1:43" s="15" customFormat="1">
      <c r="A1319" s="208" t="s">
        <v>35</v>
      </c>
      <c r="B1319" s="209">
        <v>2020</v>
      </c>
      <c r="C1319" s="209">
        <v>12</v>
      </c>
      <c r="D1319" s="57" t="str">
        <f t="shared" si="256"/>
        <v>Q3</v>
      </c>
      <c r="E1319" s="208" t="s">
        <v>35</v>
      </c>
      <c r="F1319" s="209">
        <v>2021</v>
      </c>
      <c r="G1319" s="209">
        <v>2</v>
      </c>
      <c r="H1319" s="213"/>
      <c r="I1319" s="57" t="str">
        <f t="shared" si="245"/>
        <v>Q4</v>
      </c>
      <c r="J1319" s="204" t="s">
        <v>1503</v>
      </c>
      <c r="K1319" s="213" t="s">
        <v>1504</v>
      </c>
      <c r="L1319" s="210" t="s">
        <v>55</v>
      </c>
      <c r="M1319" s="208" t="s">
        <v>47</v>
      </c>
      <c r="N1319" s="208">
        <v>1</v>
      </c>
      <c r="O1319" s="208"/>
      <c r="P1319" s="57" t="str">
        <f t="shared" si="246"/>
        <v>MAIN UNIT</v>
      </c>
      <c r="Q1319" s="208" t="s">
        <v>48</v>
      </c>
      <c r="R1319" s="208" t="s">
        <v>49</v>
      </c>
      <c r="S1319" s="208" t="s">
        <v>36</v>
      </c>
      <c r="T1319" s="208" t="s">
        <v>65</v>
      </c>
      <c r="U1319" s="208" t="s">
        <v>66</v>
      </c>
      <c r="V1319" s="208" t="s">
        <v>1148</v>
      </c>
      <c r="W1319" s="208" t="s">
        <v>96</v>
      </c>
      <c r="X1319" s="34">
        <v>8225000</v>
      </c>
      <c r="Y1319" s="215" t="str">
        <f t="shared" si="255"/>
        <v>1</v>
      </c>
      <c r="Z1319" s="26">
        <f t="shared" si="257"/>
        <v>8225000</v>
      </c>
      <c r="AA1319" s="208">
        <v>7.5700000000000003E-2</v>
      </c>
      <c r="AB1319" s="35">
        <f t="shared" si="254"/>
        <v>622632.5</v>
      </c>
      <c r="AC1319" s="27">
        <f t="shared" si="247"/>
        <v>106407.89425</v>
      </c>
      <c r="AD1319" s="212">
        <v>0.1709</v>
      </c>
      <c r="AE1319" s="211">
        <f t="shared" si="248"/>
        <v>0</v>
      </c>
      <c r="AF1319" s="211" t="str">
        <f>IF(AND(COUNTIFS($J$18:J1319,J1319)=1,AE1319=1),1,"")</f>
        <v/>
      </c>
      <c r="AG1319" s="211">
        <f>IF(C1319="","",IF(AND(COUNTIFS($J$18:J1319,J1319)=1,C1319&lt;&gt;""),1,""))</f>
        <v>1</v>
      </c>
      <c r="AH1319" s="211">
        <f>IF(G1319="","",IF(AND(COUNTIFS($J$18:J1319,J1319)=1,G1319&lt;&gt;""),1,""))</f>
        <v>1</v>
      </c>
      <c r="AI1319" s="28">
        <f t="shared" si="249"/>
        <v>31097187.029487614</v>
      </c>
      <c r="AJ1319" s="28">
        <f t="shared" si="250"/>
        <v>3892353.6644401974</v>
      </c>
      <c r="AK1319" s="29">
        <f t="shared" si="251"/>
        <v>0.12516738767237404</v>
      </c>
      <c r="AL1319" s="210"/>
      <c r="AM1319" s="210"/>
      <c r="AN1319" s="210"/>
      <c r="AO1319" s="210"/>
      <c r="AP1319" s="45" t="str">
        <f t="shared" si="252"/>
        <v>20212</v>
      </c>
      <c r="AQ1319" s="45" t="str">
        <f t="shared" si="253"/>
        <v>20212JPY</v>
      </c>
    </row>
    <row r="1320" spans="1:43" s="15" customFormat="1">
      <c r="A1320" s="208" t="s">
        <v>35</v>
      </c>
      <c r="B1320" s="209">
        <v>2020</v>
      </c>
      <c r="C1320" s="209">
        <v>12</v>
      </c>
      <c r="D1320" s="57" t="str">
        <f t="shared" si="256"/>
        <v>Q3</v>
      </c>
      <c r="E1320" s="208" t="s">
        <v>35</v>
      </c>
      <c r="F1320" s="209">
        <v>2021</v>
      </c>
      <c r="G1320" s="209">
        <v>3</v>
      </c>
      <c r="H1320" s="213"/>
      <c r="I1320" s="57" t="str">
        <f t="shared" si="245"/>
        <v>Q4</v>
      </c>
      <c r="J1320" s="204" t="s">
        <v>1505</v>
      </c>
      <c r="K1320" s="213" t="s">
        <v>1506</v>
      </c>
      <c r="L1320" s="210" t="s">
        <v>55</v>
      </c>
      <c r="M1320" s="208" t="s">
        <v>47</v>
      </c>
      <c r="N1320" s="208">
        <v>1</v>
      </c>
      <c r="O1320" s="208"/>
      <c r="P1320" s="57" t="str">
        <f t="shared" si="246"/>
        <v>MAIN UNIT</v>
      </c>
      <c r="Q1320" s="208" t="s">
        <v>56</v>
      </c>
      <c r="R1320" s="208" t="s">
        <v>49</v>
      </c>
      <c r="S1320" s="208" t="s">
        <v>36</v>
      </c>
      <c r="T1320" s="208" t="s">
        <v>65</v>
      </c>
      <c r="U1320" s="208" t="s">
        <v>66</v>
      </c>
      <c r="V1320" s="208" t="s">
        <v>99</v>
      </c>
      <c r="W1320" s="208" t="s">
        <v>96</v>
      </c>
      <c r="X1320" s="34">
        <v>8600000</v>
      </c>
      <c r="Y1320" s="215" t="str">
        <f t="shared" si="255"/>
        <v>1</v>
      </c>
      <c r="Z1320" s="26">
        <f t="shared" si="257"/>
        <v>8600000</v>
      </c>
      <c r="AA1320" s="208">
        <v>7.4499999999999997E-2</v>
      </c>
      <c r="AB1320" s="35">
        <f t="shared" si="254"/>
        <v>640700</v>
      </c>
      <c r="AC1320" s="27">
        <f t="shared" si="247"/>
        <v>103024.56</v>
      </c>
      <c r="AD1320" s="212">
        <v>0.1608</v>
      </c>
      <c r="AE1320" s="211">
        <f t="shared" si="248"/>
        <v>1</v>
      </c>
      <c r="AF1320" s="211">
        <f>IF(AND(COUNTIFS($J$18:J1320,J1320)=1,AE1320=1),1,"")</f>
        <v>1</v>
      </c>
      <c r="AG1320" s="211">
        <f>IF(C1320="","",IF(AND(COUNTIFS($J$18:J1320,J1320)=1,C1320&lt;&gt;""),1,""))</f>
        <v>1</v>
      </c>
      <c r="AH1320" s="211">
        <f>IF(G1320="","",IF(AND(COUNTIFS($J$18:J1320,J1320)=1,G1320&lt;&gt;""),1,""))</f>
        <v>1</v>
      </c>
      <c r="AI1320" s="28">
        <f t="shared" si="249"/>
        <v>57778307.282035396</v>
      </c>
      <c r="AJ1320" s="28">
        <f t="shared" si="250"/>
        <v>7259860.7225420559</v>
      </c>
      <c r="AK1320" s="29">
        <f t="shared" si="251"/>
        <v>0.12565028406083667</v>
      </c>
      <c r="AL1320" s="210"/>
      <c r="AM1320" s="210"/>
      <c r="AN1320" s="210"/>
      <c r="AO1320" s="210"/>
      <c r="AP1320" s="45" t="str">
        <f t="shared" si="252"/>
        <v>20213</v>
      </c>
      <c r="AQ1320" s="45" t="str">
        <f t="shared" si="253"/>
        <v>20213JPY</v>
      </c>
    </row>
    <row r="1321" spans="1:43" s="15" customFormat="1">
      <c r="A1321" s="208" t="s">
        <v>35</v>
      </c>
      <c r="B1321" s="209">
        <v>2020</v>
      </c>
      <c r="C1321" s="209">
        <v>12</v>
      </c>
      <c r="D1321" s="57" t="str">
        <f t="shared" si="256"/>
        <v>Q3</v>
      </c>
      <c r="E1321" s="208" t="s">
        <v>35</v>
      </c>
      <c r="F1321" s="209">
        <v>2021</v>
      </c>
      <c r="G1321" s="209">
        <v>3</v>
      </c>
      <c r="H1321" s="213"/>
      <c r="I1321" s="57" t="str">
        <f t="shared" si="245"/>
        <v>Q4</v>
      </c>
      <c r="J1321" s="204" t="s">
        <v>1505</v>
      </c>
      <c r="K1321" s="213" t="s">
        <v>1506</v>
      </c>
      <c r="L1321" s="210" t="s">
        <v>55</v>
      </c>
      <c r="M1321" s="208" t="s">
        <v>47</v>
      </c>
      <c r="N1321" s="208">
        <v>1</v>
      </c>
      <c r="O1321" s="208"/>
      <c r="P1321" s="57" t="str">
        <f t="shared" si="246"/>
        <v>MAIN UNIT</v>
      </c>
      <c r="Q1321" s="208" t="s">
        <v>56</v>
      </c>
      <c r="R1321" s="208" t="s">
        <v>49</v>
      </c>
      <c r="S1321" s="208" t="s">
        <v>36</v>
      </c>
      <c r="T1321" s="208" t="s">
        <v>65</v>
      </c>
      <c r="U1321" s="208" t="s">
        <v>66</v>
      </c>
      <c r="V1321" s="208" t="s">
        <v>99</v>
      </c>
      <c r="W1321" s="208" t="s">
        <v>96</v>
      </c>
      <c r="X1321" s="34">
        <v>8600000</v>
      </c>
      <c r="Y1321" s="215" t="str">
        <f t="shared" si="255"/>
        <v>1</v>
      </c>
      <c r="Z1321" s="26">
        <f t="shared" si="257"/>
        <v>8600000</v>
      </c>
      <c r="AA1321" s="208">
        <v>7.4499999999999997E-2</v>
      </c>
      <c r="AB1321" s="35">
        <f t="shared" si="254"/>
        <v>640700</v>
      </c>
      <c r="AC1321" s="27">
        <f t="shared" si="247"/>
        <v>103024.56</v>
      </c>
      <c r="AD1321" s="212">
        <v>0.1608</v>
      </c>
      <c r="AE1321" s="211">
        <f t="shared" si="248"/>
        <v>1</v>
      </c>
      <c r="AF1321" s="211" t="str">
        <f>IF(AND(COUNTIFS($J$18:J1321,J1321)=1,AE1321=1),1,"")</f>
        <v/>
      </c>
      <c r="AG1321" s="211" t="str">
        <f>IF(C1321="","",IF(AND(COUNTIFS($J$18:J1321,J1321)=1,C1321&lt;&gt;""),1,""))</f>
        <v/>
      </c>
      <c r="AH1321" s="211" t="str">
        <f>IF(G1321="","",IF(AND(COUNTIFS($J$18:J1321,J1321)=1,G1321&lt;&gt;""),1,""))</f>
        <v/>
      </c>
      <c r="AI1321" s="28">
        <f t="shared" si="249"/>
        <v>57778307.282035396</v>
      </c>
      <c r="AJ1321" s="28">
        <f t="shared" si="250"/>
        <v>7259860.7225420559</v>
      </c>
      <c r="AK1321" s="29">
        <f t="shared" si="251"/>
        <v>0.12565028406083667</v>
      </c>
      <c r="AL1321" s="210"/>
      <c r="AM1321" s="210"/>
      <c r="AN1321" s="210"/>
      <c r="AO1321" s="210"/>
      <c r="AP1321" s="45" t="str">
        <f t="shared" si="252"/>
        <v>20213</v>
      </c>
      <c r="AQ1321" s="45" t="str">
        <f t="shared" si="253"/>
        <v>20213JPY</v>
      </c>
    </row>
    <row r="1322" spans="1:43" s="15" customFormat="1">
      <c r="A1322" s="208" t="s">
        <v>35</v>
      </c>
      <c r="B1322" s="209">
        <v>2020</v>
      </c>
      <c r="C1322" s="209">
        <v>12</v>
      </c>
      <c r="D1322" s="57" t="str">
        <f t="shared" si="256"/>
        <v>Q3</v>
      </c>
      <c r="E1322" s="208" t="s">
        <v>35</v>
      </c>
      <c r="F1322" s="209">
        <v>2021</v>
      </c>
      <c r="G1322" s="209">
        <v>2</v>
      </c>
      <c r="H1322" s="213"/>
      <c r="I1322" s="57" t="str">
        <f t="shared" si="245"/>
        <v>Q4</v>
      </c>
      <c r="J1322" s="204" t="s">
        <v>1507</v>
      </c>
      <c r="K1322" s="213" t="s">
        <v>1508</v>
      </c>
      <c r="L1322" s="210" t="s">
        <v>79</v>
      </c>
      <c r="M1322" s="208" t="s">
        <v>47</v>
      </c>
      <c r="N1322" s="208">
        <v>1</v>
      </c>
      <c r="O1322" s="208"/>
      <c r="P1322" s="57" t="str">
        <f t="shared" si="246"/>
        <v>MAIN UNIT</v>
      </c>
      <c r="Q1322" s="208" t="s">
        <v>48</v>
      </c>
      <c r="R1322" s="208" t="s">
        <v>49</v>
      </c>
      <c r="S1322" s="208" t="s">
        <v>36</v>
      </c>
      <c r="T1322" s="208" t="s">
        <v>65</v>
      </c>
      <c r="U1322" s="208" t="s">
        <v>66</v>
      </c>
      <c r="V1322" s="208" t="s">
        <v>67</v>
      </c>
      <c r="W1322" s="208" t="s">
        <v>96</v>
      </c>
      <c r="X1322" s="34">
        <v>19000000</v>
      </c>
      <c r="Y1322" s="215" t="str">
        <f t="shared" si="255"/>
        <v>1</v>
      </c>
      <c r="Z1322" s="26">
        <f t="shared" si="257"/>
        <v>19000000</v>
      </c>
      <c r="AA1322" s="208">
        <v>7.5700000000000003E-2</v>
      </c>
      <c r="AB1322" s="35">
        <f t="shared" si="254"/>
        <v>1438300</v>
      </c>
      <c r="AC1322" s="27">
        <f t="shared" si="247"/>
        <v>250839.52</v>
      </c>
      <c r="AD1322" s="212">
        <v>0.1744</v>
      </c>
      <c r="AE1322" s="211">
        <f t="shared" si="248"/>
        <v>0</v>
      </c>
      <c r="AF1322" s="211" t="str">
        <f>IF(AND(COUNTIFS($J$18:J1322,J1322)=1,AE1322=1),1,"")</f>
        <v/>
      </c>
      <c r="AG1322" s="211">
        <f>IF(C1322="","",IF(AND(COUNTIFS($J$18:J1322,J1322)=1,C1322&lt;&gt;""),1,""))</f>
        <v>1</v>
      </c>
      <c r="AH1322" s="211">
        <f>IF(G1322="","",IF(AND(COUNTIFS($J$18:J1322,J1322)=1,G1322&lt;&gt;""),1,""))</f>
        <v>1</v>
      </c>
      <c r="AI1322" s="28">
        <f t="shared" si="249"/>
        <v>31097187.029487614</v>
      </c>
      <c r="AJ1322" s="28">
        <f t="shared" si="250"/>
        <v>3892353.6644401974</v>
      </c>
      <c r="AK1322" s="29">
        <f t="shared" si="251"/>
        <v>0.12516738767237404</v>
      </c>
      <c r="AL1322" s="210"/>
      <c r="AM1322" s="210"/>
      <c r="AN1322" s="210"/>
      <c r="AO1322" s="210"/>
      <c r="AP1322" s="45" t="str">
        <f t="shared" si="252"/>
        <v>20212</v>
      </c>
      <c r="AQ1322" s="45" t="str">
        <f t="shared" si="253"/>
        <v>20212JPY</v>
      </c>
    </row>
    <row r="1323" spans="1:43" s="15" customFormat="1">
      <c r="A1323" s="208" t="s">
        <v>35</v>
      </c>
      <c r="B1323" s="209">
        <v>2020</v>
      </c>
      <c r="C1323" s="209">
        <v>12</v>
      </c>
      <c r="D1323" s="57" t="str">
        <f t="shared" si="256"/>
        <v>Q3</v>
      </c>
      <c r="E1323" s="208" t="s">
        <v>35</v>
      </c>
      <c r="F1323" s="209">
        <v>2021</v>
      </c>
      <c r="G1323" s="209">
        <v>2</v>
      </c>
      <c r="H1323" s="213"/>
      <c r="I1323" s="57" t="str">
        <f t="shared" si="245"/>
        <v>Q4</v>
      </c>
      <c r="J1323" s="204" t="s">
        <v>1507</v>
      </c>
      <c r="K1323" s="213" t="s">
        <v>1508</v>
      </c>
      <c r="L1323" s="210" t="s">
        <v>79</v>
      </c>
      <c r="M1323" s="208" t="s">
        <v>47</v>
      </c>
      <c r="N1323" s="208">
        <v>1</v>
      </c>
      <c r="O1323" s="208"/>
      <c r="P1323" s="57" t="str">
        <f t="shared" si="246"/>
        <v>MAIN UNIT</v>
      </c>
      <c r="Q1323" s="208" t="s">
        <v>48</v>
      </c>
      <c r="R1323" s="208" t="s">
        <v>49</v>
      </c>
      <c r="S1323" s="208" t="s">
        <v>36</v>
      </c>
      <c r="T1323" s="208" t="s">
        <v>65</v>
      </c>
      <c r="U1323" s="208" t="s">
        <v>66</v>
      </c>
      <c r="V1323" s="208" t="s">
        <v>67</v>
      </c>
      <c r="W1323" s="208" t="s">
        <v>96</v>
      </c>
      <c r="X1323" s="34">
        <v>19000000</v>
      </c>
      <c r="Y1323" s="215" t="str">
        <f t="shared" si="255"/>
        <v>1</v>
      </c>
      <c r="Z1323" s="26">
        <f t="shared" si="257"/>
        <v>19000000</v>
      </c>
      <c r="AA1323" s="208">
        <v>7.5700000000000003E-2</v>
      </c>
      <c r="AB1323" s="35">
        <f t="shared" si="254"/>
        <v>1438300</v>
      </c>
      <c r="AC1323" s="27">
        <f t="shared" si="247"/>
        <v>250839.52</v>
      </c>
      <c r="AD1323" s="212">
        <v>0.1744</v>
      </c>
      <c r="AE1323" s="211">
        <f t="shared" si="248"/>
        <v>0</v>
      </c>
      <c r="AF1323" s="211" t="str">
        <f>IF(AND(COUNTIFS($J$18:J1323,J1323)=1,AE1323=1),1,"")</f>
        <v/>
      </c>
      <c r="AG1323" s="211" t="str">
        <f>IF(C1323="","",IF(AND(COUNTIFS($J$18:J1323,J1323)=1,C1323&lt;&gt;""),1,""))</f>
        <v/>
      </c>
      <c r="AH1323" s="211" t="str">
        <f>IF(G1323="","",IF(AND(COUNTIFS($J$18:J1323,J1323)=1,G1323&lt;&gt;""),1,""))</f>
        <v/>
      </c>
      <c r="AI1323" s="28">
        <f t="shared" si="249"/>
        <v>31097187.029487614</v>
      </c>
      <c r="AJ1323" s="28">
        <f t="shared" si="250"/>
        <v>3892353.6644401974</v>
      </c>
      <c r="AK1323" s="29">
        <f t="shared" si="251"/>
        <v>0.12516738767237404</v>
      </c>
      <c r="AL1323" s="210"/>
      <c r="AM1323" s="210"/>
      <c r="AN1323" s="210"/>
      <c r="AO1323" s="210"/>
      <c r="AP1323" s="45" t="str">
        <f t="shared" si="252"/>
        <v>20212</v>
      </c>
      <c r="AQ1323" s="45" t="str">
        <f t="shared" si="253"/>
        <v>20212JPY</v>
      </c>
    </row>
    <row r="1324" spans="1:43" s="15" customFormat="1">
      <c r="A1324" s="208" t="s">
        <v>35</v>
      </c>
      <c r="B1324" s="209">
        <v>2020</v>
      </c>
      <c r="C1324" s="209">
        <v>12</v>
      </c>
      <c r="D1324" s="57" t="str">
        <f t="shared" si="256"/>
        <v>Q3</v>
      </c>
      <c r="E1324" s="208" t="s">
        <v>35</v>
      </c>
      <c r="F1324" s="209">
        <v>2021</v>
      </c>
      <c r="G1324" s="209">
        <v>2</v>
      </c>
      <c r="H1324" s="213"/>
      <c r="I1324" s="57" t="str">
        <f t="shared" si="245"/>
        <v>Q4</v>
      </c>
      <c r="J1324" s="204" t="s">
        <v>1507</v>
      </c>
      <c r="K1324" s="213" t="s">
        <v>1508</v>
      </c>
      <c r="L1324" s="210" t="s">
        <v>55</v>
      </c>
      <c r="M1324" s="208" t="s">
        <v>47</v>
      </c>
      <c r="N1324" s="208">
        <v>1</v>
      </c>
      <c r="O1324" s="208"/>
      <c r="P1324" s="57" t="str">
        <f t="shared" si="246"/>
        <v>MAIN UNIT</v>
      </c>
      <c r="Q1324" s="208" t="s">
        <v>48</v>
      </c>
      <c r="R1324" s="208" t="s">
        <v>49</v>
      </c>
      <c r="S1324" s="208" t="s">
        <v>36</v>
      </c>
      <c r="T1324" s="208" t="s">
        <v>65</v>
      </c>
      <c r="U1324" s="208" t="s">
        <v>66</v>
      </c>
      <c r="V1324" s="208" t="s">
        <v>67</v>
      </c>
      <c r="W1324" s="208" t="s">
        <v>96</v>
      </c>
      <c r="X1324" s="34">
        <v>11000000</v>
      </c>
      <c r="Y1324" s="215" t="str">
        <f t="shared" si="255"/>
        <v>1</v>
      </c>
      <c r="Z1324" s="26">
        <f t="shared" si="257"/>
        <v>11000000</v>
      </c>
      <c r="AA1324" s="208">
        <v>7.5700000000000003E-2</v>
      </c>
      <c r="AB1324" s="35">
        <f t="shared" si="254"/>
        <v>832700</v>
      </c>
      <c r="AC1324" s="27">
        <f t="shared" si="247"/>
        <v>145222.88</v>
      </c>
      <c r="AD1324" s="212">
        <v>0.1744</v>
      </c>
      <c r="AE1324" s="211">
        <f t="shared" si="248"/>
        <v>0</v>
      </c>
      <c r="AF1324" s="211" t="str">
        <f>IF(AND(COUNTIFS($J$18:J1324,J1324)=1,AE1324=1),1,"")</f>
        <v/>
      </c>
      <c r="AG1324" s="211" t="str">
        <f>IF(C1324="","",IF(AND(COUNTIFS($J$18:J1324,J1324)=1,C1324&lt;&gt;""),1,""))</f>
        <v/>
      </c>
      <c r="AH1324" s="211" t="str">
        <f>IF(G1324="","",IF(AND(COUNTIFS($J$18:J1324,J1324)=1,G1324&lt;&gt;""),1,""))</f>
        <v/>
      </c>
      <c r="AI1324" s="28">
        <f t="shared" si="249"/>
        <v>31097187.029487614</v>
      </c>
      <c r="AJ1324" s="28">
        <f t="shared" si="250"/>
        <v>3892353.6644401974</v>
      </c>
      <c r="AK1324" s="29">
        <f t="shared" si="251"/>
        <v>0.12516738767237404</v>
      </c>
      <c r="AL1324" s="210"/>
      <c r="AM1324" s="210"/>
      <c r="AN1324" s="210"/>
      <c r="AO1324" s="210"/>
      <c r="AP1324" s="45" t="str">
        <f t="shared" si="252"/>
        <v>20212</v>
      </c>
      <c r="AQ1324" s="45" t="str">
        <f t="shared" si="253"/>
        <v>20212JPY</v>
      </c>
    </row>
    <row r="1325" spans="1:43" s="15" customFormat="1">
      <c r="A1325" s="208" t="s">
        <v>35</v>
      </c>
      <c r="B1325" s="209">
        <v>2020</v>
      </c>
      <c r="C1325" s="209">
        <v>12</v>
      </c>
      <c r="D1325" s="57" t="str">
        <f t="shared" si="256"/>
        <v>Q3</v>
      </c>
      <c r="E1325" s="208" t="s">
        <v>35</v>
      </c>
      <c r="F1325" s="209">
        <v>2021</v>
      </c>
      <c r="G1325" s="209">
        <v>3</v>
      </c>
      <c r="H1325" s="213"/>
      <c r="I1325" s="57" t="str">
        <f t="shared" si="245"/>
        <v>Q4</v>
      </c>
      <c r="J1325" s="204" t="s">
        <v>1507</v>
      </c>
      <c r="K1325" s="213" t="s">
        <v>1508</v>
      </c>
      <c r="L1325" s="210" t="s">
        <v>55</v>
      </c>
      <c r="M1325" s="208" t="s">
        <v>47</v>
      </c>
      <c r="N1325" s="208">
        <v>1</v>
      </c>
      <c r="O1325" s="208"/>
      <c r="P1325" s="57" t="str">
        <f t="shared" si="246"/>
        <v>MAIN UNIT</v>
      </c>
      <c r="Q1325" s="208" t="s">
        <v>48</v>
      </c>
      <c r="R1325" s="208" t="s">
        <v>49</v>
      </c>
      <c r="S1325" s="208" t="s">
        <v>36</v>
      </c>
      <c r="T1325" s="208" t="s">
        <v>65</v>
      </c>
      <c r="U1325" s="208" t="s">
        <v>66</v>
      </c>
      <c r="V1325" s="208" t="s">
        <v>67</v>
      </c>
      <c r="W1325" s="208" t="s">
        <v>96</v>
      </c>
      <c r="X1325" s="34">
        <v>11000000</v>
      </c>
      <c r="Y1325" s="215" t="str">
        <f t="shared" si="255"/>
        <v>1</v>
      </c>
      <c r="Z1325" s="26">
        <f t="shared" si="257"/>
        <v>11000000</v>
      </c>
      <c r="AA1325" s="208">
        <v>7.4499999999999997E-2</v>
      </c>
      <c r="AB1325" s="35">
        <f t="shared" si="254"/>
        <v>819500</v>
      </c>
      <c r="AC1325" s="27">
        <f t="shared" si="247"/>
        <v>142920.79999999999</v>
      </c>
      <c r="AD1325" s="212">
        <v>0.1744</v>
      </c>
      <c r="AE1325" s="211">
        <f t="shared" si="248"/>
        <v>0</v>
      </c>
      <c r="AF1325" s="211" t="str">
        <f>IF(AND(COUNTIFS($J$18:J1325,J1325)=1,AE1325=1),1,"")</f>
        <v/>
      </c>
      <c r="AG1325" s="211" t="str">
        <f>IF(C1325="","",IF(AND(COUNTIFS($J$18:J1325,J1325)=1,C1325&lt;&gt;""),1,""))</f>
        <v/>
      </c>
      <c r="AH1325" s="211" t="str">
        <f>IF(G1325="","",IF(AND(COUNTIFS($J$18:J1325,J1325)=1,G1325&lt;&gt;""),1,""))</f>
        <v/>
      </c>
      <c r="AI1325" s="28">
        <f t="shared" si="249"/>
        <v>57778307.282035396</v>
      </c>
      <c r="AJ1325" s="28">
        <f t="shared" si="250"/>
        <v>7259860.7225420559</v>
      </c>
      <c r="AK1325" s="29">
        <f t="shared" si="251"/>
        <v>0.12565028406083667</v>
      </c>
      <c r="AL1325" s="210"/>
      <c r="AM1325" s="210"/>
      <c r="AN1325" s="210"/>
      <c r="AO1325" s="210"/>
      <c r="AP1325" s="45" t="str">
        <f t="shared" si="252"/>
        <v>20213</v>
      </c>
      <c r="AQ1325" s="45" t="str">
        <f t="shared" si="253"/>
        <v>20213JPY</v>
      </c>
    </row>
    <row r="1326" spans="1:43" s="15" customFormat="1">
      <c r="A1326" s="208" t="s">
        <v>35</v>
      </c>
      <c r="B1326" s="209">
        <v>2020</v>
      </c>
      <c r="C1326" s="209">
        <v>12</v>
      </c>
      <c r="D1326" s="57" t="str">
        <f t="shared" si="256"/>
        <v>Q3</v>
      </c>
      <c r="E1326" s="208" t="s">
        <v>35</v>
      </c>
      <c r="F1326" s="209">
        <v>2021</v>
      </c>
      <c r="G1326" s="209">
        <v>3</v>
      </c>
      <c r="H1326" s="213"/>
      <c r="I1326" s="57" t="str">
        <f t="shared" si="245"/>
        <v>Q4</v>
      </c>
      <c r="J1326" s="204" t="s">
        <v>1509</v>
      </c>
      <c r="K1326" s="213" t="s">
        <v>1249</v>
      </c>
      <c r="L1326" s="210" t="s">
        <v>55</v>
      </c>
      <c r="M1326" s="208" t="s">
        <v>47</v>
      </c>
      <c r="N1326" s="208">
        <v>1</v>
      </c>
      <c r="O1326" s="208"/>
      <c r="P1326" s="57" t="str">
        <f t="shared" si="246"/>
        <v>MAIN UNIT</v>
      </c>
      <c r="Q1326" s="208" t="s">
        <v>48</v>
      </c>
      <c r="R1326" s="208" t="s">
        <v>49</v>
      </c>
      <c r="S1326" s="208" t="s">
        <v>36</v>
      </c>
      <c r="T1326" s="208" t="s">
        <v>65</v>
      </c>
      <c r="U1326" s="208" t="s">
        <v>66</v>
      </c>
      <c r="V1326" s="208" t="s">
        <v>50</v>
      </c>
      <c r="W1326" s="208" t="s">
        <v>849</v>
      </c>
      <c r="X1326" s="34">
        <v>78997</v>
      </c>
      <c r="Y1326" s="215" t="str">
        <f t="shared" si="255"/>
        <v>1</v>
      </c>
      <c r="Z1326" s="26">
        <f t="shared" si="257"/>
        <v>78997</v>
      </c>
      <c r="AA1326" s="208">
        <v>7.8</v>
      </c>
      <c r="AB1326" s="35">
        <f t="shared" si="254"/>
        <v>616176.6</v>
      </c>
      <c r="AC1326" s="27">
        <f t="shared" si="247"/>
        <v>140488.2648</v>
      </c>
      <c r="AD1326" s="212">
        <v>0.22800000000000001</v>
      </c>
      <c r="AE1326" s="211">
        <f t="shared" si="248"/>
        <v>0</v>
      </c>
      <c r="AF1326" s="211" t="str">
        <f>IF(AND(COUNTIFS($J$18:J1326,J1326)=1,AE1326=1),1,"")</f>
        <v/>
      </c>
      <c r="AG1326" s="211">
        <f>IF(C1326="","",IF(AND(COUNTIFS($J$18:J1326,J1326)=1,C1326&lt;&gt;""),1,""))</f>
        <v>1</v>
      </c>
      <c r="AH1326" s="211">
        <f>IF(G1326="","",IF(AND(COUNTIFS($J$18:J1326,J1326)=1,G1326&lt;&gt;""),1,""))</f>
        <v>1</v>
      </c>
      <c r="AI1326" s="28">
        <f t="shared" si="249"/>
        <v>57778307.282035396</v>
      </c>
      <c r="AJ1326" s="28">
        <f t="shared" si="250"/>
        <v>7259860.7225420559</v>
      </c>
      <c r="AK1326" s="29">
        <f t="shared" si="251"/>
        <v>0.12565028406083667</v>
      </c>
      <c r="AL1326" s="210"/>
      <c r="AM1326" s="210"/>
      <c r="AN1326" s="210"/>
      <c r="AO1326" s="210"/>
      <c r="AP1326" s="45" t="str">
        <f t="shared" si="252"/>
        <v>20213</v>
      </c>
      <c r="AQ1326" s="45" t="str">
        <f t="shared" si="253"/>
        <v>20213USD</v>
      </c>
    </row>
    <row r="1327" spans="1:43" s="15" customFormat="1">
      <c r="A1327" s="208" t="s">
        <v>35</v>
      </c>
      <c r="B1327" s="209">
        <v>2020</v>
      </c>
      <c r="C1327" s="209">
        <v>12</v>
      </c>
      <c r="D1327" s="57" t="str">
        <f t="shared" si="256"/>
        <v>Q3</v>
      </c>
      <c r="E1327" s="208" t="s">
        <v>35</v>
      </c>
      <c r="F1327" s="209">
        <v>2021</v>
      </c>
      <c r="G1327" s="209">
        <v>3</v>
      </c>
      <c r="H1327" s="213"/>
      <c r="I1327" s="57" t="str">
        <f t="shared" si="245"/>
        <v>Q4</v>
      </c>
      <c r="J1327" s="204" t="s">
        <v>1510</v>
      </c>
      <c r="K1327" s="213" t="s">
        <v>1511</v>
      </c>
      <c r="L1327" s="210" t="s">
        <v>79</v>
      </c>
      <c r="M1327" s="208" t="s">
        <v>47</v>
      </c>
      <c r="N1327" s="208">
        <v>1</v>
      </c>
      <c r="O1327" s="208"/>
      <c r="P1327" s="57" t="str">
        <f t="shared" si="246"/>
        <v>MAIN UNIT</v>
      </c>
      <c r="Q1327" s="208" t="s">
        <v>48</v>
      </c>
      <c r="R1327" s="208" t="s">
        <v>49</v>
      </c>
      <c r="S1327" s="208" t="s">
        <v>36</v>
      </c>
      <c r="T1327" s="208" t="s">
        <v>65</v>
      </c>
      <c r="U1327" s="208" t="s">
        <v>66</v>
      </c>
      <c r="V1327" s="208" t="s">
        <v>109</v>
      </c>
      <c r="W1327" s="208" t="s">
        <v>96</v>
      </c>
      <c r="X1327" s="34">
        <v>13300000</v>
      </c>
      <c r="Y1327" s="215" t="str">
        <f t="shared" si="255"/>
        <v>1</v>
      </c>
      <c r="Z1327" s="26">
        <f t="shared" si="257"/>
        <v>13300000</v>
      </c>
      <c r="AA1327" s="208">
        <v>7.4499999999999997E-2</v>
      </c>
      <c r="AB1327" s="35">
        <f t="shared" si="254"/>
        <v>990850</v>
      </c>
      <c r="AC1327" s="27">
        <f t="shared" si="247"/>
        <v>109885.265</v>
      </c>
      <c r="AD1327" s="212">
        <v>0.1109</v>
      </c>
      <c r="AE1327" s="211">
        <f t="shared" si="248"/>
        <v>0</v>
      </c>
      <c r="AF1327" s="211" t="str">
        <f>IF(AND(COUNTIFS($J$18:J1327,J1327)=1,AE1327=1),1,"")</f>
        <v/>
      </c>
      <c r="AG1327" s="211">
        <f>IF(C1327="","",IF(AND(COUNTIFS($J$18:J1327,J1327)=1,C1327&lt;&gt;""),1,""))</f>
        <v>1</v>
      </c>
      <c r="AH1327" s="211">
        <f>IF(G1327="","",IF(AND(COUNTIFS($J$18:J1327,J1327)=1,G1327&lt;&gt;""),1,""))</f>
        <v>1</v>
      </c>
      <c r="AI1327" s="28">
        <f t="shared" si="249"/>
        <v>57778307.282035396</v>
      </c>
      <c r="AJ1327" s="28">
        <f t="shared" si="250"/>
        <v>7259860.7225420559</v>
      </c>
      <c r="AK1327" s="29">
        <f t="shared" si="251"/>
        <v>0.12565028406083667</v>
      </c>
      <c r="AL1327" s="210"/>
      <c r="AM1327" s="210"/>
      <c r="AN1327" s="210"/>
      <c r="AO1327" s="210" t="s">
        <v>1512</v>
      </c>
      <c r="AP1327" s="45" t="str">
        <f t="shared" si="252"/>
        <v>20213</v>
      </c>
      <c r="AQ1327" s="45" t="str">
        <f t="shared" si="253"/>
        <v>20213JPY</v>
      </c>
    </row>
    <row r="1328" spans="1:43" s="15" customFormat="1">
      <c r="A1328" s="208" t="s">
        <v>35</v>
      </c>
      <c r="B1328" s="209">
        <v>2020</v>
      </c>
      <c r="C1328" s="209">
        <v>12</v>
      </c>
      <c r="D1328" s="57" t="str">
        <f t="shared" si="256"/>
        <v>Q3</v>
      </c>
      <c r="E1328" s="208" t="s">
        <v>35</v>
      </c>
      <c r="F1328" s="209">
        <v>2021</v>
      </c>
      <c r="G1328" s="209">
        <v>3</v>
      </c>
      <c r="H1328" s="213"/>
      <c r="I1328" s="57" t="str">
        <f t="shared" si="245"/>
        <v>Q4</v>
      </c>
      <c r="J1328" s="204" t="s">
        <v>1513</v>
      </c>
      <c r="K1328" s="213" t="s">
        <v>1514</v>
      </c>
      <c r="L1328" s="210" t="s">
        <v>55</v>
      </c>
      <c r="M1328" s="208" t="s">
        <v>47</v>
      </c>
      <c r="N1328" s="208">
        <v>1</v>
      </c>
      <c r="O1328" s="208"/>
      <c r="P1328" s="57" t="str">
        <f t="shared" si="246"/>
        <v>MAIN UNIT</v>
      </c>
      <c r="Q1328" s="208" t="s">
        <v>48</v>
      </c>
      <c r="R1328" s="208" t="s">
        <v>49</v>
      </c>
      <c r="S1328" s="208" t="s">
        <v>37</v>
      </c>
      <c r="T1328" s="208" t="s">
        <v>75</v>
      </c>
      <c r="U1328" s="208" t="s">
        <v>58</v>
      </c>
      <c r="V1328" s="208" t="s">
        <v>59</v>
      </c>
      <c r="W1328" s="208" t="s">
        <v>51</v>
      </c>
      <c r="X1328" s="34">
        <v>525000</v>
      </c>
      <c r="Y1328" s="215" t="str">
        <f t="shared" si="255"/>
        <v>1.13</v>
      </c>
      <c r="Z1328" s="26">
        <f t="shared" si="257"/>
        <v>525000</v>
      </c>
      <c r="AA1328" s="208">
        <v>1.2</v>
      </c>
      <c r="AB1328" s="35">
        <f t="shared" si="254"/>
        <v>557522.12389380531</v>
      </c>
      <c r="AC1328" s="27">
        <f t="shared" si="247"/>
        <v>67237.16814159292</v>
      </c>
      <c r="AD1328" s="212">
        <v>0.1206</v>
      </c>
      <c r="AE1328" s="211">
        <f t="shared" si="248"/>
        <v>0</v>
      </c>
      <c r="AF1328" s="211" t="str">
        <f>IF(AND(COUNTIFS($J$18:J1328,J1328)=1,AE1328=1),1,"")</f>
        <v/>
      </c>
      <c r="AG1328" s="211">
        <f>IF(C1328="","",IF(AND(COUNTIFS($J$18:J1328,J1328)=1,C1328&lt;&gt;""),1,""))</f>
        <v>1</v>
      </c>
      <c r="AH1328" s="211">
        <f>IF(G1328="","",IF(AND(COUNTIFS($J$18:J1328,J1328)=1,G1328&lt;&gt;""),1,""))</f>
        <v>1</v>
      </c>
      <c r="AI1328" s="28">
        <f t="shared" si="249"/>
        <v>57778307.282035396</v>
      </c>
      <c r="AJ1328" s="28">
        <f t="shared" si="250"/>
        <v>7259860.7225420559</v>
      </c>
      <c r="AK1328" s="29">
        <f t="shared" si="251"/>
        <v>0.12565028406083667</v>
      </c>
      <c r="AL1328" s="210"/>
      <c r="AM1328" s="210"/>
      <c r="AN1328" s="210"/>
      <c r="AO1328" s="210"/>
      <c r="AP1328" s="45" t="str">
        <f t="shared" si="252"/>
        <v>20213</v>
      </c>
      <c r="AQ1328" s="45" t="str">
        <f t="shared" si="253"/>
        <v>20213RMB</v>
      </c>
    </row>
    <row r="1329" spans="1:43" s="15" customFormat="1">
      <c r="A1329" s="208" t="s">
        <v>35</v>
      </c>
      <c r="B1329" s="209">
        <v>2020</v>
      </c>
      <c r="C1329" s="209">
        <v>12</v>
      </c>
      <c r="D1329" s="57" t="str">
        <f t="shared" si="256"/>
        <v>Q3</v>
      </c>
      <c r="E1329" s="208" t="s">
        <v>35</v>
      </c>
      <c r="F1329" s="209">
        <v>2021</v>
      </c>
      <c r="G1329" s="209">
        <v>1</v>
      </c>
      <c r="H1329" s="213"/>
      <c r="I1329" s="57" t="str">
        <f t="shared" si="245"/>
        <v>Q4</v>
      </c>
      <c r="J1329" s="204" t="s">
        <v>1515</v>
      </c>
      <c r="K1329" s="213" t="s">
        <v>1516</v>
      </c>
      <c r="L1329" s="210" t="s">
        <v>55</v>
      </c>
      <c r="M1329" s="208" t="s">
        <v>47</v>
      </c>
      <c r="N1329" s="208">
        <v>3</v>
      </c>
      <c r="O1329" s="208"/>
      <c r="P1329" s="57" t="str">
        <f t="shared" si="246"/>
        <v>MAIN UNIT</v>
      </c>
      <c r="Q1329" s="208" t="s">
        <v>56</v>
      </c>
      <c r="R1329" s="208" t="s">
        <v>49</v>
      </c>
      <c r="S1329" s="208" t="s">
        <v>37</v>
      </c>
      <c r="T1329" s="208" t="s">
        <v>75</v>
      </c>
      <c r="U1329" s="208" t="s">
        <v>58</v>
      </c>
      <c r="V1329" s="208" t="s">
        <v>949</v>
      </c>
      <c r="W1329" s="208" t="s">
        <v>51</v>
      </c>
      <c r="X1329" s="34">
        <v>611000</v>
      </c>
      <c r="Y1329" s="215" t="str">
        <f t="shared" si="255"/>
        <v>1.13</v>
      </c>
      <c r="Z1329" s="26">
        <f t="shared" si="257"/>
        <v>1833000</v>
      </c>
      <c r="AA1329" s="208">
        <v>1.1850000000000001</v>
      </c>
      <c r="AB1329" s="35">
        <f t="shared" si="254"/>
        <v>1922216.8141592923</v>
      </c>
      <c r="AC1329" s="27">
        <f t="shared" si="247"/>
        <v>197219.44513274339</v>
      </c>
      <c r="AD1329" s="212">
        <v>0.1026</v>
      </c>
      <c r="AE1329" s="211">
        <f t="shared" si="248"/>
        <v>1</v>
      </c>
      <c r="AF1329" s="211">
        <f>IF(AND(COUNTIFS($J$18:J1329,J1329)=1,AE1329=1),1,"")</f>
        <v>1</v>
      </c>
      <c r="AG1329" s="211">
        <f>IF(C1329="","",IF(AND(COUNTIFS($J$18:J1329,J1329)=1,C1329&lt;&gt;""),1,""))</f>
        <v>1</v>
      </c>
      <c r="AH1329" s="211">
        <f>IF(G1329="","",IF(AND(COUNTIFS($J$18:J1329,J1329)=1,G1329&lt;&gt;""),1,""))</f>
        <v>1</v>
      </c>
      <c r="AI1329" s="28">
        <f t="shared" si="249"/>
        <v>45803245.025628328</v>
      </c>
      <c r="AJ1329" s="28">
        <f t="shared" si="250"/>
        <v>5664636.2584379371</v>
      </c>
      <c r="AK1329" s="29">
        <f t="shared" si="251"/>
        <v>0.12367325186825515</v>
      </c>
      <c r="AL1329" s="210"/>
      <c r="AM1329" s="210"/>
      <c r="AN1329" s="210"/>
      <c r="AO1329" s="210"/>
      <c r="AP1329" s="45" t="str">
        <f t="shared" si="252"/>
        <v>20211</v>
      </c>
      <c r="AQ1329" s="45" t="str">
        <f t="shared" si="253"/>
        <v>20211RMB</v>
      </c>
    </row>
    <row r="1330" spans="1:43" s="15" customFormat="1">
      <c r="A1330" s="208" t="s">
        <v>35</v>
      </c>
      <c r="B1330" s="209">
        <v>2020</v>
      </c>
      <c r="C1330" s="209">
        <v>12</v>
      </c>
      <c r="D1330" s="57" t="str">
        <f t="shared" si="256"/>
        <v>Q3</v>
      </c>
      <c r="E1330" s="208" t="s">
        <v>35</v>
      </c>
      <c r="F1330" s="209">
        <v>2021</v>
      </c>
      <c r="G1330" s="209">
        <v>3</v>
      </c>
      <c r="H1330" s="213"/>
      <c r="I1330" s="57" t="str">
        <f t="shared" si="245"/>
        <v>Q4</v>
      </c>
      <c r="J1330" s="204" t="s">
        <v>1515</v>
      </c>
      <c r="K1330" s="213" t="s">
        <v>1516</v>
      </c>
      <c r="L1330" s="210" t="s">
        <v>79</v>
      </c>
      <c r="M1330" s="208" t="s">
        <v>47</v>
      </c>
      <c r="N1330" s="208">
        <v>1</v>
      </c>
      <c r="O1330" s="208"/>
      <c r="P1330" s="57" t="str">
        <f t="shared" si="246"/>
        <v>MAIN UNIT</v>
      </c>
      <c r="Q1330" s="208" t="s">
        <v>463</v>
      </c>
      <c r="R1330" s="208" t="s">
        <v>49</v>
      </c>
      <c r="S1330" s="208" t="s">
        <v>37</v>
      </c>
      <c r="T1330" s="208" t="s">
        <v>75</v>
      </c>
      <c r="U1330" s="208" t="s">
        <v>58</v>
      </c>
      <c r="V1330" s="208" t="s">
        <v>949</v>
      </c>
      <c r="W1330" s="208" t="s">
        <v>51</v>
      </c>
      <c r="X1330" s="34">
        <v>787000</v>
      </c>
      <c r="Y1330" s="215" t="str">
        <f t="shared" si="255"/>
        <v>1.13</v>
      </c>
      <c r="Z1330" s="26">
        <f t="shared" si="257"/>
        <v>787000</v>
      </c>
      <c r="AA1330" s="208">
        <v>1.2</v>
      </c>
      <c r="AB1330" s="35">
        <f t="shared" si="254"/>
        <v>835752.21238938055</v>
      </c>
      <c r="AC1330" s="27">
        <f t="shared" si="247"/>
        <v>85748.176991150438</v>
      </c>
      <c r="AD1330" s="212">
        <v>0.1026</v>
      </c>
      <c r="AE1330" s="211">
        <f t="shared" si="248"/>
        <v>0</v>
      </c>
      <c r="AF1330" s="211" t="str">
        <f>IF(AND(COUNTIFS($J$18:J1330,J1330)=1,AE1330=1),1,"")</f>
        <v/>
      </c>
      <c r="AG1330" s="211" t="str">
        <f>IF(C1330="","",IF(AND(COUNTIFS($J$18:J1330,J1330)=1,C1330&lt;&gt;""),1,""))</f>
        <v/>
      </c>
      <c r="AH1330" s="211" t="str">
        <f>IF(G1330="","",IF(AND(COUNTIFS($J$18:J1330,J1330)=1,G1330&lt;&gt;""),1,""))</f>
        <v/>
      </c>
      <c r="AI1330" s="28">
        <f t="shared" si="249"/>
        <v>57778307.282035396</v>
      </c>
      <c r="AJ1330" s="28">
        <f t="shared" si="250"/>
        <v>7259860.7225420559</v>
      </c>
      <c r="AK1330" s="29">
        <f t="shared" si="251"/>
        <v>0.12565028406083667</v>
      </c>
      <c r="AL1330" s="210"/>
      <c r="AM1330" s="210"/>
      <c r="AN1330" s="210"/>
      <c r="AO1330" s="210"/>
      <c r="AP1330" s="45" t="str">
        <f t="shared" si="252"/>
        <v>20213</v>
      </c>
      <c r="AQ1330" s="45" t="str">
        <f t="shared" si="253"/>
        <v>20213RMB</v>
      </c>
    </row>
    <row r="1331" spans="1:43" s="15" customFormat="1">
      <c r="A1331" s="208" t="s">
        <v>35</v>
      </c>
      <c r="B1331" s="209">
        <v>2020</v>
      </c>
      <c r="C1331" s="209">
        <v>12</v>
      </c>
      <c r="D1331" s="57" t="str">
        <f t="shared" si="256"/>
        <v>Q3</v>
      </c>
      <c r="E1331" s="208" t="s">
        <v>35</v>
      </c>
      <c r="F1331" s="209">
        <v>2021</v>
      </c>
      <c r="G1331" s="209">
        <v>1</v>
      </c>
      <c r="H1331" s="213"/>
      <c r="I1331" s="57" t="str">
        <f t="shared" si="245"/>
        <v>Q4</v>
      </c>
      <c r="J1331" s="204" t="s">
        <v>1517</v>
      </c>
      <c r="K1331" s="213" t="s">
        <v>1518</v>
      </c>
      <c r="L1331" s="210" t="s">
        <v>55</v>
      </c>
      <c r="M1331" s="208" t="s">
        <v>47</v>
      </c>
      <c r="N1331" s="208">
        <v>1</v>
      </c>
      <c r="O1331" s="208"/>
      <c r="P1331" s="57" t="str">
        <f t="shared" si="246"/>
        <v>MAIN UNIT</v>
      </c>
      <c r="Q1331" s="208" t="s">
        <v>56</v>
      </c>
      <c r="R1331" s="208" t="s">
        <v>49</v>
      </c>
      <c r="S1331" s="208" t="s">
        <v>37</v>
      </c>
      <c r="T1331" s="208" t="s">
        <v>221</v>
      </c>
      <c r="U1331" s="208" t="s">
        <v>58</v>
      </c>
      <c r="V1331" s="208" t="s">
        <v>1336</v>
      </c>
      <c r="W1331" s="208" t="s">
        <v>51</v>
      </c>
      <c r="X1331" s="34">
        <v>606750</v>
      </c>
      <c r="Y1331" s="215" t="str">
        <f t="shared" si="255"/>
        <v>1.13</v>
      </c>
      <c r="Z1331" s="26">
        <f t="shared" si="257"/>
        <v>606750</v>
      </c>
      <c r="AA1331" s="208">
        <v>1.1850000000000001</v>
      </c>
      <c r="AB1331" s="35">
        <f t="shared" si="254"/>
        <v>636282.07964601775</v>
      </c>
      <c r="AC1331" s="27">
        <f t="shared" si="247"/>
        <v>85961.708960176999</v>
      </c>
      <c r="AD1331" s="212">
        <v>0.1351</v>
      </c>
      <c r="AE1331" s="211">
        <f t="shared" si="248"/>
        <v>1</v>
      </c>
      <c r="AF1331" s="211">
        <f>IF(AND(COUNTIFS($J$18:J1331,J1331)=1,AE1331=1),1,"")</f>
        <v>1</v>
      </c>
      <c r="AG1331" s="211">
        <f>IF(C1331="","",IF(AND(COUNTIFS($J$18:J1331,J1331)=1,C1331&lt;&gt;""),1,""))</f>
        <v>1</v>
      </c>
      <c r="AH1331" s="211">
        <f>IF(G1331="","",IF(AND(COUNTIFS($J$18:J1331,J1331)=1,G1331&lt;&gt;""),1,""))</f>
        <v>1</v>
      </c>
      <c r="AI1331" s="28">
        <f t="shared" si="249"/>
        <v>45803245.025628328</v>
      </c>
      <c r="AJ1331" s="28">
        <f t="shared" si="250"/>
        <v>5664636.2584379371</v>
      </c>
      <c r="AK1331" s="29">
        <f t="shared" si="251"/>
        <v>0.12367325186825515</v>
      </c>
      <c r="AL1331" s="210"/>
      <c r="AM1331" s="210"/>
      <c r="AN1331" s="210"/>
      <c r="AO1331" s="210"/>
      <c r="AP1331" s="45" t="str">
        <f t="shared" si="252"/>
        <v>20211</v>
      </c>
      <c r="AQ1331" s="45" t="str">
        <f t="shared" si="253"/>
        <v>20211RMB</v>
      </c>
    </row>
    <row r="1332" spans="1:43" s="15" customFormat="1">
      <c r="A1332" s="208" t="s">
        <v>35</v>
      </c>
      <c r="B1332" s="209">
        <v>2020</v>
      </c>
      <c r="C1332" s="209">
        <v>12</v>
      </c>
      <c r="D1332" s="57" t="str">
        <f t="shared" si="256"/>
        <v>Q3</v>
      </c>
      <c r="E1332" s="208" t="s">
        <v>35</v>
      </c>
      <c r="F1332" s="209">
        <v>2021</v>
      </c>
      <c r="G1332" s="209">
        <v>3</v>
      </c>
      <c r="H1332" s="213"/>
      <c r="I1332" s="57" t="str">
        <f t="shared" si="245"/>
        <v>Q4</v>
      </c>
      <c r="J1332" s="204" t="s">
        <v>1519</v>
      </c>
      <c r="K1332" s="213" t="s">
        <v>1520</v>
      </c>
      <c r="L1332" s="210" t="s">
        <v>79</v>
      </c>
      <c r="M1332" s="208" t="s">
        <v>47</v>
      </c>
      <c r="N1332" s="208">
        <v>1</v>
      </c>
      <c r="O1332" s="208"/>
      <c r="P1332" s="57" t="str">
        <f t="shared" si="246"/>
        <v>MAIN UNIT</v>
      </c>
      <c r="Q1332" s="208" t="s">
        <v>56</v>
      </c>
      <c r="R1332" s="208" t="s">
        <v>49</v>
      </c>
      <c r="S1332" s="208" t="s">
        <v>38</v>
      </c>
      <c r="T1332" s="208" t="s">
        <v>326</v>
      </c>
      <c r="U1332" s="208" t="s">
        <v>137</v>
      </c>
      <c r="V1332" s="208" t="s">
        <v>122</v>
      </c>
      <c r="W1332" s="208" t="s">
        <v>51</v>
      </c>
      <c r="X1332" s="34">
        <v>1090000</v>
      </c>
      <c r="Y1332" s="215" t="str">
        <f t="shared" si="255"/>
        <v>1.13</v>
      </c>
      <c r="Z1332" s="26">
        <f t="shared" si="257"/>
        <v>1090000</v>
      </c>
      <c r="AA1332" s="208">
        <v>1.2</v>
      </c>
      <c r="AB1332" s="35">
        <f t="shared" si="254"/>
        <v>1157522.1238938053</v>
      </c>
      <c r="AC1332" s="27">
        <f t="shared" si="247"/>
        <v>120382.30088495575</v>
      </c>
      <c r="AD1332" s="212">
        <v>0.104</v>
      </c>
      <c r="AE1332" s="211">
        <f t="shared" si="248"/>
        <v>1</v>
      </c>
      <c r="AF1332" s="211">
        <f>IF(AND(COUNTIFS($J$18:J1332,J1332)=1,AE1332=1),1,"")</f>
        <v>1</v>
      </c>
      <c r="AG1332" s="211">
        <f>IF(C1332="","",IF(AND(COUNTIFS($J$18:J1332,J1332)=1,C1332&lt;&gt;""),1,""))</f>
        <v>1</v>
      </c>
      <c r="AH1332" s="211">
        <f>IF(G1332="","",IF(AND(COUNTIFS($J$18:J1332,J1332)=1,G1332&lt;&gt;""),1,""))</f>
        <v>1</v>
      </c>
      <c r="AI1332" s="28">
        <f t="shared" si="249"/>
        <v>57778307.282035396</v>
      </c>
      <c r="AJ1332" s="28">
        <f t="shared" si="250"/>
        <v>7259860.7225420559</v>
      </c>
      <c r="AK1332" s="29">
        <f t="shared" si="251"/>
        <v>0.12565028406083667</v>
      </c>
      <c r="AL1332" s="210"/>
      <c r="AM1332" s="210"/>
      <c r="AN1332" s="210"/>
      <c r="AO1332" s="210"/>
      <c r="AP1332" s="45" t="str">
        <f t="shared" si="252"/>
        <v>20213</v>
      </c>
      <c r="AQ1332" s="45" t="str">
        <f t="shared" si="253"/>
        <v>20213RMB</v>
      </c>
    </row>
    <row r="1333" spans="1:43" s="15" customFormat="1">
      <c r="A1333" s="208" t="s">
        <v>35</v>
      </c>
      <c r="B1333" s="209">
        <v>2020</v>
      </c>
      <c r="C1333" s="209">
        <v>12</v>
      </c>
      <c r="D1333" s="57" t="str">
        <f t="shared" si="256"/>
        <v>Q3</v>
      </c>
      <c r="E1333" s="208" t="s">
        <v>35</v>
      </c>
      <c r="F1333" s="209">
        <v>2021</v>
      </c>
      <c r="G1333" s="209">
        <v>3</v>
      </c>
      <c r="H1333" s="213"/>
      <c r="I1333" s="57" t="str">
        <f t="shared" si="245"/>
        <v>Q4</v>
      </c>
      <c r="J1333" s="204" t="s">
        <v>1519</v>
      </c>
      <c r="K1333" s="213" t="s">
        <v>1520</v>
      </c>
      <c r="L1333" s="210" t="s">
        <v>55</v>
      </c>
      <c r="M1333" s="208" t="s">
        <v>47</v>
      </c>
      <c r="N1333" s="208">
        <v>1</v>
      </c>
      <c r="O1333" s="208"/>
      <c r="P1333" s="57" t="str">
        <f t="shared" si="246"/>
        <v>MAIN UNIT</v>
      </c>
      <c r="Q1333" s="208" t="s">
        <v>56</v>
      </c>
      <c r="R1333" s="208" t="s">
        <v>49</v>
      </c>
      <c r="S1333" s="208" t="s">
        <v>38</v>
      </c>
      <c r="T1333" s="208" t="s">
        <v>326</v>
      </c>
      <c r="U1333" s="208" t="s">
        <v>137</v>
      </c>
      <c r="V1333" s="208" t="s">
        <v>122</v>
      </c>
      <c r="W1333" s="208" t="s">
        <v>51</v>
      </c>
      <c r="X1333" s="34">
        <v>780000</v>
      </c>
      <c r="Y1333" s="215" t="str">
        <f t="shared" si="255"/>
        <v>1.13</v>
      </c>
      <c r="Z1333" s="26">
        <f t="shared" si="257"/>
        <v>780000</v>
      </c>
      <c r="AA1333" s="208">
        <v>1.2</v>
      </c>
      <c r="AB1333" s="35">
        <f t="shared" si="254"/>
        <v>828318.5840707965</v>
      </c>
      <c r="AC1333" s="27">
        <f t="shared" si="247"/>
        <v>86145.132743362832</v>
      </c>
      <c r="AD1333" s="212">
        <v>0.104</v>
      </c>
      <c r="AE1333" s="211">
        <f t="shared" si="248"/>
        <v>1</v>
      </c>
      <c r="AF1333" s="211" t="str">
        <f>IF(AND(COUNTIFS($J$18:J1333,J1333)=1,AE1333=1),1,"")</f>
        <v/>
      </c>
      <c r="AG1333" s="211" t="str">
        <f>IF(C1333="","",IF(AND(COUNTIFS($J$18:J1333,J1333)=1,C1333&lt;&gt;""),1,""))</f>
        <v/>
      </c>
      <c r="AH1333" s="211" t="str">
        <f>IF(G1333="","",IF(AND(COUNTIFS($J$18:J1333,J1333)=1,G1333&lt;&gt;""),1,""))</f>
        <v/>
      </c>
      <c r="AI1333" s="28">
        <f t="shared" si="249"/>
        <v>57778307.282035396</v>
      </c>
      <c r="AJ1333" s="28">
        <f t="shared" si="250"/>
        <v>7259860.7225420559</v>
      </c>
      <c r="AK1333" s="29">
        <f t="shared" si="251"/>
        <v>0.12565028406083667</v>
      </c>
      <c r="AL1333" s="210"/>
      <c r="AM1333" s="210"/>
      <c r="AN1333" s="210"/>
      <c r="AO1333" s="210"/>
      <c r="AP1333" s="45" t="str">
        <f t="shared" si="252"/>
        <v>20213</v>
      </c>
      <c r="AQ1333" s="45" t="str">
        <f t="shared" si="253"/>
        <v>20213RMB</v>
      </c>
    </row>
    <row r="1334" spans="1:43" s="15" customFormat="1">
      <c r="A1334" s="208" t="s">
        <v>35</v>
      </c>
      <c r="B1334" s="209">
        <v>2020</v>
      </c>
      <c r="C1334" s="209">
        <v>12</v>
      </c>
      <c r="D1334" s="57" t="str">
        <f t="shared" si="256"/>
        <v>Q3</v>
      </c>
      <c r="E1334" s="208" t="s">
        <v>35</v>
      </c>
      <c r="F1334" s="209">
        <v>2021</v>
      </c>
      <c r="G1334" s="209">
        <v>3</v>
      </c>
      <c r="H1334" s="213"/>
      <c r="I1334" s="57" t="str">
        <f t="shared" si="245"/>
        <v>Q4</v>
      </c>
      <c r="J1334" s="204" t="s">
        <v>1519</v>
      </c>
      <c r="K1334" s="213" t="s">
        <v>1520</v>
      </c>
      <c r="L1334" s="210" t="s">
        <v>55</v>
      </c>
      <c r="M1334" s="208" t="s">
        <v>47</v>
      </c>
      <c r="N1334" s="208">
        <v>1</v>
      </c>
      <c r="O1334" s="208"/>
      <c r="P1334" s="57" t="str">
        <f t="shared" si="246"/>
        <v>MAIN UNIT</v>
      </c>
      <c r="Q1334" s="208" t="s">
        <v>56</v>
      </c>
      <c r="R1334" s="208" t="s">
        <v>49</v>
      </c>
      <c r="S1334" s="208" t="s">
        <v>38</v>
      </c>
      <c r="T1334" s="208" t="s">
        <v>326</v>
      </c>
      <c r="U1334" s="208" t="s">
        <v>137</v>
      </c>
      <c r="V1334" s="208" t="s">
        <v>122</v>
      </c>
      <c r="W1334" s="208" t="s">
        <v>51</v>
      </c>
      <c r="X1334" s="34">
        <v>780000</v>
      </c>
      <c r="Y1334" s="215" t="str">
        <f t="shared" si="255"/>
        <v>1.13</v>
      </c>
      <c r="Z1334" s="26">
        <f t="shared" si="257"/>
        <v>780000</v>
      </c>
      <c r="AA1334" s="208">
        <v>1.2</v>
      </c>
      <c r="AB1334" s="35">
        <f t="shared" si="254"/>
        <v>828318.5840707965</v>
      </c>
      <c r="AC1334" s="27">
        <f t="shared" si="247"/>
        <v>86145.132743362832</v>
      </c>
      <c r="AD1334" s="212">
        <v>0.104</v>
      </c>
      <c r="AE1334" s="211">
        <f t="shared" si="248"/>
        <v>1</v>
      </c>
      <c r="AF1334" s="211" t="str">
        <f>IF(AND(COUNTIFS($J$18:J1334,J1334)=1,AE1334=1),1,"")</f>
        <v/>
      </c>
      <c r="AG1334" s="211" t="str">
        <f>IF(C1334="","",IF(AND(COUNTIFS($J$18:J1334,J1334)=1,C1334&lt;&gt;""),1,""))</f>
        <v/>
      </c>
      <c r="AH1334" s="211" t="str">
        <f>IF(G1334="","",IF(AND(COUNTIFS($J$18:J1334,J1334)=1,G1334&lt;&gt;""),1,""))</f>
        <v/>
      </c>
      <c r="AI1334" s="28">
        <f t="shared" si="249"/>
        <v>57778307.282035396</v>
      </c>
      <c r="AJ1334" s="28">
        <f t="shared" si="250"/>
        <v>7259860.7225420559</v>
      </c>
      <c r="AK1334" s="29">
        <f t="shared" si="251"/>
        <v>0.12565028406083667</v>
      </c>
      <c r="AL1334" s="210"/>
      <c r="AM1334" s="210"/>
      <c r="AN1334" s="210"/>
      <c r="AO1334" s="210"/>
      <c r="AP1334" s="45" t="str">
        <f t="shared" si="252"/>
        <v>20213</v>
      </c>
      <c r="AQ1334" s="45" t="str">
        <f t="shared" si="253"/>
        <v>20213RMB</v>
      </c>
    </row>
    <row r="1335" spans="1:43" s="15" customFormat="1">
      <c r="A1335" s="208" t="s">
        <v>35</v>
      </c>
      <c r="B1335" s="209">
        <v>2020</v>
      </c>
      <c r="C1335" s="209">
        <v>12</v>
      </c>
      <c r="D1335" s="57" t="str">
        <f t="shared" si="256"/>
        <v>Q3</v>
      </c>
      <c r="E1335" s="208" t="s">
        <v>35</v>
      </c>
      <c r="F1335" s="209">
        <v>2021</v>
      </c>
      <c r="G1335" s="209">
        <v>1</v>
      </c>
      <c r="H1335" s="213"/>
      <c r="I1335" s="57" t="str">
        <f t="shared" si="245"/>
        <v>Q4</v>
      </c>
      <c r="J1335" s="204" t="s">
        <v>1521</v>
      </c>
      <c r="K1335" s="213" t="s">
        <v>1522</v>
      </c>
      <c r="L1335" s="210" t="s">
        <v>55</v>
      </c>
      <c r="M1335" s="208" t="s">
        <v>47</v>
      </c>
      <c r="N1335" s="208">
        <v>1</v>
      </c>
      <c r="O1335" s="208"/>
      <c r="P1335" s="57" t="str">
        <f t="shared" si="246"/>
        <v>MAIN UNIT</v>
      </c>
      <c r="Q1335" s="208" t="s">
        <v>48</v>
      </c>
      <c r="R1335" s="208" t="s">
        <v>49</v>
      </c>
      <c r="S1335" s="208" t="s">
        <v>39</v>
      </c>
      <c r="T1335" s="208" t="s">
        <v>388</v>
      </c>
      <c r="U1335" s="208" t="s">
        <v>1013</v>
      </c>
      <c r="V1335" s="208" t="s">
        <v>132</v>
      </c>
      <c r="W1335" s="208" t="s">
        <v>51</v>
      </c>
      <c r="X1335" s="34">
        <v>580000</v>
      </c>
      <c r="Y1335" s="215" t="str">
        <f t="shared" si="255"/>
        <v>1.13</v>
      </c>
      <c r="Z1335" s="26">
        <f t="shared" si="257"/>
        <v>580000</v>
      </c>
      <c r="AA1335" s="208">
        <v>1.1850000000000001</v>
      </c>
      <c r="AB1335" s="35">
        <f t="shared" si="254"/>
        <v>608230.08849557524</v>
      </c>
      <c r="AC1335" s="27">
        <f t="shared" si="247"/>
        <v>74325.716814159299</v>
      </c>
      <c r="AD1335" s="212">
        <v>0.1222</v>
      </c>
      <c r="AE1335" s="211">
        <f t="shared" si="248"/>
        <v>0</v>
      </c>
      <c r="AF1335" s="211" t="str">
        <f>IF(AND(COUNTIFS($J$18:J1335,J1335)=1,AE1335=1),1,"")</f>
        <v/>
      </c>
      <c r="AG1335" s="211">
        <f>IF(C1335="","",IF(AND(COUNTIFS($J$18:J1335,J1335)=1,C1335&lt;&gt;""),1,""))</f>
        <v>1</v>
      </c>
      <c r="AH1335" s="211">
        <f>IF(G1335="","",IF(AND(COUNTIFS($J$18:J1335,J1335)=1,G1335&lt;&gt;""),1,""))</f>
        <v>1</v>
      </c>
      <c r="AI1335" s="28">
        <f t="shared" si="249"/>
        <v>45803245.025628328</v>
      </c>
      <c r="AJ1335" s="28">
        <f t="shared" si="250"/>
        <v>5664636.2584379371</v>
      </c>
      <c r="AK1335" s="29">
        <f t="shared" si="251"/>
        <v>0.12367325186825515</v>
      </c>
      <c r="AL1335" s="210"/>
      <c r="AM1335" s="210"/>
      <c r="AN1335" s="210"/>
      <c r="AO1335" s="210"/>
      <c r="AP1335" s="45" t="str">
        <f t="shared" si="252"/>
        <v>20211</v>
      </c>
      <c r="AQ1335" s="45" t="str">
        <f t="shared" si="253"/>
        <v>20211RMB</v>
      </c>
    </row>
    <row r="1336" spans="1:43" s="15" customFormat="1">
      <c r="A1336" s="208" t="s">
        <v>35</v>
      </c>
      <c r="B1336" s="209">
        <v>2020</v>
      </c>
      <c r="C1336" s="209">
        <v>12</v>
      </c>
      <c r="D1336" s="57" t="str">
        <f t="shared" si="256"/>
        <v>Q3</v>
      </c>
      <c r="E1336" s="208" t="s">
        <v>35</v>
      </c>
      <c r="F1336" s="209">
        <v>2021</v>
      </c>
      <c r="G1336" s="209">
        <v>3</v>
      </c>
      <c r="H1336" s="213"/>
      <c r="I1336" s="57" t="str">
        <f t="shared" si="245"/>
        <v>Q4</v>
      </c>
      <c r="J1336" s="204" t="s">
        <v>1523</v>
      </c>
      <c r="K1336" s="213" t="s">
        <v>1524</v>
      </c>
      <c r="L1336" s="210" t="s">
        <v>55</v>
      </c>
      <c r="M1336" s="208" t="s">
        <v>47</v>
      </c>
      <c r="N1336" s="208">
        <v>1</v>
      </c>
      <c r="O1336" s="208"/>
      <c r="P1336" s="57" t="str">
        <f t="shared" si="246"/>
        <v>MAIN UNIT</v>
      </c>
      <c r="Q1336" s="208" t="s">
        <v>48</v>
      </c>
      <c r="R1336" s="208" t="s">
        <v>49</v>
      </c>
      <c r="S1336" s="208" t="s">
        <v>36</v>
      </c>
      <c r="T1336" s="208" t="s">
        <v>65</v>
      </c>
      <c r="U1336" s="208" t="s">
        <v>66</v>
      </c>
      <c r="V1336" s="208" t="s">
        <v>114</v>
      </c>
      <c r="W1336" s="208" t="s">
        <v>96</v>
      </c>
      <c r="X1336" s="34">
        <v>7587500</v>
      </c>
      <c r="Y1336" s="215" t="str">
        <f t="shared" si="255"/>
        <v>1</v>
      </c>
      <c r="Z1336" s="26">
        <f t="shared" si="257"/>
        <v>7587500</v>
      </c>
      <c r="AA1336" s="208">
        <v>7.4499999999999997E-2</v>
      </c>
      <c r="AB1336" s="35">
        <f t="shared" si="254"/>
        <v>565268.75</v>
      </c>
      <c r="AC1336" s="27">
        <f t="shared" si="247"/>
        <v>77159.184375000012</v>
      </c>
      <c r="AD1336" s="212">
        <v>0.13650000000000001</v>
      </c>
      <c r="AE1336" s="211">
        <f t="shared" si="248"/>
        <v>0</v>
      </c>
      <c r="AF1336" s="211" t="str">
        <f>IF(AND(COUNTIFS($J$18:J1336,J1336)=1,AE1336=1),1,"")</f>
        <v/>
      </c>
      <c r="AG1336" s="211">
        <f>IF(C1336="","",IF(AND(COUNTIFS($J$18:J1336,J1336)=1,C1336&lt;&gt;""),1,""))</f>
        <v>1</v>
      </c>
      <c r="AH1336" s="211">
        <f>IF(G1336="","",IF(AND(COUNTIFS($J$18:J1336,J1336)=1,G1336&lt;&gt;""),1,""))</f>
        <v>1</v>
      </c>
      <c r="AI1336" s="28">
        <f t="shared" si="249"/>
        <v>57778307.282035396</v>
      </c>
      <c r="AJ1336" s="28">
        <f t="shared" si="250"/>
        <v>7259860.7225420559</v>
      </c>
      <c r="AK1336" s="29">
        <f t="shared" si="251"/>
        <v>0.12565028406083667</v>
      </c>
      <c r="AL1336" s="210"/>
      <c r="AM1336" s="210"/>
      <c r="AN1336" s="210"/>
      <c r="AO1336" s="210"/>
      <c r="AP1336" s="45" t="str">
        <f t="shared" si="252"/>
        <v>20213</v>
      </c>
      <c r="AQ1336" s="45" t="str">
        <f t="shared" si="253"/>
        <v>20213JPY</v>
      </c>
    </row>
    <row r="1337" spans="1:43" s="15" customFormat="1">
      <c r="A1337" s="208" t="s">
        <v>35</v>
      </c>
      <c r="B1337" s="209">
        <v>2020</v>
      </c>
      <c r="C1337" s="209">
        <v>12</v>
      </c>
      <c r="D1337" s="57" t="str">
        <f t="shared" si="256"/>
        <v>Q3</v>
      </c>
      <c r="E1337" s="208" t="s">
        <v>35</v>
      </c>
      <c r="F1337" s="209">
        <v>2021</v>
      </c>
      <c r="G1337" s="209">
        <v>3</v>
      </c>
      <c r="H1337" s="213"/>
      <c r="I1337" s="57" t="str">
        <f t="shared" si="245"/>
        <v>Q4</v>
      </c>
      <c r="J1337" s="204" t="s">
        <v>1523</v>
      </c>
      <c r="K1337" s="213" t="s">
        <v>1524</v>
      </c>
      <c r="L1337" s="210" t="s">
        <v>55</v>
      </c>
      <c r="M1337" s="208" t="s">
        <v>47</v>
      </c>
      <c r="N1337" s="208">
        <v>1</v>
      </c>
      <c r="O1337" s="208"/>
      <c r="P1337" s="57" t="str">
        <f t="shared" si="246"/>
        <v>MAIN UNIT</v>
      </c>
      <c r="Q1337" s="208" t="s">
        <v>48</v>
      </c>
      <c r="R1337" s="208" t="s">
        <v>49</v>
      </c>
      <c r="S1337" s="208" t="s">
        <v>36</v>
      </c>
      <c r="T1337" s="208" t="s">
        <v>65</v>
      </c>
      <c r="U1337" s="208" t="s">
        <v>66</v>
      </c>
      <c r="V1337" s="208" t="s">
        <v>114</v>
      </c>
      <c r="W1337" s="208" t="s">
        <v>96</v>
      </c>
      <c r="X1337" s="34">
        <v>7587500</v>
      </c>
      <c r="Y1337" s="215" t="str">
        <f t="shared" si="255"/>
        <v>1</v>
      </c>
      <c r="Z1337" s="26">
        <f t="shared" si="257"/>
        <v>7587500</v>
      </c>
      <c r="AA1337" s="208">
        <v>7.4499999999999997E-2</v>
      </c>
      <c r="AB1337" s="35">
        <f t="shared" si="254"/>
        <v>565268.75</v>
      </c>
      <c r="AC1337" s="27">
        <f t="shared" si="247"/>
        <v>77159.184375000012</v>
      </c>
      <c r="AD1337" s="212">
        <v>0.13650000000000001</v>
      </c>
      <c r="AE1337" s="211">
        <f t="shared" si="248"/>
        <v>0</v>
      </c>
      <c r="AF1337" s="211" t="str">
        <f>IF(AND(COUNTIFS($J$18:J1337,J1337)=1,AE1337=1),1,"")</f>
        <v/>
      </c>
      <c r="AG1337" s="211" t="str">
        <f>IF(C1337="","",IF(AND(COUNTIFS($J$18:J1337,J1337)=1,C1337&lt;&gt;""),1,""))</f>
        <v/>
      </c>
      <c r="AH1337" s="211" t="str">
        <f>IF(G1337="","",IF(AND(COUNTIFS($J$18:J1337,J1337)=1,G1337&lt;&gt;""),1,""))</f>
        <v/>
      </c>
      <c r="AI1337" s="28">
        <f t="shared" si="249"/>
        <v>57778307.282035396</v>
      </c>
      <c r="AJ1337" s="28">
        <f t="shared" si="250"/>
        <v>7259860.7225420559</v>
      </c>
      <c r="AK1337" s="29">
        <f t="shared" si="251"/>
        <v>0.12565028406083667</v>
      </c>
      <c r="AL1337" s="210"/>
      <c r="AM1337" s="210"/>
      <c r="AN1337" s="210"/>
      <c r="AO1337" s="210"/>
      <c r="AP1337" s="45" t="str">
        <f t="shared" si="252"/>
        <v>20213</v>
      </c>
      <c r="AQ1337" s="45" t="str">
        <f t="shared" si="253"/>
        <v>20213JPY</v>
      </c>
    </row>
    <row r="1338" spans="1:43" s="15" customFormat="1">
      <c r="A1338" s="208" t="s">
        <v>35</v>
      </c>
      <c r="B1338" s="209">
        <v>2020</v>
      </c>
      <c r="C1338" s="209">
        <v>12</v>
      </c>
      <c r="D1338" s="57" t="str">
        <f t="shared" si="256"/>
        <v>Q3</v>
      </c>
      <c r="E1338" s="208" t="s">
        <v>35</v>
      </c>
      <c r="F1338" s="209">
        <v>2021</v>
      </c>
      <c r="G1338" s="209">
        <v>3</v>
      </c>
      <c r="H1338" s="213"/>
      <c r="I1338" s="57" t="str">
        <f t="shared" si="245"/>
        <v>Q4</v>
      </c>
      <c r="J1338" s="204" t="s">
        <v>1523</v>
      </c>
      <c r="K1338" s="213" t="s">
        <v>1524</v>
      </c>
      <c r="L1338" s="210" t="s">
        <v>55</v>
      </c>
      <c r="M1338" s="208" t="s">
        <v>47</v>
      </c>
      <c r="N1338" s="208">
        <v>1</v>
      </c>
      <c r="O1338" s="208"/>
      <c r="P1338" s="57" t="str">
        <f t="shared" si="246"/>
        <v>MAIN UNIT</v>
      </c>
      <c r="Q1338" s="208" t="s">
        <v>48</v>
      </c>
      <c r="R1338" s="208" t="s">
        <v>49</v>
      </c>
      <c r="S1338" s="208" t="s">
        <v>36</v>
      </c>
      <c r="T1338" s="208" t="s">
        <v>65</v>
      </c>
      <c r="U1338" s="208" t="s">
        <v>66</v>
      </c>
      <c r="V1338" s="208" t="s">
        <v>114</v>
      </c>
      <c r="W1338" s="208" t="s">
        <v>96</v>
      </c>
      <c r="X1338" s="34">
        <v>7587500</v>
      </c>
      <c r="Y1338" s="215" t="str">
        <f t="shared" si="255"/>
        <v>1</v>
      </c>
      <c r="Z1338" s="26">
        <f t="shared" si="257"/>
        <v>7587500</v>
      </c>
      <c r="AA1338" s="208">
        <v>7.4499999999999997E-2</v>
      </c>
      <c r="AB1338" s="35">
        <f t="shared" si="254"/>
        <v>565268.75</v>
      </c>
      <c r="AC1338" s="27">
        <f t="shared" si="247"/>
        <v>77159.184375000012</v>
      </c>
      <c r="AD1338" s="212">
        <v>0.13650000000000001</v>
      </c>
      <c r="AE1338" s="211">
        <f t="shared" si="248"/>
        <v>0</v>
      </c>
      <c r="AF1338" s="211" t="str">
        <f>IF(AND(COUNTIFS($J$18:J1338,J1338)=1,AE1338=1),1,"")</f>
        <v/>
      </c>
      <c r="AG1338" s="211" t="str">
        <f>IF(C1338="","",IF(AND(COUNTIFS($J$18:J1338,J1338)=1,C1338&lt;&gt;""),1,""))</f>
        <v/>
      </c>
      <c r="AH1338" s="211" t="str">
        <f>IF(G1338="","",IF(AND(COUNTIFS($J$18:J1338,J1338)=1,G1338&lt;&gt;""),1,""))</f>
        <v/>
      </c>
      <c r="AI1338" s="28">
        <f t="shared" si="249"/>
        <v>57778307.282035396</v>
      </c>
      <c r="AJ1338" s="28">
        <f t="shared" si="250"/>
        <v>7259860.7225420559</v>
      </c>
      <c r="AK1338" s="29">
        <f t="shared" si="251"/>
        <v>0.12565028406083667</v>
      </c>
      <c r="AL1338" s="210"/>
      <c r="AM1338" s="210"/>
      <c r="AN1338" s="210"/>
      <c r="AO1338" s="210"/>
      <c r="AP1338" s="45" t="str">
        <f t="shared" si="252"/>
        <v>20213</v>
      </c>
      <c r="AQ1338" s="45" t="str">
        <f t="shared" si="253"/>
        <v>20213JPY</v>
      </c>
    </row>
    <row r="1339" spans="1:43" s="15" customFormat="1">
      <c r="A1339" s="208" t="s">
        <v>35</v>
      </c>
      <c r="B1339" s="209">
        <v>2020</v>
      </c>
      <c r="C1339" s="209">
        <v>12</v>
      </c>
      <c r="D1339" s="57" t="str">
        <f t="shared" si="256"/>
        <v>Q3</v>
      </c>
      <c r="E1339" s="208" t="s">
        <v>35</v>
      </c>
      <c r="F1339" s="209">
        <v>2021</v>
      </c>
      <c r="G1339" s="209">
        <v>3</v>
      </c>
      <c r="H1339" s="213"/>
      <c r="I1339" s="57" t="str">
        <f t="shared" si="245"/>
        <v>Q4</v>
      </c>
      <c r="J1339" s="204" t="s">
        <v>1523</v>
      </c>
      <c r="K1339" s="213" t="s">
        <v>1524</v>
      </c>
      <c r="L1339" s="210" t="s">
        <v>55</v>
      </c>
      <c r="M1339" s="208" t="s">
        <v>47</v>
      </c>
      <c r="N1339" s="208">
        <v>1</v>
      </c>
      <c r="O1339" s="208"/>
      <c r="P1339" s="57" t="str">
        <f t="shared" si="246"/>
        <v>MAIN UNIT</v>
      </c>
      <c r="Q1339" s="208" t="s">
        <v>48</v>
      </c>
      <c r="R1339" s="208" t="s">
        <v>49</v>
      </c>
      <c r="S1339" s="208" t="s">
        <v>36</v>
      </c>
      <c r="T1339" s="208" t="s">
        <v>65</v>
      </c>
      <c r="U1339" s="208" t="s">
        <v>66</v>
      </c>
      <c r="V1339" s="208" t="s">
        <v>114</v>
      </c>
      <c r="W1339" s="208" t="s">
        <v>96</v>
      </c>
      <c r="X1339" s="34">
        <v>7587500</v>
      </c>
      <c r="Y1339" s="215" t="str">
        <f t="shared" si="255"/>
        <v>1</v>
      </c>
      <c r="Z1339" s="26">
        <f t="shared" si="257"/>
        <v>7587500</v>
      </c>
      <c r="AA1339" s="208">
        <v>7.4499999999999997E-2</v>
      </c>
      <c r="AB1339" s="35">
        <f t="shared" si="254"/>
        <v>565268.75</v>
      </c>
      <c r="AC1339" s="27">
        <f t="shared" si="247"/>
        <v>77159.184375000012</v>
      </c>
      <c r="AD1339" s="212">
        <v>0.13650000000000001</v>
      </c>
      <c r="AE1339" s="211">
        <f t="shared" si="248"/>
        <v>0</v>
      </c>
      <c r="AF1339" s="211" t="str">
        <f>IF(AND(COUNTIFS($J$18:J1339,J1339)=1,AE1339=1),1,"")</f>
        <v/>
      </c>
      <c r="AG1339" s="211" t="str">
        <f>IF(C1339="","",IF(AND(COUNTIFS($J$18:J1339,J1339)=1,C1339&lt;&gt;""),1,""))</f>
        <v/>
      </c>
      <c r="AH1339" s="211" t="str">
        <f>IF(G1339="","",IF(AND(COUNTIFS($J$18:J1339,J1339)=1,G1339&lt;&gt;""),1,""))</f>
        <v/>
      </c>
      <c r="AI1339" s="28">
        <f t="shared" si="249"/>
        <v>57778307.282035396</v>
      </c>
      <c r="AJ1339" s="28">
        <f t="shared" si="250"/>
        <v>7259860.7225420559</v>
      </c>
      <c r="AK1339" s="29">
        <f t="shared" si="251"/>
        <v>0.12565028406083667</v>
      </c>
      <c r="AL1339" s="210"/>
      <c r="AM1339" s="210"/>
      <c r="AN1339" s="210"/>
      <c r="AO1339" s="210"/>
      <c r="AP1339" s="45" t="str">
        <f t="shared" si="252"/>
        <v>20213</v>
      </c>
      <c r="AQ1339" s="45" t="str">
        <f t="shared" si="253"/>
        <v>20213JPY</v>
      </c>
    </row>
    <row r="1340" spans="1:43" s="15" customFormat="1">
      <c r="A1340" s="208" t="s">
        <v>35</v>
      </c>
      <c r="B1340" s="209">
        <v>2020</v>
      </c>
      <c r="C1340" s="209">
        <v>12</v>
      </c>
      <c r="D1340" s="57" t="str">
        <f t="shared" si="256"/>
        <v>Q3</v>
      </c>
      <c r="E1340" s="208" t="s">
        <v>35</v>
      </c>
      <c r="F1340" s="209">
        <v>2021</v>
      </c>
      <c r="G1340" s="209">
        <v>1</v>
      </c>
      <c r="H1340" s="213"/>
      <c r="I1340" s="57" t="str">
        <f t="shared" si="245"/>
        <v>Q4</v>
      </c>
      <c r="J1340" s="204" t="s">
        <v>1525</v>
      </c>
      <c r="K1340" s="213" t="s">
        <v>1526</v>
      </c>
      <c r="L1340" s="210" t="s">
        <v>55</v>
      </c>
      <c r="M1340" s="208" t="s">
        <v>47</v>
      </c>
      <c r="N1340" s="208">
        <v>1</v>
      </c>
      <c r="O1340" s="208"/>
      <c r="P1340" s="57" t="str">
        <f t="shared" si="246"/>
        <v>MAIN UNIT</v>
      </c>
      <c r="Q1340" s="208" t="s">
        <v>48</v>
      </c>
      <c r="R1340" s="208" t="s">
        <v>49</v>
      </c>
      <c r="S1340" s="208" t="s">
        <v>36</v>
      </c>
      <c r="T1340" s="208" t="s">
        <v>65</v>
      </c>
      <c r="U1340" s="208" t="s">
        <v>66</v>
      </c>
      <c r="V1340" s="208" t="s">
        <v>119</v>
      </c>
      <c r="W1340" s="208" t="s">
        <v>96</v>
      </c>
      <c r="X1340" s="34">
        <v>7700000</v>
      </c>
      <c r="Y1340" s="215" t="str">
        <f t="shared" si="255"/>
        <v>1</v>
      </c>
      <c r="Z1340" s="26">
        <f t="shared" si="257"/>
        <v>7700000</v>
      </c>
      <c r="AA1340" s="208">
        <v>7.6799999999999993E-2</v>
      </c>
      <c r="AB1340" s="35">
        <f t="shared" si="254"/>
        <v>591360</v>
      </c>
      <c r="AC1340" s="27">
        <f t="shared" si="247"/>
        <v>121938.432</v>
      </c>
      <c r="AD1340" s="212">
        <v>0.20619999999999999</v>
      </c>
      <c r="AE1340" s="211">
        <f t="shared" si="248"/>
        <v>0</v>
      </c>
      <c r="AF1340" s="211" t="str">
        <f>IF(AND(COUNTIFS($J$18:J1340,J1340)=1,AE1340=1),1,"")</f>
        <v/>
      </c>
      <c r="AG1340" s="211">
        <f>IF(C1340="","",IF(AND(COUNTIFS($J$18:J1340,J1340)=1,C1340&lt;&gt;""),1,""))</f>
        <v>1</v>
      </c>
      <c r="AH1340" s="211">
        <f>IF(G1340="","",IF(AND(COUNTIFS($J$18:J1340,J1340)=1,G1340&lt;&gt;""),1,""))</f>
        <v>1</v>
      </c>
      <c r="AI1340" s="28">
        <f t="shared" si="249"/>
        <v>45803245.025628328</v>
      </c>
      <c r="AJ1340" s="28">
        <f t="shared" si="250"/>
        <v>5664636.2584379371</v>
      </c>
      <c r="AK1340" s="29">
        <f t="shared" si="251"/>
        <v>0.12367325186825515</v>
      </c>
      <c r="AL1340" s="210"/>
      <c r="AM1340" s="210"/>
      <c r="AN1340" s="210"/>
      <c r="AO1340" s="210"/>
      <c r="AP1340" s="45" t="str">
        <f t="shared" si="252"/>
        <v>20211</v>
      </c>
      <c r="AQ1340" s="45" t="str">
        <f t="shared" si="253"/>
        <v>20211JPY</v>
      </c>
    </row>
    <row r="1341" spans="1:43" s="15" customFormat="1">
      <c r="A1341" s="208" t="s">
        <v>35</v>
      </c>
      <c r="B1341" s="209">
        <v>2020</v>
      </c>
      <c r="C1341" s="209">
        <v>12</v>
      </c>
      <c r="D1341" s="57" t="str">
        <f t="shared" si="256"/>
        <v>Q3</v>
      </c>
      <c r="E1341" s="208" t="s">
        <v>35</v>
      </c>
      <c r="F1341" s="209">
        <v>2021</v>
      </c>
      <c r="G1341" s="209">
        <v>1</v>
      </c>
      <c r="H1341" s="213"/>
      <c r="I1341" s="57" t="str">
        <f t="shared" si="245"/>
        <v>Q4</v>
      </c>
      <c r="J1341" s="204" t="s">
        <v>1525</v>
      </c>
      <c r="K1341" s="213" t="s">
        <v>1526</v>
      </c>
      <c r="L1341" s="210" t="s">
        <v>55</v>
      </c>
      <c r="M1341" s="208" t="s">
        <v>47</v>
      </c>
      <c r="N1341" s="208">
        <v>1</v>
      </c>
      <c r="O1341" s="208"/>
      <c r="P1341" s="57" t="str">
        <f t="shared" si="246"/>
        <v>MAIN UNIT</v>
      </c>
      <c r="Q1341" s="208" t="s">
        <v>48</v>
      </c>
      <c r="R1341" s="208" t="s">
        <v>49</v>
      </c>
      <c r="S1341" s="208" t="s">
        <v>36</v>
      </c>
      <c r="T1341" s="208" t="s">
        <v>65</v>
      </c>
      <c r="U1341" s="208" t="s">
        <v>66</v>
      </c>
      <c r="V1341" s="208" t="s">
        <v>119</v>
      </c>
      <c r="W1341" s="208" t="s">
        <v>96</v>
      </c>
      <c r="X1341" s="34">
        <v>7700000</v>
      </c>
      <c r="Y1341" s="215" t="str">
        <f t="shared" si="255"/>
        <v>1</v>
      </c>
      <c r="Z1341" s="26">
        <f t="shared" si="257"/>
        <v>7700000</v>
      </c>
      <c r="AA1341" s="208">
        <v>7.6799999999999993E-2</v>
      </c>
      <c r="AB1341" s="35">
        <f t="shared" si="254"/>
        <v>591360</v>
      </c>
      <c r="AC1341" s="27">
        <f t="shared" si="247"/>
        <v>121938.432</v>
      </c>
      <c r="AD1341" s="212">
        <v>0.20619999999999999</v>
      </c>
      <c r="AE1341" s="211">
        <f t="shared" si="248"/>
        <v>0</v>
      </c>
      <c r="AF1341" s="211" t="str">
        <f>IF(AND(COUNTIFS($J$18:J1341,J1341)=1,AE1341=1),1,"")</f>
        <v/>
      </c>
      <c r="AG1341" s="211" t="str">
        <f>IF(C1341="","",IF(AND(COUNTIFS($J$18:J1341,J1341)=1,C1341&lt;&gt;""),1,""))</f>
        <v/>
      </c>
      <c r="AH1341" s="211" t="str">
        <f>IF(G1341="","",IF(AND(COUNTIFS($J$18:J1341,J1341)=1,G1341&lt;&gt;""),1,""))</f>
        <v/>
      </c>
      <c r="AI1341" s="28">
        <f t="shared" si="249"/>
        <v>45803245.025628328</v>
      </c>
      <c r="AJ1341" s="28">
        <f t="shared" si="250"/>
        <v>5664636.2584379371</v>
      </c>
      <c r="AK1341" s="29">
        <f t="shared" si="251"/>
        <v>0.12367325186825515</v>
      </c>
      <c r="AL1341" s="210"/>
      <c r="AM1341" s="210"/>
      <c r="AN1341" s="210"/>
      <c r="AO1341" s="210"/>
      <c r="AP1341" s="45" t="str">
        <f t="shared" si="252"/>
        <v>20211</v>
      </c>
      <c r="AQ1341" s="45" t="str">
        <f t="shared" si="253"/>
        <v>20211JPY</v>
      </c>
    </row>
    <row r="1342" spans="1:43" s="15" customFormat="1">
      <c r="A1342" s="208" t="s">
        <v>35</v>
      </c>
      <c r="B1342" s="209">
        <v>2020</v>
      </c>
      <c r="C1342" s="209">
        <v>12</v>
      </c>
      <c r="D1342" s="57" t="str">
        <f t="shared" si="256"/>
        <v>Q3</v>
      </c>
      <c r="E1342" s="208" t="s">
        <v>35</v>
      </c>
      <c r="F1342" s="209">
        <v>2021</v>
      </c>
      <c r="G1342" s="209">
        <v>3</v>
      </c>
      <c r="H1342" s="213"/>
      <c r="I1342" s="57" t="str">
        <f t="shared" si="245"/>
        <v>Q4</v>
      </c>
      <c r="J1342" s="204" t="s">
        <v>1527</v>
      </c>
      <c r="K1342" s="213" t="s">
        <v>1526</v>
      </c>
      <c r="L1342" s="210" t="s">
        <v>79</v>
      </c>
      <c r="M1342" s="208" t="s">
        <v>47</v>
      </c>
      <c r="N1342" s="208">
        <v>1</v>
      </c>
      <c r="O1342" s="208"/>
      <c r="P1342" s="57" t="str">
        <f t="shared" si="246"/>
        <v>MAIN UNIT</v>
      </c>
      <c r="Q1342" s="208" t="s">
        <v>48</v>
      </c>
      <c r="R1342" s="208" t="s">
        <v>49</v>
      </c>
      <c r="S1342" s="208" t="s">
        <v>36</v>
      </c>
      <c r="T1342" s="208" t="s">
        <v>65</v>
      </c>
      <c r="U1342" s="208" t="s">
        <v>66</v>
      </c>
      <c r="V1342" s="208" t="s">
        <v>119</v>
      </c>
      <c r="W1342" s="208" t="s">
        <v>96</v>
      </c>
      <c r="X1342" s="34">
        <v>11900000</v>
      </c>
      <c r="Y1342" s="215" t="str">
        <f t="shared" si="255"/>
        <v>1</v>
      </c>
      <c r="Z1342" s="26">
        <f t="shared" si="257"/>
        <v>11900000</v>
      </c>
      <c r="AA1342" s="208">
        <v>7.4499999999999997E-2</v>
      </c>
      <c r="AB1342" s="35">
        <f t="shared" si="254"/>
        <v>886550</v>
      </c>
      <c r="AC1342" s="27">
        <f t="shared" si="247"/>
        <v>148408.47</v>
      </c>
      <c r="AD1342" s="212">
        <v>0.16739999999999999</v>
      </c>
      <c r="AE1342" s="211">
        <f t="shared" si="248"/>
        <v>0</v>
      </c>
      <c r="AF1342" s="211" t="str">
        <f>IF(AND(COUNTIFS($J$18:J1342,J1342)=1,AE1342=1),1,"")</f>
        <v/>
      </c>
      <c r="AG1342" s="211">
        <f>IF(C1342="","",IF(AND(COUNTIFS($J$18:J1342,J1342)=1,C1342&lt;&gt;""),1,""))</f>
        <v>1</v>
      </c>
      <c r="AH1342" s="211">
        <f>IF(G1342="","",IF(AND(COUNTIFS($J$18:J1342,J1342)=1,G1342&lt;&gt;""),1,""))</f>
        <v>1</v>
      </c>
      <c r="AI1342" s="28">
        <f t="shared" si="249"/>
        <v>57778307.282035396</v>
      </c>
      <c r="AJ1342" s="28">
        <f t="shared" si="250"/>
        <v>7259860.7225420559</v>
      </c>
      <c r="AK1342" s="29">
        <f t="shared" si="251"/>
        <v>0.12565028406083667</v>
      </c>
      <c r="AL1342" s="210"/>
      <c r="AM1342" s="210"/>
      <c r="AN1342" s="210"/>
      <c r="AO1342" s="210"/>
      <c r="AP1342" s="45" t="str">
        <f t="shared" si="252"/>
        <v>20213</v>
      </c>
      <c r="AQ1342" s="45" t="str">
        <f t="shared" si="253"/>
        <v>20213JPY</v>
      </c>
    </row>
    <row r="1343" spans="1:43" s="15" customFormat="1">
      <c r="A1343" s="208" t="s">
        <v>35</v>
      </c>
      <c r="B1343" s="209">
        <v>2020</v>
      </c>
      <c r="C1343" s="209">
        <v>12</v>
      </c>
      <c r="D1343" s="57" t="str">
        <f t="shared" si="256"/>
        <v>Q3</v>
      </c>
      <c r="E1343" s="208" t="s">
        <v>35</v>
      </c>
      <c r="F1343" s="209">
        <v>2021</v>
      </c>
      <c r="G1343" s="209">
        <v>3</v>
      </c>
      <c r="H1343" s="213"/>
      <c r="I1343" s="57" t="str">
        <f t="shared" si="245"/>
        <v>Q4</v>
      </c>
      <c r="J1343" s="204" t="s">
        <v>1527</v>
      </c>
      <c r="K1343" s="213" t="s">
        <v>1526</v>
      </c>
      <c r="L1343" s="210" t="s">
        <v>79</v>
      </c>
      <c r="M1343" s="208" t="s">
        <v>47</v>
      </c>
      <c r="N1343" s="208">
        <v>1</v>
      </c>
      <c r="O1343" s="208"/>
      <c r="P1343" s="57" t="str">
        <f t="shared" si="246"/>
        <v>MAIN UNIT</v>
      </c>
      <c r="Q1343" s="208" t="s">
        <v>48</v>
      </c>
      <c r="R1343" s="208" t="s">
        <v>49</v>
      </c>
      <c r="S1343" s="208" t="s">
        <v>36</v>
      </c>
      <c r="T1343" s="208" t="s">
        <v>65</v>
      </c>
      <c r="U1343" s="208" t="s">
        <v>66</v>
      </c>
      <c r="V1343" s="208" t="s">
        <v>119</v>
      </c>
      <c r="W1343" s="208" t="s">
        <v>96</v>
      </c>
      <c r="X1343" s="34">
        <v>11900000</v>
      </c>
      <c r="Y1343" s="215" t="str">
        <f t="shared" si="255"/>
        <v>1</v>
      </c>
      <c r="Z1343" s="26">
        <f t="shared" si="257"/>
        <v>11900000</v>
      </c>
      <c r="AA1343" s="208">
        <v>7.4499999999999997E-2</v>
      </c>
      <c r="AB1343" s="35">
        <f t="shared" si="254"/>
        <v>886550</v>
      </c>
      <c r="AC1343" s="27">
        <f t="shared" si="247"/>
        <v>148408.47</v>
      </c>
      <c r="AD1343" s="212">
        <v>0.16739999999999999</v>
      </c>
      <c r="AE1343" s="211">
        <f t="shared" si="248"/>
        <v>0</v>
      </c>
      <c r="AF1343" s="211" t="str">
        <f>IF(AND(COUNTIFS($J$18:J1343,J1343)=1,AE1343=1),1,"")</f>
        <v/>
      </c>
      <c r="AG1343" s="211" t="str">
        <f>IF(C1343="","",IF(AND(COUNTIFS($J$18:J1343,J1343)=1,C1343&lt;&gt;""),1,""))</f>
        <v/>
      </c>
      <c r="AH1343" s="211" t="str">
        <f>IF(G1343="","",IF(AND(COUNTIFS($J$18:J1343,J1343)=1,G1343&lt;&gt;""),1,""))</f>
        <v/>
      </c>
      <c r="AI1343" s="28">
        <f t="shared" si="249"/>
        <v>57778307.282035396</v>
      </c>
      <c r="AJ1343" s="28">
        <f t="shared" si="250"/>
        <v>7259860.7225420559</v>
      </c>
      <c r="AK1343" s="29">
        <f t="shared" si="251"/>
        <v>0.12565028406083667</v>
      </c>
      <c r="AL1343" s="210"/>
      <c r="AM1343" s="210"/>
      <c r="AN1343" s="210"/>
      <c r="AO1343" s="210"/>
      <c r="AP1343" s="45" t="str">
        <f t="shared" si="252"/>
        <v>20213</v>
      </c>
      <c r="AQ1343" s="45" t="str">
        <f t="shared" si="253"/>
        <v>20213JPY</v>
      </c>
    </row>
    <row r="1344" spans="1:43" s="15" customFormat="1">
      <c r="A1344" s="208" t="s">
        <v>35</v>
      </c>
      <c r="B1344" s="209">
        <v>2020</v>
      </c>
      <c r="C1344" s="209">
        <v>12</v>
      </c>
      <c r="D1344" s="57" t="str">
        <f t="shared" si="256"/>
        <v>Q3</v>
      </c>
      <c r="E1344" s="208" t="s">
        <v>35</v>
      </c>
      <c r="F1344" s="209">
        <v>2021</v>
      </c>
      <c r="G1344" s="209">
        <v>3</v>
      </c>
      <c r="H1344" s="213"/>
      <c r="I1344" s="57" t="str">
        <f t="shared" si="245"/>
        <v>Q4</v>
      </c>
      <c r="J1344" s="204" t="s">
        <v>1527</v>
      </c>
      <c r="K1344" s="213" t="s">
        <v>1526</v>
      </c>
      <c r="L1344" s="210" t="s">
        <v>79</v>
      </c>
      <c r="M1344" s="208" t="s">
        <v>47</v>
      </c>
      <c r="N1344" s="208">
        <v>1</v>
      </c>
      <c r="O1344" s="208"/>
      <c r="P1344" s="57" t="str">
        <f t="shared" si="246"/>
        <v>MAIN UNIT</v>
      </c>
      <c r="Q1344" s="208" t="s">
        <v>48</v>
      </c>
      <c r="R1344" s="208" t="s">
        <v>49</v>
      </c>
      <c r="S1344" s="208" t="s">
        <v>36</v>
      </c>
      <c r="T1344" s="208" t="s">
        <v>65</v>
      </c>
      <c r="U1344" s="208" t="s">
        <v>66</v>
      </c>
      <c r="V1344" s="208" t="s">
        <v>119</v>
      </c>
      <c r="W1344" s="208" t="s">
        <v>96</v>
      </c>
      <c r="X1344" s="34">
        <v>11900000</v>
      </c>
      <c r="Y1344" s="215" t="str">
        <f t="shared" si="255"/>
        <v>1</v>
      </c>
      <c r="Z1344" s="26">
        <f t="shared" si="257"/>
        <v>11900000</v>
      </c>
      <c r="AA1344" s="208">
        <v>7.4499999999999997E-2</v>
      </c>
      <c r="AB1344" s="35">
        <f t="shared" si="254"/>
        <v>886550</v>
      </c>
      <c r="AC1344" s="27">
        <f t="shared" si="247"/>
        <v>148408.47</v>
      </c>
      <c r="AD1344" s="212">
        <v>0.16739999999999999</v>
      </c>
      <c r="AE1344" s="211">
        <f t="shared" si="248"/>
        <v>0</v>
      </c>
      <c r="AF1344" s="211" t="str">
        <f>IF(AND(COUNTIFS($J$18:J1344,J1344)=1,AE1344=1),1,"")</f>
        <v/>
      </c>
      <c r="AG1344" s="211" t="str">
        <f>IF(C1344="","",IF(AND(COUNTIFS($J$18:J1344,J1344)=1,C1344&lt;&gt;""),1,""))</f>
        <v/>
      </c>
      <c r="AH1344" s="211" t="str">
        <f>IF(G1344="","",IF(AND(COUNTIFS($J$18:J1344,J1344)=1,G1344&lt;&gt;""),1,""))</f>
        <v/>
      </c>
      <c r="AI1344" s="28">
        <f t="shared" si="249"/>
        <v>57778307.282035396</v>
      </c>
      <c r="AJ1344" s="28">
        <f t="shared" si="250"/>
        <v>7259860.7225420559</v>
      </c>
      <c r="AK1344" s="29">
        <f t="shared" si="251"/>
        <v>0.12565028406083667</v>
      </c>
      <c r="AL1344" s="210"/>
      <c r="AM1344" s="210"/>
      <c r="AN1344" s="210"/>
      <c r="AO1344" s="210"/>
      <c r="AP1344" s="45" t="str">
        <f t="shared" si="252"/>
        <v>20213</v>
      </c>
      <c r="AQ1344" s="45" t="str">
        <f t="shared" si="253"/>
        <v>20213JPY</v>
      </c>
    </row>
    <row r="1345" spans="1:43" s="15" customFormat="1">
      <c r="A1345" s="208" t="s">
        <v>35</v>
      </c>
      <c r="B1345" s="209">
        <v>2020</v>
      </c>
      <c r="C1345" s="209">
        <v>12</v>
      </c>
      <c r="D1345" s="57" t="str">
        <f t="shared" si="256"/>
        <v>Q3</v>
      </c>
      <c r="E1345" s="208" t="s">
        <v>35</v>
      </c>
      <c r="F1345" s="209">
        <v>2021</v>
      </c>
      <c r="G1345" s="209">
        <v>3</v>
      </c>
      <c r="H1345" s="213"/>
      <c r="I1345" s="57" t="str">
        <f t="shared" si="245"/>
        <v>Q4</v>
      </c>
      <c r="J1345" s="204" t="s">
        <v>1527</v>
      </c>
      <c r="K1345" s="213" t="s">
        <v>1526</v>
      </c>
      <c r="L1345" s="210" t="s">
        <v>55</v>
      </c>
      <c r="M1345" s="208" t="s">
        <v>47</v>
      </c>
      <c r="N1345" s="208">
        <v>1</v>
      </c>
      <c r="O1345" s="208"/>
      <c r="P1345" s="57" t="str">
        <f t="shared" si="246"/>
        <v>MAIN UNIT</v>
      </c>
      <c r="Q1345" s="208" t="s">
        <v>48</v>
      </c>
      <c r="R1345" s="208" t="s">
        <v>49</v>
      </c>
      <c r="S1345" s="208" t="s">
        <v>36</v>
      </c>
      <c r="T1345" s="208" t="s">
        <v>65</v>
      </c>
      <c r="U1345" s="208" t="s">
        <v>66</v>
      </c>
      <c r="V1345" s="208" t="s">
        <v>119</v>
      </c>
      <c r="W1345" s="208" t="s">
        <v>96</v>
      </c>
      <c r="X1345" s="34">
        <v>7500000</v>
      </c>
      <c r="Y1345" s="215" t="str">
        <f t="shared" si="255"/>
        <v>1</v>
      </c>
      <c r="Z1345" s="26">
        <f t="shared" si="257"/>
        <v>7500000</v>
      </c>
      <c r="AA1345" s="208">
        <v>7.4499999999999997E-2</v>
      </c>
      <c r="AB1345" s="35">
        <f t="shared" si="254"/>
        <v>558750</v>
      </c>
      <c r="AC1345" s="27">
        <f t="shared" si="247"/>
        <v>93534.75</v>
      </c>
      <c r="AD1345" s="212">
        <v>0.16739999999999999</v>
      </c>
      <c r="AE1345" s="211">
        <f t="shared" si="248"/>
        <v>0</v>
      </c>
      <c r="AF1345" s="211" t="str">
        <f>IF(AND(COUNTIFS($J$18:J1345,J1345)=1,AE1345=1),1,"")</f>
        <v/>
      </c>
      <c r="AG1345" s="211" t="str">
        <f>IF(C1345="","",IF(AND(COUNTIFS($J$18:J1345,J1345)=1,C1345&lt;&gt;""),1,""))</f>
        <v/>
      </c>
      <c r="AH1345" s="211" t="str">
        <f>IF(G1345="","",IF(AND(COUNTIFS($J$18:J1345,J1345)=1,G1345&lt;&gt;""),1,""))</f>
        <v/>
      </c>
      <c r="AI1345" s="28">
        <f t="shared" si="249"/>
        <v>57778307.282035396</v>
      </c>
      <c r="AJ1345" s="28">
        <f t="shared" si="250"/>
        <v>7259860.7225420559</v>
      </c>
      <c r="AK1345" s="29">
        <f t="shared" si="251"/>
        <v>0.12565028406083667</v>
      </c>
      <c r="AL1345" s="210"/>
      <c r="AM1345" s="210"/>
      <c r="AN1345" s="210"/>
      <c r="AO1345" s="210"/>
      <c r="AP1345" s="45" t="str">
        <f t="shared" si="252"/>
        <v>20213</v>
      </c>
      <c r="AQ1345" s="45" t="str">
        <f t="shared" si="253"/>
        <v>20213JPY</v>
      </c>
    </row>
    <row r="1346" spans="1:43" s="15" customFormat="1">
      <c r="A1346" s="208" t="s">
        <v>35</v>
      </c>
      <c r="B1346" s="209">
        <v>2020</v>
      </c>
      <c r="C1346" s="209">
        <v>12</v>
      </c>
      <c r="D1346" s="57" t="str">
        <f t="shared" si="256"/>
        <v>Q3</v>
      </c>
      <c r="E1346" s="208" t="s">
        <v>35</v>
      </c>
      <c r="F1346" s="209">
        <v>2021</v>
      </c>
      <c r="G1346" s="209">
        <v>3</v>
      </c>
      <c r="H1346" s="213"/>
      <c r="I1346" s="57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204" t="s">
        <v>1527</v>
      </c>
      <c r="K1346" s="213" t="s">
        <v>1526</v>
      </c>
      <c r="L1346" s="210" t="s">
        <v>55</v>
      </c>
      <c r="M1346" s="208" t="s">
        <v>47</v>
      </c>
      <c r="N1346" s="208">
        <v>1</v>
      </c>
      <c r="O1346" s="208"/>
      <c r="P1346" s="57" t="str">
        <f t="shared" ref="P1346:P1409" si="259">IF(M1346="","",IF(AND(N1346&gt;0,L1346&lt;&gt;""),"MAIN UNIT",IF(AND(O1346&gt;0,L1346&lt;&gt;""),"SERVICE/ PARTS","C66 SERVICE/OTHERS")))</f>
        <v>MAIN UNIT</v>
      </c>
      <c r="Q1346" s="208" t="s">
        <v>48</v>
      </c>
      <c r="R1346" s="208" t="s">
        <v>49</v>
      </c>
      <c r="S1346" s="208" t="s">
        <v>36</v>
      </c>
      <c r="T1346" s="208" t="s">
        <v>65</v>
      </c>
      <c r="U1346" s="208" t="s">
        <v>66</v>
      </c>
      <c r="V1346" s="208" t="s">
        <v>119</v>
      </c>
      <c r="W1346" s="208" t="s">
        <v>96</v>
      </c>
      <c r="X1346" s="34">
        <v>7500000</v>
      </c>
      <c r="Y1346" s="215" t="str">
        <f t="shared" si="255"/>
        <v>1</v>
      </c>
      <c r="Z1346" s="26">
        <f t="shared" si="257"/>
        <v>7500000</v>
      </c>
      <c r="AA1346" s="208">
        <v>7.4499999999999997E-2</v>
      </c>
      <c r="AB1346" s="35">
        <f t="shared" si="254"/>
        <v>558750</v>
      </c>
      <c r="AC1346" s="27">
        <f t="shared" ref="AC1346:AC1409" si="260">IF(R1346&lt;&gt;"",AB1346*AD1346,"")</f>
        <v>93534.75</v>
      </c>
      <c r="AD1346" s="212">
        <v>0.16739999999999999</v>
      </c>
      <c r="AE1346" s="211">
        <f t="shared" ref="AE1346:AE1409" si="261">IF(Q1346="","",IF(Q1346="Yes",1,0))</f>
        <v>0</v>
      </c>
      <c r="AF1346" s="211" t="str">
        <f>IF(AND(COUNTIFS($J$18:J1346,J1346)=1,AE1346=1),1,"")</f>
        <v/>
      </c>
      <c r="AG1346" s="211" t="str">
        <f>IF(C1346="","",IF(AND(COUNTIFS($J$18:J1346,J1346)=1,C1346&lt;&gt;""),1,""))</f>
        <v/>
      </c>
      <c r="AH1346" s="211" t="str">
        <f>IF(G1346="","",IF(AND(COUNTIFS($J$18:J1346,J1346)=1,G1346&lt;&gt;""),1,""))</f>
        <v/>
      </c>
      <c r="AI1346" s="28">
        <f t="shared" ref="AI1346:AI1409" si="262">IF(P1346="C66 SERVICE","",SUMIFS(AB:AB,F:F,F1346,G:G,G1346,E:E,E1346))</f>
        <v>57778307.282035396</v>
      </c>
      <c r="AJ1346" s="28">
        <f t="shared" ref="AJ1346:AJ1409" si="263">IF(P1346="C66 SERVICE","",SUMIFS(AC:AC,F:F,F1346,G:G,G1346,E:E,E1346))</f>
        <v>7259860.7225420559</v>
      </c>
      <c r="AK1346" s="29">
        <f t="shared" ref="AK1346:AK1409" si="264">IF(AJ1346&gt;0,AJ1346/AI1346,"")</f>
        <v>0.12565028406083667</v>
      </c>
      <c r="AL1346" s="210"/>
      <c r="AM1346" s="210"/>
      <c r="AN1346" s="210"/>
      <c r="AO1346" s="210"/>
      <c r="AP1346" s="45" t="str">
        <f t="shared" ref="AP1346:AP1409" si="265">IF(F1346="","",F1346&amp;G1346)</f>
        <v>20213</v>
      </c>
      <c r="AQ1346" s="45" t="str">
        <f t="shared" ref="AQ1346:AQ1409" si="266">IF(W1346="","",F1346&amp;G1346&amp;W1346)</f>
        <v>20213JPY</v>
      </c>
    </row>
    <row r="1347" spans="1:43" s="15" customFormat="1">
      <c r="A1347" s="208" t="s">
        <v>35</v>
      </c>
      <c r="B1347" s="209">
        <v>2020</v>
      </c>
      <c r="C1347" s="209">
        <v>12</v>
      </c>
      <c r="D1347" s="57" t="str">
        <f t="shared" si="256"/>
        <v>Q3</v>
      </c>
      <c r="E1347" s="208" t="s">
        <v>35</v>
      </c>
      <c r="F1347" s="209">
        <v>2021</v>
      </c>
      <c r="G1347" s="209">
        <v>3</v>
      </c>
      <c r="H1347" s="213"/>
      <c r="I1347" s="57" t="str">
        <f t="shared" si="258"/>
        <v>Q4</v>
      </c>
      <c r="J1347" s="204" t="s">
        <v>1527</v>
      </c>
      <c r="K1347" s="213" t="s">
        <v>1526</v>
      </c>
      <c r="L1347" s="210" t="s">
        <v>55</v>
      </c>
      <c r="M1347" s="208" t="s">
        <v>47</v>
      </c>
      <c r="N1347" s="208">
        <v>1</v>
      </c>
      <c r="O1347" s="208"/>
      <c r="P1347" s="57" t="str">
        <f t="shared" si="259"/>
        <v>MAIN UNIT</v>
      </c>
      <c r="Q1347" s="208" t="s">
        <v>48</v>
      </c>
      <c r="R1347" s="208" t="s">
        <v>49</v>
      </c>
      <c r="S1347" s="208" t="s">
        <v>36</v>
      </c>
      <c r="T1347" s="208" t="s">
        <v>65</v>
      </c>
      <c r="U1347" s="208" t="s">
        <v>66</v>
      </c>
      <c r="V1347" s="208" t="s">
        <v>119</v>
      </c>
      <c r="W1347" s="208" t="s">
        <v>96</v>
      </c>
      <c r="X1347" s="34">
        <v>7500000</v>
      </c>
      <c r="Y1347" s="215" t="str">
        <f t="shared" si="255"/>
        <v>1</v>
      </c>
      <c r="Z1347" s="26">
        <f t="shared" si="257"/>
        <v>7500000</v>
      </c>
      <c r="AA1347" s="208">
        <v>7.4499999999999997E-2</v>
      </c>
      <c r="AB1347" s="35">
        <f t="shared" si="254"/>
        <v>558750</v>
      </c>
      <c r="AC1347" s="27">
        <f t="shared" si="260"/>
        <v>93534.75</v>
      </c>
      <c r="AD1347" s="212">
        <v>0.16739999999999999</v>
      </c>
      <c r="AE1347" s="211">
        <f t="shared" si="261"/>
        <v>0</v>
      </c>
      <c r="AF1347" s="211" t="str">
        <f>IF(AND(COUNTIFS($J$18:J1347,J1347)=1,AE1347=1),1,"")</f>
        <v/>
      </c>
      <c r="AG1347" s="211" t="str">
        <f>IF(C1347="","",IF(AND(COUNTIFS($J$18:J1347,J1347)=1,C1347&lt;&gt;""),1,""))</f>
        <v/>
      </c>
      <c r="AH1347" s="211" t="str">
        <f>IF(G1347="","",IF(AND(COUNTIFS($J$18:J1347,J1347)=1,G1347&lt;&gt;""),1,""))</f>
        <v/>
      </c>
      <c r="AI1347" s="28">
        <f t="shared" si="262"/>
        <v>57778307.282035396</v>
      </c>
      <c r="AJ1347" s="28">
        <f t="shared" si="263"/>
        <v>7259860.7225420559</v>
      </c>
      <c r="AK1347" s="29">
        <f t="shared" si="264"/>
        <v>0.12565028406083667</v>
      </c>
      <c r="AL1347" s="210"/>
      <c r="AM1347" s="210"/>
      <c r="AN1347" s="210"/>
      <c r="AO1347" s="210"/>
      <c r="AP1347" s="45" t="str">
        <f t="shared" si="265"/>
        <v>20213</v>
      </c>
      <c r="AQ1347" s="45" t="str">
        <f t="shared" si="266"/>
        <v>20213JPY</v>
      </c>
    </row>
    <row r="1348" spans="1:43" s="15" customFormat="1">
      <c r="A1348" s="208" t="s">
        <v>35</v>
      </c>
      <c r="B1348" s="209">
        <v>2020</v>
      </c>
      <c r="C1348" s="209">
        <v>12</v>
      </c>
      <c r="D1348" s="57" t="str">
        <f t="shared" si="256"/>
        <v>Q3</v>
      </c>
      <c r="E1348" s="208" t="s">
        <v>35</v>
      </c>
      <c r="F1348" s="209">
        <v>2021</v>
      </c>
      <c r="G1348" s="209">
        <v>2</v>
      </c>
      <c r="H1348" s="213"/>
      <c r="I1348" s="57" t="str">
        <f t="shared" si="258"/>
        <v>Q4</v>
      </c>
      <c r="J1348" s="204" t="s">
        <v>1528</v>
      </c>
      <c r="K1348" s="213" t="s">
        <v>1529</v>
      </c>
      <c r="L1348" s="210" t="s">
        <v>273</v>
      </c>
      <c r="M1348" s="208" t="s">
        <v>47</v>
      </c>
      <c r="N1348" s="208">
        <v>1</v>
      </c>
      <c r="O1348" s="208"/>
      <c r="P1348" s="57" t="str">
        <f t="shared" si="259"/>
        <v>MAIN UNIT</v>
      </c>
      <c r="Q1348" s="208" t="s">
        <v>56</v>
      </c>
      <c r="R1348" s="208" t="s">
        <v>49</v>
      </c>
      <c r="S1348" s="208" t="s">
        <v>36</v>
      </c>
      <c r="T1348" s="208" t="s">
        <v>65</v>
      </c>
      <c r="U1348" s="208" t="s">
        <v>66</v>
      </c>
      <c r="V1348" s="208" t="s">
        <v>99</v>
      </c>
      <c r="W1348" s="208" t="s">
        <v>51</v>
      </c>
      <c r="X1348" s="34">
        <v>1513500</v>
      </c>
      <c r="Y1348" s="215" t="str">
        <f t="shared" si="255"/>
        <v>1.13</v>
      </c>
      <c r="Z1348" s="26">
        <f t="shared" si="257"/>
        <v>1513500</v>
      </c>
      <c r="AA1348" s="208">
        <v>1.2</v>
      </c>
      <c r="AB1348" s="35">
        <f t="shared" si="254"/>
        <v>1607256.6371681418</v>
      </c>
      <c r="AC1348" s="27">
        <f t="shared" si="260"/>
        <v>272590.72566371685</v>
      </c>
      <c r="AD1348" s="212">
        <v>0.1696</v>
      </c>
      <c r="AE1348" s="211">
        <f t="shared" si="261"/>
        <v>1</v>
      </c>
      <c r="AF1348" s="211">
        <f>IF(AND(COUNTIFS($J$18:J1348,J1348)=1,AE1348=1),1,"")</f>
        <v>1</v>
      </c>
      <c r="AG1348" s="211">
        <f>IF(C1348="","",IF(AND(COUNTIFS($J$18:J1348,J1348)=1,C1348&lt;&gt;""),1,""))</f>
        <v>1</v>
      </c>
      <c r="AH1348" s="211">
        <f>IF(G1348="","",IF(AND(COUNTIFS($J$18:J1348,J1348)=1,G1348&lt;&gt;""),1,""))</f>
        <v>1</v>
      </c>
      <c r="AI1348" s="28">
        <f t="shared" si="262"/>
        <v>31097187.029487614</v>
      </c>
      <c r="AJ1348" s="28">
        <f t="shared" si="263"/>
        <v>3892353.6644401974</v>
      </c>
      <c r="AK1348" s="29">
        <f t="shared" si="264"/>
        <v>0.12516738767237404</v>
      </c>
      <c r="AL1348" s="210"/>
      <c r="AM1348" s="210"/>
      <c r="AN1348" s="210"/>
      <c r="AO1348" s="210"/>
      <c r="AP1348" s="45" t="str">
        <f t="shared" si="265"/>
        <v>20212</v>
      </c>
      <c r="AQ1348" s="45" t="str">
        <f t="shared" si="266"/>
        <v>20212RMB</v>
      </c>
    </row>
    <row r="1349" spans="1:43" s="15" customFormat="1">
      <c r="A1349" s="208" t="s">
        <v>35</v>
      </c>
      <c r="B1349" s="209">
        <v>2020</v>
      </c>
      <c r="C1349" s="209">
        <v>12</v>
      </c>
      <c r="D1349" s="57" t="str">
        <f t="shared" si="256"/>
        <v>Q3</v>
      </c>
      <c r="E1349" s="208" t="s">
        <v>35</v>
      </c>
      <c r="F1349" s="209">
        <v>2021</v>
      </c>
      <c r="G1349" s="209">
        <v>2</v>
      </c>
      <c r="H1349" s="213"/>
      <c r="I1349" s="57" t="str">
        <f t="shared" si="258"/>
        <v>Q4</v>
      </c>
      <c r="J1349" s="204" t="s">
        <v>1528</v>
      </c>
      <c r="K1349" s="213" t="s">
        <v>1529</v>
      </c>
      <c r="L1349" s="210" t="s">
        <v>273</v>
      </c>
      <c r="M1349" s="208" t="s">
        <v>47</v>
      </c>
      <c r="N1349" s="208">
        <v>1</v>
      </c>
      <c r="O1349" s="208"/>
      <c r="P1349" s="57" t="str">
        <f t="shared" si="259"/>
        <v>MAIN UNIT</v>
      </c>
      <c r="Q1349" s="208" t="s">
        <v>56</v>
      </c>
      <c r="R1349" s="208" t="s">
        <v>49</v>
      </c>
      <c r="S1349" s="208" t="s">
        <v>36</v>
      </c>
      <c r="T1349" s="208" t="s">
        <v>65</v>
      </c>
      <c r="U1349" s="208" t="s">
        <v>66</v>
      </c>
      <c r="V1349" s="208" t="s">
        <v>99</v>
      </c>
      <c r="W1349" s="208" t="s">
        <v>51</v>
      </c>
      <c r="X1349" s="34">
        <v>1513500</v>
      </c>
      <c r="Y1349" s="215" t="str">
        <f t="shared" si="255"/>
        <v>1.13</v>
      </c>
      <c r="Z1349" s="26">
        <f t="shared" si="257"/>
        <v>1513500</v>
      </c>
      <c r="AA1349" s="208">
        <v>1.2</v>
      </c>
      <c r="AB1349" s="35">
        <f t="shared" si="254"/>
        <v>1607256.6371681418</v>
      </c>
      <c r="AC1349" s="27">
        <f t="shared" si="260"/>
        <v>272590.72566371685</v>
      </c>
      <c r="AD1349" s="212">
        <v>0.1696</v>
      </c>
      <c r="AE1349" s="211">
        <f t="shared" si="261"/>
        <v>1</v>
      </c>
      <c r="AF1349" s="211" t="str">
        <f>IF(AND(COUNTIFS($J$18:J1349,J1349)=1,AE1349=1),1,"")</f>
        <v/>
      </c>
      <c r="AG1349" s="211" t="str">
        <f>IF(C1349="","",IF(AND(COUNTIFS($J$18:J1349,J1349)=1,C1349&lt;&gt;""),1,""))</f>
        <v/>
      </c>
      <c r="AH1349" s="211" t="str">
        <f>IF(G1349="","",IF(AND(COUNTIFS($J$18:J1349,J1349)=1,G1349&lt;&gt;""),1,""))</f>
        <v/>
      </c>
      <c r="AI1349" s="28">
        <f t="shared" si="262"/>
        <v>31097187.029487614</v>
      </c>
      <c r="AJ1349" s="28">
        <f t="shared" si="263"/>
        <v>3892353.6644401974</v>
      </c>
      <c r="AK1349" s="29">
        <f t="shared" si="264"/>
        <v>0.12516738767237404</v>
      </c>
      <c r="AL1349" s="210"/>
      <c r="AM1349" s="210"/>
      <c r="AN1349" s="210"/>
      <c r="AO1349" s="210"/>
      <c r="AP1349" s="45" t="str">
        <f t="shared" si="265"/>
        <v>20212</v>
      </c>
      <c r="AQ1349" s="45" t="str">
        <f t="shared" si="266"/>
        <v>20212RMB</v>
      </c>
    </row>
    <row r="1350" spans="1:43" s="15" customFormat="1">
      <c r="A1350" s="208" t="s">
        <v>35</v>
      </c>
      <c r="B1350" s="209">
        <v>2020</v>
      </c>
      <c r="C1350" s="209">
        <v>12</v>
      </c>
      <c r="D1350" s="57" t="str">
        <f t="shared" si="256"/>
        <v>Q3</v>
      </c>
      <c r="E1350" s="208" t="s">
        <v>35</v>
      </c>
      <c r="F1350" s="209">
        <v>2021</v>
      </c>
      <c r="G1350" s="209">
        <v>3</v>
      </c>
      <c r="H1350" s="213"/>
      <c r="I1350" s="57" t="str">
        <f t="shared" si="258"/>
        <v>Q4</v>
      </c>
      <c r="J1350" s="204" t="s">
        <v>1530</v>
      </c>
      <c r="K1350" s="213" t="s">
        <v>731</v>
      </c>
      <c r="L1350" s="210" t="s">
        <v>79</v>
      </c>
      <c r="M1350" s="208" t="s">
        <v>47</v>
      </c>
      <c r="N1350" s="208">
        <v>1</v>
      </c>
      <c r="O1350" s="208"/>
      <c r="P1350" s="57" t="str">
        <f t="shared" si="259"/>
        <v>MAIN UNIT</v>
      </c>
      <c r="Q1350" s="208" t="s">
        <v>48</v>
      </c>
      <c r="R1350" s="208" t="s">
        <v>49</v>
      </c>
      <c r="S1350" s="208" t="s">
        <v>36</v>
      </c>
      <c r="T1350" s="208" t="s">
        <v>65</v>
      </c>
      <c r="U1350" s="208" t="s">
        <v>66</v>
      </c>
      <c r="V1350" s="208" t="s">
        <v>109</v>
      </c>
      <c r="W1350" s="208" t="s">
        <v>96</v>
      </c>
      <c r="X1350" s="34">
        <v>11500000</v>
      </c>
      <c r="Y1350" s="215" t="str">
        <f t="shared" si="255"/>
        <v>1</v>
      </c>
      <c r="Z1350" s="26">
        <f t="shared" si="257"/>
        <v>11500000</v>
      </c>
      <c r="AA1350" s="208">
        <v>7.4499999999999997E-2</v>
      </c>
      <c r="AB1350" s="35">
        <f t="shared" si="254"/>
        <v>856750</v>
      </c>
      <c r="AC1350" s="27">
        <f t="shared" si="260"/>
        <v>117460.425</v>
      </c>
      <c r="AD1350" s="212">
        <v>0.1371</v>
      </c>
      <c r="AE1350" s="211">
        <f t="shared" si="261"/>
        <v>0</v>
      </c>
      <c r="AF1350" s="211" t="str">
        <f>IF(AND(COUNTIFS($J$18:J1350,J1350)=1,AE1350=1),1,"")</f>
        <v/>
      </c>
      <c r="AG1350" s="211">
        <f>IF(C1350="","",IF(AND(COUNTIFS($J$18:J1350,J1350)=1,C1350&lt;&gt;""),1,""))</f>
        <v>1</v>
      </c>
      <c r="AH1350" s="211">
        <f>IF(G1350="","",IF(AND(COUNTIFS($J$18:J1350,J1350)=1,G1350&lt;&gt;""),1,""))</f>
        <v>1</v>
      </c>
      <c r="AI1350" s="28">
        <f t="shared" si="262"/>
        <v>57778307.282035396</v>
      </c>
      <c r="AJ1350" s="28">
        <f t="shared" si="263"/>
        <v>7259860.7225420559</v>
      </c>
      <c r="AK1350" s="29">
        <f t="shared" si="264"/>
        <v>0.12565028406083667</v>
      </c>
      <c r="AL1350" s="210"/>
      <c r="AM1350" s="210"/>
      <c r="AN1350" s="210"/>
      <c r="AO1350" s="210"/>
      <c r="AP1350" s="45" t="str">
        <f t="shared" si="265"/>
        <v>20213</v>
      </c>
      <c r="AQ1350" s="45" t="str">
        <f t="shared" si="266"/>
        <v>20213JPY</v>
      </c>
    </row>
    <row r="1351" spans="1:43" s="15" customFormat="1">
      <c r="A1351" s="208" t="s">
        <v>35</v>
      </c>
      <c r="B1351" s="209">
        <v>2020</v>
      </c>
      <c r="C1351" s="209">
        <v>12</v>
      </c>
      <c r="D1351" s="57" t="str">
        <f t="shared" si="256"/>
        <v>Q3</v>
      </c>
      <c r="E1351" s="208" t="s">
        <v>35</v>
      </c>
      <c r="F1351" s="209">
        <v>2021</v>
      </c>
      <c r="G1351" s="209">
        <v>1</v>
      </c>
      <c r="H1351" s="213"/>
      <c r="I1351" s="57" t="str">
        <f t="shared" si="258"/>
        <v>Q4</v>
      </c>
      <c r="J1351" s="204" t="s">
        <v>1531</v>
      </c>
      <c r="K1351" s="213" t="s">
        <v>1370</v>
      </c>
      <c r="L1351" s="210" t="s">
        <v>55</v>
      </c>
      <c r="M1351" s="208" t="s">
        <v>47</v>
      </c>
      <c r="N1351" s="208">
        <v>1</v>
      </c>
      <c r="O1351" s="208"/>
      <c r="P1351" s="57" t="str">
        <f t="shared" si="259"/>
        <v>MAIN UNIT</v>
      </c>
      <c r="Q1351" s="208" t="s">
        <v>48</v>
      </c>
      <c r="R1351" s="208" t="s">
        <v>49</v>
      </c>
      <c r="S1351" s="208" t="s">
        <v>36</v>
      </c>
      <c r="T1351" s="208" t="s">
        <v>65</v>
      </c>
      <c r="U1351" s="208" t="s">
        <v>66</v>
      </c>
      <c r="V1351" s="208" t="s">
        <v>114</v>
      </c>
      <c r="W1351" s="208" t="s">
        <v>96</v>
      </c>
      <c r="X1351" s="34">
        <v>8900000</v>
      </c>
      <c r="Y1351" s="215" t="str">
        <f t="shared" si="255"/>
        <v>1</v>
      </c>
      <c r="Z1351" s="26">
        <f t="shared" si="257"/>
        <v>8900000</v>
      </c>
      <c r="AA1351" s="208">
        <v>7.6799999999999993E-2</v>
      </c>
      <c r="AB1351" s="35">
        <f t="shared" si="254"/>
        <v>683519.99999999988</v>
      </c>
      <c r="AC1351" s="27">
        <f t="shared" si="260"/>
        <v>110866.94399999999</v>
      </c>
      <c r="AD1351" s="212">
        <v>0.16220000000000001</v>
      </c>
      <c r="AE1351" s="211">
        <f t="shared" si="261"/>
        <v>0</v>
      </c>
      <c r="AF1351" s="211" t="str">
        <f>IF(AND(COUNTIFS($J$18:J1351,J1351)=1,AE1351=1),1,"")</f>
        <v/>
      </c>
      <c r="AG1351" s="211">
        <f>IF(C1351="","",IF(AND(COUNTIFS($J$18:J1351,J1351)=1,C1351&lt;&gt;""),1,""))</f>
        <v>1</v>
      </c>
      <c r="AH1351" s="211">
        <f>IF(G1351="","",IF(AND(COUNTIFS($J$18:J1351,J1351)=1,G1351&lt;&gt;""),1,""))</f>
        <v>1</v>
      </c>
      <c r="AI1351" s="28">
        <f t="shared" si="262"/>
        <v>45803245.025628328</v>
      </c>
      <c r="AJ1351" s="28">
        <f t="shared" si="263"/>
        <v>5664636.2584379371</v>
      </c>
      <c r="AK1351" s="29">
        <f t="shared" si="264"/>
        <v>0.12367325186825515</v>
      </c>
      <c r="AL1351" s="210"/>
      <c r="AM1351" s="210"/>
      <c r="AN1351" s="210"/>
      <c r="AO1351" s="210"/>
      <c r="AP1351" s="45" t="str">
        <f t="shared" si="265"/>
        <v>20211</v>
      </c>
      <c r="AQ1351" s="45" t="str">
        <f t="shared" si="266"/>
        <v>20211JPY</v>
      </c>
    </row>
    <row r="1352" spans="1:43" s="15" customFormat="1">
      <c r="A1352" s="208" t="s">
        <v>35</v>
      </c>
      <c r="B1352" s="209">
        <v>2020</v>
      </c>
      <c r="C1352" s="209">
        <v>12</v>
      </c>
      <c r="D1352" s="57" t="str">
        <f t="shared" si="256"/>
        <v>Q3</v>
      </c>
      <c r="E1352" s="208" t="s">
        <v>35</v>
      </c>
      <c r="F1352" s="209">
        <v>2021</v>
      </c>
      <c r="G1352" s="209">
        <v>2</v>
      </c>
      <c r="H1352" s="213"/>
      <c r="I1352" s="57" t="str">
        <f t="shared" si="258"/>
        <v>Q4</v>
      </c>
      <c r="J1352" s="204" t="s">
        <v>1532</v>
      </c>
      <c r="K1352" s="213" t="s">
        <v>1533</v>
      </c>
      <c r="L1352" s="210" t="s">
        <v>79</v>
      </c>
      <c r="M1352" s="208" t="s">
        <v>47</v>
      </c>
      <c r="N1352" s="208">
        <v>1</v>
      </c>
      <c r="O1352" s="208"/>
      <c r="P1352" s="57" t="str">
        <f t="shared" si="259"/>
        <v>MAIN UNIT</v>
      </c>
      <c r="Q1352" s="208" t="s">
        <v>56</v>
      </c>
      <c r="R1352" s="208" t="s">
        <v>49</v>
      </c>
      <c r="S1352" s="208" t="s">
        <v>36</v>
      </c>
      <c r="T1352" s="208" t="s">
        <v>65</v>
      </c>
      <c r="U1352" s="208" t="s">
        <v>66</v>
      </c>
      <c r="V1352" s="208" t="s">
        <v>634</v>
      </c>
      <c r="W1352" s="208" t="s">
        <v>96</v>
      </c>
      <c r="X1352" s="34">
        <v>11900000</v>
      </c>
      <c r="Y1352" s="215" t="str">
        <f t="shared" si="255"/>
        <v>1</v>
      </c>
      <c r="Z1352" s="26">
        <f t="shared" si="257"/>
        <v>11900000</v>
      </c>
      <c r="AA1352" s="208">
        <v>7.5700000000000003E-2</v>
      </c>
      <c r="AB1352" s="35">
        <f t="shared" si="254"/>
        <v>900830</v>
      </c>
      <c r="AC1352" s="27">
        <f t="shared" si="260"/>
        <v>100532.62800000001</v>
      </c>
      <c r="AD1352" s="212">
        <v>0.1116</v>
      </c>
      <c r="AE1352" s="211">
        <f t="shared" si="261"/>
        <v>1</v>
      </c>
      <c r="AF1352" s="211">
        <f>IF(AND(COUNTIFS($J$18:J1352,J1352)=1,AE1352=1),1,"")</f>
        <v>1</v>
      </c>
      <c r="AG1352" s="211">
        <f>IF(C1352="","",IF(AND(COUNTIFS($J$18:J1352,J1352)=1,C1352&lt;&gt;""),1,""))</f>
        <v>1</v>
      </c>
      <c r="AH1352" s="211">
        <f>IF(G1352="","",IF(AND(COUNTIFS($J$18:J1352,J1352)=1,G1352&lt;&gt;""),1,""))</f>
        <v>1</v>
      </c>
      <c r="AI1352" s="28">
        <f t="shared" si="262"/>
        <v>31097187.029487614</v>
      </c>
      <c r="AJ1352" s="28">
        <f t="shared" si="263"/>
        <v>3892353.6644401974</v>
      </c>
      <c r="AK1352" s="29">
        <f t="shared" si="264"/>
        <v>0.12516738767237404</v>
      </c>
      <c r="AL1352" s="210"/>
      <c r="AM1352" s="210"/>
      <c r="AN1352" s="210"/>
      <c r="AO1352" s="210"/>
      <c r="AP1352" s="45" t="str">
        <f t="shared" si="265"/>
        <v>20212</v>
      </c>
      <c r="AQ1352" s="45" t="str">
        <f t="shared" si="266"/>
        <v>20212JPY</v>
      </c>
    </row>
    <row r="1353" spans="1:43" s="15" customFormat="1">
      <c r="A1353" s="208" t="s">
        <v>35</v>
      </c>
      <c r="B1353" s="209">
        <v>2020</v>
      </c>
      <c r="C1353" s="209">
        <v>12</v>
      </c>
      <c r="D1353" s="57" t="str">
        <f t="shared" si="256"/>
        <v>Q3</v>
      </c>
      <c r="E1353" s="208" t="s">
        <v>35</v>
      </c>
      <c r="F1353" s="209">
        <v>2021</v>
      </c>
      <c r="G1353" s="209">
        <v>2</v>
      </c>
      <c r="H1353" s="213"/>
      <c r="I1353" s="57" t="str">
        <f t="shared" si="258"/>
        <v>Q4</v>
      </c>
      <c r="J1353" s="204" t="s">
        <v>1534</v>
      </c>
      <c r="K1353" s="213" t="s">
        <v>1535</v>
      </c>
      <c r="L1353" s="210" t="s">
        <v>55</v>
      </c>
      <c r="M1353" s="208" t="s">
        <v>47</v>
      </c>
      <c r="N1353" s="208">
        <v>1</v>
      </c>
      <c r="O1353" s="208"/>
      <c r="P1353" s="57" t="str">
        <f t="shared" si="259"/>
        <v>MAIN UNIT</v>
      </c>
      <c r="Q1353" s="208" t="s">
        <v>56</v>
      </c>
      <c r="R1353" s="208" t="s">
        <v>49</v>
      </c>
      <c r="S1353" s="208" t="s">
        <v>36</v>
      </c>
      <c r="T1353" s="208" t="s">
        <v>65</v>
      </c>
      <c r="U1353" s="208" t="s">
        <v>66</v>
      </c>
      <c r="V1353" s="208" t="s">
        <v>445</v>
      </c>
      <c r="W1353" s="208" t="s">
        <v>96</v>
      </c>
      <c r="X1353" s="34">
        <v>8110000</v>
      </c>
      <c r="Y1353" s="215" t="str">
        <f t="shared" si="255"/>
        <v>1</v>
      </c>
      <c r="Z1353" s="26">
        <f t="shared" si="257"/>
        <v>8110000</v>
      </c>
      <c r="AA1353" s="208">
        <v>7.5700000000000003E-2</v>
      </c>
      <c r="AB1353" s="35">
        <f t="shared" si="254"/>
        <v>613927</v>
      </c>
      <c r="AC1353" s="27">
        <f t="shared" si="260"/>
        <v>92089.05</v>
      </c>
      <c r="AD1353" s="212">
        <v>0.15</v>
      </c>
      <c r="AE1353" s="211">
        <f t="shared" si="261"/>
        <v>1</v>
      </c>
      <c r="AF1353" s="211">
        <f>IF(AND(COUNTIFS($J$18:J1353,J1353)=1,AE1353=1),1,"")</f>
        <v>1</v>
      </c>
      <c r="AG1353" s="211">
        <f>IF(C1353="","",IF(AND(COUNTIFS($J$18:J1353,J1353)=1,C1353&lt;&gt;""),1,""))</f>
        <v>1</v>
      </c>
      <c r="AH1353" s="211">
        <f>IF(G1353="","",IF(AND(COUNTIFS($J$18:J1353,J1353)=1,G1353&lt;&gt;""),1,""))</f>
        <v>1</v>
      </c>
      <c r="AI1353" s="28">
        <f t="shared" si="262"/>
        <v>31097187.029487614</v>
      </c>
      <c r="AJ1353" s="28">
        <f t="shared" si="263"/>
        <v>3892353.6644401974</v>
      </c>
      <c r="AK1353" s="29">
        <f t="shared" si="264"/>
        <v>0.12516738767237404</v>
      </c>
      <c r="AL1353" s="210"/>
      <c r="AM1353" s="210"/>
      <c r="AN1353" s="210"/>
      <c r="AO1353" s="210"/>
      <c r="AP1353" s="45" t="str">
        <f t="shared" si="265"/>
        <v>20212</v>
      </c>
      <c r="AQ1353" s="45" t="str">
        <f t="shared" si="266"/>
        <v>20212JPY</v>
      </c>
    </row>
    <row r="1354" spans="1:43" s="15" customFormat="1">
      <c r="A1354" s="208" t="s">
        <v>35</v>
      </c>
      <c r="B1354" s="209">
        <v>2020</v>
      </c>
      <c r="C1354" s="209">
        <v>12</v>
      </c>
      <c r="D1354" s="57" t="str">
        <f t="shared" si="256"/>
        <v>Q3</v>
      </c>
      <c r="E1354" s="208" t="s">
        <v>40</v>
      </c>
      <c r="F1354" s="209">
        <v>2021</v>
      </c>
      <c r="G1354" s="209">
        <v>4</v>
      </c>
      <c r="H1354" s="213"/>
      <c r="I1354" s="57" t="str">
        <f t="shared" si="258"/>
        <v>Q1</v>
      </c>
      <c r="J1354" s="204" t="s">
        <v>1536</v>
      </c>
      <c r="K1354" s="213" t="s">
        <v>1537</v>
      </c>
      <c r="L1354" s="210" t="s">
        <v>79</v>
      </c>
      <c r="M1354" s="208" t="s">
        <v>47</v>
      </c>
      <c r="N1354" s="208">
        <v>1</v>
      </c>
      <c r="O1354" s="208"/>
      <c r="P1354" s="57" t="str">
        <f t="shared" si="259"/>
        <v>MAIN UNIT</v>
      </c>
      <c r="Q1354" s="208" t="s">
        <v>56</v>
      </c>
      <c r="R1354" s="208" t="s">
        <v>49</v>
      </c>
      <c r="S1354" s="208" t="s">
        <v>36</v>
      </c>
      <c r="T1354" s="208" t="s">
        <v>65</v>
      </c>
      <c r="U1354" s="208" t="s">
        <v>66</v>
      </c>
      <c r="V1354" s="208" t="s">
        <v>109</v>
      </c>
      <c r="W1354" s="208" t="s">
        <v>96</v>
      </c>
      <c r="X1354" s="34">
        <v>12800000</v>
      </c>
      <c r="Y1354" s="215" t="str">
        <f t="shared" si="255"/>
        <v>1</v>
      </c>
      <c r="Z1354" s="26">
        <f t="shared" si="257"/>
        <v>12800000</v>
      </c>
      <c r="AA1354" s="208">
        <v>7.17E-2</v>
      </c>
      <c r="AB1354" s="35">
        <f t="shared" ref="AB1354:AB1417" si="267">IF(AND(R1354&lt;&gt;"C66",R1354&lt;&gt;""),Z1354/Y1354*AA1354,"")</f>
        <v>917760</v>
      </c>
      <c r="AC1354" s="27">
        <f t="shared" si="260"/>
        <v>100586.496</v>
      </c>
      <c r="AD1354" s="212">
        <v>0.1096</v>
      </c>
      <c r="AE1354" s="211">
        <f t="shared" si="261"/>
        <v>1</v>
      </c>
      <c r="AF1354" s="211">
        <f>IF(AND(COUNTIFS($J$18:J1354,J1354)=1,AE1354=1),1,"")</f>
        <v>1</v>
      </c>
      <c r="AG1354" s="211">
        <f>IF(C1354="","",IF(AND(COUNTIFS($J$18:J1354,J1354)=1,C1354&lt;&gt;""),1,""))</f>
        <v>1</v>
      </c>
      <c r="AH1354" s="211">
        <f>IF(G1354="","",IF(AND(COUNTIFS($J$18:J1354,J1354)=1,G1354&lt;&gt;""),1,""))</f>
        <v>1</v>
      </c>
      <c r="AI1354" s="28">
        <f t="shared" si="262"/>
        <v>43684091.636631861</v>
      </c>
      <c r="AJ1354" s="28">
        <f t="shared" si="263"/>
        <v>6483951.8242071094</v>
      </c>
      <c r="AK1354" s="29">
        <f t="shared" si="264"/>
        <v>0.14842821680123727</v>
      </c>
      <c r="AL1354" s="210"/>
      <c r="AM1354" s="210"/>
      <c r="AN1354" s="210"/>
      <c r="AO1354" s="210"/>
      <c r="AP1354" s="45" t="str">
        <f t="shared" si="265"/>
        <v>20214</v>
      </c>
      <c r="AQ1354" s="45" t="str">
        <f t="shared" si="266"/>
        <v>20214JPY</v>
      </c>
    </row>
    <row r="1355" spans="1:43" s="15" customFormat="1">
      <c r="A1355" s="208" t="s">
        <v>35</v>
      </c>
      <c r="B1355" s="209">
        <v>2020</v>
      </c>
      <c r="C1355" s="209">
        <v>12</v>
      </c>
      <c r="D1355" s="57" t="str">
        <f t="shared" si="256"/>
        <v>Q3</v>
      </c>
      <c r="E1355" s="208" t="s">
        <v>40</v>
      </c>
      <c r="F1355" s="209">
        <v>2021</v>
      </c>
      <c r="G1355" s="209">
        <v>4</v>
      </c>
      <c r="H1355" s="213"/>
      <c r="I1355" s="57" t="str">
        <f t="shared" si="258"/>
        <v>Q1</v>
      </c>
      <c r="J1355" s="204" t="s">
        <v>1527</v>
      </c>
      <c r="K1355" s="213" t="s">
        <v>1526</v>
      </c>
      <c r="L1355" s="210" t="s">
        <v>55</v>
      </c>
      <c r="M1355" s="208" t="s">
        <v>47</v>
      </c>
      <c r="N1355" s="208">
        <v>1</v>
      </c>
      <c r="O1355" s="208"/>
      <c r="P1355" s="57" t="str">
        <f t="shared" si="259"/>
        <v>MAIN UNIT</v>
      </c>
      <c r="Q1355" s="208" t="s">
        <v>48</v>
      </c>
      <c r="R1355" s="208" t="s">
        <v>49</v>
      </c>
      <c r="S1355" s="208" t="s">
        <v>36</v>
      </c>
      <c r="T1355" s="208" t="s">
        <v>65</v>
      </c>
      <c r="U1355" s="208" t="s">
        <v>66</v>
      </c>
      <c r="V1355" s="208" t="s">
        <v>119</v>
      </c>
      <c r="W1355" s="208" t="s">
        <v>96</v>
      </c>
      <c r="X1355" s="34">
        <v>7500000</v>
      </c>
      <c r="Y1355" s="215" t="str">
        <f t="shared" si="255"/>
        <v>1</v>
      </c>
      <c r="Z1355" s="26">
        <f t="shared" si="257"/>
        <v>7500000</v>
      </c>
      <c r="AA1355" s="208">
        <v>7.17E-2</v>
      </c>
      <c r="AB1355" s="35">
        <f t="shared" si="267"/>
        <v>537750</v>
      </c>
      <c r="AC1355" s="27">
        <f t="shared" si="260"/>
        <v>90019.349999999991</v>
      </c>
      <c r="AD1355" s="212">
        <v>0.16739999999999999</v>
      </c>
      <c r="AE1355" s="211">
        <f t="shared" si="261"/>
        <v>0</v>
      </c>
      <c r="AF1355" s="211" t="str">
        <f>IF(AND(COUNTIFS($J$18:J1355,J1355)=1,AE1355=1),1,"")</f>
        <v/>
      </c>
      <c r="AG1355" s="211" t="str">
        <f>IF(C1355="","",IF(AND(COUNTIFS($J$18:J1355,J1355)=1,C1355&lt;&gt;""),1,""))</f>
        <v/>
      </c>
      <c r="AH1355" s="211" t="str">
        <f>IF(G1355="","",IF(AND(COUNTIFS($J$18:J1355,J1355)=1,G1355&lt;&gt;""),1,""))</f>
        <v/>
      </c>
      <c r="AI1355" s="28">
        <f t="shared" si="262"/>
        <v>43684091.636631861</v>
      </c>
      <c r="AJ1355" s="28">
        <f t="shared" si="263"/>
        <v>6483951.8242071094</v>
      </c>
      <c r="AK1355" s="29">
        <f t="shared" si="264"/>
        <v>0.14842821680123727</v>
      </c>
      <c r="AL1355" s="210"/>
      <c r="AM1355" s="210"/>
      <c r="AN1355" s="210"/>
      <c r="AO1355" s="210"/>
      <c r="AP1355" s="45" t="str">
        <f t="shared" si="265"/>
        <v>20214</v>
      </c>
      <c r="AQ1355" s="45" t="str">
        <f t="shared" si="266"/>
        <v>20214JPY</v>
      </c>
    </row>
    <row r="1356" spans="1:43" s="15" customFormat="1">
      <c r="A1356" s="208" t="s">
        <v>35</v>
      </c>
      <c r="B1356" s="209">
        <v>2020</v>
      </c>
      <c r="C1356" s="209">
        <v>12</v>
      </c>
      <c r="D1356" s="57" t="str">
        <f t="shared" si="256"/>
        <v>Q3</v>
      </c>
      <c r="E1356" s="208" t="s">
        <v>40</v>
      </c>
      <c r="F1356" s="209">
        <v>2021</v>
      </c>
      <c r="G1356" s="209">
        <v>4</v>
      </c>
      <c r="H1356" s="213"/>
      <c r="I1356" s="57" t="str">
        <f t="shared" si="258"/>
        <v>Q1</v>
      </c>
      <c r="J1356" s="204" t="s">
        <v>1527</v>
      </c>
      <c r="K1356" s="213" t="s">
        <v>1526</v>
      </c>
      <c r="L1356" s="210" t="s">
        <v>55</v>
      </c>
      <c r="M1356" s="208" t="s">
        <v>47</v>
      </c>
      <c r="N1356" s="208">
        <v>1</v>
      </c>
      <c r="O1356" s="208"/>
      <c r="P1356" s="57" t="str">
        <f t="shared" si="259"/>
        <v>MAIN UNIT</v>
      </c>
      <c r="Q1356" s="208" t="s">
        <v>48</v>
      </c>
      <c r="R1356" s="208" t="s">
        <v>49</v>
      </c>
      <c r="S1356" s="208" t="s">
        <v>36</v>
      </c>
      <c r="T1356" s="208" t="s">
        <v>65</v>
      </c>
      <c r="U1356" s="208" t="s">
        <v>66</v>
      </c>
      <c r="V1356" s="208" t="s">
        <v>119</v>
      </c>
      <c r="W1356" s="208" t="s">
        <v>96</v>
      </c>
      <c r="X1356" s="34">
        <v>7500000</v>
      </c>
      <c r="Y1356" s="215" t="str">
        <f t="shared" si="255"/>
        <v>1</v>
      </c>
      <c r="Z1356" s="26">
        <f t="shared" si="257"/>
        <v>7500000</v>
      </c>
      <c r="AA1356" s="208">
        <v>7.17E-2</v>
      </c>
      <c r="AB1356" s="35">
        <f t="shared" si="267"/>
        <v>537750</v>
      </c>
      <c r="AC1356" s="27">
        <f t="shared" si="260"/>
        <v>90019.349999999991</v>
      </c>
      <c r="AD1356" s="212">
        <v>0.16739999999999999</v>
      </c>
      <c r="AE1356" s="211">
        <f t="shared" si="261"/>
        <v>0</v>
      </c>
      <c r="AF1356" s="211" t="str">
        <f>IF(AND(COUNTIFS($J$18:J1356,J1356)=1,AE1356=1),1,"")</f>
        <v/>
      </c>
      <c r="AG1356" s="211" t="str">
        <f>IF(C1356="","",IF(AND(COUNTIFS($J$18:J1356,J1356)=1,C1356&lt;&gt;""),1,""))</f>
        <v/>
      </c>
      <c r="AH1356" s="211" t="str">
        <f>IF(G1356="","",IF(AND(COUNTIFS($J$18:J1356,J1356)=1,G1356&lt;&gt;""),1,""))</f>
        <v/>
      </c>
      <c r="AI1356" s="28">
        <f t="shared" si="262"/>
        <v>43684091.636631861</v>
      </c>
      <c r="AJ1356" s="28">
        <f t="shared" si="263"/>
        <v>6483951.8242071094</v>
      </c>
      <c r="AK1356" s="29">
        <f t="shared" si="264"/>
        <v>0.14842821680123727</v>
      </c>
      <c r="AL1356" s="210"/>
      <c r="AM1356" s="210"/>
      <c r="AN1356" s="210"/>
      <c r="AO1356" s="210"/>
      <c r="AP1356" s="45" t="str">
        <f t="shared" si="265"/>
        <v>20214</v>
      </c>
      <c r="AQ1356" s="45" t="str">
        <f t="shared" si="266"/>
        <v>20214JPY</v>
      </c>
    </row>
    <row r="1357" spans="1:43" s="15" customFormat="1">
      <c r="A1357" s="208" t="s">
        <v>35</v>
      </c>
      <c r="B1357" s="209">
        <v>2020</v>
      </c>
      <c r="C1357" s="209">
        <v>12</v>
      </c>
      <c r="D1357" s="57" t="str">
        <f t="shared" si="256"/>
        <v>Q3</v>
      </c>
      <c r="E1357" s="208" t="s">
        <v>40</v>
      </c>
      <c r="F1357" s="209">
        <v>2021</v>
      </c>
      <c r="G1357" s="209">
        <v>4</v>
      </c>
      <c r="H1357" s="213"/>
      <c r="I1357" s="57" t="str">
        <f t="shared" si="258"/>
        <v>Q1</v>
      </c>
      <c r="J1357" s="204" t="s">
        <v>1527</v>
      </c>
      <c r="K1357" s="213" t="s">
        <v>1526</v>
      </c>
      <c r="L1357" s="210" t="s">
        <v>55</v>
      </c>
      <c r="M1357" s="208" t="s">
        <v>47</v>
      </c>
      <c r="N1357" s="208">
        <v>1</v>
      </c>
      <c r="O1357" s="208"/>
      <c r="P1357" s="57" t="str">
        <f t="shared" si="259"/>
        <v>MAIN UNIT</v>
      </c>
      <c r="Q1357" s="208" t="s">
        <v>48</v>
      </c>
      <c r="R1357" s="208" t="s">
        <v>49</v>
      </c>
      <c r="S1357" s="208" t="s">
        <v>36</v>
      </c>
      <c r="T1357" s="208" t="s">
        <v>65</v>
      </c>
      <c r="U1357" s="208" t="s">
        <v>66</v>
      </c>
      <c r="V1357" s="208" t="s">
        <v>119</v>
      </c>
      <c r="W1357" s="208" t="s">
        <v>96</v>
      </c>
      <c r="X1357" s="34">
        <v>7500000</v>
      </c>
      <c r="Y1357" s="215" t="str">
        <f t="shared" si="255"/>
        <v>1</v>
      </c>
      <c r="Z1357" s="26">
        <f t="shared" si="257"/>
        <v>7500000</v>
      </c>
      <c r="AA1357" s="208">
        <v>7.17E-2</v>
      </c>
      <c r="AB1357" s="35">
        <f t="shared" si="267"/>
        <v>537750</v>
      </c>
      <c r="AC1357" s="27">
        <f t="shared" si="260"/>
        <v>90019.349999999991</v>
      </c>
      <c r="AD1357" s="212">
        <v>0.16739999999999999</v>
      </c>
      <c r="AE1357" s="211">
        <f t="shared" si="261"/>
        <v>0</v>
      </c>
      <c r="AF1357" s="211" t="str">
        <f>IF(AND(COUNTIFS($J$18:J1357,J1357)=1,AE1357=1),1,"")</f>
        <v/>
      </c>
      <c r="AG1357" s="211" t="str">
        <f>IF(C1357="","",IF(AND(COUNTIFS($J$18:J1357,J1357)=1,C1357&lt;&gt;""),1,""))</f>
        <v/>
      </c>
      <c r="AH1357" s="211" t="str">
        <f>IF(G1357="","",IF(AND(COUNTIFS($J$18:J1357,J1357)=1,G1357&lt;&gt;""),1,""))</f>
        <v/>
      </c>
      <c r="AI1357" s="28">
        <f t="shared" si="262"/>
        <v>43684091.636631861</v>
      </c>
      <c r="AJ1357" s="28">
        <f t="shared" si="263"/>
        <v>6483951.8242071094</v>
      </c>
      <c r="AK1357" s="29">
        <f t="shared" si="264"/>
        <v>0.14842821680123727</v>
      </c>
      <c r="AL1357" s="210"/>
      <c r="AM1357" s="210"/>
      <c r="AN1357" s="210"/>
      <c r="AO1357" s="210"/>
      <c r="AP1357" s="45" t="str">
        <f t="shared" si="265"/>
        <v>20214</v>
      </c>
      <c r="AQ1357" s="45" t="str">
        <f t="shared" si="266"/>
        <v>20214JPY</v>
      </c>
    </row>
    <row r="1358" spans="1:43" s="15" customFormat="1">
      <c r="A1358" s="208" t="s">
        <v>35</v>
      </c>
      <c r="B1358" s="209">
        <v>2020</v>
      </c>
      <c r="C1358" s="209">
        <v>12</v>
      </c>
      <c r="D1358" s="57" t="str">
        <f t="shared" si="256"/>
        <v>Q3</v>
      </c>
      <c r="E1358" s="208" t="s">
        <v>40</v>
      </c>
      <c r="F1358" s="209">
        <v>2021</v>
      </c>
      <c r="G1358" s="209">
        <v>4</v>
      </c>
      <c r="H1358" s="213"/>
      <c r="I1358" s="57" t="str">
        <f t="shared" si="258"/>
        <v>Q1</v>
      </c>
      <c r="J1358" s="204" t="s">
        <v>1527</v>
      </c>
      <c r="K1358" s="213" t="s">
        <v>1526</v>
      </c>
      <c r="L1358" s="210" t="s">
        <v>55</v>
      </c>
      <c r="M1358" s="208" t="s">
        <v>47</v>
      </c>
      <c r="N1358" s="208">
        <v>1</v>
      </c>
      <c r="O1358" s="208"/>
      <c r="P1358" s="57" t="str">
        <f t="shared" si="259"/>
        <v>MAIN UNIT</v>
      </c>
      <c r="Q1358" s="208" t="s">
        <v>48</v>
      </c>
      <c r="R1358" s="208" t="s">
        <v>49</v>
      </c>
      <c r="S1358" s="208" t="s">
        <v>36</v>
      </c>
      <c r="T1358" s="208" t="s">
        <v>65</v>
      </c>
      <c r="U1358" s="208" t="s">
        <v>66</v>
      </c>
      <c r="V1358" s="208" t="s">
        <v>119</v>
      </c>
      <c r="W1358" s="208" t="s">
        <v>96</v>
      </c>
      <c r="X1358" s="34">
        <v>7500000</v>
      </c>
      <c r="Y1358" s="215" t="str">
        <f t="shared" si="255"/>
        <v>1</v>
      </c>
      <c r="Z1358" s="26">
        <f t="shared" si="257"/>
        <v>7500000</v>
      </c>
      <c r="AA1358" s="208">
        <v>7.17E-2</v>
      </c>
      <c r="AB1358" s="35">
        <f t="shared" si="267"/>
        <v>537750</v>
      </c>
      <c r="AC1358" s="27">
        <f t="shared" si="260"/>
        <v>90019.349999999991</v>
      </c>
      <c r="AD1358" s="212">
        <v>0.16739999999999999</v>
      </c>
      <c r="AE1358" s="211">
        <f t="shared" si="261"/>
        <v>0</v>
      </c>
      <c r="AF1358" s="211" t="str">
        <f>IF(AND(COUNTIFS($J$18:J1358,J1358)=1,AE1358=1),1,"")</f>
        <v/>
      </c>
      <c r="AG1358" s="211" t="str">
        <f>IF(C1358="","",IF(AND(COUNTIFS($J$18:J1358,J1358)=1,C1358&lt;&gt;""),1,""))</f>
        <v/>
      </c>
      <c r="AH1358" s="211" t="str">
        <f>IF(G1358="","",IF(AND(COUNTIFS($J$18:J1358,J1358)=1,G1358&lt;&gt;""),1,""))</f>
        <v/>
      </c>
      <c r="AI1358" s="28">
        <f t="shared" si="262"/>
        <v>43684091.636631861</v>
      </c>
      <c r="AJ1358" s="28">
        <f t="shared" si="263"/>
        <v>6483951.8242071094</v>
      </c>
      <c r="AK1358" s="29">
        <f t="shared" si="264"/>
        <v>0.14842821680123727</v>
      </c>
      <c r="AL1358" s="210"/>
      <c r="AM1358" s="210"/>
      <c r="AN1358" s="210"/>
      <c r="AO1358" s="210"/>
      <c r="AP1358" s="45" t="str">
        <f t="shared" si="265"/>
        <v>20214</v>
      </c>
      <c r="AQ1358" s="45" t="str">
        <f t="shared" si="266"/>
        <v>20214JPY</v>
      </c>
    </row>
    <row r="1359" spans="1:43" s="15" customFormat="1">
      <c r="A1359" s="208" t="s">
        <v>35</v>
      </c>
      <c r="B1359" s="209">
        <v>2020</v>
      </c>
      <c r="C1359" s="209">
        <v>12</v>
      </c>
      <c r="D1359" s="57" t="str">
        <f t="shared" si="256"/>
        <v>Q3</v>
      </c>
      <c r="E1359" s="208" t="s">
        <v>40</v>
      </c>
      <c r="F1359" s="209">
        <v>2021</v>
      </c>
      <c r="G1359" s="209">
        <v>4</v>
      </c>
      <c r="H1359" s="213"/>
      <c r="I1359" s="57" t="str">
        <f t="shared" si="258"/>
        <v>Q1</v>
      </c>
      <c r="J1359" s="204" t="s">
        <v>1538</v>
      </c>
      <c r="K1359" s="213" t="s">
        <v>851</v>
      </c>
      <c r="L1359" s="210" t="s">
        <v>55</v>
      </c>
      <c r="M1359" s="208" t="s">
        <v>47</v>
      </c>
      <c r="N1359" s="208">
        <v>1</v>
      </c>
      <c r="O1359" s="208"/>
      <c r="P1359" s="57" t="str">
        <f t="shared" si="259"/>
        <v>MAIN UNIT</v>
      </c>
      <c r="Q1359" s="208" t="s">
        <v>48</v>
      </c>
      <c r="R1359" s="208" t="s">
        <v>49</v>
      </c>
      <c r="S1359" s="208" t="s">
        <v>36</v>
      </c>
      <c r="T1359" s="208" t="s">
        <v>65</v>
      </c>
      <c r="U1359" s="208" t="s">
        <v>66</v>
      </c>
      <c r="V1359" s="208" t="s">
        <v>99</v>
      </c>
      <c r="W1359" s="208" t="s">
        <v>51</v>
      </c>
      <c r="X1359" s="34">
        <v>640000</v>
      </c>
      <c r="Y1359" s="215" t="str">
        <f t="shared" si="255"/>
        <v>1.13</v>
      </c>
      <c r="Z1359" s="26">
        <f t="shared" si="257"/>
        <v>640000</v>
      </c>
      <c r="AA1359" s="208">
        <v>1.18</v>
      </c>
      <c r="AB1359" s="35">
        <f t="shared" si="267"/>
        <v>668318.5840707965</v>
      </c>
      <c r="AC1359" s="27">
        <f t="shared" si="260"/>
        <v>135000.35398230091</v>
      </c>
      <c r="AD1359" s="212">
        <v>0.20200000000000001</v>
      </c>
      <c r="AE1359" s="211">
        <f t="shared" si="261"/>
        <v>0</v>
      </c>
      <c r="AF1359" s="211" t="str">
        <f>IF(AND(COUNTIFS($J$18:J1359,J1359)=1,AE1359=1),1,"")</f>
        <v/>
      </c>
      <c r="AG1359" s="211">
        <f>IF(C1359="","",IF(AND(COUNTIFS($J$18:J1359,J1359)=1,C1359&lt;&gt;""),1,""))</f>
        <v>1</v>
      </c>
      <c r="AH1359" s="211">
        <f>IF(G1359="","",IF(AND(COUNTIFS($J$18:J1359,J1359)=1,G1359&lt;&gt;""),1,""))</f>
        <v>1</v>
      </c>
      <c r="AI1359" s="28">
        <f t="shared" si="262"/>
        <v>43684091.636631861</v>
      </c>
      <c r="AJ1359" s="28">
        <f t="shared" si="263"/>
        <v>6483951.8242071094</v>
      </c>
      <c r="AK1359" s="29">
        <f t="shared" si="264"/>
        <v>0.14842821680123727</v>
      </c>
      <c r="AL1359" s="210"/>
      <c r="AM1359" s="210"/>
      <c r="AN1359" s="210"/>
      <c r="AO1359" s="210"/>
      <c r="AP1359" s="45" t="str">
        <f t="shared" si="265"/>
        <v>20214</v>
      </c>
      <c r="AQ1359" s="45" t="str">
        <f t="shared" si="266"/>
        <v>20214RMB</v>
      </c>
    </row>
    <row r="1360" spans="1:43" s="15" customFormat="1">
      <c r="A1360" s="208" t="s">
        <v>35</v>
      </c>
      <c r="B1360" s="209">
        <v>2020</v>
      </c>
      <c r="C1360" s="209">
        <v>12</v>
      </c>
      <c r="D1360" s="57" t="str">
        <f t="shared" si="256"/>
        <v>Q3</v>
      </c>
      <c r="E1360" s="208" t="s">
        <v>40</v>
      </c>
      <c r="F1360" s="209">
        <v>2021</v>
      </c>
      <c r="G1360" s="209">
        <v>4</v>
      </c>
      <c r="H1360" s="213"/>
      <c r="I1360" s="57" t="str">
        <f t="shared" si="258"/>
        <v>Q1</v>
      </c>
      <c r="J1360" s="204" t="s">
        <v>1538</v>
      </c>
      <c r="K1360" s="213" t="s">
        <v>851</v>
      </c>
      <c r="L1360" s="210" t="s">
        <v>55</v>
      </c>
      <c r="M1360" s="208" t="s">
        <v>47</v>
      </c>
      <c r="N1360" s="208">
        <v>1</v>
      </c>
      <c r="O1360" s="208"/>
      <c r="P1360" s="57" t="str">
        <f t="shared" si="259"/>
        <v>MAIN UNIT</v>
      </c>
      <c r="Q1360" s="208" t="s">
        <v>48</v>
      </c>
      <c r="R1360" s="208" t="s">
        <v>49</v>
      </c>
      <c r="S1360" s="208" t="s">
        <v>36</v>
      </c>
      <c r="T1360" s="208" t="s">
        <v>65</v>
      </c>
      <c r="U1360" s="208" t="s">
        <v>66</v>
      </c>
      <c r="V1360" s="208" t="s">
        <v>99</v>
      </c>
      <c r="W1360" s="208" t="s">
        <v>51</v>
      </c>
      <c r="X1360" s="34">
        <v>640000</v>
      </c>
      <c r="Y1360" s="215" t="str">
        <f t="shared" si="255"/>
        <v>1.13</v>
      </c>
      <c r="Z1360" s="26">
        <f t="shared" si="257"/>
        <v>640000</v>
      </c>
      <c r="AA1360" s="208">
        <v>1.18</v>
      </c>
      <c r="AB1360" s="35">
        <f t="shared" si="267"/>
        <v>668318.5840707965</v>
      </c>
      <c r="AC1360" s="27">
        <f t="shared" si="260"/>
        <v>135000.35398230091</v>
      </c>
      <c r="AD1360" s="212">
        <v>0.20200000000000001</v>
      </c>
      <c r="AE1360" s="211">
        <f t="shared" si="261"/>
        <v>0</v>
      </c>
      <c r="AF1360" s="211" t="str">
        <f>IF(AND(COUNTIFS($J$18:J1360,J1360)=1,AE1360=1),1,"")</f>
        <v/>
      </c>
      <c r="AG1360" s="211" t="str">
        <f>IF(C1360="","",IF(AND(COUNTIFS($J$18:J1360,J1360)=1,C1360&lt;&gt;""),1,""))</f>
        <v/>
      </c>
      <c r="AH1360" s="211" t="str">
        <f>IF(G1360="","",IF(AND(COUNTIFS($J$18:J1360,J1360)=1,G1360&lt;&gt;""),1,""))</f>
        <v/>
      </c>
      <c r="AI1360" s="28">
        <f t="shared" si="262"/>
        <v>43684091.636631861</v>
      </c>
      <c r="AJ1360" s="28">
        <f t="shared" si="263"/>
        <v>6483951.8242071094</v>
      </c>
      <c r="AK1360" s="29">
        <f t="shared" si="264"/>
        <v>0.14842821680123727</v>
      </c>
      <c r="AL1360" s="210"/>
      <c r="AM1360" s="210"/>
      <c r="AN1360" s="210"/>
      <c r="AO1360" s="210"/>
      <c r="AP1360" s="45" t="str">
        <f t="shared" si="265"/>
        <v>20214</v>
      </c>
      <c r="AQ1360" s="45" t="str">
        <f t="shared" si="266"/>
        <v>20214RMB</v>
      </c>
    </row>
    <row r="1361" spans="1:43" s="15" customFormat="1">
      <c r="A1361" s="208" t="s">
        <v>35</v>
      </c>
      <c r="B1361" s="209">
        <v>2020</v>
      </c>
      <c r="C1361" s="209">
        <v>12</v>
      </c>
      <c r="D1361" s="57" t="str">
        <f t="shared" si="256"/>
        <v>Q3</v>
      </c>
      <c r="E1361" s="208" t="s">
        <v>40</v>
      </c>
      <c r="F1361" s="209">
        <v>2021</v>
      </c>
      <c r="G1361" s="209">
        <v>4</v>
      </c>
      <c r="H1361" s="213"/>
      <c r="I1361" s="57" t="str">
        <f t="shared" si="258"/>
        <v>Q1</v>
      </c>
      <c r="J1361" s="204" t="s">
        <v>1539</v>
      </c>
      <c r="K1361" s="213" t="s">
        <v>428</v>
      </c>
      <c r="L1361" s="210" t="s">
        <v>79</v>
      </c>
      <c r="M1361" s="208" t="s">
        <v>47</v>
      </c>
      <c r="N1361" s="208">
        <v>1</v>
      </c>
      <c r="O1361" s="208"/>
      <c r="P1361" s="57" t="str">
        <f t="shared" si="259"/>
        <v>MAIN UNIT</v>
      </c>
      <c r="Q1361" s="208" t="s">
        <v>48</v>
      </c>
      <c r="R1361" s="208" t="s">
        <v>49</v>
      </c>
      <c r="S1361" s="208" t="s">
        <v>36</v>
      </c>
      <c r="T1361" s="208" t="s">
        <v>65</v>
      </c>
      <c r="U1361" s="208" t="s">
        <v>66</v>
      </c>
      <c r="V1361" s="208" t="s">
        <v>99</v>
      </c>
      <c r="W1361" s="208" t="s">
        <v>96</v>
      </c>
      <c r="X1361" s="34">
        <v>13000000</v>
      </c>
      <c r="Y1361" s="215" t="str">
        <f t="shared" si="255"/>
        <v>1</v>
      </c>
      <c r="Z1361" s="26">
        <f t="shared" si="257"/>
        <v>13000000</v>
      </c>
      <c r="AA1361" s="208">
        <v>7.17E-2</v>
      </c>
      <c r="AB1361" s="35">
        <f t="shared" si="267"/>
        <v>932100</v>
      </c>
      <c r="AC1361" s="27">
        <f t="shared" si="260"/>
        <v>124714.98</v>
      </c>
      <c r="AD1361" s="212">
        <v>0.1338</v>
      </c>
      <c r="AE1361" s="211">
        <f t="shared" si="261"/>
        <v>0</v>
      </c>
      <c r="AF1361" s="211" t="str">
        <f>IF(AND(COUNTIFS($J$18:J1361,J1361)=1,AE1361=1),1,"")</f>
        <v/>
      </c>
      <c r="AG1361" s="211">
        <f>IF(C1361="","",IF(AND(COUNTIFS($J$18:J1361,J1361)=1,C1361&lt;&gt;""),1,""))</f>
        <v>1</v>
      </c>
      <c r="AH1361" s="211">
        <f>IF(G1361="","",IF(AND(COUNTIFS($J$18:J1361,J1361)=1,G1361&lt;&gt;""),1,""))</f>
        <v>1</v>
      </c>
      <c r="AI1361" s="28">
        <f t="shared" si="262"/>
        <v>43684091.636631861</v>
      </c>
      <c r="AJ1361" s="28">
        <f t="shared" si="263"/>
        <v>6483951.8242071094</v>
      </c>
      <c r="AK1361" s="29">
        <f t="shared" si="264"/>
        <v>0.14842821680123727</v>
      </c>
      <c r="AL1361" s="210"/>
      <c r="AM1361" s="210"/>
      <c r="AN1361" s="210"/>
      <c r="AO1361" s="210"/>
      <c r="AP1361" s="45" t="str">
        <f t="shared" si="265"/>
        <v>20214</v>
      </c>
      <c r="AQ1361" s="45" t="str">
        <f t="shared" si="266"/>
        <v>20214JPY</v>
      </c>
    </row>
    <row r="1362" spans="1:43" s="15" customFormat="1">
      <c r="A1362" s="208" t="s">
        <v>35</v>
      </c>
      <c r="B1362" s="209">
        <v>2020</v>
      </c>
      <c r="C1362" s="209">
        <v>12</v>
      </c>
      <c r="D1362" s="57" t="str">
        <f t="shared" si="256"/>
        <v>Q3</v>
      </c>
      <c r="E1362" s="208" t="s">
        <v>40</v>
      </c>
      <c r="F1362" s="209">
        <v>2021</v>
      </c>
      <c r="G1362" s="209">
        <v>4</v>
      </c>
      <c r="H1362" s="213"/>
      <c r="I1362" s="57" t="str">
        <f t="shared" si="258"/>
        <v>Q1</v>
      </c>
      <c r="J1362" s="204" t="s">
        <v>1540</v>
      </c>
      <c r="K1362" s="213" t="s">
        <v>1541</v>
      </c>
      <c r="L1362" s="210" t="s">
        <v>79</v>
      </c>
      <c r="M1362" s="208" t="s">
        <v>47</v>
      </c>
      <c r="N1362" s="208">
        <v>1</v>
      </c>
      <c r="O1362" s="208"/>
      <c r="P1362" s="57" t="str">
        <f t="shared" si="259"/>
        <v>MAIN UNIT</v>
      </c>
      <c r="Q1362" s="208" t="s">
        <v>56</v>
      </c>
      <c r="R1362" s="208" t="s">
        <v>49</v>
      </c>
      <c r="S1362" s="208" t="s">
        <v>36</v>
      </c>
      <c r="T1362" s="208" t="s">
        <v>65</v>
      </c>
      <c r="U1362" s="208" t="s">
        <v>66</v>
      </c>
      <c r="V1362" s="208" t="s">
        <v>114</v>
      </c>
      <c r="W1362" s="208" t="s">
        <v>96</v>
      </c>
      <c r="X1362" s="34">
        <v>12400000</v>
      </c>
      <c r="Y1362" s="215" t="str">
        <f t="shared" si="255"/>
        <v>1</v>
      </c>
      <c r="Z1362" s="26">
        <f t="shared" si="257"/>
        <v>12400000</v>
      </c>
      <c r="AA1362" s="208">
        <v>7.17E-2</v>
      </c>
      <c r="AB1362" s="35">
        <f t="shared" si="267"/>
        <v>889080</v>
      </c>
      <c r="AC1362" s="27">
        <f t="shared" si="260"/>
        <v>69348.240000000005</v>
      </c>
      <c r="AD1362" s="212">
        <v>7.8E-2</v>
      </c>
      <c r="AE1362" s="211">
        <f t="shared" si="261"/>
        <v>1</v>
      </c>
      <c r="AF1362" s="211">
        <f>IF(AND(COUNTIFS($J$18:J1362,J1362)=1,AE1362=1),1,"")</f>
        <v>1</v>
      </c>
      <c r="AG1362" s="211">
        <f>IF(C1362="","",IF(AND(COUNTIFS($J$18:J1362,J1362)=1,C1362&lt;&gt;""),1,""))</f>
        <v>1</v>
      </c>
      <c r="AH1362" s="211">
        <f>IF(G1362="","",IF(AND(COUNTIFS($J$18:J1362,J1362)=1,G1362&lt;&gt;""),1,""))</f>
        <v>1</v>
      </c>
      <c r="AI1362" s="28">
        <f t="shared" si="262"/>
        <v>43684091.636631861</v>
      </c>
      <c r="AJ1362" s="28">
        <f t="shared" si="263"/>
        <v>6483951.8242071094</v>
      </c>
      <c r="AK1362" s="29">
        <f t="shared" si="264"/>
        <v>0.14842821680123727</v>
      </c>
      <c r="AL1362" s="210"/>
      <c r="AM1362" s="210"/>
      <c r="AN1362" s="210"/>
      <c r="AO1362" s="210"/>
      <c r="AP1362" s="45" t="str">
        <f t="shared" si="265"/>
        <v>20214</v>
      </c>
      <c r="AQ1362" s="45" t="str">
        <f t="shared" si="266"/>
        <v>20214JPY</v>
      </c>
    </row>
    <row r="1363" spans="1:43" s="15" customFormat="1">
      <c r="A1363" s="208" t="s">
        <v>35</v>
      </c>
      <c r="B1363" s="209">
        <v>2020</v>
      </c>
      <c r="C1363" s="209">
        <v>12</v>
      </c>
      <c r="D1363" s="57" t="str">
        <f t="shared" si="256"/>
        <v>Q3</v>
      </c>
      <c r="E1363" s="208" t="s">
        <v>40</v>
      </c>
      <c r="F1363" s="209">
        <v>2021</v>
      </c>
      <c r="G1363" s="209">
        <v>4</v>
      </c>
      <c r="H1363" s="213"/>
      <c r="I1363" s="57" t="str">
        <f t="shared" si="258"/>
        <v>Q1</v>
      </c>
      <c r="J1363" s="204" t="s">
        <v>1540</v>
      </c>
      <c r="K1363" s="213" t="s">
        <v>1541</v>
      </c>
      <c r="L1363" s="210" t="s">
        <v>79</v>
      </c>
      <c r="M1363" s="208" t="s">
        <v>47</v>
      </c>
      <c r="N1363" s="208">
        <v>1</v>
      </c>
      <c r="O1363" s="208"/>
      <c r="P1363" s="57" t="str">
        <f t="shared" si="259"/>
        <v>MAIN UNIT</v>
      </c>
      <c r="Q1363" s="208" t="s">
        <v>56</v>
      </c>
      <c r="R1363" s="208" t="s">
        <v>49</v>
      </c>
      <c r="S1363" s="208" t="s">
        <v>36</v>
      </c>
      <c r="T1363" s="208" t="s">
        <v>65</v>
      </c>
      <c r="U1363" s="208" t="s">
        <v>66</v>
      </c>
      <c r="V1363" s="208" t="s">
        <v>114</v>
      </c>
      <c r="W1363" s="208" t="s">
        <v>96</v>
      </c>
      <c r="X1363" s="34">
        <v>12400000</v>
      </c>
      <c r="Y1363" s="215" t="str">
        <f t="shared" si="255"/>
        <v>1</v>
      </c>
      <c r="Z1363" s="26">
        <f t="shared" si="257"/>
        <v>12400000</v>
      </c>
      <c r="AA1363" s="208">
        <v>7.17E-2</v>
      </c>
      <c r="AB1363" s="35">
        <f t="shared" si="267"/>
        <v>889080</v>
      </c>
      <c r="AC1363" s="27">
        <f t="shared" si="260"/>
        <v>69348.240000000005</v>
      </c>
      <c r="AD1363" s="212">
        <v>7.8E-2</v>
      </c>
      <c r="AE1363" s="211">
        <f t="shared" si="261"/>
        <v>1</v>
      </c>
      <c r="AF1363" s="211" t="str">
        <f>IF(AND(COUNTIFS($J$18:J1363,J1363)=1,AE1363=1),1,"")</f>
        <v/>
      </c>
      <c r="AG1363" s="211" t="str">
        <f>IF(C1363="","",IF(AND(COUNTIFS($J$18:J1363,J1363)=1,C1363&lt;&gt;""),1,""))</f>
        <v/>
      </c>
      <c r="AH1363" s="211" t="str">
        <f>IF(G1363="","",IF(AND(COUNTIFS($J$18:J1363,J1363)=1,G1363&lt;&gt;""),1,""))</f>
        <v/>
      </c>
      <c r="AI1363" s="28">
        <f t="shared" si="262"/>
        <v>43684091.636631861</v>
      </c>
      <c r="AJ1363" s="28">
        <f t="shared" si="263"/>
        <v>6483951.8242071094</v>
      </c>
      <c r="AK1363" s="29">
        <f t="shared" si="264"/>
        <v>0.14842821680123727</v>
      </c>
      <c r="AL1363" s="210"/>
      <c r="AM1363" s="210"/>
      <c r="AN1363" s="210"/>
      <c r="AO1363" s="210"/>
      <c r="AP1363" s="45" t="str">
        <f t="shared" si="265"/>
        <v>20214</v>
      </c>
      <c r="AQ1363" s="45" t="str">
        <f t="shared" si="266"/>
        <v>20214JPY</v>
      </c>
    </row>
    <row r="1364" spans="1:43" s="15" customFormat="1">
      <c r="A1364" s="208" t="s">
        <v>35</v>
      </c>
      <c r="B1364" s="209">
        <v>2020</v>
      </c>
      <c r="C1364" s="209">
        <v>12</v>
      </c>
      <c r="D1364" s="57" t="str">
        <f t="shared" si="256"/>
        <v>Q3</v>
      </c>
      <c r="E1364" s="208" t="s">
        <v>40</v>
      </c>
      <c r="F1364" s="209">
        <v>2021</v>
      </c>
      <c r="G1364" s="209">
        <v>4</v>
      </c>
      <c r="H1364" s="213"/>
      <c r="I1364" s="57" t="str">
        <f t="shared" si="258"/>
        <v>Q1</v>
      </c>
      <c r="J1364" s="204" t="s">
        <v>1540</v>
      </c>
      <c r="K1364" s="213" t="s">
        <v>1541</v>
      </c>
      <c r="L1364" s="210" t="s">
        <v>55</v>
      </c>
      <c r="M1364" s="208" t="s">
        <v>47</v>
      </c>
      <c r="N1364" s="208">
        <v>1</v>
      </c>
      <c r="O1364" s="208"/>
      <c r="P1364" s="57" t="str">
        <f t="shared" si="259"/>
        <v>MAIN UNIT</v>
      </c>
      <c r="Q1364" s="208" t="s">
        <v>56</v>
      </c>
      <c r="R1364" s="208" t="s">
        <v>49</v>
      </c>
      <c r="S1364" s="208" t="s">
        <v>36</v>
      </c>
      <c r="T1364" s="208" t="s">
        <v>65</v>
      </c>
      <c r="U1364" s="208" t="s">
        <v>66</v>
      </c>
      <c r="V1364" s="208" t="s">
        <v>114</v>
      </c>
      <c r="W1364" s="208" t="s">
        <v>96</v>
      </c>
      <c r="X1364" s="34">
        <v>8660000</v>
      </c>
      <c r="Y1364" s="215" t="str">
        <f t="shared" ref="Y1364:Y1376" si="268">IF(W1364="RMB","1.13", "1")</f>
        <v>1</v>
      </c>
      <c r="Z1364" s="26">
        <f t="shared" si="257"/>
        <v>8660000</v>
      </c>
      <c r="AA1364" s="208">
        <v>7.17E-2</v>
      </c>
      <c r="AB1364" s="35">
        <f t="shared" si="267"/>
        <v>620922</v>
      </c>
      <c r="AC1364" s="27">
        <f t="shared" si="260"/>
        <v>48431.915999999997</v>
      </c>
      <c r="AD1364" s="212">
        <v>7.8E-2</v>
      </c>
      <c r="AE1364" s="211">
        <f t="shared" si="261"/>
        <v>1</v>
      </c>
      <c r="AF1364" s="211" t="str">
        <f>IF(AND(COUNTIFS($J$18:J1364,J1364)=1,AE1364=1),1,"")</f>
        <v/>
      </c>
      <c r="AG1364" s="211" t="str">
        <f>IF(C1364="","",IF(AND(COUNTIFS($J$18:J1364,J1364)=1,C1364&lt;&gt;""),1,""))</f>
        <v/>
      </c>
      <c r="AH1364" s="211" t="str">
        <f>IF(G1364="","",IF(AND(COUNTIFS($J$18:J1364,J1364)=1,G1364&lt;&gt;""),1,""))</f>
        <v/>
      </c>
      <c r="AI1364" s="28">
        <f t="shared" si="262"/>
        <v>43684091.636631861</v>
      </c>
      <c r="AJ1364" s="28">
        <f t="shared" si="263"/>
        <v>6483951.8242071094</v>
      </c>
      <c r="AK1364" s="29">
        <f t="shared" si="264"/>
        <v>0.14842821680123727</v>
      </c>
      <c r="AL1364" s="210"/>
      <c r="AM1364" s="210"/>
      <c r="AN1364" s="210"/>
      <c r="AO1364" s="210"/>
      <c r="AP1364" s="45" t="str">
        <f t="shared" si="265"/>
        <v>20214</v>
      </c>
      <c r="AQ1364" s="45" t="str">
        <f t="shared" si="266"/>
        <v>20214JPY</v>
      </c>
    </row>
    <row r="1365" spans="1:43" s="15" customFormat="1">
      <c r="A1365" s="208" t="s">
        <v>35</v>
      </c>
      <c r="B1365" s="209">
        <v>2020</v>
      </c>
      <c r="C1365" s="209">
        <v>12</v>
      </c>
      <c r="D1365" s="57" t="str">
        <f t="shared" si="256"/>
        <v>Q3</v>
      </c>
      <c r="E1365" s="208" t="s">
        <v>40</v>
      </c>
      <c r="F1365" s="209">
        <v>2021</v>
      </c>
      <c r="G1365" s="209">
        <v>4</v>
      </c>
      <c r="H1365" s="213"/>
      <c r="I1365" s="57" t="str">
        <f t="shared" si="258"/>
        <v>Q1</v>
      </c>
      <c r="J1365" s="204" t="s">
        <v>1540</v>
      </c>
      <c r="K1365" s="213" t="s">
        <v>1541</v>
      </c>
      <c r="L1365" s="210" t="s">
        <v>55</v>
      </c>
      <c r="M1365" s="208" t="s">
        <v>47</v>
      </c>
      <c r="N1365" s="208">
        <v>1</v>
      </c>
      <c r="O1365" s="208"/>
      <c r="P1365" s="57" t="str">
        <f t="shared" si="259"/>
        <v>MAIN UNIT</v>
      </c>
      <c r="Q1365" s="208" t="s">
        <v>56</v>
      </c>
      <c r="R1365" s="208" t="s">
        <v>49</v>
      </c>
      <c r="S1365" s="208" t="s">
        <v>36</v>
      </c>
      <c r="T1365" s="208" t="s">
        <v>65</v>
      </c>
      <c r="U1365" s="208" t="s">
        <v>66</v>
      </c>
      <c r="V1365" s="208" t="s">
        <v>114</v>
      </c>
      <c r="W1365" s="208" t="s">
        <v>96</v>
      </c>
      <c r="X1365" s="34">
        <v>8660000</v>
      </c>
      <c r="Y1365" s="215" t="str">
        <f t="shared" si="268"/>
        <v>1</v>
      </c>
      <c r="Z1365" s="26">
        <f t="shared" si="257"/>
        <v>8660000</v>
      </c>
      <c r="AA1365" s="208">
        <v>7.17E-2</v>
      </c>
      <c r="AB1365" s="35">
        <f t="shared" si="267"/>
        <v>620922</v>
      </c>
      <c r="AC1365" s="27">
        <f t="shared" si="260"/>
        <v>48431.915999999997</v>
      </c>
      <c r="AD1365" s="212">
        <v>7.8E-2</v>
      </c>
      <c r="AE1365" s="211">
        <f t="shared" si="261"/>
        <v>1</v>
      </c>
      <c r="AF1365" s="211" t="str">
        <f>IF(AND(COUNTIFS($J$18:J1365,J1365)=1,AE1365=1),1,"")</f>
        <v/>
      </c>
      <c r="AG1365" s="211" t="str">
        <f>IF(C1365="","",IF(AND(COUNTIFS($J$18:J1365,J1365)=1,C1365&lt;&gt;""),1,""))</f>
        <v/>
      </c>
      <c r="AH1365" s="211" t="str">
        <f>IF(G1365="","",IF(AND(COUNTIFS($J$18:J1365,J1365)=1,G1365&lt;&gt;""),1,""))</f>
        <v/>
      </c>
      <c r="AI1365" s="28">
        <f t="shared" si="262"/>
        <v>43684091.636631861</v>
      </c>
      <c r="AJ1365" s="28">
        <f t="shared" si="263"/>
        <v>6483951.8242071094</v>
      </c>
      <c r="AK1365" s="29">
        <f t="shared" si="264"/>
        <v>0.14842821680123727</v>
      </c>
      <c r="AL1365" s="210"/>
      <c r="AM1365" s="210"/>
      <c r="AN1365" s="210"/>
      <c r="AO1365" s="210"/>
      <c r="AP1365" s="45" t="str">
        <f t="shared" si="265"/>
        <v>20214</v>
      </c>
      <c r="AQ1365" s="45" t="str">
        <f t="shared" si="266"/>
        <v>20214JPY</v>
      </c>
    </row>
    <row r="1366" spans="1:43" s="15" customFormat="1">
      <c r="A1366" s="208" t="s">
        <v>35</v>
      </c>
      <c r="B1366" s="209">
        <v>2020</v>
      </c>
      <c r="C1366" s="209">
        <v>12</v>
      </c>
      <c r="D1366" s="57" t="str">
        <f t="shared" si="256"/>
        <v>Q3</v>
      </c>
      <c r="E1366" s="208" t="s">
        <v>40</v>
      </c>
      <c r="F1366" s="209">
        <v>2021</v>
      </c>
      <c r="G1366" s="209">
        <v>4</v>
      </c>
      <c r="H1366" s="213"/>
      <c r="I1366" s="57" t="str">
        <f t="shared" si="258"/>
        <v>Q1</v>
      </c>
      <c r="J1366" s="204" t="s">
        <v>1542</v>
      </c>
      <c r="K1366" s="213" t="s">
        <v>979</v>
      </c>
      <c r="L1366" s="210" t="s">
        <v>79</v>
      </c>
      <c r="M1366" s="208" t="s">
        <v>47</v>
      </c>
      <c r="N1366" s="208">
        <v>1</v>
      </c>
      <c r="O1366" s="208"/>
      <c r="P1366" s="57" t="str">
        <f t="shared" si="259"/>
        <v>MAIN UNIT</v>
      </c>
      <c r="Q1366" s="208" t="s">
        <v>48</v>
      </c>
      <c r="R1366" s="208" t="s">
        <v>49</v>
      </c>
      <c r="S1366" s="208" t="s">
        <v>36</v>
      </c>
      <c r="T1366" s="208" t="s">
        <v>65</v>
      </c>
      <c r="U1366" s="208" t="s">
        <v>66</v>
      </c>
      <c r="V1366" s="208" t="s">
        <v>290</v>
      </c>
      <c r="W1366" s="208" t="s">
        <v>96</v>
      </c>
      <c r="X1366" s="34">
        <v>11000000</v>
      </c>
      <c r="Y1366" s="215" t="str">
        <f t="shared" si="268"/>
        <v>1</v>
      </c>
      <c r="Z1366" s="26">
        <f t="shared" si="257"/>
        <v>11000000</v>
      </c>
      <c r="AA1366" s="208">
        <v>7.17E-2</v>
      </c>
      <c r="AB1366" s="35">
        <f t="shared" si="267"/>
        <v>788700</v>
      </c>
      <c r="AC1366" s="27">
        <f t="shared" si="260"/>
        <v>78081.3</v>
      </c>
      <c r="AD1366" s="212">
        <v>9.9000000000000005E-2</v>
      </c>
      <c r="AE1366" s="211">
        <f t="shared" si="261"/>
        <v>0</v>
      </c>
      <c r="AF1366" s="211" t="str">
        <f>IF(AND(COUNTIFS($J$18:J1366,J1366)=1,AE1366=1),1,"")</f>
        <v/>
      </c>
      <c r="AG1366" s="211">
        <f>IF(C1366="","",IF(AND(COUNTIFS($J$18:J1366,J1366)=1,C1366&lt;&gt;""),1,""))</f>
        <v>1</v>
      </c>
      <c r="AH1366" s="211">
        <f>IF(G1366="","",IF(AND(COUNTIFS($J$18:J1366,J1366)=1,G1366&lt;&gt;""),1,""))</f>
        <v>1</v>
      </c>
      <c r="AI1366" s="28">
        <f t="shared" si="262"/>
        <v>43684091.636631861</v>
      </c>
      <c r="AJ1366" s="28">
        <f t="shared" si="263"/>
        <v>6483951.8242071094</v>
      </c>
      <c r="AK1366" s="29">
        <f t="shared" si="264"/>
        <v>0.14842821680123727</v>
      </c>
      <c r="AL1366" s="210"/>
      <c r="AM1366" s="210"/>
      <c r="AN1366" s="210"/>
      <c r="AO1366" s="210"/>
      <c r="AP1366" s="45" t="str">
        <f t="shared" si="265"/>
        <v>20214</v>
      </c>
      <c r="AQ1366" s="45" t="str">
        <f t="shared" si="266"/>
        <v>20214JPY</v>
      </c>
    </row>
    <row r="1367" spans="1:43" s="15" customFormat="1">
      <c r="A1367" s="208" t="s">
        <v>35</v>
      </c>
      <c r="B1367" s="209">
        <v>2020</v>
      </c>
      <c r="C1367" s="209">
        <v>12</v>
      </c>
      <c r="D1367" s="57" t="str">
        <f t="shared" si="256"/>
        <v>Q3</v>
      </c>
      <c r="E1367" s="208" t="s">
        <v>40</v>
      </c>
      <c r="F1367" s="209">
        <v>2021</v>
      </c>
      <c r="G1367" s="209">
        <v>5</v>
      </c>
      <c r="H1367" s="213"/>
      <c r="I1367" s="57" t="str">
        <f t="shared" si="258"/>
        <v>Q1</v>
      </c>
      <c r="J1367" s="204" t="s">
        <v>1543</v>
      </c>
      <c r="K1367" s="213" t="s">
        <v>1544</v>
      </c>
      <c r="L1367" s="210" t="s">
        <v>79</v>
      </c>
      <c r="M1367" s="208" t="s">
        <v>47</v>
      </c>
      <c r="N1367" s="208">
        <v>1</v>
      </c>
      <c r="O1367" s="208"/>
      <c r="P1367" s="57" t="str">
        <f t="shared" si="259"/>
        <v>MAIN UNIT</v>
      </c>
      <c r="Q1367" s="208" t="s">
        <v>56</v>
      </c>
      <c r="R1367" s="208" t="s">
        <v>49</v>
      </c>
      <c r="S1367" s="208" t="s">
        <v>36</v>
      </c>
      <c r="T1367" s="208" t="s">
        <v>65</v>
      </c>
      <c r="U1367" s="208" t="s">
        <v>66</v>
      </c>
      <c r="V1367" s="208" t="s">
        <v>672</v>
      </c>
      <c r="W1367" s="208" t="s">
        <v>51</v>
      </c>
      <c r="X1367" s="34">
        <v>900000</v>
      </c>
      <c r="Y1367" s="215" t="str">
        <f t="shared" si="268"/>
        <v>1.13</v>
      </c>
      <c r="Z1367" s="26">
        <f t="shared" si="257"/>
        <v>900000</v>
      </c>
      <c r="AA1367" s="208">
        <v>1.1950000000000001</v>
      </c>
      <c r="AB1367" s="35">
        <f t="shared" si="267"/>
        <v>951769.91150442488</v>
      </c>
      <c r="AC1367" s="27">
        <f t="shared" si="260"/>
        <v>164370.66371681416</v>
      </c>
      <c r="AD1367" s="212">
        <v>0.17269999999999999</v>
      </c>
      <c r="AE1367" s="211">
        <f t="shared" si="261"/>
        <v>1</v>
      </c>
      <c r="AF1367" s="211">
        <f>IF(AND(COUNTIFS($J$18:J1367,J1367)=1,AE1367=1),1,"")</f>
        <v>1</v>
      </c>
      <c r="AG1367" s="211">
        <f>IF(C1367="","",IF(AND(COUNTIFS($J$18:J1367,J1367)=1,C1367&lt;&gt;""),1,""))</f>
        <v>1</v>
      </c>
      <c r="AH1367" s="211">
        <f>IF(G1367="","",IF(AND(COUNTIFS($J$18:J1367,J1367)=1,G1367&lt;&gt;""),1,""))</f>
        <v>1</v>
      </c>
      <c r="AI1367" s="28">
        <f t="shared" si="262"/>
        <v>63006605.696460173</v>
      </c>
      <c r="AJ1367" s="28">
        <f t="shared" si="263"/>
        <v>8897485.660753984</v>
      </c>
      <c r="AK1367" s="29">
        <f t="shared" si="264"/>
        <v>0.141215124388995</v>
      </c>
      <c r="AL1367" s="210"/>
      <c r="AM1367" s="210"/>
      <c r="AN1367" s="210"/>
      <c r="AO1367" s="210"/>
      <c r="AP1367" s="45" t="str">
        <f t="shared" si="265"/>
        <v>20215</v>
      </c>
      <c r="AQ1367" s="45" t="str">
        <f t="shared" si="266"/>
        <v>20215RMB</v>
      </c>
    </row>
    <row r="1368" spans="1:43" s="15" customFormat="1">
      <c r="A1368" s="208" t="s">
        <v>35</v>
      </c>
      <c r="B1368" s="209">
        <v>2020</v>
      </c>
      <c r="C1368" s="209">
        <v>12</v>
      </c>
      <c r="D1368" s="57" t="str">
        <f t="shared" si="256"/>
        <v>Q3</v>
      </c>
      <c r="E1368" s="208" t="s">
        <v>40</v>
      </c>
      <c r="F1368" s="209">
        <v>2021</v>
      </c>
      <c r="G1368" s="209">
        <v>5</v>
      </c>
      <c r="H1368" s="213"/>
      <c r="I1368" s="57" t="str">
        <f t="shared" si="258"/>
        <v>Q1</v>
      </c>
      <c r="J1368" s="204" t="s">
        <v>1543</v>
      </c>
      <c r="K1368" s="213" t="s">
        <v>1544</v>
      </c>
      <c r="L1368" s="210" t="s">
        <v>55</v>
      </c>
      <c r="M1368" s="208" t="s">
        <v>47</v>
      </c>
      <c r="N1368" s="208">
        <v>1</v>
      </c>
      <c r="O1368" s="208"/>
      <c r="P1368" s="57" t="str">
        <f t="shared" si="259"/>
        <v>MAIN UNIT</v>
      </c>
      <c r="Q1368" s="208" t="s">
        <v>56</v>
      </c>
      <c r="R1368" s="208" t="s">
        <v>49</v>
      </c>
      <c r="S1368" s="208" t="s">
        <v>36</v>
      </c>
      <c r="T1368" s="208" t="s">
        <v>65</v>
      </c>
      <c r="U1368" s="208" t="s">
        <v>66</v>
      </c>
      <c r="V1368" s="208" t="s">
        <v>672</v>
      </c>
      <c r="W1368" s="208" t="s">
        <v>51</v>
      </c>
      <c r="X1368" s="34">
        <v>630000</v>
      </c>
      <c r="Y1368" s="215" t="str">
        <f t="shared" si="268"/>
        <v>1.13</v>
      </c>
      <c r="Z1368" s="26">
        <f t="shared" si="257"/>
        <v>630000</v>
      </c>
      <c r="AA1368" s="208">
        <v>1.1950000000000001</v>
      </c>
      <c r="AB1368" s="35">
        <f t="shared" si="267"/>
        <v>666238.93805309734</v>
      </c>
      <c r="AC1368" s="27">
        <f t="shared" si="260"/>
        <v>115059.46460176991</v>
      </c>
      <c r="AD1368" s="212">
        <v>0.17269999999999999</v>
      </c>
      <c r="AE1368" s="211">
        <f t="shared" si="261"/>
        <v>1</v>
      </c>
      <c r="AF1368" s="211" t="str">
        <f>IF(AND(COUNTIFS($J$18:J1368,J1368)=1,AE1368=1),1,"")</f>
        <v/>
      </c>
      <c r="AG1368" s="211" t="str">
        <f>IF(C1368="","",IF(AND(COUNTIFS($J$18:J1368,J1368)=1,C1368&lt;&gt;""),1,""))</f>
        <v/>
      </c>
      <c r="AH1368" s="211" t="str">
        <f>IF(G1368="","",IF(AND(COUNTIFS($J$18:J1368,J1368)=1,G1368&lt;&gt;""),1,""))</f>
        <v/>
      </c>
      <c r="AI1368" s="28">
        <f t="shared" si="262"/>
        <v>63006605.696460173</v>
      </c>
      <c r="AJ1368" s="28">
        <f t="shared" si="263"/>
        <v>8897485.660753984</v>
      </c>
      <c r="AK1368" s="29">
        <f t="shared" si="264"/>
        <v>0.141215124388995</v>
      </c>
      <c r="AL1368" s="210"/>
      <c r="AM1368" s="210"/>
      <c r="AN1368" s="210"/>
      <c r="AO1368" s="210"/>
      <c r="AP1368" s="45" t="str">
        <f t="shared" si="265"/>
        <v>20215</v>
      </c>
      <c r="AQ1368" s="45" t="str">
        <f t="shared" si="266"/>
        <v>20215RMB</v>
      </c>
    </row>
    <row r="1369" spans="1:43" s="15" customFormat="1">
      <c r="A1369" s="208" t="s">
        <v>35</v>
      </c>
      <c r="B1369" s="209">
        <v>2020</v>
      </c>
      <c r="C1369" s="209">
        <v>11</v>
      </c>
      <c r="D1369" s="57" t="str">
        <f t="shared" si="256"/>
        <v>Q3</v>
      </c>
      <c r="E1369" s="208" t="s">
        <v>40</v>
      </c>
      <c r="F1369" s="209">
        <v>2021</v>
      </c>
      <c r="G1369" s="209">
        <v>6</v>
      </c>
      <c r="H1369" s="213"/>
      <c r="I1369" s="57" t="str">
        <f t="shared" si="258"/>
        <v>Q1</v>
      </c>
      <c r="J1369" s="204" t="s">
        <v>1474</v>
      </c>
      <c r="K1369" s="213" t="s">
        <v>1475</v>
      </c>
      <c r="L1369" s="210" t="s">
        <v>79</v>
      </c>
      <c r="M1369" s="208" t="s">
        <v>47</v>
      </c>
      <c r="N1369" s="208">
        <v>1</v>
      </c>
      <c r="O1369" s="208"/>
      <c r="P1369" s="57" t="str">
        <f t="shared" si="259"/>
        <v>MAIN UNIT</v>
      </c>
      <c r="Q1369" s="208" t="s">
        <v>56</v>
      </c>
      <c r="R1369" s="208" t="s">
        <v>49</v>
      </c>
      <c r="S1369" s="208" t="s">
        <v>36</v>
      </c>
      <c r="T1369" s="208" t="s">
        <v>65</v>
      </c>
      <c r="U1369" s="208" t="s">
        <v>66</v>
      </c>
      <c r="V1369" s="208" t="s">
        <v>634</v>
      </c>
      <c r="W1369" s="208" t="s">
        <v>96</v>
      </c>
      <c r="X1369" s="34">
        <v>10550000</v>
      </c>
      <c r="Y1369" s="215" t="str">
        <f t="shared" si="268"/>
        <v>1</v>
      </c>
      <c r="Z1369" s="26">
        <f t="shared" si="257"/>
        <v>10550000</v>
      </c>
      <c r="AA1369" s="208">
        <v>7.2099999999999997E-2</v>
      </c>
      <c r="AB1369" s="35">
        <f t="shared" si="267"/>
        <v>760655</v>
      </c>
      <c r="AC1369" s="27">
        <f t="shared" si="260"/>
        <v>54615.029000000002</v>
      </c>
      <c r="AD1369" s="212">
        <v>7.1800000000000003E-2</v>
      </c>
      <c r="AE1369" s="211">
        <f t="shared" si="261"/>
        <v>1</v>
      </c>
      <c r="AF1369" s="211" t="str">
        <f>IF(AND(COUNTIFS($J$18:J1369,J1369)=1,AE1369=1),1,"")</f>
        <v/>
      </c>
      <c r="AG1369" s="211" t="str">
        <f>IF(C1369="","",IF(AND(COUNTIFS($J$18:J1369,J1369)=1,C1369&lt;&gt;""),1,""))</f>
        <v/>
      </c>
      <c r="AH1369" s="211" t="str">
        <f>IF(G1369="","",IF(AND(COUNTIFS($J$18:J1369,J1369)=1,G1369&lt;&gt;""),1,""))</f>
        <v/>
      </c>
      <c r="AI1369" s="28">
        <f t="shared" si="262"/>
        <v>54700260.692079633</v>
      </c>
      <c r="AJ1369" s="28">
        <f t="shared" si="263"/>
        <v>7482899.5749188662</v>
      </c>
      <c r="AK1369" s="29">
        <f t="shared" si="264"/>
        <v>0.13679824337660532</v>
      </c>
      <c r="AL1369" s="210"/>
      <c r="AM1369" s="210"/>
      <c r="AN1369" s="210"/>
      <c r="AO1369" s="210"/>
      <c r="AP1369" s="45" t="str">
        <f t="shared" si="265"/>
        <v>20216</v>
      </c>
      <c r="AQ1369" s="45" t="str">
        <f t="shared" si="266"/>
        <v>20216JPY</v>
      </c>
    </row>
    <row r="1370" spans="1:43" s="15" customFormat="1">
      <c r="A1370" s="208" t="s">
        <v>35</v>
      </c>
      <c r="B1370" s="209">
        <v>2020</v>
      </c>
      <c r="C1370" s="209">
        <v>9</v>
      </c>
      <c r="D1370" s="57" t="str">
        <f t="shared" si="256"/>
        <v>Q2</v>
      </c>
      <c r="E1370" s="208" t="s">
        <v>40</v>
      </c>
      <c r="F1370" s="209">
        <v>2021</v>
      </c>
      <c r="G1370" s="209">
        <v>7</v>
      </c>
      <c r="H1370" s="213"/>
      <c r="I1370" s="57" t="str">
        <f t="shared" si="258"/>
        <v>Q2</v>
      </c>
      <c r="J1370" s="204" t="s">
        <v>1545</v>
      </c>
      <c r="K1370" s="213" t="s">
        <v>1546</v>
      </c>
      <c r="L1370" s="210" t="s">
        <v>79</v>
      </c>
      <c r="M1370" s="208" t="s">
        <v>47</v>
      </c>
      <c r="N1370" s="208">
        <v>1</v>
      </c>
      <c r="O1370" s="208"/>
      <c r="P1370" s="57" t="str">
        <f t="shared" si="259"/>
        <v>MAIN UNIT</v>
      </c>
      <c r="Q1370" s="208" t="s">
        <v>48</v>
      </c>
      <c r="R1370" s="208" t="s">
        <v>49</v>
      </c>
      <c r="S1370" s="208" t="s">
        <v>36</v>
      </c>
      <c r="T1370" s="208" t="s">
        <v>65</v>
      </c>
      <c r="U1370" s="208" t="s">
        <v>66</v>
      </c>
      <c r="V1370" s="208" t="s">
        <v>99</v>
      </c>
      <c r="W1370" s="208" t="s">
        <v>96</v>
      </c>
      <c r="X1370" s="34">
        <v>15000000</v>
      </c>
      <c r="Y1370" s="215" t="str">
        <f t="shared" si="268"/>
        <v>1</v>
      </c>
      <c r="Z1370" s="26">
        <f t="shared" si="257"/>
        <v>15000000</v>
      </c>
      <c r="AA1370" s="208">
        <v>7.17E-2</v>
      </c>
      <c r="AB1370" s="35">
        <f t="shared" si="267"/>
        <v>1075500</v>
      </c>
      <c r="AC1370" s="27">
        <f t="shared" si="260"/>
        <v>123897.59999999999</v>
      </c>
      <c r="AD1370" s="212">
        <v>0.1152</v>
      </c>
      <c r="AE1370" s="211">
        <f t="shared" si="261"/>
        <v>0</v>
      </c>
      <c r="AF1370" s="211" t="str">
        <f>IF(AND(COUNTIFS($J$18:J1370,J1370)=1,AE1370=1),1,"")</f>
        <v/>
      </c>
      <c r="AG1370" s="211">
        <f>IF(C1370="","",IF(AND(COUNTIFS($J$18:J1370,J1370)=1,C1370&lt;&gt;""),1,""))</f>
        <v>1</v>
      </c>
      <c r="AH1370" s="211">
        <f>IF(G1370="","",IF(AND(COUNTIFS($J$18:J1370,J1370)=1,G1370&lt;&gt;""),1,""))</f>
        <v>1</v>
      </c>
      <c r="AI1370" s="28">
        <f t="shared" si="262"/>
        <v>41443303.53761062</v>
      </c>
      <c r="AJ1370" s="28">
        <f t="shared" si="263"/>
        <v>6194988.76643031</v>
      </c>
      <c r="AK1370" s="29">
        <f t="shared" si="264"/>
        <v>0.1494810557466355</v>
      </c>
      <c r="AL1370" s="210"/>
      <c r="AM1370" s="210"/>
      <c r="AN1370" s="210"/>
      <c r="AO1370" s="210"/>
      <c r="AP1370" s="45" t="str">
        <f t="shared" si="265"/>
        <v>20217</v>
      </c>
      <c r="AQ1370" s="45" t="str">
        <f t="shared" si="266"/>
        <v>20217JPY</v>
      </c>
    </row>
    <row r="1371" spans="1:43" s="15" customFormat="1">
      <c r="A1371" s="208" t="s">
        <v>35</v>
      </c>
      <c r="B1371" s="209">
        <v>2020</v>
      </c>
      <c r="C1371" s="209">
        <v>9</v>
      </c>
      <c r="D1371" s="57" t="str">
        <f t="shared" si="256"/>
        <v>Q2</v>
      </c>
      <c r="E1371" s="208" t="s">
        <v>40</v>
      </c>
      <c r="F1371" s="209">
        <v>2021</v>
      </c>
      <c r="G1371" s="209">
        <v>7</v>
      </c>
      <c r="H1371" s="213"/>
      <c r="I1371" s="57" t="str">
        <f t="shared" si="258"/>
        <v>Q2</v>
      </c>
      <c r="J1371" s="204" t="s">
        <v>1545</v>
      </c>
      <c r="K1371" s="213" t="s">
        <v>1546</v>
      </c>
      <c r="L1371" s="210" t="s">
        <v>79</v>
      </c>
      <c r="M1371" s="208" t="s">
        <v>47</v>
      </c>
      <c r="N1371" s="208">
        <v>1</v>
      </c>
      <c r="O1371" s="208"/>
      <c r="P1371" s="57" t="str">
        <f t="shared" si="259"/>
        <v>MAIN UNIT</v>
      </c>
      <c r="Q1371" s="208" t="s">
        <v>48</v>
      </c>
      <c r="R1371" s="208" t="s">
        <v>49</v>
      </c>
      <c r="S1371" s="208" t="s">
        <v>36</v>
      </c>
      <c r="T1371" s="208" t="s">
        <v>65</v>
      </c>
      <c r="U1371" s="208" t="s">
        <v>66</v>
      </c>
      <c r="V1371" s="208" t="s">
        <v>99</v>
      </c>
      <c r="W1371" s="208" t="s">
        <v>96</v>
      </c>
      <c r="X1371" s="34">
        <v>15000000</v>
      </c>
      <c r="Y1371" s="215" t="str">
        <f t="shared" si="268"/>
        <v>1</v>
      </c>
      <c r="Z1371" s="26">
        <f t="shared" si="257"/>
        <v>15000000</v>
      </c>
      <c r="AA1371" s="208">
        <v>7.17E-2</v>
      </c>
      <c r="AB1371" s="35">
        <f t="shared" si="267"/>
        <v>1075500</v>
      </c>
      <c r="AC1371" s="27">
        <f t="shared" si="260"/>
        <v>123897.59999999999</v>
      </c>
      <c r="AD1371" s="212">
        <v>0.1152</v>
      </c>
      <c r="AE1371" s="211">
        <f t="shared" si="261"/>
        <v>0</v>
      </c>
      <c r="AF1371" s="211" t="str">
        <f>IF(AND(COUNTIFS($J$18:J1371,J1371)=1,AE1371=1),1,"")</f>
        <v/>
      </c>
      <c r="AG1371" s="211" t="str">
        <f>IF(C1371="","",IF(AND(COUNTIFS($J$18:J1371,J1371)=1,C1371&lt;&gt;""),1,""))</f>
        <v/>
      </c>
      <c r="AH1371" s="211" t="str">
        <f>IF(G1371="","",IF(AND(COUNTIFS($J$18:J1371,J1371)=1,G1371&lt;&gt;""),1,""))</f>
        <v/>
      </c>
      <c r="AI1371" s="28">
        <f t="shared" si="262"/>
        <v>41443303.53761062</v>
      </c>
      <c r="AJ1371" s="28">
        <f t="shared" si="263"/>
        <v>6194988.76643031</v>
      </c>
      <c r="AK1371" s="29">
        <f t="shared" si="264"/>
        <v>0.1494810557466355</v>
      </c>
      <c r="AL1371" s="210"/>
      <c r="AM1371" s="210"/>
      <c r="AN1371" s="210"/>
      <c r="AO1371" s="210"/>
      <c r="AP1371" s="45" t="str">
        <f t="shared" si="265"/>
        <v>20217</v>
      </c>
      <c r="AQ1371" s="45" t="str">
        <f t="shared" si="266"/>
        <v>20217JPY</v>
      </c>
    </row>
    <row r="1372" spans="1:43" s="15" customFormat="1">
      <c r="A1372" s="208" t="s">
        <v>35</v>
      </c>
      <c r="B1372" s="209">
        <v>2020</v>
      </c>
      <c r="C1372" s="209">
        <v>9</v>
      </c>
      <c r="D1372" s="57" t="str">
        <f t="shared" si="256"/>
        <v>Q2</v>
      </c>
      <c r="E1372" s="208" t="s">
        <v>40</v>
      </c>
      <c r="F1372" s="209">
        <v>2021</v>
      </c>
      <c r="G1372" s="209">
        <v>7</v>
      </c>
      <c r="H1372" s="213"/>
      <c r="I1372" s="57" t="str">
        <f t="shared" si="258"/>
        <v>Q2</v>
      </c>
      <c r="J1372" s="204" t="s">
        <v>1545</v>
      </c>
      <c r="K1372" s="213" t="s">
        <v>1546</v>
      </c>
      <c r="L1372" s="210" t="s">
        <v>55</v>
      </c>
      <c r="M1372" s="208" t="s">
        <v>47</v>
      </c>
      <c r="N1372" s="208">
        <v>1</v>
      </c>
      <c r="O1372" s="208"/>
      <c r="P1372" s="57" t="str">
        <f t="shared" si="259"/>
        <v>MAIN UNIT</v>
      </c>
      <c r="Q1372" s="208" t="s">
        <v>48</v>
      </c>
      <c r="R1372" s="208" t="s">
        <v>49</v>
      </c>
      <c r="S1372" s="208" t="s">
        <v>36</v>
      </c>
      <c r="T1372" s="208" t="s">
        <v>65</v>
      </c>
      <c r="U1372" s="208" t="s">
        <v>66</v>
      </c>
      <c r="V1372" s="208" t="s">
        <v>99</v>
      </c>
      <c r="W1372" s="208" t="s">
        <v>96</v>
      </c>
      <c r="X1372" s="34">
        <v>6800000</v>
      </c>
      <c r="Y1372" s="215" t="str">
        <f t="shared" si="268"/>
        <v>1</v>
      </c>
      <c r="Z1372" s="26">
        <f t="shared" si="257"/>
        <v>6800000</v>
      </c>
      <c r="AA1372" s="208">
        <v>7.17E-2</v>
      </c>
      <c r="AB1372" s="35">
        <f t="shared" si="267"/>
        <v>487560</v>
      </c>
      <c r="AC1372" s="27">
        <f t="shared" si="260"/>
        <v>56166.911999999997</v>
      </c>
      <c r="AD1372" s="212">
        <v>0.1152</v>
      </c>
      <c r="AE1372" s="211">
        <f t="shared" si="261"/>
        <v>0</v>
      </c>
      <c r="AF1372" s="211" t="str">
        <f>IF(AND(COUNTIFS($J$18:J1372,J1372)=1,AE1372=1),1,"")</f>
        <v/>
      </c>
      <c r="AG1372" s="211" t="str">
        <f>IF(C1372="","",IF(AND(COUNTIFS($J$18:J1372,J1372)=1,C1372&lt;&gt;""),1,""))</f>
        <v/>
      </c>
      <c r="AH1372" s="211" t="str">
        <f>IF(G1372="","",IF(AND(COUNTIFS($J$18:J1372,J1372)=1,G1372&lt;&gt;""),1,""))</f>
        <v/>
      </c>
      <c r="AI1372" s="28">
        <f t="shared" si="262"/>
        <v>41443303.53761062</v>
      </c>
      <c r="AJ1372" s="28">
        <f t="shared" si="263"/>
        <v>6194988.76643031</v>
      </c>
      <c r="AK1372" s="29">
        <f t="shared" si="264"/>
        <v>0.1494810557466355</v>
      </c>
      <c r="AL1372" s="210"/>
      <c r="AM1372" s="210"/>
      <c r="AN1372" s="210"/>
      <c r="AO1372" s="210"/>
      <c r="AP1372" s="45" t="str">
        <f t="shared" si="265"/>
        <v>20217</v>
      </c>
      <c r="AQ1372" s="45" t="str">
        <f t="shared" si="266"/>
        <v>20217JPY</v>
      </c>
    </row>
    <row r="1373" spans="1:43" s="15" customFormat="1">
      <c r="A1373" s="208" t="s">
        <v>35</v>
      </c>
      <c r="B1373" s="209">
        <v>2020</v>
      </c>
      <c r="C1373" s="209">
        <v>8</v>
      </c>
      <c r="D1373" s="57" t="str">
        <f t="shared" si="256"/>
        <v>Q2</v>
      </c>
      <c r="E1373" s="208" t="s">
        <v>40</v>
      </c>
      <c r="F1373" s="209">
        <v>2021</v>
      </c>
      <c r="G1373" s="209">
        <v>8</v>
      </c>
      <c r="H1373" s="213"/>
      <c r="I1373" s="57" t="str">
        <f t="shared" si="258"/>
        <v>Q2</v>
      </c>
      <c r="J1373" s="204" t="s">
        <v>1547</v>
      </c>
      <c r="K1373" s="213" t="s">
        <v>1548</v>
      </c>
      <c r="L1373" s="210" t="s">
        <v>79</v>
      </c>
      <c r="M1373" s="208" t="s">
        <v>47</v>
      </c>
      <c r="N1373" s="208">
        <v>1</v>
      </c>
      <c r="O1373" s="208"/>
      <c r="P1373" s="57" t="str">
        <f t="shared" si="259"/>
        <v>MAIN UNIT</v>
      </c>
      <c r="Q1373" s="208" t="s">
        <v>56</v>
      </c>
      <c r="R1373" s="208" t="s">
        <v>49</v>
      </c>
      <c r="S1373" s="208" t="s">
        <v>39</v>
      </c>
      <c r="T1373" s="208" t="s">
        <v>388</v>
      </c>
      <c r="U1373" s="208" t="s">
        <v>1013</v>
      </c>
      <c r="V1373" s="208" t="s">
        <v>132</v>
      </c>
      <c r="W1373" s="208" t="s">
        <v>51</v>
      </c>
      <c r="X1373" s="34">
        <v>1290000</v>
      </c>
      <c r="Y1373" s="215" t="str">
        <f t="shared" si="268"/>
        <v>1.13</v>
      </c>
      <c r="Z1373" s="26">
        <f t="shared" si="257"/>
        <v>1290000</v>
      </c>
      <c r="AA1373" s="208">
        <v>1.2</v>
      </c>
      <c r="AB1373" s="35">
        <f t="shared" si="267"/>
        <v>1369911.5044247787</v>
      </c>
      <c r="AC1373" s="27">
        <f t="shared" si="260"/>
        <v>220555.75221238937</v>
      </c>
      <c r="AD1373" s="212">
        <v>0.161</v>
      </c>
      <c r="AE1373" s="211">
        <f t="shared" si="261"/>
        <v>1</v>
      </c>
      <c r="AF1373" s="211">
        <f>IF(AND(COUNTIFS($J$18:J1373,J1373)=1,AE1373=1),1,"")</f>
        <v>1</v>
      </c>
      <c r="AG1373" s="211">
        <f>IF(C1373="","",IF(AND(COUNTIFS($J$18:J1373,J1373)=1,C1373&lt;&gt;""),1,""))</f>
        <v>1</v>
      </c>
      <c r="AH1373" s="211">
        <f>IF(G1373="","",IF(AND(COUNTIFS($J$18:J1373,J1373)=1,G1373&lt;&gt;""),1,""))</f>
        <v>1</v>
      </c>
      <c r="AI1373" s="28">
        <f t="shared" si="262"/>
        <v>47458373.78761062</v>
      </c>
      <c r="AJ1373" s="28">
        <f t="shared" si="263"/>
        <v>7436880.1411522133</v>
      </c>
      <c r="AK1373" s="29">
        <f t="shared" si="264"/>
        <v>0.15670322321692509</v>
      </c>
      <c r="AL1373" s="210" t="s">
        <v>1549</v>
      </c>
      <c r="AM1373" s="210"/>
      <c r="AN1373" s="210"/>
      <c r="AO1373" s="210"/>
      <c r="AP1373" s="45" t="str">
        <f t="shared" si="265"/>
        <v>20218</v>
      </c>
      <c r="AQ1373" s="45" t="str">
        <f t="shared" si="266"/>
        <v>20218RMB</v>
      </c>
    </row>
    <row r="1374" spans="1:43" s="15" customFormat="1">
      <c r="A1374" s="208" t="s">
        <v>35</v>
      </c>
      <c r="B1374" s="209">
        <v>2020</v>
      </c>
      <c r="C1374" s="209">
        <v>11</v>
      </c>
      <c r="D1374" s="57" t="str">
        <f t="shared" si="256"/>
        <v>Q3</v>
      </c>
      <c r="E1374" s="208" t="s">
        <v>40</v>
      </c>
      <c r="F1374" s="209">
        <v>2021</v>
      </c>
      <c r="G1374" s="209">
        <v>8</v>
      </c>
      <c r="H1374" s="213"/>
      <c r="I1374" s="57" t="str">
        <f t="shared" si="258"/>
        <v>Q2</v>
      </c>
      <c r="J1374" s="204" t="s">
        <v>1461</v>
      </c>
      <c r="K1374" s="213" t="s">
        <v>1462</v>
      </c>
      <c r="L1374" s="210" t="s">
        <v>55</v>
      </c>
      <c r="M1374" s="208" t="s">
        <v>47</v>
      </c>
      <c r="N1374" s="208">
        <v>1</v>
      </c>
      <c r="O1374" s="208"/>
      <c r="P1374" s="57" t="str">
        <f t="shared" si="259"/>
        <v>MAIN UNIT</v>
      </c>
      <c r="Q1374" s="208" t="s">
        <v>56</v>
      </c>
      <c r="R1374" s="208" t="s">
        <v>49</v>
      </c>
      <c r="S1374" s="208" t="s">
        <v>36</v>
      </c>
      <c r="T1374" s="208" t="s">
        <v>65</v>
      </c>
      <c r="U1374" s="208" t="s">
        <v>66</v>
      </c>
      <c r="V1374" s="208" t="s">
        <v>99</v>
      </c>
      <c r="W1374" s="208" t="s">
        <v>96</v>
      </c>
      <c r="X1374" s="34">
        <v>10425000</v>
      </c>
      <c r="Y1374" s="215" t="str">
        <f t="shared" si="268"/>
        <v>1</v>
      </c>
      <c r="Z1374" s="26">
        <f t="shared" si="257"/>
        <v>10425000</v>
      </c>
      <c r="AA1374" s="208">
        <v>7.2400000000000006E-2</v>
      </c>
      <c r="AB1374" s="35">
        <f t="shared" si="267"/>
        <v>754770.00000000012</v>
      </c>
      <c r="AC1374" s="27">
        <f t="shared" si="260"/>
        <v>90798.83100000002</v>
      </c>
      <c r="AD1374" s="212">
        <v>0.1203</v>
      </c>
      <c r="AE1374" s="211">
        <f t="shared" si="261"/>
        <v>1</v>
      </c>
      <c r="AF1374" s="211" t="str">
        <f>IF(AND(COUNTIFS($J$18:J1374,J1374)=1,AE1374=1),1,"")</f>
        <v/>
      </c>
      <c r="AG1374" s="211" t="str">
        <f>IF(C1374="","",IF(AND(COUNTIFS($J$18:J1374,J1374)=1,C1374&lt;&gt;""),1,""))</f>
        <v/>
      </c>
      <c r="AH1374" s="211" t="str">
        <f>IF(G1374="","",IF(AND(COUNTIFS($J$18:J1374,J1374)=1,G1374&lt;&gt;""),1,""))</f>
        <v/>
      </c>
      <c r="AI1374" s="28">
        <f t="shared" si="262"/>
        <v>47458373.78761062</v>
      </c>
      <c r="AJ1374" s="28">
        <f t="shared" si="263"/>
        <v>7436880.1411522133</v>
      </c>
      <c r="AK1374" s="29">
        <f t="shared" si="264"/>
        <v>0.15670322321692509</v>
      </c>
      <c r="AL1374" s="210"/>
      <c r="AM1374" s="210"/>
      <c r="AN1374" s="210"/>
      <c r="AO1374" s="210"/>
      <c r="AP1374" s="45" t="str">
        <f t="shared" si="265"/>
        <v>20218</v>
      </c>
      <c r="AQ1374" s="45" t="str">
        <f t="shared" si="266"/>
        <v>20218JPY</v>
      </c>
    </row>
    <row r="1375" spans="1:43" s="15" customFormat="1">
      <c r="A1375" s="208" t="s">
        <v>35</v>
      </c>
      <c r="B1375" s="209">
        <v>2020</v>
      </c>
      <c r="C1375" s="209">
        <v>11</v>
      </c>
      <c r="D1375" s="57" t="str">
        <f t="shared" si="256"/>
        <v>Q3</v>
      </c>
      <c r="E1375" s="208" t="s">
        <v>40</v>
      </c>
      <c r="F1375" s="209">
        <v>2021</v>
      </c>
      <c r="G1375" s="209">
        <v>8</v>
      </c>
      <c r="H1375" s="213"/>
      <c r="I1375" s="57" t="str">
        <f t="shared" si="258"/>
        <v>Q2</v>
      </c>
      <c r="J1375" s="204" t="s">
        <v>1461</v>
      </c>
      <c r="K1375" s="213" t="s">
        <v>1462</v>
      </c>
      <c r="L1375" s="210" t="s">
        <v>79</v>
      </c>
      <c r="M1375" s="208" t="s">
        <v>47</v>
      </c>
      <c r="N1375" s="208">
        <v>1</v>
      </c>
      <c r="O1375" s="208"/>
      <c r="P1375" s="57" t="str">
        <f t="shared" si="259"/>
        <v>MAIN UNIT</v>
      </c>
      <c r="Q1375" s="208" t="s">
        <v>56</v>
      </c>
      <c r="R1375" s="208" t="s">
        <v>49</v>
      </c>
      <c r="S1375" s="208" t="s">
        <v>36</v>
      </c>
      <c r="T1375" s="208" t="s">
        <v>65</v>
      </c>
      <c r="U1375" s="208" t="s">
        <v>66</v>
      </c>
      <c r="V1375" s="208" t="s">
        <v>99</v>
      </c>
      <c r="W1375" s="208" t="s">
        <v>96</v>
      </c>
      <c r="X1375" s="34">
        <v>13000000</v>
      </c>
      <c r="Y1375" s="215" t="str">
        <f t="shared" si="268"/>
        <v>1</v>
      </c>
      <c r="Z1375" s="26">
        <f t="shared" si="257"/>
        <v>13000000</v>
      </c>
      <c r="AA1375" s="208">
        <v>7.2400000000000006E-2</v>
      </c>
      <c r="AB1375" s="35">
        <f t="shared" si="267"/>
        <v>941200.00000000012</v>
      </c>
      <c r="AC1375" s="27">
        <f t="shared" si="260"/>
        <v>113226.36000000002</v>
      </c>
      <c r="AD1375" s="212">
        <v>0.1203</v>
      </c>
      <c r="AE1375" s="211">
        <f t="shared" si="261"/>
        <v>1</v>
      </c>
      <c r="AF1375" s="211" t="str">
        <f>IF(AND(COUNTIFS($J$18:J1375,J1375)=1,AE1375=1),1,"")</f>
        <v/>
      </c>
      <c r="AG1375" s="211" t="str">
        <f>IF(C1375="","",IF(AND(COUNTIFS($J$18:J1375,J1375)=1,C1375&lt;&gt;""),1,""))</f>
        <v/>
      </c>
      <c r="AH1375" s="211" t="str">
        <f>IF(G1375="","",IF(AND(COUNTIFS($J$18:J1375,J1375)=1,G1375&lt;&gt;""),1,""))</f>
        <v/>
      </c>
      <c r="AI1375" s="28">
        <f t="shared" si="262"/>
        <v>47458373.78761062</v>
      </c>
      <c r="AJ1375" s="28">
        <f t="shared" si="263"/>
        <v>7436880.1411522133</v>
      </c>
      <c r="AK1375" s="29">
        <f t="shared" si="264"/>
        <v>0.15670322321692509</v>
      </c>
      <c r="AL1375" s="210"/>
      <c r="AM1375" s="210"/>
      <c r="AN1375" s="210"/>
      <c r="AO1375" s="210"/>
      <c r="AP1375" s="45" t="str">
        <f t="shared" si="265"/>
        <v>20218</v>
      </c>
      <c r="AQ1375" s="45" t="str">
        <f t="shared" si="266"/>
        <v>20218JPY</v>
      </c>
    </row>
    <row r="1376" spans="1:43" s="15" customFormat="1">
      <c r="A1376" s="208" t="s">
        <v>35</v>
      </c>
      <c r="B1376" s="209">
        <v>2020</v>
      </c>
      <c r="C1376" s="209">
        <v>11</v>
      </c>
      <c r="D1376" s="57" t="str">
        <f t="shared" si="256"/>
        <v>Q3</v>
      </c>
      <c r="E1376" s="208" t="s">
        <v>40</v>
      </c>
      <c r="F1376" s="209">
        <v>2021</v>
      </c>
      <c r="G1376" s="209">
        <v>8</v>
      </c>
      <c r="H1376" s="213"/>
      <c r="I1376" s="57" t="str">
        <f t="shared" si="258"/>
        <v>Q2</v>
      </c>
      <c r="J1376" s="204" t="s">
        <v>1474</v>
      </c>
      <c r="K1376" s="213" t="s">
        <v>1475</v>
      </c>
      <c r="L1376" s="210" t="s">
        <v>79</v>
      </c>
      <c r="M1376" s="208" t="s">
        <v>47</v>
      </c>
      <c r="N1376" s="208">
        <v>1</v>
      </c>
      <c r="O1376" s="208"/>
      <c r="P1376" s="57" t="str">
        <f t="shared" si="259"/>
        <v>MAIN UNIT</v>
      </c>
      <c r="Q1376" s="208" t="s">
        <v>56</v>
      </c>
      <c r="R1376" s="208" t="s">
        <v>49</v>
      </c>
      <c r="S1376" s="208" t="s">
        <v>36</v>
      </c>
      <c r="T1376" s="208" t="s">
        <v>65</v>
      </c>
      <c r="U1376" s="208" t="s">
        <v>66</v>
      </c>
      <c r="V1376" s="208" t="s">
        <v>634</v>
      </c>
      <c r="W1376" s="208" t="s">
        <v>96</v>
      </c>
      <c r="X1376" s="34">
        <v>10550000</v>
      </c>
      <c r="Y1376" s="215" t="str">
        <f t="shared" si="268"/>
        <v>1</v>
      </c>
      <c r="Z1376" s="26">
        <f t="shared" si="257"/>
        <v>10550000</v>
      </c>
      <c r="AA1376" s="208">
        <v>7.2400000000000006E-2</v>
      </c>
      <c r="AB1376" s="35">
        <f t="shared" si="267"/>
        <v>763820.00000000012</v>
      </c>
      <c r="AC1376" s="27">
        <f t="shared" si="260"/>
        <v>54842.276000000013</v>
      </c>
      <c r="AD1376" s="212">
        <v>7.1800000000000003E-2</v>
      </c>
      <c r="AE1376" s="211">
        <f t="shared" si="261"/>
        <v>1</v>
      </c>
      <c r="AF1376" s="211" t="str">
        <f>IF(AND(COUNTIFS($J$18:J1376,J1376)=1,AE1376=1),1,"")</f>
        <v/>
      </c>
      <c r="AG1376" s="211" t="str">
        <f>IF(C1376="","",IF(AND(COUNTIFS($J$18:J1376,J1376)=1,C1376&lt;&gt;""),1,""))</f>
        <v/>
      </c>
      <c r="AH1376" s="211" t="str">
        <f>IF(G1376="","",IF(AND(COUNTIFS($J$18:J1376,J1376)=1,G1376&lt;&gt;""),1,""))</f>
        <v/>
      </c>
      <c r="AI1376" s="28">
        <f t="shared" si="262"/>
        <v>47458373.78761062</v>
      </c>
      <c r="AJ1376" s="28">
        <f t="shared" si="263"/>
        <v>7436880.1411522133</v>
      </c>
      <c r="AK1376" s="29">
        <f t="shared" si="264"/>
        <v>0.15670322321692509</v>
      </c>
      <c r="AL1376" s="210"/>
      <c r="AM1376" s="210"/>
      <c r="AN1376" s="210"/>
      <c r="AO1376" s="210"/>
      <c r="AP1376" s="45" t="str">
        <f t="shared" si="265"/>
        <v>20218</v>
      </c>
      <c r="AQ1376" s="45" t="str">
        <f t="shared" si="266"/>
        <v>20218JPY</v>
      </c>
    </row>
    <row r="1377" spans="1:43" s="15" customFormat="1">
      <c r="A1377" s="208" t="s">
        <v>35</v>
      </c>
      <c r="B1377" s="209">
        <v>2020</v>
      </c>
      <c r="C1377" s="209">
        <v>8</v>
      </c>
      <c r="D1377" s="57" t="str">
        <f t="shared" si="256"/>
        <v>Q2</v>
      </c>
      <c r="E1377" s="208" t="s">
        <v>40</v>
      </c>
      <c r="F1377" s="209">
        <v>2021</v>
      </c>
      <c r="G1377" s="209">
        <v>10</v>
      </c>
      <c r="H1377" s="213"/>
      <c r="I1377" s="57" t="str">
        <f t="shared" si="258"/>
        <v>Q3</v>
      </c>
      <c r="J1377" s="204" t="s">
        <v>1550</v>
      </c>
      <c r="K1377" s="213" t="s">
        <v>1551</v>
      </c>
      <c r="L1377" s="210" t="s">
        <v>55</v>
      </c>
      <c r="M1377" s="208" t="s">
        <v>47</v>
      </c>
      <c r="N1377" s="208">
        <v>1</v>
      </c>
      <c r="O1377" s="208"/>
      <c r="P1377" s="57" t="str">
        <f t="shared" si="259"/>
        <v>MAIN UNIT</v>
      </c>
      <c r="Q1377" s="208" t="s">
        <v>48</v>
      </c>
      <c r="R1377" s="208" t="s">
        <v>49</v>
      </c>
      <c r="S1377" s="208" t="s">
        <v>37</v>
      </c>
      <c r="T1377" s="208" t="s">
        <v>75</v>
      </c>
      <c r="U1377" s="208" t="s">
        <v>76</v>
      </c>
      <c r="V1377" s="208" t="s">
        <v>71</v>
      </c>
      <c r="W1377" s="208" t="s">
        <v>51</v>
      </c>
      <c r="X1377" s="34">
        <v>795000</v>
      </c>
      <c r="Y1377" s="202">
        <v>1.1299999999999999</v>
      </c>
      <c r="Z1377" s="26">
        <f t="shared" si="257"/>
        <v>795000</v>
      </c>
      <c r="AA1377" s="208">
        <v>1.2</v>
      </c>
      <c r="AB1377" s="35">
        <f t="shared" si="267"/>
        <v>844247.78761061956</v>
      </c>
      <c r="AC1377" s="27">
        <f t="shared" si="260"/>
        <v>147658.93805309737</v>
      </c>
      <c r="AD1377" s="212">
        <v>0.1749</v>
      </c>
      <c r="AE1377" s="211">
        <f t="shared" si="261"/>
        <v>0</v>
      </c>
      <c r="AF1377" s="211" t="str">
        <f>IF(AND(COUNTIFS($J$18:J1377,J1377)=1,AE1377=1),1,"")</f>
        <v/>
      </c>
      <c r="AG1377" s="211">
        <f>IF(C1377="","",IF(AND(COUNTIFS($J$18:J1377,J1377)=1,C1377&lt;&gt;""),1,""))</f>
        <v>1</v>
      </c>
      <c r="AH1377" s="211">
        <f>IF(G1377="","",IF(AND(COUNTIFS($J$18:J1377,J1377)=1,G1377&lt;&gt;""),1,""))</f>
        <v>1</v>
      </c>
      <c r="AI1377" s="28">
        <f t="shared" si="262"/>
        <v>15533177.71460177</v>
      </c>
      <c r="AJ1377" s="28">
        <f t="shared" si="263"/>
        <v>1819298.5437526549</v>
      </c>
      <c r="AK1377" s="29">
        <f t="shared" si="264"/>
        <v>0.11712339723265035</v>
      </c>
      <c r="AL1377" s="210"/>
      <c r="AM1377" s="210"/>
      <c r="AN1377" s="210"/>
      <c r="AO1377" s="210"/>
      <c r="AP1377" s="45" t="str">
        <f t="shared" si="265"/>
        <v>202110</v>
      </c>
      <c r="AQ1377" s="45" t="str">
        <f t="shared" si="266"/>
        <v>202110RMB</v>
      </c>
    </row>
    <row r="1378" spans="1:43" s="15" customFormat="1">
      <c r="A1378" s="208" t="s">
        <v>34</v>
      </c>
      <c r="B1378" s="209">
        <v>2020</v>
      </c>
      <c r="C1378" s="209">
        <v>1</v>
      </c>
      <c r="D1378" s="57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208" t="s">
        <v>171</v>
      </c>
      <c r="F1378" s="208" t="s">
        <v>171</v>
      </c>
      <c r="G1378" s="209" t="s">
        <v>1552</v>
      </c>
      <c r="H1378" s="213"/>
      <c r="I1378" s="57" t="str">
        <f t="shared" si="258"/>
        <v>Cancel</v>
      </c>
      <c r="J1378" s="204" t="s">
        <v>1199</v>
      </c>
      <c r="K1378" s="213" t="s">
        <v>1200</v>
      </c>
      <c r="L1378" s="210" t="s">
        <v>55</v>
      </c>
      <c r="M1378" s="208" t="s">
        <v>47</v>
      </c>
      <c r="N1378" s="208">
        <v>1</v>
      </c>
      <c r="O1378" s="208"/>
      <c r="P1378" s="57" t="str">
        <f t="shared" si="259"/>
        <v>MAIN UNIT</v>
      </c>
      <c r="Q1378" s="208" t="s">
        <v>56</v>
      </c>
      <c r="R1378" s="208" t="s">
        <v>49</v>
      </c>
      <c r="S1378" s="208" t="s">
        <v>36</v>
      </c>
      <c r="T1378" s="208" t="s">
        <v>65</v>
      </c>
      <c r="U1378" s="208" t="s">
        <v>66</v>
      </c>
      <c r="V1378" s="208" t="s">
        <v>290</v>
      </c>
      <c r="W1378" s="208" t="s">
        <v>96</v>
      </c>
      <c r="X1378" s="34">
        <v>9163000</v>
      </c>
      <c r="Y1378" s="202">
        <v>1</v>
      </c>
      <c r="Z1378" s="26">
        <f t="shared" ref="Z1378:Z1441" si="270">IF(X1378="","",X1378*MAX(O1378,N1378))</f>
        <v>9163000</v>
      </c>
      <c r="AA1378" s="208">
        <v>7.3400000000000007E-2</v>
      </c>
      <c r="AB1378" s="35">
        <f t="shared" si="267"/>
        <v>672564.20000000007</v>
      </c>
      <c r="AC1378" s="27">
        <f t="shared" si="260"/>
        <v>80707.704000000012</v>
      </c>
      <c r="AD1378" s="212">
        <v>0.12</v>
      </c>
      <c r="AE1378" s="211">
        <f t="shared" si="261"/>
        <v>1</v>
      </c>
      <c r="AF1378" s="211" t="str">
        <f>IF(AND(COUNTIFS($J$18:J1378,J1378)=1,AE1378=1),1,"")</f>
        <v/>
      </c>
      <c r="AG1378" s="211" t="str">
        <f>IF(C1378="","",IF(AND(COUNTIFS($J$18:J1378,J1378)=1,C1378&lt;&gt;""),1,""))</f>
        <v/>
      </c>
      <c r="AH1378" s="211" t="str">
        <f>IF(G1378="","",IF(AND(COUNTIFS($J$18:J1378,J1378)=1,G1378&lt;&gt;""),1,""))</f>
        <v/>
      </c>
      <c r="AI1378" s="28">
        <f t="shared" si="262"/>
        <v>468573419.10712183</v>
      </c>
      <c r="AJ1378" s="28">
        <f t="shared" si="263"/>
        <v>55829466.862621114</v>
      </c>
      <c r="AK1378" s="29">
        <f t="shared" si="264"/>
        <v>0.11914774629983395</v>
      </c>
      <c r="AL1378" s="210"/>
      <c r="AM1378" s="210"/>
      <c r="AN1378" s="210"/>
      <c r="AO1378" s="210"/>
      <c r="AP1378" s="45" t="str">
        <f t="shared" si="265"/>
        <v>CancelCANCEL</v>
      </c>
      <c r="AQ1378" s="45" t="str">
        <f t="shared" si="266"/>
        <v>CancelCANCELJPY</v>
      </c>
    </row>
    <row r="1379" spans="1:43" s="15" customFormat="1">
      <c r="A1379" s="208" t="s">
        <v>35</v>
      </c>
      <c r="B1379" s="209">
        <v>2020</v>
      </c>
      <c r="C1379" s="209">
        <v>7</v>
      </c>
      <c r="D1379" s="57" t="str">
        <f t="shared" si="269"/>
        <v>Q2</v>
      </c>
      <c r="E1379" s="208" t="s">
        <v>171</v>
      </c>
      <c r="F1379" s="208" t="s">
        <v>171</v>
      </c>
      <c r="G1379" s="209" t="s">
        <v>171</v>
      </c>
      <c r="H1379" s="213" t="s">
        <v>1553</v>
      </c>
      <c r="I1379" s="57" t="str">
        <f t="shared" si="258"/>
        <v>Cancel</v>
      </c>
      <c r="J1379" s="204" t="s">
        <v>1554</v>
      </c>
      <c r="K1379" s="213" t="s">
        <v>1555</v>
      </c>
      <c r="L1379" s="210" t="s">
        <v>79</v>
      </c>
      <c r="M1379" s="208" t="s">
        <v>47</v>
      </c>
      <c r="N1379" s="208">
        <v>1</v>
      </c>
      <c r="O1379" s="208"/>
      <c r="P1379" s="57" t="str">
        <f t="shared" si="259"/>
        <v>MAIN UNIT</v>
      </c>
      <c r="Q1379" s="208" t="s">
        <v>1112</v>
      </c>
      <c r="R1379" s="208" t="s">
        <v>49</v>
      </c>
      <c r="S1379" s="208" t="s">
        <v>36</v>
      </c>
      <c r="T1379" s="208" t="s">
        <v>65</v>
      </c>
      <c r="U1379" s="208" t="s">
        <v>66</v>
      </c>
      <c r="V1379" s="208" t="s">
        <v>1075</v>
      </c>
      <c r="W1379" s="208" t="s">
        <v>1035</v>
      </c>
      <c r="X1379" s="34">
        <v>900000</v>
      </c>
      <c r="Y1379" s="202">
        <v>1.1299999999999999</v>
      </c>
      <c r="Z1379" s="26">
        <f t="shared" si="270"/>
        <v>900000</v>
      </c>
      <c r="AA1379" s="208">
        <v>1.1299999999999999</v>
      </c>
      <c r="AB1379" s="35">
        <f t="shared" si="267"/>
        <v>900000</v>
      </c>
      <c r="AC1379" s="27">
        <f t="shared" si="260"/>
        <v>108000</v>
      </c>
      <c r="AD1379" s="207">
        <v>0.12</v>
      </c>
      <c r="AE1379" s="211">
        <f t="shared" si="261"/>
        <v>1</v>
      </c>
      <c r="AF1379" s="211">
        <f>IF(AND(COUNTIFS($J$18:J1379,J1379)=1,AE1379=1),1,"")</f>
        <v>1</v>
      </c>
      <c r="AG1379" s="211">
        <f>IF(C1379="","",IF(AND(COUNTIFS($J$18:J1379,J1379)=1,C1379&lt;&gt;""),1,""))</f>
        <v>1</v>
      </c>
      <c r="AH1379" s="211">
        <f>IF(G1379="","",IF(AND(COUNTIFS($J$18:J1379,J1379)=1,G1379&lt;&gt;""),1,""))</f>
        <v>1</v>
      </c>
      <c r="AI1379" s="28">
        <f t="shared" si="262"/>
        <v>468573419.10712183</v>
      </c>
      <c r="AJ1379" s="28">
        <f t="shared" si="263"/>
        <v>55829466.862621114</v>
      </c>
      <c r="AK1379" s="29">
        <f t="shared" si="264"/>
        <v>0.11914774629983395</v>
      </c>
      <c r="AL1379" s="210"/>
      <c r="AM1379" s="210"/>
      <c r="AN1379" s="210"/>
      <c r="AO1379" s="210"/>
      <c r="AP1379" s="45" t="str">
        <f t="shared" si="265"/>
        <v>CancelCancel</v>
      </c>
      <c r="AQ1379" s="45" t="str">
        <f t="shared" si="266"/>
        <v>CancelCancelRMB</v>
      </c>
    </row>
    <row r="1380" spans="1:43" s="15" customFormat="1">
      <c r="A1380" s="208" t="s">
        <v>35</v>
      </c>
      <c r="B1380" s="209">
        <v>2020</v>
      </c>
      <c r="C1380" s="209">
        <v>7</v>
      </c>
      <c r="D1380" s="57" t="str">
        <f t="shared" si="269"/>
        <v>Q2</v>
      </c>
      <c r="E1380" s="208" t="s">
        <v>171</v>
      </c>
      <c r="F1380" s="208" t="s">
        <v>171</v>
      </c>
      <c r="G1380" s="209" t="s">
        <v>171</v>
      </c>
      <c r="H1380" s="213" t="s">
        <v>1553</v>
      </c>
      <c r="I1380" s="57" t="str">
        <f t="shared" si="258"/>
        <v>Cancel</v>
      </c>
      <c r="J1380" s="204" t="s">
        <v>1554</v>
      </c>
      <c r="K1380" s="213" t="s">
        <v>1555</v>
      </c>
      <c r="L1380" s="210" t="s">
        <v>55</v>
      </c>
      <c r="M1380" s="208" t="s">
        <v>47</v>
      </c>
      <c r="N1380" s="208">
        <v>1</v>
      </c>
      <c r="O1380" s="208"/>
      <c r="P1380" s="57" t="str">
        <f t="shared" si="259"/>
        <v>MAIN UNIT</v>
      </c>
      <c r="Q1380" s="208" t="s">
        <v>1112</v>
      </c>
      <c r="R1380" s="208" t="s">
        <v>49</v>
      </c>
      <c r="S1380" s="208" t="s">
        <v>36</v>
      </c>
      <c r="T1380" s="208" t="s">
        <v>65</v>
      </c>
      <c r="U1380" s="208" t="s">
        <v>66</v>
      </c>
      <c r="V1380" s="208" t="s">
        <v>1075</v>
      </c>
      <c r="W1380" s="208" t="s">
        <v>1035</v>
      </c>
      <c r="X1380" s="34">
        <v>630000</v>
      </c>
      <c r="Y1380" s="202">
        <v>1.1299999999999999</v>
      </c>
      <c r="Z1380" s="26">
        <f t="shared" si="270"/>
        <v>630000</v>
      </c>
      <c r="AA1380" s="208">
        <v>1.1299999999999999</v>
      </c>
      <c r="AB1380" s="35">
        <f t="shared" si="267"/>
        <v>630000</v>
      </c>
      <c r="AC1380" s="27">
        <f t="shared" si="260"/>
        <v>75600</v>
      </c>
      <c r="AD1380" s="207">
        <v>0.12</v>
      </c>
      <c r="AE1380" s="211">
        <f t="shared" si="261"/>
        <v>1</v>
      </c>
      <c r="AF1380" s="211" t="str">
        <f>IF(AND(COUNTIFS($J$18:J1380,J1380)=1,AE1380=1),1,"")</f>
        <v/>
      </c>
      <c r="AG1380" s="211" t="str">
        <f>IF(C1380="","",IF(AND(COUNTIFS($J$18:J1380,J1380)=1,C1380&lt;&gt;""),1,""))</f>
        <v/>
      </c>
      <c r="AH1380" s="211" t="str">
        <f>IF(G1380="","",IF(AND(COUNTIFS($J$18:J1380,J1380)=1,G1380&lt;&gt;""),1,""))</f>
        <v/>
      </c>
      <c r="AI1380" s="28">
        <f t="shared" si="262"/>
        <v>468573419.10712183</v>
      </c>
      <c r="AJ1380" s="28">
        <f t="shared" si="263"/>
        <v>55829466.862621114</v>
      </c>
      <c r="AK1380" s="29">
        <f t="shared" si="264"/>
        <v>0.11914774629983395</v>
      </c>
      <c r="AL1380" s="210"/>
      <c r="AM1380" s="210"/>
      <c r="AN1380" s="210"/>
      <c r="AO1380" s="210"/>
      <c r="AP1380" s="45" t="str">
        <f t="shared" si="265"/>
        <v>CancelCancel</v>
      </c>
      <c r="AQ1380" s="45" t="str">
        <f t="shared" si="266"/>
        <v>CancelCancelRMB</v>
      </c>
    </row>
    <row r="1381" spans="1:43" s="15" customFormat="1">
      <c r="A1381" s="208" t="s">
        <v>171</v>
      </c>
      <c r="B1381" s="209">
        <v>2020</v>
      </c>
      <c r="C1381" s="209">
        <v>7</v>
      </c>
      <c r="D1381" s="57" t="str">
        <f t="shared" si="269"/>
        <v>Q2</v>
      </c>
      <c r="E1381" s="208" t="s">
        <v>171</v>
      </c>
      <c r="F1381" s="208" t="s">
        <v>171</v>
      </c>
      <c r="G1381" s="209" t="s">
        <v>171</v>
      </c>
      <c r="H1381" s="213"/>
      <c r="I1381" s="57" t="str">
        <f t="shared" si="258"/>
        <v>Cancel</v>
      </c>
      <c r="J1381" s="204" t="s">
        <v>1556</v>
      </c>
      <c r="K1381" s="213" t="s">
        <v>1079</v>
      </c>
      <c r="L1381" s="210" t="s">
        <v>55</v>
      </c>
      <c r="M1381" s="208" t="s">
        <v>47</v>
      </c>
      <c r="N1381" s="208">
        <v>1</v>
      </c>
      <c r="O1381" s="208"/>
      <c r="P1381" s="57" t="str">
        <f t="shared" si="259"/>
        <v>MAIN UNIT</v>
      </c>
      <c r="Q1381" s="208" t="s">
        <v>56</v>
      </c>
      <c r="R1381" s="208" t="s">
        <v>49</v>
      </c>
      <c r="S1381" s="208" t="s">
        <v>36</v>
      </c>
      <c r="T1381" s="208" t="s">
        <v>65</v>
      </c>
      <c r="U1381" s="208" t="s">
        <v>66</v>
      </c>
      <c r="V1381" s="208" t="s">
        <v>1080</v>
      </c>
      <c r="W1381" s="208" t="s">
        <v>96</v>
      </c>
      <c r="X1381" s="34">
        <v>7620000</v>
      </c>
      <c r="Y1381" s="202">
        <v>1</v>
      </c>
      <c r="Z1381" s="26">
        <f t="shared" si="270"/>
        <v>7620000</v>
      </c>
      <c r="AA1381" s="208">
        <v>7.17E-2</v>
      </c>
      <c r="AB1381" s="35">
        <f t="shared" si="267"/>
        <v>546354</v>
      </c>
      <c r="AC1381" s="27">
        <f t="shared" si="260"/>
        <v>65562.48</v>
      </c>
      <c r="AD1381" s="212">
        <v>0.12</v>
      </c>
      <c r="AE1381" s="211">
        <f t="shared" si="261"/>
        <v>1</v>
      </c>
      <c r="AF1381" s="211">
        <f>IF(AND(COUNTIFS($J$18:J1381,J1381)=1,AE1381=1),1,"")</f>
        <v>1</v>
      </c>
      <c r="AG1381" s="211">
        <f>IF(C1381="","",IF(AND(COUNTIFS($J$18:J1381,J1381)=1,C1381&lt;&gt;""),1,""))</f>
        <v>1</v>
      </c>
      <c r="AH1381" s="211">
        <f>IF(G1381="","",IF(AND(COUNTIFS($J$18:J1381,J1381)=1,G1381&lt;&gt;""),1,""))</f>
        <v>1</v>
      </c>
      <c r="AI1381" s="28">
        <f t="shared" si="262"/>
        <v>468573419.10712183</v>
      </c>
      <c r="AJ1381" s="28">
        <f t="shared" si="263"/>
        <v>55829466.862621114</v>
      </c>
      <c r="AK1381" s="29">
        <f t="shared" si="264"/>
        <v>0.11914774629983395</v>
      </c>
      <c r="AL1381" s="210"/>
      <c r="AM1381" s="210"/>
      <c r="AN1381" s="210"/>
      <c r="AO1381" s="210"/>
      <c r="AP1381" s="45" t="str">
        <f t="shared" si="265"/>
        <v>CancelCancel</v>
      </c>
      <c r="AQ1381" s="45" t="str">
        <f t="shared" si="266"/>
        <v>CancelCancelJPY</v>
      </c>
    </row>
    <row r="1382" spans="1:43" s="15" customFormat="1">
      <c r="A1382" s="208" t="s">
        <v>171</v>
      </c>
      <c r="B1382" s="209">
        <v>2020</v>
      </c>
      <c r="C1382" s="209">
        <v>7</v>
      </c>
      <c r="D1382" s="57" t="str">
        <f t="shared" si="269"/>
        <v>Q2</v>
      </c>
      <c r="E1382" s="208" t="s">
        <v>171</v>
      </c>
      <c r="F1382" s="208" t="s">
        <v>171</v>
      </c>
      <c r="G1382" s="209" t="s">
        <v>171</v>
      </c>
      <c r="H1382" s="213"/>
      <c r="I1382" s="57" t="str">
        <f t="shared" si="258"/>
        <v>Cancel</v>
      </c>
      <c r="J1382" s="204" t="s">
        <v>1557</v>
      </c>
      <c r="K1382" s="213" t="s">
        <v>1079</v>
      </c>
      <c r="L1382" s="210" t="s">
        <v>55</v>
      </c>
      <c r="M1382" s="208" t="s">
        <v>47</v>
      </c>
      <c r="N1382" s="208">
        <v>1</v>
      </c>
      <c r="O1382" s="208"/>
      <c r="P1382" s="57" t="str">
        <f t="shared" si="259"/>
        <v>MAIN UNIT</v>
      </c>
      <c r="Q1382" s="208" t="s">
        <v>56</v>
      </c>
      <c r="R1382" s="208" t="s">
        <v>49</v>
      </c>
      <c r="S1382" s="208" t="s">
        <v>36</v>
      </c>
      <c r="T1382" s="208" t="s">
        <v>65</v>
      </c>
      <c r="U1382" s="208" t="s">
        <v>66</v>
      </c>
      <c r="V1382" s="208" t="s">
        <v>1080</v>
      </c>
      <c r="W1382" s="208" t="s">
        <v>96</v>
      </c>
      <c r="X1382" s="34">
        <v>7620000</v>
      </c>
      <c r="Y1382" s="202">
        <v>1</v>
      </c>
      <c r="Z1382" s="26">
        <f t="shared" si="270"/>
        <v>7620000</v>
      </c>
      <c r="AA1382" s="208">
        <v>7.17E-2</v>
      </c>
      <c r="AB1382" s="35">
        <f t="shared" si="267"/>
        <v>546354</v>
      </c>
      <c r="AC1382" s="27">
        <f t="shared" si="260"/>
        <v>65562.48</v>
      </c>
      <c r="AD1382" s="212">
        <v>0.12</v>
      </c>
      <c r="AE1382" s="211">
        <f t="shared" si="261"/>
        <v>1</v>
      </c>
      <c r="AF1382" s="211" t="str">
        <f>IF(AND(COUNTIFS($J$18:J1382,J1382)=1,AE1382=1),1,"")</f>
        <v/>
      </c>
      <c r="AG1382" s="211" t="str">
        <f>IF(C1382="","",IF(AND(COUNTIFS($J$18:J1382,J1382)=1,C1382&lt;&gt;""),1,""))</f>
        <v/>
      </c>
      <c r="AH1382" s="211" t="str">
        <f>IF(G1382="","",IF(AND(COUNTIFS($J$18:J1382,J1382)=1,G1382&lt;&gt;""),1,""))</f>
        <v/>
      </c>
      <c r="AI1382" s="28">
        <f t="shared" si="262"/>
        <v>468573419.10712183</v>
      </c>
      <c r="AJ1382" s="28">
        <f t="shared" si="263"/>
        <v>55829466.862621114</v>
      </c>
      <c r="AK1382" s="29">
        <f t="shared" si="264"/>
        <v>0.11914774629983395</v>
      </c>
      <c r="AL1382" s="210"/>
      <c r="AM1382" s="210"/>
      <c r="AN1382" s="210"/>
      <c r="AO1382" s="210"/>
      <c r="AP1382" s="45" t="str">
        <f t="shared" si="265"/>
        <v>CancelCancel</v>
      </c>
      <c r="AQ1382" s="45" t="str">
        <f t="shared" si="266"/>
        <v>CancelCancelJPY</v>
      </c>
    </row>
    <row r="1383" spans="1:43" s="15" customFormat="1">
      <c r="A1383" s="208" t="s">
        <v>171</v>
      </c>
      <c r="B1383" s="209">
        <v>2020</v>
      </c>
      <c r="C1383" s="209">
        <v>7</v>
      </c>
      <c r="D1383" s="57" t="str">
        <f t="shared" si="269"/>
        <v>Q2</v>
      </c>
      <c r="E1383" s="208" t="s">
        <v>171</v>
      </c>
      <c r="F1383" s="208" t="s">
        <v>171</v>
      </c>
      <c r="G1383" s="209" t="s">
        <v>171</v>
      </c>
      <c r="H1383" s="213"/>
      <c r="I1383" s="57" t="str">
        <f t="shared" si="258"/>
        <v>Cancel</v>
      </c>
      <c r="J1383" s="204" t="s">
        <v>1556</v>
      </c>
      <c r="K1383" s="213" t="s">
        <v>1079</v>
      </c>
      <c r="L1383" s="210" t="s">
        <v>55</v>
      </c>
      <c r="M1383" s="208" t="s">
        <v>47</v>
      </c>
      <c r="N1383" s="208">
        <v>1</v>
      </c>
      <c r="O1383" s="208"/>
      <c r="P1383" s="57" t="str">
        <f t="shared" si="259"/>
        <v>MAIN UNIT</v>
      </c>
      <c r="Q1383" s="208" t="s">
        <v>56</v>
      </c>
      <c r="R1383" s="208" t="s">
        <v>49</v>
      </c>
      <c r="S1383" s="208" t="s">
        <v>36</v>
      </c>
      <c r="T1383" s="208" t="s">
        <v>65</v>
      </c>
      <c r="U1383" s="208" t="s">
        <v>66</v>
      </c>
      <c r="V1383" s="208" t="s">
        <v>1080</v>
      </c>
      <c r="W1383" s="208" t="s">
        <v>96</v>
      </c>
      <c r="X1383" s="34">
        <v>7620000</v>
      </c>
      <c r="Y1383" s="202">
        <v>1</v>
      </c>
      <c r="Z1383" s="26">
        <f t="shared" si="270"/>
        <v>7620000</v>
      </c>
      <c r="AA1383" s="208">
        <v>7.17E-2</v>
      </c>
      <c r="AB1383" s="35">
        <f t="shared" si="267"/>
        <v>546354</v>
      </c>
      <c r="AC1383" s="27">
        <f t="shared" si="260"/>
        <v>65562.48</v>
      </c>
      <c r="AD1383" s="212">
        <v>0.12</v>
      </c>
      <c r="AE1383" s="211">
        <f t="shared" si="261"/>
        <v>1</v>
      </c>
      <c r="AF1383" s="211" t="str">
        <f>IF(AND(COUNTIFS($J$18:J1383,J1383)=1,AE1383=1),1,"")</f>
        <v/>
      </c>
      <c r="AG1383" s="211" t="str">
        <f>IF(C1383="","",IF(AND(COUNTIFS($J$18:J1383,J1383)=1,C1383&lt;&gt;""),1,""))</f>
        <v/>
      </c>
      <c r="AH1383" s="211" t="str">
        <f>IF(G1383="","",IF(AND(COUNTIFS($J$18:J1383,J1383)=1,G1383&lt;&gt;""),1,""))</f>
        <v/>
      </c>
      <c r="AI1383" s="28">
        <f t="shared" si="262"/>
        <v>468573419.10712183</v>
      </c>
      <c r="AJ1383" s="28">
        <f t="shared" si="263"/>
        <v>55829466.862621114</v>
      </c>
      <c r="AK1383" s="29">
        <f t="shared" si="264"/>
        <v>0.11914774629983395</v>
      </c>
      <c r="AL1383" s="210"/>
      <c r="AM1383" s="210"/>
      <c r="AN1383" s="210"/>
      <c r="AO1383" s="210"/>
      <c r="AP1383" s="45" t="str">
        <f t="shared" si="265"/>
        <v>CancelCancel</v>
      </c>
      <c r="AQ1383" s="45" t="str">
        <f t="shared" si="266"/>
        <v>CancelCancelJPY</v>
      </c>
    </row>
    <row r="1384" spans="1:43" s="15" customFormat="1">
      <c r="A1384" s="208" t="s">
        <v>35</v>
      </c>
      <c r="B1384" s="209">
        <v>2020</v>
      </c>
      <c r="C1384" s="209">
        <v>8</v>
      </c>
      <c r="D1384" s="57" t="str">
        <f t="shared" si="269"/>
        <v>Q2</v>
      </c>
      <c r="E1384" s="208" t="s">
        <v>171</v>
      </c>
      <c r="F1384" s="208" t="s">
        <v>171</v>
      </c>
      <c r="G1384" s="209" t="s">
        <v>1558</v>
      </c>
      <c r="H1384" s="213"/>
      <c r="I1384" s="57" t="str">
        <f t="shared" si="258"/>
        <v>Cancel</v>
      </c>
      <c r="J1384" s="204" t="s">
        <v>1559</v>
      </c>
      <c r="K1384" s="213" t="s">
        <v>1285</v>
      </c>
      <c r="L1384" s="210" t="s">
        <v>55</v>
      </c>
      <c r="M1384" s="208" t="s">
        <v>47</v>
      </c>
      <c r="N1384" s="208">
        <v>1</v>
      </c>
      <c r="O1384" s="208"/>
      <c r="P1384" s="57" t="str">
        <f t="shared" si="259"/>
        <v>MAIN UNIT</v>
      </c>
      <c r="Q1384" s="208" t="s">
        <v>56</v>
      </c>
      <c r="R1384" s="208" t="s">
        <v>49</v>
      </c>
      <c r="S1384" s="208" t="s">
        <v>36</v>
      </c>
      <c r="T1384" s="208" t="s">
        <v>65</v>
      </c>
      <c r="U1384" s="208" t="s">
        <v>66</v>
      </c>
      <c r="V1384" s="208" t="s">
        <v>1286</v>
      </c>
      <c r="W1384" s="208" t="s">
        <v>96</v>
      </c>
      <c r="X1384" s="34">
        <v>6628360</v>
      </c>
      <c r="Y1384" s="215" t="str">
        <f>IF(W1384="RMB","1.13", "1")</f>
        <v>1</v>
      </c>
      <c r="Z1384" s="26">
        <f t="shared" si="270"/>
        <v>6628360</v>
      </c>
      <c r="AA1384" s="208">
        <v>5.8700000000000002E-2</v>
      </c>
      <c r="AB1384" s="35">
        <f t="shared" si="267"/>
        <v>389084.73200000002</v>
      </c>
      <c r="AC1384" s="27">
        <f t="shared" si="260"/>
        <v>46690.167840000002</v>
      </c>
      <c r="AD1384" s="207">
        <v>0.12</v>
      </c>
      <c r="AE1384" s="211">
        <f t="shared" si="261"/>
        <v>1</v>
      </c>
      <c r="AF1384" s="211">
        <f>IF(AND(COUNTIFS($J$18:J1384,J1384)=1,AE1384=1),1,"")</f>
        <v>1</v>
      </c>
      <c r="AG1384" s="211">
        <f>IF(C1384="","",IF(AND(COUNTIFS($J$18:J1384,J1384)=1,C1384&lt;&gt;""),1,""))</f>
        <v>1</v>
      </c>
      <c r="AH1384" s="211">
        <f>IF(G1384="","",IF(AND(COUNTIFS($J$18:J1384,J1384)=1,G1384&lt;&gt;""),1,""))</f>
        <v>1</v>
      </c>
      <c r="AI1384" s="28">
        <f t="shared" si="262"/>
        <v>468573419.10712183</v>
      </c>
      <c r="AJ1384" s="28">
        <f t="shared" si="263"/>
        <v>55829466.862621114</v>
      </c>
      <c r="AK1384" s="29">
        <f t="shared" si="264"/>
        <v>0.11914774629983395</v>
      </c>
      <c r="AL1384" s="210"/>
      <c r="AM1384" s="210"/>
      <c r="AN1384" s="210"/>
      <c r="AO1384" s="210"/>
      <c r="AP1384" s="45" t="str">
        <f t="shared" si="265"/>
        <v>Cancelcancel</v>
      </c>
      <c r="AQ1384" s="45" t="str">
        <f t="shared" si="266"/>
        <v>CancelcancelJPY</v>
      </c>
    </row>
    <row r="1385" spans="1:43" s="15" customFormat="1">
      <c r="A1385" s="208" t="s">
        <v>35</v>
      </c>
      <c r="B1385" s="209">
        <v>2020</v>
      </c>
      <c r="C1385" s="209">
        <v>8</v>
      </c>
      <c r="D1385" s="57" t="str">
        <f t="shared" si="269"/>
        <v>Q2</v>
      </c>
      <c r="E1385" s="208" t="s">
        <v>171</v>
      </c>
      <c r="F1385" s="208" t="s">
        <v>171</v>
      </c>
      <c r="G1385" s="209" t="s">
        <v>1558</v>
      </c>
      <c r="H1385" s="213"/>
      <c r="I1385" s="57" t="str">
        <f t="shared" si="258"/>
        <v>Cancel</v>
      </c>
      <c r="J1385" s="204" t="s">
        <v>1559</v>
      </c>
      <c r="K1385" s="213" t="s">
        <v>1285</v>
      </c>
      <c r="L1385" s="210" t="s">
        <v>55</v>
      </c>
      <c r="M1385" s="208" t="s">
        <v>47</v>
      </c>
      <c r="N1385" s="208">
        <v>1</v>
      </c>
      <c r="O1385" s="208"/>
      <c r="P1385" s="57" t="str">
        <f t="shared" si="259"/>
        <v>MAIN UNIT</v>
      </c>
      <c r="Q1385" s="208" t="s">
        <v>56</v>
      </c>
      <c r="R1385" s="208" t="s">
        <v>49</v>
      </c>
      <c r="S1385" s="208" t="s">
        <v>36</v>
      </c>
      <c r="T1385" s="208" t="s">
        <v>65</v>
      </c>
      <c r="U1385" s="208" t="s">
        <v>1560</v>
      </c>
      <c r="V1385" s="208" t="s">
        <v>122</v>
      </c>
      <c r="W1385" s="208" t="s">
        <v>96</v>
      </c>
      <c r="X1385" s="34">
        <v>6628360</v>
      </c>
      <c r="Y1385" s="215" t="str">
        <f>IF(W1385="RMB","1.13", "1")</f>
        <v>1</v>
      </c>
      <c r="Z1385" s="26">
        <f t="shared" si="270"/>
        <v>6628360</v>
      </c>
      <c r="AA1385" s="208">
        <v>5.8700000000000002E-2</v>
      </c>
      <c r="AB1385" s="35">
        <f t="shared" si="267"/>
        <v>389084.73200000002</v>
      </c>
      <c r="AC1385" s="27">
        <f t="shared" si="260"/>
        <v>46690.167840000002</v>
      </c>
      <c r="AD1385" s="207">
        <v>0.12</v>
      </c>
      <c r="AE1385" s="211">
        <f t="shared" si="261"/>
        <v>1</v>
      </c>
      <c r="AF1385" s="211" t="str">
        <f>IF(AND(COUNTIFS($J$18:J1385,J1385)=1,AE1385=1),1,"")</f>
        <v/>
      </c>
      <c r="AG1385" s="211" t="str">
        <f>IF(C1385="","",IF(AND(COUNTIFS($J$18:J1385,J1385)=1,C1385&lt;&gt;""),1,""))</f>
        <v/>
      </c>
      <c r="AH1385" s="211" t="str">
        <f>IF(G1385="","",IF(AND(COUNTIFS($J$18:J1385,J1385)=1,G1385&lt;&gt;""),1,""))</f>
        <v/>
      </c>
      <c r="AI1385" s="28">
        <f t="shared" si="262"/>
        <v>468573419.10712183</v>
      </c>
      <c r="AJ1385" s="28">
        <f t="shared" si="263"/>
        <v>55829466.862621114</v>
      </c>
      <c r="AK1385" s="29">
        <f t="shared" si="264"/>
        <v>0.11914774629983395</v>
      </c>
      <c r="AL1385" s="210"/>
      <c r="AM1385" s="210"/>
      <c r="AN1385" s="210"/>
      <c r="AO1385" s="210"/>
      <c r="AP1385" s="45" t="str">
        <f t="shared" si="265"/>
        <v>Cancelcancel</v>
      </c>
      <c r="AQ1385" s="45" t="str">
        <f t="shared" si="266"/>
        <v>CancelcancelJPY</v>
      </c>
    </row>
    <row r="1386" spans="1:43" s="15" customFormat="1">
      <c r="A1386" s="208" t="s">
        <v>35</v>
      </c>
      <c r="B1386" s="209">
        <v>2020</v>
      </c>
      <c r="C1386" s="209">
        <v>8</v>
      </c>
      <c r="D1386" s="57" t="str">
        <f t="shared" si="269"/>
        <v>Q2</v>
      </c>
      <c r="E1386" s="208" t="s">
        <v>171</v>
      </c>
      <c r="F1386" s="208" t="s">
        <v>171</v>
      </c>
      <c r="G1386" s="209" t="s">
        <v>1558</v>
      </c>
      <c r="H1386" s="213"/>
      <c r="I1386" s="57" t="str">
        <f t="shared" si="258"/>
        <v>Cancel</v>
      </c>
      <c r="J1386" s="204" t="s">
        <v>1559</v>
      </c>
      <c r="K1386" s="213" t="s">
        <v>1285</v>
      </c>
      <c r="L1386" s="210" t="s">
        <v>55</v>
      </c>
      <c r="M1386" s="208" t="s">
        <v>47</v>
      </c>
      <c r="N1386" s="208">
        <v>1</v>
      </c>
      <c r="O1386" s="208"/>
      <c r="P1386" s="57" t="str">
        <f t="shared" si="259"/>
        <v>MAIN UNIT</v>
      </c>
      <c r="Q1386" s="208" t="s">
        <v>56</v>
      </c>
      <c r="R1386" s="208" t="s">
        <v>49</v>
      </c>
      <c r="S1386" s="208" t="s">
        <v>36</v>
      </c>
      <c r="T1386" s="208" t="s">
        <v>65</v>
      </c>
      <c r="U1386" s="208" t="s">
        <v>1560</v>
      </c>
      <c r="V1386" s="208" t="s">
        <v>122</v>
      </c>
      <c r="W1386" s="208" t="s">
        <v>96</v>
      </c>
      <c r="X1386" s="34">
        <v>6628360</v>
      </c>
      <c r="Y1386" s="215" t="str">
        <f>IF(W1386="RMB","1.13", "1")</f>
        <v>1</v>
      </c>
      <c r="Z1386" s="26">
        <f t="shared" si="270"/>
        <v>6628360</v>
      </c>
      <c r="AA1386" s="208">
        <v>5.8700000000000002E-2</v>
      </c>
      <c r="AB1386" s="35">
        <f t="shared" si="267"/>
        <v>389084.73200000002</v>
      </c>
      <c r="AC1386" s="27">
        <f t="shared" si="260"/>
        <v>46690.167840000002</v>
      </c>
      <c r="AD1386" s="207">
        <v>0.12</v>
      </c>
      <c r="AE1386" s="211">
        <f t="shared" si="261"/>
        <v>1</v>
      </c>
      <c r="AF1386" s="211" t="str">
        <f>IF(AND(COUNTIFS($J$18:J1386,J1386)=1,AE1386=1),1,"")</f>
        <v/>
      </c>
      <c r="AG1386" s="211" t="str">
        <f>IF(C1386="","",IF(AND(COUNTIFS($J$18:J1386,J1386)=1,C1386&lt;&gt;""),1,""))</f>
        <v/>
      </c>
      <c r="AH1386" s="211" t="str">
        <f>IF(G1386="","",IF(AND(COUNTIFS($J$18:J1386,J1386)=1,G1386&lt;&gt;""),1,""))</f>
        <v/>
      </c>
      <c r="AI1386" s="28">
        <f t="shared" si="262"/>
        <v>468573419.10712183</v>
      </c>
      <c r="AJ1386" s="28">
        <f t="shared" si="263"/>
        <v>55829466.862621114</v>
      </c>
      <c r="AK1386" s="29">
        <f t="shared" si="264"/>
        <v>0.11914774629983395</v>
      </c>
      <c r="AL1386" s="210"/>
      <c r="AM1386" s="210"/>
      <c r="AN1386" s="210"/>
      <c r="AO1386" s="210"/>
      <c r="AP1386" s="45" t="str">
        <f t="shared" si="265"/>
        <v>Cancelcancel</v>
      </c>
      <c r="AQ1386" s="45" t="str">
        <f t="shared" si="266"/>
        <v>CancelcancelJPY</v>
      </c>
    </row>
    <row r="1387" spans="1:43" s="15" customFormat="1">
      <c r="A1387" s="208" t="s">
        <v>35</v>
      </c>
      <c r="B1387" s="209">
        <v>2020</v>
      </c>
      <c r="C1387" s="209">
        <v>8</v>
      </c>
      <c r="D1387" s="57" t="str">
        <f t="shared" si="269"/>
        <v>Q2</v>
      </c>
      <c r="E1387" s="208" t="s">
        <v>171</v>
      </c>
      <c r="F1387" s="208" t="s">
        <v>171</v>
      </c>
      <c r="G1387" s="209" t="s">
        <v>1558</v>
      </c>
      <c r="H1387" s="213"/>
      <c r="I1387" s="57" t="str">
        <f t="shared" si="258"/>
        <v>Cancel</v>
      </c>
      <c r="J1387" s="204" t="s">
        <v>1559</v>
      </c>
      <c r="K1387" s="213" t="s">
        <v>1285</v>
      </c>
      <c r="L1387" s="210" t="s">
        <v>55</v>
      </c>
      <c r="M1387" s="208" t="s">
        <v>47</v>
      </c>
      <c r="N1387" s="208">
        <v>1</v>
      </c>
      <c r="O1387" s="208"/>
      <c r="P1387" s="57" t="str">
        <f t="shared" si="259"/>
        <v>MAIN UNIT</v>
      </c>
      <c r="Q1387" s="208" t="s">
        <v>56</v>
      </c>
      <c r="R1387" s="208" t="s">
        <v>49</v>
      </c>
      <c r="S1387" s="208" t="s">
        <v>36</v>
      </c>
      <c r="T1387" s="208" t="s">
        <v>65</v>
      </c>
      <c r="U1387" s="208" t="s">
        <v>1560</v>
      </c>
      <c r="V1387" s="208" t="s">
        <v>122</v>
      </c>
      <c r="W1387" s="208" t="s">
        <v>96</v>
      </c>
      <c r="X1387" s="34">
        <v>6628360</v>
      </c>
      <c r="Y1387" s="215" t="str">
        <f>IF(W1387="RMB","1.13", "1")</f>
        <v>1</v>
      </c>
      <c r="Z1387" s="26">
        <f t="shared" si="270"/>
        <v>6628360</v>
      </c>
      <c r="AA1387" s="208">
        <v>5.8700000000000002E-2</v>
      </c>
      <c r="AB1387" s="35">
        <f t="shared" si="267"/>
        <v>389084.73200000002</v>
      </c>
      <c r="AC1387" s="27">
        <f t="shared" si="260"/>
        <v>46690.167840000002</v>
      </c>
      <c r="AD1387" s="207">
        <v>0.12</v>
      </c>
      <c r="AE1387" s="211">
        <f t="shared" si="261"/>
        <v>1</v>
      </c>
      <c r="AF1387" s="211" t="str">
        <f>IF(AND(COUNTIFS($J$18:J1387,J1387)=1,AE1387=1),1,"")</f>
        <v/>
      </c>
      <c r="AG1387" s="211" t="str">
        <f>IF(C1387="","",IF(AND(COUNTIFS($J$18:J1387,J1387)=1,C1387&lt;&gt;""),1,""))</f>
        <v/>
      </c>
      <c r="AH1387" s="211" t="str">
        <f>IF(G1387="","",IF(AND(COUNTIFS($J$18:J1387,J1387)=1,G1387&lt;&gt;""),1,""))</f>
        <v/>
      </c>
      <c r="AI1387" s="28">
        <f t="shared" si="262"/>
        <v>468573419.10712183</v>
      </c>
      <c r="AJ1387" s="28">
        <f t="shared" si="263"/>
        <v>55829466.862621114</v>
      </c>
      <c r="AK1387" s="29">
        <f t="shared" si="264"/>
        <v>0.11914774629983395</v>
      </c>
      <c r="AL1387" s="210"/>
      <c r="AM1387" s="210"/>
      <c r="AN1387" s="210"/>
      <c r="AO1387" s="210"/>
      <c r="AP1387" s="45" t="str">
        <f t="shared" si="265"/>
        <v>Cancelcancel</v>
      </c>
      <c r="AQ1387" s="45" t="str">
        <f t="shared" si="266"/>
        <v>CancelcancelJPY</v>
      </c>
    </row>
    <row r="1388" spans="1:43" s="15" customFormat="1">
      <c r="A1388" s="208" t="s">
        <v>35</v>
      </c>
      <c r="B1388" s="209">
        <v>2020</v>
      </c>
      <c r="C1388" s="209">
        <v>8</v>
      </c>
      <c r="D1388" s="57" t="str">
        <f t="shared" si="269"/>
        <v>Q2</v>
      </c>
      <c r="E1388" s="208" t="s">
        <v>171</v>
      </c>
      <c r="F1388" s="208" t="s">
        <v>171</v>
      </c>
      <c r="G1388" s="209" t="s">
        <v>1558</v>
      </c>
      <c r="H1388" s="213"/>
      <c r="I1388" s="57" t="str">
        <f t="shared" si="258"/>
        <v>Cancel</v>
      </c>
      <c r="J1388" s="204" t="s">
        <v>1559</v>
      </c>
      <c r="K1388" s="213" t="s">
        <v>1285</v>
      </c>
      <c r="L1388" s="210" t="s">
        <v>55</v>
      </c>
      <c r="M1388" s="208" t="s">
        <v>47</v>
      </c>
      <c r="N1388" s="208">
        <v>1</v>
      </c>
      <c r="O1388" s="208"/>
      <c r="P1388" s="57" t="str">
        <f t="shared" si="259"/>
        <v>MAIN UNIT</v>
      </c>
      <c r="Q1388" s="208" t="s">
        <v>56</v>
      </c>
      <c r="R1388" s="208" t="s">
        <v>49</v>
      </c>
      <c r="S1388" s="208" t="s">
        <v>36</v>
      </c>
      <c r="T1388" s="208" t="s">
        <v>65</v>
      </c>
      <c r="U1388" s="208" t="s">
        <v>1560</v>
      </c>
      <c r="V1388" s="208" t="s">
        <v>122</v>
      </c>
      <c r="W1388" s="208" t="s">
        <v>96</v>
      </c>
      <c r="X1388" s="34">
        <v>6628360</v>
      </c>
      <c r="Y1388" s="215" t="str">
        <f>IF(W1388="RMB","1.13", "1")</f>
        <v>1</v>
      </c>
      <c r="Z1388" s="26">
        <f t="shared" si="270"/>
        <v>6628360</v>
      </c>
      <c r="AA1388" s="208">
        <v>5.8700000000000002E-2</v>
      </c>
      <c r="AB1388" s="35">
        <f t="shared" si="267"/>
        <v>389084.73200000002</v>
      </c>
      <c r="AC1388" s="27">
        <f t="shared" si="260"/>
        <v>46690.167840000002</v>
      </c>
      <c r="AD1388" s="207">
        <v>0.12</v>
      </c>
      <c r="AE1388" s="211">
        <f t="shared" si="261"/>
        <v>1</v>
      </c>
      <c r="AF1388" s="211" t="str">
        <f>IF(AND(COUNTIFS($J$18:J1388,J1388)=1,AE1388=1),1,"")</f>
        <v/>
      </c>
      <c r="AG1388" s="211" t="str">
        <f>IF(C1388="","",IF(AND(COUNTIFS($J$18:J1388,J1388)=1,C1388&lt;&gt;""),1,""))</f>
        <v/>
      </c>
      <c r="AH1388" s="211" t="str">
        <f>IF(G1388="","",IF(AND(COUNTIFS($J$18:J1388,J1388)=1,G1388&lt;&gt;""),1,""))</f>
        <v/>
      </c>
      <c r="AI1388" s="28">
        <f t="shared" si="262"/>
        <v>468573419.10712183</v>
      </c>
      <c r="AJ1388" s="28">
        <f t="shared" si="263"/>
        <v>55829466.862621114</v>
      </c>
      <c r="AK1388" s="29">
        <f t="shared" si="264"/>
        <v>0.11914774629983395</v>
      </c>
      <c r="AL1388" s="210"/>
      <c r="AM1388" s="210"/>
      <c r="AN1388" s="210"/>
      <c r="AO1388" s="210"/>
      <c r="AP1388" s="45" t="str">
        <f t="shared" si="265"/>
        <v>Cancelcancel</v>
      </c>
      <c r="AQ1388" s="45" t="str">
        <f t="shared" si="266"/>
        <v>CancelcancelJPY</v>
      </c>
    </row>
    <row r="1389" spans="1:43" s="15" customFormat="1">
      <c r="A1389" s="208" t="s">
        <v>35</v>
      </c>
      <c r="B1389" s="209">
        <v>2020</v>
      </c>
      <c r="C1389" s="209">
        <v>7</v>
      </c>
      <c r="D1389" s="57" t="str">
        <f t="shared" si="269"/>
        <v>Q2</v>
      </c>
      <c r="E1389" s="208" t="s">
        <v>171</v>
      </c>
      <c r="F1389" s="208" t="s">
        <v>171</v>
      </c>
      <c r="G1389" s="209" t="s">
        <v>171</v>
      </c>
      <c r="H1389" s="213"/>
      <c r="I1389" s="57" t="str">
        <f t="shared" si="258"/>
        <v>Cancel</v>
      </c>
      <c r="J1389" s="204" t="s">
        <v>1561</v>
      </c>
      <c r="K1389" s="213" t="s">
        <v>1562</v>
      </c>
      <c r="L1389" s="210" t="s">
        <v>273</v>
      </c>
      <c r="M1389" s="208" t="s">
        <v>47</v>
      </c>
      <c r="N1389" s="208">
        <v>1</v>
      </c>
      <c r="O1389" s="208"/>
      <c r="P1389" s="57" t="str">
        <f t="shared" si="259"/>
        <v>MAIN UNIT</v>
      </c>
      <c r="Q1389" s="208" t="s">
        <v>48</v>
      </c>
      <c r="R1389" s="208" t="s">
        <v>49</v>
      </c>
      <c r="S1389" s="208" t="s">
        <v>36</v>
      </c>
      <c r="T1389" s="208" t="s">
        <v>65</v>
      </c>
      <c r="U1389" s="208" t="s">
        <v>66</v>
      </c>
      <c r="V1389" s="208" t="s">
        <v>1038</v>
      </c>
      <c r="W1389" s="208" t="s">
        <v>1039</v>
      </c>
      <c r="X1389" s="34">
        <v>25000000</v>
      </c>
      <c r="Y1389" s="202">
        <v>1</v>
      </c>
      <c r="Z1389" s="26">
        <f t="shared" si="270"/>
        <v>25000000</v>
      </c>
      <c r="AA1389" s="208">
        <v>7.4499999999999997E-2</v>
      </c>
      <c r="AB1389" s="35">
        <f t="shared" si="267"/>
        <v>1862500</v>
      </c>
      <c r="AC1389" s="27">
        <f t="shared" si="260"/>
        <v>223500</v>
      </c>
      <c r="AD1389" s="212">
        <v>0.12</v>
      </c>
      <c r="AE1389" s="211">
        <f t="shared" si="261"/>
        <v>0</v>
      </c>
      <c r="AF1389" s="211" t="str">
        <f>IF(AND(COUNTIFS($J$18:J1389,J1389)=1,AE1389=1),1,"")</f>
        <v/>
      </c>
      <c r="AG1389" s="211">
        <f>IF(C1389="","",IF(AND(COUNTIFS($J$18:J1389,J1389)=1,C1389&lt;&gt;""),1,""))</f>
        <v>1</v>
      </c>
      <c r="AH1389" s="211">
        <f>IF(G1389="","",IF(AND(COUNTIFS($J$18:J1389,J1389)=1,G1389&lt;&gt;""),1,""))</f>
        <v>1</v>
      </c>
      <c r="AI1389" s="28">
        <f t="shared" si="262"/>
        <v>468573419.10712183</v>
      </c>
      <c r="AJ1389" s="28">
        <f t="shared" si="263"/>
        <v>55829466.862621114</v>
      </c>
      <c r="AK1389" s="29">
        <f t="shared" si="264"/>
        <v>0.11914774629983395</v>
      </c>
      <c r="AL1389" s="210"/>
      <c r="AM1389" s="210"/>
      <c r="AN1389" s="210"/>
      <c r="AO1389" s="210"/>
      <c r="AP1389" s="45" t="str">
        <f t="shared" si="265"/>
        <v>CancelCancel</v>
      </c>
      <c r="AQ1389" s="45" t="str">
        <f t="shared" si="266"/>
        <v>CancelCancelJPY</v>
      </c>
    </row>
    <row r="1390" spans="1:43" s="15" customFormat="1">
      <c r="A1390" s="208" t="s">
        <v>35</v>
      </c>
      <c r="B1390" s="209">
        <v>2020</v>
      </c>
      <c r="C1390" s="209">
        <v>7</v>
      </c>
      <c r="D1390" s="57" t="str">
        <f t="shared" si="269"/>
        <v>Q2</v>
      </c>
      <c r="E1390" s="208" t="s">
        <v>171</v>
      </c>
      <c r="F1390" s="208" t="s">
        <v>171</v>
      </c>
      <c r="G1390" s="209" t="s">
        <v>171</v>
      </c>
      <c r="H1390" s="213"/>
      <c r="I1390" s="57" t="str">
        <f t="shared" si="258"/>
        <v>Cancel</v>
      </c>
      <c r="J1390" s="204" t="s">
        <v>1561</v>
      </c>
      <c r="K1390" s="213" t="s">
        <v>1562</v>
      </c>
      <c r="L1390" s="210" t="s">
        <v>1236</v>
      </c>
      <c r="M1390" s="208" t="s">
        <v>47</v>
      </c>
      <c r="N1390" s="208">
        <v>1</v>
      </c>
      <c r="O1390" s="208"/>
      <c r="P1390" s="57" t="str">
        <f t="shared" si="259"/>
        <v>MAIN UNIT</v>
      </c>
      <c r="Q1390" s="208" t="s">
        <v>48</v>
      </c>
      <c r="R1390" s="208" t="s">
        <v>49</v>
      </c>
      <c r="S1390" s="208" t="s">
        <v>36</v>
      </c>
      <c r="T1390" s="208" t="s">
        <v>65</v>
      </c>
      <c r="U1390" s="208" t="s">
        <v>66</v>
      </c>
      <c r="V1390" s="208" t="s">
        <v>1038</v>
      </c>
      <c r="W1390" s="208" t="s">
        <v>1039</v>
      </c>
      <c r="X1390" s="34">
        <v>17800000</v>
      </c>
      <c r="Y1390" s="202">
        <v>1</v>
      </c>
      <c r="Z1390" s="26">
        <f t="shared" si="270"/>
        <v>17800000</v>
      </c>
      <c r="AA1390" s="208">
        <v>7.4499999999999997E-2</v>
      </c>
      <c r="AB1390" s="35">
        <f t="shared" si="267"/>
        <v>1326100</v>
      </c>
      <c r="AC1390" s="27">
        <f t="shared" si="260"/>
        <v>159132</v>
      </c>
      <c r="AD1390" s="212">
        <v>0.12</v>
      </c>
      <c r="AE1390" s="211">
        <f t="shared" si="261"/>
        <v>0</v>
      </c>
      <c r="AF1390" s="211" t="str">
        <f>IF(AND(COUNTIFS($J$18:J1390,J1390)=1,AE1390=1),1,"")</f>
        <v/>
      </c>
      <c r="AG1390" s="211" t="str">
        <f>IF(C1390="","",IF(AND(COUNTIFS($J$18:J1390,J1390)=1,C1390&lt;&gt;""),1,""))</f>
        <v/>
      </c>
      <c r="AH1390" s="211" t="str">
        <f>IF(G1390="","",IF(AND(COUNTIFS($J$18:J1390,J1390)=1,G1390&lt;&gt;""),1,""))</f>
        <v/>
      </c>
      <c r="AI1390" s="28">
        <f t="shared" si="262"/>
        <v>468573419.10712183</v>
      </c>
      <c r="AJ1390" s="28">
        <f t="shared" si="263"/>
        <v>55829466.862621114</v>
      </c>
      <c r="AK1390" s="29">
        <f t="shared" si="264"/>
        <v>0.11914774629983395</v>
      </c>
      <c r="AL1390" s="210"/>
      <c r="AM1390" s="210"/>
      <c r="AN1390" s="210"/>
      <c r="AO1390" s="210"/>
      <c r="AP1390" s="45" t="str">
        <f t="shared" si="265"/>
        <v>CancelCancel</v>
      </c>
      <c r="AQ1390" s="45" t="str">
        <f t="shared" si="266"/>
        <v>CancelCancelJPY</v>
      </c>
    </row>
    <row r="1391" spans="1:43" s="15" customFormat="1">
      <c r="A1391" s="208" t="s">
        <v>35</v>
      </c>
      <c r="B1391" s="209">
        <v>2020</v>
      </c>
      <c r="C1391" s="209">
        <v>9</v>
      </c>
      <c r="D1391" s="57" t="str">
        <f t="shared" si="269"/>
        <v>Q2</v>
      </c>
      <c r="E1391" s="208" t="s">
        <v>171</v>
      </c>
      <c r="F1391" s="208" t="s">
        <v>171</v>
      </c>
      <c r="G1391" s="209" t="s">
        <v>171</v>
      </c>
      <c r="H1391" s="213"/>
      <c r="I1391" s="57" t="str">
        <f t="shared" si="258"/>
        <v>Cancel</v>
      </c>
      <c r="J1391" s="204" t="s">
        <v>1563</v>
      </c>
      <c r="K1391" s="213" t="s">
        <v>1564</v>
      </c>
      <c r="L1391" s="210" t="s">
        <v>55</v>
      </c>
      <c r="M1391" s="208" t="s">
        <v>47</v>
      </c>
      <c r="N1391" s="208">
        <v>1</v>
      </c>
      <c r="O1391" s="208"/>
      <c r="P1391" s="57" t="str">
        <f t="shared" si="259"/>
        <v>MAIN UNIT</v>
      </c>
      <c r="Q1391" s="208" t="s">
        <v>56</v>
      </c>
      <c r="R1391" s="208" t="s">
        <v>49</v>
      </c>
      <c r="S1391" s="208" t="s">
        <v>36</v>
      </c>
      <c r="T1391" s="208" t="s">
        <v>65</v>
      </c>
      <c r="U1391" s="208" t="s">
        <v>66</v>
      </c>
      <c r="V1391" s="208" t="s">
        <v>1565</v>
      </c>
      <c r="W1391" s="208" t="s">
        <v>96</v>
      </c>
      <c r="X1391" s="34">
        <v>6850000</v>
      </c>
      <c r="Y1391" s="215" t="str">
        <f t="shared" ref="Y1391:Y1454" si="271">IF(W1391="RMB","1.13", "1")</f>
        <v>1</v>
      </c>
      <c r="Z1391" s="26">
        <f t="shared" si="270"/>
        <v>6850000</v>
      </c>
      <c r="AA1391" s="208">
        <v>7.6100000000000001E-2</v>
      </c>
      <c r="AB1391" s="35">
        <f t="shared" si="267"/>
        <v>521285</v>
      </c>
      <c r="AC1391" s="27">
        <f t="shared" si="260"/>
        <v>62554.2</v>
      </c>
      <c r="AD1391" s="212">
        <v>0.12</v>
      </c>
      <c r="AE1391" s="211">
        <f t="shared" si="261"/>
        <v>1</v>
      </c>
      <c r="AF1391" s="211">
        <f>IF(AND(COUNTIFS($J$18:J1391,J1391)=1,AE1391=1),1,"")</f>
        <v>1</v>
      </c>
      <c r="AG1391" s="211">
        <f>IF(C1391="","",IF(AND(COUNTIFS($J$18:J1391,J1391)=1,C1391&lt;&gt;""),1,""))</f>
        <v>1</v>
      </c>
      <c r="AH1391" s="211">
        <f>IF(G1391="","",IF(AND(COUNTIFS($J$18:J1391,J1391)=1,G1391&lt;&gt;""),1,""))</f>
        <v>1</v>
      </c>
      <c r="AI1391" s="28">
        <f t="shared" si="262"/>
        <v>468573419.10712183</v>
      </c>
      <c r="AJ1391" s="28">
        <f t="shared" si="263"/>
        <v>55829466.862621114</v>
      </c>
      <c r="AK1391" s="29">
        <f t="shared" si="264"/>
        <v>0.11914774629983395</v>
      </c>
      <c r="AL1391" s="210"/>
      <c r="AM1391" s="210"/>
      <c r="AN1391" s="210"/>
      <c r="AO1391" s="210"/>
      <c r="AP1391" s="45" t="str">
        <f t="shared" si="265"/>
        <v>CancelCancel</v>
      </c>
      <c r="AQ1391" s="45" t="str">
        <f t="shared" si="266"/>
        <v>CancelCancelJPY</v>
      </c>
    </row>
    <row r="1392" spans="1:43" s="15" customFormat="1">
      <c r="A1392" s="208" t="s">
        <v>35</v>
      </c>
      <c r="B1392" s="209">
        <v>2020</v>
      </c>
      <c r="C1392" s="209">
        <v>9</v>
      </c>
      <c r="D1392" s="57" t="str">
        <f t="shared" si="269"/>
        <v>Q2</v>
      </c>
      <c r="E1392" s="208" t="s">
        <v>171</v>
      </c>
      <c r="F1392" s="208" t="s">
        <v>171</v>
      </c>
      <c r="G1392" s="209" t="s">
        <v>171</v>
      </c>
      <c r="H1392" s="213"/>
      <c r="I1392" s="57" t="str">
        <f t="shared" si="258"/>
        <v>Cancel</v>
      </c>
      <c r="J1392" s="204" t="s">
        <v>1566</v>
      </c>
      <c r="K1392" s="213" t="s">
        <v>1212</v>
      </c>
      <c r="L1392" s="210" t="s">
        <v>273</v>
      </c>
      <c r="M1392" s="208" t="s">
        <v>47</v>
      </c>
      <c r="N1392" s="208">
        <v>1</v>
      </c>
      <c r="O1392" s="208"/>
      <c r="P1392" s="57" t="str">
        <f t="shared" si="259"/>
        <v>MAIN UNIT</v>
      </c>
      <c r="Q1392" s="208" t="s">
        <v>48</v>
      </c>
      <c r="R1392" s="208" t="s">
        <v>49</v>
      </c>
      <c r="S1392" s="208" t="s">
        <v>36</v>
      </c>
      <c r="T1392" s="208" t="s">
        <v>65</v>
      </c>
      <c r="U1392" s="208" t="s">
        <v>66</v>
      </c>
      <c r="V1392" s="208" t="s">
        <v>634</v>
      </c>
      <c r="W1392" s="208" t="s">
        <v>51</v>
      </c>
      <c r="X1392" s="34">
        <v>1420000</v>
      </c>
      <c r="Y1392" s="215" t="str">
        <f t="shared" si="271"/>
        <v>1.13</v>
      </c>
      <c r="Z1392" s="26">
        <f t="shared" si="270"/>
        <v>1420000</v>
      </c>
      <c r="AA1392" s="208">
        <v>1.17</v>
      </c>
      <c r="AB1392" s="35">
        <f t="shared" si="267"/>
        <v>1470265.4867256638</v>
      </c>
      <c r="AC1392" s="27">
        <f t="shared" si="260"/>
        <v>176431.85840707965</v>
      </c>
      <c r="AD1392" s="212">
        <v>0.12</v>
      </c>
      <c r="AE1392" s="211">
        <f t="shared" si="261"/>
        <v>0</v>
      </c>
      <c r="AF1392" s="211" t="str">
        <f>IF(AND(COUNTIFS($J$18:J1392,J1392)=1,AE1392=1),1,"")</f>
        <v/>
      </c>
      <c r="AG1392" s="211">
        <f>IF(C1392="","",IF(AND(COUNTIFS($J$18:J1392,J1392)=1,C1392&lt;&gt;""),1,""))</f>
        <v>1</v>
      </c>
      <c r="AH1392" s="211">
        <f>IF(G1392="","",IF(AND(COUNTIFS($J$18:J1392,J1392)=1,G1392&lt;&gt;""),1,""))</f>
        <v>1</v>
      </c>
      <c r="AI1392" s="28">
        <f t="shared" si="262"/>
        <v>468573419.10712183</v>
      </c>
      <c r="AJ1392" s="28">
        <f t="shared" si="263"/>
        <v>55829466.862621114</v>
      </c>
      <c r="AK1392" s="29">
        <f t="shared" si="264"/>
        <v>0.11914774629983395</v>
      </c>
      <c r="AL1392" s="210"/>
      <c r="AM1392" s="210"/>
      <c r="AN1392" s="210"/>
      <c r="AO1392" s="210"/>
      <c r="AP1392" s="45" t="str">
        <f t="shared" si="265"/>
        <v>CancelCancel</v>
      </c>
      <c r="AQ1392" s="45" t="str">
        <f t="shared" si="266"/>
        <v>CancelCancelRMB</v>
      </c>
    </row>
    <row r="1393" spans="1:43" s="15" customFormat="1">
      <c r="A1393" s="208" t="s">
        <v>35</v>
      </c>
      <c r="B1393" s="209">
        <v>2020</v>
      </c>
      <c r="C1393" s="209">
        <v>10</v>
      </c>
      <c r="D1393" s="57" t="str">
        <f t="shared" si="269"/>
        <v>Q3</v>
      </c>
      <c r="E1393" s="208" t="s">
        <v>171</v>
      </c>
      <c r="F1393" s="208" t="s">
        <v>171</v>
      </c>
      <c r="G1393" s="209" t="s">
        <v>171</v>
      </c>
      <c r="H1393" s="213"/>
      <c r="I1393" s="57" t="str">
        <f t="shared" si="258"/>
        <v>Cancel</v>
      </c>
      <c r="J1393" s="204" t="s">
        <v>1449</v>
      </c>
      <c r="K1393" s="213" t="s">
        <v>939</v>
      </c>
      <c r="L1393" s="210" t="s">
        <v>55</v>
      </c>
      <c r="M1393" s="208" t="s">
        <v>47</v>
      </c>
      <c r="N1393" s="208">
        <v>1</v>
      </c>
      <c r="O1393" s="208"/>
      <c r="P1393" s="57" t="str">
        <f t="shared" si="259"/>
        <v>MAIN UNIT</v>
      </c>
      <c r="Q1393" s="208" t="s">
        <v>48</v>
      </c>
      <c r="R1393" s="208" t="s">
        <v>49</v>
      </c>
      <c r="S1393" s="208" t="s">
        <v>36</v>
      </c>
      <c r="T1393" s="208" t="s">
        <v>65</v>
      </c>
      <c r="U1393" s="208" t="s">
        <v>66</v>
      </c>
      <c r="V1393" s="208" t="s">
        <v>290</v>
      </c>
      <c r="W1393" s="208" t="s">
        <v>96</v>
      </c>
      <c r="X1393" s="34">
        <v>9526667</v>
      </c>
      <c r="Y1393" s="215" t="str">
        <f t="shared" si="271"/>
        <v>1</v>
      </c>
      <c r="Z1393" s="26">
        <f t="shared" si="270"/>
        <v>9526667</v>
      </c>
      <c r="AA1393" s="208">
        <v>5.8700000000000002E-2</v>
      </c>
      <c r="AB1393" s="35">
        <f t="shared" si="267"/>
        <v>559215.35290000006</v>
      </c>
      <c r="AC1393" s="27">
        <f t="shared" si="260"/>
        <v>67720.979236190004</v>
      </c>
      <c r="AD1393" s="207">
        <v>0.1211</v>
      </c>
      <c r="AE1393" s="211">
        <f t="shared" si="261"/>
        <v>0</v>
      </c>
      <c r="AF1393" s="211" t="str">
        <f>IF(AND(COUNTIFS($J$18:J1393,J1393)=1,AE1393=1),1,"")</f>
        <v/>
      </c>
      <c r="AG1393" s="211" t="str">
        <f>IF(C1393="","",IF(AND(COUNTIFS($J$18:J1393,J1393)=1,C1393&lt;&gt;""),1,""))</f>
        <v/>
      </c>
      <c r="AH1393" s="211" t="str">
        <f>IF(G1393="","",IF(AND(COUNTIFS($J$18:J1393,J1393)=1,G1393&lt;&gt;""),1,""))</f>
        <v/>
      </c>
      <c r="AI1393" s="28">
        <f t="shared" si="262"/>
        <v>468573419.10712183</v>
      </c>
      <c r="AJ1393" s="28">
        <f t="shared" si="263"/>
        <v>55829466.862621114</v>
      </c>
      <c r="AK1393" s="29">
        <f t="shared" si="264"/>
        <v>0.11914774629983395</v>
      </c>
      <c r="AL1393" s="210"/>
      <c r="AM1393" s="210"/>
      <c r="AN1393" s="210"/>
      <c r="AO1393" s="210"/>
      <c r="AP1393" s="45" t="str">
        <f t="shared" si="265"/>
        <v>CancelCancel</v>
      </c>
      <c r="AQ1393" s="45" t="str">
        <f t="shared" si="266"/>
        <v>CancelCancelJPY</v>
      </c>
    </row>
    <row r="1394" spans="1:43" s="15" customFormat="1">
      <c r="A1394" s="208" t="s">
        <v>35</v>
      </c>
      <c r="B1394" s="209">
        <v>2020</v>
      </c>
      <c r="C1394" s="209">
        <v>10</v>
      </c>
      <c r="D1394" s="57" t="str">
        <f t="shared" si="269"/>
        <v>Q3</v>
      </c>
      <c r="E1394" s="208" t="s">
        <v>171</v>
      </c>
      <c r="F1394" s="208" t="s">
        <v>171</v>
      </c>
      <c r="G1394" s="209" t="s">
        <v>171</v>
      </c>
      <c r="H1394" s="213"/>
      <c r="I1394" s="57" t="str">
        <f t="shared" si="258"/>
        <v>Cancel</v>
      </c>
      <c r="J1394" s="204" t="s">
        <v>1449</v>
      </c>
      <c r="K1394" s="213" t="s">
        <v>939</v>
      </c>
      <c r="L1394" s="210" t="s">
        <v>55</v>
      </c>
      <c r="M1394" s="208" t="s">
        <v>47</v>
      </c>
      <c r="N1394" s="208">
        <v>1</v>
      </c>
      <c r="O1394" s="208"/>
      <c r="P1394" s="57" t="str">
        <f t="shared" si="259"/>
        <v>MAIN UNIT</v>
      </c>
      <c r="Q1394" s="208" t="s">
        <v>48</v>
      </c>
      <c r="R1394" s="208" t="s">
        <v>49</v>
      </c>
      <c r="S1394" s="208" t="s">
        <v>36</v>
      </c>
      <c r="T1394" s="208" t="s">
        <v>65</v>
      </c>
      <c r="U1394" s="208" t="s">
        <v>66</v>
      </c>
      <c r="V1394" s="208" t="s">
        <v>290</v>
      </c>
      <c r="W1394" s="208" t="s">
        <v>96</v>
      </c>
      <c r="X1394" s="34">
        <v>9526667</v>
      </c>
      <c r="Y1394" s="215" t="str">
        <f t="shared" si="271"/>
        <v>1</v>
      </c>
      <c r="Z1394" s="26">
        <f t="shared" si="270"/>
        <v>9526667</v>
      </c>
      <c r="AA1394" s="208">
        <v>5.8700000000000002E-2</v>
      </c>
      <c r="AB1394" s="35">
        <f t="shared" si="267"/>
        <v>559215.35290000006</v>
      </c>
      <c r="AC1394" s="27">
        <f t="shared" si="260"/>
        <v>67720.979236190004</v>
      </c>
      <c r="AD1394" s="207">
        <v>0.1211</v>
      </c>
      <c r="AE1394" s="211">
        <f t="shared" si="261"/>
        <v>0</v>
      </c>
      <c r="AF1394" s="211" t="str">
        <f>IF(AND(COUNTIFS($J$18:J1394,J1394)=1,AE1394=1),1,"")</f>
        <v/>
      </c>
      <c r="AG1394" s="211" t="str">
        <f>IF(C1394="","",IF(AND(COUNTIFS($J$18:J1394,J1394)=1,C1394&lt;&gt;""),1,""))</f>
        <v/>
      </c>
      <c r="AH1394" s="211" t="str">
        <f>IF(G1394="","",IF(AND(COUNTIFS($J$18:J1394,J1394)=1,G1394&lt;&gt;""),1,""))</f>
        <v/>
      </c>
      <c r="AI1394" s="28">
        <f t="shared" si="262"/>
        <v>468573419.10712183</v>
      </c>
      <c r="AJ1394" s="28">
        <f t="shared" si="263"/>
        <v>55829466.862621114</v>
      </c>
      <c r="AK1394" s="29">
        <f t="shared" si="264"/>
        <v>0.11914774629983395</v>
      </c>
      <c r="AL1394" s="210"/>
      <c r="AM1394" s="210"/>
      <c r="AN1394" s="210"/>
      <c r="AO1394" s="210"/>
      <c r="AP1394" s="45" t="str">
        <f t="shared" si="265"/>
        <v>CancelCancel</v>
      </c>
      <c r="AQ1394" s="45" t="str">
        <f t="shared" si="266"/>
        <v>CancelCancelJPY</v>
      </c>
    </row>
    <row r="1395" spans="1:43" s="15" customFormat="1">
      <c r="A1395" s="208" t="s">
        <v>35</v>
      </c>
      <c r="B1395" s="209">
        <v>2020</v>
      </c>
      <c r="C1395" s="209">
        <v>10</v>
      </c>
      <c r="D1395" s="57" t="str">
        <f t="shared" si="269"/>
        <v>Q3</v>
      </c>
      <c r="E1395" s="208" t="s">
        <v>171</v>
      </c>
      <c r="F1395" s="208" t="s">
        <v>171</v>
      </c>
      <c r="G1395" s="209" t="s">
        <v>171</v>
      </c>
      <c r="H1395" s="213"/>
      <c r="I1395" s="57" t="str">
        <f t="shared" si="258"/>
        <v>Cancel</v>
      </c>
      <c r="J1395" s="204" t="s">
        <v>1449</v>
      </c>
      <c r="K1395" s="213" t="s">
        <v>939</v>
      </c>
      <c r="L1395" s="210" t="s">
        <v>55</v>
      </c>
      <c r="M1395" s="208" t="s">
        <v>47</v>
      </c>
      <c r="N1395" s="208">
        <v>1</v>
      </c>
      <c r="O1395" s="208"/>
      <c r="P1395" s="57" t="str">
        <f t="shared" si="259"/>
        <v>MAIN UNIT</v>
      </c>
      <c r="Q1395" s="208" t="s">
        <v>48</v>
      </c>
      <c r="R1395" s="208" t="s">
        <v>49</v>
      </c>
      <c r="S1395" s="208" t="s">
        <v>36</v>
      </c>
      <c r="T1395" s="208" t="s">
        <v>65</v>
      </c>
      <c r="U1395" s="208" t="s">
        <v>66</v>
      </c>
      <c r="V1395" s="208" t="s">
        <v>290</v>
      </c>
      <c r="W1395" s="208" t="s">
        <v>96</v>
      </c>
      <c r="X1395" s="34">
        <v>9526667</v>
      </c>
      <c r="Y1395" s="215" t="str">
        <f t="shared" si="271"/>
        <v>1</v>
      </c>
      <c r="Z1395" s="26">
        <f t="shared" si="270"/>
        <v>9526667</v>
      </c>
      <c r="AA1395" s="208">
        <v>5.8700000000000002E-2</v>
      </c>
      <c r="AB1395" s="35">
        <f t="shared" si="267"/>
        <v>559215.35290000006</v>
      </c>
      <c r="AC1395" s="27">
        <f t="shared" si="260"/>
        <v>67720.979236190004</v>
      </c>
      <c r="AD1395" s="207">
        <v>0.1211</v>
      </c>
      <c r="AE1395" s="211">
        <f t="shared" si="261"/>
        <v>0</v>
      </c>
      <c r="AF1395" s="211" t="str">
        <f>IF(AND(COUNTIFS($J$18:J1395,J1395)=1,AE1395=1),1,"")</f>
        <v/>
      </c>
      <c r="AG1395" s="211" t="str">
        <f>IF(C1395="","",IF(AND(COUNTIFS($J$18:J1395,J1395)=1,C1395&lt;&gt;""),1,""))</f>
        <v/>
      </c>
      <c r="AH1395" s="211" t="str">
        <f>IF(G1395="","",IF(AND(COUNTIFS($J$18:J1395,J1395)=1,G1395&lt;&gt;""),1,""))</f>
        <v/>
      </c>
      <c r="AI1395" s="28">
        <f t="shared" si="262"/>
        <v>468573419.10712183</v>
      </c>
      <c r="AJ1395" s="28">
        <f t="shared" si="263"/>
        <v>55829466.862621114</v>
      </c>
      <c r="AK1395" s="29">
        <f t="shared" si="264"/>
        <v>0.11914774629983395</v>
      </c>
      <c r="AL1395" s="210"/>
      <c r="AM1395" s="210"/>
      <c r="AN1395" s="210"/>
      <c r="AO1395" s="210"/>
      <c r="AP1395" s="45" t="str">
        <f t="shared" si="265"/>
        <v>CancelCancel</v>
      </c>
      <c r="AQ1395" s="45" t="str">
        <f t="shared" si="266"/>
        <v>CancelCancelJPY</v>
      </c>
    </row>
    <row r="1396" spans="1:43" s="15" customFormat="1">
      <c r="A1396" s="208" t="s">
        <v>35</v>
      </c>
      <c r="B1396" s="209">
        <v>2020</v>
      </c>
      <c r="C1396" s="209">
        <v>11</v>
      </c>
      <c r="D1396" s="57" t="str">
        <f t="shared" si="269"/>
        <v>Q3</v>
      </c>
      <c r="E1396" s="208" t="s">
        <v>171</v>
      </c>
      <c r="F1396" s="208" t="s">
        <v>171</v>
      </c>
      <c r="G1396" s="209" t="s">
        <v>171</v>
      </c>
      <c r="H1396" s="213"/>
      <c r="I1396" s="57" t="str">
        <f t="shared" si="258"/>
        <v>Cancel</v>
      </c>
      <c r="J1396" s="204" t="s">
        <v>1567</v>
      </c>
      <c r="K1396" s="213" t="s">
        <v>853</v>
      </c>
      <c r="L1396" s="210" t="s">
        <v>79</v>
      </c>
      <c r="M1396" s="208" t="s">
        <v>47</v>
      </c>
      <c r="N1396" s="208">
        <v>1</v>
      </c>
      <c r="O1396" s="208"/>
      <c r="P1396" s="57" t="str">
        <f t="shared" si="259"/>
        <v>MAIN UNIT</v>
      </c>
      <c r="Q1396" s="208" t="s">
        <v>48</v>
      </c>
      <c r="R1396" s="208" t="s">
        <v>49</v>
      </c>
      <c r="S1396" s="208" t="s">
        <v>36</v>
      </c>
      <c r="T1396" s="208" t="s">
        <v>65</v>
      </c>
      <c r="U1396" s="208" t="s">
        <v>66</v>
      </c>
      <c r="V1396" s="208" t="s">
        <v>67</v>
      </c>
      <c r="W1396" s="208" t="s">
        <v>96</v>
      </c>
      <c r="X1396" s="34">
        <v>11555000</v>
      </c>
      <c r="Y1396" s="215" t="str">
        <f t="shared" si="271"/>
        <v>1</v>
      </c>
      <c r="Z1396" s="26">
        <f t="shared" si="270"/>
        <v>11555000</v>
      </c>
      <c r="AA1396" s="208">
        <v>7.2400000000000006E-2</v>
      </c>
      <c r="AB1396" s="35">
        <f t="shared" si="267"/>
        <v>836582.00000000012</v>
      </c>
      <c r="AC1396" s="27">
        <f t="shared" si="260"/>
        <v>100389.84000000001</v>
      </c>
      <c r="AD1396" s="207">
        <v>0.12</v>
      </c>
      <c r="AE1396" s="211">
        <f t="shared" si="261"/>
        <v>0</v>
      </c>
      <c r="AF1396" s="211" t="str">
        <f>IF(AND(COUNTIFS($J$18:J1396,J1396)=1,AE1396=1),1,"")</f>
        <v/>
      </c>
      <c r="AG1396" s="211">
        <f>IF(C1396="","",IF(AND(COUNTIFS($J$18:J1396,J1396)=1,C1396&lt;&gt;""),1,""))</f>
        <v>1</v>
      </c>
      <c r="AH1396" s="211">
        <f>IF(G1396="","",IF(AND(COUNTIFS($J$18:J1396,J1396)=1,G1396&lt;&gt;""),1,""))</f>
        <v>1</v>
      </c>
      <c r="AI1396" s="28">
        <f t="shared" si="262"/>
        <v>468573419.10712183</v>
      </c>
      <c r="AJ1396" s="28">
        <f t="shared" si="263"/>
        <v>55829466.862621114</v>
      </c>
      <c r="AK1396" s="29">
        <f t="shared" si="264"/>
        <v>0.11914774629983395</v>
      </c>
      <c r="AL1396" s="210"/>
      <c r="AM1396" s="210"/>
      <c r="AN1396" s="210"/>
      <c r="AO1396" s="210"/>
      <c r="AP1396" s="45" t="str">
        <f t="shared" si="265"/>
        <v>CancelCancel</v>
      </c>
      <c r="AQ1396" s="45" t="str">
        <f t="shared" si="266"/>
        <v>CancelCancelJPY</v>
      </c>
    </row>
    <row r="1397" spans="1:43" s="15" customFormat="1">
      <c r="A1397" s="208" t="s">
        <v>35</v>
      </c>
      <c r="B1397" s="209">
        <v>2020</v>
      </c>
      <c r="C1397" s="209">
        <v>11</v>
      </c>
      <c r="D1397" s="57" t="str">
        <f t="shared" si="269"/>
        <v>Q3</v>
      </c>
      <c r="E1397" s="208" t="s">
        <v>171</v>
      </c>
      <c r="F1397" s="208" t="s">
        <v>171</v>
      </c>
      <c r="G1397" s="209" t="s">
        <v>171</v>
      </c>
      <c r="H1397" s="213"/>
      <c r="I1397" s="57" t="str">
        <f t="shared" si="258"/>
        <v>Cancel</v>
      </c>
      <c r="J1397" s="204" t="s">
        <v>1567</v>
      </c>
      <c r="K1397" s="213" t="s">
        <v>853</v>
      </c>
      <c r="L1397" s="210" t="s">
        <v>79</v>
      </c>
      <c r="M1397" s="208" t="s">
        <v>47</v>
      </c>
      <c r="N1397" s="208">
        <v>1</v>
      </c>
      <c r="O1397" s="208"/>
      <c r="P1397" s="57" t="str">
        <f t="shared" si="259"/>
        <v>MAIN UNIT</v>
      </c>
      <c r="Q1397" s="208" t="s">
        <v>48</v>
      </c>
      <c r="R1397" s="208" t="s">
        <v>49</v>
      </c>
      <c r="S1397" s="208" t="s">
        <v>36</v>
      </c>
      <c r="T1397" s="208" t="s">
        <v>65</v>
      </c>
      <c r="U1397" s="208" t="s">
        <v>66</v>
      </c>
      <c r="V1397" s="208" t="s">
        <v>67</v>
      </c>
      <c r="W1397" s="208" t="s">
        <v>96</v>
      </c>
      <c r="X1397" s="34">
        <v>11555000</v>
      </c>
      <c r="Y1397" s="215" t="str">
        <f t="shared" si="271"/>
        <v>1</v>
      </c>
      <c r="Z1397" s="26">
        <f t="shared" si="270"/>
        <v>11555000</v>
      </c>
      <c r="AA1397" s="208">
        <v>7.2400000000000006E-2</v>
      </c>
      <c r="AB1397" s="35">
        <f t="shared" si="267"/>
        <v>836582.00000000012</v>
      </c>
      <c r="AC1397" s="27">
        <f t="shared" si="260"/>
        <v>100389.84000000001</v>
      </c>
      <c r="AD1397" s="207">
        <v>0.12</v>
      </c>
      <c r="AE1397" s="211">
        <f t="shared" si="261"/>
        <v>0</v>
      </c>
      <c r="AF1397" s="211" t="str">
        <f>IF(AND(COUNTIFS($J$18:J1397,J1397)=1,AE1397=1),1,"")</f>
        <v/>
      </c>
      <c r="AG1397" s="211" t="str">
        <f>IF(C1397="","",IF(AND(COUNTIFS($J$18:J1397,J1397)=1,C1397&lt;&gt;""),1,""))</f>
        <v/>
      </c>
      <c r="AH1397" s="211" t="str">
        <f>IF(G1397="","",IF(AND(COUNTIFS($J$18:J1397,J1397)=1,G1397&lt;&gt;""),1,""))</f>
        <v/>
      </c>
      <c r="AI1397" s="28">
        <f t="shared" si="262"/>
        <v>468573419.10712183</v>
      </c>
      <c r="AJ1397" s="28">
        <f t="shared" si="263"/>
        <v>55829466.862621114</v>
      </c>
      <c r="AK1397" s="29">
        <f t="shared" si="264"/>
        <v>0.11914774629983395</v>
      </c>
      <c r="AL1397" s="210"/>
      <c r="AM1397" s="210"/>
      <c r="AN1397" s="210"/>
      <c r="AO1397" s="210"/>
      <c r="AP1397" s="45" t="str">
        <f t="shared" si="265"/>
        <v>CancelCancel</v>
      </c>
      <c r="AQ1397" s="45" t="str">
        <f t="shared" si="266"/>
        <v>CancelCancelJPY</v>
      </c>
    </row>
    <row r="1398" spans="1:43" s="15" customFormat="1">
      <c r="A1398" s="208" t="s">
        <v>35</v>
      </c>
      <c r="B1398" s="209">
        <v>2020</v>
      </c>
      <c r="C1398" s="209">
        <v>11</v>
      </c>
      <c r="D1398" s="57" t="str">
        <f t="shared" si="269"/>
        <v>Q3</v>
      </c>
      <c r="E1398" s="208" t="s">
        <v>171</v>
      </c>
      <c r="F1398" s="208" t="s">
        <v>171</v>
      </c>
      <c r="G1398" s="209" t="s">
        <v>171</v>
      </c>
      <c r="H1398" s="213"/>
      <c r="I1398" s="57" t="str">
        <f t="shared" si="258"/>
        <v>Cancel</v>
      </c>
      <c r="J1398" s="204" t="s">
        <v>1568</v>
      </c>
      <c r="K1398" s="213" t="s">
        <v>1472</v>
      </c>
      <c r="L1398" s="210" t="s">
        <v>55</v>
      </c>
      <c r="M1398" s="208" t="s">
        <v>47</v>
      </c>
      <c r="N1398" s="208">
        <v>1</v>
      </c>
      <c r="O1398" s="208"/>
      <c r="P1398" s="57" t="str">
        <f t="shared" si="259"/>
        <v>MAIN UNIT</v>
      </c>
      <c r="Q1398" s="208" t="s">
        <v>56</v>
      </c>
      <c r="R1398" s="208" t="s">
        <v>49</v>
      </c>
      <c r="S1398" s="208" t="s">
        <v>36</v>
      </c>
      <c r="T1398" s="208" t="s">
        <v>65</v>
      </c>
      <c r="U1398" s="208" t="s">
        <v>66</v>
      </c>
      <c r="V1398" s="208" t="s">
        <v>290</v>
      </c>
      <c r="W1398" s="208" t="s">
        <v>96</v>
      </c>
      <c r="X1398" s="34">
        <v>6500000</v>
      </c>
      <c r="Y1398" s="215" t="str">
        <f t="shared" si="271"/>
        <v>1</v>
      </c>
      <c r="Z1398" s="26">
        <f t="shared" si="270"/>
        <v>6500000</v>
      </c>
      <c r="AA1398" s="208">
        <v>7.2400000000000006E-2</v>
      </c>
      <c r="AB1398" s="35">
        <f t="shared" si="267"/>
        <v>470600.00000000006</v>
      </c>
      <c r="AC1398" s="27">
        <f t="shared" si="260"/>
        <v>56472.000000000007</v>
      </c>
      <c r="AD1398" s="207">
        <v>0.12</v>
      </c>
      <c r="AE1398" s="211">
        <f t="shared" si="261"/>
        <v>1</v>
      </c>
      <c r="AF1398" s="211">
        <f>IF(AND(COUNTIFS($J$18:J1398,J1398)=1,AE1398=1),1,"")</f>
        <v>1</v>
      </c>
      <c r="AG1398" s="211">
        <f>IF(C1398="","",IF(AND(COUNTIFS($J$18:J1398,J1398)=1,C1398&lt;&gt;""),1,""))</f>
        <v>1</v>
      </c>
      <c r="AH1398" s="211">
        <f>IF(G1398="","",IF(AND(COUNTIFS($J$18:J1398,J1398)=1,G1398&lt;&gt;""),1,""))</f>
        <v>1</v>
      </c>
      <c r="AI1398" s="28">
        <f t="shared" si="262"/>
        <v>468573419.10712183</v>
      </c>
      <c r="AJ1398" s="28">
        <f t="shared" si="263"/>
        <v>55829466.862621114</v>
      </c>
      <c r="AK1398" s="29">
        <f t="shared" si="264"/>
        <v>0.11914774629983395</v>
      </c>
      <c r="AL1398" s="210"/>
      <c r="AM1398" s="210"/>
      <c r="AN1398" s="210"/>
      <c r="AO1398" s="210"/>
      <c r="AP1398" s="45" t="str">
        <f t="shared" si="265"/>
        <v>CancelCancel</v>
      </c>
      <c r="AQ1398" s="45" t="str">
        <f t="shared" si="266"/>
        <v>CancelCancelJPY</v>
      </c>
    </row>
    <row r="1399" spans="1:43" s="15" customFormat="1">
      <c r="A1399" s="208" t="s">
        <v>35</v>
      </c>
      <c r="B1399" s="209">
        <v>2020</v>
      </c>
      <c r="C1399" s="209">
        <v>11</v>
      </c>
      <c r="D1399" s="57" t="str">
        <f t="shared" si="269"/>
        <v>Q3</v>
      </c>
      <c r="E1399" s="208" t="s">
        <v>171</v>
      </c>
      <c r="F1399" s="208" t="s">
        <v>171</v>
      </c>
      <c r="G1399" s="209" t="s">
        <v>171</v>
      </c>
      <c r="H1399" s="213"/>
      <c r="I1399" s="57" t="str">
        <f t="shared" si="258"/>
        <v>Cancel</v>
      </c>
      <c r="J1399" s="204" t="s">
        <v>1568</v>
      </c>
      <c r="K1399" s="213" t="s">
        <v>1472</v>
      </c>
      <c r="L1399" s="210" t="s">
        <v>55</v>
      </c>
      <c r="M1399" s="208" t="s">
        <v>47</v>
      </c>
      <c r="N1399" s="208">
        <v>1</v>
      </c>
      <c r="O1399" s="208"/>
      <c r="P1399" s="57" t="str">
        <f t="shared" si="259"/>
        <v>MAIN UNIT</v>
      </c>
      <c r="Q1399" s="208" t="s">
        <v>56</v>
      </c>
      <c r="R1399" s="208" t="s">
        <v>49</v>
      </c>
      <c r="S1399" s="208" t="s">
        <v>36</v>
      </c>
      <c r="T1399" s="208" t="s">
        <v>65</v>
      </c>
      <c r="U1399" s="208" t="s">
        <v>66</v>
      </c>
      <c r="V1399" s="208" t="s">
        <v>290</v>
      </c>
      <c r="W1399" s="208" t="s">
        <v>96</v>
      </c>
      <c r="X1399" s="34">
        <v>6500000</v>
      </c>
      <c r="Y1399" s="215" t="str">
        <f t="shared" si="271"/>
        <v>1</v>
      </c>
      <c r="Z1399" s="26">
        <f t="shared" si="270"/>
        <v>6500000</v>
      </c>
      <c r="AA1399" s="208">
        <v>7.2400000000000006E-2</v>
      </c>
      <c r="AB1399" s="35">
        <f t="shared" si="267"/>
        <v>470600.00000000006</v>
      </c>
      <c r="AC1399" s="27">
        <f t="shared" si="260"/>
        <v>56472.000000000007</v>
      </c>
      <c r="AD1399" s="207">
        <v>0.12</v>
      </c>
      <c r="AE1399" s="211">
        <f t="shared" si="261"/>
        <v>1</v>
      </c>
      <c r="AF1399" s="211" t="str">
        <f>IF(AND(COUNTIFS($J$18:J1399,J1399)=1,AE1399=1),1,"")</f>
        <v/>
      </c>
      <c r="AG1399" s="211" t="str">
        <f>IF(C1399="","",IF(AND(COUNTIFS($J$18:J1399,J1399)=1,C1399&lt;&gt;""),1,""))</f>
        <v/>
      </c>
      <c r="AH1399" s="211" t="str">
        <f>IF(G1399="","",IF(AND(COUNTIFS($J$18:J1399,J1399)=1,G1399&lt;&gt;""),1,""))</f>
        <v/>
      </c>
      <c r="AI1399" s="28">
        <f t="shared" si="262"/>
        <v>468573419.10712183</v>
      </c>
      <c r="AJ1399" s="28">
        <f t="shared" si="263"/>
        <v>55829466.862621114</v>
      </c>
      <c r="AK1399" s="29">
        <f t="shared" si="264"/>
        <v>0.11914774629983395</v>
      </c>
      <c r="AL1399" s="210"/>
      <c r="AM1399" s="210"/>
      <c r="AN1399" s="210"/>
      <c r="AO1399" s="210"/>
      <c r="AP1399" s="45" t="str">
        <f t="shared" si="265"/>
        <v>CancelCancel</v>
      </c>
      <c r="AQ1399" s="45" t="str">
        <f t="shared" si="266"/>
        <v>CancelCancelJPY</v>
      </c>
    </row>
    <row r="1400" spans="1:43" s="15" customFormat="1">
      <c r="A1400" s="208" t="s">
        <v>35</v>
      </c>
      <c r="B1400" s="209">
        <v>2020</v>
      </c>
      <c r="C1400" s="209">
        <v>11</v>
      </c>
      <c r="D1400" s="57" t="str">
        <f t="shared" si="269"/>
        <v>Q3</v>
      </c>
      <c r="E1400" s="208" t="s">
        <v>171</v>
      </c>
      <c r="F1400" s="208" t="s">
        <v>171</v>
      </c>
      <c r="G1400" s="209" t="s">
        <v>171</v>
      </c>
      <c r="H1400" s="213"/>
      <c r="I1400" s="57" t="str">
        <f t="shared" si="258"/>
        <v>Cancel</v>
      </c>
      <c r="J1400" s="204" t="s">
        <v>1474</v>
      </c>
      <c r="K1400" s="213" t="s">
        <v>1475</v>
      </c>
      <c r="L1400" s="210" t="s">
        <v>79</v>
      </c>
      <c r="M1400" s="208" t="s">
        <v>47</v>
      </c>
      <c r="N1400" s="208">
        <v>1</v>
      </c>
      <c r="O1400" s="208"/>
      <c r="P1400" s="57" t="str">
        <f t="shared" si="259"/>
        <v>MAIN UNIT</v>
      </c>
      <c r="Q1400" s="208" t="s">
        <v>56</v>
      </c>
      <c r="R1400" s="208" t="s">
        <v>49</v>
      </c>
      <c r="S1400" s="208" t="s">
        <v>36</v>
      </c>
      <c r="T1400" s="208" t="s">
        <v>65</v>
      </c>
      <c r="U1400" s="208" t="s">
        <v>66</v>
      </c>
      <c r="V1400" s="208" t="s">
        <v>634</v>
      </c>
      <c r="W1400" s="208" t="s">
        <v>96</v>
      </c>
      <c r="X1400" s="34">
        <v>10550000</v>
      </c>
      <c r="Y1400" s="215" t="str">
        <f t="shared" si="271"/>
        <v>1</v>
      </c>
      <c r="Z1400" s="26">
        <f t="shared" si="270"/>
        <v>10550000</v>
      </c>
      <c r="AA1400" s="208">
        <v>7.2400000000000006E-2</v>
      </c>
      <c r="AB1400" s="35">
        <f t="shared" si="267"/>
        <v>763820.00000000012</v>
      </c>
      <c r="AC1400" s="27">
        <f t="shared" si="260"/>
        <v>54842.276000000013</v>
      </c>
      <c r="AD1400" s="212">
        <v>7.1800000000000003E-2</v>
      </c>
      <c r="AE1400" s="211">
        <f t="shared" si="261"/>
        <v>1</v>
      </c>
      <c r="AF1400" s="211" t="str">
        <f>IF(AND(COUNTIFS($J$18:J1400,J1400)=1,AE1400=1),1,"")</f>
        <v/>
      </c>
      <c r="AG1400" s="211" t="str">
        <f>IF(C1400="","",IF(AND(COUNTIFS($J$18:J1400,J1400)=1,C1400&lt;&gt;""),1,""))</f>
        <v/>
      </c>
      <c r="AH1400" s="211" t="str">
        <f>IF(G1400="","",IF(AND(COUNTIFS($J$18:J1400,J1400)=1,G1400&lt;&gt;""),1,""))</f>
        <v/>
      </c>
      <c r="AI1400" s="28">
        <f t="shared" si="262"/>
        <v>468573419.10712183</v>
      </c>
      <c r="AJ1400" s="28">
        <f t="shared" si="263"/>
        <v>55829466.862621114</v>
      </c>
      <c r="AK1400" s="29">
        <f t="shared" si="264"/>
        <v>0.11914774629983395</v>
      </c>
      <c r="AL1400" s="210"/>
      <c r="AM1400" s="210"/>
      <c r="AN1400" s="210"/>
      <c r="AO1400" s="210"/>
      <c r="AP1400" s="45" t="str">
        <f t="shared" si="265"/>
        <v>CancelCancel</v>
      </c>
      <c r="AQ1400" s="45" t="str">
        <f t="shared" si="266"/>
        <v>CancelCancelJPY</v>
      </c>
    </row>
    <row r="1401" spans="1:43" s="15" customFormat="1">
      <c r="A1401" s="208" t="s">
        <v>35</v>
      </c>
      <c r="B1401" s="209">
        <v>2020</v>
      </c>
      <c r="C1401" s="209">
        <v>11</v>
      </c>
      <c r="D1401" s="57" t="str">
        <f t="shared" si="269"/>
        <v>Q3</v>
      </c>
      <c r="E1401" s="208" t="s">
        <v>171</v>
      </c>
      <c r="F1401" s="208" t="s">
        <v>171</v>
      </c>
      <c r="G1401" s="209" t="s">
        <v>171</v>
      </c>
      <c r="H1401" s="213"/>
      <c r="I1401" s="57" t="str">
        <f t="shared" si="258"/>
        <v>Cancel</v>
      </c>
      <c r="J1401" s="204" t="s">
        <v>1474</v>
      </c>
      <c r="K1401" s="213" t="s">
        <v>1475</v>
      </c>
      <c r="L1401" s="210" t="s">
        <v>79</v>
      </c>
      <c r="M1401" s="208" t="s">
        <v>47</v>
      </c>
      <c r="N1401" s="208">
        <v>1</v>
      </c>
      <c r="O1401" s="208"/>
      <c r="P1401" s="57" t="str">
        <f t="shared" si="259"/>
        <v>MAIN UNIT</v>
      </c>
      <c r="Q1401" s="208" t="s">
        <v>56</v>
      </c>
      <c r="R1401" s="208" t="s">
        <v>49</v>
      </c>
      <c r="S1401" s="208" t="s">
        <v>36</v>
      </c>
      <c r="T1401" s="208" t="s">
        <v>65</v>
      </c>
      <c r="U1401" s="208" t="s">
        <v>66</v>
      </c>
      <c r="V1401" s="208" t="s">
        <v>634</v>
      </c>
      <c r="W1401" s="208" t="s">
        <v>96</v>
      </c>
      <c r="X1401" s="34">
        <v>10550000</v>
      </c>
      <c r="Y1401" s="215" t="str">
        <f t="shared" si="271"/>
        <v>1</v>
      </c>
      <c r="Z1401" s="26">
        <f t="shared" si="270"/>
        <v>10550000</v>
      </c>
      <c r="AA1401" s="208">
        <v>7.2400000000000006E-2</v>
      </c>
      <c r="AB1401" s="35">
        <f t="shared" si="267"/>
        <v>763820.00000000012</v>
      </c>
      <c r="AC1401" s="27">
        <f t="shared" si="260"/>
        <v>54842.276000000013</v>
      </c>
      <c r="AD1401" s="212">
        <v>7.1800000000000003E-2</v>
      </c>
      <c r="AE1401" s="211">
        <f t="shared" si="261"/>
        <v>1</v>
      </c>
      <c r="AF1401" s="211" t="str">
        <f>IF(AND(COUNTIFS($J$18:J1401,J1401)=1,AE1401=1),1,"")</f>
        <v/>
      </c>
      <c r="AG1401" s="211" t="str">
        <f>IF(C1401="","",IF(AND(COUNTIFS($J$18:J1401,J1401)=1,C1401&lt;&gt;""),1,""))</f>
        <v/>
      </c>
      <c r="AH1401" s="211" t="str">
        <f>IF(G1401="","",IF(AND(COUNTIFS($J$18:J1401,J1401)=1,G1401&lt;&gt;""),1,""))</f>
        <v/>
      </c>
      <c r="AI1401" s="28">
        <f t="shared" si="262"/>
        <v>468573419.10712183</v>
      </c>
      <c r="AJ1401" s="28">
        <f t="shared" si="263"/>
        <v>55829466.862621114</v>
      </c>
      <c r="AK1401" s="29">
        <f t="shared" si="264"/>
        <v>0.11914774629983395</v>
      </c>
      <c r="AL1401" s="210"/>
      <c r="AM1401" s="210"/>
      <c r="AN1401" s="210"/>
      <c r="AO1401" s="210"/>
      <c r="AP1401" s="45" t="str">
        <f t="shared" si="265"/>
        <v>CancelCancel</v>
      </c>
      <c r="AQ1401" s="45" t="str">
        <f t="shared" si="266"/>
        <v>CancelCancelJPY</v>
      </c>
    </row>
    <row r="1402" spans="1:43" s="15" customFormat="1">
      <c r="A1402" s="208" t="s">
        <v>35</v>
      </c>
      <c r="B1402" s="209">
        <v>2020</v>
      </c>
      <c r="C1402" s="209">
        <v>11</v>
      </c>
      <c r="D1402" s="57" t="str">
        <f t="shared" si="269"/>
        <v>Q3</v>
      </c>
      <c r="E1402" s="208" t="s">
        <v>171</v>
      </c>
      <c r="F1402" s="208" t="s">
        <v>171</v>
      </c>
      <c r="G1402" s="209" t="s">
        <v>171</v>
      </c>
      <c r="H1402" s="213"/>
      <c r="I1402" s="57" t="str">
        <f t="shared" si="258"/>
        <v>Cancel</v>
      </c>
      <c r="J1402" s="204" t="s">
        <v>1474</v>
      </c>
      <c r="K1402" s="213" t="s">
        <v>1475</v>
      </c>
      <c r="L1402" s="210" t="s">
        <v>79</v>
      </c>
      <c r="M1402" s="208" t="s">
        <v>47</v>
      </c>
      <c r="N1402" s="208">
        <v>1</v>
      </c>
      <c r="O1402" s="208"/>
      <c r="P1402" s="57" t="str">
        <f t="shared" si="259"/>
        <v>MAIN UNIT</v>
      </c>
      <c r="Q1402" s="208" t="s">
        <v>56</v>
      </c>
      <c r="R1402" s="208" t="s">
        <v>49</v>
      </c>
      <c r="S1402" s="208" t="s">
        <v>36</v>
      </c>
      <c r="T1402" s="208" t="s">
        <v>65</v>
      </c>
      <c r="U1402" s="208" t="s">
        <v>66</v>
      </c>
      <c r="V1402" s="208" t="s">
        <v>634</v>
      </c>
      <c r="W1402" s="208" t="s">
        <v>96</v>
      </c>
      <c r="X1402" s="34">
        <v>10550000</v>
      </c>
      <c r="Y1402" s="215" t="str">
        <f t="shared" si="271"/>
        <v>1</v>
      </c>
      <c r="Z1402" s="26">
        <f t="shared" si="270"/>
        <v>10550000</v>
      </c>
      <c r="AA1402" s="208">
        <v>7.2400000000000006E-2</v>
      </c>
      <c r="AB1402" s="35">
        <f t="shared" si="267"/>
        <v>763820.00000000012</v>
      </c>
      <c r="AC1402" s="27">
        <f t="shared" si="260"/>
        <v>54842.276000000013</v>
      </c>
      <c r="AD1402" s="212">
        <v>7.1800000000000003E-2</v>
      </c>
      <c r="AE1402" s="211">
        <f t="shared" si="261"/>
        <v>1</v>
      </c>
      <c r="AF1402" s="211" t="str">
        <f>IF(AND(COUNTIFS($J$18:J1402,J1402)=1,AE1402=1),1,"")</f>
        <v/>
      </c>
      <c r="AG1402" s="211" t="str">
        <f>IF(C1402="","",IF(AND(COUNTIFS($J$18:J1402,J1402)=1,C1402&lt;&gt;""),1,""))</f>
        <v/>
      </c>
      <c r="AH1402" s="211" t="str">
        <f>IF(G1402="","",IF(AND(COUNTIFS($J$18:J1402,J1402)=1,G1402&lt;&gt;""),1,""))</f>
        <v/>
      </c>
      <c r="AI1402" s="28">
        <f t="shared" si="262"/>
        <v>468573419.10712183</v>
      </c>
      <c r="AJ1402" s="28">
        <f t="shared" si="263"/>
        <v>55829466.862621114</v>
      </c>
      <c r="AK1402" s="29">
        <f t="shared" si="264"/>
        <v>0.11914774629983395</v>
      </c>
      <c r="AL1402" s="210"/>
      <c r="AM1402" s="210"/>
      <c r="AN1402" s="210"/>
      <c r="AO1402" s="210"/>
      <c r="AP1402" s="45" t="str">
        <f t="shared" si="265"/>
        <v>CancelCancel</v>
      </c>
      <c r="AQ1402" s="45" t="str">
        <f t="shared" si="266"/>
        <v>CancelCancelJPY</v>
      </c>
    </row>
    <row r="1403" spans="1:43" s="15" customFormat="1">
      <c r="A1403" s="208" t="s">
        <v>35</v>
      </c>
      <c r="B1403" s="209">
        <v>2020</v>
      </c>
      <c r="C1403" s="209">
        <v>11</v>
      </c>
      <c r="D1403" s="57" t="str">
        <f t="shared" si="269"/>
        <v>Q3</v>
      </c>
      <c r="E1403" s="208" t="s">
        <v>171</v>
      </c>
      <c r="F1403" s="208" t="s">
        <v>171</v>
      </c>
      <c r="G1403" s="209" t="s">
        <v>171</v>
      </c>
      <c r="H1403" s="213"/>
      <c r="I1403" s="57" t="str">
        <f t="shared" si="258"/>
        <v>Cancel</v>
      </c>
      <c r="J1403" s="204" t="s">
        <v>1474</v>
      </c>
      <c r="K1403" s="213" t="s">
        <v>1475</v>
      </c>
      <c r="L1403" s="210" t="s">
        <v>79</v>
      </c>
      <c r="M1403" s="208" t="s">
        <v>47</v>
      </c>
      <c r="N1403" s="208">
        <v>1</v>
      </c>
      <c r="O1403" s="208"/>
      <c r="P1403" s="57" t="str">
        <f t="shared" si="259"/>
        <v>MAIN UNIT</v>
      </c>
      <c r="Q1403" s="208" t="s">
        <v>56</v>
      </c>
      <c r="R1403" s="208" t="s">
        <v>49</v>
      </c>
      <c r="S1403" s="208" t="s">
        <v>36</v>
      </c>
      <c r="T1403" s="208" t="s">
        <v>65</v>
      </c>
      <c r="U1403" s="208" t="s">
        <v>66</v>
      </c>
      <c r="V1403" s="208" t="s">
        <v>634</v>
      </c>
      <c r="W1403" s="208" t="s">
        <v>96</v>
      </c>
      <c r="X1403" s="34">
        <v>10550000</v>
      </c>
      <c r="Y1403" s="215" t="str">
        <f t="shared" si="271"/>
        <v>1</v>
      </c>
      <c r="Z1403" s="26">
        <f t="shared" si="270"/>
        <v>10550000</v>
      </c>
      <c r="AA1403" s="208">
        <v>7.2400000000000006E-2</v>
      </c>
      <c r="AB1403" s="35">
        <f t="shared" si="267"/>
        <v>763820.00000000012</v>
      </c>
      <c r="AC1403" s="27">
        <f t="shared" si="260"/>
        <v>54842.276000000013</v>
      </c>
      <c r="AD1403" s="212">
        <v>7.1800000000000003E-2</v>
      </c>
      <c r="AE1403" s="211">
        <f t="shared" si="261"/>
        <v>1</v>
      </c>
      <c r="AF1403" s="211" t="str">
        <f>IF(AND(COUNTIFS($J$18:J1403,J1403)=1,AE1403=1),1,"")</f>
        <v/>
      </c>
      <c r="AG1403" s="211" t="str">
        <f>IF(C1403="","",IF(AND(COUNTIFS($J$18:J1403,J1403)=1,C1403&lt;&gt;""),1,""))</f>
        <v/>
      </c>
      <c r="AH1403" s="211" t="str">
        <f>IF(G1403="","",IF(AND(COUNTIFS($J$18:J1403,J1403)=1,G1403&lt;&gt;""),1,""))</f>
        <v/>
      </c>
      <c r="AI1403" s="28">
        <f t="shared" si="262"/>
        <v>468573419.10712183</v>
      </c>
      <c r="AJ1403" s="28">
        <f t="shared" si="263"/>
        <v>55829466.862621114</v>
      </c>
      <c r="AK1403" s="29">
        <f t="shared" si="264"/>
        <v>0.11914774629983395</v>
      </c>
      <c r="AL1403" s="210"/>
      <c r="AM1403" s="210"/>
      <c r="AN1403" s="210"/>
      <c r="AO1403" s="210"/>
      <c r="AP1403" s="45" t="str">
        <f t="shared" si="265"/>
        <v>CancelCancel</v>
      </c>
      <c r="AQ1403" s="45" t="str">
        <f t="shared" si="266"/>
        <v>CancelCancelJPY</v>
      </c>
    </row>
    <row r="1404" spans="1:43" s="15" customFormat="1">
      <c r="A1404" s="208" t="s">
        <v>35</v>
      </c>
      <c r="B1404" s="209">
        <v>2020</v>
      </c>
      <c r="C1404" s="209">
        <v>11</v>
      </c>
      <c r="D1404" s="57" t="str">
        <f t="shared" si="269"/>
        <v>Q3</v>
      </c>
      <c r="E1404" s="208" t="s">
        <v>171</v>
      </c>
      <c r="F1404" s="208" t="s">
        <v>171</v>
      </c>
      <c r="G1404" s="209" t="s">
        <v>171</v>
      </c>
      <c r="H1404" s="213"/>
      <c r="I1404" s="57" t="str">
        <f t="shared" si="258"/>
        <v>Cancel</v>
      </c>
      <c r="J1404" s="204" t="s">
        <v>1474</v>
      </c>
      <c r="K1404" s="213" t="s">
        <v>1475</v>
      </c>
      <c r="L1404" s="210" t="s">
        <v>79</v>
      </c>
      <c r="M1404" s="208" t="s">
        <v>47</v>
      </c>
      <c r="N1404" s="208">
        <v>1</v>
      </c>
      <c r="O1404" s="208"/>
      <c r="P1404" s="57" t="str">
        <f t="shared" si="259"/>
        <v>MAIN UNIT</v>
      </c>
      <c r="Q1404" s="208" t="s">
        <v>56</v>
      </c>
      <c r="R1404" s="208" t="s">
        <v>49</v>
      </c>
      <c r="S1404" s="208" t="s">
        <v>36</v>
      </c>
      <c r="T1404" s="208" t="s">
        <v>65</v>
      </c>
      <c r="U1404" s="208" t="s">
        <v>66</v>
      </c>
      <c r="V1404" s="208" t="s">
        <v>634</v>
      </c>
      <c r="W1404" s="208" t="s">
        <v>96</v>
      </c>
      <c r="X1404" s="34">
        <v>10550000</v>
      </c>
      <c r="Y1404" s="215" t="str">
        <f t="shared" si="271"/>
        <v>1</v>
      </c>
      <c r="Z1404" s="26">
        <f t="shared" si="270"/>
        <v>10550000</v>
      </c>
      <c r="AA1404" s="208">
        <v>7.2400000000000006E-2</v>
      </c>
      <c r="AB1404" s="35">
        <f t="shared" si="267"/>
        <v>763820.00000000012</v>
      </c>
      <c r="AC1404" s="27">
        <f t="shared" si="260"/>
        <v>54842.276000000013</v>
      </c>
      <c r="AD1404" s="212">
        <v>7.1800000000000003E-2</v>
      </c>
      <c r="AE1404" s="211">
        <f t="shared" si="261"/>
        <v>1</v>
      </c>
      <c r="AF1404" s="211" t="str">
        <f>IF(AND(COUNTIFS($J$18:J1404,J1404)=1,AE1404=1),1,"")</f>
        <v/>
      </c>
      <c r="AG1404" s="211" t="str">
        <f>IF(C1404="","",IF(AND(COUNTIFS($J$18:J1404,J1404)=1,C1404&lt;&gt;""),1,""))</f>
        <v/>
      </c>
      <c r="AH1404" s="211" t="str">
        <f>IF(G1404="","",IF(AND(COUNTIFS($J$18:J1404,J1404)=1,G1404&lt;&gt;""),1,""))</f>
        <v/>
      </c>
      <c r="AI1404" s="28">
        <f t="shared" si="262"/>
        <v>468573419.10712183</v>
      </c>
      <c r="AJ1404" s="28">
        <f t="shared" si="263"/>
        <v>55829466.862621114</v>
      </c>
      <c r="AK1404" s="29">
        <f t="shared" si="264"/>
        <v>0.11914774629983395</v>
      </c>
      <c r="AL1404" s="210"/>
      <c r="AM1404" s="210"/>
      <c r="AN1404" s="210"/>
      <c r="AO1404" s="210"/>
      <c r="AP1404" s="45" t="str">
        <f t="shared" si="265"/>
        <v>CancelCancel</v>
      </c>
      <c r="AQ1404" s="45" t="str">
        <f t="shared" si="266"/>
        <v>CancelCancelJPY</v>
      </c>
    </row>
    <row r="1405" spans="1:43" s="15" customFormat="1">
      <c r="A1405" s="208" t="s">
        <v>35</v>
      </c>
      <c r="B1405" s="209">
        <v>2020</v>
      </c>
      <c r="C1405" s="209">
        <v>11</v>
      </c>
      <c r="D1405" s="57" t="str">
        <f t="shared" si="269"/>
        <v>Q3</v>
      </c>
      <c r="E1405" s="208" t="s">
        <v>171</v>
      </c>
      <c r="F1405" s="208" t="s">
        <v>171</v>
      </c>
      <c r="G1405" s="209" t="s">
        <v>171</v>
      </c>
      <c r="H1405" s="213"/>
      <c r="I1405" s="57" t="str">
        <f t="shared" si="258"/>
        <v>Cancel</v>
      </c>
      <c r="J1405" s="204" t="s">
        <v>1474</v>
      </c>
      <c r="K1405" s="213" t="s">
        <v>1475</v>
      </c>
      <c r="L1405" s="210" t="s">
        <v>79</v>
      </c>
      <c r="M1405" s="208" t="s">
        <v>47</v>
      </c>
      <c r="N1405" s="208">
        <v>1</v>
      </c>
      <c r="O1405" s="208"/>
      <c r="P1405" s="57" t="str">
        <f t="shared" si="259"/>
        <v>MAIN UNIT</v>
      </c>
      <c r="Q1405" s="208" t="s">
        <v>56</v>
      </c>
      <c r="R1405" s="208" t="s">
        <v>49</v>
      </c>
      <c r="S1405" s="208" t="s">
        <v>36</v>
      </c>
      <c r="T1405" s="208" t="s">
        <v>65</v>
      </c>
      <c r="U1405" s="208" t="s">
        <v>66</v>
      </c>
      <c r="V1405" s="208" t="s">
        <v>634</v>
      </c>
      <c r="W1405" s="208" t="s">
        <v>96</v>
      </c>
      <c r="X1405" s="34">
        <v>10550000</v>
      </c>
      <c r="Y1405" s="215" t="str">
        <f t="shared" si="271"/>
        <v>1</v>
      </c>
      <c r="Z1405" s="26">
        <f t="shared" si="270"/>
        <v>10550000</v>
      </c>
      <c r="AA1405" s="208">
        <v>7.2400000000000006E-2</v>
      </c>
      <c r="AB1405" s="35">
        <f t="shared" si="267"/>
        <v>763820.00000000012</v>
      </c>
      <c r="AC1405" s="27">
        <f t="shared" si="260"/>
        <v>54842.276000000013</v>
      </c>
      <c r="AD1405" s="212">
        <v>7.1800000000000003E-2</v>
      </c>
      <c r="AE1405" s="211">
        <f t="shared" si="261"/>
        <v>1</v>
      </c>
      <c r="AF1405" s="211" t="str">
        <f>IF(AND(COUNTIFS($J$18:J1405,J1405)=1,AE1405=1),1,"")</f>
        <v/>
      </c>
      <c r="AG1405" s="211" t="str">
        <f>IF(C1405="","",IF(AND(COUNTIFS($J$18:J1405,J1405)=1,C1405&lt;&gt;""),1,""))</f>
        <v/>
      </c>
      <c r="AH1405" s="211" t="str">
        <f>IF(G1405="","",IF(AND(COUNTIFS($J$18:J1405,J1405)=1,G1405&lt;&gt;""),1,""))</f>
        <v/>
      </c>
      <c r="AI1405" s="28">
        <f t="shared" si="262"/>
        <v>468573419.10712183</v>
      </c>
      <c r="AJ1405" s="28">
        <f t="shared" si="263"/>
        <v>55829466.862621114</v>
      </c>
      <c r="AK1405" s="29">
        <f t="shared" si="264"/>
        <v>0.11914774629983395</v>
      </c>
      <c r="AL1405" s="210"/>
      <c r="AM1405" s="210"/>
      <c r="AN1405" s="210"/>
      <c r="AO1405" s="210"/>
      <c r="AP1405" s="45" t="str">
        <f t="shared" si="265"/>
        <v>CancelCancel</v>
      </c>
      <c r="AQ1405" s="45" t="str">
        <f t="shared" si="266"/>
        <v>CancelCancelJPY</v>
      </c>
    </row>
    <row r="1406" spans="1:43" s="15" customFormat="1">
      <c r="A1406" s="208" t="s">
        <v>35</v>
      </c>
      <c r="B1406" s="209">
        <v>2020</v>
      </c>
      <c r="C1406" s="209">
        <v>11</v>
      </c>
      <c r="D1406" s="57" t="str">
        <f t="shared" si="269"/>
        <v>Q3</v>
      </c>
      <c r="E1406" s="208" t="s">
        <v>171</v>
      </c>
      <c r="F1406" s="208" t="s">
        <v>171</v>
      </c>
      <c r="G1406" s="209" t="s">
        <v>171</v>
      </c>
      <c r="H1406" s="213"/>
      <c r="I1406" s="57" t="str">
        <f t="shared" si="258"/>
        <v>Cancel</v>
      </c>
      <c r="J1406" s="204" t="s">
        <v>1474</v>
      </c>
      <c r="K1406" s="213" t="s">
        <v>1475</v>
      </c>
      <c r="L1406" s="210" t="s">
        <v>79</v>
      </c>
      <c r="M1406" s="208" t="s">
        <v>47</v>
      </c>
      <c r="N1406" s="208">
        <v>1</v>
      </c>
      <c r="O1406" s="208"/>
      <c r="P1406" s="57" t="str">
        <f t="shared" si="259"/>
        <v>MAIN UNIT</v>
      </c>
      <c r="Q1406" s="208" t="s">
        <v>56</v>
      </c>
      <c r="R1406" s="208" t="s">
        <v>49</v>
      </c>
      <c r="S1406" s="208" t="s">
        <v>36</v>
      </c>
      <c r="T1406" s="208" t="s">
        <v>65</v>
      </c>
      <c r="U1406" s="208" t="s">
        <v>66</v>
      </c>
      <c r="V1406" s="208" t="s">
        <v>634</v>
      </c>
      <c r="W1406" s="208" t="s">
        <v>96</v>
      </c>
      <c r="X1406" s="34">
        <v>10550000</v>
      </c>
      <c r="Y1406" s="215" t="str">
        <f t="shared" si="271"/>
        <v>1</v>
      </c>
      <c r="Z1406" s="26">
        <f t="shared" si="270"/>
        <v>10550000</v>
      </c>
      <c r="AA1406" s="208">
        <v>7.2400000000000006E-2</v>
      </c>
      <c r="AB1406" s="35">
        <f t="shared" si="267"/>
        <v>763820.00000000012</v>
      </c>
      <c r="AC1406" s="27">
        <f t="shared" si="260"/>
        <v>54842.276000000013</v>
      </c>
      <c r="AD1406" s="212">
        <v>7.1800000000000003E-2</v>
      </c>
      <c r="AE1406" s="211">
        <f t="shared" si="261"/>
        <v>1</v>
      </c>
      <c r="AF1406" s="211" t="str">
        <f>IF(AND(COUNTIFS($J$18:J1406,J1406)=1,AE1406=1),1,"")</f>
        <v/>
      </c>
      <c r="AG1406" s="211" t="str">
        <f>IF(C1406="","",IF(AND(COUNTIFS($J$18:J1406,J1406)=1,C1406&lt;&gt;""),1,""))</f>
        <v/>
      </c>
      <c r="AH1406" s="211" t="str">
        <f>IF(G1406="","",IF(AND(COUNTIFS($J$18:J1406,J1406)=1,G1406&lt;&gt;""),1,""))</f>
        <v/>
      </c>
      <c r="AI1406" s="28">
        <f t="shared" si="262"/>
        <v>468573419.10712183</v>
      </c>
      <c r="AJ1406" s="28">
        <f t="shared" si="263"/>
        <v>55829466.862621114</v>
      </c>
      <c r="AK1406" s="29">
        <f t="shared" si="264"/>
        <v>0.11914774629983395</v>
      </c>
      <c r="AL1406" s="210"/>
      <c r="AM1406" s="210"/>
      <c r="AN1406" s="210"/>
      <c r="AO1406" s="210"/>
      <c r="AP1406" s="45" t="str">
        <f t="shared" si="265"/>
        <v>CancelCancel</v>
      </c>
      <c r="AQ1406" s="45" t="str">
        <f t="shared" si="266"/>
        <v>CancelCancelJPY</v>
      </c>
    </row>
    <row r="1407" spans="1:43" s="15" customFormat="1">
      <c r="A1407" s="208" t="s">
        <v>35</v>
      </c>
      <c r="B1407" s="209">
        <v>2020</v>
      </c>
      <c r="C1407" s="209">
        <v>11</v>
      </c>
      <c r="D1407" s="57" t="str">
        <f t="shared" si="269"/>
        <v>Q3</v>
      </c>
      <c r="E1407" s="208" t="s">
        <v>171</v>
      </c>
      <c r="F1407" s="208" t="s">
        <v>171</v>
      </c>
      <c r="G1407" s="209" t="s">
        <v>171</v>
      </c>
      <c r="H1407" s="213"/>
      <c r="I1407" s="57" t="str">
        <f t="shared" si="258"/>
        <v>Cancel</v>
      </c>
      <c r="J1407" s="204" t="s">
        <v>1474</v>
      </c>
      <c r="K1407" s="213" t="s">
        <v>1475</v>
      </c>
      <c r="L1407" s="210" t="s">
        <v>55</v>
      </c>
      <c r="M1407" s="208" t="s">
        <v>47</v>
      </c>
      <c r="N1407" s="208">
        <v>1</v>
      </c>
      <c r="O1407" s="208"/>
      <c r="P1407" s="57" t="str">
        <f t="shared" si="259"/>
        <v>MAIN UNIT</v>
      </c>
      <c r="Q1407" s="208" t="s">
        <v>56</v>
      </c>
      <c r="R1407" s="208" t="s">
        <v>49</v>
      </c>
      <c r="S1407" s="208" t="s">
        <v>36</v>
      </c>
      <c r="T1407" s="208" t="s">
        <v>65</v>
      </c>
      <c r="U1407" s="208" t="s">
        <v>66</v>
      </c>
      <c r="V1407" s="208" t="s">
        <v>634</v>
      </c>
      <c r="W1407" s="208" t="s">
        <v>96</v>
      </c>
      <c r="X1407" s="34">
        <v>6400000</v>
      </c>
      <c r="Y1407" s="215" t="str">
        <f t="shared" si="271"/>
        <v>1</v>
      </c>
      <c r="Z1407" s="26">
        <f t="shared" si="270"/>
        <v>6400000</v>
      </c>
      <c r="AA1407" s="208">
        <v>7.2400000000000006E-2</v>
      </c>
      <c r="AB1407" s="35">
        <f t="shared" si="267"/>
        <v>463360.00000000006</v>
      </c>
      <c r="AC1407" s="27">
        <f t="shared" si="260"/>
        <v>33269.248000000007</v>
      </c>
      <c r="AD1407" s="212">
        <v>7.1800000000000003E-2</v>
      </c>
      <c r="AE1407" s="211">
        <f t="shared" si="261"/>
        <v>1</v>
      </c>
      <c r="AF1407" s="211" t="str">
        <f>IF(AND(COUNTIFS($J$18:J1407,J1407)=1,AE1407=1),1,"")</f>
        <v/>
      </c>
      <c r="AG1407" s="211" t="str">
        <f>IF(C1407="","",IF(AND(COUNTIFS($J$18:J1407,J1407)=1,C1407&lt;&gt;""),1,""))</f>
        <v/>
      </c>
      <c r="AH1407" s="211" t="str">
        <f>IF(G1407="","",IF(AND(COUNTIFS($J$18:J1407,J1407)=1,G1407&lt;&gt;""),1,""))</f>
        <v/>
      </c>
      <c r="AI1407" s="28">
        <f t="shared" si="262"/>
        <v>468573419.10712183</v>
      </c>
      <c r="AJ1407" s="28">
        <f t="shared" si="263"/>
        <v>55829466.862621114</v>
      </c>
      <c r="AK1407" s="29">
        <f t="shared" si="264"/>
        <v>0.11914774629983395</v>
      </c>
      <c r="AL1407" s="210"/>
      <c r="AM1407" s="210"/>
      <c r="AN1407" s="210"/>
      <c r="AO1407" s="210"/>
      <c r="AP1407" s="45" t="str">
        <f t="shared" si="265"/>
        <v>CancelCancel</v>
      </c>
      <c r="AQ1407" s="45" t="str">
        <f t="shared" si="266"/>
        <v>CancelCancelJPY</v>
      </c>
    </row>
    <row r="1408" spans="1:43" s="15" customFormat="1">
      <c r="A1408" s="208" t="s">
        <v>35</v>
      </c>
      <c r="B1408" s="209">
        <v>2020</v>
      </c>
      <c r="C1408" s="209">
        <v>11</v>
      </c>
      <c r="D1408" s="57" t="str">
        <f t="shared" si="269"/>
        <v>Q3</v>
      </c>
      <c r="E1408" s="208" t="s">
        <v>171</v>
      </c>
      <c r="F1408" s="208" t="s">
        <v>171</v>
      </c>
      <c r="G1408" s="209" t="s">
        <v>171</v>
      </c>
      <c r="H1408" s="213"/>
      <c r="I1408" s="57" t="str">
        <f t="shared" si="258"/>
        <v>Cancel</v>
      </c>
      <c r="J1408" s="204" t="s">
        <v>1474</v>
      </c>
      <c r="K1408" s="213" t="s">
        <v>1475</v>
      </c>
      <c r="L1408" s="210" t="s">
        <v>55</v>
      </c>
      <c r="M1408" s="208" t="s">
        <v>47</v>
      </c>
      <c r="N1408" s="208">
        <v>1</v>
      </c>
      <c r="O1408" s="208"/>
      <c r="P1408" s="57" t="str">
        <f t="shared" si="259"/>
        <v>MAIN UNIT</v>
      </c>
      <c r="Q1408" s="208" t="s">
        <v>56</v>
      </c>
      <c r="R1408" s="208" t="s">
        <v>49</v>
      </c>
      <c r="S1408" s="208" t="s">
        <v>36</v>
      </c>
      <c r="T1408" s="208" t="s">
        <v>65</v>
      </c>
      <c r="U1408" s="208" t="s">
        <v>66</v>
      </c>
      <c r="V1408" s="208" t="s">
        <v>634</v>
      </c>
      <c r="W1408" s="208" t="s">
        <v>96</v>
      </c>
      <c r="X1408" s="34">
        <v>6400000</v>
      </c>
      <c r="Y1408" s="215" t="str">
        <f t="shared" si="271"/>
        <v>1</v>
      </c>
      <c r="Z1408" s="26">
        <f t="shared" si="270"/>
        <v>6400000</v>
      </c>
      <c r="AA1408" s="208">
        <v>7.2400000000000006E-2</v>
      </c>
      <c r="AB1408" s="35">
        <f t="shared" si="267"/>
        <v>463360.00000000006</v>
      </c>
      <c r="AC1408" s="27">
        <f t="shared" si="260"/>
        <v>33269.248000000007</v>
      </c>
      <c r="AD1408" s="212">
        <v>7.1800000000000003E-2</v>
      </c>
      <c r="AE1408" s="211">
        <f t="shared" si="261"/>
        <v>1</v>
      </c>
      <c r="AF1408" s="211" t="str">
        <f>IF(AND(COUNTIFS($J$18:J1408,J1408)=1,AE1408=1),1,"")</f>
        <v/>
      </c>
      <c r="AG1408" s="211" t="str">
        <f>IF(C1408="","",IF(AND(COUNTIFS($J$18:J1408,J1408)=1,C1408&lt;&gt;""),1,""))</f>
        <v/>
      </c>
      <c r="AH1408" s="211" t="str">
        <f>IF(G1408="","",IF(AND(COUNTIFS($J$18:J1408,J1408)=1,G1408&lt;&gt;""),1,""))</f>
        <v/>
      </c>
      <c r="AI1408" s="28">
        <f t="shared" si="262"/>
        <v>468573419.10712183</v>
      </c>
      <c r="AJ1408" s="28">
        <f t="shared" si="263"/>
        <v>55829466.862621114</v>
      </c>
      <c r="AK1408" s="29">
        <f t="shared" si="264"/>
        <v>0.11914774629983395</v>
      </c>
      <c r="AL1408" s="210"/>
      <c r="AM1408" s="210"/>
      <c r="AN1408" s="210"/>
      <c r="AO1408" s="210"/>
      <c r="AP1408" s="45" t="str">
        <f t="shared" si="265"/>
        <v>CancelCancel</v>
      </c>
      <c r="AQ1408" s="45" t="str">
        <f t="shared" si="266"/>
        <v>CancelCancelJPY</v>
      </c>
    </row>
    <row r="1409" spans="1:43" s="15" customFormat="1">
      <c r="A1409" s="208" t="s">
        <v>35</v>
      </c>
      <c r="B1409" s="209">
        <v>2020</v>
      </c>
      <c r="C1409" s="209">
        <v>11</v>
      </c>
      <c r="D1409" s="57" t="str">
        <f t="shared" si="269"/>
        <v>Q3</v>
      </c>
      <c r="E1409" s="208" t="s">
        <v>171</v>
      </c>
      <c r="F1409" s="208" t="s">
        <v>171</v>
      </c>
      <c r="G1409" s="209" t="s">
        <v>171</v>
      </c>
      <c r="H1409" s="213"/>
      <c r="I1409" s="57" t="str">
        <f t="shared" si="258"/>
        <v>Cancel</v>
      </c>
      <c r="J1409" s="204" t="s">
        <v>1474</v>
      </c>
      <c r="K1409" s="213" t="s">
        <v>1475</v>
      </c>
      <c r="L1409" s="210" t="s">
        <v>55</v>
      </c>
      <c r="M1409" s="208" t="s">
        <v>47</v>
      </c>
      <c r="N1409" s="208">
        <v>1</v>
      </c>
      <c r="O1409" s="208"/>
      <c r="P1409" s="57" t="str">
        <f t="shared" si="259"/>
        <v>MAIN UNIT</v>
      </c>
      <c r="Q1409" s="208" t="s">
        <v>56</v>
      </c>
      <c r="R1409" s="208" t="s">
        <v>49</v>
      </c>
      <c r="S1409" s="208" t="s">
        <v>36</v>
      </c>
      <c r="T1409" s="208" t="s">
        <v>65</v>
      </c>
      <c r="U1409" s="208" t="s">
        <v>66</v>
      </c>
      <c r="V1409" s="208" t="s">
        <v>634</v>
      </c>
      <c r="W1409" s="208" t="s">
        <v>96</v>
      </c>
      <c r="X1409" s="34">
        <v>6400000</v>
      </c>
      <c r="Y1409" s="215" t="str">
        <f t="shared" si="271"/>
        <v>1</v>
      </c>
      <c r="Z1409" s="26">
        <f t="shared" si="270"/>
        <v>6400000</v>
      </c>
      <c r="AA1409" s="208">
        <v>7.2400000000000006E-2</v>
      </c>
      <c r="AB1409" s="35">
        <f t="shared" si="267"/>
        <v>463360.00000000006</v>
      </c>
      <c r="AC1409" s="27">
        <f t="shared" si="260"/>
        <v>33269.248000000007</v>
      </c>
      <c r="AD1409" s="212">
        <v>7.1800000000000003E-2</v>
      </c>
      <c r="AE1409" s="211">
        <f t="shared" si="261"/>
        <v>1</v>
      </c>
      <c r="AF1409" s="211" t="str">
        <f>IF(AND(COUNTIFS($J$18:J1409,J1409)=1,AE1409=1),1,"")</f>
        <v/>
      </c>
      <c r="AG1409" s="211" t="str">
        <f>IF(C1409="","",IF(AND(COUNTIFS($J$18:J1409,J1409)=1,C1409&lt;&gt;""),1,""))</f>
        <v/>
      </c>
      <c r="AH1409" s="211" t="str">
        <f>IF(G1409="","",IF(AND(COUNTIFS($J$18:J1409,J1409)=1,G1409&lt;&gt;""),1,""))</f>
        <v/>
      </c>
      <c r="AI1409" s="28">
        <f t="shared" si="262"/>
        <v>468573419.10712183</v>
      </c>
      <c r="AJ1409" s="28">
        <f t="shared" si="263"/>
        <v>55829466.862621114</v>
      </c>
      <c r="AK1409" s="29">
        <f t="shared" si="264"/>
        <v>0.11914774629983395</v>
      </c>
      <c r="AL1409" s="210"/>
      <c r="AM1409" s="210"/>
      <c r="AN1409" s="210"/>
      <c r="AO1409" s="210"/>
      <c r="AP1409" s="45" t="str">
        <f t="shared" si="265"/>
        <v>CancelCancel</v>
      </c>
      <c r="AQ1409" s="45" t="str">
        <f t="shared" si="266"/>
        <v>CancelCancelJPY</v>
      </c>
    </row>
    <row r="1410" spans="1:43" s="15" customFormat="1">
      <c r="A1410" s="208" t="s">
        <v>35</v>
      </c>
      <c r="B1410" s="209">
        <v>2020</v>
      </c>
      <c r="C1410" s="209">
        <v>11</v>
      </c>
      <c r="D1410" s="57" t="str">
        <f t="shared" si="269"/>
        <v>Q3</v>
      </c>
      <c r="E1410" s="208" t="s">
        <v>171</v>
      </c>
      <c r="F1410" s="208" t="s">
        <v>171</v>
      </c>
      <c r="G1410" s="209" t="s">
        <v>171</v>
      </c>
      <c r="H1410" s="213"/>
      <c r="I1410" s="57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204" t="s">
        <v>1569</v>
      </c>
      <c r="K1410" s="213" t="s">
        <v>1570</v>
      </c>
      <c r="L1410" s="210" t="s">
        <v>79</v>
      </c>
      <c r="M1410" s="208" t="s">
        <v>47</v>
      </c>
      <c r="N1410" s="208">
        <v>1</v>
      </c>
      <c r="O1410" s="208"/>
      <c r="P1410" s="57" t="str">
        <f t="shared" ref="P1410:P1473" si="273">IF(M1410="","",IF(AND(N1410&gt;0,L1410&lt;&gt;""),"MAIN UNIT",IF(AND(O1410&gt;0,L1410&lt;&gt;""),"SERVICE/ PARTS","C66 SERVICE/OTHERS")))</f>
        <v>MAIN UNIT</v>
      </c>
      <c r="Q1410" s="208" t="s">
        <v>48</v>
      </c>
      <c r="R1410" s="208" t="s">
        <v>49</v>
      </c>
      <c r="S1410" s="208" t="s">
        <v>36</v>
      </c>
      <c r="T1410" s="208" t="s">
        <v>65</v>
      </c>
      <c r="U1410" s="208" t="s">
        <v>66</v>
      </c>
      <c r="V1410" s="208" t="s">
        <v>114</v>
      </c>
      <c r="W1410" s="208" t="s">
        <v>96</v>
      </c>
      <c r="X1410" s="34">
        <v>13450000</v>
      </c>
      <c r="Y1410" s="215" t="str">
        <f t="shared" si="271"/>
        <v>1</v>
      </c>
      <c r="Z1410" s="26">
        <f t="shared" si="270"/>
        <v>13450000</v>
      </c>
      <c r="AA1410" s="208">
        <v>6.25E-2</v>
      </c>
      <c r="AB1410" s="35">
        <f t="shared" si="267"/>
        <v>840625</v>
      </c>
      <c r="AC1410" s="27">
        <f t="shared" ref="AC1410:AC1473" si="274">IF(R1410&lt;&gt;"",AB1410*AD1410,"")</f>
        <v>100875</v>
      </c>
      <c r="AD1410" s="212">
        <v>0.12</v>
      </c>
      <c r="AE1410" s="211">
        <f t="shared" ref="AE1410:AE1473" si="275">IF(Q1410="","",IF(Q1410="Yes",1,0))</f>
        <v>0</v>
      </c>
      <c r="AF1410" s="211" t="str">
        <f>IF(AND(COUNTIFS($J$18:J1410,J1410)=1,AE1410=1),1,"")</f>
        <v/>
      </c>
      <c r="AG1410" s="211">
        <f>IF(C1410="","",IF(AND(COUNTIFS($J$18:J1410,J1410)=1,C1410&lt;&gt;""),1,""))</f>
        <v>1</v>
      </c>
      <c r="AH1410" s="211">
        <f>IF(G1410="","",IF(AND(COUNTIFS($J$18:J1410,J1410)=1,G1410&lt;&gt;""),1,""))</f>
        <v>1</v>
      </c>
      <c r="AI1410" s="28">
        <f t="shared" ref="AI1410:AI1473" si="276">IF(P1410="C66 SERVICE","",SUMIFS(AB:AB,F:F,F1410,G:G,G1410,E:E,E1410))</f>
        <v>468573419.10712183</v>
      </c>
      <c r="AJ1410" s="28">
        <f t="shared" ref="AJ1410:AJ1473" si="277">IF(P1410="C66 SERVICE","",SUMIFS(AC:AC,F:F,F1410,G:G,G1410,E:E,E1410))</f>
        <v>55829466.862621114</v>
      </c>
      <c r="AK1410" s="29">
        <f t="shared" ref="AK1410:AK1473" si="278">IF(AJ1410&gt;0,AJ1410/AI1410,"")</f>
        <v>0.11914774629983395</v>
      </c>
      <c r="AL1410" s="210"/>
      <c r="AM1410" s="210"/>
      <c r="AN1410" s="210"/>
      <c r="AO1410" s="210"/>
      <c r="AP1410" s="45" t="str">
        <f t="shared" ref="AP1410:AP1473" si="279">IF(F1410="","",F1410&amp;G1410)</f>
        <v>CancelCancel</v>
      </c>
      <c r="AQ1410" s="45" t="str">
        <f t="shared" ref="AQ1410:AQ1473" si="280">IF(W1410="","",F1410&amp;G1410&amp;W1410)</f>
        <v>CancelCancelJPY</v>
      </c>
    </row>
    <row r="1411" spans="1:43" s="15" customFormat="1">
      <c r="A1411" s="208" t="s">
        <v>35</v>
      </c>
      <c r="B1411" s="209">
        <v>2020</v>
      </c>
      <c r="C1411" s="209">
        <v>11</v>
      </c>
      <c r="D1411" s="57" t="str">
        <f t="shared" si="269"/>
        <v>Q3</v>
      </c>
      <c r="E1411" s="208" t="s">
        <v>171</v>
      </c>
      <c r="F1411" s="208" t="s">
        <v>171</v>
      </c>
      <c r="G1411" s="209" t="s">
        <v>171</v>
      </c>
      <c r="H1411" s="213"/>
      <c r="I1411" s="57" t="str">
        <f t="shared" si="272"/>
        <v>Cancel</v>
      </c>
      <c r="J1411" s="204" t="s">
        <v>1569</v>
      </c>
      <c r="K1411" s="213" t="s">
        <v>1570</v>
      </c>
      <c r="L1411" s="210" t="s">
        <v>79</v>
      </c>
      <c r="M1411" s="208" t="s">
        <v>47</v>
      </c>
      <c r="N1411" s="208">
        <v>1</v>
      </c>
      <c r="O1411" s="208"/>
      <c r="P1411" s="57" t="str">
        <f t="shared" si="273"/>
        <v>MAIN UNIT</v>
      </c>
      <c r="Q1411" s="208" t="s">
        <v>48</v>
      </c>
      <c r="R1411" s="208" t="s">
        <v>49</v>
      </c>
      <c r="S1411" s="208" t="s">
        <v>36</v>
      </c>
      <c r="T1411" s="208" t="s">
        <v>65</v>
      </c>
      <c r="U1411" s="208" t="s">
        <v>66</v>
      </c>
      <c r="V1411" s="208" t="s">
        <v>114</v>
      </c>
      <c r="W1411" s="208" t="s">
        <v>96</v>
      </c>
      <c r="X1411" s="34">
        <v>13450000</v>
      </c>
      <c r="Y1411" s="215" t="str">
        <f t="shared" si="271"/>
        <v>1</v>
      </c>
      <c r="Z1411" s="26">
        <f t="shared" si="270"/>
        <v>13450000</v>
      </c>
      <c r="AA1411" s="208">
        <v>6.25E-2</v>
      </c>
      <c r="AB1411" s="35">
        <f t="shared" si="267"/>
        <v>840625</v>
      </c>
      <c r="AC1411" s="27">
        <f t="shared" si="274"/>
        <v>100875</v>
      </c>
      <c r="AD1411" s="212">
        <v>0.12</v>
      </c>
      <c r="AE1411" s="211">
        <f t="shared" si="275"/>
        <v>0</v>
      </c>
      <c r="AF1411" s="211" t="str">
        <f>IF(AND(COUNTIFS($J$18:J1411,J1411)=1,AE1411=1),1,"")</f>
        <v/>
      </c>
      <c r="AG1411" s="211" t="str">
        <f>IF(C1411="","",IF(AND(COUNTIFS($J$18:J1411,J1411)=1,C1411&lt;&gt;""),1,""))</f>
        <v/>
      </c>
      <c r="AH1411" s="211" t="str">
        <f>IF(G1411="","",IF(AND(COUNTIFS($J$18:J1411,J1411)=1,G1411&lt;&gt;""),1,""))</f>
        <v/>
      </c>
      <c r="AI1411" s="28">
        <f t="shared" si="276"/>
        <v>468573419.10712183</v>
      </c>
      <c r="AJ1411" s="28">
        <f t="shared" si="277"/>
        <v>55829466.862621114</v>
      </c>
      <c r="AK1411" s="29">
        <f t="shared" si="278"/>
        <v>0.11914774629983395</v>
      </c>
      <c r="AL1411" s="210"/>
      <c r="AM1411" s="210"/>
      <c r="AN1411" s="210"/>
      <c r="AO1411" s="210"/>
      <c r="AP1411" s="45" t="str">
        <f t="shared" si="279"/>
        <v>CancelCancel</v>
      </c>
      <c r="AQ1411" s="45" t="str">
        <f t="shared" si="280"/>
        <v>CancelCancelJPY</v>
      </c>
    </row>
    <row r="1412" spans="1:43" s="15" customFormat="1">
      <c r="A1412" s="208" t="s">
        <v>35</v>
      </c>
      <c r="B1412" s="209">
        <v>2020</v>
      </c>
      <c r="C1412" s="209">
        <v>11</v>
      </c>
      <c r="D1412" s="57" t="str">
        <f t="shared" si="269"/>
        <v>Q3</v>
      </c>
      <c r="E1412" s="208" t="s">
        <v>171</v>
      </c>
      <c r="F1412" s="208" t="s">
        <v>171</v>
      </c>
      <c r="G1412" s="209" t="s">
        <v>171</v>
      </c>
      <c r="H1412" s="213"/>
      <c r="I1412" s="57" t="str">
        <f t="shared" si="272"/>
        <v>Cancel</v>
      </c>
      <c r="J1412" s="204" t="s">
        <v>1569</v>
      </c>
      <c r="K1412" s="213" t="s">
        <v>1570</v>
      </c>
      <c r="L1412" s="210" t="s">
        <v>79</v>
      </c>
      <c r="M1412" s="208" t="s">
        <v>47</v>
      </c>
      <c r="N1412" s="208">
        <v>1</v>
      </c>
      <c r="O1412" s="208"/>
      <c r="P1412" s="57" t="str">
        <f t="shared" si="273"/>
        <v>MAIN UNIT</v>
      </c>
      <c r="Q1412" s="208" t="s">
        <v>48</v>
      </c>
      <c r="R1412" s="208" t="s">
        <v>49</v>
      </c>
      <c r="S1412" s="208" t="s">
        <v>36</v>
      </c>
      <c r="T1412" s="208" t="s">
        <v>65</v>
      </c>
      <c r="U1412" s="208" t="s">
        <v>66</v>
      </c>
      <c r="V1412" s="208" t="s">
        <v>114</v>
      </c>
      <c r="W1412" s="208" t="s">
        <v>96</v>
      </c>
      <c r="X1412" s="34">
        <v>13450000</v>
      </c>
      <c r="Y1412" s="215" t="str">
        <f t="shared" si="271"/>
        <v>1</v>
      </c>
      <c r="Z1412" s="26">
        <f t="shared" si="270"/>
        <v>13450000</v>
      </c>
      <c r="AA1412" s="208">
        <v>6.25E-2</v>
      </c>
      <c r="AB1412" s="35">
        <f t="shared" si="267"/>
        <v>840625</v>
      </c>
      <c r="AC1412" s="27">
        <f t="shared" si="274"/>
        <v>100875</v>
      </c>
      <c r="AD1412" s="212">
        <v>0.12</v>
      </c>
      <c r="AE1412" s="211">
        <f t="shared" si="275"/>
        <v>0</v>
      </c>
      <c r="AF1412" s="211" t="str">
        <f>IF(AND(COUNTIFS($J$18:J1412,J1412)=1,AE1412=1),1,"")</f>
        <v/>
      </c>
      <c r="AG1412" s="211" t="str">
        <f>IF(C1412="","",IF(AND(COUNTIFS($J$18:J1412,J1412)=1,C1412&lt;&gt;""),1,""))</f>
        <v/>
      </c>
      <c r="AH1412" s="211" t="str">
        <f>IF(G1412="","",IF(AND(COUNTIFS($J$18:J1412,J1412)=1,G1412&lt;&gt;""),1,""))</f>
        <v/>
      </c>
      <c r="AI1412" s="28">
        <f t="shared" si="276"/>
        <v>468573419.10712183</v>
      </c>
      <c r="AJ1412" s="28">
        <f t="shared" si="277"/>
        <v>55829466.862621114</v>
      </c>
      <c r="AK1412" s="29">
        <f t="shared" si="278"/>
        <v>0.11914774629983395</v>
      </c>
      <c r="AL1412" s="210"/>
      <c r="AM1412" s="210"/>
      <c r="AN1412" s="210"/>
      <c r="AO1412" s="210"/>
      <c r="AP1412" s="45" t="str">
        <f t="shared" si="279"/>
        <v>CancelCancel</v>
      </c>
      <c r="AQ1412" s="45" t="str">
        <f t="shared" si="280"/>
        <v>CancelCancelJPY</v>
      </c>
    </row>
    <row r="1413" spans="1:43" s="15" customFormat="1">
      <c r="A1413" s="208" t="s">
        <v>35</v>
      </c>
      <c r="B1413" s="209">
        <v>2020</v>
      </c>
      <c r="C1413" s="209">
        <v>11</v>
      </c>
      <c r="D1413" s="57" t="str">
        <f t="shared" si="269"/>
        <v>Q3</v>
      </c>
      <c r="E1413" s="208" t="s">
        <v>171</v>
      </c>
      <c r="F1413" s="208" t="s">
        <v>171</v>
      </c>
      <c r="G1413" s="209" t="s">
        <v>171</v>
      </c>
      <c r="H1413" s="213"/>
      <c r="I1413" s="57" t="str">
        <f t="shared" si="272"/>
        <v>Cancel</v>
      </c>
      <c r="J1413" s="204" t="s">
        <v>1569</v>
      </c>
      <c r="K1413" s="213" t="s">
        <v>1570</v>
      </c>
      <c r="L1413" s="210" t="s">
        <v>79</v>
      </c>
      <c r="M1413" s="208" t="s">
        <v>47</v>
      </c>
      <c r="N1413" s="208">
        <v>1</v>
      </c>
      <c r="O1413" s="208"/>
      <c r="P1413" s="57" t="str">
        <f t="shared" si="273"/>
        <v>MAIN UNIT</v>
      </c>
      <c r="Q1413" s="208" t="s">
        <v>48</v>
      </c>
      <c r="R1413" s="208" t="s">
        <v>49</v>
      </c>
      <c r="S1413" s="208" t="s">
        <v>36</v>
      </c>
      <c r="T1413" s="208" t="s">
        <v>65</v>
      </c>
      <c r="U1413" s="208" t="s">
        <v>66</v>
      </c>
      <c r="V1413" s="208" t="s">
        <v>114</v>
      </c>
      <c r="W1413" s="208" t="s">
        <v>96</v>
      </c>
      <c r="X1413" s="34">
        <v>13450000</v>
      </c>
      <c r="Y1413" s="215" t="str">
        <f t="shared" si="271"/>
        <v>1</v>
      </c>
      <c r="Z1413" s="26">
        <f t="shared" si="270"/>
        <v>13450000</v>
      </c>
      <c r="AA1413" s="208">
        <v>6.25E-2</v>
      </c>
      <c r="AB1413" s="35">
        <f t="shared" si="267"/>
        <v>840625</v>
      </c>
      <c r="AC1413" s="27">
        <f t="shared" si="274"/>
        <v>100875</v>
      </c>
      <c r="AD1413" s="212">
        <v>0.12</v>
      </c>
      <c r="AE1413" s="211">
        <f t="shared" si="275"/>
        <v>0</v>
      </c>
      <c r="AF1413" s="211" t="str">
        <f>IF(AND(COUNTIFS($J$18:J1413,J1413)=1,AE1413=1),1,"")</f>
        <v/>
      </c>
      <c r="AG1413" s="211" t="str">
        <f>IF(C1413="","",IF(AND(COUNTIFS($J$18:J1413,J1413)=1,C1413&lt;&gt;""),1,""))</f>
        <v/>
      </c>
      <c r="AH1413" s="211" t="str">
        <f>IF(G1413="","",IF(AND(COUNTIFS($J$18:J1413,J1413)=1,G1413&lt;&gt;""),1,""))</f>
        <v/>
      </c>
      <c r="AI1413" s="28">
        <f t="shared" si="276"/>
        <v>468573419.10712183</v>
      </c>
      <c r="AJ1413" s="28">
        <f t="shared" si="277"/>
        <v>55829466.862621114</v>
      </c>
      <c r="AK1413" s="29">
        <f t="shared" si="278"/>
        <v>0.11914774629983395</v>
      </c>
      <c r="AL1413" s="210"/>
      <c r="AM1413" s="210"/>
      <c r="AN1413" s="210"/>
      <c r="AO1413" s="210"/>
      <c r="AP1413" s="45" t="str">
        <f t="shared" si="279"/>
        <v>CancelCancel</v>
      </c>
      <c r="AQ1413" s="45" t="str">
        <f t="shared" si="280"/>
        <v>CancelCancelJPY</v>
      </c>
    </row>
    <row r="1414" spans="1:43" s="15" customFormat="1">
      <c r="A1414" s="208" t="s">
        <v>35</v>
      </c>
      <c r="B1414" s="209">
        <v>2020</v>
      </c>
      <c r="C1414" s="209">
        <v>11</v>
      </c>
      <c r="D1414" s="57" t="str">
        <f t="shared" si="269"/>
        <v>Q3</v>
      </c>
      <c r="E1414" s="208" t="s">
        <v>171</v>
      </c>
      <c r="F1414" s="208" t="s">
        <v>171</v>
      </c>
      <c r="G1414" s="209" t="s">
        <v>171</v>
      </c>
      <c r="H1414" s="213"/>
      <c r="I1414" s="57" t="str">
        <f t="shared" si="272"/>
        <v>Cancel</v>
      </c>
      <c r="J1414" s="204" t="s">
        <v>1569</v>
      </c>
      <c r="K1414" s="213" t="s">
        <v>1570</v>
      </c>
      <c r="L1414" s="210" t="s">
        <v>55</v>
      </c>
      <c r="M1414" s="208" t="s">
        <v>47</v>
      </c>
      <c r="N1414" s="208">
        <v>1</v>
      </c>
      <c r="O1414" s="208"/>
      <c r="P1414" s="57" t="str">
        <f t="shared" si="273"/>
        <v>MAIN UNIT</v>
      </c>
      <c r="Q1414" s="208" t="s">
        <v>48</v>
      </c>
      <c r="R1414" s="208" t="s">
        <v>49</v>
      </c>
      <c r="S1414" s="208" t="s">
        <v>36</v>
      </c>
      <c r="T1414" s="208" t="s">
        <v>65</v>
      </c>
      <c r="U1414" s="208" t="s">
        <v>66</v>
      </c>
      <c r="V1414" s="208" t="s">
        <v>114</v>
      </c>
      <c r="W1414" s="208" t="s">
        <v>96</v>
      </c>
      <c r="X1414" s="34">
        <v>9000000</v>
      </c>
      <c r="Y1414" s="215" t="str">
        <f t="shared" si="271"/>
        <v>1</v>
      </c>
      <c r="Z1414" s="26">
        <f t="shared" si="270"/>
        <v>9000000</v>
      </c>
      <c r="AA1414" s="208">
        <v>6.25E-2</v>
      </c>
      <c r="AB1414" s="35">
        <f t="shared" si="267"/>
        <v>562500</v>
      </c>
      <c r="AC1414" s="27">
        <f t="shared" si="274"/>
        <v>67500</v>
      </c>
      <c r="AD1414" s="212">
        <v>0.12</v>
      </c>
      <c r="AE1414" s="211">
        <f t="shared" si="275"/>
        <v>0</v>
      </c>
      <c r="AF1414" s="211" t="str">
        <f>IF(AND(COUNTIFS($J$18:J1414,J1414)=1,AE1414=1),1,"")</f>
        <v/>
      </c>
      <c r="AG1414" s="211" t="str">
        <f>IF(C1414="","",IF(AND(COUNTIFS($J$18:J1414,J1414)=1,C1414&lt;&gt;""),1,""))</f>
        <v/>
      </c>
      <c r="AH1414" s="211" t="str">
        <f>IF(G1414="","",IF(AND(COUNTIFS($J$18:J1414,J1414)=1,G1414&lt;&gt;""),1,""))</f>
        <v/>
      </c>
      <c r="AI1414" s="28">
        <f t="shared" si="276"/>
        <v>468573419.10712183</v>
      </c>
      <c r="AJ1414" s="28">
        <f t="shared" si="277"/>
        <v>55829466.862621114</v>
      </c>
      <c r="AK1414" s="29">
        <f t="shared" si="278"/>
        <v>0.11914774629983395</v>
      </c>
      <c r="AL1414" s="210"/>
      <c r="AM1414" s="210"/>
      <c r="AN1414" s="210"/>
      <c r="AO1414" s="210"/>
      <c r="AP1414" s="45" t="str">
        <f t="shared" si="279"/>
        <v>CancelCancel</v>
      </c>
      <c r="AQ1414" s="45" t="str">
        <f t="shared" si="280"/>
        <v>CancelCancelJPY</v>
      </c>
    </row>
    <row r="1415" spans="1:43" s="15" customFormat="1">
      <c r="A1415" s="208" t="s">
        <v>35</v>
      </c>
      <c r="B1415" s="209">
        <v>2020</v>
      </c>
      <c r="C1415" s="209">
        <v>11</v>
      </c>
      <c r="D1415" s="57" t="str">
        <f t="shared" si="269"/>
        <v>Q3</v>
      </c>
      <c r="E1415" s="208" t="s">
        <v>171</v>
      </c>
      <c r="F1415" s="208" t="s">
        <v>171</v>
      </c>
      <c r="G1415" s="209" t="s">
        <v>171</v>
      </c>
      <c r="H1415" s="213"/>
      <c r="I1415" s="57" t="str">
        <f t="shared" si="272"/>
        <v>Cancel</v>
      </c>
      <c r="J1415" s="204" t="s">
        <v>1569</v>
      </c>
      <c r="K1415" s="213" t="s">
        <v>1570</v>
      </c>
      <c r="L1415" s="210" t="s">
        <v>55</v>
      </c>
      <c r="M1415" s="208" t="s">
        <v>47</v>
      </c>
      <c r="N1415" s="208">
        <v>1</v>
      </c>
      <c r="O1415" s="208"/>
      <c r="P1415" s="57" t="str">
        <f t="shared" si="273"/>
        <v>MAIN UNIT</v>
      </c>
      <c r="Q1415" s="208" t="s">
        <v>48</v>
      </c>
      <c r="R1415" s="208" t="s">
        <v>49</v>
      </c>
      <c r="S1415" s="208" t="s">
        <v>36</v>
      </c>
      <c r="T1415" s="208" t="s">
        <v>65</v>
      </c>
      <c r="U1415" s="208" t="s">
        <v>66</v>
      </c>
      <c r="V1415" s="208" t="s">
        <v>114</v>
      </c>
      <c r="W1415" s="208" t="s">
        <v>96</v>
      </c>
      <c r="X1415" s="34">
        <v>9000000</v>
      </c>
      <c r="Y1415" s="215" t="str">
        <f t="shared" si="271"/>
        <v>1</v>
      </c>
      <c r="Z1415" s="26">
        <f t="shared" si="270"/>
        <v>9000000</v>
      </c>
      <c r="AA1415" s="208">
        <v>6.25E-2</v>
      </c>
      <c r="AB1415" s="35">
        <f t="shared" si="267"/>
        <v>562500</v>
      </c>
      <c r="AC1415" s="27">
        <f t="shared" si="274"/>
        <v>67500</v>
      </c>
      <c r="AD1415" s="212">
        <v>0.12</v>
      </c>
      <c r="AE1415" s="211">
        <f t="shared" si="275"/>
        <v>0</v>
      </c>
      <c r="AF1415" s="211" t="str">
        <f>IF(AND(COUNTIFS($J$18:J1415,J1415)=1,AE1415=1),1,"")</f>
        <v/>
      </c>
      <c r="AG1415" s="211" t="str">
        <f>IF(C1415="","",IF(AND(COUNTIFS($J$18:J1415,J1415)=1,C1415&lt;&gt;""),1,""))</f>
        <v/>
      </c>
      <c r="AH1415" s="211" t="str">
        <f>IF(G1415="","",IF(AND(COUNTIFS($J$18:J1415,J1415)=1,G1415&lt;&gt;""),1,""))</f>
        <v/>
      </c>
      <c r="AI1415" s="28">
        <f t="shared" si="276"/>
        <v>468573419.10712183</v>
      </c>
      <c r="AJ1415" s="28">
        <f t="shared" si="277"/>
        <v>55829466.862621114</v>
      </c>
      <c r="AK1415" s="29">
        <f t="shared" si="278"/>
        <v>0.11914774629983395</v>
      </c>
      <c r="AL1415" s="210"/>
      <c r="AM1415" s="210"/>
      <c r="AN1415" s="210"/>
      <c r="AO1415" s="210"/>
      <c r="AP1415" s="45" t="str">
        <f t="shared" si="279"/>
        <v>CancelCancel</v>
      </c>
      <c r="AQ1415" s="45" t="str">
        <f t="shared" si="280"/>
        <v>CancelCancelJPY</v>
      </c>
    </row>
    <row r="1416" spans="1:43" s="15" customFormat="1">
      <c r="A1416" s="208" t="s">
        <v>35</v>
      </c>
      <c r="B1416" s="209">
        <v>2020</v>
      </c>
      <c r="C1416" s="209">
        <v>11</v>
      </c>
      <c r="D1416" s="57" t="str">
        <f t="shared" si="269"/>
        <v>Q3</v>
      </c>
      <c r="E1416" s="208" t="s">
        <v>171</v>
      </c>
      <c r="F1416" s="208" t="s">
        <v>171</v>
      </c>
      <c r="G1416" s="209" t="s">
        <v>171</v>
      </c>
      <c r="H1416" s="213"/>
      <c r="I1416" s="57" t="str">
        <f t="shared" si="272"/>
        <v>Cancel</v>
      </c>
      <c r="J1416" s="204" t="s">
        <v>1569</v>
      </c>
      <c r="K1416" s="213" t="s">
        <v>1570</v>
      </c>
      <c r="L1416" s="210" t="s">
        <v>55</v>
      </c>
      <c r="M1416" s="208" t="s">
        <v>47</v>
      </c>
      <c r="N1416" s="208">
        <v>1</v>
      </c>
      <c r="O1416" s="208"/>
      <c r="P1416" s="57" t="str">
        <f t="shared" si="273"/>
        <v>MAIN UNIT</v>
      </c>
      <c r="Q1416" s="208" t="s">
        <v>48</v>
      </c>
      <c r="R1416" s="208" t="s">
        <v>49</v>
      </c>
      <c r="S1416" s="208" t="s">
        <v>36</v>
      </c>
      <c r="T1416" s="208" t="s">
        <v>65</v>
      </c>
      <c r="U1416" s="208" t="s">
        <v>66</v>
      </c>
      <c r="V1416" s="208" t="s">
        <v>114</v>
      </c>
      <c r="W1416" s="208" t="s">
        <v>96</v>
      </c>
      <c r="X1416" s="34">
        <v>9000000</v>
      </c>
      <c r="Y1416" s="215" t="str">
        <f t="shared" si="271"/>
        <v>1</v>
      </c>
      <c r="Z1416" s="26">
        <f t="shared" si="270"/>
        <v>9000000</v>
      </c>
      <c r="AA1416" s="208">
        <v>6.25E-2</v>
      </c>
      <c r="AB1416" s="35">
        <f t="shared" si="267"/>
        <v>562500</v>
      </c>
      <c r="AC1416" s="27">
        <f t="shared" si="274"/>
        <v>67500</v>
      </c>
      <c r="AD1416" s="212">
        <v>0.12</v>
      </c>
      <c r="AE1416" s="211">
        <f t="shared" si="275"/>
        <v>0</v>
      </c>
      <c r="AF1416" s="211" t="str">
        <f>IF(AND(COUNTIFS($J$18:J1416,J1416)=1,AE1416=1),1,"")</f>
        <v/>
      </c>
      <c r="AG1416" s="211" t="str">
        <f>IF(C1416="","",IF(AND(COUNTIFS($J$18:J1416,J1416)=1,C1416&lt;&gt;""),1,""))</f>
        <v/>
      </c>
      <c r="AH1416" s="211" t="str">
        <f>IF(G1416="","",IF(AND(COUNTIFS($J$18:J1416,J1416)=1,G1416&lt;&gt;""),1,""))</f>
        <v/>
      </c>
      <c r="AI1416" s="28">
        <f t="shared" si="276"/>
        <v>468573419.10712183</v>
      </c>
      <c r="AJ1416" s="28">
        <f t="shared" si="277"/>
        <v>55829466.862621114</v>
      </c>
      <c r="AK1416" s="29">
        <f t="shared" si="278"/>
        <v>0.11914774629983395</v>
      </c>
      <c r="AL1416" s="210"/>
      <c r="AM1416" s="210"/>
      <c r="AN1416" s="210"/>
      <c r="AO1416" s="210"/>
      <c r="AP1416" s="45" t="str">
        <f t="shared" si="279"/>
        <v>CancelCancel</v>
      </c>
      <c r="AQ1416" s="45" t="str">
        <f t="shared" si="280"/>
        <v>CancelCancelJPY</v>
      </c>
    </row>
    <row r="1417" spans="1:43" s="15" customFormat="1">
      <c r="A1417" s="208" t="s">
        <v>35</v>
      </c>
      <c r="B1417" s="209">
        <v>2020</v>
      </c>
      <c r="C1417" s="209">
        <v>11</v>
      </c>
      <c r="D1417" s="57" t="str">
        <f t="shared" si="269"/>
        <v>Q3</v>
      </c>
      <c r="E1417" s="208" t="s">
        <v>171</v>
      </c>
      <c r="F1417" s="208" t="s">
        <v>171</v>
      </c>
      <c r="G1417" s="209" t="s">
        <v>171</v>
      </c>
      <c r="H1417" s="213"/>
      <c r="I1417" s="57" t="str">
        <f t="shared" si="272"/>
        <v>Cancel</v>
      </c>
      <c r="J1417" s="204" t="s">
        <v>1569</v>
      </c>
      <c r="K1417" s="213" t="s">
        <v>1570</v>
      </c>
      <c r="L1417" s="210" t="s">
        <v>55</v>
      </c>
      <c r="M1417" s="208" t="s">
        <v>47</v>
      </c>
      <c r="N1417" s="208">
        <v>1</v>
      </c>
      <c r="O1417" s="208"/>
      <c r="P1417" s="57" t="str">
        <f t="shared" si="273"/>
        <v>MAIN UNIT</v>
      </c>
      <c r="Q1417" s="208" t="s">
        <v>48</v>
      </c>
      <c r="R1417" s="208" t="s">
        <v>49</v>
      </c>
      <c r="S1417" s="208" t="s">
        <v>36</v>
      </c>
      <c r="T1417" s="208" t="s">
        <v>65</v>
      </c>
      <c r="U1417" s="208" t="s">
        <v>66</v>
      </c>
      <c r="V1417" s="208" t="s">
        <v>114</v>
      </c>
      <c r="W1417" s="208" t="s">
        <v>96</v>
      </c>
      <c r="X1417" s="34">
        <v>9000000</v>
      </c>
      <c r="Y1417" s="215" t="str">
        <f t="shared" si="271"/>
        <v>1</v>
      </c>
      <c r="Z1417" s="26">
        <f t="shared" si="270"/>
        <v>9000000</v>
      </c>
      <c r="AA1417" s="208">
        <v>6.25E-2</v>
      </c>
      <c r="AB1417" s="35">
        <f t="shared" si="267"/>
        <v>562500</v>
      </c>
      <c r="AC1417" s="27">
        <f t="shared" si="274"/>
        <v>67500</v>
      </c>
      <c r="AD1417" s="212">
        <v>0.12</v>
      </c>
      <c r="AE1417" s="211">
        <f t="shared" si="275"/>
        <v>0</v>
      </c>
      <c r="AF1417" s="211" t="str">
        <f>IF(AND(COUNTIFS($J$18:J1417,J1417)=1,AE1417=1),1,"")</f>
        <v/>
      </c>
      <c r="AG1417" s="211" t="str">
        <f>IF(C1417="","",IF(AND(COUNTIFS($J$18:J1417,J1417)=1,C1417&lt;&gt;""),1,""))</f>
        <v/>
      </c>
      <c r="AH1417" s="211" t="str">
        <f>IF(G1417="","",IF(AND(COUNTIFS($J$18:J1417,J1417)=1,G1417&lt;&gt;""),1,""))</f>
        <v/>
      </c>
      <c r="AI1417" s="28">
        <f t="shared" si="276"/>
        <v>468573419.10712183</v>
      </c>
      <c r="AJ1417" s="28">
        <f t="shared" si="277"/>
        <v>55829466.862621114</v>
      </c>
      <c r="AK1417" s="29">
        <f t="shared" si="278"/>
        <v>0.11914774629983395</v>
      </c>
      <c r="AL1417" s="210"/>
      <c r="AM1417" s="210"/>
      <c r="AN1417" s="210"/>
      <c r="AO1417" s="210"/>
      <c r="AP1417" s="45" t="str">
        <f t="shared" si="279"/>
        <v>CancelCancel</v>
      </c>
      <c r="AQ1417" s="45" t="str">
        <f t="shared" si="280"/>
        <v>CancelCancelJPY</v>
      </c>
    </row>
    <row r="1418" spans="1:43" s="15" customFormat="1">
      <c r="A1418" s="208" t="s">
        <v>35</v>
      </c>
      <c r="B1418" s="209">
        <v>2020</v>
      </c>
      <c r="C1418" s="209">
        <v>11</v>
      </c>
      <c r="D1418" s="57" t="str">
        <f t="shared" si="269"/>
        <v>Q3</v>
      </c>
      <c r="E1418" s="208" t="s">
        <v>171</v>
      </c>
      <c r="F1418" s="208" t="s">
        <v>171</v>
      </c>
      <c r="G1418" s="209" t="s">
        <v>171</v>
      </c>
      <c r="H1418" s="213"/>
      <c r="I1418" s="57" t="str">
        <f t="shared" si="272"/>
        <v>Cancel</v>
      </c>
      <c r="J1418" s="204" t="s">
        <v>1571</v>
      </c>
      <c r="K1418" s="213" t="s">
        <v>1570</v>
      </c>
      <c r="L1418" s="210" t="s">
        <v>79</v>
      </c>
      <c r="M1418" s="208" t="s">
        <v>47</v>
      </c>
      <c r="N1418" s="208">
        <v>1</v>
      </c>
      <c r="O1418" s="208"/>
      <c r="P1418" s="57" t="str">
        <f t="shared" si="273"/>
        <v>MAIN UNIT</v>
      </c>
      <c r="Q1418" s="208" t="s">
        <v>48</v>
      </c>
      <c r="R1418" s="208" t="s">
        <v>49</v>
      </c>
      <c r="S1418" s="208" t="s">
        <v>36</v>
      </c>
      <c r="T1418" s="208" t="s">
        <v>65</v>
      </c>
      <c r="U1418" s="208" t="s">
        <v>66</v>
      </c>
      <c r="V1418" s="208" t="s">
        <v>114</v>
      </c>
      <c r="W1418" s="208" t="s">
        <v>96</v>
      </c>
      <c r="X1418" s="34">
        <v>13450000</v>
      </c>
      <c r="Y1418" s="215" t="str">
        <f t="shared" si="271"/>
        <v>1</v>
      </c>
      <c r="Z1418" s="26">
        <f t="shared" si="270"/>
        <v>13450000</v>
      </c>
      <c r="AA1418" s="208">
        <v>7.4499999999999997E-2</v>
      </c>
      <c r="AB1418" s="35">
        <f t="shared" ref="AB1418:AB1481" si="281">IF(AND(R1418&lt;&gt;"C66",R1418&lt;&gt;""),Z1418/Y1418*AA1418,"")</f>
        <v>1002025</v>
      </c>
      <c r="AC1418" s="27">
        <f t="shared" si="274"/>
        <v>120243</v>
      </c>
      <c r="AD1418" s="212">
        <v>0.12</v>
      </c>
      <c r="AE1418" s="211">
        <f t="shared" si="275"/>
        <v>0</v>
      </c>
      <c r="AF1418" s="211" t="str">
        <f>IF(AND(COUNTIFS($J$18:J1418,J1418)=1,AE1418=1),1,"")</f>
        <v/>
      </c>
      <c r="AG1418" s="211">
        <f>IF(C1418="","",IF(AND(COUNTIFS($J$18:J1418,J1418)=1,C1418&lt;&gt;""),1,""))</f>
        <v>1</v>
      </c>
      <c r="AH1418" s="211">
        <f>IF(G1418="","",IF(AND(COUNTIFS($J$18:J1418,J1418)=1,G1418&lt;&gt;""),1,""))</f>
        <v>1</v>
      </c>
      <c r="AI1418" s="28">
        <f t="shared" si="276"/>
        <v>468573419.10712183</v>
      </c>
      <c r="AJ1418" s="28">
        <f t="shared" si="277"/>
        <v>55829466.862621114</v>
      </c>
      <c r="AK1418" s="29">
        <f t="shared" si="278"/>
        <v>0.11914774629983395</v>
      </c>
      <c r="AL1418" s="210"/>
      <c r="AM1418" s="210"/>
      <c r="AN1418" s="210"/>
      <c r="AO1418" s="210"/>
      <c r="AP1418" s="45" t="str">
        <f t="shared" si="279"/>
        <v>CancelCancel</v>
      </c>
      <c r="AQ1418" s="45" t="str">
        <f t="shared" si="280"/>
        <v>CancelCancelJPY</v>
      </c>
    </row>
    <row r="1419" spans="1:43" s="15" customFormat="1">
      <c r="A1419" s="208" t="s">
        <v>35</v>
      </c>
      <c r="B1419" s="209">
        <v>2020</v>
      </c>
      <c r="C1419" s="209">
        <v>11</v>
      </c>
      <c r="D1419" s="57" t="str">
        <f t="shared" si="269"/>
        <v>Q3</v>
      </c>
      <c r="E1419" s="208" t="s">
        <v>171</v>
      </c>
      <c r="F1419" s="208" t="s">
        <v>171</v>
      </c>
      <c r="G1419" s="209" t="s">
        <v>171</v>
      </c>
      <c r="H1419" s="213"/>
      <c r="I1419" s="57" t="str">
        <f t="shared" si="272"/>
        <v>Cancel</v>
      </c>
      <c r="J1419" s="204" t="s">
        <v>1571</v>
      </c>
      <c r="K1419" s="213" t="s">
        <v>1570</v>
      </c>
      <c r="L1419" s="210" t="s">
        <v>79</v>
      </c>
      <c r="M1419" s="208" t="s">
        <v>47</v>
      </c>
      <c r="N1419" s="208">
        <v>1</v>
      </c>
      <c r="O1419" s="208"/>
      <c r="P1419" s="57" t="str">
        <f t="shared" si="273"/>
        <v>MAIN UNIT</v>
      </c>
      <c r="Q1419" s="208" t="s">
        <v>48</v>
      </c>
      <c r="R1419" s="208" t="s">
        <v>49</v>
      </c>
      <c r="S1419" s="208" t="s">
        <v>36</v>
      </c>
      <c r="T1419" s="208" t="s">
        <v>65</v>
      </c>
      <c r="U1419" s="208" t="s">
        <v>66</v>
      </c>
      <c r="V1419" s="208" t="s">
        <v>114</v>
      </c>
      <c r="W1419" s="208" t="s">
        <v>96</v>
      </c>
      <c r="X1419" s="34">
        <v>13450000</v>
      </c>
      <c r="Y1419" s="215" t="str">
        <f t="shared" si="271"/>
        <v>1</v>
      </c>
      <c r="Z1419" s="26">
        <f t="shared" si="270"/>
        <v>13450000</v>
      </c>
      <c r="AA1419" s="208">
        <v>7.4499999999999997E-2</v>
      </c>
      <c r="AB1419" s="35">
        <f t="shared" si="281"/>
        <v>1002025</v>
      </c>
      <c r="AC1419" s="27">
        <f t="shared" si="274"/>
        <v>120243</v>
      </c>
      <c r="AD1419" s="212">
        <v>0.12</v>
      </c>
      <c r="AE1419" s="211">
        <f t="shared" si="275"/>
        <v>0</v>
      </c>
      <c r="AF1419" s="211" t="str">
        <f>IF(AND(COUNTIFS($J$18:J1419,J1419)=1,AE1419=1),1,"")</f>
        <v/>
      </c>
      <c r="AG1419" s="211" t="str">
        <f>IF(C1419="","",IF(AND(COUNTIFS($J$18:J1419,J1419)=1,C1419&lt;&gt;""),1,""))</f>
        <v/>
      </c>
      <c r="AH1419" s="211" t="str">
        <f>IF(G1419="","",IF(AND(COUNTIFS($J$18:J1419,J1419)=1,G1419&lt;&gt;""),1,""))</f>
        <v/>
      </c>
      <c r="AI1419" s="28">
        <f t="shared" si="276"/>
        <v>468573419.10712183</v>
      </c>
      <c r="AJ1419" s="28">
        <f t="shared" si="277"/>
        <v>55829466.862621114</v>
      </c>
      <c r="AK1419" s="29">
        <f t="shared" si="278"/>
        <v>0.11914774629983395</v>
      </c>
      <c r="AL1419" s="210"/>
      <c r="AM1419" s="210"/>
      <c r="AN1419" s="210"/>
      <c r="AO1419" s="210"/>
      <c r="AP1419" s="45" t="str">
        <f t="shared" si="279"/>
        <v>CancelCancel</v>
      </c>
      <c r="AQ1419" s="45" t="str">
        <f t="shared" si="280"/>
        <v>CancelCancelJPY</v>
      </c>
    </row>
    <row r="1420" spans="1:43" s="15" customFormat="1">
      <c r="A1420" s="208" t="s">
        <v>35</v>
      </c>
      <c r="B1420" s="209">
        <v>2020</v>
      </c>
      <c r="C1420" s="209">
        <v>11</v>
      </c>
      <c r="D1420" s="57" t="str">
        <f t="shared" si="269"/>
        <v>Q3</v>
      </c>
      <c r="E1420" s="208" t="s">
        <v>171</v>
      </c>
      <c r="F1420" s="208" t="s">
        <v>171</v>
      </c>
      <c r="G1420" s="209" t="s">
        <v>171</v>
      </c>
      <c r="H1420" s="213"/>
      <c r="I1420" s="57" t="str">
        <f t="shared" si="272"/>
        <v>Cancel</v>
      </c>
      <c r="J1420" s="204" t="s">
        <v>1571</v>
      </c>
      <c r="K1420" s="213" t="s">
        <v>1570</v>
      </c>
      <c r="L1420" s="210" t="s">
        <v>79</v>
      </c>
      <c r="M1420" s="208" t="s">
        <v>47</v>
      </c>
      <c r="N1420" s="208">
        <v>1</v>
      </c>
      <c r="O1420" s="208"/>
      <c r="P1420" s="57" t="str">
        <f t="shared" si="273"/>
        <v>MAIN UNIT</v>
      </c>
      <c r="Q1420" s="208" t="s">
        <v>48</v>
      </c>
      <c r="R1420" s="208" t="s">
        <v>49</v>
      </c>
      <c r="S1420" s="208" t="s">
        <v>36</v>
      </c>
      <c r="T1420" s="208" t="s">
        <v>65</v>
      </c>
      <c r="U1420" s="208" t="s">
        <v>66</v>
      </c>
      <c r="V1420" s="208" t="s">
        <v>114</v>
      </c>
      <c r="W1420" s="208" t="s">
        <v>96</v>
      </c>
      <c r="X1420" s="34">
        <v>13450000</v>
      </c>
      <c r="Y1420" s="215" t="str">
        <f t="shared" si="271"/>
        <v>1</v>
      </c>
      <c r="Z1420" s="26">
        <f t="shared" si="270"/>
        <v>13450000</v>
      </c>
      <c r="AA1420" s="208">
        <v>7.4499999999999997E-2</v>
      </c>
      <c r="AB1420" s="35">
        <f t="shared" si="281"/>
        <v>1002025</v>
      </c>
      <c r="AC1420" s="27">
        <f t="shared" si="274"/>
        <v>120243</v>
      </c>
      <c r="AD1420" s="212">
        <v>0.12</v>
      </c>
      <c r="AE1420" s="211">
        <f t="shared" si="275"/>
        <v>0</v>
      </c>
      <c r="AF1420" s="211" t="str">
        <f>IF(AND(COUNTIFS($J$18:J1420,J1420)=1,AE1420=1),1,"")</f>
        <v/>
      </c>
      <c r="AG1420" s="211" t="str">
        <f>IF(C1420="","",IF(AND(COUNTIFS($J$18:J1420,J1420)=1,C1420&lt;&gt;""),1,""))</f>
        <v/>
      </c>
      <c r="AH1420" s="211" t="str">
        <f>IF(G1420="","",IF(AND(COUNTIFS($J$18:J1420,J1420)=1,G1420&lt;&gt;""),1,""))</f>
        <v/>
      </c>
      <c r="AI1420" s="28">
        <f t="shared" si="276"/>
        <v>468573419.10712183</v>
      </c>
      <c r="AJ1420" s="28">
        <f t="shared" si="277"/>
        <v>55829466.862621114</v>
      </c>
      <c r="AK1420" s="29">
        <f t="shared" si="278"/>
        <v>0.11914774629983395</v>
      </c>
      <c r="AL1420" s="210"/>
      <c r="AM1420" s="210"/>
      <c r="AN1420" s="210"/>
      <c r="AO1420" s="210"/>
      <c r="AP1420" s="45" t="str">
        <f t="shared" si="279"/>
        <v>CancelCancel</v>
      </c>
      <c r="AQ1420" s="45" t="str">
        <f t="shared" si="280"/>
        <v>CancelCancelJPY</v>
      </c>
    </row>
    <row r="1421" spans="1:43" s="15" customFormat="1">
      <c r="A1421" s="208" t="s">
        <v>35</v>
      </c>
      <c r="B1421" s="209">
        <v>2020</v>
      </c>
      <c r="C1421" s="209">
        <v>11</v>
      </c>
      <c r="D1421" s="57" t="str">
        <f t="shared" si="269"/>
        <v>Q3</v>
      </c>
      <c r="E1421" s="208" t="s">
        <v>171</v>
      </c>
      <c r="F1421" s="208" t="s">
        <v>171</v>
      </c>
      <c r="G1421" s="209" t="s">
        <v>171</v>
      </c>
      <c r="H1421" s="213"/>
      <c r="I1421" s="57" t="str">
        <f t="shared" si="272"/>
        <v>Cancel</v>
      </c>
      <c r="J1421" s="204" t="s">
        <v>1571</v>
      </c>
      <c r="K1421" s="213" t="s">
        <v>1570</v>
      </c>
      <c r="L1421" s="210" t="s">
        <v>79</v>
      </c>
      <c r="M1421" s="208" t="s">
        <v>47</v>
      </c>
      <c r="N1421" s="208">
        <v>1</v>
      </c>
      <c r="O1421" s="208"/>
      <c r="P1421" s="57" t="str">
        <f t="shared" si="273"/>
        <v>MAIN UNIT</v>
      </c>
      <c r="Q1421" s="208" t="s">
        <v>48</v>
      </c>
      <c r="R1421" s="208" t="s">
        <v>49</v>
      </c>
      <c r="S1421" s="208" t="s">
        <v>36</v>
      </c>
      <c r="T1421" s="208" t="s">
        <v>65</v>
      </c>
      <c r="U1421" s="208" t="s">
        <v>66</v>
      </c>
      <c r="V1421" s="208" t="s">
        <v>114</v>
      </c>
      <c r="W1421" s="208" t="s">
        <v>96</v>
      </c>
      <c r="X1421" s="34">
        <v>13450000</v>
      </c>
      <c r="Y1421" s="215" t="str">
        <f t="shared" si="271"/>
        <v>1</v>
      </c>
      <c r="Z1421" s="26">
        <f t="shared" si="270"/>
        <v>13450000</v>
      </c>
      <c r="AA1421" s="208">
        <v>7.4499999999999997E-2</v>
      </c>
      <c r="AB1421" s="35">
        <f t="shared" si="281"/>
        <v>1002025</v>
      </c>
      <c r="AC1421" s="27">
        <f t="shared" si="274"/>
        <v>120243</v>
      </c>
      <c r="AD1421" s="212">
        <v>0.12</v>
      </c>
      <c r="AE1421" s="211">
        <f t="shared" si="275"/>
        <v>0</v>
      </c>
      <c r="AF1421" s="211" t="str">
        <f>IF(AND(COUNTIFS($J$18:J1421,J1421)=1,AE1421=1),1,"")</f>
        <v/>
      </c>
      <c r="AG1421" s="211" t="str">
        <f>IF(C1421="","",IF(AND(COUNTIFS($J$18:J1421,J1421)=1,C1421&lt;&gt;""),1,""))</f>
        <v/>
      </c>
      <c r="AH1421" s="211" t="str">
        <f>IF(G1421="","",IF(AND(COUNTIFS($J$18:J1421,J1421)=1,G1421&lt;&gt;""),1,""))</f>
        <v/>
      </c>
      <c r="AI1421" s="28">
        <f t="shared" si="276"/>
        <v>468573419.10712183</v>
      </c>
      <c r="AJ1421" s="28">
        <f t="shared" si="277"/>
        <v>55829466.862621114</v>
      </c>
      <c r="AK1421" s="29">
        <f t="shared" si="278"/>
        <v>0.11914774629983395</v>
      </c>
      <c r="AL1421" s="210"/>
      <c r="AM1421" s="210"/>
      <c r="AN1421" s="210"/>
      <c r="AO1421" s="210"/>
      <c r="AP1421" s="45" t="str">
        <f t="shared" si="279"/>
        <v>CancelCancel</v>
      </c>
      <c r="AQ1421" s="45" t="str">
        <f t="shared" si="280"/>
        <v>CancelCancelJPY</v>
      </c>
    </row>
    <row r="1422" spans="1:43" s="15" customFormat="1">
      <c r="A1422" s="208" t="s">
        <v>35</v>
      </c>
      <c r="B1422" s="209">
        <v>2020</v>
      </c>
      <c r="C1422" s="209">
        <v>11</v>
      </c>
      <c r="D1422" s="57" t="str">
        <f t="shared" si="269"/>
        <v>Q3</v>
      </c>
      <c r="E1422" s="208" t="s">
        <v>171</v>
      </c>
      <c r="F1422" s="208" t="s">
        <v>171</v>
      </c>
      <c r="G1422" s="209" t="s">
        <v>171</v>
      </c>
      <c r="H1422" s="213"/>
      <c r="I1422" s="57" t="str">
        <f t="shared" si="272"/>
        <v>Cancel</v>
      </c>
      <c r="J1422" s="204" t="s">
        <v>1571</v>
      </c>
      <c r="K1422" s="213" t="s">
        <v>1570</v>
      </c>
      <c r="L1422" s="210" t="s">
        <v>55</v>
      </c>
      <c r="M1422" s="208" t="s">
        <v>47</v>
      </c>
      <c r="N1422" s="208">
        <v>1</v>
      </c>
      <c r="O1422" s="208"/>
      <c r="P1422" s="57" t="str">
        <f t="shared" si="273"/>
        <v>MAIN UNIT</v>
      </c>
      <c r="Q1422" s="208" t="s">
        <v>48</v>
      </c>
      <c r="R1422" s="208" t="s">
        <v>49</v>
      </c>
      <c r="S1422" s="208" t="s">
        <v>36</v>
      </c>
      <c r="T1422" s="208" t="s">
        <v>65</v>
      </c>
      <c r="U1422" s="208" t="s">
        <v>66</v>
      </c>
      <c r="V1422" s="208" t="s">
        <v>114</v>
      </c>
      <c r="W1422" s="208" t="s">
        <v>96</v>
      </c>
      <c r="X1422" s="34">
        <v>9000000</v>
      </c>
      <c r="Y1422" s="215" t="str">
        <f t="shared" si="271"/>
        <v>1</v>
      </c>
      <c r="Z1422" s="26">
        <f t="shared" si="270"/>
        <v>9000000</v>
      </c>
      <c r="AA1422" s="208">
        <v>7.4499999999999997E-2</v>
      </c>
      <c r="AB1422" s="35">
        <f t="shared" si="281"/>
        <v>670500</v>
      </c>
      <c r="AC1422" s="27">
        <f t="shared" si="274"/>
        <v>80460</v>
      </c>
      <c r="AD1422" s="212">
        <v>0.12</v>
      </c>
      <c r="AE1422" s="211">
        <f t="shared" si="275"/>
        <v>0</v>
      </c>
      <c r="AF1422" s="211" t="str">
        <f>IF(AND(COUNTIFS($J$18:J1422,J1422)=1,AE1422=1),1,"")</f>
        <v/>
      </c>
      <c r="AG1422" s="211" t="str">
        <f>IF(C1422="","",IF(AND(COUNTIFS($J$18:J1422,J1422)=1,C1422&lt;&gt;""),1,""))</f>
        <v/>
      </c>
      <c r="AH1422" s="211" t="str">
        <f>IF(G1422="","",IF(AND(COUNTIFS($J$18:J1422,J1422)=1,G1422&lt;&gt;""),1,""))</f>
        <v/>
      </c>
      <c r="AI1422" s="28">
        <f t="shared" si="276"/>
        <v>468573419.10712183</v>
      </c>
      <c r="AJ1422" s="28">
        <f t="shared" si="277"/>
        <v>55829466.862621114</v>
      </c>
      <c r="AK1422" s="29">
        <f t="shared" si="278"/>
        <v>0.11914774629983395</v>
      </c>
      <c r="AL1422" s="210"/>
      <c r="AM1422" s="210"/>
      <c r="AN1422" s="210"/>
      <c r="AO1422" s="210"/>
      <c r="AP1422" s="45" t="str">
        <f t="shared" si="279"/>
        <v>CancelCancel</v>
      </c>
      <c r="AQ1422" s="45" t="str">
        <f t="shared" si="280"/>
        <v>CancelCancelJPY</v>
      </c>
    </row>
    <row r="1423" spans="1:43" s="15" customFormat="1">
      <c r="A1423" s="208" t="s">
        <v>35</v>
      </c>
      <c r="B1423" s="209">
        <v>2020</v>
      </c>
      <c r="C1423" s="209">
        <v>11</v>
      </c>
      <c r="D1423" s="57" t="str">
        <f t="shared" si="269"/>
        <v>Q3</v>
      </c>
      <c r="E1423" s="208" t="s">
        <v>171</v>
      </c>
      <c r="F1423" s="208" t="s">
        <v>171</v>
      </c>
      <c r="G1423" s="209" t="s">
        <v>171</v>
      </c>
      <c r="H1423" s="213"/>
      <c r="I1423" s="57" t="str">
        <f t="shared" si="272"/>
        <v>Cancel</v>
      </c>
      <c r="J1423" s="204" t="s">
        <v>1571</v>
      </c>
      <c r="K1423" s="213" t="s">
        <v>1570</v>
      </c>
      <c r="L1423" s="210" t="s">
        <v>55</v>
      </c>
      <c r="M1423" s="208" t="s">
        <v>47</v>
      </c>
      <c r="N1423" s="208">
        <v>1</v>
      </c>
      <c r="O1423" s="208"/>
      <c r="P1423" s="57" t="str">
        <f t="shared" si="273"/>
        <v>MAIN UNIT</v>
      </c>
      <c r="Q1423" s="208" t="s">
        <v>48</v>
      </c>
      <c r="R1423" s="208" t="s">
        <v>49</v>
      </c>
      <c r="S1423" s="208" t="s">
        <v>36</v>
      </c>
      <c r="T1423" s="208" t="s">
        <v>65</v>
      </c>
      <c r="U1423" s="208" t="s">
        <v>66</v>
      </c>
      <c r="V1423" s="208" t="s">
        <v>114</v>
      </c>
      <c r="W1423" s="208" t="s">
        <v>96</v>
      </c>
      <c r="X1423" s="34">
        <v>9000000</v>
      </c>
      <c r="Y1423" s="215" t="str">
        <f t="shared" si="271"/>
        <v>1</v>
      </c>
      <c r="Z1423" s="26">
        <f t="shared" si="270"/>
        <v>9000000</v>
      </c>
      <c r="AA1423" s="208">
        <v>7.4499999999999997E-2</v>
      </c>
      <c r="AB1423" s="35">
        <f t="shared" si="281"/>
        <v>670500</v>
      </c>
      <c r="AC1423" s="27">
        <f t="shared" si="274"/>
        <v>80460</v>
      </c>
      <c r="AD1423" s="212">
        <v>0.12</v>
      </c>
      <c r="AE1423" s="211">
        <f t="shared" si="275"/>
        <v>0</v>
      </c>
      <c r="AF1423" s="211" t="str">
        <f>IF(AND(COUNTIFS($J$18:J1423,J1423)=1,AE1423=1),1,"")</f>
        <v/>
      </c>
      <c r="AG1423" s="211" t="str">
        <f>IF(C1423="","",IF(AND(COUNTIFS($J$18:J1423,J1423)=1,C1423&lt;&gt;""),1,""))</f>
        <v/>
      </c>
      <c r="AH1423" s="211" t="str">
        <f>IF(G1423="","",IF(AND(COUNTIFS($J$18:J1423,J1423)=1,G1423&lt;&gt;""),1,""))</f>
        <v/>
      </c>
      <c r="AI1423" s="28">
        <f t="shared" si="276"/>
        <v>468573419.10712183</v>
      </c>
      <c r="AJ1423" s="28">
        <f t="shared" si="277"/>
        <v>55829466.862621114</v>
      </c>
      <c r="AK1423" s="29">
        <f t="shared" si="278"/>
        <v>0.11914774629983395</v>
      </c>
      <c r="AL1423" s="210"/>
      <c r="AM1423" s="210"/>
      <c r="AN1423" s="210"/>
      <c r="AO1423" s="210"/>
      <c r="AP1423" s="45" t="str">
        <f t="shared" si="279"/>
        <v>CancelCancel</v>
      </c>
      <c r="AQ1423" s="45" t="str">
        <f t="shared" si="280"/>
        <v>CancelCancelJPY</v>
      </c>
    </row>
    <row r="1424" spans="1:43" s="15" customFormat="1">
      <c r="A1424" s="208" t="s">
        <v>35</v>
      </c>
      <c r="B1424" s="209">
        <v>2020</v>
      </c>
      <c r="C1424" s="209">
        <v>11</v>
      </c>
      <c r="D1424" s="57" t="str">
        <f t="shared" si="269"/>
        <v>Q3</v>
      </c>
      <c r="E1424" s="208" t="s">
        <v>171</v>
      </c>
      <c r="F1424" s="208" t="s">
        <v>171</v>
      </c>
      <c r="G1424" s="209" t="s">
        <v>171</v>
      </c>
      <c r="H1424" s="213"/>
      <c r="I1424" s="57" t="str">
        <f t="shared" si="272"/>
        <v>Cancel</v>
      </c>
      <c r="J1424" s="204" t="s">
        <v>1571</v>
      </c>
      <c r="K1424" s="213" t="s">
        <v>1570</v>
      </c>
      <c r="L1424" s="210" t="s">
        <v>55</v>
      </c>
      <c r="M1424" s="208" t="s">
        <v>47</v>
      </c>
      <c r="N1424" s="208">
        <v>1</v>
      </c>
      <c r="O1424" s="208"/>
      <c r="P1424" s="57" t="str">
        <f t="shared" si="273"/>
        <v>MAIN UNIT</v>
      </c>
      <c r="Q1424" s="208" t="s">
        <v>48</v>
      </c>
      <c r="R1424" s="208" t="s">
        <v>49</v>
      </c>
      <c r="S1424" s="208" t="s">
        <v>36</v>
      </c>
      <c r="T1424" s="208" t="s">
        <v>65</v>
      </c>
      <c r="U1424" s="208" t="s">
        <v>66</v>
      </c>
      <c r="V1424" s="208" t="s">
        <v>114</v>
      </c>
      <c r="W1424" s="208" t="s">
        <v>96</v>
      </c>
      <c r="X1424" s="34">
        <v>9000000</v>
      </c>
      <c r="Y1424" s="215" t="str">
        <f t="shared" si="271"/>
        <v>1</v>
      </c>
      <c r="Z1424" s="26">
        <f t="shared" si="270"/>
        <v>9000000</v>
      </c>
      <c r="AA1424" s="208">
        <v>7.4499999999999997E-2</v>
      </c>
      <c r="AB1424" s="35">
        <f t="shared" si="281"/>
        <v>670500</v>
      </c>
      <c r="AC1424" s="27">
        <f t="shared" si="274"/>
        <v>80460</v>
      </c>
      <c r="AD1424" s="212">
        <v>0.12</v>
      </c>
      <c r="AE1424" s="211">
        <f t="shared" si="275"/>
        <v>0</v>
      </c>
      <c r="AF1424" s="211" t="str">
        <f>IF(AND(COUNTIFS($J$18:J1424,J1424)=1,AE1424=1),1,"")</f>
        <v/>
      </c>
      <c r="AG1424" s="211" t="str">
        <f>IF(C1424="","",IF(AND(COUNTIFS($J$18:J1424,J1424)=1,C1424&lt;&gt;""),1,""))</f>
        <v/>
      </c>
      <c r="AH1424" s="211" t="str">
        <f>IF(G1424="","",IF(AND(COUNTIFS($J$18:J1424,J1424)=1,G1424&lt;&gt;""),1,""))</f>
        <v/>
      </c>
      <c r="AI1424" s="28">
        <f t="shared" si="276"/>
        <v>468573419.10712183</v>
      </c>
      <c r="AJ1424" s="28">
        <f t="shared" si="277"/>
        <v>55829466.862621114</v>
      </c>
      <c r="AK1424" s="29">
        <f t="shared" si="278"/>
        <v>0.11914774629983395</v>
      </c>
      <c r="AL1424" s="210"/>
      <c r="AM1424" s="210"/>
      <c r="AN1424" s="210"/>
      <c r="AO1424" s="210"/>
      <c r="AP1424" s="45" t="str">
        <f t="shared" si="279"/>
        <v>CancelCancel</v>
      </c>
      <c r="AQ1424" s="45" t="str">
        <f t="shared" si="280"/>
        <v>CancelCancelJPY</v>
      </c>
    </row>
    <row r="1425" spans="1:43" s="15" customFormat="1">
      <c r="A1425" s="208" t="s">
        <v>35</v>
      </c>
      <c r="B1425" s="209">
        <v>2020</v>
      </c>
      <c r="C1425" s="209">
        <v>11</v>
      </c>
      <c r="D1425" s="57" t="str">
        <f t="shared" si="269"/>
        <v>Q3</v>
      </c>
      <c r="E1425" s="208" t="s">
        <v>171</v>
      </c>
      <c r="F1425" s="208" t="s">
        <v>171</v>
      </c>
      <c r="G1425" s="209" t="s">
        <v>171</v>
      </c>
      <c r="H1425" s="213"/>
      <c r="I1425" s="57" t="str">
        <f t="shared" si="272"/>
        <v>Cancel</v>
      </c>
      <c r="J1425" s="204" t="s">
        <v>1571</v>
      </c>
      <c r="K1425" s="213" t="s">
        <v>1570</v>
      </c>
      <c r="L1425" s="210" t="s">
        <v>55</v>
      </c>
      <c r="M1425" s="208" t="s">
        <v>47</v>
      </c>
      <c r="N1425" s="208">
        <v>1</v>
      </c>
      <c r="O1425" s="208"/>
      <c r="P1425" s="57" t="str">
        <f t="shared" si="273"/>
        <v>MAIN UNIT</v>
      </c>
      <c r="Q1425" s="208" t="s">
        <v>48</v>
      </c>
      <c r="R1425" s="208" t="s">
        <v>49</v>
      </c>
      <c r="S1425" s="208" t="s">
        <v>36</v>
      </c>
      <c r="T1425" s="208" t="s">
        <v>65</v>
      </c>
      <c r="U1425" s="208" t="s">
        <v>66</v>
      </c>
      <c r="V1425" s="208" t="s">
        <v>114</v>
      </c>
      <c r="W1425" s="208" t="s">
        <v>96</v>
      </c>
      <c r="X1425" s="34">
        <v>9000000</v>
      </c>
      <c r="Y1425" s="215" t="str">
        <f t="shared" si="271"/>
        <v>1</v>
      </c>
      <c r="Z1425" s="26">
        <f t="shared" si="270"/>
        <v>9000000</v>
      </c>
      <c r="AA1425" s="208">
        <v>7.4499999999999997E-2</v>
      </c>
      <c r="AB1425" s="35">
        <f t="shared" si="281"/>
        <v>670500</v>
      </c>
      <c r="AC1425" s="27">
        <f t="shared" si="274"/>
        <v>80460</v>
      </c>
      <c r="AD1425" s="212">
        <v>0.12</v>
      </c>
      <c r="AE1425" s="211">
        <f t="shared" si="275"/>
        <v>0</v>
      </c>
      <c r="AF1425" s="211" t="str">
        <f>IF(AND(COUNTIFS($J$18:J1425,J1425)=1,AE1425=1),1,"")</f>
        <v/>
      </c>
      <c r="AG1425" s="211" t="str">
        <f>IF(C1425="","",IF(AND(COUNTIFS($J$18:J1425,J1425)=1,C1425&lt;&gt;""),1,""))</f>
        <v/>
      </c>
      <c r="AH1425" s="211" t="str">
        <f>IF(G1425="","",IF(AND(COUNTIFS($J$18:J1425,J1425)=1,G1425&lt;&gt;""),1,""))</f>
        <v/>
      </c>
      <c r="AI1425" s="28">
        <f t="shared" si="276"/>
        <v>468573419.10712183</v>
      </c>
      <c r="AJ1425" s="28">
        <f t="shared" si="277"/>
        <v>55829466.862621114</v>
      </c>
      <c r="AK1425" s="29">
        <f t="shared" si="278"/>
        <v>0.11914774629983395</v>
      </c>
      <c r="AL1425" s="210"/>
      <c r="AM1425" s="210"/>
      <c r="AN1425" s="210"/>
      <c r="AO1425" s="210"/>
      <c r="AP1425" s="45" t="str">
        <f t="shared" si="279"/>
        <v>CancelCancel</v>
      </c>
      <c r="AQ1425" s="45" t="str">
        <f t="shared" si="280"/>
        <v>CancelCancelJPY</v>
      </c>
    </row>
    <row r="1426" spans="1:43" s="15" customFormat="1">
      <c r="A1426" s="208" t="s">
        <v>35</v>
      </c>
      <c r="B1426" s="209">
        <v>2020</v>
      </c>
      <c r="C1426" s="209">
        <v>11</v>
      </c>
      <c r="D1426" s="57" t="str">
        <f t="shared" si="269"/>
        <v>Q3</v>
      </c>
      <c r="E1426" s="208" t="s">
        <v>171</v>
      </c>
      <c r="F1426" s="208" t="s">
        <v>171</v>
      </c>
      <c r="G1426" s="209" t="s">
        <v>171</v>
      </c>
      <c r="H1426" s="213"/>
      <c r="I1426" s="57" t="str">
        <f t="shared" si="272"/>
        <v>Cancel</v>
      </c>
      <c r="J1426" s="204" t="s">
        <v>1572</v>
      </c>
      <c r="K1426" s="213" t="s">
        <v>1468</v>
      </c>
      <c r="L1426" s="210" t="s">
        <v>55</v>
      </c>
      <c r="M1426" s="208" t="s">
        <v>47</v>
      </c>
      <c r="N1426" s="208">
        <v>1</v>
      </c>
      <c r="O1426" s="208"/>
      <c r="P1426" s="57" t="str">
        <f t="shared" si="273"/>
        <v>MAIN UNIT</v>
      </c>
      <c r="Q1426" s="208" t="s">
        <v>48</v>
      </c>
      <c r="R1426" s="208" t="s">
        <v>49</v>
      </c>
      <c r="S1426" s="208" t="s">
        <v>36</v>
      </c>
      <c r="T1426" s="208" t="s">
        <v>65</v>
      </c>
      <c r="U1426" s="208" t="s">
        <v>66</v>
      </c>
      <c r="V1426" s="208" t="s">
        <v>290</v>
      </c>
      <c r="W1426" s="208" t="s">
        <v>96</v>
      </c>
      <c r="X1426" s="34">
        <v>7340000</v>
      </c>
      <c r="Y1426" s="215" t="str">
        <f t="shared" si="271"/>
        <v>1</v>
      </c>
      <c r="Z1426" s="26">
        <f t="shared" si="270"/>
        <v>7340000</v>
      </c>
      <c r="AA1426" s="208">
        <v>7.2400000000000006E-2</v>
      </c>
      <c r="AB1426" s="35">
        <f t="shared" si="281"/>
        <v>531416</v>
      </c>
      <c r="AC1426" s="27">
        <f t="shared" si="274"/>
        <v>63769.919999999998</v>
      </c>
      <c r="AD1426" s="207">
        <v>0.12</v>
      </c>
      <c r="AE1426" s="211">
        <f t="shared" si="275"/>
        <v>0</v>
      </c>
      <c r="AF1426" s="211" t="str">
        <f>IF(AND(COUNTIFS($J$18:J1426,J1426)=1,AE1426=1),1,"")</f>
        <v/>
      </c>
      <c r="AG1426" s="211">
        <f>IF(C1426="","",IF(AND(COUNTIFS($J$18:J1426,J1426)=1,C1426&lt;&gt;""),1,""))</f>
        <v>1</v>
      </c>
      <c r="AH1426" s="211">
        <f>IF(G1426="","",IF(AND(COUNTIFS($J$18:J1426,J1426)=1,G1426&lt;&gt;""),1,""))</f>
        <v>1</v>
      </c>
      <c r="AI1426" s="28">
        <f t="shared" si="276"/>
        <v>468573419.10712183</v>
      </c>
      <c r="AJ1426" s="28">
        <f t="shared" si="277"/>
        <v>55829466.862621114</v>
      </c>
      <c r="AK1426" s="29">
        <f t="shared" si="278"/>
        <v>0.11914774629983395</v>
      </c>
      <c r="AL1426" s="210"/>
      <c r="AM1426" s="210"/>
      <c r="AN1426" s="210"/>
      <c r="AO1426" s="210"/>
      <c r="AP1426" s="45" t="str">
        <f t="shared" si="279"/>
        <v>CancelCancel</v>
      </c>
      <c r="AQ1426" s="45" t="str">
        <f t="shared" si="280"/>
        <v>CancelCancelJPY</v>
      </c>
    </row>
    <row r="1427" spans="1:43" s="15" customFormat="1">
      <c r="A1427" s="208" t="s">
        <v>35</v>
      </c>
      <c r="B1427" s="209">
        <v>2020</v>
      </c>
      <c r="C1427" s="209">
        <v>12</v>
      </c>
      <c r="D1427" s="57" t="str">
        <f t="shared" si="269"/>
        <v>Q3</v>
      </c>
      <c r="E1427" s="208" t="s">
        <v>171</v>
      </c>
      <c r="F1427" s="208" t="s">
        <v>171</v>
      </c>
      <c r="G1427" s="209" t="s">
        <v>171</v>
      </c>
      <c r="H1427" s="213"/>
      <c r="I1427" s="57" t="str">
        <f t="shared" si="272"/>
        <v>Cancel</v>
      </c>
      <c r="J1427" s="204" t="s">
        <v>1573</v>
      </c>
      <c r="K1427" s="213" t="s">
        <v>1506</v>
      </c>
      <c r="L1427" s="210" t="s">
        <v>55</v>
      </c>
      <c r="M1427" s="208" t="s">
        <v>47</v>
      </c>
      <c r="N1427" s="208">
        <v>1</v>
      </c>
      <c r="O1427" s="208"/>
      <c r="P1427" s="57" t="str">
        <f t="shared" si="273"/>
        <v>MAIN UNIT</v>
      </c>
      <c r="Q1427" s="208" t="s">
        <v>56</v>
      </c>
      <c r="R1427" s="208" t="s">
        <v>49</v>
      </c>
      <c r="S1427" s="208" t="s">
        <v>36</v>
      </c>
      <c r="T1427" s="208" t="s">
        <v>65</v>
      </c>
      <c r="U1427" s="208" t="s">
        <v>66</v>
      </c>
      <c r="V1427" s="208" t="s">
        <v>99</v>
      </c>
      <c r="W1427" s="208" t="s">
        <v>96</v>
      </c>
      <c r="X1427" s="34">
        <v>8150000</v>
      </c>
      <c r="Y1427" s="215" t="str">
        <f t="shared" si="271"/>
        <v>1</v>
      </c>
      <c r="Z1427" s="26">
        <f t="shared" si="270"/>
        <v>8150000</v>
      </c>
      <c r="AA1427" s="208">
        <v>7.2400000000000006E-2</v>
      </c>
      <c r="AB1427" s="35">
        <f t="shared" si="281"/>
        <v>590060</v>
      </c>
      <c r="AC1427" s="27">
        <f t="shared" si="274"/>
        <v>70807.199999999997</v>
      </c>
      <c r="AD1427" s="207">
        <v>0.12</v>
      </c>
      <c r="AE1427" s="211">
        <f t="shared" si="275"/>
        <v>1</v>
      </c>
      <c r="AF1427" s="211">
        <f>IF(AND(COUNTIFS($J$18:J1427,J1427)=1,AE1427=1),1,"")</f>
        <v>1</v>
      </c>
      <c r="AG1427" s="211">
        <f>IF(C1427="","",IF(AND(COUNTIFS($J$18:J1427,J1427)=1,C1427&lt;&gt;""),1,""))</f>
        <v>1</v>
      </c>
      <c r="AH1427" s="211">
        <f>IF(G1427="","",IF(AND(COUNTIFS($J$18:J1427,J1427)=1,G1427&lt;&gt;""),1,""))</f>
        <v>1</v>
      </c>
      <c r="AI1427" s="28">
        <f t="shared" si="276"/>
        <v>468573419.10712183</v>
      </c>
      <c r="AJ1427" s="28">
        <f t="shared" si="277"/>
        <v>55829466.862621114</v>
      </c>
      <c r="AK1427" s="29">
        <f t="shared" si="278"/>
        <v>0.11914774629983395</v>
      </c>
      <c r="AL1427" s="210"/>
      <c r="AM1427" s="210"/>
      <c r="AN1427" s="210"/>
      <c r="AO1427" s="210"/>
      <c r="AP1427" s="45" t="str">
        <f t="shared" si="279"/>
        <v>CancelCancel</v>
      </c>
      <c r="AQ1427" s="45" t="str">
        <f t="shared" si="280"/>
        <v>CancelCancelJPY</v>
      </c>
    </row>
    <row r="1428" spans="1:43" s="15" customFormat="1">
      <c r="A1428" s="208" t="s">
        <v>35</v>
      </c>
      <c r="B1428" s="209">
        <v>2020</v>
      </c>
      <c r="C1428" s="209">
        <v>12</v>
      </c>
      <c r="D1428" s="57" t="str">
        <f t="shared" si="269"/>
        <v>Q3</v>
      </c>
      <c r="E1428" s="208" t="s">
        <v>171</v>
      </c>
      <c r="F1428" s="208" t="s">
        <v>171</v>
      </c>
      <c r="G1428" s="209" t="s">
        <v>171</v>
      </c>
      <c r="H1428" s="213"/>
      <c r="I1428" s="57" t="str">
        <f t="shared" si="272"/>
        <v>Cancel</v>
      </c>
      <c r="J1428" s="204" t="s">
        <v>1573</v>
      </c>
      <c r="K1428" s="213" t="s">
        <v>1506</v>
      </c>
      <c r="L1428" s="210" t="s">
        <v>55</v>
      </c>
      <c r="M1428" s="208" t="s">
        <v>47</v>
      </c>
      <c r="N1428" s="208">
        <v>1</v>
      </c>
      <c r="O1428" s="208"/>
      <c r="P1428" s="57" t="str">
        <f t="shared" si="273"/>
        <v>MAIN UNIT</v>
      </c>
      <c r="Q1428" s="208" t="s">
        <v>56</v>
      </c>
      <c r="R1428" s="208" t="s">
        <v>49</v>
      </c>
      <c r="S1428" s="208" t="s">
        <v>36</v>
      </c>
      <c r="T1428" s="208" t="s">
        <v>65</v>
      </c>
      <c r="U1428" s="208" t="s">
        <v>66</v>
      </c>
      <c r="V1428" s="208" t="s">
        <v>99</v>
      </c>
      <c r="W1428" s="208" t="s">
        <v>96</v>
      </c>
      <c r="X1428" s="34">
        <v>8150000</v>
      </c>
      <c r="Y1428" s="215" t="str">
        <f t="shared" si="271"/>
        <v>1</v>
      </c>
      <c r="Z1428" s="26">
        <f t="shared" si="270"/>
        <v>8150000</v>
      </c>
      <c r="AA1428" s="208">
        <v>7.2400000000000006E-2</v>
      </c>
      <c r="AB1428" s="35">
        <f t="shared" si="281"/>
        <v>590060</v>
      </c>
      <c r="AC1428" s="27">
        <f t="shared" si="274"/>
        <v>70807.199999999997</v>
      </c>
      <c r="AD1428" s="207">
        <v>0.12</v>
      </c>
      <c r="AE1428" s="211">
        <f t="shared" si="275"/>
        <v>1</v>
      </c>
      <c r="AF1428" s="211" t="str">
        <f>IF(AND(COUNTIFS($J$18:J1428,J1428)=1,AE1428=1),1,"")</f>
        <v/>
      </c>
      <c r="AG1428" s="211" t="str">
        <f>IF(C1428="","",IF(AND(COUNTIFS($J$18:J1428,J1428)=1,C1428&lt;&gt;""),1,""))</f>
        <v/>
      </c>
      <c r="AH1428" s="211" t="str">
        <f>IF(G1428="","",IF(AND(COUNTIFS($J$18:J1428,J1428)=1,G1428&lt;&gt;""),1,""))</f>
        <v/>
      </c>
      <c r="AI1428" s="28">
        <f t="shared" si="276"/>
        <v>468573419.10712183</v>
      </c>
      <c r="AJ1428" s="28">
        <f t="shared" si="277"/>
        <v>55829466.862621114</v>
      </c>
      <c r="AK1428" s="29">
        <f t="shared" si="278"/>
        <v>0.11914774629983395</v>
      </c>
      <c r="AL1428" s="210"/>
      <c r="AM1428" s="210"/>
      <c r="AN1428" s="210"/>
      <c r="AO1428" s="210"/>
      <c r="AP1428" s="45" t="str">
        <f t="shared" si="279"/>
        <v>CancelCancel</v>
      </c>
      <c r="AQ1428" s="45" t="str">
        <f t="shared" si="280"/>
        <v>CancelCancelJPY</v>
      </c>
    </row>
    <row r="1429" spans="1:43" s="15" customFormat="1">
      <c r="A1429" s="208" t="s">
        <v>35</v>
      </c>
      <c r="B1429" s="209">
        <v>2020</v>
      </c>
      <c r="C1429" s="209">
        <v>12</v>
      </c>
      <c r="D1429" s="57" t="str">
        <f t="shared" si="269"/>
        <v>Q3</v>
      </c>
      <c r="E1429" s="208" t="s">
        <v>171</v>
      </c>
      <c r="F1429" s="208" t="s">
        <v>171</v>
      </c>
      <c r="G1429" s="209" t="s">
        <v>171</v>
      </c>
      <c r="H1429" s="213"/>
      <c r="I1429" s="57" t="str">
        <f t="shared" si="272"/>
        <v>Cancel</v>
      </c>
      <c r="J1429" s="204" t="s">
        <v>1573</v>
      </c>
      <c r="K1429" s="213" t="s">
        <v>1506</v>
      </c>
      <c r="L1429" s="210" t="s">
        <v>55</v>
      </c>
      <c r="M1429" s="208" t="s">
        <v>47</v>
      </c>
      <c r="N1429" s="208">
        <v>1</v>
      </c>
      <c r="O1429" s="208"/>
      <c r="P1429" s="57" t="str">
        <f t="shared" si="273"/>
        <v>MAIN UNIT</v>
      </c>
      <c r="Q1429" s="208" t="s">
        <v>56</v>
      </c>
      <c r="R1429" s="208" t="s">
        <v>49</v>
      </c>
      <c r="S1429" s="208" t="s">
        <v>36</v>
      </c>
      <c r="T1429" s="208" t="s">
        <v>65</v>
      </c>
      <c r="U1429" s="208" t="s">
        <v>66</v>
      </c>
      <c r="V1429" s="208" t="s">
        <v>99</v>
      </c>
      <c r="W1429" s="208" t="s">
        <v>96</v>
      </c>
      <c r="X1429" s="34">
        <v>8150000</v>
      </c>
      <c r="Y1429" s="215" t="str">
        <f t="shared" si="271"/>
        <v>1</v>
      </c>
      <c r="Z1429" s="26">
        <f t="shared" si="270"/>
        <v>8150000</v>
      </c>
      <c r="AA1429" s="208">
        <v>7.2400000000000006E-2</v>
      </c>
      <c r="AB1429" s="35">
        <f t="shared" si="281"/>
        <v>590060</v>
      </c>
      <c r="AC1429" s="27">
        <f t="shared" si="274"/>
        <v>70807.199999999997</v>
      </c>
      <c r="AD1429" s="207">
        <v>0.12</v>
      </c>
      <c r="AE1429" s="211">
        <f t="shared" si="275"/>
        <v>1</v>
      </c>
      <c r="AF1429" s="211" t="str">
        <f>IF(AND(COUNTIFS($J$18:J1429,J1429)=1,AE1429=1),1,"")</f>
        <v/>
      </c>
      <c r="AG1429" s="211" t="str">
        <f>IF(C1429="","",IF(AND(COUNTIFS($J$18:J1429,J1429)=1,C1429&lt;&gt;""),1,""))</f>
        <v/>
      </c>
      <c r="AH1429" s="211" t="str">
        <f>IF(G1429="","",IF(AND(COUNTIFS($J$18:J1429,J1429)=1,G1429&lt;&gt;""),1,""))</f>
        <v/>
      </c>
      <c r="AI1429" s="28">
        <f t="shared" si="276"/>
        <v>468573419.10712183</v>
      </c>
      <c r="AJ1429" s="28">
        <f t="shared" si="277"/>
        <v>55829466.862621114</v>
      </c>
      <c r="AK1429" s="29">
        <f t="shared" si="278"/>
        <v>0.11914774629983395</v>
      </c>
      <c r="AL1429" s="210"/>
      <c r="AM1429" s="210"/>
      <c r="AN1429" s="210"/>
      <c r="AO1429" s="210"/>
      <c r="AP1429" s="45" t="str">
        <f t="shared" si="279"/>
        <v>CancelCancel</v>
      </c>
      <c r="AQ1429" s="45" t="str">
        <f t="shared" si="280"/>
        <v>CancelCancelJPY</v>
      </c>
    </row>
    <row r="1430" spans="1:43" s="15" customFormat="1">
      <c r="A1430" s="208" t="s">
        <v>35</v>
      </c>
      <c r="B1430" s="209">
        <v>2020</v>
      </c>
      <c r="C1430" s="209">
        <v>12</v>
      </c>
      <c r="D1430" s="57" t="str">
        <f t="shared" si="269"/>
        <v>Q3</v>
      </c>
      <c r="E1430" s="208" t="s">
        <v>171</v>
      </c>
      <c r="F1430" s="208" t="s">
        <v>171</v>
      </c>
      <c r="G1430" s="209" t="s">
        <v>171</v>
      </c>
      <c r="H1430" s="213"/>
      <c r="I1430" s="57" t="str">
        <f t="shared" si="272"/>
        <v>Cancel</v>
      </c>
      <c r="J1430" s="204" t="s">
        <v>1573</v>
      </c>
      <c r="K1430" s="213" t="s">
        <v>1506</v>
      </c>
      <c r="L1430" s="210" t="s">
        <v>55</v>
      </c>
      <c r="M1430" s="208" t="s">
        <v>47</v>
      </c>
      <c r="N1430" s="208">
        <v>1</v>
      </c>
      <c r="O1430" s="208"/>
      <c r="P1430" s="57" t="str">
        <f t="shared" si="273"/>
        <v>MAIN UNIT</v>
      </c>
      <c r="Q1430" s="208" t="s">
        <v>56</v>
      </c>
      <c r="R1430" s="208" t="s">
        <v>49</v>
      </c>
      <c r="S1430" s="208" t="s">
        <v>36</v>
      </c>
      <c r="T1430" s="208" t="s">
        <v>65</v>
      </c>
      <c r="U1430" s="208" t="s">
        <v>66</v>
      </c>
      <c r="V1430" s="208" t="s">
        <v>99</v>
      </c>
      <c r="W1430" s="208" t="s">
        <v>96</v>
      </c>
      <c r="X1430" s="34">
        <v>8150000</v>
      </c>
      <c r="Y1430" s="215" t="str">
        <f t="shared" si="271"/>
        <v>1</v>
      </c>
      <c r="Z1430" s="26">
        <f t="shared" si="270"/>
        <v>8150000</v>
      </c>
      <c r="AA1430" s="208">
        <v>7.2400000000000006E-2</v>
      </c>
      <c r="AB1430" s="35">
        <f t="shared" si="281"/>
        <v>590060</v>
      </c>
      <c r="AC1430" s="27">
        <f t="shared" si="274"/>
        <v>70807.199999999997</v>
      </c>
      <c r="AD1430" s="207">
        <v>0.12</v>
      </c>
      <c r="AE1430" s="211">
        <f t="shared" si="275"/>
        <v>1</v>
      </c>
      <c r="AF1430" s="211" t="str">
        <f>IF(AND(COUNTIFS($J$18:J1430,J1430)=1,AE1430=1),1,"")</f>
        <v/>
      </c>
      <c r="AG1430" s="211" t="str">
        <f>IF(C1430="","",IF(AND(COUNTIFS($J$18:J1430,J1430)=1,C1430&lt;&gt;""),1,""))</f>
        <v/>
      </c>
      <c r="AH1430" s="211" t="str">
        <f>IF(G1430="","",IF(AND(COUNTIFS($J$18:J1430,J1430)=1,G1430&lt;&gt;""),1,""))</f>
        <v/>
      </c>
      <c r="AI1430" s="28">
        <f t="shared" si="276"/>
        <v>468573419.10712183</v>
      </c>
      <c r="AJ1430" s="28">
        <f t="shared" si="277"/>
        <v>55829466.862621114</v>
      </c>
      <c r="AK1430" s="29">
        <f t="shared" si="278"/>
        <v>0.11914774629983395</v>
      </c>
      <c r="AL1430" s="210"/>
      <c r="AM1430" s="210"/>
      <c r="AN1430" s="210"/>
      <c r="AO1430" s="210"/>
      <c r="AP1430" s="45" t="str">
        <f t="shared" si="279"/>
        <v>CancelCancel</v>
      </c>
      <c r="AQ1430" s="45" t="str">
        <f t="shared" si="280"/>
        <v>CancelCancelJPY</v>
      </c>
    </row>
    <row r="1431" spans="1:43" s="15" customFormat="1">
      <c r="A1431" s="208" t="s">
        <v>35</v>
      </c>
      <c r="B1431" s="209">
        <v>2020</v>
      </c>
      <c r="C1431" s="209">
        <v>12</v>
      </c>
      <c r="D1431" s="57" t="str">
        <f t="shared" si="269"/>
        <v>Q3</v>
      </c>
      <c r="E1431" s="208" t="s">
        <v>171</v>
      </c>
      <c r="F1431" s="208" t="s">
        <v>171</v>
      </c>
      <c r="G1431" s="209" t="s">
        <v>171</v>
      </c>
      <c r="H1431" s="213" t="s">
        <v>1553</v>
      </c>
      <c r="I1431" s="57" t="str">
        <f t="shared" si="272"/>
        <v>Cancel</v>
      </c>
      <c r="J1431" s="204" t="s">
        <v>1574</v>
      </c>
      <c r="K1431" s="213" t="s">
        <v>1262</v>
      </c>
      <c r="L1431" s="210" t="s">
        <v>79</v>
      </c>
      <c r="M1431" s="208" t="s">
        <v>47</v>
      </c>
      <c r="N1431" s="208">
        <v>1</v>
      </c>
      <c r="O1431" s="208"/>
      <c r="P1431" s="57" t="str">
        <f t="shared" si="273"/>
        <v>MAIN UNIT</v>
      </c>
      <c r="Q1431" s="208" t="s">
        <v>48</v>
      </c>
      <c r="R1431" s="208" t="s">
        <v>49</v>
      </c>
      <c r="S1431" s="208" t="s">
        <v>36</v>
      </c>
      <c r="T1431" s="208" t="s">
        <v>65</v>
      </c>
      <c r="U1431" s="208" t="s">
        <v>66</v>
      </c>
      <c r="V1431" s="208" t="s">
        <v>67</v>
      </c>
      <c r="W1431" s="208" t="s">
        <v>96</v>
      </c>
      <c r="X1431" s="34">
        <v>11530000</v>
      </c>
      <c r="Y1431" s="215" t="str">
        <f t="shared" si="271"/>
        <v>1</v>
      </c>
      <c r="Z1431" s="26">
        <f t="shared" si="270"/>
        <v>11530000</v>
      </c>
      <c r="AA1431" s="208">
        <v>5.96E-2</v>
      </c>
      <c r="AB1431" s="35">
        <f t="shared" si="281"/>
        <v>687188</v>
      </c>
      <c r="AC1431" s="27">
        <f t="shared" si="274"/>
        <v>82462.559999999998</v>
      </c>
      <c r="AD1431" s="207">
        <v>0.12</v>
      </c>
      <c r="AE1431" s="211">
        <f t="shared" si="275"/>
        <v>0</v>
      </c>
      <c r="AF1431" s="211" t="str">
        <f>IF(AND(COUNTIFS($J$18:J1431,J1431)=1,AE1431=1),1,"")</f>
        <v/>
      </c>
      <c r="AG1431" s="211">
        <f>IF(C1431="","",IF(AND(COUNTIFS($J$18:J1431,J1431)=1,C1431&lt;&gt;""),1,""))</f>
        <v>1</v>
      </c>
      <c r="AH1431" s="211">
        <f>IF(G1431="","",IF(AND(COUNTIFS($J$18:J1431,J1431)=1,G1431&lt;&gt;""),1,""))</f>
        <v>1</v>
      </c>
      <c r="AI1431" s="28">
        <f t="shared" si="276"/>
        <v>468573419.10712183</v>
      </c>
      <c r="AJ1431" s="28">
        <f t="shared" si="277"/>
        <v>55829466.862621114</v>
      </c>
      <c r="AK1431" s="29">
        <f t="shared" si="278"/>
        <v>0.11914774629983395</v>
      </c>
      <c r="AL1431" s="210"/>
      <c r="AM1431" s="210"/>
      <c r="AN1431" s="210"/>
      <c r="AO1431" s="210"/>
      <c r="AP1431" s="45" t="str">
        <f t="shared" si="279"/>
        <v>CancelCancel</v>
      </c>
      <c r="AQ1431" s="45" t="str">
        <f t="shared" si="280"/>
        <v>CancelCancelJPY</v>
      </c>
    </row>
    <row r="1432" spans="1:43" s="15" customFormat="1">
      <c r="A1432" s="208" t="s">
        <v>35</v>
      </c>
      <c r="B1432" s="209">
        <v>2020</v>
      </c>
      <c r="C1432" s="209">
        <v>12</v>
      </c>
      <c r="D1432" s="57" t="str">
        <f t="shared" si="269"/>
        <v>Q3</v>
      </c>
      <c r="E1432" s="208" t="s">
        <v>171</v>
      </c>
      <c r="F1432" s="208" t="s">
        <v>171</v>
      </c>
      <c r="G1432" s="209" t="s">
        <v>171</v>
      </c>
      <c r="H1432" s="213" t="s">
        <v>1553</v>
      </c>
      <c r="I1432" s="57" t="str">
        <f t="shared" si="272"/>
        <v>Cancel</v>
      </c>
      <c r="J1432" s="204" t="s">
        <v>1574</v>
      </c>
      <c r="K1432" s="213" t="s">
        <v>1262</v>
      </c>
      <c r="L1432" s="210" t="s">
        <v>79</v>
      </c>
      <c r="M1432" s="208" t="s">
        <v>47</v>
      </c>
      <c r="N1432" s="208">
        <v>1</v>
      </c>
      <c r="O1432" s="208"/>
      <c r="P1432" s="57" t="str">
        <f t="shared" si="273"/>
        <v>MAIN UNIT</v>
      </c>
      <c r="Q1432" s="208" t="s">
        <v>48</v>
      </c>
      <c r="R1432" s="208" t="s">
        <v>49</v>
      </c>
      <c r="S1432" s="208" t="s">
        <v>36</v>
      </c>
      <c r="T1432" s="208" t="s">
        <v>65</v>
      </c>
      <c r="U1432" s="208" t="s">
        <v>66</v>
      </c>
      <c r="V1432" s="208" t="s">
        <v>67</v>
      </c>
      <c r="W1432" s="208" t="s">
        <v>96</v>
      </c>
      <c r="X1432" s="34">
        <v>11530000</v>
      </c>
      <c r="Y1432" s="215" t="str">
        <f t="shared" si="271"/>
        <v>1</v>
      </c>
      <c r="Z1432" s="26">
        <f t="shared" si="270"/>
        <v>11530000</v>
      </c>
      <c r="AA1432" s="208">
        <v>5.96E-2</v>
      </c>
      <c r="AB1432" s="35">
        <f t="shared" si="281"/>
        <v>687188</v>
      </c>
      <c r="AC1432" s="27">
        <f t="shared" si="274"/>
        <v>82462.559999999998</v>
      </c>
      <c r="AD1432" s="207">
        <v>0.12</v>
      </c>
      <c r="AE1432" s="211">
        <f t="shared" si="275"/>
        <v>0</v>
      </c>
      <c r="AF1432" s="211" t="str">
        <f>IF(AND(COUNTIFS($J$18:J1432,J1432)=1,AE1432=1),1,"")</f>
        <v/>
      </c>
      <c r="AG1432" s="211" t="str">
        <f>IF(C1432="","",IF(AND(COUNTIFS($J$18:J1432,J1432)=1,C1432&lt;&gt;""),1,""))</f>
        <v/>
      </c>
      <c r="AH1432" s="211" t="str">
        <f>IF(G1432="","",IF(AND(COUNTIFS($J$18:J1432,J1432)=1,G1432&lt;&gt;""),1,""))</f>
        <v/>
      </c>
      <c r="AI1432" s="28">
        <f t="shared" si="276"/>
        <v>468573419.10712183</v>
      </c>
      <c r="AJ1432" s="28">
        <f t="shared" si="277"/>
        <v>55829466.862621114</v>
      </c>
      <c r="AK1432" s="29">
        <f t="shared" si="278"/>
        <v>0.11914774629983395</v>
      </c>
      <c r="AL1432" s="210"/>
      <c r="AM1432" s="210"/>
      <c r="AN1432" s="210"/>
      <c r="AO1432" s="210"/>
      <c r="AP1432" s="45" t="str">
        <f t="shared" si="279"/>
        <v>CancelCancel</v>
      </c>
      <c r="AQ1432" s="45" t="str">
        <f t="shared" si="280"/>
        <v>CancelCancelJPY</v>
      </c>
    </row>
    <row r="1433" spans="1:43" s="15" customFormat="1">
      <c r="A1433" s="208" t="s">
        <v>35</v>
      </c>
      <c r="B1433" s="209">
        <v>2020</v>
      </c>
      <c r="C1433" s="209">
        <v>12</v>
      </c>
      <c r="D1433" s="57" t="str">
        <f t="shared" si="269"/>
        <v>Q3</v>
      </c>
      <c r="E1433" s="208" t="s">
        <v>171</v>
      </c>
      <c r="F1433" s="208" t="s">
        <v>171</v>
      </c>
      <c r="G1433" s="209" t="s">
        <v>171</v>
      </c>
      <c r="H1433" s="213" t="s">
        <v>1553</v>
      </c>
      <c r="I1433" s="57" t="str">
        <f t="shared" si="272"/>
        <v>Cancel</v>
      </c>
      <c r="J1433" s="204" t="s">
        <v>1574</v>
      </c>
      <c r="K1433" s="213" t="s">
        <v>1262</v>
      </c>
      <c r="L1433" s="210" t="s">
        <v>55</v>
      </c>
      <c r="M1433" s="208" t="s">
        <v>47</v>
      </c>
      <c r="N1433" s="208">
        <v>1</v>
      </c>
      <c r="O1433" s="208"/>
      <c r="P1433" s="57" t="str">
        <f t="shared" si="273"/>
        <v>MAIN UNIT</v>
      </c>
      <c r="Q1433" s="208" t="s">
        <v>48</v>
      </c>
      <c r="R1433" s="208" t="s">
        <v>49</v>
      </c>
      <c r="S1433" s="208" t="s">
        <v>36</v>
      </c>
      <c r="T1433" s="208" t="s">
        <v>65</v>
      </c>
      <c r="U1433" s="208" t="s">
        <v>66</v>
      </c>
      <c r="V1433" s="208" t="s">
        <v>67</v>
      </c>
      <c r="W1433" s="208" t="s">
        <v>96</v>
      </c>
      <c r="X1433" s="34">
        <v>7500000</v>
      </c>
      <c r="Y1433" s="215" t="str">
        <f t="shared" si="271"/>
        <v>1</v>
      </c>
      <c r="Z1433" s="26">
        <f t="shared" si="270"/>
        <v>7500000</v>
      </c>
      <c r="AA1433" s="208">
        <v>5.96E-2</v>
      </c>
      <c r="AB1433" s="35">
        <f t="shared" si="281"/>
        <v>447000</v>
      </c>
      <c r="AC1433" s="27">
        <f t="shared" si="274"/>
        <v>53640</v>
      </c>
      <c r="AD1433" s="207">
        <v>0.12</v>
      </c>
      <c r="AE1433" s="211">
        <f t="shared" si="275"/>
        <v>0</v>
      </c>
      <c r="AF1433" s="211" t="str">
        <f>IF(AND(COUNTIFS($J$18:J1433,J1433)=1,AE1433=1),1,"")</f>
        <v/>
      </c>
      <c r="AG1433" s="211" t="str">
        <f>IF(C1433="","",IF(AND(COUNTIFS($J$18:J1433,J1433)=1,C1433&lt;&gt;""),1,""))</f>
        <v/>
      </c>
      <c r="AH1433" s="211" t="str">
        <f>IF(G1433="","",IF(AND(COUNTIFS($J$18:J1433,J1433)=1,G1433&lt;&gt;""),1,""))</f>
        <v/>
      </c>
      <c r="AI1433" s="28">
        <f t="shared" si="276"/>
        <v>468573419.10712183</v>
      </c>
      <c r="AJ1433" s="28">
        <f t="shared" si="277"/>
        <v>55829466.862621114</v>
      </c>
      <c r="AK1433" s="29">
        <f t="shared" si="278"/>
        <v>0.11914774629983395</v>
      </c>
      <c r="AL1433" s="210"/>
      <c r="AM1433" s="210"/>
      <c r="AN1433" s="210"/>
      <c r="AO1433" s="210"/>
      <c r="AP1433" s="45" t="str">
        <f t="shared" si="279"/>
        <v>CancelCancel</v>
      </c>
      <c r="AQ1433" s="45" t="str">
        <f t="shared" si="280"/>
        <v>CancelCancelJPY</v>
      </c>
    </row>
    <row r="1434" spans="1:43" s="15" customFormat="1">
      <c r="A1434" s="208" t="s">
        <v>35</v>
      </c>
      <c r="B1434" s="209">
        <v>2020</v>
      </c>
      <c r="C1434" s="209">
        <v>12</v>
      </c>
      <c r="D1434" s="57" t="str">
        <f t="shared" si="269"/>
        <v>Q3</v>
      </c>
      <c r="E1434" s="208" t="s">
        <v>171</v>
      </c>
      <c r="F1434" s="208" t="s">
        <v>171</v>
      </c>
      <c r="G1434" s="209" t="s">
        <v>171</v>
      </c>
      <c r="H1434" s="213" t="s">
        <v>1553</v>
      </c>
      <c r="I1434" s="57" t="str">
        <f t="shared" si="272"/>
        <v>Cancel</v>
      </c>
      <c r="J1434" s="204" t="s">
        <v>1574</v>
      </c>
      <c r="K1434" s="213" t="s">
        <v>1262</v>
      </c>
      <c r="L1434" s="210" t="s">
        <v>55</v>
      </c>
      <c r="M1434" s="208" t="s">
        <v>47</v>
      </c>
      <c r="N1434" s="208">
        <v>1</v>
      </c>
      <c r="O1434" s="208"/>
      <c r="P1434" s="57" t="str">
        <f t="shared" si="273"/>
        <v>MAIN UNIT</v>
      </c>
      <c r="Q1434" s="208" t="s">
        <v>48</v>
      </c>
      <c r="R1434" s="208" t="s">
        <v>49</v>
      </c>
      <c r="S1434" s="208" t="s">
        <v>36</v>
      </c>
      <c r="T1434" s="208" t="s">
        <v>65</v>
      </c>
      <c r="U1434" s="208" t="s">
        <v>66</v>
      </c>
      <c r="V1434" s="208" t="s">
        <v>67</v>
      </c>
      <c r="W1434" s="208" t="s">
        <v>96</v>
      </c>
      <c r="X1434" s="34">
        <v>7500000</v>
      </c>
      <c r="Y1434" s="215" t="str">
        <f t="shared" si="271"/>
        <v>1</v>
      </c>
      <c r="Z1434" s="26">
        <f t="shared" si="270"/>
        <v>7500000</v>
      </c>
      <c r="AA1434" s="208">
        <v>5.96E-2</v>
      </c>
      <c r="AB1434" s="35">
        <f t="shared" si="281"/>
        <v>447000</v>
      </c>
      <c r="AC1434" s="27">
        <f t="shared" si="274"/>
        <v>53640</v>
      </c>
      <c r="AD1434" s="207">
        <v>0.12</v>
      </c>
      <c r="AE1434" s="211">
        <f t="shared" si="275"/>
        <v>0</v>
      </c>
      <c r="AF1434" s="211" t="str">
        <f>IF(AND(COUNTIFS($J$18:J1434,J1434)=1,AE1434=1),1,"")</f>
        <v/>
      </c>
      <c r="AG1434" s="211" t="str">
        <f>IF(C1434="","",IF(AND(COUNTIFS($J$18:J1434,J1434)=1,C1434&lt;&gt;""),1,""))</f>
        <v/>
      </c>
      <c r="AH1434" s="211" t="str">
        <f>IF(G1434="","",IF(AND(COUNTIFS($J$18:J1434,J1434)=1,G1434&lt;&gt;""),1,""))</f>
        <v/>
      </c>
      <c r="AI1434" s="28">
        <f t="shared" si="276"/>
        <v>468573419.10712183</v>
      </c>
      <c r="AJ1434" s="28">
        <f t="shared" si="277"/>
        <v>55829466.862621114</v>
      </c>
      <c r="AK1434" s="29">
        <f t="shared" si="278"/>
        <v>0.11914774629983395</v>
      </c>
      <c r="AL1434" s="210"/>
      <c r="AM1434" s="210"/>
      <c r="AN1434" s="210"/>
      <c r="AO1434" s="210"/>
      <c r="AP1434" s="45" t="str">
        <f t="shared" si="279"/>
        <v>CancelCancel</v>
      </c>
      <c r="AQ1434" s="45" t="str">
        <f t="shared" si="280"/>
        <v>CancelCancelJPY</v>
      </c>
    </row>
    <row r="1435" spans="1:43" s="15" customFormat="1">
      <c r="A1435" s="208" t="s">
        <v>35</v>
      </c>
      <c r="B1435" s="209">
        <v>2020</v>
      </c>
      <c r="C1435" s="209">
        <v>12</v>
      </c>
      <c r="D1435" s="57" t="str">
        <f t="shared" si="269"/>
        <v>Q3</v>
      </c>
      <c r="E1435" s="208" t="s">
        <v>171</v>
      </c>
      <c r="F1435" s="208" t="s">
        <v>171</v>
      </c>
      <c r="G1435" s="209" t="s">
        <v>171</v>
      </c>
      <c r="H1435" s="213"/>
      <c r="I1435" s="57" t="str">
        <f t="shared" si="272"/>
        <v>Cancel</v>
      </c>
      <c r="J1435" s="204" t="s">
        <v>1575</v>
      </c>
      <c r="K1435" s="213" t="s">
        <v>568</v>
      </c>
      <c r="L1435" s="210" t="s">
        <v>79</v>
      </c>
      <c r="M1435" s="208" t="s">
        <v>47</v>
      </c>
      <c r="N1435" s="208">
        <v>1</v>
      </c>
      <c r="O1435" s="208"/>
      <c r="P1435" s="57" t="str">
        <f t="shared" si="273"/>
        <v>MAIN UNIT</v>
      </c>
      <c r="Q1435" s="208" t="s">
        <v>48</v>
      </c>
      <c r="R1435" s="208" t="s">
        <v>49</v>
      </c>
      <c r="S1435" s="208" t="s">
        <v>36</v>
      </c>
      <c r="T1435" s="208" t="s">
        <v>65</v>
      </c>
      <c r="U1435" s="208" t="s">
        <v>66</v>
      </c>
      <c r="V1435" s="208" t="s">
        <v>67</v>
      </c>
      <c r="W1435" s="208" t="s">
        <v>96</v>
      </c>
      <c r="X1435" s="34">
        <v>11530000</v>
      </c>
      <c r="Y1435" s="215" t="str">
        <f t="shared" si="271"/>
        <v>1</v>
      </c>
      <c r="Z1435" s="26">
        <f t="shared" si="270"/>
        <v>11530000</v>
      </c>
      <c r="AA1435" s="208">
        <v>5.8700000000000002E-2</v>
      </c>
      <c r="AB1435" s="35">
        <f t="shared" si="281"/>
        <v>676811</v>
      </c>
      <c r="AC1435" s="27">
        <f t="shared" si="274"/>
        <v>81217.319999999992</v>
      </c>
      <c r="AD1435" s="207">
        <v>0.12</v>
      </c>
      <c r="AE1435" s="211">
        <f t="shared" si="275"/>
        <v>0</v>
      </c>
      <c r="AF1435" s="211" t="str">
        <f>IF(AND(COUNTIFS($J$18:J1435,J1435)=1,AE1435=1),1,"")</f>
        <v/>
      </c>
      <c r="AG1435" s="211">
        <f>IF(C1435="","",IF(AND(COUNTIFS($J$18:J1435,J1435)=1,C1435&lt;&gt;""),1,""))</f>
        <v>1</v>
      </c>
      <c r="AH1435" s="211">
        <f>IF(G1435="","",IF(AND(COUNTIFS($J$18:J1435,J1435)=1,G1435&lt;&gt;""),1,""))</f>
        <v>1</v>
      </c>
      <c r="AI1435" s="28">
        <f t="shared" si="276"/>
        <v>468573419.10712183</v>
      </c>
      <c r="AJ1435" s="28">
        <f t="shared" si="277"/>
        <v>55829466.862621114</v>
      </c>
      <c r="AK1435" s="29">
        <f t="shared" si="278"/>
        <v>0.11914774629983395</v>
      </c>
      <c r="AL1435" s="210"/>
      <c r="AM1435" s="210"/>
      <c r="AN1435" s="210"/>
      <c r="AO1435" s="210"/>
      <c r="AP1435" s="45" t="str">
        <f t="shared" si="279"/>
        <v>CancelCancel</v>
      </c>
      <c r="AQ1435" s="45" t="str">
        <f t="shared" si="280"/>
        <v>CancelCancelJPY</v>
      </c>
    </row>
    <row r="1436" spans="1:43" s="15" customFormat="1">
      <c r="A1436" s="208" t="s">
        <v>35</v>
      </c>
      <c r="B1436" s="209">
        <v>2020</v>
      </c>
      <c r="C1436" s="209">
        <v>12</v>
      </c>
      <c r="D1436" s="57" t="str">
        <f t="shared" si="269"/>
        <v>Q3</v>
      </c>
      <c r="E1436" s="208" t="s">
        <v>171</v>
      </c>
      <c r="F1436" s="208" t="s">
        <v>171</v>
      </c>
      <c r="G1436" s="209" t="s">
        <v>171</v>
      </c>
      <c r="H1436" s="213"/>
      <c r="I1436" s="57" t="str">
        <f t="shared" si="272"/>
        <v>Cancel</v>
      </c>
      <c r="J1436" s="204" t="s">
        <v>1575</v>
      </c>
      <c r="K1436" s="213" t="s">
        <v>568</v>
      </c>
      <c r="L1436" s="210" t="s">
        <v>79</v>
      </c>
      <c r="M1436" s="208" t="s">
        <v>47</v>
      </c>
      <c r="N1436" s="208">
        <v>1</v>
      </c>
      <c r="O1436" s="208"/>
      <c r="P1436" s="57" t="str">
        <f t="shared" si="273"/>
        <v>MAIN UNIT</v>
      </c>
      <c r="Q1436" s="208" t="s">
        <v>48</v>
      </c>
      <c r="R1436" s="208" t="s">
        <v>49</v>
      </c>
      <c r="S1436" s="208" t="s">
        <v>36</v>
      </c>
      <c r="T1436" s="208" t="s">
        <v>65</v>
      </c>
      <c r="U1436" s="208" t="s">
        <v>66</v>
      </c>
      <c r="V1436" s="208" t="s">
        <v>67</v>
      </c>
      <c r="W1436" s="208" t="s">
        <v>96</v>
      </c>
      <c r="X1436" s="34">
        <v>11530000</v>
      </c>
      <c r="Y1436" s="215" t="str">
        <f t="shared" si="271"/>
        <v>1</v>
      </c>
      <c r="Z1436" s="26">
        <f t="shared" si="270"/>
        <v>11530000</v>
      </c>
      <c r="AA1436" s="208">
        <v>5.8700000000000002E-2</v>
      </c>
      <c r="AB1436" s="35">
        <f t="shared" si="281"/>
        <v>676811</v>
      </c>
      <c r="AC1436" s="27">
        <f t="shared" si="274"/>
        <v>81217.319999999992</v>
      </c>
      <c r="AD1436" s="207">
        <v>0.12</v>
      </c>
      <c r="AE1436" s="211">
        <f t="shared" si="275"/>
        <v>0</v>
      </c>
      <c r="AF1436" s="211" t="str">
        <f>IF(AND(COUNTIFS($J$18:J1436,J1436)=1,AE1436=1),1,"")</f>
        <v/>
      </c>
      <c r="AG1436" s="211" t="str">
        <f>IF(C1436="","",IF(AND(COUNTIFS($J$18:J1436,J1436)=1,C1436&lt;&gt;""),1,""))</f>
        <v/>
      </c>
      <c r="AH1436" s="211" t="str">
        <f>IF(G1436="","",IF(AND(COUNTIFS($J$18:J1436,J1436)=1,G1436&lt;&gt;""),1,""))</f>
        <v/>
      </c>
      <c r="AI1436" s="28">
        <f t="shared" si="276"/>
        <v>468573419.10712183</v>
      </c>
      <c r="AJ1436" s="28">
        <f t="shared" si="277"/>
        <v>55829466.862621114</v>
      </c>
      <c r="AK1436" s="29">
        <f t="shared" si="278"/>
        <v>0.11914774629983395</v>
      </c>
      <c r="AL1436" s="210"/>
      <c r="AM1436" s="210"/>
      <c r="AN1436" s="210"/>
      <c r="AO1436" s="210"/>
      <c r="AP1436" s="45" t="str">
        <f t="shared" si="279"/>
        <v>CancelCancel</v>
      </c>
      <c r="AQ1436" s="45" t="str">
        <f t="shared" si="280"/>
        <v>CancelCancelJPY</v>
      </c>
    </row>
    <row r="1437" spans="1:43" s="15" customFormat="1">
      <c r="A1437" s="208" t="s">
        <v>35</v>
      </c>
      <c r="B1437" s="209">
        <v>2020</v>
      </c>
      <c r="C1437" s="209">
        <v>12</v>
      </c>
      <c r="D1437" s="57" t="str">
        <f t="shared" si="269"/>
        <v>Q3</v>
      </c>
      <c r="E1437" s="208" t="s">
        <v>171</v>
      </c>
      <c r="F1437" s="208" t="s">
        <v>171</v>
      </c>
      <c r="G1437" s="209" t="s">
        <v>171</v>
      </c>
      <c r="H1437" s="213"/>
      <c r="I1437" s="57" t="str">
        <f t="shared" si="272"/>
        <v>Cancel</v>
      </c>
      <c r="J1437" s="204" t="s">
        <v>1575</v>
      </c>
      <c r="K1437" s="213" t="s">
        <v>568</v>
      </c>
      <c r="L1437" s="210" t="s">
        <v>79</v>
      </c>
      <c r="M1437" s="208" t="s">
        <v>47</v>
      </c>
      <c r="N1437" s="208">
        <v>1</v>
      </c>
      <c r="O1437" s="208"/>
      <c r="P1437" s="57" t="str">
        <f t="shared" si="273"/>
        <v>MAIN UNIT</v>
      </c>
      <c r="Q1437" s="208" t="s">
        <v>48</v>
      </c>
      <c r="R1437" s="208" t="s">
        <v>49</v>
      </c>
      <c r="S1437" s="208" t="s">
        <v>36</v>
      </c>
      <c r="T1437" s="208" t="s">
        <v>65</v>
      </c>
      <c r="U1437" s="208" t="s">
        <v>66</v>
      </c>
      <c r="V1437" s="208" t="s">
        <v>67</v>
      </c>
      <c r="W1437" s="208" t="s">
        <v>96</v>
      </c>
      <c r="X1437" s="34">
        <v>11530000</v>
      </c>
      <c r="Y1437" s="215" t="str">
        <f t="shared" si="271"/>
        <v>1</v>
      </c>
      <c r="Z1437" s="26">
        <f t="shared" si="270"/>
        <v>11530000</v>
      </c>
      <c r="AA1437" s="208">
        <v>5.8700000000000002E-2</v>
      </c>
      <c r="AB1437" s="35">
        <f t="shared" si="281"/>
        <v>676811</v>
      </c>
      <c r="AC1437" s="27">
        <f t="shared" si="274"/>
        <v>81217.319999999992</v>
      </c>
      <c r="AD1437" s="207">
        <v>0.12</v>
      </c>
      <c r="AE1437" s="211">
        <f t="shared" si="275"/>
        <v>0</v>
      </c>
      <c r="AF1437" s="211" t="str">
        <f>IF(AND(COUNTIFS($J$18:J1437,J1437)=1,AE1437=1),1,"")</f>
        <v/>
      </c>
      <c r="AG1437" s="211" t="str">
        <f>IF(C1437="","",IF(AND(COUNTIFS($J$18:J1437,J1437)=1,C1437&lt;&gt;""),1,""))</f>
        <v/>
      </c>
      <c r="AH1437" s="211" t="str">
        <f>IF(G1437="","",IF(AND(COUNTIFS($J$18:J1437,J1437)=1,G1437&lt;&gt;""),1,""))</f>
        <v/>
      </c>
      <c r="AI1437" s="28">
        <f t="shared" si="276"/>
        <v>468573419.10712183</v>
      </c>
      <c r="AJ1437" s="28">
        <f t="shared" si="277"/>
        <v>55829466.862621114</v>
      </c>
      <c r="AK1437" s="29">
        <f t="shared" si="278"/>
        <v>0.11914774629983395</v>
      </c>
      <c r="AL1437" s="210"/>
      <c r="AM1437" s="210"/>
      <c r="AN1437" s="210"/>
      <c r="AO1437" s="210"/>
      <c r="AP1437" s="45" t="str">
        <f t="shared" si="279"/>
        <v>CancelCancel</v>
      </c>
      <c r="AQ1437" s="45" t="str">
        <f t="shared" si="280"/>
        <v>CancelCancelJPY</v>
      </c>
    </row>
    <row r="1438" spans="1:43" s="15" customFormat="1">
      <c r="A1438" s="208" t="s">
        <v>35</v>
      </c>
      <c r="B1438" s="209">
        <v>2020</v>
      </c>
      <c r="C1438" s="209">
        <v>12</v>
      </c>
      <c r="D1438" s="57" t="str">
        <f t="shared" si="269"/>
        <v>Q3</v>
      </c>
      <c r="E1438" s="208" t="s">
        <v>171</v>
      </c>
      <c r="F1438" s="208" t="s">
        <v>171</v>
      </c>
      <c r="G1438" s="209" t="s">
        <v>171</v>
      </c>
      <c r="H1438" s="213"/>
      <c r="I1438" s="57" t="str">
        <f t="shared" si="272"/>
        <v>Cancel</v>
      </c>
      <c r="J1438" s="204" t="s">
        <v>1575</v>
      </c>
      <c r="K1438" s="213" t="s">
        <v>568</v>
      </c>
      <c r="L1438" s="210" t="s">
        <v>79</v>
      </c>
      <c r="M1438" s="208" t="s">
        <v>47</v>
      </c>
      <c r="N1438" s="208">
        <v>1</v>
      </c>
      <c r="O1438" s="208"/>
      <c r="P1438" s="57" t="str">
        <f t="shared" si="273"/>
        <v>MAIN UNIT</v>
      </c>
      <c r="Q1438" s="208" t="s">
        <v>48</v>
      </c>
      <c r="R1438" s="208" t="s">
        <v>49</v>
      </c>
      <c r="S1438" s="208" t="s">
        <v>36</v>
      </c>
      <c r="T1438" s="208" t="s">
        <v>65</v>
      </c>
      <c r="U1438" s="208" t="s">
        <v>66</v>
      </c>
      <c r="V1438" s="208" t="s">
        <v>67</v>
      </c>
      <c r="W1438" s="208" t="s">
        <v>96</v>
      </c>
      <c r="X1438" s="34">
        <v>11530000</v>
      </c>
      <c r="Y1438" s="215" t="str">
        <f t="shared" si="271"/>
        <v>1</v>
      </c>
      <c r="Z1438" s="26">
        <f t="shared" si="270"/>
        <v>11530000</v>
      </c>
      <c r="AA1438" s="208">
        <v>5.8700000000000002E-2</v>
      </c>
      <c r="AB1438" s="35">
        <f t="shared" si="281"/>
        <v>676811</v>
      </c>
      <c r="AC1438" s="27">
        <f t="shared" si="274"/>
        <v>81217.319999999992</v>
      </c>
      <c r="AD1438" s="207">
        <v>0.12</v>
      </c>
      <c r="AE1438" s="211">
        <f t="shared" si="275"/>
        <v>0</v>
      </c>
      <c r="AF1438" s="211" t="str">
        <f>IF(AND(COUNTIFS($J$18:J1438,J1438)=1,AE1438=1),1,"")</f>
        <v/>
      </c>
      <c r="AG1438" s="211" t="str">
        <f>IF(C1438="","",IF(AND(COUNTIFS($J$18:J1438,J1438)=1,C1438&lt;&gt;""),1,""))</f>
        <v/>
      </c>
      <c r="AH1438" s="211" t="str">
        <f>IF(G1438="","",IF(AND(COUNTIFS($J$18:J1438,J1438)=1,G1438&lt;&gt;""),1,""))</f>
        <v/>
      </c>
      <c r="AI1438" s="28">
        <f t="shared" si="276"/>
        <v>468573419.10712183</v>
      </c>
      <c r="AJ1438" s="28">
        <f t="shared" si="277"/>
        <v>55829466.862621114</v>
      </c>
      <c r="AK1438" s="29">
        <f t="shared" si="278"/>
        <v>0.11914774629983395</v>
      </c>
      <c r="AL1438" s="210"/>
      <c r="AM1438" s="210"/>
      <c r="AN1438" s="210"/>
      <c r="AO1438" s="210"/>
      <c r="AP1438" s="45" t="str">
        <f t="shared" si="279"/>
        <v>CancelCancel</v>
      </c>
      <c r="AQ1438" s="45" t="str">
        <f t="shared" si="280"/>
        <v>CancelCancelJPY</v>
      </c>
    </row>
    <row r="1439" spans="1:43" s="15" customFormat="1">
      <c r="A1439" s="208" t="s">
        <v>35</v>
      </c>
      <c r="B1439" s="209">
        <v>2020</v>
      </c>
      <c r="C1439" s="209">
        <v>12</v>
      </c>
      <c r="D1439" s="57" t="str">
        <f t="shared" si="269"/>
        <v>Q3</v>
      </c>
      <c r="E1439" s="208" t="s">
        <v>171</v>
      </c>
      <c r="F1439" s="208" t="s">
        <v>171</v>
      </c>
      <c r="G1439" s="209" t="s">
        <v>171</v>
      </c>
      <c r="H1439" s="213"/>
      <c r="I1439" s="57" t="str">
        <f t="shared" si="272"/>
        <v>Cancel</v>
      </c>
      <c r="J1439" s="204" t="s">
        <v>1575</v>
      </c>
      <c r="K1439" s="213" t="s">
        <v>568</v>
      </c>
      <c r="L1439" s="210" t="s">
        <v>55</v>
      </c>
      <c r="M1439" s="208" t="s">
        <v>47</v>
      </c>
      <c r="N1439" s="208">
        <v>1</v>
      </c>
      <c r="O1439" s="208"/>
      <c r="P1439" s="57" t="str">
        <f t="shared" si="273"/>
        <v>MAIN UNIT</v>
      </c>
      <c r="Q1439" s="208" t="s">
        <v>48</v>
      </c>
      <c r="R1439" s="208" t="s">
        <v>49</v>
      </c>
      <c r="S1439" s="208" t="s">
        <v>36</v>
      </c>
      <c r="T1439" s="208" t="s">
        <v>65</v>
      </c>
      <c r="U1439" s="208" t="s">
        <v>66</v>
      </c>
      <c r="V1439" s="208" t="s">
        <v>67</v>
      </c>
      <c r="W1439" s="208" t="s">
        <v>96</v>
      </c>
      <c r="X1439" s="34">
        <v>7500000</v>
      </c>
      <c r="Y1439" s="215" t="str">
        <f t="shared" si="271"/>
        <v>1</v>
      </c>
      <c r="Z1439" s="26">
        <f t="shared" si="270"/>
        <v>7500000</v>
      </c>
      <c r="AA1439" s="208">
        <v>5.8700000000000002E-2</v>
      </c>
      <c r="AB1439" s="35">
        <f t="shared" si="281"/>
        <v>440250</v>
      </c>
      <c r="AC1439" s="27">
        <f t="shared" si="274"/>
        <v>52830</v>
      </c>
      <c r="AD1439" s="207">
        <v>0.12</v>
      </c>
      <c r="AE1439" s="211">
        <f t="shared" si="275"/>
        <v>0</v>
      </c>
      <c r="AF1439" s="211" t="str">
        <f>IF(AND(COUNTIFS($J$18:J1439,J1439)=1,AE1439=1),1,"")</f>
        <v/>
      </c>
      <c r="AG1439" s="211" t="str">
        <f>IF(C1439="","",IF(AND(COUNTIFS($J$18:J1439,J1439)=1,C1439&lt;&gt;""),1,""))</f>
        <v/>
      </c>
      <c r="AH1439" s="211" t="str">
        <f>IF(G1439="","",IF(AND(COUNTIFS($J$18:J1439,J1439)=1,G1439&lt;&gt;""),1,""))</f>
        <v/>
      </c>
      <c r="AI1439" s="28">
        <f t="shared" si="276"/>
        <v>468573419.10712183</v>
      </c>
      <c r="AJ1439" s="28">
        <f t="shared" si="277"/>
        <v>55829466.862621114</v>
      </c>
      <c r="AK1439" s="29">
        <f t="shared" si="278"/>
        <v>0.11914774629983395</v>
      </c>
      <c r="AL1439" s="210"/>
      <c r="AM1439" s="210"/>
      <c r="AN1439" s="210"/>
      <c r="AO1439" s="210"/>
      <c r="AP1439" s="45" t="str">
        <f t="shared" si="279"/>
        <v>CancelCancel</v>
      </c>
      <c r="AQ1439" s="45" t="str">
        <f t="shared" si="280"/>
        <v>CancelCancelJPY</v>
      </c>
    </row>
    <row r="1440" spans="1:43" s="15" customFormat="1">
      <c r="A1440" s="208" t="s">
        <v>35</v>
      </c>
      <c r="B1440" s="209">
        <v>2020</v>
      </c>
      <c r="C1440" s="209">
        <v>12</v>
      </c>
      <c r="D1440" s="57" t="str">
        <f t="shared" si="269"/>
        <v>Q3</v>
      </c>
      <c r="E1440" s="208" t="s">
        <v>171</v>
      </c>
      <c r="F1440" s="208" t="s">
        <v>171</v>
      </c>
      <c r="G1440" s="209" t="s">
        <v>171</v>
      </c>
      <c r="H1440" s="213"/>
      <c r="I1440" s="57" t="str">
        <f t="shared" si="272"/>
        <v>Cancel</v>
      </c>
      <c r="J1440" s="204" t="s">
        <v>1575</v>
      </c>
      <c r="K1440" s="213" t="s">
        <v>568</v>
      </c>
      <c r="L1440" s="210" t="s">
        <v>55</v>
      </c>
      <c r="M1440" s="208" t="s">
        <v>47</v>
      </c>
      <c r="N1440" s="208">
        <v>1</v>
      </c>
      <c r="O1440" s="208"/>
      <c r="P1440" s="57" t="str">
        <f t="shared" si="273"/>
        <v>MAIN UNIT</v>
      </c>
      <c r="Q1440" s="208" t="s">
        <v>48</v>
      </c>
      <c r="R1440" s="208" t="s">
        <v>49</v>
      </c>
      <c r="S1440" s="208" t="s">
        <v>36</v>
      </c>
      <c r="T1440" s="208" t="s">
        <v>65</v>
      </c>
      <c r="U1440" s="208" t="s">
        <v>66</v>
      </c>
      <c r="V1440" s="208" t="s">
        <v>67</v>
      </c>
      <c r="W1440" s="208" t="s">
        <v>96</v>
      </c>
      <c r="X1440" s="34">
        <v>7500000</v>
      </c>
      <c r="Y1440" s="215" t="str">
        <f t="shared" si="271"/>
        <v>1</v>
      </c>
      <c r="Z1440" s="26">
        <f t="shared" si="270"/>
        <v>7500000</v>
      </c>
      <c r="AA1440" s="208">
        <v>5.8700000000000002E-2</v>
      </c>
      <c r="AB1440" s="35">
        <f t="shared" si="281"/>
        <v>440250</v>
      </c>
      <c r="AC1440" s="27">
        <f t="shared" si="274"/>
        <v>52830</v>
      </c>
      <c r="AD1440" s="207">
        <v>0.12</v>
      </c>
      <c r="AE1440" s="211">
        <f t="shared" si="275"/>
        <v>0</v>
      </c>
      <c r="AF1440" s="211" t="str">
        <f>IF(AND(COUNTIFS($J$18:J1440,J1440)=1,AE1440=1),1,"")</f>
        <v/>
      </c>
      <c r="AG1440" s="211" t="str">
        <f>IF(C1440="","",IF(AND(COUNTIFS($J$18:J1440,J1440)=1,C1440&lt;&gt;""),1,""))</f>
        <v/>
      </c>
      <c r="AH1440" s="211" t="str">
        <f>IF(G1440="","",IF(AND(COUNTIFS($J$18:J1440,J1440)=1,G1440&lt;&gt;""),1,""))</f>
        <v/>
      </c>
      <c r="AI1440" s="28">
        <f t="shared" si="276"/>
        <v>468573419.10712183</v>
      </c>
      <c r="AJ1440" s="28">
        <f t="shared" si="277"/>
        <v>55829466.862621114</v>
      </c>
      <c r="AK1440" s="29">
        <f t="shared" si="278"/>
        <v>0.11914774629983395</v>
      </c>
      <c r="AL1440" s="210"/>
      <c r="AM1440" s="210"/>
      <c r="AN1440" s="210"/>
      <c r="AO1440" s="210"/>
      <c r="AP1440" s="45" t="str">
        <f t="shared" si="279"/>
        <v>CancelCancel</v>
      </c>
      <c r="AQ1440" s="45" t="str">
        <f t="shared" si="280"/>
        <v>CancelCancelJPY</v>
      </c>
    </row>
    <row r="1441" spans="1:43" s="15" customFormat="1">
      <c r="A1441" s="208" t="s">
        <v>35</v>
      </c>
      <c r="B1441" s="209">
        <v>2020</v>
      </c>
      <c r="C1441" s="209">
        <v>12</v>
      </c>
      <c r="D1441" s="57" t="str">
        <f t="shared" si="269"/>
        <v>Q3</v>
      </c>
      <c r="E1441" s="208" t="s">
        <v>171</v>
      </c>
      <c r="F1441" s="208" t="s">
        <v>171</v>
      </c>
      <c r="G1441" s="209" t="s">
        <v>171</v>
      </c>
      <c r="H1441" s="213"/>
      <c r="I1441" s="57" t="str">
        <f t="shared" si="272"/>
        <v>Cancel</v>
      </c>
      <c r="J1441" s="204" t="s">
        <v>1575</v>
      </c>
      <c r="K1441" s="213" t="s">
        <v>568</v>
      </c>
      <c r="L1441" s="210" t="s">
        <v>55</v>
      </c>
      <c r="M1441" s="208" t="s">
        <v>47</v>
      </c>
      <c r="N1441" s="208">
        <v>1</v>
      </c>
      <c r="O1441" s="208"/>
      <c r="P1441" s="57" t="str">
        <f t="shared" si="273"/>
        <v>MAIN UNIT</v>
      </c>
      <c r="Q1441" s="208" t="s">
        <v>48</v>
      </c>
      <c r="R1441" s="208" t="s">
        <v>49</v>
      </c>
      <c r="S1441" s="208" t="s">
        <v>36</v>
      </c>
      <c r="T1441" s="208" t="s">
        <v>65</v>
      </c>
      <c r="U1441" s="208" t="s">
        <v>66</v>
      </c>
      <c r="V1441" s="208" t="s">
        <v>67</v>
      </c>
      <c r="W1441" s="208" t="s">
        <v>96</v>
      </c>
      <c r="X1441" s="34">
        <v>7500000</v>
      </c>
      <c r="Y1441" s="215" t="str">
        <f t="shared" si="271"/>
        <v>1</v>
      </c>
      <c r="Z1441" s="26">
        <f t="shared" si="270"/>
        <v>7500000</v>
      </c>
      <c r="AA1441" s="208">
        <v>5.8700000000000002E-2</v>
      </c>
      <c r="AB1441" s="35">
        <f t="shared" si="281"/>
        <v>440250</v>
      </c>
      <c r="AC1441" s="27">
        <f t="shared" si="274"/>
        <v>52830</v>
      </c>
      <c r="AD1441" s="207">
        <v>0.12</v>
      </c>
      <c r="AE1441" s="211">
        <f t="shared" si="275"/>
        <v>0</v>
      </c>
      <c r="AF1441" s="211" t="str">
        <f>IF(AND(COUNTIFS($J$18:J1441,J1441)=1,AE1441=1),1,"")</f>
        <v/>
      </c>
      <c r="AG1441" s="211" t="str">
        <f>IF(C1441="","",IF(AND(COUNTIFS($J$18:J1441,J1441)=1,C1441&lt;&gt;""),1,""))</f>
        <v/>
      </c>
      <c r="AH1441" s="211" t="str">
        <f>IF(G1441="","",IF(AND(COUNTIFS($J$18:J1441,J1441)=1,G1441&lt;&gt;""),1,""))</f>
        <v/>
      </c>
      <c r="AI1441" s="28">
        <f t="shared" si="276"/>
        <v>468573419.10712183</v>
      </c>
      <c r="AJ1441" s="28">
        <f t="shared" si="277"/>
        <v>55829466.862621114</v>
      </c>
      <c r="AK1441" s="29">
        <f t="shared" si="278"/>
        <v>0.11914774629983395</v>
      </c>
      <c r="AL1441" s="210"/>
      <c r="AM1441" s="210"/>
      <c r="AN1441" s="210"/>
      <c r="AO1441" s="210"/>
      <c r="AP1441" s="45" t="str">
        <f t="shared" si="279"/>
        <v>CancelCancel</v>
      </c>
      <c r="AQ1441" s="45" t="str">
        <f t="shared" si="280"/>
        <v>CancelCancelJPY</v>
      </c>
    </row>
    <row r="1442" spans="1:43" s="15" customFormat="1">
      <c r="A1442" s="208" t="s">
        <v>35</v>
      </c>
      <c r="B1442" s="209">
        <v>2020</v>
      </c>
      <c r="C1442" s="209">
        <v>12</v>
      </c>
      <c r="D1442" s="57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208" t="s">
        <v>171</v>
      </c>
      <c r="F1442" s="208" t="s">
        <v>171</v>
      </c>
      <c r="G1442" s="209" t="s">
        <v>171</v>
      </c>
      <c r="H1442" s="213"/>
      <c r="I1442" s="57" t="str">
        <f t="shared" si="272"/>
        <v>Cancel</v>
      </c>
      <c r="J1442" s="204" t="s">
        <v>1575</v>
      </c>
      <c r="K1442" s="213" t="s">
        <v>568</v>
      </c>
      <c r="L1442" s="210" t="s">
        <v>55</v>
      </c>
      <c r="M1442" s="208" t="s">
        <v>47</v>
      </c>
      <c r="N1442" s="208">
        <v>1</v>
      </c>
      <c r="O1442" s="208"/>
      <c r="P1442" s="57" t="str">
        <f t="shared" si="273"/>
        <v>MAIN UNIT</v>
      </c>
      <c r="Q1442" s="208" t="s">
        <v>48</v>
      </c>
      <c r="R1442" s="208" t="s">
        <v>49</v>
      </c>
      <c r="S1442" s="208" t="s">
        <v>36</v>
      </c>
      <c r="T1442" s="208" t="s">
        <v>65</v>
      </c>
      <c r="U1442" s="208" t="s">
        <v>66</v>
      </c>
      <c r="V1442" s="208" t="s">
        <v>67</v>
      </c>
      <c r="W1442" s="208" t="s">
        <v>96</v>
      </c>
      <c r="X1442" s="34">
        <v>7500000</v>
      </c>
      <c r="Y1442" s="215" t="str">
        <f t="shared" si="271"/>
        <v>1</v>
      </c>
      <c r="Z1442" s="26">
        <f t="shared" ref="Z1442:Z1505" si="283">IF(X1442="","",X1442*MAX(O1442,N1442))</f>
        <v>7500000</v>
      </c>
      <c r="AA1442" s="208">
        <v>5.8700000000000002E-2</v>
      </c>
      <c r="AB1442" s="35">
        <f t="shared" si="281"/>
        <v>440250</v>
      </c>
      <c r="AC1442" s="27">
        <f t="shared" si="274"/>
        <v>52830</v>
      </c>
      <c r="AD1442" s="207">
        <v>0.12</v>
      </c>
      <c r="AE1442" s="211">
        <f t="shared" si="275"/>
        <v>0</v>
      </c>
      <c r="AF1442" s="211" t="str">
        <f>IF(AND(COUNTIFS($J$18:J1442,J1442)=1,AE1442=1),1,"")</f>
        <v/>
      </c>
      <c r="AG1442" s="211" t="str">
        <f>IF(C1442="","",IF(AND(COUNTIFS($J$18:J1442,J1442)=1,C1442&lt;&gt;""),1,""))</f>
        <v/>
      </c>
      <c r="AH1442" s="211" t="str">
        <f>IF(G1442="","",IF(AND(COUNTIFS($J$18:J1442,J1442)=1,G1442&lt;&gt;""),1,""))</f>
        <v/>
      </c>
      <c r="AI1442" s="28">
        <f t="shared" si="276"/>
        <v>468573419.10712183</v>
      </c>
      <c r="AJ1442" s="28">
        <f t="shared" si="277"/>
        <v>55829466.862621114</v>
      </c>
      <c r="AK1442" s="29">
        <f t="shared" si="278"/>
        <v>0.11914774629983395</v>
      </c>
      <c r="AL1442" s="210"/>
      <c r="AM1442" s="210"/>
      <c r="AN1442" s="210"/>
      <c r="AO1442" s="210"/>
      <c r="AP1442" s="45" t="str">
        <f t="shared" si="279"/>
        <v>CancelCancel</v>
      </c>
      <c r="AQ1442" s="45" t="str">
        <f t="shared" si="280"/>
        <v>CancelCancelJPY</v>
      </c>
    </row>
    <row r="1443" spans="1:43" s="15" customFormat="1">
      <c r="A1443" s="208" t="s">
        <v>171</v>
      </c>
      <c r="B1443" s="209">
        <v>2020</v>
      </c>
      <c r="C1443" s="209">
        <v>12</v>
      </c>
      <c r="D1443" s="57" t="str">
        <f t="shared" si="282"/>
        <v>Q3</v>
      </c>
      <c r="E1443" s="208" t="s">
        <v>171</v>
      </c>
      <c r="F1443" s="208" t="s">
        <v>171</v>
      </c>
      <c r="G1443" s="209" t="s">
        <v>171</v>
      </c>
      <c r="H1443" s="213"/>
      <c r="I1443" s="57" t="str">
        <f t="shared" si="272"/>
        <v>Cancel</v>
      </c>
      <c r="J1443" s="204" t="s">
        <v>1576</v>
      </c>
      <c r="K1443" s="213" t="s">
        <v>1541</v>
      </c>
      <c r="L1443" s="210" t="s">
        <v>79</v>
      </c>
      <c r="M1443" s="208" t="s">
        <v>47</v>
      </c>
      <c r="N1443" s="208">
        <v>1</v>
      </c>
      <c r="O1443" s="208"/>
      <c r="P1443" s="57" t="str">
        <f t="shared" si="273"/>
        <v>MAIN UNIT</v>
      </c>
      <c r="Q1443" s="208" t="s">
        <v>56</v>
      </c>
      <c r="R1443" s="208" t="s">
        <v>49</v>
      </c>
      <c r="S1443" s="208" t="s">
        <v>36</v>
      </c>
      <c r="T1443" s="208" t="s">
        <v>65</v>
      </c>
      <c r="U1443" s="208" t="s">
        <v>66</v>
      </c>
      <c r="V1443" s="208" t="s">
        <v>114</v>
      </c>
      <c r="W1443" s="208" t="s">
        <v>96</v>
      </c>
      <c r="X1443" s="34">
        <v>12400000</v>
      </c>
      <c r="Y1443" s="215" t="str">
        <f t="shared" si="271"/>
        <v>1</v>
      </c>
      <c r="Z1443" s="26">
        <f t="shared" si="283"/>
        <v>12400000</v>
      </c>
      <c r="AA1443" s="208">
        <v>7.17E-2</v>
      </c>
      <c r="AB1443" s="35">
        <f t="shared" si="281"/>
        <v>889080</v>
      </c>
      <c r="AC1443" s="27">
        <f t="shared" si="274"/>
        <v>106689.59999999999</v>
      </c>
      <c r="AD1443" s="212">
        <v>0.12</v>
      </c>
      <c r="AE1443" s="211">
        <f t="shared" si="275"/>
        <v>1</v>
      </c>
      <c r="AF1443" s="211">
        <f>IF(AND(COUNTIFS($J$18:J1443,J1443)=1,AE1443=1),1,"")</f>
        <v>1</v>
      </c>
      <c r="AG1443" s="211">
        <f>IF(C1443="","",IF(AND(COUNTIFS($J$18:J1443,J1443)=1,C1443&lt;&gt;""),1,""))</f>
        <v>1</v>
      </c>
      <c r="AH1443" s="211">
        <f>IF(G1443="","",IF(AND(COUNTIFS($J$18:J1443,J1443)=1,G1443&lt;&gt;""),1,""))</f>
        <v>1</v>
      </c>
      <c r="AI1443" s="28">
        <f t="shared" si="276"/>
        <v>468573419.10712183</v>
      </c>
      <c r="AJ1443" s="28">
        <f t="shared" si="277"/>
        <v>55829466.862621114</v>
      </c>
      <c r="AK1443" s="29">
        <f t="shared" si="278"/>
        <v>0.11914774629983395</v>
      </c>
      <c r="AL1443" s="210"/>
      <c r="AM1443" s="210"/>
      <c r="AN1443" s="210"/>
      <c r="AO1443" s="210"/>
      <c r="AP1443" s="45" t="str">
        <f t="shared" si="279"/>
        <v>CancelCancel</v>
      </c>
      <c r="AQ1443" s="45" t="str">
        <f t="shared" si="280"/>
        <v>CancelCancelJPY</v>
      </c>
    </row>
    <row r="1444" spans="1:43" s="15" customFormat="1">
      <c r="A1444" s="208" t="s">
        <v>171</v>
      </c>
      <c r="B1444" s="209">
        <v>2020</v>
      </c>
      <c r="C1444" s="209">
        <v>12</v>
      </c>
      <c r="D1444" s="57" t="str">
        <f t="shared" si="282"/>
        <v>Q3</v>
      </c>
      <c r="E1444" s="208" t="s">
        <v>171</v>
      </c>
      <c r="F1444" s="208" t="s">
        <v>171</v>
      </c>
      <c r="G1444" s="209" t="s">
        <v>171</v>
      </c>
      <c r="H1444" s="213"/>
      <c r="I1444" s="57" t="str">
        <f t="shared" si="272"/>
        <v>Cancel</v>
      </c>
      <c r="J1444" s="204" t="s">
        <v>1576</v>
      </c>
      <c r="K1444" s="213" t="s">
        <v>1541</v>
      </c>
      <c r="L1444" s="210" t="s">
        <v>79</v>
      </c>
      <c r="M1444" s="208" t="s">
        <v>47</v>
      </c>
      <c r="N1444" s="208">
        <v>1</v>
      </c>
      <c r="O1444" s="208"/>
      <c r="P1444" s="57" t="str">
        <f t="shared" si="273"/>
        <v>MAIN UNIT</v>
      </c>
      <c r="Q1444" s="208" t="s">
        <v>56</v>
      </c>
      <c r="R1444" s="208" t="s">
        <v>49</v>
      </c>
      <c r="S1444" s="208" t="s">
        <v>36</v>
      </c>
      <c r="T1444" s="208" t="s">
        <v>65</v>
      </c>
      <c r="U1444" s="208" t="s">
        <v>66</v>
      </c>
      <c r="V1444" s="208" t="s">
        <v>114</v>
      </c>
      <c r="W1444" s="208" t="s">
        <v>96</v>
      </c>
      <c r="X1444" s="34">
        <v>12400000</v>
      </c>
      <c r="Y1444" s="215" t="str">
        <f t="shared" si="271"/>
        <v>1</v>
      </c>
      <c r="Z1444" s="26">
        <f t="shared" si="283"/>
        <v>12400000</v>
      </c>
      <c r="AA1444" s="208">
        <v>7.17E-2</v>
      </c>
      <c r="AB1444" s="35">
        <f t="shared" si="281"/>
        <v>889080</v>
      </c>
      <c r="AC1444" s="27">
        <f t="shared" si="274"/>
        <v>106689.59999999999</v>
      </c>
      <c r="AD1444" s="212">
        <v>0.12</v>
      </c>
      <c r="AE1444" s="211">
        <f t="shared" si="275"/>
        <v>1</v>
      </c>
      <c r="AF1444" s="211" t="str">
        <f>IF(AND(COUNTIFS($J$18:J1444,J1444)=1,AE1444=1),1,"")</f>
        <v/>
      </c>
      <c r="AG1444" s="211" t="str">
        <f>IF(C1444="","",IF(AND(COUNTIFS($J$18:J1444,J1444)=1,C1444&lt;&gt;""),1,""))</f>
        <v/>
      </c>
      <c r="AH1444" s="211" t="str">
        <f>IF(G1444="","",IF(AND(COUNTIFS($J$18:J1444,J1444)=1,G1444&lt;&gt;""),1,""))</f>
        <v/>
      </c>
      <c r="AI1444" s="28">
        <f t="shared" si="276"/>
        <v>468573419.10712183</v>
      </c>
      <c r="AJ1444" s="28">
        <f t="shared" si="277"/>
        <v>55829466.862621114</v>
      </c>
      <c r="AK1444" s="29">
        <f t="shared" si="278"/>
        <v>0.11914774629983395</v>
      </c>
      <c r="AL1444" s="210"/>
      <c r="AM1444" s="210"/>
      <c r="AN1444" s="210"/>
      <c r="AO1444" s="210"/>
      <c r="AP1444" s="45" t="str">
        <f t="shared" si="279"/>
        <v>CancelCancel</v>
      </c>
      <c r="AQ1444" s="45" t="str">
        <f t="shared" si="280"/>
        <v>CancelCancelJPY</v>
      </c>
    </row>
    <row r="1445" spans="1:43" s="15" customFormat="1">
      <c r="A1445" s="208" t="s">
        <v>171</v>
      </c>
      <c r="B1445" s="209">
        <v>2020</v>
      </c>
      <c r="C1445" s="209">
        <v>12</v>
      </c>
      <c r="D1445" s="57" t="str">
        <f t="shared" si="282"/>
        <v>Q3</v>
      </c>
      <c r="E1445" s="208" t="s">
        <v>171</v>
      </c>
      <c r="F1445" s="208" t="s">
        <v>171</v>
      </c>
      <c r="G1445" s="209" t="s">
        <v>171</v>
      </c>
      <c r="H1445" s="213"/>
      <c r="I1445" s="57" t="str">
        <f t="shared" si="272"/>
        <v>Cancel</v>
      </c>
      <c r="J1445" s="204" t="s">
        <v>1576</v>
      </c>
      <c r="K1445" s="213" t="s">
        <v>1541</v>
      </c>
      <c r="L1445" s="210" t="s">
        <v>79</v>
      </c>
      <c r="M1445" s="208" t="s">
        <v>47</v>
      </c>
      <c r="N1445" s="208">
        <v>1</v>
      </c>
      <c r="O1445" s="208"/>
      <c r="P1445" s="57" t="str">
        <f t="shared" si="273"/>
        <v>MAIN UNIT</v>
      </c>
      <c r="Q1445" s="208" t="s">
        <v>56</v>
      </c>
      <c r="R1445" s="208" t="s">
        <v>49</v>
      </c>
      <c r="S1445" s="208" t="s">
        <v>36</v>
      </c>
      <c r="T1445" s="208" t="s">
        <v>65</v>
      </c>
      <c r="U1445" s="208" t="s">
        <v>66</v>
      </c>
      <c r="V1445" s="208" t="s">
        <v>114</v>
      </c>
      <c r="W1445" s="208" t="s">
        <v>96</v>
      </c>
      <c r="X1445" s="34">
        <v>12400000</v>
      </c>
      <c r="Y1445" s="215" t="str">
        <f t="shared" si="271"/>
        <v>1</v>
      </c>
      <c r="Z1445" s="26">
        <f t="shared" si="283"/>
        <v>12400000</v>
      </c>
      <c r="AA1445" s="208">
        <v>7.17E-2</v>
      </c>
      <c r="AB1445" s="35">
        <f t="shared" si="281"/>
        <v>889080</v>
      </c>
      <c r="AC1445" s="27">
        <f t="shared" si="274"/>
        <v>106689.59999999999</v>
      </c>
      <c r="AD1445" s="212">
        <v>0.12</v>
      </c>
      <c r="AE1445" s="211">
        <f t="shared" si="275"/>
        <v>1</v>
      </c>
      <c r="AF1445" s="211" t="str">
        <f>IF(AND(COUNTIFS($J$18:J1445,J1445)=1,AE1445=1),1,"")</f>
        <v/>
      </c>
      <c r="AG1445" s="211" t="str">
        <f>IF(C1445="","",IF(AND(COUNTIFS($J$18:J1445,J1445)=1,C1445&lt;&gt;""),1,""))</f>
        <v/>
      </c>
      <c r="AH1445" s="211" t="str">
        <f>IF(G1445="","",IF(AND(COUNTIFS($J$18:J1445,J1445)=1,G1445&lt;&gt;""),1,""))</f>
        <v/>
      </c>
      <c r="AI1445" s="28">
        <f t="shared" si="276"/>
        <v>468573419.10712183</v>
      </c>
      <c r="AJ1445" s="28">
        <f t="shared" si="277"/>
        <v>55829466.862621114</v>
      </c>
      <c r="AK1445" s="29">
        <f t="shared" si="278"/>
        <v>0.11914774629983395</v>
      </c>
      <c r="AL1445" s="210"/>
      <c r="AM1445" s="210"/>
      <c r="AN1445" s="210"/>
      <c r="AO1445" s="210"/>
      <c r="AP1445" s="45" t="str">
        <f t="shared" si="279"/>
        <v>CancelCancel</v>
      </c>
      <c r="AQ1445" s="45" t="str">
        <f t="shared" si="280"/>
        <v>CancelCancelJPY</v>
      </c>
    </row>
    <row r="1446" spans="1:43" s="15" customFormat="1">
      <c r="A1446" s="208" t="s">
        <v>171</v>
      </c>
      <c r="B1446" s="209">
        <v>2020</v>
      </c>
      <c r="C1446" s="209">
        <v>12</v>
      </c>
      <c r="D1446" s="57" t="str">
        <f t="shared" si="282"/>
        <v>Q3</v>
      </c>
      <c r="E1446" s="208" t="s">
        <v>171</v>
      </c>
      <c r="F1446" s="208" t="s">
        <v>171</v>
      </c>
      <c r="G1446" s="209" t="s">
        <v>171</v>
      </c>
      <c r="H1446" s="213"/>
      <c r="I1446" s="57" t="str">
        <f t="shared" si="272"/>
        <v>Cancel</v>
      </c>
      <c r="J1446" s="204" t="s">
        <v>1576</v>
      </c>
      <c r="K1446" s="213" t="s">
        <v>1541</v>
      </c>
      <c r="L1446" s="210" t="s">
        <v>79</v>
      </c>
      <c r="M1446" s="208" t="s">
        <v>47</v>
      </c>
      <c r="N1446" s="208">
        <v>1</v>
      </c>
      <c r="O1446" s="208"/>
      <c r="P1446" s="57" t="str">
        <f t="shared" si="273"/>
        <v>MAIN UNIT</v>
      </c>
      <c r="Q1446" s="208" t="s">
        <v>56</v>
      </c>
      <c r="R1446" s="208" t="s">
        <v>49</v>
      </c>
      <c r="S1446" s="208" t="s">
        <v>36</v>
      </c>
      <c r="T1446" s="208" t="s">
        <v>65</v>
      </c>
      <c r="U1446" s="208" t="s">
        <v>66</v>
      </c>
      <c r="V1446" s="208" t="s">
        <v>114</v>
      </c>
      <c r="W1446" s="208" t="s">
        <v>96</v>
      </c>
      <c r="X1446" s="34">
        <v>12400000</v>
      </c>
      <c r="Y1446" s="215" t="str">
        <f t="shared" si="271"/>
        <v>1</v>
      </c>
      <c r="Z1446" s="26">
        <f t="shared" si="283"/>
        <v>12400000</v>
      </c>
      <c r="AA1446" s="208">
        <v>7.17E-2</v>
      </c>
      <c r="AB1446" s="35">
        <f t="shared" si="281"/>
        <v>889080</v>
      </c>
      <c r="AC1446" s="27">
        <f t="shared" si="274"/>
        <v>106689.59999999999</v>
      </c>
      <c r="AD1446" s="212">
        <v>0.12</v>
      </c>
      <c r="AE1446" s="211">
        <f t="shared" si="275"/>
        <v>1</v>
      </c>
      <c r="AF1446" s="211" t="str">
        <f>IF(AND(COUNTIFS($J$18:J1446,J1446)=1,AE1446=1),1,"")</f>
        <v/>
      </c>
      <c r="AG1446" s="211" t="str">
        <f>IF(C1446="","",IF(AND(COUNTIFS($J$18:J1446,J1446)=1,C1446&lt;&gt;""),1,""))</f>
        <v/>
      </c>
      <c r="AH1446" s="211" t="str">
        <f>IF(G1446="","",IF(AND(COUNTIFS($J$18:J1446,J1446)=1,G1446&lt;&gt;""),1,""))</f>
        <v/>
      </c>
      <c r="AI1446" s="28">
        <f t="shared" si="276"/>
        <v>468573419.10712183</v>
      </c>
      <c r="AJ1446" s="28">
        <f t="shared" si="277"/>
        <v>55829466.862621114</v>
      </c>
      <c r="AK1446" s="29">
        <f t="shared" si="278"/>
        <v>0.11914774629983395</v>
      </c>
      <c r="AL1446" s="210"/>
      <c r="AM1446" s="210"/>
      <c r="AN1446" s="210"/>
      <c r="AO1446" s="210"/>
      <c r="AP1446" s="45" t="str">
        <f t="shared" si="279"/>
        <v>CancelCancel</v>
      </c>
      <c r="AQ1446" s="45" t="str">
        <f t="shared" si="280"/>
        <v>CancelCancelJPY</v>
      </c>
    </row>
    <row r="1447" spans="1:43" s="15" customFormat="1">
      <c r="A1447" s="208" t="s">
        <v>171</v>
      </c>
      <c r="B1447" s="209">
        <v>2020</v>
      </c>
      <c r="C1447" s="209">
        <v>12</v>
      </c>
      <c r="D1447" s="57" t="str">
        <f t="shared" si="282"/>
        <v>Q3</v>
      </c>
      <c r="E1447" s="208" t="s">
        <v>171</v>
      </c>
      <c r="F1447" s="208" t="s">
        <v>171</v>
      </c>
      <c r="G1447" s="209" t="s">
        <v>171</v>
      </c>
      <c r="H1447" s="213"/>
      <c r="I1447" s="57" t="str">
        <f t="shared" si="272"/>
        <v>Cancel</v>
      </c>
      <c r="J1447" s="204" t="s">
        <v>1576</v>
      </c>
      <c r="K1447" s="213" t="s">
        <v>1541</v>
      </c>
      <c r="L1447" s="210" t="s">
        <v>55</v>
      </c>
      <c r="M1447" s="208" t="s">
        <v>47</v>
      </c>
      <c r="N1447" s="208">
        <v>1</v>
      </c>
      <c r="O1447" s="208"/>
      <c r="P1447" s="57" t="str">
        <f t="shared" si="273"/>
        <v>MAIN UNIT</v>
      </c>
      <c r="Q1447" s="208" t="s">
        <v>56</v>
      </c>
      <c r="R1447" s="208" t="s">
        <v>49</v>
      </c>
      <c r="S1447" s="208" t="s">
        <v>36</v>
      </c>
      <c r="T1447" s="208" t="s">
        <v>65</v>
      </c>
      <c r="U1447" s="208" t="s">
        <v>66</v>
      </c>
      <c r="V1447" s="208" t="s">
        <v>114</v>
      </c>
      <c r="W1447" s="208" t="s">
        <v>96</v>
      </c>
      <c r="X1447" s="34">
        <v>8518000</v>
      </c>
      <c r="Y1447" s="215" t="str">
        <f t="shared" si="271"/>
        <v>1</v>
      </c>
      <c r="Z1447" s="26">
        <f t="shared" si="283"/>
        <v>8518000</v>
      </c>
      <c r="AA1447" s="208">
        <v>7.17E-2</v>
      </c>
      <c r="AB1447" s="35">
        <f t="shared" si="281"/>
        <v>610740.6</v>
      </c>
      <c r="AC1447" s="27">
        <f t="shared" si="274"/>
        <v>73288.871999999988</v>
      </c>
      <c r="AD1447" s="212">
        <v>0.12</v>
      </c>
      <c r="AE1447" s="211">
        <f t="shared" si="275"/>
        <v>1</v>
      </c>
      <c r="AF1447" s="211" t="str">
        <f>IF(AND(COUNTIFS($J$18:J1447,J1447)=1,AE1447=1),1,"")</f>
        <v/>
      </c>
      <c r="AG1447" s="211" t="str">
        <f>IF(C1447="","",IF(AND(COUNTIFS($J$18:J1447,J1447)=1,C1447&lt;&gt;""),1,""))</f>
        <v/>
      </c>
      <c r="AH1447" s="211" t="str">
        <f>IF(G1447="","",IF(AND(COUNTIFS($J$18:J1447,J1447)=1,G1447&lt;&gt;""),1,""))</f>
        <v/>
      </c>
      <c r="AI1447" s="28">
        <f t="shared" si="276"/>
        <v>468573419.10712183</v>
      </c>
      <c r="AJ1447" s="28">
        <f t="shared" si="277"/>
        <v>55829466.862621114</v>
      </c>
      <c r="AK1447" s="29">
        <f t="shared" si="278"/>
        <v>0.11914774629983395</v>
      </c>
      <c r="AL1447" s="210"/>
      <c r="AM1447" s="210"/>
      <c r="AN1447" s="210"/>
      <c r="AO1447" s="210"/>
      <c r="AP1447" s="45" t="str">
        <f t="shared" si="279"/>
        <v>CancelCancel</v>
      </c>
      <c r="AQ1447" s="45" t="str">
        <f t="shared" si="280"/>
        <v>CancelCancelJPY</v>
      </c>
    </row>
    <row r="1448" spans="1:43" s="15" customFormat="1">
      <c r="A1448" s="208" t="s">
        <v>171</v>
      </c>
      <c r="B1448" s="209">
        <v>2020</v>
      </c>
      <c r="C1448" s="209">
        <v>12</v>
      </c>
      <c r="D1448" s="57" t="str">
        <f t="shared" si="282"/>
        <v>Q3</v>
      </c>
      <c r="E1448" s="208" t="s">
        <v>171</v>
      </c>
      <c r="F1448" s="208" t="s">
        <v>171</v>
      </c>
      <c r="G1448" s="209" t="s">
        <v>171</v>
      </c>
      <c r="H1448" s="213"/>
      <c r="I1448" s="57" t="str">
        <f t="shared" si="272"/>
        <v>Cancel</v>
      </c>
      <c r="J1448" s="204" t="s">
        <v>1576</v>
      </c>
      <c r="K1448" s="213" t="s">
        <v>1541</v>
      </c>
      <c r="L1448" s="210" t="s">
        <v>55</v>
      </c>
      <c r="M1448" s="208" t="s">
        <v>47</v>
      </c>
      <c r="N1448" s="208">
        <v>1</v>
      </c>
      <c r="O1448" s="208"/>
      <c r="P1448" s="57" t="str">
        <f t="shared" si="273"/>
        <v>MAIN UNIT</v>
      </c>
      <c r="Q1448" s="208" t="s">
        <v>56</v>
      </c>
      <c r="R1448" s="208" t="s">
        <v>49</v>
      </c>
      <c r="S1448" s="208" t="s">
        <v>36</v>
      </c>
      <c r="T1448" s="208" t="s">
        <v>65</v>
      </c>
      <c r="U1448" s="208" t="s">
        <v>66</v>
      </c>
      <c r="V1448" s="208" t="s">
        <v>114</v>
      </c>
      <c r="W1448" s="208" t="s">
        <v>96</v>
      </c>
      <c r="X1448" s="34">
        <v>8518000</v>
      </c>
      <c r="Y1448" s="215" t="str">
        <f t="shared" si="271"/>
        <v>1</v>
      </c>
      <c r="Z1448" s="26">
        <f t="shared" si="283"/>
        <v>8518000</v>
      </c>
      <c r="AA1448" s="208">
        <v>7.17E-2</v>
      </c>
      <c r="AB1448" s="35">
        <f t="shared" si="281"/>
        <v>610740.6</v>
      </c>
      <c r="AC1448" s="27">
        <f t="shared" si="274"/>
        <v>73288.871999999988</v>
      </c>
      <c r="AD1448" s="212">
        <v>0.12</v>
      </c>
      <c r="AE1448" s="211">
        <f t="shared" si="275"/>
        <v>1</v>
      </c>
      <c r="AF1448" s="211" t="str">
        <f>IF(AND(COUNTIFS($J$18:J1448,J1448)=1,AE1448=1),1,"")</f>
        <v/>
      </c>
      <c r="AG1448" s="211" t="str">
        <f>IF(C1448="","",IF(AND(COUNTIFS($J$18:J1448,J1448)=1,C1448&lt;&gt;""),1,""))</f>
        <v/>
      </c>
      <c r="AH1448" s="211" t="str">
        <f>IF(G1448="","",IF(AND(COUNTIFS($J$18:J1448,J1448)=1,G1448&lt;&gt;""),1,""))</f>
        <v/>
      </c>
      <c r="AI1448" s="28">
        <f t="shared" si="276"/>
        <v>468573419.10712183</v>
      </c>
      <c r="AJ1448" s="28">
        <f t="shared" si="277"/>
        <v>55829466.862621114</v>
      </c>
      <c r="AK1448" s="29">
        <f t="shared" si="278"/>
        <v>0.11914774629983395</v>
      </c>
      <c r="AL1448" s="210"/>
      <c r="AM1448" s="210"/>
      <c r="AN1448" s="210"/>
      <c r="AO1448" s="210"/>
      <c r="AP1448" s="45" t="str">
        <f t="shared" si="279"/>
        <v>CancelCancel</v>
      </c>
      <c r="AQ1448" s="45" t="str">
        <f t="shared" si="280"/>
        <v>CancelCancelJPY</v>
      </c>
    </row>
    <row r="1449" spans="1:43" s="15" customFormat="1">
      <c r="A1449" s="208" t="s">
        <v>35</v>
      </c>
      <c r="B1449" s="209">
        <v>2021</v>
      </c>
      <c r="C1449" s="209">
        <v>1</v>
      </c>
      <c r="D1449" s="57" t="str">
        <f t="shared" si="282"/>
        <v>Q4</v>
      </c>
      <c r="E1449" s="208" t="s">
        <v>35</v>
      </c>
      <c r="F1449" s="209">
        <v>2021</v>
      </c>
      <c r="G1449" s="209">
        <v>1</v>
      </c>
      <c r="H1449" s="213"/>
      <c r="I1449" s="57" t="str">
        <f t="shared" si="272"/>
        <v>Q4</v>
      </c>
      <c r="J1449" s="204" t="s">
        <v>1577</v>
      </c>
      <c r="K1449" s="213" t="s">
        <v>1578</v>
      </c>
      <c r="L1449" s="210" t="s">
        <v>55</v>
      </c>
      <c r="M1449" s="208" t="s">
        <v>47</v>
      </c>
      <c r="N1449" s="208">
        <v>1</v>
      </c>
      <c r="O1449" s="208"/>
      <c r="P1449" s="57" t="str">
        <f t="shared" si="273"/>
        <v>MAIN UNIT</v>
      </c>
      <c r="Q1449" s="208" t="s">
        <v>48</v>
      </c>
      <c r="R1449" s="208" t="s">
        <v>49</v>
      </c>
      <c r="S1449" s="208" t="s">
        <v>36</v>
      </c>
      <c r="T1449" s="208" t="s">
        <v>65</v>
      </c>
      <c r="U1449" s="208" t="s">
        <v>66</v>
      </c>
      <c r="V1449" s="208" t="s">
        <v>114</v>
      </c>
      <c r="W1449" s="208" t="s">
        <v>96</v>
      </c>
      <c r="X1449" s="34">
        <v>7771400</v>
      </c>
      <c r="Y1449" s="215" t="str">
        <f t="shared" si="271"/>
        <v>1</v>
      </c>
      <c r="Z1449" s="26">
        <f t="shared" si="283"/>
        <v>7771400</v>
      </c>
      <c r="AA1449" s="208">
        <v>7.6799999999999993E-2</v>
      </c>
      <c r="AB1449" s="35">
        <f t="shared" si="281"/>
        <v>596843.5199999999</v>
      </c>
      <c r="AC1449" s="27">
        <f t="shared" si="274"/>
        <v>97285.493759999983</v>
      </c>
      <c r="AD1449" s="212">
        <v>0.16300000000000001</v>
      </c>
      <c r="AE1449" s="211">
        <f t="shared" si="275"/>
        <v>0</v>
      </c>
      <c r="AF1449" s="211" t="str">
        <f>IF(AND(COUNTIFS($J$18:J1449,J1449)=1,AE1449=1),1,"")</f>
        <v/>
      </c>
      <c r="AG1449" s="211">
        <f>IF(C1449="","",IF(AND(COUNTIFS($J$18:J1449,J1449)=1,C1449&lt;&gt;""),1,""))</f>
        <v>1</v>
      </c>
      <c r="AH1449" s="211">
        <f>IF(G1449="","",IF(AND(COUNTIFS($J$18:J1449,J1449)=1,G1449&lt;&gt;""),1,""))</f>
        <v>1</v>
      </c>
      <c r="AI1449" s="28">
        <f t="shared" si="276"/>
        <v>45803245.025628328</v>
      </c>
      <c r="AJ1449" s="28">
        <f t="shared" si="277"/>
        <v>5664636.2584379371</v>
      </c>
      <c r="AK1449" s="29">
        <f t="shared" si="278"/>
        <v>0.12367325186825515</v>
      </c>
      <c r="AL1449" s="210"/>
      <c r="AM1449" s="210"/>
      <c r="AN1449" s="210"/>
      <c r="AO1449" s="210"/>
      <c r="AP1449" s="45" t="str">
        <f t="shared" si="279"/>
        <v>20211</v>
      </c>
      <c r="AQ1449" s="45" t="str">
        <f t="shared" si="280"/>
        <v>20211JPY</v>
      </c>
    </row>
    <row r="1450" spans="1:43" s="15" customFormat="1">
      <c r="A1450" s="208" t="s">
        <v>35</v>
      </c>
      <c r="B1450" s="209">
        <v>2021</v>
      </c>
      <c r="C1450" s="209">
        <v>1</v>
      </c>
      <c r="D1450" s="57" t="str">
        <f t="shared" si="282"/>
        <v>Q4</v>
      </c>
      <c r="E1450" s="208" t="s">
        <v>35</v>
      </c>
      <c r="F1450" s="209">
        <v>2021</v>
      </c>
      <c r="G1450" s="209">
        <v>1</v>
      </c>
      <c r="H1450" s="213"/>
      <c r="I1450" s="57" t="str">
        <f t="shared" si="272"/>
        <v>Q4</v>
      </c>
      <c r="J1450" s="204" t="s">
        <v>1577</v>
      </c>
      <c r="K1450" s="213" t="s">
        <v>1578</v>
      </c>
      <c r="L1450" s="210" t="s">
        <v>55</v>
      </c>
      <c r="M1450" s="208" t="s">
        <v>47</v>
      </c>
      <c r="N1450" s="208">
        <v>1</v>
      </c>
      <c r="O1450" s="208"/>
      <c r="P1450" s="57" t="str">
        <f t="shared" si="273"/>
        <v>MAIN UNIT</v>
      </c>
      <c r="Q1450" s="208" t="s">
        <v>48</v>
      </c>
      <c r="R1450" s="208" t="s">
        <v>49</v>
      </c>
      <c r="S1450" s="208" t="s">
        <v>36</v>
      </c>
      <c r="T1450" s="208" t="s">
        <v>65</v>
      </c>
      <c r="U1450" s="208" t="s">
        <v>66</v>
      </c>
      <c r="V1450" s="208" t="s">
        <v>114</v>
      </c>
      <c r="W1450" s="208" t="s">
        <v>96</v>
      </c>
      <c r="X1450" s="34">
        <v>7771400</v>
      </c>
      <c r="Y1450" s="215" t="str">
        <f t="shared" si="271"/>
        <v>1</v>
      </c>
      <c r="Z1450" s="26">
        <f t="shared" si="283"/>
        <v>7771400</v>
      </c>
      <c r="AA1450" s="208">
        <v>7.6799999999999993E-2</v>
      </c>
      <c r="AB1450" s="35">
        <f t="shared" si="281"/>
        <v>596843.5199999999</v>
      </c>
      <c r="AC1450" s="27">
        <f t="shared" si="274"/>
        <v>97285.493759999983</v>
      </c>
      <c r="AD1450" s="212">
        <v>0.16300000000000001</v>
      </c>
      <c r="AE1450" s="211">
        <f t="shared" si="275"/>
        <v>0</v>
      </c>
      <c r="AF1450" s="211" t="str">
        <f>IF(AND(COUNTIFS($J$18:J1450,J1450)=1,AE1450=1),1,"")</f>
        <v/>
      </c>
      <c r="AG1450" s="211" t="str">
        <f>IF(C1450="","",IF(AND(COUNTIFS($J$18:J1450,J1450)=1,C1450&lt;&gt;""),1,""))</f>
        <v/>
      </c>
      <c r="AH1450" s="211" t="str">
        <f>IF(G1450="","",IF(AND(COUNTIFS($J$18:J1450,J1450)=1,G1450&lt;&gt;""),1,""))</f>
        <v/>
      </c>
      <c r="AI1450" s="28">
        <f t="shared" si="276"/>
        <v>45803245.025628328</v>
      </c>
      <c r="AJ1450" s="28">
        <f t="shared" si="277"/>
        <v>5664636.2584379371</v>
      </c>
      <c r="AK1450" s="29">
        <f t="shared" si="278"/>
        <v>0.12367325186825515</v>
      </c>
      <c r="AL1450" s="210"/>
      <c r="AM1450" s="210"/>
      <c r="AN1450" s="210"/>
      <c r="AO1450" s="210"/>
      <c r="AP1450" s="45" t="str">
        <f t="shared" si="279"/>
        <v>20211</v>
      </c>
      <c r="AQ1450" s="45" t="str">
        <f t="shared" si="280"/>
        <v>20211JPY</v>
      </c>
    </row>
    <row r="1451" spans="1:43" s="15" customFormat="1">
      <c r="A1451" s="208" t="s">
        <v>35</v>
      </c>
      <c r="B1451" s="209">
        <v>2021</v>
      </c>
      <c r="C1451" s="209">
        <v>1</v>
      </c>
      <c r="D1451" s="57" t="str">
        <f t="shared" si="282"/>
        <v>Q4</v>
      </c>
      <c r="E1451" s="208" t="s">
        <v>35</v>
      </c>
      <c r="F1451" s="209">
        <v>2021</v>
      </c>
      <c r="G1451" s="209">
        <v>3</v>
      </c>
      <c r="H1451" s="213"/>
      <c r="I1451" s="57" t="str">
        <f t="shared" si="272"/>
        <v>Q4</v>
      </c>
      <c r="J1451" s="204" t="s">
        <v>1579</v>
      </c>
      <c r="K1451" s="213" t="s">
        <v>1580</v>
      </c>
      <c r="L1451" s="210" t="s">
        <v>79</v>
      </c>
      <c r="M1451" s="208" t="s">
        <v>47</v>
      </c>
      <c r="N1451" s="208">
        <v>1</v>
      </c>
      <c r="O1451" s="208"/>
      <c r="P1451" s="57" t="str">
        <f t="shared" si="273"/>
        <v>MAIN UNIT</v>
      </c>
      <c r="Q1451" s="208" t="s">
        <v>48</v>
      </c>
      <c r="R1451" s="208" t="s">
        <v>49</v>
      </c>
      <c r="S1451" s="208" t="s">
        <v>37</v>
      </c>
      <c r="T1451" s="208" t="s">
        <v>155</v>
      </c>
      <c r="U1451" s="208" t="s">
        <v>58</v>
      </c>
      <c r="V1451" s="208" t="s">
        <v>89</v>
      </c>
      <c r="W1451" s="208" t="s">
        <v>51</v>
      </c>
      <c r="X1451" s="34">
        <v>900000</v>
      </c>
      <c r="Y1451" s="215" t="str">
        <f t="shared" si="271"/>
        <v>1.13</v>
      </c>
      <c r="Z1451" s="26">
        <f t="shared" si="283"/>
        <v>900000</v>
      </c>
      <c r="AA1451" s="208">
        <v>1.2</v>
      </c>
      <c r="AB1451" s="35">
        <f t="shared" si="281"/>
        <v>955752.21238938055</v>
      </c>
      <c r="AC1451" s="27">
        <f t="shared" si="274"/>
        <v>127497.34513274336</v>
      </c>
      <c r="AD1451" s="212">
        <v>0.13339999999999999</v>
      </c>
      <c r="AE1451" s="211">
        <f t="shared" si="275"/>
        <v>0</v>
      </c>
      <c r="AF1451" s="211" t="str">
        <f>IF(AND(COUNTIFS($J$18:J1451,J1451)=1,AE1451=1),1,"")</f>
        <v/>
      </c>
      <c r="AG1451" s="211">
        <f>IF(C1451="","",IF(AND(COUNTIFS($J$18:J1451,J1451)=1,C1451&lt;&gt;""),1,""))</f>
        <v>1</v>
      </c>
      <c r="AH1451" s="211">
        <f>IF(G1451="","",IF(AND(COUNTIFS($J$18:J1451,J1451)=1,G1451&lt;&gt;""),1,""))</f>
        <v>1</v>
      </c>
      <c r="AI1451" s="28">
        <f t="shared" si="276"/>
        <v>57778307.282035396</v>
      </c>
      <c r="AJ1451" s="28">
        <f t="shared" si="277"/>
        <v>7259860.7225420559</v>
      </c>
      <c r="AK1451" s="29">
        <f t="shared" si="278"/>
        <v>0.12565028406083667</v>
      </c>
      <c r="AL1451" s="210"/>
      <c r="AM1451" s="210"/>
      <c r="AN1451" s="210"/>
      <c r="AO1451" s="210"/>
      <c r="AP1451" s="45" t="str">
        <f t="shared" si="279"/>
        <v>20213</v>
      </c>
      <c r="AQ1451" s="45" t="str">
        <f t="shared" si="280"/>
        <v>20213RMB</v>
      </c>
    </row>
    <row r="1452" spans="1:43" s="15" customFormat="1">
      <c r="A1452" s="208" t="s">
        <v>35</v>
      </c>
      <c r="B1452" s="209">
        <v>2021</v>
      </c>
      <c r="C1452" s="209">
        <v>1</v>
      </c>
      <c r="D1452" s="57" t="str">
        <f t="shared" si="282"/>
        <v>Q4</v>
      </c>
      <c r="E1452" s="208" t="s">
        <v>35</v>
      </c>
      <c r="F1452" s="209">
        <v>2021</v>
      </c>
      <c r="G1452" s="209">
        <v>3</v>
      </c>
      <c r="H1452" s="213"/>
      <c r="I1452" s="57" t="str">
        <f t="shared" si="272"/>
        <v>Q4</v>
      </c>
      <c r="J1452" s="204" t="s">
        <v>1579</v>
      </c>
      <c r="K1452" s="213" t="s">
        <v>1580</v>
      </c>
      <c r="L1452" s="210" t="s">
        <v>79</v>
      </c>
      <c r="M1452" s="208" t="s">
        <v>47</v>
      </c>
      <c r="N1452" s="208">
        <v>1</v>
      </c>
      <c r="O1452" s="208"/>
      <c r="P1452" s="57" t="str">
        <f t="shared" si="273"/>
        <v>MAIN UNIT</v>
      </c>
      <c r="Q1452" s="208" t="s">
        <v>48</v>
      </c>
      <c r="R1452" s="208" t="s">
        <v>49</v>
      </c>
      <c r="S1452" s="208" t="s">
        <v>37</v>
      </c>
      <c r="T1452" s="208" t="s">
        <v>155</v>
      </c>
      <c r="U1452" s="208" t="s">
        <v>58</v>
      </c>
      <c r="V1452" s="208" t="s">
        <v>89</v>
      </c>
      <c r="W1452" s="208" t="s">
        <v>51</v>
      </c>
      <c r="X1452" s="34">
        <v>900000</v>
      </c>
      <c r="Y1452" s="215" t="str">
        <f t="shared" si="271"/>
        <v>1.13</v>
      </c>
      <c r="Z1452" s="26">
        <f t="shared" si="283"/>
        <v>900000</v>
      </c>
      <c r="AA1452" s="208">
        <v>1.2</v>
      </c>
      <c r="AB1452" s="35">
        <f t="shared" si="281"/>
        <v>955752.21238938055</v>
      </c>
      <c r="AC1452" s="27">
        <f t="shared" si="274"/>
        <v>127497.34513274336</v>
      </c>
      <c r="AD1452" s="212">
        <v>0.13339999999999999</v>
      </c>
      <c r="AE1452" s="211">
        <f t="shared" si="275"/>
        <v>0</v>
      </c>
      <c r="AF1452" s="211" t="str">
        <f>IF(AND(COUNTIFS($J$18:J1452,J1452)=1,AE1452=1),1,"")</f>
        <v/>
      </c>
      <c r="AG1452" s="211" t="str">
        <f>IF(C1452="","",IF(AND(COUNTIFS($J$18:J1452,J1452)=1,C1452&lt;&gt;""),1,""))</f>
        <v/>
      </c>
      <c r="AH1452" s="211" t="str">
        <f>IF(G1452="","",IF(AND(COUNTIFS($J$18:J1452,J1452)=1,G1452&lt;&gt;""),1,""))</f>
        <v/>
      </c>
      <c r="AI1452" s="28">
        <f t="shared" si="276"/>
        <v>57778307.282035396</v>
      </c>
      <c r="AJ1452" s="28">
        <f t="shared" si="277"/>
        <v>7259860.7225420559</v>
      </c>
      <c r="AK1452" s="29">
        <f t="shared" si="278"/>
        <v>0.12565028406083667</v>
      </c>
      <c r="AL1452" s="210"/>
      <c r="AM1452" s="210"/>
      <c r="AN1452" s="210"/>
      <c r="AO1452" s="210"/>
      <c r="AP1452" s="45" t="str">
        <f t="shared" si="279"/>
        <v>20213</v>
      </c>
      <c r="AQ1452" s="45" t="str">
        <f t="shared" si="280"/>
        <v>20213RMB</v>
      </c>
    </row>
    <row r="1453" spans="1:43" s="15" customFormat="1">
      <c r="A1453" s="208" t="s">
        <v>35</v>
      </c>
      <c r="B1453" s="209">
        <v>2021</v>
      </c>
      <c r="C1453" s="209">
        <v>1</v>
      </c>
      <c r="D1453" s="57" t="str">
        <f t="shared" si="282"/>
        <v>Q4</v>
      </c>
      <c r="E1453" s="208" t="s">
        <v>35</v>
      </c>
      <c r="F1453" s="209">
        <v>2021</v>
      </c>
      <c r="G1453" s="209">
        <v>3</v>
      </c>
      <c r="H1453" s="213"/>
      <c r="I1453" s="57" t="str">
        <f t="shared" si="272"/>
        <v>Q4</v>
      </c>
      <c r="J1453" s="204" t="s">
        <v>1579</v>
      </c>
      <c r="K1453" s="213" t="s">
        <v>1580</v>
      </c>
      <c r="L1453" s="210" t="s">
        <v>55</v>
      </c>
      <c r="M1453" s="208" t="s">
        <v>47</v>
      </c>
      <c r="N1453" s="208">
        <v>1</v>
      </c>
      <c r="O1453" s="208"/>
      <c r="P1453" s="57" t="str">
        <f t="shared" si="273"/>
        <v>MAIN UNIT</v>
      </c>
      <c r="Q1453" s="208" t="s">
        <v>48</v>
      </c>
      <c r="R1453" s="208" t="s">
        <v>49</v>
      </c>
      <c r="S1453" s="208" t="s">
        <v>37</v>
      </c>
      <c r="T1453" s="208" t="s">
        <v>155</v>
      </c>
      <c r="U1453" s="208" t="s">
        <v>58</v>
      </c>
      <c r="V1453" s="208" t="s">
        <v>89</v>
      </c>
      <c r="W1453" s="208" t="s">
        <v>51</v>
      </c>
      <c r="X1453" s="34">
        <v>705000</v>
      </c>
      <c r="Y1453" s="215" t="str">
        <f t="shared" si="271"/>
        <v>1.13</v>
      </c>
      <c r="Z1453" s="26">
        <f t="shared" si="283"/>
        <v>705000</v>
      </c>
      <c r="AA1453" s="208">
        <v>1.2</v>
      </c>
      <c r="AB1453" s="35">
        <f t="shared" si="281"/>
        <v>748672.5663716814</v>
      </c>
      <c r="AC1453" s="27">
        <f t="shared" si="274"/>
        <v>99872.920353982292</v>
      </c>
      <c r="AD1453" s="212">
        <v>0.13339999999999999</v>
      </c>
      <c r="AE1453" s="211">
        <f t="shared" si="275"/>
        <v>0</v>
      </c>
      <c r="AF1453" s="211" t="str">
        <f>IF(AND(COUNTIFS($J$18:J1453,J1453)=1,AE1453=1),1,"")</f>
        <v/>
      </c>
      <c r="AG1453" s="211" t="str">
        <f>IF(C1453="","",IF(AND(COUNTIFS($J$18:J1453,J1453)=1,C1453&lt;&gt;""),1,""))</f>
        <v/>
      </c>
      <c r="AH1453" s="211" t="str">
        <f>IF(G1453="","",IF(AND(COUNTIFS($J$18:J1453,J1453)=1,G1453&lt;&gt;""),1,""))</f>
        <v/>
      </c>
      <c r="AI1453" s="28">
        <f t="shared" si="276"/>
        <v>57778307.282035396</v>
      </c>
      <c r="AJ1453" s="28">
        <f t="shared" si="277"/>
        <v>7259860.7225420559</v>
      </c>
      <c r="AK1453" s="29">
        <f t="shared" si="278"/>
        <v>0.12565028406083667</v>
      </c>
      <c r="AL1453" s="210"/>
      <c r="AM1453" s="210"/>
      <c r="AN1453" s="210"/>
      <c r="AO1453" s="210"/>
      <c r="AP1453" s="45" t="str">
        <f t="shared" si="279"/>
        <v>20213</v>
      </c>
      <c r="AQ1453" s="45" t="str">
        <f t="shared" si="280"/>
        <v>20213RMB</v>
      </c>
    </row>
    <row r="1454" spans="1:43" s="15" customFormat="1">
      <c r="A1454" s="208" t="s">
        <v>35</v>
      </c>
      <c r="B1454" s="209">
        <v>2021</v>
      </c>
      <c r="C1454" s="209">
        <v>1</v>
      </c>
      <c r="D1454" s="57" t="str">
        <f t="shared" si="282"/>
        <v>Q4</v>
      </c>
      <c r="E1454" s="208" t="s">
        <v>35</v>
      </c>
      <c r="F1454" s="209">
        <v>2021</v>
      </c>
      <c r="G1454" s="209">
        <v>3</v>
      </c>
      <c r="H1454" s="213"/>
      <c r="I1454" s="57" t="str">
        <f t="shared" si="272"/>
        <v>Q4</v>
      </c>
      <c r="J1454" s="204" t="s">
        <v>1579</v>
      </c>
      <c r="K1454" s="213" t="s">
        <v>1580</v>
      </c>
      <c r="L1454" s="210" t="s">
        <v>55</v>
      </c>
      <c r="M1454" s="208" t="s">
        <v>47</v>
      </c>
      <c r="N1454" s="208">
        <v>1</v>
      </c>
      <c r="O1454" s="208"/>
      <c r="P1454" s="57" t="str">
        <f t="shared" si="273"/>
        <v>MAIN UNIT</v>
      </c>
      <c r="Q1454" s="208" t="s">
        <v>48</v>
      </c>
      <c r="R1454" s="208" t="s">
        <v>49</v>
      </c>
      <c r="S1454" s="208" t="s">
        <v>37</v>
      </c>
      <c r="T1454" s="208" t="s">
        <v>155</v>
      </c>
      <c r="U1454" s="208" t="s">
        <v>58</v>
      </c>
      <c r="V1454" s="208" t="s">
        <v>89</v>
      </c>
      <c r="W1454" s="208" t="s">
        <v>51</v>
      </c>
      <c r="X1454" s="34">
        <v>705000</v>
      </c>
      <c r="Y1454" s="215" t="str">
        <f t="shared" si="271"/>
        <v>1.13</v>
      </c>
      <c r="Z1454" s="26">
        <f t="shared" si="283"/>
        <v>705000</v>
      </c>
      <c r="AA1454" s="208">
        <v>1.2</v>
      </c>
      <c r="AB1454" s="35">
        <f t="shared" si="281"/>
        <v>748672.5663716814</v>
      </c>
      <c r="AC1454" s="27">
        <f t="shared" si="274"/>
        <v>99872.920353982292</v>
      </c>
      <c r="AD1454" s="212">
        <v>0.13339999999999999</v>
      </c>
      <c r="AE1454" s="211">
        <f t="shared" si="275"/>
        <v>0</v>
      </c>
      <c r="AF1454" s="211" t="str">
        <f>IF(AND(COUNTIFS($J$18:J1454,J1454)=1,AE1454=1),1,"")</f>
        <v/>
      </c>
      <c r="AG1454" s="211" t="str">
        <f>IF(C1454="","",IF(AND(COUNTIFS($J$18:J1454,J1454)=1,C1454&lt;&gt;""),1,""))</f>
        <v/>
      </c>
      <c r="AH1454" s="211" t="str">
        <f>IF(G1454="","",IF(AND(COUNTIFS($J$18:J1454,J1454)=1,G1454&lt;&gt;""),1,""))</f>
        <v/>
      </c>
      <c r="AI1454" s="28">
        <f t="shared" si="276"/>
        <v>57778307.282035396</v>
      </c>
      <c r="AJ1454" s="28">
        <f t="shared" si="277"/>
        <v>7259860.7225420559</v>
      </c>
      <c r="AK1454" s="29">
        <f t="shared" si="278"/>
        <v>0.12565028406083667</v>
      </c>
      <c r="AL1454" s="210"/>
      <c r="AM1454" s="210"/>
      <c r="AN1454" s="210"/>
      <c r="AO1454" s="210"/>
      <c r="AP1454" s="45" t="str">
        <f t="shared" si="279"/>
        <v>20213</v>
      </c>
      <c r="AQ1454" s="45" t="str">
        <f t="shared" si="280"/>
        <v>20213RMB</v>
      </c>
    </row>
    <row r="1455" spans="1:43" s="15" customFormat="1">
      <c r="A1455" s="208" t="s">
        <v>35</v>
      </c>
      <c r="B1455" s="209">
        <v>2021</v>
      </c>
      <c r="C1455" s="209">
        <v>1</v>
      </c>
      <c r="D1455" s="57" t="str">
        <f t="shared" si="282"/>
        <v>Q4</v>
      </c>
      <c r="E1455" s="208" t="s">
        <v>35</v>
      </c>
      <c r="F1455" s="209">
        <v>2021</v>
      </c>
      <c r="G1455" s="209">
        <v>3</v>
      </c>
      <c r="H1455" s="213"/>
      <c r="I1455" s="57" t="str">
        <f t="shared" si="272"/>
        <v>Q4</v>
      </c>
      <c r="J1455" s="204" t="s">
        <v>1581</v>
      </c>
      <c r="K1455" s="213" t="s">
        <v>1582</v>
      </c>
      <c r="L1455" s="210" t="s">
        <v>55</v>
      </c>
      <c r="M1455" s="208" t="s">
        <v>47</v>
      </c>
      <c r="N1455" s="208">
        <v>1</v>
      </c>
      <c r="O1455" s="208"/>
      <c r="P1455" s="57" t="str">
        <f t="shared" si="273"/>
        <v>MAIN UNIT</v>
      </c>
      <c r="Q1455" s="208" t="s">
        <v>48</v>
      </c>
      <c r="R1455" s="208" t="s">
        <v>49</v>
      </c>
      <c r="S1455" s="208" t="s">
        <v>37</v>
      </c>
      <c r="T1455" s="208" t="s">
        <v>88</v>
      </c>
      <c r="U1455" s="208" t="s">
        <v>58</v>
      </c>
      <c r="V1455" s="208" t="s">
        <v>661</v>
      </c>
      <c r="W1455" s="208" t="s">
        <v>51</v>
      </c>
      <c r="X1455" s="34">
        <v>657000</v>
      </c>
      <c r="Y1455" s="215" t="str">
        <f t="shared" ref="Y1455:Y1518" si="284">IF(W1455="RMB","1.13", "1")</f>
        <v>1.13</v>
      </c>
      <c r="Z1455" s="26">
        <f t="shared" si="283"/>
        <v>657000</v>
      </c>
      <c r="AA1455" s="208">
        <v>1.2</v>
      </c>
      <c r="AB1455" s="35">
        <f t="shared" si="281"/>
        <v>697699.11504424782</v>
      </c>
      <c r="AC1455" s="27">
        <f t="shared" si="274"/>
        <v>90491.575221238949</v>
      </c>
      <c r="AD1455" s="212">
        <v>0.12970000000000001</v>
      </c>
      <c r="AE1455" s="211">
        <f t="shared" si="275"/>
        <v>0</v>
      </c>
      <c r="AF1455" s="211" t="str">
        <f>IF(AND(COUNTIFS($J$18:J1455,J1455)=1,AE1455=1),1,"")</f>
        <v/>
      </c>
      <c r="AG1455" s="211">
        <f>IF(C1455="","",IF(AND(COUNTIFS($J$18:J1455,J1455)=1,C1455&lt;&gt;""),1,""))</f>
        <v>1</v>
      </c>
      <c r="AH1455" s="211">
        <f>IF(G1455="","",IF(AND(COUNTIFS($J$18:J1455,J1455)=1,G1455&lt;&gt;""),1,""))</f>
        <v>1</v>
      </c>
      <c r="AI1455" s="28">
        <f t="shared" si="276"/>
        <v>57778307.282035396</v>
      </c>
      <c r="AJ1455" s="28">
        <f t="shared" si="277"/>
        <v>7259860.7225420559</v>
      </c>
      <c r="AK1455" s="29">
        <f t="shared" si="278"/>
        <v>0.12565028406083667</v>
      </c>
      <c r="AL1455" s="210"/>
      <c r="AM1455" s="210"/>
      <c r="AN1455" s="210"/>
      <c r="AO1455" s="210"/>
      <c r="AP1455" s="45" t="str">
        <f t="shared" si="279"/>
        <v>20213</v>
      </c>
      <c r="AQ1455" s="45" t="str">
        <f t="shared" si="280"/>
        <v>20213RMB</v>
      </c>
    </row>
    <row r="1456" spans="1:43" s="15" customFormat="1">
      <c r="A1456" s="208" t="s">
        <v>35</v>
      </c>
      <c r="B1456" s="209">
        <v>2021</v>
      </c>
      <c r="C1456" s="209">
        <v>1</v>
      </c>
      <c r="D1456" s="57" t="str">
        <f t="shared" si="282"/>
        <v>Q4</v>
      </c>
      <c r="E1456" s="208" t="s">
        <v>35</v>
      </c>
      <c r="F1456" s="209">
        <v>2021</v>
      </c>
      <c r="G1456" s="209">
        <v>3</v>
      </c>
      <c r="H1456" s="213"/>
      <c r="I1456" s="57" t="str">
        <f t="shared" si="272"/>
        <v>Q4</v>
      </c>
      <c r="J1456" s="204" t="s">
        <v>1583</v>
      </c>
      <c r="K1456" s="213" t="s">
        <v>1584</v>
      </c>
      <c r="L1456" s="210" t="s">
        <v>55</v>
      </c>
      <c r="M1456" s="208" t="s">
        <v>47</v>
      </c>
      <c r="N1456" s="208">
        <v>1</v>
      </c>
      <c r="O1456" s="208"/>
      <c r="P1456" s="57" t="str">
        <f t="shared" si="273"/>
        <v>MAIN UNIT</v>
      </c>
      <c r="Q1456" s="208" t="s">
        <v>56</v>
      </c>
      <c r="R1456" s="208" t="s">
        <v>49</v>
      </c>
      <c r="S1456" s="208" t="s">
        <v>37</v>
      </c>
      <c r="T1456" s="208" t="s">
        <v>155</v>
      </c>
      <c r="U1456" s="208" t="s">
        <v>76</v>
      </c>
      <c r="V1456" s="208" t="s">
        <v>71</v>
      </c>
      <c r="W1456" s="208" t="s">
        <v>51</v>
      </c>
      <c r="X1456" s="34">
        <v>480000</v>
      </c>
      <c r="Y1456" s="215" t="str">
        <f t="shared" si="284"/>
        <v>1.13</v>
      </c>
      <c r="Z1456" s="26">
        <f t="shared" si="283"/>
        <v>480000</v>
      </c>
      <c r="AA1456" s="208">
        <v>1.2</v>
      </c>
      <c r="AB1456" s="35">
        <f t="shared" si="281"/>
        <v>509734.51327433629</v>
      </c>
      <c r="AC1456" s="27">
        <f t="shared" si="274"/>
        <v>47405.309734513277</v>
      </c>
      <c r="AD1456" s="212">
        <v>9.2999999999999999E-2</v>
      </c>
      <c r="AE1456" s="211">
        <f t="shared" si="275"/>
        <v>1</v>
      </c>
      <c r="AF1456" s="211">
        <f>IF(AND(COUNTIFS($J$18:J1456,J1456)=1,AE1456=1),1,"")</f>
        <v>1</v>
      </c>
      <c r="AG1456" s="211">
        <f>IF(C1456="","",IF(AND(COUNTIFS($J$18:J1456,J1456)=1,C1456&lt;&gt;""),1,""))</f>
        <v>1</v>
      </c>
      <c r="AH1456" s="211">
        <f>IF(G1456="","",IF(AND(COUNTIFS($J$18:J1456,J1456)=1,G1456&lt;&gt;""),1,""))</f>
        <v>1</v>
      </c>
      <c r="AI1456" s="28">
        <f t="shared" si="276"/>
        <v>57778307.282035396</v>
      </c>
      <c r="AJ1456" s="28">
        <f t="shared" si="277"/>
        <v>7259860.7225420559</v>
      </c>
      <c r="AK1456" s="29">
        <f t="shared" si="278"/>
        <v>0.12565028406083667</v>
      </c>
      <c r="AL1456" s="210"/>
      <c r="AM1456" s="210"/>
      <c r="AN1456" s="210"/>
      <c r="AO1456" s="210"/>
      <c r="AP1456" s="45" t="str">
        <f t="shared" si="279"/>
        <v>20213</v>
      </c>
      <c r="AQ1456" s="45" t="str">
        <f t="shared" si="280"/>
        <v>20213RMB</v>
      </c>
    </row>
    <row r="1457" spans="1:43" s="15" customFormat="1">
      <c r="A1457" s="208" t="s">
        <v>35</v>
      </c>
      <c r="B1457" s="209">
        <v>2021</v>
      </c>
      <c r="C1457" s="209">
        <v>1</v>
      </c>
      <c r="D1457" s="57" t="str">
        <f t="shared" si="282"/>
        <v>Q4</v>
      </c>
      <c r="E1457" s="208" t="s">
        <v>35</v>
      </c>
      <c r="F1457" s="209">
        <v>2021</v>
      </c>
      <c r="G1457" s="209">
        <v>3</v>
      </c>
      <c r="H1457" s="213"/>
      <c r="I1457" s="57" t="str">
        <f t="shared" si="272"/>
        <v>Q4</v>
      </c>
      <c r="J1457" s="204" t="s">
        <v>1583</v>
      </c>
      <c r="K1457" s="213" t="s">
        <v>1584</v>
      </c>
      <c r="L1457" s="210" t="s">
        <v>55</v>
      </c>
      <c r="M1457" s="208" t="s">
        <v>47</v>
      </c>
      <c r="N1457" s="208">
        <v>1</v>
      </c>
      <c r="O1457" s="208"/>
      <c r="P1457" s="57" t="str">
        <f t="shared" si="273"/>
        <v>MAIN UNIT</v>
      </c>
      <c r="Q1457" s="208" t="s">
        <v>56</v>
      </c>
      <c r="R1457" s="208" t="s">
        <v>49</v>
      </c>
      <c r="S1457" s="208" t="s">
        <v>37</v>
      </c>
      <c r="T1457" s="208" t="s">
        <v>155</v>
      </c>
      <c r="U1457" s="208" t="s">
        <v>76</v>
      </c>
      <c r="V1457" s="208" t="s">
        <v>71</v>
      </c>
      <c r="W1457" s="208" t="s">
        <v>51</v>
      </c>
      <c r="X1457" s="34">
        <v>480000</v>
      </c>
      <c r="Y1457" s="215" t="str">
        <f t="shared" si="284"/>
        <v>1.13</v>
      </c>
      <c r="Z1457" s="26">
        <f t="shared" si="283"/>
        <v>480000</v>
      </c>
      <c r="AA1457" s="208">
        <v>1.2</v>
      </c>
      <c r="AB1457" s="35">
        <f t="shared" si="281"/>
        <v>509734.51327433629</v>
      </c>
      <c r="AC1457" s="27">
        <f t="shared" si="274"/>
        <v>47405.309734513277</v>
      </c>
      <c r="AD1457" s="212">
        <v>9.2999999999999999E-2</v>
      </c>
      <c r="AE1457" s="211">
        <f t="shared" si="275"/>
        <v>1</v>
      </c>
      <c r="AF1457" s="211" t="str">
        <f>IF(AND(COUNTIFS($J$18:J1457,J1457)=1,AE1457=1),1,"")</f>
        <v/>
      </c>
      <c r="AG1457" s="211" t="str">
        <f>IF(C1457="","",IF(AND(COUNTIFS($J$18:J1457,J1457)=1,C1457&lt;&gt;""),1,""))</f>
        <v/>
      </c>
      <c r="AH1457" s="211" t="str">
        <f>IF(G1457="","",IF(AND(COUNTIFS($J$18:J1457,J1457)=1,G1457&lt;&gt;""),1,""))</f>
        <v/>
      </c>
      <c r="AI1457" s="28">
        <f t="shared" si="276"/>
        <v>57778307.282035396</v>
      </c>
      <c r="AJ1457" s="28">
        <f t="shared" si="277"/>
        <v>7259860.7225420559</v>
      </c>
      <c r="AK1457" s="29">
        <f t="shared" si="278"/>
        <v>0.12565028406083667</v>
      </c>
      <c r="AL1457" s="210"/>
      <c r="AM1457" s="210"/>
      <c r="AN1457" s="210"/>
      <c r="AO1457" s="210"/>
      <c r="AP1457" s="45" t="str">
        <f t="shared" si="279"/>
        <v>20213</v>
      </c>
      <c r="AQ1457" s="45" t="str">
        <f t="shared" si="280"/>
        <v>20213RMB</v>
      </c>
    </row>
    <row r="1458" spans="1:43" s="15" customFormat="1">
      <c r="A1458" s="208" t="s">
        <v>35</v>
      </c>
      <c r="B1458" s="209">
        <v>2021</v>
      </c>
      <c r="C1458" s="209">
        <v>1</v>
      </c>
      <c r="D1458" s="57" t="str">
        <f t="shared" si="282"/>
        <v>Q4</v>
      </c>
      <c r="E1458" s="208" t="s">
        <v>35</v>
      </c>
      <c r="F1458" s="209">
        <v>2021</v>
      </c>
      <c r="G1458" s="209">
        <v>2</v>
      </c>
      <c r="H1458" s="213"/>
      <c r="I1458" s="57" t="str">
        <f t="shared" si="272"/>
        <v>Q4</v>
      </c>
      <c r="J1458" s="204" t="s">
        <v>1585</v>
      </c>
      <c r="K1458" s="213" t="s">
        <v>1586</v>
      </c>
      <c r="L1458" s="210" t="s">
        <v>55</v>
      </c>
      <c r="M1458" s="208" t="s">
        <v>47</v>
      </c>
      <c r="N1458" s="208">
        <v>1</v>
      </c>
      <c r="O1458" s="208"/>
      <c r="P1458" s="57" t="str">
        <f t="shared" si="273"/>
        <v>MAIN UNIT</v>
      </c>
      <c r="Q1458" s="208" t="s">
        <v>56</v>
      </c>
      <c r="R1458" s="208" t="s">
        <v>49</v>
      </c>
      <c r="S1458" s="208" t="s">
        <v>36</v>
      </c>
      <c r="T1458" s="208" t="s">
        <v>65</v>
      </c>
      <c r="U1458" s="208" t="s">
        <v>66</v>
      </c>
      <c r="V1458" s="208" t="s">
        <v>99</v>
      </c>
      <c r="W1458" s="208" t="s">
        <v>96</v>
      </c>
      <c r="X1458" s="34">
        <v>6800000</v>
      </c>
      <c r="Y1458" s="215" t="str">
        <f t="shared" si="284"/>
        <v>1</v>
      </c>
      <c r="Z1458" s="26">
        <f t="shared" si="283"/>
        <v>6800000</v>
      </c>
      <c r="AA1458" s="208">
        <v>7.5700000000000003E-2</v>
      </c>
      <c r="AB1458" s="35">
        <f t="shared" si="281"/>
        <v>514760</v>
      </c>
      <c r="AC1458" s="27">
        <f t="shared" si="274"/>
        <v>76905.144</v>
      </c>
      <c r="AD1458" s="212">
        <v>0.14940000000000001</v>
      </c>
      <c r="AE1458" s="211">
        <f t="shared" si="275"/>
        <v>1</v>
      </c>
      <c r="AF1458" s="211">
        <f>IF(AND(COUNTIFS($J$18:J1458,J1458)=1,AE1458=1),1,"")</f>
        <v>1</v>
      </c>
      <c r="AG1458" s="211">
        <f>IF(C1458="","",IF(AND(COUNTIFS($J$18:J1458,J1458)=1,C1458&lt;&gt;""),1,""))</f>
        <v>1</v>
      </c>
      <c r="AH1458" s="211">
        <f>IF(G1458="","",IF(AND(COUNTIFS($J$18:J1458,J1458)=1,G1458&lt;&gt;""),1,""))</f>
        <v>1</v>
      </c>
      <c r="AI1458" s="28">
        <f t="shared" si="276"/>
        <v>31097187.029487614</v>
      </c>
      <c r="AJ1458" s="28">
        <f t="shared" si="277"/>
        <v>3892353.6644401974</v>
      </c>
      <c r="AK1458" s="29">
        <f t="shared" si="278"/>
        <v>0.12516738767237404</v>
      </c>
      <c r="AL1458" s="210"/>
      <c r="AM1458" s="210"/>
      <c r="AN1458" s="210"/>
      <c r="AO1458" s="210"/>
      <c r="AP1458" s="45" t="str">
        <f t="shared" si="279"/>
        <v>20212</v>
      </c>
      <c r="AQ1458" s="45" t="str">
        <f t="shared" si="280"/>
        <v>20212JPY</v>
      </c>
    </row>
    <row r="1459" spans="1:43" s="15" customFormat="1">
      <c r="A1459" s="208" t="s">
        <v>35</v>
      </c>
      <c r="B1459" s="209">
        <v>2021</v>
      </c>
      <c r="C1459" s="209">
        <v>1</v>
      </c>
      <c r="D1459" s="57" t="str">
        <f t="shared" si="282"/>
        <v>Q4</v>
      </c>
      <c r="E1459" s="208" t="s">
        <v>35</v>
      </c>
      <c r="F1459" s="209">
        <v>2021</v>
      </c>
      <c r="G1459" s="209">
        <v>2</v>
      </c>
      <c r="H1459" s="213"/>
      <c r="I1459" s="57" t="str">
        <f t="shared" si="272"/>
        <v>Q4</v>
      </c>
      <c r="J1459" s="204" t="s">
        <v>1587</v>
      </c>
      <c r="K1459" s="213" t="s">
        <v>587</v>
      </c>
      <c r="L1459" s="210" t="s">
        <v>55</v>
      </c>
      <c r="M1459" s="208" t="s">
        <v>47</v>
      </c>
      <c r="N1459" s="208">
        <v>1</v>
      </c>
      <c r="O1459" s="208"/>
      <c r="P1459" s="57" t="str">
        <f t="shared" si="273"/>
        <v>MAIN UNIT</v>
      </c>
      <c r="Q1459" s="208" t="s">
        <v>48</v>
      </c>
      <c r="R1459" s="208" t="s">
        <v>49</v>
      </c>
      <c r="S1459" s="208" t="s">
        <v>36</v>
      </c>
      <c r="T1459" s="208" t="s">
        <v>65</v>
      </c>
      <c r="U1459" s="208" t="s">
        <v>66</v>
      </c>
      <c r="V1459" s="208" t="s">
        <v>99</v>
      </c>
      <c r="W1459" s="208" t="s">
        <v>96</v>
      </c>
      <c r="X1459" s="34">
        <v>7100000</v>
      </c>
      <c r="Y1459" s="215" t="str">
        <f t="shared" si="284"/>
        <v>1</v>
      </c>
      <c r="Z1459" s="26">
        <f t="shared" si="283"/>
        <v>7100000</v>
      </c>
      <c r="AA1459" s="208">
        <v>7.5700000000000003E-2</v>
      </c>
      <c r="AB1459" s="35">
        <f t="shared" si="281"/>
        <v>537470</v>
      </c>
      <c r="AC1459" s="27">
        <f t="shared" si="274"/>
        <v>94218.491000000009</v>
      </c>
      <c r="AD1459" s="212">
        <v>0.17530000000000001</v>
      </c>
      <c r="AE1459" s="211">
        <f t="shared" si="275"/>
        <v>0</v>
      </c>
      <c r="AF1459" s="211" t="str">
        <f>IF(AND(COUNTIFS($J$18:J1459,J1459)=1,AE1459=1),1,"")</f>
        <v/>
      </c>
      <c r="AG1459" s="211">
        <f>IF(C1459="","",IF(AND(COUNTIFS($J$18:J1459,J1459)=1,C1459&lt;&gt;""),1,""))</f>
        <v>1</v>
      </c>
      <c r="AH1459" s="211">
        <f>IF(G1459="","",IF(AND(COUNTIFS($J$18:J1459,J1459)=1,G1459&lt;&gt;""),1,""))</f>
        <v>1</v>
      </c>
      <c r="AI1459" s="28">
        <f t="shared" si="276"/>
        <v>31097187.029487614</v>
      </c>
      <c r="AJ1459" s="28">
        <f t="shared" si="277"/>
        <v>3892353.6644401974</v>
      </c>
      <c r="AK1459" s="29">
        <f t="shared" si="278"/>
        <v>0.12516738767237404</v>
      </c>
      <c r="AL1459" s="210"/>
      <c r="AM1459" s="210"/>
      <c r="AN1459" s="210"/>
      <c r="AO1459" s="210"/>
      <c r="AP1459" s="45" t="str">
        <f t="shared" si="279"/>
        <v>20212</v>
      </c>
      <c r="AQ1459" s="45" t="str">
        <f t="shared" si="280"/>
        <v>20212JPY</v>
      </c>
    </row>
    <row r="1460" spans="1:43" s="15" customFormat="1">
      <c r="A1460" s="208" t="s">
        <v>35</v>
      </c>
      <c r="B1460" s="209">
        <v>2021</v>
      </c>
      <c r="C1460" s="209">
        <v>1</v>
      </c>
      <c r="D1460" s="57" t="str">
        <f t="shared" si="282"/>
        <v>Q4</v>
      </c>
      <c r="E1460" s="208" t="s">
        <v>35</v>
      </c>
      <c r="F1460" s="209">
        <v>2021</v>
      </c>
      <c r="G1460" s="209">
        <v>2</v>
      </c>
      <c r="H1460" s="213"/>
      <c r="I1460" s="57" t="str">
        <f t="shared" si="272"/>
        <v>Q4</v>
      </c>
      <c r="J1460" s="204" t="s">
        <v>1588</v>
      </c>
      <c r="K1460" s="213" t="s">
        <v>669</v>
      </c>
      <c r="L1460" s="210" t="s">
        <v>55</v>
      </c>
      <c r="M1460" s="208" t="s">
        <v>47</v>
      </c>
      <c r="N1460" s="208">
        <v>1</v>
      </c>
      <c r="O1460" s="208"/>
      <c r="P1460" s="57" t="str">
        <f t="shared" si="273"/>
        <v>MAIN UNIT</v>
      </c>
      <c r="Q1460" s="208" t="s">
        <v>48</v>
      </c>
      <c r="R1460" s="208" t="s">
        <v>49</v>
      </c>
      <c r="S1460" s="208" t="s">
        <v>36</v>
      </c>
      <c r="T1460" s="208" t="s">
        <v>65</v>
      </c>
      <c r="U1460" s="208" t="s">
        <v>66</v>
      </c>
      <c r="V1460" s="208" t="s">
        <v>99</v>
      </c>
      <c r="W1460" s="208" t="s">
        <v>96</v>
      </c>
      <c r="X1460" s="34">
        <v>6920000</v>
      </c>
      <c r="Y1460" s="215" t="str">
        <f t="shared" si="284"/>
        <v>1</v>
      </c>
      <c r="Z1460" s="26">
        <f t="shared" si="283"/>
        <v>6920000</v>
      </c>
      <c r="AA1460" s="208">
        <v>7.5700000000000003E-2</v>
      </c>
      <c r="AB1460" s="35">
        <f t="shared" si="281"/>
        <v>523844</v>
      </c>
      <c r="AC1460" s="27">
        <f t="shared" si="274"/>
        <v>84338.884000000005</v>
      </c>
      <c r="AD1460" s="212">
        <v>0.161</v>
      </c>
      <c r="AE1460" s="211">
        <f t="shared" si="275"/>
        <v>0</v>
      </c>
      <c r="AF1460" s="211" t="str">
        <f>IF(AND(COUNTIFS($J$18:J1460,J1460)=1,AE1460=1),1,"")</f>
        <v/>
      </c>
      <c r="AG1460" s="211">
        <f>IF(C1460="","",IF(AND(COUNTIFS($J$18:J1460,J1460)=1,C1460&lt;&gt;""),1,""))</f>
        <v>1</v>
      </c>
      <c r="AH1460" s="211">
        <f>IF(G1460="","",IF(AND(COUNTIFS($J$18:J1460,J1460)=1,G1460&lt;&gt;""),1,""))</f>
        <v>1</v>
      </c>
      <c r="AI1460" s="28">
        <f t="shared" si="276"/>
        <v>31097187.029487614</v>
      </c>
      <c r="AJ1460" s="28">
        <f t="shared" si="277"/>
        <v>3892353.6644401974</v>
      </c>
      <c r="AK1460" s="29">
        <f t="shared" si="278"/>
        <v>0.12516738767237404</v>
      </c>
      <c r="AL1460" s="210"/>
      <c r="AM1460" s="210"/>
      <c r="AN1460" s="210"/>
      <c r="AO1460" s="210"/>
      <c r="AP1460" s="45" t="str">
        <f t="shared" si="279"/>
        <v>20212</v>
      </c>
      <c r="AQ1460" s="45" t="str">
        <f t="shared" si="280"/>
        <v>20212JPY</v>
      </c>
    </row>
    <row r="1461" spans="1:43" s="15" customFormat="1">
      <c r="A1461" s="208" t="s">
        <v>35</v>
      </c>
      <c r="B1461" s="209">
        <v>2021</v>
      </c>
      <c r="C1461" s="209">
        <v>1</v>
      </c>
      <c r="D1461" s="57" t="str">
        <f t="shared" si="282"/>
        <v>Q4</v>
      </c>
      <c r="E1461" s="208" t="s">
        <v>35</v>
      </c>
      <c r="F1461" s="209">
        <v>2021</v>
      </c>
      <c r="G1461" s="209">
        <v>2</v>
      </c>
      <c r="H1461" s="213"/>
      <c r="I1461" s="57" t="str">
        <f t="shared" si="272"/>
        <v>Q4</v>
      </c>
      <c r="J1461" s="204" t="s">
        <v>1589</v>
      </c>
      <c r="K1461" s="213" t="s">
        <v>1590</v>
      </c>
      <c r="L1461" s="210" t="s">
        <v>79</v>
      </c>
      <c r="M1461" s="208" t="s">
        <v>47</v>
      </c>
      <c r="N1461" s="208">
        <v>1</v>
      </c>
      <c r="O1461" s="208"/>
      <c r="P1461" s="57" t="str">
        <f t="shared" si="273"/>
        <v>MAIN UNIT</v>
      </c>
      <c r="Q1461" s="208" t="s">
        <v>48</v>
      </c>
      <c r="R1461" s="208" t="s">
        <v>49</v>
      </c>
      <c r="S1461" s="208" t="s">
        <v>36</v>
      </c>
      <c r="T1461" s="208" t="s">
        <v>65</v>
      </c>
      <c r="U1461" s="208" t="s">
        <v>66</v>
      </c>
      <c r="V1461" s="208" t="s">
        <v>119</v>
      </c>
      <c r="W1461" s="208" t="s">
        <v>96</v>
      </c>
      <c r="X1461" s="34">
        <v>12640000</v>
      </c>
      <c r="Y1461" s="215" t="str">
        <f t="shared" si="284"/>
        <v>1</v>
      </c>
      <c r="Z1461" s="26">
        <f t="shared" si="283"/>
        <v>12640000</v>
      </c>
      <c r="AA1461" s="208">
        <v>7.5700000000000003E-2</v>
      </c>
      <c r="AB1461" s="35">
        <f t="shared" si="281"/>
        <v>956848</v>
      </c>
      <c r="AC1461" s="27">
        <f t="shared" si="274"/>
        <v>109846.1504</v>
      </c>
      <c r="AD1461" s="212">
        <v>0.1148</v>
      </c>
      <c r="AE1461" s="211">
        <f t="shared" si="275"/>
        <v>0</v>
      </c>
      <c r="AF1461" s="211" t="str">
        <f>IF(AND(COUNTIFS($J$18:J1461,J1461)=1,AE1461=1),1,"")</f>
        <v/>
      </c>
      <c r="AG1461" s="211">
        <f>IF(C1461="","",IF(AND(COUNTIFS($J$18:J1461,J1461)=1,C1461&lt;&gt;""),1,""))</f>
        <v>1</v>
      </c>
      <c r="AH1461" s="211">
        <f>IF(G1461="","",IF(AND(COUNTIFS($J$18:J1461,J1461)=1,G1461&lt;&gt;""),1,""))</f>
        <v>1</v>
      </c>
      <c r="AI1461" s="28">
        <f t="shared" si="276"/>
        <v>31097187.029487614</v>
      </c>
      <c r="AJ1461" s="28">
        <f t="shared" si="277"/>
        <v>3892353.6644401974</v>
      </c>
      <c r="AK1461" s="29">
        <f t="shared" si="278"/>
        <v>0.12516738767237404</v>
      </c>
      <c r="AL1461" s="210"/>
      <c r="AM1461" s="210"/>
      <c r="AN1461" s="210"/>
      <c r="AO1461" s="210"/>
      <c r="AP1461" s="45" t="str">
        <f t="shared" si="279"/>
        <v>20212</v>
      </c>
      <c r="AQ1461" s="45" t="str">
        <f t="shared" si="280"/>
        <v>20212JPY</v>
      </c>
    </row>
    <row r="1462" spans="1:43" s="15" customFormat="1">
      <c r="A1462" s="208" t="s">
        <v>35</v>
      </c>
      <c r="B1462" s="209">
        <v>2021</v>
      </c>
      <c r="C1462" s="209">
        <v>1</v>
      </c>
      <c r="D1462" s="57" t="str">
        <f t="shared" si="282"/>
        <v>Q4</v>
      </c>
      <c r="E1462" s="208" t="s">
        <v>35</v>
      </c>
      <c r="F1462" s="209">
        <v>2021</v>
      </c>
      <c r="G1462" s="209">
        <v>3</v>
      </c>
      <c r="H1462" s="213"/>
      <c r="I1462" s="57" t="str">
        <f t="shared" si="272"/>
        <v>Q4</v>
      </c>
      <c r="J1462" s="204" t="s">
        <v>1591</v>
      </c>
      <c r="K1462" s="213" t="s">
        <v>1592</v>
      </c>
      <c r="L1462" s="210" t="s">
        <v>79</v>
      </c>
      <c r="M1462" s="208" t="s">
        <v>47</v>
      </c>
      <c r="N1462" s="208">
        <v>1</v>
      </c>
      <c r="O1462" s="208"/>
      <c r="P1462" s="57" t="str">
        <f t="shared" si="273"/>
        <v>MAIN UNIT</v>
      </c>
      <c r="Q1462" s="208" t="s">
        <v>48</v>
      </c>
      <c r="R1462" s="208" t="s">
        <v>49</v>
      </c>
      <c r="S1462" s="208" t="s">
        <v>36</v>
      </c>
      <c r="T1462" s="208" t="s">
        <v>65</v>
      </c>
      <c r="U1462" s="208" t="s">
        <v>66</v>
      </c>
      <c r="V1462" s="208" t="s">
        <v>119</v>
      </c>
      <c r="W1462" s="208" t="s">
        <v>96</v>
      </c>
      <c r="X1462" s="34">
        <v>13700000</v>
      </c>
      <c r="Y1462" s="215" t="str">
        <f t="shared" si="284"/>
        <v>1</v>
      </c>
      <c r="Z1462" s="26">
        <f t="shared" si="283"/>
        <v>13700000</v>
      </c>
      <c r="AA1462" s="208">
        <v>7.4499999999999997E-2</v>
      </c>
      <c r="AB1462" s="35">
        <f t="shared" si="281"/>
        <v>1020650</v>
      </c>
      <c r="AC1462" s="27">
        <f t="shared" si="274"/>
        <v>138093.94500000001</v>
      </c>
      <c r="AD1462" s="212">
        <v>0.1353</v>
      </c>
      <c r="AE1462" s="211">
        <f t="shared" si="275"/>
        <v>0</v>
      </c>
      <c r="AF1462" s="211" t="str">
        <f>IF(AND(COUNTIFS($J$18:J1462,J1462)=1,AE1462=1),1,"")</f>
        <v/>
      </c>
      <c r="AG1462" s="211">
        <f>IF(C1462="","",IF(AND(COUNTIFS($J$18:J1462,J1462)=1,C1462&lt;&gt;""),1,""))</f>
        <v>1</v>
      </c>
      <c r="AH1462" s="211">
        <f>IF(G1462="","",IF(AND(COUNTIFS($J$18:J1462,J1462)=1,G1462&lt;&gt;""),1,""))</f>
        <v>1</v>
      </c>
      <c r="AI1462" s="28">
        <f t="shared" si="276"/>
        <v>57778307.282035396</v>
      </c>
      <c r="AJ1462" s="28">
        <f t="shared" si="277"/>
        <v>7259860.7225420559</v>
      </c>
      <c r="AK1462" s="29">
        <f t="shared" si="278"/>
        <v>0.12565028406083667</v>
      </c>
      <c r="AL1462" s="210"/>
      <c r="AM1462" s="210"/>
      <c r="AN1462" s="210"/>
      <c r="AO1462" s="210" t="s">
        <v>1593</v>
      </c>
      <c r="AP1462" s="45" t="str">
        <f t="shared" si="279"/>
        <v>20213</v>
      </c>
      <c r="AQ1462" s="45" t="str">
        <f t="shared" si="280"/>
        <v>20213JPY</v>
      </c>
    </row>
    <row r="1463" spans="1:43" s="15" customFormat="1">
      <c r="A1463" s="208" t="s">
        <v>35</v>
      </c>
      <c r="B1463" s="209">
        <v>2021</v>
      </c>
      <c r="C1463" s="209">
        <v>1</v>
      </c>
      <c r="D1463" s="57" t="str">
        <f t="shared" si="282"/>
        <v>Q4</v>
      </c>
      <c r="E1463" s="208" t="s">
        <v>35</v>
      </c>
      <c r="F1463" s="209">
        <v>2021</v>
      </c>
      <c r="G1463" s="209">
        <v>3</v>
      </c>
      <c r="H1463" s="213"/>
      <c r="I1463" s="57" t="str">
        <f t="shared" si="272"/>
        <v>Q4</v>
      </c>
      <c r="J1463" s="204" t="s">
        <v>1591</v>
      </c>
      <c r="K1463" s="213" t="s">
        <v>1592</v>
      </c>
      <c r="L1463" s="210" t="s">
        <v>79</v>
      </c>
      <c r="M1463" s="208" t="s">
        <v>47</v>
      </c>
      <c r="N1463" s="208">
        <v>1</v>
      </c>
      <c r="O1463" s="208"/>
      <c r="P1463" s="57" t="str">
        <f t="shared" si="273"/>
        <v>MAIN UNIT</v>
      </c>
      <c r="Q1463" s="208" t="s">
        <v>48</v>
      </c>
      <c r="R1463" s="208" t="s">
        <v>49</v>
      </c>
      <c r="S1463" s="208" t="s">
        <v>36</v>
      </c>
      <c r="T1463" s="208" t="s">
        <v>65</v>
      </c>
      <c r="U1463" s="208" t="s">
        <v>66</v>
      </c>
      <c r="V1463" s="208" t="s">
        <v>114</v>
      </c>
      <c r="W1463" s="208" t="s">
        <v>96</v>
      </c>
      <c r="X1463" s="34">
        <v>13700000</v>
      </c>
      <c r="Y1463" s="215" t="str">
        <f t="shared" si="284"/>
        <v>1</v>
      </c>
      <c r="Z1463" s="26">
        <f t="shared" si="283"/>
        <v>13700000</v>
      </c>
      <c r="AA1463" s="208">
        <v>7.4499999999999997E-2</v>
      </c>
      <c r="AB1463" s="35">
        <f t="shared" si="281"/>
        <v>1020650</v>
      </c>
      <c r="AC1463" s="27">
        <f t="shared" si="274"/>
        <v>138093.94500000001</v>
      </c>
      <c r="AD1463" s="212">
        <v>0.1353</v>
      </c>
      <c r="AE1463" s="211">
        <f t="shared" si="275"/>
        <v>0</v>
      </c>
      <c r="AF1463" s="211" t="str">
        <f>IF(AND(COUNTIFS($J$18:J1463,J1463)=1,AE1463=1),1,"")</f>
        <v/>
      </c>
      <c r="AG1463" s="211" t="str">
        <f>IF(C1463="","",IF(AND(COUNTIFS($J$18:J1463,J1463)=1,C1463&lt;&gt;""),1,""))</f>
        <v/>
      </c>
      <c r="AH1463" s="211" t="str">
        <f>IF(G1463="","",IF(AND(COUNTIFS($J$18:J1463,J1463)=1,G1463&lt;&gt;""),1,""))</f>
        <v/>
      </c>
      <c r="AI1463" s="28">
        <f t="shared" si="276"/>
        <v>57778307.282035396</v>
      </c>
      <c r="AJ1463" s="28">
        <f t="shared" si="277"/>
        <v>7259860.7225420559</v>
      </c>
      <c r="AK1463" s="29">
        <f t="shared" si="278"/>
        <v>0.12565028406083667</v>
      </c>
      <c r="AL1463" s="210"/>
      <c r="AM1463" s="210"/>
      <c r="AN1463" s="210"/>
      <c r="AO1463" s="210" t="s">
        <v>1593</v>
      </c>
      <c r="AP1463" s="45" t="str">
        <f t="shared" si="279"/>
        <v>20213</v>
      </c>
      <c r="AQ1463" s="45" t="str">
        <f t="shared" si="280"/>
        <v>20213JPY</v>
      </c>
    </row>
    <row r="1464" spans="1:43" s="15" customFormat="1">
      <c r="A1464" s="208" t="s">
        <v>35</v>
      </c>
      <c r="B1464" s="209">
        <v>2021</v>
      </c>
      <c r="C1464" s="209">
        <v>1</v>
      </c>
      <c r="D1464" s="57" t="str">
        <f t="shared" si="282"/>
        <v>Q4</v>
      </c>
      <c r="E1464" s="208" t="s">
        <v>35</v>
      </c>
      <c r="F1464" s="209">
        <v>2021</v>
      </c>
      <c r="G1464" s="209">
        <v>3</v>
      </c>
      <c r="H1464" s="213"/>
      <c r="I1464" s="57" t="str">
        <f t="shared" si="272"/>
        <v>Q4</v>
      </c>
      <c r="J1464" s="204" t="s">
        <v>1594</v>
      </c>
      <c r="K1464" s="213" t="s">
        <v>1382</v>
      </c>
      <c r="L1464" s="210" t="s">
        <v>55</v>
      </c>
      <c r="M1464" s="208" t="s">
        <v>47</v>
      </c>
      <c r="N1464" s="208">
        <v>1</v>
      </c>
      <c r="O1464" s="208"/>
      <c r="P1464" s="57" t="str">
        <f t="shared" si="273"/>
        <v>MAIN UNIT</v>
      </c>
      <c r="Q1464" s="208" t="s">
        <v>48</v>
      </c>
      <c r="R1464" s="208" t="s">
        <v>49</v>
      </c>
      <c r="S1464" s="208" t="s">
        <v>39</v>
      </c>
      <c r="T1464" s="208" t="s">
        <v>1595</v>
      </c>
      <c r="U1464" s="208" t="s">
        <v>163</v>
      </c>
      <c r="V1464" s="208" t="s">
        <v>164</v>
      </c>
      <c r="W1464" s="208" t="s">
        <v>51</v>
      </c>
      <c r="X1464" s="34">
        <v>540000</v>
      </c>
      <c r="Y1464" s="215" t="str">
        <f t="shared" si="284"/>
        <v>1.13</v>
      </c>
      <c r="Z1464" s="26">
        <f t="shared" si="283"/>
        <v>540000</v>
      </c>
      <c r="AA1464" s="208">
        <v>1.2</v>
      </c>
      <c r="AB1464" s="35">
        <f t="shared" si="281"/>
        <v>573451.32743362838</v>
      </c>
      <c r="AC1464" s="27">
        <f t="shared" si="274"/>
        <v>67151.150442477883</v>
      </c>
      <c r="AD1464" s="212">
        <v>0.1171</v>
      </c>
      <c r="AE1464" s="211">
        <f t="shared" si="275"/>
        <v>0</v>
      </c>
      <c r="AF1464" s="211" t="str">
        <f>IF(AND(COUNTIFS($J$18:J1464,J1464)=1,AE1464=1),1,"")</f>
        <v/>
      </c>
      <c r="AG1464" s="211">
        <f>IF(C1464="","",IF(AND(COUNTIFS($J$18:J1464,J1464)=1,C1464&lt;&gt;""),1,""))</f>
        <v>1</v>
      </c>
      <c r="AH1464" s="211">
        <f>IF(G1464="","",IF(AND(COUNTIFS($J$18:J1464,J1464)=1,G1464&lt;&gt;""),1,""))</f>
        <v>1</v>
      </c>
      <c r="AI1464" s="28">
        <f t="shared" si="276"/>
        <v>57778307.282035396</v>
      </c>
      <c r="AJ1464" s="28">
        <f t="shared" si="277"/>
        <v>7259860.7225420559</v>
      </c>
      <c r="AK1464" s="29">
        <f t="shared" si="278"/>
        <v>0.12565028406083667</v>
      </c>
      <c r="AL1464" s="210"/>
      <c r="AM1464" s="210"/>
      <c r="AN1464" s="210"/>
      <c r="AO1464" s="210"/>
      <c r="AP1464" s="45" t="str">
        <f t="shared" si="279"/>
        <v>20213</v>
      </c>
      <c r="AQ1464" s="45" t="str">
        <f t="shared" si="280"/>
        <v>20213RMB</v>
      </c>
    </row>
    <row r="1465" spans="1:43" s="15" customFormat="1">
      <c r="A1465" s="208" t="s">
        <v>35</v>
      </c>
      <c r="B1465" s="209">
        <v>2021</v>
      </c>
      <c r="C1465" s="209">
        <v>1</v>
      </c>
      <c r="D1465" s="57" t="str">
        <f t="shared" si="282"/>
        <v>Q4</v>
      </c>
      <c r="E1465" s="208" t="s">
        <v>35</v>
      </c>
      <c r="F1465" s="209">
        <v>2021</v>
      </c>
      <c r="G1465" s="209">
        <v>3</v>
      </c>
      <c r="H1465" s="213"/>
      <c r="I1465" s="57" t="str">
        <f t="shared" si="272"/>
        <v>Q4</v>
      </c>
      <c r="J1465" s="204" t="s">
        <v>1594</v>
      </c>
      <c r="K1465" s="213" t="s">
        <v>1382</v>
      </c>
      <c r="L1465" s="210" t="s">
        <v>55</v>
      </c>
      <c r="M1465" s="208" t="s">
        <v>47</v>
      </c>
      <c r="N1465" s="208">
        <v>1</v>
      </c>
      <c r="O1465" s="208"/>
      <c r="P1465" s="57" t="str">
        <f t="shared" si="273"/>
        <v>MAIN UNIT</v>
      </c>
      <c r="Q1465" s="208" t="s">
        <v>48</v>
      </c>
      <c r="R1465" s="208" t="s">
        <v>49</v>
      </c>
      <c r="S1465" s="208" t="s">
        <v>39</v>
      </c>
      <c r="T1465" s="208" t="s">
        <v>1595</v>
      </c>
      <c r="U1465" s="208" t="s">
        <v>163</v>
      </c>
      <c r="V1465" s="208" t="s">
        <v>164</v>
      </c>
      <c r="W1465" s="208" t="s">
        <v>51</v>
      </c>
      <c r="X1465" s="34">
        <v>540000</v>
      </c>
      <c r="Y1465" s="215" t="str">
        <f t="shared" si="284"/>
        <v>1.13</v>
      </c>
      <c r="Z1465" s="26">
        <f t="shared" si="283"/>
        <v>540000</v>
      </c>
      <c r="AA1465" s="208">
        <v>1.2</v>
      </c>
      <c r="AB1465" s="35">
        <f t="shared" si="281"/>
        <v>573451.32743362838</v>
      </c>
      <c r="AC1465" s="27">
        <f t="shared" si="274"/>
        <v>67151.150442477883</v>
      </c>
      <c r="AD1465" s="212">
        <v>0.1171</v>
      </c>
      <c r="AE1465" s="211">
        <f t="shared" si="275"/>
        <v>0</v>
      </c>
      <c r="AF1465" s="211" t="str">
        <f>IF(AND(COUNTIFS($J$18:J1465,J1465)=1,AE1465=1),1,"")</f>
        <v/>
      </c>
      <c r="AG1465" s="211" t="str">
        <f>IF(C1465="","",IF(AND(COUNTIFS($J$18:J1465,J1465)=1,C1465&lt;&gt;""),1,""))</f>
        <v/>
      </c>
      <c r="AH1465" s="211" t="str">
        <f>IF(G1465="","",IF(AND(COUNTIFS($J$18:J1465,J1465)=1,G1465&lt;&gt;""),1,""))</f>
        <v/>
      </c>
      <c r="AI1465" s="28">
        <f t="shared" si="276"/>
        <v>57778307.282035396</v>
      </c>
      <c r="AJ1465" s="28">
        <f t="shared" si="277"/>
        <v>7259860.7225420559</v>
      </c>
      <c r="AK1465" s="29">
        <f t="shared" si="278"/>
        <v>0.12565028406083667</v>
      </c>
      <c r="AL1465" s="210"/>
      <c r="AM1465" s="210"/>
      <c r="AN1465" s="210"/>
      <c r="AO1465" s="210"/>
      <c r="AP1465" s="45" t="str">
        <f t="shared" si="279"/>
        <v>20213</v>
      </c>
      <c r="AQ1465" s="45" t="str">
        <f t="shared" si="280"/>
        <v>20213RMB</v>
      </c>
    </row>
    <row r="1466" spans="1:43" s="15" customFormat="1">
      <c r="A1466" s="208" t="s">
        <v>35</v>
      </c>
      <c r="B1466" s="209">
        <v>2021</v>
      </c>
      <c r="C1466" s="209">
        <v>2</v>
      </c>
      <c r="D1466" s="57" t="str">
        <f t="shared" si="282"/>
        <v>Q4</v>
      </c>
      <c r="E1466" s="208" t="s">
        <v>35</v>
      </c>
      <c r="F1466" s="209">
        <v>2021</v>
      </c>
      <c r="G1466" s="209">
        <v>3</v>
      </c>
      <c r="H1466" s="213"/>
      <c r="I1466" s="57" t="str">
        <f t="shared" si="272"/>
        <v>Q4</v>
      </c>
      <c r="J1466" s="204" t="s">
        <v>1596</v>
      </c>
      <c r="K1466" s="213" t="s">
        <v>1597</v>
      </c>
      <c r="L1466" s="210" t="s">
        <v>79</v>
      </c>
      <c r="M1466" s="208" t="s">
        <v>47</v>
      </c>
      <c r="N1466" s="208">
        <v>1</v>
      </c>
      <c r="O1466" s="208"/>
      <c r="P1466" s="57" t="str">
        <f t="shared" si="273"/>
        <v>MAIN UNIT</v>
      </c>
      <c r="Q1466" s="208" t="s">
        <v>56</v>
      </c>
      <c r="R1466" s="208" t="s">
        <v>49</v>
      </c>
      <c r="S1466" s="208" t="s">
        <v>36</v>
      </c>
      <c r="T1466" s="208" t="s">
        <v>65</v>
      </c>
      <c r="U1466" s="208" t="s">
        <v>66</v>
      </c>
      <c r="V1466" s="208" t="s">
        <v>99</v>
      </c>
      <c r="W1466" s="208" t="s">
        <v>96</v>
      </c>
      <c r="X1466" s="34">
        <v>14000000</v>
      </c>
      <c r="Y1466" s="215" t="str">
        <f t="shared" si="284"/>
        <v>1</v>
      </c>
      <c r="Z1466" s="26">
        <f t="shared" si="283"/>
        <v>14000000</v>
      </c>
      <c r="AA1466" s="208">
        <v>7.4499999999999997E-2</v>
      </c>
      <c r="AB1466" s="35">
        <f t="shared" si="281"/>
        <v>1043000</v>
      </c>
      <c r="AC1466" s="27">
        <f t="shared" si="274"/>
        <v>156554.30000000002</v>
      </c>
      <c r="AD1466" s="212">
        <v>0.15010000000000001</v>
      </c>
      <c r="AE1466" s="211">
        <f t="shared" si="275"/>
        <v>1</v>
      </c>
      <c r="AF1466" s="211">
        <f>IF(AND(COUNTIFS($J$18:J1466,J1466)=1,AE1466=1),1,"")</f>
        <v>1</v>
      </c>
      <c r="AG1466" s="211">
        <f>IF(C1466="","",IF(AND(COUNTIFS($J$18:J1466,J1466)=1,C1466&lt;&gt;""),1,""))</f>
        <v>1</v>
      </c>
      <c r="AH1466" s="211">
        <f>IF(G1466="","",IF(AND(COUNTIFS($J$18:J1466,J1466)=1,G1466&lt;&gt;""),1,""))</f>
        <v>1</v>
      </c>
      <c r="AI1466" s="28">
        <f t="shared" si="276"/>
        <v>57778307.282035396</v>
      </c>
      <c r="AJ1466" s="28">
        <f t="shared" si="277"/>
        <v>7259860.7225420559</v>
      </c>
      <c r="AK1466" s="29">
        <f t="shared" si="278"/>
        <v>0.12565028406083667</v>
      </c>
      <c r="AL1466" s="210"/>
      <c r="AM1466" s="210"/>
      <c r="AN1466" s="210"/>
      <c r="AO1466" s="210"/>
      <c r="AP1466" s="45" t="str">
        <f t="shared" si="279"/>
        <v>20213</v>
      </c>
      <c r="AQ1466" s="45" t="str">
        <f t="shared" si="280"/>
        <v>20213JPY</v>
      </c>
    </row>
    <row r="1467" spans="1:43" s="15" customFormat="1">
      <c r="A1467" s="208" t="s">
        <v>35</v>
      </c>
      <c r="B1467" s="209">
        <v>2021</v>
      </c>
      <c r="C1467" s="209">
        <v>2</v>
      </c>
      <c r="D1467" s="57" t="str">
        <f t="shared" si="282"/>
        <v>Q4</v>
      </c>
      <c r="E1467" s="208" t="s">
        <v>35</v>
      </c>
      <c r="F1467" s="209">
        <v>2021</v>
      </c>
      <c r="G1467" s="209">
        <v>3</v>
      </c>
      <c r="H1467" s="213"/>
      <c r="I1467" s="57" t="str">
        <f t="shared" si="272"/>
        <v>Q4</v>
      </c>
      <c r="J1467" s="204" t="s">
        <v>1596</v>
      </c>
      <c r="K1467" s="213" t="s">
        <v>1597</v>
      </c>
      <c r="L1467" s="210" t="s">
        <v>55</v>
      </c>
      <c r="M1467" s="208" t="s">
        <v>47</v>
      </c>
      <c r="N1467" s="208">
        <v>1</v>
      </c>
      <c r="O1467" s="208"/>
      <c r="P1467" s="57" t="str">
        <f t="shared" si="273"/>
        <v>MAIN UNIT</v>
      </c>
      <c r="Q1467" s="208" t="s">
        <v>56</v>
      </c>
      <c r="R1467" s="208" t="s">
        <v>49</v>
      </c>
      <c r="S1467" s="208" t="s">
        <v>36</v>
      </c>
      <c r="T1467" s="208" t="s">
        <v>65</v>
      </c>
      <c r="U1467" s="208" t="s">
        <v>66</v>
      </c>
      <c r="V1467" s="208" t="s">
        <v>99</v>
      </c>
      <c r="W1467" s="208" t="s">
        <v>96</v>
      </c>
      <c r="X1467" s="34">
        <v>10000000</v>
      </c>
      <c r="Y1467" s="215" t="str">
        <f t="shared" si="284"/>
        <v>1</v>
      </c>
      <c r="Z1467" s="26">
        <f t="shared" si="283"/>
        <v>10000000</v>
      </c>
      <c r="AA1467" s="208">
        <v>7.4499999999999997E-2</v>
      </c>
      <c r="AB1467" s="35">
        <f t="shared" si="281"/>
        <v>745000</v>
      </c>
      <c r="AC1467" s="27">
        <f t="shared" si="274"/>
        <v>111824.50000000001</v>
      </c>
      <c r="AD1467" s="212">
        <v>0.15010000000000001</v>
      </c>
      <c r="AE1467" s="211">
        <f t="shared" si="275"/>
        <v>1</v>
      </c>
      <c r="AF1467" s="211" t="str">
        <f>IF(AND(COUNTIFS($J$18:J1467,J1467)=1,AE1467=1),1,"")</f>
        <v/>
      </c>
      <c r="AG1467" s="211" t="str">
        <f>IF(C1467="","",IF(AND(COUNTIFS($J$18:J1467,J1467)=1,C1467&lt;&gt;""),1,""))</f>
        <v/>
      </c>
      <c r="AH1467" s="211" t="str">
        <f>IF(G1467="","",IF(AND(COUNTIFS($J$18:J1467,J1467)=1,G1467&lt;&gt;""),1,""))</f>
        <v/>
      </c>
      <c r="AI1467" s="28">
        <f t="shared" si="276"/>
        <v>57778307.282035396</v>
      </c>
      <c r="AJ1467" s="28">
        <f t="shared" si="277"/>
        <v>7259860.7225420559</v>
      </c>
      <c r="AK1467" s="29">
        <f t="shared" si="278"/>
        <v>0.12565028406083667</v>
      </c>
      <c r="AL1467" s="210"/>
      <c r="AM1467" s="210"/>
      <c r="AN1467" s="210"/>
      <c r="AO1467" s="210"/>
      <c r="AP1467" s="45" t="str">
        <f t="shared" si="279"/>
        <v>20213</v>
      </c>
      <c r="AQ1467" s="45" t="str">
        <f t="shared" si="280"/>
        <v>20213JPY</v>
      </c>
    </row>
    <row r="1468" spans="1:43" s="15" customFormat="1">
      <c r="A1468" s="208" t="s">
        <v>35</v>
      </c>
      <c r="B1468" s="209">
        <v>2021</v>
      </c>
      <c r="C1468" s="209">
        <v>2</v>
      </c>
      <c r="D1468" s="57" t="str">
        <f t="shared" si="282"/>
        <v>Q4</v>
      </c>
      <c r="E1468" s="208" t="s">
        <v>35</v>
      </c>
      <c r="F1468" s="209">
        <v>2021</v>
      </c>
      <c r="G1468" s="209">
        <v>3</v>
      </c>
      <c r="H1468" s="213"/>
      <c r="I1468" s="57" t="str">
        <f t="shared" si="272"/>
        <v>Q4</v>
      </c>
      <c r="J1468" s="204" t="s">
        <v>1598</v>
      </c>
      <c r="K1468" s="213" t="s">
        <v>1599</v>
      </c>
      <c r="L1468" s="210" t="s">
        <v>79</v>
      </c>
      <c r="M1468" s="208" t="s">
        <v>47</v>
      </c>
      <c r="N1468" s="208">
        <v>1</v>
      </c>
      <c r="O1468" s="208"/>
      <c r="P1468" s="57" t="str">
        <f t="shared" si="273"/>
        <v>MAIN UNIT</v>
      </c>
      <c r="Q1468" s="208" t="s">
        <v>56</v>
      </c>
      <c r="R1468" s="208" t="s">
        <v>49</v>
      </c>
      <c r="S1468" s="208" t="s">
        <v>37</v>
      </c>
      <c r="T1468" s="208" t="s">
        <v>155</v>
      </c>
      <c r="U1468" s="208" t="s">
        <v>58</v>
      </c>
      <c r="V1468" s="208" t="s">
        <v>89</v>
      </c>
      <c r="W1468" s="208" t="s">
        <v>51</v>
      </c>
      <c r="X1468" s="34">
        <v>977164</v>
      </c>
      <c r="Y1468" s="215" t="str">
        <f t="shared" si="284"/>
        <v>1.13</v>
      </c>
      <c r="Z1468" s="26">
        <f t="shared" si="283"/>
        <v>977164</v>
      </c>
      <c r="AA1468" s="208">
        <v>1.2</v>
      </c>
      <c r="AB1468" s="35">
        <f t="shared" si="281"/>
        <v>1037696.2831858408</v>
      </c>
      <c r="AC1468" s="27">
        <f t="shared" si="274"/>
        <v>133862.82053097346</v>
      </c>
      <c r="AD1468" s="212">
        <v>0.129</v>
      </c>
      <c r="AE1468" s="211">
        <f t="shared" si="275"/>
        <v>1</v>
      </c>
      <c r="AF1468" s="211">
        <f>IF(AND(COUNTIFS($J$18:J1468,J1468)=1,AE1468=1),1,"")</f>
        <v>1</v>
      </c>
      <c r="AG1468" s="211">
        <f>IF(C1468="","",IF(AND(COUNTIFS($J$18:J1468,J1468)=1,C1468&lt;&gt;""),1,""))</f>
        <v>1</v>
      </c>
      <c r="AH1468" s="211">
        <f>IF(G1468="","",IF(AND(COUNTIFS($J$18:J1468,J1468)=1,G1468&lt;&gt;""),1,""))</f>
        <v>1</v>
      </c>
      <c r="AI1468" s="28">
        <f t="shared" si="276"/>
        <v>57778307.282035396</v>
      </c>
      <c r="AJ1468" s="28">
        <f t="shared" si="277"/>
        <v>7259860.7225420559</v>
      </c>
      <c r="AK1468" s="29">
        <f t="shared" si="278"/>
        <v>0.12565028406083667</v>
      </c>
      <c r="AL1468" s="210"/>
      <c r="AM1468" s="210"/>
      <c r="AN1468" s="210"/>
      <c r="AO1468" s="210"/>
      <c r="AP1468" s="45" t="str">
        <f t="shared" si="279"/>
        <v>20213</v>
      </c>
      <c r="AQ1468" s="45" t="str">
        <f t="shared" si="280"/>
        <v>20213RMB</v>
      </c>
    </row>
    <row r="1469" spans="1:43" s="15" customFormat="1">
      <c r="A1469" s="208" t="s">
        <v>35</v>
      </c>
      <c r="B1469" s="209">
        <v>2021</v>
      </c>
      <c r="C1469" s="209">
        <v>2</v>
      </c>
      <c r="D1469" s="57" t="str">
        <f t="shared" si="282"/>
        <v>Q4</v>
      </c>
      <c r="E1469" s="208" t="s">
        <v>35</v>
      </c>
      <c r="F1469" s="209">
        <v>2021</v>
      </c>
      <c r="G1469" s="209">
        <v>2</v>
      </c>
      <c r="H1469" s="213"/>
      <c r="I1469" s="57" t="str">
        <f t="shared" si="272"/>
        <v>Q4</v>
      </c>
      <c r="J1469" s="204" t="s">
        <v>1600</v>
      </c>
      <c r="K1469" s="213" t="s">
        <v>1601</v>
      </c>
      <c r="L1469" s="210" t="s">
        <v>55</v>
      </c>
      <c r="M1469" s="208" t="s">
        <v>47</v>
      </c>
      <c r="N1469" s="208">
        <v>1</v>
      </c>
      <c r="O1469" s="208"/>
      <c r="P1469" s="57" t="str">
        <f t="shared" si="273"/>
        <v>MAIN UNIT</v>
      </c>
      <c r="Q1469" s="208" t="s">
        <v>48</v>
      </c>
      <c r="R1469" s="208" t="s">
        <v>49</v>
      </c>
      <c r="S1469" s="208" t="s">
        <v>37</v>
      </c>
      <c r="T1469" s="208" t="s">
        <v>221</v>
      </c>
      <c r="U1469" s="208" t="s">
        <v>58</v>
      </c>
      <c r="V1469" s="208" t="s">
        <v>89</v>
      </c>
      <c r="W1469" s="208" t="s">
        <v>51</v>
      </c>
      <c r="X1469" s="34">
        <v>505000</v>
      </c>
      <c r="Y1469" s="215" t="str">
        <f t="shared" si="284"/>
        <v>1.13</v>
      </c>
      <c r="Z1469" s="26">
        <f t="shared" si="283"/>
        <v>505000</v>
      </c>
      <c r="AA1469" s="208">
        <v>1.2</v>
      </c>
      <c r="AB1469" s="35">
        <f t="shared" si="281"/>
        <v>536283.18584070797</v>
      </c>
      <c r="AC1469" s="27">
        <f t="shared" si="274"/>
        <v>77868.318584070788</v>
      </c>
      <c r="AD1469" s="212">
        <v>0.1452</v>
      </c>
      <c r="AE1469" s="211">
        <f t="shared" si="275"/>
        <v>0</v>
      </c>
      <c r="AF1469" s="211" t="str">
        <f>IF(AND(COUNTIFS($J$18:J1469,J1469)=1,AE1469=1),1,"")</f>
        <v/>
      </c>
      <c r="AG1469" s="211">
        <f>IF(C1469="","",IF(AND(COUNTIFS($J$18:J1469,J1469)=1,C1469&lt;&gt;""),1,""))</f>
        <v>1</v>
      </c>
      <c r="AH1469" s="211">
        <f>IF(G1469="","",IF(AND(COUNTIFS($J$18:J1469,J1469)=1,G1469&lt;&gt;""),1,""))</f>
        <v>1</v>
      </c>
      <c r="AI1469" s="28">
        <f t="shared" si="276"/>
        <v>31097187.029487614</v>
      </c>
      <c r="AJ1469" s="28">
        <f t="shared" si="277"/>
        <v>3892353.6644401974</v>
      </c>
      <c r="AK1469" s="29">
        <f t="shared" si="278"/>
        <v>0.12516738767237404</v>
      </c>
      <c r="AL1469" s="210"/>
      <c r="AM1469" s="210"/>
      <c r="AN1469" s="210"/>
      <c r="AO1469" s="210"/>
      <c r="AP1469" s="45" t="str">
        <f t="shared" si="279"/>
        <v>20212</v>
      </c>
      <c r="AQ1469" s="45" t="str">
        <f t="shared" si="280"/>
        <v>20212RMB</v>
      </c>
    </row>
    <row r="1470" spans="1:43" s="15" customFormat="1">
      <c r="A1470" s="208" t="s">
        <v>35</v>
      </c>
      <c r="B1470" s="209">
        <v>2021</v>
      </c>
      <c r="C1470" s="209">
        <v>1</v>
      </c>
      <c r="D1470" s="57" t="str">
        <f t="shared" si="282"/>
        <v>Q4</v>
      </c>
      <c r="E1470" s="208" t="s">
        <v>35</v>
      </c>
      <c r="F1470" s="209">
        <v>2021</v>
      </c>
      <c r="G1470" s="209">
        <v>3</v>
      </c>
      <c r="H1470" s="213"/>
      <c r="I1470" s="57" t="str">
        <f t="shared" si="272"/>
        <v>Q4</v>
      </c>
      <c r="J1470" s="204" t="s">
        <v>1602</v>
      </c>
      <c r="K1470" s="213" t="s">
        <v>853</v>
      </c>
      <c r="L1470" s="210" t="s">
        <v>79</v>
      </c>
      <c r="M1470" s="208" t="s">
        <v>47</v>
      </c>
      <c r="N1470" s="208">
        <v>1</v>
      </c>
      <c r="O1470" s="208"/>
      <c r="P1470" s="57" t="str">
        <f t="shared" si="273"/>
        <v>MAIN UNIT</v>
      </c>
      <c r="Q1470" s="208" t="s">
        <v>48</v>
      </c>
      <c r="R1470" s="208" t="s">
        <v>49</v>
      </c>
      <c r="S1470" s="208" t="s">
        <v>36</v>
      </c>
      <c r="T1470" s="208" t="s">
        <v>65</v>
      </c>
      <c r="U1470" s="208" t="s">
        <v>66</v>
      </c>
      <c r="V1470" s="208" t="s">
        <v>67</v>
      </c>
      <c r="W1470" s="208" t="s">
        <v>96</v>
      </c>
      <c r="X1470" s="34">
        <v>11570000</v>
      </c>
      <c r="Y1470" s="215" t="str">
        <f t="shared" si="284"/>
        <v>1</v>
      </c>
      <c r="Z1470" s="26">
        <f t="shared" si="283"/>
        <v>11570000</v>
      </c>
      <c r="AA1470" s="208">
        <v>7.4499999999999997E-2</v>
      </c>
      <c r="AB1470" s="35">
        <f t="shared" si="281"/>
        <v>861965</v>
      </c>
      <c r="AC1470" s="27">
        <f t="shared" si="274"/>
        <v>110762.5025</v>
      </c>
      <c r="AD1470" s="212">
        <v>0.1285</v>
      </c>
      <c r="AE1470" s="211">
        <f t="shared" si="275"/>
        <v>0</v>
      </c>
      <c r="AF1470" s="211" t="str">
        <f>IF(AND(COUNTIFS($J$18:J1470,J1470)=1,AE1470=1),1,"")</f>
        <v/>
      </c>
      <c r="AG1470" s="211">
        <f>IF(C1470="","",IF(AND(COUNTIFS($J$18:J1470,J1470)=1,C1470&lt;&gt;""),1,""))</f>
        <v>1</v>
      </c>
      <c r="AH1470" s="211">
        <f>IF(G1470="","",IF(AND(COUNTIFS($J$18:J1470,J1470)=1,G1470&lt;&gt;""),1,""))</f>
        <v>1</v>
      </c>
      <c r="AI1470" s="28">
        <f t="shared" si="276"/>
        <v>57778307.282035396</v>
      </c>
      <c r="AJ1470" s="28">
        <f t="shared" si="277"/>
        <v>7259860.7225420559</v>
      </c>
      <c r="AK1470" s="29">
        <f t="shared" si="278"/>
        <v>0.12565028406083667</v>
      </c>
      <c r="AL1470" s="210"/>
      <c r="AM1470" s="210"/>
      <c r="AN1470" s="210"/>
      <c r="AO1470" s="210"/>
      <c r="AP1470" s="45" t="str">
        <f t="shared" si="279"/>
        <v>20213</v>
      </c>
      <c r="AQ1470" s="45" t="str">
        <f t="shared" si="280"/>
        <v>20213JPY</v>
      </c>
    </row>
    <row r="1471" spans="1:43" s="15" customFormat="1">
      <c r="A1471" s="208" t="s">
        <v>35</v>
      </c>
      <c r="B1471" s="209">
        <v>2021</v>
      </c>
      <c r="C1471" s="209">
        <v>1</v>
      </c>
      <c r="D1471" s="57" t="str">
        <f t="shared" si="282"/>
        <v>Q4</v>
      </c>
      <c r="E1471" s="208" t="s">
        <v>35</v>
      </c>
      <c r="F1471" s="209">
        <v>2021</v>
      </c>
      <c r="G1471" s="209">
        <v>3</v>
      </c>
      <c r="H1471" s="213"/>
      <c r="I1471" s="57" t="str">
        <f t="shared" si="272"/>
        <v>Q4</v>
      </c>
      <c r="J1471" s="204" t="s">
        <v>1602</v>
      </c>
      <c r="K1471" s="213" t="s">
        <v>853</v>
      </c>
      <c r="L1471" s="210" t="s">
        <v>79</v>
      </c>
      <c r="M1471" s="208" t="s">
        <v>47</v>
      </c>
      <c r="N1471" s="208">
        <v>1</v>
      </c>
      <c r="O1471" s="208"/>
      <c r="P1471" s="57" t="str">
        <f t="shared" si="273"/>
        <v>MAIN UNIT</v>
      </c>
      <c r="Q1471" s="208" t="s">
        <v>48</v>
      </c>
      <c r="R1471" s="208" t="s">
        <v>49</v>
      </c>
      <c r="S1471" s="208" t="s">
        <v>36</v>
      </c>
      <c r="T1471" s="208" t="s">
        <v>65</v>
      </c>
      <c r="U1471" s="208" t="s">
        <v>66</v>
      </c>
      <c r="V1471" s="208" t="s">
        <v>67</v>
      </c>
      <c r="W1471" s="208" t="s">
        <v>96</v>
      </c>
      <c r="X1471" s="34">
        <v>11570000</v>
      </c>
      <c r="Y1471" s="215" t="str">
        <f t="shared" si="284"/>
        <v>1</v>
      </c>
      <c r="Z1471" s="26">
        <f t="shared" si="283"/>
        <v>11570000</v>
      </c>
      <c r="AA1471" s="208">
        <v>7.4499999999999997E-2</v>
      </c>
      <c r="AB1471" s="35">
        <f t="shared" si="281"/>
        <v>861965</v>
      </c>
      <c r="AC1471" s="27">
        <f t="shared" si="274"/>
        <v>110762.5025</v>
      </c>
      <c r="AD1471" s="212">
        <v>0.1285</v>
      </c>
      <c r="AE1471" s="211">
        <f t="shared" si="275"/>
        <v>0</v>
      </c>
      <c r="AF1471" s="211" t="str">
        <f>IF(AND(COUNTIFS($J$18:J1471,J1471)=1,AE1471=1),1,"")</f>
        <v/>
      </c>
      <c r="AG1471" s="211" t="str">
        <f>IF(C1471="","",IF(AND(COUNTIFS($J$18:J1471,J1471)=1,C1471&lt;&gt;""),1,""))</f>
        <v/>
      </c>
      <c r="AH1471" s="211" t="str">
        <f>IF(G1471="","",IF(AND(COUNTIFS($J$18:J1471,J1471)=1,G1471&lt;&gt;""),1,""))</f>
        <v/>
      </c>
      <c r="AI1471" s="28">
        <f t="shared" si="276"/>
        <v>57778307.282035396</v>
      </c>
      <c r="AJ1471" s="28">
        <f t="shared" si="277"/>
        <v>7259860.7225420559</v>
      </c>
      <c r="AK1471" s="29">
        <f t="shared" si="278"/>
        <v>0.12565028406083667</v>
      </c>
      <c r="AL1471" s="210"/>
      <c r="AM1471" s="210"/>
      <c r="AN1471" s="210"/>
      <c r="AO1471" s="210"/>
      <c r="AP1471" s="45" t="str">
        <f t="shared" si="279"/>
        <v>20213</v>
      </c>
      <c r="AQ1471" s="45" t="str">
        <f t="shared" si="280"/>
        <v>20213JPY</v>
      </c>
    </row>
    <row r="1472" spans="1:43" s="15" customFormat="1">
      <c r="A1472" s="208" t="s">
        <v>35</v>
      </c>
      <c r="B1472" s="209">
        <v>2021</v>
      </c>
      <c r="C1472" s="209">
        <v>1</v>
      </c>
      <c r="D1472" s="57" t="str">
        <f t="shared" si="282"/>
        <v>Q4</v>
      </c>
      <c r="E1472" s="208" t="s">
        <v>35</v>
      </c>
      <c r="F1472" s="209">
        <v>2021</v>
      </c>
      <c r="G1472" s="209">
        <v>2</v>
      </c>
      <c r="H1472" s="213"/>
      <c r="I1472" s="57" t="str">
        <f t="shared" si="272"/>
        <v>Q4</v>
      </c>
      <c r="J1472" s="204" t="s">
        <v>1602</v>
      </c>
      <c r="K1472" s="213" t="s">
        <v>853</v>
      </c>
      <c r="L1472" s="210" t="s">
        <v>79</v>
      </c>
      <c r="M1472" s="208" t="s">
        <v>47</v>
      </c>
      <c r="N1472" s="208">
        <v>1</v>
      </c>
      <c r="O1472" s="208"/>
      <c r="P1472" s="57" t="str">
        <f t="shared" si="273"/>
        <v>MAIN UNIT</v>
      </c>
      <c r="Q1472" s="208" t="s">
        <v>48</v>
      </c>
      <c r="R1472" s="208" t="s">
        <v>49</v>
      </c>
      <c r="S1472" s="208" t="s">
        <v>36</v>
      </c>
      <c r="T1472" s="208" t="s">
        <v>65</v>
      </c>
      <c r="U1472" s="208" t="s">
        <v>66</v>
      </c>
      <c r="V1472" s="208" t="s">
        <v>67</v>
      </c>
      <c r="W1472" s="208" t="s">
        <v>96</v>
      </c>
      <c r="X1472" s="34">
        <v>11570000</v>
      </c>
      <c r="Y1472" s="215" t="str">
        <f t="shared" si="284"/>
        <v>1</v>
      </c>
      <c r="Z1472" s="26">
        <f t="shared" si="283"/>
        <v>11570000</v>
      </c>
      <c r="AA1472" s="208">
        <v>7.5700000000000003E-2</v>
      </c>
      <c r="AB1472" s="35">
        <f t="shared" si="281"/>
        <v>875849</v>
      </c>
      <c r="AC1472" s="27">
        <f t="shared" si="274"/>
        <v>112546.5965</v>
      </c>
      <c r="AD1472" s="212">
        <v>0.1285</v>
      </c>
      <c r="AE1472" s="211">
        <f t="shared" si="275"/>
        <v>0</v>
      </c>
      <c r="AF1472" s="211" t="str">
        <f>IF(AND(COUNTIFS($J$18:J1472,J1472)=1,AE1472=1),1,"")</f>
        <v/>
      </c>
      <c r="AG1472" s="211" t="str">
        <f>IF(C1472="","",IF(AND(COUNTIFS($J$18:J1472,J1472)=1,C1472&lt;&gt;""),1,""))</f>
        <v/>
      </c>
      <c r="AH1472" s="211" t="str">
        <f>IF(G1472="","",IF(AND(COUNTIFS($J$18:J1472,J1472)=1,G1472&lt;&gt;""),1,""))</f>
        <v/>
      </c>
      <c r="AI1472" s="28">
        <f t="shared" si="276"/>
        <v>31097187.029487614</v>
      </c>
      <c r="AJ1472" s="28">
        <f t="shared" si="277"/>
        <v>3892353.6644401974</v>
      </c>
      <c r="AK1472" s="29">
        <f t="shared" si="278"/>
        <v>0.12516738767237404</v>
      </c>
      <c r="AL1472" s="210"/>
      <c r="AM1472" s="210"/>
      <c r="AN1472" s="210"/>
      <c r="AO1472" s="210"/>
      <c r="AP1472" s="45" t="str">
        <f t="shared" si="279"/>
        <v>20212</v>
      </c>
      <c r="AQ1472" s="45" t="str">
        <f t="shared" si="280"/>
        <v>20212JPY</v>
      </c>
    </row>
    <row r="1473" spans="1:43" s="15" customFormat="1">
      <c r="A1473" s="208" t="s">
        <v>35</v>
      </c>
      <c r="B1473" s="209">
        <v>2021</v>
      </c>
      <c r="C1473" s="209">
        <v>1</v>
      </c>
      <c r="D1473" s="57" t="str">
        <f t="shared" si="282"/>
        <v>Q4</v>
      </c>
      <c r="E1473" s="208" t="s">
        <v>35</v>
      </c>
      <c r="F1473" s="209">
        <v>2021</v>
      </c>
      <c r="G1473" s="209">
        <v>2</v>
      </c>
      <c r="H1473" s="213"/>
      <c r="I1473" s="57" t="str">
        <f t="shared" si="272"/>
        <v>Q4</v>
      </c>
      <c r="J1473" s="204" t="s">
        <v>1602</v>
      </c>
      <c r="K1473" s="213" t="s">
        <v>853</v>
      </c>
      <c r="L1473" s="210" t="s">
        <v>55</v>
      </c>
      <c r="M1473" s="208" t="s">
        <v>47</v>
      </c>
      <c r="N1473" s="208">
        <v>1</v>
      </c>
      <c r="O1473" s="208"/>
      <c r="P1473" s="57" t="str">
        <f t="shared" si="273"/>
        <v>MAIN UNIT</v>
      </c>
      <c r="Q1473" s="208" t="s">
        <v>48</v>
      </c>
      <c r="R1473" s="208" t="s">
        <v>49</v>
      </c>
      <c r="S1473" s="208" t="s">
        <v>36</v>
      </c>
      <c r="T1473" s="208" t="s">
        <v>65</v>
      </c>
      <c r="U1473" s="208" t="s">
        <v>66</v>
      </c>
      <c r="V1473" s="208" t="s">
        <v>67</v>
      </c>
      <c r="W1473" s="208" t="s">
        <v>96</v>
      </c>
      <c r="X1473" s="34">
        <v>8150000</v>
      </c>
      <c r="Y1473" s="215" t="str">
        <f t="shared" si="284"/>
        <v>1</v>
      </c>
      <c r="Z1473" s="26">
        <f t="shared" si="283"/>
        <v>8150000</v>
      </c>
      <c r="AA1473" s="208">
        <v>7.5700000000000003E-2</v>
      </c>
      <c r="AB1473" s="35">
        <f t="shared" si="281"/>
        <v>616955</v>
      </c>
      <c r="AC1473" s="27">
        <f t="shared" si="274"/>
        <v>79278.717499999999</v>
      </c>
      <c r="AD1473" s="212">
        <v>0.1285</v>
      </c>
      <c r="AE1473" s="211">
        <f t="shared" si="275"/>
        <v>0</v>
      </c>
      <c r="AF1473" s="211" t="str">
        <f>IF(AND(COUNTIFS($J$18:J1473,J1473)=1,AE1473=1),1,"")</f>
        <v/>
      </c>
      <c r="AG1473" s="211" t="str">
        <f>IF(C1473="","",IF(AND(COUNTIFS($J$18:J1473,J1473)=1,C1473&lt;&gt;""),1,""))</f>
        <v/>
      </c>
      <c r="AH1473" s="211" t="str">
        <f>IF(G1473="","",IF(AND(COUNTIFS($J$18:J1473,J1473)=1,G1473&lt;&gt;""),1,""))</f>
        <v/>
      </c>
      <c r="AI1473" s="28">
        <f t="shared" si="276"/>
        <v>31097187.029487614</v>
      </c>
      <c r="AJ1473" s="28">
        <f t="shared" si="277"/>
        <v>3892353.6644401974</v>
      </c>
      <c r="AK1473" s="29">
        <f t="shared" si="278"/>
        <v>0.12516738767237404</v>
      </c>
      <c r="AL1473" s="210"/>
      <c r="AM1473" s="210"/>
      <c r="AN1473" s="210"/>
      <c r="AO1473" s="210"/>
      <c r="AP1473" s="45" t="str">
        <f t="shared" si="279"/>
        <v>20212</v>
      </c>
      <c r="AQ1473" s="45" t="str">
        <f t="shared" si="280"/>
        <v>20212JPY</v>
      </c>
    </row>
    <row r="1474" spans="1:43" s="15" customFormat="1">
      <c r="A1474" s="208" t="s">
        <v>35</v>
      </c>
      <c r="B1474" s="209">
        <v>2021</v>
      </c>
      <c r="C1474" s="209">
        <v>1</v>
      </c>
      <c r="D1474" s="57" t="str">
        <f t="shared" si="282"/>
        <v>Q4</v>
      </c>
      <c r="E1474" s="208" t="s">
        <v>35</v>
      </c>
      <c r="F1474" s="209">
        <v>2021</v>
      </c>
      <c r="G1474" s="209">
        <v>3</v>
      </c>
      <c r="H1474" s="213"/>
      <c r="I1474" s="57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204" t="s">
        <v>1603</v>
      </c>
      <c r="K1474" s="213" t="s">
        <v>1570</v>
      </c>
      <c r="L1474" s="210" t="s">
        <v>79</v>
      </c>
      <c r="M1474" s="208" t="s">
        <v>47</v>
      </c>
      <c r="N1474" s="208">
        <v>1</v>
      </c>
      <c r="O1474" s="208"/>
      <c r="P1474" s="57" t="str">
        <f t="shared" ref="P1474:P1537" si="286">IF(M1474="","",IF(AND(N1474&gt;0,L1474&lt;&gt;""),"MAIN UNIT",IF(AND(O1474&gt;0,L1474&lt;&gt;""),"SERVICE/ PARTS","C66 SERVICE/OTHERS")))</f>
        <v>MAIN UNIT</v>
      </c>
      <c r="Q1474" s="208" t="s">
        <v>48</v>
      </c>
      <c r="R1474" s="208" t="s">
        <v>49</v>
      </c>
      <c r="S1474" s="208" t="s">
        <v>36</v>
      </c>
      <c r="T1474" s="208" t="s">
        <v>65</v>
      </c>
      <c r="U1474" s="208" t="s">
        <v>66</v>
      </c>
      <c r="V1474" s="208" t="s">
        <v>114</v>
      </c>
      <c r="W1474" s="208" t="s">
        <v>96</v>
      </c>
      <c r="X1474" s="34">
        <v>13450000</v>
      </c>
      <c r="Y1474" s="215" t="str">
        <f t="shared" si="284"/>
        <v>1</v>
      </c>
      <c r="Z1474" s="26">
        <f t="shared" si="283"/>
        <v>13450000</v>
      </c>
      <c r="AA1474" s="208">
        <v>7.4499999999999997E-2</v>
      </c>
      <c r="AB1474" s="35">
        <f t="shared" si="281"/>
        <v>1002025</v>
      </c>
      <c r="AC1474" s="27">
        <f t="shared" ref="AC1474:AC1537" si="287">IF(R1474&lt;&gt;"",AB1474*AD1474,"")</f>
        <v>97096.222500000003</v>
      </c>
      <c r="AD1474" s="212">
        <v>9.69E-2</v>
      </c>
      <c r="AE1474" s="211">
        <f t="shared" ref="AE1474:AE1537" si="288">IF(Q1474="","",IF(Q1474="Yes",1,0))</f>
        <v>0</v>
      </c>
      <c r="AF1474" s="211" t="str">
        <f>IF(AND(COUNTIFS($J$18:J1474,J1474)=1,AE1474=1),1,"")</f>
        <v/>
      </c>
      <c r="AG1474" s="211">
        <f>IF(C1474="","",IF(AND(COUNTIFS($J$18:J1474,J1474)=1,C1474&lt;&gt;""),1,""))</f>
        <v>1</v>
      </c>
      <c r="AH1474" s="211">
        <f>IF(G1474="","",IF(AND(COUNTIFS($J$18:J1474,J1474)=1,G1474&lt;&gt;""),1,""))</f>
        <v>1</v>
      </c>
      <c r="AI1474" s="28">
        <f t="shared" ref="AI1474:AI1537" si="289">IF(P1474="C66 SERVICE","",SUMIFS(AB:AB,F:F,F1474,G:G,G1474,E:E,E1474))</f>
        <v>57778307.282035396</v>
      </c>
      <c r="AJ1474" s="28">
        <f t="shared" ref="AJ1474:AJ1537" si="290">IF(P1474="C66 SERVICE","",SUMIFS(AC:AC,F:F,F1474,G:G,G1474,E:E,E1474))</f>
        <v>7259860.7225420559</v>
      </c>
      <c r="AK1474" s="29">
        <f t="shared" ref="AK1474:AK1537" si="291">IF(AJ1474&gt;0,AJ1474/AI1474,"")</f>
        <v>0.12565028406083667</v>
      </c>
      <c r="AL1474" s="210"/>
      <c r="AM1474" s="210"/>
      <c r="AN1474" s="210"/>
      <c r="AO1474" s="210"/>
      <c r="AP1474" s="45" t="str">
        <f t="shared" ref="AP1474:AP1537" si="292">IF(F1474="","",F1474&amp;G1474)</f>
        <v>20213</v>
      </c>
      <c r="AQ1474" s="45" t="str">
        <f t="shared" ref="AQ1474:AQ1537" si="293">IF(W1474="","",F1474&amp;G1474&amp;W1474)</f>
        <v>20213JPY</v>
      </c>
    </row>
    <row r="1475" spans="1:43" s="15" customFormat="1">
      <c r="A1475" s="208" t="s">
        <v>35</v>
      </c>
      <c r="B1475" s="209">
        <v>2021</v>
      </c>
      <c r="C1475" s="209">
        <v>1</v>
      </c>
      <c r="D1475" s="57" t="str">
        <f t="shared" si="282"/>
        <v>Q4</v>
      </c>
      <c r="E1475" s="208" t="s">
        <v>35</v>
      </c>
      <c r="F1475" s="209">
        <v>2021</v>
      </c>
      <c r="G1475" s="209">
        <v>3</v>
      </c>
      <c r="H1475" s="213"/>
      <c r="I1475" s="57" t="str">
        <f t="shared" si="285"/>
        <v>Q4</v>
      </c>
      <c r="J1475" s="204" t="s">
        <v>1603</v>
      </c>
      <c r="K1475" s="213" t="s">
        <v>1570</v>
      </c>
      <c r="L1475" s="210" t="s">
        <v>79</v>
      </c>
      <c r="M1475" s="208" t="s">
        <v>47</v>
      </c>
      <c r="N1475" s="208">
        <v>1</v>
      </c>
      <c r="O1475" s="208"/>
      <c r="P1475" s="57" t="str">
        <f t="shared" si="286"/>
        <v>MAIN UNIT</v>
      </c>
      <c r="Q1475" s="208" t="s">
        <v>48</v>
      </c>
      <c r="R1475" s="208" t="s">
        <v>49</v>
      </c>
      <c r="S1475" s="208" t="s">
        <v>36</v>
      </c>
      <c r="T1475" s="208" t="s">
        <v>65</v>
      </c>
      <c r="U1475" s="208" t="s">
        <v>66</v>
      </c>
      <c r="V1475" s="208" t="s">
        <v>114</v>
      </c>
      <c r="W1475" s="208" t="s">
        <v>96</v>
      </c>
      <c r="X1475" s="34">
        <v>13450000</v>
      </c>
      <c r="Y1475" s="215" t="str">
        <f t="shared" si="284"/>
        <v>1</v>
      </c>
      <c r="Z1475" s="26">
        <f t="shared" si="283"/>
        <v>13450000</v>
      </c>
      <c r="AA1475" s="208">
        <v>7.4499999999999997E-2</v>
      </c>
      <c r="AB1475" s="35">
        <f t="shared" si="281"/>
        <v>1002025</v>
      </c>
      <c r="AC1475" s="27">
        <f t="shared" si="287"/>
        <v>97096.222500000003</v>
      </c>
      <c r="AD1475" s="212">
        <v>9.69E-2</v>
      </c>
      <c r="AE1475" s="211">
        <f t="shared" si="288"/>
        <v>0</v>
      </c>
      <c r="AF1475" s="211" t="str">
        <f>IF(AND(COUNTIFS($J$18:J1475,J1475)=1,AE1475=1),1,"")</f>
        <v/>
      </c>
      <c r="AG1475" s="211" t="str">
        <f>IF(C1475="","",IF(AND(COUNTIFS($J$18:J1475,J1475)=1,C1475&lt;&gt;""),1,""))</f>
        <v/>
      </c>
      <c r="AH1475" s="211" t="str">
        <f>IF(G1475="","",IF(AND(COUNTIFS($J$18:J1475,J1475)=1,G1475&lt;&gt;""),1,""))</f>
        <v/>
      </c>
      <c r="AI1475" s="28">
        <f t="shared" si="289"/>
        <v>57778307.282035396</v>
      </c>
      <c r="AJ1475" s="28">
        <f t="shared" si="290"/>
        <v>7259860.7225420559</v>
      </c>
      <c r="AK1475" s="29">
        <f t="shared" si="291"/>
        <v>0.12565028406083667</v>
      </c>
      <c r="AL1475" s="210"/>
      <c r="AM1475" s="210"/>
      <c r="AN1475" s="210"/>
      <c r="AO1475" s="210"/>
      <c r="AP1475" s="45" t="str">
        <f t="shared" si="292"/>
        <v>20213</v>
      </c>
      <c r="AQ1475" s="45" t="str">
        <f t="shared" si="293"/>
        <v>20213JPY</v>
      </c>
    </row>
    <row r="1476" spans="1:43" s="15" customFormat="1">
      <c r="A1476" s="208" t="s">
        <v>35</v>
      </c>
      <c r="B1476" s="209">
        <v>2021</v>
      </c>
      <c r="C1476" s="209">
        <v>1</v>
      </c>
      <c r="D1476" s="57" t="str">
        <f t="shared" si="282"/>
        <v>Q4</v>
      </c>
      <c r="E1476" s="208" t="s">
        <v>35</v>
      </c>
      <c r="F1476" s="209">
        <v>2021</v>
      </c>
      <c r="G1476" s="209">
        <v>3</v>
      </c>
      <c r="H1476" s="213"/>
      <c r="I1476" s="57" t="str">
        <f t="shared" si="285"/>
        <v>Q4</v>
      </c>
      <c r="J1476" s="204" t="s">
        <v>1603</v>
      </c>
      <c r="K1476" s="213" t="s">
        <v>1570</v>
      </c>
      <c r="L1476" s="210" t="s">
        <v>79</v>
      </c>
      <c r="M1476" s="208" t="s">
        <v>47</v>
      </c>
      <c r="N1476" s="208">
        <v>1</v>
      </c>
      <c r="O1476" s="208"/>
      <c r="P1476" s="57" t="str">
        <f t="shared" si="286"/>
        <v>MAIN UNIT</v>
      </c>
      <c r="Q1476" s="208" t="s">
        <v>48</v>
      </c>
      <c r="R1476" s="208" t="s">
        <v>49</v>
      </c>
      <c r="S1476" s="208" t="s">
        <v>36</v>
      </c>
      <c r="T1476" s="208" t="s">
        <v>65</v>
      </c>
      <c r="U1476" s="208" t="s">
        <v>66</v>
      </c>
      <c r="V1476" s="208" t="s">
        <v>114</v>
      </c>
      <c r="W1476" s="208" t="s">
        <v>96</v>
      </c>
      <c r="X1476" s="34">
        <v>13450000</v>
      </c>
      <c r="Y1476" s="215" t="str">
        <f t="shared" si="284"/>
        <v>1</v>
      </c>
      <c r="Z1476" s="26">
        <f t="shared" si="283"/>
        <v>13450000</v>
      </c>
      <c r="AA1476" s="208">
        <v>7.4499999999999997E-2</v>
      </c>
      <c r="AB1476" s="35">
        <f t="shared" si="281"/>
        <v>1002025</v>
      </c>
      <c r="AC1476" s="27">
        <f t="shared" si="287"/>
        <v>97096.222500000003</v>
      </c>
      <c r="AD1476" s="212">
        <v>9.69E-2</v>
      </c>
      <c r="AE1476" s="211">
        <f t="shared" si="288"/>
        <v>0</v>
      </c>
      <c r="AF1476" s="211" t="str">
        <f>IF(AND(COUNTIFS($J$18:J1476,J1476)=1,AE1476=1),1,"")</f>
        <v/>
      </c>
      <c r="AG1476" s="211" t="str">
        <f>IF(C1476="","",IF(AND(COUNTIFS($J$18:J1476,J1476)=1,C1476&lt;&gt;""),1,""))</f>
        <v/>
      </c>
      <c r="AH1476" s="211" t="str">
        <f>IF(G1476="","",IF(AND(COUNTIFS($J$18:J1476,J1476)=1,G1476&lt;&gt;""),1,""))</f>
        <v/>
      </c>
      <c r="AI1476" s="28">
        <f t="shared" si="289"/>
        <v>57778307.282035396</v>
      </c>
      <c r="AJ1476" s="28">
        <f t="shared" si="290"/>
        <v>7259860.7225420559</v>
      </c>
      <c r="AK1476" s="29">
        <f t="shared" si="291"/>
        <v>0.12565028406083667</v>
      </c>
      <c r="AL1476" s="210"/>
      <c r="AM1476" s="210"/>
      <c r="AN1476" s="210"/>
      <c r="AO1476" s="210"/>
      <c r="AP1476" s="45" t="str">
        <f t="shared" si="292"/>
        <v>20213</v>
      </c>
      <c r="AQ1476" s="45" t="str">
        <f t="shared" si="293"/>
        <v>20213JPY</v>
      </c>
    </row>
    <row r="1477" spans="1:43" s="15" customFormat="1">
      <c r="A1477" s="208" t="s">
        <v>35</v>
      </c>
      <c r="B1477" s="209">
        <v>2021</v>
      </c>
      <c r="C1477" s="209">
        <v>1</v>
      </c>
      <c r="D1477" s="57" t="str">
        <f t="shared" si="282"/>
        <v>Q4</v>
      </c>
      <c r="E1477" s="208" t="s">
        <v>35</v>
      </c>
      <c r="F1477" s="209">
        <v>2021</v>
      </c>
      <c r="G1477" s="209">
        <v>3</v>
      </c>
      <c r="H1477" s="213"/>
      <c r="I1477" s="57" t="str">
        <f t="shared" si="285"/>
        <v>Q4</v>
      </c>
      <c r="J1477" s="204" t="s">
        <v>1603</v>
      </c>
      <c r="K1477" s="213" t="s">
        <v>1570</v>
      </c>
      <c r="L1477" s="210" t="s">
        <v>79</v>
      </c>
      <c r="M1477" s="208" t="s">
        <v>47</v>
      </c>
      <c r="N1477" s="208">
        <v>1</v>
      </c>
      <c r="O1477" s="208"/>
      <c r="P1477" s="57" t="str">
        <f t="shared" si="286"/>
        <v>MAIN UNIT</v>
      </c>
      <c r="Q1477" s="208" t="s">
        <v>48</v>
      </c>
      <c r="R1477" s="208" t="s">
        <v>49</v>
      </c>
      <c r="S1477" s="208" t="s">
        <v>36</v>
      </c>
      <c r="T1477" s="208" t="s">
        <v>65</v>
      </c>
      <c r="U1477" s="208" t="s">
        <v>66</v>
      </c>
      <c r="V1477" s="208" t="s">
        <v>114</v>
      </c>
      <c r="W1477" s="208" t="s">
        <v>96</v>
      </c>
      <c r="X1477" s="34">
        <v>13450000</v>
      </c>
      <c r="Y1477" s="215" t="str">
        <f t="shared" si="284"/>
        <v>1</v>
      </c>
      <c r="Z1477" s="26">
        <f t="shared" si="283"/>
        <v>13450000</v>
      </c>
      <c r="AA1477" s="208">
        <v>7.4499999999999997E-2</v>
      </c>
      <c r="AB1477" s="35">
        <f t="shared" si="281"/>
        <v>1002025</v>
      </c>
      <c r="AC1477" s="27">
        <f t="shared" si="287"/>
        <v>97096.222500000003</v>
      </c>
      <c r="AD1477" s="212">
        <v>9.69E-2</v>
      </c>
      <c r="AE1477" s="211">
        <f t="shared" si="288"/>
        <v>0</v>
      </c>
      <c r="AF1477" s="211" t="str">
        <f>IF(AND(COUNTIFS($J$18:J1477,J1477)=1,AE1477=1),1,"")</f>
        <v/>
      </c>
      <c r="AG1477" s="211" t="str">
        <f>IF(C1477="","",IF(AND(COUNTIFS($J$18:J1477,J1477)=1,C1477&lt;&gt;""),1,""))</f>
        <v/>
      </c>
      <c r="AH1477" s="211" t="str">
        <f>IF(G1477="","",IF(AND(COUNTIFS($J$18:J1477,J1477)=1,G1477&lt;&gt;""),1,""))</f>
        <v/>
      </c>
      <c r="AI1477" s="28">
        <f t="shared" si="289"/>
        <v>57778307.282035396</v>
      </c>
      <c r="AJ1477" s="28">
        <f t="shared" si="290"/>
        <v>7259860.7225420559</v>
      </c>
      <c r="AK1477" s="29">
        <f t="shared" si="291"/>
        <v>0.12565028406083667</v>
      </c>
      <c r="AL1477" s="210"/>
      <c r="AM1477" s="210"/>
      <c r="AN1477" s="210"/>
      <c r="AO1477" s="210"/>
      <c r="AP1477" s="45" t="str">
        <f t="shared" si="292"/>
        <v>20213</v>
      </c>
      <c r="AQ1477" s="45" t="str">
        <f t="shared" si="293"/>
        <v>20213JPY</v>
      </c>
    </row>
    <row r="1478" spans="1:43" s="15" customFormat="1">
      <c r="A1478" s="208" t="s">
        <v>35</v>
      </c>
      <c r="B1478" s="209">
        <v>2021</v>
      </c>
      <c r="C1478" s="209">
        <v>1</v>
      </c>
      <c r="D1478" s="57" t="str">
        <f t="shared" si="282"/>
        <v>Q4</v>
      </c>
      <c r="E1478" s="208" t="s">
        <v>35</v>
      </c>
      <c r="F1478" s="209">
        <v>2021</v>
      </c>
      <c r="G1478" s="209">
        <v>3</v>
      </c>
      <c r="H1478" s="213"/>
      <c r="I1478" s="57" t="str">
        <f t="shared" si="285"/>
        <v>Q4</v>
      </c>
      <c r="J1478" s="204" t="s">
        <v>1603</v>
      </c>
      <c r="K1478" s="213" t="s">
        <v>1570</v>
      </c>
      <c r="L1478" s="210" t="s">
        <v>55</v>
      </c>
      <c r="M1478" s="208" t="s">
        <v>47</v>
      </c>
      <c r="N1478" s="208">
        <v>1</v>
      </c>
      <c r="O1478" s="208"/>
      <c r="P1478" s="57" t="str">
        <f t="shared" si="286"/>
        <v>MAIN UNIT</v>
      </c>
      <c r="Q1478" s="208" t="s">
        <v>48</v>
      </c>
      <c r="R1478" s="208" t="s">
        <v>49</v>
      </c>
      <c r="S1478" s="208" t="s">
        <v>36</v>
      </c>
      <c r="T1478" s="208" t="s">
        <v>65</v>
      </c>
      <c r="U1478" s="208" t="s">
        <v>66</v>
      </c>
      <c r="V1478" s="208" t="s">
        <v>114</v>
      </c>
      <c r="W1478" s="208" t="s">
        <v>96</v>
      </c>
      <c r="X1478" s="34">
        <v>9000000</v>
      </c>
      <c r="Y1478" s="215" t="str">
        <f t="shared" si="284"/>
        <v>1</v>
      </c>
      <c r="Z1478" s="26">
        <f t="shared" si="283"/>
        <v>9000000</v>
      </c>
      <c r="AA1478" s="208">
        <v>7.4499999999999997E-2</v>
      </c>
      <c r="AB1478" s="35">
        <f t="shared" si="281"/>
        <v>670500</v>
      </c>
      <c r="AC1478" s="27">
        <f t="shared" si="287"/>
        <v>64971.45</v>
      </c>
      <c r="AD1478" s="212">
        <v>9.69E-2</v>
      </c>
      <c r="AE1478" s="211">
        <f t="shared" si="288"/>
        <v>0</v>
      </c>
      <c r="AF1478" s="211" t="str">
        <f>IF(AND(COUNTIFS($J$18:J1478,J1478)=1,AE1478=1),1,"")</f>
        <v/>
      </c>
      <c r="AG1478" s="211" t="str">
        <f>IF(C1478="","",IF(AND(COUNTIFS($J$18:J1478,J1478)=1,C1478&lt;&gt;""),1,""))</f>
        <v/>
      </c>
      <c r="AH1478" s="211" t="str">
        <f>IF(G1478="","",IF(AND(COUNTIFS($J$18:J1478,J1478)=1,G1478&lt;&gt;""),1,""))</f>
        <v/>
      </c>
      <c r="AI1478" s="28">
        <f t="shared" si="289"/>
        <v>57778307.282035396</v>
      </c>
      <c r="AJ1478" s="28">
        <f t="shared" si="290"/>
        <v>7259860.7225420559</v>
      </c>
      <c r="AK1478" s="29">
        <f t="shared" si="291"/>
        <v>0.12565028406083667</v>
      </c>
      <c r="AL1478" s="210"/>
      <c r="AM1478" s="210"/>
      <c r="AN1478" s="210"/>
      <c r="AO1478" s="210"/>
      <c r="AP1478" s="45" t="str">
        <f t="shared" si="292"/>
        <v>20213</v>
      </c>
      <c r="AQ1478" s="45" t="str">
        <f t="shared" si="293"/>
        <v>20213JPY</v>
      </c>
    </row>
    <row r="1479" spans="1:43" s="15" customFormat="1">
      <c r="A1479" s="208" t="s">
        <v>35</v>
      </c>
      <c r="B1479" s="209">
        <v>2021</v>
      </c>
      <c r="C1479" s="209">
        <v>1</v>
      </c>
      <c r="D1479" s="57" t="str">
        <f t="shared" si="282"/>
        <v>Q4</v>
      </c>
      <c r="E1479" s="208" t="s">
        <v>35</v>
      </c>
      <c r="F1479" s="209">
        <v>2021</v>
      </c>
      <c r="G1479" s="209">
        <v>3</v>
      </c>
      <c r="H1479" s="213"/>
      <c r="I1479" s="57" t="str">
        <f t="shared" si="285"/>
        <v>Q4</v>
      </c>
      <c r="J1479" s="204" t="s">
        <v>1603</v>
      </c>
      <c r="K1479" s="213" t="s">
        <v>1570</v>
      </c>
      <c r="L1479" s="210" t="s">
        <v>55</v>
      </c>
      <c r="M1479" s="208" t="s">
        <v>47</v>
      </c>
      <c r="N1479" s="208">
        <v>1</v>
      </c>
      <c r="O1479" s="208"/>
      <c r="P1479" s="57" t="str">
        <f t="shared" si="286"/>
        <v>MAIN UNIT</v>
      </c>
      <c r="Q1479" s="208" t="s">
        <v>48</v>
      </c>
      <c r="R1479" s="208" t="s">
        <v>49</v>
      </c>
      <c r="S1479" s="208" t="s">
        <v>36</v>
      </c>
      <c r="T1479" s="208" t="s">
        <v>65</v>
      </c>
      <c r="U1479" s="208" t="s">
        <v>66</v>
      </c>
      <c r="V1479" s="208" t="s">
        <v>114</v>
      </c>
      <c r="W1479" s="208" t="s">
        <v>96</v>
      </c>
      <c r="X1479" s="34">
        <v>9000000</v>
      </c>
      <c r="Y1479" s="215" t="str">
        <f t="shared" si="284"/>
        <v>1</v>
      </c>
      <c r="Z1479" s="26">
        <f t="shared" si="283"/>
        <v>9000000</v>
      </c>
      <c r="AA1479" s="208">
        <v>7.4499999999999997E-2</v>
      </c>
      <c r="AB1479" s="35">
        <f t="shared" si="281"/>
        <v>670500</v>
      </c>
      <c r="AC1479" s="27">
        <f t="shared" si="287"/>
        <v>64971.45</v>
      </c>
      <c r="AD1479" s="212">
        <v>9.69E-2</v>
      </c>
      <c r="AE1479" s="211">
        <f t="shared" si="288"/>
        <v>0</v>
      </c>
      <c r="AF1479" s="211" t="str">
        <f>IF(AND(COUNTIFS($J$18:J1479,J1479)=1,AE1479=1),1,"")</f>
        <v/>
      </c>
      <c r="AG1479" s="211" t="str">
        <f>IF(C1479="","",IF(AND(COUNTIFS($J$18:J1479,J1479)=1,C1479&lt;&gt;""),1,""))</f>
        <v/>
      </c>
      <c r="AH1479" s="211" t="str">
        <f>IF(G1479="","",IF(AND(COUNTIFS($J$18:J1479,J1479)=1,G1479&lt;&gt;""),1,""))</f>
        <v/>
      </c>
      <c r="AI1479" s="28">
        <f t="shared" si="289"/>
        <v>57778307.282035396</v>
      </c>
      <c r="AJ1479" s="28">
        <f t="shared" si="290"/>
        <v>7259860.7225420559</v>
      </c>
      <c r="AK1479" s="29">
        <f t="shared" si="291"/>
        <v>0.12565028406083667</v>
      </c>
      <c r="AL1479" s="210"/>
      <c r="AM1479" s="210"/>
      <c r="AN1479" s="210"/>
      <c r="AO1479" s="210"/>
      <c r="AP1479" s="45" t="str">
        <f t="shared" si="292"/>
        <v>20213</v>
      </c>
      <c r="AQ1479" s="45" t="str">
        <f t="shared" si="293"/>
        <v>20213JPY</v>
      </c>
    </row>
    <row r="1480" spans="1:43" s="15" customFormat="1">
      <c r="A1480" s="208" t="s">
        <v>35</v>
      </c>
      <c r="B1480" s="209">
        <v>2021</v>
      </c>
      <c r="C1480" s="209">
        <v>1</v>
      </c>
      <c r="D1480" s="57" t="str">
        <f t="shared" si="282"/>
        <v>Q4</v>
      </c>
      <c r="E1480" s="208" t="s">
        <v>35</v>
      </c>
      <c r="F1480" s="209">
        <v>2021</v>
      </c>
      <c r="G1480" s="209">
        <v>3</v>
      </c>
      <c r="H1480" s="213"/>
      <c r="I1480" s="57" t="str">
        <f t="shared" si="285"/>
        <v>Q4</v>
      </c>
      <c r="J1480" s="204" t="s">
        <v>1603</v>
      </c>
      <c r="K1480" s="213" t="s">
        <v>1570</v>
      </c>
      <c r="L1480" s="210" t="s">
        <v>55</v>
      </c>
      <c r="M1480" s="208" t="s">
        <v>47</v>
      </c>
      <c r="N1480" s="208">
        <v>1</v>
      </c>
      <c r="O1480" s="208"/>
      <c r="P1480" s="57" t="str">
        <f t="shared" si="286"/>
        <v>MAIN UNIT</v>
      </c>
      <c r="Q1480" s="208" t="s">
        <v>48</v>
      </c>
      <c r="R1480" s="208" t="s">
        <v>49</v>
      </c>
      <c r="S1480" s="208" t="s">
        <v>36</v>
      </c>
      <c r="T1480" s="208" t="s">
        <v>65</v>
      </c>
      <c r="U1480" s="208" t="s">
        <v>66</v>
      </c>
      <c r="V1480" s="208" t="s">
        <v>114</v>
      </c>
      <c r="W1480" s="208" t="s">
        <v>96</v>
      </c>
      <c r="X1480" s="34">
        <v>9000000</v>
      </c>
      <c r="Y1480" s="215" t="str">
        <f t="shared" si="284"/>
        <v>1</v>
      </c>
      <c r="Z1480" s="26">
        <f t="shared" si="283"/>
        <v>9000000</v>
      </c>
      <c r="AA1480" s="208">
        <v>7.4499999999999997E-2</v>
      </c>
      <c r="AB1480" s="35">
        <f t="shared" si="281"/>
        <v>670500</v>
      </c>
      <c r="AC1480" s="27">
        <f t="shared" si="287"/>
        <v>64971.45</v>
      </c>
      <c r="AD1480" s="212">
        <v>9.69E-2</v>
      </c>
      <c r="AE1480" s="211">
        <f t="shared" si="288"/>
        <v>0</v>
      </c>
      <c r="AF1480" s="211" t="str">
        <f>IF(AND(COUNTIFS($J$18:J1480,J1480)=1,AE1480=1),1,"")</f>
        <v/>
      </c>
      <c r="AG1480" s="211" t="str">
        <f>IF(C1480="","",IF(AND(COUNTIFS($J$18:J1480,J1480)=1,C1480&lt;&gt;""),1,""))</f>
        <v/>
      </c>
      <c r="AH1480" s="211" t="str">
        <f>IF(G1480="","",IF(AND(COUNTIFS($J$18:J1480,J1480)=1,G1480&lt;&gt;""),1,""))</f>
        <v/>
      </c>
      <c r="AI1480" s="28">
        <f t="shared" si="289"/>
        <v>57778307.282035396</v>
      </c>
      <c r="AJ1480" s="28">
        <f t="shared" si="290"/>
        <v>7259860.7225420559</v>
      </c>
      <c r="AK1480" s="29">
        <f t="shared" si="291"/>
        <v>0.12565028406083667</v>
      </c>
      <c r="AL1480" s="210"/>
      <c r="AM1480" s="210"/>
      <c r="AN1480" s="210"/>
      <c r="AO1480" s="210"/>
      <c r="AP1480" s="45" t="str">
        <f t="shared" si="292"/>
        <v>20213</v>
      </c>
      <c r="AQ1480" s="45" t="str">
        <f t="shared" si="293"/>
        <v>20213JPY</v>
      </c>
    </row>
    <row r="1481" spans="1:43" s="15" customFormat="1">
      <c r="A1481" s="208" t="s">
        <v>35</v>
      </c>
      <c r="B1481" s="209">
        <v>2021</v>
      </c>
      <c r="C1481" s="209">
        <v>1</v>
      </c>
      <c r="D1481" s="57" t="str">
        <f t="shared" si="282"/>
        <v>Q4</v>
      </c>
      <c r="E1481" s="208" t="s">
        <v>35</v>
      </c>
      <c r="F1481" s="209">
        <v>2021</v>
      </c>
      <c r="G1481" s="209">
        <v>3</v>
      </c>
      <c r="H1481" s="213"/>
      <c r="I1481" s="57" t="str">
        <f t="shared" si="285"/>
        <v>Q4</v>
      </c>
      <c r="J1481" s="204" t="s">
        <v>1603</v>
      </c>
      <c r="K1481" s="213" t="s">
        <v>1570</v>
      </c>
      <c r="L1481" s="210" t="s">
        <v>55</v>
      </c>
      <c r="M1481" s="208" t="s">
        <v>47</v>
      </c>
      <c r="N1481" s="208">
        <v>1</v>
      </c>
      <c r="O1481" s="208"/>
      <c r="P1481" s="57" t="str">
        <f t="shared" si="286"/>
        <v>MAIN UNIT</v>
      </c>
      <c r="Q1481" s="208" t="s">
        <v>48</v>
      </c>
      <c r="R1481" s="208" t="s">
        <v>49</v>
      </c>
      <c r="S1481" s="208" t="s">
        <v>36</v>
      </c>
      <c r="T1481" s="208" t="s">
        <v>65</v>
      </c>
      <c r="U1481" s="208" t="s">
        <v>66</v>
      </c>
      <c r="V1481" s="208" t="s">
        <v>114</v>
      </c>
      <c r="W1481" s="208" t="s">
        <v>96</v>
      </c>
      <c r="X1481" s="34">
        <v>9000000</v>
      </c>
      <c r="Y1481" s="215" t="str">
        <f t="shared" si="284"/>
        <v>1</v>
      </c>
      <c r="Z1481" s="26">
        <f t="shared" si="283"/>
        <v>9000000</v>
      </c>
      <c r="AA1481" s="208">
        <v>7.4499999999999997E-2</v>
      </c>
      <c r="AB1481" s="35">
        <f t="shared" si="281"/>
        <v>670500</v>
      </c>
      <c r="AC1481" s="27">
        <f t="shared" si="287"/>
        <v>64971.45</v>
      </c>
      <c r="AD1481" s="212">
        <v>9.69E-2</v>
      </c>
      <c r="AE1481" s="211">
        <f t="shared" si="288"/>
        <v>0</v>
      </c>
      <c r="AF1481" s="211" t="str">
        <f>IF(AND(COUNTIFS($J$18:J1481,J1481)=1,AE1481=1),1,"")</f>
        <v/>
      </c>
      <c r="AG1481" s="211" t="str">
        <f>IF(C1481="","",IF(AND(COUNTIFS($J$18:J1481,J1481)=1,C1481&lt;&gt;""),1,""))</f>
        <v/>
      </c>
      <c r="AH1481" s="211" t="str">
        <f>IF(G1481="","",IF(AND(COUNTIFS($J$18:J1481,J1481)=1,G1481&lt;&gt;""),1,""))</f>
        <v/>
      </c>
      <c r="AI1481" s="28">
        <f t="shared" si="289"/>
        <v>57778307.282035396</v>
      </c>
      <c r="AJ1481" s="28">
        <f t="shared" si="290"/>
        <v>7259860.7225420559</v>
      </c>
      <c r="AK1481" s="29">
        <f t="shared" si="291"/>
        <v>0.12565028406083667</v>
      </c>
      <c r="AL1481" s="210"/>
      <c r="AM1481" s="210"/>
      <c r="AN1481" s="210"/>
      <c r="AO1481" s="210"/>
      <c r="AP1481" s="45" t="str">
        <f t="shared" si="292"/>
        <v>20213</v>
      </c>
      <c r="AQ1481" s="45" t="str">
        <f t="shared" si="293"/>
        <v>20213JPY</v>
      </c>
    </row>
    <row r="1482" spans="1:43" s="15" customFormat="1">
      <c r="A1482" s="208" t="s">
        <v>35</v>
      </c>
      <c r="B1482" s="209">
        <v>2021</v>
      </c>
      <c r="C1482" s="209">
        <v>1</v>
      </c>
      <c r="D1482" s="57" t="str">
        <f t="shared" si="282"/>
        <v>Q4</v>
      </c>
      <c r="E1482" s="208" t="s">
        <v>35</v>
      </c>
      <c r="F1482" s="209">
        <v>2021</v>
      </c>
      <c r="G1482" s="209">
        <v>3</v>
      </c>
      <c r="H1482" s="213"/>
      <c r="I1482" s="57" t="str">
        <f t="shared" si="285"/>
        <v>Q4</v>
      </c>
      <c r="J1482" s="204" t="s">
        <v>1604</v>
      </c>
      <c r="K1482" s="213" t="s">
        <v>1584</v>
      </c>
      <c r="L1482" s="210" t="s">
        <v>55</v>
      </c>
      <c r="M1482" s="208" t="s">
        <v>47</v>
      </c>
      <c r="N1482" s="208">
        <v>1</v>
      </c>
      <c r="O1482" s="208"/>
      <c r="P1482" s="57" t="str">
        <f t="shared" si="286"/>
        <v>MAIN UNIT</v>
      </c>
      <c r="Q1482" s="208" t="s">
        <v>48</v>
      </c>
      <c r="R1482" s="208" t="s">
        <v>49</v>
      </c>
      <c r="S1482" s="208" t="s">
        <v>37</v>
      </c>
      <c r="T1482" s="208" t="s">
        <v>155</v>
      </c>
      <c r="U1482" s="208" t="s">
        <v>76</v>
      </c>
      <c r="V1482" s="208" t="s">
        <v>71</v>
      </c>
      <c r="W1482" s="208" t="s">
        <v>51</v>
      </c>
      <c r="X1482" s="34">
        <v>480000</v>
      </c>
      <c r="Y1482" s="215" t="str">
        <f t="shared" si="284"/>
        <v>1.13</v>
      </c>
      <c r="Z1482" s="26">
        <f t="shared" si="283"/>
        <v>480000</v>
      </c>
      <c r="AA1482" s="208">
        <v>1.2</v>
      </c>
      <c r="AB1482" s="35">
        <f t="shared" ref="AB1482:AB1545" si="294">IF(AND(R1482&lt;&gt;"C66",R1482&lt;&gt;""),Z1482/Y1482*AA1482,"")</f>
        <v>509734.51327433629</v>
      </c>
      <c r="AC1482" s="27">
        <f t="shared" si="287"/>
        <v>63023.575221238942</v>
      </c>
      <c r="AD1482" s="212">
        <v>0.12364</v>
      </c>
      <c r="AE1482" s="211">
        <f t="shared" si="288"/>
        <v>0</v>
      </c>
      <c r="AF1482" s="211" t="str">
        <f>IF(AND(COUNTIFS($J$18:J1482,J1482)=1,AE1482=1),1,"")</f>
        <v/>
      </c>
      <c r="AG1482" s="211">
        <f>IF(C1482="","",IF(AND(COUNTIFS($J$18:J1482,J1482)=1,C1482&lt;&gt;""),1,""))</f>
        <v>1</v>
      </c>
      <c r="AH1482" s="211">
        <f>IF(G1482="","",IF(AND(COUNTIFS($J$18:J1482,J1482)=1,G1482&lt;&gt;""),1,""))</f>
        <v>1</v>
      </c>
      <c r="AI1482" s="28">
        <f t="shared" si="289"/>
        <v>57778307.282035396</v>
      </c>
      <c r="AJ1482" s="28">
        <f t="shared" si="290"/>
        <v>7259860.7225420559</v>
      </c>
      <c r="AK1482" s="29">
        <f t="shared" si="291"/>
        <v>0.12565028406083667</v>
      </c>
      <c r="AL1482" s="210"/>
      <c r="AM1482" s="210"/>
      <c r="AN1482" s="210"/>
      <c r="AO1482" s="210"/>
      <c r="AP1482" s="45" t="str">
        <f t="shared" si="292"/>
        <v>20213</v>
      </c>
      <c r="AQ1482" s="45" t="str">
        <f t="shared" si="293"/>
        <v>20213RMB</v>
      </c>
    </row>
    <row r="1483" spans="1:43" s="15" customFormat="1">
      <c r="A1483" s="208" t="s">
        <v>35</v>
      </c>
      <c r="B1483" s="209">
        <v>2021</v>
      </c>
      <c r="C1483" s="209">
        <v>1</v>
      </c>
      <c r="D1483" s="57" t="str">
        <f t="shared" si="282"/>
        <v>Q4</v>
      </c>
      <c r="E1483" s="208" t="s">
        <v>40</v>
      </c>
      <c r="F1483" s="209">
        <v>2021</v>
      </c>
      <c r="G1483" s="209">
        <v>4</v>
      </c>
      <c r="H1483" s="213"/>
      <c r="I1483" s="57" t="str">
        <f t="shared" si="285"/>
        <v>Q1</v>
      </c>
      <c r="J1483" s="204" t="s">
        <v>1605</v>
      </c>
      <c r="K1483" s="213" t="s">
        <v>1606</v>
      </c>
      <c r="L1483" s="210" t="s">
        <v>55</v>
      </c>
      <c r="M1483" s="208" t="s">
        <v>47</v>
      </c>
      <c r="N1483" s="208">
        <v>1</v>
      </c>
      <c r="O1483" s="208"/>
      <c r="P1483" s="57" t="str">
        <f t="shared" si="286"/>
        <v>MAIN UNIT</v>
      </c>
      <c r="Q1483" s="208" t="s">
        <v>48</v>
      </c>
      <c r="R1483" s="208" t="s">
        <v>49</v>
      </c>
      <c r="S1483" s="208" t="s">
        <v>37</v>
      </c>
      <c r="T1483" s="208" t="s">
        <v>303</v>
      </c>
      <c r="U1483" s="208" t="s">
        <v>58</v>
      </c>
      <c r="V1483" s="208" t="s">
        <v>949</v>
      </c>
      <c r="W1483" s="208" t="s">
        <v>51</v>
      </c>
      <c r="X1483" s="34">
        <v>589000</v>
      </c>
      <c r="Y1483" s="215" t="str">
        <f t="shared" si="284"/>
        <v>1.13</v>
      </c>
      <c r="Z1483" s="26">
        <f t="shared" si="283"/>
        <v>589000</v>
      </c>
      <c r="AA1483" s="208">
        <v>1.18</v>
      </c>
      <c r="AB1483" s="35">
        <f t="shared" si="294"/>
        <v>615061.94690265495</v>
      </c>
      <c r="AC1483" s="27">
        <f t="shared" si="287"/>
        <v>85924.153982300893</v>
      </c>
      <c r="AD1483" s="212">
        <v>0.13969999999999999</v>
      </c>
      <c r="AE1483" s="211">
        <f t="shared" si="288"/>
        <v>0</v>
      </c>
      <c r="AF1483" s="211" t="str">
        <f>IF(AND(COUNTIFS($J$18:J1483,J1483)=1,AE1483=1),1,"")</f>
        <v/>
      </c>
      <c r="AG1483" s="211">
        <f>IF(C1483="","",IF(AND(COUNTIFS($J$18:J1483,J1483)=1,C1483&lt;&gt;""),1,""))</f>
        <v>1</v>
      </c>
      <c r="AH1483" s="211">
        <f>IF(G1483="","",IF(AND(COUNTIFS($J$18:J1483,J1483)=1,G1483&lt;&gt;""),1,""))</f>
        <v>1</v>
      </c>
      <c r="AI1483" s="28">
        <f t="shared" si="289"/>
        <v>43684091.636631861</v>
      </c>
      <c r="AJ1483" s="28">
        <f t="shared" si="290"/>
        <v>6483951.8242071094</v>
      </c>
      <c r="AK1483" s="29">
        <f t="shared" si="291"/>
        <v>0.14842821680123727</v>
      </c>
      <c r="AL1483" s="210"/>
      <c r="AM1483" s="210"/>
      <c r="AN1483" s="210"/>
      <c r="AO1483" s="210"/>
      <c r="AP1483" s="45" t="str">
        <f t="shared" si="292"/>
        <v>20214</v>
      </c>
      <c r="AQ1483" s="45" t="str">
        <f t="shared" si="293"/>
        <v>20214RMB</v>
      </c>
    </row>
    <row r="1484" spans="1:43" s="15" customFormat="1">
      <c r="A1484" s="208" t="s">
        <v>35</v>
      </c>
      <c r="B1484" s="209">
        <v>2021</v>
      </c>
      <c r="C1484" s="209">
        <v>1</v>
      </c>
      <c r="D1484" s="57" t="str">
        <f t="shared" si="282"/>
        <v>Q4</v>
      </c>
      <c r="E1484" s="208" t="s">
        <v>40</v>
      </c>
      <c r="F1484" s="209">
        <v>2021</v>
      </c>
      <c r="G1484" s="209">
        <v>4</v>
      </c>
      <c r="H1484" s="213"/>
      <c r="I1484" s="57" t="str">
        <f t="shared" si="285"/>
        <v>Q1</v>
      </c>
      <c r="J1484" s="204" t="s">
        <v>1605</v>
      </c>
      <c r="K1484" s="213" t="s">
        <v>1606</v>
      </c>
      <c r="L1484" s="210" t="s">
        <v>55</v>
      </c>
      <c r="M1484" s="208" t="s">
        <v>47</v>
      </c>
      <c r="N1484" s="208">
        <v>1</v>
      </c>
      <c r="O1484" s="208"/>
      <c r="P1484" s="57" t="str">
        <f t="shared" si="286"/>
        <v>MAIN UNIT</v>
      </c>
      <c r="Q1484" s="208" t="s">
        <v>48</v>
      </c>
      <c r="R1484" s="208" t="s">
        <v>49</v>
      </c>
      <c r="S1484" s="208" t="s">
        <v>37</v>
      </c>
      <c r="T1484" s="208" t="s">
        <v>303</v>
      </c>
      <c r="U1484" s="208" t="s">
        <v>58</v>
      </c>
      <c r="V1484" s="208" t="s">
        <v>949</v>
      </c>
      <c r="W1484" s="208" t="s">
        <v>51</v>
      </c>
      <c r="X1484" s="34">
        <v>589000</v>
      </c>
      <c r="Y1484" s="215" t="str">
        <f t="shared" si="284"/>
        <v>1.13</v>
      </c>
      <c r="Z1484" s="26">
        <f t="shared" si="283"/>
        <v>589000</v>
      </c>
      <c r="AA1484" s="208">
        <v>1.18</v>
      </c>
      <c r="AB1484" s="35">
        <f t="shared" si="294"/>
        <v>615061.94690265495</v>
      </c>
      <c r="AC1484" s="27">
        <f t="shared" si="287"/>
        <v>85924.153982300893</v>
      </c>
      <c r="AD1484" s="212">
        <v>0.13969999999999999</v>
      </c>
      <c r="AE1484" s="211">
        <f t="shared" si="288"/>
        <v>0</v>
      </c>
      <c r="AF1484" s="211" t="str">
        <f>IF(AND(COUNTIFS($J$18:J1484,J1484)=1,AE1484=1),1,"")</f>
        <v/>
      </c>
      <c r="AG1484" s="211" t="str">
        <f>IF(C1484="","",IF(AND(COUNTIFS($J$18:J1484,J1484)=1,C1484&lt;&gt;""),1,""))</f>
        <v/>
      </c>
      <c r="AH1484" s="211" t="str">
        <f>IF(G1484="","",IF(AND(COUNTIFS($J$18:J1484,J1484)=1,G1484&lt;&gt;""),1,""))</f>
        <v/>
      </c>
      <c r="AI1484" s="28">
        <f t="shared" si="289"/>
        <v>43684091.636631861</v>
      </c>
      <c r="AJ1484" s="28">
        <f t="shared" si="290"/>
        <v>6483951.8242071094</v>
      </c>
      <c r="AK1484" s="29">
        <f t="shared" si="291"/>
        <v>0.14842821680123727</v>
      </c>
      <c r="AL1484" s="210"/>
      <c r="AM1484" s="210"/>
      <c r="AN1484" s="210"/>
      <c r="AO1484" s="210"/>
      <c r="AP1484" s="45" t="str">
        <f t="shared" si="292"/>
        <v>20214</v>
      </c>
      <c r="AQ1484" s="45" t="str">
        <f t="shared" si="293"/>
        <v>20214RMB</v>
      </c>
    </row>
    <row r="1485" spans="1:43" s="15" customFormat="1">
      <c r="A1485" s="208" t="s">
        <v>35</v>
      </c>
      <c r="B1485" s="209">
        <v>2021</v>
      </c>
      <c r="C1485" s="209">
        <v>1</v>
      </c>
      <c r="D1485" s="57" t="str">
        <f t="shared" si="282"/>
        <v>Q4</v>
      </c>
      <c r="E1485" s="208" t="s">
        <v>40</v>
      </c>
      <c r="F1485" s="209">
        <v>2021</v>
      </c>
      <c r="G1485" s="209">
        <v>4</v>
      </c>
      <c r="H1485" s="213"/>
      <c r="I1485" s="57" t="str">
        <f t="shared" si="285"/>
        <v>Q1</v>
      </c>
      <c r="J1485" s="204" t="s">
        <v>1607</v>
      </c>
      <c r="K1485" s="213" t="s">
        <v>1608</v>
      </c>
      <c r="L1485" s="210" t="s">
        <v>55</v>
      </c>
      <c r="M1485" s="208" t="s">
        <v>47</v>
      </c>
      <c r="N1485" s="208">
        <v>1</v>
      </c>
      <c r="O1485" s="208"/>
      <c r="P1485" s="57" t="str">
        <f t="shared" si="286"/>
        <v>MAIN UNIT</v>
      </c>
      <c r="Q1485" s="208" t="s">
        <v>56</v>
      </c>
      <c r="R1485" s="208" t="s">
        <v>49</v>
      </c>
      <c r="S1485" s="208" t="s">
        <v>39</v>
      </c>
      <c r="T1485" s="208" t="s">
        <v>162</v>
      </c>
      <c r="U1485" s="208" t="s">
        <v>163</v>
      </c>
      <c r="V1485" s="208" t="s">
        <v>164</v>
      </c>
      <c r="W1485" s="208" t="s">
        <v>51</v>
      </c>
      <c r="X1485" s="34">
        <v>475000</v>
      </c>
      <c r="Y1485" s="215" t="str">
        <f t="shared" si="284"/>
        <v>1.13</v>
      </c>
      <c r="Z1485" s="26">
        <f t="shared" si="283"/>
        <v>475000</v>
      </c>
      <c r="AA1485" s="208">
        <v>1.18</v>
      </c>
      <c r="AB1485" s="35">
        <f t="shared" si="294"/>
        <v>496017.69911504432</v>
      </c>
      <c r="AC1485" s="27">
        <f t="shared" si="287"/>
        <v>72021.769911504438</v>
      </c>
      <c r="AD1485" s="212">
        <v>0.1452</v>
      </c>
      <c r="AE1485" s="211">
        <f t="shared" si="288"/>
        <v>1</v>
      </c>
      <c r="AF1485" s="211">
        <f>IF(AND(COUNTIFS($J$18:J1485,J1485)=1,AE1485=1),1,"")</f>
        <v>1</v>
      </c>
      <c r="AG1485" s="211">
        <f>IF(C1485="","",IF(AND(COUNTIFS($J$18:J1485,J1485)=1,C1485&lt;&gt;""),1,""))</f>
        <v>1</v>
      </c>
      <c r="AH1485" s="211">
        <f>IF(G1485="","",IF(AND(COUNTIFS($J$18:J1485,J1485)=1,G1485&lt;&gt;""),1,""))</f>
        <v>1</v>
      </c>
      <c r="AI1485" s="28">
        <f t="shared" si="289"/>
        <v>43684091.636631861</v>
      </c>
      <c r="AJ1485" s="28">
        <f t="shared" si="290"/>
        <v>6483951.8242071094</v>
      </c>
      <c r="AK1485" s="29">
        <f t="shared" si="291"/>
        <v>0.14842821680123727</v>
      </c>
      <c r="AL1485" s="210"/>
      <c r="AM1485" s="210"/>
      <c r="AN1485" s="210"/>
      <c r="AO1485" s="210"/>
      <c r="AP1485" s="45" t="str">
        <f t="shared" si="292"/>
        <v>20214</v>
      </c>
      <c r="AQ1485" s="45" t="str">
        <f t="shared" si="293"/>
        <v>20214RMB</v>
      </c>
    </row>
    <row r="1486" spans="1:43" s="15" customFormat="1">
      <c r="A1486" s="208" t="s">
        <v>35</v>
      </c>
      <c r="B1486" s="209">
        <v>2021</v>
      </c>
      <c r="C1486" s="209">
        <v>1</v>
      </c>
      <c r="D1486" s="57" t="str">
        <f t="shared" si="282"/>
        <v>Q4</v>
      </c>
      <c r="E1486" s="208" t="s">
        <v>40</v>
      </c>
      <c r="F1486" s="209">
        <v>2021</v>
      </c>
      <c r="G1486" s="209">
        <v>4</v>
      </c>
      <c r="H1486" s="213"/>
      <c r="I1486" s="57" t="str">
        <f t="shared" si="285"/>
        <v>Q1</v>
      </c>
      <c r="J1486" s="204" t="s">
        <v>1609</v>
      </c>
      <c r="K1486" s="213" t="s">
        <v>393</v>
      </c>
      <c r="L1486" s="210" t="s">
        <v>79</v>
      </c>
      <c r="M1486" s="208" t="s">
        <v>47</v>
      </c>
      <c r="N1486" s="208">
        <v>1</v>
      </c>
      <c r="O1486" s="208"/>
      <c r="P1486" s="57" t="str">
        <f t="shared" si="286"/>
        <v>MAIN UNIT</v>
      </c>
      <c r="Q1486" s="208" t="s">
        <v>48</v>
      </c>
      <c r="R1486" s="208" t="s">
        <v>49</v>
      </c>
      <c r="S1486" s="208" t="s">
        <v>36</v>
      </c>
      <c r="T1486" s="208" t="s">
        <v>65</v>
      </c>
      <c r="U1486" s="208" t="s">
        <v>66</v>
      </c>
      <c r="V1486" s="208" t="s">
        <v>99</v>
      </c>
      <c r="W1486" s="208" t="s">
        <v>96</v>
      </c>
      <c r="X1486" s="34">
        <v>12605000</v>
      </c>
      <c r="Y1486" s="215" t="str">
        <f t="shared" si="284"/>
        <v>1</v>
      </c>
      <c r="Z1486" s="26">
        <f t="shared" si="283"/>
        <v>12605000</v>
      </c>
      <c r="AA1486" s="208">
        <v>7.17E-2</v>
      </c>
      <c r="AB1486" s="35">
        <f t="shared" si="294"/>
        <v>903778.5</v>
      </c>
      <c r="AC1486" s="27">
        <f t="shared" si="287"/>
        <v>99777.146399999998</v>
      </c>
      <c r="AD1486" s="212">
        <v>0.1104</v>
      </c>
      <c r="AE1486" s="211">
        <f t="shared" si="288"/>
        <v>0</v>
      </c>
      <c r="AF1486" s="211" t="str">
        <f>IF(AND(COUNTIFS($J$18:J1486,J1486)=1,AE1486=1),1,"")</f>
        <v/>
      </c>
      <c r="AG1486" s="211">
        <f>IF(C1486="","",IF(AND(COUNTIFS($J$18:J1486,J1486)=1,C1486&lt;&gt;""),1,""))</f>
        <v>1</v>
      </c>
      <c r="AH1486" s="211">
        <f>IF(G1486="","",IF(AND(COUNTIFS($J$18:J1486,J1486)=1,G1486&lt;&gt;""),1,""))</f>
        <v>1</v>
      </c>
      <c r="AI1486" s="28">
        <f t="shared" si="289"/>
        <v>43684091.636631861</v>
      </c>
      <c r="AJ1486" s="28">
        <f t="shared" si="290"/>
        <v>6483951.8242071094</v>
      </c>
      <c r="AK1486" s="29">
        <f t="shared" si="291"/>
        <v>0.14842821680123727</v>
      </c>
      <c r="AL1486" s="210"/>
      <c r="AM1486" s="210"/>
      <c r="AN1486" s="210"/>
      <c r="AO1486" s="210"/>
      <c r="AP1486" s="45" t="str">
        <f t="shared" si="292"/>
        <v>20214</v>
      </c>
      <c r="AQ1486" s="45" t="str">
        <f t="shared" si="293"/>
        <v>20214JPY</v>
      </c>
    </row>
    <row r="1487" spans="1:43" s="15" customFormat="1">
      <c r="A1487" s="208" t="s">
        <v>35</v>
      </c>
      <c r="B1487" s="209">
        <v>2021</v>
      </c>
      <c r="C1487" s="209">
        <v>1</v>
      </c>
      <c r="D1487" s="57" t="str">
        <f t="shared" si="282"/>
        <v>Q4</v>
      </c>
      <c r="E1487" s="208" t="s">
        <v>40</v>
      </c>
      <c r="F1487" s="209">
        <v>2021</v>
      </c>
      <c r="G1487" s="209">
        <v>4</v>
      </c>
      <c r="H1487" s="213"/>
      <c r="I1487" s="57" t="str">
        <f t="shared" si="285"/>
        <v>Q1</v>
      </c>
      <c r="J1487" s="204" t="s">
        <v>1610</v>
      </c>
      <c r="K1487" s="213" t="s">
        <v>1611</v>
      </c>
      <c r="L1487" s="210" t="s">
        <v>55</v>
      </c>
      <c r="M1487" s="208" t="s">
        <v>47</v>
      </c>
      <c r="N1487" s="208">
        <v>1</v>
      </c>
      <c r="O1487" s="208"/>
      <c r="P1487" s="57" t="str">
        <f t="shared" si="286"/>
        <v>MAIN UNIT</v>
      </c>
      <c r="Q1487" s="208" t="s">
        <v>56</v>
      </c>
      <c r="R1487" s="208" t="s">
        <v>49</v>
      </c>
      <c r="S1487" s="208" t="s">
        <v>36</v>
      </c>
      <c r="T1487" s="208" t="s">
        <v>65</v>
      </c>
      <c r="U1487" s="208" t="s">
        <v>66</v>
      </c>
      <c r="V1487" s="208" t="s">
        <v>99</v>
      </c>
      <c r="W1487" s="208" t="s">
        <v>96</v>
      </c>
      <c r="X1487" s="34">
        <v>8835532</v>
      </c>
      <c r="Y1487" s="215" t="str">
        <f t="shared" si="284"/>
        <v>1</v>
      </c>
      <c r="Z1487" s="26">
        <f t="shared" si="283"/>
        <v>8835532</v>
      </c>
      <c r="AA1487" s="208">
        <v>7.17E-2</v>
      </c>
      <c r="AB1487" s="35">
        <f t="shared" si="294"/>
        <v>633507.64439999999</v>
      </c>
      <c r="AC1487" s="27">
        <f t="shared" si="287"/>
        <v>92428.765317960002</v>
      </c>
      <c r="AD1487" s="212">
        <v>0.1459</v>
      </c>
      <c r="AE1487" s="211">
        <f t="shared" si="288"/>
        <v>1</v>
      </c>
      <c r="AF1487" s="211">
        <f>IF(AND(COUNTIFS($J$18:J1487,J1487)=1,AE1487=1),1,"")</f>
        <v>1</v>
      </c>
      <c r="AG1487" s="211">
        <f>IF(C1487="","",IF(AND(COUNTIFS($J$18:J1487,J1487)=1,C1487&lt;&gt;""),1,""))</f>
        <v>1</v>
      </c>
      <c r="AH1487" s="211">
        <f>IF(G1487="","",IF(AND(COUNTIFS($J$18:J1487,J1487)=1,G1487&lt;&gt;""),1,""))</f>
        <v>1</v>
      </c>
      <c r="AI1487" s="28">
        <f t="shared" si="289"/>
        <v>43684091.636631861</v>
      </c>
      <c r="AJ1487" s="28">
        <f t="shared" si="290"/>
        <v>6483951.8242071094</v>
      </c>
      <c r="AK1487" s="29">
        <f t="shared" si="291"/>
        <v>0.14842821680123727</v>
      </c>
      <c r="AL1487" s="210"/>
      <c r="AM1487" s="210"/>
      <c r="AN1487" s="210"/>
      <c r="AO1487" s="210"/>
      <c r="AP1487" s="45" t="str">
        <f t="shared" si="292"/>
        <v>20214</v>
      </c>
      <c r="AQ1487" s="45" t="str">
        <f t="shared" si="293"/>
        <v>20214JPY</v>
      </c>
    </row>
    <row r="1488" spans="1:43" s="15" customFormat="1">
      <c r="A1488" s="208" t="s">
        <v>35</v>
      </c>
      <c r="B1488" s="209">
        <v>2021</v>
      </c>
      <c r="C1488" s="209">
        <v>1</v>
      </c>
      <c r="D1488" s="57" t="str">
        <f t="shared" si="282"/>
        <v>Q4</v>
      </c>
      <c r="E1488" s="208" t="s">
        <v>40</v>
      </c>
      <c r="F1488" s="209">
        <v>2021</v>
      </c>
      <c r="G1488" s="209">
        <v>4</v>
      </c>
      <c r="H1488" s="213"/>
      <c r="I1488" s="57" t="str">
        <f t="shared" si="285"/>
        <v>Q1</v>
      </c>
      <c r="J1488" s="204" t="s">
        <v>1612</v>
      </c>
      <c r="K1488" s="213" t="s">
        <v>1195</v>
      </c>
      <c r="L1488" s="210" t="s">
        <v>79</v>
      </c>
      <c r="M1488" s="208" t="s">
        <v>47</v>
      </c>
      <c r="N1488" s="208">
        <v>1</v>
      </c>
      <c r="O1488" s="208"/>
      <c r="P1488" s="57" t="str">
        <f t="shared" si="286"/>
        <v>MAIN UNIT</v>
      </c>
      <c r="Q1488" s="208" t="s">
        <v>48</v>
      </c>
      <c r="R1488" s="208" t="s">
        <v>49</v>
      </c>
      <c r="S1488" s="208" t="s">
        <v>36</v>
      </c>
      <c r="T1488" s="208" t="s">
        <v>65</v>
      </c>
      <c r="U1488" s="208" t="s">
        <v>66</v>
      </c>
      <c r="V1488" s="208" t="s">
        <v>119</v>
      </c>
      <c r="W1488" s="208" t="s">
        <v>51</v>
      </c>
      <c r="X1488" s="34">
        <v>875000</v>
      </c>
      <c r="Y1488" s="215" t="str">
        <f t="shared" si="284"/>
        <v>1.13</v>
      </c>
      <c r="Z1488" s="26">
        <f t="shared" si="283"/>
        <v>875000</v>
      </c>
      <c r="AA1488" s="208">
        <v>1.18</v>
      </c>
      <c r="AB1488" s="35">
        <f t="shared" si="294"/>
        <v>913716.81415929215</v>
      </c>
      <c r="AC1488" s="27">
        <f t="shared" si="287"/>
        <v>115676.54867256638</v>
      </c>
      <c r="AD1488" s="212">
        <v>0.12659999999999999</v>
      </c>
      <c r="AE1488" s="211">
        <f t="shared" si="288"/>
        <v>0</v>
      </c>
      <c r="AF1488" s="211" t="str">
        <f>IF(AND(COUNTIFS($J$18:J1488,J1488)=1,AE1488=1),1,"")</f>
        <v/>
      </c>
      <c r="AG1488" s="211">
        <f>IF(C1488="","",IF(AND(COUNTIFS($J$18:J1488,J1488)=1,C1488&lt;&gt;""),1,""))</f>
        <v>1</v>
      </c>
      <c r="AH1488" s="211">
        <f>IF(G1488="","",IF(AND(COUNTIFS($J$18:J1488,J1488)=1,G1488&lt;&gt;""),1,""))</f>
        <v>1</v>
      </c>
      <c r="AI1488" s="28">
        <f t="shared" si="289"/>
        <v>43684091.636631861</v>
      </c>
      <c r="AJ1488" s="28">
        <f t="shared" si="290"/>
        <v>6483951.8242071094</v>
      </c>
      <c r="AK1488" s="29">
        <f t="shared" si="291"/>
        <v>0.14842821680123727</v>
      </c>
      <c r="AL1488" s="210"/>
      <c r="AM1488" s="210"/>
      <c r="AN1488" s="210"/>
      <c r="AO1488" s="210"/>
      <c r="AP1488" s="45" t="str">
        <f t="shared" si="292"/>
        <v>20214</v>
      </c>
      <c r="AQ1488" s="45" t="str">
        <f t="shared" si="293"/>
        <v>20214RMB</v>
      </c>
    </row>
    <row r="1489" spans="1:43" s="15" customFormat="1">
      <c r="A1489" s="208" t="s">
        <v>35</v>
      </c>
      <c r="B1489" s="209">
        <v>2021</v>
      </c>
      <c r="C1489" s="209">
        <v>1</v>
      </c>
      <c r="D1489" s="57" t="str">
        <f t="shared" si="282"/>
        <v>Q4</v>
      </c>
      <c r="E1489" s="208" t="s">
        <v>40</v>
      </c>
      <c r="F1489" s="209">
        <v>2021</v>
      </c>
      <c r="G1489" s="209">
        <v>4</v>
      </c>
      <c r="H1489" s="213"/>
      <c r="I1489" s="57" t="str">
        <f t="shared" si="285"/>
        <v>Q1</v>
      </c>
      <c r="J1489" s="204" t="s">
        <v>1612</v>
      </c>
      <c r="K1489" s="213" t="s">
        <v>1195</v>
      </c>
      <c r="L1489" s="210" t="s">
        <v>79</v>
      </c>
      <c r="M1489" s="208" t="s">
        <v>47</v>
      </c>
      <c r="N1489" s="208">
        <v>1</v>
      </c>
      <c r="O1489" s="208"/>
      <c r="P1489" s="57" t="str">
        <f t="shared" si="286"/>
        <v>MAIN UNIT</v>
      </c>
      <c r="Q1489" s="208" t="s">
        <v>48</v>
      </c>
      <c r="R1489" s="208" t="s">
        <v>49</v>
      </c>
      <c r="S1489" s="208" t="s">
        <v>36</v>
      </c>
      <c r="T1489" s="208" t="s">
        <v>65</v>
      </c>
      <c r="U1489" s="208" t="s">
        <v>66</v>
      </c>
      <c r="V1489" s="208" t="s">
        <v>119</v>
      </c>
      <c r="W1489" s="208" t="s">
        <v>51</v>
      </c>
      <c r="X1489" s="34">
        <v>875000</v>
      </c>
      <c r="Y1489" s="215" t="str">
        <f t="shared" si="284"/>
        <v>1.13</v>
      </c>
      <c r="Z1489" s="26">
        <f t="shared" si="283"/>
        <v>875000</v>
      </c>
      <c r="AA1489" s="208">
        <v>1.18</v>
      </c>
      <c r="AB1489" s="35">
        <f t="shared" si="294"/>
        <v>913716.81415929215</v>
      </c>
      <c r="AC1489" s="27">
        <f t="shared" si="287"/>
        <v>115676.54867256638</v>
      </c>
      <c r="AD1489" s="212">
        <v>0.12659999999999999</v>
      </c>
      <c r="AE1489" s="211">
        <f t="shared" si="288"/>
        <v>0</v>
      </c>
      <c r="AF1489" s="211" t="str">
        <f>IF(AND(COUNTIFS($J$18:J1489,J1489)=1,AE1489=1),1,"")</f>
        <v/>
      </c>
      <c r="AG1489" s="211" t="str">
        <f>IF(C1489="","",IF(AND(COUNTIFS($J$18:J1489,J1489)=1,C1489&lt;&gt;""),1,""))</f>
        <v/>
      </c>
      <c r="AH1489" s="211" t="str">
        <f>IF(G1489="","",IF(AND(COUNTIFS($J$18:J1489,J1489)=1,G1489&lt;&gt;""),1,""))</f>
        <v/>
      </c>
      <c r="AI1489" s="28">
        <f t="shared" si="289"/>
        <v>43684091.636631861</v>
      </c>
      <c r="AJ1489" s="28">
        <f t="shared" si="290"/>
        <v>6483951.8242071094</v>
      </c>
      <c r="AK1489" s="29">
        <f t="shared" si="291"/>
        <v>0.14842821680123727</v>
      </c>
      <c r="AL1489" s="210"/>
      <c r="AM1489" s="210"/>
      <c r="AN1489" s="210"/>
      <c r="AO1489" s="210"/>
      <c r="AP1489" s="45" t="str">
        <f t="shared" si="292"/>
        <v>20214</v>
      </c>
      <c r="AQ1489" s="45" t="str">
        <f t="shared" si="293"/>
        <v>20214RMB</v>
      </c>
    </row>
    <row r="1490" spans="1:43" s="15" customFormat="1">
      <c r="A1490" s="208" t="s">
        <v>35</v>
      </c>
      <c r="B1490" s="209">
        <v>2021</v>
      </c>
      <c r="C1490" s="209">
        <v>1</v>
      </c>
      <c r="D1490" s="57" t="str">
        <f t="shared" si="282"/>
        <v>Q4</v>
      </c>
      <c r="E1490" s="208" t="s">
        <v>40</v>
      </c>
      <c r="F1490" s="209">
        <v>2021</v>
      </c>
      <c r="G1490" s="209">
        <v>4</v>
      </c>
      <c r="H1490" s="213"/>
      <c r="I1490" s="57" t="str">
        <f t="shared" si="285"/>
        <v>Q1</v>
      </c>
      <c r="J1490" s="204" t="s">
        <v>1612</v>
      </c>
      <c r="K1490" s="213" t="s">
        <v>1195</v>
      </c>
      <c r="L1490" s="210" t="s">
        <v>79</v>
      </c>
      <c r="M1490" s="208" t="s">
        <v>47</v>
      </c>
      <c r="N1490" s="208">
        <v>1</v>
      </c>
      <c r="O1490" s="208"/>
      <c r="P1490" s="57" t="str">
        <f t="shared" si="286"/>
        <v>MAIN UNIT</v>
      </c>
      <c r="Q1490" s="208" t="s">
        <v>48</v>
      </c>
      <c r="R1490" s="208" t="s">
        <v>49</v>
      </c>
      <c r="S1490" s="208" t="s">
        <v>36</v>
      </c>
      <c r="T1490" s="208" t="s">
        <v>65</v>
      </c>
      <c r="U1490" s="208" t="s">
        <v>66</v>
      </c>
      <c r="V1490" s="208" t="s">
        <v>119</v>
      </c>
      <c r="W1490" s="208" t="s">
        <v>51</v>
      </c>
      <c r="X1490" s="34">
        <v>875000</v>
      </c>
      <c r="Y1490" s="215" t="str">
        <f t="shared" si="284"/>
        <v>1.13</v>
      </c>
      <c r="Z1490" s="26">
        <f t="shared" si="283"/>
        <v>875000</v>
      </c>
      <c r="AA1490" s="208">
        <v>1.18</v>
      </c>
      <c r="AB1490" s="35">
        <f t="shared" si="294"/>
        <v>913716.81415929215</v>
      </c>
      <c r="AC1490" s="27">
        <f t="shared" si="287"/>
        <v>115676.54867256638</v>
      </c>
      <c r="AD1490" s="212">
        <v>0.12659999999999999</v>
      </c>
      <c r="AE1490" s="211">
        <f t="shared" si="288"/>
        <v>0</v>
      </c>
      <c r="AF1490" s="211" t="str">
        <f>IF(AND(COUNTIFS($J$18:J1490,J1490)=1,AE1490=1),1,"")</f>
        <v/>
      </c>
      <c r="AG1490" s="211" t="str">
        <f>IF(C1490="","",IF(AND(COUNTIFS($J$18:J1490,J1490)=1,C1490&lt;&gt;""),1,""))</f>
        <v/>
      </c>
      <c r="AH1490" s="211" t="str">
        <f>IF(G1490="","",IF(AND(COUNTIFS($J$18:J1490,J1490)=1,G1490&lt;&gt;""),1,""))</f>
        <v/>
      </c>
      <c r="AI1490" s="28">
        <f t="shared" si="289"/>
        <v>43684091.636631861</v>
      </c>
      <c r="AJ1490" s="28">
        <f t="shared" si="290"/>
        <v>6483951.8242071094</v>
      </c>
      <c r="AK1490" s="29">
        <f t="shared" si="291"/>
        <v>0.14842821680123727</v>
      </c>
      <c r="AL1490" s="210"/>
      <c r="AM1490" s="210"/>
      <c r="AN1490" s="210"/>
      <c r="AO1490" s="210"/>
      <c r="AP1490" s="45" t="str">
        <f t="shared" si="292"/>
        <v>20214</v>
      </c>
      <c r="AQ1490" s="45" t="str">
        <f t="shared" si="293"/>
        <v>20214RMB</v>
      </c>
    </row>
    <row r="1491" spans="1:43" s="15" customFormat="1">
      <c r="A1491" s="208" t="s">
        <v>35</v>
      </c>
      <c r="B1491" s="209">
        <v>2021</v>
      </c>
      <c r="C1491" s="209">
        <v>1</v>
      </c>
      <c r="D1491" s="57" t="str">
        <f t="shared" si="282"/>
        <v>Q4</v>
      </c>
      <c r="E1491" s="208" t="s">
        <v>40</v>
      </c>
      <c r="F1491" s="209">
        <v>2021</v>
      </c>
      <c r="G1491" s="209">
        <v>4</v>
      </c>
      <c r="H1491" s="213"/>
      <c r="I1491" s="57" t="str">
        <f t="shared" si="285"/>
        <v>Q1</v>
      </c>
      <c r="J1491" s="204" t="s">
        <v>1612</v>
      </c>
      <c r="K1491" s="213" t="s">
        <v>1195</v>
      </c>
      <c r="L1491" s="210" t="s">
        <v>79</v>
      </c>
      <c r="M1491" s="208" t="s">
        <v>47</v>
      </c>
      <c r="N1491" s="208">
        <v>1</v>
      </c>
      <c r="O1491" s="208"/>
      <c r="P1491" s="57" t="str">
        <f t="shared" si="286"/>
        <v>MAIN UNIT</v>
      </c>
      <c r="Q1491" s="208" t="s">
        <v>48</v>
      </c>
      <c r="R1491" s="208" t="s">
        <v>49</v>
      </c>
      <c r="S1491" s="208" t="s">
        <v>36</v>
      </c>
      <c r="T1491" s="208" t="s">
        <v>65</v>
      </c>
      <c r="U1491" s="208" t="s">
        <v>66</v>
      </c>
      <c r="V1491" s="208" t="s">
        <v>119</v>
      </c>
      <c r="W1491" s="208" t="s">
        <v>51</v>
      </c>
      <c r="X1491" s="34">
        <v>875000</v>
      </c>
      <c r="Y1491" s="215" t="str">
        <f t="shared" si="284"/>
        <v>1.13</v>
      </c>
      <c r="Z1491" s="26">
        <f t="shared" si="283"/>
        <v>875000</v>
      </c>
      <c r="AA1491" s="208">
        <v>1.18</v>
      </c>
      <c r="AB1491" s="35">
        <f t="shared" si="294"/>
        <v>913716.81415929215</v>
      </c>
      <c r="AC1491" s="27">
        <f t="shared" si="287"/>
        <v>115676.54867256638</v>
      </c>
      <c r="AD1491" s="212">
        <v>0.12659999999999999</v>
      </c>
      <c r="AE1491" s="211">
        <f t="shared" si="288"/>
        <v>0</v>
      </c>
      <c r="AF1491" s="211" t="str">
        <f>IF(AND(COUNTIFS($J$18:J1491,J1491)=1,AE1491=1),1,"")</f>
        <v/>
      </c>
      <c r="AG1491" s="211" t="str">
        <f>IF(C1491="","",IF(AND(COUNTIFS($J$18:J1491,J1491)=1,C1491&lt;&gt;""),1,""))</f>
        <v/>
      </c>
      <c r="AH1491" s="211" t="str">
        <f>IF(G1491="","",IF(AND(COUNTIFS($J$18:J1491,J1491)=1,G1491&lt;&gt;""),1,""))</f>
        <v/>
      </c>
      <c r="AI1491" s="28">
        <f t="shared" si="289"/>
        <v>43684091.636631861</v>
      </c>
      <c r="AJ1491" s="28">
        <f t="shared" si="290"/>
        <v>6483951.8242071094</v>
      </c>
      <c r="AK1491" s="29">
        <f t="shared" si="291"/>
        <v>0.14842821680123727</v>
      </c>
      <c r="AL1491" s="210"/>
      <c r="AM1491" s="210"/>
      <c r="AN1491" s="210"/>
      <c r="AO1491" s="210"/>
      <c r="AP1491" s="45" t="str">
        <f t="shared" si="292"/>
        <v>20214</v>
      </c>
      <c r="AQ1491" s="45" t="str">
        <f t="shared" si="293"/>
        <v>20214RMB</v>
      </c>
    </row>
    <row r="1492" spans="1:43" s="15" customFormat="1">
      <c r="A1492" s="208" t="s">
        <v>35</v>
      </c>
      <c r="B1492" s="209">
        <v>2021</v>
      </c>
      <c r="C1492" s="209">
        <v>1</v>
      </c>
      <c r="D1492" s="57" t="str">
        <f t="shared" si="282"/>
        <v>Q4</v>
      </c>
      <c r="E1492" s="208" t="s">
        <v>40</v>
      </c>
      <c r="F1492" s="209">
        <v>2021</v>
      </c>
      <c r="G1492" s="209">
        <v>4</v>
      </c>
      <c r="H1492" s="213"/>
      <c r="I1492" s="57" t="str">
        <f t="shared" si="285"/>
        <v>Q1</v>
      </c>
      <c r="J1492" s="204" t="s">
        <v>1613</v>
      </c>
      <c r="K1492" s="213" t="s">
        <v>931</v>
      </c>
      <c r="L1492" s="210" t="s">
        <v>79</v>
      </c>
      <c r="M1492" s="208" t="s">
        <v>47</v>
      </c>
      <c r="N1492" s="208">
        <v>1</v>
      </c>
      <c r="O1492" s="208"/>
      <c r="P1492" s="57" t="str">
        <f t="shared" si="286"/>
        <v>MAIN UNIT</v>
      </c>
      <c r="Q1492" s="208" t="s">
        <v>48</v>
      </c>
      <c r="R1492" s="208" t="s">
        <v>49</v>
      </c>
      <c r="S1492" s="208" t="s">
        <v>36</v>
      </c>
      <c r="T1492" s="208" t="s">
        <v>65</v>
      </c>
      <c r="U1492" s="208" t="s">
        <v>66</v>
      </c>
      <c r="V1492" s="208" t="s">
        <v>119</v>
      </c>
      <c r="W1492" s="208" t="s">
        <v>96</v>
      </c>
      <c r="X1492" s="34">
        <v>24630000</v>
      </c>
      <c r="Y1492" s="215" t="str">
        <f t="shared" si="284"/>
        <v>1</v>
      </c>
      <c r="Z1492" s="26">
        <f t="shared" si="283"/>
        <v>24630000</v>
      </c>
      <c r="AA1492" s="208">
        <v>7.17E-2</v>
      </c>
      <c r="AB1492" s="35">
        <f t="shared" si="294"/>
        <v>1765971</v>
      </c>
      <c r="AC1492" s="27">
        <f t="shared" si="287"/>
        <v>432486.29790000001</v>
      </c>
      <c r="AD1492" s="212">
        <v>0.24490000000000001</v>
      </c>
      <c r="AE1492" s="211">
        <f t="shared" si="288"/>
        <v>0</v>
      </c>
      <c r="AF1492" s="211" t="str">
        <f>IF(AND(COUNTIFS($J$18:J1492,J1492)=1,AE1492=1),1,"")</f>
        <v/>
      </c>
      <c r="AG1492" s="211">
        <f>IF(C1492="","",IF(AND(COUNTIFS($J$18:J1492,J1492)=1,C1492&lt;&gt;""),1,""))</f>
        <v>1</v>
      </c>
      <c r="AH1492" s="211">
        <f>IF(G1492="","",IF(AND(COUNTIFS($J$18:J1492,J1492)=1,G1492&lt;&gt;""),1,""))</f>
        <v>1</v>
      </c>
      <c r="AI1492" s="28">
        <f t="shared" si="289"/>
        <v>43684091.636631861</v>
      </c>
      <c r="AJ1492" s="28">
        <f t="shared" si="290"/>
        <v>6483951.8242071094</v>
      </c>
      <c r="AK1492" s="29">
        <f t="shared" si="291"/>
        <v>0.14842821680123727</v>
      </c>
      <c r="AL1492" s="210"/>
      <c r="AM1492" s="210"/>
      <c r="AN1492" s="210"/>
      <c r="AO1492" s="210"/>
      <c r="AP1492" s="45" t="str">
        <f t="shared" si="292"/>
        <v>20214</v>
      </c>
      <c r="AQ1492" s="45" t="str">
        <f t="shared" si="293"/>
        <v>20214JPY</v>
      </c>
    </row>
    <row r="1493" spans="1:43" s="15" customFormat="1">
      <c r="A1493" s="208" t="s">
        <v>35</v>
      </c>
      <c r="B1493" s="209">
        <v>2021</v>
      </c>
      <c r="C1493" s="209">
        <v>1</v>
      </c>
      <c r="D1493" s="57" t="str">
        <f t="shared" si="282"/>
        <v>Q4</v>
      </c>
      <c r="E1493" s="208" t="s">
        <v>40</v>
      </c>
      <c r="F1493" s="209">
        <v>2021</v>
      </c>
      <c r="G1493" s="209">
        <v>4</v>
      </c>
      <c r="H1493" s="213"/>
      <c r="I1493" s="57" t="str">
        <f t="shared" si="285"/>
        <v>Q1</v>
      </c>
      <c r="J1493" s="204" t="s">
        <v>1614</v>
      </c>
      <c r="K1493" s="213" t="s">
        <v>1193</v>
      </c>
      <c r="L1493" s="210" t="s">
        <v>79</v>
      </c>
      <c r="M1493" s="208" t="s">
        <v>47</v>
      </c>
      <c r="N1493" s="208">
        <v>1</v>
      </c>
      <c r="O1493" s="208"/>
      <c r="P1493" s="57" t="str">
        <f t="shared" si="286"/>
        <v>MAIN UNIT</v>
      </c>
      <c r="Q1493" s="208" t="s">
        <v>48</v>
      </c>
      <c r="R1493" s="208" t="s">
        <v>49</v>
      </c>
      <c r="S1493" s="208" t="s">
        <v>36</v>
      </c>
      <c r="T1493" s="208" t="s">
        <v>65</v>
      </c>
      <c r="U1493" s="208" t="s">
        <v>66</v>
      </c>
      <c r="V1493" s="208" t="s">
        <v>99</v>
      </c>
      <c r="W1493" s="208" t="s">
        <v>96</v>
      </c>
      <c r="X1493" s="34">
        <v>13000000</v>
      </c>
      <c r="Y1493" s="215" t="str">
        <f t="shared" si="284"/>
        <v>1</v>
      </c>
      <c r="Z1493" s="26">
        <f t="shared" si="283"/>
        <v>13000000</v>
      </c>
      <c r="AA1493" s="208">
        <v>7.17E-2</v>
      </c>
      <c r="AB1493" s="35">
        <f t="shared" si="294"/>
        <v>932100</v>
      </c>
      <c r="AC1493" s="27">
        <f t="shared" si="287"/>
        <v>169455.78</v>
      </c>
      <c r="AD1493" s="212">
        <v>0.18179999999999999</v>
      </c>
      <c r="AE1493" s="211">
        <f t="shared" si="288"/>
        <v>0</v>
      </c>
      <c r="AF1493" s="211" t="str">
        <f>IF(AND(COUNTIFS($J$18:J1493,J1493)=1,AE1493=1),1,"")</f>
        <v/>
      </c>
      <c r="AG1493" s="211">
        <f>IF(C1493="","",IF(AND(COUNTIFS($J$18:J1493,J1493)=1,C1493&lt;&gt;""),1,""))</f>
        <v>1</v>
      </c>
      <c r="AH1493" s="211">
        <f>IF(G1493="","",IF(AND(COUNTIFS($J$18:J1493,J1493)=1,G1493&lt;&gt;""),1,""))</f>
        <v>1</v>
      </c>
      <c r="AI1493" s="28">
        <f t="shared" si="289"/>
        <v>43684091.636631861</v>
      </c>
      <c r="AJ1493" s="28">
        <f t="shared" si="290"/>
        <v>6483951.8242071094</v>
      </c>
      <c r="AK1493" s="29">
        <f t="shared" si="291"/>
        <v>0.14842821680123727</v>
      </c>
      <c r="AL1493" s="210"/>
      <c r="AM1493" s="210"/>
      <c r="AN1493" s="210"/>
      <c r="AO1493" s="210"/>
      <c r="AP1493" s="45" t="str">
        <f t="shared" si="292"/>
        <v>20214</v>
      </c>
      <c r="AQ1493" s="45" t="str">
        <f t="shared" si="293"/>
        <v>20214JPY</v>
      </c>
    </row>
    <row r="1494" spans="1:43" s="15" customFormat="1">
      <c r="A1494" s="208" t="s">
        <v>35</v>
      </c>
      <c r="B1494" s="209">
        <v>2021</v>
      </c>
      <c r="C1494" s="209">
        <v>1</v>
      </c>
      <c r="D1494" s="57" t="str">
        <f t="shared" si="282"/>
        <v>Q4</v>
      </c>
      <c r="E1494" s="208" t="s">
        <v>40</v>
      </c>
      <c r="F1494" s="209">
        <v>2021</v>
      </c>
      <c r="G1494" s="209">
        <v>4</v>
      </c>
      <c r="H1494" s="213"/>
      <c r="I1494" s="57" t="str">
        <f t="shared" si="285"/>
        <v>Q1</v>
      </c>
      <c r="J1494" s="204" t="s">
        <v>1614</v>
      </c>
      <c r="K1494" s="213" t="s">
        <v>1193</v>
      </c>
      <c r="L1494" s="210" t="s">
        <v>55</v>
      </c>
      <c r="M1494" s="208" t="s">
        <v>47</v>
      </c>
      <c r="N1494" s="208">
        <v>1</v>
      </c>
      <c r="O1494" s="208"/>
      <c r="P1494" s="57" t="str">
        <f t="shared" si="286"/>
        <v>MAIN UNIT</v>
      </c>
      <c r="Q1494" s="208" t="s">
        <v>48</v>
      </c>
      <c r="R1494" s="208" t="s">
        <v>49</v>
      </c>
      <c r="S1494" s="208" t="s">
        <v>36</v>
      </c>
      <c r="T1494" s="208" t="s">
        <v>65</v>
      </c>
      <c r="U1494" s="208" t="s">
        <v>66</v>
      </c>
      <c r="V1494" s="208" t="s">
        <v>99</v>
      </c>
      <c r="W1494" s="208" t="s">
        <v>96</v>
      </c>
      <c r="X1494" s="34">
        <v>7907000</v>
      </c>
      <c r="Y1494" s="215" t="str">
        <f t="shared" si="284"/>
        <v>1</v>
      </c>
      <c r="Z1494" s="26">
        <f t="shared" si="283"/>
        <v>7907000</v>
      </c>
      <c r="AA1494" s="208">
        <v>7.17E-2</v>
      </c>
      <c r="AB1494" s="35">
        <f t="shared" si="294"/>
        <v>566931.9</v>
      </c>
      <c r="AC1494" s="27">
        <f t="shared" si="287"/>
        <v>103068.21941999999</v>
      </c>
      <c r="AD1494" s="212">
        <v>0.18179999999999999</v>
      </c>
      <c r="AE1494" s="211">
        <f t="shared" si="288"/>
        <v>0</v>
      </c>
      <c r="AF1494" s="211" t="str">
        <f>IF(AND(COUNTIFS($J$18:J1494,J1494)=1,AE1494=1),1,"")</f>
        <v/>
      </c>
      <c r="AG1494" s="211" t="str">
        <f>IF(C1494="","",IF(AND(COUNTIFS($J$18:J1494,J1494)=1,C1494&lt;&gt;""),1,""))</f>
        <v/>
      </c>
      <c r="AH1494" s="211" t="str">
        <f>IF(G1494="","",IF(AND(COUNTIFS($J$18:J1494,J1494)=1,G1494&lt;&gt;""),1,""))</f>
        <v/>
      </c>
      <c r="AI1494" s="28">
        <f t="shared" si="289"/>
        <v>43684091.636631861</v>
      </c>
      <c r="AJ1494" s="28">
        <f t="shared" si="290"/>
        <v>6483951.8242071094</v>
      </c>
      <c r="AK1494" s="29">
        <f t="shared" si="291"/>
        <v>0.14842821680123727</v>
      </c>
      <c r="AL1494" s="210"/>
      <c r="AM1494" s="210"/>
      <c r="AN1494" s="210"/>
      <c r="AO1494" s="210"/>
      <c r="AP1494" s="45" t="str">
        <f t="shared" si="292"/>
        <v>20214</v>
      </c>
      <c r="AQ1494" s="45" t="str">
        <f t="shared" si="293"/>
        <v>20214JPY</v>
      </c>
    </row>
    <row r="1495" spans="1:43" s="15" customFormat="1">
      <c r="A1495" s="208" t="s">
        <v>35</v>
      </c>
      <c r="B1495" s="209">
        <v>2021</v>
      </c>
      <c r="C1495" s="209">
        <v>2</v>
      </c>
      <c r="D1495" s="57" t="str">
        <f t="shared" si="282"/>
        <v>Q4</v>
      </c>
      <c r="E1495" s="208" t="s">
        <v>40</v>
      </c>
      <c r="F1495" s="209">
        <v>2021</v>
      </c>
      <c r="G1495" s="209">
        <v>4</v>
      </c>
      <c r="H1495" s="213"/>
      <c r="I1495" s="57" t="str">
        <f t="shared" si="285"/>
        <v>Q1</v>
      </c>
      <c r="J1495" s="204" t="s">
        <v>1615</v>
      </c>
      <c r="K1495" s="213" t="s">
        <v>1616</v>
      </c>
      <c r="L1495" s="210" t="s">
        <v>79</v>
      </c>
      <c r="M1495" s="208" t="s">
        <v>47</v>
      </c>
      <c r="N1495" s="208">
        <v>1</v>
      </c>
      <c r="O1495" s="208"/>
      <c r="P1495" s="57" t="str">
        <f t="shared" si="286"/>
        <v>MAIN UNIT</v>
      </c>
      <c r="Q1495" s="208" t="s">
        <v>48</v>
      </c>
      <c r="R1495" s="208" t="s">
        <v>49</v>
      </c>
      <c r="S1495" s="208" t="s">
        <v>36</v>
      </c>
      <c r="T1495" s="208" t="s">
        <v>65</v>
      </c>
      <c r="U1495" s="208" t="s">
        <v>66</v>
      </c>
      <c r="V1495" s="208" t="s">
        <v>1452</v>
      </c>
      <c r="W1495" s="208" t="s">
        <v>96</v>
      </c>
      <c r="X1495" s="34">
        <v>14200000</v>
      </c>
      <c r="Y1495" s="215" t="str">
        <f t="shared" si="284"/>
        <v>1</v>
      </c>
      <c r="Z1495" s="26">
        <f t="shared" si="283"/>
        <v>14200000</v>
      </c>
      <c r="AA1495" s="208">
        <v>7.17E-2</v>
      </c>
      <c r="AB1495" s="35">
        <f t="shared" si="294"/>
        <v>1018140</v>
      </c>
      <c r="AC1495" s="27">
        <f t="shared" si="287"/>
        <v>115864.33199999999</v>
      </c>
      <c r="AD1495" s="212">
        <v>0.1138</v>
      </c>
      <c r="AE1495" s="211">
        <f t="shared" si="288"/>
        <v>0</v>
      </c>
      <c r="AF1495" s="211" t="str">
        <f>IF(AND(COUNTIFS($J$18:J1495,J1495)=1,AE1495=1),1,"")</f>
        <v/>
      </c>
      <c r="AG1495" s="211">
        <f>IF(C1495="","",IF(AND(COUNTIFS($J$18:J1495,J1495)=1,C1495&lt;&gt;""),1,""))</f>
        <v>1</v>
      </c>
      <c r="AH1495" s="211">
        <f>IF(G1495="","",IF(AND(COUNTIFS($J$18:J1495,J1495)=1,G1495&lt;&gt;""),1,""))</f>
        <v>1</v>
      </c>
      <c r="AI1495" s="28">
        <f t="shared" si="289"/>
        <v>43684091.636631861</v>
      </c>
      <c r="AJ1495" s="28">
        <f t="shared" si="290"/>
        <v>6483951.8242071094</v>
      </c>
      <c r="AK1495" s="29">
        <f t="shared" si="291"/>
        <v>0.14842821680123727</v>
      </c>
      <c r="AL1495" s="210"/>
      <c r="AM1495" s="210"/>
      <c r="AN1495" s="210"/>
      <c r="AO1495" s="210"/>
      <c r="AP1495" s="45" t="str">
        <f t="shared" si="292"/>
        <v>20214</v>
      </c>
      <c r="AQ1495" s="45" t="str">
        <f t="shared" si="293"/>
        <v>20214JPY</v>
      </c>
    </row>
    <row r="1496" spans="1:43" s="15" customFormat="1">
      <c r="A1496" s="208" t="s">
        <v>35</v>
      </c>
      <c r="B1496" s="209">
        <v>2021</v>
      </c>
      <c r="C1496" s="209">
        <v>2</v>
      </c>
      <c r="D1496" s="57" t="str">
        <f t="shared" si="282"/>
        <v>Q4</v>
      </c>
      <c r="E1496" s="208" t="s">
        <v>40</v>
      </c>
      <c r="F1496" s="209">
        <v>2021</v>
      </c>
      <c r="G1496" s="209">
        <v>4</v>
      </c>
      <c r="H1496" s="213"/>
      <c r="I1496" s="57" t="str">
        <f t="shared" si="285"/>
        <v>Q1</v>
      </c>
      <c r="J1496" s="204" t="s">
        <v>1617</v>
      </c>
      <c r="K1496" s="213" t="s">
        <v>1618</v>
      </c>
      <c r="L1496" s="210" t="s">
        <v>79</v>
      </c>
      <c r="M1496" s="208" t="s">
        <v>47</v>
      </c>
      <c r="N1496" s="208">
        <v>1</v>
      </c>
      <c r="O1496" s="208"/>
      <c r="P1496" s="57" t="str">
        <f t="shared" si="286"/>
        <v>MAIN UNIT</v>
      </c>
      <c r="Q1496" s="208" t="s">
        <v>48</v>
      </c>
      <c r="R1496" s="208" t="s">
        <v>49</v>
      </c>
      <c r="S1496" s="208" t="s">
        <v>36</v>
      </c>
      <c r="T1496" s="208" t="s">
        <v>65</v>
      </c>
      <c r="U1496" s="208" t="s">
        <v>66</v>
      </c>
      <c r="V1496" s="208" t="s">
        <v>119</v>
      </c>
      <c r="W1496" s="208" t="s">
        <v>96</v>
      </c>
      <c r="X1496" s="34">
        <v>20900000</v>
      </c>
      <c r="Y1496" s="215" t="str">
        <f t="shared" si="284"/>
        <v>1</v>
      </c>
      <c r="Z1496" s="26">
        <f t="shared" si="283"/>
        <v>20900000</v>
      </c>
      <c r="AA1496" s="208">
        <v>7.17E-2</v>
      </c>
      <c r="AB1496" s="35">
        <f t="shared" si="294"/>
        <v>1498530</v>
      </c>
      <c r="AC1496" s="27">
        <f t="shared" si="287"/>
        <v>239914.65299999999</v>
      </c>
      <c r="AD1496" s="212">
        <v>0.16009999999999999</v>
      </c>
      <c r="AE1496" s="211">
        <f t="shared" si="288"/>
        <v>0</v>
      </c>
      <c r="AF1496" s="211" t="str">
        <f>IF(AND(COUNTIFS($J$18:J1496,J1496)=1,AE1496=1),1,"")</f>
        <v/>
      </c>
      <c r="AG1496" s="211">
        <f>IF(C1496="","",IF(AND(COUNTIFS($J$18:J1496,J1496)=1,C1496&lt;&gt;""),1,""))</f>
        <v>1</v>
      </c>
      <c r="AH1496" s="211">
        <f>IF(G1496="","",IF(AND(COUNTIFS($J$18:J1496,J1496)=1,G1496&lt;&gt;""),1,""))</f>
        <v>1</v>
      </c>
      <c r="AI1496" s="28">
        <f t="shared" si="289"/>
        <v>43684091.636631861</v>
      </c>
      <c r="AJ1496" s="28">
        <f t="shared" si="290"/>
        <v>6483951.8242071094</v>
      </c>
      <c r="AK1496" s="29">
        <f t="shared" si="291"/>
        <v>0.14842821680123727</v>
      </c>
      <c r="AL1496" s="210"/>
      <c r="AM1496" s="210"/>
      <c r="AN1496" s="210"/>
      <c r="AO1496" s="210"/>
      <c r="AP1496" s="45" t="str">
        <f t="shared" si="292"/>
        <v>20214</v>
      </c>
      <c r="AQ1496" s="45" t="str">
        <f t="shared" si="293"/>
        <v>20214JPY</v>
      </c>
    </row>
    <row r="1497" spans="1:43" s="15" customFormat="1">
      <c r="A1497" s="208" t="s">
        <v>35</v>
      </c>
      <c r="B1497" s="209">
        <v>2021</v>
      </c>
      <c r="C1497" s="209">
        <v>2</v>
      </c>
      <c r="D1497" s="57" t="str">
        <f t="shared" si="282"/>
        <v>Q4</v>
      </c>
      <c r="E1497" s="208" t="s">
        <v>40</v>
      </c>
      <c r="F1497" s="209">
        <v>2021</v>
      </c>
      <c r="G1497" s="209">
        <v>4</v>
      </c>
      <c r="H1497" s="213"/>
      <c r="I1497" s="57" t="str">
        <f t="shared" si="285"/>
        <v>Q1</v>
      </c>
      <c r="J1497" s="204" t="s">
        <v>1617</v>
      </c>
      <c r="K1497" s="213" t="s">
        <v>1618</v>
      </c>
      <c r="L1497" s="210" t="s">
        <v>79</v>
      </c>
      <c r="M1497" s="208" t="s">
        <v>47</v>
      </c>
      <c r="N1497" s="208">
        <v>1</v>
      </c>
      <c r="O1497" s="208"/>
      <c r="P1497" s="57" t="str">
        <f t="shared" si="286"/>
        <v>MAIN UNIT</v>
      </c>
      <c r="Q1497" s="208" t="s">
        <v>48</v>
      </c>
      <c r="R1497" s="208" t="s">
        <v>49</v>
      </c>
      <c r="S1497" s="208" t="s">
        <v>36</v>
      </c>
      <c r="T1497" s="208" t="s">
        <v>65</v>
      </c>
      <c r="U1497" s="208" t="s">
        <v>66</v>
      </c>
      <c r="V1497" s="208" t="s">
        <v>119</v>
      </c>
      <c r="W1497" s="208" t="s">
        <v>96</v>
      </c>
      <c r="X1497" s="34">
        <v>20900000</v>
      </c>
      <c r="Y1497" s="215" t="str">
        <f t="shared" si="284"/>
        <v>1</v>
      </c>
      <c r="Z1497" s="26">
        <f t="shared" si="283"/>
        <v>20900000</v>
      </c>
      <c r="AA1497" s="208">
        <v>7.17E-2</v>
      </c>
      <c r="AB1497" s="35">
        <f t="shared" si="294"/>
        <v>1498530</v>
      </c>
      <c r="AC1497" s="27">
        <f t="shared" si="287"/>
        <v>239914.65299999999</v>
      </c>
      <c r="AD1497" s="212">
        <v>0.16009999999999999</v>
      </c>
      <c r="AE1497" s="211">
        <f t="shared" si="288"/>
        <v>0</v>
      </c>
      <c r="AF1497" s="211" t="str">
        <f>IF(AND(COUNTIFS($J$18:J1497,J1497)=1,AE1497=1),1,"")</f>
        <v/>
      </c>
      <c r="AG1497" s="211" t="str">
        <f>IF(C1497="","",IF(AND(COUNTIFS($J$18:J1497,J1497)=1,C1497&lt;&gt;""),1,""))</f>
        <v/>
      </c>
      <c r="AH1497" s="211" t="str">
        <f>IF(G1497="","",IF(AND(COUNTIFS($J$18:J1497,J1497)=1,G1497&lt;&gt;""),1,""))</f>
        <v/>
      </c>
      <c r="AI1497" s="28">
        <f t="shared" si="289"/>
        <v>43684091.636631861</v>
      </c>
      <c r="AJ1497" s="28">
        <f t="shared" si="290"/>
        <v>6483951.8242071094</v>
      </c>
      <c r="AK1497" s="29">
        <f t="shared" si="291"/>
        <v>0.14842821680123727</v>
      </c>
      <c r="AL1497" s="210"/>
      <c r="AM1497" s="210"/>
      <c r="AN1497" s="210"/>
      <c r="AO1497" s="210"/>
      <c r="AP1497" s="45" t="str">
        <f t="shared" si="292"/>
        <v>20214</v>
      </c>
      <c r="AQ1497" s="45" t="str">
        <f t="shared" si="293"/>
        <v>20214JPY</v>
      </c>
    </row>
    <row r="1498" spans="1:43" s="15" customFormat="1">
      <c r="A1498" s="208" t="s">
        <v>35</v>
      </c>
      <c r="B1498" s="209">
        <v>2021</v>
      </c>
      <c r="C1498" s="209">
        <v>2</v>
      </c>
      <c r="D1498" s="57" t="str">
        <f t="shared" si="282"/>
        <v>Q4</v>
      </c>
      <c r="E1498" s="208" t="s">
        <v>40</v>
      </c>
      <c r="F1498" s="209">
        <v>2021</v>
      </c>
      <c r="G1498" s="209">
        <v>4</v>
      </c>
      <c r="H1498" s="213"/>
      <c r="I1498" s="57" t="str">
        <f t="shared" si="285"/>
        <v>Q1</v>
      </c>
      <c r="J1498" s="204" t="s">
        <v>1619</v>
      </c>
      <c r="K1498" s="213" t="s">
        <v>1597</v>
      </c>
      <c r="L1498" s="210" t="s">
        <v>79</v>
      </c>
      <c r="M1498" s="208" t="s">
        <v>47</v>
      </c>
      <c r="N1498" s="208">
        <v>1</v>
      </c>
      <c r="O1498" s="208"/>
      <c r="P1498" s="57" t="str">
        <f t="shared" si="286"/>
        <v>MAIN UNIT</v>
      </c>
      <c r="Q1498" s="208" t="s">
        <v>48</v>
      </c>
      <c r="R1498" s="208" t="s">
        <v>49</v>
      </c>
      <c r="S1498" s="208" t="s">
        <v>36</v>
      </c>
      <c r="T1498" s="208" t="s">
        <v>65</v>
      </c>
      <c r="U1498" s="208" t="s">
        <v>66</v>
      </c>
      <c r="V1498" s="208" t="s">
        <v>99</v>
      </c>
      <c r="W1498" s="208" t="s">
        <v>96</v>
      </c>
      <c r="X1498" s="34">
        <v>11000000</v>
      </c>
      <c r="Y1498" s="215" t="str">
        <f t="shared" si="284"/>
        <v>1</v>
      </c>
      <c r="Z1498" s="26">
        <f t="shared" si="283"/>
        <v>11000000</v>
      </c>
      <c r="AA1498" s="208">
        <v>7.17E-2</v>
      </c>
      <c r="AB1498" s="35">
        <f t="shared" si="294"/>
        <v>788700</v>
      </c>
      <c r="AC1498" s="27">
        <f t="shared" si="287"/>
        <v>111443.31000000001</v>
      </c>
      <c r="AD1498" s="212">
        <v>0.14130000000000001</v>
      </c>
      <c r="AE1498" s="211">
        <f t="shared" si="288"/>
        <v>0</v>
      </c>
      <c r="AF1498" s="211" t="str">
        <f>IF(AND(COUNTIFS($J$18:J1498,J1498)=1,AE1498=1),1,"")</f>
        <v/>
      </c>
      <c r="AG1498" s="211">
        <f>IF(C1498="","",IF(AND(COUNTIFS($J$18:J1498,J1498)=1,C1498&lt;&gt;""),1,""))</f>
        <v>1</v>
      </c>
      <c r="AH1498" s="211">
        <f>IF(G1498="","",IF(AND(COUNTIFS($J$18:J1498,J1498)=1,G1498&lt;&gt;""),1,""))</f>
        <v>1</v>
      </c>
      <c r="AI1498" s="28">
        <f t="shared" si="289"/>
        <v>43684091.636631861</v>
      </c>
      <c r="AJ1498" s="28">
        <f t="shared" si="290"/>
        <v>6483951.8242071094</v>
      </c>
      <c r="AK1498" s="29">
        <f t="shared" si="291"/>
        <v>0.14842821680123727</v>
      </c>
      <c r="AL1498" s="210"/>
      <c r="AM1498" s="210"/>
      <c r="AN1498" s="210"/>
      <c r="AO1498" s="210"/>
      <c r="AP1498" s="45" t="str">
        <f t="shared" si="292"/>
        <v>20214</v>
      </c>
      <c r="AQ1498" s="45" t="str">
        <f t="shared" si="293"/>
        <v>20214JPY</v>
      </c>
    </row>
    <row r="1499" spans="1:43" s="15" customFormat="1">
      <c r="A1499" s="208" t="s">
        <v>35</v>
      </c>
      <c r="B1499" s="209">
        <v>2021</v>
      </c>
      <c r="C1499" s="209">
        <v>2</v>
      </c>
      <c r="D1499" s="57" t="str">
        <f t="shared" si="282"/>
        <v>Q4</v>
      </c>
      <c r="E1499" s="208" t="s">
        <v>40</v>
      </c>
      <c r="F1499" s="209">
        <v>2021</v>
      </c>
      <c r="G1499" s="209">
        <v>4</v>
      </c>
      <c r="H1499" s="213"/>
      <c r="I1499" s="57" t="str">
        <f t="shared" si="285"/>
        <v>Q1</v>
      </c>
      <c r="J1499" s="204" t="s">
        <v>1619</v>
      </c>
      <c r="K1499" s="213" t="s">
        <v>1597</v>
      </c>
      <c r="L1499" s="210" t="s">
        <v>55</v>
      </c>
      <c r="M1499" s="208" t="s">
        <v>47</v>
      </c>
      <c r="N1499" s="208">
        <v>1</v>
      </c>
      <c r="O1499" s="208"/>
      <c r="P1499" s="57" t="str">
        <f t="shared" si="286"/>
        <v>MAIN UNIT</v>
      </c>
      <c r="Q1499" s="208" t="s">
        <v>48</v>
      </c>
      <c r="R1499" s="208" t="s">
        <v>49</v>
      </c>
      <c r="S1499" s="208" t="s">
        <v>36</v>
      </c>
      <c r="T1499" s="208" t="s">
        <v>65</v>
      </c>
      <c r="U1499" s="208" t="s">
        <v>66</v>
      </c>
      <c r="V1499" s="208" t="s">
        <v>99</v>
      </c>
      <c r="W1499" s="208" t="s">
        <v>96</v>
      </c>
      <c r="X1499" s="34">
        <v>7350000</v>
      </c>
      <c r="Y1499" s="215" t="str">
        <f t="shared" si="284"/>
        <v>1</v>
      </c>
      <c r="Z1499" s="26">
        <f t="shared" si="283"/>
        <v>7350000</v>
      </c>
      <c r="AA1499" s="208">
        <v>7.17E-2</v>
      </c>
      <c r="AB1499" s="35">
        <f t="shared" si="294"/>
        <v>526995</v>
      </c>
      <c r="AC1499" s="27">
        <f t="shared" si="287"/>
        <v>74464.393500000006</v>
      </c>
      <c r="AD1499" s="212">
        <v>0.14130000000000001</v>
      </c>
      <c r="AE1499" s="211">
        <f t="shared" si="288"/>
        <v>0</v>
      </c>
      <c r="AF1499" s="211" t="str">
        <f>IF(AND(COUNTIFS($J$18:J1499,J1499)=1,AE1499=1),1,"")</f>
        <v/>
      </c>
      <c r="AG1499" s="211" t="str">
        <f>IF(C1499="","",IF(AND(COUNTIFS($J$18:J1499,J1499)=1,C1499&lt;&gt;""),1,""))</f>
        <v/>
      </c>
      <c r="AH1499" s="211" t="str">
        <f>IF(G1499="","",IF(AND(COUNTIFS($J$18:J1499,J1499)=1,G1499&lt;&gt;""),1,""))</f>
        <v/>
      </c>
      <c r="AI1499" s="28">
        <f t="shared" si="289"/>
        <v>43684091.636631861</v>
      </c>
      <c r="AJ1499" s="28">
        <f t="shared" si="290"/>
        <v>6483951.8242071094</v>
      </c>
      <c r="AK1499" s="29">
        <f t="shared" si="291"/>
        <v>0.14842821680123727</v>
      </c>
      <c r="AL1499" s="210"/>
      <c r="AM1499" s="210"/>
      <c r="AN1499" s="210"/>
      <c r="AO1499" s="210"/>
      <c r="AP1499" s="45" t="str">
        <f t="shared" si="292"/>
        <v>20214</v>
      </c>
      <c r="AQ1499" s="45" t="str">
        <f t="shared" si="293"/>
        <v>20214JPY</v>
      </c>
    </row>
    <row r="1500" spans="1:43" s="15" customFormat="1">
      <c r="A1500" s="208" t="s">
        <v>35</v>
      </c>
      <c r="B1500" s="209">
        <v>2021</v>
      </c>
      <c r="C1500" s="209">
        <v>2</v>
      </c>
      <c r="D1500" s="57" t="str">
        <f t="shared" si="282"/>
        <v>Q4</v>
      </c>
      <c r="E1500" s="208" t="s">
        <v>40</v>
      </c>
      <c r="F1500" s="209">
        <v>2021</v>
      </c>
      <c r="G1500" s="209">
        <v>4</v>
      </c>
      <c r="H1500" s="213"/>
      <c r="I1500" s="57" t="str">
        <f t="shared" si="285"/>
        <v>Q1</v>
      </c>
      <c r="J1500" s="204" t="s">
        <v>1598</v>
      </c>
      <c r="K1500" s="213" t="s">
        <v>1599</v>
      </c>
      <c r="L1500" s="210" t="s">
        <v>55</v>
      </c>
      <c r="M1500" s="208" t="s">
        <v>47</v>
      </c>
      <c r="N1500" s="208">
        <v>1</v>
      </c>
      <c r="O1500" s="208"/>
      <c r="P1500" s="57" t="str">
        <f t="shared" si="286"/>
        <v>MAIN UNIT</v>
      </c>
      <c r="Q1500" s="208" t="s">
        <v>48</v>
      </c>
      <c r="R1500" s="208" t="s">
        <v>49</v>
      </c>
      <c r="S1500" s="208" t="s">
        <v>37</v>
      </c>
      <c r="T1500" s="208" t="s">
        <v>155</v>
      </c>
      <c r="U1500" s="208" t="s">
        <v>58</v>
      </c>
      <c r="V1500" s="208" t="s">
        <v>89</v>
      </c>
      <c r="W1500" s="208" t="s">
        <v>51</v>
      </c>
      <c r="X1500" s="34">
        <v>483600</v>
      </c>
      <c r="Y1500" s="215" t="str">
        <f t="shared" si="284"/>
        <v>1.13</v>
      </c>
      <c r="Z1500" s="26">
        <f t="shared" si="283"/>
        <v>483600</v>
      </c>
      <c r="AA1500" s="208">
        <v>1.18</v>
      </c>
      <c r="AB1500" s="35">
        <f t="shared" si="294"/>
        <v>504998.23008849559</v>
      </c>
      <c r="AC1500" s="27">
        <f t="shared" si="287"/>
        <v>65144.771681415936</v>
      </c>
      <c r="AD1500" s="212">
        <v>0.129</v>
      </c>
      <c r="AE1500" s="211">
        <f t="shared" si="288"/>
        <v>0</v>
      </c>
      <c r="AF1500" s="211" t="str">
        <f>IF(AND(COUNTIFS($J$18:J1500,J1500)=1,AE1500=1),1,"")</f>
        <v/>
      </c>
      <c r="AG1500" s="211" t="str">
        <f>IF(C1500="","",IF(AND(COUNTIFS($J$18:J1500,J1500)=1,C1500&lt;&gt;""),1,""))</f>
        <v/>
      </c>
      <c r="AH1500" s="211" t="str">
        <f>IF(G1500="","",IF(AND(COUNTIFS($J$18:J1500,J1500)=1,G1500&lt;&gt;""),1,""))</f>
        <v/>
      </c>
      <c r="AI1500" s="28">
        <f t="shared" si="289"/>
        <v>43684091.636631861</v>
      </c>
      <c r="AJ1500" s="28">
        <f t="shared" si="290"/>
        <v>6483951.8242071094</v>
      </c>
      <c r="AK1500" s="29">
        <f t="shared" si="291"/>
        <v>0.14842821680123727</v>
      </c>
      <c r="AL1500" s="210"/>
      <c r="AM1500" s="210"/>
      <c r="AN1500" s="210"/>
      <c r="AO1500" s="210"/>
      <c r="AP1500" s="45" t="str">
        <f t="shared" si="292"/>
        <v>20214</v>
      </c>
      <c r="AQ1500" s="45" t="str">
        <f t="shared" si="293"/>
        <v>20214RMB</v>
      </c>
    </row>
    <row r="1501" spans="1:43" s="15" customFormat="1">
      <c r="A1501" s="208" t="s">
        <v>35</v>
      </c>
      <c r="B1501" s="209">
        <v>2021</v>
      </c>
      <c r="C1501" s="209">
        <v>2</v>
      </c>
      <c r="D1501" s="57" t="str">
        <f t="shared" si="282"/>
        <v>Q4</v>
      </c>
      <c r="E1501" s="208" t="s">
        <v>40</v>
      </c>
      <c r="F1501" s="209">
        <v>2021</v>
      </c>
      <c r="G1501" s="209">
        <v>4</v>
      </c>
      <c r="H1501" s="213"/>
      <c r="I1501" s="57" t="str">
        <f t="shared" si="285"/>
        <v>Q1</v>
      </c>
      <c r="J1501" s="204" t="s">
        <v>1598</v>
      </c>
      <c r="K1501" s="213" t="s">
        <v>1599</v>
      </c>
      <c r="L1501" s="210" t="s">
        <v>55</v>
      </c>
      <c r="M1501" s="208" t="s">
        <v>47</v>
      </c>
      <c r="N1501" s="208">
        <v>1</v>
      </c>
      <c r="O1501" s="208"/>
      <c r="P1501" s="57" t="str">
        <f t="shared" si="286"/>
        <v>MAIN UNIT</v>
      </c>
      <c r="Q1501" s="208" t="s">
        <v>48</v>
      </c>
      <c r="R1501" s="208" t="s">
        <v>49</v>
      </c>
      <c r="S1501" s="208" t="s">
        <v>37</v>
      </c>
      <c r="T1501" s="208" t="s">
        <v>155</v>
      </c>
      <c r="U1501" s="208" t="s">
        <v>58</v>
      </c>
      <c r="V1501" s="208" t="s">
        <v>89</v>
      </c>
      <c r="W1501" s="208" t="s">
        <v>51</v>
      </c>
      <c r="X1501" s="34">
        <v>483600</v>
      </c>
      <c r="Y1501" s="215" t="str">
        <f t="shared" si="284"/>
        <v>1.13</v>
      </c>
      <c r="Z1501" s="26">
        <f t="shared" si="283"/>
        <v>483600</v>
      </c>
      <c r="AA1501" s="208">
        <v>1.18</v>
      </c>
      <c r="AB1501" s="35">
        <f t="shared" si="294"/>
        <v>504998.23008849559</v>
      </c>
      <c r="AC1501" s="27">
        <f t="shared" si="287"/>
        <v>65144.771681415936</v>
      </c>
      <c r="AD1501" s="212">
        <v>0.129</v>
      </c>
      <c r="AE1501" s="211">
        <f t="shared" si="288"/>
        <v>0</v>
      </c>
      <c r="AF1501" s="211" t="str">
        <f>IF(AND(COUNTIFS($J$18:J1501,J1501)=1,AE1501=1),1,"")</f>
        <v/>
      </c>
      <c r="AG1501" s="211" t="str">
        <f>IF(C1501="","",IF(AND(COUNTIFS($J$18:J1501,J1501)=1,C1501&lt;&gt;""),1,""))</f>
        <v/>
      </c>
      <c r="AH1501" s="211" t="str">
        <f>IF(G1501="","",IF(AND(COUNTIFS($J$18:J1501,J1501)=1,G1501&lt;&gt;""),1,""))</f>
        <v/>
      </c>
      <c r="AI1501" s="28">
        <f t="shared" si="289"/>
        <v>43684091.636631861</v>
      </c>
      <c r="AJ1501" s="28">
        <f t="shared" si="290"/>
        <v>6483951.8242071094</v>
      </c>
      <c r="AK1501" s="29">
        <f t="shared" si="291"/>
        <v>0.14842821680123727</v>
      </c>
      <c r="AL1501" s="210"/>
      <c r="AM1501" s="210"/>
      <c r="AN1501" s="210"/>
      <c r="AO1501" s="210"/>
      <c r="AP1501" s="45" t="str">
        <f t="shared" si="292"/>
        <v>20214</v>
      </c>
      <c r="AQ1501" s="45" t="str">
        <f t="shared" si="293"/>
        <v>20214RMB</v>
      </c>
    </row>
    <row r="1502" spans="1:43" s="15" customFormat="1">
      <c r="A1502" s="208" t="s">
        <v>35</v>
      </c>
      <c r="B1502" s="209">
        <v>2021</v>
      </c>
      <c r="C1502" s="209">
        <v>2</v>
      </c>
      <c r="D1502" s="57" t="str">
        <f t="shared" si="282"/>
        <v>Q4</v>
      </c>
      <c r="E1502" s="208" t="s">
        <v>40</v>
      </c>
      <c r="F1502" s="209">
        <v>2021</v>
      </c>
      <c r="G1502" s="209">
        <v>4</v>
      </c>
      <c r="H1502" s="213"/>
      <c r="I1502" s="57" t="str">
        <f t="shared" si="285"/>
        <v>Q1</v>
      </c>
      <c r="J1502" s="204" t="s">
        <v>1598</v>
      </c>
      <c r="K1502" s="213" t="s">
        <v>1599</v>
      </c>
      <c r="L1502" s="210" t="s">
        <v>55</v>
      </c>
      <c r="M1502" s="208" t="s">
        <v>47</v>
      </c>
      <c r="N1502" s="208">
        <v>1</v>
      </c>
      <c r="O1502" s="208"/>
      <c r="P1502" s="57" t="str">
        <f t="shared" si="286"/>
        <v>MAIN UNIT</v>
      </c>
      <c r="Q1502" s="208" t="s">
        <v>48</v>
      </c>
      <c r="R1502" s="208" t="s">
        <v>49</v>
      </c>
      <c r="S1502" s="208" t="s">
        <v>37</v>
      </c>
      <c r="T1502" s="208" t="s">
        <v>155</v>
      </c>
      <c r="U1502" s="208" t="s">
        <v>58</v>
      </c>
      <c r="V1502" s="208" t="s">
        <v>89</v>
      </c>
      <c r="W1502" s="208" t="s">
        <v>51</v>
      </c>
      <c r="X1502" s="34">
        <v>483600</v>
      </c>
      <c r="Y1502" s="215" t="str">
        <f t="shared" si="284"/>
        <v>1.13</v>
      </c>
      <c r="Z1502" s="26">
        <f t="shared" si="283"/>
        <v>483600</v>
      </c>
      <c r="AA1502" s="208">
        <v>1.18</v>
      </c>
      <c r="AB1502" s="35">
        <f t="shared" si="294"/>
        <v>504998.23008849559</v>
      </c>
      <c r="AC1502" s="27">
        <f t="shared" si="287"/>
        <v>65144.771681415936</v>
      </c>
      <c r="AD1502" s="212">
        <v>0.129</v>
      </c>
      <c r="AE1502" s="211">
        <f t="shared" si="288"/>
        <v>0</v>
      </c>
      <c r="AF1502" s="211" t="str">
        <f>IF(AND(COUNTIFS($J$18:J1502,J1502)=1,AE1502=1),1,"")</f>
        <v/>
      </c>
      <c r="AG1502" s="211" t="str">
        <f>IF(C1502="","",IF(AND(COUNTIFS($J$18:J1502,J1502)=1,C1502&lt;&gt;""),1,""))</f>
        <v/>
      </c>
      <c r="AH1502" s="211" t="str">
        <f>IF(G1502="","",IF(AND(COUNTIFS($J$18:J1502,J1502)=1,G1502&lt;&gt;""),1,""))</f>
        <v/>
      </c>
      <c r="AI1502" s="28">
        <f t="shared" si="289"/>
        <v>43684091.636631861</v>
      </c>
      <c r="AJ1502" s="28">
        <f t="shared" si="290"/>
        <v>6483951.8242071094</v>
      </c>
      <c r="AK1502" s="29">
        <f t="shared" si="291"/>
        <v>0.14842821680123727</v>
      </c>
      <c r="AL1502" s="210"/>
      <c r="AM1502" s="210"/>
      <c r="AN1502" s="210"/>
      <c r="AO1502" s="210"/>
      <c r="AP1502" s="45" t="str">
        <f t="shared" si="292"/>
        <v>20214</v>
      </c>
      <c r="AQ1502" s="45" t="str">
        <f t="shared" si="293"/>
        <v>20214RMB</v>
      </c>
    </row>
    <row r="1503" spans="1:43" s="15" customFormat="1">
      <c r="A1503" s="208" t="s">
        <v>35</v>
      </c>
      <c r="B1503" s="209">
        <v>2021</v>
      </c>
      <c r="C1503" s="209">
        <v>3</v>
      </c>
      <c r="D1503" s="57" t="str">
        <f t="shared" si="282"/>
        <v>Q4</v>
      </c>
      <c r="E1503" s="208" t="s">
        <v>40</v>
      </c>
      <c r="F1503" s="209">
        <v>2021</v>
      </c>
      <c r="G1503" s="209">
        <v>4</v>
      </c>
      <c r="H1503" s="213"/>
      <c r="I1503" s="57" t="str">
        <f t="shared" si="285"/>
        <v>Q1</v>
      </c>
      <c r="J1503" s="204" t="s">
        <v>1620</v>
      </c>
      <c r="K1503" s="213" t="s">
        <v>1621</v>
      </c>
      <c r="L1503" s="210" t="s">
        <v>79</v>
      </c>
      <c r="M1503" s="208" t="s">
        <v>47</v>
      </c>
      <c r="N1503" s="208">
        <v>1</v>
      </c>
      <c r="O1503" s="208"/>
      <c r="P1503" s="57" t="str">
        <f t="shared" si="286"/>
        <v>MAIN UNIT</v>
      </c>
      <c r="Q1503" s="208" t="s">
        <v>48</v>
      </c>
      <c r="R1503" s="208" t="s">
        <v>49</v>
      </c>
      <c r="S1503" s="208" t="s">
        <v>36</v>
      </c>
      <c r="T1503" s="208" t="s">
        <v>65</v>
      </c>
      <c r="U1503" s="208" t="s">
        <v>66</v>
      </c>
      <c r="V1503" s="208" t="s">
        <v>114</v>
      </c>
      <c r="W1503" s="208" t="s">
        <v>96</v>
      </c>
      <c r="X1503" s="34">
        <v>13700000</v>
      </c>
      <c r="Y1503" s="215" t="str">
        <f t="shared" si="284"/>
        <v>1</v>
      </c>
      <c r="Z1503" s="26">
        <f t="shared" si="283"/>
        <v>13700000</v>
      </c>
      <c r="AA1503" s="208">
        <v>7.17E-2</v>
      </c>
      <c r="AB1503" s="35">
        <f t="shared" si="294"/>
        <v>982290</v>
      </c>
      <c r="AC1503" s="27">
        <f t="shared" si="287"/>
        <v>98720.145000000004</v>
      </c>
      <c r="AD1503" s="212">
        <v>0.10050000000000001</v>
      </c>
      <c r="AE1503" s="211">
        <f t="shared" si="288"/>
        <v>0</v>
      </c>
      <c r="AF1503" s="211" t="str">
        <f>IF(AND(COUNTIFS($J$18:J1503,J1503)=1,AE1503=1),1,"")</f>
        <v/>
      </c>
      <c r="AG1503" s="211">
        <f>IF(C1503="","",IF(AND(COUNTIFS($J$18:J1503,J1503)=1,C1503&lt;&gt;""),1,""))</f>
        <v>1</v>
      </c>
      <c r="AH1503" s="211">
        <f>IF(G1503="","",IF(AND(COUNTIFS($J$18:J1503,J1503)=1,G1503&lt;&gt;""),1,""))</f>
        <v>1</v>
      </c>
      <c r="AI1503" s="28">
        <f t="shared" si="289"/>
        <v>43684091.636631861</v>
      </c>
      <c r="AJ1503" s="28">
        <f t="shared" si="290"/>
        <v>6483951.8242071094</v>
      </c>
      <c r="AK1503" s="29">
        <f t="shared" si="291"/>
        <v>0.14842821680123727</v>
      </c>
      <c r="AL1503" s="210"/>
      <c r="AM1503" s="210"/>
      <c r="AN1503" s="210"/>
      <c r="AO1503" s="210"/>
      <c r="AP1503" s="45" t="str">
        <f t="shared" si="292"/>
        <v>20214</v>
      </c>
      <c r="AQ1503" s="45" t="str">
        <f t="shared" si="293"/>
        <v>20214JPY</v>
      </c>
    </row>
    <row r="1504" spans="1:43" s="15" customFormat="1">
      <c r="A1504" s="208" t="s">
        <v>35</v>
      </c>
      <c r="B1504" s="209">
        <v>2021</v>
      </c>
      <c r="C1504" s="209">
        <v>3</v>
      </c>
      <c r="D1504" s="57" t="str">
        <f t="shared" si="282"/>
        <v>Q4</v>
      </c>
      <c r="E1504" s="208" t="s">
        <v>40</v>
      </c>
      <c r="F1504" s="209">
        <v>2021</v>
      </c>
      <c r="G1504" s="209">
        <v>4</v>
      </c>
      <c r="H1504" s="213"/>
      <c r="I1504" s="57" t="str">
        <f t="shared" si="285"/>
        <v>Q1</v>
      </c>
      <c r="J1504" s="204" t="s">
        <v>1620</v>
      </c>
      <c r="K1504" s="213" t="s">
        <v>1621</v>
      </c>
      <c r="L1504" s="210" t="s">
        <v>55</v>
      </c>
      <c r="M1504" s="208" t="s">
        <v>47</v>
      </c>
      <c r="N1504" s="208">
        <v>1</v>
      </c>
      <c r="O1504" s="208"/>
      <c r="P1504" s="57" t="str">
        <f t="shared" si="286"/>
        <v>MAIN UNIT</v>
      </c>
      <c r="Q1504" s="208" t="s">
        <v>48</v>
      </c>
      <c r="R1504" s="208" t="s">
        <v>49</v>
      </c>
      <c r="S1504" s="208" t="s">
        <v>36</v>
      </c>
      <c r="T1504" s="208" t="s">
        <v>65</v>
      </c>
      <c r="U1504" s="208" t="s">
        <v>66</v>
      </c>
      <c r="V1504" s="208" t="s">
        <v>114</v>
      </c>
      <c r="W1504" s="208" t="s">
        <v>96</v>
      </c>
      <c r="X1504" s="34">
        <v>7580700</v>
      </c>
      <c r="Y1504" s="215" t="str">
        <f t="shared" si="284"/>
        <v>1</v>
      </c>
      <c r="Z1504" s="26">
        <f t="shared" si="283"/>
        <v>7580700</v>
      </c>
      <c r="AA1504" s="208">
        <v>7.17E-2</v>
      </c>
      <c r="AB1504" s="35">
        <f t="shared" si="294"/>
        <v>543536.18999999994</v>
      </c>
      <c r="AC1504" s="27">
        <f t="shared" si="287"/>
        <v>54625.387094999998</v>
      </c>
      <c r="AD1504" s="212">
        <v>0.10050000000000001</v>
      </c>
      <c r="AE1504" s="211">
        <f t="shared" si="288"/>
        <v>0</v>
      </c>
      <c r="AF1504" s="211" t="str">
        <f>IF(AND(COUNTIFS($J$18:J1504,J1504)=1,AE1504=1),1,"")</f>
        <v/>
      </c>
      <c r="AG1504" s="211" t="str">
        <f>IF(C1504="","",IF(AND(COUNTIFS($J$18:J1504,J1504)=1,C1504&lt;&gt;""),1,""))</f>
        <v/>
      </c>
      <c r="AH1504" s="211" t="str">
        <f>IF(G1504="","",IF(AND(COUNTIFS($J$18:J1504,J1504)=1,G1504&lt;&gt;""),1,""))</f>
        <v/>
      </c>
      <c r="AI1504" s="28">
        <f t="shared" si="289"/>
        <v>43684091.636631861</v>
      </c>
      <c r="AJ1504" s="28">
        <f t="shared" si="290"/>
        <v>6483951.8242071094</v>
      </c>
      <c r="AK1504" s="29">
        <f t="shared" si="291"/>
        <v>0.14842821680123727</v>
      </c>
      <c r="AL1504" s="210"/>
      <c r="AM1504" s="210"/>
      <c r="AN1504" s="210"/>
      <c r="AO1504" s="210"/>
      <c r="AP1504" s="45" t="str">
        <f t="shared" si="292"/>
        <v>20214</v>
      </c>
      <c r="AQ1504" s="45" t="str">
        <f t="shared" si="293"/>
        <v>20214JPY</v>
      </c>
    </row>
    <row r="1505" spans="1:43" s="15" customFormat="1">
      <c r="A1505" s="208" t="s">
        <v>35</v>
      </c>
      <c r="B1505" s="209">
        <v>2021</v>
      </c>
      <c r="C1505" s="209">
        <v>2</v>
      </c>
      <c r="D1505" s="57" t="str">
        <f t="shared" si="282"/>
        <v>Q4</v>
      </c>
      <c r="E1505" s="208" t="s">
        <v>40</v>
      </c>
      <c r="F1505" s="209">
        <v>2021</v>
      </c>
      <c r="G1505" s="209">
        <v>4</v>
      </c>
      <c r="H1505" s="213"/>
      <c r="I1505" s="57" t="str">
        <f t="shared" si="285"/>
        <v>Q1</v>
      </c>
      <c r="J1505" s="204" t="s">
        <v>1622</v>
      </c>
      <c r="K1505" s="213" t="s">
        <v>1007</v>
      </c>
      <c r="L1505" s="210" t="s">
        <v>55</v>
      </c>
      <c r="M1505" s="208" t="s">
        <v>47</v>
      </c>
      <c r="N1505" s="208">
        <v>1</v>
      </c>
      <c r="O1505" s="208"/>
      <c r="P1505" s="57" t="str">
        <f t="shared" si="286"/>
        <v>MAIN UNIT</v>
      </c>
      <c r="Q1505" s="208" t="s">
        <v>48</v>
      </c>
      <c r="R1505" s="208" t="s">
        <v>49</v>
      </c>
      <c r="S1505" s="208" t="s">
        <v>36</v>
      </c>
      <c r="T1505" s="208" t="s">
        <v>65</v>
      </c>
      <c r="U1505" s="208" t="s">
        <v>66</v>
      </c>
      <c r="V1505" s="208" t="s">
        <v>67</v>
      </c>
      <c r="W1505" s="208" t="s">
        <v>51</v>
      </c>
      <c r="X1505" s="34">
        <v>500000</v>
      </c>
      <c r="Y1505" s="215" t="str">
        <f t="shared" si="284"/>
        <v>1.13</v>
      </c>
      <c r="Z1505" s="26">
        <f t="shared" si="283"/>
        <v>500000</v>
      </c>
      <c r="AA1505" s="208">
        <v>1.18</v>
      </c>
      <c r="AB1505" s="35">
        <f t="shared" si="294"/>
        <v>522123.89380530978</v>
      </c>
      <c r="AC1505" s="27">
        <f t="shared" si="287"/>
        <v>96801.769911504438</v>
      </c>
      <c r="AD1505" s="212">
        <v>0.18540000000000001</v>
      </c>
      <c r="AE1505" s="211">
        <f t="shared" si="288"/>
        <v>0</v>
      </c>
      <c r="AF1505" s="211" t="str">
        <f>IF(AND(COUNTIFS($J$18:J1505,J1505)=1,AE1505=1),1,"")</f>
        <v/>
      </c>
      <c r="AG1505" s="211">
        <f>IF(C1505="","",IF(AND(COUNTIFS($J$18:J1505,J1505)=1,C1505&lt;&gt;""),1,""))</f>
        <v>1</v>
      </c>
      <c r="AH1505" s="211">
        <f>IF(G1505="","",IF(AND(COUNTIFS($J$18:J1505,J1505)=1,G1505&lt;&gt;""),1,""))</f>
        <v>1</v>
      </c>
      <c r="AI1505" s="28">
        <f t="shared" si="289"/>
        <v>43684091.636631861</v>
      </c>
      <c r="AJ1505" s="28">
        <f t="shared" si="290"/>
        <v>6483951.8242071094</v>
      </c>
      <c r="AK1505" s="29">
        <f t="shared" si="291"/>
        <v>0.14842821680123727</v>
      </c>
      <c r="AL1505" s="210"/>
      <c r="AM1505" s="210"/>
      <c r="AN1505" s="210"/>
      <c r="AO1505" s="210"/>
      <c r="AP1505" s="45" t="str">
        <f t="shared" si="292"/>
        <v>20214</v>
      </c>
      <c r="AQ1505" s="45" t="str">
        <f t="shared" si="293"/>
        <v>20214RMB</v>
      </c>
    </row>
    <row r="1506" spans="1:43" s="15" customFormat="1">
      <c r="A1506" s="208" t="s">
        <v>35</v>
      </c>
      <c r="B1506" s="209">
        <v>2021</v>
      </c>
      <c r="C1506" s="209">
        <v>3</v>
      </c>
      <c r="D1506" s="57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208" t="s">
        <v>40</v>
      </c>
      <c r="F1506" s="209">
        <v>2021</v>
      </c>
      <c r="G1506" s="209">
        <v>4</v>
      </c>
      <c r="H1506" s="213"/>
      <c r="I1506" s="57" t="str">
        <f t="shared" si="285"/>
        <v>Q1</v>
      </c>
      <c r="J1506" s="204" t="s">
        <v>1623</v>
      </c>
      <c r="K1506" s="213" t="s">
        <v>1212</v>
      </c>
      <c r="L1506" s="210" t="s">
        <v>79</v>
      </c>
      <c r="M1506" s="208" t="s">
        <v>47</v>
      </c>
      <c r="N1506" s="208">
        <v>1</v>
      </c>
      <c r="O1506" s="208"/>
      <c r="P1506" s="57" t="str">
        <f t="shared" si="286"/>
        <v>MAIN UNIT</v>
      </c>
      <c r="Q1506" s="208" t="s">
        <v>48</v>
      </c>
      <c r="R1506" s="208" t="s">
        <v>49</v>
      </c>
      <c r="S1506" s="208" t="s">
        <v>36</v>
      </c>
      <c r="T1506" s="208" t="s">
        <v>65</v>
      </c>
      <c r="U1506" s="208" t="s">
        <v>66</v>
      </c>
      <c r="V1506" s="208" t="s">
        <v>634</v>
      </c>
      <c r="W1506" s="208" t="s">
        <v>96</v>
      </c>
      <c r="X1506" s="34">
        <v>10900000</v>
      </c>
      <c r="Y1506" s="215" t="str">
        <f t="shared" si="284"/>
        <v>1</v>
      </c>
      <c r="Z1506" s="26">
        <f t="shared" ref="Z1506:Z1569" si="296">IF(X1506="","",X1506*MAX(O1506,N1506))</f>
        <v>10900000</v>
      </c>
      <c r="AA1506" s="208">
        <v>7.17E-2</v>
      </c>
      <c r="AB1506" s="35">
        <f t="shared" si="294"/>
        <v>781530</v>
      </c>
      <c r="AC1506" s="27">
        <f t="shared" si="287"/>
        <v>82060.649999999994</v>
      </c>
      <c r="AD1506" s="207">
        <v>0.105</v>
      </c>
      <c r="AE1506" s="211">
        <f t="shared" si="288"/>
        <v>0</v>
      </c>
      <c r="AF1506" s="211" t="str">
        <f>IF(AND(COUNTIFS($J$18:J1506,J1506)=1,AE1506=1),1,"")</f>
        <v/>
      </c>
      <c r="AG1506" s="211">
        <f>IF(C1506="","",IF(AND(COUNTIFS($J$18:J1506,J1506)=1,C1506&lt;&gt;""),1,""))</f>
        <v>1</v>
      </c>
      <c r="AH1506" s="211">
        <f>IF(G1506="","",IF(AND(COUNTIFS($J$18:J1506,J1506)=1,G1506&lt;&gt;""),1,""))</f>
        <v>1</v>
      </c>
      <c r="AI1506" s="28">
        <f t="shared" si="289"/>
        <v>43684091.636631861</v>
      </c>
      <c r="AJ1506" s="28">
        <f t="shared" si="290"/>
        <v>6483951.8242071094</v>
      </c>
      <c r="AK1506" s="29">
        <f t="shared" si="291"/>
        <v>0.14842821680123727</v>
      </c>
      <c r="AL1506" s="210"/>
      <c r="AM1506" s="210"/>
      <c r="AN1506" s="210"/>
      <c r="AO1506" s="210"/>
      <c r="AP1506" s="45" t="str">
        <f t="shared" si="292"/>
        <v>20214</v>
      </c>
      <c r="AQ1506" s="45" t="str">
        <f t="shared" si="293"/>
        <v>20214JPY</v>
      </c>
    </row>
    <row r="1507" spans="1:43" s="15" customFormat="1">
      <c r="A1507" s="208" t="s">
        <v>35</v>
      </c>
      <c r="B1507" s="209">
        <v>2021</v>
      </c>
      <c r="C1507" s="209">
        <v>3</v>
      </c>
      <c r="D1507" s="57" t="str">
        <f t="shared" si="295"/>
        <v>Q4</v>
      </c>
      <c r="E1507" s="208" t="s">
        <v>40</v>
      </c>
      <c r="F1507" s="209">
        <v>2021</v>
      </c>
      <c r="G1507" s="209">
        <v>4</v>
      </c>
      <c r="H1507" s="213"/>
      <c r="I1507" s="57" t="str">
        <f t="shared" si="285"/>
        <v>Q1</v>
      </c>
      <c r="J1507" s="204" t="s">
        <v>1623</v>
      </c>
      <c r="K1507" s="213" t="s">
        <v>1212</v>
      </c>
      <c r="L1507" s="210" t="s">
        <v>79</v>
      </c>
      <c r="M1507" s="208" t="s">
        <v>47</v>
      </c>
      <c r="N1507" s="208">
        <v>1</v>
      </c>
      <c r="O1507" s="208"/>
      <c r="P1507" s="57" t="str">
        <f t="shared" si="286"/>
        <v>MAIN UNIT</v>
      </c>
      <c r="Q1507" s="208" t="s">
        <v>48</v>
      </c>
      <c r="R1507" s="208" t="s">
        <v>49</v>
      </c>
      <c r="S1507" s="208" t="s">
        <v>36</v>
      </c>
      <c r="T1507" s="208" t="s">
        <v>65</v>
      </c>
      <c r="U1507" s="208" t="s">
        <v>66</v>
      </c>
      <c r="V1507" s="208" t="s">
        <v>634</v>
      </c>
      <c r="W1507" s="208" t="s">
        <v>96</v>
      </c>
      <c r="X1507" s="34">
        <v>10900000</v>
      </c>
      <c r="Y1507" s="215" t="str">
        <f t="shared" si="284"/>
        <v>1</v>
      </c>
      <c r="Z1507" s="26">
        <f t="shared" si="296"/>
        <v>10900000</v>
      </c>
      <c r="AA1507" s="208">
        <v>7.17E-2</v>
      </c>
      <c r="AB1507" s="35">
        <f t="shared" si="294"/>
        <v>781530</v>
      </c>
      <c r="AC1507" s="27">
        <f t="shared" si="287"/>
        <v>82060.649999999994</v>
      </c>
      <c r="AD1507" s="207">
        <v>0.105</v>
      </c>
      <c r="AE1507" s="211">
        <f t="shared" si="288"/>
        <v>0</v>
      </c>
      <c r="AF1507" s="211" t="str">
        <f>IF(AND(COUNTIFS($J$18:J1507,J1507)=1,AE1507=1),1,"")</f>
        <v/>
      </c>
      <c r="AG1507" s="211" t="str">
        <f>IF(C1507="","",IF(AND(COUNTIFS($J$18:J1507,J1507)=1,C1507&lt;&gt;""),1,""))</f>
        <v/>
      </c>
      <c r="AH1507" s="211" t="str">
        <f>IF(G1507="","",IF(AND(COUNTIFS($J$18:J1507,J1507)=1,G1507&lt;&gt;""),1,""))</f>
        <v/>
      </c>
      <c r="AI1507" s="28">
        <f t="shared" si="289"/>
        <v>43684091.636631861</v>
      </c>
      <c r="AJ1507" s="28">
        <f t="shared" si="290"/>
        <v>6483951.8242071094</v>
      </c>
      <c r="AK1507" s="29">
        <f t="shared" si="291"/>
        <v>0.14842821680123727</v>
      </c>
      <c r="AL1507" s="210"/>
      <c r="AM1507" s="210"/>
      <c r="AN1507" s="210"/>
      <c r="AO1507" s="210"/>
      <c r="AP1507" s="45" t="str">
        <f t="shared" si="292"/>
        <v>20214</v>
      </c>
      <c r="AQ1507" s="45" t="str">
        <f t="shared" si="293"/>
        <v>20214JPY</v>
      </c>
    </row>
    <row r="1508" spans="1:43" s="15" customFormat="1">
      <c r="A1508" s="208" t="s">
        <v>35</v>
      </c>
      <c r="B1508" s="209">
        <v>2021</v>
      </c>
      <c r="C1508" s="209">
        <v>3</v>
      </c>
      <c r="D1508" s="57" t="str">
        <f t="shared" si="295"/>
        <v>Q4</v>
      </c>
      <c r="E1508" s="208" t="s">
        <v>40</v>
      </c>
      <c r="F1508" s="209">
        <v>2021</v>
      </c>
      <c r="G1508" s="209">
        <v>4</v>
      </c>
      <c r="H1508" s="213"/>
      <c r="I1508" s="57" t="str">
        <f t="shared" si="285"/>
        <v>Q1</v>
      </c>
      <c r="J1508" s="204" t="s">
        <v>1623</v>
      </c>
      <c r="K1508" s="213" t="s">
        <v>1212</v>
      </c>
      <c r="L1508" s="210" t="s">
        <v>79</v>
      </c>
      <c r="M1508" s="208" t="s">
        <v>47</v>
      </c>
      <c r="N1508" s="208">
        <v>1</v>
      </c>
      <c r="O1508" s="208"/>
      <c r="P1508" s="57" t="str">
        <f t="shared" si="286"/>
        <v>MAIN UNIT</v>
      </c>
      <c r="Q1508" s="208" t="s">
        <v>48</v>
      </c>
      <c r="R1508" s="208" t="s">
        <v>49</v>
      </c>
      <c r="S1508" s="208" t="s">
        <v>36</v>
      </c>
      <c r="T1508" s="208" t="s">
        <v>65</v>
      </c>
      <c r="U1508" s="208" t="s">
        <v>66</v>
      </c>
      <c r="V1508" s="208" t="s">
        <v>634</v>
      </c>
      <c r="W1508" s="208" t="s">
        <v>96</v>
      </c>
      <c r="X1508" s="34">
        <v>10900000</v>
      </c>
      <c r="Y1508" s="215" t="str">
        <f t="shared" si="284"/>
        <v>1</v>
      </c>
      <c r="Z1508" s="26">
        <f t="shared" si="296"/>
        <v>10900000</v>
      </c>
      <c r="AA1508" s="208">
        <v>7.17E-2</v>
      </c>
      <c r="AB1508" s="35">
        <f t="shared" si="294"/>
        <v>781530</v>
      </c>
      <c r="AC1508" s="27">
        <f t="shared" si="287"/>
        <v>82060.649999999994</v>
      </c>
      <c r="AD1508" s="207">
        <v>0.105</v>
      </c>
      <c r="AE1508" s="211">
        <f t="shared" si="288"/>
        <v>0</v>
      </c>
      <c r="AF1508" s="211" t="str">
        <f>IF(AND(COUNTIFS($J$18:J1508,J1508)=1,AE1508=1),1,"")</f>
        <v/>
      </c>
      <c r="AG1508" s="211" t="str">
        <f>IF(C1508="","",IF(AND(COUNTIFS($J$18:J1508,J1508)=1,C1508&lt;&gt;""),1,""))</f>
        <v/>
      </c>
      <c r="AH1508" s="211" t="str">
        <f>IF(G1508="","",IF(AND(COUNTIFS($J$18:J1508,J1508)=1,G1508&lt;&gt;""),1,""))</f>
        <v/>
      </c>
      <c r="AI1508" s="28">
        <f t="shared" si="289"/>
        <v>43684091.636631861</v>
      </c>
      <c r="AJ1508" s="28">
        <f t="shared" si="290"/>
        <v>6483951.8242071094</v>
      </c>
      <c r="AK1508" s="29">
        <f t="shared" si="291"/>
        <v>0.14842821680123727</v>
      </c>
      <c r="AL1508" s="210"/>
      <c r="AM1508" s="210"/>
      <c r="AN1508" s="210"/>
      <c r="AO1508" s="210"/>
      <c r="AP1508" s="45" t="str">
        <f t="shared" si="292"/>
        <v>20214</v>
      </c>
      <c r="AQ1508" s="45" t="str">
        <f t="shared" si="293"/>
        <v>20214JPY</v>
      </c>
    </row>
    <row r="1509" spans="1:43" s="15" customFormat="1">
      <c r="A1509" s="208" t="s">
        <v>35</v>
      </c>
      <c r="B1509" s="209">
        <v>2021</v>
      </c>
      <c r="C1509" s="209">
        <v>3</v>
      </c>
      <c r="D1509" s="57" t="str">
        <f t="shared" si="295"/>
        <v>Q4</v>
      </c>
      <c r="E1509" s="208" t="s">
        <v>40</v>
      </c>
      <c r="F1509" s="209">
        <v>2021</v>
      </c>
      <c r="G1509" s="209">
        <v>4</v>
      </c>
      <c r="H1509" s="213"/>
      <c r="I1509" s="57" t="str">
        <f t="shared" si="285"/>
        <v>Q1</v>
      </c>
      <c r="J1509" s="204" t="s">
        <v>1624</v>
      </c>
      <c r="K1509" s="213" t="s">
        <v>1625</v>
      </c>
      <c r="L1509" s="210" t="s">
        <v>273</v>
      </c>
      <c r="M1509" s="208" t="s">
        <v>47</v>
      </c>
      <c r="N1509" s="208">
        <v>1</v>
      </c>
      <c r="O1509" s="208"/>
      <c r="P1509" s="57" t="str">
        <f t="shared" si="286"/>
        <v>MAIN UNIT</v>
      </c>
      <c r="Q1509" s="208" t="s">
        <v>48</v>
      </c>
      <c r="R1509" s="208" t="s">
        <v>49</v>
      </c>
      <c r="S1509" s="208" t="s">
        <v>36</v>
      </c>
      <c r="T1509" s="208" t="s">
        <v>65</v>
      </c>
      <c r="U1509" s="208" t="s">
        <v>66</v>
      </c>
      <c r="V1509" s="208" t="s">
        <v>119</v>
      </c>
      <c r="W1509" s="208" t="s">
        <v>96</v>
      </c>
      <c r="X1509" s="34">
        <v>25000000</v>
      </c>
      <c r="Y1509" s="215" t="str">
        <f t="shared" si="284"/>
        <v>1</v>
      </c>
      <c r="Z1509" s="26">
        <f t="shared" si="296"/>
        <v>25000000</v>
      </c>
      <c r="AA1509" s="208">
        <v>7.17E-2</v>
      </c>
      <c r="AB1509" s="35">
        <f t="shared" si="294"/>
        <v>1792500</v>
      </c>
      <c r="AC1509" s="27">
        <f t="shared" si="287"/>
        <v>412633.5</v>
      </c>
      <c r="AD1509" s="212">
        <v>0.23019999999999999</v>
      </c>
      <c r="AE1509" s="211">
        <f t="shared" si="288"/>
        <v>0</v>
      </c>
      <c r="AF1509" s="211" t="str">
        <f>IF(AND(COUNTIFS($J$18:J1509,J1509)=1,AE1509=1),1,"")</f>
        <v/>
      </c>
      <c r="AG1509" s="211">
        <f>IF(C1509="","",IF(AND(COUNTIFS($J$18:J1509,J1509)=1,C1509&lt;&gt;""),1,""))</f>
        <v>1</v>
      </c>
      <c r="AH1509" s="211">
        <f>IF(G1509="","",IF(AND(COUNTIFS($J$18:J1509,J1509)=1,G1509&lt;&gt;""),1,""))</f>
        <v>1</v>
      </c>
      <c r="AI1509" s="28">
        <f t="shared" si="289"/>
        <v>43684091.636631861</v>
      </c>
      <c r="AJ1509" s="28">
        <f t="shared" si="290"/>
        <v>6483951.8242071094</v>
      </c>
      <c r="AK1509" s="29">
        <f t="shared" si="291"/>
        <v>0.14842821680123727</v>
      </c>
      <c r="AL1509" s="210"/>
      <c r="AM1509" s="210"/>
      <c r="AN1509" s="210"/>
      <c r="AO1509" s="210"/>
      <c r="AP1509" s="45" t="str">
        <f t="shared" si="292"/>
        <v>20214</v>
      </c>
      <c r="AQ1509" s="45" t="str">
        <f t="shared" si="293"/>
        <v>20214JPY</v>
      </c>
    </row>
    <row r="1510" spans="1:43" s="15" customFormat="1">
      <c r="A1510" s="208" t="s">
        <v>35</v>
      </c>
      <c r="B1510" s="209">
        <v>2021</v>
      </c>
      <c r="C1510" s="209">
        <v>3</v>
      </c>
      <c r="D1510" s="57" t="str">
        <f t="shared" si="295"/>
        <v>Q4</v>
      </c>
      <c r="E1510" s="208" t="s">
        <v>40</v>
      </c>
      <c r="F1510" s="209">
        <v>2021</v>
      </c>
      <c r="G1510" s="209">
        <v>4</v>
      </c>
      <c r="H1510" s="213"/>
      <c r="I1510" s="57" t="str">
        <f t="shared" si="285"/>
        <v>Q1</v>
      </c>
      <c r="J1510" s="204" t="s">
        <v>1624</v>
      </c>
      <c r="K1510" s="213" t="s">
        <v>1625</v>
      </c>
      <c r="L1510" s="210" t="s">
        <v>79</v>
      </c>
      <c r="M1510" s="208" t="s">
        <v>47</v>
      </c>
      <c r="N1510" s="208">
        <v>1</v>
      </c>
      <c r="O1510" s="208"/>
      <c r="P1510" s="57" t="str">
        <f t="shared" si="286"/>
        <v>MAIN UNIT</v>
      </c>
      <c r="Q1510" s="208" t="s">
        <v>48</v>
      </c>
      <c r="R1510" s="208" t="s">
        <v>49</v>
      </c>
      <c r="S1510" s="208" t="s">
        <v>36</v>
      </c>
      <c r="T1510" s="208" t="s">
        <v>65</v>
      </c>
      <c r="U1510" s="208" t="s">
        <v>66</v>
      </c>
      <c r="V1510" s="208" t="s">
        <v>119</v>
      </c>
      <c r="W1510" s="208" t="s">
        <v>96</v>
      </c>
      <c r="X1510" s="34">
        <v>17800000</v>
      </c>
      <c r="Y1510" s="215" t="str">
        <f t="shared" si="284"/>
        <v>1</v>
      </c>
      <c r="Z1510" s="26">
        <f t="shared" si="296"/>
        <v>17800000</v>
      </c>
      <c r="AA1510" s="208">
        <v>7.17E-2</v>
      </c>
      <c r="AB1510" s="35">
        <f t="shared" si="294"/>
        <v>1276260</v>
      </c>
      <c r="AC1510" s="27">
        <f t="shared" si="287"/>
        <v>293795.05199999997</v>
      </c>
      <c r="AD1510" s="212">
        <v>0.23019999999999999</v>
      </c>
      <c r="AE1510" s="211">
        <f t="shared" si="288"/>
        <v>0</v>
      </c>
      <c r="AF1510" s="211" t="str">
        <f>IF(AND(COUNTIFS($J$18:J1510,J1510)=1,AE1510=1),1,"")</f>
        <v/>
      </c>
      <c r="AG1510" s="211" t="str">
        <f>IF(C1510="","",IF(AND(COUNTIFS($J$18:J1510,J1510)=1,C1510&lt;&gt;""),1,""))</f>
        <v/>
      </c>
      <c r="AH1510" s="211" t="str">
        <f>IF(G1510="","",IF(AND(COUNTIFS($J$18:J1510,J1510)=1,G1510&lt;&gt;""),1,""))</f>
        <v/>
      </c>
      <c r="AI1510" s="28">
        <f t="shared" si="289"/>
        <v>43684091.636631861</v>
      </c>
      <c r="AJ1510" s="28">
        <f t="shared" si="290"/>
        <v>6483951.8242071094</v>
      </c>
      <c r="AK1510" s="29">
        <f t="shared" si="291"/>
        <v>0.14842821680123727</v>
      </c>
      <c r="AL1510" s="210"/>
      <c r="AM1510" s="210"/>
      <c r="AN1510" s="210"/>
      <c r="AO1510" s="210"/>
      <c r="AP1510" s="45" t="str">
        <f t="shared" si="292"/>
        <v>20214</v>
      </c>
      <c r="AQ1510" s="45" t="str">
        <f t="shared" si="293"/>
        <v>20214JPY</v>
      </c>
    </row>
    <row r="1511" spans="1:43" s="15" customFormat="1">
      <c r="A1511" s="208" t="s">
        <v>35</v>
      </c>
      <c r="B1511" s="209">
        <v>2021</v>
      </c>
      <c r="C1511" s="209">
        <v>3</v>
      </c>
      <c r="D1511" s="57" t="str">
        <f t="shared" si="295"/>
        <v>Q4</v>
      </c>
      <c r="E1511" s="208" t="s">
        <v>40</v>
      </c>
      <c r="F1511" s="209">
        <v>2021</v>
      </c>
      <c r="G1511" s="209">
        <v>4</v>
      </c>
      <c r="H1511" s="213"/>
      <c r="I1511" s="57" t="str">
        <f t="shared" si="285"/>
        <v>Q1</v>
      </c>
      <c r="J1511" s="204" t="s">
        <v>1626</v>
      </c>
      <c r="K1511" s="213" t="s">
        <v>1091</v>
      </c>
      <c r="L1511" s="210" t="s">
        <v>55</v>
      </c>
      <c r="M1511" s="208" t="s">
        <v>47</v>
      </c>
      <c r="N1511" s="208">
        <v>1</v>
      </c>
      <c r="O1511" s="208"/>
      <c r="P1511" s="57" t="str">
        <f t="shared" si="286"/>
        <v>MAIN UNIT</v>
      </c>
      <c r="Q1511" s="208" t="s">
        <v>56</v>
      </c>
      <c r="R1511" s="208" t="s">
        <v>49</v>
      </c>
      <c r="S1511" s="208" t="s">
        <v>36</v>
      </c>
      <c r="T1511" s="208" t="s">
        <v>65</v>
      </c>
      <c r="U1511" s="208" t="s">
        <v>66</v>
      </c>
      <c r="V1511" s="208" t="s">
        <v>1343</v>
      </c>
      <c r="W1511" s="208" t="s">
        <v>96</v>
      </c>
      <c r="X1511" s="34">
        <v>8410000</v>
      </c>
      <c r="Y1511" s="215" t="str">
        <f t="shared" si="284"/>
        <v>1</v>
      </c>
      <c r="Z1511" s="26">
        <f t="shared" si="296"/>
        <v>8410000</v>
      </c>
      <c r="AA1511" s="208">
        <v>7.17E-2</v>
      </c>
      <c r="AB1511" s="35">
        <f t="shared" si="294"/>
        <v>602997</v>
      </c>
      <c r="AC1511" s="27">
        <f t="shared" si="287"/>
        <v>86771.268299999996</v>
      </c>
      <c r="AD1511" s="212">
        <v>0.1439</v>
      </c>
      <c r="AE1511" s="211">
        <f t="shared" si="288"/>
        <v>1</v>
      </c>
      <c r="AF1511" s="211">
        <f>IF(AND(COUNTIFS($J$18:J1511,J1511)=1,AE1511=1),1,"")</f>
        <v>1</v>
      </c>
      <c r="AG1511" s="211">
        <f>IF(C1511="","",IF(AND(COUNTIFS($J$18:J1511,J1511)=1,C1511&lt;&gt;""),1,""))</f>
        <v>1</v>
      </c>
      <c r="AH1511" s="211">
        <f>IF(G1511="","",IF(AND(COUNTIFS($J$18:J1511,J1511)=1,G1511&lt;&gt;""),1,""))</f>
        <v>1</v>
      </c>
      <c r="AI1511" s="28">
        <f t="shared" si="289"/>
        <v>43684091.636631861</v>
      </c>
      <c r="AJ1511" s="28">
        <f t="shared" si="290"/>
        <v>6483951.8242071094</v>
      </c>
      <c r="AK1511" s="29">
        <f t="shared" si="291"/>
        <v>0.14842821680123727</v>
      </c>
      <c r="AL1511" s="210"/>
      <c r="AM1511" s="210"/>
      <c r="AN1511" s="210"/>
      <c r="AO1511" s="210"/>
      <c r="AP1511" s="45" t="str">
        <f t="shared" si="292"/>
        <v>20214</v>
      </c>
      <c r="AQ1511" s="45" t="str">
        <f t="shared" si="293"/>
        <v>20214JPY</v>
      </c>
    </row>
    <row r="1512" spans="1:43" s="15" customFormat="1">
      <c r="A1512" s="208" t="s">
        <v>35</v>
      </c>
      <c r="B1512" s="209">
        <v>2021</v>
      </c>
      <c r="C1512" s="209">
        <v>2</v>
      </c>
      <c r="D1512" s="57" t="str">
        <f t="shared" si="295"/>
        <v>Q4</v>
      </c>
      <c r="E1512" s="208" t="s">
        <v>40</v>
      </c>
      <c r="F1512" s="209">
        <v>2021</v>
      </c>
      <c r="G1512" s="209">
        <v>4</v>
      </c>
      <c r="H1512" s="213"/>
      <c r="I1512" s="57" t="str">
        <f t="shared" si="285"/>
        <v>Q1</v>
      </c>
      <c r="J1512" s="204" t="s">
        <v>1627</v>
      </c>
      <c r="K1512" s="213" t="s">
        <v>1628</v>
      </c>
      <c r="L1512" s="210" t="s">
        <v>55</v>
      </c>
      <c r="M1512" s="208" t="s">
        <v>47</v>
      </c>
      <c r="N1512" s="208">
        <v>1</v>
      </c>
      <c r="O1512" s="208"/>
      <c r="P1512" s="57" t="str">
        <f t="shared" si="286"/>
        <v>MAIN UNIT</v>
      </c>
      <c r="Q1512" s="208" t="s">
        <v>56</v>
      </c>
      <c r="R1512" s="208" t="s">
        <v>49</v>
      </c>
      <c r="S1512" s="208" t="s">
        <v>37</v>
      </c>
      <c r="T1512" s="208" t="s">
        <v>179</v>
      </c>
      <c r="U1512" s="208" t="s">
        <v>58</v>
      </c>
      <c r="V1512" s="208" t="s">
        <v>81</v>
      </c>
      <c r="W1512" s="208" t="s">
        <v>51</v>
      </c>
      <c r="X1512" s="34">
        <v>598000</v>
      </c>
      <c r="Y1512" s="215" t="str">
        <f t="shared" si="284"/>
        <v>1.13</v>
      </c>
      <c r="Z1512" s="26">
        <f t="shared" si="296"/>
        <v>598000</v>
      </c>
      <c r="AA1512" s="208">
        <v>1.18</v>
      </c>
      <c r="AB1512" s="35">
        <f t="shared" si="294"/>
        <v>624460.17699115048</v>
      </c>
      <c r="AC1512" s="27">
        <f t="shared" si="287"/>
        <v>81304.715044247801</v>
      </c>
      <c r="AD1512" s="212">
        <v>0.13020000000000001</v>
      </c>
      <c r="AE1512" s="211">
        <f t="shared" si="288"/>
        <v>1</v>
      </c>
      <c r="AF1512" s="211">
        <f>IF(AND(COUNTIFS($J$18:J1512,J1512)=1,AE1512=1),1,"")</f>
        <v>1</v>
      </c>
      <c r="AG1512" s="211">
        <f>IF(C1512="","",IF(AND(COUNTIFS($J$18:J1512,J1512)=1,C1512&lt;&gt;""),1,""))</f>
        <v>1</v>
      </c>
      <c r="AH1512" s="211">
        <f>IF(G1512="","",IF(AND(COUNTIFS($J$18:J1512,J1512)=1,G1512&lt;&gt;""),1,""))</f>
        <v>1</v>
      </c>
      <c r="AI1512" s="28">
        <f t="shared" si="289"/>
        <v>43684091.636631861</v>
      </c>
      <c r="AJ1512" s="28">
        <f t="shared" si="290"/>
        <v>6483951.8242071094</v>
      </c>
      <c r="AK1512" s="29">
        <f t="shared" si="291"/>
        <v>0.14842821680123727</v>
      </c>
      <c r="AL1512" s="210"/>
      <c r="AM1512" s="210"/>
      <c r="AN1512" s="210"/>
      <c r="AO1512" s="210"/>
      <c r="AP1512" s="45" t="str">
        <f t="shared" si="292"/>
        <v>20214</v>
      </c>
      <c r="AQ1512" s="45" t="str">
        <f t="shared" si="293"/>
        <v>20214RMB</v>
      </c>
    </row>
    <row r="1513" spans="1:43" s="15" customFormat="1">
      <c r="A1513" s="208" t="s">
        <v>35</v>
      </c>
      <c r="B1513" s="209">
        <v>2021</v>
      </c>
      <c r="C1513" s="209">
        <v>2</v>
      </c>
      <c r="D1513" s="57" t="str">
        <f t="shared" si="295"/>
        <v>Q4</v>
      </c>
      <c r="E1513" s="208" t="s">
        <v>40</v>
      </c>
      <c r="F1513" s="209">
        <v>2021</v>
      </c>
      <c r="G1513" s="209">
        <v>4</v>
      </c>
      <c r="H1513" s="213"/>
      <c r="I1513" s="57" t="str">
        <f t="shared" si="285"/>
        <v>Q1</v>
      </c>
      <c r="J1513" s="204" t="s">
        <v>1627</v>
      </c>
      <c r="K1513" s="213" t="s">
        <v>1628</v>
      </c>
      <c r="L1513" s="210" t="s">
        <v>79</v>
      </c>
      <c r="M1513" s="208" t="s">
        <v>47</v>
      </c>
      <c r="N1513" s="208">
        <v>1</v>
      </c>
      <c r="O1513" s="208"/>
      <c r="P1513" s="57" t="str">
        <f t="shared" si="286"/>
        <v>MAIN UNIT</v>
      </c>
      <c r="Q1513" s="208" t="s">
        <v>56</v>
      </c>
      <c r="R1513" s="208" t="s">
        <v>49</v>
      </c>
      <c r="S1513" s="208" t="s">
        <v>37</v>
      </c>
      <c r="T1513" s="208" t="s">
        <v>179</v>
      </c>
      <c r="U1513" s="208" t="s">
        <v>58</v>
      </c>
      <c r="V1513" s="208" t="s">
        <v>81</v>
      </c>
      <c r="W1513" s="208" t="s">
        <v>51</v>
      </c>
      <c r="X1513" s="34">
        <v>800000</v>
      </c>
      <c r="Y1513" s="215" t="str">
        <f t="shared" si="284"/>
        <v>1.13</v>
      </c>
      <c r="Z1513" s="26">
        <f t="shared" si="296"/>
        <v>800000</v>
      </c>
      <c r="AA1513" s="208">
        <v>1.18</v>
      </c>
      <c r="AB1513" s="35">
        <f t="shared" si="294"/>
        <v>835398.23008849565</v>
      </c>
      <c r="AC1513" s="27">
        <f t="shared" si="287"/>
        <v>108768.84955752215</v>
      </c>
      <c r="AD1513" s="212">
        <v>0.13020000000000001</v>
      </c>
      <c r="AE1513" s="211">
        <f t="shared" si="288"/>
        <v>1</v>
      </c>
      <c r="AF1513" s="211" t="str">
        <f>IF(AND(COUNTIFS($J$18:J1513,J1513)=1,AE1513=1),1,"")</f>
        <v/>
      </c>
      <c r="AG1513" s="211" t="str">
        <f>IF(C1513="","",IF(AND(COUNTIFS($J$18:J1513,J1513)=1,C1513&lt;&gt;""),1,""))</f>
        <v/>
      </c>
      <c r="AH1513" s="211" t="str">
        <f>IF(G1513="","",IF(AND(COUNTIFS($J$18:J1513,J1513)=1,G1513&lt;&gt;""),1,""))</f>
        <v/>
      </c>
      <c r="AI1513" s="28">
        <f t="shared" si="289"/>
        <v>43684091.636631861</v>
      </c>
      <c r="AJ1513" s="28">
        <f t="shared" si="290"/>
        <v>6483951.8242071094</v>
      </c>
      <c r="AK1513" s="29">
        <f t="shared" si="291"/>
        <v>0.14842821680123727</v>
      </c>
      <c r="AL1513" s="210"/>
      <c r="AM1513" s="210"/>
      <c r="AN1513" s="210"/>
      <c r="AO1513" s="210"/>
      <c r="AP1513" s="45" t="str">
        <f t="shared" si="292"/>
        <v>20214</v>
      </c>
      <c r="AQ1513" s="45" t="str">
        <f t="shared" si="293"/>
        <v>20214RMB</v>
      </c>
    </row>
    <row r="1514" spans="1:43" s="15" customFormat="1">
      <c r="A1514" s="208" t="s">
        <v>35</v>
      </c>
      <c r="B1514" s="209">
        <v>2021</v>
      </c>
      <c r="C1514" s="209">
        <v>3</v>
      </c>
      <c r="D1514" s="57" t="str">
        <f t="shared" si="295"/>
        <v>Q4</v>
      </c>
      <c r="E1514" s="208" t="s">
        <v>40</v>
      </c>
      <c r="F1514" s="209">
        <v>2021</v>
      </c>
      <c r="G1514" s="209">
        <v>4</v>
      </c>
      <c r="H1514" s="213"/>
      <c r="I1514" s="57" t="str">
        <f t="shared" si="285"/>
        <v>Q1</v>
      </c>
      <c r="J1514" s="204" t="s">
        <v>1629</v>
      </c>
      <c r="K1514" s="213" t="s">
        <v>1630</v>
      </c>
      <c r="L1514" s="210" t="s">
        <v>55</v>
      </c>
      <c r="M1514" s="208" t="s">
        <v>47</v>
      </c>
      <c r="N1514" s="208">
        <v>1</v>
      </c>
      <c r="O1514" s="208"/>
      <c r="P1514" s="57" t="str">
        <f t="shared" si="286"/>
        <v>MAIN UNIT</v>
      </c>
      <c r="Q1514" s="208" t="s">
        <v>56</v>
      </c>
      <c r="R1514" s="208" t="s">
        <v>49</v>
      </c>
      <c r="S1514" s="208" t="s">
        <v>38</v>
      </c>
      <c r="T1514" s="208" t="s">
        <v>894</v>
      </c>
      <c r="U1514" s="208" t="s">
        <v>137</v>
      </c>
      <c r="V1514" s="208" t="s">
        <v>530</v>
      </c>
      <c r="W1514" s="208" t="s">
        <v>51</v>
      </c>
      <c r="X1514" s="34">
        <v>744200</v>
      </c>
      <c r="Y1514" s="215" t="str">
        <f t="shared" si="284"/>
        <v>1.13</v>
      </c>
      <c r="Z1514" s="26">
        <f t="shared" si="296"/>
        <v>744200</v>
      </c>
      <c r="AA1514" s="208">
        <v>1.18</v>
      </c>
      <c r="AB1514" s="35">
        <f t="shared" si="294"/>
        <v>777129.20353982307</v>
      </c>
      <c r="AC1514" s="27">
        <f t="shared" si="287"/>
        <v>128148.60566371682</v>
      </c>
      <c r="AD1514" s="212">
        <v>0.16489999999999999</v>
      </c>
      <c r="AE1514" s="211">
        <f t="shared" si="288"/>
        <v>1</v>
      </c>
      <c r="AF1514" s="211">
        <f>IF(AND(COUNTIFS($J$18:J1514,J1514)=1,AE1514=1),1,"")</f>
        <v>1</v>
      </c>
      <c r="AG1514" s="211">
        <f>IF(C1514="","",IF(AND(COUNTIFS($J$18:J1514,J1514)=1,C1514&lt;&gt;""),1,""))</f>
        <v>1</v>
      </c>
      <c r="AH1514" s="211">
        <f>IF(G1514="","",IF(AND(COUNTIFS($J$18:J1514,J1514)=1,G1514&lt;&gt;""),1,""))</f>
        <v>1</v>
      </c>
      <c r="AI1514" s="28">
        <f t="shared" si="289"/>
        <v>43684091.636631861</v>
      </c>
      <c r="AJ1514" s="28">
        <f t="shared" si="290"/>
        <v>6483951.8242071094</v>
      </c>
      <c r="AK1514" s="29">
        <f t="shared" si="291"/>
        <v>0.14842821680123727</v>
      </c>
      <c r="AL1514" s="210"/>
      <c r="AM1514" s="210"/>
      <c r="AN1514" s="210"/>
      <c r="AO1514" s="210"/>
      <c r="AP1514" s="45" t="str">
        <f t="shared" si="292"/>
        <v>20214</v>
      </c>
      <c r="AQ1514" s="45" t="str">
        <f t="shared" si="293"/>
        <v>20214RMB</v>
      </c>
    </row>
    <row r="1515" spans="1:43" s="15" customFormat="1">
      <c r="A1515" s="208" t="s">
        <v>35</v>
      </c>
      <c r="B1515" s="209">
        <v>2021</v>
      </c>
      <c r="C1515" s="209">
        <v>3</v>
      </c>
      <c r="D1515" s="57" t="str">
        <f t="shared" si="295"/>
        <v>Q4</v>
      </c>
      <c r="E1515" s="208" t="s">
        <v>40</v>
      </c>
      <c r="F1515" s="209">
        <v>2021</v>
      </c>
      <c r="G1515" s="209">
        <v>4</v>
      </c>
      <c r="H1515" s="213"/>
      <c r="I1515" s="57" t="str">
        <f t="shared" si="285"/>
        <v>Q1</v>
      </c>
      <c r="J1515" s="204" t="s">
        <v>1631</v>
      </c>
      <c r="K1515" s="213" t="s">
        <v>912</v>
      </c>
      <c r="L1515" s="210" t="s">
        <v>79</v>
      </c>
      <c r="M1515" s="208" t="s">
        <v>47</v>
      </c>
      <c r="N1515" s="208">
        <v>1</v>
      </c>
      <c r="O1515" s="208"/>
      <c r="P1515" s="57" t="str">
        <f t="shared" si="286"/>
        <v>MAIN UNIT</v>
      </c>
      <c r="Q1515" s="208" t="s">
        <v>48</v>
      </c>
      <c r="R1515" s="208" t="s">
        <v>49</v>
      </c>
      <c r="S1515" s="208" t="s">
        <v>36</v>
      </c>
      <c r="T1515" s="208" t="s">
        <v>65</v>
      </c>
      <c r="U1515" s="208" t="s">
        <v>66</v>
      </c>
      <c r="V1515" s="208" t="s">
        <v>114</v>
      </c>
      <c r="W1515" s="208" t="s">
        <v>96</v>
      </c>
      <c r="X1515" s="34">
        <v>12034882</v>
      </c>
      <c r="Y1515" s="215" t="str">
        <f t="shared" si="284"/>
        <v>1</v>
      </c>
      <c r="Z1515" s="26">
        <f t="shared" si="296"/>
        <v>12034882</v>
      </c>
      <c r="AA1515" s="208">
        <v>7.17E-2</v>
      </c>
      <c r="AB1515" s="35">
        <f t="shared" si="294"/>
        <v>862901.03940000001</v>
      </c>
      <c r="AC1515" s="27">
        <f t="shared" si="287"/>
        <v>168265.70268300001</v>
      </c>
      <c r="AD1515" s="212">
        <v>0.19500000000000001</v>
      </c>
      <c r="AE1515" s="211">
        <f t="shared" si="288"/>
        <v>0</v>
      </c>
      <c r="AF1515" s="211" t="str">
        <f>IF(AND(COUNTIFS($J$18:J1515,J1515)=1,AE1515=1),1,"")</f>
        <v/>
      </c>
      <c r="AG1515" s="211">
        <f>IF(C1515="","",IF(AND(COUNTIFS($J$18:J1515,J1515)=1,C1515&lt;&gt;""),1,""))</f>
        <v>1</v>
      </c>
      <c r="AH1515" s="211">
        <f>IF(G1515="","",IF(AND(COUNTIFS($J$18:J1515,J1515)=1,G1515&lt;&gt;""),1,""))</f>
        <v>1</v>
      </c>
      <c r="AI1515" s="28">
        <f t="shared" si="289"/>
        <v>43684091.636631861</v>
      </c>
      <c r="AJ1515" s="28">
        <f t="shared" si="290"/>
        <v>6483951.8242071094</v>
      </c>
      <c r="AK1515" s="29">
        <f t="shared" si="291"/>
        <v>0.14842821680123727</v>
      </c>
      <c r="AL1515" s="210"/>
      <c r="AM1515" s="210"/>
      <c r="AN1515" s="210"/>
      <c r="AO1515" s="210"/>
      <c r="AP1515" s="45" t="str">
        <f t="shared" si="292"/>
        <v>20214</v>
      </c>
      <c r="AQ1515" s="45" t="str">
        <f t="shared" si="293"/>
        <v>20214JPY</v>
      </c>
    </row>
    <row r="1516" spans="1:43" s="15" customFormat="1">
      <c r="A1516" s="208" t="s">
        <v>35</v>
      </c>
      <c r="B1516" s="209">
        <v>2021</v>
      </c>
      <c r="C1516" s="209">
        <v>3</v>
      </c>
      <c r="D1516" s="57" t="str">
        <f t="shared" si="295"/>
        <v>Q4</v>
      </c>
      <c r="E1516" s="208" t="s">
        <v>40</v>
      </c>
      <c r="F1516" s="209">
        <v>2021</v>
      </c>
      <c r="G1516" s="209">
        <v>4</v>
      </c>
      <c r="H1516" s="213"/>
      <c r="I1516" s="57" t="str">
        <f t="shared" si="285"/>
        <v>Q1</v>
      </c>
      <c r="J1516" s="204" t="s">
        <v>1631</v>
      </c>
      <c r="K1516" s="213" t="s">
        <v>912</v>
      </c>
      <c r="L1516" s="210" t="s">
        <v>55</v>
      </c>
      <c r="M1516" s="208" t="s">
        <v>47</v>
      </c>
      <c r="N1516" s="208">
        <v>1</v>
      </c>
      <c r="O1516" s="208"/>
      <c r="P1516" s="57" t="str">
        <f t="shared" si="286"/>
        <v>MAIN UNIT</v>
      </c>
      <c r="Q1516" s="208" t="s">
        <v>48</v>
      </c>
      <c r="R1516" s="208" t="s">
        <v>49</v>
      </c>
      <c r="S1516" s="208" t="s">
        <v>36</v>
      </c>
      <c r="T1516" s="208" t="s">
        <v>65</v>
      </c>
      <c r="U1516" s="208" t="s">
        <v>66</v>
      </c>
      <c r="V1516" s="208" t="s">
        <v>114</v>
      </c>
      <c r="W1516" s="208" t="s">
        <v>96</v>
      </c>
      <c r="X1516" s="34">
        <v>8000000</v>
      </c>
      <c r="Y1516" s="215" t="str">
        <f t="shared" si="284"/>
        <v>1</v>
      </c>
      <c r="Z1516" s="26">
        <f t="shared" si="296"/>
        <v>8000000</v>
      </c>
      <c r="AA1516" s="208">
        <v>7.17E-2</v>
      </c>
      <c r="AB1516" s="35">
        <f t="shared" si="294"/>
        <v>573600</v>
      </c>
      <c r="AC1516" s="27">
        <f t="shared" si="287"/>
        <v>111852</v>
      </c>
      <c r="AD1516" s="212">
        <v>0.19500000000000001</v>
      </c>
      <c r="AE1516" s="211">
        <f t="shared" si="288"/>
        <v>0</v>
      </c>
      <c r="AF1516" s="211" t="str">
        <f>IF(AND(COUNTIFS($J$18:J1516,J1516)=1,AE1516=1),1,"")</f>
        <v/>
      </c>
      <c r="AG1516" s="211" t="str">
        <f>IF(C1516="","",IF(AND(COUNTIFS($J$18:J1516,J1516)=1,C1516&lt;&gt;""),1,""))</f>
        <v/>
      </c>
      <c r="AH1516" s="211" t="str">
        <f>IF(G1516="","",IF(AND(COUNTIFS($J$18:J1516,J1516)=1,G1516&lt;&gt;""),1,""))</f>
        <v/>
      </c>
      <c r="AI1516" s="28">
        <f t="shared" si="289"/>
        <v>43684091.636631861</v>
      </c>
      <c r="AJ1516" s="28">
        <f t="shared" si="290"/>
        <v>6483951.8242071094</v>
      </c>
      <c r="AK1516" s="29">
        <f t="shared" si="291"/>
        <v>0.14842821680123727</v>
      </c>
      <c r="AL1516" s="210"/>
      <c r="AM1516" s="210"/>
      <c r="AN1516" s="210"/>
      <c r="AO1516" s="210"/>
      <c r="AP1516" s="45" t="str">
        <f t="shared" si="292"/>
        <v>20214</v>
      </c>
      <c r="AQ1516" s="45" t="str">
        <f t="shared" si="293"/>
        <v>20214JPY</v>
      </c>
    </row>
    <row r="1517" spans="1:43" s="15" customFormat="1">
      <c r="A1517" s="208" t="s">
        <v>40</v>
      </c>
      <c r="B1517" s="209">
        <v>2021</v>
      </c>
      <c r="C1517" s="209">
        <v>4</v>
      </c>
      <c r="D1517" s="57" t="str">
        <f t="shared" si="295"/>
        <v>Q1</v>
      </c>
      <c r="E1517" s="208" t="s">
        <v>40</v>
      </c>
      <c r="F1517" s="209">
        <v>2021</v>
      </c>
      <c r="G1517" s="209">
        <v>4</v>
      </c>
      <c r="H1517" s="213"/>
      <c r="I1517" s="57" t="str">
        <f t="shared" si="285"/>
        <v>Q1</v>
      </c>
      <c r="J1517" s="204" t="s">
        <v>1632</v>
      </c>
      <c r="K1517" s="213" t="s">
        <v>1633</v>
      </c>
      <c r="L1517" s="210" t="s">
        <v>79</v>
      </c>
      <c r="M1517" s="208" t="s">
        <v>47</v>
      </c>
      <c r="N1517" s="208">
        <v>1</v>
      </c>
      <c r="O1517" s="208"/>
      <c r="P1517" s="57" t="str">
        <f t="shared" si="286"/>
        <v>MAIN UNIT</v>
      </c>
      <c r="Q1517" s="208" t="s">
        <v>56</v>
      </c>
      <c r="R1517" s="208" t="s">
        <v>49</v>
      </c>
      <c r="S1517" s="208" t="s">
        <v>37</v>
      </c>
      <c r="T1517" s="208" t="s">
        <v>75</v>
      </c>
      <c r="U1517" s="208" t="s">
        <v>58</v>
      </c>
      <c r="V1517" s="208" t="s">
        <v>949</v>
      </c>
      <c r="W1517" s="208" t="s">
        <v>51</v>
      </c>
      <c r="X1517" s="34">
        <v>988600</v>
      </c>
      <c r="Y1517" s="215" t="str">
        <f t="shared" si="284"/>
        <v>1.13</v>
      </c>
      <c r="Z1517" s="26">
        <f t="shared" si="296"/>
        <v>988600</v>
      </c>
      <c r="AA1517" s="208">
        <v>1.18</v>
      </c>
      <c r="AB1517" s="35">
        <f t="shared" si="294"/>
        <v>1032343.3628318585</v>
      </c>
      <c r="AC1517" s="27">
        <f t="shared" si="287"/>
        <v>146695.9918584071</v>
      </c>
      <c r="AD1517" s="212">
        <v>0.1421</v>
      </c>
      <c r="AE1517" s="211">
        <f t="shared" si="288"/>
        <v>1</v>
      </c>
      <c r="AF1517" s="211">
        <f>IF(AND(COUNTIFS($J$18:J1517,J1517)=1,AE1517=1),1,"")</f>
        <v>1</v>
      </c>
      <c r="AG1517" s="211">
        <f>IF(C1517="","",IF(AND(COUNTIFS($J$18:J1517,J1517)=1,C1517&lt;&gt;""),1,""))</f>
        <v>1</v>
      </c>
      <c r="AH1517" s="211">
        <f>IF(G1517="","",IF(AND(COUNTIFS($J$18:J1517,J1517)=1,G1517&lt;&gt;""),1,""))</f>
        <v>1</v>
      </c>
      <c r="AI1517" s="28">
        <f t="shared" si="289"/>
        <v>43684091.636631861</v>
      </c>
      <c r="AJ1517" s="28">
        <f t="shared" si="290"/>
        <v>6483951.8242071094</v>
      </c>
      <c r="AK1517" s="29">
        <f t="shared" si="291"/>
        <v>0.14842821680123727</v>
      </c>
      <c r="AL1517" s="210"/>
      <c r="AM1517" s="210"/>
      <c r="AN1517" s="210"/>
      <c r="AO1517" s="210"/>
      <c r="AP1517" s="45" t="str">
        <f t="shared" si="292"/>
        <v>20214</v>
      </c>
      <c r="AQ1517" s="45" t="str">
        <f t="shared" si="293"/>
        <v>20214RMB</v>
      </c>
    </row>
    <row r="1518" spans="1:43" s="15" customFormat="1">
      <c r="A1518" s="208" t="s">
        <v>40</v>
      </c>
      <c r="B1518" s="209">
        <v>2021</v>
      </c>
      <c r="C1518" s="209">
        <v>4</v>
      </c>
      <c r="D1518" s="57" t="str">
        <f t="shared" si="295"/>
        <v>Q1</v>
      </c>
      <c r="E1518" s="208" t="s">
        <v>40</v>
      </c>
      <c r="F1518" s="209">
        <v>2021</v>
      </c>
      <c r="G1518" s="209">
        <v>4</v>
      </c>
      <c r="H1518" s="213"/>
      <c r="I1518" s="57" t="str">
        <f t="shared" si="285"/>
        <v>Q1</v>
      </c>
      <c r="J1518" s="204" t="s">
        <v>1634</v>
      </c>
      <c r="K1518" s="213" t="s">
        <v>1635</v>
      </c>
      <c r="L1518" s="210" t="s">
        <v>55</v>
      </c>
      <c r="M1518" s="208" t="s">
        <v>47</v>
      </c>
      <c r="N1518" s="208">
        <v>1</v>
      </c>
      <c r="O1518" s="208"/>
      <c r="P1518" s="57" t="str">
        <f t="shared" si="286"/>
        <v>MAIN UNIT</v>
      </c>
      <c r="Q1518" s="208" t="s">
        <v>56</v>
      </c>
      <c r="R1518" s="208" t="s">
        <v>49</v>
      </c>
      <c r="S1518" s="208" t="s">
        <v>37</v>
      </c>
      <c r="T1518" s="208" t="s">
        <v>155</v>
      </c>
      <c r="U1518" s="208" t="s">
        <v>76</v>
      </c>
      <c r="V1518" s="208" t="s">
        <v>71</v>
      </c>
      <c r="W1518" s="208" t="s">
        <v>51</v>
      </c>
      <c r="X1518" s="34">
        <v>500000</v>
      </c>
      <c r="Y1518" s="215" t="str">
        <f t="shared" si="284"/>
        <v>1.13</v>
      </c>
      <c r="Z1518" s="26">
        <f t="shared" si="296"/>
        <v>500000</v>
      </c>
      <c r="AA1518" s="208">
        <v>1.18</v>
      </c>
      <c r="AB1518" s="35">
        <f t="shared" si="294"/>
        <v>522123.89380530978</v>
      </c>
      <c r="AC1518" s="27">
        <f t="shared" si="287"/>
        <v>70225.663716814175</v>
      </c>
      <c r="AD1518" s="212">
        <v>0.13450000000000001</v>
      </c>
      <c r="AE1518" s="211">
        <f t="shared" si="288"/>
        <v>1</v>
      </c>
      <c r="AF1518" s="211">
        <f>IF(AND(COUNTIFS($J$18:J1518,J1518)=1,AE1518=1),1,"")</f>
        <v>1</v>
      </c>
      <c r="AG1518" s="211">
        <f>IF(C1518="","",IF(AND(COUNTIFS($J$18:J1518,J1518)=1,C1518&lt;&gt;""),1,""))</f>
        <v>1</v>
      </c>
      <c r="AH1518" s="211">
        <f>IF(G1518="","",IF(AND(COUNTIFS($J$18:J1518,J1518)=1,G1518&lt;&gt;""),1,""))</f>
        <v>1</v>
      </c>
      <c r="AI1518" s="28">
        <f t="shared" si="289"/>
        <v>43684091.636631861</v>
      </c>
      <c r="AJ1518" s="28">
        <f t="shared" si="290"/>
        <v>6483951.8242071094</v>
      </c>
      <c r="AK1518" s="29">
        <f t="shared" si="291"/>
        <v>0.14842821680123727</v>
      </c>
      <c r="AL1518" s="210"/>
      <c r="AM1518" s="210"/>
      <c r="AN1518" s="210"/>
      <c r="AO1518" s="210"/>
      <c r="AP1518" s="45" t="str">
        <f t="shared" si="292"/>
        <v>20214</v>
      </c>
      <c r="AQ1518" s="45" t="str">
        <f t="shared" si="293"/>
        <v>20214RMB</v>
      </c>
    </row>
    <row r="1519" spans="1:43" s="15" customFormat="1">
      <c r="A1519" s="208" t="s">
        <v>40</v>
      </c>
      <c r="B1519" s="209">
        <v>2021</v>
      </c>
      <c r="C1519" s="209">
        <v>4</v>
      </c>
      <c r="D1519" s="57" t="str">
        <f t="shared" si="295"/>
        <v>Q1</v>
      </c>
      <c r="E1519" s="208" t="s">
        <v>40</v>
      </c>
      <c r="F1519" s="209">
        <v>2021</v>
      </c>
      <c r="G1519" s="209">
        <v>4</v>
      </c>
      <c r="H1519" s="213"/>
      <c r="I1519" s="57" t="str">
        <f t="shared" si="285"/>
        <v>Q1</v>
      </c>
      <c r="J1519" s="204" t="s">
        <v>1636</v>
      </c>
      <c r="K1519" s="213" t="s">
        <v>1637</v>
      </c>
      <c r="L1519" s="210" t="s">
        <v>79</v>
      </c>
      <c r="M1519" s="208" t="s">
        <v>47</v>
      </c>
      <c r="N1519" s="208">
        <v>1</v>
      </c>
      <c r="O1519" s="208"/>
      <c r="P1519" s="57" t="str">
        <f t="shared" si="286"/>
        <v>MAIN UNIT</v>
      </c>
      <c r="Q1519" s="208" t="s">
        <v>56</v>
      </c>
      <c r="R1519" s="208" t="s">
        <v>49</v>
      </c>
      <c r="S1519" s="208" t="s">
        <v>37</v>
      </c>
      <c r="T1519" s="208" t="s">
        <v>75</v>
      </c>
      <c r="U1519" s="208" t="s">
        <v>58</v>
      </c>
      <c r="V1519" s="208" t="s">
        <v>156</v>
      </c>
      <c r="W1519" s="208" t="s">
        <v>51</v>
      </c>
      <c r="X1519" s="34">
        <v>930000</v>
      </c>
      <c r="Y1519" s="215" t="str">
        <f t="shared" ref="Y1519:Y1582" si="297">IF(W1519="RMB","1.13", "1")</f>
        <v>1.13</v>
      </c>
      <c r="Z1519" s="26">
        <f t="shared" si="296"/>
        <v>930000</v>
      </c>
      <c r="AA1519" s="208">
        <v>1.18</v>
      </c>
      <c r="AB1519" s="35">
        <f t="shared" si="294"/>
        <v>971150.4424778762</v>
      </c>
      <c r="AC1519" s="27">
        <f t="shared" si="287"/>
        <v>124889.94690265488</v>
      </c>
      <c r="AD1519" s="212">
        <v>0.12859999999999999</v>
      </c>
      <c r="AE1519" s="211">
        <f t="shared" si="288"/>
        <v>1</v>
      </c>
      <c r="AF1519" s="211">
        <f>IF(AND(COUNTIFS($J$18:J1519,J1519)=1,AE1519=1),1,"")</f>
        <v>1</v>
      </c>
      <c r="AG1519" s="211">
        <f>IF(C1519="","",IF(AND(COUNTIFS($J$18:J1519,J1519)=1,C1519&lt;&gt;""),1,""))</f>
        <v>1</v>
      </c>
      <c r="AH1519" s="211">
        <f>IF(G1519="","",IF(AND(COUNTIFS($J$18:J1519,J1519)=1,G1519&lt;&gt;""),1,""))</f>
        <v>1</v>
      </c>
      <c r="AI1519" s="28">
        <f t="shared" si="289"/>
        <v>43684091.636631861</v>
      </c>
      <c r="AJ1519" s="28">
        <f t="shared" si="290"/>
        <v>6483951.8242071094</v>
      </c>
      <c r="AK1519" s="29">
        <f t="shared" si="291"/>
        <v>0.14842821680123727</v>
      </c>
      <c r="AL1519" s="210"/>
      <c r="AM1519" s="210"/>
      <c r="AN1519" s="210"/>
      <c r="AO1519" s="210"/>
      <c r="AP1519" s="45" t="str">
        <f t="shared" si="292"/>
        <v>20214</v>
      </c>
      <c r="AQ1519" s="45" t="str">
        <f t="shared" si="293"/>
        <v>20214RMB</v>
      </c>
    </row>
    <row r="1520" spans="1:43" s="15" customFormat="1">
      <c r="A1520" s="208" t="s">
        <v>40</v>
      </c>
      <c r="B1520" s="209">
        <v>2021</v>
      </c>
      <c r="C1520" s="209">
        <v>4</v>
      </c>
      <c r="D1520" s="57" t="str">
        <f t="shared" si="295"/>
        <v>Q1</v>
      </c>
      <c r="E1520" s="208" t="s">
        <v>40</v>
      </c>
      <c r="F1520" s="209">
        <v>2021</v>
      </c>
      <c r="G1520" s="209">
        <v>4</v>
      </c>
      <c r="H1520" s="213"/>
      <c r="I1520" s="57" t="str">
        <f t="shared" si="285"/>
        <v>Q1</v>
      </c>
      <c r="J1520" s="204" t="s">
        <v>1636</v>
      </c>
      <c r="K1520" s="213" t="s">
        <v>1637</v>
      </c>
      <c r="L1520" s="210" t="s">
        <v>79</v>
      </c>
      <c r="M1520" s="208" t="s">
        <v>47</v>
      </c>
      <c r="N1520" s="208">
        <v>1</v>
      </c>
      <c r="O1520" s="208"/>
      <c r="P1520" s="57" t="str">
        <f t="shared" si="286"/>
        <v>MAIN UNIT</v>
      </c>
      <c r="Q1520" s="208" t="s">
        <v>56</v>
      </c>
      <c r="R1520" s="208" t="s">
        <v>49</v>
      </c>
      <c r="S1520" s="208" t="s">
        <v>37</v>
      </c>
      <c r="T1520" s="208" t="s">
        <v>75</v>
      </c>
      <c r="U1520" s="208" t="s">
        <v>58</v>
      </c>
      <c r="V1520" s="208" t="s">
        <v>156</v>
      </c>
      <c r="W1520" s="208" t="s">
        <v>51</v>
      </c>
      <c r="X1520" s="34">
        <v>930000</v>
      </c>
      <c r="Y1520" s="215" t="str">
        <f t="shared" si="297"/>
        <v>1.13</v>
      </c>
      <c r="Z1520" s="26">
        <f t="shared" si="296"/>
        <v>930000</v>
      </c>
      <c r="AA1520" s="208">
        <v>1.18</v>
      </c>
      <c r="AB1520" s="35">
        <f t="shared" si="294"/>
        <v>971150.4424778762</v>
      </c>
      <c r="AC1520" s="27">
        <f t="shared" si="287"/>
        <v>124889.94690265488</v>
      </c>
      <c r="AD1520" s="212">
        <v>0.12859999999999999</v>
      </c>
      <c r="AE1520" s="211">
        <f t="shared" si="288"/>
        <v>1</v>
      </c>
      <c r="AF1520" s="211" t="str">
        <f>IF(AND(COUNTIFS($J$18:J1520,J1520)=1,AE1520=1),1,"")</f>
        <v/>
      </c>
      <c r="AG1520" s="211" t="str">
        <f>IF(C1520="","",IF(AND(COUNTIFS($J$18:J1520,J1520)=1,C1520&lt;&gt;""),1,""))</f>
        <v/>
      </c>
      <c r="AH1520" s="211" t="str">
        <f>IF(G1520="","",IF(AND(COUNTIFS($J$18:J1520,J1520)=1,G1520&lt;&gt;""),1,""))</f>
        <v/>
      </c>
      <c r="AI1520" s="28">
        <f t="shared" si="289"/>
        <v>43684091.636631861</v>
      </c>
      <c r="AJ1520" s="28">
        <f t="shared" si="290"/>
        <v>6483951.8242071094</v>
      </c>
      <c r="AK1520" s="29">
        <f t="shared" si="291"/>
        <v>0.14842821680123727</v>
      </c>
      <c r="AL1520" s="210"/>
      <c r="AM1520" s="210"/>
      <c r="AN1520" s="210"/>
      <c r="AO1520" s="210"/>
      <c r="AP1520" s="45" t="str">
        <f t="shared" si="292"/>
        <v>20214</v>
      </c>
      <c r="AQ1520" s="45" t="str">
        <f t="shared" si="293"/>
        <v>20214RMB</v>
      </c>
    </row>
    <row r="1521" spans="1:43" s="15" customFormat="1">
      <c r="A1521" s="208" t="s">
        <v>35</v>
      </c>
      <c r="B1521" s="209">
        <v>2021</v>
      </c>
      <c r="C1521" s="209">
        <v>3</v>
      </c>
      <c r="D1521" s="57" t="str">
        <f t="shared" si="295"/>
        <v>Q4</v>
      </c>
      <c r="E1521" s="208" t="s">
        <v>35</v>
      </c>
      <c r="F1521" s="209">
        <v>2021</v>
      </c>
      <c r="G1521" s="209">
        <v>3</v>
      </c>
      <c r="H1521" s="213"/>
      <c r="I1521" s="57" t="str">
        <f t="shared" si="285"/>
        <v>Q4</v>
      </c>
      <c r="J1521" s="204" t="s">
        <v>1638</v>
      </c>
      <c r="K1521" s="213" t="s">
        <v>1639</v>
      </c>
      <c r="L1521" s="210" t="s">
        <v>79</v>
      </c>
      <c r="M1521" s="208" t="s">
        <v>47</v>
      </c>
      <c r="N1521" s="208">
        <v>1</v>
      </c>
      <c r="O1521" s="208"/>
      <c r="P1521" s="57" t="str">
        <f t="shared" si="286"/>
        <v>MAIN UNIT</v>
      </c>
      <c r="Q1521" s="208" t="s">
        <v>48</v>
      </c>
      <c r="R1521" s="208" t="s">
        <v>49</v>
      </c>
      <c r="S1521" s="208" t="s">
        <v>36</v>
      </c>
      <c r="T1521" s="208" t="s">
        <v>65</v>
      </c>
      <c r="U1521" s="208" t="s">
        <v>66</v>
      </c>
      <c r="V1521" s="208" t="s">
        <v>67</v>
      </c>
      <c r="W1521" s="208" t="s">
        <v>96</v>
      </c>
      <c r="X1521" s="34">
        <v>11530000</v>
      </c>
      <c r="Y1521" s="215" t="str">
        <f t="shared" si="297"/>
        <v>1</v>
      </c>
      <c r="Z1521" s="26">
        <f t="shared" si="296"/>
        <v>11530000</v>
      </c>
      <c r="AA1521" s="208">
        <v>7.4499999999999997E-2</v>
      </c>
      <c r="AB1521" s="35">
        <f t="shared" si="294"/>
        <v>858985</v>
      </c>
      <c r="AC1521" s="27">
        <f t="shared" si="287"/>
        <v>77738.142500000002</v>
      </c>
      <c r="AD1521" s="212">
        <v>9.0499999999999997E-2</v>
      </c>
      <c r="AE1521" s="211">
        <f t="shared" si="288"/>
        <v>0</v>
      </c>
      <c r="AF1521" s="211" t="str">
        <f>IF(AND(COUNTIFS($J$18:J1521,J1521)=1,AE1521=1),1,"")</f>
        <v/>
      </c>
      <c r="AG1521" s="211">
        <f>IF(C1521="","",IF(AND(COUNTIFS($J$18:J1521,J1521)=1,C1521&lt;&gt;""),1,""))</f>
        <v>1</v>
      </c>
      <c r="AH1521" s="211">
        <f>IF(G1521="","",IF(AND(COUNTIFS($J$18:J1521,J1521)=1,G1521&lt;&gt;""),1,""))</f>
        <v>1</v>
      </c>
      <c r="AI1521" s="28">
        <f t="shared" si="289"/>
        <v>57778307.282035396</v>
      </c>
      <c r="AJ1521" s="28">
        <f t="shared" si="290"/>
        <v>7259860.7225420559</v>
      </c>
      <c r="AK1521" s="29">
        <f t="shared" si="291"/>
        <v>0.12565028406083667</v>
      </c>
      <c r="AL1521" s="210"/>
      <c r="AM1521" s="210"/>
      <c r="AN1521" s="210"/>
      <c r="AO1521" s="210"/>
      <c r="AP1521" s="45" t="str">
        <f t="shared" si="292"/>
        <v>20213</v>
      </c>
      <c r="AQ1521" s="45" t="str">
        <f t="shared" si="293"/>
        <v>20213JPY</v>
      </c>
    </row>
    <row r="1522" spans="1:43" s="15" customFormat="1">
      <c r="A1522" s="208" t="s">
        <v>35</v>
      </c>
      <c r="B1522" s="209">
        <v>2021</v>
      </c>
      <c r="C1522" s="209">
        <v>3</v>
      </c>
      <c r="D1522" s="57" t="str">
        <f t="shared" si="295"/>
        <v>Q4</v>
      </c>
      <c r="E1522" s="208" t="s">
        <v>35</v>
      </c>
      <c r="F1522" s="209">
        <v>2021</v>
      </c>
      <c r="G1522" s="209">
        <v>3</v>
      </c>
      <c r="H1522" s="213"/>
      <c r="I1522" s="57" t="str">
        <f t="shared" si="285"/>
        <v>Q4</v>
      </c>
      <c r="J1522" s="204" t="s">
        <v>1638</v>
      </c>
      <c r="K1522" s="213" t="s">
        <v>1639</v>
      </c>
      <c r="L1522" s="210" t="s">
        <v>79</v>
      </c>
      <c r="M1522" s="208" t="s">
        <v>47</v>
      </c>
      <c r="N1522" s="208">
        <v>1</v>
      </c>
      <c r="O1522" s="208"/>
      <c r="P1522" s="57" t="str">
        <f t="shared" si="286"/>
        <v>MAIN UNIT</v>
      </c>
      <c r="Q1522" s="208" t="s">
        <v>48</v>
      </c>
      <c r="R1522" s="208" t="s">
        <v>49</v>
      </c>
      <c r="S1522" s="208" t="s">
        <v>36</v>
      </c>
      <c r="T1522" s="208" t="s">
        <v>65</v>
      </c>
      <c r="U1522" s="208" t="s">
        <v>66</v>
      </c>
      <c r="V1522" s="208" t="s">
        <v>67</v>
      </c>
      <c r="W1522" s="208" t="s">
        <v>96</v>
      </c>
      <c r="X1522" s="34">
        <v>11530000</v>
      </c>
      <c r="Y1522" s="215" t="str">
        <f t="shared" si="297"/>
        <v>1</v>
      </c>
      <c r="Z1522" s="26">
        <f t="shared" si="296"/>
        <v>11530000</v>
      </c>
      <c r="AA1522" s="208">
        <v>7.4499999999999997E-2</v>
      </c>
      <c r="AB1522" s="35">
        <f t="shared" si="294"/>
        <v>858985</v>
      </c>
      <c r="AC1522" s="27">
        <f t="shared" si="287"/>
        <v>77738.142500000002</v>
      </c>
      <c r="AD1522" s="212">
        <v>9.0499999999999997E-2</v>
      </c>
      <c r="AE1522" s="211">
        <f t="shared" si="288"/>
        <v>0</v>
      </c>
      <c r="AF1522" s="211" t="str">
        <f>IF(AND(COUNTIFS($J$18:J1522,J1522)=1,AE1522=1),1,"")</f>
        <v/>
      </c>
      <c r="AG1522" s="211" t="str">
        <f>IF(C1522="","",IF(AND(COUNTIFS($J$18:J1522,J1522)=1,C1522&lt;&gt;""),1,""))</f>
        <v/>
      </c>
      <c r="AH1522" s="211" t="str">
        <f>IF(G1522="","",IF(AND(COUNTIFS($J$18:J1522,J1522)=1,G1522&lt;&gt;""),1,""))</f>
        <v/>
      </c>
      <c r="AI1522" s="28">
        <f t="shared" si="289"/>
        <v>57778307.282035396</v>
      </c>
      <c r="AJ1522" s="28">
        <f t="shared" si="290"/>
        <v>7259860.7225420559</v>
      </c>
      <c r="AK1522" s="29">
        <f t="shared" si="291"/>
        <v>0.12565028406083667</v>
      </c>
      <c r="AL1522" s="210"/>
      <c r="AM1522" s="210"/>
      <c r="AN1522" s="210"/>
      <c r="AO1522" s="210"/>
      <c r="AP1522" s="45" t="str">
        <f t="shared" si="292"/>
        <v>20213</v>
      </c>
      <c r="AQ1522" s="45" t="str">
        <f t="shared" si="293"/>
        <v>20213JPY</v>
      </c>
    </row>
    <row r="1523" spans="1:43" s="15" customFormat="1">
      <c r="A1523" s="208" t="s">
        <v>35</v>
      </c>
      <c r="B1523" s="209">
        <v>2021</v>
      </c>
      <c r="C1523" s="209">
        <v>3</v>
      </c>
      <c r="D1523" s="57" t="str">
        <f t="shared" si="295"/>
        <v>Q4</v>
      </c>
      <c r="E1523" s="208" t="s">
        <v>35</v>
      </c>
      <c r="F1523" s="209">
        <v>2021</v>
      </c>
      <c r="G1523" s="209">
        <v>3</v>
      </c>
      <c r="H1523" s="213"/>
      <c r="I1523" s="57" t="str">
        <f t="shared" si="285"/>
        <v>Q4</v>
      </c>
      <c r="J1523" s="204" t="s">
        <v>1638</v>
      </c>
      <c r="K1523" s="213" t="s">
        <v>1639</v>
      </c>
      <c r="L1523" s="210" t="s">
        <v>55</v>
      </c>
      <c r="M1523" s="208" t="s">
        <v>47</v>
      </c>
      <c r="N1523" s="208">
        <v>1</v>
      </c>
      <c r="O1523" s="208"/>
      <c r="P1523" s="57" t="str">
        <f t="shared" si="286"/>
        <v>MAIN UNIT</v>
      </c>
      <c r="Q1523" s="208" t="s">
        <v>48</v>
      </c>
      <c r="R1523" s="208" t="s">
        <v>49</v>
      </c>
      <c r="S1523" s="208" t="s">
        <v>36</v>
      </c>
      <c r="T1523" s="208" t="s">
        <v>65</v>
      </c>
      <c r="U1523" s="208" t="s">
        <v>66</v>
      </c>
      <c r="V1523" s="208" t="s">
        <v>67</v>
      </c>
      <c r="W1523" s="208" t="s">
        <v>96</v>
      </c>
      <c r="X1523" s="34">
        <v>7500000</v>
      </c>
      <c r="Y1523" s="215" t="str">
        <f t="shared" si="297"/>
        <v>1</v>
      </c>
      <c r="Z1523" s="26">
        <f t="shared" si="296"/>
        <v>7500000</v>
      </c>
      <c r="AA1523" s="208">
        <v>7.4499999999999997E-2</v>
      </c>
      <c r="AB1523" s="35">
        <f t="shared" si="294"/>
        <v>558750</v>
      </c>
      <c r="AC1523" s="27">
        <f t="shared" si="287"/>
        <v>50566.875</v>
      </c>
      <c r="AD1523" s="212">
        <v>9.0499999999999997E-2</v>
      </c>
      <c r="AE1523" s="211">
        <f t="shared" si="288"/>
        <v>0</v>
      </c>
      <c r="AF1523" s="211" t="str">
        <f>IF(AND(COUNTIFS($J$18:J1523,J1523)=1,AE1523=1),1,"")</f>
        <v/>
      </c>
      <c r="AG1523" s="211" t="str">
        <f>IF(C1523="","",IF(AND(COUNTIFS($J$18:J1523,J1523)=1,C1523&lt;&gt;""),1,""))</f>
        <v/>
      </c>
      <c r="AH1523" s="211" t="str">
        <f>IF(G1523="","",IF(AND(COUNTIFS($J$18:J1523,J1523)=1,G1523&lt;&gt;""),1,""))</f>
        <v/>
      </c>
      <c r="AI1523" s="28">
        <f t="shared" si="289"/>
        <v>57778307.282035396</v>
      </c>
      <c r="AJ1523" s="28">
        <f t="shared" si="290"/>
        <v>7259860.7225420559</v>
      </c>
      <c r="AK1523" s="29">
        <f t="shared" si="291"/>
        <v>0.12565028406083667</v>
      </c>
      <c r="AL1523" s="210"/>
      <c r="AM1523" s="210"/>
      <c r="AN1523" s="210"/>
      <c r="AO1523" s="210"/>
      <c r="AP1523" s="45" t="str">
        <f t="shared" si="292"/>
        <v>20213</v>
      </c>
      <c r="AQ1523" s="45" t="str">
        <f t="shared" si="293"/>
        <v>20213JPY</v>
      </c>
    </row>
    <row r="1524" spans="1:43" s="15" customFormat="1">
      <c r="A1524" s="208" t="s">
        <v>35</v>
      </c>
      <c r="B1524" s="209">
        <v>2021</v>
      </c>
      <c r="C1524" s="209">
        <v>3</v>
      </c>
      <c r="D1524" s="57" t="str">
        <f t="shared" si="295"/>
        <v>Q4</v>
      </c>
      <c r="E1524" s="208" t="s">
        <v>35</v>
      </c>
      <c r="F1524" s="209">
        <v>2021</v>
      </c>
      <c r="G1524" s="209">
        <v>3</v>
      </c>
      <c r="H1524" s="213"/>
      <c r="I1524" s="57" t="str">
        <f t="shared" si="285"/>
        <v>Q4</v>
      </c>
      <c r="J1524" s="204" t="s">
        <v>1638</v>
      </c>
      <c r="K1524" s="213" t="s">
        <v>1639</v>
      </c>
      <c r="L1524" s="210" t="s">
        <v>55</v>
      </c>
      <c r="M1524" s="208" t="s">
        <v>47</v>
      </c>
      <c r="N1524" s="208">
        <v>1</v>
      </c>
      <c r="O1524" s="208"/>
      <c r="P1524" s="57" t="str">
        <f t="shared" si="286"/>
        <v>MAIN UNIT</v>
      </c>
      <c r="Q1524" s="208" t="s">
        <v>48</v>
      </c>
      <c r="R1524" s="208" t="s">
        <v>49</v>
      </c>
      <c r="S1524" s="208" t="s">
        <v>36</v>
      </c>
      <c r="T1524" s="208" t="s">
        <v>65</v>
      </c>
      <c r="U1524" s="208" t="s">
        <v>66</v>
      </c>
      <c r="V1524" s="208" t="s">
        <v>67</v>
      </c>
      <c r="W1524" s="208" t="s">
        <v>96</v>
      </c>
      <c r="X1524" s="34">
        <v>7500000</v>
      </c>
      <c r="Y1524" s="215" t="str">
        <f t="shared" si="297"/>
        <v>1</v>
      </c>
      <c r="Z1524" s="26">
        <f t="shared" si="296"/>
        <v>7500000</v>
      </c>
      <c r="AA1524" s="208">
        <v>7.4499999999999997E-2</v>
      </c>
      <c r="AB1524" s="35">
        <f t="shared" si="294"/>
        <v>558750</v>
      </c>
      <c r="AC1524" s="27">
        <f t="shared" si="287"/>
        <v>50566.875</v>
      </c>
      <c r="AD1524" s="212">
        <v>9.0499999999999997E-2</v>
      </c>
      <c r="AE1524" s="211">
        <f t="shared" si="288"/>
        <v>0</v>
      </c>
      <c r="AF1524" s="211" t="str">
        <f>IF(AND(COUNTIFS($J$18:J1524,J1524)=1,AE1524=1),1,"")</f>
        <v/>
      </c>
      <c r="AG1524" s="211" t="str">
        <f>IF(C1524="","",IF(AND(COUNTIFS($J$18:J1524,J1524)=1,C1524&lt;&gt;""),1,""))</f>
        <v/>
      </c>
      <c r="AH1524" s="211" t="str">
        <f>IF(G1524="","",IF(AND(COUNTIFS($J$18:J1524,J1524)=1,G1524&lt;&gt;""),1,""))</f>
        <v/>
      </c>
      <c r="AI1524" s="28">
        <f t="shared" si="289"/>
        <v>57778307.282035396</v>
      </c>
      <c r="AJ1524" s="28">
        <f t="shared" si="290"/>
        <v>7259860.7225420559</v>
      </c>
      <c r="AK1524" s="29">
        <f t="shared" si="291"/>
        <v>0.12565028406083667</v>
      </c>
      <c r="AL1524" s="210"/>
      <c r="AM1524" s="210"/>
      <c r="AN1524" s="210"/>
      <c r="AO1524" s="210"/>
      <c r="AP1524" s="45" t="str">
        <f t="shared" si="292"/>
        <v>20213</v>
      </c>
      <c r="AQ1524" s="45" t="str">
        <f t="shared" si="293"/>
        <v>20213JPY</v>
      </c>
    </row>
    <row r="1525" spans="1:43" s="15" customFormat="1">
      <c r="A1525" s="208" t="s">
        <v>35</v>
      </c>
      <c r="B1525" s="209">
        <v>2021</v>
      </c>
      <c r="C1525" s="209">
        <v>3</v>
      </c>
      <c r="D1525" s="57" t="str">
        <f t="shared" si="295"/>
        <v>Q4</v>
      </c>
      <c r="E1525" s="208" t="s">
        <v>35</v>
      </c>
      <c r="F1525" s="209">
        <v>2021</v>
      </c>
      <c r="G1525" s="209">
        <v>3</v>
      </c>
      <c r="H1525" s="213"/>
      <c r="I1525" s="57" t="str">
        <f t="shared" si="285"/>
        <v>Q4</v>
      </c>
      <c r="J1525" s="204" t="s">
        <v>1638</v>
      </c>
      <c r="K1525" s="213" t="s">
        <v>1639</v>
      </c>
      <c r="L1525" s="210" t="s">
        <v>79</v>
      </c>
      <c r="M1525" s="208" t="s">
        <v>47</v>
      </c>
      <c r="N1525" s="208">
        <v>1</v>
      </c>
      <c r="O1525" s="208"/>
      <c r="P1525" s="57" t="str">
        <f t="shared" si="286"/>
        <v>MAIN UNIT</v>
      </c>
      <c r="Q1525" s="208" t="s">
        <v>48</v>
      </c>
      <c r="R1525" s="208" t="s">
        <v>49</v>
      </c>
      <c r="S1525" s="208" t="s">
        <v>36</v>
      </c>
      <c r="T1525" s="208" t="s">
        <v>65</v>
      </c>
      <c r="U1525" s="208" t="s">
        <v>66</v>
      </c>
      <c r="V1525" s="208" t="s">
        <v>67</v>
      </c>
      <c r="W1525" s="208" t="s">
        <v>96</v>
      </c>
      <c r="X1525" s="34">
        <v>11530000</v>
      </c>
      <c r="Y1525" s="215" t="str">
        <f t="shared" si="297"/>
        <v>1</v>
      </c>
      <c r="Z1525" s="26">
        <f t="shared" si="296"/>
        <v>11530000</v>
      </c>
      <c r="AA1525" s="208">
        <v>7.4499999999999997E-2</v>
      </c>
      <c r="AB1525" s="35">
        <f t="shared" si="294"/>
        <v>858985</v>
      </c>
      <c r="AC1525" s="27">
        <f t="shared" si="287"/>
        <v>77738.142500000002</v>
      </c>
      <c r="AD1525" s="212">
        <v>9.0499999999999997E-2</v>
      </c>
      <c r="AE1525" s="211">
        <f t="shared" si="288"/>
        <v>0</v>
      </c>
      <c r="AF1525" s="211" t="str">
        <f>IF(AND(COUNTIFS($J$18:J1525,J1525)=1,AE1525=1),1,"")</f>
        <v/>
      </c>
      <c r="AG1525" s="211" t="str">
        <f>IF(C1525="","",IF(AND(COUNTIFS($J$18:J1525,J1525)=1,C1525&lt;&gt;""),1,""))</f>
        <v/>
      </c>
      <c r="AH1525" s="211" t="str">
        <f>IF(G1525="","",IF(AND(COUNTIFS($J$18:J1525,J1525)=1,G1525&lt;&gt;""),1,""))</f>
        <v/>
      </c>
      <c r="AI1525" s="28">
        <f t="shared" si="289"/>
        <v>57778307.282035396</v>
      </c>
      <c r="AJ1525" s="28">
        <f t="shared" si="290"/>
        <v>7259860.7225420559</v>
      </c>
      <c r="AK1525" s="29">
        <f t="shared" si="291"/>
        <v>0.12565028406083667</v>
      </c>
      <c r="AL1525" s="210"/>
      <c r="AM1525" s="210"/>
      <c r="AN1525" s="210"/>
      <c r="AO1525" s="210"/>
      <c r="AP1525" s="45" t="str">
        <f t="shared" si="292"/>
        <v>20213</v>
      </c>
      <c r="AQ1525" s="45" t="str">
        <f t="shared" si="293"/>
        <v>20213JPY</v>
      </c>
    </row>
    <row r="1526" spans="1:43" s="15" customFormat="1">
      <c r="A1526" s="208" t="s">
        <v>35</v>
      </c>
      <c r="B1526" s="209">
        <v>2021</v>
      </c>
      <c r="C1526" s="209">
        <v>3</v>
      </c>
      <c r="D1526" s="57" t="str">
        <f t="shared" si="295"/>
        <v>Q4</v>
      </c>
      <c r="E1526" s="208" t="s">
        <v>35</v>
      </c>
      <c r="F1526" s="209">
        <v>2021</v>
      </c>
      <c r="G1526" s="209">
        <v>3</v>
      </c>
      <c r="H1526" s="213"/>
      <c r="I1526" s="57" t="str">
        <f t="shared" si="285"/>
        <v>Q4</v>
      </c>
      <c r="J1526" s="204" t="s">
        <v>1638</v>
      </c>
      <c r="K1526" s="213" t="s">
        <v>1639</v>
      </c>
      <c r="L1526" s="210" t="s">
        <v>79</v>
      </c>
      <c r="M1526" s="208" t="s">
        <v>47</v>
      </c>
      <c r="N1526" s="208">
        <v>1</v>
      </c>
      <c r="O1526" s="208"/>
      <c r="P1526" s="57" t="str">
        <f t="shared" si="286"/>
        <v>MAIN UNIT</v>
      </c>
      <c r="Q1526" s="208" t="s">
        <v>48</v>
      </c>
      <c r="R1526" s="208" t="s">
        <v>49</v>
      </c>
      <c r="S1526" s="208" t="s">
        <v>36</v>
      </c>
      <c r="T1526" s="208" t="s">
        <v>65</v>
      </c>
      <c r="U1526" s="208" t="s">
        <v>66</v>
      </c>
      <c r="V1526" s="208" t="s">
        <v>67</v>
      </c>
      <c r="W1526" s="208" t="s">
        <v>96</v>
      </c>
      <c r="X1526" s="34">
        <v>11530000</v>
      </c>
      <c r="Y1526" s="215" t="str">
        <f t="shared" si="297"/>
        <v>1</v>
      </c>
      <c r="Z1526" s="26">
        <f t="shared" si="296"/>
        <v>11530000</v>
      </c>
      <c r="AA1526" s="208">
        <v>7.4499999999999997E-2</v>
      </c>
      <c r="AB1526" s="35">
        <f t="shared" si="294"/>
        <v>858985</v>
      </c>
      <c r="AC1526" s="27">
        <f t="shared" si="287"/>
        <v>77738.142500000002</v>
      </c>
      <c r="AD1526" s="212">
        <v>9.0499999999999997E-2</v>
      </c>
      <c r="AE1526" s="211">
        <f t="shared" si="288"/>
        <v>0</v>
      </c>
      <c r="AF1526" s="211" t="str">
        <f>IF(AND(COUNTIFS($J$18:J1526,J1526)=1,AE1526=1),1,"")</f>
        <v/>
      </c>
      <c r="AG1526" s="211" t="str">
        <f>IF(C1526="","",IF(AND(COUNTIFS($J$18:J1526,J1526)=1,C1526&lt;&gt;""),1,""))</f>
        <v/>
      </c>
      <c r="AH1526" s="211" t="str">
        <f>IF(G1526="","",IF(AND(COUNTIFS($J$18:J1526,J1526)=1,G1526&lt;&gt;""),1,""))</f>
        <v/>
      </c>
      <c r="AI1526" s="28">
        <f t="shared" si="289"/>
        <v>57778307.282035396</v>
      </c>
      <c r="AJ1526" s="28">
        <f t="shared" si="290"/>
        <v>7259860.7225420559</v>
      </c>
      <c r="AK1526" s="29">
        <f t="shared" si="291"/>
        <v>0.12565028406083667</v>
      </c>
      <c r="AL1526" s="210"/>
      <c r="AM1526" s="210"/>
      <c r="AN1526" s="210"/>
      <c r="AO1526" s="210"/>
      <c r="AP1526" s="45" t="str">
        <f t="shared" si="292"/>
        <v>20213</v>
      </c>
      <c r="AQ1526" s="45" t="str">
        <f t="shared" si="293"/>
        <v>20213JPY</v>
      </c>
    </row>
    <row r="1527" spans="1:43" s="15" customFormat="1">
      <c r="A1527" s="208" t="s">
        <v>35</v>
      </c>
      <c r="B1527" s="209">
        <v>2021</v>
      </c>
      <c r="C1527" s="209">
        <v>3</v>
      </c>
      <c r="D1527" s="57" t="str">
        <f t="shared" si="295"/>
        <v>Q4</v>
      </c>
      <c r="E1527" s="208" t="s">
        <v>35</v>
      </c>
      <c r="F1527" s="209">
        <v>2021</v>
      </c>
      <c r="G1527" s="209">
        <v>3</v>
      </c>
      <c r="H1527" s="213"/>
      <c r="I1527" s="57" t="str">
        <f t="shared" si="285"/>
        <v>Q4</v>
      </c>
      <c r="J1527" s="204" t="s">
        <v>1638</v>
      </c>
      <c r="K1527" s="213" t="s">
        <v>1639</v>
      </c>
      <c r="L1527" s="210" t="s">
        <v>55</v>
      </c>
      <c r="M1527" s="208" t="s">
        <v>47</v>
      </c>
      <c r="N1527" s="208">
        <v>1</v>
      </c>
      <c r="O1527" s="208"/>
      <c r="P1527" s="57" t="str">
        <f t="shared" si="286"/>
        <v>MAIN UNIT</v>
      </c>
      <c r="Q1527" s="208" t="s">
        <v>48</v>
      </c>
      <c r="R1527" s="208" t="s">
        <v>49</v>
      </c>
      <c r="S1527" s="208" t="s">
        <v>36</v>
      </c>
      <c r="T1527" s="208" t="s">
        <v>65</v>
      </c>
      <c r="U1527" s="208" t="s">
        <v>66</v>
      </c>
      <c r="V1527" s="208" t="s">
        <v>67</v>
      </c>
      <c r="W1527" s="208" t="s">
        <v>96</v>
      </c>
      <c r="X1527" s="34">
        <v>7500000</v>
      </c>
      <c r="Y1527" s="215" t="str">
        <f t="shared" si="297"/>
        <v>1</v>
      </c>
      <c r="Z1527" s="26">
        <f t="shared" si="296"/>
        <v>7500000</v>
      </c>
      <c r="AA1527" s="208">
        <v>7.4499999999999997E-2</v>
      </c>
      <c r="AB1527" s="35">
        <f t="shared" si="294"/>
        <v>558750</v>
      </c>
      <c r="AC1527" s="27">
        <f t="shared" si="287"/>
        <v>50566.875</v>
      </c>
      <c r="AD1527" s="212">
        <v>9.0499999999999997E-2</v>
      </c>
      <c r="AE1527" s="211">
        <f t="shared" si="288"/>
        <v>0</v>
      </c>
      <c r="AF1527" s="211" t="str">
        <f>IF(AND(COUNTIFS($J$18:J1527,J1527)=1,AE1527=1),1,"")</f>
        <v/>
      </c>
      <c r="AG1527" s="211" t="str">
        <f>IF(C1527="","",IF(AND(COUNTIFS($J$18:J1527,J1527)=1,C1527&lt;&gt;""),1,""))</f>
        <v/>
      </c>
      <c r="AH1527" s="211" t="str">
        <f>IF(G1527="","",IF(AND(COUNTIFS($J$18:J1527,J1527)=1,G1527&lt;&gt;""),1,""))</f>
        <v/>
      </c>
      <c r="AI1527" s="28">
        <f t="shared" si="289"/>
        <v>57778307.282035396</v>
      </c>
      <c r="AJ1527" s="28">
        <f t="shared" si="290"/>
        <v>7259860.7225420559</v>
      </c>
      <c r="AK1527" s="29">
        <f t="shared" si="291"/>
        <v>0.12565028406083667</v>
      </c>
      <c r="AL1527" s="210"/>
      <c r="AM1527" s="210"/>
      <c r="AN1527" s="210"/>
      <c r="AO1527" s="210"/>
      <c r="AP1527" s="45" t="str">
        <f t="shared" si="292"/>
        <v>20213</v>
      </c>
      <c r="AQ1527" s="45" t="str">
        <f t="shared" si="293"/>
        <v>20213JPY</v>
      </c>
    </row>
    <row r="1528" spans="1:43" s="15" customFormat="1">
      <c r="A1528" s="208" t="s">
        <v>35</v>
      </c>
      <c r="B1528" s="209">
        <v>2021</v>
      </c>
      <c r="C1528" s="209">
        <v>3</v>
      </c>
      <c r="D1528" s="57" t="str">
        <f t="shared" si="295"/>
        <v>Q4</v>
      </c>
      <c r="E1528" s="208" t="s">
        <v>35</v>
      </c>
      <c r="F1528" s="209">
        <v>2021</v>
      </c>
      <c r="G1528" s="209">
        <v>3</v>
      </c>
      <c r="H1528" s="213"/>
      <c r="I1528" s="57" t="str">
        <f t="shared" si="285"/>
        <v>Q4</v>
      </c>
      <c r="J1528" s="204" t="s">
        <v>1638</v>
      </c>
      <c r="K1528" s="213" t="s">
        <v>1639</v>
      </c>
      <c r="L1528" s="210" t="s">
        <v>55</v>
      </c>
      <c r="M1528" s="208" t="s">
        <v>47</v>
      </c>
      <c r="N1528" s="208">
        <v>1</v>
      </c>
      <c r="O1528" s="208"/>
      <c r="P1528" s="57" t="str">
        <f t="shared" si="286"/>
        <v>MAIN UNIT</v>
      </c>
      <c r="Q1528" s="208" t="s">
        <v>48</v>
      </c>
      <c r="R1528" s="208" t="s">
        <v>49</v>
      </c>
      <c r="S1528" s="208" t="s">
        <v>36</v>
      </c>
      <c r="T1528" s="208" t="s">
        <v>65</v>
      </c>
      <c r="U1528" s="208" t="s">
        <v>66</v>
      </c>
      <c r="V1528" s="208" t="s">
        <v>67</v>
      </c>
      <c r="W1528" s="208" t="s">
        <v>96</v>
      </c>
      <c r="X1528" s="34">
        <v>7500000</v>
      </c>
      <c r="Y1528" s="215" t="str">
        <f t="shared" si="297"/>
        <v>1</v>
      </c>
      <c r="Z1528" s="26">
        <f t="shared" si="296"/>
        <v>7500000</v>
      </c>
      <c r="AA1528" s="208">
        <v>7.4499999999999997E-2</v>
      </c>
      <c r="AB1528" s="35">
        <f t="shared" si="294"/>
        <v>558750</v>
      </c>
      <c r="AC1528" s="27">
        <f t="shared" si="287"/>
        <v>50566.875</v>
      </c>
      <c r="AD1528" s="212">
        <v>9.0499999999999997E-2</v>
      </c>
      <c r="AE1528" s="211">
        <f t="shared" si="288"/>
        <v>0</v>
      </c>
      <c r="AF1528" s="211" t="str">
        <f>IF(AND(COUNTIFS($J$18:J1528,J1528)=1,AE1528=1),1,"")</f>
        <v/>
      </c>
      <c r="AG1528" s="211" t="str">
        <f>IF(C1528="","",IF(AND(COUNTIFS($J$18:J1528,J1528)=1,C1528&lt;&gt;""),1,""))</f>
        <v/>
      </c>
      <c r="AH1528" s="211" t="str">
        <f>IF(G1528="","",IF(AND(COUNTIFS($J$18:J1528,J1528)=1,G1528&lt;&gt;""),1,""))</f>
        <v/>
      </c>
      <c r="AI1528" s="28">
        <f t="shared" si="289"/>
        <v>57778307.282035396</v>
      </c>
      <c r="AJ1528" s="28">
        <f t="shared" si="290"/>
        <v>7259860.7225420559</v>
      </c>
      <c r="AK1528" s="29">
        <f t="shared" si="291"/>
        <v>0.12565028406083667</v>
      </c>
      <c r="AL1528" s="210"/>
      <c r="AM1528" s="210"/>
      <c r="AN1528" s="210"/>
      <c r="AO1528" s="210"/>
      <c r="AP1528" s="45" t="str">
        <f t="shared" si="292"/>
        <v>20213</v>
      </c>
      <c r="AQ1528" s="45" t="str">
        <f t="shared" si="293"/>
        <v>20213JPY</v>
      </c>
    </row>
    <row r="1529" spans="1:43" s="15" customFormat="1">
      <c r="A1529" s="208" t="s">
        <v>35</v>
      </c>
      <c r="B1529" s="209">
        <v>2021</v>
      </c>
      <c r="C1529" s="209">
        <v>1</v>
      </c>
      <c r="D1529" s="57" t="str">
        <f t="shared" si="295"/>
        <v>Q4</v>
      </c>
      <c r="E1529" s="208" t="s">
        <v>40</v>
      </c>
      <c r="F1529" s="209">
        <v>2021</v>
      </c>
      <c r="G1529" s="209">
        <v>5</v>
      </c>
      <c r="H1529" s="213"/>
      <c r="I1529" s="57" t="str">
        <f t="shared" si="285"/>
        <v>Q1</v>
      </c>
      <c r="J1529" s="204" t="s">
        <v>1640</v>
      </c>
      <c r="K1529" s="213" t="s">
        <v>1641</v>
      </c>
      <c r="L1529" s="210" t="s">
        <v>55</v>
      </c>
      <c r="M1529" s="208" t="s">
        <v>47</v>
      </c>
      <c r="N1529" s="208">
        <v>1</v>
      </c>
      <c r="O1529" s="208"/>
      <c r="P1529" s="57" t="str">
        <f t="shared" si="286"/>
        <v>MAIN UNIT</v>
      </c>
      <c r="Q1529" s="208" t="s">
        <v>56</v>
      </c>
      <c r="R1529" s="208" t="s">
        <v>49</v>
      </c>
      <c r="S1529" s="208" t="s">
        <v>36</v>
      </c>
      <c r="T1529" s="208" t="s">
        <v>65</v>
      </c>
      <c r="U1529" s="208" t="s">
        <v>66</v>
      </c>
      <c r="V1529" s="208" t="s">
        <v>290</v>
      </c>
      <c r="W1529" s="208" t="s">
        <v>96</v>
      </c>
      <c r="X1529" s="34">
        <v>8900000</v>
      </c>
      <c r="Y1529" s="215" t="str">
        <f t="shared" si="297"/>
        <v>1</v>
      </c>
      <c r="Z1529" s="26">
        <f t="shared" si="296"/>
        <v>8900000</v>
      </c>
      <c r="AA1529" s="208">
        <v>7.2800000000000004E-2</v>
      </c>
      <c r="AB1529" s="35">
        <f t="shared" si="294"/>
        <v>647920</v>
      </c>
      <c r="AC1529" s="27">
        <f t="shared" si="287"/>
        <v>82350.631999999998</v>
      </c>
      <c r="AD1529" s="212">
        <v>0.12709999999999999</v>
      </c>
      <c r="AE1529" s="211">
        <f t="shared" si="288"/>
        <v>1</v>
      </c>
      <c r="AF1529" s="211">
        <f>IF(AND(COUNTIFS($J$18:J1529,J1529)=1,AE1529=1),1,"")</f>
        <v>1</v>
      </c>
      <c r="AG1529" s="211">
        <f>IF(C1529="","",IF(AND(COUNTIFS($J$18:J1529,J1529)=1,C1529&lt;&gt;""),1,""))</f>
        <v>1</v>
      </c>
      <c r="AH1529" s="211">
        <f>IF(G1529="","",IF(AND(COUNTIFS($J$18:J1529,J1529)=1,G1529&lt;&gt;""),1,""))</f>
        <v>1</v>
      </c>
      <c r="AI1529" s="28">
        <f t="shared" si="289"/>
        <v>63006605.696460173</v>
      </c>
      <c r="AJ1529" s="28">
        <f t="shared" si="290"/>
        <v>8897485.660753984</v>
      </c>
      <c r="AK1529" s="29">
        <f t="shared" si="291"/>
        <v>0.141215124388995</v>
      </c>
      <c r="AL1529" s="210"/>
      <c r="AM1529" s="210"/>
      <c r="AN1529" s="210"/>
      <c r="AO1529" s="210"/>
      <c r="AP1529" s="45" t="str">
        <f t="shared" si="292"/>
        <v>20215</v>
      </c>
      <c r="AQ1529" s="45" t="str">
        <f t="shared" si="293"/>
        <v>20215JPY</v>
      </c>
    </row>
    <row r="1530" spans="1:43" s="15" customFormat="1">
      <c r="A1530" s="208" t="s">
        <v>35</v>
      </c>
      <c r="B1530" s="209">
        <v>2021</v>
      </c>
      <c r="C1530" s="209">
        <v>1</v>
      </c>
      <c r="D1530" s="57" t="str">
        <f t="shared" si="295"/>
        <v>Q4</v>
      </c>
      <c r="E1530" s="208" t="s">
        <v>40</v>
      </c>
      <c r="F1530" s="209">
        <v>2021</v>
      </c>
      <c r="G1530" s="209">
        <v>5</v>
      </c>
      <c r="H1530" s="213"/>
      <c r="I1530" s="57" t="str">
        <f t="shared" si="285"/>
        <v>Q1</v>
      </c>
      <c r="J1530" s="204" t="s">
        <v>1640</v>
      </c>
      <c r="K1530" s="213" t="s">
        <v>1641</v>
      </c>
      <c r="L1530" s="210" t="s">
        <v>79</v>
      </c>
      <c r="M1530" s="208" t="s">
        <v>47</v>
      </c>
      <c r="N1530" s="208">
        <v>1</v>
      </c>
      <c r="O1530" s="208"/>
      <c r="P1530" s="57" t="str">
        <f t="shared" si="286"/>
        <v>MAIN UNIT</v>
      </c>
      <c r="Q1530" s="208" t="s">
        <v>56</v>
      </c>
      <c r="R1530" s="208" t="s">
        <v>49</v>
      </c>
      <c r="S1530" s="208" t="s">
        <v>36</v>
      </c>
      <c r="T1530" s="208" t="s">
        <v>65</v>
      </c>
      <c r="U1530" s="208" t="s">
        <v>66</v>
      </c>
      <c r="V1530" s="208" t="s">
        <v>290</v>
      </c>
      <c r="W1530" s="208" t="s">
        <v>96</v>
      </c>
      <c r="X1530" s="34">
        <v>12000000</v>
      </c>
      <c r="Y1530" s="215" t="str">
        <f t="shared" si="297"/>
        <v>1</v>
      </c>
      <c r="Z1530" s="26">
        <f t="shared" si="296"/>
        <v>12000000</v>
      </c>
      <c r="AA1530" s="208">
        <v>7.2800000000000004E-2</v>
      </c>
      <c r="AB1530" s="35">
        <f t="shared" si="294"/>
        <v>873600</v>
      </c>
      <c r="AC1530" s="27">
        <f t="shared" si="287"/>
        <v>111034.56</v>
      </c>
      <c r="AD1530" s="212">
        <v>0.12709999999999999</v>
      </c>
      <c r="AE1530" s="211">
        <f t="shared" si="288"/>
        <v>1</v>
      </c>
      <c r="AF1530" s="211" t="str">
        <f>IF(AND(COUNTIFS($J$18:J1530,J1530)=1,AE1530=1),1,"")</f>
        <v/>
      </c>
      <c r="AG1530" s="211" t="str">
        <f>IF(C1530="","",IF(AND(COUNTIFS($J$18:J1530,J1530)=1,C1530&lt;&gt;""),1,""))</f>
        <v/>
      </c>
      <c r="AH1530" s="211" t="str">
        <f>IF(G1530="","",IF(AND(COUNTIFS($J$18:J1530,J1530)=1,G1530&lt;&gt;""),1,""))</f>
        <v/>
      </c>
      <c r="AI1530" s="28">
        <f t="shared" si="289"/>
        <v>63006605.696460173</v>
      </c>
      <c r="AJ1530" s="28">
        <f t="shared" si="290"/>
        <v>8897485.660753984</v>
      </c>
      <c r="AK1530" s="29">
        <f t="shared" si="291"/>
        <v>0.141215124388995</v>
      </c>
      <c r="AL1530" s="210"/>
      <c r="AM1530" s="210"/>
      <c r="AN1530" s="210"/>
      <c r="AO1530" s="210"/>
      <c r="AP1530" s="45" t="str">
        <f t="shared" si="292"/>
        <v>20215</v>
      </c>
      <c r="AQ1530" s="45" t="str">
        <f t="shared" si="293"/>
        <v>20215JPY</v>
      </c>
    </row>
    <row r="1531" spans="1:43" s="15" customFormat="1">
      <c r="A1531" s="208" t="s">
        <v>35</v>
      </c>
      <c r="B1531" s="209">
        <v>2021</v>
      </c>
      <c r="C1531" s="209">
        <v>1</v>
      </c>
      <c r="D1531" s="57" t="str">
        <f t="shared" si="295"/>
        <v>Q4</v>
      </c>
      <c r="E1531" s="208" t="s">
        <v>40</v>
      </c>
      <c r="F1531" s="209">
        <v>2021</v>
      </c>
      <c r="G1531" s="209">
        <v>5</v>
      </c>
      <c r="H1531" s="213"/>
      <c r="I1531" s="57" t="str">
        <f t="shared" si="285"/>
        <v>Q1</v>
      </c>
      <c r="J1531" s="204" t="s">
        <v>1642</v>
      </c>
      <c r="K1531" s="213" t="s">
        <v>1643</v>
      </c>
      <c r="L1531" s="210" t="s">
        <v>79</v>
      </c>
      <c r="M1531" s="208" t="s">
        <v>47</v>
      </c>
      <c r="N1531" s="208">
        <v>1</v>
      </c>
      <c r="O1531" s="208"/>
      <c r="P1531" s="57" t="str">
        <f t="shared" si="286"/>
        <v>MAIN UNIT</v>
      </c>
      <c r="Q1531" s="208" t="s">
        <v>48</v>
      </c>
      <c r="R1531" s="208" t="s">
        <v>49</v>
      </c>
      <c r="S1531" s="208" t="s">
        <v>36</v>
      </c>
      <c r="T1531" s="208" t="s">
        <v>65</v>
      </c>
      <c r="U1531" s="208" t="s">
        <v>66</v>
      </c>
      <c r="V1531" s="208" t="s">
        <v>109</v>
      </c>
      <c r="W1531" s="208" t="s">
        <v>96</v>
      </c>
      <c r="X1531" s="34">
        <v>12000000</v>
      </c>
      <c r="Y1531" s="215" t="str">
        <f t="shared" si="297"/>
        <v>1</v>
      </c>
      <c r="Z1531" s="26">
        <f t="shared" si="296"/>
        <v>12000000</v>
      </c>
      <c r="AA1531" s="208">
        <v>7.2800000000000004E-2</v>
      </c>
      <c r="AB1531" s="35">
        <f t="shared" si="294"/>
        <v>873600</v>
      </c>
      <c r="AC1531" s="27">
        <f t="shared" si="287"/>
        <v>100376.64</v>
      </c>
      <c r="AD1531" s="212">
        <v>0.1149</v>
      </c>
      <c r="AE1531" s="211">
        <f t="shared" si="288"/>
        <v>0</v>
      </c>
      <c r="AF1531" s="211" t="str">
        <f>IF(AND(COUNTIFS($J$18:J1531,J1531)=1,AE1531=1),1,"")</f>
        <v/>
      </c>
      <c r="AG1531" s="211">
        <f>IF(C1531="","",IF(AND(COUNTIFS($J$18:J1531,J1531)=1,C1531&lt;&gt;""),1,""))</f>
        <v>1</v>
      </c>
      <c r="AH1531" s="211">
        <f>IF(G1531="","",IF(AND(COUNTIFS($J$18:J1531,J1531)=1,G1531&lt;&gt;""),1,""))</f>
        <v>1</v>
      </c>
      <c r="AI1531" s="28">
        <f t="shared" si="289"/>
        <v>63006605.696460173</v>
      </c>
      <c r="AJ1531" s="28">
        <f t="shared" si="290"/>
        <v>8897485.660753984</v>
      </c>
      <c r="AK1531" s="29">
        <f t="shared" si="291"/>
        <v>0.141215124388995</v>
      </c>
      <c r="AL1531" s="210"/>
      <c r="AM1531" s="210"/>
      <c r="AN1531" s="210"/>
      <c r="AO1531" s="210"/>
      <c r="AP1531" s="45" t="str">
        <f t="shared" si="292"/>
        <v>20215</v>
      </c>
      <c r="AQ1531" s="45" t="str">
        <f t="shared" si="293"/>
        <v>20215JPY</v>
      </c>
    </row>
    <row r="1532" spans="1:43" s="15" customFormat="1">
      <c r="A1532" s="208" t="s">
        <v>35</v>
      </c>
      <c r="B1532" s="209">
        <v>2021</v>
      </c>
      <c r="C1532" s="209">
        <v>1</v>
      </c>
      <c r="D1532" s="57" t="str">
        <f t="shared" si="295"/>
        <v>Q4</v>
      </c>
      <c r="E1532" s="208" t="s">
        <v>40</v>
      </c>
      <c r="F1532" s="209">
        <v>2021</v>
      </c>
      <c r="G1532" s="209">
        <v>5</v>
      </c>
      <c r="H1532" s="213"/>
      <c r="I1532" s="57" t="str">
        <f t="shared" si="285"/>
        <v>Q1</v>
      </c>
      <c r="J1532" s="204" t="s">
        <v>1642</v>
      </c>
      <c r="K1532" s="213" t="s">
        <v>1643</v>
      </c>
      <c r="L1532" s="210" t="s">
        <v>79</v>
      </c>
      <c r="M1532" s="208" t="s">
        <v>47</v>
      </c>
      <c r="N1532" s="208">
        <v>1</v>
      </c>
      <c r="O1532" s="208"/>
      <c r="P1532" s="57" t="str">
        <f t="shared" si="286"/>
        <v>MAIN UNIT</v>
      </c>
      <c r="Q1532" s="208" t="s">
        <v>48</v>
      </c>
      <c r="R1532" s="208" t="s">
        <v>49</v>
      </c>
      <c r="S1532" s="208" t="s">
        <v>36</v>
      </c>
      <c r="T1532" s="208" t="s">
        <v>65</v>
      </c>
      <c r="U1532" s="208" t="s">
        <v>66</v>
      </c>
      <c r="V1532" s="208" t="s">
        <v>109</v>
      </c>
      <c r="W1532" s="208" t="s">
        <v>96</v>
      </c>
      <c r="X1532" s="34">
        <v>12000000</v>
      </c>
      <c r="Y1532" s="215" t="str">
        <f t="shared" si="297"/>
        <v>1</v>
      </c>
      <c r="Z1532" s="26">
        <f t="shared" si="296"/>
        <v>12000000</v>
      </c>
      <c r="AA1532" s="208">
        <v>7.2800000000000004E-2</v>
      </c>
      <c r="AB1532" s="35">
        <f t="shared" si="294"/>
        <v>873600</v>
      </c>
      <c r="AC1532" s="27">
        <f t="shared" si="287"/>
        <v>100376.64</v>
      </c>
      <c r="AD1532" s="212">
        <v>0.1149</v>
      </c>
      <c r="AE1532" s="211">
        <f t="shared" si="288"/>
        <v>0</v>
      </c>
      <c r="AF1532" s="211" t="str">
        <f>IF(AND(COUNTIFS($J$18:J1532,J1532)=1,AE1532=1),1,"")</f>
        <v/>
      </c>
      <c r="AG1532" s="211" t="str">
        <f>IF(C1532="","",IF(AND(COUNTIFS($J$18:J1532,J1532)=1,C1532&lt;&gt;""),1,""))</f>
        <v/>
      </c>
      <c r="AH1532" s="211" t="str">
        <f>IF(G1532="","",IF(AND(COUNTIFS($J$18:J1532,J1532)=1,G1532&lt;&gt;""),1,""))</f>
        <v/>
      </c>
      <c r="AI1532" s="28">
        <f t="shared" si="289"/>
        <v>63006605.696460173</v>
      </c>
      <c r="AJ1532" s="28">
        <f t="shared" si="290"/>
        <v>8897485.660753984</v>
      </c>
      <c r="AK1532" s="29">
        <f t="shared" si="291"/>
        <v>0.141215124388995</v>
      </c>
      <c r="AL1532" s="210"/>
      <c r="AM1532" s="210"/>
      <c r="AN1532" s="210"/>
      <c r="AO1532" s="210"/>
      <c r="AP1532" s="45" t="str">
        <f t="shared" si="292"/>
        <v>20215</v>
      </c>
      <c r="AQ1532" s="45" t="str">
        <f t="shared" si="293"/>
        <v>20215JPY</v>
      </c>
    </row>
    <row r="1533" spans="1:43" s="15" customFormat="1">
      <c r="A1533" s="208" t="s">
        <v>35</v>
      </c>
      <c r="B1533" s="209">
        <v>2021</v>
      </c>
      <c r="C1533" s="209">
        <v>1</v>
      </c>
      <c r="D1533" s="57" t="str">
        <f t="shared" si="295"/>
        <v>Q4</v>
      </c>
      <c r="E1533" s="208" t="s">
        <v>40</v>
      </c>
      <c r="F1533" s="209">
        <v>2021</v>
      </c>
      <c r="G1533" s="209">
        <v>5</v>
      </c>
      <c r="H1533" s="213"/>
      <c r="I1533" s="57" t="str">
        <f t="shared" si="285"/>
        <v>Q1</v>
      </c>
      <c r="J1533" s="204" t="s">
        <v>1642</v>
      </c>
      <c r="K1533" s="213" t="s">
        <v>1643</v>
      </c>
      <c r="L1533" s="210" t="s">
        <v>79</v>
      </c>
      <c r="M1533" s="208" t="s">
        <v>47</v>
      </c>
      <c r="N1533" s="208">
        <v>1</v>
      </c>
      <c r="O1533" s="208"/>
      <c r="P1533" s="57" t="str">
        <f t="shared" si="286"/>
        <v>MAIN UNIT</v>
      </c>
      <c r="Q1533" s="208" t="s">
        <v>48</v>
      </c>
      <c r="R1533" s="208" t="s">
        <v>49</v>
      </c>
      <c r="S1533" s="208" t="s">
        <v>36</v>
      </c>
      <c r="T1533" s="208" t="s">
        <v>65</v>
      </c>
      <c r="U1533" s="208" t="s">
        <v>66</v>
      </c>
      <c r="V1533" s="208" t="s">
        <v>109</v>
      </c>
      <c r="W1533" s="208" t="s">
        <v>96</v>
      </c>
      <c r="X1533" s="34">
        <v>12000000</v>
      </c>
      <c r="Y1533" s="215" t="str">
        <f t="shared" si="297"/>
        <v>1</v>
      </c>
      <c r="Z1533" s="26">
        <f t="shared" si="296"/>
        <v>12000000</v>
      </c>
      <c r="AA1533" s="208">
        <v>7.2800000000000004E-2</v>
      </c>
      <c r="AB1533" s="35">
        <f t="shared" si="294"/>
        <v>873600</v>
      </c>
      <c r="AC1533" s="27">
        <f t="shared" si="287"/>
        <v>100376.64</v>
      </c>
      <c r="AD1533" s="212">
        <v>0.1149</v>
      </c>
      <c r="AE1533" s="211">
        <f t="shared" si="288"/>
        <v>0</v>
      </c>
      <c r="AF1533" s="211" t="str">
        <f>IF(AND(COUNTIFS($J$18:J1533,J1533)=1,AE1533=1),1,"")</f>
        <v/>
      </c>
      <c r="AG1533" s="211" t="str">
        <f>IF(C1533="","",IF(AND(COUNTIFS($J$18:J1533,J1533)=1,C1533&lt;&gt;""),1,""))</f>
        <v/>
      </c>
      <c r="AH1533" s="211" t="str">
        <f>IF(G1533="","",IF(AND(COUNTIFS($J$18:J1533,J1533)=1,G1533&lt;&gt;""),1,""))</f>
        <v/>
      </c>
      <c r="AI1533" s="28">
        <f t="shared" si="289"/>
        <v>63006605.696460173</v>
      </c>
      <c r="AJ1533" s="28">
        <f t="shared" si="290"/>
        <v>8897485.660753984</v>
      </c>
      <c r="AK1533" s="29">
        <f t="shared" si="291"/>
        <v>0.141215124388995</v>
      </c>
      <c r="AL1533" s="210"/>
      <c r="AM1533" s="210"/>
      <c r="AN1533" s="210"/>
      <c r="AO1533" s="210"/>
      <c r="AP1533" s="45" t="str">
        <f t="shared" si="292"/>
        <v>20215</v>
      </c>
      <c r="AQ1533" s="45" t="str">
        <f t="shared" si="293"/>
        <v>20215JPY</v>
      </c>
    </row>
    <row r="1534" spans="1:43" s="15" customFormat="1">
      <c r="A1534" s="208" t="s">
        <v>35</v>
      </c>
      <c r="B1534" s="209">
        <v>2021</v>
      </c>
      <c r="C1534" s="209">
        <v>1</v>
      </c>
      <c r="D1534" s="57" t="str">
        <f t="shared" si="295"/>
        <v>Q4</v>
      </c>
      <c r="E1534" s="208" t="s">
        <v>40</v>
      </c>
      <c r="F1534" s="209">
        <v>2021</v>
      </c>
      <c r="G1534" s="209">
        <v>5</v>
      </c>
      <c r="H1534" s="213"/>
      <c r="I1534" s="57" t="str">
        <f t="shared" si="285"/>
        <v>Q1</v>
      </c>
      <c r="J1534" s="204" t="s">
        <v>1642</v>
      </c>
      <c r="K1534" s="213" t="s">
        <v>1643</v>
      </c>
      <c r="L1534" s="210" t="s">
        <v>55</v>
      </c>
      <c r="M1534" s="208" t="s">
        <v>47</v>
      </c>
      <c r="N1534" s="208">
        <v>1</v>
      </c>
      <c r="O1534" s="208"/>
      <c r="P1534" s="57" t="str">
        <f t="shared" si="286"/>
        <v>MAIN UNIT</v>
      </c>
      <c r="Q1534" s="208" t="s">
        <v>48</v>
      </c>
      <c r="R1534" s="208" t="s">
        <v>49</v>
      </c>
      <c r="S1534" s="208" t="s">
        <v>36</v>
      </c>
      <c r="T1534" s="208" t="s">
        <v>65</v>
      </c>
      <c r="U1534" s="208" t="s">
        <v>66</v>
      </c>
      <c r="V1534" s="208" t="s">
        <v>109</v>
      </c>
      <c r="W1534" s="208" t="s">
        <v>96</v>
      </c>
      <c r="X1534" s="34">
        <v>9300000</v>
      </c>
      <c r="Y1534" s="215" t="str">
        <f t="shared" si="297"/>
        <v>1</v>
      </c>
      <c r="Z1534" s="26">
        <f t="shared" si="296"/>
        <v>9300000</v>
      </c>
      <c r="AA1534" s="208">
        <v>7.2800000000000004E-2</v>
      </c>
      <c r="AB1534" s="35">
        <f t="shared" si="294"/>
        <v>677040</v>
      </c>
      <c r="AC1534" s="27">
        <f t="shared" si="287"/>
        <v>77791.896000000008</v>
      </c>
      <c r="AD1534" s="212">
        <v>0.1149</v>
      </c>
      <c r="AE1534" s="211">
        <f t="shared" si="288"/>
        <v>0</v>
      </c>
      <c r="AF1534" s="211" t="str">
        <f>IF(AND(COUNTIFS($J$18:J1534,J1534)=1,AE1534=1),1,"")</f>
        <v/>
      </c>
      <c r="AG1534" s="211" t="str">
        <f>IF(C1534="","",IF(AND(COUNTIFS($J$18:J1534,J1534)=1,C1534&lt;&gt;""),1,""))</f>
        <v/>
      </c>
      <c r="AH1534" s="211" t="str">
        <f>IF(G1534="","",IF(AND(COUNTIFS($J$18:J1534,J1534)=1,G1534&lt;&gt;""),1,""))</f>
        <v/>
      </c>
      <c r="AI1534" s="28">
        <f t="shared" si="289"/>
        <v>63006605.696460173</v>
      </c>
      <c r="AJ1534" s="28">
        <f t="shared" si="290"/>
        <v>8897485.660753984</v>
      </c>
      <c r="AK1534" s="29">
        <f t="shared" si="291"/>
        <v>0.141215124388995</v>
      </c>
      <c r="AL1534" s="210"/>
      <c r="AM1534" s="210"/>
      <c r="AN1534" s="210"/>
      <c r="AO1534" s="210"/>
      <c r="AP1534" s="45" t="str">
        <f t="shared" si="292"/>
        <v>20215</v>
      </c>
      <c r="AQ1534" s="45" t="str">
        <f t="shared" si="293"/>
        <v>20215JPY</v>
      </c>
    </row>
    <row r="1535" spans="1:43" s="15" customFormat="1">
      <c r="A1535" s="208" t="s">
        <v>35</v>
      </c>
      <c r="B1535" s="209">
        <v>2021</v>
      </c>
      <c r="C1535" s="209">
        <v>1</v>
      </c>
      <c r="D1535" s="57" t="str">
        <f t="shared" si="295"/>
        <v>Q4</v>
      </c>
      <c r="E1535" s="208" t="s">
        <v>40</v>
      </c>
      <c r="F1535" s="209">
        <v>2021</v>
      </c>
      <c r="G1535" s="209">
        <v>5</v>
      </c>
      <c r="H1535" s="213"/>
      <c r="I1535" s="57" t="str">
        <f t="shared" si="285"/>
        <v>Q1</v>
      </c>
      <c r="J1535" s="204" t="s">
        <v>1642</v>
      </c>
      <c r="K1535" s="213" t="s">
        <v>1643</v>
      </c>
      <c r="L1535" s="210" t="s">
        <v>55</v>
      </c>
      <c r="M1535" s="208" t="s">
        <v>47</v>
      </c>
      <c r="N1535" s="208">
        <v>1</v>
      </c>
      <c r="O1535" s="208"/>
      <c r="P1535" s="57" t="str">
        <f t="shared" si="286"/>
        <v>MAIN UNIT</v>
      </c>
      <c r="Q1535" s="208" t="s">
        <v>48</v>
      </c>
      <c r="R1535" s="208" t="s">
        <v>49</v>
      </c>
      <c r="S1535" s="208" t="s">
        <v>36</v>
      </c>
      <c r="T1535" s="208" t="s">
        <v>65</v>
      </c>
      <c r="U1535" s="208" t="s">
        <v>66</v>
      </c>
      <c r="V1535" s="208" t="s">
        <v>109</v>
      </c>
      <c r="W1535" s="208" t="s">
        <v>96</v>
      </c>
      <c r="X1535" s="34">
        <v>9300000</v>
      </c>
      <c r="Y1535" s="215" t="str">
        <f t="shared" si="297"/>
        <v>1</v>
      </c>
      <c r="Z1535" s="26">
        <f t="shared" si="296"/>
        <v>9300000</v>
      </c>
      <c r="AA1535" s="208">
        <v>7.2800000000000004E-2</v>
      </c>
      <c r="AB1535" s="35">
        <f t="shared" si="294"/>
        <v>677040</v>
      </c>
      <c r="AC1535" s="27">
        <f t="shared" si="287"/>
        <v>77791.896000000008</v>
      </c>
      <c r="AD1535" s="212">
        <v>0.1149</v>
      </c>
      <c r="AE1535" s="211">
        <f t="shared" si="288"/>
        <v>0</v>
      </c>
      <c r="AF1535" s="211" t="str">
        <f>IF(AND(COUNTIFS($J$18:J1535,J1535)=1,AE1535=1),1,"")</f>
        <v/>
      </c>
      <c r="AG1535" s="211" t="str">
        <f>IF(C1535="","",IF(AND(COUNTIFS($J$18:J1535,J1535)=1,C1535&lt;&gt;""),1,""))</f>
        <v/>
      </c>
      <c r="AH1535" s="211" t="str">
        <f>IF(G1535="","",IF(AND(COUNTIFS($J$18:J1535,J1535)=1,G1535&lt;&gt;""),1,""))</f>
        <v/>
      </c>
      <c r="AI1535" s="28">
        <f t="shared" si="289"/>
        <v>63006605.696460173</v>
      </c>
      <c r="AJ1535" s="28">
        <f t="shared" si="290"/>
        <v>8897485.660753984</v>
      </c>
      <c r="AK1535" s="29">
        <f t="shared" si="291"/>
        <v>0.141215124388995</v>
      </c>
      <c r="AL1535" s="210"/>
      <c r="AM1535" s="210"/>
      <c r="AN1535" s="210"/>
      <c r="AO1535" s="210"/>
      <c r="AP1535" s="45" t="str">
        <f t="shared" si="292"/>
        <v>20215</v>
      </c>
      <c r="AQ1535" s="45" t="str">
        <f t="shared" si="293"/>
        <v>20215JPY</v>
      </c>
    </row>
    <row r="1536" spans="1:43" s="15" customFormat="1">
      <c r="A1536" s="208" t="s">
        <v>35</v>
      </c>
      <c r="B1536" s="209">
        <v>2021</v>
      </c>
      <c r="C1536" s="209">
        <v>1</v>
      </c>
      <c r="D1536" s="57" t="str">
        <f t="shared" si="295"/>
        <v>Q4</v>
      </c>
      <c r="E1536" s="208" t="s">
        <v>40</v>
      </c>
      <c r="F1536" s="209">
        <v>2021</v>
      </c>
      <c r="G1536" s="209">
        <v>5</v>
      </c>
      <c r="H1536" s="213"/>
      <c r="I1536" s="57" t="str">
        <f t="shared" si="285"/>
        <v>Q1</v>
      </c>
      <c r="J1536" s="204" t="s">
        <v>1642</v>
      </c>
      <c r="K1536" s="213" t="s">
        <v>1643</v>
      </c>
      <c r="L1536" s="210" t="s">
        <v>55</v>
      </c>
      <c r="M1536" s="208" t="s">
        <v>47</v>
      </c>
      <c r="N1536" s="208">
        <v>1</v>
      </c>
      <c r="O1536" s="208"/>
      <c r="P1536" s="57" t="str">
        <f t="shared" si="286"/>
        <v>MAIN UNIT</v>
      </c>
      <c r="Q1536" s="208" t="s">
        <v>48</v>
      </c>
      <c r="R1536" s="208" t="s">
        <v>49</v>
      </c>
      <c r="S1536" s="208" t="s">
        <v>36</v>
      </c>
      <c r="T1536" s="208" t="s">
        <v>65</v>
      </c>
      <c r="U1536" s="208" t="s">
        <v>66</v>
      </c>
      <c r="V1536" s="208" t="s">
        <v>109</v>
      </c>
      <c r="W1536" s="208" t="s">
        <v>96</v>
      </c>
      <c r="X1536" s="34">
        <v>9300000</v>
      </c>
      <c r="Y1536" s="215" t="str">
        <f t="shared" si="297"/>
        <v>1</v>
      </c>
      <c r="Z1536" s="26">
        <f t="shared" si="296"/>
        <v>9300000</v>
      </c>
      <c r="AA1536" s="208">
        <v>7.2800000000000004E-2</v>
      </c>
      <c r="AB1536" s="35">
        <f t="shared" si="294"/>
        <v>677040</v>
      </c>
      <c r="AC1536" s="27">
        <f t="shared" si="287"/>
        <v>77791.896000000008</v>
      </c>
      <c r="AD1536" s="212">
        <v>0.1149</v>
      </c>
      <c r="AE1536" s="211">
        <f t="shared" si="288"/>
        <v>0</v>
      </c>
      <c r="AF1536" s="211" t="str">
        <f>IF(AND(COUNTIFS($J$18:J1536,J1536)=1,AE1536=1),1,"")</f>
        <v/>
      </c>
      <c r="AG1536" s="211" t="str">
        <f>IF(C1536="","",IF(AND(COUNTIFS($J$18:J1536,J1536)=1,C1536&lt;&gt;""),1,""))</f>
        <v/>
      </c>
      <c r="AH1536" s="211" t="str">
        <f>IF(G1536="","",IF(AND(COUNTIFS($J$18:J1536,J1536)=1,G1536&lt;&gt;""),1,""))</f>
        <v/>
      </c>
      <c r="AI1536" s="28">
        <f t="shared" si="289"/>
        <v>63006605.696460173</v>
      </c>
      <c r="AJ1536" s="28">
        <f t="shared" si="290"/>
        <v>8897485.660753984</v>
      </c>
      <c r="AK1536" s="29">
        <f t="shared" si="291"/>
        <v>0.141215124388995</v>
      </c>
      <c r="AL1536" s="210"/>
      <c r="AM1536" s="210"/>
      <c r="AN1536" s="210"/>
      <c r="AO1536" s="210"/>
      <c r="AP1536" s="45" t="str">
        <f t="shared" si="292"/>
        <v>20215</v>
      </c>
      <c r="AQ1536" s="45" t="str">
        <f t="shared" si="293"/>
        <v>20215JPY</v>
      </c>
    </row>
    <row r="1537" spans="1:43" s="15" customFormat="1">
      <c r="A1537" s="208" t="s">
        <v>35</v>
      </c>
      <c r="B1537" s="209">
        <v>2021</v>
      </c>
      <c r="C1537" s="209">
        <v>1</v>
      </c>
      <c r="D1537" s="57" t="str">
        <f t="shared" si="295"/>
        <v>Q4</v>
      </c>
      <c r="E1537" s="208" t="s">
        <v>40</v>
      </c>
      <c r="F1537" s="209">
        <v>2021</v>
      </c>
      <c r="G1537" s="209">
        <v>5</v>
      </c>
      <c r="H1537" s="213"/>
      <c r="I1537" s="57" t="str">
        <f t="shared" si="285"/>
        <v>Q1</v>
      </c>
      <c r="J1537" s="204" t="s">
        <v>1644</v>
      </c>
      <c r="K1537" s="213" t="s">
        <v>1645</v>
      </c>
      <c r="L1537" s="210" t="s">
        <v>55</v>
      </c>
      <c r="M1537" s="208" t="s">
        <v>47</v>
      </c>
      <c r="N1537" s="208">
        <v>1</v>
      </c>
      <c r="O1537" s="208"/>
      <c r="P1537" s="57" t="str">
        <f t="shared" si="286"/>
        <v>MAIN UNIT</v>
      </c>
      <c r="Q1537" s="208" t="s">
        <v>48</v>
      </c>
      <c r="R1537" s="208" t="s">
        <v>49</v>
      </c>
      <c r="S1537" s="208" t="s">
        <v>36</v>
      </c>
      <c r="T1537" s="208" t="s">
        <v>65</v>
      </c>
      <c r="U1537" s="208" t="s">
        <v>66</v>
      </c>
      <c r="V1537" s="208" t="s">
        <v>290</v>
      </c>
      <c r="W1537" s="208" t="s">
        <v>96</v>
      </c>
      <c r="X1537" s="34">
        <v>6800000</v>
      </c>
      <c r="Y1537" s="215" t="str">
        <f t="shared" si="297"/>
        <v>1</v>
      </c>
      <c r="Z1537" s="26">
        <f t="shared" si="296"/>
        <v>6800000</v>
      </c>
      <c r="AA1537" s="208">
        <v>7.2800000000000004E-2</v>
      </c>
      <c r="AB1537" s="35">
        <f t="shared" si="294"/>
        <v>495040</v>
      </c>
      <c r="AC1537" s="27">
        <f t="shared" si="287"/>
        <v>75295.584000000003</v>
      </c>
      <c r="AD1537" s="212">
        <v>0.15210000000000001</v>
      </c>
      <c r="AE1537" s="211">
        <f t="shared" si="288"/>
        <v>0</v>
      </c>
      <c r="AF1537" s="211" t="str">
        <f>IF(AND(COUNTIFS($J$18:J1537,J1537)=1,AE1537=1),1,"")</f>
        <v/>
      </c>
      <c r="AG1537" s="211">
        <f>IF(C1537="","",IF(AND(COUNTIFS($J$18:J1537,J1537)=1,C1537&lt;&gt;""),1,""))</f>
        <v>1</v>
      </c>
      <c r="AH1537" s="211">
        <f>IF(G1537="","",IF(AND(COUNTIFS($J$18:J1537,J1537)=1,G1537&lt;&gt;""),1,""))</f>
        <v>1</v>
      </c>
      <c r="AI1537" s="28">
        <f t="shared" si="289"/>
        <v>63006605.696460173</v>
      </c>
      <c r="AJ1537" s="28">
        <f t="shared" si="290"/>
        <v>8897485.660753984</v>
      </c>
      <c r="AK1537" s="29">
        <f t="shared" si="291"/>
        <v>0.141215124388995</v>
      </c>
      <c r="AL1537" s="210"/>
      <c r="AM1537" s="210"/>
      <c r="AN1537" s="210"/>
      <c r="AO1537" s="210"/>
      <c r="AP1537" s="45" t="str">
        <f t="shared" si="292"/>
        <v>20215</v>
      </c>
      <c r="AQ1537" s="45" t="str">
        <f t="shared" si="293"/>
        <v>20215JPY</v>
      </c>
    </row>
    <row r="1538" spans="1:43" s="15" customFormat="1">
      <c r="A1538" s="208" t="s">
        <v>35</v>
      </c>
      <c r="B1538" s="209">
        <v>2021</v>
      </c>
      <c r="C1538" s="209">
        <v>1</v>
      </c>
      <c r="D1538" s="57" t="str">
        <f t="shared" si="295"/>
        <v>Q4</v>
      </c>
      <c r="E1538" s="208" t="s">
        <v>40</v>
      </c>
      <c r="F1538" s="209">
        <v>2021</v>
      </c>
      <c r="G1538" s="209">
        <v>5</v>
      </c>
      <c r="H1538" s="213"/>
      <c r="I1538" s="57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204" t="s">
        <v>1646</v>
      </c>
      <c r="K1538" s="213" t="s">
        <v>532</v>
      </c>
      <c r="L1538" s="210" t="s">
        <v>273</v>
      </c>
      <c r="M1538" s="208" t="s">
        <v>47</v>
      </c>
      <c r="N1538" s="208">
        <v>1</v>
      </c>
      <c r="O1538" s="208"/>
      <c r="P1538" s="57" t="str">
        <f t="shared" ref="P1538:P1601" si="299">IF(M1538="","",IF(AND(N1538&gt;0,L1538&lt;&gt;""),"MAIN UNIT",IF(AND(O1538&gt;0,L1538&lt;&gt;""),"SERVICE/ PARTS","C66 SERVICE/OTHERS")))</f>
        <v>MAIN UNIT</v>
      </c>
      <c r="Q1538" s="208" t="s">
        <v>48</v>
      </c>
      <c r="R1538" s="208" t="s">
        <v>49</v>
      </c>
      <c r="S1538" s="208" t="s">
        <v>36</v>
      </c>
      <c r="T1538" s="208" t="s">
        <v>65</v>
      </c>
      <c r="U1538" s="208" t="s">
        <v>66</v>
      </c>
      <c r="V1538" s="208" t="s">
        <v>290</v>
      </c>
      <c r="W1538" s="208" t="s">
        <v>51</v>
      </c>
      <c r="X1538" s="34">
        <v>1430000</v>
      </c>
      <c r="Y1538" s="215" t="str">
        <f t="shared" si="297"/>
        <v>1.13</v>
      </c>
      <c r="Z1538" s="26">
        <f t="shared" si="296"/>
        <v>1430000</v>
      </c>
      <c r="AA1538" s="208">
        <v>1.1950000000000001</v>
      </c>
      <c r="AB1538" s="35">
        <f t="shared" si="294"/>
        <v>1512256.6371681418</v>
      </c>
      <c r="AC1538" s="27">
        <f t="shared" ref="AC1538:AC1601" si="300">IF(R1538&lt;&gt;"",AB1538*AD1538,"")</f>
        <v>156669.78761061947</v>
      </c>
      <c r="AD1538" s="212">
        <v>0.1036</v>
      </c>
      <c r="AE1538" s="211">
        <f t="shared" ref="AE1538:AE1601" si="301">IF(Q1538="","",IF(Q1538="Yes",1,0))</f>
        <v>0</v>
      </c>
      <c r="AF1538" s="211" t="str">
        <f>IF(AND(COUNTIFS($J$18:J1538,J1538)=1,AE1538=1),1,"")</f>
        <v/>
      </c>
      <c r="AG1538" s="211">
        <f>IF(C1538="","",IF(AND(COUNTIFS($J$18:J1538,J1538)=1,C1538&lt;&gt;""),1,""))</f>
        <v>1</v>
      </c>
      <c r="AH1538" s="211">
        <f>IF(G1538="","",IF(AND(COUNTIFS($J$18:J1538,J1538)=1,G1538&lt;&gt;""),1,""))</f>
        <v>1</v>
      </c>
      <c r="AI1538" s="28">
        <f t="shared" ref="AI1538:AI1601" si="302">IF(P1538="C66 SERVICE","",SUMIFS(AB:AB,F:F,F1538,G:G,G1538,E:E,E1538))</f>
        <v>63006605.696460173</v>
      </c>
      <c r="AJ1538" s="28">
        <f t="shared" ref="AJ1538:AJ1601" si="303">IF(P1538="C66 SERVICE","",SUMIFS(AC:AC,F:F,F1538,G:G,G1538,E:E,E1538))</f>
        <v>8897485.660753984</v>
      </c>
      <c r="AK1538" s="29">
        <f t="shared" ref="AK1538:AK1601" si="304">IF(AJ1538&gt;0,AJ1538/AI1538,"")</f>
        <v>0.141215124388995</v>
      </c>
      <c r="AL1538" s="210"/>
      <c r="AM1538" s="210"/>
      <c r="AN1538" s="210"/>
      <c r="AO1538" s="210"/>
      <c r="AP1538" s="45" t="str">
        <f t="shared" ref="AP1538:AP1601" si="305">IF(F1538="","",F1538&amp;G1538)</f>
        <v>20215</v>
      </c>
      <c r="AQ1538" s="45" t="str">
        <f t="shared" ref="AQ1538:AQ1601" si="306">IF(W1538="","",F1538&amp;G1538&amp;W1538)</f>
        <v>20215RMB</v>
      </c>
    </row>
    <row r="1539" spans="1:43" s="15" customFormat="1">
      <c r="A1539" s="208" t="s">
        <v>35</v>
      </c>
      <c r="B1539" s="209">
        <v>2021</v>
      </c>
      <c r="C1539" s="209">
        <v>1</v>
      </c>
      <c r="D1539" s="57" t="str">
        <f t="shared" si="295"/>
        <v>Q4</v>
      </c>
      <c r="E1539" s="208" t="s">
        <v>40</v>
      </c>
      <c r="F1539" s="209">
        <v>2021</v>
      </c>
      <c r="G1539" s="209">
        <v>5</v>
      </c>
      <c r="H1539" s="213"/>
      <c r="I1539" s="57" t="str">
        <f t="shared" si="298"/>
        <v>Q1</v>
      </c>
      <c r="J1539" s="204" t="s">
        <v>1646</v>
      </c>
      <c r="K1539" s="213" t="s">
        <v>532</v>
      </c>
      <c r="L1539" s="210" t="s">
        <v>273</v>
      </c>
      <c r="M1539" s="208" t="s">
        <v>47</v>
      </c>
      <c r="N1539" s="208">
        <v>1</v>
      </c>
      <c r="O1539" s="208"/>
      <c r="P1539" s="57" t="str">
        <f t="shared" si="299"/>
        <v>MAIN UNIT</v>
      </c>
      <c r="Q1539" s="208" t="s">
        <v>48</v>
      </c>
      <c r="R1539" s="208" t="s">
        <v>49</v>
      </c>
      <c r="S1539" s="208" t="s">
        <v>36</v>
      </c>
      <c r="T1539" s="208" t="s">
        <v>65</v>
      </c>
      <c r="U1539" s="208" t="s">
        <v>66</v>
      </c>
      <c r="V1539" s="208" t="s">
        <v>290</v>
      </c>
      <c r="W1539" s="208" t="s">
        <v>51</v>
      </c>
      <c r="X1539" s="34">
        <v>1430000</v>
      </c>
      <c r="Y1539" s="215" t="str">
        <f t="shared" si="297"/>
        <v>1.13</v>
      </c>
      <c r="Z1539" s="26">
        <f t="shared" si="296"/>
        <v>1430000</v>
      </c>
      <c r="AA1539" s="208">
        <v>1.1950000000000001</v>
      </c>
      <c r="AB1539" s="35">
        <f t="shared" si="294"/>
        <v>1512256.6371681418</v>
      </c>
      <c r="AC1539" s="27">
        <f t="shared" si="300"/>
        <v>156669.78761061947</v>
      </c>
      <c r="AD1539" s="212">
        <v>0.1036</v>
      </c>
      <c r="AE1539" s="211">
        <f t="shared" si="301"/>
        <v>0</v>
      </c>
      <c r="AF1539" s="211" t="str">
        <f>IF(AND(COUNTIFS($J$18:J1539,J1539)=1,AE1539=1),1,"")</f>
        <v/>
      </c>
      <c r="AG1539" s="211" t="str">
        <f>IF(C1539="","",IF(AND(COUNTIFS($J$18:J1539,J1539)=1,C1539&lt;&gt;""),1,""))</f>
        <v/>
      </c>
      <c r="AH1539" s="211" t="str">
        <f>IF(G1539="","",IF(AND(COUNTIFS($J$18:J1539,J1539)=1,G1539&lt;&gt;""),1,""))</f>
        <v/>
      </c>
      <c r="AI1539" s="28">
        <f t="shared" si="302"/>
        <v>63006605.696460173</v>
      </c>
      <c r="AJ1539" s="28">
        <f t="shared" si="303"/>
        <v>8897485.660753984</v>
      </c>
      <c r="AK1539" s="29">
        <f t="shared" si="304"/>
        <v>0.141215124388995</v>
      </c>
      <c r="AL1539" s="210"/>
      <c r="AM1539" s="210"/>
      <c r="AN1539" s="210"/>
      <c r="AO1539" s="210"/>
      <c r="AP1539" s="45" t="str">
        <f t="shared" si="305"/>
        <v>20215</v>
      </c>
      <c r="AQ1539" s="45" t="str">
        <f t="shared" si="306"/>
        <v>20215RMB</v>
      </c>
    </row>
    <row r="1540" spans="1:43" s="15" customFormat="1">
      <c r="A1540" s="208" t="s">
        <v>35</v>
      </c>
      <c r="B1540" s="209">
        <v>2021</v>
      </c>
      <c r="C1540" s="209">
        <v>1</v>
      </c>
      <c r="D1540" s="57" t="str">
        <f t="shared" si="295"/>
        <v>Q4</v>
      </c>
      <c r="E1540" s="208" t="s">
        <v>40</v>
      </c>
      <c r="F1540" s="209">
        <v>2021</v>
      </c>
      <c r="G1540" s="209">
        <v>5</v>
      </c>
      <c r="H1540" s="213"/>
      <c r="I1540" s="57" t="str">
        <f t="shared" si="298"/>
        <v>Q1</v>
      </c>
      <c r="J1540" s="204" t="s">
        <v>1646</v>
      </c>
      <c r="K1540" s="213" t="s">
        <v>532</v>
      </c>
      <c r="L1540" s="210" t="s">
        <v>273</v>
      </c>
      <c r="M1540" s="208" t="s">
        <v>47</v>
      </c>
      <c r="N1540" s="208">
        <v>1</v>
      </c>
      <c r="O1540" s="208"/>
      <c r="P1540" s="57" t="str">
        <f t="shared" si="299"/>
        <v>MAIN UNIT</v>
      </c>
      <c r="Q1540" s="208" t="s">
        <v>48</v>
      </c>
      <c r="R1540" s="208" t="s">
        <v>49</v>
      </c>
      <c r="S1540" s="208" t="s">
        <v>36</v>
      </c>
      <c r="T1540" s="208" t="s">
        <v>65</v>
      </c>
      <c r="U1540" s="208" t="s">
        <v>66</v>
      </c>
      <c r="V1540" s="208" t="s">
        <v>290</v>
      </c>
      <c r="W1540" s="208" t="s">
        <v>51</v>
      </c>
      <c r="X1540" s="34">
        <v>1430000</v>
      </c>
      <c r="Y1540" s="215" t="str">
        <f t="shared" si="297"/>
        <v>1.13</v>
      </c>
      <c r="Z1540" s="26">
        <f t="shared" si="296"/>
        <v>1430000</v>
      </c>
      <c r="AA1540" s="208">
        <v>1.1950000000000001</v>
      </c>
      <c r="AB1540" s="35">
        <f t="shared" si="294"/>
        <v>1512256.6371681418</v>
      </c>
      <c r="AC1540" s="27">
        <f t="shared" si="300"/>
        <v>156669.78761061947</v>
      </c>
      <c r="AD1540" s="212">
        <v>0.1036</v>
      </c>
      <c r="AE1540" s="211">
        <f t="shared" si="301"/>
        <v>0</v>
      </c>
      <c r="AF1540" s="211" t="str">
        <f>IF(AND(COUNTIFS($J$18:J1540,J1540)=1,AE1540=1),1,"")</f>
        <v/>
      </c>
      <c r="AG1540" s="211" t="str">
        <f>IF(C1540="","",IF(AND(COUNTIFS($J$18:J1540,J1540)=1,C1540&lt;&gt;""),1,""))</f>
        <v/>
      </c>
      <c r="AH1540" s="211" t="str">
        <f>IF(G1540="","",IF(AND(COUNTIFS($J$18:J1540,J1540)=1,G1540&lt;&gt;""),1,""))</f>
        <v/>
      </c>
      <c r="AI1540" s="28">
        <f t="shared" si="302"/>
        <v>63006605.696460173</v>
      </c>
      <c r="AJ1540" s="28">
        <f t="shared" si="303"/>
        <v>8897485.660753984</v>
      </c>
      <c r="AK1540" s="29">
        <f t="shared" si="304"/>
        <v>0.141215124388995</v>
      </c>
      <c r="AL1540" s="210"/>
      <c r="AM1540" s="210"/>
      <c r="AN1540" s="210"/>
      <c r="AO1540" s="210"/>
      <c r="AP1540" s="45" t="str">
        <f t="shared" si="305"/>
        <v>20215</v>
      </c>
      <c r="AQ1540" s="45" t="str">
        <f t="shared" si="306"/>
        <v>20215RMB</v>
      </c>
    </row>
    <row r="1541" spans="1:43" s="15" customFormat="1">
      <c r="A1541" s="208" t="s">
        <v>35</v>
      </c>
      <c r="B1541" s="209">
        <v>2021</v>
      </c>
      <c r="C1541" s="209">
        <v>1</v>
      </c>
      <c r="D1541" s="57" t="str">
        <f t="shared" si="295"/>
        <v>Q4</v>
      </c>
      <c r="E1541" s="208" t="s">
        <v>40</v>
      </c>
      <c r="F1541" s="209">
        <v>2021</v>
      </c>
      <c r="G1541" s="209">
        <v>5</v>
      </c>
      <c r="H1541" s="213"/>
      <c r="I1541" s="57" t="str">
        <f t="shared" si="298"/>
        <v>Q1</v>
      </c>
      <c r="J1541" s="204" t="s">
        <v>1646</v>
      </c>
      <c r="K1541" s="213" t="s">
        <v>532</v>
      </c>
      <c r="L1541" s="210" t="s">
        <v>273</v>
      </c>
      <c r="M1541" s="208" t="s">
        <v>47</v>
      </c>
      <c r="N1541" s="208">
        <v>1</v>
      </c>
      <c r="O1541" s="208"/>
      <c r="P1541" s="57" t="str">
        <f t="shared" si="299"/>
        <v>MAIN UNIT</v>
      </c>
      <c r="Q1541" s="208" t="s">
        <v>48</v>
      </c>
      <c r="R1541" s="208" t="s">
        <v>49</v>
      </c>
      <c r="S1541" s="208" t="s">
        <v>36</v>
      </c>
      <c r="T1541" s="208" t="s">
        <v>65</v>
      </c>
      <c r="U1541" s="208" t="s">
        <v>66</v>
      </c>
      <c r="V1541" s="208" t="s">
        <v>290</v>
      </c>
      <c r="W1541" s="208" t="s">
        <v>51</v>
      </c>
      <c r="X1541" s="34">
        <v>1430000</v>
      </c>
      <c r="Y1541" s="215" t="str">
        <f t="shared" si="297"/>
        <v>1.13</v>
      </c>
      <c r="Z1541" s="26">
        <f t="shared" si="296"/>
        <v>1430000</v>
      </c>
      <c r="AA1541" s="208">
        <v>1.1950000000000001</v>
      </c>
      <c r="AB1541" s="35">
        <f t="shared" si="294"/>
        <v>1512256.6371681418</v>
      </c>
      <c r="AC1541" s="27">
        <f t="shared" si="300"/>
        <v>156669.78761061947</v>
      </c>
      <c r="AD1541" s="212">
        <v>0.1036</v>
      </c>
      <c r="AE1541" s="211">
        <f t="shared" si="301"/>
        <v>0</v>
      </c>
      <c r="AF1541" s="211" t="str">
        <f>IF(AND(COUNTIFS($J$18:J1541,J1541)=1,AE1541=1),1,"")</f>
        <v/>
      </c>
      <c r="AG1541" s="211" t="str">
        <f>IF(C1541="","",IF(AND(COUNTIFS($J$18:J1541,J1541)=1,C1541&lt;&gt;""),1,""))</f>
        <v/>
      </c>
      <c r="AH1541" s="211" t="str">
        <f>IF(G1541="","",IF(AND(COUNTIFS($J$18:J1541,J1541)=1,G1541&lt;&gt;""),1,""))</f>
        <v/>
      </c>
      <c r="AI1541" s="28">
        <f t="shared" si="302"/>
        <v>63006605.696460173</v>
      </c>
      <c r="AJ1541" s="28">
        <f t="shared" si="303"/>
        <v>8897485.660753984</v>
      </c>
      <c r="AK1541" s="29">
        <f t="shared" si="304"/>
        <v>0.141215124388995</v>
      </c>
      <c r="AL1541" s="210"/>
      <c r="AM1541" s="210"/>
      <c r="AN1541" s="210"/>
      <c r="AO1541" s="210"/>
      <c r="AP1541" s="45" t="str">
        <f t="shared" si="305"/>
        <v>20215</v>
      </c>
      <c r="AQ1541" s="45" t="str">
        <f t="shared" si="306"/>
        <v>20215RMB</v>
      </c>
    </row>
    <row r="1542" spans="1:43" s="15" customFormat="1">
      <c r="A1542" s="208" t="s">
        <v>35</v>
      </c>
      <c r="B1542" s="209">
        <v>2021</v>
      </c>
      <c r="C1542" s="209">
        <v>1</v>
      </c>
      <c r="D1542" s="57" t="str">
        <f t="shared" si="295"/>
        <v>Q4</v>
      </c>
      <c r="E1542" s="208" t="s">
        <v>40</v>
      </c>
      <c r="F1542" s="209">
        <v>2021</v>
      </c>
      <c r="G1542" s="209">
        <v>5</v>
      </c>
      <c r="H1542" s="213"/>
      <c r="I1542" s="57" t="str">
        <f t="shared" si="298"/>
        <v>Q1</v>
      </c>
      <c r="J1542" s="204" t="s">
        <v>1647</v>
      </c>
      <c r="K1542" s="213" t="s">
        <v>1648</v>
      </c>
      <c r="L1542" s="210" t="s">
        <v>79</v>
      </c>
      <c r="M1542" s="208" t="s">
        <v>47</v>
      </c>
      <c r="N1542" s="208">
        <v>1</v>
      </c>
      <c r="O1542" s="208"/>
      <c r="P1542" s="57" t="str">
        <f t="shared" si="299"/>
        <v>MAIN UNIT</v>
      </c>
      <c r="Q1542" s="208" t="s">
        <v>56</v>
      </c>
      <c r="R1542" s="208" t="s">
        <v>49</v>
      </c>
      <c r="S1542" s="208" t="s">
        <v>36</v>
      </c>
      <c r="T1542" s="208" t="s">
        <v>65</v>
      </c>
      <c r="U1542" s="208" t="s">
        <v>66</v>
      </c>
      <c r="V1542" s="208" t="s">
        <v>1649</v>
      </c>
      <c r="W1542" s="208" t="s">
        <v>96</v>
      </c>
      <c r="X1542" s="34">
        <v>12726000</v>
      </c>
      <c r="Y1542" s="215" t="str">
        <f t="shared" si="297"/>
        <v>1</v>
      </c>
      <c r="Z1542" s="26">
        <f t="shared" si="296"/>
        <v>12726000</v>
      </c>
      <c r="AA1542" s="208">
        <v>7.2800000000000004E-2</v>
      </c>
      <c r="AB1542" s="35">
        <f t="shared" si="294"/>
        <v>926452.8</v>
      </c>
      <c r="AC1542" s="27">
        <f t="shared" si="300"/>
        <v>113675.75856</v>
      </c>
      <c r="AD1542" s="212">
        <v>0.1227</v>
      </c>
      <c r="AE1542" s="211">
        <f t="shared" si="301"/>
        <v>1</v>
      </c>
      <c r="AF1542" s="211">
        <f>IF(AND(COUNTIFS($J$18:J1542,J1542)=1,AE1542=1),1,"")</f>
        <v>1</v>
      </c>
      <c r="AG1542" s="211">
        <f>IF(C1542="","",IF(AND(COUNTIFS($J$18:J1542,J1542)=1,C1542&lt;&gt;""),1,""))</f>
        <v>1</v>
      </c>
      <c r="AH1542" s="211">
        <f>IF(G1542="","",IF(AND(COUNTIFS($J$18:J1542,J1542)=1,G1542&lt;&gt;""),1,""))</f>
        <v>1</v>
      </c>
      <c r="AI1542" s="28">
        <f t="shared" si="302"/>
        <v>63006605.696460173</v>
      </c>
      <c r="AJ1542" s="28">
        <f t="shared" si="303"/>
        <v>8897485.660753984</v>
      </c>
      <c r="AK1542" s="29">
        <f t="shared" si="304"/>
        <v>0.141215124388995</v>
      </c>
      <c r="AL1542" s="210"/>
      <c r="AM1542" s="210"/>
      <c r="AN1542" s="210"/>
      <c r="AO1542" s="210"/>
      <c r="AP1542" s="45" t="str">
        <f t="shared" si="305"/>
        <v>20215</v>
      </c>
      <c r="AQ1542" s="45" t="str">
        <f t="shared" si="306"/>
        <v>20215JPY</v>
      </c>
    </row>
    <row r="1543" spans="1:43" s="15" customFormat="1">
      <c r="A1543" s="208" t="s">
        <v>35</v>
      </c>
      <c r="B1543" s="209">
        <v>2021</v>
      </c>
      <c r="C1543" s="209">
        <v>1</v>
      </c>
      <c r="D1543" s="57" t="str">
        <f t="shared" si="295"/>
        <v>Q4</v>
      </c>
      <c r="E1543" s="208" t="s">
        <v>40</v>
      </c>
      <c r="F1543" s="209">
        <v>2021</v>
      </c>
      <c r="G1543" s="209">
        <v>5</v>
      </c>
      <c r="H1543" s="213"/>
      <c r="I1543" s="57" t="str">
        <f t="shared" si="298"/>
        <v>Q1</v>
      </c>
      <c r="J1543" s="204" t="s">
        <v>1650</v>
      </c>
      <c r="K1543" s="213" t="s">
        <v>1002</v>
      </c>
      <c r="L1543" s="210" t="s">
        <v>79</v>
      </c>
      <c r="M1543" s="208" t="s">
        <v>47</v>
      </c>
      <c r="N1543" s="208">
        <v>1</v>
      </c>
      <c r="O1543" s="208"/>
      <c r="P1543" s="57" t="str">
        <f t="shared" si="299"/>
        <v>MAIN UNIT</v>
      </c>
      <c r="Q1543" s="208" t="s">
        <v>48</v>
      </c>
      <c r="R1543" s="208" t="s">
        <v>49</v>
      </c>
      <c r="S1543" s="208" t="s">
        <v>36</v>
      </c>
      <c r="T1543" s="208" t="s">
        <v>65</v>
      </c>
      <c r="U1543" s="208" t="s">
        <v>66</v>
      </c>
      <c r="V1543" s="208" t="s">
        <v>114</v>
      </c>
      <c r="W1543" s="208" t="s">
        <v>96</v>
      </c>
      <c r="X1543" s="34">
        <v>12000000</v>
      </c>
      <c r="Y1543" s="215" t="str">
        <f t="shared" si="297"/>
        <v>1</v>
      </c>
      <c r="Z1543" s="26">
        <f t="shared" si="296"/>
        <v>12000000</v>
      </c>
      <c r="AA1543" s="208">
        <v>7.2800000000000004E-2</v>
      </c>
      <c r="AB1543" s="35">
        <f t="shared" si="294"/>
        <v>873600</v>
      </c>
      <c r="AC1543" s="27">
        <f t="shared" si="300"/>
        <v>92514.239999999991</v>
      </c>
      <c r="AD1543" s="212">
        <v>0.10589999999999999</v>
      </c>
      <c r="AE1543" s="211">
        <f t="shared" si="301"/>
        <v>0</v>
      </c>
      <c r="AF1543" s="211" t="str">
        <f>IF(AND(COUNTIFS($J$18:J1543,J1543)=1,AE1543=1),1,"")</f>
        <v/>
      </c>
      <c r="AG1543" s="211">
        <f>IF(C1543="","",IF(AND(COUNTIFS($J$18:J1543,J1543)=1,C1543&lt;&gt;""),1,""))</f>
        <v>1</v>
      </c>
      <c r="AH1543" s="211">
        <f>IF(G1543="","",IF(AND(COUNTIFS($J$18:J1543,J1543)=1,G1543&lt;&gt;""),1,""))</f>
        <v>1</v>
      </c>
      <c r="AI1543" s="28">
        <f t="shared" si="302"/>
        <v>63006605.696460173</v>
      </c>
      <c r="AJ1543" s="28">
        <f t="shared" si="303"/>
        <v>8897485.660753984</v>
      </c>
      <c r="AK1543" s="29">
        <f t="shared" si="304"/>
        <v>0.141215124388995</v>
      </c>
      <c r="AL1543" s="210"/>
      <c r="AM1543" s="210"/>
      <c r="AN1543" s="210"/>
      <c r="AO1543" s="210"/>
      <c r="AP1543" s="45" t="str">
        <f t="shared" si="305"/>
        <v>20215</v>
      </c>
      <c r="AQ1543" s="45" t="str">
        <f t="shared" si="306"/>
        <v>20215JPY</v>
      </c>
    </row>
    <row r="1544" spans="1:43" s="15" customFormat="1">
      <c r="A1544" s="208" t="s">
        <v>35</v>
      </c>
      <c r="B1544" s="209">
        <v>2021</v>
      </c>
      <c r="C1544" s="209">
        <v>1</v>
      </c>
      <c r="D1544" s="57" t="str">
        <f t="shared" si="295"/>
        <v>Q4</v>
      </c>
      <c r="E1544" s="208" t="s">
        <v>40</v>
      </c>
      <c r="F1544" s="209">
        <v>2021</v>
      </c>
      <c r="G1544" s="209">
        <v>5</v>
      </c>
      <c r="H1544" s="213"/>
      <c r="I1544" s="57" t="str">
        <f t="shared" si="298"/>
        <v>Q1</v>
      </c>
      <c r="J1544" s="204" t="s">
        <v>1650</v>
      </c>
      <c r="K1544" s="213" t="s">
        <v>1002</v>
      </c>
      <c r="L1544" s="210" t="s">
        <v>79</v>
      </c>
      <c r="M1544" s="208" t="s">
        <v>47</v>
      </c>
      <c r="N1544" s="208">
        <v>1</v>
      </c>
      <c r="O1544" s="208"/>
      <c r="P1544" s="57" t="str">
        <f t="shared" si="299"/>
        <v>MAIN UNIT</v>
      </c>
      <c r="Q1544" s="208" t="s">
        <v>48</v>
      </c>
      <c r="R1544" s="208" t="s">
        <v>49</v>
      </c>
      <c r="S1544" s="208" t="s">
        <v>36</v>
      </c>
      <c r="T1544" s="208" t="s">
        <v>65</v>
      </c>
      <c r="U1544" s="208" t="s">
        <v>66</v>
      </c>
      <c r="V1544" s="208" t="s">
        <v>114</v>
      </c>
      <c r="W1544" s="208" t="s">
        <v>96</v>
      </c>
      <c r="X1544" s="34">
        <v>12000000</v>
      </c>
      <c r="Y1544" s="215" t="str">
        <f t="shared" si="297"/>
        <v>1</v>
      </c>
      <c r="Z1544" s="26">
        <f t="shared" si="296"/>
        <v>12000000</v>
      </c>
      <c r="AA1544" s="208">
        <v>7.2800000000000004E-2</v>
      </c>
      <c r="AB1544" s="35">
        <f t="shared" si="294"/>
        <v>873600</v>
      </c>
      <c r="AC1544" s="27">
        <f t="shared" si="300"/>
        <v>92514.239999999991</v>
      </c>
      <c r="AD1544" s="212">
        <v>0.10589999999999999</v>
      </c>
      <c r="AE1544" s="211">
        <f t="shared" si="301"/>
        <v>0</v>
      </c>
      <c r="AF1544" s="211" t="str">
        <f>IF(AND(COUNTIFS($J$18:J1544,J1544)=1,AE1544=1),1,"")</f>
        <v/>
      </c>
      <c r="AG1544" s="211" t="str">
        <f>IF(C1544="","",IF(AND(COUNTIFS($J$18:J1544,J1544)=1,C1544&lt;&gt;""),1,""))</f>
        <v/>
      </c>
      <c r="AH1544" s="211" t="str">
        <f>IF(G1544="","",IF(AND(COUNTIFS($J$18:J1544,J1544)=1,G1544&lt;&gt;""),1,""))</f>
        <v/>
      </c>
      <c r="AI1544" s="28">
        <f t="shared" si="302"/>
        <v>63006605.696460173</v>
      </c>
      <c r="AJ1544" s="28">
        <f t="shared" si="303"/>
        <v>8897485.660753984</v>
      </c>
      <c r="AK1544" s="29">
        <f t="shared" si="304"/>
        <v>0.141215124388995</v>
      </c>
      <c r="AL1544" s="210"/>
      <c r="AM1544" s="210"/>
      <c r="AN1544" s="210"/>
      <c r="AO1544" s="210"/>
      <c r="AP1544" s="45" t="str">
        <f t="shared" si="305"/>
        <v>20215</v>
      </c>
      <c r="AQ1544" s="45" t="str">
        <f t="shared" si="306"/>
        <v>20215JPY</v>
      </c>
    </row>
    <row r="1545" spans="1:43" s="15" customFormat="1">
      <c r="A1545" s="208" t="s">
        <v>35</v>
      </c>
      <c r="B1545" s="209">
        <v>2021</v>
      </c>
      <c r="C1545" s="209">
        <v>1</v>
      </c>
      <c r="D1545" s="57" t="str">
        <f t="shared" si="295"/>
        <v>Q4</v>
      </c>
      <c r="E1545" s="208" t="s">
        <v>40</v>
      </c>
      <c r="F1545" s="209">
        <v>2021</v>
      </c>
      <c r="G1545" s="209">
        <v>5</v>
      </c>
      <c r="H1545" s="213"/>
      <c r="I1545" s="57" t="str">
        <f t="shared" si="298"/>
        <v>Q1</v>
      </c>
      <c r="J1545" s="204" t="s">
        <v>1650</v>
      </c>
      <c r="K1545" s="213" t="s">
        <v>1002</v>
      </c>
      <c r="L1545" s="210" t="s">
        <v>55</v>
      </c>
      <c r="M1545" s="208" t="s">
        <v>47</v>
      </c>
      <c r="N1545" s="208">
        <v>1</v>
      </c>
      <c r="O1545" s="208"/>
      <c r="P1545" s="57" t="str">
        <f t="shared" si="299"/>
        <v>MAIN UNIT</v>
      </c>
      <c r="Q1545" s="208" t="s">
        <v>48</v>
      </c>
      <c r="R1545" s="208" t="s">
        <v>49</v>
      </c>
      <c r="S1545" s="208" t="s">
        <v>36</v>
      </c>
      <c r="T1545" s="208" t="s">
        <v>65</v>
      </c>
      <c r="U1545" s="208" t="s">
        <v>66</v>
      </c>
      <c r="V1545" s="208" t="s">
        <v>114</v>
      </c>
      <c r="W1545" s="208" t="s">
        <v>96</v>
      </c>
      <c r="X1545" s="34">
        <v>8000000</v>
      </c>
      <c r="Y1545" s="215" t="str">
        <f t="shared" si="297"/>
        <v>1</v>
      </c>
      <c r="Z1545" s="26">
        <f t="shared" si="296"/>
        <v>8000000</v>
      </c>
      <c r="AA1545" s="208">
        <v>7.2800000000000004E-2</v>
      </c>
      <c r="AB1545" s="35">
        <f t="shared" si="294"/>
        <v>582400</v>
      </c>
      <c r="AC1545" s="27">
        <f t="shared" si="300"/>
        <v>61676.159999999996</v>
      </c>
      <c r="AD1545" s="212">
        <v>0.10589999999999999</v>
      </c>
      <c r="AE1545" s="211">
        <f t="shared" si="301"/>
        <v>0</v>
      </c>
      <c r="AF1545" s="211" t="str">
        <f>IF(AND(COUNTIFS($J$18:J1545,J1545)=1,AE1545=1),1,"")</f>
        <v/>
      </c>
      <c r="AG1545" s="211" t="str">
        <f>IF(C1545="","",IF(AND(COUNTIFS($J$18:J1545,J1545)=1,C1545&lt;&gt;""),1,""))</f>
        <v/>
      </c>
      <c r="AH1545" s="211" t="str">
        <f>IF(G1545="","",IF(AND(COUNTIFS($J$18:J1545,J1545)=1,G1545&lt;&gt;""),1,""))</f>
        <v/>
      </c>
      <c r="AI1545" s="28">
        <f t="shared" si="302"/>
        <v>63006605.696460173</v>
      </c>
      <c r="AJ1545" s="28">
        <f t="shared" si="303"/>
        <v>8897485.660753984</v>
      </c>
      <c r="AK1545" s="29">
        <f t="shared" si="304"/>
        <v>0.141215124388995</v>
      </c>
      <c r="AL1545" s="210"/>
      <c r="AM1545" s="210"/>
      <c r="AN1545" s="210"/>
      <c r="AO1545" s="210"/>
      <c r="AP1545" s="45" t="str">
        <f t="shared" si="305"/>
        <v>20215</v>
      </c>
      <c r="AQ1545" s="45" t="str">
        <f t="shared" si="306"/>
        <v>20215JPY</v>
      </c>
    </row>
    <row r="1546" spans="1:43" s="15" customFormat="1">
      <c r="A1546" s="208" t="s">
        <v>35</v>
      </c>
      <c r="B1546" s="209">
        <v>2021</v>
      </c>
      <c r="C1546" s="209">
        <v>1</v>
      </c>
      <c r="D1546" s="57" t="str">
        <f t="shared" si="295"/>
        <v>Q4</v>
      </c>
      <c r="E1546" s="208" t="s">
        <v>40</v>
      </c>
      <c r="F1546" s="209">
        <v>2021</v>
      </c>
      <c r="G1546" s="209">
        <v>5</v>
      </c>
      <c r="H1546" s="213"/>
      <c r="I1546" s="57" t="str">
        <f t="shared" si="298"/>
        <v>Q1</v>
      </c>
      <c r="J1546" s="204" t="s">
        <v>1650</v>
      </c>
      <c r="K1546" s="213" t="s">
        <v>1002</v>
      </c>
      <c r="L1546" s="210" t="s">
        <v>55</v>
      </c>
      <c r="M1546" s="208" t="s">
        <v>47</v>
      </c>
      <c r="N1546" s="208">
        <v>1</v>
      </c>
      <c r="O1546" s="208"/>
      <c r="P1546" s="57" t="str">
        <f t="shared" si="299"/>
        <v>MAIN UNIT</v>
      </c>
      <c r="Q1546" s="208" t="s">
        <v>48</v>
      </c>
      <c r="R1546" s="208" t="s">
        <v>49</v>
      </c>
      <c r="S1546" s="208" t="s">
        <v>36</v>
      </c>
      <c r="T1546" s="208" t="s">
        <v>65</v>
      </c>
      <c r="U1546" s="208" t="s">
        <v>66</v>
      </c>
      <c r="V1546" s="208" t="s">
        <v>114</v>
      </c>
      <c r="W1546" s="208" t="s">
        <v>96</v>
      </c>
      <c r="X1546" s="34">
        <v>8000000</v>
      </c>
      <c r="Y1546" s="215" t="str">
        <f t="shared" si="297"/>
        <v>1</v>
      </c>
      <c r="Z1546" s="26">
        <f t="shared" si="296"/>
        <v>8000000</v>
      </c>
      <c r="AA1546" s="208">
        <v>7.2800000000000004E-2</v>
      </c>
      <c r="AB1546" s="35">
        <f t="shared" ref="AB1546:AB1609" si="307">IF(AND(R1546&lt;&gt;"C66",R1546&lt;&gt;""),Z1546/Y1546*AA1546,"")</f>
        <v>582400</v>
      </c>
      <c r="AC1546" s="27">
        <f t="shared" si="300"/>
        <v>61676.159999999996</v>
      </c>
      <c r="AD1546" s="212">
        <v>0.10589999999999999</v>
      </c>
      <c r="AE1546" s="211">
        <f t="shared" si="301"/>
        <v>0</v>
      </c>
      <c r="AF1546" s="211" t="str">
        <f>IF(AND(COUNTIFS($J$18:J1546,J1546)=1,AE1546=1),1,"")</f>
        <v/>
      </c>
      <c r="AG1546" s="211" t="str">
        <f>IF(C1546="","",IF(AND(COUNTIFS($J$18:J1546,J1546)=1,C1546&lt;&gt;""),1,""))</f>
        <v/>
      </c>
      <c r="AH1546" s="211" t="str">
        <f>IF(G1546="","",IF(AND(COUNTIFS($J$18:J1546,J1546)=1,G1546&lt;&gt;""),1,""))</f>
        <v/>
      </c>
      <c r="AI1546" s="28">
        <f t="shared" si="302"/>
        <v>63006605.696460173</v>
      </c>
      <c r="AJ1546" s="28">
        <f t="shared" si="303"/>
        <v>8897485.660753984</v>
      </c>
      <c r="AK1546" s="29">
        <f t="shared" si="304"/>
        <v>0.141215124388995</v>
      </c>
      <c r="AL1546" s="210"/>
      <c r="AM1546" s="210"/>
      <c r="AN1546" s="210"/>
      <c r="AO1546" s="210"/>
      <c r="AP1546" s="45" t="str">
        <f t="shared" si="305"/>
        <v>20215</v>
      </c>
      <c r="AQ1546" s="45" t="str">
        <f t="shared" si="306"/>
        <v>20215JPY</v>
      </c>
    </row>
    <row r="1547" spans="1:43" s="15" customFormat="1">
      <c r="A1547" s="208" t="s">
        <v>35</v>
      </c>
      <c r="B1547" s="209">
        <v>2021</v>
      </c>
      <c r="C1547" s="209">
        <v>1</v>
      </c>
      <c r="D1547" s="57" t="str">
        <f t="shared" si="295"/>
        <v>Q4</v>
      </c>
      <c r="E1547" s="208" t="s">
        <v>40</v>
      </c>
      <c r="F1547" s="209">
        <v>2021</v>
      </c>
      <c r="G1547" s="209">
        <v>5</v>
      </c>
      <c r="H1547" s="213"/>
      <c r="I1547" s="57" t="str">
        <f t="shared" si="298"/>
        <v>Q1</v>
      </c>
      <c r="J1547" s="204" t="s">
        <v>1650</v>
      </c>
      <c r="K1547" s="213" t="s">
        <v>1002</v>
      </c>
      <c r="L1547" s="210" t="s">
        <v>55</v>
      </c>
      <c r="M1547" s="208" t="s">
        <v>47</v>
      </c>
      <c r="N1547" s="208">
        <v>1</v>
      </c>
      <c r="O1547" s="208"/>
      <c r="P1547" s="57" t="str">
        <f t="shared" si="299"/>
        <v>MAIN UNIT</v>
      </c>
      <c r="Q1547" s="208" t="s">
        <v>48</v>
      </c>
      <c r="R1547" s="208" t="s">
        <v>49</v>
      </c>
      <c r="S1547" s="208" t="s">
        <v>36</v>
      </c>
      <c r="T1547" s="208" t="s">
        <v>65</v>
      </c>
      <c r="U1547" s="208" t="s">
        <v>66</v>
      </c>
      <c r="V1547" s="208" t="s">
        <v>114</v>
      </c>
      <c r="W1547" s="208" t="s">
        <v>96</v>
      </c>
      <c r="X1547" s="34">
        <v>8000000</v>
      </c>
      <c r="Y1547" s="215" t="str">
        <f t="shared" si="297"/>
        <v>1</v>
      </c>
      <c r="Z1547" s="26">
        <f t="shared" si="296"/>
        <v>8000000</v>
      </c>
      <c r="AA1547" s="208">
        <v>7.2800000000000004E-2</v>
      </c>
      <c r="AB1547" s="35">
        <f t="shared" si="307"/>
        <v>582400</v>
      </c>
      <c r="AC1547" s="27">
        <f t="shared" si="300"/>
        <v>61676.159999999996</v>
      </c>
      <c r="AD1547" s="212">
        <v>0.10589999999999999</v>
      </c>
      <c r="AE1547" s="211">
        <f t="shared" si="301"/>
        <v>0</v>
      </c>
      <c r="AF1547" s="211" t="str">
        <f>IF(AND(COUNTIFS($J$18:J1547,J1547)=1,AE1547=1),1,"")</f>
        <v/>
      </c>
      <c r="AG1547" s="211" t="str">
        <f>IF(C1547="","",IF(AND(COUNTIFS($J$18:J1547,J1547)=1,C1547&lt;&gt;""),1,""))</f>
        <v/>
      </c>
      <c r="AH1547" s="211" t="str">
        <f>IF(G1547="","",IF(AND(COUNTIFS($J$18:J1547,J1547)=1,G1547&lt;&gt;""),1,""))</f>
        <v/>
      </c>
      <c r="AI1547" s="28">
        <f t="shared" si="302"/>
        <v>63006605.696460173</v>
      </c>
      <c r="AJ1547" s="28">
        <f t="shared" si="303"/>
        <v>8897485.660753984</v>
      </c>
      <c r="AK1547" s="29">
        <f t="shared" si="304"/>
        <v>0.141215124388995</v>
      </c>
      <c r="AL1547" s="210"/>
      <c r="AM1547" s="210"/>
      <c r="AN1547" s="210"/>
      <c r="AO1547" s="210"/>
      <c r="AP1547" s="45" t="str">
        <f t="shared" si="305"/>
        <v>20215</v>
      </c>
      <c r="AQ1547" s="45" t="str">
        <f t="shared" si="306"/>
        <v>20215JPY</v>
      </c>
    </row>
    <row r="1548" spans="1:43" s="15" customFormat="1">
      <c r="A1548" s="208" t="s">
        <v>35</v>
      </c>
      <c r="B1548" s="209">
        <v>2021</v>
      </c>
      <c r="C1548" s="209">
        <v>1</v>
      </c>
      <c r="D1548" s="57" t="str">
        <f t="shared" si="295"/>
        <v>Q4</v>
      </c>
      <c r="E1548" s="208" t="s">
        <v>40</v>
      </c>
      <c r="F1548" s="209">
        <v>2021</v>
      </c>
      <c r="G1548" s="209">
        <v>5</v>
      </c>
      <c r="H1548" s="213"/>
      <c r="I1548" s="57" t="str">
        <f t="shared" si="298"/>
        <v>Q1</v>
      </c>
      <c r="J1548" s="204" t="s">
        <v>1651</v>
      </c>
      <c r="K1548" s="213" t="s">
        <v>1182</v>
      </c>
      <c r="L1548" s="210" t="s">
        <v>55</v>
      </c>
      <c r="M1548" s="208" t="s">
        <v>47</v>
      </c>
      <c r="N1548" s="208">
        <v>1</v>
      </c>
      <c r="O1548" s="208"/>
      <c r="P1548" s="57" t="str">
        <f t="shared" si="299"/>
        <v>MAIN UNIT</v>
      </c>
      <c r="Q1548" s="208" t="s">
        <v>48</v>
      </c>
      <c r="R1548" s="208" t="s">
        <v>49</v>
      </c>
      <c r="S1548" s="208" t="s">
        <v>36</v>
      </c>
      <c r="T1548" s="208" t="s">
        <v>65</v>
      </c>
      <c r="U1548" s="208" t="s">
        <v>66</v>
      </c>
      <c r="V1548" s="208" t="s">
        <v>99</v>
      </c>
      <c r="W1548" s="208" t="s">
        <v>96</v>
      </c>
      <c r="X1548" s="34">
        <v>6950000</v>
      </c>
      <c r="Y1548" s="215" t="str">
        <f t="shared" si="297"/>
        <v>1</v>
      </c>
      <c r="Z1548" s="26">
        <f t="shared" si="296"/>
        <v>6950000</v>
      </c>
      <c r="AA1548" s="208">
        <v>7.2800000000000004E-2</v>
      </c>
      <c r="AB1548" s="35">
        <f t="shared" si="307"/>
        <v>505960</v>
      </c>
      <c r="AC1548" s="27">
        <f t="shared" si="300"/>
        <v>69468.308000000005</v>
      </c>
      <c r="AD1548" s="212">
        <v>0.13730000000000001</v>
      </c>
      <c r="AE1548" s="211">
        <f t="shared" si="301"/>
        <v>0</v>
      </c>
      <c r="AF1548" s="211" t="str">
        <f>IF(AND(COUNTIFS($J$18:J1548,J1548)=1,AE1548=1),1,"")</f>
        <v/>
      </c>
      <c r="AG1548" s="211">
        <f>IF(C1548="","",IF(AND(COUNTIFS($J$18:J1548,J1548)=1,C1548&lt;&gt;""),1,""))</f>
        <v>1</v>
      </c>
      <c r="AH1548" s="211">
        <f>IF(G1548="","",IF(AND(COUNTIFS($J$18:J1548,J1548)=1,G1548&lt;&gt;""),1,""))</f>
        <v>1</v>
      </c>
      <c r="AI1548" s="28">
        <f t="shared" si="302"/>
        <v>63006605.696460173</v>
      </c>
      <c r="AJ1548" s="28">
        <f t="shared" si="303"/>
        <v>8897485.660753984</v>
      </c>
      <c r="AK1548" s="29">
        <f t="shared" si="304"/>
        <v>0.141215124388995</v>
      </c>
      <c r="AL1548" s="210"/>
      <c r="AM1548" s="210"/>
      <c r="AN1548" s="210"/>
      <c r="AO1548" s="210"/>
      <c r="AP1548" s="45" t="str">
        <f t="shared" si="305"/>
        <v>20215</v>
      </c>
      <c r="AQ1548" s="45" t="str">
        <f t="shared" si="306"/>
        <v>20215JPY</v>
      </c>
    </row>
    <row r="1549" spans="1:43" s="15" customFormat="1">
      <c r="A1549" s="208" t="s">
        <v>35</v>
      </c>
      <c r="B1549" s="209">
        <v>2021</v>
      </c>
      <c r="C1549" s="209">
        <v>3</v>
      </c>
      <c r="D1549" s="57" t="str">
        <f t="shared" si="295"/>
        <v>Q4</v>
      </c>
      <c r="E1549" s="208" t="s">
        <v>35</v>
      </c>
      <c r="F1549" s="209">
        <v>2021</v>
      </c>
      <c r="G1549" s="209">
        <v>3</v>
      </c>
      <c r="H1549" s="213"/>
      <c r="I1549" s="57" t="str">
        <f t="shared" si="298"/>
        <v>Q4</v>
      </c>
      <c r="J1549" s="204" t="s">
        <v>1652</v>
      </c>
      <c r="K1549" s="213" t="s">
        <v>1653</v>
      </c>
      <c r="L1549" s="210" t="s">
        <v>55</v>
      </c>
      <c r="M1549" s="208" t="s">
        <v>47</v>
      </c>
      <c r="N1549" s="208">
        <v>1</v>
      </c>
      <c r="O1549" s="208"/>
      <c r="P1549" s="57" t="str">
        <f t="shared" si="299"/>
        <v>MAIN UNIT</v>
      </c>
      <c r="Q1549" s="208" t="s">
        <v>56</v>
      </c>
      <c r="R1549" s="208" t="s">
        <v>49</v>
      </c>
      <c r="S1549" s="208" t="s">
        <v>36</v>
      </c>
      <c r="T1549" s="208" t="s">
        <v>65</v>
      </c>
      <c r="U1549" s="208" t="s">
        <v>66</v>
      </c>
      <c r="V1549" s="208" t="s">
        <v>1343</v>
      </c>
      <c r="W1549" s="208" t="s">
        <v>96</v>
      </c>
      <c r="X1549" s="34">
        <v>7000000</v>
      </c>
      <c r="Y1549" s="215" t="str">
        <f t="shared" si="297"/>
        <v>1</v>
      </c>
      <c r="Z1549" s="26">
        <f t="shared" si="296"/>
        <v>7000000</v>
      </c>
      <c r="AA1549" s="208">
        <v>7.4499999999999997E-2</v>
      </c>
      <c r="AB1549" s="35">
        <f t="shared" si="307"/>
        <v>521500</v>
      </c>
      <c r="AC1549" s="27">
        <f t="shared" si="300"/>
        <v>68942.3</v>
      </c>
      <c r="AD1549" s="212">
        <v>0.13220000000000001</v>
      </c>
      <c r="AE1549" s="211">
        <f t="shared" si="301"/>
        <v>1</v>
      </c>
      <c r="AF1549" s="211">
        <f>IF(AND(COUNTIFS($J$18:J1549,J1549)=1,AE1549=1),1,"")</f>
        <v>1</v>
      </c>
      <c r="AG1549" s="211">
        <f>IF(C1549="","",IF(AND(COUNTIFS($J$18:J1549,J1549)=1,C1549&lt;&gt;""),1,""))</f>
        <v>1</v>
      </c>
      <c r="AH1549" s="211">
        <f>IF(G1549="","",IF(AND(COUNTIFS($J$18:J1549,J1549)=1,G1549&lt;&gt;""),1,""))</f>
        <v>1</v>
      </c>
      <c r="AI1549" s="28">
        <f t="shared" si="302"/>
        <v>57778307.282035396</v>
      </c>
      <c r="AJ1549" s="28">
        <f t="shared" si="303"/>
        <v>7259860.7225420559</v>
      </c>
      <c r="AK1549" s="29">
        <f t="shared" si="304"/>
        <v>0.12565028406083667</v>
      </c>
      <c r="AL1549" s="210"/>
      <c r="AM1549" s="210"/>
      <c r="AN1549" s="210"/>
      <c r="AO1549" s="210"/>
      <c r="AP1549" s="45" t="str">
        <f t="shared" si="305"/>
        <v>20213</v>
      </c>
      <c r="AQ1549" s="45" t="str">
        <f t="shared" si="306"/>
        <v>20213JPY</v>
      </c>
    </row>
    <row r="1550" spans="1:43" s="15" customFormat="1">
      <c r="A1550" s="208" t="s">
        <v>35</v>
      </c>
      <c r="B1550" s="209">
        <v>2021</v>
      </c>
      <c r="C1550" s="209">
        <v>2</v>
      </c>
      <c r="D1550" s="57" t="str">
        <f t="shared" si="295"/>
        <v>Q4</v>
      </c>
      <c r="E1550" s="208" t="s">
        <v>40</v>
      </c>
      <c r="F1550" s="209">
        <v>2021</v>
      </c>
      <c r="G1550" s="209">
        <v>5</v>
      </c>
      <c r="H1550" s="213"/>
      <c r="I1550" s="57" t="str">
        <f t="shared" si="298"/>
        <v>Q1</v>
      </c>
      <c r="J1550" s="204" t="s">
        <v>1654</v>
      </c>
      <c r="K1550" s="213" t="s">
        <v>1655</v>
      </c>
      <c r="L1550" s="210" t="s">
        <v>55</v>
      </c>
      <c r="M1550" s="208" t="s">
        <v>47</v>
      </c>
      <c r="N1550" s="208">
        <v>1</v>
      </c>
      <c r="O1550" s="208"/>
      <c r="P1550" s="57" t="str">
        <f t="shared" si="299"/>
        <v>MAIN UNIT</v>
      </c>
      <c r="Q1550" s="208" t="s">
        <v>56</v>
      </c>
      <c r="R1550" s="208" t="s">
        <v>49</v>
      </c>
      <c r="S1550" s="208" t="s">
        <v>36</v>
      </c>
      <c r="T1550" s="208" t="s">
        <v>65</v>
      </c>
      <c r="U1550" s="208" t="s">
        <v>66</v>
      </c>
      <c r="V1550" s="208" t="s">
        <v>1649</v>
      </c>
      <c r="W1550" s="208" t="s">
        <v>96</v>
      </c>
      <c r="X1550" s="34">
        <v>7800000</v>
      </c>
      <c r="Y1550" s="215" t="str">
        <f t="shared" si="297"/>
        <v>1</v>
      </c>
      <c r="Z1550" s="26">
        <f t="shared" si="296"/>
        <v>7800000</v>
      </c>
      <c r="AA1550" s="208">
        <v>7.2800000000000004E-2</v>
      </c>
      <c r="AB1550" s="35">
        <f t="shared" si="307"/>
        <v>567840</v>
      </c>
      <c r="AC1550" s="27">
        <f t="shared" si="300"/>
        <v>118735.344</v>
      </c>
      <c r="AD1550" s="212">
        <v>0.20910000000000001</v>
      </c>
      <c r="AE1550" s="211">
        <f t="shared" si="301"/>
        <v>1</v>
      </c>
      <c r="AF1550" s="211">
        <f>IF(AND(COUNTIFS($J$18:J1550,J1550)=1,AE1550=1),1,"")</f>
        <v>1</v>
      </c>
      <c r="AG1550" s="211">
        <f>IF(C1550="","",IF(AND(COUNTIFS($J$18:J1550,J1550)=1,C1550&lt;&gt;""),1,""))</f>
        <v>1</v>
      </c>
      <c r="AH1550" s="211">
        <f>IF(G1550="","",IF(AND(COUNTIFS($J$18:J1550,J1550)=1,G1550&lt;&gt;""),1,""))</f>
        <v>1</v>
      </c>
      <c r="AI1550" s="28">
        <f t="shared" si="302"/>
        <v>63006605.696460173</v>
      </c>
      <c r="AJ1550" s="28">
        <f t="shared" si="303"/>
        <v>8897485.660753984</v>
      </c>
      <c r="AK1550" s="29">
        <f t="shared" si="304"/>
        <v>0.141215124388995</v>
      </c>
      <c r="AL1550" s="210"/>
      <c r="AM1550" s="210"/>
      <c r="AN1550" s="210"/>
      <c r="AO1550" s="210"/>
      <c r="AP1550" s="45" t="str">
        <f t="shared" si="305"/>
        <v>20215</v>
      </c>
      <c r="AQ1550" s="45" t="str">
        <f t="shared" si="306"/>
        <v>20215JPY</v>
      </c>
    </row>
    <row r="1551" spans="1:43" s="15" customFormat="1">
      <c r="A1551" s="208" t="s">
        <v>35</v>
      </c>
      <c r="B1551" s="209">
        <v>2021</v>
      </c>
      <c r="C1551" s="209">
        <v>2</v>
      </c>
      <c r="D1551" s="57" t="str">
        <f t="shared" si="295"/>
        <v>Q4</v>
      </c>
      <c r="E1551" s="208" t="s">
        <v>40</v>
      </c>
      <c r="F1551" s="209">
        <v>2021</v>
      </c>
      <c r="G1551" s="209">
        <v>5</v>
      </c>
      <c r="H1551" s="213"/>
      <c r="I1551" s="57" t="str">
        <f t="shared" si="298"/>
        <v>Q1</v>
      </c>
      <c r="J1551" s="204" t="s">
        <v>1654</v>
      </c>
      <c r="K1551" s="213" t="s">
        <v>1655</v>
      </c>
      <c r="L1551" s="210" t="s">
        <v>79</v>
      </c>
      <c r="M1551" s="208" t="s">
        <v>47</v>
      </c>
      <c r="N1551" s="208">
        <v>1</v>
      </c>
      <c r="O1551" s="208"/>
      <c r="P1551" s="57" t="str">
        <f t="shared" si="299"/>
        <v>MAIN UNIT</v>
      </c>
      <c r="Q1551" s="208" t="s">
        <v>56</v>
      </c>
      <c r="R1551" s="208" t="s">
        <v>49</v>
      </c>
      <c r="S1551" s="208" t="s">
        <v>36</v>
      </c>
      <c r="T1551" s="208" t="s">
        <v>65</v>
      </c>
      <c r="U1551" s="208" t="s">
        <v>66</v>
      </c>
      <c r="V1551" s="208" t="s">
        <v>1649</v>
      </c>
      <c r="W1551" s="208" t="s">
        <v>96</v>
      </c>
      <c r="X1551" s="34">
        <v>15000000</v>
      </c>
      <c r="Y1551" s="215" t="str">
        <f t="shared" si="297"/>
        <v>1</v>
      </c>
      <c r="Z1551" s="26">
        <f t="shared" si="296"/>
        <v>15000000</v>
      </c>
      <c r="AA1551" s="208">
        <v>7.2800000000000004E-2</v>
      </c>
      <c r="AB1551" s="35">
        <f t="shared" si="307"/>
        <v>1092000</v>
      </c>
      <c r="AC1551" s="27">
        <f t="shared" si="300"/>
        <v>228337.2</v>
      </c>
      <c r="AD1551" s="212">
        <v>0.20910000000000001</v>
      </c>
      <c r="AE1551" s="211">
        <f t="shared" si="301"/>
        <v>1</v>
      </c>
      <c r="AF1551" s="211" t="str">
        <f>IF(AND(COUNTIFS($J$18:J1551,J1551)=1,AE1551=1),1,"")</f>
        <v/>
      </c>
      <c r="AG1551" s="211" t="str">
        <f>IF(C1551="","",IF(AND(COUNTIFS($J$18:J1551,J1551)=1,C1551&lt;&gt;""),1,""))</f>
        <v/>
      </c>
      <c r="AH1551" s="211" t="str">
        <f>IF(G1551="","",IF(AND(COUNTIFS($J$18:J1551,J1551)=1,G1551&lt;&gt;""),1,""))</f>
        <v/>
      </c>
      <c r="AI1551" s="28">
        <f t="shared" si="302"/>
        <v>63006605.696460173</v>
      </c>
      <c r="AJ1551" s="28">
        <f t="shared" si="303"/>
        <v>8897485.660753984</v>
      </c>
      <c r="AK1551" s="29">
        <f t="shared" si="304"/>
        <v>0.141215124388995</v>
      </c>
      <c r="AL1551" s="210"/>
      <c r="AM1551" s="210"/>
      <c r="AN1551" s="210"/>
      <c r="AO1551" s="210"/>
      <c r="AP1551" s="45" t="str">
        <f t="shared" si="305"/>
        <v>20215</v>
      </c>
      <c r="AQ1551" s="45" t="str">
        <f t="shared" si="306"/>
        <v>20215JPY</v>
      </c>
    </row>
    <row r="1552" spans="1:43" s="15" customFormat="1">
      <c r="A1552" s="208" t="s">
        <v>35</v>
      </c>
      <c r="B1552" s="209">
        <v>2021</v>
      </c>
      <c r="C1552" s="209">
        <v>2</v>
      </c>
      <c r="D1552" s="57" t="str">
        <f t="shared" si="295"/>
        <v>Q4</v>
      </c>
      <c r="E1552" s="208" t="s">
        <v>40</v>
      </c>
      <c r="F1552" s="209">
        <v>2021</v>
      </c>
      <c r="G1552" s="209">
        <v>5</v>
      </c>
      <c r="H1552" s="213"/>
      <c r="I1552" s="57" t="str">
        <f t="shared" si="298"/>
        <v>Q1</v>
      </c>
      <c r="J1552" s="204" t="s">
        <v>1654</v>
      </c>
      <c r="K1552" s="213" t="s">
        <v>1655</v>
      </c>
      <c r="L1552" s="210" t="s">
        <v>79</v>
      </c>
      <c r="M1552" s="208" t="s">
        <v>47</v>
      </c>
      <c r="N1552" s="208">
        <v>1</v>
      </c>
      <c r="O1552" s="208"/>
      <c r="P1552" s="57" t="str">
        <f t="shared" si="299"/>
        <v>MAIN UNIT</v>
      </c>
      <c r="Q1552" s="208" t="s">
        <v>56</v>
      </c>
      <c r="R1552" s="208" t="s">
        <v>49</v>
      </c>
      <c r="S1552" s="208" t="s">
        <v>36</v>
      </c>
      <c r="T1552" s="208" t="s">
        <v>65</v>
      </c>
      <c r="U1552" s="208" t="s">
        <v>66</v>
      </c>
      <c r="V1552" s="208" t="s">
        <v>1649</v>
      </c>
      <c r="W1552" s="208" t="s">
        <v>96</v>
      </c>
      <c r="X1552" s="34">
        <v>15000000</v>
      </c>
      <c r="Y1552" s="215" t="str">
        <f t="shared" si="297"/>
        <v>1</v>
      </c>
      <c r="Z1552" s="26">
        <f t="shared" si="296"/>
        <v>15000000</v>
      </c>
      <c r="AA1552" s="208">
        <v>7.2800000000000004E-2</v>
      </c>
      <c r="AB1552" s="35">
        <f t="shared" si="307"/>
        <v>1092000</v>
      </c>
      <c r="AC1552" s="27">
        <f t="shared" si="300"/>
        <v>228337.2</v>
      </c>
      <c r="AD1552" s="212">
        <v>0.20910000000000001</v>
      </c>
      <c r="AE1552" s="211">
        <f t="shared" si="301"/>
        <v>1</v>
      </c>
      <c r="AF1552" s="211" t="str">
        <f>IF(AND(COUNTIFS($J$18:J1552,J1552)=1,AE1552=1),1,"")</f>
        <v/>
      </c>
      <c r="AG1552" s="211" t="str">
        <f>IF(C1552="","",IF(AND(COUNTIFS($J$18:J1552,J1552)=1,C1552&lt;&gt;""),1,""))</f>
        <v/>
      </c>
      <c r="AH1552" s="211" t="str">
        <f>IF(G1552="","",IF(AND(COUNTIFS($J$18:J1552,J1552)=1,G1552&lt;&gt;""),1,""))</f>
        <v/>
      </c>
      <c r="AI1552" s="28">
        <f t="shared" si="302"/>
        <v>63006605.696460173</v>
      </c>
      <c r="AJ1552" s="28">
        <f t="shared" si="303"/>
        <v>8897485.660753984</v>
      </c>
      <c r="AK1552" s="29">
        <f t="shared" si="304"/>
        <v>0.141215124388995</v>
      </c>
      <c r="AL1552" s="210"/>
      <c r="AM1552" s="210"/>
      <c r="AN1552" s="210"/>
      <c r="AO1552" s="210"/>
      <c r="AP1552" s="45" t="str">
        <f t="shared" si="305"/>
        <v>20215</v>
      </c>
      <c r="AQ1552" s="45" t="str">
        <f t="shared" si="306"/>
        <v>20215JPY</v>
      </c>
    </row>
    <row r="1553" spans="1:43" s="15" customFormat="1">
      <c r="A1553" s="208" t="s">
        <v>35</v>
      </c>
      <c r="B1553" s="209">
        <v>2021</v>
      </c>
      <c r="C1553" s="209">
        <v>2</v>
      </c>
      <c r="D1553" s="57" t="str">
        <f t="shared" si="295"/>
        <v>Q4</v>
      </c>
      <c r="E1553" s="208" t="s">
        <v>40</v>
      </c>
      <c r="F1553" s="209">
        <v>2021</v>
      </c>
      <c r="G1553" s="209">
        <v>5</v>
      </c>
      <c r="H1553" s="213"/>
      <c r="I1553" s="57" t="str">
        <f t="shared" si="298"/>
        <v>Q1</v>
      </c>
      <c r="J1553" s="204" t="s">
        <v>1656</v>
      </c>
      <c r="K1553" s="213" t="s">
        <v>1657</v>
      </c>
      <c r="L1553" s="210" t="s">
        <v>79</v>
      </c>
      <c r="M1553" s="208" t="s">
        <v>47</v>
      </c>
      <c r="N1553" s="208">
        <v>1</v>
      </c>
      <c r="O1553" s="208"/>
      <c r="P1553" s="57" t="str">
        <f t="shared" si="299"/>
        <v>MAIN UNIT</v>
      </c>
      <c r="Q1553" s="208" t="s">
        <v>56</v>
      </c>
      <c r="R1553" s="208" t="s">
        <v>49</v>
      </c>
      <c r="S1553" s="208" t="s">
        <v>36</v>
      </c>
      <c r="T1553" s="208" t="s">
        <v>65</v>
      </c>
      <c r="U1553" s="208" t="s">
        <v>66</v>
      </c>
      <c r="V1553" s="208" t="s">
        <v>290</v>
      </c>
      <c r="W1553" s="208" t="s">
        <v>96</v>
      </c>
      <c r="X1553" s="34">
        <v>12700000</v>
      </c>
      <c r="Y1553" s="215" t="str">
        <f t="shared" si="297"/>
        <v>1</v>
      </c>
      <c r="Z1553" s="26">
        <f t="shared" si="296"/>
        <v>12700000</v>
      </c>
      <c r="AA1553" s="208">
        <v>7.2800000000000004E-2</v>
      </c>
      <c r="AB1553" s="35">
        <f t="shared" si="307"/>
        <v>924560</v>
      </c>
      <c r="AC1553" s="27">
        <f t="shared" si="300"/>
        <v>129161.03199999999</v>
      </c>
      <c r="AD1553" s="212">
        <v>0.13969999999999999</v>
      </c>
      <c r="AE1553" s="211">
        <f t="shared" si="301"/>
        <v>1</v>
      </c>
      <c r="AF1553" s="211">
        <f>IF(AND(COUNTIFS($J$18:J1553,J1553)=1,AE1553=1),1,"")</f>
        <v>1</v>
      </c>
      <c r="AG1553" s="211">
        <f>IF(C1553="","",IF(AND(COUNTIFS($J$18:J1553,J1553)=1,C1553&lt;&gt;""),1,""))</f>
        <v>1</v>
      </c>
      <c r="AH1553" s="211">
        <f>IF(G1553="","",IF(AND(COUNTIFS($J$18:J1553,J1553)=1,G1553&lt;&gt;""),1,""))</f>
        <v>1</v>
      </c>
      <c r="AI1553" s="28">
        <f t="shared" si="302"/>
        <v>63006605.696460173</v>
      </c>
      <c r="AJ1553" s="28">
        <f t="shared" si="303"/>
        <v>8897485.660753984</v>
      </c>
      <c r="AK1553" s="29">
        <f t="shared" si="304"/>
        <v>0.141215124388995</v>
      </c>
      <c r="AL1553" s="210"/>
      <c r="AM1553" s="210"/>
      <c r="AN1553" s="210"/>
      <c r="AO1553" s="210"/>
      <c r="AP1553" s="45" t="str">
        <f t="shared" si="305"/>
        <v>20215</v>
      </c>
      <c r="AQ1553" s="45" t="str">
        <f t="shared" si="306"/>
        <v>20215JPY</v>
      </c>
    </row>
    <row r="1554" spans="1:43" s="15" customFormat="1">
      <c r="A1554" s="208" t="s">
        <v>35</v>
      </c>
      <c r="B1554" s="209">
        <v>2021</v>
      </c>
      <c r="C1554" s="209">
        <v>2</v>
      </c>
      <c r="D1554" s="57" t="str">
        <f t="shared" si="295"/>
        <v>Q4</v>
      </c>
      <c r="E1554" s="208" t="s">
        <v>40</v>
      </c>
      <c r="F1554" s="209">
        <v>2021</v>
      </c>
      <c r="G1554" s="209">
        <v>5</v>
      </c>
      <c r="H1554" s="213"/>
      <c r="I1554" s="57" t="str">
        <f t="shared" si="298"/>
        <v>Q1</v>
      </c>
      <c r="J1554" s="204" t="s">
        <v>1658</v>
      </c>
      <c r="K1554" s="213" t="s">
        <v>280</v>
      </c>
      <c r="L1554" s="210" t="s">
        <v>55</v>
      </c>
      <c r="M1554" s="208" t="s">
        <v>47</v>
      </c>
      <c r="N1554" s="208">
        <v>1</v>
      </c>
      <c r="O1554" s="208"/>
      <c r="P1554" s="57" t="str">
        <f t="shared" si="299"/>
        <v>MAIN UNIT</v>
      </c>
      <c r="Q1554" s="208" t="s">
        <v>48</v>
      </c>
      <c r="R1554" s="208" t="s">
        <v>49</v>
      </c>
      <c r="S1554" s="208" t="s">
        <v>36</v>
      </c>
      <c r="T1554" s="208" t="s">
        <v>65</v>
      </c>
      <c r="U1554" s="208" t="s">
        <v>66</v>
      </c>
      <c r="V1554" s="208" t="s">
        <v>99</v>
      </c>
      <c r="W1554" s="208" t="s">
        <v>96</v>
      </c>
      <c r="X1554" s="34">
        <v>10500000</v>
      </c>
      <c r="Y1554" s="215" t="str">
        <f t="shared" si="297"/>
        <v>1</v>
      </c>
      <c r="Z1554" s="26">
        <f t="shared" si="296"/>
        <v>10500000</v>
      </c>
      <c r="AA1554" s="208">
        <v>7.2800000000000004E-2</v>
      </c>
      <c r="AB1554" s="35">
        <f t="shared" si="307"/>
        <v>764400</v>
      </c>
      <c r="AC1554" s="27">
        <f t="shared" si="300"/>
        <v>147529.20000000001</v>
      </c>
      <c r="AD1554" s="212">
        <v>0.193</v>
      </c>
      <c r="AE1554" s="211">
        <f t="shared" si="301"/>
        <v>0</v>
      </c>
      <c r="AF1554" s="211" t="str">
        <f>IF(AND(COUNTIFS($J$18:J1554,J1554)=1,AE1554=1),1,"")</f>
        <v/>
      </c>
      <c r="AG1554" s="211">
        <f>IF(C1554="","",IF(AND(COUNTIFS($J$18:J1554,J1554)=1,C1554&lt;&gt;""),1,""))</f>
        <v>1</v>
      </c>
      <c r="AH1554" s="211">
        <f>IF(G1554="","",IF(AND(COUNTIFS($J$18:J1554,J1554)=1,G1554&lt;&gt;""),1,""))</f>
        <v>1</v>
      </c>
      <c r="AI1554" s="28">
        <f t="shared" si="302"/>
        <v>63006605.696460173</v>
      </c>
      <c r="AJ1554" s="28">
        <f t="shared" si="303"/>
        <v>8897485.660753984</v>
      </c>
      <c r="AK1554" s="29">
        <f t="shared" si="304"/>
        <v>0.141215124388995</v>
      </c>
      <c r="AL1554" s="210"/>
      <c r="AM1554" s="210"/>
      <c r="AN1554" s="210"/>
      <c r="AO1554" s="210"/>
      <c r="AP1554" s="45" t="str">
        <f t="shared" si="305"/>
        <v>20215</v>
      </c>
      <c r="AQ1554" s="45" t="str">
        <f t="shared" si="306"/>
        <v>20215JPY</v>
      </c>
    </row>
    <row r="1555" spans="1:43" s="15" customFormat="1">
      <c r="A1555" s="208" t="s">
        <v>35</v>
      </c>
      <c r="B1555" s="209">
        <v>2021</v>
      </c>
      <c r="C1555" s="209">
        <v>2</v>
      </c>
      <c r="D1555" s="57" t="str">
        <f t="shared" si="295"/>
        <v>Q4</v>
      </c>
      <c r="E1555" s="208" t="s">
        <v>40</v>
      </c>
      <c r="F1555" s="209">
        <v>2021</v>
      </c>
      <c r="G1555" s="209">
        <v>5</v>
      </c>
      <c r="H1555" s="213"/>
      <c r="I1555" s="57" t="str">
        <f t="shared" si="298"/>
        <v>Q1</v>
      </c>
      <c r="J1555" s="204" t="s">
        <v>1658</v>
      </c>
      <c r="K1555" s="213" t="s">
        <v>280</v>
      </c>
      <c r="L1555" s="210" t="s">
        <v>55</v>
      </c>
      <c r="M1555" s="208" t="s">
        <v>47</v>
      </c>
      <c r="N1555" s="208">
        <v>1</v>
      </c>
      <c r="O1555" s="208"/>
      <c r="P1555" s="57" t="str">
        <f t="shared" si="299"/>
        <v>MAIN UNIT</v>
      </c>
      <c r="Q1555" s="208" t="s">
        <v>48</v>
      </c>
      <c r="R1555" s="208" t="s">
        <v>49</v>
      </c>
      <c r="S1555" s="208" t="s">
        <v>36</v>
      </c>
      <c r="T1555" s="208" t="s">
        <v>65</v>
      </c>
      <c r="U1555" s="208" t="s">
        <v>66</v>
      </c>
      <c r="V1555" s="208" t="s">
        <v>99</v>
      </c>
      <c r="W1555" s="208" t="s">
        <v>96</v>
      </c>
      <c r="X1555" s="34">
        <v>10500000</v>
      </c>
      <c r="Y1555" s="215" t="str">
        <f t="shared" si="297"/>
        <v>1</v>
      </c>
      <c r="Z1555" s="26">
        <f t="shared" si="296"/>
        <v>10500000</v>
      </c>
      <c r="AA1555" s="208">
        <v>7.2800000000000004E-2</v>
      </c>
      <c r="AB1555" s="35">
        <f t="shared" si="307"/>
        <v>764400</v>
      </c>
      <c r="AC1555" s="27">
        <f t="shared" si="300"/>
        <v>147529.20000000001</v>
      </c>
      <c r="AD1555" s="212">
        <v>0.193</v>
      </c>
      <c r="AE1555" s="211">
        <f t="shared" si="301"/>
        <v>0</v>
      </c>
      <c r="AF1555" s="211" t="str">
        <f>IF(AND(COUNTIFS($J$18:J1555,J1555)=1,AE1555=1),1,"")</f>
        <v/>
      </c>
      <c r="AG1555" s="211" t="str">
        <f>IF(C1555="","",IF(AND(COUNTIFS($J$18:J1555,J1555)=1,C1555&lt;&gt;""),1,""))</f>
        <v/>
      </c>
      <c r="AH1555" s="211" t="str">
        <f>IF(G1555="","",IF(AND(COUNTIFS($J$18:J1555,J1555)=1,G1555&lt;&gt;""),1,""))</f>
        <v/>
      </c>
      <c r="AI1555" s="28">
        <f t="shared" si="302"/>
        <v>63006605.696460173</v>
      </c>
      <c r="AJ1555" s="28">
        <f t="shared" si="303"/>
        <v>8897485.660753984</v>
      </c>
      <c r="AK1555" s="29">
        <f t="shared" si="304"/>
        <v>0.141215124388995</v>
      </c>
      <c r="AL1555" s="210"/>
      <c r="AM1555" s="210"/>
      <c r="AN1555" s="210"/>
      <c r="AO1555" s="210"/>
      <c r="AP1555" s="45" t="str">
        <f t="shared" si="305"/>
        <v>20215</v>
      </c>
      <c r="AQ1555" s="45" t="str">
        <f t="shared" si="306"/>
        <v>20215JPY</v>
      </c>
    </row>
    <row r="1556" spans="1:43" s="15" customFormat="1">
      <c r="A1556" s="208" t="s">
        <v>35</v>
      </c>
      <c r="B1556" s="209">
        <v>2021</v>
      </c>
      <c r="C1556" s="209">
        <v>2</v>
      </c>
      <c r="D1556" s="57" t="str">
        <f t="shared" si="295"/>
        <v>Q4</v>
      </c>
      <c r="E1556" s="208" t="s">
        <v>40</v>
      </c>
      <c r="F1556" s="209">
        <v>2021</v>
      </c>
      <c r="G1556" s="209">
        <v>5</v>
      </c>
      <c r="H1556" s="213"/>
      <c r="I1556" s="57" t="str">
        <f t="shared" si="298"/>
        <v>Q1</v>
      </c>
      <c r="J1556" s="204" t="s">
        <v>1659</v>
      </c>
      <c r="K1556" s="213" t="s">
        <v>1353</v>
      </c>
      <c r="L1556" s="210" t="s">
        <v>79</v>
      </c>
      <c r="M1556" s="208" t="s">
        <v>47</v>
      </c>
      <c r="N1556" s="208">
        <v>1</v>
      </c>
      <c r="O1556" s="208"/>
      <c r="P1556" s="57" t="str">
        <f t="shared" si="299"/>
        <v>MAIN UNIT</v>
      </c>
      <c r="Q1556" s="208" t="s">
        <v>48</v>
      </c>
      <c r="R1556" s="208" t="s">
        <v>49</v>
      </c>
      <c r="S1556" s="208" t="s">
        <v>36</v>
      </c>
      <c r="T1556" s="208" t="s">
        <v>65</v>
      </c>
      <c r="U1556" s="208" t="s">
        <v>66</v>
      </c>
      <c r="V1556" s="208" t="s">
        <v>114</v>
      </c>
      <c r="W1556" s="208" t="s">
        <v>96</v>
      </c>
      <c r="X1556" s="34">
        <v>13700000</v>
      </c>
      <c r="Y1556" s="215" t="str">
        <f t="shared" si="297"/>
        <v>1</v>
      </c>
      <c r="Z1556" s="26">
        <f t="shared" si="296"/>
        <v>13700000</v>
      </c>
      <c r="AA1556" s="208">
        <v>7.2800000000000004E-2</v>
      </c>
      <c r="AB1556" s="35">
        <f t="shared" si="307"/>
        <v>997360</v>
      </c>
      <c r="AC1556" s="27">
        <f t="shared" si="300"/>
        <v>124670</v>
      </c>
      <c r="AD1556" s="212">
        <v>0.125</v>
      </c>
      <c r="AE1556" s="211">
        <f t="shared" si="301"/>
        <v>0</v>
      </c>
      <c r="AF1556" s="211" t="str">
        <f>IF(AND(COUNTIFS($J$18:J1556,J1556)=1,AE1556=1),1,"")</f>
        <v/>
      </c>
      <c r="AG1556" s="211">
        <f>IF(C1556="","",IF(AND(COUNTIFS($J$18:J1556,J1556)=1,C1556&lt;&gt;""),1,""))</f>
        <v>1</v>
      </c>
      <c r="AH1556" s="211">
        <f>IF(G1556="","",IF(AND(COUNTIFS($J$18:J1556,J1556)=1,G1556&lt;&gt;""),1,""))</f>
        <v>1</v>
      </c>
      <c r="AI1556" s="28">
        <f t="shared" si="302"/>
        <v>63006605.696460173</v>
      </c>
      <c r="AJ1556" s="28">
        <f t="shared" si="303"/>
        <v>8897485.660753984</v>
      </c>
      <c r="AK1556" s="29">
        <f t="shared" si="304"/>
        <v>0.141215124388995</v>
      </c>
      <c r="AL1556" s="210"/>
      <c r="AM1556" s="210"/>
      <c r="AN1556" s="210"/>
      <c r="AO1556" s="210"/>
      <c r="AP1556" s="45" t="str">
        <f t="shared" si="305"/>
        <v>20215</v>
      </c>
      <c r="AQ1556" s="45" t="str">
        <f t="shared" si="306"/>
        <v>20215JPY</v>
      </c>
    </row>
    <row r="1557" spans="1:43" s="15" customFormat="1">
      <c r="A1557" s="208" t="s">
        <v>35</v>
      </c>
      <c r="B1557" s="209">
        <v>2021</v>
      </c>
      <c r="C1557" s="209">
        <v>2</v>
      </c>
      <c r="D1557" s="57" t="str">
        <f t="shared" si="295"/>
        <v>Q4</v>
      </c>
      <c r="E1557" s="208" t="s">
        <v>40</v>
      </c>
      <c r="F1557" s="209">
        <v>2021</v>
      </c>
      <c r="G1557" s="209">
        <v>5</v>
      </c>
      <c r="H1557" s="213"/>
      <c r="I1557" s="57" t="str">
        <f t="shared" si="298"/>
        <v>Q1</v>
      </c>
      <c r="J1557" s="204" t="s">
        <v>1660</v>
      </c>
      <c r="K1557" s="213" t="s">
        <v>321</v>
      </c>
      <c r="L1557" s="210" t="s">
        <v>55</v>
      </c>
      <c r="M1557" s="208" t="s">
        <v>47</v>
      </c>
      <c r="N1557" s="208">
        <v>1</v>
      </c>
      <c r="O1557" s="208"/>
      <c r="P1557" s="57" t="str">
        <f t="shared" si="299"/>
        <v>MAIN UNIT</v>
      </c>
      <c r="Q1557" s="208" t="s">
        <v>48</v>
      </c>
      <c r="R1557" s="208" t="s">
        <v>49</v>
      </c>
      <c r="S1557" s="208" t="s">
        <v>36</v>
      </c>
      <c r="T1557" s="208" t="s">
        <v>65</v>
      </c>
      <c r="U1557" s="208" t="s">
        <v>66</v>
      </c>
      <c r="V1557" s="208" t="s">
        <v>290</v>
      </c>
      <c r="W1557" s="208" t="s">
        <v>51</v>
      </c>
      <c r="X1557" s="34">
        <v>620000</v>
      </c>
      <c r="Y1557" s="215" t="str">
        <f t="shared" si="297"/>
        <v>1.13</v>
      </c>
      <c r="Z1557" s="26">
        <f t="shared" si="296"/>
        <v>620000</v>
      </c>
      <c r="AA1557" s="208">
        <v>1.1950000000000001</v>
      </c>
      <c r="AB1557" s="35">
        <f t="shared" si="307"/>
        <v>655663.71681415942</v>
      </c>
      <c r="AC1557" s="27">
        <f t="shared" si="300"/>
        <v>105299.592920354</v>
      </c>
      <c r="AD1557" s="212">
        <v>0.16059999999999999</v>
      </c>
      <c r="AE1557" s="211">
        <f t="shared" si="301"/>
        <v>0</v>
      </c>
      <c r="AF1557" s="211" t="str">
        <f>IF(AND(COUNTIFS($J$18:J1557,J1557)=1,AE1557=1),1,"")</f>
        <v/>
      </c>
      <c r="AG1557" s="211">
        <f>IF(C1557="","",IF(AND(COUNTIFS($J$18:J1557,J1557)=1,C1557&lt;&gt;""),1,""))</f>
        <v>1</v>
      </c>
      <c r="AH1557" s="211">
        <f>IF(G1557="","",IF(AND(COUNTIFS($J$18:J1557,J1557)=1,G1557&lt;&gt;""),1,""))</f>
        <v>1</v>
      </c>
      <c r="AI1557" s="28">
        <f t="shared" si="302"/>
        <v>63006605.696460173</v>
      </c>
      <c r="AJ1557" s="28">
        <f t="shared" si="303"/>
        <v>8897485.660753984</v>
      </c>
      <c r="AK1557" s="29">
        <f t="shared" si="304"/>
        <v>0.141215124388995</v>
      </c>
      <c r="AL1557" s="210"/>
      <c r="AM1557" s="210"/>
      <c r="AN1557" s="210"/>
      <c r="AO1557" s="210"/>
      <c r="AP1557" s="45" t="str">
        <f t="shared" si="305"/>
        <v>20215</v>
      </c>
      <c r="AQ1557" s="45" t="str">
        <f t="shared" si="306"/>
        <v>20215RMB</v>
      </c>
    </row>
    <row r="1558" spans="1:43" s="15" customFormat="1">
      <c r="A1558" s="208" t="s">
        <v>35</v>
      </c>
      <c r="B1558" s="209">
        <v>2021</v>
      </c>
      <c r="C1558" s="209">
        <v>2</v>
      </c>
      <c r="D1558" s="57" t="str">
        <f t="shared" si="295"/>
        <v>Q4</v>
      </c>
      <c r="E1558" s="208" t="s">
        <v>40</v>
      </c>
      <c r="F1558" s="209">
        <v>2021</v>
      </c>
      <c r="G1558" s="209">
        <v>5</v>
      </c>
      <c r="H1558" s="213"/>
      <c r="I1558" s="57" t="str">
        <f t="shared" si="298"/>
        <v>Q1</v>
      </c>
      <c r="J1558" s="204" t="s">
        <v>1660</v>
      </c>
      <c r="K1558" s="213" t="s">
        <v>321</v>
      </c>
      <c r="L1558" s="210" t="s">
        <v>55</v>
      </c>
      <c r="M1558" s="208" t="s">
        <v>47</v>
      </c>
      <c r="N1558" s="208">
        <v>1</v>
      </c>
      <c r="O1558" s="208"/>
      <c r="P1558" s="57" t="str">
        <f t="shared" si="299"/>
        <v>MAIN UNIT</v>
      </c>
      <c r="Q1558" s="208" t="s">
        <v>48</v>
      </c>
      <c r="R1558" s="208" t="s">
        <v>49</v>
      </c>
      <c r="S1558" s="208" t="s">
        <v>36</v>
      </c>
      <c r="T1558" s="208" t="s">
        <v>65</v>
      </c>
      <c r="U1558" s="208" t="s">
        <v>66</v>
      </c>
      <c r="V1558" s="208" t="s">
        <v>290</v>
      </c>
      <c r="W1558" s="208" t="s">
        <v>51</v>
      </c>
      <c r="X1558" s="34">
        <v>620000</v>
      </c>
      <c r="Y1558" s="215" t="str">
        <f t="shared" si="297"/>
        <v>1.13</v>
      </c>
      <c r="Z1558" s="26">
        <f t="shared" si="296"/>
        <v>620000</v>
      </c>
      <c r="AA1558" s="208">
        <v>1.1950000000000001</v>
      </c>
      <c r="AB1558" s="35">
        <f t="shared" si="307"/>
        <v>655663.71681415942</v>
      </c>
      <c r="AC1558" s="27">
        <f t="shared" si="300"/>
        <v>105299.592920354</v>
      </c>
      <c r="AD1558" s="212">
        <v>0.16059999999999999</v>
      </c>
      <c r="AE1558" s="211">
        <f t="shared" si="301"/>
        <v>0</v>
      </c>
      <c r="AF1558" s="211" t="str">
        <f>IF(AND(COUNTIFS($J$18:J1558,J1558)=1,AE1558=1),1,"")</f>
        <v/>
      </c>
      <c r="AG1558" s="211" t="str">
        <f>IF(C1558="","",IF(AND(COUNTIFS($J$18:J1558,J1558)=1,C1558&lt;&gt;""),1,""))</f>
        <v/>
      </c>
      <c r="AH1558" s="211" t="str">
        <f>IF(G1558="","",IF(AND(COUNTIFS($J$18:J1558,J1558)=1,G1558&lt;&gt;""),1,""))</f>
        <v/>
      </c>
      <c r="AI1558" s="28">
        <f t="shared" si="302"/>
        <v>63006605.696460173</v>
      </c>
      <c r="AJ1558" s="28">
        <f t="shared" si="303"/>
        <v>8897485.660753984</v>
      </c>
      <c r="AK1558" s="29">
        <f t="shared" si="304"/>
        <v>0.141215124388995</v>
      </c>
      <c r="AL1558" s="210"/>
      <c r="AM1558" s="210"/>
      <c r="AN1558" s="210"/>
      <c r="AO1558" s="210"/>
      <c r="AP1558" s="45" t="str">
        <f t="shared" si="305"/>
        <v>20215</v>
      </c>
      <c r="AQ1558" s="45" t="str">
        <f t="shared" si="306"/>
        <v>20215RMB</v>
      </c>
    </row>
    <row r="1559" spans="1:43" s="15" customFormat="1">
      <c r="A1559" s="208" t="s">
        <v>35</v>
      </c>
      <c r="B1559" s="209">
        <v>2021</v>
      </c>
      <c r="C1559" s="209">
        <v>2</v>
      </c>
      <c r="D1559" s="57" t="str">
        <f t="shared" si="295"/>
        <v>Q4</v>
      </c>
      <c r="E1559" s="208" t="s">
        <v>40</v>
      </c>
      <c r="F1559" s="209">
        <v>2021</v>
      </c>
      <c r="G1559" s="209">
        <v>5</v>
      </c>
      <c r="H1559" s="213"/>
      <c r="I1559" s="57" t="str">
        <f t="shared" si="298"/>
        <v>Q1</v>
      </c>
      <c r="J1559" s="204" t="s">
        <v>1660</v>
      </c>
      <c r="K1559" s="213" t="s">
        <v>321</v>
      </c>
      <c r="L1559" s="210" t="s">
        <v>79</v>
      </c>
      <c r="M1559" s="208" t="s">
        <v>47</v>
      </c>
      <c r="N1559" s="208">
        <v>1</v>
      </c>
      <c r="O1559" s="208"/>
      <c r="P1559" s="57" t="str">
        <f t="shared" si="299"/>
        <v>MAIN UNIT</v>
      </c>
      <c r="Q1559" s="208" t="s">
        <v>48</v>
      </c>
      <c r="R1559" s="208" t="s">
        <v>49</v>
      </c>
      <c r="S1559" s="208" t="s">
        <v>36</v>
      </c>
      <c r="T1559" s="208" t="s">
        <v>65</v>
      </c>
      <c r="U1559" s="208" t="s">
        <v>66</v>
      </c>
      <c r="V1559" s="208" t="s">
        <v>290</v>
      </c>
      <c r="W1559" s="208" t="s">
        <v>51</v>
      </c>
      <c r="X1559" s="34">
        <v>805000</v>
      </c>
      <c r="Y1559" s="215" t="str">
        <f t="shared" si="297"/>
        <v>1.13</v>
      </c>
      <c r="Z1559" s="26">
        <f t="shared" si="296"/>
        <v>805000</v>
      </c>
      <c r="AA1559" s="208">
        <v>1.1950000000000001</v>
      </c>
      <c r="AB1559" s="35">
        <f t="shared" si="307"/>
        <v>851305.3097345134</v>
      </c>
      <c r="AC1559" s="27">
        <f t="shared" si="300"/>
        <v>136719.63274336283</v>
      </c>
      <c r="AD1559" s="212">
        <v>0.16059999999999999</v>
      </c>
      <c r="AE1559" s="211">
        <f t="shared" si="301"/>
        <v>0</v>
      </c>
      <c r="AF1559" s="211" t="str">
        <f>IF(AND(COUNTIFS($J$18:J1559,J1559)=1,AE1559=1),1,"")</f>
        <v/>
      </c>
      <c r="AG1559" s="211" t="str">
        <f>IF(C1559="","",IF(AND(COUNTIFS($J$18:J1559,J1559)=1,C1559&lt;&gt;""),1,""))</f>
        <v/>
      </c>
      <c r="AH1559" s="211" t="str">
        <f>IF(G1559="","",IF(AND(COUNTIFS($J$18:J1559,J1559)=1,G1559&lt;&gt;""),1,""))</f>
        <v/>
      </c>
      <c r="AI1559" s="28">
        <f t="shared" si="302"/>
        <v>63006605.696460173</v>
      </c>
      <c r="AJ1559" s="28">
        <f t="shared" si="303"/>
        <v>8897485.660753984</v>
      </c>
      <c r="AK1559" s="29">
        <f t="shared" si="304"/>
        <v>0.141215124388995</v>
      </c>
      <c r="AL1559" s="210"/>
      <c r="AM1559" s="210"/>
      <c r="AN1559" s="210"/>
      <c r="AO1559" s="210"/>
      <c r="AP1559" s="45" t="str">
        <f t="shared" si="305"/>
        <v>20215</v>
      </c>
      <c r="AQ1559" s="45" t="str">
        <f t="shared" si="306"/>
        <v>20215RMB</v>
      </c>
    </row>
    <row r="1560" spans="1:43" s="15" customFormat="1">
      <c r="A1560" s="208" t="s">
        <v>35</v>
      </c>
      <c r="B1560" s="209">
        <v>2021</v>
      </c>
      <c r="C1560" s="209">
        <v>2</v>
      </c>
      <c r="D1560" s="57" t="str">
        <f t="shared" si="295"/>
        <v>Q4</v>
      </c>
      <c r="E1560" s="208" t="s">
        <v>40</v>
      </c>
      <c r="F1560" s="209">
        <v>2021</v>
      </c>
      <c r="G1560" s="209">
        <v>5</v>
      </c>
      <c r="H1560" s="213"/>
      <c r="I1560" s="57" t="str">
        <f t="shared" si="298"/>
        <v>Q1</v>
      </c>
      <c r="J1560" s="204" t="s">
        <v>1660</v>
      </c>
      <c r="K1560" s="213" t="s">
        <v>321</v>
      </c>
      <c r="L1560" s="210" t="s">
        <v>79</v>
      </c>
      <c r="M1560" s="208" t="s">
        <v>47</v>
      </c>
      <c r="N1560" s="208">
        <v>1</v>
      </c>
      <c r="O1560" s="208"/>
      <c r="P1560" s="57" t="str">
        <f t="shared" si="299"/>
        <v>MAIN UNIT</v>
      </c>
      <c r="Q1560" s="208" t="s">
        <v>48</v>
      </c>
      <c r="R1560" s="208" t="s">
        <v>49</v>
      </c>
      <c r="S1560" s="208" t="s">
        <v>36</v>
      </c>
      <c r="T1560" s="208" t="s">
        <v>65</v>
      </c>
      <c r="U1560" s="208" t="s">
        <v>66</v>
      </c>
      <c r="V1560" s="208" t="s">
        <v>290</v>
      </c>
      <c r="W1560" s="208" t="s">
        <v>51</v>
      </c>
      <c r="X1560" s="34">
        <v>805000</v>
      </c>
      <c r="Y1560" s="215" t="str">
        <f t="shared" si="297"/>
        <v>1.13</v>
      </c>
      <c r="Z1560" s="26">
        <f t="shared" si="296"/>
        <v>805000</v>
      </c>
      <c r="AA1560" s="208">
        <v>1.1950000000000001</v>
      </c>
      <c r="AB1560" s="35">
        <f t="shared" si="307"/>
        <v>851305.3097345134</v>
      </c>
      <c r="AC1560" s="27">
        <f t="shared" si="300"/>
        <v>136719.63274336283</v>
      </c>
      <c r="AD1560" s="212">
        <v>0.16059999999999999</v>
      </c>
      <c r="AE1560" s="211">
        <f t="shared" si="301"/>
        <v>0</v>
      </c>
      <c r="AF1560" s="211" t="str">
        <f>IF(AND(COUNTIFS($J$18:J1560,J1560)=1,AE1560=1),1,"")</f>
        <v/>
      </c>
      <c r="AG1560" s="211" t="str">
        <f>IF(C1560="","",IF(AND(COUNTIFS($J$18:J1560,J1560)=1,C1560&lt;&gt;""),1,""))</f>
        <v/>
      </c>
      <c r="AH1560" s="211" t="str">
        <f>IF(G1560="","",IF(AND(COUNTIFS($J$18:J1560,J1560)=1,G1560&lt;&gt;""),1,""))</f>
        <v/>
      </c>
      <c r="AI1560" s="28">
        <f t="shared" si="302"/>
        <v>63006605.696460173</v>
      </c>
      <c r="AJ1560" s="28">
        <f t="shared" si="303"/>
        <v>8897485.660753984</v>
      </c>
      <c r="AK1560" s="29">
        <f t="shared" si="304"/>
        <v>0.141215124388995</v>
      </c>
      <c r="AL1560" s="210"/>
      <c r="AM1560" s="210"/>
      <c r="AN1560" s="210"/>
      <c r="AO1560" s="210"/>
      <c r="AP1560" s="45" t="str">
        <f t="shared" si="305"/>
        <v>20215</v>
      </c>
      <c r="AQ1560" s="45" t="str">
        <f t="shared" si="306"/>
        <v>20215RMB</v>
      </c>
    </row>
    <row r="1561" spans="1:43" s="15" customFormat="1">
      <c r="A1561" s="208" t="s">
        <v>35</v>
      </c>
      <c r="B1561" s="209">
        <v>2021</v>
      </c>
      <c r="C1561" s="209">
        <v>1</v>
      </c>
      <c r="D1561" s="57" t="str">
        <f t="shared" si="295"/>
        <v>Q4</v>
      </c>
      <c r="E1561" s="208" t="s">
        <v>40</v>
      </c>
      <c r="F1561" s="209">
        <v>2021</v>
      </c>
      <c r="G1561" s="209">
        <v>5</v>
      </c>
      <c r="H1561" s="213"/>
      <c r="I1561" s="57" t="str">
        <f t="shared" si="298"/>
        <v>Q1</v>
      </c>
      <c r="J1561" s="204" t="s">
        <v>1661</v>
      </c>
      <c r="K1561" s="213" t="s">
        <v>1662</v>
      </c>
      <c r="L1561" s="210" t="s">
        <v>55</v>
      </c>
      <c r="M1561" s="208" t="s">
        <v>47</v>
      </c>
      <c r="N1561" s="208">
        <v>1</v>
      </c>
      <c r="O1561" s="208"/>
      <c r="P1561" s="57" t="str">
        <f t="shared" si="299"/>
        <v>MAIN UNIT</v>
      </c>
      <c r="Q1561" s="208" t="s">
        <v>56</v>
      </c>
      <c r="R1561" s="208" t="s">
        <v>49</v>
      </c>
      <c r="S1561" s="208" t="s">
        <v>37</v>
      </c>
      <c r="T1561" s="208" t="s">
        <v>80</v>
      </c>
      <c r="U1561" s="208" t="s">
        <v>58</v>
      </c>
      <c r="V1561" s="208" t="s">
        <v>156</v>
      </c>
      <c r="W1561" s="208" t="s">
        <v>51</v>
      </c>
      <c r="X1561" s="34">
        <v>830000</v>
      </c>
      <c r="Y1561" s="215" t="str">
        <f t="shared" si="297"/>
        <v>1.13</v>
      </c>
      <c r="Z1561" s="26">
        <f t="shared" si="296"/>
        <v>830000</v>
      </c>
      <c r="AA1561" s="208">
        <v>1.1950000000000001</v>
      </c>
      <c r="AB1561" s="35">
        <f t="shared" si="307"/>
        <v>877743.36283185845</v>
      </c>
      <c r="AC1561" s="27">
        <f t="shared" si="300"/>
        <v>132188.1504424779</v>
      </c>
      <c r="AD1561" s="212">
        <v>0.15060000000000001</v>
      </c>
      <c r="AE1561" s="211">
        <f t="shared" si="301"/>
        <v>1</v>
      </c>
      <c r="AF1561" s="211">
        <f>IF(AND(COUNTIFS($J$18:J1561,J1561)=1,AE1561=1),1,"")</f>
        <v>1</v>
      </c>
      <c r="AG1561" s="211">
        <f>IF(C1561="","",IF(AND(COUNTIFS($J$18:J1561,J1561)=1,C1561&lt;&gt;""),1,""))</f>
        <v>1</v>
      </c>
      <c r="AH1561" s="211">
        <f>IF(G1561="","",IF(AND(COUNTIFS($J$18:J1561,J1561)=1,G1561&lt;&gt;""),1,""))</f>
        <v>1</v>
      </c>
      <c r="AI1561" s="28">
        <f t="shared" si="302"/>
        <v>63006605.696460173</v>
      </c>
      <c r="AJ1561" s="28">
        <f t="shared" si="303"/>
        <v>8897485.660753984</v>
      </c>
      <c r="AK1561" s="29">
        <f t="shared" si="304"/>
        <v>0.141215124388995</v>
      </c>
      <c r="AL1561" s="210"/>
      <c r="AM1561" s="210"/>
      <c r="AN1561" s="210"/>
      <c r="AO1561" s="210"/>
      <c r="AP1561" s="45" t="str">
        <f t="shared" si="305"/>
        <v>20215</v>
      </c>
      <c r="AQ1561" s="45" t="str">
        <f t="shared" si="306"/>
        <v>20215RMB</v>
      </c>
    </row>
    <row r="1562" spans="1:43" s="15" customFormat="1">
      <c r="A1562" s="208" t="s">
        <v>35</v>
      </c>
      <c r="B1562" s="209">
        <v>2021</v>
      </c>
      <c r="C1562" s="209">
        <v>2</v>
      </c>
      <c r="D1562" s="57" t="str">
        <f t="shared" si="295"/>
        <v>Q4</v>
      </c>
      <c r="E1562" s="208" t="s">
        <v>40</v>
      </c>
      <c r="F1562" s="209">
        <v>2021</v>
      </c>
      <c r="G1562" s="209">
        <v>5</v>
      </c>
      <c r="H1562" s="213"/>
      <c r="I1562" s="57" t="str">
        <f t="shared" si="298"/>
        <v>Q1</v>
      </c>
      <c r="J1562" s="204" t="s">
        <v>1663</v>
      </c>
      <c r="K1562" s="213" t="s">
        <v>568</v>
      </c>
      <c r="L1562" s="210" t="s">
        <v>55</v>
      </c>
      <c r="M1562" s="208" t="s">
        <v>47</v>
      </c>
      <c r="N1562" s="208">
        <v>1</v>
      </c>
      <c r="O1562" s="208"/>
      <c r="P1562" s="57" t="str">
        <f t="shared" si="299"/>
        <v>MAIN UNIT</v>
      </c>
      <c r="Q1562" s="208" t="s">
        <v>48</v>
      </c>
      <c r="R1562" s="208" t="s">
        <v>49</v>
      </c>
      <c r="S1562" s="208" t="s">
        <v>36</v>
      </c>
      <c r="T1562" s="208" t="s">
        <v>65</v>
      </c>
      <c r="U1562" s="208" t="s">
        <v>66</v>
      </c>
      <c r="V1562" s="208" t="s">
        <v>67</v>
      </c>
      <c r="W1562" s="208" t="s">
        <v>96</v>
      </c>
      <c r="X1562" s="34">
        <v>10500000</v>
      </c>
      <c r="Y1562" s="215" t="str">
        <f t="shared" si="297"/>
        <v>1</v>
      </c>
      <c r="Z1562" s="26">
        <f t="shared" si="296"/>
        <v>10500000</v>
      </c>
      <c r="AA1562" s="208">
        <v>7.2800000000000004E-2</v>
      </c>
      <c r="AB1562" s="35">
        <f t="shared" si="307"/>
        <v>764400</v>
      </c>
      <c r="AC1562" s="27">
        <f t="shared" si="300"/>
        <v>76975.08</v>
      </c>
      <c r="AD1562" s="212">
        <v>0.1007</v>
      </c>
      <c r="AE1562" s="211">
        <f t="shared" si="301"/>
        <v>0</v>
      </c>
      <c r="AF1562" s="211" t="str">
        <f>IF(AND(COUNTIFS($J$18:J1562,J1562)=1,AE1562=1),1,"")</f>
        <v/>
      </c>
      <c r="AG1562" s="211">
        <f>IF(C1562="","",IF(AND(COUNTIFS($J$18:J1562,J1562)=1,C1562&lt;&gt;""),1,""))</f>
        <v>1</v>
      </c>
      <c r="AH1562" s="211">
        <f>IF(G1562="","",IF(AND(COUNTIFS($J$18:J1562,J1562)=1,G1562&lt;&gt;""),1,""))</f>
        <v>1</v>
      </c>
      <c r="AI1562" s="28">
        <f t="shared" si="302"/>
        <v>63006605.696460173</v>
      </c>
      <c r="AJ1562" s="28">
        <f t="shared" si="303"/>
        <v>8897485.660753984</v>
      </c>
      <c r="AK1562" s="29">
        <f t="shared" si="304"/>
        <v>0.141215124388995</v>
      </c>
      <c r="AL1562" s="210"/>
      <c r="AM1562" s="210"/>
      <c r="AN1562" s="210"/>
      <c r="AO1562" s="210"/>
      <c r="AP1562" s="45" t="str">
        <f t="shared" si="305"/>
        <v>20215</v>
      </c>
      <c r="AQ1562" s="45" t="str">
        <f t="shared" si="306"/>
        <v>20215JPY</v>
      </c>
    </row>
    <row r="1563" spans="1:43" s="15" customFormat="1" ht="26.4">
      <c r="A1563" s="208" t="s">
        <v>35</v>
      </c>
      <c r="B1563" s="209">
        <v>2021</v>
      </c>
      <c r="C1563" s="209">
        <v>2</v>
      </c>
      <c r="D1563" s="57" t="str">
        <f t="shared" si="295"/>
        <v>Q4</v>
      </c>
      <c r="E1563" s="208" t="s">
        <v>35</v>
      </c>
      <c r="F1563" s="209">
        <v>2021</v>
      </c>
      <c r="G1563" s="209">
        <v>3</v>
      </c>
      <c r="H1563" s="213"/>
      <c r="I1563" s="57" t="str">
        <f t="shared" si="298"/>
        <v>Q4</v>
      </c>
      <c r="J1563" s="204" t="s">
        <v>1664</v>
      </c>
      <c r="K1563" s="213" t="s">
        <v>1502</v>
      </c>
      <c r="L1563" s="210" t="s">
        <v>488</v>
      </c>
      <c r="M1563" s="208" t="s">
        <v>47</v>
      </c>
      <c r="N1563" s="208">
        <v>0</v>
      </c>
      <c r="O1563" s="208">
        <v>11</v>
      </c>
      <c r="P1563" s="57" t="str">
        <f t="shared" si="299"/>
        <v>SERVICE/ PARTS</v>
      </c>
      <c r="Q1563" s="208" t="s">
        <v>48</v>
      </c>
      <c r="R1563" s="208" t="s">
        <v>49</v>
      </c>
      <c r="S1563" s="208" t="s">
        <v>37</v>
      </c>
      <c r="T1563" s="208" t="s">
        <v>75</v>
      </c>
      <c r="U1563" s="208" t="s">
        <v>58</v>
      </c>
      <c r="V1563" s="208" t="s">
        <v>59</v>
      </c>
      <c r="W1563" s="208" t="s">
        <v>51</v>
      </c>
      <c r="X1563" s="34">
        <v>5191</v>
      </c>
      <c r="Y1563" s="215" t="str">
        <f t="shared" si="297"/>
        <v>1.13</v>
      </c>
      <c r="Z1563" s="26">
        <f t="shared" si="296"/>
        <v>57101</v>
      </c>
      <c r="AA1563" s="208">
        <v>1.2</v>
      </c>
      <c r="AB1563" s="35">
        <f t="shared" si="307"/>
        <v>60638.230088495577</v>
      </c>
      <c r="AC1563" s="27">
        <f t="shared" si="300"/>
        <v>15468.812495575221</v>
      </c>
      <c r="AD1563" s="212">
        <v>0.25509999999999999</v>
      </c>
      <c r="AE1563" s="211">
        <f t="shared" si="301"/>
        <v>0</v>
      </c>
      <c r="AF1563" s="211" t="str">
        <f>IF(AND(COUNTIFS($J$18:J1563,J1563)=1,AE1563=1),1,"")</f>
        <v/>
      </c>
      <c r="AG1563" s="211">
        <f>IF(C1563="","",IF(AND(COUNTIFS($J$18:J1563,J1563)=1,C1563&lt;&gt;""),1,""))</f>
        <v>1</v>
      </c>
      <c r="AH1563" s="211">
        <f>IF(G1563="","",IF(AND(COUNTIFS($J$18:J1563,J1563)=1,G1563&lt;&gt;""),1,""))</f>
        <v>1</v>
      </c>
      <c r="AI1563" s="28">
        <f t="shared" si="302"/>
        <v>57778307.282035396</v>
      </c>
      <c r="AJ1563" s="28">
        <f t="shared" si="303"/>
        <v>7259860.7225420559</v>
      </c>
      <c r="AK1563" s="29">
        <f t="shared" si="304"/>
        <v>0.12565028406083667</v>
      </c>
      <c r="AL1563" s="210"/>
      <c r="AM1563" s="210"/>
      <c r="AN1563" s="210"/>
      <c r="AO1563" s="210"/>
      <c r="AP1563" s="45" t="str">
        <f t="shared" si="305"/>
        <v>20213</v>
      </c>
      <c r="AQ1563" s="45" t="str">
        <f t="shared" si="306"/>
        <v>20213RMB</v>
      </c>
    </row>
    <row r="1564" spans="1:43" s="15" customFormat="1">
      <c r="A1564" s="208" t="s">
        <v>35</v>
      </c>
      <c r="B1564" s="209">
        <v>2021</v>
      </c>
      <c r="C1564" s="209">
        <v>3</v>
      </c>
      <c r="D1564" s="57" t="str">
        <f t="shared" si="295"/>
        <v>Q4</v>
      </c>
      <c r="E1564" s="208" t="s">
        <v>40</v>
      </c>
      <c r="F1564" s="209">
        <v>2021</v>
      </c>
      <c r="G1564" s="209">
        <v>5</v>
      </c>
      <c r="H1564" s="213"/>
      <c r="I1564" s="57" t="str">
        <f t="shared" si="298"/>
        <v>Q1</v>
      </c>
      <c r="J1564" s="204" t="s">
        <v>1665</v>
      </c>
      <c r="K1564" s="213" t="s">
        <v>1666</v>
      </c>
      <c r="L1564" s="210" t="s">
        <v>55</v>
      </c>
      <c r="M1564" s="208" t="s">
        <v>47</v>
      </c>
      <c r="N1564" s="208">
        <v>1</v>
      </c>
      <c r="O1564" s="208"/>
      <c r="P1564" s="57" t="str">
        <f t="shared" si="299"/>
        <v>MAIN UNIT</v>
      </c>
      <c r="Q1564" s="208" t="s">
        <v>56</v>
      </c>
      <c r="R1564" s="208" t="s">
        <v>49</v>
      </c>
      <c r="S1564" s="208" t="s">
        <v>36</v>
      </c>
      <c r="T1564" s="208" t="s">
        <v>65</v>
      </c>
      <c r="U1564" s="208" t="s">
        <v>66</v>
      </c>
      <c r="V1564" s="208" t="s">
        <v>1343</v>
      </c>
      <c r="W1564" s="208" t="s">
        <v>96</v>
      </c>
      <c r="X1564" s="34">
        <v>8350000</v>
      </c>
      <c r="Y1564" s="215" t="str">
        <f t="shared" si="297"/>
        <v>1</v>
      </c>
      <c r="Z1564" s="26">
        <f t="shared" si="296"/>
        <v>8350000</v>
      </c>
      <c r="AA1564" s="208">
        <v>7.2800000000000004E-2</v>
      </c>
      <c r="AB1564" s="35">
        <f t="shared" si="307"/>
        <v>607880</v>
      </c>
      <c r="AC1564" s="27">
        <f t="shared" si="300"/>
        <v>70392.504000000001</v>
      </c>
      <c r="AD1564" s="212">
        <v>0.1158</v>
      </c>
      <c r="AE1564" s="211">
        <f t="shared" si="301"/>
        <v>1</v>
      </c>
      <c r="AF1564" s="211">
        <f>IF(AND(COUNTIFS($J$18:J1564,J1564)=1,AE1564=1),1,"")</f>
        <v>1</v>
      </c>
      <c r="AG1564" s="211">
        <f>IF(C1564="","",IF(AND(COUNTIFS($J$18:J1564,J1564)=1,C1564&lt;&gt;""),1,""))</f>
        <v>1</v>
      </c>
      <c r="AH1564" s="211">
        <f>IF(G1564="","",IF(AND(COUNTIFS($J$18:J1564,J1564)=1,G1564&lt;&gt;""),1,""))</f>
        <v>1</v>
      </c>
      <c r="AI1564" s="28">
        <f t="shared" si="302"/>
        <v>63006605.696460173</v>
      </c>
      <c r="AJ1564" s="28">
        <f t="shared" si="303"/>
        <v>8897485.660753984</v>
      </c>
      <c r="AK1564" s="29">
        <f t="shared" si="304"/>
        <v>0.141215124388995</v>
      </c>
      <c r="AL1564" s="210"/>
      <c r="AM1564" s="210"/>
      <c r="AN1564" s="210"/>
      <c r="AO1564" s="210"/>
      <c r="AP1564" s="45" t="str">
        <f t="shared" si="305"/>
        <v>20215</v>
      </c>
      <c r="AQ1564" s="45" t="str">
        <f t="shared" si="306"/>
        <v>20215JPY</v>
      </c>
    </row>
    <row r="1565" spans="1:43" s="15" customFormat="1">
      <c r="A1565" s="208" t="s">
        <v>35</v>
      </c>
      <c r="B1565" s="209">
        <v>2021</v>
      </c>
      <c r="C1565" s="209">
        <v>3</v>
      </c>
      <c r="D1565" s="57" t="str">
        <f t="shared" si="295"/>
        <v>Q4</v>
      </c>
      <c r="E1565" s="208" t="s">
        <v>40</v>
      </c>
      <c r="F1565" s="209">
        <v>2021</v>
      </c>
      <c r="G1565" s="209">
        <v>5</v>
      </c>
      <c r="H1565" s="213"/>
      <c r="I1565" s="57" t="str">
        <f t="shared" si="298"/>
        <v>Q1</v>
      </c>
      <c r="J1565" s="204" t="s">
        <v>1667</v>
      </c>
      <c r="K1565" s="213" t="s">
        <v>1506</v>
      </c>
      <c r="L1565" s="210" t="s">
        <v>55</v>
      </c>
      <c r="M1565" s="208" t="s">
        <v>47</v>
      </c>
      <c r="N1565" s="208">
        <v>1</v>
      </c>
      <c r="O1565" s="208"/>
      <c r="P1565" s="57" t="str">
        <f t="shared" si="299"/>
        <v>MAIN UNIT</v>
      </c>
      <c r="Q1565" s="208" t="s">
        <v>48</v>
      </c>
      <c r="R1565" s="208" t="s">
        <v>49</v>
      </c>
      <c r="S1565" s="208" t="s">
        <v>36</v>
      </c>
      <c r="T1565" s="208" t="s">
        <v>65</v>
      </c>
      <c r="U1565" s="208" t="s">
        <v>66</v>
      </c>
      <c r="V1565" s="208" t="s">
        <v>99</v>
      </c>
      <c r="W1565" s="208" t="s">
        <v>96</v>
      </c>
      <c r="X1565" s="34">
        <v>9600000</v>
      </c>
      <c r="Y1565" s="215" t="str">
        <f t="shared" si="297"/>
        <v>1</v>
      </c>
      <c r="Z1565" s="26">
        <f t="shared" si="296"/>
        <v>9600000</v>
      </c>
      <c r="AA1565" s="208">
        <v>7.2800000000000004E-2</v>
      </c>
      <c r="AB1565" s="35">
        <f t="shared" si="307"/>
        <v>698880</v>
      </c>
      <c r="AC1565" s="27">
        <f t="shared" si="300"/>
        <v>119718.144</v>
      </c>
      <c r="AD1565" s="212">
        <v>0.17130000000000001</v>
      </c>
      <c r="AE1565" s="211">
        <f t="shared" si="301"/>
        <v>0</v>
      </c>
      <c r="AF1565" s="211" t="str">
        <f>IF(AND(COUNTIFS($J$18:J1565,J1565)=1,AE1565=1),1,"")</f>
        <v/>
      </c>
      <c r="AG1565" s="211">
        <f>IF(C1565="","",IF(AND(COUNTIFS($J$18:J1565,J1565)=1,C1565&lt;&gt;""),1,""))</f>
        <v>1</v>
      </c>
      <c r="AH1565" s="211">
        <f>IF(G1565="","",IF(AND(COUNTIFS($J$18:J1565,J1565)=1,G1565&lt;&gt;""),1,""))</f>
        <v>1</v>
      </c>
      <c r="AI1565" s="28">
        <f t="shared" si="302"/>
        <v>63006605.696460173</v>
      </c>
      <c r="AJ1565" s="28">
        <f t="shared" si="303"/>
        <v>8897485.660753984</v>
      </c>
      <c r="AK1565" s="29">
        <f t="shared" si="304"/>
        <v>0.141215124388995</v>
      </c>
      <c r="AL1565" s="210"/>
      <c r="AM1565" s="210"/>
      <c r="AN1565" s="210"/>
      <c r="AO1565" s="210"/>
      <c r="AP1565" s="45" t="str">
        <f t="shared" si="305"/>
        <v>20215</v>
      </c>
      <c r="AQ1565" s="45" t="str">
        <f t="shared" si="306"/>
        <v>20215JPY</v>
      </c>
    </row>
    <row r="1566" spans="1:43" s="15" customFormat="1">
      <c r="A1566" s="208" t="s">
        <v>35</v>
      </c>
      <c r="B1566" s="209">
        <v>2021</v>
      </c>
      <c r="C1566" s="209">
        <v>3</v>
      </c>
      <c r="D1566" s="57" t="str">
        <f t="shared" si="295"/>
        <v>Q4</v>
      </c>
      <c r="E1566" s="208" t="s">
        <v>40</v>
      </c>
      <c r="F1566" s="209">
        <v>2021</v>
      </c>
      <c r="G1566" s="209">
        <v>5</v>
      </c>
      <c r="H1566" s="213"/>
      <c r="I1566" s="57" t="str">
        <f t="shared" si="298"/>
        <v>Q1</v>
      </c>
      <c r="J1566" s="204" t="s">
        <v>1668</v>
      </c>
      <c r="K1566" s="213" t="s">
        <v>1669</v>
      </c>
      <c r="L1566" s="210" t="s">
        <v>55</v>
      </c>
      <c r="M1566" s="208" t="s">
        <v>47</v>
      </c>
      <c r="N1566" s="208">
        <v>1</v>
      </c>
      <c r="O1566" s="208"/>
      <c r="P1566" s="57" t="str">
        <f t="shared" si="299"/>
        <v>MAIN UNIT</v>
      </c>
      <c r="Q1566" s="208" t="s">
        <v>56</v>
      </c>
      <c r="R1566" s="208" t="s">
        <v>49</v>
      </c>
      <c r="S1566" s="208" t="s">
        <v>38</v>
      </c>
      <c r="T1566" s="208" t="s">
        <v>326</v>
      </c>
      <c r="U1566" s="208" t="s">
        <v>137</v>
      </c>
      <c r="V1566" s="208" t="s">
        <v>122</v>
      </c>
      <c r="W1566" s="208" t="s">
        <v>51</v>
      </c>
      <c r="X1566" s="34">
        <v>772600</v>
      </c>
      <c r="Y1566" s="215" t="str">
        <f t="shared" si="297"/>
        <v>1.13</v>
      </c>
      <c r="Z1566" s="26">
        <f t="shared" si="296"/>
        <v>772600</v>
      </c>
      <c r="AA1566" s="208">
        <v>1.1950000000000001</v>
      </c>
      <c r="AB1566" s="35">
        <f t="shared" si="307"/>
        <v>817041.5929203541</v>
      </c>
      <c r="AC1566" s="27">
        <f t="shared" si="300"/>
        <v>132033.92141592922</v>
      </c>
      <c r="AD1566" s="212">
        <v>0.16159999999999999</v>
      </c>
      <c r="AE1566" s="211">
        <f t="shared" si="301"/>
        <v>1</v>
      </c>
      <c r="AF1566" s="211">
        <f>IF(AND(COUNTIFS($J$18:J1566,J1566)=1,AE1566=1),1,"")</f>
        <v>1</v>
      </c>
      <c r="AG1566" s="211">
        <f>IF(C1566="","",IF(AND(COUNTIFS($J$18:J1566,J1566)=1,C1566&lt;&gt;""),1,""))</f>
        <v>1</v>
      </c>
      <c r="AH1566" s="211">
        <f>IF(G1566="","",IF(AND(COUNTIFS($J$18:J1566,J1566)=1,G1566&lt;&gt;""),1,""))</f>
        <v>1</v>
      </c>
      <c r="AI1566" s="28">
        <f t="shared" si="302"/>
        <v>63006605.696460173</v>
      </c>
      <c r="AJ1566" s="28">
        <f t="shared" si="303"/>
        <v>8897485.660753984</v>
      </c>
      <c r="AK1566" s="29">
        <f t="shared" si="304"/>
        <v>0.141215124388995</v>
      </c>
      <c r="AL1566" s="210"/>
      <c r="AM1566" s="210"/>
      <c r="AN1566" s="210"/>
      <c r="AO1566" s="210"/>
      <c r="AP1566" s="45" t="str">
        <f t="shared" si="305"/>
        <v>20215</v>
      </c>
      <c r="AQ1566" s="45" t="str">
        <f t="shared" si="306"/>
        <v>20215RMB</v>
      </c>
    </row>
    <row r="1567" spans="1:43" s="15" customFormat="1">
      <c r="A1567" s="208" t="s">
        <v>35</v>
      </c>
      <c r="B1567" s="209">
        <v>2021</v>
      </c>
      <c r="C1567" s="209">
        <v>3</v>
      </c>
      <c r="D1567" s="57" t="str">
        <f t="shared" si="295"/>
        <v>Q4</v>
      </c>
      <c r="E1567" s="208" t="s">
        <v>40</v>
      </c>
      <c r="F1567" s="209">
        <v>2021</v>
      </c>
      <c r="G1567" s="209">
        <v>5</v>
      </c>
      <c r="H1567" s="213"/>
      <c r="I1567" s="57" t="str">
        <f t="shared" si="298"/>
        <v>Q1</v>
      </c>
      <c r="J1567" s="204" t="s">
        <v>1670</v>
      </c>
      <c r="K1567" s="213" t="s">
        <v>1671</v>
      </c>
      <c r="L1567" s="210" t="s">
        <v>55</v>
      </c>
      <c r="M1567" s="208" t="s">
        <v>47</v>
      </c>
      <c r="N1567" s="208">
        <v>1</v>
      </c>
      <c r="O1567" s="208"/>
      <c r="P1567" s="57" t="str">
        <f t="shared" si="299"/>
        <v>MAIN UNIT</v>
      </c>
      <c r="Q1567" s="208" t="s">
        <v>56</v>
      </c>
      <c r="R1567" s="208" t="s">
        <v>49</v>
      </c>
      <c r="S1567" s="208" t="s">
        <v>37</v>
      </c>
      <c r="T1567" s="208" t="s">
        <v>75</v>
      </c>
      <c r="U1567" s="208" t="s">
        <v>58</v>
      </c>
      <c r="V1567" s="208" t="s">
        <v>1336</v>
      </c>
      <c r="W1567" s="208" t="s">
        <v>51</v>
      </c>
      <c r="X1567" s="34">
        <v>619350</v>
      </c>
      <c r="Y1567" s="215" t="str">
        <f t="shared" si="297"/>
        <v>1.13</v>
      </c>
      <c r="Z1567" s="26">
        <f t="shared" si="296"/>
        <v>619350</v>
      </c>
      <c r="AA1567" s="208">
        <v>1.1950000000000001</v>
      </c>
      <c r="AB1567" s="35">
        <f t="shared" si="307"/>
        <v>654976.32743362838</v>
      </c>
      <c r="AC1567" s="27">
        <f t="shared" si="300"/>
        <v>112328.44015486728</v>
      </c>
      <c r="AD1567" s="212">
        <v>0.17150000000000001</v>
      </c>
      <c r="AE1567" s="211">
        <f t="shared" si="301"/>
        <v>1</v>
      </c>
      <c r="AF1567" s="211">
        <f>IF(AND(COUNTIFS($J$18:J1567,J1567)=1,AE1567=1),1,"")</f>
        <v>1</v>
      </c>
      <c r="AG1567" s="211">
        <f>IF(C1567="","",IF(AND(COUNTIFS($J$18:J1567,J1567)=1,C1567&lt;&gt;""),1,""))</f>
        <v>1</v>
      </c>
      <c r="AH1567" s="211">
        <f>IF(G1567="","",IF(AND(COUNTIFS($J$18:J1567,J1567)=1,G1567&lt;&gt;""),1,""))</f>
        <v>1</v>
      </c>
      <c r="AI1567" s="28">
        <f t="shared" si="302"/>
        <v>63006605.696460173</v>
      </c>
      <c r="AJ1567" s="28">
        <f t="shared" si="303"/>
        <v>8897485.660753984</v>
      </c>
      <c r="AK1567" s="29">
        <f t="shared" si="304"/>
        <v>0.141215124388995</v>
      </c>
      <c r="AL1567" s="210"/>
      <c r="AM1567" s="210"/>
      <c r="AN1567" s="210"/>
      <c r="AO1567" s="210"/>
      <c r="AP1567" s="45" t="str">
        <f t="shared" si="305"/>
        <v>20215</v>
      </c>
      <c r="AQ1567" s="45" t="str">
        <f t="shared" si="306"/>
        <v>20215RMB</v>
      </c>
    </row>
    <row r="1568" spans="1:43" s="15" customFormat="1">
      <c r="A1568" s="208" t="s">
        <v>35</v>
      </c>
      <c r="B1568" s="209">
        <v>2021</v>
      </c>
      <c r="C1568" s="209">
        <v>3</v>
      </c>
      <c r="D1568" s="57" t="str">
        <f t="shared" si="295"/>
        <v>Q4</v>
      </c>
      <c r="E1568" s="208" t="s">
        <v>40</v>
      </c>
      <c r="F1568" s="209">
        <v>2021</v>
      </c>
      <c r="G1568" s="209">
        <v>5</v>
      </c>
      <c r="H1568" s="213"/>
      <c r="I1568" s="57" t="str">
        <f t="shared" si="298"/>
        <v>Q1</v>
      </c>
      <c r="J1568" s="204" t="s">
        <v>1670</v>
      </c>
      <c r="K1568" s="213" t="s">
        <v>1671</v>
      </c>
      <c r="L1568" s="210" t="s">
        <v>55</v>
      </c>
      <c r="M1568" s="208" t="s">
        <v>47</v>
      </c>
      <c r="N1568" s="208">
        <v>1</v>
      </c>
      <c r="O1568" s="208"/>
      <c r="P1568" s="57" t="str">
        <f t="shared" si="299"/>
        <v>MAIN UNIT</v>
      </c>
      <c r="Q1568" s="208" t="s">
        <v>56</v>
      </c>
      <c r="R1568" s="208" t="s">
        <v>49</v>
      </c>
      <c r="S1568" s="208" t="s">
        <v>37</v>
      </c>
      <c r="T1568" s="208" t="s">
        <v>75</v>
      </c>
      <c r="U1568" s="208" t="s">
        <v>58</v>
      </c>
      <c r="V1568" s="208" t="s">
        <v>1336</v>
      </c>
      <c r="W1568" s="208" t="s">
        <v>51</v>
      </c>
      <c r="X1568" s="34">
        <v>619350</v>
      </c>
      <c r="Y1568" s="215" t="str">
        <f t="shared" si="297"/>
        <v>1.13</v>
      </c>
      <c r="Z1568" s="26">
        <f t="shared" si="296"/>
        <v>619350</v>
      </c>
      <c r="AA1568" s="208">
        <v>1.1950000000000001</v>
      </c>
      <c r="AB1568" s="35">
        <f t="shared" si="307"/>
        <v>654976.32743362838</v>
      </c>
      <c r="AC1568" s="27">
        <f t="shared" si="300"/>
        <v>112328.44015486728</v>
      </c>
      <c r="AD1568" s="212">
        <v>0.17150000000000001</v>
      </c>
      <c r="AE1568" s="211">
        <f t="shared" si="301"/>
        <v>1</v>
      </c>
      <c r="AF1568" s="211" t="str">
        <f>IF(AND(COUNTIFS($J$18:J1568,J1568)=1,AE1568=1),1,"")</f>
        <v/>
      </c>
      <c r="AG1568" s="211" t="str">
        <f>IF(C1568="","",IF(AND(COUNTIFS($J$18:J1568,J1568)=1,C1568&lt;&gt;""),1,""))</f>
        <v/>
      </c>
      <c r="AH1568" s="211" t="str">
        <f>IF(G1568="","",IF(AND(COUNTIFS($J$18:J1568,J1568)=1,G1568&lt;&gt;""),1,""))</f>
        <v/>
      </c>
      <c r="AI1568" s="28">
        <f t="shared" si="302"/>
        <v>63006605.696460173</v>
      </c>
      <c r="AJ1568" s="28">
        <f t="shared" si="303"/>
        <v>8897485.660753984</v>
      </c>
      <c r="AK1568" s="29">
        <f t="shared" si="304"/>
        <v>0.141215124388995</v>
      </c>
      <c r="AL1568" s="210"/>
      <c r="AM1568" s="210"/>
      <c r="AN1568" s="210"/>
      <c r="AO1568" s="210"/>
      <c r="AP1568" s="45" t="str">
        <f t="shared" si="305"/>
        <v>20215</v>
      </c>
      <c r="AQ1568" s="45" t="str">
        <f t="shared" si="306"/>
        <v>20215RMB</v>
      </c>
    </row>
    <row r="1569" spans="1:43" s="15" customFormat="1">
      <c r="A1569" s="208" t="s">
        <v>35</v>
      </c>
      <c r="B1569" s="209">
        <v>2021</v>
      </c>
      <c r="C1569" s="209">
        <v>3</v>
      </c>
      <c r="D1569" s="57" t="str">
        <f t="shared" si="295"/>
        <v>Q4</v>
      </c>
      <c r="E1569" s="208" t="s">
        <v>40</v>
      </c>
      <c r="F1569" s="209">
        <v>2021</v>
      </c>
      <c r="G1569" s="209">
        <v>5</v>
      </c>
      <c r="H1569" s="213"/>
      <c r="I1569" s="57" t="str">
        <f t="shared" si="298"/>
        <v>Q1</v>
      </c>
      <c r="J1569" s="204" t="s">
        <v>1670</v>
      </c>
      <c r="K1569" s="213" t="s">
        <v>1671</v>
      </c>
      <c r="L1569" s="210" t="s">
        <v>55</v>
      </c>
      <c r="M1569" s="208" t="s">
        <v>47</v>
      </c>
      <c r="N1569" s="208">
        <v>1</v>
      </c>
      <c r="O1569" s="208"/>
      <c r="P1569" s="57" t="str">
        <f t="shared" si="299"/>
        <v>MAIN UNIT</v>
      </c>
      <c r="Q1569" s="208" t="s">
        <v>56</v>
      </c>
      <c r="R1569" s="208" t="s">
        <v>49</v>
      </c>
      <c r="S1569" s="208" t="s">
        <v>37</v>
      </c>
      <c r="T1569" s="208" t="s">
        <v>75</v>
      </c>
      <c r="U1569" s="208" t="s">
        <v>58</v>
      </c>
      <c r="V1569" s="208" t="s">
        <v>1336</v>
      </c>
      <c r="W1569" s="208" t="s">
        <v>51</v>
      </c>
      <c r="X1569" s="34">
        <v>619350</v>
      </c>
      <c r="Y1569" s="215" t="str">
        <f t="shared" si="297"/>
        <v>1.13</v>
      </c>
      <c r="Z1569" s="26">
        <f t="shared" si="296"/>
        <v>619350</v>
      </c>
      <c r="AA1569" s="208">
        <v>1.1950000000000001</v>
      </c>
      <c r="AB1569" s="35">
        <f t="shared" si="307"/>
        <v>654976.32743362838</v>
      </c>
      <c r="AC1569" s="27">
        <f t="shared" si="300"/>
        <v>112328.44015486728</v>
      </c>
      <c r="AD1569" s="212">
        <v>0.17150000000000001</v>
      </c>
      <c r="AE1569" s="211">
        <f t="shared" si="301"/>
        <v>1</v>
      </c>
      <c r="AF1569" s="211" t="str">
        <f>IF(AND(COUNTIFS($J$18:J1569,J1569)=1,AE1569=1),1,"")</f>
        <v/>
      </c>
      <c r="AG1569" s="211" t="str">
        <f>IF(C1569="","",IF(AND(COUNTIFS($J$18:J1569,J1569)=1,C1569&lt;&gt;""),1,""))</f>
        <v/>
      </c>
      <c r="AH1569" s="211" t="str">
        <f>IF(G1569="","",IF(AND(COUNTIFS($J$18:J1569,J1569)=1,G1569&lt;&gt;""),1,""))</f>
        <v/>
      </c>
      <c r="AI1569" s="28">
        <f t="shared" si="302"/>
        <v>63006605.696460173</v>
      </c>
      <c r="AJ1569" s="28">
        <f t="shared" si="303"/>
        <v>8897485.660753984</v>
      </c>
      <c r="AK1569" s="29">
        <f t="shared" si="304"/>
        <v>0.141215124388995</v>
      </c>
      <c r="AL1569" s="210"/>
      <c r="AM1569" s="210"/>
      <c r="AN1569" s="210"/>
      <c r="AO1569" s="210"/>
      <c r="AP1569" s="45" t="str">
        <f t="shared" si="305"/>
        <v>20215</v>
      </c>
      <c r="AQ1569" s="45" t="str">
        <f t="shared" si="306"/>
        <v>20215RMB</v>
      </c>
    </row>
    <row r="1570" spans="1:43" s="15" customFormat="1">
      <c r="A1570" s="208" t="s">
        <v>35</v>
      </c>
      <c r="B1570" s="209">
        <v>2021</v>
      </c>
      <c r="C1570" s="209">
        <v>3</v>
      </c>
      <c r="D1570" s="57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208" t="s">
        <v>40</v>
      </c>
      <c r="F1570" s="209">
        <v>2021</v>
      </c>
      <c r="G1570" s="209">
        <v>5</v>
      </c>
      <c r="H1570" s="213"/>
      <c r="I1570" s="57" t="str">
        <f t="shared" si="298"/>
        <v>Q1</v>
      </c>
      <c r="J1570" s="204" t="s">
        <v>1670</v>
      </c>
      <c r="K1570" s="213" t="s">
        <v>1671</v>
      </c>
      <c r="L1570" s="210" t="s">
        <v>55</v>
      </c>
      <c r="M1570" s="208" t="s">
        <v>47</v>
      </c>
      <c r="N1570" s="208">
        <v>1</v>
      </c>
      <c r="O1570" s="208"/>
      <c r="P1570" s="57" t="str">
        <f t="shared" si="299"/>
        <v>MAIN UNIT</v>
      </c>
      <c r="Q1570" s="208" t="s">
        <v>56</v>
      </c>
      <c r="R1570" s="208" t="s">
        <v>49</v>
      </c>
      <c r="S1570" s="208" t="s">
        <v>37</v>
      </c>
      <c r="T1570" s="208" t="s">
        <v>75</v>
      </c>
      <c r="U1570" s="208" t="s">
        <v>58</v>
      </c>
      <c r="V1570" s="208" t="s">
        <v>1336</v>
      </c>
      <c r="W1570" s="208" t="s">
        <v>51</v>
      </c>
      <c r="X1570" s="34">
        <v>619350</v>
      </c>
      <c r="Y1570" s="215" t="str">
        <f t="shared" si="297"/>
        <v>1.13</v>
      </c>
      <c r="Z1570" s="26">
        <f t="shared" ref="Z1570:Z1633" si="309">IF(X1570="","",X1570*MAX(O1570,N1570))</f>
        <v>619350</v>
      </c>
      <c r="AA1570" s="208">
        <v>1.1950000000000001</v>
      </c>
      <c r="AB1570" s="35">
        <f t="shared" si="307"/>
        <v>654976.32743362838</v>
      </c>
      <c r="AC1570" s="27">
        <f t="shared" si="300"/>
        <v>112328.44015486728</v>
      </c>
      <c r="AD1570" s="212">
        <v>0.17150000000000001</v>
      </c>
      <c r="AE1570" s="211">
        <f t="shared" si="301"/>
        <v>1</v>
      </c>
      <c r="AF1570" s="211" t="str">
        <f>IF(AND(COUNTIFS($J$18:J1570,J1570)=1,AE1570=1),1,"")</f>
        <v/>
      </c>
      <c r="AG1570" s="211" t="str">
        <f>IF(C1570="","",IF(AND(COUNTIFS($J$18:J1570,J1570)=1,C1570&lt;&gt;""),1,""))</f>
        <v/>
      </c>
      <c r="AH1570" s="211" t="str">
        <f>IF(G1570="","",IF(AND(COUNTIFS($J$18:J1570,J1570)=1,G1570&lt;&gt;""),1,""))</f>
        <v/>
      </c>
      <c r="AI1570" s="28">
        <f t="shared" si="302"/>
        <v>63006605.696460173</v>
      </c>
      <c r="AJ1570" s="28">
        <f t="shared" si="303"/>
        <v>8897485.660753984</v>
      </c>
      <c r="AK1570" s="29">
        <f t="shared" si="304"/>
        <v>0.141215124388995</v>
      </c>
      <c r="AL1570" s="210"/>
      <c r="AM1570" s="210"/>
      <c r="AN1570" s="210"/>
      <c r="AO1570" s="210"/>
      <c r="AP1570" s="45" t="str">
        <f t="shared" si="305"/>
        <v>20215</v>
      </c>
      <c r="AQ1570" s="45" t="str">
        <f t="shared" si="306"/>
        <v>20215RMB</v>
      </c>
    </row>
    <row r="1571" spans="1:43" s="15" customFormat="1">
      <c r="A1571" s="208" t="s">
        <v>35</v>
      </c>
      <c r="B1571" s="209">
        <v>2021</v>
      </c>
      <c r="C1571" s="209">
        <v>3</v>
      </c>
      <c r="D1571" s="57" t="str">
        <f t="shared" si="308"/>
        <v>Q4</v>
      </c>
      <c r="E1571" s="208" t="s">
        <v>40</v>
      </c>
      <c r="F1571" s="209">
        <v>2021</v>
      </c>
      <c r="G1571" s="209">
        <v>5</v>
      </c>
      <c r="H1571" s="213"/>
      <c r="I1571" s="57" t="str">
        <f t="shared" si="298"/>
        <v>Q1</v>
      </c>
      <c r="J1571" s="204" t="s">
        <v>1672</v>
      </c>
      <c r="K1571" s="213" t="s">
        <v>239</v>
      </c>
      <c r="L1571" s="210" t="s">
        <v>79</v>
      </c>
      <c r="M1571" s="208" t="s">
        <v>47</v>
      </c>
      <c r="N1571" s="208">
        <v>1</v>
      </c>
      <c r="O1571" s="208"/>
      <c r="P1571" s="57" t="str">
        <f t="shared" si="299"/>
        <v>MAIN UNIT</v>
      </c>
      <c r="Q1571" s="208" t="s">
        <v>48</v>
      </c>
      <c r="R1571" s="208" t="s">
        <v>49</v>
      </c>
      <c r="S1571" s="208" t="s">
        <v>37</v>
      </c>
      <c r="T1571" s="208" t="s">
        <v>88</v>
      </c>
      <c r="U1571" s="208" t="s">
        <v>58</v>
      </c>
      <c r="V1571" s="208" t="s">
        <v>59</v>
      </c>
      <c r="W1571" s="208" t="s">
        <v>51</v>
      </c>
      <c r="X1571" s="34">
        <v>985000</v>
      </c>
      <c r="Y1571" s="215" t="str">
        <f t="shared" si="297"/>
        <v>1.13</v>
      </c>
      <c r="Z1571" s="26">
        <f t="shared" si="309"/>
        <v>985000</v>
      </c>
      <c r="AA1571" s="208">
        <v>1.1950000000000001</v>
      </c>
      <c r="AB1571" s="35">
        <f t="shared" si="307"/>
        <v>1041659.2920353984</v>
      </c>
      <c r="AC1571" s="27">
        <f t="shared" si="300"/>
        <v>126665.76991150445</v>
      </c>
      <c r="AD1571" s="212">
        <v>0.1216</v>
      </c>
      <c r="AE1571" s="211">
        <f t="shared" si="301"/>
        <v>0</v>
      </c>
      <c r="AF1571" s="211" t="str">
        <f>IF(AND(COUNTIFS($J$18:J1571,J1571)=1,AE1571=1),1,"")</f>
        <v/>
      </c>
      <c r="AG1571" s="211">
        <f>IF(C1571="","",IF(AND(COUNTIFS($J$18:J1571,J1571)=1,C1571&lt;&gt;""),1,""))</f>
        <v>1</v>
      </c>
      <c r="AH1571" s="211">
        <f>IF(G1571="","",IF(AND(COUNTIFS($J$18:J1571,J1571)=1,G1571&lt;&gt;""),1,""))</f>
        <v>1</v>
      </c>
      <c r="AI1571" s="28">
        <f t="shared" si="302"/>
        <v>63006605.696460173</v>
      </c>
      <c r="AJ1571" s="28">
        <f t="shared" si="303"/>
        <v>8897485.660753984</v>
      </c>
      <c r="AK1571" s="29">
        <f t="shared" si="304"/>
        <v>0.141215124388995</v>
      </c>
      <c r="AL1571" s="210"/>
      <c r="AM1571" s="210"/>
      <c r="AN1571" s="210"/>
      <c r="AO1571" s="210"/>
      <c r="AP1571" s="45" t="str">
        <f t="shared" si="305"/>
        <v>20215</v>
      </c>
      <c r="AQ1571" s="45" t="str">
        <f t="shared" si="306"/>
        <v>20215RMB</v>
      </c>
    </row>
    <row r="1572" spans="1:43" s="15" customFormat="1">
      <c r="A1572" s="208" t="s">
        <v>35</v>
      </c>
      <c r="B1572" s="209">
        <v>2021</v>
      </c>
      <c r="C1572" s="209">
        <v>3</v>
      </c>
      <c r="D1572" s="57" t="str">
        <f t="shared" si="308"/>
        <v>Q4</v>
      </c>
      <c r="E1572" s="208" t="s">
        <v>40</v>
      </c>
      <c r="F1572" s="209">
        <v>2021</v>
      </c>
      <c r="G1572" s="209">
        <v>5</v>
      </c>
      <c r="H1572" s="213"/>
      <c r="I1572" s="57" t="str">
        <f t="shared" si="298"/>
        <v>Q1</v>
      </c>
      <c r="J1572" s="204" t="s">
        <v>1673</v>
      </c>
      <c r="K1572" s="213" t="s">
        <v>1147</v>
      </c>
      <c r="L1572" s="210" t="s">
        <v>79</v>
      </c>
      <c r="M1572" s="208" t="s">
        <v>47</v>
      </c>
      <c r="N1572" s="208">
        <v>1</v>
      </c>
      <c r="O1572" s="208"/>
      <c r="P1572" s="57" t="str">
        <f t="shared" si="299"/>
        <v>MAIN UNIT</v>
      </c>
      <c r="Q1572" s="208" t="s">
        <v>48</v>
      </c>
      <c r="R1572" s="208" t="s">
        <v>49</v>
      </c>
      <c r="S1572" s="208" t="s">
        <v>36</v>
      </c>
      <c r="T1572" s="208" t="s">
        <v>65</v>
      </c>
      <c r="U1572" s="208" t="s">
        <v>66</v>
      </c>
      <c r="V1572" s="208" t="s">
        <v>445</v>
      </c>
      <c r="W1572" s="208" t="s">
        <v>96</v>
      </c>
      <c r="X1572" s="34">
        <v>13193000</v>
      </c>
      <c r="Y1572" s="215" t="str">
        <f t="shared" si="297"/>
        <v>1</v>
      </c>
      <c r="Z1572" s="26">
        <f t="shared" si="309"/>
        <v>13193000</v>
      </c>
      <c r="AA1572" s="208">
        <v>7.2800000000000004E-2</v>
      </c>
      <c r="AB1572" s="35">
        <f t="shared" si="307"/>
        <v>960450.4</v>
      </c>
      <c r="AC1572" s="27">
        <f t="shared" si="300"/>
        <v>129660.80400000002</v>
      </c>
      <c r="AD1572" s="212">
        <v>0.13500000000000001</v>
      </c>
      <c r="AE1572" s="211">
        <f t="shared" si="301"/>
        <v>0</v>
      </c>
      <c r="AF1572" s="211" t="str">
        <f>IF(AND(COUNTIFS($J$18:J1572,J1572)=1,AE1572=1),1,"")</f>
        <v/>
      </c>
      <c r="AG1572" s="211">
        <f>IF(C1572="","",IF(AND(COUNTIFS($J$18:J1572,J1572)=1,C1572&lt;&gt;""),1,""))</f>
        <v>1</v>
      </c>
      <c r="AH1572" s="211">
        <f>IF(G1572="","",IF(AND(COUNTIFS($J$18:J1572,J1572)=1,G1572&lt;&gt;""),1,""))</f>
        <v>1</v>
      </c>
      <c r="AI1572" s="28">
        <f t="shared" si="302"/>
        <v>63006605.696460173</v>
      </c>
      <c r="AJ1572" s="28">
        <f t="shared" si="303"/>
        <v>8897485.660753984</v>
      </c>
      <c r="AK1572" s="29">
        <f t="shared" si="304"/>
        <v>0.141215124388995</v>
      </c>
      <c r="AL1572" s="210"/>
      <c r="AM1572" s="210"/>
      <c r="AN1572" s="210"/>
      <c r="AO1572" s="210"/>
      <c r="AP1572" s="45" t="str">
        <f t="shared" si="305"/>
        <v>20215</v>
      </c>
      <c r="AQ1572" s="45" t="str">
        <f t="shared" si="306"/>
        <v>20215JPY</v>
      </c>
    </row>
    <row r="1573" spans="1:43" s="15" customFormat="1">
      <c r="A1573" s="208" t="s">
        <v>35</v>
      </c>
      <c r="B1573" s="209">
        <v>2021</v>
      </c>
      <c r="C1573" s="209">
        <v>3</v>
      </c>
      <c r="D1573" s="57" t="str">
        <f t="shared" si="308"/>
        <v>Q4</v>
      </c>
      <c r="E1573" s="208" t="s">
        <v>40</v>
      </c>
      <c r="F1573" s="209">
        <v>2021</v>
      </c>
      <c r="G1573" s="209">
        <v>5</v>
      </c>
      <c r="H1573" s="213"/>
      <c r="I1573" s="57" t="str">
        <f t="shared" si="298"/>
        <v>Q1</v>
      </c>
      <c r="J1573" s="204" t="s">
        <v>1674</v>
      </c>
      <c r="K1573" s="213" t="s">
        <v>1675</v>
      </c>
      <c r="L1573" s="210" t="s">
        <v>79</v>
      </c>
      <c r="M1573" s="208" t="s">
        <v>47</v>
      </c>
      <c r="N1573" s="208">
        <v>1</v>
      </c>
      <c r="O1573" s="208"/>
      <c r="P1573" s="57" t="str">
        <f t="shared" si="299"/>
        <v>MAIN UNIT</v>
      </c>
      <c r="Q1573" s="208" t="s">
        <v>48</v>
      </c>
      <c r="R1573" s="208" t="s">
        <v>49</v>
      </c>
      <c r="S1573" s="208" t="s">
        <v>36</v>
      </c>
      <c r="T1573" s="208" t="s">
        <v>65</v>
      </c>
      <c r="U1573" s="208" t="s">
        <v>66</v>
      </c>
      <c r="V1573" s="208" t="s">
        <v>1452</v>
      </c>
      <c r="W1573" s="208" t="s">
        <v>96</v>
      </c>
      <c r="X1573" s="34">
        <v>13250000</v>
      </c>
      <c r="Y1573" s="215" t="str">
        <f t="shared" si="297"/>
        <v>1</v>
      </c>
      <c r="Z1573" s="26">
        <f t="shared" si="309"/>
        <v>13250000</v>
      </c>
      <c r="AA1573" s="208">
        <v>7.2800000000000004E-2</v>
      </c>
      <c r="AB1573" s="35">
        <f t="shared" si="307"/>
        <v>964600</v>
      </c>
      <c r="AC1573" s="27">
        <f t="shared" si="300"/>
        <v>132053.74</v>
      </c>
      <c r="AD1573" s="212">
        <v>0.13689999999999999</v>
      </c>
      <c r="AE1573" s="211">
        <f t="shared" si="301"/>
        <v>0</v>
      </c>
      <c r="AF1573" s="211" t="str">
        <f>IF(AND(COUNTIFS($J$18:J1573,J1573)=1,AE1573=1),1,"")</f>
        <v/>
      </c>
      <c r="AG1573" s="211">
        <f>IF(C1573="","",IF(AND(COUNTIFS($J$18:J1573,J1573)=1,C1573&lt;&gt;""),1,""))</f>
        <v>1</v>
      </c>
      <c r="AH1573" s="211">
        <f>IF(G1573="","",IF(AND(COUNTIFS($J$18:J1573,J1573)=1,G1573&lt;&gt;""),1,""))</f>
        <v>1</v>
      </c>
      <c r="AI1573" s="28">
        <f t="shared" si="302"/>
        <v>63006605.696460173</v>
      </c>
      <c r="AJ1573" s="28">
        <f t="shared" si="303"/>
        <v>8897485.660753984</v>
      </c>
      <c r="AK1573" s="29">
        <f t="shared" si="304"/>
        <v>0.141215124388995</v>
      </c>
      <c r="AL1573" s="210"/>
      <c r="AM1573" s="210"/>
      <c r="AN1573" s="210"/>
      <c r="AO1573" s="210"/>
      <c r="AP1573" s="45" t="str">
        <f t="shared" si="305"/>
        <v>20215</v>
      </c>
      <c r="AQ1573" s="45" t="str">
        <f t="shared" si="306"/>
        <v>20215JPY</v>
      </c>
    </row>
    <row r="1574" spans="1:43" s="15" customFormat="1">
      <c r="A1574" s="208" t="s">
        <v>35</v>
      </c>
      <c r="B1574" s="209">
        <v>2021</v>
      </c>
      <c r="C1574" s="209">
        <v>3</v>
      </c>
      <c r="D1574" s="57" t="str">
        <f t="shared" si="308"/>
        <v>Q4</v>
      </c>
      <c r="E1574" s="208" t="s">
        <v>40</v>
      </c>
      <c r="F1574" s="209">
        <v>2021</v>
      </c>
      <c r="G1574" s="209">
        <v>5</v>
      </c>
      <c r="H1574" s="213"/>
      <c r="I1574" s="57" t="str">
        <f t="shared" si="298"/>
        <v>Q1</v>
      </c>
      <c r="J1574" s="204" t="s">
        <v>1674</v>
      </c>
      <c r="K1574" s="213" t="s">
        <v>1675</v>
      </c>
      <c r="L1574" s="210" t="s">
        <v>79</v>
      </c>
      <c r="M1574" s="208" t="s">
        <v>47</v>
      </c>
      <c r="N1574" s="208">
        <v>1</v>
      </c>
      <c r="O1574" s="208"/>
      <c r="P1574" s="57" t="str">
        <f t="shared" si="299"/>
        <v>MAIN UNIT</v>
      </c>
      <c r="Q1574" s="208" t="s">
        <v>48</v>
      </c>
      <c r="R1574" s="208" t="s">
        <v>49</v>
      </c>
      <c r="S1574" s="208" t="s">
        <v>36</v>
      </c>
      <c r="T1574" s="208" t="s">
        <v>65</v>
      </c>
      <c r="U1574" s="208" t="s">
        <v>66</v>
      </c>
      <c r="V1574" s="208" t="s">
        <v>1452</v>
      </c>
      <c r="W1574" s="208" t="s">
        <v>96</v>
      </c>
      <c r="X1574" s="34">
        <v>13250000</v>
      </c>
      <c r="Y1574" s="215" t="str">
        <f t="shared" si="297"/>
        <v>1</v>
      </c>
      <c r="Z1574" s="26">
        <f t="shared" si="309"/>
        <v>13250000</v>
      </c>
      <c r="AA1574" s="208">
        <v>7.2800000000000004E-2</v>
      </c>
      <c r="AB1574" s="35">
        <f t="shared" si="307"/>
        <v>964600</v>
      </c>
      <c r="AC1574" s="27">
        <f t="shared" si="300"/>
        <v>132053.74</v>
      </c>
      <c r="AD1574" s="212">
        <v>0.13689999999999999</v>
      </c>
      <c r="AE1574" s="211">
        <f t="shared" si="301"/>
        <v>0</v>
      </c>
      <c r="AF1574" s="211" t="str">
        <f>IF(AND(COUNTIFS($J$18:J1574,J1574)=1,AE1574=1),1,"")</f>
        <v/>
      </c>
      <c r="AG1574" s="211" t="str">
        <f>IF(C1574="","",IF(AND(COUNTIFS($J$18:J1574,J1574)=1,C1574&lt;&gt;""),1,""))</f>
        <v/>
      </c>
      <c r="AH1574" s="211" t="str">
        <f>IF(G1574="","",IF(AND(COUNTIFS($J$18:J1574,J1574)=1,G1574&lt;&gt;""),1,""))</f>
        <v/>
      </c>
      <c r="AI1574" s="28">
        <f t="shared" si="302"/>
        <v>63006605.696460173</v>
      </c>
      <c r="AJ1574" s="28">
        <f t="shared" si="303"/>
        <v>8897485.660753984</v>
      </c>
      <c r="AK1574" s="29">
        <f t="shared" si="304"/>
        <v>0.141215124388995</v>
      </c>
      <c r="AL1574" s="210"/>
      <c r="AM1574" s="210"/>
      <c r="AN1574" s="210"/>
      <c r="AO1574" s="210"/>
      <c r="AP1574" s="45" t="str">
        <f t="shared" si="305"/>
        <v>20215</v>
      </c>
      <c r="AQ1574" s="45" t="str">
        <f t="shared" si="306"/>
        <v>20215JPY</v>
      </c>
    </row>
    <row r="1575" spans="1:43" s="15" customFormat="1">
      <c r="A1575" s="208" t="s">
        <v>35</v>
      </c>
      <c r="B1575" s="209">
        <v>2021</v>
      </c>
      <c r="C1575" s="209">
        <v>2</v>
      </c>
      <c r="D1575" s="57" t="str">
        <f t="shared" si="308"/>
        <v>Q4</v>
      </c>
      <c r="E1575" s="208" t="s">
        <v>40</v>
      </c>
      <c r="F1575" s="209">
        <v>2021</v>
      </c>
      <c r="G1575" s="209">
        <v>5</v>
      </c>
      <c r="H1575" s="213"/>
      <c r="I1575" s="57" t="str">
        <f t="shared" si="298"/>
        <v>Q1</v>
      </c>
      <c r="J1575" s="204" t="s">
        <v>1676</v>
      </c>
      <c r="K1575" s="213" t="s">
        <v>1677</v>
      </c>
      <c r="L1575" s="210" t="s">
        <v>55</v>
      </c>
      <c r="M1575" s="208" t="s">
        <v>47</v>
      </c>
      <c r="N1575" s="208">
        <v>1</v>
      </c>
      <c r="O1575" s="208"/>
      <c r="P1575" s="57" t="str">
        <f t="shared" si="299"/>
        <v>MAIN UNIT</v>
      </c>
      <c r="Q1575" s="208" t="s">
        <v>56</v>
      </c>
      <c r="R1575" s="208" t="s">
        <v>49</v>
      </c>
      <c r="S1575" s="208" t="s">
        <v>37</v>
      </c>
      <c r="T1575" s="208" t="s">
        <v>75</v>
      </c>
      <c r="U1575" s="208" t="s">
        <v>58</v>
      </c>
      <c r="V1575" s="208" t="s">
        <v>949</v>
      </c>
      <c r="W1575" s="208" t="s">
        <v>51</v>
      </c>
      <c r="X1575" s="34">
        <v>620000</v>
      </c>
      <c r="Y1575" s="215" t="str">
        <f t="shared" si="297"/>
        <v>1.13</v>
      </c>
      <c r="Z1575" s="26">
        <f t="shared" si="309"/>
        <v>620000</v>
      </c>
      <c r="AA1575" s="208">
        <v>1.1950000000000001</v>
      </c>
      <c r="AB1575" s="35">
        <f t="shared" si="307"/>
        <v>655663.71681415942</v>
      </c>
      <c r="AC1575" s="27">
        <f t="shared" si="300"/>
        <v>118216.16814159293</v>
      </c>
      <c r="AD1575" s="212">
        <v>0.18029999999999999</v>
      </c>
      <c r="AE1575" s="211">
        <f t="shared" si="301"/>
        <v>1</v>
      </c>
      <c r="AF1575" s="211">
        <f>IF(AND(COUNTIFS($J$18:J1575,J1575)=1,AE1575=1),1,"")</f>
        <v>1</v>
      </c>
      <c r="AG1575" s="211">
        <f>IF(C1575="","",IF(AND(COUNTIFS($J$18:J1575,J1575)=1,C1575&lt;&gt;""),1,""))</f>
        <v>1</v>
      </c>
      <c r="AH1575" s="211">
        <f>IF(G1575="","",IF(AND(COUNTIFS($J$18:J1575,J1575)=1,G1575&lt;&gt;""),1,""))</f>
        <v>1</v>
      </c>
      <c r="AI1575" s="28">
        <f t="shared" si="302"/>
        <v>63006605.696460173</v>
      </c>
      <c r="AJ1575" s="28">
        <f t="shared" si="303"/>
        <v>8897485.660753984</v>
      </c>
      <c r="AK1575" s="29">
        <f t="shared" si="304"/>
        <v>0.141215124388995</v>
      </c>
      <c r="AL1575" s="210"/>
      <c r="AM1575" s="210"/>
      <c r="AN1575" s="210"/>
      <c r="AO1575" s="210"/>
      <c r="AP1575" s="45" t="str">
        <f t="shared" si="305"/>
        <v>20215</v>
      </c>
      <c r="AQ1575" s="45" t="str">
        <f t="shared" si="306"/>
        <v>20215RMB</v>
      </c>
    </row>
    <row r="1576" spans="1:43" s="15" customFormat="1">
      <c r="A1576" s="208" t="s">
        <v>35</v>
      </c>
      <c r="B1576" s="209">
        <v>2021</v>
      </c>
      <c r="C1576" s="209">
        <v>3</v>
      </c>
      <c r="D1576" s="57" t="str">
        <f t="shared" si="308"/>
        <v>Q4</v>
      </c>
      <c r="E1576" s="208" t="s">
        <v>40</v>
      </c>
      <c r="F1576" s="209">
        <v>2021</v>
      </c>
      <c r="G1576" s="209">
        <v>5</v>
      </c>
      <c r="H1576" s="213"/>
      <c r="I1576" s="57" t="str">
        <f t="shared" si="298"/>
        <v>Q1</v>
      </c>
      <c r="J1576" s="204" t="s">
        <v>1678</v>
      </c>
      <c r="K1576" s="213" t="s">
        <v>475</v>
      </c>
      <c r="L1576" s="210" t="s">
        <v>79</v>
      </c>
      <c r="M1576" s="208" t="s">
        <v>47</v>
      </c>
      <c r="N1576" s="208">
        <v>1</v>
      </c>
      <c r="O1576" s="208"/>
      <c r="P1576" s="57" t="str">
        <f t="shared" si="299"/>
        <v>MAIN UNIT</v>
      </c>
      <c r="Q1576" s="208" t="s">
        <v>48</v>
      </c>
      <c r="R1576" s="208" t="s">
        <v>49</v>
      </c>
      <c r="S1576" s="208" t="s">
        <v>36</v>
      </c>
      <c r="T1576" s="208" t="s">
        <v>65</v>
      </c>
      <c r="U1576" s="208" t="s">
        <v>66</v>
      </c>
      <c r="V1576" s="208" t="s">
        <v>1452</v>
      </c>
      <c r="W1576" s="208" t="s">
        <v>96</v>
      </c>
      <c r="X1576" s="34">
        <v>13000000</v>
      </c>
      <c r="Y1576" s="215" t="str">
        <f t="shared" si="297"/>
        <v>1</v>
      </c>
      <c r="Z1576" s="26">
        <f t="shared" si="309"/>
        <v>13000000</v>
      </c>
      <c r="AA1576" s="208">
        <v>7.2800000000000004E-2</v>
      </c>
      <c r="AB1576" s="35">
        <f t="shared" si="307"/>
        <v>946400</v>
      </c>
      <c r="AC1576" s="27">
        <f t="shared" si="300"/>
        <v>155777.44</v>
      </c>
      <c r="AD1576" s="212">
        <v>0.1646</v>
      </c>
      <c r="AE1576" s="211">
        <f t="shared" si="301"/>
        <v>0</v>
      </c>
      <c r="AF1576" s="211" t="str">
        <f>IF(AND(COUNTIFS($J$18:J1576,J1576)=1,AE1576=1),1,"")</f>
        <v/>
      </c>
      <c r="AG1576" s="211">
        <f>IF(C1576="","",IF(AND(COUNTIFS($J$18:J1576,J1576)=1,C1576&lt;&gt;""),1,""))</f>
        <v>1</v>
      </c>
      <c r="AH1576" s="211">
        <f>IF(G1576="","",IF(AND(COUNTIFS($J$18:J1576,J1576)=1,G1576&lt;&gt;""),1,""))</f>
        <v>1</v>
      </c>
      <c r="AI1576" s="28">
        <f t="shared" si="302"/>
        <v>63006605.696460173</v>
      </c>
      <c r="AJ1576" s="28">
        <f t="shared" si="303"/>
        <v>8897485.660753984</v>
      </c>
      <c r="AK1576" s="29">
        <f t="shared" si="304"/>
        <v>0.141215124388995</v>
      </c>
      <c r="AL1576" s="210"/>
      <c r="AM1576" s="210"/>
      <c r="AN1576" s="210"/>
      <c r="AO1576" s="210"/>
      <c r="AP1576" s="45" t="str">
        <f t="shared" si="305"/>
        <v>20215</v>
      </c>
      <c r="AQ1576" s="45" t="str">
        <f t="shared" si="306"/>
        <v>20215JPY</v>
      </c>
    </row>
    <row r="1577" spans="1:43" s="15" customFormat="1">
      <c r="A1577" s="208" t="s">
        <v>35</v>
      </c>
      <c r="B1577" s="209">
        <v>2021</v>
      </c>
      <c r="C1577" s="209">
        <v>3</v>
      </c>
      <c r="D1577" s="57" t="str">
        <f t="shared" si="308"/>
        <v>Q4</v>
      </c>
      <c r="E1577" s="208" t="s">
        <v>40</v>
      </c>
      <c r="F1577" s="209">
        <v>2021</v>
      </c>
      <c r="G1577" s="209">
        <v>5</v>
      </c>
      <c r="H1577" s="213"/>
      <c r="I1577" s="57" t="str">
        <f t="shared" si="298"/>
        <v>Q1</v>
      </c>
      <c r="J1577" s="204" t="s">
        <v>1679</v>
      </c>
      <c r="K1577" s="213" t="s">
        <v>1680</v>
      </c>
      <c r="L1577" s="210" t="s">
        <v>55</v>
      </c>
      <c r="M1577" s="208" t="s">
        <v>47</v>
      </c>
      <c r="N1577" s="208">
        <v>1</v>
      </c>
      <c r="O1577" s="208"/>
      <c r="P1577" s="57" t="str">
        <f t="shared" si="299"/>
        <v>MAIN UNIT</v>
      </c>
      <c r="Q1577" s="208" t="s">
        <v>56</v>
      </c>
      <c r="R1577" s="208" t="s">
        <v>49</v>
      </c>
      <c r="S1577" s="208" t="s">
        <v>36</v>
      </c>
      <c r="T1577" s="208" t="s">
        <v>65</v>
      </c>
      <c r="U1577" s="208" t="s">
        <v>66</v>
      </c>
      <c r="V1577" s="208" t="s">
        <v>67</v>
      </c>
      <c r="W1577" s="208" t="s">
        <v>96</v>
      </c>
      <c r="X1577" s="34">
        <v>10540000</v>
      </c>
      <c r="Y1577" s="215" t="str">
        <f t="shared" si="297"/>
        <v>1</v>
      </c>
      <c r="Z1577" s="26">
        <f t="shared" si="309"/>
        <v>10540000</v>
      </c>
      <c r="AA1577" s="208">
        <v>7.2800000000000004E-2</v>
      </c>
      <c r="AB1577" s="35">
        <f t="shared" si="307"/>
        <v>767312</v>
      </c>
      <c r="AC1577" s="27">
        <f t="shared" si="300"/>
        <v>198964.00159999999</v>
      </c>
      <c r="AD1577" s="212">
        <v>0.25929999999999997</v>
      </c>
      <c r="AE1577" s="211">
        <f t="shared" si="301"/>
        <v>1</v>
      </c>
      <c r="AF1577" s="211">
        <f>IF(AND(COUNTIFS($J$18:J1577,J1577)=1,AE1577=1),1,"")</f>
        <v>1</v>
      </c>
      <c r="AG1577" s="211">
        <f>IF(C1577="","",IF(AND(COUNTIFS($J$18:J1577,J1577)=1,C1577&lt;&gt;""),1,""))</f>
        <v>1</v>
      </c>
      <c r="AH1577" s="211">
        <f>IF(G1577="","",IF(AND(COUNTIFS($J$18:J1577,J1577)=1,G1577&lt;&gt;""),1,""))</f>
        <v>1</v>
      </c>
      <c r="AI1577" s="28">
        <f t="shared" si="302"/>
        <v>63006605.696460173</v>
      </c>
      <c r="AJ1577" s="28">
        <f t="shared" si="303"/>
        <v>8897485.660753984</v>
      </c>
      <c r="AK1577" s="29">
        <f t="shared" si="304"/>
        <v>0.141215124388995</v>
      </c>
      <c r="AL1577" s="210"/>
      <c r="AM1577" s="210"/>
      <c r="AN1577" s="210"/>
      <c r="AO1577" s="210"/>
      <c r="AP1577" s="45" t="str">
        <f t="shared" si="305"/>
        <v>20215</v>
      </c>
      <c r="AQ1577" s="45" t="str">
        <f t="shared" si="306"/>
        <v>20215JPY</v>
      </c>
    </row>
    <row r="1578" spans="1:43" s="15" customFormat="1">
      <c r="A1578" s="208" t="s">
        <v>40</v>
      </c>
      <c r="B1578" s="209">
        <v>2021</v>
      </c>
      <c r="C1578" s="209">
        <v>4</v>
      </c>
      <c r="D1578" s="57" t="str">
        <f t="shared" si="308"/>
        <v>Q1</v>
      </c>
      <c r="E1578" s="208" t="s">
        <v>40</v>
      </c>
      <c r="F1578" s="209">
        <v>2021</v>
      </c>
      <c r="G1578" s="209">
        <v>5</v>
      </c>
      <c r="H1578" s="213"/>
      <c r="I1578" s="57" t="str">
        <f t="shared" si="298"/>
        <v>Q1</v>
      </c>
      <c r="J1578" s="204" t="s">
        <v>1681</v>
      </c>
      <c r="K1578" s="213" t="s">
        <v>923</v>
      </c>
      <c r="L1578" s="210" t="s">
        <v>79</v>
      </c>
      <c r="M1578" s="208" t="s">
        <v>47</v>
      </c>
      <c r="N1578" s="208">
        <v>1</v>
      </c>
      <c r="O1578" s="208"/>
      <c r="P1578" s="57" t="str">
        <f t="shared" si="299"/>
        <v>MAIN UNIT</v>
      </c>
      <c r="Q1578" s="208" t="s">
        <v>48</v>
      </c>
      <c r="R1578" s="208" t="s">
        <v>49</v>
      </c>
      <c r="S1578" s="208" t="s">
        <v>36</v>
      </c>
      <c r="T1578" s="208" t="s">
        <v>65</v>
      </c>
      <c r="U1578" s="208" t="s">
        <v>66</v>
      </c>
      <c r="V1578" s="208" t="s">
        <v>99</v>
      </c>
      <c r="W1578" s="208" t="s">
        <v>96</v>
      </c>
      <c r="X1578" s="34">
        <v>12500000</v>
      </c>
      <c r="Y1578" s="215" t="str">
        <f t="shared" si="297"/>
        <v>1</v>
      </c>
      <c r="Z1578" s="26">
        <f t="shared" si="309"/>
        <v>12500000</v>
      </c>
      <c r="AA1578" s="208">
        <v>7.2800000000000004E-2</v>
      </c>
      <c r="AB1578" s="35">
        <f t="shared" si="307"/>
        <v>910000</v>
      </c>
      <c r="AC1578" s="27">
        <f t="shared" si="300"/>
        <v>145600</v>
      </c>
      <c r="AD1578" s="212">
        <v>0.16</v>
      </c>
      <c r="AE1578" s="211">
        <f t="shared" si="301"/>
        <v>0</v>
      </c>
      <c r="AF1578" s="211" t="str">
        <f>IF(AND(COUNTIFS($J$18:J1578,J1578)=1,AE1578=1),1,"")</f>
        <v/>
      </c>
      <c r="AG1578" s="211">
        <f>IF(C1578="","",IF(AND(COUNTIFS($J$18:J1578,J1578)=1,C1578&lt;&gt;""),1,""))</f>
        <v>1</v>
      </c>
      <c r="AH1578" s="211">
        <f>IF(G1578="","",IF(AND(COUNTIFS($J$18:J1578,J1578)=1,G1578&lt;&gt;""),1,""))</f>
        <v>1</v>
      </c>
      <c r="AI1578" s="28">
        <f t="shared" si="302"/>
        <v>63006605.696460173</v>
      </c>
      <c r="AJ1578" s="28">
        <f t="shared" si="303"/>
        <v>8897485.660753984</v>
      </c>
      <c r="AK1578" s="29">
        <f t="shared" si="304"/>
        <v>0.141215124388995</v>
      </c>
      <c r="AL1578" s="210"/>
      <c r="AM1578" s="210"/>
      <c r="AN1578" s="210"/>
      <c r="AO1578" s="210"/>
      <c r="AP1578" s="45" t="str">
        <f t="shared" si="305"/>
        <v>20215</v>
      </c>
      <c r="AQ1578" s="45" t="str">
        <f t="shared" si="306"/>
        <v>20215JPY</v>
      </c>
    </row>
    <row r="1579" spans="1:43" s="15" customFormat="1">
      <c r="A1579" s="208" t="s">
        <v>40</v>
      </c>
      <c r="B1579" s="209">
        <v>2021</v>
      </c>
      <c r="C1579" s="209">
        <v>4</v>
      </c>
      <c r="D1579" s="57" t="str">
        <f t="shared" si="308"/>
        <v>Q1</v>
      </c>
      <c r="E1579" s="208" t="s">
        <v>40</v>
      </c>
      <c r="F1579" s="209">
        <v>2021</v>
      </c>
      <c r="G1579" s="209">
        <v>5</v>
      </c>
      <c r="H1579" s="213"/>
      <c r="I1579" s="57" t="str">
        <f t="shared" si="298"/>
        <v>Q1</v>
      </c>
      <c r="J1579" s="204" t="s">
        <v>1681</v>
      </c>
      <c r="K1579" s="213" t="s">
        <v>923</v>
      </c>
      <c r="L1579" s="210" t="s">
        <v>55</v>
      </c>
      <c r="M1579" s="208" t="s">
        <v>47</v>
      </c>
      <c r="N1579" s="208">
        <v>1</v>
      </c>
      <c r="O1579" s="208"/>
      <c r="P1579" s="57" t="str">
        <f t="shared" si="299"/>
        <v>MAIN UNIT</v>
      </c>
      <c r="Q1579" s="208" t="s">
        <v>48</v>
      </c>
      <c r="R1579" s="208" t="s">
        <v>49</v>
      </c>
      <c r="S1579" s="208" t="s">
        <v>36</v>
      </c>
      <c r="T1579" s="208" t="s">
        <v>65</v>
      </c>
      <c r="U1579" s="208" t="s">
        <v>66</v>
      </c>
      <c r="V1579" s="208" t="s">
        <v>99</v>
      </c>
      <c r="W1579" s="208" t="s">
        <v>96</v>
      </c>
      <c r="X1579" s="34">
        <v>8353000</v>
      </c>
      <c r="Y1579" s="215" t="str">
        <f t="shared" si="297"/>
        <v>1</v>
      </c>
      <c r="Z1579" s="26">
        <f t="shared" si="309"/>
        <v>8353000</v>
      </c>
      <c r="AA1579" s="208">
        <v>7.2800000000000004E-2</v>
      </c>
      <c r="AB1579" s="35">
        <f t="shared" si="307"/>
        <v>608098.4</v>
      </c>
      <c r="AC1579" s="27">
        <f t="shared" si="300"/>
        <v>97295.744000000006</v>
      </c>
      <c r="AD1579" s="212">
        <v>0.16</v>
      </c>
      <c r="AE1579" s="211">
        <f t="shared" si="301"/>
        <v>0</v>
      </c>
      <c r="AF1579" s="211" t="str">
        <f>IF(AND(COUNTIFS($J$18:J1579,J1579)=1,AE1579=1),1,"")</f>
        <v/>
      </c>
      <c r="AG1579" s="211" t="str">
        <f>IF(C1579="","",IF(AND(COUNTIFS($J$18:J1579,J1579)=1,C1579&lt;&gt;""),1,""))</f>
        <v/>
      </c>
      <c r="AH1579" s="211" t="str">
        <f>IF(G1579="","",IF(AND(COUNTIFS($J$18:J1579,J1579)=1,G1579&lt;&gt;""),1,""))</f>
        <v/>
      </c>
      <c r="AI1579" s="28">
        <f t="shared" si="302"/>
        <v>63006605.696460173</v>
      </c>
      <c r="AJ1579" s="28">
        <f t="shared" si="303"/>
        <v>8897485.660753984</v>
      </c>
      <c r="AK1579" s="29">
        <f t="shared" si="304"/>
        <v>0.141215124388995</v>
      </c>
      <c r="AL1579" s="210"/>
      <c r="AM1579" s="210"/>
      <c r="AN1579" s="210"/>
      <c r="AO1579" s="210"/>
      <c r="AP1579" s="45" t="str">
        <f t="shared" si="305"/>
        <v>20215</v>
      </c>
      <c r="AQ1579" s="45" t="str">
        <f t="shared" si="306"/>
        <v>20215JPY</v>
      </c>
    </row>
    <row r="1580" spans="1:43" s="15" customFormat="1">
      <c r="A1580" s="208" t="s">
        <v>40</v>
      </c>
      <c r="B1580" s="209">
        <v>2021</v>
      </c>
      <c r="C1580" s="209">
        <v>4</v>
      </c>
      <c r="D1580" s="57" t="str">
        <f t="shared" si="308"/>
        <v>Q1</v>
      </c>
      <c r="E1580" s="208" t="s">
        <v>40</v>
      </c>
      <c r="F1580" s="209">
        <v>2021</v>
      </c>
      <c r="G1580" s="209">
        <v>5</v>
      </c>
      <c r="H1580" s="213"/>
      <c r="I1580" s="57" t="str">
        <f t="shared" si="298"/>
        <v>Q1</v>
      </c>
      <c r="J1580" s="204" t="s">
        <v>1681</v>
      </c>
      <c r="K1580" s="213" t="s">
        <v>923</v>
      </c>
      <c r="L1580" s="210" t="s">
        <v>55</v>
      </c>
      <c r="M1580" s="208" t="s">
        <v>47</v>
      </c>
      <c r="N1580" s="208">
        <v>1</v>
      </c>
      <c r="O1580" s="208"/>
      <c r="P1580" s="57" t="str">
        <f t="shared" si="299"/>
        <v>MAIN UNIT</v>
      </c>
      <c r="Q1580" s="208" t="s">
        <v>48</v>
      </c>
      <c r="R1580" s="208" t="s">
        <v>49</v>
      </c>
      <c r="S1580" s="208" t="s">
        <v>36</v>
      </c>
      <c r="T1580" s="208" t="s">
        <v>65</v>
      </c>
      <c r="U1580" s="208" t="s">
        <v>66</v>
      </c>
      <c r="V1580" s="208" t="s">
        <v>99</v>
      </c>
      <c r="W1580" s="208" t="s">
        <v>96</v>
      </c>
      <c r="X1580" s="34">
        <v>8353000</v>
      </c>
      <c r="Y1580" s="215" t="str">
        <f t="shared" si="297"/>
        <v>1</v>
      </c>
      <c r="Z1580" s="26">
        <f t="shared" si="309"/>
        <v>8353000</v>
      </c>
      <c r="AA1580" s="208">
        <v>7.2800000000000004E-2</v>
      </c>
      <c r="AB1580" s="35">
        <f t="shared" si="307"/>
        <v>608098.4</v>
      </c>
      <c r="AC1580" s="27">
        <f t="shared" si="300"/>
        <v>97295.744000000006</v>
      </c>
      <c r="AD1580" s="212">
        <v>0.16</v>
      </c>
      <c r="AE1580" s="211">
        <f t="shared" si="301"/>
        <v>0</v>
      </c>
      <c r="AF1580" s="211" t="str">
        <f>IF(AND(COUNTIFS($J$18:J1580,J1580)=1,AE1580=1),1,"")</f>
        <v/>
      </c>
      <c r="AG1580" s="211" t="str">
        <f>IF(C1580="","",IF(AND(COUNTIFS($J$18:J1580,J1580)=1,C1580&lt;&gt;""),1,""))</f>
        <v/>
      </c>
      <c r="AH1580" s="211" t="str">
        <f>IF(G1580="","",IF(AND(COUNTIFS($J$18:J1580,J1580)=1,G1580&lt;&gt;""),1,""))</f>
        <v/>
      </c>
      <c r="AI1580" s="28">
        <f t="shared" si="302"/>
        <v>63006605.696460173</v>
      </c>
      <c r="AJ1580" s="28">
        <f t="shared" si="303"/>
        <v>8897485.660753984</v>
      </c>
      <c r="AK1580" s="29">
        <f t="shared" si="304"/>
        <v>0.141215124388995</v>
      </c>
      <c r="AL1580" s="210"/>
      <c r="AM1580" s="210"/>
      <c r="AN1580" s="210"/>
      <c r="AO1580" s="210"/>
      <c r="AP1580" s="45" t="str">
        <f t="shared" si="305"/>
        <v>20215</v>
      </c>
      <c r="AQ1580" s="45" t="str">
        <f t="shared" si="306"/>
        <v>20215JPY</v>
      </c>
    </row>
    <row r="1581" spans="1:43" s="15" customFormat="1">
      <c r="A1581" s="208" t="s">
        <v>40</v>
      </c>
      <c r="B1581" s="209">
        <v>2021</v>
      </c>
      <c r="C1581" s="209">
        <v>4</v>
      </c>
      <c r="D1581" s="57" t="str">
        <f t="shared" si="308"/>
        <v>Q1</v>
      </c>
      <c r="E1581" s="208" t="s">
        <v>40</v>
      </c>
      <c r="F1581" s="209">
        <v>2021</v>
      </c>
      <c r="G1581" s="209">
        <v>5</v>
      </c>
      <c r="H1581" s="213"/>
      <c r="I1581" s="57" t="str">
        <f t="shared" si="298"/>
        <v>Q1</v>
      </c>
      <c r="J1581" s="204" t="s">
        <v>1682</v>
      </c>
      <c r="K1581" s="213" t="s">
        <v>1683</v>
      </c>
      <c r="L1581" s="210" t="s">
        <v>79</v>
      </c>
      <c r="M1581" s="208" t="s">
        <v>47</v>
      </c>
      <c r="N1581" s="208">
        <v>1</v>
      </c>
      <c r="O1581" s="208"/>
      <c r="P1581" s="57" t="str">
        <f t="shared" si="299"/>
        <v>MAIN UNIT</v>
      </c>
      <c r="Q1581" s="208" t="s">
        <v>48</v>
      </c>
      <c r="R1581" s="208" t="s">
        <v>49</v>
      </c>
      <c r="S1581" s="208" t="s">
        <v>36</v>
      </c>
      <c r="T1581" s="208" t="s">
        <v>65</v>
      </c>
      <c r="U1581" s="208" t="s">
        <v>66</v>
      </c>
      <c r="V1581" s="208" t="s">
        <v>114</v>
      </c>
      <c r="W1581" s="208" t="s">
        <v>51</v>
      </c>
      <c r="X1581" s="34">
        <v>832000</v>
      </c>
      <c r="Y1581" s="215" t="str">
        <f t="shared" si="297"/>
        <v>1.13</v>
      </c>
      <c r="Z1581" s="26">
        <f t="shared" si="309"/>
        <v>832000</v>
      </c>
      <c r="AA1581" s="208">
        <v>1.1950000000000001</v>
      </c>
      <c r="AB1581" s="35">
        <f t="shared" si="307"/>
        <v>879858.40707964625</v>
      </c>
      <c r="AC1581" s="27">
        <f t="shared" si="300"/>
        <v>103383.36283185842</v>
      </c>
      <c r="AD1581" s="212">
        <v>0.11749999999999999</v>
      </c>
      <c r="AE1581" s="211">
        <f t="shared" si="301"/>
        <v>0</v>
      </c>
      <c r="AF1581" s="211" t="str">
        <f>IF(AND(COUNTIFS($J$18:J1581,J1581)=1,AE1581=1),1,"")</f>
        <v/>
      </c>
      <c r="AG1581" s="211">
        <f>IF(C1581="","",IF(AND(COUNTIFS($J$18:J1581,J1581)=1,C1581&lt;&gt;""),1,""))</f>
        <v>1</v>
      </c>
      <c r="AH1581" s="211">
        <f>IF(G1581="","",IF(AND(COUNTIFS($J$18:J1581,J1581)=1,G1581&lt;&gt;""),1,""))</f>
        <v>1</v>
      </c>
      <c r="AI1581" s="28">
        <f t="shared" si="302"/>
        <v>63006605.696460173</v>
      </c>
      <c r="AJ1581" s="28">
        <f t="shared" si="303"/>
        <v>8897485.660753984</v>
      </c>
      <c r="AK1581" s="29">
        <f t="shared" si="304"/>
        <v>0.141215124388995</v>
      </c>
      <c r="AL1581" s="210"/>
      <c r="AM1581" s="210"/>
      <c r="AN1581" s="210"/>
      <c r="AO1581" s="210"/>
      <c r="AP1581" s="45" t="str">
        <f t="shared" si="305"/>
        <v>20215</v>
      </c>
      <c r="AQ1581" s="45" t="str">
        <f t="shared" si="306"/>
        <v>20215RMB</v>
      </c>
    </row>
    <row r="1582" spans="1:43" s="15" customFormat="1">
      <c r="A1582" s="208" t="s">
        <v>40</v>
      </c>
      <c r="B1582" s="209">
        <v>2021</v>
      </c>
      <c r="C1582" s="209">
        <v>4</v>
      </c>
      <c r="D1582" s="57" t="str">
        <f t="shared" si="308"/>
        <v>Q1</v>
      </c>
      <c r="E1582" s="208" t="s">
        <v>40</v>
      </c>
      <c r="F1582" s="209">
        <v>2021</v>
      </c>
      <c r="G1582" s="209">
        <v>5</v>
      </c>
      <c r="H1582" s="213"/>
      <c r="I1582" s="57" t="str">
        <f t="shared" si="298"/>
        <v>Q1</v>
      </c>
      <c r="J1582" s="204" t="s">
        <v>1682</v>
      </c>
      <c r="K1582" s="213" t="s">
        <v>1683</v>
      </c>
      <c r="L1582" s="210" t="s">
        <v>55</v>
      </c>
      <c r="M1582" s="208" t="s">
        <v>47</v>
      </c>
      <c r="N1582" s="208">
        <v>1</v>
      </c>
      <c r="O1582" s="208"/>
      <c r="P1582" s="57" t="str">
        <f t="shared" si="299"/>
        <v>MAIN UNIT</v>
      </c>
      <c r="Q1582" s="208" t="s">
        <v>48</v>
      </c>
      <c r="R1582" s="208" t="s">
        <v>49</v>
      </c>
      <c r="S1582" s="208" t="s">
        <v>36</v>
      </c>
      <c r="T1582" s="208" t="s">
        <v>65</v>
      </c>
      <c r="U1582" s="208" t="s">
        <v>66</v>
      </c>
      <c r="V1582" s="208" t="s">
        <v>114</v>
      </c>
      <c r="W1582" s="208" t="s">
        <v>51</v>
      </c>
      <c r="X1582" s="34">
        <v>590000</v>
      </c>
      <c r="Y1582" s="215" t="str">
        <f t="shared" si="297"/>
        <v>1.13</v>
      </c>
      <c r="Z1582" s="26">
        <f t="shared" si="309"/>
        <v>590000</v>
      </c>
      <c r="AA1582" s="208">
        <v>1.1950000000000001</v>
      </c>
      <c r="AB1582" s="35">
        <f t="shared" si="307"/>
        <v>623938.05309734517</v>
      </c>
      <c r="AC1582" s="27">
        <f t="shared" si="300"/>
        <v>73312.721238938058</v>
      </c>
      <c r="AD1582" s="212">
        <v>0.11749999999999999</v>
      </c>
      <c r="AE1582" s="211">
        <f t="shared" si="301"/>
        <v>0</v>
      </c>
      <c r="AF1582" s="211" t="str">
        <f>IF(AND(COUNTIFS($J$18:J1582,J1582)=1,AE1582=1),1,"")</f>
        <v/>
      </c>
      <c r="AG1582" s="211" t="str">
        <f>IF(C1582="","",IF(AND(COUNTIFS($J$18:J1582,J1582)=1,C1582&lt;&gt;""),1,""))</f>
        <v/>
      </c>
      <c r="AH1582" s="211" t="str">
        <f>IF(G1582="","",IF(AND(COUNTIFS($J$18:J1582,J1582)=1,G1582&lt;&gt;""),1,""))</f>
        <v/>
      </c>
      <c r="AI1582" s="28">
        <f t="shared" si="302"/>
        <v>63006605.696460173</v>
      </c>
      <c r="AJ1582" s="28">
        <f t="shared" si="303"/>
        <v>8897485.660753984</v>
      </c>
      <c r="AK1582" s="29">
        <f t="shared" si="304"/>
        <v>0.141215124388995</v>
      </c>
      <c r="AL1582" s="210"/>
      <c r="AM1582" s="210"/>
      <c r="AN1582" s="210"/>
      <c r="AO1582" s="210"/>
      <c r="AP1582" s="45" t="str">
        <f t="shared" si="305"/>
        <v>20215</v>
      </c>
      <c r="AQ1582" s="45" t="str">
        <f t="shared" si="306"/>
        <v>20215RMB</v>
      </c>
    </row>
    <row r="1583" spans="1:43" s="15" customFormat="1">
      <c r="A1583" s="208" t="s">
        <v>40</v>
      </c>
      <c r="B1583" s="209">
        <v>2021</v>
      </c>
      <c r="C1583" s="209">
        <v>4</v>
      </c>
      <c r="D1583" s="57" t="str">
        <f t="shared" si="308"/>
        <v>Q1</v>
      </c>
      <c r="E1583" s="208" t="s">
        <v>40</v>
      </c>
      <c r="F1583" s="209">
        <v>2021</v>
      </c>
      <c r="G1583" s="209">
        <v>5</v>
      </c>
      <c r="H1583" s="213"/>
      <c r="I1583" s="57" t="str">
        <f t="shared" si="298"/>
        <v>Q1</v>
      </c>
      <c r="J1583" s="204" t="s">
        <v>1684</v>
      </c>
      <c r="K1583" s="213" t="s">
        <v>1182</v>
      </c>
      <c r="L1583" s="210" t="s">
        <v>55</v>
      </c>
      <c r="M1583" s="208" t="s">
        <v>47</v>
      </c>
      <c r="N1583" s="208">
        <v>1</v>
      </c>
      <c r="O1583" s="208"/>
      <c r="P1583" s="57" t="str">
        <f t="shared" si="299"/>
        <v>MAIN UNIT</v>
      </c>
      <c r="Q1583" s="208" t="s">
        <v>48</v>
      </c>
      <c r="R1583" s="208" t="s">
        <v>49</v>
      </c>
      <c r="S1583" s="208" t="s">
        <v>36</v>
      </c>
      <c r="T1583" s="208" t="s">
        <v>65</v>
      </c>
      <c r="U1583" s="208" t="s">
        <v>66</v>
      </c>
      <c r="V1583" s="208" t="s">
        <v>99</v>
      </c>
      <c r="W1583" s="208" t="s">
        <v>96</v>
      </c>
      <c r="X1583" s="34">
        <v>10300000</v>
      </c>
      <c r="Y1583" s="215" t="str">
        <f t="shared" ref="Y1583:Y1646" si="310">IF(W1583="RMB","1.13", "1")</f>
        <v>1</v>
      </c>
      <c r="Z1583" s="26">
        <f t="shared" si="309"/>
        <v>10300000</v>
      </c>
      <c r="AA1583" s="208">
        <v>7.2800000000000004E-2</v>
      </c>
      <c r="AB1583" s="35">
        <f t="shared" si="307"/>
        <v>749840</v>
      </c>
      <c r="AC1583" s="27">
        <f t="shared" si="300"/>
        <v>153117.32800000001</v>
      </c>
      <c r="AD1583" s="212">
        <v>0.20419999999999999</v>
      </c>
      <c r="AE1583" s="211">
        <f t="shared" si="301"/>
        <v>0</v>
      </c>
      <c r="AF1583" s="211" t="str">
        <f>IF(AND(COUNTIFS($J$18:J1583,J1583)=1,AE1583=1),1,"")</f>
        <v/>
      </c>
      <c r="AG1583" s="211">
        <f>IF(C1583="","",IF(AND(COUNTIFS($J$18:J1583,J1583)=1,C1583&lt;&gt;""),1,""))</f>
        <v>1</v>
      </c>
      <c r="AH1583" s="211">
        <f>IF(G1583="","",IF(AND(COUNTIFS($J$18:J1583,J1583)=1,G1583&lt;&gt;""),1,""))</f>
        <v>1</v>
      </c>
      <c r="AI1583" s="28">
        <f t="shared" si="302"/>
        <v>63006605.696460173</v>
      </c>
      <c r="AJ1583" s="28">
        <f t="shared" si="303"/>
        <v>8897485.660753984</v>
      </c>
      <c r="AK1583" s="29">
        <f t="shared" si="304"/>
        <v>0.141215124388995</v>
      </c>
      <c r="AL1583" s="210"/>
      <c r="AM1583" s="210"/>
      <c r="AN1583" s="210"/>
      <c r="AO1583" s="210"/>
      <c r="AP1583" s="45" t="str">
        <f t="shared" si="305"/>
        <v>20215</v>
      </c>
      <c r="AQ1583" s="45" t="str">
        <f t="shared" si="306"/>
        <v>20215JPY</v>
      </c>
    </row>
    <row r="1584" spans="1:43" s="15" customFormat="1">
      <c r="A1584" s="208" t="s">
        <v>40</v>
      </c>
      <c r="B1584" s="209">
        <v>2021</v>
      </c>
      <c r="C1584" s="209">
        <v>4</v>
      </c>
      <c r="D1584" s="57" t="str">
        <f t="shared" si="308"/>
        <v>Q1</v>
      </c>
      <c r="E1584" s="208" t="s">
        <v>40</v>
      </c>
      <c r="F1584" s="209">
        <v>2021</v>
      </c>
      <c r="G1584" s="209">
        <v>5</v>
      </c>
      <c r="H1584" s="213"/>
      <c r="I1584" s="57" t="str">
        <f t="shared" si="298"/>
        <v>Q1</v>
      </c>
      <c r="J1584" s="204" t="s">
        <v>1685</v>
      </c>
      <c r="K1584" s="213" t="s">
        <v>1174</v>
      </c>
      <c r="L1584" s="210" t="s">
        <v>55</v>
      </c>
      <c r="M1584" s="208" t="s">
        <v>47</v>
      </c>
      <c r="N1584" s="208">
        <v>1</v>
      </c>
      <c r="O1584" s="208"/>
      <c r="P1584" s="57" t="str">
        <f t="shared" si="299"/>
        <v>MAIN UNIT</v>
      </c>
      <c r="Q1584" s="208" t="s">
        <v>48</v>
      </c>
      <c r="R1584" s="208" t="s">
        <v>49</v>
      </c>
      <c r="S1584" s="208" t="s">
        <v>36</v>
      </c>
      <c r="T1584" s="208" t="s">
        <v>65</v>
      </c>
      <c r="U1584" s="208" t="s">
        <v>66</v>
      </c>
      <c r="V1584" s="208" t="s">
        <v>114</v>
      </c>
      <c r="W1584" s="208" t="s">
        <v>96</v>
      </c>
      <c r="X1584" s="34">
        <v>7500000</v>
      </c>
      <c r="Y1584" s="215" t="str">
        <f t="shared" si="310"/>
        <v>1</v>
      </c>
      <c r="Z1584" s="26">
        <f t="shared" si="309"/>
        <v>7500000</v>
      </c>
      <c r="AA1584" s="208">
        <v>7.2800000000000004E-2</v>
      </c>
      <c r="AB1584" s="35">
        <f t="shared" si="307"/>
        <v>546000</v>
      </c>
      <c r="AC1584" s="27">
        <f t="shared" si="300"/>
        <v>87687.599999999991</v>
      </c>
      <c r="AD1584" s="212">
        <v>0.16059999999999999</v>
      </c>
      <c r="AE1584" s="211">
        <f t="shared" si="301"/>
        <v>0</v>
      </c>
      <c r="AF1584" s="211" t="str">
        <f>IF(AND(COUNTIFS($J$18:J1584,J1584)=1,AE1584=1),1,"")</f>
        <v/>
      </c>
      <c r="AG1584" s="211">
        <f>IF(C1584="","",IF(AND(COUNTIFS($J$18:J1584,J1584)=1,C1584&lt;&gt;""),1,""))</f>
        <v>1</v>
      </c>
      <c r="AH1584" s="211">
        <f>IF(G1584="","",IF(AND(COUNTIFS($J$18:J1584,J1584)=1,G1584&lt;&gt;""),1,""))</f>
        <v>1</v>
      </c>
      <c r="AI1584" s="28">
        <f t="shared" si="302"/>
        <v>63006605.696460173</v>
      </c>
      <c r="AJ1584" s="28">
        <f t="shared" si="303"/>
        <v>8897485.660753984</v>
      </c>
      <c r="AK1584" s="29">
        <f t="shared" si="304"/>
        <v>0.141215124388995</v>
      </c>
      <c r="AL1584" s="210"/>
      <c r="AM1584" s="210"/>
      <c r="AN1584" s="210"/>
      <c r="AO1584" s="210"/>
      <c r="AP1584" s="45" t="str">
        <f t="shared" si="305"/>
        <v>20215</v>
      </c>
      <c r="AQ1584" s="45" t="str">
        <f t="shared" si="306"/>
        <v>20215JPY</v>
      </c>
    </row>
    <row r="1585" spans="1:43" s="15" customFormat="1">
      <c r="A1585" s="208" t="s">
        <v>35</v>
      </c>
      <c r="B1585" s="209">
        <v>2021</v>
      </c>
      <c r="C1585" s="209">
        <v>3</v>
      </c>
      <c r="D1585" s="57" t="str">
        <f t="shared" si="308"/>
        <v>Q4</v>
      </c>
      <c r="E1585" s="208" t="s">
        <v>40</v>
      </c>
      <c r="F1585" s="209">
        <v>2021</v>
      </c>
      <c r="G1585" s="209">
        <v>5</v>
      </c>
      <c r="H1585" s="213"/>
      <c r="I1585" s="57" t="str">
        <f t="shared" si="298"/>
        <v>Q1</v>
      </c>
      <c r="J1585" s="204" t="s">
        <v>1686</v>
      </c>
      <c r="K1585" s="213" t="s">
        <v>1687</v>
      </c>
      <c r="L1585" s="210" t="s">
        <v>55</v>
      </c>
      <c r="M1585" s="208" t="s">
        <v>47</v>
      </c>
      <c r="N1585" s="208">
        <v>1</v>
      </c>
      <c r="O1585" s="208"/>
      <c r="P1585" s="57" t="str">
        <f t="shared" si="299"/>
        <v>MAIN UNIT</v>
      </c>
      <c r="Q1585" s="208" t="s">
        <v>48</v>
      </c>
      <c r="R1585" s="208" t="s">
        <v>49</v>
      </c>
      <c r="S1585" s="208" t="s">
        <v>37</v>
      </c>
      <c r="T1585" s="208" t="s">
        <v>88</v>
      </c>
      <c r="U1585" s="208" t="s">
        <v>58</v>
      </c>
      <c r="V1585" s="208" t="s">
        <v>89</v>
      </c>
      <c r="W1585" s="208" t="s">
        <v>51</v>
      </c>
      <c r="X1585" s="34">
        <v>642445</v>
      </c>
      <c r="Y1585" s="215" t="str">
        <f t="shared" si="310"/>
        <v>1.13</v>
      </c>
      <c r="Z1585" s="26">
        <f t="shared" si="309"/>
        <v>642445</v>
      </c>
      <c r="AA1585" s="208">
        <v>1.1950000000000001</v>
      </c>
      <c r="AB1585" s="35">
        <f t="shared" si="307"/>
        <v>679399.8008849558</v>
      </c>
      <c r="AC1585" s="27">
        <f t="shared" si="300"/>
        <v>79150.076803097356</v>
      </c>
      <c r="AD1585" s="212">
        <v>0.11650000000000001</v>
      </c>
      <c r="AE1585" s="211">
        <f t="shared" si="301"/>
        <v>0</v>
      </c>
      <c r="AF1585" s="211" t="str">
        <f>IF(AND(COUNTIFS($J$18:J1585,J1585)=1,AE1585=1),1,"")</f>
        <v/>
      </c>
      <c r="AG1585" s="211">
        <f>IF(C1585="","",IF(AND(COUNTIFS($J$18:J1585,J1585)=1,C1585&lt;&gt;""),1,""))</f>
        <v>1</v>
      </c>
      <c r="AH1585" s="211">
        <f>IF(G1585="","",IF(AND(COUNTIFS($J$18:J1585,J1585)=1,G1585&lt;&gt;""),1,""))</f>
        <v>1</v>
      </c>
      <c r="AI1585" s="28">
        <f t="shared" si="302"/>
        <v>63006605.696460173</v>
      </c>
      <c r="AJ1585" s="28">
        <f t="shared" si="303"/>
        <v>8897485.660753984</v>
      </c>
      <c r="AK1585" s="29">
        <f t="shared" si="304"/>
        <v>0.141215124388995</v>
      </c>
      <c r="AL1585" s="210"/>
      <c r="AM1585" s="210"/>
      <c r="AN1585" s="210"/>
      <c r="AO1585" s="210"/>
      <c r="AP1585" s="45" t="str">
        <f t="shared" si="305"/>
        <v>20215</v>
      </c>
      <c r="AQ1585" s="45" t="str">
        <f t="shared" si="306"/>
        <v>20215RMB</v>
      </c>
    </row>
    <row r="1586" spans="1:43" s="15" customFormat="1">
      <c r="A1586" s="208" t="s">
        <v>40</v>
      </c>
      <c r="B1586" s="209">
        <v>2021</v>
      </c>
      <c r="C1586" s="209">
        <v>4</v>
      </c>
      <c r="D1586" s="57" t="str">
        <f t="shared" si="308"/>
        <v>Q1</v>
      </c>
      <c r="E1586" s="208" t="s">
        <v>40</v>
      </c>
      <c r="F1586" s="209">
        <v>2021</v>
      </c>
      <c r="G1586" s="209">
        <v>5</v>
      </c>
      <c r="H1586" s="213"/>
      <c r="I1586" s="57" t="str">
        <f t="shared" si="298"/>
        <v>Q1</v>
      </c>
      <c r="J1586" s="204" t="s">
        <v>1688</v>
      </c>
      <c r="K1586" s="213" t="s">
        <v>1689</v>
      </c>
      <c r="L1586" s="210" t="s">
        <v>55</v>
      </c>
      <c r="M1586" s="208" t="s">
        <v>47</v>
      </c>
      <c r="N1586" s="208">
        <v>1</v>
      </c>
      <c r="O1586" s="208"/>
      <c r="P1586" s="57" t="str">
        <f t="shared" si="299"/>
        <v>MAIN UNIT</v>
      </c>
      <c r="Q1586" s="208" t="s">
        <v>48</v>
      </c>
      <c r="R1586" s="208" t="s">
        <v>49</v>
      </c>
      <c r="S1586" s="208" t="s">
        <v>37</v>
      </c>
      <c r="T1586" s="208" t="s">
        <v>75</v>
      </c>
      <c r="U1586" s="208" t="s">
        <v>58</v>
      </c>
      <c r="V1586" s="208" t="s">
        <v>59</v>
      </c>
      <c r="W1586" s="208" t="s">
        <v>51</v>
      </c>
      <c r="X1586" s="34">
        <v>481416.5</v>
      </c>
      <c r="Y1586" s="215" t="str">
        <f t="shared" si="310"/>
        <v>1.13</v>
      </c>
      <c r="Z1586" s="26">
        <f t="shared" si="309"/>
        <v>481416.5</v>
      </c>
      <c r="AA1586" s="208">
        <v>1.1950000000000001</v>
      </c>
      <c r="AB1586" s="35">
        <f t="shared" si="307"/>
        <v>509108.59955752222</v>
      </c>
      <c r="AC1586" s="27">
        <f t="shared" si="300"/>
        <v>74838.964134955764</v>
      </c>
      <c r="AD1586" s="212">
        <v>0.14699999999999999</v>
      </c>
      <c r="AE1586" s="211">
        <f t="shared" si="301"/>
        <v>0</v>
      </c>
      <c r="AF1586" s="211" t="str">
        <f>IF(AND(COUNTIFS($J$18:J1586,J1586)=1,AE1586=1),1,"")</f>
        <v/>
      </c>
      <c r="AG1586" s="211">
        <f>IF(C1586="","",IF(AND(COUNTIFS($J$18:J1586,J1586)=1,C1586&lt;&gt;""),1,""))</f>
        <v>1</v>
      </c>
      <c r="AH1586" s="211">
        <f>IF(G1586="","",IF(AND(COUNTIFS($J$18:J1586,J1586)=1,G1586&lt;&gt;""),1,""))</f>
        <v>1</v>
      </c>
      <c r="AI1586" s="28">
        <f t="shared" si="302"/>
        <v>63006605.696460173</v>
      </c>
      <c r="AJ1586" s="28">
        <f t="shared" si="303"/>
        <v>8897485.660753984</v>
      </c>
      <c r="AK1586" s="29">
        <f t="shared" si="304"/>
        <v>0.141215124388995</v>
      </c>
      <c r="AL1586" s="210"/>
      <c r="AM1586" s="210"/>
      <c r="AN1586" s="210"/>
      <c r="AO1586" s="210"/>
      <c r="AP1586" s="45" t="str">
        <f t="shared" si="305"/>
        <v>20215</v>
      </c>
      <c r="AQ1586" s="45" t="str">
        <f t="shared" si="306"/>
        <v>20215RMB</v>
      </c>
    </row>
    <row r="1587" spans="1:43" s="15" customFormat="1">
      <c r="A1587" s="208" t="s">
        <v>40</v>
      </c>
      <c r="B1587" s="209">
        <v>2021</v>
      </c>
      <c r="C1587" s="209">
        <v>4</v>
      </c>
      <c r="D1587" s="57" t="str">
        <f t="shared" si="308"/>
        <v>Q1</v>
      </c>
      <c r="E1587" s="208" t="s">
        <v>40</v>
      </c>
      <c r="F1587" s="209">
        <v>2021</v>
      </c>
      <c r="G1587" s="209">
        <v>5</v>
      </c>
      <c r="H1587" s="213"/>
      <c r="I1587" s="57" t="str">
        <f t="shared" si="298"/>
        <v>Q1</v>
      </c>
      <c r="J1587" s="204" t="s">
        <v>1688</v>
      </c>
      <c r="K1587" s="213" t="s">
        <v>1689</v>
      </c>
      <c r="L1587" s="210" t="s">
        <v>55</v>
      </c>
      <c r="M1587" s="208" t="s">
        <v>47</v>
      </c>
      <c r="N1587" s="208">
        <v>1</v>
      </c>
      <c r="O1587" s="208"/>
      <c r="P1587" s="57" t="str">
        <f t="shared" si="299"/>
        <v>MAIN UNIT</v>
      </c>
      <c r="Q1587" s="208" t="s">
        <v>48</v>
      </c>
      <c r="R1587" s="208" t="s">
        <v>49</v>
      </c>
      <c r="S1587" s="208" t="s">
        <v>37</v>
      </c>
      <c r="T1587" s="208" t="s">
        <v>75</v>
      </c>
      <c r="U1587" s="208" t="s">
        <v>58</v>
      </c>
      <c r="V1587" s="208" t="s">
        <v>59</v>
      </c>
      <c r="W1587" s="208" t="s">
        <v>51</v>
      </c>
      <c r="X1587" s="34">
        <v>481416.5</v>
      </c>
      <c r="Y1587" s="215" t="str">
        <f t="shared" si="310"/>
        <v>1.13</v>
      </c>
      <c r="Z1587" s="26">
        <f t="shared" si="309"/>
        <v>481416.5</v>
      </c>
      <c r="AA1587" s="208">
        <v>1.1950000000000001</v>
      </c>
      <c r="AB1587" s="35">
        <f t="shared" si="307"/>
        <v>509108.59955752222</v>
      </c>
      <c r="AC1587" s="27">
        <f t="shared" si="300"/>
        <v>74838.964134955764</v>
      </c>
      <c r="AD1587" s="212">
        <v>0.14699999999999999</v>
      </c>
      <c r="AE1587" s="211">
        <f t="shared" si="301"/>
        <v>0</v>
      </c>
      <c r="AF1587" s="211" t="str">
        <f>IF(AND(COUNTIFS($J$18:J1587,J1587)=1,AE1587=1),1,"")</f>
        <v/>
      </c>
      <c r="AG1587" s="211" t="str">
        <f>IF(C1587="","",IF(AND(COUNTIFS($J$18:J1587,J1587)=1,C1587&lt;&gt;""),1,""))</f>
        <v/>
      </c>
      <c r="AH1587" s="211" t="str">
        <f>IF(G1587="","",IF(AND(COUNTIFS($J$18:J1587,J1587)=1,G1587&lt;&gt;""),1,""))</f>
        <v/>
      </c>
      <c r="AI1587" s="28">
        <f t="shared" si="302"/>
        <v>63006605.696460173</v>
      </c>
      <c r="AJ1587" s="28">
        <f t="shared" si="303"/>
        <v>8897485.660753984</v>
      </c>
      <c r="AK1587" s="29">
        <f t="shared" si="304"/>
        <v>0.141215124388995</v>
      </c>
      <c r="AL1587" s="210"/>
      <c r="AM1587" s="210"/>
      <c r="AN1587" s="210"/>
      <c r="AO1587" s="210"/>
      <c r="AP1587" s="45" t="str">
        <f t="shared" si="305"/>
        <v>20215</v>
      </c>
      <c r="AQ1587" s="45" t="str">
        <f t="shared" si="306"/>
        <v>20215RMB</v>
      </c>
    </row>
    <row r="1588" spans="1:43" s="15" customFormat="1">
      <c r="A1588" s="208" t="s">
        <v>40</v>
      </c>
      <c r="B1588" s="209">
        <v>2021</v>
      </c>
      <c r="C1588" s="209">
        <v>4</v>
      </c>
      <c r="D1588" s="57" t="str">
        <f t="shared" si="308"/>
        <v>Q1</v>
      </c>
      <c r="E1588" s="208" t="s">
        <v>40</v>
      </c>
      <c r="F1588" s="209">
        <v>2021</v>
      </c>
      <c r="G1588" s="209">
        <v>5</v>
      </c>
      <c r="H1588" s="213"/>
      <c r="I1588" s="57" t="str">
        <f t="shared" si="298"/>
        <v>Q1</v>
      </c>
      <c r="J1588" s="204" t="s">
        <v>1688</v>
      </c>
      <c r="K1588" s="213" t="s">
        <v>1689</v>
      </c>
      <c r="L1588" s="210" t="s">
        <v>79</v>
      </c>
      <c r="M1588" s="208" t="s">
        <v>47</v>
      </c>
      <c r="N1588" s="208">
        <v>1</v>
      </c>
      <c r="O1588" s="208"/>
      <c r="P1588" s="57" t="str">
        <f t="shared" si="299"/>
        <v>MAIN UNIT</v>
      </c>
      <c r="Q1588" s="208" t="s">
        <v>48</v>
      </c>
      <c r="R1588" s="208" t="s">
        <v>49</v>
      </c>
      <c r="S1588" s="208" t="s">
        <v>37</v>
      </c>
      <c r="T1588" s="208" t="s">
        <v>75</v>
      </c>
      <c r="U1588" s="208" t="s">
        <v>58</v>
      </c>
      <c r="V1588" s="208" t="s">
        <v>59</v>
      </c>
      <c r="W1588" s="208" t="s">
        <v>51</v>
      </c>
      <c r="X1588" s="34">
        <v>820700</v>
      </c>
      <c r="Y1588" s="215" t="str">
        <f t="shared" si="310"/>
        <v>1.13</v>
      </c>
      <c r="Z1588" s="26">
        <f t="shared" si="309"/>
        <v>820700</v>
      </c>
      <c r="AA1588" s="208">
        <v>1.1950000000000001</v>
      </c>
      <c r="AB1588" s="35">
        <f t="shared" si="307"/>
        <v>867908.40707964625</v>
      </c>
      <c r="AC1588" s="27">
        <f t="shared" si="300"/>
        <v>127582.53584070799</v>
      </c>
      <c r="AD1588" s="212">
        <v>0.14699999999999999</v>
      </c>
      <c r="AE1588" s="211">
        <f t="shared" si="301"/>
        <v>0</v>
      </c>
      <c r="AF1588" s="211" t="str">
        <f>IF(AND(COUNTIFS($J$18:J1588,J1588)=1,AE1588=1),1,"")</f>
        <v/>
      </c>
      <c r="AG1588" s="211" t="str">
        <f>IF(C1588="","",IF(AND(COUNTIFS($J$18:J1588,J1588)=1,C1588&lt;&gt;""),1,""))</f>
        <v/>
      </c>
      <c r="AH1588" s="211" t="str">
        <f>IF(G1588="","",IF(AND(COUNTIFS($J$18:J1588,J1588)=1,G1588&lt;&gt;""),1,""))</f>
        <v/>
      </c>
      <c r="AI1588" s="28">
        <f t="shared" si="302"/>
        <v>63006605.696460173</v>
      </c>
      <c r="AJ1588" s="28">
        <f t="shared" si="303"/>
        <v>8897485.660753984</v>
      </c>
      <c r="AK1588" s="29">
        <f t="shared" si="304"/>
        <v>0.141215124388995</v>
      </c>
      <c r="AL1588" s="210"/>
      <c r="AM1588" s="210"/>
      <c r="AN1588" s="210"/>
      <c r="AO1588" s="210"/>
      <c r="AP1588" s="45" t="str">
        <f t="shared" si="305"/>
        <v>20215</v>
      </c>
      <c r="AQ1588" s="45" t="str">
        <f t="shared" si="306"/>
        <v>20215RMB</v>
      </c>
    </row>
    <row r="1589" spans="1:43" s="15" customFormat="1">
      <c r="A1589" s="208" t="s">
        <v>40</v>
      </c>
      <c r="B1589" s="209">
        <v>2021</v>
      </c>
      <c r="C1589" s="209">
        <v>4</v>
      </c>
      <c r="D1589" s="57" t="str">
        <f t="shared" si="308"/>
        <v>Q1</v>
      </c>
      <c r="E1589" s="208" t="s">
        <v>40</v>
      </c>
      <c r="F1589" s="209">
        <v>2021</v>
      </c>
      <c r="G1589" s="209">
        <v>5</v>
      </c>
      <c r="H1589" s="213"/>
      <c r="I1589" s="57" t="str">
        <f t="shared" si="298"/>
        <v>Q1</v>
      </c>
      <c r="J1589" s="204" t="s">
        <v>1690</v>
      </c>
      <c r="K1589" s="213" t="s">
        <v>1687</v>
      </c>
      <c r="L1589" s="210" t="s">
        <v>79</v>
      </c>
      <c r="M1589" s="208" t="s">
        <v>47</v>
      </c>
      <c r="N1589" s="208">
        <v>1</v>
      </c>
      <c r="O1589" s="208"/>
      <c r="P1589" s="57" t="str">
        <f t="shared" si="299"/>
        <v>MAIN UNIT</v>
      </c>
      <c r="Q1589" s="208" t="s">
        <v>48</v>
      </c>
      <c r="R1589" s="208" t="s">
        <v>49</v>
      </c>
      <c r="S1589" s="208" t="s">
        <v>37</v>
      </c>
      <c r="T1589" s="208" t="s">
        <v>88</v>
      </c>
      <c r="U1589" s="208" t="s">
        <v>58</v>
      </c>
      <c r="V1589" s="208" t="s">
        <v>89</v>
      </c>
      <c r="W1589" s="208" t="s">
        <v>51</v>
      </c>
      <c r="X1589" s="34">
        <v>1066277</v>
      </c>
      <c r="Y1589" s="215" t="str">
        <f t="shared" si="310"/>
        <v>1.13</v>
      </c>
      <c r="Z1589" s="26">
        <f t="shared" si="309"/>
        <v>1066277</v>
      </c>
      <c r="AA1589" s="208">
        <v>1.1950000000000001</v>
      </c>
      <c r="AB1589" s="35">
        <f t="shared" si="307"/>
        <v>1127611.5176991152</v>
      </c>
      <c r="AC1589" s="27">
        <f t="shared" si="300"/>
        <v>138583.45552522124</v>
      </c>
      <c r="AD1589" s="212">
        <v>0.1229</v>
      </c>
      <c r="AE1589" s="211">
        <f t="shared" si="301"/>
        <v>0</v>
      </c>
      <c r="AF1589" s="211" t="str">
        <f>IF(AND(COUNTIFS($J$18:J1589,J1589)=1,AE1589=1),1,"")</f>
        <v/>
      </c>
      <c r="AG1589" s="211">
        <f>IF(C1589="","",IF(AND(COUNTIFS($J$18:J1589,J1589)=1,C1589&lt;&gt;""),1,""))</f>
        <v>1</v>
      </c>
      <c r="AH1589" s="211">
        <f>IF(G1589="","",IF(AND(COUNTIFS($J$18:J1589,J1589)=1,G1589&lt;&gt;""),1,""))</f>
        <v>1</v>
      </c>
      <c r="AI1589" s="28">
        <f t="shared" si="302"/>
        <v>63006605.696460173</v>
      </c>
      <c r="AJ1589" s="28">
        <f t="shared" si="303"/>
        <v>8897485.660753984</v>
      </c>
      <c r="AK1589" s="29">
        <f t="shared" si="304"/>
        <v>0.141215124388995</v>
      </c>
      <c r="AL1589" s="210"/>
      <c r="AM1589" s="210"/>
      <c r="AN1589" s="210"/>
      <c r="AO1589" s="210"/>
      <c r="AP1589" s="45" t="str">
        <f t="shared" si="305"/>
        <v>20215</v>
      </c>
      <c r="AQ1589" s="45" t="str">
        <f t="shared" si="306"/>
        <v>20215RMB</v>
      </c>
    </row>
    <row r="1590" spans="1:43" s="15" customFormat="1">
      <c r="A1590" s="208" t="s">
        <v>40</v>
      </c>
      <c r="B1590" s="209">
        <v>2021</v>
      </c>
      <c r="C1590" s="209">
        <v>4</v>
      </c>
      <c r="D1590" s="57" t="str">
        <f t="shared" si="308"/>
        <v>Q1</v>
      </c>
      <c r="E1590" s="208" t="s">
        <v>40</v>
      </c>
      <c r="F1590" s="209">
        <v>2021</v>
      </c>
      <c r="G1590" s="209">
        <v>5</v>
      </c>
      <c r="H1590" s="213"/>
      <c r="I1590" s="57" t="str">
        <f t="shared" si="298"/>
        <v>Q1</v>
      </c>
      <c r="J1590" s="204" t="s">
        <v>1691</v>
      </c>
      <c r="K1590" s="213" t="s">
        <v>1692</v>
      </c>
      <c r="L1590" s="210" t="s">
        <v>55</v>
      </c>
      <c r="M1590" s="208" t="s">
        <v>47</v>
      </c>
      <c r="N1590" s="208">
        <v>1</v>
      </c>
      <c r="O1590" s="208"/>
      <c r="P1590" s="57" t="str">
        <f t="shared" si="299"/>
        <v>MAIN UNIT</v>
      </c>
      <c r="Q1590" s="208" t="s">
        <v>56</v>
      </c>
      <c r="R1590" s="208" t="s">
        <v>49</v>
      </c>
      <c r="S1590" s="208" t="s">
        <v>37</v>
      </c>
      <c r="T1590" s="208" t="s">
        <v>196</v>
      </c>
      <c r="U1590" s="208" t="s">
        <v>58</v>
      </c>
      <c r="V1590" s="208" t="s">
        <v>59</v>
      </c>
      <c r="W1590" s="208" t="s">
        <v>51</v>
      </c>
      <c r="X1590" s="34">
        <v>788000</v>
      </c>
      <c r="Y1590" s="215" t="str">
        <f t="shared" si="310"/>
        <v>1.13</v>
      </c>
      <c r="Z1590" s="26">
        <f t="shared" si="309"/>
        <v>788000</v>
      </c>
      <c r="AA1590" s="208">
        <v>1.1950000000000001</v>
      </c>
      <c r="AB1590" s="35">
        <f t="shared" si="307"/>
        <v>833327.43362831871</v>
      </c>
      <c r="AC1590" s="27">
        <f t="shared" si="300"/>
        <v>145165.6389380531</v>
      </c>
      <c r="AD1590" s="212">
        <v>0.17419999999999999</v>
      </c>
      <c r="AE1590" s="211">
        <f t="shared" si="301"/>
        <v>1</v>
      </c>
      <c r="AF1590" s="211">
        <f>IF(AND(COUNTIFS($J$18:J1590,J1590)=1,AE1590=1),1,"")</f>
        <v>1</v>
      </c>
      <c r="AG1590" s="211">
        <f>IF(C1590="","",IF(AND(COUNTIFS($J$18:J1590,J1590)=1,C1590&lt;&gt;""),1,""))</f>
        <v>1</v>
      </c>
      <c r="AH1590" s="211">
        <f>IF(G1590="","",IF(AND(COUNTIFS($J$18:J1590,J1590)=1,G1590&lt;&gt;""),1,""))</f>
        <v>1</v>
      </c>
      <c r="AI1590" s="28">
        <f t="shared" si="302"/>
        <v>63006605.696460173</v>
      </c>
      <c r="AJ1590" s="28">
        <f t="shared" si="303"/>
        <v>8897485.660753984</v>
      </c>
      <c r="AK1590" s="29">
        <f t="shared" si="304"/>
        <v>0.141215124388995</v>
      </c>
      <c r="AL1590" s="210"/>
      <c r="AM1590" s="210"/>
      <c r="AN1590" s="210"/>
      <c r="AO1590" s="210"/>
      <c r="AP1590" s="45" t="str">
        <f t="shared" si="305"/>
        <v>20215</v>
      </c>
      <c r="AQ1590" s="45" t="str">
        <f t="shared" si="306"/>
        <v>20215RMB</v>
      </c>
    </row>
    <row r="1591" spans="1:43" s="15" customFormat="1">
      <c r="A1591" s="208" t="s">
        <v>40</v>
      </c>
      <c r="B1591" s="209">
        <v>2021</v>
      </c>
      <c r="C1591" s="209">
        <v>4</v>
      </c>
      <c r="D1591" s="57" t="str">
        <f t="shared" si="308"/>
        <v>Q1</v>
      </c>
      <c r="E1591" s="208" t="s">
        <v>40</v>
      </c>
      <c r="F1591" s="209">
        <v>2021</v>
      </c>
      <c r="G1591" s="209">
        <v>5</v>
      </c>
      <c r="H1591" s="213"/>
      <c r="I1591" s="57" t="str">
        <f t="shared" si="298"/>
        <v>Q1</v>
      </c>
      <c r="J1591" s="204" t="s">
        <v>1693</v>
      </c>
      <c r="K1591" s="213" t="s">
        <v>1694</v>
      </c>
      <c r="L1591" s="210" t="s">
        <v>79</v>
      </c>
      <c r="M1591" s="208" t="s">
        <v>47</v>
      </c>
      <c r="N1591" s="208">
        <v>1</v>
      </c>
      <c r="O1591" s="208"/>
      <c r="P1591" s="57" t="str">
        <f t="shared" si="299"/>
        <v>MAIN UNIT</v>
      </c>
      <c r="Q1591" s="208" t="s">
        <v>48</v>
      </c>
      <c r="R1591" s="208" t="s">
        <v>49</v>
      </c>
      <c r="S1591" s="208" t="s">
        <v>37</v>
      </c>
      <c r="T1591" s="208" t="s">
        <v>88</v>
      </c>
      <c r="U1591" s="208" t="s">
        <v>58</v>
      </c>
      <c r="V1591" s="208" t="s">
        <v>89</v>
      </c>
      <c r="W1591" s="208" t="s">
        <v>51</v>
      </c>
      <c r="X1591" s="34">
        <v>800000</v>
      </c>
      <c r="Y1591" s="215" t="str">
        <f t="shared" si="310"/>
        <v>1.13</v>
      </c>
      <c r="Z1591" s="26">
        <f t="shared" si="309"/>
        <v>800000</v>
      </c>
      <c r="AA1591" s="208">
        <v>1.1950000000000001</v>
      </c>
      <c r="AB1591" s="35">
        <f t="shared" si="307"/>
        <v>846017.69911504444</v>
      </c>
      <c r="AC1591" s="27">
        <f t="shared" si="300"/>
        <v>96107.610619469051</v>
      </c>
      <c r="AD1591" s="212">
        <v>0.11360000000000001</v>
      </c>
      <c r="AE1591" s="211">
        <f t="shared" si="301"/>
        <v>0</v>
      </c>
      <c r="AF1591" s="211" t="str">
        <f>IF(AND(COUNTIFS($J$18:J1591,J1591)=1,AE1591=1),1,"")</f>
        <v/>
      </c>
      <c r="AG1591" s="211">
        <f>IF(C1591="","",IF(AND(COUNTIFS($J$18:J1591,J1591)=1,C1591&lt;&gt;""),1,""))</f>
        <v>1</v>
      </c>
      <c r="AH1591" s="211">
        <f>IF(G1591="","",IF(AND(COUNTIFS($J$18:J1591,J1591)=1,G1591&lt;&gt;""),1,""))</f>
        <v>1</v>
      </c>
      <c r="AI1591" s="28">
        <f t="shared" si="302"/>
        <v>63006605.696460173</v>
      </c>
      <c r="AJ1591" s="28">
        <f t="shared" si="303"/>
        <v>8897485.660753984</v>
      </c>
      <c r="AK1591" s="29">
        <f t="shared" si="304"/>
        <v>0.141215124388995</v>
      </c>
      <c r="AL1591" s="210"/>
      <c r="AM1591" s="210"/>
      <c r="AN1591" s="210"/>
      <c r="AO1591" s="210"/>
      <c r="AP1591" s="45" t="str">
        <f t="shared" si="305"/>
        <v>20215</v>
      </c>
      <c r="AQ1591" s="45" t="str">
        <f t="shared" si="306"/>
        <v>20215RMB</v>
      </c>
    </row>
    <row r="1592" spans="1:43" s="15" customFormat="1">
      <c r="A1592" s="208" t="s">
        <v>40</v>
      </c>
      <c r="B1592" s="209">
        <v>2021</v>
      </c>
      <c r="C1592" s="209">
        <v>4</v>
      </c>
      <c r="D1592" s="57" t="str">
        <f t="shared" si="308"/>
        <v>Q1</v>
      </c>
      <c r="E1592" s="208" t="s">
        <v>40</v>
      </c>
      <c r="F1592" s="209">
        <v>2021</v>
      </c>
      <c r="G1592" s="209">
        <v>5</v>
      </c>
      <c r="H1592" s="213"/>
      <c r="I1592" s="57" t="str">
        <f t="shared" si="298"/>
        <v>Q1</v>
      </c>
      <c r="J1592" s="204" t="s">
        <v>1693</v>
      </c>
      <c r="K1592" s="213" t="s">
        <v>1694</v>
      </c>
      <c r="L1592" s="210" t="s">
        <v>55</v>
      </c>
      <c r="M1592" s="208" t="s">
        <v>47</v>
      </c>
      <c r="N1592" s="208">
        <v>1</v>
      </c>
      <c r="O1592" s="208"/>
      <c r="P1592" s="57" t="str">
        <f t="shared" si="299"/>
        <v>MAIN UNIT</v>
      </c>
      <c r="Q1592" s="208" t="s">
        <v>48</v>
      </c>
      <c r="R1592" s="208" t="s">
        <v>49</v>
      </c>
      <c r="S1592" s="208" t="s">
        <v>37</v>
      </c>
      <c r="T1592" s="208" t="s">
        <v>88</v>
      </c>
      <c r="U1592" s="208" t="s">
        <v>58</v>
      </c>
      <c r="V1592" s="208" t="s">
        <v>89</v>
      </c>
      <c r="W1592" s="208" t="s">
        <v>51</v>
      </c>
      <c r="X1592" s="34">
        <v>700000</v>
      </c>
      <c r="Y1592" s="215" t="str">
        <f t="shared" si="310"/>
        <v>1.13</v>
      </c>
      <c r="Z1592" s="26">
        <f t="shared" si="309"/>
        <v>700000</v>
      </c>
      <c r="AA1592" s="208">
        <v>1.1950000000000001</v>
      </c>
      <c r="AB1592" s="35">
        <f t="shared" si="307"/>
        <v>740265.48672566377</v>
      </c>
      <c r="AC1592" s="27">
        <f t="shared" si="300"/>
        <v>84094.159292035401</v>
      </c>
      <c r="AD1592" s="212">
        <v>0.11360000000000001</v>
      </c>
      <c r="AE1592" s="211">
        <f t="shared" si="301"/>
        <v>0</v>
      </c>
      <c r="AF1592" s="211" t="str">
        <f>IF(AND(COUNTIFS($J$18:J1592,J1592)=1,AE1592=1),1,"")</f>
        <v/>
      </c>
      <c r="AG1592" s="211" t="str">
        <f>IF(C1592="","",IF(AND(COUNTIFS($J$18:J1592,J1592)=1,C1592&lt;&gt;""),1,""))</f>
        <v/>
      </c>
      <c r="AH1592" s="211" t="str">
        <f>IF(G1592="","",IF(AND(COUNTIFS($J$18:J1592,J1592)=1,G1592&lt;&gt;""),1,""))</f>
        <v/>
      </c>
      <c r="AI1592" s="28">
        <f t="shared" si="302"/>
        <v>63006605.696460173</v>
      </c>
      <c r="AJ1592" s="28">
        <f t="shared" si="303"/>
        <v>8897485.660753984</v>
      </c>
      <c r="AK1592" s="29">
        <f t="shared" si="304"/>
        <v>0.141215124388995</v>
      </c>
      <c r="AL1592" s="210"/>
      <c r="AM1592" s="210"/>
      <c r="AN1592" s="210"/>
      <c r="AO1592" s="210"/>
      <c r="AP1592" s="45" t="str">
        <f t="shared" si="305"/>
        <v>20215</v>
      </c>
      <c r="AQ1592" s="45" t="str">
        <f t="shared" si="306"/>
        <v>20215RMB</v>
      </c>
    </row>
    <row r="1593" spans="1:43" s="15" customFormat="1">
      <c r="A1593" s="208" t="s">
        <v>40</v>
      </c>
      <c r="B1593" s="209">
        <v>2021</v>
      </c>
      <c r="C1593" s="209">
        <v>4</v>
      </c>
      <c r="D1593" s="57" t="str">
        <f t="shared" si="308"/>
        <v>Q1</v>
      </c>
      <c r="E1593" s="208" t="s">
        <v>40</v>
      </c>
      <c r="F1593" s="209">
        <v>2021</v>
      </c>
      <c r="G1593" s="209">
        <v>5</v>
      </c>
      <c r="H1593" s="213"/>
      <c r="I1593" s="57" t="str">
        <f t="shared" si="298"/>
        <v>Q1</v>
      </c>
      <c r="J1593" s="204" t="s">
        <v>1695</v>
      </c>
      <c r="K1593" s="213" t="s">
        <v>1541</v>
      </c>
      <c r="L1593" s="210" t="s">
        <v>79</v>
      </c>
      <c r="M1593" s="208" t="s">
        <v>47</v>
      </c>
      <c r="N1593" s="208">
        <v>1</v>
      </c>
      <c r="O1593" s="208"/>
      <c r="P1593" s="57" t="str">
        <f t="shared" si="299"/>
        <v>MAIN UNIT</v>
      </c>
      <c r="Q1593" s="208" t="s">
        <v>48</v>
      </c>
      <c r="R1593" s="208" t="s">
        <v>49</v>
      </c>
      <c r="S1593" s="208" t="s">
        <v>36</v>
      </c>
      <c r="T1593" s="208" t="s">
        <v>65</v>
      </c>
      <c r="U1593" s="208" t="s">
        <v>66</v>
      </c>
      <c r="V1593" s="208" t="s">
        <v>114</v>
      </c>
      <c r="W1593" s="208" t="s">
        <v>96</v>
      </c>
      <c r="X1593" s="34">
        <v>12600000</v>
      </c>
      <c r="Y1593" s="215" t="str">
        <f t="shared" si="310"/>
        <v>1</v>
      </c>
      <c r="Z1593" s="26">
        <f t="shared" si="309"/>
        <v>12600000</v>
      </c>
      <c r="AA1593" s="208">
        <v>7.2800000000000004E-2</v>
      </c>
      <c r="AB1593" s="35">
        <f t="shared" si="307"/>
        <v>917280</v>
      </c>
      <c r="AC1593" s="27">
        <f t="shared" si="300"/>
        <v>66594.527999999991</v>
      </c>
      <c r="AD1593" s="212">
        <v>7.2599999999999998E-2</v>
      </c>
      <c r="AE1593" s="211">
        <f t="shared" si="301"/>
        <v>0</v>
      </c>
      <c r="AF1593" s="211" t="str">
        <f>IF(AND(COUNTIFS($J$18:J1593,J1593)=1,AE1593=1),1,"")</f>
        <v/>
      </c>
      <c r="AG1593" s="211">
        <f>IF(C1593="","",IF(AND(COUNTIFS($J$18:J1593,J1593)=1,C1593&lt;&gt;""),1,""))</f>
        <v>1</v>
      </c>
      <c r="AH1593" s="211">
        <f>IF(G1593="","",IF(AND(COUNTIFS($J$18:J1593,J1593)=1,G1593&lt;&gt;""),1,""))</f>
        <v>1</v>
      </c>
      <c r="AI1593" s="28">
        <f t="shared" si="302"/>
        <v>63006605.696460173</v>
      </c>
      <c r="AJ1593" s="28">
        <f t="shared" si="303"/>
        <v>8897485.660753984</v>
      </c>
      <c r="AK1593" s="29">
        <f t="shared" si="304"/>
        <v>0.141215124388995</v>
      </c>
      <c r="AL1593" s="210"/>
      <c r="AM1593" s="210"/>
      <c r="AN1593" s="210"/>
      <c r="AO1593" s="210"/>
      <c r="AP1593" s="45" t="str">
        <f t="shared" si="305"/>
        <v>20215</v>
      </c>
      <c r="AQ1593" s="45" t="str">
        <f t="shared" si="306"/>
        <v>20215JPY</v>
      </c>
    </row>
    <row r="1594" spans="1:43" s="15" customFormat="1">
      <c r="A1594" s="208" t="s">
        <v>40</v>
      </c>
      <c r="B1594" s="209">
        <v>2021</v>
      </c>
      <c r="C1594" s="209">
        <v>4</v>
      </c>
      <c r="D1594" s="57" t="str">
        <f t="shared" si="308"/>
        <v>Q1</v>
      </c>
      <c r="E1594" s="208" t="s">
        <v>40</v>
      </c>
      <c r="F1594" s="209">
        <v>2021</v>
      </c>
      <c r="G1594" s="209">
        <v>5</v>
      </c>
      <c r="H1594" s="213"/>
      <c r="I1594" s="57" t="str">
        <f t="shared" si="298"/>
        <v>Q1</v>
      </c>
      <c r="J1594" s="204" t="s">
        <v>1695</v>
      </c>
      <c r="K1594" s="213" t="s">
        <v>1541</v>
      </c>
      <c r="L1594" s="210" t="s">
        <v>79</v>
      </c>
      <c r="M1594" s="208" t="s">
        <v>47</v>
      </c>
      <c r="N1594" s="208">
        <v>1</v>
      </c>
      <c r="O1594" s="208"/>
      <c r="P1594" s="57" t="str">
        <f t="shared" si="299"/>
        <v>MAIN UNIT</v>
      </c>
      <c r="Q1594" s="208" t="s">
        <v>48</v>
      </c>
      <c r="R1594" s="208" t="s">
        <v>49</v>
      </c>
      <c r="S1594" s="208" t="s">
        <v>36</v>
      </c>
      <c r="T1594" s="208" t="s">
        <v>65</v>
      </c>
      <c r="U1594" s="208" t="s">
        <v>66</v>
      </c>
      <c r="V1594" s="208" t="s">
        <v>114</v>
      </c>
      <c r="W1594" s="208" t="s">
        <v>96</v>
      </c>
      <c r="X1594" s="34">
        <v>12600000</v>
      </c>
      <c r="Y1594" s="215" t="str">
        <f t="shared" si="310"/>
        <v>1</v>
      </c>
      <c r="Z1594" s="26">
        <f t="shared" si="309"/>
        <v>12600000</v>
      </c>
      <c r="AA1594" s="208">
        <v>7.2800000000000004E-2</v>
      </c>
      <c r="AB1594" s="35">
        <f t="shared" si="307"/>
        <v>917280</v>
      </c>
      <c r="AC1594" s="27">
        <f t="shared" si="300"/>
        <v>66594.527999999991</v>
      </c>
      <c r="AD1594" s="212">
        <v>7.2599999999999998E-2</v>
      </c>
      <c r="AE1594" s="211">
        <f t="shared" si="301"/>
        <v>0</v>
      </c>
      <c r="AF1594" s="211" t="str">
        <f>IF(AND(COUNTIFS($J$18:J1594,J1594)=1,AE1594=1),1,"")</f>
        <v/>
      </c>
      <c r="AG1594" s="211" t="str">
        <f>IF(C1594="","",IF(AND(COUNTIFS($J$18:J1594,J1594)=1,C1594&lt;&gt;""),1,""))</f>
        <v/>
      </c>
      <c r="AH1594" s="211" t="str">
        <f>IF(G1594="","",IF(AND(COUNTIFS($J$18:J1594,J1594)=1,G1594&lt;&gt;""),1,""))</f>
        <v/>
      </c>
      <c r="AI1594" s="28">
        <f t="shared" si="302"/>
        <v>63006605.696460173</v>
      </c>
      <c r="AJ1594" s="28">
        <f t="shared" si="303"/>
        <v>8897485.660753984</v>
      </c>
      <c r="AK1594" s="29">
        <f t="shared" si="304"/>
        <v>0.141215124388995</v>
      </c>
      <c r="AL1594" s="210"/>
      <c r="AM1594" s="210"/>
      <c r="AN1594" s="210"/>
      <c r="AO1594" s="210"/>
      <c r="AP1594" s="45" t="str">
        <f t="shared" si="305"/>
        <v>20215</v>
      </c>
      <c r="AQ1594" s="45" t="str">
        <f t="shared" si="306"/>
        <v>20215JPY</v>
      </c>
    </row>
    <row r="1595" spans="1:43" s="15" customFormat="1">
      <c r="A1595" s="208" t="s">
        <v>40</v>
      </c>
      <c r="B1595" s="209">
        <v>2021</v>
      </c>
      <c r="C1595" s="209">
        <v>4</v>
      </c>
      <c r="D1595" s="57" t="str">
        <f t="shared" si="308"/>
        <v>Q1</v>
      </c>
      <c r="E1595" s="208" t="s">
        <v>40</v>
      </c>
      <c r="F1595" s="209">
        <v>2021</v>
      </c>
      <c r="G1595" s="209">
        <v>5</v>
      </c>
      <c r="H1595" s="213"/>
      <c r="I1595" s="57" t="str">
        <f t="shared" si="298"/>
        <v>Q1</v>
      </c>
      <c r="J1595" s="204" t="s">
        <v>1695</v>
      </c>
      <c r="K1595" s="213" t="s">
        <v>1541</v>
      </c>
      <c r="L1595" s="210" t="s">
        <v>55</v>
      </c>
      <c r="M1595" s="208" t="s">
        <v>47</v>
      </c>
      <c r="N1595" s="208">
        <v>1</v>
      </c>
      <c r="O1595" s="208"/>
      <c r="P1595" s="57" t="str">
        <f t="shared" si="299"/>
        <v>MAIN UNIT</v>
      </c>
      <c r="Q1595" s="208" t="s">
        <v>48</v>
      </c>
      <c r="R1595" s="208" t="s">
        <v>49</v>
      </c>
      <c r="S1595" s="208" t="s">
        <v>36</v>
      </c>
      <c r="T1595" s="208" t="s">
        <v>65</v>
      </c>
      <c r="U1595" s="208" t="s">
        <v>66</v>
      </c>
      <c r="V1595" s="208" t="s">
        <v>114</v>
      </c>
      <c r="W1595" s="208" t="s">
        <v>96</v>
      </c>
      <c r="X1595" s="34">
        <v>9408000</v>
      </c>
      <c r="Y1595" s="215" t="str">
        <f t="shared" si="310"/>
        <v>1</v>
      </c>
      <c r="Z1595" s="26">
        <f t="shared" si="309"/>
        <v>9408000</v>
      </c>
      <c r="AA1595" s="208">
        <v>7.2800000000000004E-2</v>
      </c>
      <c r="AB1595" s="35">
        <f t="shared" si="307"/>
        <v>684902.40000000002</v>
      </c>
      <c r="AC1595" s="27">
        <f t="shared" si="300"/>
        <v>49723.914239999998</v>
      </c>
      <c r="AD1595" s="212">
        <v>7.2599999999999998E-2</v>
      </c>
      <c r="AE1595" s="211">
        <f t="shared" si="301"/>
        <v>0</v>
      </c>
      <c r="AF1595" s="211" t="str">
        <f>IF(AND(COUNTIFS($J$18:J1595,J1595)=1,AE1595=1),1,"")</f>
        <v/>
      </c>
      <c r="AG1595" s="211" t="str">
        <f>IF(C1595="","",IF(AND(COUNTIFS($J$18:J1595,J1595)=1,C1595&lt;&gt;""),1,""))</f>
        <v/>
      </c>
      <c r="AH1595" s="211" t="str">
        <f>IF(G1595="","",IF(AND(COUNTIFS($J$18:J1595,J1595)=1,G1595&lt;&gt;""),1,""))</f>
        <v/>
      </c>
      <c r="AI1595" s="28">
        <f t="shared" si="302"/>
        <v>63006605.696460173</v>
      </c>
      <c r="AJ1595" s="28">
        <f t="shared" si="303"/>
        <v>8897485.660753984</v>
      </c>
      <c r="AK1595" s="29">
        <f t="shared" si="304"/>
        <v>0.141215124388995</v>
      </c>
      <c r="AL1595" s="210"/>
      <c r="AM1595" s="210"/>
      <c r="AN1595" s="210"/>
      <c r="AO1595" s="210"/>
      <c r="AP1595" s="45" t="str">
        <f t="shared" si="305"/>
        <v>20215</v>
      </c>
      <c r="AQ1595" s="45" t="str">
        <f t="shared" si="306"/>
        <v>20215JPY</v>
      </c>
    </row>
    <row r="1596" spans="1:43" s="15" customFormat="1">
      <c r="A1596" s="208" t="s">
        <v>40</v>
      </c>
      <c r="B1596" s="209">
        <v>2021</v>
      </c>
      <c r="C1596" s="209">
        <v>4</v>
      </c>
      <c r="D1596" s="57" t="str">
        <f t="shared" si="308"/>
        <v>Q1</v>
      </c>
      <c r="E1596" s="208" t="s">
        <v>40</v>
      </c>
      <c r="F1596" s="209">
        <v>2021</v>
      </c>
      <c r="G1596" s="209">
        <v>5</v>
      </c>
      <c r="H1596" s="213"/>
      <c r="I1596" s="57" t="str">
        <f t="shared" si="298"/>
        <v>Q1</v>
      </c>
      <c r="J1596" s="204" t="s">
        <v>1696</v>
      </c>
      <c r="K1596" s="213" t="s">
        <v>746</v>
      </c>
      <c r="L1596" s="210" t="s">
        <v>79</v>
      </c>
      <c r="M1596" s="208" t="s">
        <v>47</v>
      </c>
      <c r="N1596" s="208">
        <v>1</v>
      </c>
      <c r="O1596" s="208"/>
      <c r="P1596" s="57" t="str">
        <f t="shared" si="299"/>
        <v>MAIN UNIT</v>
      </c>
      <c r="Q1596" s="208" t="s">
        <v>48</v>
      </c>
      <c r="R1596" s="208" t="s">
        <v>49</v>
      </c>
      <c r="S1596" s="208" t="s">
        <v>36</v>
      </c>
      <c r="T1596" s="208" t="s">
        <v>65</v>
      </c>
      <c r="U1596" s="208" t="s">
        <v>66</v>
      </c>
      <c r="V1596" s="208" t="s">
        <v>67</v>
      </c>
      <c r="W1596" s="208" t="s">
        <v>51</v>
      </c>
      <c r="X1596" s="34">
        <v>760000</v>
      </c>
      <c r="Y1596" s="215" t="str">
        <f t="shared" si="310"/>
        <v>1.13</v>
      </c>
      <c r="Z1596" s="26">
        <f t="shared" si="309"/>
        <v>760000</v>
      </c>
      <c r="AA1596" s="208">
        <v>1.1950000000000001</v>
      </c>
      <c r="AB1596" s="35">
        <f t="shared" si="307"/>
        <v>803716.81415929215</v>
      </c>
      <c r="AC1596" s="27">
        <f t="shared" si="300"/>
        <v>90578.884955752219</v>
      </c>
      <c r="AD1596" s="212">
        <v>0.11269999999999999</v>
      </c>
      <c r="AE1596" s="211">
        <f t="shared" si="301"/>
        <v>0</v>
      </c>
      <c r="AF1596" s="211" t="str">
        <f>IF(AND(COUNTIFS($J$18:J1596,J1596)=1,AE1596=1),1,"")</f>
        <v/>
      </c>
      <c r="AG1596" s="211">
        <f>IF(C1596="","",IF(AND(COUNTIFS($J$18:J1596,J1596)=1,C1596&lt;&gt;""),1,""))</f>
        <v>1</v>
      </c>
      <c r="AH1596" s="211">
        <f>IF(G1596="","",IF(AND(COUNTIFS($J$18:J1596,J1596)=1,G1596&lt;&gt;""),1,""))</f>
        <v>1</v>
      </c>
      <c r="AI1596" s="28">
        <f t="shared" si="302"/>
        <v>63006605.696460173</v>
      </c>
      <c r="AJ1596" s="28">
        <f t="shared" si="303"/>
        <v>8897485.660753984</v>
      </c>
      <c r="AK1596" s="29">
        <f t="shared" si="304"/>
        <v>0.141215124388995</v>
      </c>
      <c r="AL1596" s="210"/>
      <c r="AM1596" s="210"/>
      <c r="AN1596" s="210"/>
      <c r="AO1596" s="210"/>
      <c r="AP1596" s="45" t="str">
        <f t="shared" si="305"/>
        <v>20215</v>
      </c>
      <c r="AQ1596" s="45" t="str">
        <f t="shared" si="306"/>
        <v>20215RMB</v>
      </c>
    </row>
    <row r="1597" spans="1:43" s="15" customFormat="1">
      <c r="A1597" s="208" t="s">
        <v>40</v>
      </c>
      <c r="B1597" s="209">
        <v>2021</v>
      </c>
      <c r="C1597" s="209">
        <v>4</v>
      </c>
      <c r="D1597" s="57" t="str">
        <f t="shared" si="308"/>
        <v>Q1</v>
      </c>
      <c r="E1597" s="208" t="s">
        <v>40</v>
      </c>
      <c r="F1597" s="209">
        <v>2021</v>
      </c>
      <c r="G1597" s="209">
        <v>5</v>
      </c>
      <c r="H1597" s="213"/>
      <c r="I1597" s="57" t="str">
        <f t="shared" si="298"/>
        <v>Q1</v>
      </c>
      <c r="J1597" s="204" t="s">
        <v>1697</v>
      </c>
      <c r="K1597" s="213" t="s">
        <v>1698</v>
      </c>
      <c r="L1597" s="210" t="s">
        <v>55</v>
      </c>
      <c r="M1597" s="208" t="s">
        <v>47</v>
      </c>
      <c r="N1597" s="208">
        <v>1</v>
      </c>
      <c r="O1597" s="208"/>
      <c r="P1597" s="57" t="str">
        <f t="shared" si="299"/>
        <v>MAIN UNIT</v>
      </c>
      <c r="Q1597" s="208" t="s">
        <v>48</v>
      </c>
      <c r="R1597" s="208" t="s">
        <v>49</v>
      </c>
      <c r="S1597" s="208" t="s">
        <v>36</v>
      </c>
      <c r="T1597" s="208" t="s">
        <v>65</v>
      </c>
      <c r="U1597" s="208" t="s">
        <v>66</v>
      </c>
      <c r="V1597" s="208" t="s">
        <v>114</v>
      </c>
      <c r="W1597" s="208" t="s">
        <v>96</v>
      </c>
      <c r="X1597" s="34">
        <v>7000000</v>
      </c>
      <c r="Y1597" s="215" t="str">
        <f t="shared" si="310"/>
        <v>1</v>
      </c>
      <c r="Z1597" s="26">
        <f t="shared" si="309"/>
        <v>7000000</v>
      </c>
      <c r="AA1597" s="208">
        <v>7.2800000000000004E-2</v>
      </c>
      <c r="AB1597" s="35">
        <f t="shared" si="307"/>
        <v>509600</v>
      </c>
      <c r="AC1597" s="27">
        <f t="shared" si="300"/>
        <v>56157.920000000006</v>
      </c>
      <c r="AD1597" s="212">
        <v>0.11020000000000001</v>
      </c>
      <c r="AE1597" s="211">
        <f t="shared" si="301"/>
        <v>0</v>
      </c>
      <c r="AF1597" s="211" t="str">
        <f>IF(AND(COUNTIFS($J$18:J1597,J1597)=1,AE1597=1),1,"")</f>
        <v/>
      </c>
      <c r="AG1597" s="211">
        <f>IF(C1597="","",IF(AND(COUNTIFS($J$18:J1597,J1597)=1,C1597&lt;&gt;""),1,""))</f>
        <v>1</v>
      </c>
      <c r="AH1597" s="211">
        <f>IF(G1597="","",IF(AND(COUNTIFS($J$18:J1597,J1597)=1,G1597&lt;&gt;""),1,""))</f>
        <v>1</v>
      </c>
      <c r="AI1597" s="28">
        <f t="shared" si="302"/>
        <v>63006605.696460173</v>
      </c>
      <c r="AJ1597" s="28">
        <f t="shared" si="303"/>
        <v>8897485.660753984</v>
      </c>
      <c r="AK1597" s="29">
        <f t="shared" si="304"/>
        <v>0.141215124388995</v>
      </c>
      <c r="AL1597" s="210"/>
      <c r="AM1597" s="210"/>
      <c r="AN1597" s="210"/>
      <c r="AO1597" s="210"/>
      <c r="AP1597" s="45" t="str">
        <f t="shared" si="305"/>
        <v>20215</v>
      </c>
      <c r="AQ1597" s="45" t="str">
        <f t="shared" si="306"/>
        <v>20215JPY</v>
      </c>
    </row>
    <row r="1598" spans="1:43" s="15" customFormat="1">
      <c r="A1598" s="208" t="s">
        <v>40</v>
      </c>
      <c r="B1598" s="209">
        <v>2021</v>
      </c>
      <c r="C1598" s="209">
        <v>4</v>
      </c>
      <c r="D1598" s="57" t="str">
        <f t="shared" si="308"/>
        <v>Q1</v>
      </c>
      <c r="E1598" s="208" t="s">
        <v>40</v>
      </c>
      <c r="F1598" s="209">
        <v>2021</v>
      </c>
      <c r="G1598" s="209">
        <v>5</v>
      </c>
      <c r="H1598" s="213"/>
      <c r="I1598" s="57" t="str">
        <f t="shared" si="298"/>
        <v>Q1</v>
      </c>
      <c r="J1598" s="204" t="s">
        <v>1699</v>
      </c>
      <c r="K1598" s="213" t="s">
        <v>1165</v>
      </c>
      <c r="L1598" s="210" t="s">
        <v>55</v>
      </c>
      <c r="M1598" s="208" t="s">
        <v>47</v>
      </c>
      <c r="N1598" s="208">
        <v>1</v>
      </c>
      <c r="O1598" s="208"/>
      <c r="P1598" s="57" t="str">
        <f t="shared" si="299"/>
        <v>MAIN UNIT</v>
      </c>
      <c r="Q1598" s="208" t="s">
        <v>48</v>
      </c>
      <c r="R1598" s="208" t="s">
        <v>49</v>
      </c>
      <c r="S1598" s="208" t="s">
        <v>36</v>
      </c>
      <c r="T1598" s="208" t="s">
        <v>65</v>
      </c>
      <c r="U1598" s="208" t="s">
        <v>66</v>
      </c>
      <c r="V1598" s="208" t="s">
        <v>119</v>
      </c>
      <c r="W1598" s="208" t="s">
        <v>96</v>
      </c>
      <c r="X1598" s="34">
        <v>7000000</v>
      </c>
      <c r="Y1598" s="215" t="str">
        <f t="shared" si="310"/>
        <v>1</v>
      </c>
      <c r="Z1598" s="26">
        <f t="shared" si="309"/>
        <v>7000000</v>
      </c>
      <c r="AA1598" s="208">
        <v>7.2800000000000004E-2</v>
      </c>
      <c r="AB1598" s="35">
        <f t="shared" si="307"/>
        <v>509600</v>
      </c>
      <c r="AC1598" s="27">
        <f t="shared" si="300"/>
        <v>92288.560000000012</v>
      </c>
      <c r="AD1598" s="212">
        <v>0.18110000000000001</v>
      </c>
      <c r="AE1598" s="211">
        <f t="shared" si="301"/>
        <v>0</v>
      </c>
      <c r="AF1598" s="211" t="str">
        <f>IF(AND(COUNTIFS($J$18:J1598,J1598)=1,AE1598=1),1,"")</f>
        <v/>
      </c>
      <c r="AG1598" s="211">
        <f>IF(C1598="","",IF(AND(COUNTIFS($J$18:J1598,J1598)=1,C1598&lt;&gt;""),1,""))</f>
        <v>1</v>
      </c>
      <c r="AH1598" s="211">
        <f>IF(G1598="","",IF(AND(COUNTIFS($J$18:J1598,J1598)=1,G1598&lt;&gt;""),1,""))</f>
        <v>1</v>
      </c>
      <c r="AI1598" s="28">
        <f t="shared" si="302"/>
        <v>63006605.696460173</v>
      </c>
      <c r="AJ1598" s="28">
        <f t="shared" si="303"/>
        <v>8897485.660753984</v>
      </c>
      <c r="AK1598" s="29">
        <f t="shared" si="304"/>
        <v>0.141215124388995</v>
      </c>
      <c r="AL1598" s="210"/>
      <c r="AM1598" s="210"/>
      <c r="AN1598" s="210"/>
      <c r="AO1598" s="210"/>
      <c r="AP1598" s="45" t="str">
        <f t="shared" si="305"/>
        <v>20215</v>
      </c>
      <c r="AQ1598" s="45" t="str">
        <f t="shared" si="306"/>
        <v>20215JPY</v>
      </c>
    </row>
    <row r="1599" spans="1:43" s="15" customFormat="1">
      <c r="A1599" s="208" t="s">
        <v>40</v>
      </c>
      <c r="B1599" s="209">
        <v>2021</v>
      </c>
      <c r="C1599" s="209">
        <v>4</v>
      </c>
      <c r="D1599" s="57" t="str">
        <f t="shared" si="308"/>
        <v>Q1</v>
      </c>
      <c r="E1599" s="208" t="s">
        <v>40</v>
      </c>
      <c r="F1599" s="209">
        <v>2021</v>
      </c>
      <c r="G1599" s="209">
        <v>5</v>
      </c>
      <c r="H1599" s="213"/>
      <c r="I1599" s="57" t="str">
        <f t="shared" si="298"/>
        <v>Q1</v>
      </c>
      <c r="J1599" s="204" t="s">
        <v>1699</v>
      </c>
      <c r="K1599" s="213" t="s">
        <v>1165</v>
      </c>
      <c r="L1599" s="210" t="s">
        <v>55</v>
      </c>
      <c r="M1599" s="208" t="s">
        <v>47</v>
      </c>
      <c r="N1599" s="208">
        <v>1</v>
      </c>
      <c r="O1599" s="208"/>
      <c r="P1599" s="57" t="str">
        <f t="shared" si="299"/>
        <v>MAIN UNIT</v>
      </c>
      <c r="Q1599" s="208" t="s">
        <v>48</v>
      </c>
      <c r="R1599" s="208" t="s">
        <v>49</v>
      </c>
      <c r="S1599" s="208" t="s">
        <v>36</v>
      </c>
      <c r="T1599" s="208" t="s">
        <v>65</v>
      </c>
      <c r="U1599" s="208" t="s">
        <v>66</v>
      </c>
      <c r="V1599" s="208" t="s">
        <v>119</v>
      </c>
      <c r="W1599" s="208" t="s">
        <v>96</v>
      </c>
      <c r="X1599" s="34">
        <v>7000000</v>
      </c>
      <c r="Y1599" s="215" t="str">
        <f t="shared" si="310"/>
        <v>1</v>
      </c>
      <c r="Z1599" s="26">
        <f t="shared" si="309"/>
        <v>7000000</v>
      </c>
      <c r="AA1599" s="208">
        <v>7.2800000000000004E-2</v>
      </c>
      <c r="AB1599" s="35">
        <f t="shared" si="307"/>
        <v>509600</v>
      </c>
      <c r="AC1599" s="27">
        <f t="shared" si="300"/>
        <v>92288.560000000012</v>
      </c>
      <c r="AD1599" s="212">
        <v>0.18110000000000001</v>
      </c>
      <c r="AE1599" s="211">
        <f t="shared" si="301"/>
        <v>0</v>
      </c>
      <c r="AF1599" s="211" t="str">
        <f>IF(AND(COUNTIFS($J$18:J1599,J1599)=1,AE1599=1),1,"")</f>
        <v/>
      </c>
      <c r="AG1599" s="211" t="str">
        <f>IF(C1599="","",IF(AND(COUNTIFS($J$18:J1599,J1599)=1,C1599&lt;&gt;""),1,""))</f>
        <v/>
      </c>
      <c r="AH1599" s="211" t="str">
        <f>IF(G1599="","",IF(AND(COUNTIFS($J$18:J1599,J1599)=1,G1599&lt;&gt;""),1,""))</f>
        <v/>
      </c>
      <c r="AI1599" s="28">
        <f t="shared" si="302"/>
        <v>63006605.696460173</v>
      </c>
      <c r="AJ1599" s="28">
        <f t="shared" si="303"/>
        <v>8897485.660753984</v>
      </c>
      <c r="AK1599" s="29">
        <f t="shared" si="304"/>
        <v>0.141215124388995</v>
      </c>
      <c r="AL1599" s="210"/>
      <c r="AM1599" s="210"/>
      <c r="AN1599" s="210"/>
      <c r="AO1599" s="210"/>
      <c r="AP1599" s="45" t="str">
        <f t="shared" si="305"/>
        <v>20215</v>
      </c>
      <c r="AQ1599" s="45" t="str">
        <f t="shared" si="306"/>
        <v>20215JPY</v>
      </c>
    </row>
    <row r="1600" spans="1:43" s="15" customFormat="1">
      <c r="A1600" s="208" t="s">
        <v>40</v>
      </c>
      <c r="B1600" s="209">
        <v>2021</v>
      </c>
      <c r="C1600" s="209">
        <v>4</v>
      </c>
      <c r="D1600" s="57" t="str">
        <f t="shared" si="308"/>
        <v>Q1</v>
      </c>
      <c r="E1600" s="208" t="s">
        <v>40</v>
      </c>
      <c r="F1600" s="209">
        <v>2021</v>
      </c>
      <c r="G1600" s="209">
        <v>5</v>
      </c>
      <c r="H1600" s="213"/>
      <c r="I1600" s="57" t="str">
        <f t="shared" si="298"/>
        <v>Q1</v>
      </c>
      <c r="J1600" s="204" t="s">
        <v>1700</v>
      </c>
      <c r="K1600" s="213" t="s">
        <v>1701</v>
      </c>
      <c r="L1600" s="210" t="s">
        <v>55</v>
      </c>
      <c r="M1600" s="208" t="s">
        <v>47</v>
      </c>
      <c r="N1600" s="208">
        <v>1</v>
      </c>
      <c r="O1600" s="208"/>
      <c r="P1600" s="57" t="str">
        <f t="shared" si="299"/>
        <v>MAIN UNIT</v>
      </c>
      <c r="Q1600" s="208" t="s">
        <v>48</v>
      </c>
      <c r="R1600" s="208" t="s">
        <v>49</v>
      </c>
      <c r="S1600" s="208" t="s">
        <v>39</v>
      </c>
      <c r="T1600" s="208" t="s">
        <v>130</v>
      </c>
      <c r="U1600" s="208" t="s">
        <v>1013</v>
      </c>
      <c r="V1600" s="208" t="s">
        <v>132</v>
      </c>
      <c r="W1600" s="208" t="s">
        <v>51</v>
      </c>
      <c r="X1600" s="34">
        <v>520000</v>
      </c>
      <c r="Y1600" s="215" t="str">
        <f t="shared" si="310"/>
        <v>1.13</v>
      </c>
      <c r="Z1600" s="26">
        <f t="shared" si="309"/>
        <v>520000</v>
      </c>
      <c r="AA1600" s="208">
        <v>1.1950000000000001</v>
      </c>
      <c r="AB1600" s="35">
        <f t="shared" si="307"/>
        <v>549911.50442477886</v>
      </c>
      <c r="AC1600" s="27">
        <f t="shared" si="300"/>
        <v>54441.238938053109</v>
      </c>
      <c r="AD1600" s="212">
        <v>9.9000000000000005E-2</v>
      </c>
      <c r="AE1600" s="211">
        <f t="shared" si="301"/>
        <v>0</v>
      </c>
      <c r="AF1600" s="211" t="str">
        <f>IF(AND(COUNTIFS($J$18:J1600,J1600)=1,AE1600=1),1,"")</f>
        <v/>
      </c>
      <c r="AG1600" s="211">
        <f>IF(C1600="","",IF(AND(COUNTIFS($J$18:J1600,J1600)=1,C1600&lt;&gt;""),1,""))</f>
        <v>1</v>
      </c>
      <c r="AH1600" s="211">
        <f>IF(G1600="","",IF(AND(COUNTIFS($J$18:J1600,J1600)=1,G1600&lt;&gt;""),1,""))</f>
        <v>1</v>
      </c>
      <c r="AI1600" s="28">
        <f t="shared" si="302"/>
        <v>63006605.696460173</v>
      </c>
      <c r="AJ1600" s="28">
        <f t="shared" si="303"/>
        <v>8897485.660753984</v>
      </c>
      <c r="AK1600" s="29">
        <f t="shared" si="304"/>
        <v>0.141215124388995</v>
      </c>
      <c r="AL1600" s="210"/>
      <c r="AM1600" s="210"/>
      <c r="AN1600" s="210"/>
      <c r="AO1600" s="210"/>
      <c r="AP1600" s="45" t="str">
        <f t="shared" si="305"/>
        <v>20215</v>
      </c>
      <c r="AQ1600" s="45" t="str">
        <f t="shared" si="306"/>
        <v>20215RMB</v>
      </c>
    </row>
    <row r="1601" spans="1:43" s="15" customFormat="1">
      <c r="A1601" s="208" t="s">
        <v>40</v>
      </c>
      <c r="B1601" s="209">
        <v>2021</v>
      </c>
      <c r="C1601" s="209">
        <v>5</v>
      </c>
      <c r="D1601" s="57" t="str">
        <f t="shared" si="308"/>
        <v>Q1</v>
      </c>
      <c r="E1601" s="208" t="s">
        <v>40</v>
      </c>
      <c r="F1601" s="209">
        <v>2021</v>
      </c>
      <c r="G1601" s="209">
        <v>5</v>
      </c>
      <c r="H1601" s="213"/>
      <c r="I1601" s="57" t="str">
        <f t="shared" si="298"/>
        <v>Q1</v>
      </c>
      <c r="J1601" s="204" t="s">
        <v>1702</v>
      </c>
      <c r="K1601" s="213" t="s">
        <v>772</v>
      </c>
      <c r="L1601" s="210" t="s">
        <v>55</v>
      </c>
      <c r="M1601" s="208" t="s">
        <v>47</v>
      </c>
      <c r="N1601" s="208">
        <v>1</v>
      </c>
      <c r="O1601" s="208"/>
      <c r="P1601" s="57" t="str">
        <f t="shared" si="299"/>
        <v>MAIN UNIT</v>
      </c>
      <c r="Q1601" s="208" t="s">
        <v>48</v>
      </c>
      <c r="R1601" s="208" t="s">
        <v>49</v>
      </c>
      <c r="S1601" s="208" t="s">
        <v>36</v>
      </c>
      <c r="T1601" s="208" t="s">
        <v>65</v>
      </c>
      <c r="U1601" s="208" t="s">
        <v>66</v>
      </c>
      <c r="V1601" s="208" t="s">
        <v>99</v>
      </c>
      <c r="W1601" s="208" t="s">
        <v>51</v>
      </c>
      <c r="X1601" s="34">
        <v>625776</v>
      </c>
      <c r="Y1601" s="215" t="str">
        <f t="shared" si="310"/>
        <v>1.13</v>
      </c>
      <c r="Z1601" s="26">
        <f t="shared" si="309"/>
        <v>625776</v>
      </c>
      <c r="AA1601" s="208">
        <v>1.1950000000000001</v>
      </c>
      <c r="AB1601" s="35">
        <f t="shared" si="307"/>
        <v>661771.96460177004</v>
      </c>
      <c r="AC1601" s="27">
        <f t="shared" si="300"/>
        <v>127854.34356106198</v>
      </c>
      <c r="AD1601" s="212">
        <v>0.19320000000000001</v>
      </c>
      <c r="AE1601" s="211">
        <f t="shared" si="301"/>
        <v>0</v>
      </c>
      <c r="AF1601" s="211" t="str">
        <f>IF(AND(COUNTIFS($J$18:J1601,J1601)=1,AE1601=1),1,"")</f>
        <v/>
      </c>
      <c r="AG1601" s="211">
        <f>IF(C1601="","",IF(AND(COUNTIFS($J$18:J1601,J1601)=1,C1601&lt;&gt;""),1,""))</f>
        <v>1</v>
      </c>
      <c r="AH1601" s="211">
        <f>IF(G1601="","",IF(AND(COUNTIFS($J$18:J1601,J1601)=1,G1601&lt;&gt;""),1,""))</f>
        <v>1</v>
      </c>
      <c r="AI1601" s="28">
        <f t="shared" si="302"/>
        <v>63006605.696460173</v>
      </c>
      <c r="AJ1601" s="28">
        <f t="shared" si="303"/>
        <v>8897485.660753984</v>
      </c>
      <c r="AK1601" s="29">
        <f t="shared" si="304"/>
        <v>0.141215124388995</v>
      </c>
      <c r="AL1601" s="210"/>
      <c r="AM1601" s="210"/>
      <c r="AN1601" s="210"/>
      <c r="AO1601" s="210"/>
      <c r="AP1601" s="45" t="str">
        <f t="shared" si="305"/>
        <v>20215</v>
      </c>
      <c r="AQ1601" s="45" t="str">
        <f t="shared" si="306"/>
        <v>20215RMB</v>
      </c>
    </row>
    <row r="1602" spans="1:43" s="15" customFormat="1">
      <c r="A1602" s="208" t="s">
        <v>40</v>
      </c>
      <c r="B1602" s="209">
        <v>2021</v>
      </c>
      <c r="C1602" s="209">
        <v>5</v>
      </c>
      <c r="D1602" s="57" t="str">
        <f t="shared" si="308"/>
        <v>Q1</v>
      </c>
      <c r="E1602" s="208" t="s">
        <v>40</v>
      </c>
      <c r="F1602" s="209">
        <v>2021</v>
      </c>
      <c r="G1602" s="209">
        <v>5</v>
      </c>
      <c r="H1602" s="213"/>
      <c r="I1602" s="57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204" t="s">
        <v>1703</v>
      </c>
      <c r="K1602" s="213" t="s">
        <v>638</v>
      </c>
      <c r="L1602" s="210" t="s">
        <v>55</v>
      </c>
      <c r="M1602" s="208" t="s">
        <v>47</v>
      </c>
      <c r="N1602" s="208">
        <v>1</v>
      </c>
      <c r="O1602" s="208"/>
      <c r="P1602" s="57" t="str">
        <f t="shared" ref="P1602:P1665" si="312">IF(M1602="","",IF(AND(N1602&gt;0,L1602&lt;&gt;""),"MAIN UNIT",IF(AND(O1602&gt;0,L1602&lt;&gt;""),"SERVICE/ PARTS","C66 SERVICE/OTHERS")))</f>
        <v>MAIN UNIT</v>
      </c>
      <c r="Q1602" s="208" t="s">
        <v>48</v>
      </c>
      <c r="R1602" s="208" t="s">
        <v>49</v>
      </c>
      <c r="S1602" s="208" t="s">
        <v>36</v>
      </c>
      <c r="T1602" s="208" t="s">
        <v>65</v>
      </c>
      <c r="U1602" s="208" t="s">
        <v>1704</v>
      </c>
      <c r="V1602" s="208" t="s">
        <v>119</v>
      </c>
      <c r="W1602" s="208" t="s">
        <v>96</v>
      </c>
      <c r="X1602" s="34">
        <v>8000000</v>
      </c>
      <c r="Y1602" s="215" t="str">
        <f t="shared" si="310"/>
        <v>1</v>
      </c>
      <c r="Z1602" s="26">
        <f t="shared" si="309"/>
        <v>8000000</v>
      </c>
      <c r="AA1602" s="208">
        <v>7.2800000000000004E-2</v>
      </c>
      <c r="AB1602" s="35">
        <f t="shared" si="307"/>
        <v>582400</v>
      </c>
      <c r="AC1602" s="27">
        <f t="shared" ref="AC1602:AC1665" si="313">IF(R1602&lt;&gt;"",AB1602*AD1602,"")</f>
        <v>93533.440000000002</v>
      </c>
      <c r="AD1602" s="212">
        <v>0.16059999999999999</v>
      </c>
      <c r="AE1602" s="211">
        <f t="shared" ref="AE1602:AE1665" si="314">IF(Q1602="","",IF(Q1602="Yes",1,0))</f>
        <v>0</v>
      </c>
      <c r="AF1602" s="211" t="str">
        <f>IF(AND(COUNTIFS($J$18:J1602,J1602)=1,AE1602=1),1,"")</f>
        <v/>
      </c>
      <c r="AG1602" s="211">
        <f>IF(C1602="","",IF(AND(COUNTIFS($J$18:J1602,J1602)=1,C1602&lt;&gt;""),1,""))</f>
        <v>1</v>
      </c>
      <c r="AH1602" s="211">
        <f>IF(G1602="","",IF(AND(COUNTIFS($J$18:J1602,J1602)=1,G1602&lt;&gt;""),1,""))</f>
        <v>1</v>
      </c>
      <c r="AI1602" s="28">
        <f t="shared" ref="AI1602:AI1665" si="315">IF(P1602="C66 SERVICE","",SUMIFS(AB:AB,F:F,F1602,G:G,G1602,E:E,E1602))</f>
        <v>63006605.696460173</v>
      </c>
      <c r="AJ1602" s="28">
        <f t="shared" ref="AJ1602:AJ1665" si="316">IF(P1602="C66 SERVICE","",SUMIFS(AC:AC,F:F,F1602,G:G,G1602,E:E,E1602))</f>
        <v>8897485.660753984</v>
      </c>
      <c r="AK1602" s="29">
        <f t="shared" ref="AK1602:AK1665" si="317">IF(AJ1602&gt;0,AJ1602/AI1602,"")</f>
        <v>0.141215124388995</v>
      </c>
      <c r="AL1602" s="210"/>
      <c r="AM1602" s="210"/>
      <c r="AN1602" s="210"/>
      <c r="AO1602" s="210"/>
      <c r="AP1602" s="45" t="str">
        <f t="shared" ref="AP1602:AP1665" si="318">IF(F1602="","",F1602&amp;G1602)</f>
        <v>20215</v>
      </c>
      <c r="AQ1602" s="45" t="str">
        <f t="shared" ref="AQ1602:AQ1665" si="319">IF(W1602="","",F1602&amp;G1602&amp;W1602)</f>
        <v>20215JPY</v>
      </c>
    </row>
    <row r="1603" spans="1:43" s="15" customFormat="1">
      <c r="A1603" s="208" t="s">
        <v>40</v>
      </c>
      <c r="B1603" s="209">
        <v>2021</v>
      </c>
      <c r="C1603" s="209">
        <v>5</v>
      </c>
      <c r="D1603" s="57" t="str">
        <f t="shared" si="308"/>
        <v>Q1</v>
      </c>
      <c r="E1603" s="208" t="s">
        <v>40</v>
      </c>
      <c r="F1603" s="209">
        <v>2021</v>
      </c>
      <c r="G1603" s="209">
        <v>5</v>
      </c>
      <c r="H1603" s="213"/>
      <c r="I1603" s="57" t="str">
        <f t="shared" si="311"/>
        <v>Q1</v>
      </c>
      <c r="J1603" s="204" t="s">
        <v>1703</v>
      </c>
      <c r="K1603" s="213" t="s">
        <v>638</v>
      </c>
      <c r="L1603" s="210" t="s">
        <v>55</v>
      </c>
      <c r="M1603" s="208" t="s">
        <v>47</v>
      </c>
      <c r="N1603" s="208">
        <v>1</v>
      </c>
      <c r="O1603" s="208"/>
      <c r="P1603" s="57" t="str">
        <f t="shared" si="312"/>
        <v>MAIN UNIT</v>
      </c>
      <c r="Q1603" s="208" t="s">
        <v>48</v>
      </c>
      <c r="R1603" s="208" t="s">
        <v>49</v>
      </c>
      <c r="S1603" s="208" t="s">
        <v>36</v>
      </c>
      <c r="T1603" s="208" t="s">
        <v>65</v>
      </c>
      <c r="U1603" s="208" t="s">
        <v>1704</v>
      </c>
      <c r="V1603" s="208" t="s">
        <v>119</v>
      </c>
      <c r="W1603" s="208" t="s">
        <v>96</v>
      </c>
      <c r="X1603" s="34">
        <v>8000000</v>
      </c>
      <c r="Y1603" s="215" t="str">
        <f t="shared" si="310"/>
        <v>1</v>
      </c>
      <c r="Z1603" s="26">
        <f t="shared" si="309"/>
        <v>8000000</v>
      </c>
      <c r="AA1603" s="208">
        <v>7.2800000000000004E-2</v>
      </c>
      <c r="AB1603" s="35">
        <f t="shared" si="307"/>
        <v>582400</v>
      </c>
      <c r="AC1603" s="27">
        <f t="shared" si="313"/>
        <v>93533.440000000002</v>
      </c>
      <c r="AD1603" s="212">
        <v>0.16059999999999999</v>
      </c>
      <c r="AE1603" s="211">
        <f t="shared" si="314"/>
        <v>0</v>
      </c>
      <c r="AF1603" s="211" t="str">
        <f>IF(AND(COUNTIFS($J$18:J1603,J1603)=1,AE1603=1),1,"")</f>
        <v/>
      </c>
      <c r="AG1603" s="211" t="str">
        <f>IF(C1603="","",IF(AND(COUNTIFS($J$18:J1603,J1603)=1,C1603&lt;&gt;""),1,""))</f>
        <v/>
      </c>
      <c r="AH1603" s="211" t="str">
        <f>IF(G1603="","",IF(AND(COUNTIFS($J$18:J1603,J1603)=1,G1603&lt;&gt;""),1,""))</f>
        <v/>
      </c>
      <c r="AI1603" s="28">
        <f t="shared" si="315"/>
        <v>63006605.696460173</v>
      </c>
      <c r="AJ1603" s="28">
        <f t="shared" si="316"/>
        <v>8897485.660753984</v>
      </c>
      <c r="AK1603" s="29">
        <f t="shared" si="317"/>
        <v>0.141215124388995</v>
      </c>
      <c r="AL1603" s="210"/>
      <c r="AM1603" s="210"/>
      <c r="AN1603" s="210"/>
      <c r="AO1603" s="210"/>
      <c r="AP1603" s="45" t="str">
        <f t="shared" si="318"/>
        <v>20215</v>
      </c>
      <c r="AQ1603" s="45" t="str">
        <f t="shared" si="319"/>
        <v>20215JPY</v>
      </c>
    </row>
    <row r="1604" spans="1:43" s="15" customFormat="1">
      <c r="A1604" s="208" t="s">
        <v>40</v>
      </c>
      <c r="B1604" s="209">
        <v>2021</v>
      </c>
      <c r="C1604" s="209">
        <v>4</v>
      </c>
      <c r="D1604" s="57" t="str">
        <f t="shared" si="308"/>
        <v>Q1</v>
      </c>
      <c r="E1604" s="208" t="s">
        <v>40</v>
      </c>
      <c r="F1604" s="209">
        <v>2021</v>
      </c>
      <c r="G1604" s="209">
        <v>6</v>
      </c>
      <c r="H1604" s="213"/>
      <c r="I1604" s="57" t="str">
        <f t="shared" si="311"/>
        <v>Q1</v>
      </c>
      <c r="J1604" s="204" t="s">
        <v>1705</v>
      </c>
      <c r="K1604" s="213" t="s">
        <v>1706</v>
      </c>
      <c r="L1604" s="210" t="s">
        <v>79</v>
      </c>
      <c r="M1604" s="208" t="s">
        <v>47</v>
      </c>
      <c r="N1604" s="208">
        <v>1</v>
      </c>
      <c r="O1604" s="208"/>
      <c r="P1604" s="57" t="str">
        <f t="shared" si="312"/>
        <v>MAIN UNIT</v>
      </c>
      <c r="Q1604" s="208" t="s">
        <v>48</v>
      </c>
      <c r="R1604" s="208" t="s">
        <v>49</v>
      </c>
      <c r="S1604" s="208" t="s">
        <v>37</v>
      </c>
      <c r="T1604" s="208" t="s">
        <v>929</v>
      </c>
      <c r="U1604" s="208" t="s">
        <v>58</v>
      </c>
      <c r="V1604" s="208" t="s">
        <v>89</v>
      </c>
      <c r="W1604" s="208" t="s">
        <v>51</v>
      </c>
      <c r="X1604" s="34">
        <v>934574</v>
      </c>
      <c r="Y1604" s="215" t="str">
        <f t="shared" si="310"/>
        <v>1.13</v>
      </c>
      <c r="Z1604" s="26">
        <f t="shared" si="309"/>
        <v>934574</v>
      </c>
      <c r="AA1604" s="208">
        <v>1.2150000000000001</v>
      </c>
      <c r="AB1604" s="35">
        <f t="shared" si="307"/>
        <v>1004873.8141592921</v>
      </c>
      <c r="AC1604" s="27">
        <f t="shared" si="313"/>
        <v>148922.29925840709</v>
      </c>
      <c r="AD1604" s="212">
        <v>0.1482</v>
      </c>
      <c r="AE1604" s="211">
        <f t="shared" si="314"/>
        <v>0</v>
      </c>
      <c r="AF1604" s="211" t="str">
        <f>IF(AND(COUNTIFS($J$18:J1604,J1604)=1,AE1604=1),1,"")</f>
        <v/>
      </c>
      <c r="AG1604" s="211">
        <f>IF(C1604="","",IF(AND(COUNTIFS($J$18:J1604,J1604)=1,C1604&lt;&gt;""),1,""))</f>
        <v>1</v>
      </c>
      <c r="AH1604" s="211">
        <f>IF(G1604="","",IF(AND(COUNTIFS($J$18:J1604,J1604)=1,G1604&lt;&gt;""),1,""))</f>
        <v>1</v>
      </c>
      <c r="AI1604" s="28">
        <f t="shared" si="315"/>
        <v>54700260.692079633</v>
      </c>
      <c r="AJ1604" s="28">
        <f t="shared" si="316"/>
        <v>7482899.5749188662</v>
      </c>
      <c r="AK1604" s="29">
        <f t="shared" si="317"/>
        <v>0.13679824337660532</v>
      </c>
      <c r="AL1604" s="210"/>
      <c r="AM1604" s="210"/>
      <c r="AN1604" s="210"/>
      <c r="AO1604" s="210"/>
      <c r="AP1604" s="45" t="str">
        <f t="shared" si="318"/>
        <v>20216</v>
      </c>
      <c r="AQ1604" s="45" t="str">
        <f t="shared" si="319"/>
        <v>20216RMB</v>
      </c>
    </row>
    <row r="1605" spans="1:43" s="15" customFormat="1">
      <c r="A1605" s="208" t="s">
        <v>35</v>
      </c>
      <c r="B1605" s="209">
        <v>2021</v>
      </c>
      <c r="C1605" s="209">
        <v>2</v>
      </c>
      <c r="D1605" s="57" t="str">
        <f t="shared" si="308"/>
        <v>Q4</v>
      </c>
      <c r="E1605" s="208" t="s">
        <v>40</v>
      </c>
      <c r="F1605" s="209">
        <v>2021</v>
      </c>
      <c r="G1605" s="209">
        <v>6</v>
      </c>
      <c r="H1605" s="213"/>
      <c r="I1605" s="57" t="str">
        <f t="shared" si="311"/>
        <v>Q1</v>
      </c>
      <c r="J1605" s="204" t="s">
        <v>1707</v>
      </c>
      <c r="K1605" s="213" t="s">
        <v>1708</v>
      </c>
      <c r="L1605" s="210" t="s">
        <v>55</v>
      </c>
      <c r="M1605" s="208" t="s">
        <v>47</v>
      </c>
      <c r="N1605" s="208">
        <v>1</v>
      </c>
      <c r="O1605" s="208"/>
      <c r="P1605" s="57" t="str">
        <f t="shared" si="312"/>
        <v>MAIN UNIT</v>
      </c>
      <c r="Q1605" s="208" t="s">
        <v>48</v>
      </c>
      <c r="R1605" s="208" t="s">
        <v>49</v>
      </c>
      <c r="S1605" s="208" t="s">
        <v>36</v>
      </c>
      <c r="T1605" s="208" t="s">
        <v>65</v>
      </c>
      <c r="U1605" s="208" t="s">
        <v>66</v>
      </c>
      <c r="V1605" s="208" t="s">
        <v>290</v>
      </c>
      <c r="W1605" s="208" t="s">
        <v>51</v>
      </c>
      <c r="X1605" s="34">
        <v>825000</v>
      </c>
      <c r="Y1605" s="215" t="str">
        <f t="shared" si="310"/>
        <v>1.13</v>
      </c>
      <c r="Z1605" s="26">
        <f t="shared" si="309"/>
        <v>825000</v>
      </c>
      <c r="AA1605" s="208">
        <v>1.2150000000000001</v>
      </c>
      <c r="AB1605" s="35">
        <f t="shared" si="307"/>
        <v>887057.52212389384</v>
      </c>
      <c r="AC1605" s="27">
        <f t="shared" si="313"/>
        <v>155323.77212389381</v>
      </c>
      <c r="AD1605" s="212">
        <v>0.17510000000000001</v>
      </c>
      <c r="AE1605" s="211">
        <f t="shared" si="314"/>
        <v>0</v>
      </c>
      <c r="AF1605" s="211" t="str">
        <f>IF(AND(COUNTIFS($J$18:J1605,J1605)=1,AE1605=1),1,"")</f>
        <v/>
      </c>
      <c r="AG1605" s="211">
        <f>IF(C1605="","",IF(AND(COUNTIFS($J$18:J1605,J1605)=1,C1605&lt;&gt;""),1,""))</f>
        <v>1</v>
      </c>
      <c r="AH1605" s="211">
        <f>IF(G1605="","",IF(AND(COUNTIFS($J$18:J1605,J1605)=1,G1605&lt;&gt;""),1,""))</f>
        <v>1</v>
      </c>
      <c r="AI1605" s="28">
        <f t="shared" si="315"/>
        <v>54700260.692079633</v>
      </c>
      <c r="AJ1605" s="28">
        <f t="shared" si="316"/>
        <v>7482899.5749188662</v>
      </c>
      <c r="AK1605" s="29">
        <f t="shared" si="317"/>
        <v>0.13679824337660532</v>
      </c>
      <c r="AL1605" s="210"/>
      <c r="AM1605" s="210"/>
      <c r="AN1605" s="210"/>
      <c r="AO1605" s="210"/>
      <c r="AP1605" s="45" t="str">
        <f t="shared" si="318"/>
        <v>20216</v>
      </c>
      <c r="AQ1605" s="45" t="str">
        <f t="shared" si="319"/>
        <v>20216RMB</v>
      </c>
    </row>
    <row r="1606" spans="1:43" s="15" customFormat="1">
      <c r="A1606" s="208" t="s">
        <v>35</v>
      </c>
      <c r="B1606" s="209">
        <v>2021</v>
      </c>
      <c r="C1606" s="209">
        <v>2</v>
      </c>
      <c r="D1606" s="57" t="str">
        <f t="shared" si="308"/>
        <v>Q4</v>
      </c>
      <c r="E1606" s="208" t="s">
        <v>40</v>
      </c>
      <c r="F1606" s="209">
        <v>2021</v>
      </c>
      <c r="G1606" s="209">
        <v>6</v>
      </c>
      <c r="H1606" s="213"/>
      <c r="I1606" s="57" t="str">
        <f t="shared" si="311"/>
        <v>Q1</v>
      </c>
      <c r="J1606" s="204" t="s">
        <v>1707</v>
      </c>
      <c r="K1606" s="213" t="s">
        <v>1708</v>
      </c>
      <c r="L1606" s="210" t="s">
        <v>55</v>
      </c>
      <c r="M1606" s="208" t="s">
        <v>47</v>
      </c>
      <c r="N1606" s="208">
        <v>1</v>
      </c>
      <c r="O1606" s="208"/>
      <c r="P1606" s="57" t="str">
        <f t="shared" si="312"/>
        <v>MAIN UNIT</v>
      </c>
      <c r="Q1606" s="208" t="s">
        <v>48</v>
      </c>
      <c r="R1606" s="208" t="s">
        <v>49</v>
      </c>
      <c r="S1606" s="208" t="s">
        <v>36</v>
      </c>
      <c r="T1606" s="208" t="s">
        <v>65</v>
      </c>
      <c r="U1606" s="208" t="s">
        <v>66</v>
      </c>
      <c r="V1606" s="208" t="s">
        <v>290</v>
      </c>
      <c r="W1606" s="208" t="s">
        <v>51</v>
      </c>
      <c r="X1606" s="34">
        <v>825000</v>
      </c>
      <c r="Y1606" s="215" t="str">
        <f t="shared" si="310"/>
        <v>1.13</v>
      </c>
      <c r="Z1606" s="26">
        <f t="shared" si="309"/>
        <v>825000</v>
      </c>
      <c r="AA1606" s="208">
        <v>1.2150000000000001</v>
      </c>
      <c r="AB1606" s="35">
        <f t="shared" si="307"/>
        <v>887057.52212389384</v>
      </c>
      <c r="AC1606" s="27">
        <f t="shared" si="313"/>
        <v>155323.77212389381</v>
      </c>
      <c r="AD1606" s="212">
        <v>0.17510000000000001</v>
      </c>
      <c r="AE1606" s="211">
        <f t="shared" si="314"/>
        <v>0</v>
      </c>
      <c r="AF1606" s="211" t="str">
        <f>IF(AND(COUNTIFS($J$18:J1606,J1606)=1,AE1606=1),1,"")</f>
        <v/>
      </c>
      <c r="AG1606" s="211" t="str">
        <f>IF(C1606="","",IF(AND(COUNTIFS($J$18:J1606,J1606)=1,C1606&lt;&gt;""),1,""))</f>
        <v/>
      </c>
      <c r="AH1606" s="211" t="str">
        <f>IF(G1606="","",IF(AND(COUNTIFS($J$18:J1606,J1606)=1,G1606&lt;&gt;""),1,""))</f>
        <v/>
      </c>
      <c r="AI1606" s="28">
        <f t="shared" si="315"/>
        <v>54700260.692079633</v>
      </c>
      <c r="AJ1606" s="28">
        <f t="shared" si="316"/>
        <v>7482899.5749188662</v>
      </c>
      <c r="AK1606" s="29">
        <f t="shared" si="317"/>
        <v>0.13679824337660532</v>
      </c>
      <c r="AL1606" s="210"/>
      <c r="AM1606" s="210"/>
      <c r="AN1606" s="210"/>
      <c r="AO1606" s="210"/>
      <c r="AP1606" s="45" t="str">
        <f t="shared" si="318"/>
        <v>20216</v>
      </c>
      <c r="AQ1606" s="45" t="str">
        <f t="shared" si="319"/>
        <v>20216RMB</v>
      </c>
    </row>
    <row r="1607" spans="1:43" s="15" customFormat="1">
      <c r="A1607" s="208" t="s">
        <v>35</v>
      </c>
      <c r="B1607" s="209">
        <v>2021</v>
      </c>
      <c r="C1607" s="209">
        <v>2</v>
      </c>
      <c r="D1607" s="57" t="str">
        <f t="shared" si="308"/>
        <v>Q4</v>
      </c>
      <c r="E1607" s="208" t="s">
        <v>40</v>
      </c>
      <c r="F1607" s="209">
        <v>2021</v>
      </c>
      <c r="G1607" s="209">
        <v>6</v>
      </c>
      <c r="H1607" s="213"/>
      <c r="I1607" s="57" t="str">
        <f t="shared" si="311"/>
        <v>Q1</v>
      </c>
      <c r="J1607" s="204" t="s">
        <v>1707</v>
      </c>
      <c r="K1607" s="213" t="s">
        <v>1708</v>
      </c>
      <c r="L1607" s="210" t="s">
        <v>79</v>
      </c>
      <c r="M1607" s="208" t="s">
        <v>47</v>
      </c>
      <c r="N1607" s="208">
        <v>1</v>
      </c>
      <c r="O1607" s="208"/>
      <c r="P1607" s="57" t="str">
        <f t="shared" si="312"/>
        <v>MAIN UNIT</v>
      </c>
      <c r="Q1607" s="208" t="s">
        <v>48</v>
      </c>
      <c r="R1607" s="208" t="s">
        <v>49</v>
      </c>
      <c r="S1607" s="208" t="s">
        <v>36</v>
      </c>
      <c r="T1607" s="208" t="s">
        <v>65</v>
      </c>
      <c r="U1607" s="208" t="s">
        <v>66</v>
      </c>
      <c r="V1607" s="208" t="s">
        <v>290</v>
      </c>
      <c r="W1607" s="208" t="s">
        <v>51</v>
      </c>
      <c r="X1607" s="34">
        <v>1125000</v>
      </c>
      <c r="Y1607" s="215" t="str">
        <f t="shared" si="310"/>
        <v>1.13</v>
      </c>
      <c r="Z1607" s="26">
        <f t="shared" si="309"/>
        <v>1125000</v>
      </c>
      <c r="AA1607" s="208">
        <v>1.2150000000000001</v>
      </c>
      <c r="AB1607" s="35">
        <f t="shared" si="307"/>
        <v>1209623.8938053099</v>
      </c>
      <c r="AC1607" s="27">
        <f t="shared" si="313"/>
        <v>211805.14380530978</v>
      </c>
      <c r="AD1607" s="212">
        <v>0.17510000000000001</v>
      </c>
      <c r="AE1607" s="211">
        <f t="shared" si="314"/>
        <v>0</v>
      </c>
      <c r="AF1607" s="211" t="str">
        <f>IF(AND(COUNTIFS($J$18:J1607,J1607)=1,AE1607=1),1,"")</f>
        <v/>
      </c>
      <c r="AG1607" s="211" t="str">
        <f>IF(C1607="","",IF(AND(COUNTIFS($J$18:J1607,J1607)=1,C1607&lt;&gt;""),1,""))</f>
        <v/>
      </c>
      <c r="AH1607" s="211" t="str">
        <f>IF(G1607="","",IF(AND(COUNTIFS($J$18:J1607,J1607)=1,G1607&lt;&gt;""),1,""))</f>
        <v/>
      </c>
      <c r="AI1607" s="28">
        <f t="shared" si="315"/>
        <v>54700260.692079633</v>
      </c>
      <c r="AJ1607" s="28">
        <f t="shared" si="316"/>
        <v>7482899.5749188662</v>
      </c>
      <c r="AK1607" s="29">
        <f t="shared" si="317"/>
        <v>0.13679824337660532</v>
      </c>
      <c r="AL1607" s="210"/>
      <c r="AM1607" s="210"/>
      <c r="AN1607" s="210"/>
      <c r="AO1607" s="210"/>
      <c r="AP1607" s="45" t="str">
        <f t="shared" si="318"/>
        <v>20216</v>
      </c>
      <c r="AQ1607" s="45" t="str">
        <f t="shared" si="319"/>
        <v>20216RMB</v>
      </c>
    </row>
    <row r="1608" spans="1:43" s="15" customFormat="1">
      <c r="A1608" s="208" t="s">
        <v>35</v>
      </c>
      <c r="B1608" s="209">
        <v>2021</v>
      </c>
      <c r="C1608" s="209">
        <v>2</v>
      </c>
      <c r="D1608" s="57" t="str">
        <f t="shared" si="308"/>
        <v>Q4</v>
      </c>
      <c r="E1608" s="208" t="s">
        <v>40</v>
      </c>
      <c r="F1608" s="209">
        <v>2021</v>
      </c>
      <c r="G1608" s="209">
        <v>6</v>
      </c>
      <c r="H1608" s="213"/>
      <c r="I1608" s="57" t="str">
        <f t="shared" si="311"/>
        <v>Q1</v>
      </c>
      <c r="J1608" s="204" t="s">
        <v>1707</v>
      </c>
      <c r="K1608" s="213" t="s">
        <v>1708</v>
      </c>
      <c r="L1608" s="210" t="s">
        <v>79</v>
      </c>
      <c r="M1608" s="208" t="s">
        <v>47</v>
      </c>
      <c r="N1608" s="208">
        <v>1</v>
      </c>
      <c r="O1608" s="208"/>
      <c r="P1608" s="57" t="str">
        <f t="shared" si="312"/>
        <v>MAIN UNIT</v>
      </c>
      <c r="Q1608" s="208" t="s">
        <v>48</v>
      </c>
      <c r="R1608" s="208" t="s">
        <v>49</v>
      </c>
      <c r="S1608" s="208" t="s">
        <v>36</v>
      </c>
      <c r="T1608" s="208" t="s">
        <v>65</v>
      </c>
      <c r="U1608" s="208" t="s">
        <v>66</v>
      </c>
      <c r="V1608" s="208" t="s">
        <v>290</v>
      </c>
      <c r="W1608" s="208" t="s">
        <v>51</v>
      </c>
      <c r="X1608" s="34">
        <v>1125000</v>
      </c>
      <c r="Y1608" s="215" t="str">
        <f t="shared" si="310"/>
        <v>1.13</v>
      </c>
      <c r="Z1608" s="26">
        <f t="shared" si="309"/>
        <v>1125000</v>
      </c>
      <c r="AA1608" s="208">
        <v>1.2150000000000001</v>
      </c>
      <c r="AB1608" s="35">
        <f t="shared" si="307"/>
        <v>1209623.8938053099</v>
      </c>
      <c r="AC1608" s="27">
        <f t="shared" si="313"/>
        <v>211805.14380530978</v>
      </c>
      <c r="AD1608" s="212">
        <v>0.17510000000000001</v>
      </c>
      <c r="AE1608" s="211">
        <f t="shared" si="314"/>
        <v>0</v>
      </c>
      <c r="AF1608" s="211" t="str">
        <f>IF(AND(COUNTIFS($J$18:J1608,J1608)=1,AE1608=1),1,"")</f>
        <v/>
      </c>
      <c r="AG1608" s="211" t="str">
        <f>IF(C1608="","",IF(AND(COUNTIFS($J$18:J1608,J1608)=1,C1608&lt;&gt;""),1,""))</f>
        <v/>
      </c>
      <c r="AH1608" s="211" t="str">
        <f>IF(G1608="","",IF(AND(COUNTIFS($J$18:J1608,J1608)=1,G1608&lt;&gt;""),1,""))</f>
        <v/>
      </c>
      <c r="AI1608" s="28">
        <f t="shared" si="315"/>
        <v>54700260.692079633</v>
      </c>
      <c r="AJ1608" s="28">
        <f t="shared" si="316"/>
        <v>7482899.5749188662</v>
      </c>
      <c r="AK1608" s="29">
        <f t="shared" si="317"/>
        <v>0.13679824337660532</v>
      </c>
      <c r="AL1608" s="210"/>
      <c r="AM1608" s="210"/>
      <c r="AN1608" s="210"/>
      <c r="AO1608" s="210"/>
      <c r="AP1608" s="45" t="str">
        <f t="shared" si="318"/>
        <v>20216</v>
      </c>
      <c r="AQ1608" s="45" t="str">
        <f t="shared" si="319"/>
        <v>20216RMB</v>
      </c>
    </row>
    <row r="1609" spans="1:43" s="15" customFormat="1">
      <c r="A1609" s="208" t="s">
        <v>35</v>
      </c>
      <c r="B1609" s="209">
        <v>2021</v>
      </c>
      <c r="C1609" s="209">
        <v>2</v>
      </c>
      <c r="D1609" s="57" t="str">
        <f t="shared" si="308"/>
        <v>Q4</v>
      </c>
      <c r="E1609" s="208" t="s">
        <v>40</v>
      </c>
      <c r="F1609" s="209">
        <v>2021</v>
      </c>
      <c r="G1609" s="209">
        <v>6</v>
      </c>
      <c r="H1609" s="213"/>
      <c r="I1609" s="57" t="str">
        <f t="shared" si="311"/>
        <v>Q1</v>
      </c>
      <c r="J1609" s="204" t="s">
        <v>1709</v>
      </c>
      <c r="K1609" s="213" t="s">
        <v>1145</v>
      </c>
      <c r="L1609" s="210" t="s">
        <v>648</v>
      </c>
      <c r="M1609" s="208" t="s">
        <v>649</v>
      </c>
      <c r="N1609" s="208">
        <v>1</v>
      </c>
      <c r="O1609" s="208"/>
      <c r="P1609" s="57" t="str">
        <f t="shared" si="312"/>
        <v>MAIN UNIT</v>
      </c>
      <c r="Q1609" s="208" t="s">
        <v>48</v>
      </c>
      <c r="R1609" s="208" t="s">
        <v>49</v>
      </c>
      <c r="S1609" s="208" t="s">
        <v>36</v>
      </c>
      <c r="T1609" s="208" t="s">
        <v>65</v>
      </c>
      <c r="U1609" s="208" t="s">
        <v>66</v>
      </c>
      <c r="V1609" s="208" t="s">
        <v>93</v>
      </c>
      <c r="W1609" s="208" t="s">
        <v>96</v>
      </c>
      <c r="X1609" s="34">
        <v>15800000</v>
      </c>
      <c r="Y1609" s="215" t="str">
        <f t="shared" si="310"/>
        <v>1</v>
      </c>
      <c r="Z1609" s="26">
        <f t="shared" si="309"/>
        <v>15800000</v>
      </c>
      <c r="AA1609" s="208">
        <v>7.2099999999999997E-2</v>
      </c>
      <c r="AB1609" s="35">
        <f t="shared" si="307"/>
        <v>1139180</v>
      </c>
      <c r="AC1609" s="27">
        <f t="shared" si="313"/>
        <v>95577.202000000005</v>
      </c>
      <c r="AD1609" s="212">
        <v>8.3900000000000002E-2</v>
      </c>
      <c r="AE1609" s="211">
        <f t="shared" si="314"/>
        <v>0</v>
      </c>
      <c r="AF1609" s="211" t="str">
        <f>IF(AND(COUNTIFS($J$18:J1609,J1609)=1,AE1609=1),1,"")</f>
        <v/>
      </c>
      <c r="AG1609" s="211">
        <f>IF(C1609="","",IF(AND(COUNTIFS($J$18:J1609,J1609)=1,C1609&lt;&gt;""),1,""))</f>
        <v>1</v>
      </c>
      <c r="AH1609" s="211">
        <f>IF(G1609="","",IF(AND(COUNTIFS($J$18:J1609,J1609)=1,G1609&lt;&gt;""),1,""))</f>
        <v>1</v>
      </c>
      <c r="AI1609" s="28">
        <f t="shared" si="315"/>
        <v>54700260.692079633</v>
      </c>
      <c r="AJ1609" s="28">
        <f t="shared" si="316"/>
        <v>7482899.5749188662</v>
      </c>
      <c r="AK1609" s="29">
        <f t="shared" si="317"/>
        <v>0.13679824337660532</v>
      </c>
      <c r="AL1609" s="210"/>
      <c r="AM1609" s="210"/>
      <c r="AN1609" s="210"/>
      <c r="AO1609" s="210"/>
      <c r="AP1609" s="45" t="str">
        <f t="shared" si="318"/>
        <v>20216</v>
      </c>
      <c r="AQ1609" s="45" t="str">
        <f t="shared" si="319"/>
        <v>20216JPY</v>
      </c>
    </row>
    <row r="1610" spans="1:43" s="15" customFormat="1">
      <c r="A1610" s="208" t="s">
        <v>35</v>
      </c>
      <c r="B1610" s="209">
        <v>2021</v>
      </c>
      <c r="C1610" s="209">
        <v>3</v>
      </c>
      <c r="D1610" s="57" t="str">
        <f t="shared" si="308"/>
        <v>Q4</v>
      </c>
      <c r="E1610" s="208" t="s">
        <v>40</v>
      </c>
      <c r="F1610" s="209">
        <v>2021</v>
      </c>
      <c r="G1610" s="209">
        <v>6</v>
      </c>
      <c r="H1610" s="213"/>
      <c r="I1610" s="57" t="str">
        <f t="shared" si="311"/>
        <v>Q1</v>
      </c>
      <c r="J1610" s="204" t="s">
        <v>1623</v>
      </c>
      <c r="K1610" s="213" t="s">
        <v>1212</v>
      </c>
      <c r="L1610" s="210" t="s">
        <v>79</v>
      </c>
      <c r="M1610" s="208" t="s">
        <v>47</v>
      </c>
      <c r="N1610" s="208">
        <v>1</v>
      </c>
      <c r="O1610" s="208"/>
      <c r="P1610" s="57" t="str">
        <f t="shared" si="312"/>
        <v>MAIN UNIT</v>
      </c>
      <c r="Q1610" s="208" t="s">
        <v>48</v>
      </c>
      <c r="R1610" s="208" t="s">
        <v>49</v>
      </c>
      <c r="S1610" s="208" t="s">
        <v>36</v>
      </c>
      <c r="T1610" s="208" t="s">
        <v>65</v>
      </c>
      <c r="U1610" s="208" t="s">
        <v>66</v>
      </c>
      <c r="V1610" s="208" t="s">
        <v>634</v>
      </c>
      <c r="W1610" s="208" t="s">
        <v>96</v>
      </c>
      <c r="X1610" s="34">
        <v>10900000</v>
      </c>
      <c r="Y1610" s="215" t="str">
        <f t="shared" si="310"/>
        <v>1</v>
      </c>
      <c r="Z1610" s="26">
        <f t="shared" si="309"/>
        <v>10900000</v>
      </c>
      <c r="AA1610" s="208">
        <v>7.2099999999999997E-2</v>
      </c>
      <c r="AB1610" s="35">
        <f t="shared" ref="AB1610:AB1673" si="320">IF(AND(R1610&lt;&gt;"C66",R1610&lt;&gt;""),Z1610/Y1610*AA1610,"")</f>
        <v>785890</v>
      </c>
      <c r="AC1610" s="27">
        <f t="shared" si="313"/>
        <v>82518.45</v>
      </c>
      <c r="AD1610" s="207">
        <v>0.105</v>
      </c>
      <c r="AE1610" s="211">
        <f t="shared" si="314"/>
        <v>0</v>
      </c>
      <c r="AF1610" s="211" t="str">
        <f>IF(AND(COUNTIFS($J$18:J1610,J1610)=1,AE1610=1),1,"")</f>
        <v/>
      </c>
      <c r="AG1610" s="211" t="str">
        <f>IF(C1610="","",IF(AND(COUNTIFS($J$18:J1610,J1610)=1,C1610&lt;&gt;""),1,""))</f>
        <v/>
      </c>
      <c r="AH1610" s="211" t="str">
        <f>IF(G1610="","",IF(AND(COUNTIFS($J$18:J1610,J1610)=1,G1610&lt;&gt;""),1,""))</f>
        <v/>
      </c>
      <c r="AI1610" s="28">
        <f t="shared" si="315"/>
        <v>54700260.692079633</v>
      </c>
      <c r="AJ1610" s="28">
        <f t="shared" si="316"/>
        <v>7482899.5749188662</v>
      </c>
      <c r="AK1610" s="29">
        <f t="shared" si="317"/>
        <v>0.13679824337660532</v>
      </c>
      <c r="AL1610" s="210"/>
      <c r="AM1610" s="210"/>
      <c r="AN1610" s="210"/>
      <c r="AO1610" s="210"/>
      <c r="AP1610" s="45" t="str">
        <f t="shared" si="318"/>
        <v>20216</v>
      </c>
      <c r="AQ1610" s="45" t="str">
        <f t="shared" si="319"/>
        <v>20216JPY</v>
      </c>
    </row>
    <row r="1611" spans="1:43" s="15" customFormat="1">
      <c r="A1611" s="208" t="s">
        <v>35</v>
      </c>
      <c r="B1611" s="209">
        <v>2021</v>
      </c>
      <c r="C1611" s="209">
        <v>3</v>
      </c>
      <c r="D1611" s="57" t="str">
        <f t="shared" si="308"/>
        <v>Q4</v>
      </c>
      <c r="E1611" s="208" t="s">
        <v>40</v>
      </c>
      <c r="F1611" s="209">
        <v>2021</v>
      </c>
      <c r="G1611" s="209">
        <v>6</v>
      </c>
      <c r="H1611" s="213"/>
      <c r="I1611" s="57" t="str">
        <f t="shared" si="311"/>
        <v>Q1</v>
      </c>
      <c r="J1611" s="204" t="s">
        <v>1623</v>
      </c>
      <c r="K1611" s="213" t="s">
        <v>1212</v>
      </c>
      <c r="L1611" s="210" t="s">
        <v>79</v>
      </c>
      <c r="M1611" s="208" t="s">
        <v>47</v>
      </c>
      <c r="N1611" s="208">
        <v>1</v>
      </c>
      <c r="O1611" s="208"/>
      <c r="P1611" s="57" t="str">
        <f t="shared" si="312"/>
        <v>MAIN UNIT</v>
      </c>
      <c r="Q1611" s="208" t="s">
        <v>48</v>
      </c>
      <c r="R1611" s="208" t="s">
        <v>49</v>
      </c>
      <c r="S1611" s="208" t="s">
        <v>36</v>
      </c>
      <c r="T1611" s="208" t="s">
        <v>65</v>
      </c>
      <c r="U1611" s="208" t="s">
        <v>66</v>
      </c>
      <c r="V1611" s="208" t="s">
        <v>634</v>
      </c>
      <c r="W1611" s="208" t="s">
        <v>96</v>
      </c>
      <c r="X1611" s="34">
        <v>10900000</v>
      </c>
      <c r="Y1611" s="215" t="str">
        <f t="shared" si="310"/>
        <v>1</v>
      </c>
      <c r="Z1611" s="26">
        <f t="shared" si="309"/>
        <v>10900000</v>
      </c>
      <c r="AA1611" s="208">
        <v>7.2099999999999997E-2</v>
      </c>
      <c r="AB1611" s="35">
        <f t="shared" si="320"/>
        <v>785890</v>
      </c>
      <c r="AC1611" s="27">
        <f t="shared" si="313"/>
        <v>82518.45</v>
      </c>
      <c r="AD1611" s="207">
        <v>0.105</v>
      </c>
      <c r="AE1611" s="211">
        <f t="shared" si="314"/>
        <v>0</v>
      </c>
      <c r="AF1611" s="211" t="str">
        <f>IF(AND(COUNTIFS($J$18:J1611,J1611)=1,AE1611=1),1,"")</f>
        <v/>
      </c>
      <c r="AG1611" s="211" t="str">
        <f>IF(C1611="","",IF(AND(COUNTIFS($J$18:J1611,J1611)=1,C1611&lt;&gt;""),1,""))</f>
        <v/>
      </c>
      <c r="AH1611" s="211" t="str">
        <f>IF(G1611="","",IF(AND(COUNTIFS($J$18:J1611,J1611)=1,G1611&lt;&gt;""),1,""))</f>
        <v/>
      </c>
      <c r="AI1611" s="28">
        <f t="shared" si="315"/>
        <v>54700260.692079633</v>
      </c>
      <c r="AJ1611" s="28">
        <f t="shared" si="316"/>
        <v>7482899.5749188662</v>
      </c>
      <c r="AK1611" s="29">
        <f t="shared" si="317"/>
        <v>0.13679824337660532</v>
      </c>
      <c r="AL1611" s="210"/>
      <c r="AM1611" s="210"/>
      <c r="AN1611" s="210"/>
      <c r="AO1611" s="210"/>
      <c r="AP1611" s="45" t="str">
        <f t="shared" si="318"/>
        <v>20216</v>
      </c>
      <c r="AQ1611" s="45" t="str">
        <f t="shared" si="319"/>
        <v>20216JPY</v>
      </c>
    </row>
    <row r="1612" spans="1:43" s="15" customFormat="1">
      <c r="A1612" s="208" t="s">
        <v>35</v>
      </c>
      <c r="B1612" s="209">
        <v>2021</v>
      </c>
      <c r="C1612" s="209">
        <v>3</v>
      </c>
      <c r="D1612" s="57" t="str">
        <f t="shared" si="308"/>
        <v>Q4</v>
      </c>
      <c r="E1612" s="208" t="s">
        <v>40</v>
      </c>
      <c r="F1612" s="209">
        <v>2021</v>
      </c>
      <c r="G1612" s="209">
        <v>6</v>
      </c>
      <c r="H1612" s="213"/>
      <c r="I1612" s="57" t="str">
        <f t="shared" si="311"/>
        <v>Q1</v>
      </c>
      <c r="J1612" s="204" t="s">
        <v>1623</v>
      </c>
      <c r="K1612" s="213" t="s">
        <v>1212</v>
      </c>
      <c r="L1612" s="210" t="s">
        <v>79</v>
      </c>
      <c r="M1612" s="208" t="s">
        <v>47</v>
      </c>
      <c r="N1612" s="208">
        <v>1</v>
      </c>
      <c r="O1612" s="208"/>
      <c r="P1612" s="57" t="str">
        <f t="shared" si="312"/>
        <v>MAIN UNIT</v>
      </c>
      <c r="Q1612" s="208" t="s">
        <v>48</v>
      </c>
      <c r="R1612" s="208" t="s">
        <v>49</v>
      </c>
      <c r="S1612" s="208" t="s">
        <v>36</v>
      </c>
      <c r="T1612" s="208" t="s">
        <v>65</v>
      </c>
      <c r="U1612" s="208" t="s">
        <v>66</v>
      </c>
      <c r="V1612" s="208" t="s">
        <v>634</v>
      </c>
      <c r="W1612" s="208" t="s">
        <v>96</v>
      </c>
      <c r="X1612" s="34">
        <v>10900000</v>
      </c>
      <c r="Y1612" s="215" t="str">
        <f t="shared" si="310"/>
        <v>1</v>
      </c>
      <c r="Z1612" s="26">
        <f t="shared" si="309"/>
        <v>10900000</v>
      </c>
      <c r="AA1612" s="208">
        <v>7.2099999999999997E-2</v>
      </c>
      <c r="AB1612" s="35">
        <f t="shared" si="320"/>
        <v>785890</v>
      </c>
      <c r="AC1612" s="27">
        <f t="shared" si="313"/>
        <v>82518.45</v>
      </c>
      <c r="AD1612" s="207">
        <v>0.105</v>
      </c>
      <c r="AE1612" s="211">
        <f t="shared" si="314"/>
        <v>0</v>
      </c>
      <c r="AF1612" s="211" t="str">
        <f>IF(AND(COUNTIFS($J$18:J1612,J1612)=1,AE1612=1),1,"")</f>
        <v/>
      </c>
      <c r="AG1612" s="211" t="str">
        <f>IF(C1612="","",IF(AND(COUNTIFS($J$18:J1612,J1612)=1,C1612&lt;&gt;""),1,""))</f>
        <v/>
      </c>
      <c r="AH1612" s="211" t="str">
        <f>IF(G1612="","",IF(AND(COUNTIFS($J$18:J1612,J1612)=1,G1612&lt;&gt;""),1,""))</f>
        <v/>
      </c>
      <c r="AI1612" s="28">
        <f t="shared" si="315"/>
        <v>54700260.692079633</v>
      </c>
      <c r="AJ1612" s="28">
        <f t="shared" si="316"/>
        <v>7482899.5749188662</v>
      </c>
      <c r="AK1612" s="29">
        <f t="shared" si="317"/>
        <v>0.13679824337660532</v>
      </c>
      <c r="AL1612" s="210"/>
      <c r="AM1612" s="210"/>
      <c r="AN1612" s="210"/>
      <c r="AO1612" s="210"/>
      <c r="AP1612" s="45" t="str">
        <f t="shared" si="318"/>
        <v>20216</v>
      </c>
      <c r="AQ1612" s="45" t="str">
        <f t="shared" si="319"/>
        <v>20216JPY</v>
      </c>
    </row>
    <row r="1613" spans="1:43" s="15" customFormat="1">
      <c r="A1613" s="208" t="s">
        <v>35</v>
      </c>
      <c r="B1613" s="209">
        <v>2021</v>
      </c>
      <c r="C1613" s="209">
        <v>3</v>
      </c>
      <c r="D1613" s="57" t="str">
        <f t="shared" si="308"/>
        <v>Q4</v>
      </c>
      <c r="E1613" s="208" t="s">
        <v>40</v>
      </c>
      <c r="F1613" s="209">
        <v>2021</v>
      </c>
      <c r="G1613" s="209">
        <v>6</v>
      </c>
      <c r="H1613" s="213"/>
      <c r="I1613" s="57" t="str">
        <f t="shared" si="311"/>
        <v>Q1</v>
      </c>
      <c r="J1613" s="204" t="s">
        <v>1710</v>
      </c>
      <c r="K1613" s="213" t="s">
        <v>855</v>
      </c>
      <c r="L1613" s="210" t="s">
        <v>79</v>
      </c>
      <c r="M1613" s="208" t="s">
        <v>47</v>
      </c>
      <c r="N1613" s="208">
        <v>1</v>
      </c>
      <c r="O1613" s="208"/>
      <c r="P1613" s="57" t="str">
        <f t="shared" si="312"/>
        <v>MAIN UNIT</v>
      </c>
      <c r="Q1613" s="208" t="s">
        <v>48</v>
      </c>
      <c r="R1613" s="208" t="s">
        <v>49</v>
      </c>
      <c r="S1613" s="208" t="s">
        <v>36</v>
      </c>
      <c r="T1613" s="208" t="s">
        <v>65</v>
      </c>
      <c r="U1613" s="208" t="s">
        <v>66</v>
      </c>
      <c r="V1613" s="208" t="s">
        <v>114</v>
      </c>
      <c r="W1613" s="208" t="s">
        <v>96</v>
      </c>
      <c r="X1613" s="34">
        <v>13200000</v>
      </c>
      <c r="Y1613" s="215" t="str">
        <f t="shared" si="310"/>
        <v>1</v>
      </c>
      <c r="Z1613" s="26">
        <f t="shared" si="309"/>
        <v>13200000</v>
      </c>
      <c r="AA1613" s="208">
        <v>7.2099999999999997E-2</v>
      </c>
      <c r="AB1613" s="35">
        <f t="shared" si="320"/>
        <v>951720</v>
      </c>
      <c r="AC1613" s="27">
        <f t="shared" si="313"/>
        <v>153797.95199999999</v>
      </c>
      <c r="AD1613" s="212">
        <v>0.16159999999999999</v>
      </c>
      <c r="AE1613" s="211">
        <f t="shared" si="314"/>
        <v>0</v>
      </c>
      <c r="AF1613" s="211" t="str">
        <f>IF(AND(COUNTIFS($J$18:J1613,J1613)=1,AE1613=1),1,"")</f>
        <v/>
      </c>
      <c r="AG1613" s="211">
        <f>IF(C1613="","",IF(AND(COUNTIFS($J$18:J1613,J1613)=1,C1613&lt;&gt;""),1,""))</f>
        <v>1</v>
      </c>
      <c r="AH1613" s="211">
        <f>IF(G1613="","",IF(AND(COUNTIFS($J$18:J1613,J1613)=1,G1613&lt;&gt;""),1,""))</f>
        <v>1</v>
      </c>
      <c r="AI1613" s="28">
        <f t="shared" si="315"/>
        <v>54700260.692079633</v>
      </c>
      <c r="AJ1613" s="28">
        <f t="shared" si="316"/>
        <v>7482899.5749188662</v>
      </c>
      <c r="AK1613" s="29">
        <f t="shared" si="317"/>
        <v>0.13679824337660532</v>
      </c>
      <c r="AL1613" s="210"/>
      <c r="AM1613" s="210"/>
      <c r="AN1613" s="210"/>
      <c r="AO1613" s="210"/>
      <c r="AP1613" s="45" t="str">
        <f t="shared" si="318"/>
        <v>20216</v>
      </c>
      <c r="AQ1613" s="45" t="str">
        <f t="shared" si="319"/>
        <v>20216JPY</v>
      </c>
    </row>
    <row r="1614" spans="1:43" s="15" customFormat="1">
      <c r="A1614" s="208" t="s">
        <v>35</v>
      </c>
      <c r="B1614" s="209">
        <v>2021</v>
      </c>
      <c r="C1614" s="209">
        <v>3</v>
      </c>
      <c r="D1614" s="57" t="str">
        <f t="shared" si="308"/>
        <v>Q4</v>
      </c>
      <c r="E1614" s="208" t="s">
        <v>40</v>
      </c>
      <c r="F1614" s="209">
        <v>2021</v>
      </c>
      <c r="G1614" s="209">
        <v>6</v>
      </c>
      <c r="H1614" s="213"/>
      <c r="I1614" s="57" t="str">
        <f t="shared" si="311"/>
        <v>Q1</v>
      </c>
      <c r="J1614" s="204" t="s">
        <v>1711</v>
      </c>
      <c r="K1614" s="213" t="s">
        <v>1712</v>
      </c>
      <c r="L1614" s="210" t="s">
        <v>79</v>
      </c>
      <c r="M1614" s="208" t="s">
        <v>47</v>
      </c>
      <c r="N1614" s="208">
        <v>1</v>
      </c>
      <c r="O1614" s="208"/>
      <c r="P1614" s="57" t="str">
        <f t="shared" si="312"/>
        <v>MAIN UNIT</v>
      </c>
      <c r="Q1614" s="208" t="s">
        <v>56</v>
      </c>
      <c r="R1614" s="208" t="s">
        <v>49</v>
      </c>
      <c r="S1614" s="208" t="s">
        <v>36</v>
      </c>
      <c r="T1614" s="208" t="s">
        <v>65</v>
      </c>
      <c r="U1614" s="208" t="s">
        <v>66</v>
      </c>
      <c r="V1614" s="208" t="s">
        <v>1252</v>
      </c>
      <c r="W1614" s="208" t="s">
        <v>96</v>
      </c>
      <c r="X1614" s="34">
        <v>14800000</v>
      </c>
      <c r="Y1614" s="215" t="str">
        <f t="shared" si="310"/>
        <v>1</v>
      </c>
      <c r="Z1614" s="26">
        <f t="shared" si="309"/>
        <v>14800000</v>
      </c>
      <c r="AA1614" s="208">
        <v>7.2099999999999997E-2</v>
      </c>
      <c r="AB1614" s="35">
        <f t="shared" si="320"/>
        <v>1067080</v>
      </c>
      <c r="AC1614" s="27">
        <f t="shared" si="313"/>
        <v>199117.128</v>
      </c>
      <c r="AD1614" s="212">
        <v>0.18659999999999999</v>
      </c>
      <c r="AE1614" s="211">
        <f t="shared" si="314"/>
        <v>1</v>
      </c>
      <c r="AF1614" s="211">
        <f>IF(AND(COUNTIFS($J$18:J1614,J1614)=1,AE1614=1),1,"")</f>
        <v>1</v>
      </c>
      <c r="AG1614" s="211">
        <f>IF(C1614="","",IF(AND(COUNTIFS($J$18:J1614,J1614)=1,C1614&lt;&gt;""),1,""))</f>
        <v>1</v>
      </c>
      <c r="AH1614" s="211">
        <f>IF(G1614="","",IF(AND(COUNTIFS($J$18:J1614,J1614)=1,G1614&lt;&gt;""),1,""))</f>
        <v>1</v>
      </c>
      <c r="AI1614" s="28">
        <f t="shared" si="315"/>
        <v>54700260.692079633</v>
      </c>
      <c r="AJ1614" s="28">
        <f t="shared" si="316"/>
        <v>7482899.5749188662</v>
      </c>
      <c r="AK1614" s="29">
        <f t="shared" si="317"/>
        <v>0.13679824337660532</v>
      </c>
      <c r="AL1614" s="210"/>
      <c r="AM1614" s="210"/>
      <c r="AN1614" s="210"/>
      <c r="AO1614" s="210"/>
      <c r="AP1614" s="45" t="str">
        <f t="shared" si="318"/>
        <v>20216</v>
      </c>
      <c r="AQ1614" s="45" t="str">
        <f t="shared" si="319"/>
        <v>20216JPY</v>
      </c>
    </row>
    <row r="1615" spans="1:43" s="15" customFormat="1">
      <c r="A1615" s="208" t="s">
        <v>35</v>
      </c>
      <c r="B1615" s="209">
        <v>2021</v>
      </c>
      <c r="C1615" s="209">
        <v>3</v>
      </c>
      <c r="D1615" s="57" t="str">
        <f t="shared" si="308"/>
        <v>Q4</v>
      </c>
      <c r="E1615" s="208" t="s">
        <v>40</v>
      </c>
      <c r="F1615" s="209">
        <v>2021</v>
      </c>
      <c r="G1615" s="209">
        <v>6</v>
      </c>
      <c r="H1615" s="213"/>
      <c r="I1615" s="57" t="str">
        <f t="shared" si="311"/>
        <v>Q1</v>
      </c>
      <c r="J1615" s="204" t="s">
        <v>1713</v>
      </c>
      <c r="K1615" s="213" t="s">
        <v>1714</v>
      </c>
      <c r="L1615" s="210" t="s">
        <v>79</v>
      </c>
      <c r="M1615" s="208" t="s">
        <v>47</v>
      </c>
      <c r="N1615" s="208">
        <v>1</v>
      </c>
      <c r="O1615" s="208"/>
      <c r="P1615" s="57" t="str">
        <f t="shared" si="312"/>
        <v>MAIN UNIT</v>
      </c>
      <c r="Q1615" s="208" t="s">
        <v>56</v>
      </c>
      <c r="R1615" s="208" t="s">
        <v>49</v>
      </c>
      <c r="S1615" s="208" t="s">
        <v>36</v>
      </c>
      <c r="T1615" s="208" t="s">
        <v>65</v>
      </c>
      <c r="U1615" s="208" t="s">
        <v>66</v>
      </c>
      <c r="V1615" s="208" t="s">
        <v>99</v>
      </c>
      <c r="W1615" s="208" t="s">
        <v>96</v>
      </c>
      <c r="X1615" s="34">
        <v>11000000</v>
      </c>
      <c r="Y1615" s="215" t="str">
        <f t="shared" si="310"/>
        <v>1</v>
      </c>
      <c r="Z1615" s="26">
        <f t="shared" si="309"/>
        <v>11000000</v>
      </c>
      <c r="AA1615" s="208">
        <v>7.2099999999999997E-2</v>
      </c>
      <c r="AB1615" s="35">
        <f t="shared" si="320"/>
        <v>793100</v>
      </c>
      <c r="AC1615" s="27">
        <f t="shared" si="313"/>
        <v>64161.79</v>
      </c>
      <c r="AD1615" s="212">
        <v>8.09E-2</v>
      </c>
      <c r="AE1615" s="211">
        <f t="shared" si="314"/>
        <v>1</v>
      </c>
      <c r="AF1615" s="211">
        <f>IF(AND(COUNTIFS($J$18:J1615,J1615)=1,AE1615=1),1,"")</f>
        <v>1</v>
      </c>
      <c r="AG1615" s="211">
        <f>IF(C1615="","",IF(AND(COUNTIFS($J$18:J1615,J1615)=1,C1615&lt;&gt;""),1,""))</f>
        <v>1</v>
      </c>
      <c r="AH1615" s="211">
        <f>IF(G1615="","",IF(AND(COUNTIFS($J$18:J1615,J1615)=1,G1615&lt;&gt;""),1,""))</f>
        <v>1</v>
      </c>
      <c r="AI1615" s="28">
        <f t="shared" si="315"/>
        <v>54700260.692079633</v>
      </c>
      <c r="AJ1615" s="28">
        <f t="shared" si="316"/>
        <v>7482899.5749188662</v>
      </c>
      <c r="AK1615" s="29">
        <f t="shared" si="317"/>
        <v>0.13679824337660532</v>
      </c>
      <c r="AL1615" s="210"/>
      <c r="AM1615" s="210"/>
      <c r="AN1615" s="210"/>
      <c r="AO1615" s="210"/>
      <c r="AP1615" s="45" t="str">
        <f t="shared" si="318"/>
        <v>20216</v>
      </c>
      <c r="AQ1615" s="45" t="str">
        <f t="shared" si="319"/>
        <v>20216JPY</v>
      </c>
    </row>
    <row r="1616" spans="1:43" s="15" customFormat="1">
      <c r="A1616" s="208" t="s">
        <v>35</v>
      </c>
      <c r="B1616" s="209">
        <v>2021</v>
      </c>
      <c r="C1616" s="209">
        <v>3</v>
      </c>
      <c r="D1616" s="57" t="str">
        <f t="shared" si="308"/>
        <v>Q4</v>
      </c>
      <c r="E1616" s="208" t="s">
        <v>40</v>
      </c>
      <c r="F1616" s="209">
        <v>2021</v>
      </c>
      <c r="G1616" s="209">
        <v>6</v>
      </c>
      <c r="H1616" s="213"/>
      <c r="I1616" s="57" t="str">
        <f t="shared" si="311"/>
        <v>Q1</v>
      </c>
      <c r="J1616" s="204" t="s">
        <v>1713</v>
      </c>
      <c r="K1616" s="213" t="s">
        <v>1714</v>
      </c>
      <c r="L1616" s="210" t="s">
        <v>79</v>
      </c>
      <c r="M1616" s="208" t="s">
        <v>47</v>
      </c>
      <c r="N1616" s="208">
        <v>1</v>
      </c>
      <c r="O1616" s="208"/>
      <c r="P1616" s="57" t="str">
        <f t="shared" si="312"/>
        <v>MAIN UNIT</v>
      </c>
      <c r="Q1616" s="208" t="s">
        <v>56</v>
      </c>
      <c r="R1616" s="208" t="s">
        <v>49</v>
      </c>
      <c r="S1616" s="208" t="s">
        <v>36</v>
      </c>
      <c r="T1616" s="208" t="s">
        <v>65</v>
      </c>
      <c r="U1616" s="208" t="s">
        <v>66</v>
      </c>
      <c r="V1616" s="208" t="s">
        <v>99</v>
      </c>
      <c r="W1616" s="208" t="s">
        <v>96</v>
      </c>
      <c r="X1616" s="34">
        <v>11000000</v>
      </c>
      <c r="Y1616" s="215" t="str">
        <f t="shared" si="310"/>
        <v>1</v>
      </c>
      <c r="Z1616" s="26">
        <f t="shared" si="309"/>
        <v>11000000</v>
      </c>
      <c r="AA1616" s="208">
        <v>7.2099999999999997E-2</v>
      </c>
      <c r="AB1616" s="35">
        <f t="shared" si="320"/>
        <v>793100</v>
      </c>
      <c r="AC1616" s="27">
        <f t="shared" si="313"/>
        <v>64161.79</v>
      </c>
      <c r="AD1616" s="212">
        <v>8.09E-2</v>
      </c>
      <c r="AE1616" s="211">
        <f t="shared" si="314"/>
        <v>1</v>
      </c>
      <c r="AF1616" s="211" t="str">
        <f>IF(AND(COUNTIFS($J$18:J1616,J1616)=1,AE1616=1),1,"")</f>
        <v/>
      </c>
      <c r="AG1616" s="211" t="str">
        <f>IF(C1616="","",IF(AND(COUNTIFS($J$18:J1616,J1616)=1,C1616&lt;&gt;""),1,""))</f>
        <v/>
      </c>
      <c r="AH1616" s="211" t="str">
        <f>IF(G1616="","",IF(AND(COUNTIFS($J$18:J1616,J1616)=1,G1616&lt;&gt;""),1,""))</f>
        <v/>
      </c>
      <c r="AI1616" s="28">
        <f t="shared" si="315"/>
        <v>54700260.692079633</v>
      </c>
      <c r="AJ1616" s="28">
        <f t="shared" si="316"/>
        <v>7482899.5749188662</v>
      </c>
      <c r="AK1616" s="29">
        <f t="shared" si="317"/>
        <v>0.13679824337660532</v>
      </c>
      <c r="AL1616" s="210"/>
      <c r="AM1616" s="210"/>
      <c r="AN1616" s="210"/>
      <c r="AO1616" s="210"/>
      <c r="AP1616" s="45" t="str">
        <f t="shared" si="318"/>
        <v>20216</v>
      </c>
      <c r="AQ1616" s="45" t="str">
        <f t="shared" si="319"/>
        <v>20216JPY</v>
      </c>
    </row>
    <row r="1617" spans="1:43" s="15" customFormat="1">
      <c r="A1617" s="208" t="s">
        <v>35</v>
      </c>
      <c r="B1617" s="209">
        <v>2021</v>
      </c>
      <c r="C1617" s="209">
        <v>3</v>
      </c>
      <c r="D1617" s="57" t="str">
        <f t="shared" si="308"/>
        <v>Q4</v>
      </c>
      <c r="E1617" s="208" t="s">
        <v>40</v>
      </c>
      <c r="F1617" s="209">
        <v>2021</v>
      </c>
      <c r="G1617" s="209">
        <v>6</v>
      </c>
      <c r="H1617" s="213"/>
      <c r="I1617" s="57" t="str">
        <f t="shared" si="311"/>
        <v>Q1</v>
      </c>
      <c r="J1617" s="204" t="s">
        <v>1713</v>
      </c>
      <c r="K1617" s="213" t="s">
        <v>1714</v>
      </c>
      <c r="L1617" s="210" t="s">
        <v>79</v>
      </c>
      <c r="M1617" s="208" t="s">
        <v>47</v>
      </c>
      <c r="N1617" s="208">
        <v>1</v>
      </c>
      <c r="O1617" s="208"/>
      <c r="P1617" s="57" t="str">
        <f t="shared" si="312"/>
        <v>MAIN UNIT</v>
      </c>
      <c r="Q1617" s="208" t="s">
        <v>56</v>
      </c>
      <c r="R1617" s="208" t="s">
        <v>49</v>
      </c>
      <c r="S1617" s="208" t="s">
        <v>36</v>
      </c>
      <c r="T1617" s="208" t="s">
        <v>65</v>
      </c>
      <c r="U1617" s="208" t="s">
        <v>66</v>
      </c>
      <c r="V1617" s="208" t="s">
        <v>99</v>
      </c>
      <c r="W1617" s="208" t="s">
        <v>96</v>
      </c>
      <c r="X1617" s="34">
        <v>11000000</v>
      </c>
      <c r="Y1617" s="215" t="str">
        <f t="shared" si="310"/>
        <v>1</v>
      </c>
      <c r="Z1617" s="26">
        <f t="shared" si="309"/>
        <v>11000000</v>
      </c>
      <c r="AA1617" s="208">
        <v>7.2099999999999997E-2</v>
      </c>
      <c r="AB1617" s="35">
        <f t="shared" si="320"/>
        <v>793100</v>
      </c>
      <c r="AC1617" s="27">
        <f t="shared" si="313"/>
        <v>64161.79</v>
      </c>
      <c r="AD1617" s="212">
        <v>8.09E-2</v>
      </c>
      <c r="AE1617" s="211">
        <f t="shared" si="314"/>
        <v>1</v>
      </c>
      <c r="AF1617" s="211" t="str">
        <f>IF(AND(COUNTIFS($J$18:J1617,J1617)=1,AE1617=1),1,"")</f>
        <v/>
      </c>
      <c r="AG1617" s="211" t="str">
        <f>IF(C1617="","",IF(AND(COUNTIFS($J$18:J1617,J1617)=1,C1617&lt;&gt;""),1,""))</f>
        <v/>
      </c>
      <c r="AH1617" s="211" t="str">
        <f>IF(G1617="","",IF(AND(COUNTIFS($J$18:J1617,J1617)=1,G1617&lt;&gt;""),1,""))</f>
        <v/>
      </c>
      <c r="AI1617" s="28">
        <f t="shared" si="315"/>
        <v>54700260.692079633</v>
      </c>
      <c r="AJ1617" s="28">
        <f t="shared" si="316"/>
        <v>7482899.5749188662</v>
      </c>
      <c r="AK1617" s="29">
        <f t="shared" si="317"/>
        <v>0.13679824337660532</v>
      </c>
      <c r="AL1617" s="210"/>
      <c r="AM1617" s="210"/>
      <c r="AN1617" s="210"/>
      <c r="AO1617" s="210"/>
      <c r="AP1617" s="45" t="str">
        <f t="shared" si="318"/>
        <v>20216</v>
      </c>
      <c r="AQ1617" s="45" t="str">
        <f t="shared" si="319"/>
        <v>20216JPY</v>
      </c>
    </row>
    <row r="1618" spans="1:43" s="15" customFormat="1">
      <c r="A1618" s="208" t="s">
        <v>35</v>
      </c>
      <c r="B1618" s="209">
        <v>2021</v>
      </c>
      <c r="C1618" s="209">
        <v>3</v>
      </c>
      <c r="D1618" s="57" t="str">
        <f t="shared" si="308"/>
        <v>Q4</v>
      </c>
      <c r="E1618" s="208" t="s">
        <v>40</v>
      </c>
      <c r="F1618" s="209">
        <v>2021</v>
      </c>
      <c r="G1618" s="209">
        <v>6</v>
      </c>
      <c r="H1618" s="213"/>
      <c r="I1618" s="57" t="str">
        <f t="shared" si="311"/>
        <v>Q1</v>
      </c>
      <c r="J1618" s="204" t="s">
        <v>1713</v>
      </c>
      <c r="K1618" s="213" t="s">
        <v>1714</v>
      </c>
      <c r="L1618" s="210" t="s">
        <v>79</v>
      </c>
      <c r="M1618" s="208" t="s">
        <v>47</v>
      </c>
      <c r="N1618" s="208">
        <v>1</v>
      </c>
      <c r="O1618" s="208"/>
      <c r="P1618" s="57" t="str">
        <f t="shared" si="312"/>
        <v>MAIN UNIT</v>
      </c>
      <c r="Q1618" s="208" t="s">
        <v>56</v>
      </c>
      <c r="R1618" s="208" t="s">
        <v>49</v>
      </c>
      <c r="S1618" s="208" t="s">
        <v>36</v>
      </c>
      <c r="T1618" s="208" t="s">
        <v>65</v>
      </c>
      <c r="U1618" s="208" t="s">
        <v>66</v>
      </c>
      <c r="V1618" s="208" t="s">
        <v>99</v>
      </c>
      <c r="W1618" s="208" t="s">
        <v>96</v>
      </c>
      <c r="X1618" s="34">
        <v>11000000</v>
      </c>
      <c r="Y1618" s="215" t="str">
        <f t="shared" si="310"/>
        <v>1</v>
      </c>
      <c r="Z1618" s="26">
        <f t="shared" si="309"/>
        <v>11000000</v>
      </c>
      <c r="AA1618" s="208">
        <v>7.2099999999999997E-2</v>
      </c>
      <c r="AB1618" s="35">
        <f t="shared" si="320"/>
        <v>793100</v>
      </c>
      <c r="AC1618" s="27">
        <f t="shared" si="313"/>
        <v>64161.79</v>
      </c>
      <c r="AD1618" s="212">
        <v>8.09E-2</v>
      </c>
      <c r="AE1618" s="211">
        <f t="shared" si="314"/>
        <v>1</v>
      </c>
      <c r="AF1618" s="211" t="str">
        <f>IF(AND(COUNTIFS($J$18:J1618,J1618)=1,AE1618=1),1,"")</f>
        <v/>
      </c>
      <c r="AG1618" s="211" t="str">
        <f>IF(C1618="","",IF(AND(COUNTIFS($J$18:J1618,J1618)=1,C1618&lt;&gt;""),1,""))</f>
        <v/>
      </c>
      <c r="AH1618" s="211" t="str">
        <f>IF(G1618="","",IF(AND(COUNTIFS($J$18:J1618,J1618)=1,G1618&lt;&gt;""),1,""))</f>
        <v/>
      </c>
      <c r="AI1618" s="28">
        <f t="shared" si="315"/>
        <v>54700260.692079633</v>
      </c>
      <c r="AJ1618" s="28">
        <f t="shared" si="316"/>
        <v>7482899.5749188662</v>
      </c>
      <c r="AK1618" s="29">
        <f t="shared" si="317"/>
        <v>0.13679824337660532</v>
      </c>
      <c r="AL1618" s="210"/>
      <c r="AM1618" s="210"/>
      <c r="AN1618" s="210"/>
      <c r="AO1618" s="210"/>
      <c r="AP1618" s="45" t="str">
        <f t="shared" si="318"/>
        <v>20216</v>
      </c>
      <c r="AQ1618" s="45" t="str">
        <f t="shared" si="319"/>
        <v>20216JPY</v>
      </c>
    </row>
    <row r="1619" spans="1:43" s="15" customFormat="1">
      <c r="A1619" s="208" t="s">
        <v>35</v>
      </c>
      <c r="B1619" s="209">
        <v>2021</v>
      </c>
      <c r="C1619" s="209">
        <v>3</v>
      </c>
      <c r="D1619" s="57" t="str">
        <f t="shared" si="308"/>
        <v>Q4</v>
      </c>
      <c r="E1619" s="208" t="s">
        <v>40</v>
      </c>
      <c r="F1619" s="209">
        <v>2021</v>
      </c>
      <c r="G1619" s="209">
        <v>6</v>
      </c>
      <c r="H1619" s="213"/>
      <c r="I1619" s="57" t="str">
        <f t="shared" si="311"/>
        <v>Q1</v>
      </c>
      <c r="J1619" s="204" t="s">
        <v>1713</v>
      </c>
      <c r="K1619" s="213" t="s">
        <v>1714</v>
      </c>
      <c r="L1619" s="210" t="s">
        <v>79</v>
      </c>
      <c r="M1619" s="208" t="s">
        <v>47</v>
      </c>
      <c r="N1619" s="208">
        <v>1</v>
      </c>
      <c r="O1619" s="208"/>
      <c r="P1619" s="57" t="str">
        <f t="shared" si="312"/>
        <v>MAIN UNIT</v>
      </c>
      <c r="Q1619" s="208" t="s">
        <v>56</v>
      </c>
      <c r="R1619" s="208" t="s">
        <v>49</v>
      </c>
      <c r="S1619" s="208" t="s">
        <v>36</v>
      </c>
      <c r="T1619" s="208" t="s">
        <v>65</v>
      </c>
      <c r="U1619" s="208" t="s">
        <v>66</v>
      </c>
      <c r="V1619" s="208" t="s">
        <v>99</v>
      </c>
      <c r="W1619" s="208" t="s">
        <v>96</v>
      </c>
      <c r="X1619" s="34">
        <v>11000000</v>
      </c>
      <c r="Y1619" s="215" t="str">
        <f t="shared" si="310"/>
        <v>1</v>
      </c>
      <c r="Z1619" s="26">
        <f t="shared" si="309"/>
        <v>11000000</v>
      </c>
      <c r="AA1619" s="208">
        <v>7.2099999999999997E-2</v>
      </c>
      <c r="AB1619" s="35">
        <f t="shared" si="320"/>
        <v>793100</v>
      </c>
      <c r="AC1619" s="27">
        <f t="shared" si="313"/>
        <v>64161.79</v>
      </c>
      <c r="AD1619" s="212">
        <v>8.09E-2</v>
      </c>
      <c r="AE1619" s="211">
        <f t="shared" si="314"/>
        <v>1</v>
      </c>
      <c r="AF1619" s="211" t="str">
        <f>IF(AND(COUNTIFS($J$18:J1619,J1619)=1,AE1619=1),1,"")</f>
        <v/>
      </c>
      <c r="AG1619" s="211" t="str">
        <f>IF(C1619="","",IF(AND(COUNTIFS($J$18:J1619,J1619)=1,C1619&lt;&gt;""),1,""))</f>
        <v/>
      </c>
      <c r="AH1619" s="211" t="str">
        <f>IF(G1619="","",IF(AND(COUNTIFS($J$18:J1619,J1619)=1,G1619&lt;&gt;""),1,""))</f>
        <v/>
      </c>
      <c r="AI1619" s="28">
        <f t="shared" si="315"/>
        <v>54700260.692079633</v>
      </c>
      <c r="AJ1619" s="28">
        <f t="shared" si="316"/>
        <v>7482899.5749188662</v>
      </c>
      <c r="AK1619" s="29">
        <f t="shared" si="317"/>
        <v>0.13679824337660532</v>
      </c>
      <c r="AL1619" s="210"/>
      <c r="AM1619" s="210"/>
      <c r="AN1619" s="210"/>
      <c r="AO1619" s="210"/>
      <c r="AP1619" s="45" t="str">
        <f t="shared" si="318"/>
        <v>20216</v>
      </c>
      <c r="AQ1619" s="45" t="str">
        <f t="shared" si="319"/>
        <v>20216JPY</v>
      </c>
    </row>
    <row r="1620" spans="1:43" s="15" customFormat="1">
      <c r="A1620" s="208" t="s">
        <v>35</v>
      </c>
      <c r="B1620" s="209">
        <v>2021</v>
      </c>
      <c r="C1620" s="209">
        <v>3</v>
      </c>
      <c r="D1620" s="57" t="str">
        <f t="shared" si="308"/>
        <v>Q4</v>
      </c>
      <c r="E1620" s="208" t="s">
        <v>40</v>
      </c>
      <c r="F1620" s="209">
        <v>2021</v>
      </c>
      <c r="G1620" s="209">
        <v>6</v>
      </c>
      <c r="H1620" s="213"/>
      <c r="I1620" s="57" t="str">
        <f t="shared" si="311"/>
        <v>Q1</v>
      </c>
      <c r="J1620" s="204" t="s">
        <v>1713</v>
      </c>
      <c r="K1620" s="213" t="s">
        <v>1714</v>
      </c>
      <c r="L1620" s="210" t="s">
        <v>79</v>
      </c>
      <c r="M1620" s="208" t="s">
        <v>47</v>
      </c>
      <c r="N1620" s="208">
        <v>1</v>
      </c>
      <c r="O1620" s="208"/>
      <c r="P1620" s="57" t="str">
        <f t="shared" si="312"/>
        <v>MAIN UNIT</v>
      </c>
      <c r="Q1620" s="208" t="s">
        <v>56</v>
      </c>
      <c r="R1620" s="208" t="s">
        <v>49</v>
      </c>
      <c r="S1620" s="208" t="s">
        <v>36</v>
      </c>
      <c r="T1620" s="208" t="s">
        <v>65</v>
      </c>
      <c r="U1620" s="208" t="s">
        <v>66</v>
      </c>
      <c r="V1620" s="208" t="s">
        <v>99</v>
      </c>
      <c r="W1620" s="208" t="s">
        <v>96</v>
      </c>
      <c r="X1620" s="34">
        <v>11000000</v>
      </c>
      <c r="Y1620" s="215" t="str">
        <f t="shared" si="310"/>
        <v>1</v>
      </c>
      <c r="Z1620" s="26">
        <f t="shared" si="309"/>
        <v>11000000</v>
      </c>
      <c r="AA1620" s="208">
        <v>7.2099999999999997E-2</v>
      </c>
      <c r="AB1620" s="35">
        <f t="shared" si="320"/>
        <v>793100</v>
      </c>
      <c r="AC1620" s="27">
        <f t="shared" si="313"/>
        <v>64161.79</v>
      </c>
      <c r="AD1620" s="212">
        <v>8.09E-2</v>
      </c>
      <c r="AE1620" s="211">
        <f t="shared" si="314"/>
        <v>1</v>
      </c>
      <c r="AF1620" s="211" t="str">
        <f>IF(AND(COUNTIFS($J$18:J1620,J1620)=1,AE1620=1),1,"")</f>
        <v/>
      </c>
      <c r="AG1620" s="211" t="str">
        <f>IF(C1620="","",IF(AND(COUNTIFS($J$18:J1620,J1620)=1,C1620&lt;&gt;""),1,""))</f>
        <v/>
      </c>
      <c r="AH1620" s="211" t="str">
        <f>IF(G1620="","",IF(AND(COUNTIFS($J$18:J1620,J1620)=1,G1620&lt;&gt;""),1,""))</f>
        <v/>
      </c>
      <c r="AI1620" s="28">
        <f t="shared" si="315"/>
        <v>54700260.692079633</v>
      </c>
      <c r="AJ1620" s="28">
        <f t="shared" si="316"/>
        <v>7482899.5749188662</v>
      </c>
      <c r="AK1620" s="29">
        <f t="shared" si="317"/>
        <v>0.13679824337660532</v>
      </c>
      <c r="AL1620" s="210"/>
      <c r="AM1620" s="210"/>
      <c r="AN1620" s="210"/>
      <c r="AO1620" s="210"/>
      <c r="AP1620" s="45" t="str">
        <f t="shared" si="318"/>
        <v>20216</v>
      </c>
      <c r="AQ1620" s="45" t="str">
        <f t="shared" si="319"/>
        <v>20216JPY</v>
      </c>
    </row>
    <row r="1621" spans="1:43" s="15" customFormat="1">
      <c r="A1621" s="208" t="s">
        <v>35</v>
      </c>
      <c r="B1621" s="209">
        <v>2021</v>
      </c>
      <c r="C1621" s="209">
        <v>3</v>
      </c>
      <c r="D1621" s="57" t="str">
        <f t="shared" si="308"/>
        <v>Q4</v>
      </c>
      <c r="E1621" s="208" t="s">
        <v>40</v>
      </c>
      <c r="F1621" s="209">
        <v>2021</v>
      </c>
      <c r="G1621" s="209">
        <v>6</v>
      </c>
      <c r="H1621" s="213"/>
      <c r="I1621" s="57" t="str">
        <f t="shared" si="311"/>
        <v>Q1</v>
      </c>
      <c r="J1621" s="204" t="s">
        <v>1713</v>
      </c>
      <c r="K1621" s="213" t="s">
        <v>1714</v>
      </c>
      <c r="L1621" s="210" t="s">
        <v>79</v>
      </c>
      <c r="M1621" s="208" t="s">
        <v>47</v>
      </c>
      <c r="N1621" s="208">
        <v>1</v>
      </c>
      <c r="O1621" s="208"/>
      <c r="P1621" s="57" t="str">
        <f t="shared" si="312"/>
        <v>MAIN UNIT</v>
      </c>
      <c r="Q1621" s="208" t="s">
        <v>56</v>
      </c>
      <c r="R1621" s="208" t="s">
        <v>49</v>
      </c>
      <c r="S1621" s="208" t="s">
        <v>36</v>
      </c>
      <c r="T1621" s="208" t="s">
        <v>65</v>
      </c>
      <c r="U1621" s="208" t="s">
        <v>66</v>
      </c>
      <c r="V1621" s="208" t="s">
        <v>99</v>
      </c>
      <c r="W1621" s="208" t="s">
        <v>96</v>
      </c>
      <c r="X1621" s="34">
        <v>11000000</v>
      </c>
      <c r="Y1621" s="215" t="str">
        <f t="shared" si="310"/>
        <v>1</v>
      </c>
      <c r="Z1621" s="26">
        <f t="shared" si="309"/>
        <v>11000000</v>
      </c>
      <c r="AA1621" s="208">
        <v>7.2099999999999997E-2</v>
      </c>
      <c r="AB1621" s="35">
        <f t="shared" si="320"/>
        <v>793100</v>
      </c>
      <c r="AC1621" s="27">
        <f t="shared" si="313"/>
        <v>64161.79</v>
      </c>
      <c r="AD1621" s="212">
        <v>8.09E-2</v>
      </c>
      <c r="AE1621" s="211">
        <f t="shared" si="314"/>
        <v>1</v>
      </c>
      <c r="AF1621" s="211" t="str">
        <f>IF(AND(COUNTIFS($J$18:J1621,J1621)=1,AE1621=1),1,"")</f>
        <v/>
      </c>
      <c r="AG1621" s="211" t="str">
        <f>IF(C1621="","",IF(AND(COUNTIFS($J$18:J1621,J1621)=1,C1621&lt;&gt;""),1,""))</f>
        <v/>
      </c>
      <c r="AH1621" s="211" t="str">
        <f>IF(G1621="","",IF(AND(COUNTIFS($J$18:J1621,J1621)=1,G1621&lt;&gt;""),1,""))</f>
        <v/>
      </c>
      <c r="AI1621" s="28">
        <f t="shared" si="315"/>
        <v>54700260.692079633</v>
      </c>
      <c r="AJ1621" s="28">
        <f t="shared" si="316"/>
        <v>7482899.5749188662</v>
      </c>
      <c r="AK1621" s="29">
        <f t="shared" si="317"/>
        <v>0.13679824337660532</v>
      </c>
      <c r="AL1621" s="210"/>
      <c r="AM1621" s="210"/>
      <c r="AN1621" s="210"/>
      <c r="AO1621" s="210"/>
      <c r="AP1621" s="45" t="str">
        <f t="shared" si="318"/>
        <v>20216</v>
      </c>
      <c r="AQ1621" s="45" t="str">
        <f t="shared" si="319"/>
        <v>20216JPY</v>
      </c>
    </row>
    <row r="1622" spans="1:43" s="15" customFormat="1">
      <c r="A1622" s="208" t="s">
        <v>35</v>
      </c>
      <c r="B1622" s="209">
        <v>2021</v>
      </c>
      <c r="C1622" s="209">
        <v>3</v>
      </c>
      <c r="D1622" s="57" t="str">
        <f t="shared" si="308"/>
        <v>Q4</v>
      </c>
      <c r="E1622" s="208" t="s">
        <v>40</v>
      </c>
      <c r="F1622" s="209">
        <v>2021</v>
      </c>
      <c r="G1622" s="209">
        <v>6</v>
      </c>
      <c r="H1622" s="213"/>
      <c r="I1622" s="57" t="str">
        <f t="shared" si="311"/>
        <v>Q1</v>
      </c>
      <c r="J1622" s="204" t="s">
        <v>1713</v>
      </c>
      <c r="K1622" s="213" t="s">
        <v>1714</v>
      </c>
      <c r="L1622" s="210" t="s">
        <v>79</v>
      </c>
      <c r="M1622" s="208" t="s">
        <v>47</v>
      </c>
      <c r="N1622" s="208">
        <v>1</v>
      </c>
      <c r="O1622" s="208"/>
      <c r="P1622" s="57" t="str">
        <f t="shared" si="312"/>
        <v>MAIN UNIT</v>
      </c>
      <c r="Q1622" s="208" t="s">
        <v>56</v>
      </c>
      <c r="R1622" s="208" t="s">
        <v>49</v>
      </c>
      <c r="S1622" s="208" t="s">
        <v>36</v>
      </c>
      <c r="T1622" s="208" t="s">
        <v>65</v>
      </c>
      <c r="U1622" s="208" t="s">
        <v>66</v>
      </c>
      <c r="V1622" s="208" t="s">
        <v>99</v>
      </c>
      <c r="W1622" s="208" t="s">
        <v>96</v>
      </c>
      <c r="X1622" s="34">
        <v>11000000</v>
      </c>
      <c r="Y1622" s="215" t="str">
        <f t="shared" si="310"/>
        <v>1</v>
      </c>
      <c r="Z1622" s="26">
        <f t="shared" si="309"/>
        <v>11000000</v>
      </c>
      <c r="AA1622" s="208">
        <v>7.2099999999999997E-2</v>
      </c>
      <c r="AB1622" s="35">
        <f t="shared" si="320"/>
        <v>793100</v>
      </c>
      <c r="AC1622" s="27">
        <f t="shared" si="313"/>
        <v>64161.79</v>
      </c>
      <c r="AD1622" s="212">
        <v>8.09E-2</v>
      </c>
      <c r="AE1622" s="211">
        <f t="shared" si="314"/>
        <v>1</v>
      </c>
      <c r="AF1622" s="211" t="str">
        <f>IF(AND(COUNTIFS($J$18:J1622,J1622)=1,AE1622=1),1,"")</f>
        <v/>
      </c>
      <c r="AG1622" s="211" t="str">
        <f>IF(C1622="","",IF(AND(COUNTIFS($J$18:J1622,J1622)=1,C1622&lt;&gt;""),1,""))</f>
        <v/>
      </c>
      <c r="AH1622" s="211" t="str">
        <f>IF(G1622="","",IF(AND(COUNTIFS($J$18:J1622,J1622)=1,G1622&lt;&gt;""),1,""))</f>
        <v/>
      </c>
      <c r="AI1622" s="28">
        <f t="shared" si="315"/>
        <v>54700260.692079633</v>
      </c>
      <c r="AJ1622" s="28">
        <f t="shared" si="316"/>
        <v>7482899.5749188662</v>
      </c>
      <c r="AK1622" s="29">
        <f t="shared" si="317"/>
        <v>0.13679824337660532</v>
      </c>
      <c r="AL1622" s="210"/>
      <c r="AM1622" s="210"/>
      <c r="AN1622" s="210"/>
      <c r="AO1622" s="210"/>
      <c r="AP1622" s="45" t="str">
        <f t="shared" si="318"/>
        <v>20216</v>
      </c>
      <c r="AQ1622" s="45" t="str">
        <f t="shared" si="319"/>
        <v>20216JPY</v>
      </c>
    </row>
    <row r="1623" spans="1:43" s="15" customFormat="1">
      <c r="A1623" s="208" t="s">
        <v>35</v>
      </c>
      <c r="B1623" s="209">
        <v>2021</v>
      </c>
      <c r="C1623" s="209">
        <v>3</v>
      </c>
      <c r="D1623" s="57" t="str">
        <f t="shared" si="308"/>
        <v>Q4</v>
      </c>
      <c r="E1623" s="208" t="s">
        <v>40</v>
      </c>
      <c r="F1623" s="209">
        <v>2021</v>
      </c>
      <c r="G1623" s="209">
        <v>6</v>
      </c>
      <c r="H1623" s="213"/>
      <c r="I1623" s="57" t="str">
        <f t="shared" si="311"/>
        <v>Q1</v>
      </c>
      <c r="J1623" s="204" t="s">
        <v>1713</v>
      </c>
      <c r="K1623" s="213" t="s">
        <v>1714</v>
      </c>
      <c r="L1623" s="210" t="s">
        <v>79</v>
      </c>
      <c r="M1623" s="208" t="s">
        <v>47</v>
      </c>
      <c r="N1623" s="208">
        <v>1</v>
      </c>
      <c r="O1623" s="208"/>
      <c r="P1623" s="57" t="str">
        <f t="shared" si="312"/>
        <v>MAIN UNIT</v>
      </c>
      <c r="Q1623" s="208" t="s">
        <v>56</v>
      </c>
      <c r="R1623" s="208" t="s">
        <v>49</v>
      </c>
      <c r="S1623" s="208" t="s">
        <v>36</v>
      </c>
      <c r="T1623" s="208" t="s">
        <v>65</v>
      </c>
      <c r="U1623" s="208" t="s">
        <v>66</v>
      </c>
      <c r="V1623" s="208" t="s">
        <v>99</v>
      </c>
      <c r="W1623" s="208" t="s">
        <v>96</v>
      </c>
      <c r="X1623" s="34">
        <v>11000000</v>
      </c>
      <c r="Y1623" s="215" t="str">
        <f t="shared" si="310"/>
        <v>1</v>
      </c>
      <c r="Z1623" s="26">
        <f t="shared" si="309"/>
        <v>11000000</v>
      </c>
      <c r="AA1623" s="208">
        <v>7.2099999999999997E-2</v>
      </c>
      <c r="AB1623" s="35">
        <f t="shared" si="320"/>
        <v>793100</v>
      </c>
      <c r="AC1623" s="27">
        <f t="shared" si="313"/>
        <v>65510.060000000005</v>
      </c>
      <c r="AD1623" s="212">
        <v>8.2600000000000007E-2</v>
      </c>
      <c r="AE1623" s="211">
        <f t="shared" si="314"/>
        <v>1</v>
      </c>
      <c r="AF1623" s="211" t="str">
        <f>IF(AND(COUNTIFS($J$18:J1623,J1623)=1,AE1623=1),1,"")</f>
        <v/>
      </c>
      <c r="AG1623" s="211" t="str">
        <f>IF(C1623="","",IF(AND(COUNTIFS($J$18:J1623,J1623)=1,C1623&lt;&gt;""),1,""))</f>
        <v/>
      </c>
      <c r="AH1623" s="211" t="str">
        <f>IF(G1623="","",IF(AND(COUNTIFS($J$18:J1623,J1623)=1,G1623&lt;&gt;""),1,""))</f>
        <v/>
      </c>
      <c r="AI1623" s="28">
        <f t="shared" si="315"/>
        <v>54700260.692079633</v>
      </c>
      <c r="AJ1623" s="28">
        <f t="shared" si="316"/>
        <v>7482899.5749188662</v>
      </c>
      <c r="AK1623" s="29">
        <f t="shared" si="317"/>
        <v>0.13679824337660532</v>
      </c>
      <c r="AL1623" s="210"/>
      <c r="AM1623" s="210"/>
      <c r="AN1623" s="210"/>
      <c r="AO1623" s="210"/>
      <c r="AP1623" s="45" t="str">
        <f t="shared" si="318"/>
        <v>20216</v>
      </c>
      <c r="AQ1623" s="45" t="str">
        <f t="shared" si="319"/>
        <v>20216JPY</v>
      </c>
    </row>
    <row r="1624" spans="1:43" s="15" customFormat="1">
      <c r="A1624" s="208" t="s">
        <v>35</v>
      </c>
      <c r="B1624" s="209">
        <v>2021</v>
      </c>
      <c r="C1624" s="209">
        <v>3</v>
      </c>
      <c r="D1624" s="57" t="str">
        <f t="shared" si="308"/>
        <v>Q4</v>
      </c>
      <c r="E1624" s="208" t="s">
        <v>40</v>
      </c>
      <c r="F1624" s="209">
        <v>2021</v>
      </c>
      <c r="G1624" s="209">
        <v>6</v>
      </c>
      <c r="H1624" s="213"/>
      <c r="I1624" s="57" t="str">
        <f t="shared" si="311"/>
        <v>Q1</v>
      </c>
      <c r="J1624" s="204" t="s">
        <v>1713</v>
      </c>
      <c r="K1624" s="213" t="s">
        <v>1714</v>
      </c>
      <c r="L1624" s="210" t="s">
        <v>79</v>
      </c>
      <c r="M1624" s="208" t="s">
        <v>47</v>
      </c>
      <c r="N1624" s="208">
        <v>1</v>
      </c>
      <c r="O1624" s="208"/>
      <c r="P1624" s="57" t="str">
        <f t="shared" si="312"/>
        <v>MAIN UNIT</v>
      </c>
      <c r="Q1624" s="208" t="s">
        <v>56</v>
      </c>
      <c r="R1624" s="208" t="s">
        <v>49</v>
      </c>
      <c r="S1624" s="208" t="s">
        <v>36</v>
      </c>
      <c r="T1624" s="208" t="s">
        <v>65</v>
      </c>
      <c r="U1624" s="208" t="s">
        <v>66</v>
      </c>
      <c r="V1624" s="208" t="s">
        <v>99</v>
      </c>
      <c r="W1624" s="208" t="s">
        <v>96</v>
      </c>
      <c r="X1624" s="34">
        <v>11000000</v>
      </c>
      <c r="Y1624" s="215" t="str">
        <f t="shared" si="310"/>
        <v>1</v>
      </c>
      <c r="Z1624" s="26">
        <f t="shared" si="309"/>
        <v>11000000</v>
      </c>
      <c r="AA1624" s="208">
        <v>7.2099999999999997E-2</v>
      </c>
      <c r="AB1624" s="35">
        <f t="shared" si="320"/>
        <v>793100</v>
      </c>
      <c r="AC1624" s="27">
        <f t="shared" si="313"/>
        <v>65510.060000000005</v>
      </c>
      <c r="AD1624" s="212">
        <v>8.2600000000000007E-2</v>
      </c>
      <c r="AE1624" s="211">
        <f t="shared" si="314"/>
        <v>1</v>
      </c>
      <c r="AF1624" s="211" t="str">
        <f>IF(AND(COUNTIFS($J$18:J1624,J1624)=1,AE1624=1),1,"")</f>
        <v/>
      </c>
      <c r="AG1624" s="211" t="str">
        <f>IF(C1624="","",IF(AND(COUNTIFS($J$18:J1624,J1624)=1,C1624&lt;&gt;""),1,""))</f>
        <v/>
      </c>
      <c r="AH1624" s="211" t="str">
        <f>IF(G1624="","",IF(AND(COUNTIFS($J$18:J1624,J1624)=1,G1624&lt;&gt;""),1,""))</f>
        <v/>
      </c>
      <c r="AI1624" s="28">
        <f t="shared" si="315"/>
        <v>54700260.692079633</v>
      </c>
      <c r="AJ1624" s="28">
        <f t="shared" si="316"/>
        <v>7482899.5749188662</v>
      </c>
      <c r="AK1624" s="29">
        <f t="shared" si="317"/>
        <v>0.13679824337660532</v>
      </c>
      <c r="AL1624" s="210"/>
      <c r="AM1624" s="210"/>
      <c r="AN1624" s="210"/>
      <c r="AO1624" s="210"/>
      <c r="AP1624" s="45" t="str">
        <f t="shared" si="318"/>
        <v>20216</v>
      </c>
      <c r="AQ1624" s="45" t="str">
        <f t="shared" si="319"/>
        <v>20216JPY</v>
      </c>
    </row>
    <row r="1625" spans="1:43" s="15" customFormat="1">
      <c r="A1625" s="208" t="s">
        <v>35</v>
      </c>
      <c r="B1625" s="209">
        <v>2021</v>
      </c>
      <c r="C1625" s="209">
        <v>3</v>
      </c>
      <c r="D1625" s="57" t="str">
        <f t="shared" si="308"/>
        <v>Q4</v>
      </c>
      <c r="E1625" s="208" t="s">
        <v>40</v>
      </c>
      <c r="F1625" s="209">
        <v>2021</v>
      </c>
      <c r="G1625" s="209">
        <v>6</v>
      </c>
      <c r="H1625" s="213"/>
      <c r="I1625" s="57" t="str">
        <f t="shared" si="311"/>
        <v>Q1</v>
      </c>
      <c r="J1625" s="204" t="s">
        <v>1713</v>
      </c>
      <c r="K1625" s="213" t="s">
        <v>1714</v>
      </c>
      <c r="L1625" s="210" t="s">
        <v>79</v>
      </c>
      <c r="M1625" s="208" t="s">
        <v>47</v>
      </c>
      <c r="N1625" s="208">
        <v>1</v>
      </c>
      <c r="O1625" s="208"/>
      <c r="P1625" s="57" t="str">
        <f t="shared" si="312"/>
        <v>MAIN UNIT</v>
      </c>
      <c r="Q1625" s="208" t="s">
        <v>56</v>
      </c>
      <c r="R1625" s="208" t="s">
        <v>49</v>
      </c>
      <c r="S1625" s="208" t="s">
        <v>36</v>
      </c>
      <c r="T1625" s="208" t="s">
        <v>65</v>
      </c>
      <c r="U1625" s="208" t="s">
        <v>66</v>
      </c>
      <c r="V1625" s="208" t="s">
        <v>99</v>
      </c>
      <c r="W1625" s="208" t="s">
        <v>96</v>
      </c>
      <c r="X1625" s="34">
        <v>11000000</v>
      </c>
      <c r="Y1625" s="215" t="str">
        <f t="shared" si="310"/>
        <v>1</v>
      </c>
      <c r="Z1625" s="26">
        <f t="shared" si="309"/>
        <v>11000000</v>
      </c>
      <c r="AA1625" s="208">
        <v>7.2099999999999997E-2</v>
      </c>
      <c r="AB1625" s="35">
        <f t="shared" si="320"/>
        <v>793100</v>
      </c>
      <c r="AC1625" s="27">
        <f t="shared" si="313"/>
        <v>65510.060000000005</v>
      </c>
      <c r="AD1625" s="212">
        <v>8.2600000000000007E-2</v>
      </c>
      <c r="AE1625" s="211">
        <f t="shared" si="314"/>
        <v>1</v>
      </c>
      <c r="AF1625" s="211" t="str">
        <f>IF(AND(COUNTIFS($J$18:J1625,J1625)=1,AE1625=1),1,"")</f>
        <v/>
      </c>
      <c r="AG1625" s="211" t="str">
        <f>IF(C1625="","",IF(AND(COUNTIFS($J$18:J1625,J1625)=1,C1625&lt;&gt;""),1,""))</f>
        <v/>
      </c>
      <c r="AH1625" s="211" t="str">
        <f>IF(G1625="","",IF(AND(COUNTIFS($J$18:J1625,J1625)=1,G1625&lt;&gt;""),1,""))</f>
        <v/>
      </c>
      <c r="AI1625" s="28">
        <f t="shared" si="315"/>
        <v>54700260.692079633</v>
      </c>
      <c r="AJ1625" s="28">
        <f t="shared" si="316"/>
        <v>7482899.5749188662</v>
      </c>
      <c r="AK1625" s="29">
        <f t="shared" si="317"/>
        <v>0.13679824337660532</v>
      </c>
      <c r="AL1625" s="210"/>
      <c r="AM1625" s="210"/>
      <c r="AN1625" s="210"/>
      <c r="AO1625" s="210"/>
      <c r="AP1625" s="45" t="str">
        <f t="shared" si="318"/>
        <v>20216</v>
      </c>
      <c r="AQ1625" s="45" t="str">
        <f t="shared" si="319"/>
        <v>20216JPY</v>
      </c>
    </row>
    <row r="1626" spans="1:43" s="15" customFormat="1">
      <c r="A1626" s="208" t="s">
        <v>35</v>
      </c>
      <c r="B1626" s="209">
        <v>2021</v>
      </c>
      <c r="C1626" s="209">
        <v>3</v>
      </c>
      <c r="D1626" s="57" t="str">
        <f t="shared" si="308"/>
        <v>Q4</v>
      </c>
      <c r="E1626" s="208" t="s">
        <v>40</v>
      </c>
      <c r="F1626" s="209">
        <v>2021</v>
      </c>
      <c r="G1626" s="209">
        <v>6</v>
      </c>
      <c r="H1626" s="213"/>
      <c r="I1626" s="57" t="str">
        <f t="shared" si="311"/>
        <v>Q1</v>
      </c>
      <c r="J1626" s="204" t="s">
        <v>1713</v>
      </c>
      <c r="K1626" s="213" t="s">
        <v>1714</v>
      </c>
      <c r="L1626" s="210" t="s">
        <v>79</v>
      </c>
      <c r="M1626" s="208" t="s">
        <v>47</v>
      </c>
      <c r="N1626" s="208">
        <v>1</v>
      </c>
      <c r="O1626" s="208"/>
      <c r="P1626" s="57" t="str">
        <f t="shared" si="312"/>
        <v>MAIN UNIT</v>
      </c>
      <c r="Q1626" s="208" t="s">
        <v>56</v>
      </c>
      <c r="R1626" s="208" t="s">
        <v>49</v>
      </c>
      <c r="S1626" s="208" t="s">
        <v>36</v>
      </c>
      <c r="T1626" s="208" t="s">
        <v>65</v>
      </c>
      <c r="U1626" s="208" t="s">
        <v>66</v>
      </c>
      <c r="V1626" s="208" t="s">
        <v>99</v>
      </c>
      <c r="W1626" s="208" t="s">
        <v>96</v>
      </c>
      <c r="X1626" s="34">
        <v>11000000</v>
      </c>
      <c r="Y1626" s="215" t="str">
        <f t="shared" si="310"/>
        <v>1</v>
      </c>
      <c r="Z1626" s="26">
        <f t="shared" si="309"/>
        <v>11000000</v>
      </c>
      <c r="AA1626" s="208">
        <v>7.2099999999999997E-2</v>
      </c>
      <c r="AB1626" s="35">
        <f t="shared" si="320"/>
        <v>793100</v>
      </c>
      <c r="AC1626" s="27">
        <f t="shared" si="313"/>
        <v>65510.060000000005</v>
      </c>
      <c r="AD1626" s="212">
        <v>8.2600000000000007E-2</v>
      </c>
      <c r="AE1626" s="211">
        <f t="shared" si="314"/>
        <v>1</v>
      </c>
      <c r="AF1626" s="211" t="str">
        <f>IF(AND(COUNTIFS($J$18:J1626,J1626)=1,AE1626=1),1,"")</f>
        <v/>
      </c>
      <c r="AG1626" s="211" t="str">
        <f>IF(C1626="","",IF(AND(COUNTIFS($J$18:J1626,J1626)=1,C1626&lt;&gt;""),1,""))</f>
        <v/>
      </c>
      <c r="AH1626" s="211" t="str">
        <f>IF(G1626="","",IF(AND(COUNTIFS($J$18:J1626,J1626)=1,G1626&lt;&gt;""),1,""))</f>
        <v/>
      </c>
      <c r="AI1626" s="28">
        <f t="shared" si="315"/>
        <v>54700260.692079633</v>
      </c>
      <c r="AJ1626" s="28">
        <f t="shared" si="316"/>
        <v>7482899.5749188662</v>
      </c>
      <c r="AK1626" s="29">
        <f t="shared" si="317"/>
        <v>0.13679824337660532</v>
      </c>
      <c r="AL1626" s="210"/>
      <c r="AM1626" s="210"/>
      <c r="AN1626" s="210"/>
      <c r="AO1626" s="210"/>
      <c r="AP1626" s="45" t="str">
        <f t="shared" si="318"/>
        <v>20216</v>
      </c>
      <c r="AQ1626" s="45" t="str">
        <f t="shared" si="319"/>
        <v>20216JPY</v>
      </c>
    </row>
    <row r="1627" spans="1:43" s="15" customFormat="1">
      <c r="A1627" s="208" t="s">
        <v>35</v>
      </c>
      <c r="B1627" s="209">
        <v>2021</v>
      </c>
      <c r="C1627" s="209">
        <v>3</v>
      </c>
      <c r="D1627" s="57" t="str">
        <f t="shared" si="308"/>
        <v>Q4</v>
      </c>
      <c r="E1627" s="208" t="s">
        <v>40</v>
      </c>
      <c r="F1627" s="209">
        <v>2021</v>
      </c>
      <c r="G1627" s="209">
        <v>6</v>
      </c>
      <c r="H1627" s="213"/>
      <c r="I1627" s="57" t="str">
        <f t="shared" si="311"/>
        <v>Q1</v>
      </c>
      <c r="J1627" s="204" t="s">
        <v>1713</v>
      </c>
      <c r="K1627" s="213" t="s">
        <v>1714</v>
      </c>
      <c r="L1627" s="210" t="s">
        <v>79</v>
      </c>
      <c r="M1627" s="208" t="s">
        <v>47</v>
      </c>
      <c r="N1627" s="208">
        <v>1</v>
      </c>
      <c r="O1627" s="208"/>
      <c r="P1627" s="57" t="str">
        <f t="shared" si="312"/>
        <v>MAIN UNIT</v>
      </c>
      <c r="Q1627" s="208" t="s">
        <v>56</v>
      </c>
      <c r="R1627" s="208" t="s">
        <v>49</v>
      </c>
      <c r="S1627" s="208" t="s">
        <v>36</v>
      </c>
      <c r="T1627" s="208" t="s">
        <v>65</v>
      </c>
      <c r="U1627" s="208" t="s">
        <v>66</v>
      </c>
      <c r="V1627" s="208" t="s">
        <v>99</v>
      </c>
      <c r="W1627" s="208" t="s">
        <v>96</v>
      </c>
      <c r="X1627" s="34">
        <v>11000000</v>
      </c>
      <c r="Y1627" s="215" t="str">
        <f t="shared" si="310"/>
        <v>1</v>
      </c>
      <c r="Z1627" s="26">
        <f t="shared" si="309"/>
        <v>11000000</v>
      </c>
      <c r="AA1627" s="208">
        <v>7.2099999999999997E-2</v>
      </c>
      <c r="AB1627" s="35">
        <f t="shared" si="320"/>
        <v>793100</v>
      </c>
      <c r="AC1627" s="27">
        <f t="shared" si="313"/>
        <v>65510.060000000005</v>
      </c>
      <c r="AD1627" s="212">
        <v>8.2600000000000007E-2</v>
      </c>
      <c r="AE1627" s="211">
        <f t="shared" si="314"/>
        <v>1</v>
      </c>
      <c r="AF1627" s="211" t="str">
        <f>IF(AND(COUNTIFS($J$18:J1627,J1627)=1,AE1627=1),1,"")</f>
        <v/>
      </c>
      <c r="AG1627" s="211" t="str">
        <f>IF(C1627="","",IF(AND(COUNTIFS($J$18:J1627,J1627)=1,C1627&lt;&gt;""),1,""))</f>
        <v/>
      </c>
      <c r="AH1627" s="211" t="str">
        <f>IF(G1627="","",IF(AND(COUNTIFS($J$18:J1627,J1627)=1,G1627&lt;&gt;""),1,""))</f>
        <v/>
      </c>
      <c r="AI1627" s="28">
        <f t="shared" si="315"/>
        <v>54700260.692079633</v>
      </c>
      <c r="AJ1627" s="28">
        <f t="shared" si="316"/>
        <v>7482899.5749188662</v>
      </c>
      <c r="AK1627" s="29">
        <f t="shared" si="317"/>
        <v>0.13679824337660532</v>
      </c>
      <c r="AL1627" s="210"/>
      <c r="AM1627" s="210"/>
      <c r="AN1627" s="210"/>
      <c r="AO1627" s="210"/>
      <c r="AP1627" s="45" t="str">
        <f t="shared" si="318"/>
        <v>20216</v>
      </c>
      <c r="AQ1627" s="45" t="str">
        <f t="shared" si="319"/>
        <v>20216JPY</v>
      </c>
    </row>
    <row r="1628" spans="1:43" s="15" customFormat="1">
      <c r="A1628" s="208" t="s">
        <v>35</v>
      </c>
      <c r="B1628" s="209">
        <v>2021</v>
      </c>
      <c r="C1628" s="209">
        <v>3</v>
      </c>
      <c r="D1628" s="57" t="str">
        <f t="shared" si="308"/>
        <v>Q4</v>
      </c>
      <c r="E1628" s="208" t="s">
        <v>40</v>
      </c>
      <c r="F1628" s="209">
        <v>2021</v>
      </c>
      <c r="G1628" s="209">
        <v>6</v>
      </c>
      <c r="H1628" s="213"/>
      <c r="I1628" s="57" t="str">
        <f t="shared" si="311"/>
        <v>Q1</v>
      </c>
      <c r="J1628" s="204" t="s">
        <v>1713</v>
      </c>
      <c r="K1628" s="213" t="s">
        <v>1714</v>
      </c>
      <c r="L1628" s="210" t="s">
        <v>79</v>
      </c>
      <c r="M1628" s="208" t="s">
        <v>47</v>
      </c>
      <c r="N1628" s="208">
        <v>1</v>
      </c>
      <c r="O1628" s="208"/>
      <c r="P1628" s="57" t="str">
        <f t="shared" si="312"/>
        <v>MAIN UNIT</v>
      </c>
      <c r="Q1628" s="208" t="s">
        <v>56</v>
      </c>
      <c r="R1628" s="208" t="s">
        <v>49</v>
      </c>
      <c r="S1628" s="208" t="s">
        <v>36</v>
      </c>
      <c r="T1628" s="208" t="s">
        <v>65</v>
      </c>
      <c r="U1628" s="208" t="s">
        <v>66</v>
      </c>
      <c r="V1628" s="208" t="s">
        <v>99</v>
      </c>
      <c r="W1628" s="208" t="s">
        <v>96</v>
      </c>
      <c r="X1628" s="34">
        <v>11000000</v>
      </c>
      <c r="Y1628" s="215" t="str">
        <f t="shared" si="310"/>
        <v>1</v>
      </c>
      <c r="Z1628" s="26">
        <f t="shared" si="309"/>
        <v>11000000</v>
      </c>
      <c r="AA1628" s="208">
        <v>7.2099999999999997E-2</v>
      </c>
      <c r="AB1628" s="35">
        <f t="shared" si="320"/>
        <v>793100</v>
      </c>
      <c r="AC1628" s="27">
        <f t="shared" si="313"/>
        <v>65510.060000000005</v>
      </c>
      <c r="AD1628" s="212">
        <v>8.2600000000000007E-2</v>
      </c>
      <c r="AE1628" s="211">
        <f t="shared" si="314"/>
        <v>1</v>
      </c>
      <c r="AF1628" s="211" t="str">
        <f>IF(AND(COUNTIFS($J$18:J1628,J1628)=1,AE1628=1),1,"")</f>
        <v/>
      </c>
      <c r="AG1628" s="211" t="str">
        <f>IF(C1628="","",IF(AND(COUNTIFS($J$18:J1628,J1628)=1,C1628&lt;&gt;""),1,""))</f>
        <v/>
      </c>
      <c r="AH1628" s="211" t="str">
        <f>IF(G1628="","",IF(AND(COUNTIFS($J$18:J1628,J1628)=1,G1628&lt;&gt;""),1,""))</f>
        <v/>
      </c>
      <c r="AI1628" s="28">
        <f t="shared" si="315"/>
        <v>54700260.692079633</v>
      </c>
      <c r="AJ1628" s="28">
        <f t="shared" si="316"/>
        <v>7482899.5749188662</v>
      </c>
      <c r="AK1628" s="29">
        <f t="shared" si="317"/>
        <v>0.13679824337660532</v>
      </c>
      <c r="AL1628" s="210"/>
      <c r="AM1628" s="210"/>
      <c r="AN1628" s="210"/>
      <c r="AO1628" s="210"/>
      <c r="AP1628" s="45" t="str">
        <f t="shared" si="318"/>
        <v>20216</v>
      </c>
      <c r="AQ1628" s="45" t="str">
        <f t="shared" si="319"/>
        <v>20216JPY</v>
      </c>
    </row>
    <row r="1629" spans="1:43" s="15" customFormat="1">
      <c r="A1629" s="208" t="s">
        <v>35</v>
      </c>
      <c r="B1629" s="209">
        <v>2021</v>
      </c>
      <c r="C1629" s="209">
        <v>3</v>
      </c>
      <c r="D1629" s="57" t="str">
        <f t="shared" si="308"/>
        <v>Q4</v>
      </c>
      <c r="E1629" s="208" t="s">
        <v>40</v>
      </c>
      <c r="F1629" s="209">
        <v>2021</v>
      </c>
      <c r="G1629" s="209">
        <v>6</v>
      </c>
      <c r="H1629" s="213"/>
      <c r="I1629" s="57" t="str">
        <f t="shared" si="311"/>
        <v>Q1</v>
      </c>
      <c r="J1629" s="204" t="s">
        <v>1713</v>
      </c>
      <c r="K1629" s="213" t="s">
        <v>1714</v>
      </c>
      <c r="L1629" s="210" t="s">
        <v>79</v>
      </c>
      <c r="M1629" s="208" t="s">
        <v>47</v>
      </c>
      <c r="N1629" s="208">
        <v>1</v>
      </c>
      <c r="O1629" s="208"/>
      <c r="P1629" s="57" t="str">
        <f t="shared" si="312"/>
        <v>MAIN UNIT</v>
      </c>
      <c r="Q1629" s="208" t="s">
        <v>56</v>
      </c>
      <c r="R1629" s="208" t="s">
        <v>49</v>
      </c>
      <c r="S1629" s="208" t="s">
        <v>36</v>
      </c>
      <c r="T1629" s="208" t="s">
        <v>65</v>
      </c>
      <c r="U1629" s="208" t="s">
        <v>66</v>
      </c>
      <c r="V1629" s="208" t="s">
        <v>99</v>
      </c>
      <c r="W1629" s="208" t="s">
        <v>96</v>
      </c>
      <c r="X1629" s="34">
        <v>11000000</v>
      </c>
      <c r="Y1629" s="215" t="str">
        <f t="shared" si="310"/>
        <v>1</v>
      </c>
      <c r="Z1629" s="26">
        <f t="shared" si="309"/>
        <v>11000000</v>
      </c>
      <c r="AA1629" s="208">
        <v>7.2099999999999997E-2</v>
      </c>
      <c r="AB1629" s="35">
        <f t="shared" si="320"/>
        <v>793100</v>
      </c>
      <c r="AC1629" s="27">
        <f t="shared" si="313"/>
        <v>65510.060000000005</v>
      </c>
      <c r="AD1629" s="212">
        <v>8.2600000000000007E-2</v>
      </c>
      <c r="AE1629" s="211">
        <f t="shared" si="314"/>
        <v>1</v>
      </c>
      <c r="AF1629" s="211" t="str">
        <f>IF(AND(COUNTIFS($J$18:J1629,J1629)=1,AE1629=1),1,"")</f>
        <v/>
      </c>
      <c r="AG1629" s="211" t="str">
        <f>IF(C1629="","",IF(AND(COUNTIFS($J$18:J1629,J1629)=1,C1629&lt;&gt;""),1,""))</f>
        <v/>
      </c>
      <c r="AH1629" s="211" t="str">
        <f>IF(G1629="","",IF(AND(COUNTIFS($J$18:J1629,J1629)=1,G1629&lt;&gt;""),1,""))</f>
        <v/>
      </c>
      <c r="AI1629" s="28">
        <f t="shared" si="315"/>
        <v>54700260.692079633</v>
      </c>
      <c r="AJ1629" s="28">
        <f t="shared" si="316"/>
        <v>7482899.5749188662</v>
      </c>
      <c r="AK1629" s="29">
        <f t="shared" si="317"/>
        <v>0.13679824337660532</v>
      </c>
      <c r="AL1629" s="210"/>
      <c r="AM1629" s="210"/>
      <c r="AN1629" s="210"/>
      <c r="AO1629" s="210"/>
      <c r="AP1629" s="45" t="str">
        <f t="shared" si="318"/>
        <v>20216</v>
      </c>
      <c r="AQ1629" s="45" t="str">
        <f t="shared" si="319"/>
        <v>20216JPY</v>
      </c>
    </row>
    <row r="1630" spans="1:43" s="15" customFormat="1">
      <c r="A1630" s="208" t="s">
        <v>35</v>
      </c>
      <c r="B1630" s="209">
        <v>2021</v>
      </c>
      <c r="C1630" s="209">
        <v>3</v>
      </c>
      <c r="D1630" s="57" t="str">
        <f t="shared" si="308"/>
        <v>Q4</v>
      </c>
      <c r="E1630" s="208" t="s">
        <v>40</v>
      </c>
      <c r="F1630" s="209">
        <v>2021</v>
      </c>
      <c r="G1630" s="209">
        <v>6</v>
      </c>
      <c r="H1630" s="213"/>
      <c r="I1630" s="57" t="str">
        <f t="shared" si="311"/>
        <v>Q1</v>
      </c>
      <c r="J1630" s="204" t="s">
        <v>1713</v>
      </c>
      <c r="K1630" s="213" t="s">
        <v>1714</v>
      </c>
      <c r="L1630" s="210" t="s">
        <v>79</v>
      </c>
      <c r="M1630" s="208" t="s">
        <v>47</v>
      </c>
      <c r="N1630" s="208">
        <v>1</v>
      </c>
      <c r="O1630" s="208"/>
      <c r="P1630" s="57" t="str">
        <f t="shared" si="312"/>
        <v>MAIN UNIT</v>
      </c>
      <c r="Q1630" s="208" t="s">
        <v>56</v>
      </c>
      <c r="R1630" s="208" t="s">
        <v>49</v>
      </c>
      <c r="S1630" s="208" t="s">
        <v>36</v>
      </c>
      <c r="T1630" s="208" t="s">
        <v>65</v>
      </c>
      <c r="U1630" s="208" t="s">
        <v>66</v>
      </c>
      <c r="V1630" s="208" t="s">
        <v>99</v>
      </c>
      <c r="W1630" s="208" t="s">
        <v>96</v>
      </c>
      <c r="X1630" s="34">
        <v>11000000</v>
      </c>
      <c r="Y1630" s="215" t="str">
        <f t="shared" si="310"/>
        <v>1</v>
      </c>
      <c r="Z1630" s="26">
        <f t="shared" si="309"/>
        <v>11000000</v>
      </c>
      <c r="AA1630" s="208">
        <v>7.2099999999999997E-2</v>
      </c>
      <c r="AB1630" s="35">
        <f t="shared" si="320"/>
        <v>793100</v>
      </c>
      <c r="AC1630" s="27">
        <f t="shared" si="313"/>
        <v>65510.060000000005</v>
      </c>
      <c r="AD1630" s="212">
        <v>8.2600000000000007E-2</v>
      </c>
      <c r="AE1630" s="211">
        <f t="shared" si="314"/>
        <v>1</v>
      </c>
      <c r="AF1630" s="211" t="str">
        <f>IF(AND(COUNTIFS($J$18:J1630,J1630)=1,AE1630=1),1,"")</f>
        <v/>
      </c>
      <c r="AG1630" s="211" t="str">
        <f>IF(C1630="","",IF(AND(COUNTIFS($J$18:J1630,J1630)=1,C1630&lt;&gt;""),1,""))</f>
        <v/>
      </c>
      <c r="AH1630" s="211" t="str">
        <f>IF(G1630="","",IF(AND(COUNTIFS($J$18:J1630,J1630)=1,G1630&lt;&gt;""),1,""))</f>
        <v/>
      </c>
      <c r="AI1630" s="28">
        <f t="shared" si="315"/>
        <v>54700260.692079633</v>
      </c>
      <c r="AJ1630" s="28">
        <f t="shared" si="316"/>
        <v>7482899.5749188662</v>
      </c>
      <c r="AK1630" s="29">
        <f t="shared" si="317"/>
        <v>0.13679824337660532</v>
      </c>
      <c r="AL1630" s="210"/>
      <c r="AM1630" s="210"/>
      <c r="AN1630" s="210"/>
      <c r="AO1630" s="210"/>
      <c r="AP1630" s="45" t="str">
        <f t="shared" si="318"/>
        <v>20216</v>
      </c>
      <c r="AQ1630" s="45" t="str">
        <f t="shared" si="319"/>
        <v>20216JPY</v>
      </c>
    </row>
    <row r="1631" spans="1:43" s="15" customFormat="1">
      <c r="A1631" s="208" t="s">
        <v>35</v>
      </c>
      <c r="B1631" s="209">
        <v>2021</v>
      </c>
      <c r="C1631" s="209">
        <v>3</v>
      </c>
      <c r="D1631" s="57" t="str">
        <f t="shared" si="308"/>
        <v>Q4</v>
      </c>
      <c r="E1631" s="208" t="s">
        <v>40</v>
      </c>
      <c r="F1631" s="209">
        <v>2021</v>
      </c>
      <c r="G1631" s="209">
        <v>6</v>
      </c>
      <c r="H1631" s="213"/>
      <c r="I1631" s="57" t="str">
        <f t="shared" si="311"/>
        <v>Q1</v>
      </c>
      <c r="J1631" s="204" t="s">
        <v>1713</v>
      </c>
      <c r="K1631" s="213" t="s">
        <v>1714</v>
      </c>
      <c r="L1631" s="210" t="s">
        <v>55</v>
      </c>
      <c r="M1631" s="208" t="s">
        <v>47</v>
      </c>
      <c r="N1631" s="208">
        <v>1</v>
      </c>
      <c r="O1631" s="208"/>
      <c r="P1631" s="57" t="str">
        <f t="shared" si="312"/>
        <v>MAIN UNIT</v>
      </c>
      <c r="Q1631" s="208" t="s">
        <v>56</v>
      </c>
      <c r="R1631" s="208" t="s">
        <v>49</v>
      </c>
      <c r="S1631" s="208" t="s">
        <v>36</v>
      </c>
      <c r="T1631" s="208" t="s">
        <v>65</v>
      </c>
      <c r="U1631" s="208" t="s">
        <v>66</v>
      </c>
      <c r="V1631" s="208" t="s">
        <v>99</v>
      </c>
      <c r="W1631" s="208" t="s">
        <v>96</v>
      </c>
      <c r="X1631" s="34">
        <v>6900000</v>
      </c>
      <c r="Y1631" s="215" t="str">
        <f t="shared" si="310"/>
        <v>1</v>
      </c>
      <c r="Z1631" s="26">
        <f t="shared" si="309"/>
        <v>6900000</v>
      </c>
      <c r="AA1631" s="208">
        <v>7.2099999999999997E-2</v>
      </c>
      <c r="AB1631" s="35">
        <f t="shared" si="320"/>
        <v>497490</v>
      </c>
      <c r="AC1631" s="27">
        <f t="shared" si="313"/>
        <v>40246.940999999999</v>
      </c>
      <c r="AD1631" s="212">
        <v>8.09E-2</v>
      </c>
      <c r="AE1631" s="211">
        <f t="shared" si="314"/>
        <v>1</v>
      </c>
      <c r="AF1631" s="211" t="str">
        <f>IF(AND(COUNTIFS($J$18:J1631,J1631)=1,AE1631=1),1,"")</f>
        <v/>
      </c>
      <c r="AG1631" s="211" t="str">
        <f>IF(C1631="","",IF(AND(COUNTIFS($J$18:J1631,J1631)=1,C1631&lt;&gt;""),1,""))</f>
        <v/>
      </c>
      <c r="AH1631" s="211" t="str">
        <f>IF(G1631="","",IF(AND(COUNTIFS($J$18:J1631,J1631)=1,G1631&lt;&gt;""),1,""))</f>
        <v/>
      </c>
      <c r="AI1631" s="28">
        <f t="shared" si="315"/>
        <v>54700260.692079633</v>
      </c>
      <c r="AJ1631" s="28">
        <f t="shared" si="316"/>
        <v>7482899.5749188662</v>
      </c>
      <c r="AK1631" s="29">
        <f t="shared" si="317"/>
        <v>0.13679824337660532</v>
      </c>
      <c r="AL1631" s="210"/>
      <c r="AM1631" s="210"/>
      <c r="AN1631" s="210"/>
      <c r="AO1631" s="210"/>
      <c r="AP1631" s="45" t="str">
        <f t="shared" si="318"/>
        <v>20216</v>
      </c>
      <c r="AQ1631" s="45" t="str">
        <f t="shared" si="319"/>
        <v>20216JPY</v>
      </c>
    </row>
    <row r="1632" spans="1:43" s="15" customFormat="1">
      <c r="A1632" s="208" t="s">
        <v>35</v>
      </c>
      <c r="B1632" s="209">
        <v>2021</v>
      </c>
      <c r="C1632" s="209">
        <v>3</v>
      </c>
      <c r="D1632" s="57" t="str">
        <f t="shared" si="308"/>
        <v>Q4</v>
      </c>
      <c r="E1632" s="208" t="s">
        <v>40</v>
      </c>
      <c r="F1632" s="209">
        <v>2021</v>
      </c>
      <c r="G1632" s="209">
        <v>6</v>
      </c>
      <c r="H1632" s="213"/>
      <c r="I1632" s="57" t="str">
        <f t="shared" si="311"/>
        <v>Q1</v>
      </c>
      <c r="J1632" s="204" t="s">
        <v>1713</v>
      </c>
      <c r="K1632" s="213" t="s">
        <v>1714</v>
      </c>
      <c r="L1632" s="210" t="s">
        <v>55</v>
      </c>
      <c r="M1632" s="208" t="s">
        <v>47</v>
      </c>
      <c r="N1632" s="208">
        <v>1</v>
      </c>
      <c r="O1632" s="208"/>
      <c r="P1632" s="57" t="str">
        <f t="shared" si="312"/>
        <v>MAIN UNIT</v>
      </c>
      <c r="Q1632" s="208" t="s">
        <v>56</v>
      </c>
      <c r="R1632" s="208" t="s">
        <v>49</v>
      </c>
      <c r="S1632" s="208" t="s">
        <v>36</v>
      </c>
      <c r="T1632" s="208" t="s">
        <v>65</v>
      </c>
      <c r="U1632" s="208" t="s">
        <v>66</v>
      </c>
      <c r="V1632" s="208" t="s">
        <v>99</v>
      </c>
      <c r="W1632" s="208" t="s">
        <v>96</v>
      </c>
      <c r="X1632" s="34">
        <v>6900000</v>
      </c>
      <c r="Y1632" s="215" t="str">
        <f t="shared" si="310"/>
        <v>1</v>
      </c>
      <c r="Z1632" s="26">
        <f t="shared" si="309"/>
        <v>6900000</v>
      </c>
      <c r="AA1632" s="208">
        <v>7.2099999999999997E-2</v>
      </c>
      <c r="AB1632" s="35">
        <f t="shared" si="320"/>
        <v>497490</v>
      </c>
      <c r="AC1632" s="27">
        <f t="shared" si="313"/>
        <v>40246.940999999999</v>
      </c>
      <c r="AD1632" s="212">
        <v>8.09E-2</v>
      </c>
      <c r="AE1632" s="211">
        <f t="shared" si="314"/>
        <v>1</v>
      </c>
      <c r="AF1632" s="211" t="str">
        <f>IF(AND(COUNTIFS($J$18:J1632,J1632)=1,AE1632=1),1,"")</f>
        <v/>
      </c>
      <c r="AG1632" s="211" t="str">
        <f>IF(C1632="","",IF(AND(COUNTIFS($J$18:J1632,J1632)=1,C1632&lt;&gt;""),1,""))</f>
        <v/>
      </c>
      <c r="AH1632" s="211" t="str">
        <f>IF(G1632="","",IF(AND(COUNTIFS($J$18:J1632,J1632)=1,G1632&lt;&gt;""),1,""))</f>
        <v/>
      </c>
      <c r="AI1632" s="28">
        <f t="shared" si="315"/>
        <v>54700260.692079633</v>
      </c>
      <c r="AJ1632" s="28">
        <f t="shared" si="316"/>
        <v>7482899.5749188662</v>
      </c>
      <c r="AK1632" s="29">
        <f t="shared" si="317"/>
        <v>0.13679824337660532</v>
      </c>
      <c r="AL1632" s="210"/>
      <c r="AM1632" s="210"/>
      <c r="AN1632" s="210"/>
      <c r="AO1632" s="210"/>
      <c r="AP1632" s="45" t="str">
        <f t="shared" si="318"/>
        <v>20216</v>
      </c>
      <c r="AQ1632" s="45" t="str">
        <f t="shared" si="319"/>
        <v>20216JPY</v>
      </c>
    </row>
    <row r="1633" spans="1:43" s="15" customFormat="1">
      <c r="A1633" s="208" t="s">
        <v>35</v>
      </c>
      <c r="B1633" s="209">
        <v>2021</v>
      </c>
      <c r="C1633" s="209">
        <v>3</v>
      </c>
      <c r="D1633" s="57" t="str">
        <f t="shared" si="308"/>
        <v>Q4</v>
      </c>
      <c r="E1633" s="208" t="s">
        <v>40</v>
      </c>
      <c r="F1633" s="209">
        <v>2021</v>
      </c>
      <c r="G1633" s="209">
        <v>6</v>
      </c>
      <c r="H1633" s="213"/>
      <c r="I1633" s="57" t="str">
        <f t="shared" si="311"/>
        <v>Q1</v>
      </c>
      <c r="J1633" s="204" t="s">
        <v>1713</v>
      </c>
      <c r="K1633" s="213" t="s">
        <v>1714</v>
      </c>
      <c r="L1633" s="210" t="s">
        <v>55</v>
      </c>
      <c r="M1633" s="208" t="s">
        <v>47</v>
      </c>
      <c r="N1633" s="208">
        <v>1</v>
      </c>
      <c r="O1633" s="208"/>
      <c r="P1633" s="57" t="str">
        <f t="shared" si="312"/>
        <v>MAIN UNIT</v>
      </c>
      <c r="Q1633" s="208" t="s">
        <v>56</v>
      </c>
      <c r="R1633" s="208" t="s">
        <v>49</v>
      </c>
      <c r="S1633" s="208" t="s">
        <v>36</v>
      </c>
      <c r="T1633" s="208" t="s">
        <v>65</v>
      </c>
      <c r="U1633" s="208" t="s">
        <v>66</v>
      </c>
      <c r="V1633" s="208" t="s">
        <v>99</v>
      </c>
      <c r="W1633" s="208" t="s">
        <v>96</v>
      </c>
      <c r="X1633" s="34">
        <v>6900000</v>
      </c>
      <c r="Y1633" s="215" t="str">
        <f t="shared" si="310"/>
        <v>1</v>
      </c>
      <c r="Z1633" s="26">
        <f t="shared" si="309"/>
        <v>6900000</v>
      </c>
      <c r="AA1633" s="208">
        <v>7.2099999999999997E-2</v>
      </c>
      <c r="AB1633" s="35">
        <f t="shared" si="320"/>
        <v>497490</v>
      </c>
      <c r="AC1633" s="27">
        <f t="shared" si="313"/>
        <v>41092.674000000006</v>
      </c>
      <c r="AD1633" s="212">
        <v>8.2600000000000007E-2</v>
      </c>
      <c r="AE1633" s="211">
        <f t="shared" si="314"/>
        <v>1</v>
      </c>
      <c r="AF1633" s="211" t="str">
        <f>IF(AND(COUNTIFS($J$18:J1633,J1633)=1,AE1633=1),1,"")</f>
        <v/>
      </c>
      <c r="AG1633" s="211" t="str">
        <f>IF(C1633="","",IF(AND(COUNTIFS($J$18:J1633,J1633)=1,C1633&lt;&gt;""),1,""))</f>
        <v/>
      </c>
      <c r="AH1633" s="211" t="str">
        <f>IF(G1633="","",IF(AND(COUNTIFS($J$18:J1633,J1633)=1,G1633&lt;&gt;""),1,""))</f>
        <v/>
      </c>
      <c r="AI1633" s="28">
        <f t="shared" si="315"/>
        <v>54700260.692079633</v>
      </c>
      <c r="AJ1633" s="28">
        <f t="shared" si="316"/>
        <v>7482899.5749188662</v>
      </c>
      <c r="AK1633" s="29">
        <f t="shared" si="317"/>
        <v>0.13679824337660532</v>
      </c>
      <c r="AL1633" s="210"/>
      <c r="AM1633" s="210"/>
      <c r="AN1633" s="210"/>
      <c r="AO1633" s="210"/>
      <c r="AP1633" s="45" t="str">
        <f t="shared" si="318"/>
        <v>20216</v>
      </c>
      <c r="AQ1633" s="45" t="str">
        <f t="shared" si="319"/>
        <v>20216JPY</v>
      </c>
    </row>
    <row r="1634" spans="1:43" s="15" customFormat="1">
      <c r="A1634" s="208" t="s">
        <v>35</v>
      </c>
      <c r="B1634" s="209">
        <v>2021</v>
      </c>
      <c r="C1634" s="209">
        <v>3</v>
      </c>
      <c r="D1634" s="57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208" t="s">
        <v>40</v>
      </c>
      <c r="F1634" s="209">
        <v>2021</v>
      </c>
      <c r="G1634" s="209">
        <v>6</v>
      </c>
      <c r="H1634" s="213"/>
      <c r="I1634" s="57" t="str">
        <f t="shared" si="311"/>
        <v>Q1</v>
      </c>
      <c r="J1634" s="204" t="s">
        <v>1715</v>
      </c>
      <c r="K1634" s="213" t="s">
        <v>731</v>
      </c>
      <c r="L1634" s="210" t="s">
        <v>79</v>
      </c>
      <c r="M1634" s="208" t="s">
        <v>47</v>
      </c>
      <c r="N1634" s="208">
        <v>1</v>
      </c>
      <c r="O1634" s="208"/>
      <c r="P1634" s="57" t="str">
        <f t="shared" si="312"/>
        <v>MAIN UNIT</v>
      </c>
      <c r="Q1634" s="208" t="s">
        <v>48</v>
      </c>
      <c r="R1634" s="208" t="s">
        <v>49</v>
      </c>
      <c r="S1634" s="208" t="s">
        <v>36</v>
      </c>
      <c r="T1634" s="208" t="s">
        <v>65</v>
      </c>
      <c r="U1634" s="208" t="s">
        <v>66</v>
      </c>
      <c r="V1634" s="208" t="s">
        <v>109</v>
      </c>
      <c r="W1634" s="208" t="s">
        <v>96</v>
      </c>
      <c r="X1634" s="34">
        <v>14500000</v>
      </c>
      <c r="Y1634" s="215" t="str">
        <f t="shared" si="310"/>
        <v>1</v>
      </c>
      <c r="Z1634" s="26">
        <f t="shared" ref="Z1634:Z1697" si="322">IF(X1634="","",X1634*MAX(O1634,N1634))</f>
        <v>14500000</v>
      </c>
      <c r="AA1634" s="208">
        <v>7.2099999999999997E-2</v>
      </c>
      <c r="AB1634" s="35">
        <f t="shared" si="320"/>
        <v>1045450</v>
      </c>
      <c r="AC1634" s="27">
        <f t="shared" si="313"/>
        <v>109249.52499999999</v>
      </c>
      <c r="AD1634" s="212">
        <v>0.1045</v>
      </c>
      <c r="AE1634" s="211">
        <f t="shared" si="314"/>
        <v>0</v>
      </c>
      <c r="AF1634" s="211" t="str">
        <f>IF(AND(COUNTIFS($J$18:J1634,J1634)=1,AE1634=1),1,"")</f>
        <v/>
      </c>
      <c r="AG1634" s="211">
        <f>IF(C1634="","",IF(AND(COUNTIFS($J$18:J1634,J1634)=1,C1634&lt;&gt;""),1,""))</f>
        <v>1</v>
      </c>
      <c r="AH1634" s="211">
        <f>IF(G1634="","",IF(AND(COUNTIFS($J$18:J1634,J1634)=1,G1634&lt;&gt;""),1,""))</f>
        <v>1</v>
      </c>
      <c r="AI1634" s="28">
        <f t="shared" si="315"/>
        <v>54700260.692079633</v>
      </c>
      <c r="AJ1634" s="28">
        <f t="shared" si="316"/>
        <v>7482899.5749188662</v>
      </c>
      <c r="AK1634" s="29">
        <f t="shared" si="317"/>
        <v>0.13679824337660532</v>
      </c>
      <c r="AL1634" s="210"/>
      <c r="AM1634" s="210"/>
      <c r="AN1634" s="210"/>
      <c r="AO1634" s="210"/>
      <c r="AP1634" s="45" t="str">
        <f t="shared" si="318"/>
        <v>20216</v>
      </c>
      <c r="AQ1634" s="45" t="str">
        <f t="shared" si="319"/>
        <v>20216JPY</v>
      </c>
    </row>
    <row r="1635" spans="1:43" s="15" customFormat="1">
      <c r="A1635" s="208" t="s">
        <v>35</v>
      </c>
      <c r="B1635" s="209">
        <v>2021</v>
      </c>
      <c r="C1635" s="209">
        <v>3</v>
      </c>
      <c r="D1635" s="57" t="str">
        <f t="shared" si="321"/>
        <v>Q4</v>
      </c>
      <c r="E1635" s="208" t="s">
        <v>40</v>
      </c>
      <c r="F1635" s="209">
        <v>2021</v>
      </c>
      <c r="G1635" s="209">
        <v>6</v>
      </c>
      <c r="H1635" s="213"/>
      <c r="I1635" s="57" t="str">
        <f t="shared" si="311"/>
        <v>Q1</v>
      </c>
      <c r="J1635" s="204" t="s">
        <v>1715</v>
      </c>
      <c r="K1635" s="213" t="s">
        <v>731</v>
      </c>
      <c r="L1635" s="210" t="s">
        <v>79</v>
      </c>
      <c r="M1635" s="208" t="s">
        <v>47</v>
      </c>
      <c r="N1635" s="208">
        <v>1</v>
      </c>
      <c r="O1635" s="208"/>
      <c r="P1635" s="57" t="str">
        <f t="shared" si="312"/>
        <v>MAIN UNIT</v>
      </c>
      <c r="Q1635" s="208" t="s">
        <v>48</v>
      </c>
      <c r="R1635" s="208" t="s">
        <v>49</v>
      </c>
      <c r="S1635" s="208" t="s">
        <v>36</v>
      </c>
      <c r="T1635" s="208" t="s">
        <v>65</v>
      </c>
      <c r="U1635" s="208" t="s">
        <v>66</v>
      </c>
      <c r="V1635" s="208" t="s">
        <v>109</v>
      </c>
      <c r="W1635" s="208" t="s">
        <v>96</v>
      </c>
      <c r="X1635" s="34">
        <v>14500000</v>
      </c>
      <c r="Y1635" s="215" t="str">
        <f t="shared" si="310"/>
        <v>1</v>
      </c>
      <c r="Z1635" s="26">
        <f t="shared" si="322"/>
        <v>14500000</v>
      </c>
      <c r="AA1635" s="208">
        <v>7.2099999999999997E-2</v>
      </c>
      <c r="AB1635" s="35">
        <f t="shared" si="320"/>
        <v>1045450</v>
      </c>
      <c r="AC1635" s="27">
        <f t="shared" si="313"/>
        <v>109249.52499999999</v>
      </c>
      <c r="AD1635" s="212">
        <v>0.1045</v>
      </c>
      <c r="AE1635" s="211">
        <f t="shared" si="314"/>
        <v>0</v>
      </c>
      <c r="AF1635" s="211" t="str">
        <f>IF(AND(COUNTIFS($J$18:J1635,J1635)=1,AE1635=1),1,"")</f>
        <v/>
      </c>
      <c r="AG1635" s="211" t="str">
        <f>IF(C1635="","",IF(AND(COUNTIFS($J$18:J1635,J1635)=1,C1635&lt;&gt;""),1,""))</f>
        <v/>
      </c>
      <c r="AH1635" s="211" t="str">
        <f>IF(G1635="","",IF(AND(COUNTIFS($J$18:J1635,J1635)=1,G1635&lt;&gt;""),1,""))</f>
        <v/>
      </c>
      <c r="AI1635" s="28">
        <f t="shared" si="315"/>
        <v>54700260.692079633</v>
      </c>
      <c r="AJ1635" s="28">
        <f t="shared" si="316"/>
        <v>7482899.5749188662</v>
      </c>
      <c r="AK1635" s="29">
        <f t="shared" si="317"/>
        <v>0.13679824337660532</v>
      </c>
      <c r="AL1635" s="210"/>
      <c r="AM1635" s="210"/>
      <c r="AN1635" s="210"/>
      <c r="AO1635" s="210"/>
      <c r="AP1635" s="45" t="str">
        <f t="shared" si="318"/>
        <v>20216</v>
      </c>
      <c r="AQ1635" s="45" t="str">
        <f t="shared" si="319"/>
        <v>20216JPY</v>
      </c>
    </row>
    <row r="1636" spans="1:43" s="15" customFormat="1">
      <c r="A1636" s="208" t="s">
        <v>35</v>
      </c>
      <c r="B1636" s="209">
        <v>2021</v>
      </c>
      <c r="C1636" s="209">
        <v>3</v>
      </c>
      <c r="D1636" s="57" t="str">
        <f t="shared" si="321"/>
        <v>Q4</v>
      </c>
      <c r="E1636" s="208" t="s">
        <v>40</v>
      </c>
      <c r="F1636" s="209">
        <v>2021</v>
      </c>
      <c r="G1636" s="209">
        <v>6</v>
      </c>
      <c r="H1636" s="213"/>
      <c r="I1636" s="57" t="str">
        <f t="shared" si="311"/>
        <v>Q1</v>
      </c>
      <c r="J1636" s="204" t="s">
        <v>1715</v>
      </c>
      <c r="K1636" s="213" t="s">
        <v>731</v>
      </c>
      <c r="L1636" s="210" t="s">
        <v>55</v>
      </c>
      <c r="M1636" s="208" t="s">
        <v>47</v>
      </c>
      <c r="N1636" s="208">
        <v>1</v>
      </c>
      <c r="O1636" s="208"/>
      <c r="P1636" s="57" t="str">
        <f t="shared" si="312"/>
        <v>MAIN UNIT</v>
      </c>
      <c r="Q1636" s="208" t="s">
        <v>48</v>
      </c>
      <c r="R1636" s="208" t="s">
        <v>49</v>
      </c>
      <c r="S1636" s="208" t="s">
        <v>36</v>
      </c>
      <c r="T1636" s="208" t="s">
        <v>65</v>
      </c>
      <c r="U1636" s="208" t="s">
        <v>66</v>
      </c>
      <c r="V1636" s="208" t="s">
        <v>109</v>
      </c>
      <c r="W1636" s="208" t="s">
        <v>96</v>
      </c>
      <c r="X1636" s="34">
        <v>7340000</v>
      </c>
      <c r="Y1636" s="215" t="str">
        <f t="shared" si="310"/>
        <v>1</v>
      </c>
      <c r="Z1636" s="26">
        <f t="shared" si="322"/>
        <v>7340000</v>
      </c>
      <c r="AA1636" s="208">
        <v>7.2099999999999997E-2</v>
      </c>
      <c r="AB1636" s="35">
        <f t="shared" si="320"/>
        <v>529214</v>
      </c>
      <c r="AC1636" s="27">
        <f t="shared" si="313"/>
        <v>55302.862999999998</v>
      </c>
      <c r="AD1636" s="212">
        <v>0.1045</v>
      </c>
      <c r="AE1636" s="211">
        <f t="shared" si="314"/>
        <v>0</v>
      </c>
      <c r="AF1636" s="211" t="str">
        <f>IF(AND(COUNTIFS($J$18:J1636,J1636)=1,AE1636=1),1,"")</f>
        <v/>
      </c>
      <c r="AG1636" s="211" t="str">
        <f>IF(C1636="","",IF(AND(COUNTIFS($J$18:J1636,J1636)=1,C1636&lt;&gt;""),1,""))</f>
        <v/>
      </c>
      <c r="AH1636" s="211" t="str">
        <f>IF(G1636="","",IF(AND(COUNTIFS($J$18:J1636,J1636)=1,G1636&lt;&gt;""),1,""))</f>
        <v/>
      </c>
      <c r="AI1636" s="28">
        <f t="shared" si="315"/>
        <v>54700260.692079633</v>
      </c>
      <c r="AJ1636" s="28">
        <f t="shared" si="316"/>
        <v>7482899.5749188662</v>
      </c>
      <c r="AK1636" s="29">
        <f t="shared" si="317"/>
        <v>0.13679824337660532</v>
      </c>
      <c r="AL1636" s="210"/>
      <c r="AM1636" s="210"/>
      <c r="AN1636" s="210"/>
      <c r="AO1636" s="210"/>
      <c r="AP1636" s="45" t="str">
        <f t="shared" si="318"/>
        <v>20216</v>
      </c>
      <c r="AQ1636" s="45" t="str">
        <f t="shared" si="319"/>
        <v>20216JPY</v>
      </c>
    </row>
    <row r="1637" spans="1:43" s="15" customFormat="1">
      <c r="A1637" s="208" t="s">
        <v>35</v>
      </c>
      <c r="B1637" s="209">
        <v>2021</v>
      </c>
      <c r="C1637" s="209">
        <v>3</v>
      </c>
      <c r="D1637" s="57" t="str">
        <f t="shared" si="321"/>
        <v>Q4</v>
      </c>
      <c r="E1637" s="208" t="s">
        <v>40</v>
      </c>
      <c r="F1637" s="209">
        <v>2021</v>
      </c>
      <c r="G1637" s="209">
        <v>6</v>
      </c>
      <c r="H1637" s="213"/>
      <c r="I1637" s="57" t="str">
        <f t="shared" si="311"/>
        <v>Q1</v>
      </c>
      <c r="J1637" s="204" t="s">
        <v>1716</v>
      </c>
      <c r="K1637" s="213" t="s">
        <v>1717</v>
      </c>
      <c r="L1637" s="210" t="s">
        <v>55</v>
      </c>
      <c r="M1637" s="208" t="s">
        <v>47</v>
      </c>
      <c r="N1637" s="208">
        <v>1</v>
      </c>
      <c r="O1637" s="208"/>
      <c r="P1637" s="57" t="str">
        <f t="shared" si="312"/>
        <v>MAIN UNIT</v>
      </c>
      <c r="Q1637" s="208" t="s">
        <v>48</v>
      </c>
      <c r="R1637" s="208" t="s">
        <v>49</v>
      </c>
      <c r="S1637" s="208" t="s">
        <v>37</v>
      </c>
      <c r="T1637" s="208" t="s">
        <v>155</v>
      </c>
      <c r="U1637" s="208" t="s">
        <v>76</v>
      </c>
      <c r="V1637" s="208" t="s">
        <v>71</v>
      </c>
      <c r="W1637" s="208" t="s">
        <v>51</v>
      </c>
      <c r="X1637" s="34">
        <v>568086</v>
      </c>
      <c r="Y1637" s="215" t="str">
        <f t="shared" si="310"/>
        <v>1.13</v>
      </c>
      <c r="Z1637" s="26">
        <f t="shared" si="322"/>
        <v>568086</v>
      </c>
      <c r="AA1637" s="208">
        <v>1.2150000000000001</v>
      </c>
      <c r="AB1637" s="35">
        <f t="shared" si="320"/>
        <v>610818.13274336292</v>
      </c>
      <c r="AC1637" s="27">
        <f t="shared" si="313"/>
        <v>87591.320235398249</v>
      </c>
      <c r="AD1637" s="212">
        <v>0.1434</v>
      </c>
      <c r="AE1637" s="211">
        <f t="shared" si="314"/>
        <v>0</v>
      </c>
      <c r="AF1637" s="211" t="str">
        <f>IF(AND(COUNTIFS($J$18:J1637,J1637)=1,AE1637=1),1,"")</f>
        <v/>
      </c>
      <c r="AG1637" s="211">
        <f>IF(C1637="","",IF(AND(COUNTIFS($J$18:J1637,J1637)=1,C1637&lt;&gt;""),1,""))</f>
        <v>1</v>
      </c>
      <c r="AH1637" s="211">
        <f>IF(G1637="","",IF(AND(COUNTIFS($J$18:J1637,J1637)=1,G1637&lt;&gt;""),1,""))</f>
        <v>1</v>
      </c>
      <c r="AI1637" s="28">
        <f t="shared" si="315"/>
        <v>54700260.692079633</v>
      </c>
      <c r="AJ1637" s="28">
        <f t="shared" si="316"/>
        <v>7482899.5749188662</v>
      </c>
      <c r="AK1637" s="29">
        <f t="shared" si="317"/>
        <v>0.13679824337660532</v>
      </c>
      <c r="AL1637" s="210"/>
      <c r="AM1637" s="210"/>
      <c r="AN1637" s="210"/>
      <c r="AO1637" s="210"/>
      <c r="AP1637" s="45" t="str">
        <f t="shared" si="318"/>
        <v>20216</v>
      </c>
      <c r="AQ1637" s="45" t="str">
        <f t="shared" si="319"/>
        <v>20216RMB</v>
      </c>
    </row>
    <row r="1638" spans="1:43" s="15" customFormat="1">
      <c r="A1638" s="208" t="s">
        <v>35</v>
      </c>
      <c r="B1638" s="209">
        <v>2021</v>
      </c>
      <c r="C1638" s="209">
        <v>3</v>
      </c>
      <c r="D1638" s="57" t="str">
        <f t="shared" si="321"/>
        <v>Q4</v>
      </c>
      <c r="E1638" s="208" t="s">
        <v>40</v>
      </c>
      <c r="F1638" s="209">
        <v>2021</v>
      </c>
      <c r="G1638" s="209">
        <v>6</v>
      </c>
      <c r="H1638" s="213"/>
      <c r="I1638" s="57" t="str">
        <f t="shared" si="311"/>
        <v>Q1</v>
      </c>
      <c r="J1638" s="204" t="s">
        <v>1718</v>
      </c>
      <c r="K1638" s="213" t="s">
        <v>1719</v>
      </c>
      <c r="L1638" s="210" t="s">
        <v>55</v>
      </c>
      <c r="M1638" s="208" t="s">
        <v>47</v>
      </c>
      <c r="N1638" s="208">
        <v>1</v>
      </c>
      <c r="O1638" s="208"/>
      <c r="P1638" s="57" t="str">
        <f t="shared" si="312"/>
        <v>MAIN UNIT</v>
      </c>
      <c r="Q1638" s="208" t="s">
        <v>48</v>
      </c>
      <c r="R1638" s="208" t="s">
        <v>49</v>
      </c>
      <c r="S1638" s="208" t="s">
        <v>36</v>
      </c>
      <c r="T1638" s="208" t="s">
        <v>65</v>
      </c>
      <c r="U1638" s="208" t="s">
        <v>66</v>
      </c>
      <c r="V1638" s="208" t="s">
        <v>67</v>
      </c>
      <c r="W1638" s="208" t="s">
        <v>96</v>
      </c>
      <c r="X1638" s="34">
        <v>6950000</v>
      </c>
      <c r="Y1638" s="215" t="str">
        <f t="shared" si="310"/>
        <v>1</v>
      </c>
      <c r="Z1638" s="26">
        <f t="shared" si="322"/>
        <v>6950000</v>
      </c>
      <c r="AA1638" s="208">
        <v>7.2099999999999997E-2</v>
      </c>
      <c r="AB1638" s="35">
        <f t="shared" si="320"/>
        <v>501095</v>
      </c>
      <c r="AC1638" s="27">
        <f t="shared" si="313"/>
        <v>57926.581999999995</v>
      </c>
      <c r="AD1638" s="212">
        <v>0.11559999999999999</v>
      </c>
      <c r="AE1638" s="211">
        <f t="shared" si="314"/>
        <v>0</v>
      </c>
      <c r="AF1638" s="211" t="str">
        <f>IF(AND(COUNTIFS($J$18:J1638,J1638)=1,AE1638=1),1,"")</f>
        <v/>
      </c>
      <c r="AG1638" s="211">
        <f>IF(C1638="","",IF(AND(COUNTIFS($J$18:J1638,J1638)=1,C1638&lt;&gt;""),1,""))</f>
        <v>1</v>
      </c>
      <c r="AH1638" s="211">
        <f>IF(G1638="","",IF(AND(COUNTIFS($J$18:J1638,J1638)=1,G1638&lt;&gt;""),1,""))</f>
        <v>1</v>
      </c>
      <c r="AI1638" s="28">
        <f t="shared" si="315"/>
        <v>54700260.692079633</v>
      </c>
      <c r="AJ1638" s="28">
        <f t="shared" si="316"/>
        <v>7482899.5749188662</v>
      </c>
      <c r="AK1638" s="29">
        <f t="shared" si="317"/>
        <v>0.13679824337660532</v>
      </c>
      <c r="AL1638" s="210"/>
      <c r="AM1638" s="210"/>
      <c r="AN1638" s="210"/>
      <c r="AO1638" s="210"/>
      <c r="AP1638" s="45" t="str">
        <f t="shared" si="318"/>
        <v>20216</v>
      </c>
      <c r="AQ1638" s="45" t="str">
        <f t="shared" si="319"/>
        <v>20216JPY</v>
      </c>
    </row>
    <row r="1639" spans="1:43" s="15" customFormat="1">
      <c r="A1639" s="208" t="s">
        <v>35</v>
      </c>
      <c r="B1639" s="209">
        <v>2021</v>
      </c>
      <c r="C1639" s="209">
        <v>3</v>
      </c>
      <c r="D1639" s="57" t="str">
        <f t="shared" si="321"/>
        <v>Q4</v>
      </c>
      <c r="E1639" s="208" t="s">
        <v>40</v>
      </c>
      <c r="F1639" s="209">
        <v>2021</v>
      </c>
      <c r="G1639" s="209">
        <v>6</v>
      </c>
      <c r="H1639" s="213"/>
      <c r="I1639" s="57" t="str">
        <f t="shared" si="311"/>
        <v>Q1</v>
      </c>
      <c r="J1639" s="204" t="s">
        <v>1718</v>
      </c>
      <c r="K1639" s="213" t="s">
        <v>1719</v>
      </c>
      <c r="L1639" s="210" t="s">
        <v>55</v>
      </c>
      <c r="M1639" s="208" t="s">
        <v>47</v>
      </c>
      <c r="N1639" s="208">
        <v>1</v>
      </c>
      <c r="O1639" s="208"/>
      <c r="P1639" s="57" t="str">
        <f t="shared" si="312"/>
        <v>MAIN UNIT</v>
      </c>
      <c r="Q1639" s="208" t="s">
        <v>48</v>
      </c>
      <c r="R1639" s="208" t="s">
        <v>49</v>
      </c>
      <c r="S1639" s="208" t="s">
        <v>36</v>
      </c>
      <c r="T1639" s="208" t="s">
        <v>65</v>
      </c>
      <c r="U1639" s="208" t="s">
        <v>66</v>
      </c>
      <c r="V1639" s="208" t="s">
        <v>67</v>
      </c>
      <c r="W1639" s="208" t="s">
        <v>96</v>
      </c>
      <c r="X1639" s="34">
        <v>6950000</v>
      </c>
      <c r="Y1639" s="215" t="str">
        <f t="shared" si="310"/>
        <v>1</v>
      </c>
      <c r="Z1639" s="26">
        <f t="shared" si="322"/>
        <v>6950000</v>
      </c>
      <c r="AA1639" s="208">
        <v>7.2099999999999997E-2</v>
      </c>
      <c r="AB1639" s="35">
        <f t="shared" si="320"/>
        <v>501095</v>
      </c>
      <c r="AC1639" s="27">
        <f t="shared" si="313"/>
        <v>57926.581999999995</v>
      </c>
      <c r="AD1639" s="212">
        <v>0.11559999999999999</v>
      </c>
      <c r="AE1639" s="211">
        <f t="shared" si="314"/>
        <v>0</v>
      </c>
      <c r="AF1639" s="211" t="str">
        <f>IF(AND(COUNTIFS($J$18:J1639,J1639)=1,AE1639=1),1,"")</f>
        <v/>
      </c>
      <c r="AG1639" s="211" t="str">
        <f>IF(C1639="","",IF(AND(COUNTIFS($J$18:J1639,J1639)=1,C1639&lt;&gt;""),1,""))</f>
        <v/>
      </c>
      <c r="AH1639" s="211" t="str">
        <f>IF(G1639="","",IF(AND(COUNTIFS($J$18:J1639,J1639)=1,G1639&lt;&gt;""),1,""))</f>
        <v/>
      </c>
      <c r="AI1639" s="28">
        <f t="shared" si="315"/>
        <v>54700260.692079633</v>
      </c>
      <c r="AJ1639" s="28">
        <f t="shared" si="316"/>
        <v>7482899.5749188662</v>
      </c>
      <c r="AK1639" s="29">
        <f t="shared" si="317"/>
        <v>0.13679824337660532</v>
      </c>
      <c r="AL1639" s="210"/>
      <c r="AM1639" s="210"/>
      <c r="AN1639" s="210"/>
      <c r="AO1639" s="210"/>
      <c r="AP1639" s="45" t="str">
        <f t="shared" si="318"/>
        <v>20216</v>
      </c>
      <c r="AQ1639" s="45" t="str">
        <f t="shared" si="319"/>
        <v>20216JPY</v>
      </c>
    </row>
    <row r="1640" spans="1:43" s="15" customFormat="1">
      <c r="A1640" s="208" t="s">
        <v>35</v>
      </c>
      <c r="B1640" s="209">
        <v>2021</v>
      </c>
      <c r="C1640" s="209">
        <v>3</v>
      </c>
      <c r="D1640" s="57" t="str">
        <f t="shared" si="321"/>
        <v>Q4</v>
      </c>
      <c r="E1640" s="208" t="s">
        <v>40</v>
      </c>
      <c r="F1640" s="209">
        <v>2021</v>
      </c>
      <c r="G1640" s="209">
        <v>6</v>
      </c>
      <c r="H1640" s="213"/>
      <c r="I1640" s="57" t="str">
        <f t="shared" si="311"/>
        <v>Q1</v>
      </c>
      <c r="J1640" s="204" t="s">
        <v>1720</v>
      </c>
      <c r="K1640" s="213" t="s">
        <v>424</v>
      </c>
      <c r="L1640" s="210" t="s">
        <v>79</v>
      </c>
      <c r="M1640" s="208" t="s">
        <v>47</v>
      </c>
      <c r="N1640" s="208">
        <v>1</v>
      </c>
      <c r="O1640" s="208"/>
      <c r="P1640" s="57" t="str">
        <f t="shared" si="312"/>
        <v>MAIN UNIT</v>
      </c>
      <c r="Q1640" s="208" t="s">
        <v>48</v>
      </c>
      <c r="R1640" s="208" t="s">
        <v>49</v>
      </c>
      <c r="S1640" s="208" t="s">
        <v>36</v>
      </c>
      <c r="T1640" s="208" t="s">
        <v>65</v>
      </c>
      <c r="U1640" s="208" t="s">
        <v>66</v>
      </c>
      <c r="V1640" s="208" t="s">
        <v>99</v>
      </c>
      <c r="W1640" s="208" t="s">
        <v>96</v>
      </c>
      <c r="X1640" s="34">
        <v>11200000</v>
      </c>
      <c r="Y1640" s="215" t="str">
        <f t="shared" si="310"/>
        <v>1</v>
      </c>
      <c r="Z1640" s="26">
        <f t="shared" si="322"/>
        <v>11200000</v>
      </c>
      <c r="AA1640" s="208">
        <v>7.2099999999999997E-2</v>
      </c>
      <c r="AB1640" s="35">
        <f t="shared" si="320"/>
        <v>807520</v>
      </c>
      <c r="AC1640" s="27">
        <f t="shared" si="313"/>
        <v>103685.56799999998</v>
      </c>
      <c r="AD1640" s="212">
        <v>0.12839999999999999</v>
      </c>
      <c r="AE1640" s="211">
        <f t="shared" si="314"/>
        <v>0</v>
      </c>
      <c r="AF1640" s="211" t="str">
        <f>IF(AND(COUNTIFS($J$18:J1640,J1640)=1,AE1640=1),1,"")</f>
        <v/>
      </c>
      <c r="AG1640" s="211">
        <f>IF(C1640="","",IF(AND(COUNTIFS($J$18:J1640,J1640)=1,C1640&lt;&gt;""),1,""))</f>
        <v>1</v>
      </c>
      <c r="AH1640" s="211">
        <f>IF(G1640="","",IF(AND(COUNTIFS($J$18:J1640,J1640)=1,G1640&lt;&gt;""),1,""))</f>
        <v>1</v>
      </c>
      <c r="AI1640" s="28">
        <f t="shared" si="315"/>
        <v>54700260.692079633</v>
      </c>
      <c r="AJ1640" s="28">
        <f t="shared" si="316"/>
        <v>7482899.5749188662</v>
      </c>
      <c r="AK1640" s="29">
        <f t="shared" si="317"/>
        <v>0.13679824337660532</v>
      </c>
      <c r="AL1640" s="210"/>
      <c r="AM1640" s="210"/>
      <c r="AN1640" s="210"/>
      <c r="AO1640" s="210"/>
      <c r="AP1640" s="45" t="str">
        <f t="shared" si="318"/>
        <v>20216</v>
      </c>
      <c r="AQ1640" s="45" t="str">
        <f t="shared" si="319"/>
        <v>20216JPY</v>
      </c>
    </row>
    <row r="1641" spans="1:43" s="15" customFormat="1">
      <c r="A1641" s="208" t="s">
        <v>35</v>
      </c>
      <c r="B1641" s="209">
        <v>2021</v>
      </c>
      <c r="C1641" s="209">
        <v>3</v>
      </c>
      <c r="D1641" s="57" t="str">
        <f t="shared" si="321"/>
        <v>Q4</v>
      </c>
      <c r="E1641" s="208" t="s">
        <v>40</v>
      </c>
      <c r="F1641" s="209">
        <v>2021</v>
      </c>
      <c r="G1641" s="209">
        <v>6</v>
      </c>
      <c r="H1641" s="213"/>
      <c r="I1641" s="57" t="str">
        <f t="shared" si="311"/>
        <v>Q1</v>
      </c>
      <c r="J1641" s="204" t="s">
        <v>1721</v>
      </c>
      <c r="K1641" s="213" t="s">
        <v>1722</v>
      </c>
      <c r="L1641" s="210" t="s">
        <v>55</v>
      </c>
      <c r="M1641" s="208" t="s">
        <v>47</v>
      </c>
      <c r="N1641" s="208">
        <v>1</v>
      </c>
      <c r="O1641" s="208"/>
      <c r="P1641" s="57" t="str">
        <f t="shared" si="312"/>
        <v>MAIN UNIT</v>
      </c>
      <c r="Q1641" s="208" t="s">
        <v>48</v>
      </c>
      <c r="R1641" s="208" t="s">
        <v>49</v>
      </c>
      <c r="S1641" s="208" t="s">
        <v>36</v>
      </c>
      <c r="T1641" s="208" t="s">
        <v>65</v>
      </c>
      <c r="U1641" s="208" t="s">
        <v>66</v>
      </c>
      <c r="V1641" s="208" t="s">
        <v>67</v>
      </c>
      <c r="W1641" s="208" t="s">
        <v>96</v>
      </c>
      <c r="X1641" s="34">
        <v>7100000</v>
      </c>
      <c r="Y1641" s="215" t="str">
        <f t="shared" si="310"/>
        <v>1</v>
      </c>
      <c r="Z1641" s="26">
        <f t="shared" si="322"/>
        <v>7100000</v>
      </c>
      <c r="AA1641" s="208">
        <v>7.2099999999999997E-2</v>
      </c>
      <c r="AB1641" s="35">
        <f t="shared" si="320"/>
        <v>511910</v>
      </c>
      <c r="AC1641" s="27">
        <f t="shared" si="313"/>
        <v>87536.61</v>
      </c>
      <c r="AD1641" s="212">
        <v>0.17100000000000001</v>
      </c>
      <c r="AE1641" s="211">
        <f t="shared" si="314"/>
        <v>0</v>
      </c>
      <c r="AF1641" s="211" t="str">
        <f>IF(AND(COUNTIFS($J$18:J1641,J1641)=1,AE1641=1),1,"")</f>
        <v/>
      </c>
      <c r="AG1641" s="211">
        <f>IF(C1641="","",IF(AND(COUNTIFS($J$18:J1641,J1641)=1,C1641&lt;&gt;""),1,""))</f>
        <v>1</v>
      </c>
      <c r="AH1641" s="211">
        <f>IF(G1641="","",IF(AND(COUNTIFS($J$18:J1641,J1641)=1,G1641&lt;&gt;""),1,""))</f>
        <v>1</v>
      </c>
      <c r="AI1641" s="28">
        <f t="shared" si="315"/>
        <v>54700260.692079633</v>
      </c>
      <c r="AJ1641" s="28">
        <f t="shared" si="316"/>
        <v>7482899.5749188662</v>
      </c>
      <c r="AK1641" s="29">
        <f t="shared" si="317"/>
        <v>0.13679824337660532</v>
      </c>
      <c r="AL1641" s="210"/>
      <c r="AM1641" s="210"/>
      <c r="AN1641" s="210"/>
      <c r="AO1641" s="210"/>
      <c r="AP1641" s="45" t="str">
        <f t="shared" si="318"/>
        <v>20216</v>
      </c>
      <c r="AQ1641" s="45" t="str">
        <f t="shared" si="319"/>
        <v>20216JPY</v>
      </c>
    </row>
    <row r="1642" spans="1:43" s="15" customFormat="1">
      <c r="A1642" s="208" t="s">
        <v>35</v>
      </c>
      <c r="B1642" s="209">
        <v>2021</v>
      </c>
      <c r="C1642" s="209">
        <v>3</v>
      </c>
      <c r="D1642" s="57" t="str">
        <f t="shared" si="321"/>
        <v>Q4</v>
      </c>
      <c r="E1642" s="208" t="s">
        <v>40</v>
      </c>
      <c r="F1642" s="209">
        <v>2021</v>
      </c>
      <c r="G1642" s="209">
        <v>6</v>
      </c>
      <c r="H1642" s="213"/>
      <c r="I1642" s="57" t="str">
        <f t="shared" si="311"/>
        <v>Q1</v>
      </c>
      <c r="J1642" s="204" t="s">
        <v>1721</v>
      </c>
      <c r="K1642" s="213" t="s">
        <v>1722</v>
      </c>
      <c r="L1642" s="210" t="s">
        <v>55</v>
      </c>
      <c r="M1642" s="208" t="s">
        <v>47</v>
      </c>
      <c r="N1642" s="208">
        <v>1</v>
      </c>
      <c r="O1642" s="208"/>
      <c r="P1642" s="57" t="str">
        <f t="shared" si="312"/>
        <v>MAIN UNIT</v>
      </c>
      <c r="Q1642" s="208" t="s">
        <v>48</v>
      </c>
      <c r="R1642" s="208" t="s">
        <v>49</v>
      </c>
      <c r="S1642" s="208" t="s">
        <v>36</v>
      </c>
      <c r="T1642" s="208" t="s">
        <v>65</v>
      </c>
      <c r="U1642" s="208" t="s">
        <v>66</v>
      </c>
      <c r="V1642" s="208" t="s">
        <v>67</v>
      </c>
      <c r="W1642" s="208" t="s">
        <v>96</v>
      </c>
      <c r="X1642" s="34">
        <v>7100000</v>
      </c>
      <c r="Y1642" s="215" t="str">
        <f t="shared" si="310"/>
        <v>1</v>
      </c>
      <c r="Z1642" s="26">
        <f t="shared" si="322"/>
        <v>7100000</v>
      </c>
      <c r="AA1642" s="208">
        <v>7.2099999999999997E-2</v>
      </c>
      <c r="AB1642" s="35">
        <f t="shared" si="320"/>
        <v>511910</v>
      </c>
      <c r="AC1642" s="27">
        <f t="shared" si="313"/>
        <v>87536.61</v>
      </c>
      <c r="AD1642" s="212">
        <v>0.17100000000000001</v>
      </c>
      <c r="AE1642" s="211">
        <f t="shared" si="314"/>
        <v>0</v>
      </c>
      <c r="AF1642" s="211" t="str">
        <f>IF(AND(COUNTIFS($J$18:J1642,J1642)=1,AE1642=1),1,"")</f>
        <v/>
      </c>
      <c r="AG1642" s="211" t="str">
        <f>IF(C1642="","",IF(AND(COUNTIFS($J$18:J1642,J1642)=1,C1642&lt;&gt;""),1,""))</f>
        <v/>
      </c>
      <c r="AH1642" s="211" t="str">
        <f>IF(G1642="","",IF(AND(COUNTIFS($J$18:J1642,J1642)=1,G1642&lt;&gt;""),1,""))</f>
        <v/>
      </c>
      <c r="AI1642" s="28">
        <f t="shared" si="315"/>
        <v>54700260.692079633</v>
      </c>
      <c r="AJ1642" s="28">
        <f t="shared" si="316"/>
        <v>7482899.5749188662</v>
      </c>
      <c r="AK1642" s="29">
        <f t="shared" si="317"/>
        <v>0.13679824337660532</v>
      </c>
      <c r="AL1642" s="210"/>
      <c r="AM1642" s="210"/>
      <c r="AN1642" s="210"/>
      <c r="AO1642" s="210"/>
      <c r="AP1642" s="45" t="str">
        <f t="shared" si="318"/>
        <v>20216</v>
      </c>
      <c r="AQ1642" s="45" t="str">
        <f t="shared" si="319"/>
        <v>20216JPY</v>
      </c>
    </row>
    <row r="1643" spans="1:43" s="15" customFormat="1">
      <c r="A1643" s="208" t="s">
        <v>35</v>
      </c>
      <c r="B1643" s="209">
        <v>2021</v>
      </c>
      <c r="C1643" s="209">
        <v>3</v>
      </c>
      <c r="D1643" s="57" t="str">
        <f t="shared" si="321"/>
        <v>Q4</v>
      </c>
      <c r="E1643" s="208" t="s">
        <v>40</v>
      </c>
      <c r="F1643" s="209">
        <v>2021</v>
      </c>
      <c r="G1643" s="209">
        <v>6</v>
      </c>
      <c r="H1643" s="213"/>
      <c r="I1643" s="57" t="str">
        <f t="shared" si="311"/>
        <v>Q1</v>
      </c>
      <c r="J1643" s="204" t="s">
        <v>1723</v>
      </c>
      <c r="K1643" s="213" t="s">
        <v>1724</v>
      </c>
      <c r="L1643" s="210" t="s">
        <v>55</v>
      </c>
      <c r="M1643" s="208" t="s">
        <v>47</v>
      </c>
      <c r="N1643" s="208">
        <v>1</v>
      </c>
      <c r="O1643" s="208"/>
      <c r="P1643" s="57" t="str">
        <f t="shared" si="312"/>
        <v>MAIN UNIT</v>
      </c>
      <c r="Q1643" s="208" t="s">
        <v>48</v>
      </c>
      <c r="R1643" s="208" t="s">
        <v>49</v>
      </c>
      <c r="S1643" s="208" t="s">
        <v>36</v>
      </c>
      <c r="T1643" s="208" t="s">
        <v>65</v>
      </c>
      <c r="U1643" s="208" t="s">
        <v>66</v>
      </c>
      <c r="V1643" s="208" t="s">
        <v>67</v>
      </c>
      <c r="W1643" s="208" t="s">
        <v>51</v>
      </c>
      <c r="X1643" s="34">
        <v>611000</v>
      </c>
      <c r="Y1643" s="215" t="str">
        <f t="shared" si="310"/>
        <v>1.13</v>
      </c>
      <c r="Z1643" s="26">
        <f t="shared" si="322"/>
        <v>611000</v>
      </c>
      <c r="AA1643" s="208">
        <v>1.2150000000000001</v>
      </c>
      <c r="AB1643" s="35">
        <f t="shared" si="320"/>
        <v>656960.17699115048</v>
      </c>
      <c r="AC1643" s="27">
        <f t="shared" si="313"/>
        <v>106624.63672566372</v>
      </c>
      <c r="AD1643" s="212">
        <v>0.1623</v>
      </c>
      <c r="AE1643" s="211">
        <f t="shared" si="314"/>
        <v>0</v>
      </c>
      <c r="AF1643" s="211" t="str">
        <f>IF(AND(COUNTIFS($J$18:J1643,J1643)=1,AE1643=1),1,"")</f>
        <v/>
      </c>
      <c r="AG1643" s="211">
        <f>IF(C1643="","",IF(AND(COUNTIFS($J$18:J1643,J1643)=1,C1643&lt;&gt;""),1,""))</f>
        <v>1</v>
      </c>
      <c r="AH1643" s="211">
        <f>IF(G1643="","",IF(AND(COUNTIFS($J$18:J1643,J1643)=1,G1643&lt;&gt;""),1,""))</f>
        <v>1</v>
      </c>
      <c r="AI1643" s="28">
        <f t="shared" si="315"/>
        <v>54700260.692079633</v>
      </c>
      <c r="AJ1643" s="28">
        <f t="shared" si="316"/>
        <v>7482899.5749188662</v>
      </c>
      <c r="AK1643" s="29">
        <f t="shared" si="317"/>
        <v>0.13679824337660532</v>
      </c>
      <c r="AL1643" s="210"/>
      <c r="AM1643" s="210"/>
      <c r="AN1643" s="210"/>
      <c r="AO1643" s="210"/>
      <c r="AP1643" s="45" t="str">
        <f t="shared" si="318"/>
        <v>20216</v>
      </c>
      <c r="AQ1643" s="45" t="str">
        <f t="shared" si="319"/>
        <v>20216RMB</v>
      </c>
    </row>
    <row r="1644" spans="1:43" s="15" customFormat="1">
      <c r="A1644" s="208" t="s">
        <v>40</v>
      </c>
      <c r="B1644" s="209">
        <v>2021</v>
      </c>
      <c r="C1644" s="209">
        <v>4</v>
      </c>
      <c r="D1644" s="57" t="str">
        <f t="shared" si="321"/>
        <v>Q1</v>
      </c>
      <c r="E1644" s="208" t="s">
        <v>40</v>
      </c>
      <c r="F1644" s="209">
        <v>2021</v>
      </c>
      <c r="G1644" s="209">
        <v>6</v>
      </c>
      <c r="H1644" s="213"/>
      <c r="I1644" s="57" t="str">
        <f t="shared" si="311"/>
        <v>Q1</v>
      </c>
      <c r="J1644" s="204" t="s">
        <v>1725</v>
      </c>
      <c r="K1644" s="213" t="s">
        <v>1712</v>
      </c>
      <c r="L1644" s="210" t="s">
        <v>55</v>
      </c>
      <c r="M1644" s="208" t="s">
        <v>47</v>
      </c>
      <c r="N1644" s="208">
        <v>1</v>
      </c>
      <c r="O1644" s="208"/>
      <c r="P1644" s="57" t="str">
        <f t="shared" si="312"/>
        <v>MAIN UNIT</v>
      </c>
      <c r="Q1644" s="208" t="s">
        <v>48</v>
      </c>
      <c r="R1644" s="208" t="s">
        <v>49</v>
      </c>
      <c r="S1644" s="208" t="s">
        <v>36</v>
      </c>
      <c r="T1644" s="208" t="s">
        <v>65</v>
      </c>
      <c r="U1644" s="208" t="s">
        <v>66</v>
      </c>
      <c r="V1644" s="208" t="s">
        <v>1252</v>
      </c>
      <c r="W1644" s="208" t="s">
        <v>96</v>
      </c>
      <c r="X1644" s="34">
        <v>9000000</v>
      </c>
      <c r="Y1644" s="215" t="str">
        <f t="shared" si="310"/>
        <v>1</v>
      </c>
      <c r="Z1644" s="26">
        <f t="shared" si="322"/>
        <v>9000000</v>
      </c>
      <c r="AA1644" s="208">
        <v>7.2099999999999997E-2</v>
      </c>
      <c r="AB1644" s="35">
        <f t="shared" si="320"/>
        <v>648900</v>
      </c>
      <c r="AC1644" s="27">
        <f t="shared" si="313"/>
        <v>121084.73999999999</v>
      </c>
      <c r="AD1644" s="212">
        <v>0.18659999999999999</v>
      </c>
      <c r="AE1644" s="211">
        <f t="shared" si="314"/>
        <v>0</v>
      </c>
      <c r="AF1644" s="211" t="str">
        <f>IF(AND(COUNTIFS($J$18:J1644,J1644)=1,AE1644=1),1,"")</f>
        <v/>
      </c>
      <c r="AG1644" s="211">
        <f>IF(C1644="","",IF(AND(COUNTIFS($J$18:J1644,J1644)=1,C1644&lt;&gt;""),1,""))</f>
        <v>1</v>
      </c>
      <c r="AH1644" s="211">
        <f>IF(G1644="","",IF(AND(COUNTIFS($J$18:J1644,J1644)=1,G1644&lt;&gt;""),1,""))</f>
        <v>1</v>
      </c>
      <c r="AI1644" s="28">
        <f t="shared" si="315"/>
        <v>54700260.692079633</v>
      </c>
      <c r="AJ1644" s="28">
        <f t="shared" si="316"/>
        <v>7482899.5749188662</v>
      </c>
      <c r="AK1644" s="29">
        <f t="shared" si="317"/>
        <v>0.13679824337660532</v>
      </c>
      <c r="AL1644" s="210"/>
      <c r="AM1644" s="210"/>
      <c r="AN1644" s="210"/>
      <c r="AO1644" s="210"/>
      <c r="AP1644" s="45" t="str">
        <f t="shared" si="318"/>
        <v>20216</v>
      </c>
      <c r="AQ1644" s="45" t="str">
        <f t="shared" si="319"/>
        <v>20216JPY</v>
      </c>
    </row>
    <row r="1645" spans="1:43" s="15" customFormat="1">
      <c r="A1645" s="208" t="s">
        <v>40</v>
      </c>
      <c r="B1645" s="209">
        <v>2021</v>
      </c>
      <c r="C1645" s="209">
        <v>4</v>
      </c>
      <c r="D1645" s="57" t="str">
        <f t="shared" si="321"/>
        <v>Q1</v>
      </c>
      <c r="E1645" s="208" t="s">
        <v>40</v>
      </c>
      <c r="F1645" s="209">
        <v>2021</v>
      </c>
      <c r="G1645" s="209">
        <v>6</v>
      </c>
      <c r="H1645" s="213"/>
      <c r="I1645" s="57" t="str">
        <f t="shared" si="311"/>
        <v>Q1</v>
      </c>
      <c r="J1645" s="204" t="s">
        <v>1726</v>
      </c>
      <c r="K1645" s="213" t="s">
        <v>1727</v>
      </c>
      <c r="L1645" s="210" t="s">
        <v>55</v>
      </c>
      <c r="M1645" s="208" t="s">
        <v>47</v>
      </c>
      <c r="N1645" s="208">
        <v>1</v>
      </c>
      <c r="O1645" s="208"/>
      <c r="P1645" s="57" t="str">
        <f t="shared" si="312"/>
        <v>MAIN UNIT</v>
      </c>
      <c r="Q1645" s="208" t="s">
        <v>56</v>
      </c>
      <c r="R1645" s="208" t="s">
        <v>49</v>
      </c>
      <c r="S1645" s="208" t="s">
        <v>36</v>
      </c>
      <c r="T1645" s="208" t="s">
        <v>65</v>
      </c>
      <c r="U1645" s="208" t="s">
        <v>66</v>
      </c>
      <c r="V1645" s="208" t="s">
        <v>672</v>
      </c>
      <c r="W1645" s="208" t="s">
        <v>51</v>
      </c>
      <c r="X1645" s="34">
        <v>560000</v>
      </c>
      <c r="Y1645" s="215" t="str">
        <f t="shared" si="310"/>
        <v>1.13</v>
      </c>
      <c r="Z1645" s="26">
        <f t="shared" si="322"/>
        <v>560000</v>
      </c>
      <c r="AA1645" s="208">
        <v>1.2150000000000001</v>
      </c>
      <c r="AB1645" s="35">
        <f t="shared" si="320"/>
        <v>602123.89380530978</v>
      </c>
      <c r="AC1645" s="27">
        <f t="shared" si="313"/>
        <v>103926.58407079647</v>
      </c>
      <c r="AD1645" s="212">
        <v>0.1726</v>
      </c>
      <c r="AE1645" s="211">
        <f t="shared" si="314"/>
        <v>1</v>
      </c>
      <c r="AF1645" s="211">
        <f>IF(AND(COUNTIFS($J$18:J1645,J1645)=1,AE1645=1),1,"")</f>
        <v>1</v>
      </c>
      <c r="AG1645" s="211">
        <f>IF(C1645="","",IF(AND(COUNTIFS($J$18:J1645,J1645)=1,C1645&lt;&gt;""),1,""))</f>
        <v>1</v>
      </c>
      <c r="AH1645" s="211">
        <f>IF(G1645="","",IF(AND(COUNTIFS($J$18:J1645,J1645)=1,G1645&lt;&gt;""),1,""))</f>
        <v>1</v>
      </c>
      <c r="AI1645" s="28">
        <f t="shared" si="315"/>
        <v>54700260.692079633</v>
      </c>
      <c r="AJ1645" s="28">
        <f t="shared" si="316"/>
        <v>7482899.5749188662</v>
      </c>
      <c r="AK1645" s="29">
        <f t="shared" si="317"/>
        <v>0.13679824337660532</v>
      </c>
      <c r="AL1645" s="210"/>
      <c r="AM1645" s="210"/>
      <c r="AN1645" s="210"/>
      <c r="AO1645" s="210"/>
      <c r="AP1645" s="45" t="str">
        <f t="shared" si="318"/>
        <v>20216</v>
      </c>
      <c r="AQ1645" s="45" t="str">
        <f t="shared" si="319"/>
        <v>20216RMB</v>
      </c>
    </row>
    <row r="1646" spans="1:43" s="15" customFormat="1">
      <c r="A1646" s="208" t="s">
        <v>40</v>
      </c>
      <c r="B1646" s="209">
        <v>2021</v>
      </c>
      <c r="C1646" s="209">
        <v>4</v>
      </c>
      <c r="D1646" s="57" t="str">
        <f t="shared" si="321"/>
        <v>Q1</v>
      </c>
      <c r="E1646" s="208" t="s">
        <v>40</v>
      </c>
      <c r="F1646" s="209">
        <v>2021</v>
      </c>
      <c r="G1646" s="209">
        <v>6</v>
      </c>
      <c r="H1646" s="213"/>
      <c r="I1646" s="57" t="str">
        <f t="shared" si="311"/>
        <v>Q1</v>
      </c>
      <c r="J1646" s="204" t="s">
        <v>1728</v>
      </c>
      <c r="K1646" s="213" t="s">
        <v>1729</v>
      </c>
      <c r="L1646" s="210" t="s">
        <v>55</v>
      </c>
      <c r="M1646" s="208" t="s">
        <v>47</v>
      </c>
      <c r="N1646" s="208">
        <v>1</v>
      </c>
      <c r="O1646" s="208"/>
      <c r="P1646" s="57" t="str">
        <f t="shared" si="312"/>
        <v>MAIN UNIT</v>
      </c>
      <c r="Q1646" s="208" t="s">
        <v>56</v>
      </c>
      <c r="R1646" s="208" t="s">
        <v>49</v>
      </c>
      <c r="S1646" s="208" t="s">
        <v>37</v>
      </c>
      <c r="T1646" s="208" t="s">
        <v>88</v>
      </c>
      <c r="U1646" s="208" t="s">
        <v>58</v>
      </c>
      <c r="V1646" s="208" t="s">
        <v>949</v>
      </c>
      <c r="W1646" s="208" t="s">
        <v>51</v>
      </c>
      <c r="X1646" s="34">
        <v>592068.32999999996</v>
      </c>
      <c r="Y1646" s="215" t="str">
        <f t="shared" si="310"/>
        <v>1.13</v>
      </c>
      <c r="Z1646" s="26">
        <f t="shared" si="322"/>
        <v>592068.32999999996</v>
      </c>
      <c r="AA1646" s="208">
        <v>1.2150000000000001</v>
      </c>
      <c r="AB1646" s="35">
        <f t="shared" si="320"/>
        <v>636604.44331858412</v>
      </c>
      <c r="AC1646" s="27">
        <f t="shared" si="313"/>
        <v>86068.92073667256</v>
      </c>
      <c r="AD1646" s="212">
        <v>0.13519999999999999</v>
      </c>
      <c r="AE1646" s="211">
        <f t="shared" si="314"/>
        <v>1</v>
      </c>
      <c r="AF1646" s="211">
        <f>IF(AND(COUNTIFS($J$18:J1646,J1646)=1,AE1646=1),1,"")</f>
        <v>1</v>
      </c>
      <c r="AG1646" s="211">
        <f>IF(C1646="","",IF(AND(COUNTIFS($J$18:J1646,J1646)=1,C1646&lt;&gt;""),1,""))</f>
        <v>1</v>
      </c>
      <c r="AH1646" s="211">
        <f>IF(G1646="","",IF(AND(COUNTIFS($J$18:J1646,J1646)=1,G1646&lt;&gt;""),1,""))</f>
        <v>1</v>
      </c>
      <c r="AI1646" s="28">
        <f t="shared" si="315"/>
        <v>54700260.692079633</v>
      </c>
      <c r="AJ1646" s="28">
        <f t="shared" si="316"/>
        <v>7482899.5749188662</v>
      </c>
      <c r="AK1646" s="29">
        <f t="shared" si="317"/>
        <v>0.13679824337660532</v>
      </c>
      <c r="AL1646" s="210"/>
      <c r="AM1646" s="210"/>
      <c r="AN1646" s="210"/>
      <c r="AO1646" s="210"/>
      <c r="AP1646" s="45" t="str">
        <f t="shared" si="318"/>
        <v>20216</v>
      </c>
      <c r="AQ1646" s="45" t="str">
        <f t="shared" si="319"/>
        <v>20216RMB</v>
      </c>
    </row>
    <row r="1647" spans="1:43" s="15" customFormat="1">
      <c r="A1647" s="208" t="s">
        <v>40</v>
      </c>
      <c r="B1647" s="209">
        <v>2021</v>
      </c>
      <c r="C1647" s="209">
        <v>4</v>
      </c>
      <c r="D1647" s="57" t="str">
        <f t="shared" si="321"/>
        <v>Q1</v>
      </c>
      <c r="E1647" s="208" t="s">
        <v>40</v>
      </c>
      <c r="F1647" s="209">
        <v>2021</v>
      </c>
      <c r="G1647" s="209">
        <v>6</v>
      </c>
      <c r="H1647" s="213"/>
      <c r="I1647" s="57" t="str">
        <f t="shared" si="311"/>
        <v>Q1</v>
      </c>
      <c r="J1647" s="204" t="s">
        <v>1728</v>
      </c>
      <c r="K1647" s="213" t="s">
        <v>1729</v>
      </c>
      <c r="L1647" s="210" t="s">
        <v>55</v>
      </c>
      <c r="M1647" s="208" t="s">
        <v>47</v>
      </c>
      <c r="N1647" s="208">
        <v>1</v>
      </c>
      <c r="O1647" s="208"/>
      <c r="P1647" s="57" t="str">
        <f t="shared" si="312"/>
        <v>MAIN UNIT</v>
      </c>
      <c r="Q1647" s="208" t="s">
        <v>56</v>
      </c>
      <c r="R1647" s="208" t="s">
        <v>49</v>
      </c>
      <c r="S1647" s="208" t="s">
        <v>37</v>
      </c>
      <c r="T1647" s="208" t="s">
        <v>88</v>
      </c>
      <c r="U1647" s="208" t="s">
        <v>58</v>
      </c>
      <c r="V1647" s="208" t="s">
        <v>949</v>
      </c>
      <c r="W1647" s="208" t="s">
        <v>51</v>
      </c>
      <c r="X1647" s="34">
        <v>592068.32999999996</v>
      </c>
      <c r="Y1647" s="215" t="str">
        <f t="shared" ref="Y1647:Y1710" si="323">IF(W1647="RMB","1.13", "1")</f>
        <v>1.13</v>
      </c>
      <c r="Z1647" s="26">
        <f t="shared" si="322"/>
        <v>592068.32999999996</v>
      </c>
      <c r="AA1647" s="208">
        <v>1.2150000000000001</v>
      </c>
      <c r="AB1647" s="35">
        <f t="shared" si="320"/>
        <v>636604.44331858412</v>
      </c>
      <c r="AC1647" s="27">
        <f t="shared" si="313"/>
        <v>86068.92073667256</v>
      </c>
      <c r="AD1647" s="212">
        <v>0.13519999999999999</v>
      </c>
      <c r="AE1647" s="211">
        <f t="shared" si="314"/>
        <v>1</v>
      </c>
      <c r="AF1647" s="211" t="str">
        <f>IF(AND(COUNTIFS($J$18:J1647,J1647)=1,AE1647=1),1,"")</f>
        <v/>
      </c>
      <c r="AG1647" s="211" t="str">
        <f>IF(C1647="","",IF(AND(COUNTIFS($J$18:J1647,J1647)=1,C1647&lt;&gt;""),1,""))</f>
        <v/>
      </c>
      <c r="AH1647" s="211" t="str">
        <f>IF(G1647="","",IF(AND(COUNTIFS($J$18:J1647,J1647)=1,G1647&lt;&gt;""),1,""))</f>
        <v/>
      </c>
      <c r="AI1647" s="28">
        <f t="shared" si="315"/>
        <v>54700260.692079633</v>
      </c>
      <c r="AJ1647" s="28">
        <f t="shared" si="316"/>
        <v>7482899.5749188662</v>
      </c>
      <c r="AK1647" s="29">
        <f t="shared" si="317"/>
        <v>0.13679824337660532</v>
      </c>
      <c r="AL1647" s="210"/>
      <c r="AM1647" s="210"/>
      <c r="AN1647" s="210"/>
      <c r="AO1647" s="210"/>
      <c r="AP1647" s="45" t="str">
        <f t="shared" si="318"/>
        <v>20216</v>
      </c>
      <c r="AQ1647" s="45" t="str">
        <f t="shared" si="319"/>
        <v>20216RMB</v>
      </c>
    </row>
    <row r="1648" spans="1:43" s="15" customFormat="1">
      <c r="A1648" s="208" t="s">
        <v>40</v>
      </c>
      <c r="B1648" s="209">
        <v>2021</v>
      </c>
      <c r="C1648" s="209">
        <v>4</v>
      </c>
      <c r="D1648" s="57" t="str">
        <f t="shared" si="321"/>
        <v>Q1</v>
      </c>
      <c r="E1648" s="208" t="s">
        <v>40</v>
      </c>
      <c r="F1648" s="209">
        <v>2021</v>
      </c>
      <c r="G1648" s="209">
        <v>6</v>
      </c>
      <c r="H1648" s="213"/>
      <c r="I1648" s="57" t="str">
        <f t="shared" si="311"/>
        <v>Q1</v>
      </c>
      <c r="J1648" s="204" t="s">
        <v>1728</v>
      </c>
      <c r="K1648" s="213" t="s">
        <v>1729</v>
      </c>
      <c r="L1648" s="210" t="s">
        <v>55</v>
      </c>
      <c r="M1648" s="208" t="s">
        <v>47</v>
      </c>
      <c r="N1648" s="208">
        <v>1</v>
      </c>
      <c r="O1648" s="208"/>
      <c r="P1648" s="57" t="str">
        <f t="shared" si="312"/>
        <v>MAIN UNIT</v>
      </c>
      <c r="Q1648" s="208" t="s">
        <v>56</v>
      </c>
      <c r="R1648" s="208" t="s">
        <v>49</v>
      </c>
      <c r="S1648" s="208" t="s">
        <v>37</v>
      </c>
      <c r="T1648" s="208" t="s">
        <v>88</v>
      </c>
      <c r="U1648" s="208" t="s">
        <v>58</v>
      </c>
      <c r="V1648" s="208" t="s">
        <v>949</v>
      </c>
      <c r="W1648" s="208" t="s">
        <v>51</v>
      </c>
      <c r="X1648" s="34">
        <v>592068.32999999996</v>
      </c>
      <c r="Y1648" s="215" t="str">
        <f t="shared" si="323"/>
        <v>1.13</v>
      </c>
      <c r="Z1648" s="26">
        <f t="shared" si="322"/>
        <v>592068.32999999996</v>
      </c>
      <c r="AA1648" s="208">
        <v>1.2150000000000001</v>
      </c>
      <c r="AB1648" s="35">
        <f t="shared" si="320"/>
        <v>636604.44331858412</v>
      </c>
      <c r="AC1648" s="27">
        <f t="shared" si="313"/>
        <v>86068.92073667256</v>
      </c>
      <c r="AD1648" s="212">
        <v>0.13519999999999999</v>
      </c>
      <c r="AE1648" s="211">
        <f t="shared" si="314"/>
        <v>1</v>
      </c>
      <c r="AF1648" s="211" t="str">
        <f>IF(AND(COUNTIFS($J$18:J1648,J1648)=1,AE1648=1),1,"")</f>
        <v/>
      </c>
      <c r="AG1648" s="211" t="str">
        <f>IF(C1648="","",IF(AND(COUNTIFS($J$18:J1648,J1648)=1,C1648&lt;&gt;""),1,""))</f>
        <v/>
      </c>
      <c r="AH1648" s="211" t="str">
        <f>IF(G1648="","",IF(AND(COUNTIFS($J$18:J1648,J1648)=1,G1648&lt;&gt;""),1,""))</f>
        <v/>
      </c>
      <c r="AI1648" s="28">
        <f t="shared" si="315"/>
        <v>54700260.692079633</v>
      </c>
      <c r="AJ1648" s="28">
        <f t="shared" si="316"/>
        <v>7482899.5749188662</v>
      </c>
      <c r="AK1648" s="29">
        <f t="shared" si="317"/>
        <v>0.13679824337660532</v>
      </c>
      <c r="AL1648" s="210"/>
      <c r="AM1648" s="210"/>
      <c r="AN1648" s="210"/>
      <c r="AO1648" s="210"/>
      <c r="AP1648" s="45" t="str">
        <f t="shared" si="318"/>
        <v>20216</v>
      </c>
      <c r="AQ1648" s="45" t="str">
        <f t="shared" si="319"/>
        <v>20216RMB</v>
      </c>
    </row>
    <row r="1649" spans="1:43" s="15" customFormat="1">
      <c r="A1649" s="208" t="s">
        <v>40</v>
      </c>
      <c r="B1649" s="209">
        <v>2021</v>
      </c>
      <c r="C1649" s="209">
        <v>4</v>
      </c>
      <c r="D1649" s="57" t="str">
        <f t="shared" si="321"/>
        <v>Q1</v>
      </c>
      <c r="E1649" s="208" t="s">
        <v>40</v>
      </c>
      <c r="F1649" s="209">
        <v>2021</v>
      </c>
      <c r="G1649" s="209">
        <v>6</v>
      </c>
      <c r="H1649" s="213"/>
      <c r="I1649" s="57" t="str">
        <f t="shared" si="311"/>
        <v>Q1</v>
      </c>
      <c r="J1649" s="204" t="s">
        <v>1730</v>
      </c>
      <c r="K1649" s="213" t="s">
        <v>1335</v>
      </c>
      <c r="L1649" s="210" t="s">
        <v>55</v>
      </c>
      <c r="M1649" s="208" t="s">
        <v>47</v>
      </c>
      <c r="N1649" s="208">
        <v>1</v>
      </c>
      <c r="O1649" s="208"/>
      <c r="P1649" s="57" t="str">
        <f t="shared" si="312"/>
        <v>MAIN UNIT</v>
      </c>
      <c r="Q1649" s="208" t="s">
        <v>48</v>
      </c>
      <c r="R1649" s="208" t="s">
        <v>49</v>
      </c>
      <c r="S1649" s="208" t="s">
        <v>37</v>
      </c>
      <c r="T1649" s="208" t="s">
        <v>75</v>
      </c>
      <c r="U1649" s="208" t="s">
        <v>58</v>
      </c>
      <c r="V1649" s="208" t="s">
        <v>1336</v>
      </c>
      <c r="W1649" s="208" t="s">
        <v>51</v>
      </c>
      <c r="X1649" s="34">
        <v>624800</v>
      </c>
      <c r="Y1649" s="215" t="str">
        <f t="shared" si="323"/>
        <v>1.13</v>
      </c>
      <c r="Z1649" s="26">
        <f t="shared" si="322"/>
        <v>624800</v>
      </c>
      <c r="AA1649" s="208">
        <v>1.2150000000000001</v>
      </c>
      <c r="AB1649" s="35">
        <f t="shared" si="320"/>
        <v>671798.23008849577</v>
      </c>
      <c r="AC1649" s="27">
        <f t="shared" si="313"/>
        <v>108898.49309734516</v>
      </c>
      <c r="AD1649" s="212">
        <v>0.16209999999999999</v>
      </c>
      <c r="AE1649" s="211">
        <f t="shared" si="314"/>
        <v>0</v>
      </c>
      <c r="AF1649" s="211" t="str">
        <f>IF(AND(COUNTIFS($J$18:J1649,J1649)=1,AE1649=1),1,"")</f>
        <v/>
      </c>
      <c r="AG1649" s="211">
        <f>IF(C1649="","",IF(AND(COUNTIFS($J$18:J1649,J1649)=1,C1649&lt;&gt;""),1,""))</f>
        <v>1</v>
      </c>
      <c r="AH1649" s="211">
        <f>IF(G1649="","",IF(AND(COUNTIFS($J$18:J1649,J1649)=1,G1649&lt;&gt;""),1,""))</f>
        <v>1</v>
      </c>
      <c r="AI1649" s="28">
        <f t="shared" si="315"/>
        <v>54700260.692079633</v>
      </c>
      <c r="AJ1649" s="28">
        <f t="shared" si="316"/>
        <v>7482899.5749188662</v>
      </c>
      <c r="AK1649" s="29">
        <f t="shared" si="317"/>
        <v>0.13679824337660532</v>
      </c>
      <c r="AL1649" s="210"/>
      <c r="AM1649" s="210"/>
      <c r="AN1649" s="210"/>
      <c r="AO1649" s="210"/>
      <c r="AP1649" s="45" t="str">
        <f t="shared" si="318"/>
        <v>20216</v>
      </c>
      <c r="AQ1649" s="45" t="str">
        <f t="shared" si="319"/>
        <v>20216RMB</v>
      </c>
    </row>
    <row r="1650" spans="1:43" s="15" customFormat="1">
      <c r="A1650" s="208" t="s">
        <v>40</v>
      </c>
      <c r="B1650" s="209">
        <v>2021</v>
      </c>
      <c r="C1650" s="209">
        <v>4</v>
      </c>
      <c r="D1650" s="57" t="str">
        <f t="shared" si="321"/>
        <v>Q1</v>
      </c>
      <c r="E1650" s="208" t="s">
        <v>40</v>
      </c>
      <c r="F1650" s="209">
        <v>2021</v>
      </c>
      <c r="G1650" s="209">
        <v>6</v>
      </c>
      <c r="H1650" s="213"/>
      <c r="I1650" s="57" t="str">
        <f t="shared" si="311"/>
        <v>Q1</v>
      </c>
      <c r="J1650" s="204" t="s">
        <v>1730</v>
      </c>
      <c r="K1650" s="213" t="s">
        <v>1335</v>
      </c>
      <c r="L1650" s="210" t="s">
        <v>55</v>
      </c>
      <c r="M1650" s="208" t="s">
        <v>47</v>
      </c>
      <c r="N1650" s="208">
        <v>1</v>
      </c>
      <c r="O1650" s="208"/>
      <c r="P1650" s="57" t="str">
        <f t="shared" si="312"/>
        <v>MAIN UNIT</v>
      </c>
      <c r="Q1650" s="208" t="s">
        <v>48</v>
      </c>
      <c r="R1650" s="208" t="s">
        <v>49</v>
      </c>
      <c r="S1650" s="208" t="s">
        <v>37</v>
      </c>
      <c r="T1650" s="208" t="s">
        <v>75</v>
      </c>
      <c r="U1650" s="208" t="s">
        <v>58</v>
      </c>
      <c r="V1650" s="208" t="s">
        <v>1336</v>
      </c>
      <c r="W1650" s="208" t="s">
        <v>51</v>
      </c>
      <c r="X1650" s="34">
        <v>624800</v>
      </c>
      <c r="Y1650" s="215" t="str">
        <f t="shared" si="323"/>
        <v>1.13</v>
      </c>
      <c r="Z1650" s="26">
        <f t="shared" si="322"/>
        <v>624800</v>
      </c>
      <c r="AA1650" s="208">
        <v>1.2150000000000001</v>
      </c>
      <c r="AB1650" s="35">
        <f t="shared" si="320"/>
        <v>671798.23008849577</v>
      </c>
      <c r="AC1650" s="27">
        <f t="shared" si="313"/>
        <v>108898.49309734516</v>
      </c>
      <c r="AD1650" s="212">
        <v>0.16209999999999999</v>
      </c>
      <c r="AE1650" s="211">
        <f t="shared" si="314"/>
        <v>0</v>
      </c>
      <c r="AF1650" s="211" t="str">
        <f>IF(AND(COUNTIFS($J$18:J1650,J1650)=1,AE1650=1),1,"")</f>
        <v/>
      </c>
      <c r="AG1650" s="211" t="str">
        <f>IF(C1650="","",IF(AND(COUNTIFS($J$18:J1650,J1650)=1,C1650&lt;&gt;""),1,""))</f>
        <v/>
      </c>
      <c r="AH1650" s="211" t="str">
        <f>IF(G1650="","",IF(AND(COUNTIFS($J$18:J1650,J1650)=1,G1650&lt;&gt;""),1,""))</f>
        <v/>
      </c>
      <c r="AI1650" s="28">
        <f t="shared" si="315"/>
        <v>54700260.692079633</v>
      </c>
      <c r="AJ1650" s="28">
        <f t="shared" si="316"/>
        <v>7482899.5749188662</v>
      </c>
      <c r="AK1650" s="29">
        <f t="shared" si="317"/>
        <v>0.13679824337660532</v>
      </c>
      <c r="AL1650" s="210"/>
      <c r="AM1650" s="210"/>
      <c r="AN1650" s="210"/>
      <c r="AO1650" s="210"/>
      <c r="AP1650" s="45" t="str">
        <f t="shared" si="318"/>
        <v>20216</v>
      </c>
      <c r="AQ1650" s="45" t="str">
        <f t="shared" si="319"/>
        <v>20216RMB</v>
      </c>
    </row>
    <row r="1651" spans="1:43" s="15" customFormat="1">
      <c r="A1651" s="208" t="s">
        <v>40</v>
      </c>
      <c r="B1651" s="209">
        <v>2021</v>
      </c>
      <c r="C1651" s="209">
        <v>4</v>
      </c>
      <c r="D1651" s="57" t="str">
        <f t="shared" si="321"/>
        <v>Q1</v>
      </c>
      <c r="E1651" s="208" t="s">
        <v>40</v>
      </c>
      <c r="F1651" s="209">
        <v>2021</v>
      </c>
      <c r="G1651" s="209">
        <v>6</v>
      </c>
      <c r="H1651" s="213"/>
      <c r="I1651" s="57" t="str">
        <f t="shared" si="311"/>
        <v>Q1</v>
      </c>
      <c r="J1651" s="204" t="s">
        <v>1730</v>
      </c>
      <c r="K1651" s="213" t="s">
        <v>1335</v>
      </c>
      <c r="L1651" s="210" t="s">
        <v>55</v>
      </c>
      <c r="M1651" s="208" t="s">
        <v>47</v>
      </c>
      <c r="N1651" s="208">
        <v>1</v>
      </c>
      <c r="O1651" s="208"/>
      <c r="P1651" s="57" t="str">
        <f t="shared" si="312"/>
        <v>MAIN UNIT</v>
      </c>
      <c r="Q1651" s="208" t="s">
        <v>48</v>
      </c>
      <c r="R1651" s="208" t="s">
        <v>49</v>
      </c>
      <c r="S1651" s="208" t="s">
        <v>37</v>
      </c>
      <c r="T1651" s="208" t="s">
        <v>75</v>
      </c>
      <c r="U1651" s="208" t="s">
        <v>58</v>
      </c>
      <c r="V1651" s="208" t="s">
        <v>1336</v>
      </c>
      <c r="W1651" s="208" t="s">
        <v>51</v>
      </c>
      <c r="X1651" s="34">
        <v>624800</v>
      </c>
      <c r="Y1651" s="215" t="str">
        <f t="shared" si="323"/>
        <v>1.13</v>
      </c>
      <c r="Z1651" s="26">
        <f t="shared" si="322"/>
        <v>624800</v>
      </c>
      <c r="AA1651" s="208">
        <v>1.2150000000000001</v>
      </c>
      <c r="AB1651" s="35">
        <f t="shared" si="320"/>
        <v>671798.23008849577</v>
      </c>
      <c r="AC1651" s="27">
        <f t="shared" si="313"/>
        <v>108898.49309734516</v>
      </c>
      <c r="AD1651" s="212">
        <v>0.16209999999999999</v>
      </c>
      <c r="AE1651" s="211">
        <f t="shared" si="314"/>
        <v>0</v>
      </c>
      <c r="AF1651" s="211" t="str">
        <f>IF(AND(COUNTIFS($J$18:J1651,J1651)=1,AE1651=1),1,"")</f>
        <v/>
      </c>
      <c r="AG1651" s="211" t="str">
        <f>IF(C1651="","",IF(AND(COUNTIFS($J$18:J1651,J1651)=1,C1651&lt;&gt;""),1,""))</f>
        <v/>
      </c>
      <c r="AH1651" s="211" t="str">
        <f>IF(G1651="","",IF(AND(COUNTIFS($J$18:J1651,J1651)=1,G1651&lt;&gt;""),1,""))</f>
        <v/>
      </c>
      <c r="AI1651" s="28">
        <f t="shared" si="315"/>
        <v>54700260.692079633</v>
      </c>
      <c r="AJ1651" s="28">
        <f t="shared" si="316"/>
        <v>7482899.5749188662</v>
      </c>
      <c r="AK1651" s="29">
        <f t="shared" si="317"/>
        <v>0.13679824337660532</v>
      </c>
      <c r="AL1651" s="210"/>
      <c r="AM1651" s="210"/>
      <c r="AN1651" s="210"/>
      <c r="AO1651" s="210"/>
      <c r="AP1651" s="45" t="str">
        <f t="shared" si="318"/>
        <v>20216</v>
      </c>
      <c r="AQ1651" s="45" t="str">
        <f t="shared" si="319"/>
        <v>20216RMB</v>
      </c>
    </row>
    <row r="1652" spans="1:43" s="15" customFormat="1">
      <c r="A1652" s="208" t="s">
        <v>40</v>
      </c>
      <c r="B1652" s="209">
        <v>2021</v>
      </c>
      <c r="C1652" s="209">
        <v>4</v>
      </c>
      <c r="D1652" s="57" t="str">
        <f t="shared" si="321"/>
        <v>Q1</v>
      </c>
      <c r="E1652" s="208" t="s">
        <v>40</v>
      </c>
      <c r="F1652" s="209">
        <v>2021</v>
      </c>
      <c r="G1652" s="209">
        <v>6</v>
      </c>
      <c r="H1652" s="213"/>
      <c r="I1652" s="57" t="str">
        <f t="shared" si="311"/>
        <v>Q1</v>
      </c>
      <c r="J1652" s="204" t="s">
        <v>1730</v>
      </c>
      <c r="K1652" s="213" t="s">
        <v>1335</v>
      </c>
      <c r="L1652" s="210" t="s">
        <v>55</v>
      </c>
      <c r="M1652" s="208" t="s">
        <v>47</v>
      </c>
      <c r="N1652" s="208">
        <v>1</v>
      </c>
      <c r="O1652" s="208"/>
      <c r="P1652" s="57" t="str">
        <f t="shared" si="312"/>
        <v>MAIN UNIT</v>
      </c>
      <c r="Q1652" s="208" t="s">
        <v>48</v>
      </c>
      <c r="R1652" s="208" t="s">
        <v>49</v>
      </c>
      <c r="S1652" s="208" t="s">
        <v>37</v>
      </c>
      <c r="T1652" s="208" t="s">
        <v>75</v>
      </c>
      <c r="U1652" s="208" t="s">
        <v>58</v>
      </c>
      <c r="V1652" s="208" t="s">
        <v>1336</v>
      </c>
      <c r="W1652" s="208" t="s">
        <v>51</v>
      </c>
      <c r="X1652" s="34">
        <v>624800</v>
      </c>
      <c r="Y1652" s="215" t="str">
        <f t="shared" si="323"/>
        <v>1.13</v>
      </c>
      <c r="Z1652" s="26">
        <f t="shared" si="322"/>
        <v>624800</v>
      </c>
      <c r="AA1652" s="208">
        <v>1.2150000000000001</v>
      </c>
      <c r="AB1652" s="35">
        <f t="shared" si="320"/>
        <v>671798.23008849577</v>
      </c>
      <c r="AC1652" s="27">
        <f t="shared" si="313"/>
        <v>108898.49309734516</v>
      </c>
      <c r="AD1652" s="212">
        <v>0.16209999999999999</v>
      </c>
      <c r="AE1652" s="211">
        <f t="shared" si="314"/>
        <v>0</v>
      </c>
      <c r="AF1652" s="211" t="str">
        <f>IF(AND(COUNTIFS($J$18:J1652,J1652)=1,AE1652=1),1,"")</f>
        <v/>
      </c>
      <c r="AG1652" s="211" t="str">
        <f>IF(C1652="","",IF(AND(COUNTIFS($J$18:J1652,J1652)=1,C1652&lt;&gt;""),1,""))</f>
        <v/>
      </c>
      <c r="AH1652" s="211" t="str">
        <f>IF(G1652="","",IF(AND(COUNTIFS($J$18:J1652,J1652)=1,G1652&lt;&gt;""),1,""))</f>
        <v/>
      </c>
      <c r="AI1652" s="28">
        <f t="shared" si="315"/>
        <v>54700260.692079633</v>
      </c>
      <c r="AJ1652" s="28">
        <f t="shared" si="316"/>
        <v>7482899.5749188662</v>
      </c>
      <c r="AK1652" s="29">
        <f t="shared" si="317"/>
        <v>0.13679824337660532</v>
      </c>
      <c r="AL1652" s="210"/>
      <c r="AM1652" s="210"/>
      <c r="AN1652" s="210"/>
      <c r="AO1652" s="210"/>
      <c r="AP1652" s="45" t="str">
        <f t="shared" si="318"/>
        <v>20216</v>
      </c>
      <c r="AQ1652" s="45" t="str">
        <f t="shared" si="319"/>
        <v>20216RMB</v>
      </c>
    </row>
    <row r="1653" spans="1:43" s="15" customFormat="1">
      <c r="A1653" s="208" t="s">
        <v>40</v>
      </c>
      <c r="B1653" s="209">
        <v>2021</v>
      </c>
      <c r="C1653" s="209">
        <v>4</v>
      </c>
      <c r="D1653" s="57" t="str">
        <f t="shared" si="321"/>
        <v>Q1</v>
      </c>
      <c r="E1653" s="208" t="s">
        <v>40</v>
      </c>
      <c r="F1653" s="209">
        <v>2021</v>
      </c>
      <c r="G1653" s="209">
        <v>6</v>
      </c>
      <c r="H1653" s="213"/>
      <c r="I1653" s="57" t="str">
        <f t="shared" si="311"/>
        <v>Q1</v>
      </c>
      <c r="J1653" s="204" t="s">
        <v>1730</v>
      </c>
      <c r="K1653" s="213" t="s">
        <v>1335</v>
      </c>
      <c r="L1653" s="210" t="s">
        <v>79</v>
      </c>
      <c r="M1653" s="208" t="s">
        <v>47</v>
      </c>
      <c r="N1653" s="208">
        <v>1</v>
      </c>
      <c r="O1653" s="208"/>
      <c r="P1653" s="57" t="str">
        <f t="shared" si="312"/>
        <v>MAIN UNIT</v>
      </c>
      <c r="Q1653" s="208" t="s">
        <v>48</v>
      </c>
      <c r="R1653" s="208" t="s">
        <v>49</v>
      </c>
      <c r="S1653" s="208" t="s">
        <v>37</v>
      </c>
      <c r="T1653" s="208" t="s">
        <v>75</v>
      </c>
      <c r="U1653" s="208" t="s">
        <v>58</v>
      </c>
      <c r="V1653" s="208" t="s">
        <v>1336</v>
      </c>
      <c r="W1653" s="208" t="s">
        <v>51</v>
      </c>
      <c r="X1653" s="34">
        <v>624800</v>
      </c>
      <c r="Y1653" s="215" t="str">
        <f t="shared" si="323"/>
        <v>1.13</v>
      </c>
      <c r="Z1653" s="26">
        <f t="shared" si="322"/>
        <v>624800</v>
      </c>
      <c r="AA1653" s="208">
        <v>1.2150000000000001</v>
      </c>
      <c r="AB1653" s="35">
        <f t="shared" si="320"/>
        <v>671798.23008849577</v>
      </c>
      <c r="AC1653" s="27">
        <f t="shared" si="313"/>
        <v>108898.49309734516</v>
      </c>
      <c r="AD1653" s="212">
        <v>0.16209999999999999</v>
      </c>
      <c r="AE1653" s="211">
        <f t="shared" si="314"/>
        <v>0</v>
      </c>
      <c r="AF1653" s="211" t="str">
        <f>IF(AND(COUNTIFS($J$18:J1653,J1653)=1,AE1653=1),1,"")</f>
        <v/>
      </c>
      <c r="AG1653" s="211" t="str">
        <f>IF(C1653="","",IF(AND(COUNTIFS($J$18:J1653,J1653)=1,C1653&lt;&gt;""),1,""))</f>
        <v/>
      </c>
      <c r="AH1653" s="211" t="str">
        <f>IF(G1653="","",IF(AND(COUNTIFS($J$18:J1653,J1653)=1,G1653&lt;&gt;""),1,""))</f>
        <v/>
      </c>
      <c r="AI1653" s="28">
        <f t="shared" si="315"/>
        <v>54700260.692079633</v>
      </c>
      <c r="AJ1653" s="28">
        <f t="shared" si="316"/>
        <v>7482899.5749188662</v>
      </c>
      <c r="AK1653" s="29">
        <f t="shared" si="317"/>
        <v>0.13679824337660532</v>
      </c>
      <c r="AL1653" s="210"/>
      <c r="AM1653" s="210"/>
      <c r="AN1653" s="210"/>
      <c r="AO1653" s="210"/>
      <c r="AP1653" s="45" t="str">
        <f t="shared" si="318"/>
        <v>20216</v>
      </c>
      <c r="AQ1653" s="45" t="str">
        <f t="shared" si="319"/>
        <v>20216RMB</v>
      </c>
    </row>
    <row r="1654" spans="1:43" s="15" customFormat="1">
      <c r="A1654" s="208" t="s">
        <v>40</v>
      </c>
      <c r="B1654" s="209">
        <v>2021</v>
      </c>
      <c r="C1654" s="209">
        <v>4</v>
      </c>
      <c r="D1654" s="57" t="str">
        <f t="shared" si="321"/>
        <v>Q1</v>
      </c>
      <c r="E1654" s="208" t="s">
        <v>40</v>
      </c>
      <c r="F1654" s="209">
        <v>2021</v>
      </c>
      <c r="G1654" s="209">
        <v>6</v>
      </c>
      <c r="H1654" s="213"/>
      <c r="I1654" s="57" t="str">
        <f t="shared" si="311"/>
        <v>Q1</v>
      </c>
      <c r="J1654" s="204" t="s">
        <v>1731</v>
      </c>
      <c r="K1654" s="213" t="s">
        <v>1732</v>
      </c>
      <c r="L1654" s="210" t="s">
        <v>55</v>
      </c>
      <c r="M1654" s="208" t="s">
        <v>47</v>
      </c>
      <c r="N1654" s="208">
        <v>1</v>
      </c>
      <c r="O1654" s="208"/>
      <c r="P1654" s="57" t="str">
        <f t="shared" si="312"/>
        <v>MAIN UNIT</v>
      </c>
      <c r="Q1654" s="208" t="s">
        <v>48</v>
      </c>
      <c r="R1654" s="208" t="s">
        <v>49</v>
      </c>
      <c r="S1654" s="208" t="s">
        <v>38</v>
      </c>
      <c r="T1654" s="208" t="s">
        <v>326</v>
      </c>
      <c r="U1654" s="208" t="s">
        <v>137</v>
      </c>
      <c r="V1654" s="208" t="s">
        <v>899</v>
      </c>
      <c r="W1654" s="208" t="s">
        <v>51</v>
      </c>
      <c r="X1654" s="34">
        <v>775800</v>
      </c>
      <c r="Y1654" s="215" t="str">
        <f t="shared" si="323"/>
        <v>1.13</v>
      </c>
      <c r="Z1654" s="26">
        <f t="shared" si="322"/>
        <v>775800</v>
      </c>
      <c r="AA1654" s="208">
        <v>1.2150000000000001</v>
      </c>
      <c r="AB1654" s="35">
        <f t="shared" si="320"/>
        <v>834156.63716814166</v>
      </c>
      <c r="AC1654" s="27">
        <f t="shared" si="313"/>
        <v>102851.51336283187</v>
      </c>
      <c r="AD1654" s="212">
        <v>0.12330000000000001</v>
      </c>
      <c r="AE1654" s="211">
        <f t="shared" si="314"/>
        <v>0</v>
      </c>
      <c r="AF1654" s="211" t="str">
        <f>IF(AND(COUNTIFS($J$18:J1654,J1654)=1,AE1654=1),1,"")</f>
        <v/>
      </c>
      <c r="AG1654" s="211">
        <f>IF(C1654="","",IF(AND(COUNTIFS($J$18:J1654,J1654)=1,C1654&lt;&gt;""),1,""))</f>
        <v>1</v>
      </c>
      <c r="AH1654" s="211">
        <f>IF(G1654="","",IF(AND(COUNTIFS($J$18:J1654,J1654)=1,G1654&lt;&gt;""),1,""))</f>
        <v>1</v>
      </c>
      <c r="AI1654" s="28">
        <f t="shared" si="315"/>
        <v>54700260.692079633</v>
      </c>
      <c r="AJ1654" s="28">
        <f t="shared" si="316"/>
        <v>7482899.5749188662</v>
      </c>
      <c r="AK1654" s="29">
        <f t="shared" si="317"/>
        <v>0.13679824337660532</v>
      </c>
      <c r="AL1654" s="210"/>
      <c r="AM1654" s="210"/>
      <c r="AN1654" s="210"/>
      <c r="AO1654" s="210"/>
      <c r="AP1654" s="45" t="str">
        <f t="shared" si="318"/>
        <v>20216</v>
      </c>
      <c r="AQ1654" s="45" t="str">
        <f t="shared" si="319"/>
        <v>20216RMB</v>
      </c>
    </row>
    <row r="1655" spans="1:43" s="15" customFormat="1">
      <c r="A1655" s="208" t="s">
        <v>40</v>
      </c>
      <c r="B1655" s="209">
        <v>2021</v>
      </c>
      <c r="C1655" s="209">
        <v>4</v>
      </c>
      <c r="D1655" s="57" t="str">
        <f t="shared" si="321"/>
        <v>Q1</v>
      </c>
      <c r="E1655" s="208" t="s">
        <v>40</v>
      </c>
      <c r="F1655" s="209">
        <v>2021</v>
      </c>
      <c r="G1655" s="209">
        <v>6</v>
      </c>
      <c r="H1655" s="213"/>
      <c r="I1655" s="57" t="str">
        <f t="shared" si="311"/>
        <v>Q1</v>
      </c>
      <c r="J1655" s="204" t="s">
        <v>1733</v>
      </c>
      <c r="K1655" s="213" t="s">
        <v>1734</v>
      </c>
      <c r="L1655" s="210" t="s">
        <v>55</v>
      </c>
      <c r="M1655" s="208" t="s">
        <v>47</v>
      </c>
      <c r="N1655" s="208">
        <v>1</v>
      </c>
      <c r="O1655" s="208"/>
      <c r="P1655" s="57" t="str">
        <f t="shared" si="312"/>
        <v>MAIN UNIT</v>
      </c>
      <c r="Q1655" s="208" t="s">
        <v>56</v>
      </c>
      <c r="R1655" s="208" t="s">
        <v>49</v>
      </c>
      <c r="S1655" s="208" t="s">
        <v>36</v>
      </c>
      <c r="T1655" s="208" t="s">
        <v>65</v>
      </c>
      <c r="U1655" s="208" t="s">
        <v>66</v>
      </c>
      <c r="V1655" s="208" t="s">
        <v>67</v>
      </c>
      <c r="W1655" s="208" t="s">
        <v>96</v>
      </c>
      <c r="X1655" s="34">
        <v>9090000</v>
      </c>
      <c r="Y1655" s="215" t="str">
        <f t="shared" si="323"/>
        <v>1</v>
      </c>
      <c r="Z1655" s="26">
        <f t="shared" si="322"/>
        <v>9090000</v>
      </c>
      <c r="AA1655" s="208">
        <v>7.2099999999999997E-2</v>
      </c>
      <c r="AB1655" s="35">
        <f t="shared" si="320"/>
        <v>655389</v>
      </c>
      <c r="AC1655" s="27">
        <f t="shared" si="313"/>
        <v>114758.6139</v>
      </c>
      <c r="AD1655" s="212">
        <v>0.17510000000000001</v>
      </c>
      <c r="AE1655" s="211">
        <f t="shared" si="314"/>
        <v>1</v>
      </c>
      <c r="AF1655" s="211">
        <f>IF(AND(COUNTIFS($J$18:J1655,J1655)=1,AE1655=1),1,"")</f>
        <v>1</v>
      </c>
      <c r="AG1655" s="211">
        <f>IF(C1655="","",IF(AND(COUNTIFS($J$18:J1655,J1655)=1,C1655&lt;&gt;""),1,""))</f>
        <v>1</v>
      </c>
      <c r="AH1655" s="211">
        <f>IF(G1655="","",IF(AND(COUNTIFS($J$18:J1655,J1655)=1,G1655&lt;&gt;""),1,""))</f>
        <v>1</v>
      </c>
      <c r="AI1655" s="28">
        <f t="shared" si="315"/>
        <v>54700260.692079633</v>
      </c>
      <c r="AJ1655" s="28">
        <f t="shared" si="316"/>
        <v>7482899.5749188662</v>
      </c>
      <c r="AK1655" s="29">
        <f t="shared" si="317"/>
        <v>0.13679824337660532</v>
      </c>
      <c r="AL1655" s="210"/>
      <c r="AM1655" s="210"/>
      <c r="AN1655" s="210"/>
      <c r="AO1655" s="210"/>
      <c r="AP1655" s="45" t="str">
        <f t="shared" si="318"/>
        <v>20216</v>
      </c>
      <c r="AQ1655" s="45" t="str">
        <f t="shared" si="319"/>
        <v>20216JPY</v>
      </c>
    </row>
    <row r="1656" spans="1:43" s="15" customFormat="1">
      <c r="A1656" s="208" t="s">
        <v>40</v>
      </c>
      <c r="B1656" s="209">
        <v>2021</v>
      </c>
      <c r="C1656" s="209">
        <v>4</v>
      </c>
      <c r="D1656" s="57" t="str">
        <f t="shared" si="321"/>
        <v>Q1</v>
      </c>
      <c r="E1656" s="208" t="s">
        <v>40</v>
      </c>
      <c r="F1656" s="209">
        <v>2021</v>
      </c>
      <c r="G1656" s="209">
        <v>6</v>
      </c>
      <c r="H1656" s="213"/>
      <c r="I1656" s="57" t="str">
        <f t="shared" si="311"/>
        <v>Q1</v>
      </c>
      <c r="J1656" s="204" t="s">
        <v>1697</v>
      </c>
      <c r="K1656" s="213" t="s">
        <v>1698</v>
      </c>
      <c r="L1656" s="210" t="s">
        <v>55</v>
      </c>
      <c r="M1656" s="208" t="s">
        <v>47</v>
      </c>
      <c r="N1656" s="208">
        <v>1</v>
      </c>
      <c r="O1656" s="208"/>
      <c r="P1656" s="57" t="str">
        <f t="shared" si="312"/>
        <v>MAIN UNIT</v>
      </c>
      <c r="Q1656" s="208" t="s">
        <v>48</v>
      </c>
      <c r="R1656" s="208" t="s">
        <v>49</v>
      </c>
      <c r="S1656" s="208" t="s">
        <v>36</v>
      </c>
      <c r="T1656" s="208" t="s">
        <v>65</v>
      </c>
      <c r="U1656" s="208" t="s">
        <v>66</v>
      </c>
      <c r="V1656" s="208" t="s">
        <v>114</v>
      </c>
      <c r="W1656" s="208" t="s">
        <v>96</v>
      </c>
      <c r="X1656" s="34">
        <v>7000000</v>
      </c>
      <c r="Y1656" s="215" t="str">
        <f t="shared" si="323"/>
        <v>1</v>
      </c>
      <c r="Z1656" s="26">
        <f t="shared" si="322"/>
        <v>7000000</v>
      </c>
      <c r="AA1656" s="208">
        <v>7.2099999999999997E-2</v>
      </c>
      <c r="AB1656" s="35">
        <f t="shared" si="320"/>
        <v>504700</v>
      </c>
      <c r="AC1656" s="27">
        <f t="shared" si="313"/>
        <v>56980.63</v>
      </c>
      <c r="AD1656" s="212">
        <v>0.1129</v>
      </c>
      <c r="AE1656" s="211">
        <f t="shared" si="314"/>
        <v>0</v>
      </c>
      <c r="AF1656" s="211" t="str">
        <f>IF(AND(COUNTIFS($J$18:J1656,J1656)=1,AE1656=1),1,"")</f>
        <v/>
      </c>
      <c r="AG1656" s="211" t="str">
        <f>IF(C1656="","",IF(AND(COUNTIFS($J$18:J1656,J1656)=1,C1656&lt;&gt;""),1,""))</f>
        <v/>
      </c>
      <c r="AH1656" s="211" t="str">
        <f>IF(G1656="","",IF(AND(COUNTIFS($J$18:J1656,J1656)=1,G1656&lt;&gt;""),1,""))</f>
        <v/>
      </c>
      <c r="AI1656" s="28">
        <f t="shared" si="315"/>
        <v>54700260.692079633</v>
      </c>
      <c r="AJ1656" s="28">
        <f t="shared" si="316"/>
        <v>7482899.5749188662</v>
      </c>
      <c r="AK1656" s="29">
        <f t="shared" si="317"/>
        <v>0.13679824337660532</v>
      </c>
      <c r="AL1656" s="210"/>
      <c r="AM1656" s="210"/>
      <c r="AN1656" s="210"/>
      <c r="AO1656" s="210"/>
      <c r="AP1656" s="45" t="str">
        <f t="shared" si="318"/>
        <v>20216</v>
      </c>
      <c r="AQ1656" s="45" t="str">
        <f t="shared" si="319"/>
        <v>20216JPY</v>
      </c>
    </row>
    <row r="1657" spans="1:43" s="15" customFormat="1">
      <c r="A1657" s="208" t="s">
        <v>40</v>
      </c>
      <c r="B1657" s="209">
        <v>2021</v>
      </c>
      <c r="C1657" s="209">
        <v>4</v>
      </c>
      <c r="D1657" s="57" t="str">
        <f t="shared" si="321"/>
        <v>Q1</v>
      </c>
      <c r="E1657" s="208" t="s">
        <v>40</v>
      </c>
      <c r="F1657" s="209">
        <v>2021</v>
      </c>
      <c r="G1657" s="209">
        <v>6</v>
      </c>
      <c r="H1657" s="213"/>
      <c r="I1657" s="57" t="str">
        <f t="shared" si="311"/>
        <v>Q1</v>
      </c>
      <c r="J1657" s="204" t="s">
        <v>1735</v>
      </c>
      <c r="K1657" s="213" t="s">
        <v>1736</v>
      </c>
      <c r="L1657" s="210" t="s">
        <v>79</v>
      </c>
      <c r="M1657" s="208" t="s">
        <v>47</v>
      </c>
      <c r="N1657" s="208">
        <v>1</v>
      </c>
      <c r="O1657" s="208"/>
      <c r="P1657" s="57" t="str">
        <f t="shared" si="312"/>
        <v>MAIN UNIT</v>
      </c>
      <c r="Q1657" s="208" t="s">
        <v>56</v>
      </c>
      <c r="R1657" s="208" t="s">
        <v>49</v>
      </c>
      <c r="S1657" s="208" t="s">
        <v>37</v>
      </c>
      <c r="T1657" s="208" t="s">
        <v>155</v>
      </c>
      <c r="U1657" s="208" t="s">
        <v>58</v>
      </c>
      <c r="V1657" s="208" t="s">
        <v>89</v>
      </c>
      <c r="W1657" s="208" t="s">
        <v>51</v>
      </c>
      <c r="X1657" s="34">
        <v>785000</v>
      </c>
      <c r="Y1657" s="215" t="str">
        <f t="shared" si="323"/>
        <v>1.13</v>
      </c>
      <c r="Z1657" s="26">
        <f t="shared" si="322"/>
        <v>785000</v>
      </c>
      <c r="AA1657" s="208">
        <v>1.2150000000000001</v>
      </c>
      <c r="AB1657" s="35">
        <f t="shared" si="320"/>
        <v>844048.67256637185</v>
      </c>
      <c r="AC1657" s="27">
        <f t="shared" si="313"/>
        <v>114284.19026548674</v>
      </c>
      <c r="AD1657" s="212">
        <v>0.13539999999999999</v>
      </c>
      <c r="AE1657" s="211">
        <f t="shared" si="314"/>
        <v>1</v>
      </c>
      <c r="AF1657" s="211">
        <f>IF(AND(COUNTIFS($J$18:J1657,J1657)=1,AE1657=1),1,"")</f>
        <v>1</v>
      </c>
      <c r="AG1657" s="211">
        <f>IF(C1657="","",IF(AND(COUNTIFS($J$18:J1657,J1657)=1,C1657&lt;&gt;""),1,""))</f>
        <v>1</v>
      </c>
      <c r="AH1657" s="211">
        <f>IF(G1657="","",IF(AND(COUNTIFS($J$18:J1657,J1657)=1,G1657&lt;&gt;""),1,""))</f>
        <v>1</v>
      </c>
      <c r="AI1657" s="28">
        <f t="shared" si="315"/>
        <v>54700260.692079633</v>
      </c>
      <c r="AJ1657" s="28">
        <f t="shared" si="316"/>
        <v>7482899.5749188662</v>
      </c>
      <c r="AK1657" s="29">
        <f t="shared" si="317"/>
        <v>0.13679824337660532</v>
      </c>
      <c r="AL1657" s="210"/>
      <c r="AM1657" s="210"/>
      <c r="AN1657" s="210"/>
      <c r="AO1657" s="210"/>
      <c r="AP1657" s="45" t="str">
        <f t="shared" si="318"/>
        <v>20216</v>
      </c>
      <c r="AQ1657" s="45" t="str">
        <f t="shared" si="319"/>
        <v>20216RMB</v>
      </c>
    </row>
    <row r="1658" spans="1:43" s="15" customFormat="1">
      <c r="A1658" s="208" t="s">
        <v>40</v>
      </c>
      <c r="B1658" s="209">
        <v>2021</v>
      </c>
      <c r="C1658" s="209">
        <v>4</v>
      </c>
      <c r="D1658" s="57" t="str">
        <f t="shared" si="321"/>
        <v>Q1</v>
      </c>
      <c r="E1658" s="208" t="s">
        <v>40</v>
      </c>
      <c r="F1658" s="209">
        <v>2021</v>
      </c>
      <c r="G1658" s="209">
        <v>6</v>
      </c>
      <c r="H1658" s="213"/>
      <c r="I1658" s="57" t="str">
        <f t="shared" si="311"/>
        <v>Q1</v>
      </c>
      <c r="J1658" s="204" t="s">
        <v>1735</v>
      </c>
      <c r="K1658" s="213" t="s">
        <v>1736</v>
      </c>
      <c r="L1658" s="210" t="s">
        <v>79</v>
      </c>
      <c r="M1658" s="208" t="s">
        <v>47</v>
      </c>
      <c r="N1658" s="208">
        <v>1</v>
      </c>
      <c r="O1658" s="208"/>
      <c r="P1658" s="57" t="str">
        <f t="shared" si="312"/>
        <v>MAIN UNIT</v>
      </c>
      <c r="Q1658" s="208" t="s">
        <v>56</v>
      </c>
      <c r="R1658" s="208" t="s">
        <v>49</v>
      </c>
      <c r="S1658" s="208" t="s">
        <v>37</v>
      </c>
      <c r="T1658" s="208" t="s">
        <v>155</v>
      </c>
      <c r="U1658" s="208" t="s">
        <v>58</v>
      </c>
      <c r="V1658" s="208" t="s">
        <v>89</v>
      </c>
      <c r="W1658" s="208" t="s">
        <v>51</v>
      </c>
      <c r="X1658" s="34">
        <v>785000</v>
      </c>
      <c r="Y1658" s="215" t="str">
        <f t="shared" si="323"/>
        <v>1.13</v>
      </c>
      <c r="Z1658" s="26">
        <f t="shared" si="322"/>
        <v>785000</v>
      </c>
      <c r="AA1658" s="208">
        <v>1.2150000000000001</v>
      </c>
      <c r="AB1658" s="35">
        <f t="shared" si="320"/>
        <v>844048.67256637185</v>
      </c>
      <c r="AC1658" s="27">
        <f t="shared" si="313"/>
        <v>114284.19026548674</v>
      </c>
      <c r="AD1658" s="212">
        <v>0.13539999999999999</v>
      </c>
      <c r="AE1658" s="211">
        <f t="shared" si="314"/>
        <v>1</v>
      </c>
      <c r="AF1658" s="211" t="str">
        <f>IF(AND(COUNTIFS($J$18:J1658,J1658)=1,AE1658=1),1,"")</f>
        <v/>
      </c>
      <c r="AG1658" s="211" t="str">
        <f>IF(C1658="","",IF(AND(COUNTIFS($J$18:J1658,J1658)=1,C1658&lt;&gt;""),1,""))</f>
        <v/>
      </c>
      <c r="AH1658" s="211" t="str">
        <f>IF(G1658="","",IF(AND(COUNTIFS($J$18:J1658,J1658)=1,G1658&lt;&gt;""),1,""))</f>
        <v/>
      </c>
      <c r="AI1658" s="28">
        <f t="shared" si="315"/>
        <v>54700260.692079633</v>
      </c>
      <c r="AJ1658" s="28">
        <f t="shared" si="316"/>
        <v>7482899.5749188662</v>
      </c>
      <c r="AK1658" s="29">
        <f t="shared" si="317"/>
        <v>0.13679824337660532</v>
      </c>
      <c r="AL1658" s="210"/>
      <c r="AM1658" s="210"/>
      <c r="AN1658" s="210"/>
      <c r="AO1658" s="210"/>
      <c r="AP1658" s="45" t="str">
        <f t="shared" si="318"/>
        <v>20216</v>
      </c>
      <c r="AQ1658" s="45" t="str">
        <f t="shared" si="319"/>
        <v>20216RMB</v>
      </c>
    </row>
    <row r="1659" spans="1:43" s="15" customFormat="1">
      <c r="A1659" s="208" t="s">
        <v>40</v>
      </c>
      <c r="B1659" s="209">
        <v>2021</v>
      </c>
      <c r="C1659" s="209">
        <v>5</v>
      </c>
      <c r="D1659" s="57" t="str">
        <f t="shared" si="321"/>
        <v>Q1</v>
      </c>
      <c r="E1659" s="208" t="s">
        <v>40</v>
      </c>
      <c r="F1659" s="209">
        <v>2021</v>
      </c>
      <c r="G1659" s="209">
        <v>6</v>
      </c>
      <c r="H1659" s="213"/>
      <c r="I1659" s="57" t="str">
        <f t="shared" si="311"/>
        <v>Q1</v>
      </c>
      <c r="J1659" s="204" t="s">
        <v>1737</v>
      </c>
      <c r="K1659" s="213" t="s">
        <v>1738</v>
      </c>
      <c r="L1659" s="210" t="s">
        <v>55</v>
      </c>
      <c r="M1659" s="208" t="s">
        <v>47</v>
      </c>
      <c r="N1659" s="208">
        <v>1</v>
      </c>
      <c r="O1659" s="208"/>
      <c r="P1659" s="57" t="str">
        <f t="shared" si="312"/>
        <v>MAIN UNIT</v>
      </c>
      <c r="Q1659" s="208" t="s">
        <v>56</v>
      </c>
      <c r="R1659" s="208" t="s">
        <v>49</v>
      </c>
      <c r="S1659" s="208" t="s">
        <v>36</v>
      </c>
      <c r="T1659" s="208" t="s">
        <v>65</v>
      </c>
      <c r="U1659" s="208" t="s">
        <v>66</v>
      </c>
      <c r="V1659" s="208" t="s">
        <v>672</v>
      </c>
      <c r="W1659" s="208" t="s">
        <v>96</v>
      </c>
      <c r="X1659" s="34">
        <v>8800000</v>
      </c>
      <c r="Y1659" s="215" t="str">
        <f t="shared" si="323"/>
        <v>1</v>
      </c>
      <c r="Z1659" s="26">
        <f t="shared" si="322"/>
        <v>8800000</v>
      </c>
      <c r="AA1659" s="208">
        <v>7.2099999999999997E-2</v>
      </c>
      <c r="AB1659" s="35">
        <f t="shared" si="320"/>
        <v>634480</v>
      </c>
      <c r="AC1659" s="27">
        <f t="shared" si="313"/>
        <v>83624.464000000007</v>
      </c>
      <c r="AD1659" s="212">
        <v>0.1318</v>
      </c>
      <c r="AE1659" s="211">
        <f t="shared" si="314"/>
        <v>1</v>
      </c>
      <c r="AF1659" s="211">
        <f>IF(AND(COUNTIFS($J$18:J1659,J1659)=1,AE1659=1),1,"")</f>
        <v>1</v>
      </c>
      <c r="AG1659" s="211">
        <f>IF(C1659="","",IF(AND(COUNTIFS($J$18:J1659,J1659)=1,C1659&lt;&gt;""),1,""))</f>
        <v>1</v>
      </c>
      <c r="AH1659" s="211">
        <f>IF(G1659="","",IF(AND(COUNTIFS($J$18:J1659,J1659)=1,G1659&lt;&gt;""),1,""))</f>
        <v>1</v>
      </c>
      <c r="AI1659" s="28">
        <f t="shared" si="315"/>
        <v>54700260.692079633</v>
      </c>
      <c r="AJ1659" s="28">
        <f t="shared" si="316"/>
        <v>7482899.5749188662</v>
      </c>
      <c r="AK1659" s="29">
        <f t="shared" si="317"/>
        <v>0.13679824337660532</v>
      </c>
      <c r="AL1659" s="210"/>
      <c r="AM1659" s="210"/>
      <c r="AN1659" s="210"/>
      <c r="AO1659" s="210"/>
      <c r="AP1659" s="45" t="str">
        <f t="shared" si="318"/>
        <v>20216</v>
      </c>
      <c r="AQ1659" s="45" t="str">
        <f t="shared" si="319"/>
        <v>20216JPY</v>
      </c>
    </row>
    <row r="1660" spans="1:43" s="15" customFormat="1">
      <c r="A1660" s="208" t="s">
        <v>40</v>
      </c>
      <c r="B1660" s="209">
        <v>2021</v>
      </c>
      <c r="C1660" s="209">
        <v>5</v>
      </c>
      <c r="D1660" s="57" t="str">
        <f t="shared" si="321"/>
        <v>Q1</v>
      </c>
      <c r="E1660" s="208" t="s">
        <v>40</v>
      </c>
      <c r="F1660" s="209">
        <v>2021</v>
      </c>
      <c r="G1660" s="209">
        <v>6</v>
      </c>
      <c r="H1660" s="213"/>
      <c r="I1660" s="57" t="str">
        <f t="shared" si="311"/>
        <v>Q1</v>
      </c>
      <c r="J1660" s="204" t="s">
        <v>1739</v>
      </c>
      <c r="K1660" s="213" t="s">
        <v>1362</v>
      </c>
      <c r="L1660" s="210" t="s">
        <v>55</v>
      </c>
      <c r="M1660" s="208" t="s">
        <v>47</v>
      </c>
      <c r="N1660" s="208">
        <v>1</v>
      </c>
      <c r="O1660" s="208"/>
      <c r="P1660" s="57" t="str">
        <f t="shared" si="312"/>
        <v>MAIN UNIT</v>
      </c>
      <c r="Q1660" s="208" t="s">
        <v>48</v>
      </c>
      <c r="R1660" s="208" t="s">
        <v>49</v>
      </c>
      <c r="S1660" s="208" t="s">
        <v>36</v>
      </c>
      <c r="T1660" s="208" t="s">
        <v>65</v>
      </c>
      <c r="U1660" s="208" t="s">
        <v>66</v>
      </c>
      <c r="V1660" s="208" t="s">
        <v>67</v>
      </c>
      <c r="W1660" s="208" t="s">
        <v>96</v>
      </c>
      <c r="X1660" s="34">
        <v>9450000</v>
      </c>
      <c r="Y1660" s="215" t="str">
        <f t="shared" si="323"/>
        <v>1</v>
      </c>
      <c r="Z1660" s="26">
        <f t="shared" si="322"/>
        <v>9450000</v>
      </c>
      <c r="AA1660" s="208">
        <v>7.2099999999999997E-2</v>
      </c>
      <c r="AB1660" s="35">
        <f t="shared" si="320"/>
        <v>681345</v>
      </c>
      <c r="AC1660" s="27">
        <f t="shared" si="313"/>
        <v>101452.2705</v>
      </c>
      <c r="AD1660" s="212">
        <v>0.1489</v>
      </c>
      <c r="AE1660" s="211">
        <f t="shared" si="314"/>
        <v>0</v>
      </c>
      <c r="AF1660" s="211" t="str">
        <f>IF(AND(COUNTIFS($J$18:J1660,J1660)=1,AE1660=1),1,"")</f>
        <v/>
      </c>
      <c r="AG1660" s="211">
        <f>IF(C1660="","",IF(AND(COUNTIFS($J$18:J1660,J1660)=1,C1660&lt;&gt;""),1,""))</f>
        <v>1</v>
      </c>
      <c r="AH1660" s="211">
        <f>IF(G1660="","",IF(AND(COUNTIFS($J$18:J1660,J1660)=1,G1660&lt;&gt;""),1,""))</f>
        <v>1</v>
      </c>
      <c r="AI1660" s="28">
        <f t="shared" si="315"/>
        <v>54700260.692079633</v>
      </c>
      <c r="AJ1660" s="28">
        <f t="shared" si="316"/>
        <v>7482899.5749188662</v>
      </c>
      <c r="AK1660" s="29">
        <f t="shared" si="317"/>
        <v>0.13679824337660532</v>
      </c>
      <c r="AL1660" s="210"/>
      <c r="AM1660" s="210"/>
      <c r="AN1660" s="210"/>
      <c r="AO1660" s="210"/>
      <c r="AP1660" s="45" t="str">
        <f t="shared" si="318"/>
        <v>20216</v>
      </c>
      <c r="AQ1660" s="45" t="str">
        <f t="shared" si="319"/>
        <v>20216JPY</v>
      </c>
    </row>
    <row r="1661" spans="1:43" s="15" customFormat="1">
      <c r="A1661" s="208" t="s">
        <v>40</v>
      </c>
      <c r="B1661" s="209">
        <v>2021</v>
      </c>
      <c r="C1661" s="209">
        <v>5</v>
      </c>
      <c r="D1661" s="57" t="str">
        <f t="shared" si="321"/>
        <v>Q1</v>
      </c>
      <c r="E1661" s="208" t="s">
        <v>40</v>
      </c>
      <c r="F1661" s="209">
        <v>2021</v>
      </c>
      <c r="G1661" s="209">
        <v>6</v>
      </c>
      <c r="H1661" s="213"/>
      <c r="I1661" s="57" t="str">
        <f t="shared" si="311"/>
        <v>Q1</v>
      </c>
      <c r="J1661" s="204" t="s">
        <v>1740</v>
      </c>
      <c r="K1661" s="213" t="s">
        <v>1741</v>
      </c>
      <c r="L1661" s="210" t="s">
        <v>55</v>
      </c>
      <c r="M1661" s="208" t="s">
        <v>47</v>
      </c>
      <c r="N1661" s="208">
        <v>1</v>
      </c>
      <c r="O1661" s="208"/>
      <c r="P1661" s="57" t="str">
        <f t="shared" si="312"/>
        <v>MAIN UNIT</v>
      </c>
      <c r="Q1661" s="208" t="s">
        <v>56</v>
      </c>
      <c r="R1661" s="208" t="s">
        <v>49</v>
      </c>
      <c r="S1661" s="208" t="s">
        <v>36</v>
      </c>
      <c r="T1661" s="208" t="s">
        <v>65</v>
      </c>
      <c r="U1661" s="208" t="s">
        <v>66</v>
      </c>
      <c r="V1661" s="208" t="s">
        <v>109</v>
      </c>
      <c r="W1661" s="208" t="s">
        <v>96</v>
      </c>
      <c r="X1661" s="34">
        <v>9000000</v>
      </c>
      <c r="Y1661" s="215" t="str">
        <f t="shared" si="323"/>
        <v>1</v>
      </c>
      <c r="Z1661" s="26">
        <f t="shared" si="322"/>
        <v>9000000</v>
      </c>
      <c r="AA1661" s="208">
        <v>7.2099999999999997E-2</v>
      </c>
      <c r="AB1661" s="35">
        <f t="shared" si="320"/>
        <v>648900</v>
      </c>
      <c r="AC1661" s="27">
        <f t="shared" si="313"/>
        <v>70340.759999999995</v>
      </c>
      <c r="AD1661" s="212">
        <v>0.1084</v>
      </c>
      <c r="AE1661" s="211">
        <f t="shared" si="314"/>
        <v>1</v>
      </c>
      <c r="AF1661" s="211">
        <f>IF(AND(COUNTIFS($J$18:J1661,J1661)=1,AE1661=1),1,"")</f>
        <v>1</v>
      </c>
      <c r="AG1661" s="211">
        <f>IF(C1661="","",IF(AND(COUNTIFS($J$18:J1661,J1661)=1,C1661&lt;&gt;""),1,""))</f>
        <v>1</v>
      </c>
      <c r="AH1661" s="211">
        <f>IF(G1661="","",IF(AND(COUNTIFS($J$18:J1661,J1661)=1,G1661&lt;&gt;""),1,""))</f>
        <v>1</v>
      </c>
      <c r="AI1661" s="28">
        <f t="shared" si="315"/>
        <v>54700260.692079633</v>
      </c>
      <c r="AJ1661" s="28">
        <f t="shared" si="316"/>
        <v>7482899.5749188662</v>
      </c>
      <c r="AK1661" s="29">
        <f t="shared" si="317"/>
        <v>0.13679824337660532</v>
      </c>
      <c r="AL1661" s="210"/>
      <c r="AM1661" s="210"/>
      <c r="AN1661" s="210"/>
      <c r="AO1661" s="210"/>
      <c r="AP1661" s="45" t="str">
        <f t="shared" si="318"/>
        <v>20216</v>
      </c>
      <c r="AQ1661" s="45" t="str">
        <f t="shared" si="319"/>
        <v>20216JPY</v>
      </c>
    </row>
    <row r="1662" spans="1:43" s="15" customFormat="1">
      <c r="A1662" s="208" t="s">
        <v>40</v>
      </c>
      <c r="B1662" s="209">
        <v>2021</v>
      </c>
      <c r="C1662" s="209">
        <v>6</v>
      </c>
      <c r="D1662" s="57" t="str">
        <f t="shared" si="321"/>
        <v>Q1</v>
      </c>
      <c r="E1662" s="208" t="s">
        <v>40</v>
      </c>
      <c r="F1662" s="209">
        <v>2021</v>
      </c>
      <c r="G1662" s="209">
        <v>6</v>
      </c>
      <c r="H1662" s="213"/>
      <c r="I1662" s="57" t="str">
        <f t="shared" si="311"/>
        <v>Q1</v>
      </c>
      <c r="J1662" s="204" t="s">
        <v>1742</v>
      </c>
      <c r="K1662" s="213" t="s">
        <v>1655</v>
      </c>
      <c r="L1662" s="210" t="s">
        <v>55</v>
      </c>
      <c r="M1662" s="208" t="s">
        <v>47</v>
      </c>
      <c r="N1662" s="208">
        <v>1</v>
      </c>
      <c r="O1662" s="208"/>
      <c r="P1662" s="57" t="str">
        <f t="shared" si="312"/>
        <v>MAIN UNIT</v>
      </c>
      <c r="Q1662" s="208" t="s">
        <v>48</v>
      </c>
      <c r="R1662" s="208" t="s">
        <v>49</v>
      </c>
      <c r="S1662" s="208" t="s">
        <v>36</v>
      </c>
      <c r="T1662" s="208" t="s">
        <v>65</v>
      </c>
      <c r="U1662" s="208" t="s">
        <v>66</v>
      </c>
      <c r="V1662" s="208" t="s">
        <v>1649</v>
      </c>
      <c r="W1662" s="208" t="s">
        <v>96</v>
      </c>
      <c r="X1662" s="34">
        <v>8989000</v>
      </c>
      <c r="Y1662" s="215" t="str">
        <f t="shared" si="323"/>
        <v>1</v>
      </c>
      <c r="Z1662" s="26">
        <f t="shared" si="322"/>
        <v>8989000</v>
      </c>
      <c r="AA1662" s="208">
        <v>7.2099999999999997E-2</v>
      </c>
      <c r="AB1662" s="35">
        <f t="shared" si="320"/>
        <v>648106.9</v>
      </c>
      <c r="AC1662" s="27">
        <f t="shared" si="313"/>
        <v>129426.94792999999</v>
      </c>
      <c r="AD1662" s="212">
        <v>0.19969999999999999</v>
      </c>
      <c r="AE1662" s="211">
        <f t="shared" si="314"/>
        <v>0</v>
      </c>
      <c r="AF1662" s="211" t="str">
        <f>IF(AND(COUNTIFS($J$18:J1662,J1662)=1,AE1662=1),1,"")</f>
        <v/>
      </c>
      <c r="AG1662" s="211">
        <f>IF(C1662="","",IF(AND(COUNTIFS($J$18:J1662,J1662)=1,C1662&lt;&gt;""),1,""))</f>
        <v>1</v>
      </c>
      <c r="AH1662" s="211">
        <f>IF(G1662="","",IF(AND(COUNTIFS($J$18:J1662,J1662)=1,G1662&lt;&gt;""),1,""))</f>
        <v>1</v>
      </c>
      <c r="AI1662" s="28">
        <f t="shared" si="315"/>
        <v>54700260.692079633</v>
      </c>
      <c r="AJ1662" s="28">
        <f t="shared" si="316"/>
        <v>7482899.5749188662</v>
      </c>
      <c r="AK1662" s="29">
        <f t="shared" si="317"/>
        <v>0.13679824337660532</v>
      </c>
      <c r="AL1662" s="210"/>
      <c r="AM1662" s="210"/>
      <c r="AN1662" s="210"/>
      <c r="AO1662" s="210"/>
      <c r="AP1662" s="45" t="str">
        <f t="shared" si="318"/>
        <v>20216</v>
      </c>
      <c r="AQ1662" s="45" t="str">
        <f t="shared" si="319"/>
        <v>20216JPY</v>
      </c>
    </row>
    <row r="1663" spans="1:43" s="15" customFormat="1">
      <c r="A1663" s="208" t="s">
        <v>35</v>
      </c>
      <c r="B1663" s="209">
        <v>2021</v>
      </c>
      <c r="C1663" s="209">
        <v>3</v>
      </c>
      <c r="D1663" s="57" t="str">
        <f t="shared" si="321"/>
        <v>Q4</v>
      </c>
      <c r="E1663" s="208" t="s">
        <v>40</v>
      </c>
      <c r="F1663" s="209">
        <v>2021</v>
      </c>
      <c r="G1663" s="209">
        <v>6</v>
      </c>
      <c r="H1663" s="213"/>
      <c r="I1663" s="57" t="str">
        <f t="shared" si="311"/>
        <v>Q1</v>
      </c>
      <c r="J1663" s="204" t="s">
        <v>1743</v>
      </c>
      <c r="K1663" s="213" t="s">
        <v>1150</v>
      </c>
      <c r="L1663" s="210" t="s">
        <v>79</v>
      </c>
      <c r="M1663" s="208" t="s">
        <v>47</v>
      </c>
      <c r="N1663" s="208">
        <v>1</v>
      </c>
      <c r="O1663" s="208"/>
      <c r="P1663" s="57" t="str">
        <f t="shared" si="312"/>
        <v>MAIN UNIT</v>
      </c>
      <c r="Q1663" s="208" t="s">
        <v>48</v>
      </c>
      <c r="R1663" s="208" t="s">
        <v>49</v>
      </c>
      <c r="S1663" s="208" t="s">
        <v>36</v>
      </c>
      <c r="T1663" s="208" t="s">
        <v>65</v>
      </c>
      <c r="U1663" s="208" t="s">
        <v>66</v>
      </c>
      <c r="V1663" s="208" t="s">
        <v>119</v>
      </c>
      <c r="W1663" s="208" t="s">
        <v>51</v>
      </c>
      <c r="X1663" s="34">
        <v>1210000</v>
      </c>
      <c r="Y1663" s="215" t="str">
        <f t="shared" si="323"/>
        <v>1.13</v>
      </c>
      <c r="Z1663" s="26">
        <f t="shared" si="322"/>
        <v>1210000</v>
      </c>
      <c r="AA1663" s="208">
        <v>1.2150000000000001</v>
      </c>
      <c r="AB1663" s="35">
        <f t="shared" si="320"/>
        <v>1301017.6991150444</v>
      </c>
      <c r="AC1663" s="27">
        <f t="shared" si="313"/>
        <v>339045.21238938055</v>
      </c>
      <c r="AD1663" s="212">
        <v>0.2606</v>
      </c>
      <c r="AE1663" s="211">
        <f t="shared" si="314"/>
        <v>0</v>
      </c>
      <c r="AF1663" s="211" t="str">
        <f>IF(AND(COUNTIFS($J$18:J1663,J1663)=1,AE1663=1),1,"")</f>
        <v/>
      </c>
      <c r="AG1663" s="211">
        <f>IF(C1663="","",IF(AND(COUNTIFS($J$18:J1663,J1663)=1,C1663&lt;&gt;""),1,""))</f>
        <v>1</v>
      </c>
      <c r="AH1663" s="211">
        <f>IF(G1663="","",IF(AND(COUNTIFS($J$18:J1663,J1663)=1,G1663&lt;&gt;""),1,""))</f>
        <v>1</v>
      </c>
      <c r="AI1663" s="28">
        <f t="shared" si="315"/>
        <v>54700260.692079633</v>
      </c>
      <c r="AJ1663" s="28">
        <f t="shared" si="316"/>
        <v>7482899.5749188662</v>
      </c>
      <c r="AK1663" s="29">
        <f t="shared" si="317"/>
        <v>0.13679824337660532</v>
      </c>
      <c r="AL1663" s="210"/>
      <c r="AM1663" s="210"/>
      <c r="AN1663" s="210"/>
      <c r="AO1663" s="210"/>
      <c r="AP1663" s="45" t="str">
        <f t="shared" si="318"/>
        <v>20216</v>
      </c>
      <c r="AQ1663" s="45" t="str">
        <f t="shared" si="319"/>
        <v>20216RMB</v>
      </c>
    </row>
    <row r="1664" spans="1:43" s="15" customFormat="1">
      <c r="A1664" s="208" t="s">
        <v>35</v>
      </c>
      <c r="B1664" s="209">
        <v>2021</v>
      </c>
      <c r="C1664" s="209">
        <v>3</v>
      </c>
      <c r="D1664" s="57" t="str">
        <f t="shared" si="321"/>
        <v>Q4</v>
      </c>
      <c r="E1664" s="208" t="s">
        <v>40</v>
      </c>
      <c r="F1664" s="209">
        <v>2021</v>
      </c>
      <c r="G1664" s="209">
        <v>6</v>
      </c>
      <c r="H1664" s="213"/>
      <c r="I1664" s="57" t="str">
        <f t="shared" si="311"/>
        <v>Q1</v>
      </c>
      <c r="J1664" s="204" t="s">
        <v>1743</v>
      </c>
      <c r="K1664" s="213" t="s">
        <v>1150</v>
      </c>
      <c r="L1664" s="210" t="s">
        <v>79</v>
      </c>
      <c r="M1664" s="208" t="s">
        <v>47</v>
      </c>
      <c r="N1664" s="208">
        <v>1</v>
      </c>
      <c r="O1664" s="208"/>
      <c r="P1664" s="57" t="str">
        <f t="shared" si="312"/>
        <v>MAIN UNIT</v>
      </c>
      <c r="Q1664" s="208" t="s">
        <v>48</v>
      </c>
      <c r="R1664" s="208" t="s">
        <v>49</v>
      </c>
      <c r="S1664" s="208" t="s">
        <v>36</v>
      </c>
      <c r="T1664" s="208" t="s">
        <v>65</v>
      </c>
      <c r="U1664" s="208" t="s">
        <v>66</v>
      </c>
      <c r="V1664" s="208" t="s">
        <v>119</v>
      </c>
      <c r="W1664" s="208" t="s">
        <v>51</v>
      </c>
      <c r="X1664" s="34">
        <v>1210000</v>
      </c>
      <c r="Y1664" s="215" t="str">
        <f t="shared" si="323"/>
        <v>1.13</v>
      </c>
      <c r="Z1664" s="26">
        <f t="shared" si="322"/>
        <v>1210000</v>
      </c>
      <c r="AA1664" s="208">
        <v>1.2150000000000001</v>
      </c>
      <c r="AB1664" s="35">
        <f t="shared" si="320"/>
        <v>1301017.6991150444</v>
      </c>
      <c r="AC1664" s="27">
        <f t="shared" si="313"/>
        <v>339045.21238938055</v>
      </c>
      <c r="AD1664" s="212">
        <v>0.2606</v>
      </c>
      <c r="AE1664" s="211">
        <f t="shared" si="314"/>
        <v>0</v>
      </c>
      <c r="AF1664" s="211" t="str">
        <f>IF(AND(COUNTIFS($J$18:J1664,J1664)=1,AE1664=1),1,"")</f>
        <v/>
      </c>
      <c r="AG1664" s="211" t="str">
        <f>IF(C1664="","",IF(AND(COUNTIFS($J$18:J1664,J1664)=1,C1664&lt;&gt;""),1,""))</f>
        <v/>
      </c>
      <c r="AH1664" s="211" t="str">
        <f>IF(G1664="","",IF(AND(COUNTIFS($J$18:J1664,J1664)=1,G1664&lt;&gt;""),1,""))</f>
        <v/>
      </c>
      <c r="AI1664" s="28">
        <f t="shared" si="315"/>
        <v>54700260.692079633</v>
      </c>
      <c r="AJ1664" s="28">
        <f t="shared" si="316"/>
        <v>7482899.5749188662</v>
      </c>
      <c r="AK1664" s="29">
        <f t="shared" si="317"/>
        <v>0.13679824337660532</v>
      </c>
      <c r="AL1664" s="210"/>
      <c r="AM1664" s="210"/>
      <c r="AN1664" s="210"/>
      <c r="AO1664" s="210"/>
      <c r="AP1664" s="45" t="str">
        <f t="shared" si="318"/>
        <v>20216</v>
      </c>
      <c r="AQ1664" s="45" t="str">
        <f t="shared" si="319"/>
        <v>20216RMB</v>
      </c>
    </row>
    <row r="1665" spans="1:43" s="15" customFormat="1">
      <c r="A1665" s="208" t="s">
        <v>35</v>
      </c>
      <c r="B1665" s="209">
        <v>2021</v>
      </c>
      <c r="C1665" s="209">
        <v>3</v>
      </c>
      <c r="D1665" s="57" t="str">
        <f t="shared" si="321"/>
        <v>Q4</v>
      </c>
      <c r="E1665" s="208" t="s">
        <v>40</v>
      </c>
      <c r="F1665" s="209">
        <v>2021</v>
      </c>
      <c r="G1665" s="209">
        <v>6</v>
      </c>
      <c r="H1665" s="213"/>
      <c r="I1665" s="57" t="str">
        <f t="shared" si="311"/>
        <v>Q1</v>
      </c>
      <c r="J1665" s="204" t="s">
        <v>1744</v>
      </c>
      <c r="K1665" s="213" t="s">
        <v>931</v>
      </c>
      <c r="L1665" s="210" t="s">
        <v>79</v>
      </c>
      <c r="M1665" s="208" t="s">
        <v>47</v>
      </c>
      <c r="N1665" s="208">
        <v>1</v>
      </c>
      <c r="O1665" s="208"/>
      <c r="P1665" s="57" t="str">
        <f t="shared" si="312"/>
        <v>MAIN UNIT</v>
      </c>
      <c r="Q1665" s="208" t="s">
        <v>48</v>
      </c>
      <c r="R1665" s="208" t="s">
        <v>49</v>
      </c>
      <c r="S1665" s="208" t="s">
        <v>36</v>
      </c>
      <c r="T1665" s="208" t="s">
        <v>65</v>
      </c>
      <c r="U1665" s="208" t="s">
        <v>66</v>
      </c>
      <c r="V1665" s="208" t="s">
        <v>119</v>
      </c>
      <c r="W1665" s="208" t="s">
        <v>96</v>
      </c>
      <c r="X1665" s="34">
        <v>18810000</v>
      </c>
      <c r="Y1665" s="215" t="str">
        <f t="shared" si="323"/>
        <v>1</v>
      </c>
      <c r="Z1665" s="26">
        <f t="shared" si="322"/>
        <v>18810000</v>
      </c>
      <c r="AA1665" s="208">
        <v>7.2099999999999997E-2</v>
      </c>
      <c r="AB1665" s="35">
        <f t="shared" si="320"/>
        <v>1356201</v>
      </c>
      <c r="AC1665" s="27">
        <f t="shared" si="313"/>
        <v>346644.97560000001</v>
      </c>
      <c r="AD1665" s="212">
        <v>0.25559999999999999</v>
      </c>
      <c r="AE1665" s="211">
        <f t="shared" si="314"/>
        <v>0</v>
      </c>
      <c r="AF1665" s="211" t="str">
        <f>IF(AND(COUNTIFS($J$18:J1665,J1665)=1,AE1665=1),1,"")</f>
        <v/>
      </c>
      <c r="AG1665" s="211">
        <f>IF(C1665="","",IF(AND(COUNTIFS($J$18:J1665,J1665)=1,C1665&lt;&gt;""),1,""))</f>
        <v>1</v>
      </c>
      <c r="AH1665" s="211">
        <f>IF(G1665="","",IF(AND(COUNTIFS($J$18:J1665,J1665)=1,G1665&lt;&gt;""),1,""))</f>
        <v>1</v>
      </c>
      <c r="AI1665" s="28">
        <f t="shared" si="315"/>
        <v>54700260.692079633</v>
      </c>
      <c r="AJ1665" s="28">
        <f t="shared" si="316"/>
        <v>7482899.5749188662</v>
      </c>
      <c r="AK1665" s="29">
        <f t="shared" si="317"/>
        <v>0.13679824337660532</v>
      </c>
      <c r="AL1665" s="210"/>
      <c r="AM1665" s="210"/>
      <c r="AN1665" s="210"/>
      <c r="AO1665" s="210"/>
      <c r="AP1665" s="45" t="str">
        <f t="shared" si="318"/>
        <v>20216</v>
      </c>
      <c r="AQ1665" s="45" t="str">
        <f t="shared" si="319"/>
        <v>20216JPY</v>
      </c>
    </row>
    <row r="1666" spans="1:43" s="15" customFormat="1">
      <c r="A1666" s="208" t="s">
        <v>35</v>
      </c>
      <c r="B1666" s="209">
        <v>2021</v>
      </c>
      <c r="C1666" s="209">
        <v>3</v>
      </c>
      <c r="D1666" s="57" t="str">
        <f t="shared" si="321"/>
        <v>Q4</v>
      </c>
      <c r="E1666" s="208" t="s">
        <v>40</v>
      </c>
      <c r="F1666" s="209">
        <v>2021</v>
      </c>
      <c r="G1666" s="209">
        <v>6</v>
      </c>
      <c r="H1666" s="213"/>
      <c r="I1666" s="57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204" t="s">
        <v>1744</v>
      </c>
      <c r="K1666" s="213" t="s">
        <v>931</v>
      </c>
      <c r="L1666" s="210" t="s">
        <v>79</v>
      </c>
      <c r="M1666" s="208" t="s">
        <v>47</v>
      </c>
      <c r="N1666" s="208">
        <v>1</v>
      </c>
      <c r="O1666" s="208"/>
      <c r="P1666" s="57" t="str">
        <f t="shared" ref="P1666:P1729" si="325">IF(M1666="","",IF(AND(N1666&gt;0,L1666&lt;&gt;""),"MAIN UNIT",IF(AND(O1666&gt;0,L1666&lt;&gt;""),"SERVICE/ PARTS","C66 SERVICE/OTHERS")))</f>
        <v>MAIN UNIT</v>
      </c>
      <c r="Q1666" s="208" t="s">
        <v>48</v>
      </c>
      <c r="R1666" s="208" t="s">
        <v>49</v>
      </c>
      <c r="S1666" s="208" t="s">
        <v>36</v>
      </c>
      <c r="T1666" s="208" t="s">
        <v>65</v>
      </c>
      <c r="U1666" s="208" t="s">
        <v>66</v>
      </c>
      <c r="V1666" s="208" t="s">
        <v>119</v>
      </c>
      <c r="W1666" s="208" t="s">
        <v>96</v>
      </c>
      <c r="X1666" s="34">
        <v>18810000</v>
      </c>
      <c r="Y1666" s="215" t="str">
        <f t="shared" si="323"/>
        <v>1</v>
      </c>
      <c r="Z1666" s="26">
        <f t="shared" si="322"/>
        <v>18810000</v>
      </c>
      <c r="AA1666" s="208">
        <v>7.2099999999999997E-2</v>
      </c>
      <c r="AB1666" s="35">
        <f t="shared" si="320"/>
        <v>1356201</v>
      </c>
      <c r="AC1666" s="27">
        <f t="shared" ref="AC1666:AC1729" si="326">IF(R1666&lt;&gt;"",AB1666*AD1666,"")</f>
        <v>346644.97560000001</v>
      </c>
      <c r="AD1666" s="212">
        <v>0.25559999999999999</v>
      </c>
      <c r="AE1666" s="211">
        <f t="shared" ref="AE1666:AE1729" si="327">IF(Q1666="","",IF(Q1666="Yes",1,0))</f>
        <v>0</v>
      </c>
      <c r="AF1666" s="211" t="str">
        <f>IF(AND(COUNTIFS($J$18:J1666,J1666)=1,AE1666=1),1,"")</f>
        <v/>
      </c>
      <c r="AG1666" s="211" t="str">
        <f>IF(C1666="","",IF(AND(COUNTIFS($J$18:J1666,J1666)=1,C1666&lt;&gt;""),1,""))</f>
        <v/>
      </c>
      <c r="AH1666" s="211" t="str">
        <f>IF(G1666="","",IF(AND(COUNTIFS($J$18:J1666,J1666)=1,G1666&lt;&gt;""),1,""))</f>
        <v/>
      </c>
      <c r="AI1666" s="28">
        <f t="shared" ref="AI1666:AI1729" si="328">IF(P1666="C66 SERVICE","",SUMIFS(AB:AB,F:F,F1666,G:G,G1666,E:E,E1666))</f>
        <v>54700260.692079633</v>
      </c>
      <c r="AJ1666" s="28">
        <f t="shared" ref="AJ1666:AJ1729" si="329">IF(P1666="C66 SERVICE","",SUMIFS(AC:AC,F:F,F1666,G:G,G1666,E:E,E1666))</f>
        <v>7482899.5749188662</v>
      </c>
      <c r="AK1666" s="29">
        <f t="shared" ref="AK1666:AK1729" si="330">IF(AJ1666&gt;0,AJ1666/AI1666,"")</f>
        <v>0.13679824337660532</v>
      </c>
      <c r="AL1666" s="210"/>
      <c r="AM1666" s="210"/>
      <c r="AN1666" s="210"/>
      <c r="AO1666" s="210"/>
      <c r="AP1666" s="45" t="str">
        <f t="shared" ref="AP1666:AP1729" si="331">IF(F1666="","",F1666&amp;G1666)</f>
        <v>20216</v>
      </c>
      <c r="AQ1666" s="45" t="str">
        <f t="shared" ref="AQ1666:AQ1729" si="332">IF(W1666="","",F1666&amp;G1666&amp;W1666)</f>
        <v>20216JPY</v>
      </c>
    </row>
    <row r="1667" spans="1:43" s="15" customFormat="1" ht="26.4">
      <c r="A1667" s="208" t="s">
        <v>40</v>
      </c>
      <c r="B1667" s="209">
        <v>2021</v>
      </c>
      <c r="C1667" s="209">
        <v>5</v>
      </c>
      <c r="D1667" s="57" t="str">
        <f t="shared" si="321"/>
        <v>Q1</v>
      </c>
      <c r="E1667" s="208" t="s">
        <v>40</v>
      </c>
      <c r="F1667" s="209">
        <v>2021</v>
      </c>
      <c r="G1667" s="209">
        <v>6</v>
      </c>
      <c r="H1667" s="213"/>
      <c r="I1667" s="57" t="str">
        <f t="shared" si="324"/>
        <v>Q1</v>
      </c>
      <c r="J1667" s="204" t="s">
        <v>1745</v>
      </c>
      <c r="K1667" s="213" t="s">
        <v>1746</v>
      </c>
      <c r="L1667" s="210" t="s">
        <v>488</v>
      </c>
      <c r="M1667" s="208" t="s">
        <v>47</v>
      </c>
      <c r="N1667" s="208">
        <v>0</v>
      </c>
      <c r="O1667" s="208">
        <v>1</v>
      </c>
      <c r="P1667" s="57" t="str">
        <f t="shared" si="325"/>
        <v>SERVICE/ PARTS</v>
      </c>
      <c r="Q1667" s="208" t="s">
        <v>48</v>
      </c>
      <c r="R1667" s="208" t="s">
        <v>49</v>
      </c>
      <c r="S1667" s="208" t="s">
        <v>38</v>
      </c>
      <c r="T1667" s="208" t="s">
        <v>326</v>
      </c>
      <c r="U1667" s="208" t="s">
        <v>137</v>
      </c>
      <c r="V1667" s="208" t="s">
        <v>530</v>
      </c>
      <c r="W1667" s="208" t="s">
        <v>51</v>
      </c>
      <c r="X1667" s="34">
        <v>305000</v>
      </c>
      <c r="Y1667" s="215" t="str">
        <f t="shared" si="323"/>
        <v>1.13</v>
      </c>
      <c r="Z1667" s="26">
        <f t="shared" si="322"/>
        <v>305000</v>
      </c>
      <c r="AA1667" s="208">
        <v>1.2150000000000001</v>
      </c>
      <c r="AB1667" s="35">
        <f t="shared" si="320"/>
        <v>327942.47787610628</v>
      </c>
      <c r="AC1667" s="27">
        <f t="shared" si="326"/>
        <v>39353.097345132752</v>
      </c>
      <c r="AD1667" s="212">
        <v>0.12</v>
      </c>
      <c r="AE1667" s="211">
        <f t="shared" si="327"/>
        <v>0</v>
      </c>
      <c r="AF1667" s="211" t="str">
        <f>IF(AND(COUNTIFS($J$18:J1667,J1667)=1,AE1667=1),1,"")</f>
        <v/>
      </c>
      <c r="AG1667" s="211">
        <f>IF(C1667="","",IF(AND(COUNTIFS($J$18:J1667,J1667)=1,C1667&lt;&gt;""),1,""))</f>
        <v>1</v>
      </c>
      <c r="AH1667" s="211">
        <f>IF(G1667="","",IF(AND(COUNTIFS($J$18:J1667,J1667)=1,G1667&lt;&gt;""),1,""))</f>
        <v>1</v>
      </c>
      <c r="AI1667" s="28">
        <f t="shared" si="328"/>
        <v>54700260.692079633</v>
      </c>
      <c r="AJ1667" s="28">
        <f t="shared" si="329"/>
        <v>7482899.5749188662</v>
      </c>
      <c r="AK1667" s="29">
        <f t="shared" si="330"/>
        <v>0.13679824337660532</v>
      </c>
      <c r="AL1667" s="210"/>
      <c r="AM1667" s="210"/>
      <c r="AN1667" s="210"/>
      <c r="AO1667" s="210"/>
      <c r="AP1667" s="45" t="str">
        <f t="shared" si="331"/>
        <v>20216</v>
      </c>
      <c r="AQ1667" s="45" t="str">
        <f t="shared" si="332"/>
        <v>20216RMB</v>
      </c>
    </row>
    <row r="1668" spans="1:43" s="15" customFormat="1">
      <c r="A1668" s="208" t="s">
        <v>35</v>
      </c>
      <c r="B1668" s="209">
        <v>2021</v>
      </c>
      <c r="C1668" s="209">
        <v>1</v>
      </c>
      <c r="D1668" s="57" t="str">
        <f t="shared" si="321"/>
        <v>Q4</v>
      </c>
      <c r="E1668" s="208" t="s">
        <v>40</v>
      </c>
      <c r="F1668" s="209">
        <v>2021</v>
      </c>
      <c r="G1668" s="209">
        <v>7</v>
      </c>
      <c r="H1668" s="213"/>
      <c r="I1668" s="57" t="str">
        <f t="shared" si="324"/>
        <v>Q2</v>
      </c>
      <c r="J1668" s="204" t="s">
        <v>1747</v>
      </c>
      <c r="K1668" s="213" t="s">
        <v>1748</v>
      </c>
      <c r="L1668" s="210" t="s">
        <v>55</v>
      </c>
      <c r="M1668" s="208" t="s">
        <v>47</v>
      </c>
      <c r="N1668" s="208">
        <v>1</v>
      </c>
      <c r="O1668" s="208"/>
      <c r="P1668" s="57" t="str">
        <f t="shared" si="325"/>
        <v>MAIN UNIT</v>
      </c>
      <c r="Q1668" s="208" t="s">
        <v>48</v>
      </c>
      <c r="R1668" s="208" t="s">
        <v>49</v>
      </c>
      <c r="S1668" s="208" t="s">
        <v>36</v>
      </c>
      <c r="T1668" s="208" t="s">
        <v>65</v>
      </c>
      <c r="U1668" s="208" t="s">
        <v>66</v>
      </c>
      <c r="V1668" s="208" t="s">
        <v>290</v>
      </c>
      <c r="W1668" s="208" t="s">
        <v>51</v>
      </c>
      <c r="X1668" s="34">
        <v>628000</v>
      </c>
      <c r="Y1668" s="215" t="str">
        <f t="shared" si="323"/>
        <v>1.13</v>
      </c>
      <c r="Z1668" s="26">
        <f t="shared" si="322"/>
        <v>628000</v>
      </c>
      <c r="AA1668" s="208">
        <v>1.2</v>
      </c>
      <c r="AB1668" s="35">
        <f t="shared" si="320"/>
        <v>666902.65486725664</v>
      </c>
      <c r="AC1668" s="27">
        <f t="shared" si="326"/>
        <v>109572.10619469026</v>
      </c>
      <c r="AD1668" s="212">
        <v>0.1643</v>
      </c>
      <c r="AE1668" s="211">
        <f t="shared" si="327"/>
        <v>0</v>
      </c>
      <c r="AF1668" s="211" t="str">
        <f>IF(AND(COUNTIFS($J$18:J1668,J1668)=1,AE1668=1),1,"")</f>
        <v/>
      </c>
      <c r="AG1668" s="211">
        <f>IF(C1668="","",IF(AND(COUNTIFS($J$18:J1668,J1668)=1,C1668&lt;&gt;""),1,""))</f>
        <v>1</v>
      </c>
      <c r="AH1668" s="211">
        <f>IF(G1668="","",IF(AND(COUNTIFS($J$18:J1668,J1668)=1,G1668&lt;&gt;""),1,""))</f>
        <v>1</v>
      </c>
      <c r="AI1668" s="28">
        <f t="shared" si="328"/>
        <v>41443303.53761062</v>
      </c>
      <c r="AJ1668" s="28">
        <f t="shared" si="329"/>
        <v>6194988.76643031</v>
      </c>
      <c r="AK1668" s="29">
        <f t="shared" si="330"/>
        <v>0.1494810557466355</v>
      </c>
      <c r="AL1668" s="210"/>
      <c r="AM1668" s="210"/>
      <c r="AN1668" s="210"/>
      <c r="AO1668" s="210"/>
      <c r="AP1668" s="45" t="str">
        <f t="shared" si="331"/>
        <v>20217</v>
      </c>
      <c r="AQ1668" s="45" t="str">
        <f t="shared" si="332"/>
        <v>20217RMB</v>
      </c>
    </row>
    <row r="1669" spans="1:43" s="15" customFormat="1">
      <c r="A1669" s="208" t="s">
        <v>35</v>
      </c>
      <c r="B1669" s="209">
        <v>2021</v>
      </c>
      <c r="C1669" s="209">
        <v>2</v>
      </c>
      <c r="D1669" s="57" t="str">
        <f t="shared" si="321"/>
        <v>Q4</v>
      </c>
      <c r="E1669" s="208" t="s">
        <v>40</v>
      </c>
      <c r="F1669" s="209">
        <v>2021</v>
      </c>
      <c r="G1669" s="209">
        <v>7</v>
      </c>
      <c r="H1669" s="213"/>
      <c r="I1669" s="57" t="str">
        <f t="shared" si="324"/>
        <v>Q2</v>
      </c>
      <c r="J1669" s="204" t="s">
        <v>1749</v>
      </c>
      <c r="K1669" s="213" t="s">
        <v>1750</v>
      </c>
      <c r="L1669" s="210" t="s">
        <v>79</v>
      </c>
      <c r="M1669" s="208" t="s">
        <v>47</v>
      </c>
      <c r="N1669" s="208">
        <v>1</v>
      </c>
      <c r="O1669" s="208"/>
      <c r="P1669" s="57" t="str">
        <f t="shared" si="325"/>
        <v>MAIN UNIT</v>
      </c>
      <c r="Q1669" s="208" t="s">
        <v>56</v>
      </c>
      <c r="R1669" s="208" t="s">
        <v>49</v>
      </c>
      <c r="S1669" s="208" t="s">
        <v>36</v>
      </c>
      <c r="T1669" s="208" t="s">
        <v>65</v>
      </c>
      <c r="U1669" s="208" t="s">
        <v>66</v>
      </c>
      <c r="V1669" s="208" t="s">
        <v>672</v>
      </c>
      <c r="W1669" s="208" t="s">
        <v>51</v>
      </c>
      <c r="X1669" s="34">
        <v>1030000</v>
      </c>
      <c r="Y1669" s="215" t="str">
        <f t="shared" si="323"/>
        <v>1.13</v>
      </c>
      <c r="Z1669" s="26">
        <f t="shared" si="322"/>
        <v>1030000</v>
      </c>
      <c r="AA1669" s="208">
        <v>1.2</v>
      </c>
      <c r="AB1669" s="35">
        <f t="shared" si="320"/>
        <v>1093805.3097345133</v>
      </c>
      <c r="AC1669" s="27">
        <f t="shared" si="326"/>
        <v>165273.98230088496</v>
      </c>
      <c r="AD1669" s="212">
        <v>0.15110000000000001</v>
      </c>
      <c r="AE1669" s="211">
        <f t="shared" si="327"/>
        <v>1</v>
      </c>
      <c r="AF1669" s="211">
        <f>IF(AND(COUNTIFS($J$18:J1669,J1669)=1,AE1669=1),1,"")</f>
        <v>1</v>
      </c>
      <c r="AG1669" s="211">
        <f>IF(C1669="","",IF(AND(COUNTIFS($J$18:J1669,J1669)=1,C1669&lt;&gt;""),1,""))</f>
        <v>1</v>
      </c>
      <c r="AH1669" s="211">
        <f>IF(G1669="","",IF(AND(COUNTIFS($J$18:J1669,J1669)=1,G1669&lt;&gt;""),1,""))</f>
        <v>1</v>
      </c>
      <c r="AI1669" s="28">
        <f t="shared" si="328"/>
        <v>41443303.53761062</v>
      </c>
      <c r="AJ1669" s="28">
        <f t="shared" si="329"/>
        <v>6194988.76643031</v>
      </c>
      <c r="AK1669" s="29">
        <f t="shared" si="330"/>
        <v>0.1494810557466355</v>
      </c>
      <c r="AL1669" s="210"/>
      <c r="AM1669" s="210"/>
      <c r="AN1669" s="210"/>
      <c r="AO1669" s="210"/>
      <c r="AP1669" s="45" t="str">
        <f t="shared" si="331"/>
        <v>20217</v>
      </c>
      <c r="AQ1669" s="45" t="str">
        <f t="shared" si="332"/>
        <v>20217RMB</v>
      </c>
    </row>
    <row r="1670" spans="1:43" s="15" customFormat="1">
      <c r="A1670" s="208" t="s">
        <v>35</v>
      </c>
      <c r="B1670" s="209">
        <v>2021</v>
      </c>
      <c r="C1670" s="209">
        <v>3</v>
      </c>
      <c r="D1670" s="57" t="str">
        <f t="shared" si="321"/>
        <v>Q4</v>
      </c>
      <c r="E1670" s="208" t="s">
        <v>40</v>
      </c>
      <c r="F1670" s="209">
        <v>2021</v>
      </c>
      <c r="G1670" s="209">
        <v>7</v>
      </c>
      <c r="H1670" s="213"/>
      <c r="I1670" s="57" t="str">
        <f t="shared" si="324"/>
        <v>Q2</v>
      </c>
      <c r="J1670" s="204" t="s">
        <v>1751</v>
      </c>
      <c r="K1670" s="213" t="s">
        <v>1752</v>
      </c>
      <c r="L1670" s="210" t="s">
        <v>79</v>
      </c>
      <c r="M1670" s="208" t="s">
        <v>47</v>
      </c>
      <c r="N1670" s="208">
        <v>1</v>
      </c>
      <c r="O1670" s="208"/>
      <c r="P1670" s="57" t="str">
        <f t="shared" si="325"/>
        <v>MAIN UNIT</v>
      </c>
      <c r="Q1670" s="208" t="s">
        <v>48</v>
      </c>
      <c r="R1670" s="208" t="s">
        <v>49</v>
      </c>
      <c r="S1670" s="208" t="s">
        <v>36</v>
      </c>
      <c r="T1670" s="208" t="s">
        <v>65</v>
      </c>
      <c r="U1670" s="208" t="s">
        <v>66</v>
      </c>
      <c r="V1670" s="208" t="s">
        <v>119</v>
      </c>
      <c r="W1670" s="208" t="s">
        <v>96</v>
      </c>
      <c r="X1670" s="34">
        <v>14400000</v>
      </c>
      <c r="Y1670" s="215" t="str">
        <f t="shared" si="323"/>
        <v>1</v>
      </c>
      <c r="Z1670" s="26">
        <f t="shared" si="322"/>
        <v>14400000</v>
      </c>
      <c r="AA1670" s="208">
        <v>7.17E-2</v>
      </c>
      <c r="AB1670" s="35">
        <f t="shared" si="320"/>
        <v>1032480</v>
      </c>
      <c r="AC1670" s="27">
        <f t="shared" si="326"/>
        <v>107894.15999999999</v>
      </c>
      <c r="AD1670" s="212">
        <v>0.1045</v>
      </c>
      <c r="AE1670" s="211">
        <f t="shared" si="327"/>
        <v>0</v>
      </c>
      <c r="AF1670" s="211" t="str">
        <f>IF(AND(COUNTIFS($J$18:J1670,J1670)=1,AE1670=1),1,"")</f>
        <v/>
      </c>
      <c r="AG1670" s="211">
        <f>IF(C1670="","",IF(AND(COUNTIFS($J$18:J1670,J1670)=1,C1670&lt;&gt;""),1,""))</f>
        <v>1</v>
      </c>
      <c r="AH1670" s="211">
        <f>IF(G1670="","",IF(AND(COUNTIFS($J$18:J1670,J1670)=1,G1670&lt;&gt;""),1,""))</f>
        <v>1</v>
      </c>
      <c r="AI1670" s="28">
        <f t="shared" si="328"/>
        <v>41443303.53761062</v>
      </c>
      <c r="AJ1670" s="28">
        <f t="shared" si="329"/>
        <v>6194988.76643031</v>
      </c>
      <c r="AK1670" s="29">
        <f t="shared" si="330"/>
        <v>0.1494810557466355</v>
      </c>
      <c r="AL1670" s="210"/>
      <c r="AM1670" s="210"/>
      <c r="AN1670" s="210"/>
      <c r="AO1670" s="210"/>
      <c r="AP1670" s="45" t="str">
        <f t="shared" si="331"/>
        <v>20217</v>
      </c>
      <c r="AQ1670" s="45" t="str">
        <f t="shared" si="332"/>
        <v>20217JPY</v>
      </c>
    </row>
    <row r="1671" spans="1:43" s="15" customFormat="1">
      <c r="A1671" s="208" t="s">
        <v>35</v>
      </c>
      <c r="B1671" s="209">
        <v>2021</v>
      </c>
      <c r="C1671" s="209">
        <v>3</v>
      </c>
      <c r="D1671" s="57" t="str">
        <f t="shared" si="321"/>
        <v>Q4</v>
      </c>
      <c r="E1671" s="208" t="s">
        <v>40</v>
      </c>
      <c r="F1671" s="209">
        <v>2021</v>
      </c>
      <c r="G1671" s="209">
        <v>7</v>
      </c>
      <c r="H1671" s="213"/>
      <c r="I1671" s="57" t="str">
        <f t="shared" si="324"/>
        <v>Q2</v>
      </c>
      <c r="J1671" s="204" t="s">
        <v>1753</v>
      </c>
      <c r="K1671" s="213" t="s">
        <v>1754</v>
      </c>
      <c r="L1671" s="210" t="s">
        <v>79</v>
      </c>
      <c r="M1671" s="208" t="s">
        <v>47</v>
      </c>
      <c r="N1671" s="208">
        <v>1</v>
      </c>
      <c r="O1671" s="208"/>
      <c r="P1671" s="57" t="str">
        <f t="shared" si="325"/>
        <v>MAIN UNIT</v>
      </c>
      <c r="Q1671" s="208" t="s">
        <v>48</v>
      </c>
      <c r="R1671" s="208" t="s">
        <v>49</v>
      </c>
      <c r="S1671" s="208" t="s">
        <v>36</v>
      </c>
      <c r="T1671" s="208" t="s">
        <v>65</v>
      </c>
      <c r="U1671" s="208" t="s">
        <v>66</v>
      </c>
      <c r="V1671" s="208" t="s">
        <v>99</v>
      </c>
      <c r="W1671" s="208" t="s">
        <v>96</v>
      </c>
      <c r="X1671" s="34">
        <v>13887500</v>
      </c>
      <c r="Y1671" s="215" t="str">
        <f t="shared" si="323"/>
        <v>1</v>
      </c>
      <c r="Z1671" s="26">
        <f t="shared" si="322"/>
        <v>13887500</v>
      </c>
      <c r="AA1671" s="208">
        <v>7.17E-2</v>
      </c>
      <c r="AB1671" s="35">
        <f t="shared" si="320"/>
        <v>995733.75</v>
      </c>
      <c r="AC1671" s="27">
        <f t="shared" si="326"/>
        <v>131337.281625</v>
      </c>
      <c r="AD1671" s="212">
        <v>0.13189999999999999</v>
      </c>
      <c r="AE1671" s="211">
        <f t="shared" si="327"/>
        <v>0</v>
      </c>
      <c r="AF1671" s="211" t="str">
        <f>IF(AND(COUNTIFS($J$18:J1671,J1671)=1,AE1671=1),1,"")</f>
        <v/>
      </c>
      <c r="AG1671" s="211">
        <f>IF(C1671="","",IF(AND(COUNTIFS($J$18:J1671,J1671)=1,C1671&lt;&gt;""),1,""))</f>
        <v>1</v>
      </c>
      <c r="AH1671" s="211">
        <f>IF(G1671="","",IF(AND(COUNTIFS($J$18:J1671,J1671)=1,G1671&lt;&gt;""),1,""))</f>
        <v>1</v>
      </c>
      <c r="AI1671" s="28">
        <f t="shared" si="328"/>
        <v>41443303.53761062</v>
      </c>
      <c r="AJ1671" s="28">
        <f t="shared" si="329"/>
        <v>6194988.76643031</v>
      </c>
      <c r="AK1671" s="29">
        <f t="shared" si="330"/>
        <v>0.1494810557466355</v>
      </c>
      <c r="AL1671" s="210"/>
      <c r="AM1671" s="210"/>
      <c r="AN1671" s="210"/>
      <c r="AO1671" s="210"/>
      <c r="AP1671" s="45" t="str">
        <f t="shared" si="331"/>
        <v>20217</v>
      </c>
      <c r="AQ1671" s="45" t="str">
        <f t="shared" si="332"/>
        <v>20217JPY</v>
      </c>
    </row>
    <row r="1672" spans="1:43" s="15" customFormat="1">
      <c r="A1672" s="208" t="s">
        <v>35</v>
      </c>
      <c r="B1672" s="209">
        <v>2021</v>
      </c>
      <c r="C1672" s="209">
        <v>3</v>
      </c>
      <c r="D1672" s="57" t="str">
        <f t="shared" si="321"/>
        <v>Q4</v>
      </c>
      <c r="E1672" s="208" t="s">
        <v>40</v>
      </c>
      <c r="F1672" s="209">
        <v>2021</v>
      </c>
      <c r="G1672" s="209">
        <v>7</v>
      </c>
      <c r="H1672" s="213"/>
      <c r="I1672" s="57" t="str">
        <f t="shared" si="324"/>
        <v>Q2</v>
      </c>
      <c r="J1672" s="204" t="s">
        <v>1755</v>
      </c>
      <c r="K1672" s="213" t="s">
        <v>1756</v>
      </c>
      <c r="L1672" s="210" t="s">
        <v>79</v>
      </c>
      <c r="M1672" s="208" t="s">
        <v>47</v>
      </c>
      <c r="N1672" s="208">
        <v>1</v>
      </c>
      <c r="O1672" s="208"/>
      <c r="P1672" s="57" t="str">
        <f t="shared" si="325"/>
        <v>MAIN UNIT</v>
      </c>
      <c r="Q1672" s="208" t="s">
        <v>56</v>
      </c>
      <c r="R1672" s="208" t="s">
        <v>49</v>
      </c>
      <c r="S1672" s="208" t="s">
        <v>36</v>
      </c>
      <c r="T1672" s="208" t="s">
        <v>65</v>
      </c>
      <c r="U1672" s="208" t="s">
        <v>66</v>
      </c>
      <c r="V1672" s="208" t="s">
        <v>290</v>
      </c>
      <c r="W1672" s="208" t="s">
        <v>96</v>
      </c>
      <c r="X1672" s="34">
        <v>14000000</v>
      </c>
      <c r="Y1672" s="215" t="str">
        <f t="shared" si="323"/>
        <v>1</v>
      </c>
      <c r="Z1672" s="26">
        <f t="shared" si="322"/>
        <v>14000000</v>
      </c>
      <c r="AA1672" s="208">
        <v>7.17E-2</v>
      </c>
      <c r="AB1672" s="35">
        <f t="shared" si="320"/>
        <v>1003800</v>
      </c>
      <c r="AC1672" s="27">
        <f t="shared" si="326"/>
        <v>157496.22</v>
      </c>
      <c r="AD1672" s="212">
        <v>0.15690000000000001</v>
      </c>
      <c r="AE1672" s="211">
        <f t="shared" si="327"/>
        <v>1</v>
      </c>
      <c r="AF1672" s="211">
        <f>IF(AND(COUNTIFS($J$18:J1672,J1672)=1,AE1672=1),1,"")</f>
        <v>1</v>
      </c>
      <c r="AG1672" s="211">
        <f>IF(C1672="","",IF(AND(COUNTIFS($J$18:J1672,J1672)=1,C1672&lt;&gt;""),1,""))</f>
        <v>1</v>
      </c>
      <c r="AH1672" s="211">
        <f>IF(G1672="","",IF(AND(COUNTIFS($J$18:J1672,J1672)=1,G1672&lt;&gt;""),1,""))</f>
        <v>1</v>
      </c>
      <c r="AI1672" s="28">
        <f t="shared" si="328"/>
        <v>41443303.53761062</v>
      </c>
      <c r="AJ1672" s="28">
        <f t="shared" si="329"/>
        <v>6194988.76643031</v>
      </c>
      <c r="AK1672" s="29">
        <f t="shared" si="330"/>
        <v>0.1494810557466355</v>
      </c>
      <c r="AL1672" s="210"/>
      <c r="AM1672" s="210"/>
      <c r="AN1672" s="210"/>
      <c r="AO1672" s="210"/>
      <c r="AP1672" s="45" t="str">
        <f t="shared" si="331"/>
        <v>20217</v>
      </c>
      <c r="AQ1672" s="45" t="str">
        <f t="shared" si="332"/>
        <v>20217JPY</v>
      </c>
    </row>
    <row r="1673" spans="1:43" s="15" customFormat="1">
      <c r="A1673" s="208" t="s">
        <v>35</v>
      </c>
      <c r="B1673" s="209">
        <v>2021</v>
      </c>
      <c r="C1673" s="209">
        <v>3</v>
      </c>
      <c r="D1673" s="57" t="str">
        <f t="shared" si="321"/>
        <v>Q4</v>
      </c>
      <c r="E1673" s="208" t="s">
        <v>40</v>
      </c>
      <c r="F1673" s="209">
        <v>2021</v>
      </c>
      <c r="G1673" s="209">
        <v>7</v>
      </c>
      <c r="H1673" s="213"/>
      <c r="I1673" s="57" t="str">
        <f t="shared" si="324"/>
        <v>Q2</v>
      </c>
      <c r="J1673" s="204" t="s">
        <v>1755</v>
      </c>
      <c r="K1673" s="213" t="s">
        <v>1756</v>
      </c>
      <c r="L1673" s="210" t="s">
        <v>55</v>
      </c>
      <c r="M1673" s="208" t="s">
        <v>47</v>
      </c>
      <c r="N1673" s="208">
        <v>1</v>
      </c>
      <c r="O1673" s="208"/>
      <c r="P1673" s="57" t="str">
        <f t="shared" si="325"/>
        <v>MAIN UNIT</v>
      </c>
      <c r="Q1673" s="208" t="s">
        <v>56</v>
      </c>
      <c r="R1673" s="208" t="s">
        <v>49</v>
      </c>
      <c r="S1673" s="208" t="s">
        <v>36</v>
      </c>
      <c r="T1673" s="208" t="s">
        <v>65</v>
      </c>
      <c r="U1673" s="208" t="s">
        <v>66</v>
      </c>
      <c r="V1673" s="208" t="s">
        <v>290</v>
      </c>
      <c r="W1673" s="208" t="s">
        <v>96</v>
      </c>
      <c r="X1673" s="34">
        <v>9560000</v>
      </c>
      <c r="Y1673" s="215" t="str">
        <f t="shared" si="323"/>
        <v>1</v>
      </c>
      <c r="Z1673" s="26">
        <f t="shared" si="322"/>
        <v>9560000</v>
      </c>
      <c r="AA1673" s="208">
        <v>7.17E-2</v>
      </c>
      <c r="AB1673" s="35">
        <f t="shared" si="320"/>
        <v>685452</v>
      </c>
      <c r="AC1673" s="27">
        <f t="shared" si="326"/>
        <v>107547.41880000001</v>
      </c>
      <c r="AD1673" s="212">
        <v>0.15690000000000001</v>
      </c>
      <c r="AE1673" s="211">
        <f t="shared" si="327"/>
        <v>1</v>
      </c>
      <c r="AF1673" s="211" t="str">
        <f>IF(AND(COUNTIFS($J$18:J1673,J1673)=1,AE1673=1),1,"")</f>
        <v/>
      </c>
      <c r="AG1673" s="211" t="str">
        <f>IF(C1673="","",IF(AND(COUNTIFS($J$18:J1673,J1673)=1,C1673&lt;&gt;""),1,""))</f>
        <v/>
      </c>
      <c r="AH1673" s="211" t="str">
        <f>IF(G1673="","",IF(AND(COUNTIFS($J$18:J1673,J1673)=1,G1673&lt;&gt;""),1,""))</f>
        <v/>
      </c>
      <c r="AI1673" s="28">
        <f t="shared" si="328"/>
        <v>41443303.53761062</v>
      </c>
      <c r="AJ1673" s="28">
        <f t="shared" si="329"/>
        <v>6194988.76643031</v>
      </c>
      <c r="AK1673" s="29">
        <f t="shared" si="330"/>
        <v>0.1494810557466355</v>
      </c>
      <c r="AL1673" s="210"/>
      <c r="AM1673" s="210"/>
      <c r="AN1673" s="210"/>
      <c r="AO1673" s="210"/>
      <c r="AP1673" s="45" t="str">
        <f t="shared" si="331"/>
        <v>20217</v>
      </c>
      <c r="AQ1673" s="45" t="str">
        <f t="shared" si="332"/>
        <v>20217JPY</v>
      </c>
    </row>
    <row r="1674" spans="1:43" s="15" customFormat="1">
      <c r="A1674" s="208" t="s">
        <v>35</v>
      </c>
      <c r="B1674" s="209">
        <v>2021</v>
      </c>
      <c r="C1674" s="209">
        <v>3</v>
      </c>
      <c r="D1674" s="57" t="str">
        <f t="shared" si="321"/>
        <v>Q4</v>
      </c>
      <c r="E1674" s="208" t="s">
        <v>40</v>
      </c>
      <c r="F1674" s="209">
        <v>2021</v>
      </c>
      <c r="G1674" s="209">
        <v>7</v>
      </c>
      <c r="H1674" s="213"/>
      <c r="I1674" s="57" t="str">
        <f t="shared" si="324"/>
        <v>Q2</v>
      </c>
      <c r="J1674" s="204" t="s">
        <v>1715</v>
      </c>
      <c r="K1674" s="213" t="s">
        <v>731</v>
      </c>
      <c r="L1674" s="210" t="s">
        <v>55</v>
      </c>
      <c r="M1674" s="208" t="s">
        <v>47</v>
      </c>
      <c r="N1674" s="208">
        <v>1</v>
      </c>
      <c r="O1674" s="208"/>
      <c r="P1674" s="57" t="str">
        <f t="shared" si="325"/>
        <v>MAIN UNIT</v>
      </c>
      <c r="Q1674" s="208" t="s">
        <v>48</v>
      </c>
      <c r="R1674" s="208" t="s">
        <v>49</v>
      </c>
      <c r="S1674" s="208" t="s">
        <v>36</v>
      </c>
      <c r="T1674" s="208" t="s">
        <v>65</v>
      </c>
      <c r="U1674" s="208" t="s">
        <v>66</v>
      </c>
      <c r="V1674" s="208" t="s">
        <v>109</v>
      </c>
      <c r="W1674" s="208" t="s">
        <v>96</v>
      </c>
      <c r="X1674" s="34">
        <v>7340000</v>
      </c>
      <c r="Y1674" s="215" t="str">
        <f t="shared" si="323"/>
        <v>1</v>
      </c>
      <c r="Z1674" s="26">
        <f t="shared" si="322"/>
        <v>7340000</v>
      </c>
      <c r="AA1674" s="208">
        <v>7.17E-2</v>
      </c>
      <c r="AB1674" s="35">
        <f t="shared" ref="AB1674:AB1737" si="333">IF(AND(R1674&lt;&gt;"C66",R1674&lt;&gt;""),Z1674/Y1674*AA1674,"")</f>
        <v>526278</v>
      </c>
      <c r="AC1674" s="27">
        <f t="shared" si="326"/>
        <v>42996.912599999996</v>
      </c>
      <c r="AD1674" s="212">
        <v>8.1699999999999995E-2</v>
      </c>
      <c r="AE1674" s="211">
        <f t="shared" si="327"/>
        <v>0</v>
      </c>
      <c r="AF1674" s="211" t="str">
        <f>IF(AND(COUNTIFS($J$18:J1674,J1674)=1,AE1674=1),1,"")</f>
        <v/>
      </c>
      <c r="AG1674" s="211" t="str">
        <f>IF(C1674="","",IF(AND(COUNTIFS($J$18:J1674,J1674)=1,C1674&lt;&gt;""),1,""))</f>
        <v/>
      </c>
      <c r="AH1674" s="211" t="str">
        <f>IF(G1674="","",IF(AND(COUNTIFS($J$18:J1674,J1674)=1,G1674&lt;&gt;""),1,""))</f>
        <v/>
      </c>
      <c r="AI1674" s="28">
        <f t="shared" si="328"/>
        <v>41443303.53761062</v>
      </c>
      <c r="AJ1674" s="28">
        <f t="shared" si="329"/>
        <v>6194988.76643031</v>
      </c>
      <c r="AK1674" s="29">
        <f t="shared" si="330"/>
        <v>0.1494810557466355</v>
      </c>
      <c r="AL1674" s="210"/>
      <c r="AM1674" s="210"/>
      <c r="AN1674" s="210"/>
      <c r="AO1674" s="210"/>
      <c r="AP1674" s="45" t="str">
        <f t="shared" si="331"/>
        <v>20217</v>
      </c>
      <c r="AQ1674" s="45" t="str">
        <f t="shared" si="332"/>
        <v>20217JPY</v>
      </c>
    </row>
    <row r="1675" spans="1:43" s="15" customFormat="1">
      <c r="A1675" s="208" t="s">
        <v>35</v>
      </c>
      <c r="B1675" s="209">
        <v>2021</v>
      </c>
      <c r="C1675" s="209">
        <v>3</v>
      </c>
      <c r="D1675" s="57" t="str">
        <f t="shared" si="321"/>
        <v>Q4</v>
      </c>
      <c r="E1675" s="208" t="s">
        <v>40</v>
      </c>
      <c r="F1675" s="209">
        <v>2021</v>
      </c>
      <c r="G1675" s="209">
        <v>7</v>
      </c>
      <c r="H1675" s="213"/>
      <c r="I1675" s="57" t="str">
        <f t="shared" si="324"/>
        <v>Q2</v>
      </c>
      <c r="J1675" s="204" t="s">
        <v>1757</v>
      </c>
      <c r="K1675" s="213" t="s">
        <v>731</v>
      </c>
      <c r="L1675" s="210" t="s">
        <v>79</v>
      </c>
      <c r="M1675" s="208" t="s">
        <v>47</v>
      </c>
      <c r="N1675" s="208">
        <v>1</v>
      </c>
      <c r="O1675" s="208"/>
      <c r="P1675" s="57" t="str">
        <f t="shared" si="325"/>
        <v>MAIN UNIT</v>
      </c>
      <c r="Q1675" s="208" t="s">
        <v>48</v>
      </c>
      <c r="R1675" s="208" t="s">
        <v>49</v>
      </c>
      <c r="S1675" s="208" t="s">
        <v>36</v>
      </c>
      <c r="T1675" s="208" t="s">
        <v>65</v>
      </c>
      <c r="U1675" s="208" t="s">
        <v>66</v>
      </c>
      <c r="V1675" s="208" t="s">
        <v>109</v>
      </c>
      <c r="W1675" s="208" t="s">
        <v>96</v>
      </c>
      <c r="X1675" s="34">
        <v>14500000</v>
      </c>
      <c r="Y1675" s="215" t="str">
        <f t="shared" si="323"/>
        <v>1</v>
      </c>
      <c r="Z1675" s="26">
        <f t="shared" si="322"/>
        <v>14500000</v>
      </c>
      <c r="AA1675" s="208">
        <v>7.17E-2</v>
      </c>
      <c r="AB1675" s="35">
        <f t="shared" si="333"/>
        <v>1039650</v>
      </c>
      <c r="AC1675" s="27">
        <f t="shared" si="326"/>
        <v>119871.645</v>
      </c>
      <c r="AD1675" s="212">
        <v>0.1153</v>
      </c>
      <c r="AE1675" s="211">
        <f t="shared" si="327"/>
        <v>0</v>
      </c>
      <c r="AF1675" s="211" t="str">
        <f>IF(AND(COUNTIFS($J$18:J1675,J1675)=1,AE1675=1),1,"")</f>
        <v/>
      </c>
      <c r="AG1675" s="211">
        <f>IF(C1675="","",IF(AND(COUNTIFS($J$18:J1675,J1675)=1,C1675&lt;&gt;""),1,""))</f>
        <v>1</v>
      </c>
      <c r="AH1675" s="211">
        <f>IF(G1675="","",IF(AND(COUNTIFS($J$18:J1675,J1675)=1,G1675&lt;&gt;""),1,""))</f>
        <v>1</v>
      </c>
      <c r="AI1675" s="28">
        <f t="shared" si="328"/>
        <v>41443303.53761062</v>
      </c>
      <c r="AJ1675" s="28">
        <f t="shared" si="329"/>
        <v>6194988.76643031</v>
      </c>
      <c r="AK1675" s="29">
        <f t="shared" si="330"/>
        <v>0.1494810557466355</v>
      </c>
      <c r="AL1675" s="210"/>
      <c r="AM1675" s="210"/>
      <c r="AN1675" s="210"/>
      <c r="AO1675" s="210"/>
      <c r="AP1675" s="45" t="str">
        <f t="shared" si="331"/>
        <v>20217</v>
      </c>
      <c r="AQ1675" s="45" t="str">
        <f t="shared" si="332"/>
        <v>20217JPY</v>
      </c>
    </row>
    <row r="1676" spans="1:43" s="15" customFormat="1">
      <c r="A1676" s="208" t="s">
        <v>35</v>
      </c>
      <c r="B1676" s="209">
        <v>2021</v>
      </c>
      <c r="C1676" s="209">
        <v>3</v>
      </c>
      <c r="D1676" s="57" t="str">
        <f t="shared" si="321"/>
        <v>Q4</v>
      </c>
      <c r="E1676" s="208" t="s">
        <v>40</v>
      </c>
      <c r="F1676" s="209">
        <v>2021</v>
      </c>
      <c r="G1676" s="209">
        <v>7</v>
      </c>
      <c r="H1676" s="213"/>
      <c r="I1676" s="57" t="str">
        <f t="shared" si="324"/>
        <v>Q2</v>
      </c>
      <c r="J1676" s="204" t="s">
        <v>1757</v>
      </c>
      <c r="K1676" s="213" t="s">
        <v>731</v>
      </c>
      <c r="L1676" s="210" t="s">
        <v>79</v>
      </c>
      <c r="M1676" s="208" t="s">
        <v>47</v>
      </c>
      <c r="N1676" s="208">
        <v>1</v>
      </c>
      <c r="O1676" s="208"/>
      <c r="P1676" s="57" t="str">
        <f t="shared" si="325"/>
        <v>MAIN UNIT</v>
      </c>
      <c r="Q1676" s="208" t="s">
        <v>48</v>
      </c>
      <c r="R1676" s="208" t="s">
        <v>49</v>
      </c>
      <c r="S1676" s="208" t="s">
        <v>36</v>
      </c>
      <c r="T1676" s="208" t="s">
        <v>65</v>
      </c>
      <c r="U1676" s="208" t="s">
        <v>66</v>
      </c>
      <c r="V1676" s="208" t="s">
        <v>109</v>
      </c>
      <c r="W1676" s="208" t="s">
        <v>96</v>
      </c>
      <c r="X1676" s="34">
        <v>14500000</v>
      </c>
      <c r="Y1676" s="215" t="str">
        <f t="shared" si="323"/>
        <v>1</v>
      </c>
      <c r="Z1676" s="26">
        <f t="shared" si="322"/>
        <v>14500000</v>
      </c>
      <c r="AA1676" s="208">
        <v>7.17E-2</v>
      </c>
      <c r="AB1676" s="35">
        <f t="shared" si="333"/>
        <v>1039650</v>
      </c>
      <c r="AC1676" s="27">
        <f t="shared" si="326"/>
        <v>119871.645</v>
      </c>
      <c r="AD1676" s="212">
        <v>0.1153</v>
      </c>
      <c r="AE1676" s="211">
        <f t="shared" si="327"/>
        <v>0</v>
      </c>
      <c r="AF1676" s="211" t="str">
        <f>IF(AND(COUNTIFS($J$18:J1676,J1676)=1,AE1676=1),1,"")</f>
        <v/>
      </c>
      <c r="AG1676" s="211" t="str">
        <f>IF(C1676="","",IF(AND(COUNTIFS($J$18:J1676,J1676)=1,C1676&lt;&gt;""),1,""))</f>
        <v/>
      </c>
      <c r="AH1676" s="211" t="str">
        <f>IF(G1676="","",IF(AND(COUNTIFS($J$18:J1676,J1676)=1,G1676&lt;&gt;""),1,""))</f>
        <v/>
      </c>
      <c r="AI1676" s="28">
        <f t="shared" si="328"/>
        <v>41443303.53761062</v>
      </c>
      <c r="AJ1676" s="28">
        <f t="shared" si="329"/>
        <v>6194988.76643031</v>
      </c>
      <c r="AK1676" s="29">
        <f t="shared" si="330"/>
        <v>0.1494810557466355</v>
      </c>
      <c r="AL1676" s="210"/>
      <c r="AM1676" s="210"/>
      <c r="AN1676" s="210"/>
      <c r="AO1676" s="210"/>
      <c r="AP1676" s="45" t="str">
        <f t="shared" si="331"/>
        <v>20217</v>
      </c>
      <c r="AQ1676" s="45" t="str">
        <f t="shared" si="332"/>
        <v>20217JPY</v>
      </c>
    </row>
    <row r="1677" spans="1:43" s="15" customFormat="1">
      <c r="A1677" s="208" t="s">
        <v>35</v>
      </c>
      <c r="B1677" s="209">
        <v>2021</v>
      </c>
      <c r="C1677" s="209">
        <v>3</v>
      </c>
      <c r="D1677" s="57" t="str">
        <f t="shared" si="321"/>
        <v>Q4</v>
      </c>
      <c r="E1677" s="208" t="s">
        <v>40</v>
      </c>
      <c r="F1677" s="209">
        <v>2021</v>
      </c>
      <c r="G1677" s="209">
        <v>7</v>
      </c>
      <c r="H1677" s="213"/>
      <c r="I1677" s="57" t="str">
        <f t="shared" si="324"/>
        <v>Q2</v>
      </c>
      <c r="J1677" s="204" t="s">
        <v>1757</v>
      </c>
      <c r="K1677" s="213" t="s">
        <v>731</v>
      </c>
      <c r="L1677" s="210" t="s">
        <v>79</v>
      </c>
      <c r="M1677" s="208" t="s">
        <v>47</v>
      </c>
      <c r="N1677" s="208">
        <v>1</v>
      </c>
      <c r="O1677" s="208"/>
      <c r="P1677" s="57" t="str">
        <f t="shared" si="325"/>
        <v>MAIN UNIT</v>
      </c>
      <c r="Q1677" s="208" t="s">
        <v>48</v>
      </c>
      <c r="R1677" s="208" t="s">
        <v>49</v>
      </c>
      <c r="S1677" s="208" t="s">
        <v>36</v>
      </c>
      <c r="T1677" s="208" t="s">
        <v>65</v>
      </c>
      <c r="U1677" s="208" t="s">
        <v>66</v>
      </c>
      <c r="V1677" s="208" t="s">
        <v>109</v>
      </c>
      <c r="W1677" s="208" t="s">
        <v>96</v>
      </c>
      <c r="X1677" s="34">
        <v>14500000</v>
      </c>
      <c r="Y1677" s="215" t="str">
        <f t="shared" si="323"/>
        <v>1</v>
      </c>
      <c r="Z1677" s="26">
        <f t="shared" si="322"/>
        <v>14500000</v>
      </c>
      <c r="AA1677" s="208">
        <v>7.17E-2</v>
      </c>
      <c r="AB1677" s="35">
        <f t="shared" si="333"/>
        <v>1039650</v>
      </c>
      <c r="AC1677" s="27">
        <f t="shared" si="326"/>
        <v>119871.645</v>
      </c>
      <c r="AD1677" s="212">
        <v>0.1153</v>
      </c>
      <c r="AE1677" s="211">
        <f t="shared" si="327"/>
        <v>0</v>
      </c>
      <c r="AF1677" s="211" t="str">
        <f>IF(AND(COUNTIFS($J$18:J1677,J1677)=1,AE1677=1),1,"")</f>
        <v/>
      </c>
      <c r="AG1677" s="211" t="str">
        <f>IF(C1677="","",IF(AND(COUNTIFS($J$18:J1677,J1677)=1,C1677&lt;&gt;""),1,""))</f>
        <v/>
      </c>
      <c r="AH1677" s="211" t="str">
        <f>IF(G1677="","",IF(AND(COUNTIFS($J$18:J1677,J1677)=1,G1677&lt;&gt;""),1,""))</f>
        <v/>
      </c>
      <c r="AI1677" s="28">
        <f t="shared" si="328"/>
        <v>41443303.53761062</v>
      </c>
      <c r="AJ1677" s="28">
        <f t="shared" si="329"/>
        <v>6194988.76643031</v>
      </c>
      <c r="AK1677" s="29">
        <f t="shared" si="330"/>
        <v>0.1494810557466355</v>
      </c>
      <c r="AL1677" s="210"/>
      <c r="AM1677" s="210"/>
      <c r="AN1677" s="210"/>
      <c r="AO1677" s="210"/>
      <c r="AP1677" s="45" t="str">
        <f t="shared" si="331"/>
        <v>20217</v>
      </c>
      <c r="AQ1677" s="45" t="str">
        <f t="shared" si="332"/>
        <v>20217JPY</v>
      </c>
    </row>
    <row r="1678" spans="1:43" s="15" customFormat="1">
      <c r="A1678" s="208" t="s">
        <v>35</v>
      </c>
      <c r="B1678" s="209">
        <v>2021</v>
      </c>
      <c r="C1678" s="209">
        <v>3</v>
      </c>
      <c r="D1678" s="57" t="str">
        <f t="shared" si="321"/>
        <v>Q4</v>
      </c>
      <c r="E1678" s="208" t="s">
        <v>40</v>
      </c>
      <c r="F1678" s="209">
        <v>2021</v>
      </c>
      <c r="G1678" s="209">
        <v>7</v>
      </c>
      <c r="H1678" s="213"/>
      <c r="I1678" s="57" t="str">
        <f t="shared" si="324"/>
        <v>Q2</v>
      </c>
      <c r="J1678" s="204" t="s">
        <v>1757</v>
      </c>
      <c r="K1678" s="213" t="s">
        <v>731</v>
      </c>
      <c r="L1678" s="210" t="s">
        <v>79</v>
      </c>
      <c r="M1678" s="208" t="s">
        <v>47</v>
      </c>
      <c r="N1678" s="208">
        <v>1</v>
      </c>
      <c r="O1678" s="208"/>
      <c r="P1678" s="57" t="str">
        <f t="shared" si="325"/>
        <v>MAIN UNIT</v>
      </c>
      <c r="Q1678" s="208" t="s">
        <v>48</v>
      </c>
      <c r="R1678" s="208" t="s">
        <v>49</v>
      </c>
      <c r="S1678" s="208" t="s">
        <v>36</v>
      </c>
      <c r="T1678" s="208" t="s">
        <v>65</v>
      </c>
      <c r="U1678" s="208" t="s">
        <v>66</v>
      </c>
      <c r="V1678" s="208" t="s">
        <v>109</v>
      </c>
      <c r="W1678" s="208" t="s">
        <v>96</v>
      </c>
      <c r="X1678" s="34">
        <v>14500000</v>
      </c>
      <c r="Y1678" s="215" t="str">
        <f t="shared" si="323"/>
        <v>1</v>
      </c>
      <c r="Z1678" s="26">
        <f t="shared" si="322"/>
        <v>14500000</v>
      </c>
      <c r="AA1678" s="208">
        <v>7.17E-2</v>
      </c>
      <c r="AB1678" s="35">
        <f t="shared" si="333"/>
        <v>1039650</v>
      </c>
      <c r="AC1678" s="27">
        <f t="shared" si="326"/>
        <v>119871.645</v>
      </c>
      <c r="AD1678" s="212">
        <v>0.1153</v>
      </c>
      <c r="AE1678" s="211">
        <f t="shared" si="327"/>
        <v>0</v>
      </c>
      <c r="AF1678" s="211" t="str">
        <f>IF(AND(COUNTIFS($J$18:J1678,J1678)=1,AE1678=1),1,"")</f>
        <v/>
      </c>
      <c r="AG1678" s="211" t="str">
        <f>IF(C1678="","",IF(AND(COUNTIFS($J$18:J1678,J1678)=1,C1678&lt;&gt;""),1,""))</f>
        <v/>
      </c>
      <c r="AH1678" s="211" t="str">
        <f>IF(G1678="","",IF(AND(COUNTIFS($J$18:J1678,J1678)=1,G1678&lt;&gt;""),1,""))</f>
        <v/>
      </c>
      <c r="AI1678" s="28">
        <f t="shared" si="328"/>
        <v>41443303.53761062</v>
      </c>
      <c r="AJ1678" s="28">
        <f t="shared" si="329"/>
        <v>6194988.76643031</v>
      </c>
      <c r="AK1678" s="29">
        <f t="shared" si="330"/>
        <v>0.1494810557466355</v>
      </c>
      <c r="AL1678" s="210"/>
      <c r="AM1678" s="210"/>
      <c r="AN1678" s="210"/>
      <c r="AO1678" s="210"/>
      <c r="AP1678" s="45" t="str">
        <f t="shared" si="331"/>
        <v>20217</v>
      </c>
      <c r="AQ1678" s="45" t="str">
        <f t="shared" si="332"/>
        <v>20217JPY</v>
      </c>
    </row>
    <row r="1679" spans="1:43" s="15" customFormat="1">
      <c r="A1679" s="208" t="s">
        <v>35</v>
      </c>
      <c r="B1679" s="209">
        <v>2021</v>
      </c>
      <c r="C1679" s="209">
        <v>3</v>
      </c>
      <c r="D1679" s="57" t="str">
        <f t="shared" si="321"/>
        <v>Q4</v>
      </c>
      <c r="E1679" s="208" t="s">
        <v>40</v>
      </c>
      <c r="F1679" s="209">
        <v>2021</v>
      </c>
      <c r="G1679" s="209">
        <v>7</v>
      </c>
      <c r="H1679" s="213"/>
      <c r="I1679" s="57" t="str">
        <f t="shared" si="324"/>
        <v>Q2</v>
      </c>
      <c r="J1679" s="204" t="s">
        <v>1758</v>
      </c>
      <c r="K1679" s="213" t="s">
        <v>1759</v>
      </c>
      <c r="L1679" s="210" t="s">
        <v>79</v>
      </c>
      <c r="M1679" s="208" t="s">
        <v>47</v>
      </c>
      <c r="N1679" s="208">
        <v>1</v>
      </c>
      <c r="O1679" s="208"/>
      <c r="P1679" s="57" t="str">
        <f t="shared" si="325"/>
        <v>MAIN UNIT</v>
      </c>
      <c r="Q1679" s="208" t="s">
        <v>56</v>
      </c>
      <c r="R1679" s="208" t="s">
        <v>49</v>
      </c>
      <c r="S1679" s="208" t="s">
        <v>36</v>
      </c>
      <c r="T1679" s="208" t="s">
        <v>65</v>
      </c>
      <c r="U1679" s="208" t="s">
        <v>66</v>
      </c>
      <c r="V1679" s="208" t="s">
        <v>99</v>
      </c>
      <c r="W1679" s="208" t="s">
        <v>96</v>
      </c>
      <c r="X1679" s="34">
        <v>12400000</v>
      </c>
      <c r="Y1679" s="215" t="str">
        <f t="shared" si="323"/>
        <v>1</v>
      </c>
      <c r="Z1679" s="26">
        <f t="shared" si="322"/>
        <v>12400000</v>
      </c>
      <c r="AA1679" s="208">
        <v>7.17E-2</v>
      </c>
      <c r="AB1679" s="35">
        <f t="shared" si="333"/>
        <v>889080</v>
      </c>
      <c r="AC1679" s="27">
        <f t="shared" si="326"/>
        <v>114869.13600000001</v>
      </c>
      <c r="AD1679" s="212">
        <v>0.12920000000000001</v>
      </c>
      <c r="AE1679" s="211">
        <f t="shared" si="327"/>
        <v>1</v>
      </c>
      <c r="AF1679" s="211">
        <f>IF(AND(COUNTIFS($J$18:J1679,J1679)=1,AE1679=1),1,"")</f>
        <v>1</v>
      </c>
      <c r="AG1679" s="211">
        <f>IF(C1679="","",IF(AND(COUNTIFS($J$18:J1679,J1679)=1,C1679&lt;&gt;""),1,""))</f>
        <v>1</v>
      </c>
      <c r="AH1679" s="211">
        <f>IF(G1679="","",IF(AND(COUNTIFS($J$18:J1679,J1679)=1,G1679&lt;&gt;""),1,""))</f>
        <v>1</v>
      </c>
      <c r="AI1679" s="28">
        <f t="shared" si="328"/>
        <v>41443303.53761062</v>
      </c>
      <c r="AJ1679" s="28">
        <f t="shared" si="329"/>
        <v>6194988.76643031</v>
      </c>
      <c r="AK1679" s="29">
        <f t="shared" si="330"/>
        <v>0.1494810557466355</v>
      </c>
      <c r="AL1679" s="210"/>
      <c r="AM1679" s="210"/>
      <c r="AN1679" s="210"/>
      <c r="AO1679" s="210"/>
      <c r="AP1679" s="45" t="str">
        <f t="shared" si="331"/>
        <v>20217</v>
      </c>
      <c r="AQ1679" s="45" t="str">
        <f t="shared" si="332"/>
        <v>20217JPY</v>
      </c>
    </row>
    <row r="1680" spans="1:43" s="15" customFormat="1">
      <c r="A1680" s="208" t="s">
        <v>35</v>
      </c>
      <c r="B1680" s="209">
        <v>2021</v>
      </c>
      <c r="C1680" s="209">
        <v>3</v>
      </c>
      <c r="D1680" s="57" t="str">
        <f t="shared" si="321"/>
        <v>Q4</v>
      </c>
      <c r="E1680" s="208" t="s">
        <v>40</v>
      </c>
      <c r="F1680" s="209">
        <v>2021</v>
      </c>
      <c r="G1680" s="209">
        <v>7</v>
      </c>
      <c r="H1680" s="213"/>
      <c r="I1680" s="57" t="str">
        <f t="shared" si="324"/>
        <v>Q2</v>
      </c>
      <c r="J1680" s="204" t="s">
        <v>1760</v>
      </c>
      <c r="K1680" s="213" t="s">
        <v>1717</v>
      </c>
      <c r="L1680" s="210" t="s">
        <v>55</v>
      </c>
      <c r="M1680" s="208" t="s">
        <v>47</v>
      </c>
      <c r="N1680" s="208">
        <v>1</v>
      </c>
      <c r="O1680" s="208"/>
      <c r="P1680" s="57" t="str">
        <f t="shared" si="325"/>
        <v>MAIN UNIT</v>
      </c>
      <c r="Q1680" s="208" t="s">
        <v>48</v>
      </c>
      <c r="R1680" s="208" t="s">
        <v>49</v>
      </c>
      <c r="S1680" s="208" t="s">
        <v>37</v>
      </c>
      <c r="T1680" s="208" t="s">
        <v>155</v>
      </c>
      <c r="U1680" s="208" t="s">
        <v>76</v>
      </c>
      <c r="V1680" s="208" t="s">
        <v>71</v>
      </c>
      <c r="W1680" s="208" t="s">
        <v>51</v>
      </c>
      <c r="X1680" s="34">
        <v>498000</v>
      </c>
      <c r="Y1680" s="215" t="str">
        <f t="shared" si="323"/>
        <v>1.13</v>
      </c>
      <c r="Z1680" s="26">
        <f t="shared" si="322"/>
        <v>498000</v>
      </c>
      <c r="AA1680" s="208">
        <v>1.2</v>
      </c>
      <c r="AB1680" s="35">
        <f t="shared" si="333"/>
        <v>528849.55752212391</v>
      </c>
      <c r="AC1680" s="27">
        <f t="shared" si="326"/>
        <v>75837.026548672569</v>
      </c>
      <c r="AD1680" s="212">
        <v>0.1434</v>
      </c>
      <c r="AE1680" s="211">
        <f t="shared" si="327"/>
        <v>0</v>
      </c>
      <c r="AF1680" s="211" t="str">
        <f>IF(AND(COUNTIFS($J$18:J1680,J1680)=1,AE1680=1),1,"")</f>
        <v/>
      </c>
      <c r="AG1680" s="211">
        <f>IF(C1680="","",IF(AND(COUNTIFS($J$18:J1680,J1680)=1,C1680&lt;&gt;""),1,""))</f>
        <v>1</v>
      </c>
      <c r="AH1680" s="211">
        <f>IF(G1680="","",IF(AND(COUNTIFS($J$18:J1680,J1680)=1,G1680&lt;&gt;""),1,""))</f>
        <v>1</v>
      </c>
      <c r="AI1680" s="28">
        <f t="shared" si="328"/>
        <v>41443303.53761062</v>
      </c>
      <c r="AJ1680" s="28">
        <f t="shared" si="329"/>
        <v>6194988.76643031</v>
      </c>
      <c r="AK1680" s="29">
        <f t="shared" si="330"/>
        <v>0.1494810557466355</v>
      </c>
      <c r="AL1680" s="210"/>
      <c r="AM1680" s="210"/>
      <c r="AN1680" s="210"/>
      <c r="AO1680" s="210"/>
      <c r="AP1680" s="45" t="str">
        <f t="shared" si="331"/>
        <v>20217</v>
      </c>
      <c r="AQ1680" s="45" t="str">
        <f t="shared" si="332"/>
        <v>20217RMB</v>
      </c>
    </row>
    <row r="1681" spans="1:43" s="15" customFormat="1">
      <c r="A1681" s="208" t="s">
        <v>35</v>
      </c>
      <c r="B1681" s="209">
        <v>2021</v>
      </c>
      <c r="C1681" s="209">
        <v>3</v>
      </c>
      <c r="D1681" s="57" t="str">
        <f t="shared" si="321"/>
        <v>Q4</v>
      </c>
      <c r="E1681" s="208" t="s">
        <v>40</v>
      </c>
      <c r="F1681" s="209">
        <v>2021</v>
      </c>
      <c r="G1681" s="209">
        <v>7</v>
      </c>
      <c r="H1681" s="213"/>
      <c r="I1681" s="57" t="str">
        <f t="shared" si="324"/>
        <v>Q2</v>
      </c>
      <c r="J1681" s="204" t="s">
        <v>1761</v>
      </c>
      <c r="K1681" s="213" t="s">
        <v>1762</v>
      </c>
      <c r="L1681" s="210" t="s">
        <v>79</v>
      </c>
      <c r="M1681" s="208" t="s">
        <v>47</v>
      </c>
      <c r="N1681" s="208">
        <v>1</v>
      </c>
      <c r="O1681" s="208"/>
      <c r="P1681" s="57" t="str">
        <f t="shared" si="325"/>
        <v>MAIN UNIT</v>
      </c>
      <c r="Q1681" s="208" t="s">
        <v>56</v>
      </c>
      <c r="R1681" s="208" t="s">
        <v>49</v>
      </c>
      <c r="S1681" s="208" t="s">
        <v>36</v>
      </c>
      <c r="T1681" s="208" t="s">
        <v>65</v>
      </c>
      <c r="U1681" s="208" t="s">
        <v>66</v>
      </c>
      <c r="V1681" s="208" t="s">
        <v>99</v>
      </c>
      <c r="W1681" s="208" t="s">
        <v>96</v>
      </c>
      <c r="X1681" s="34">
        <v>13000000</v>
      </c>
      <c r="Y1681" s="215" t="str">
        <f t="shared" si="323"/>
        <v>1</v>
      </c>
      <c r="Z1681" s="26">
        <f t="shared" si="322"/>
        <v>13000000</v>
      </c>
      <c r="AA1681" s="208">
        <v>7.17E-2</v>
      </c>
      <c r="AB1681" s="35">
        <f t="shared" si="333"/>
        <v>932100</v>
      </c>
      <c r="AC1681" s="27">
        <f t="shared" si="326"/>
        <v>122943.98999999999</v>
      </c>
      <c r="AD1681" s="212">
        <v>0.13189999999999999</v>
      </c>
      <c r="AE1681" s="211">
        <f t="shared" si="327"/>
        <v>1</v>
      </c>
      <c r="AF1681" s="211">
        <f>IF(AND(COUNTIFS($J$18:J1681,J1681)=1,AE1681=1),1,"")</f>
        <v>1</v>
      </c>
      <c r="AG1681" s="211">
        <f>IF(C1681="","",IF(AND(COUNTIFS($J$18:J1681,J1681)=1,C1681&lt;&gt;""),1,""))</f>
        <v>1</v>
      </c>
      <c r="AH1681" s="211">
        <f>IF(G1681="","",IF(AND(COUNTIFS($J$18:J1681,J1681)=1,G1681&lt;&gt;""),1,""))</f>
        <v>1</v>
      </c>
      <c r="AI1681" s="28">
        <f t="shared" si="328"/>
        <v>41443303.53761062</v>
      </c>
      <c r="AJ1681" s="28">
        <f t="shared" si="329"/>
        <v>6194988.76643031</v>
      </c>
      <c r="AK1681" s="29">
        <f t="shared" si="330"/>
        <v>0.1494810557466355</v>
      </c>
      <c r="AL1681" s="210"/>
      <c r="AM1681" s="210"/>
      <c r="AN1681" s="210"/>
      <c r="AO1681" s="210"/>
      <c r="AP1681" s="45" t="str">
        <f t="shared" si="331"/>
        <v>20217</v>
      </c>
      <c r="AQ1681" s="45" t="str">
        <f t="shared" si="332"/>
        <v>20217JPY</v>
      </c>
    </row>
    <row r="1682" spans="1:43" s="15" customFormat="1">
      <c r="A1682" s="208" t="s">
        <v>35</v>
      </c>
      <c r="B1682" s="209">
        <v>2021</v>
      </c>
      <c r="C1682" s="209">
        <v>3</v>
      </c>
      <c r="D1682" s="57" t="str">
        <f t="shared" si="321"/>
        <v>Q4</v>
      </c>
      <c r="E1682" s="208" t="s">
        <v>40</v>
      </c>
      <c r="F1682" s="209">
        <v>2021</v>
      </c>
      <c r="G1682" s="209">
        <v>7</v>
      </c>
      <c r="H1682" s="213"/>
      <c r="I1682" s="57" t="str">
        <f t="shared" si="324"/>
        <v>Q2</v>
      </c>
      <c r="J1682" s="204" t="s">
        <v>1761</v>
      </c>
      <c r="K1682" s="213" t="s">
        <v>1762</v>
      </c>
      <c r="L1682" s="210" t="s">
        <v>55</v>
      </c>
      <c r="M1682" s="208" t="s">
        <v>47</v>
      </c>
      <c r="N1682" s="208">
        <v>1</v>
      </c>
      <c r="O1682" s="208"/>
      <c r="P1682" s="57" t="str">
        <f t="shared" si="325"/>
        <v>MAIN UNIT</v>
      </c>
      <c r="Q1682" s="208" t="s">
        <v>56</v>
      </c>
      <c r="R1682" s="208" t="s">
        <v>49</v>
      </c>
      <c r="S1682" s="208" t="s">
        <v>36</v>
      </c>
      <c r="T1682" s="208" t="s">
        <v>65</v>
      </c>
      <c r="U1682" s="208" t="s">
        <v>66</v>
      </c>
      <c r="V1682" s="208" t="s">
        <v>99</v>
      </c>
      <c r="W1682" s="208" t="s">
        <v>96</v>
      </c>
      <c r="X1682" s="34">
        <v>9200000</v>
      </c>
      <c r="Y1682" s="215" t="str">
        <f t="shared" si="323"/>
        <v>1</v>
      </c>
      <c r="Z1682" s="26">
        <f t="shared" si="322"/>
        <v>9200000</v>
      </c>
      <c r="AA1682" s="208">
        <v>7.17E-2</v>
      </c>
      <c r="AB1682" s="35">
        <f t="shared" si="333"/>
        <v>659640</v>
      </c>
      <c r="AC1682" s="27">
        <f t="shared" si="326"/>
        <v>87006.515999999989</v>
      </c>
      <c r="AD1682" s="212">
        <v>0.13189999999999999</v>
      </c>
      <c r="AE1682" s="211">
        <f t="shared" si="327"/>
        <v>1</v>
      </c>
      <c r="AF1682" s="211" t="str">
        <f>IF(AND(COUNTIFS($J$18:J1682,J1682)=1,AE1682=1),1,"")</f>
        <v/>
      </c>
      <c r="AG1682" s="211" t="str">
        <f>IF(C1682="","",IF(AND(COUNTIFS($J$18:J1682,J1682)=1,C1682&lt;&gt;""),1,""))</f>
        <v/>
      </c>
      <c r="AH1682" s="211" t="str">
        <f>IF(G1682="","",IF(AND(COUNTIFS($J$18:J1682,J1682)=1,G1682&lt;&gt;""),1,""))</f>
        <v/>
      </c>
      <c r="AI1682" s="28">
        <f t="shared" si="328"/>
        <v>41443303.53761062</v>
      </c>
      <c r="AJ1682" s="28">
        <f t="shared" si="329"/>
        <v>6194988.76643031</v>
      </c>
      <c r="AK1682" s="29">
        <f t="shared" si="330"/>
        <v>0.1494810557466355</v>
      </c>
      <c r="AL1682" s="210"/>
      <c r="AM1682" s="210"/>
      <c r="AN1682" s="210"/>
      <c r="AO1682" s="210"/>
      <c r="AP1682" s="45" t="str">
        <f t="shared" si="331"/>
        <v>20217</v>
      </c>
      <c r="AQ1682" s="45" t="str">
        <f t="shared" si="332"/>
        <v>20217JPY</v>
      </c>
    </row>
    <row r="1683" spans="1:43" s="15" customFormat="1">
      <c r="A1683" s="208" t="s">
        <v>40</v>
      </c>
      <c r="B1683" s="209">
        <v>2021</v>
      </c>
      <c r="C1683" s="209">
        <v>4</v>
      </c>
      <c r="D1683" s="57" t="str">
        <f t="shared" si="321"/>
        <v>Q1</v>
      </c>
      <c r="E1683" s="208" t="s">
        <v>40</v>
      </c>
      <c r="F1683" s="209">
        <v>2021</v>
      </c>
      <c r="G1683" s="209">
        <v>7</v>
      </c>
      <c r="H1683" s="213"/>
      <c r="I1683" s="57" t="str">
        <f t="shared" si="324"/>
        <v>Q2</v>
      </c>
      <c r="J1683" s="204" t="s">
        <v>1763</v>
      </c>
      <c r="K1683" s="213" t="s">
        <v>1764</v>
      </c>
      <c r="L1683" s="210" t="s">
        <v>273</v>
      </c>
      <c r="M1683" s="208" t="s">
        <v>47</v>
      </c>
      <c r="N1683" s="208">
        <v>1</v>
      </c>
      <c r="O1683" s="208"/>
      <c r="P1683" s="57" t="str">
        <f t="shared" si="325"/>
        <v>MAIN UNIT</v>
      </c>
      <c r="Q1683" s="208" t="s">
        <v>56</v>
      </c>
      <c r="R1683" s="208" t="s">
        <v>49</v>
      </c>
      <c r="S1683" s="208" t="s">
        <v>36</v>
      </c>
      <c r="T1683" s="208" t="s">
        <v>65</v>
      </c>
      <c r="U1683" s="208" t="s">
        <v>66</v>
      </c>
      <c r="V1683" s="208" t="s">
        <v>67</v>
      </c>
      <c r="W1683" s="208" t="s">
        <v>96</v>
      </c>
      <c r="X1683" s="34">
        <v>25000000</v>
      </c>
      <c r="Y1683" s="215" t="str">
        <f t="shared" si="323"/>
        <v>1</v>
      </c>
      <c r="Z1683" s="26">
        <f t="shared" si="322"/>
        <v>25000000</v>
      </c>
      <c r="AA1683" s="208">
        <v>7.17E-2</v>
      </c>
      <c r="AB1683" s="35">
        <f t="shared" si="333"/>
        <v>1792500</v>
      </c>
      <c r="AC1683" s="27">
        <f t="shared" si="326"/>
        <v>382340.25</v>
      </c>
      <c r="AD1683" s="212">
        <v>0.21329999999999999</v>
      </c>
      <c r="AE1683" s="211">
        <f t="shared" si="327"/>
        <v>1</v>
      </c>
      <c r="AF1683" s="211">
        <f>IF(AND(COUNTIFS($J$18:J1683,J1683)=1,AE1683=1),1,"")</f>
        <v>1</v>
      </c>
      <c r="AG1683" s="211">
        <f>IF(C1683="","",IF(AND(COUNTIFS($J$18:J1683,J1683)=1,C1683&lt;&gt;""),1,""))</f>
        <v>1</v>
      </c>
      <c r="AH1683" s="211">
        <f>IF(G1683="","",IF(AND(COUNTIFS($J$18:J1683,J1683)=1,G1683&lt;&gt;""),1,""))</f>
        <v>1</v>
      </c>
      <c r="AI1683" s="28">
        <f t="shared" si="328"/>
        <v>41443303.53761062</v>
      </c>
      <c r="AJ1683" s="28">
        <f t="shared" si="329"/>
        <v>6194988.76643031</v>
      </c>
      <c r="AK1683" s="29">
        <f t="shared" si="330"/>
        <v>0.1494810557466355</v>
      </c>
      <c r="AL1683" s="210"/>
      <c r="AM1683" s="210"/>
      <c r="AN1683" s="210"/>
      <c r="AO1683" s="210"/>
      <c r="AP1683" s="45" t="str">
        <f t="shared" si="331"/>
        <v>20217</v>
      </c>
      <c r="AQ1683" s="45" t="str">
        <f t="shared" si="332"/>
        <v>20217JPY</v>
      </c>
    </row>
    <row r="1684" spans="1:43" s="15" customFormat="1">
      <c r="A1684" s="208" t="s">
        <v>40</v>
      </c>
      <c r="B1684" s="209">
        <v>2021</v>
      </c>
      <c r="C1684" s="209">
        <v>4</v>
      </c>
      <c r="D1684" s="57" t="str">
        <f t="shared" si="321"/>
        <v>Q1</v>
      </c>
      <c r="E1684" s="208" t="s">
        <v>40</v>
      </c>
      <c r="F1684" s="209">
        <v>2021</v>
      </c>
      <c r="G1684" s="209">
        <v>7</v>
      </c>
      <c r="H1684" s="213"/>
      <c r="I1684" s="57" t="str">
        <f t="shared" si="324"/>
        <v>Q2</v>
      </c>
      <c r="J1684" s="204" t="s">
        <v>1763</v>
      </c>
      <c r="K1684" s="213" t="s">
        <v>1764</v>
      </c>
      <c r="L1684" s="210" t="s">
        <v>79</v>
      </c>
      <c r="M1684" s="208" t="s">
        <v>47</v>
      </c>
      <c r="N1684" s="208">
        <v>1</v>
      </c>
      <c r="O1684" s="208"/>
      <c r="P1684" s="57" t="str">
        <f t="shared" si="325"/>
        <v>MAIN UNIT</v>
      </c>
      <c r="Q1684" s="208" t="s">
        <v>56</v>
      </c>
      <c r="R1684" s="208" t="s">
        <v>49</v>
      </c>
      <c r="S1684" s="208" t="s">
        <v>36</v>
      </c>
      <c r="T1684" s="208" t="s">
        <v>65</v>
      </c>
      <c r="U1684" s="208" t="s">
        <v>66</v>
      </c>
      <c r="V1684" s="208" t="s">
        <v>67</v>
      </c>
      <c r="W1684" s="208" t="s">
        <v>96</v>
      </c>
      <c r="X1684" s="34">
        <v>15710000</v>
      </c>
      <c r="Y1684" s="215" t="str">
        <f t="shared" si="323"/>
        <v>1</v>
      </c>
      <c r="Z1684" s="26">
        <f t="shared" si="322"/>
        <v>15710000</v>
      </c>
      <c r="AA1684" s="208">
        <v>7.17E-2</v>
      </c>
      <c r="AB1684" s="35">
        <f t="shared" si="333"/>
        <v>1126407</v>
      </c>
      <c r="AC1684" s="27">
        <f t="shared" si="326"/>
        <v>240262.61309999999</v>
      </c>
      <c r="AD1684" s="212">
        <v>0.21329999999999999</v>
      </c>
      <c r="AE1684" s="211">
        <f t="shared" si="327"/>
        <v>1</v>
      </c>
      <c r="AF1684" s="211" t="str">
        <f>IF(AND(COUNTIFS($J$18:J1684,J1684)=1,AE1684=1),1,"")</f>
        <v/>
      </c>
      <c r="AG1684" s="211" t="str">
        <f>IF(C1684="","",IF(AND(COUNTIFS($J$18:J1684,J1684)=1,C1684&lt;&gt;""),1,""))</f>
        <v/>
      </c>
      <c r="AH1684" s="211" t="str">
        <f>IF(G1684="","",IF(AND(COUNTIFS($J$18:J1684,J1684)=1,G1684&lt;&gt;""),1,""))</f>
        <v/>
      </c>
      <c r="AI1684" s="28">
        <f t="shared" si="328"/>
        <v>41443303.53761062</v>
      </c>
      <c r="AJ1684" s="28">
        <f t="shared" si="329"/>
        <v>6194988.76643031</v>
      </c>
      <c r="AK1684" s="29">
        <f t="shared" si="330"/>
        <v>0.1494810557466355</v>
      </c>
      <c r="AL1684" s="210"/>
      <c r="AM1684" s="210"/>
      <c r="AN1684" s="210"/>
      <c r="AO1684" s="210"/>
      <c r="AP1684" s="45" t="str">
        <f t="shared" si="331"/>
        <v>20217</v>
      </c>
      <c r="AQ1684" s="45" t="str">
        <f t="shared" si="332"/>
        <v>20217JPY</v>
      </c>
    </row>
    <row r="1685" spans="1:43" s="15" customFormat="1">
      <c r="A1685" s="208" t="s">
        <v>40</v>
      </c>
      <c r="B1685" s="209">
        <v>2021</v>
      </c>
      <c r="C1685" s="209">
        <v>4</v>
      </c>
      <c r="D1685" s="57" t="str">
        <f t="shared" si="321"/>
        <v>Q1</v>
      </c>
      <c r="E1685" s="208" t="s">
        <v>40</v>
      </c>
      <c r="F1685" s="209">
        <v>2021</v>
      </c>
      <c r="G1685" s="209">
        <v>7</v>
      </c>
      <c r="H1685" s="213"/>
      <c r="I1685" s="57" t="str">
        <f t="shared" si="324"/>
        <v>Q2</v>
      </c>
      <c r="J1685" s="204" t="s">
        <v>1763</v>
      </c>
      <c r="K1685" s="213" t="s">
        <v>1764</v>
      </c>
      <c r="L1685" s="210" t="s">
        <v>79</v>
      </c>
      <c r="M1685" s="208" t="s">
        <v>47</v>
      </c>
      <c r="N1685" s="208">
        <v>1</v>
      </c>
      <c r="O1685" s="208"/>
      <c r="P1685" s="57" t="str">
        <f t="shared" si="325"/>
        <v>MAIN UNIT</v>
      </c>
      <c r="Q1685" s="208" t="s">
        <v>56</v>
      </c>
      <c r="R1685" s="208" t="s">
        <v>49</v>
      </c>
      <c r="S1685" s="208" t="s">
        <v>36</v>
      </c>
      <c r="T1685" s="208" t="s">
        <v>65</v>
      </c>
      <c r="U1685" s="208" t="s">
        <v>66</v>
      </c>
      <c r="V1685" s="208" t="s">
        <v>67</v>
      </c>
      <c r="W1685" s="208" t="s">
        <v>96</v>
      </c>
      <c r="X1685" s="34">
        <v>20300000</v>
      </c>
      <c r="Y1685" s="215" t="str">
        <f t="shared" si="323"/>
        <v>1</v>
      </c>
      <c r="Z1685" s="26">
        <f t="shared" si="322"/>
        <v>20300000</v>
      </c>
      <c r="AA1685" s="208">
        <v>7.17E-2</v>
      </c>
      <c r="AB1685" s="35">
        <f t="shared" si="333"/>
        <v>1455510</v>
      </c>
      <c r="AC1685" s="27">
        <f t="shared" si="326"/>
        <v>310460.283</v>
      </c>
      <c r="AD1685" s="212">
        <v>0.21329999999999999</v>
      </c>
      <c r="AE1685" s="211">
        <f t="shared" si="327"/>
        <v>1</v>
      </c>
      <c r="AF1685" s="211" t="str">
        <f>IF(AND(COUNTIFS($J$18:J1685,J1685)=1,AE1685=1),1,"")</f>
        <v/>
      </c>
      <c r="AG1685" s="211" t="str">
        <f>IF(C1685="","",IF(AND(COUNTIFS($J$18:J1685,J1685)=1,C1685&lt;&gt;""),1,""))</f>
        <v/>
      </c>
      <c r="AH1685" s="211" t="str">
        <f>IF(G1685="","",IF(AND(COUNTIFS($J$18:J1685,J1685)=1,G1685&lt;&gt;""),1,""))</f>
        <v/>
      </c>
      <c r="AI1685" s="28">
        <f t="shared" si="328"/>
        <v>41443303.53761062</v>
      </c>
      <c r="AJ1685" s="28">
        <f t="shared" si="329"/>
        <v>6194988.76643031</v>
      </c>
      <c r="AK1685" s="29">
        <f t="shared" si="330"/>
        <v>0.1494810557466355</v>
      </c>
      <c r="AL1685" s="210"/>
      <c r="AM1685" s="210"/>
      <c r="AN1685" s="210"/>
      <c r="AO1685" s="210"/>
      <c r="AP1685" s="45" t="str">
        <f t="shared" si="331"/>
        <v>20217</v>
      </c>
      <c r="AQ1685" s="45" t="str">
        <f t="shared" si="332"/>
        <v>20217JPY</v>
      </c>
    </row>
    <row r="1686" spans="1:43" s="15" customFormat="1">
      <c r="A1686" s="208" t="s">
        <v>40</v>
      </c>
      <c r="B1686" s="209">
        <v>2021</v>
      </c>
      <c r="C1686" s="209">
        <v>4</v>
      </c>
      <c r="D1686" s="57" t="str">
        <f t="shared" si="321"/>
        <v>Q1</v>
      </c>
      <c r="E1686" s="208" t="s">
        <v>40</v>
      </c>
      <c r="F1686" s="209">
        <v>2021</v>
      </c>
      <c r="G1686" s="209">
        <v>7</v>
      </c>
      <c r="H1686" s="213"/>
      <c r="I1686" s="57" t="str">
        <f t="shared" si="324"/>
        <v>Q2</v>
      </c>
      <c r="J1686" s="204" t="s">
        <v>1763</v>
      </c>
      <c r="K1686" s="213" t="s">
        <v>1764</v>
      </c>
      <c r="L1686" s="210" t="s">
        <v>79</v>
      </c>
      <c r="M1686" s="208" t="s">
        <v>47</v>
      </c>
      <c r="N1686" s="208">
        <v>1</v>
      </c>
      <c r="O1686" s="208"/>
      <c r="P1686" s="57" t="str">
        <f t="shared" si="325"/>
        <v>MAIN UNIT</v>
      </c>
      <c r="Q1686" s="208" t="s">
        <v>56</v>
      </c>
      <c r="R1686" s="208" t="s">
        <v>49</v>
      </c>
      <c r="S1686" s="208" t="s">
        <v>36</v>
      </c>
      <c r="T1686" s="208" t="s">
        <v>65</v>
      </c>
      <c r="U1686" s="208" t="s">
        <v>66</v>
      </c>
      <c r="V1686" s="208" t="s">
        <v>67</v>
      </c>
      <c r="W1686" s="208" t="s">
        <v>96</v>
      </c>
      <c r="X1686" s="34">
        <v>20300000</v>
      </c>
      <c r="Y1686" s="215" t="str">
        <f t="shared" si="323"/>
        <v>1</v>
      </c>
      <c r="Z1686" s="26">
        <f t="shared" si="322"/>
        <v>20300000</v>
      </c>
      <c r="AA1686" s="208">
        <v>7.17E-2</v>
      </c>
      <c r="AB1686" s="35">
        <f t="shared" si="333"/>
        <v>1455510</v>
      </c>
      <c r="AC1686" s="27">
        <f t="shared" si="326"/>
        <v>310460.283</v>
      </c>
      <c r="AD1686" s="212">
        <v>0.21329999999999999</v>
      </c>
      <c r="AE1686" s="211">
        <f t="shared" si="327"/>
        <v>1</v>
      </c>
      <c r="AF1686" s="211" t="str">
        <f>IF(AND(COUNTIFS($J$18:J1686,J1686)=1,AE1686=1),1,"")</f>
        <v/>
      </c>
      <c r="AG1686" s="211" t="str">
        <f>IF(C1686="","",IF(AND(COUNTIFS($J$18:J1686,J1686)=1,C1686&lt;&gt;""),1,""))</f>
        <v/>
      </c>
      <c r="AH1686" s="211" t="str">
        <f>IF(G1686="","",IF(AND(COUNTIFS($J$18:J1686,J1686)=1,G1686&lt;&gt;""),1,""))</f>
        <v/>
      </c>
      <c r="AI1686" s="28">
        <f t="shared" si="328"/>
        <v>41443303.53761062</v>
      </c>
      <c r="AJ1686" s="28">
        <f t="shared" si="329"/>
        <v>6194988.76643031</v>
      </c>
      <c r="AK1686" s="29">
        <f t="shared" si="330"/>
        <v>0.1494810557466355</v>
      </c>
      <c r="AL1686" s="210"/>
      <c r="AM1686" s="210"/>
      <c r="AN1686" s="210"/>
      <c r="AO1686" s="210"/>
      <c r="AP1686" s="45" t="str">
        <f t="shared" si="331"/>
        <v>20217</v>
      </c>
      <c r="AQ1686" s="45" t="str">
        <f t="shared" si="332"/>
        <v>20217JPY</v>
      </c>
    </row>
    <row r="1687" spans="1:43" s="15" customFormat="1">
      <c r="A1687" s="208" t="s">
        <v>40</v>
      </c>
      <c r="B1687" s="209">
        <v>2021</v>
      </c>
      <c r="C1687" s="209">
        <v>4</v>
      </c>
      <c r="D1687" s="57" t="str">
        <f t="shared" si="321"/>
        <v>Q1</v>
      </c>
      <c r="E1687" s="208" t="s">
        <v>40</v>
      </c>
      <c r="F1687" s="209">
        <v>2021</v>
      </c>
      <c r="G1687" s="209">
        <v>7</v>
      </c>
      <c r="H1687" s="213"/>
      <c r="I1687" s="57" t="str">
        <f t="shared" si="324"/>
        <v>Q2</v>
      </c>
      <c r="J1687" s="204" t="s">
        <v>1763</v>
      </c>
      <c r="K1687" s="213" t="s">
        <v>1764</v>
      </c>
      <c r="L1687" s="210" t="s">
        <v>79</v>
      </c>
      <c r="M1687" s="208" t="s">
        <v>47</v>
      </c>
      <c r="N1687" s="208">
        <v>1</v>
      </c>
      <c r="O1687" s="208"/>
      <c r="P1687" s="57" t="str">
        <f t="shared" si="325"/>
        <v>MAIN UNIT</v>
      </c>
      <c r="Q1687" s="208" t="s">
        <v>56</v>
      </c>
      <c r="R1687" s="208" t="s">
        <v>49</v>
      </c>
      <c r="S1687" s="208" t="s">
        <v>36</v>
      </c>
      <c r="T1687" s="208" t="s">
        <v>65</v>
      </c>
      <c r="U1687" s="208" t="s">
        <v>66</v>
      </c>
      <c r="V1687" s="208" t="s">
        <v>67</v>
      </c>
      <c r="W1687" s="208" t="s">
        <v>96</v>
      </c>
      <c r="X1687" s="34">
        <v>20300000</v>
      </c>
      <c r="Y1687" s="215" t="str">
        <f t="shared" si="323"/>
        <v>1</v>
      </c>
      <c r="Z1687" s="26">
        <f t="shared" si="322"/>
        <v>20300000</v>
      </c>
      <c r="AA1687" s="208">
        <v>7.17E-2</v>
      </c>
      <c r="AB1687" s="35">
        <f t="shared" si="333"/>
        <v>1455510</v>
      </c>
      <c r="AC1687" s="27">
        <f t="shared" si="326"/>
        <v>310460.283</v>
      </c>
      <c r="AD1687" s="212">
        <v>0.21329999999999999</v>
      </c>
      <c r="AE1687" s="211">
        <f t="shared" si="327"/>
        <v>1</v>
      </c>
      <c r="AF1687" s="211" t="str">
        <f>IF(AND(COUNTIFS($J$18:J1687,J1687)=1,AE1687=1),1,"")</f>
        <v/>
      </c>
      <c r="AG1687" s="211" t="str">
        <f>IF(C1687="","",IF(AND(COUNTIFS($J$18:J1687,J1687)=1,C1687&lt;&gt;""),1,""))</f>
        <v/>
      </c>
      <c r="AH1687" s="211" t="str">
        <f>IF(G1687="","",IF(AND(COUNTIFS($J$18:J1687,J1687)=1,G1687&lt;&gt;""),1,""))</f>
        <v/>
      </c>
      <c r="AI1687" s="28">
        <f t="shared" si="328"/>
        <v>41443303.53761062</v>
      </c>
      <c r="AJ1687" s="28">
        <f t="shared" si="329"/>
        <v>6194988.76643031</v>
      </c>
      <c r="AK1687" s="29">
        <f t="shared" si="330"/>
        <v>0.1494810557466355</v>
      </c>
      <c r="AL1687" s="210"/>
      <c r="AM1687" s="210"/>
      <c r="AN1687" s="210"/>
      <c r="AO1687" s="210"/>
      <c r="AP1687" s="45" t="str">
        <f t="shared" si="331"/>
        <v>20217</v>
      </c>
      <c r="AQ1687" s="45" t="str">
        <f t="shared" si="332"/>
        <v>20217JPY</v>
      </c>
    </row>
    <row r="1688" spans="1:43" s="15" customFormat="1">
      <c r="A1688" s="208" t="s">
        <v>40</v>
      </c>
      <c r="B1688" s="209">
        <v>2021</v>
      </c>
      <c r="C1688" s="209">
        <v>4</v>
      </c>
      <c r="D1688" s="57" t="str">
        <f t="shared" si="321"/>
        <v>Q1</v>
      </c>
      <c r="E1688" s="208" t="s">
        <v>40</v>
      </c>
      <c r="F1688" s="209">
        <v>2021</v>
      </c>
      <c r="G1688" s="209">
        <v>7</v>
      </c>
      <c r="H1688" s="213"/>
      <c r="I1688" s="57" t="str">
        <f t="shared" si="324"/>
        <v>Q2</v>
      </c>
      <c r="J1688" s="204" t="s">
        <v>1763</v>
      </c>
      <c r="K1688" s="213" t="s">
        <v>1764</v>
      </c>
      <c r="L1688" s="210" t="s">
        <v>79</v>
      </c>
      <c r="M1688" s="208" t="s">
        <v>47</v>
      </c>
      <c r="N1688" s="208">
        <v>1</v>
      </c>
      <c r="O1688" s="208"/>
      <c r="P1688" s="57" t="str">
        <f t="shared" si="325"/>
        <v>MAIN UNIT</v>
      </c>
      <c r="Q1688" s="208" t="s">
        <v>56</v>
      </c>
      <c r="R1688" s="208" t="s">
        <v>49</v>
      </c>
      <c r="S1688" s="208" t="s">
        <v>36</v>
      </c>
      <c r="T1688" s="208" t="s">
        <v>65</v>
      </c>
      <c r="U1688" s="208" t="s">
        <v>66</v>
      </c>
      <c r="V1688" s="208" t="s">
        <v>67</v>
      </c>
      <c r="W1688" s="208" t="s">
        <v>96</v>
      </c>
      <c r="X1688" s="34">
        <v>20300000</v>
      </c>
      <c r="Y1688" s="215" t="str">
        <f t="shared" si="323"/>
        <v>1</v>
      </c>
      <c r="Z1688" s="26">
        <f t="shared" si="322"/>
        <v>20300000</v>
      </c>
      <c r="AA1688" s="208">
        <v>7.17E-2</v>
      </c>
      <c r="AB1688" s="35">
        <f t="shared" si="333"/>
        <v>1455510</v>
      </c>
      <c r="AC1688" s="27">
        <f t="shared" si="326"/>
        <v>310460.283</v>
      </c>
      <c r="AD1688" s="212">
        <v>0.21329999999999999</v>
      </c>
      <c r="AE1688" s="211">
        <f t="shared" si="327"/>
        <v>1</v>
      </c>
      <c r="AF1688" s="211" t="str">
        <f>IF(AND(COUNTIFS($J$18:J1688,J1688)=1,AE1688=1),1,"")</f>
        <v/>
      </c>
      <c r="AG1688" s="211" t="str">
        <f>IF(C1688="","",IF(AND(COUNTIFS($J$18:J1688,J1688)=1,C1688&lt;&gt;""),1,""))</f>
        <v/>
      </c>
      <c r="AH1688" s="211" t="str">
        <f>IF(G1688="","",IF(AND(COUNTIFS($J$18:J1688,J1688)=1,G1688&lt;&gt;""),1,""))</f>
        <v/>
      </c>
      <c r="AI1688" s="28">
        <f t="shared" si="328"/>
        <v>41443303.53761062</v>
      </c>
      <c r="AJ1688" s="28">
        <f t="shared" si="329"/>
        <v>6194988.76643031</v>
      </c>
      <c r="AK1688" s="29">
        <f t="shared" si="330"/>
        <v>0.1494810557466355</v>
      </c>
      <c r="AL1688" s="210"/>
      <c r="AM1688" s="210"/>
      <c r="AN1688" s="210"/>
      <c r="AO1688" s="210"/>
      <c r="AP1688" s="45" t="str">
        <f t="shared" si="331"/>
        <v>20217</v>
      </c>
      <c r="AQ1688" s="45" t="str">
        <f t="shared" si="332"/>
        <v>20217JPY</v>
      </c>
    </row>
    <row r="1689" spans="1:43" s="15" customFormat="1">
      <c r="A1689" s="208" t="s">
        <v>40</v>
      </c>
      <c r="B1689" s="209">
        <v>2021</v>
      </c>
      <c r="C1689" s="209">
        <v>4</v>
      </c>
      <c r="D1689" s="57" t="str">
        <f t="shared" si="321"/>
        <v>Q1</v>
      </c>
      <c r="E1689" s="208" t="s">
        <v>40</v>
      </c>
      <c r="F1689" s="209">
        <v>2021</v>
      </c>
      <c r="G1689" s="209">
        <v>7</v>
      </c>
      <c r="H1689" s="213"/>
      <c r="I1689" s="57" t="str">
        <f t="shared" si="324"/>
        <v>Q2</v>
      </c>
      <c r="J1689" s="204" t="s">
        <v>1763</v>
      </c>
      <c r="K1689" s="213" t="s">
        <v>1764</v>
      </c>
      <c r="L1689" s="210" t="s">
        <v>79</v>
      </c>
      <c r="M1689" s="208" t="s">
        <v>47</v>
      </c>
      <c r="N1689" s="208">
        <v>1</v>
      </c>
      <c r="O1689" s="208"/>
      <c r="P1689" s="57" t="str">
        <f t="shared" si="325"/>
        <v>MAIN UNIT</v>
      </c>
      <c r="Q1689" s="208" t="s">
        <v>56</v>
      </c>
      <c r="R1689" s="208" t="s">
        <v>49</v>
      </c>
      <c r="S1689" s="208" t="s">
        <v>36</v>
      </c>
      <c r="T1689" s="208" t="s">
        <v>65</v>
      </c>
      <c r="U1689" s="208" t="s">
        <v>66</v>
      </c>
      <c r="V1689" s="208" t="s">
        <v>67</v>
      </c>
      <c r="W1689" s="208" t="s">
        <v>96</v>
      </c>
      <c r="X1689" s="34">
        <v>20300000</v>
      </c>
      <c r="Y1689" s="215" t="str">
        <f t="shared" si="323"/>
        <v>1</v>
      </c>
      <c r="Z1689" s="26">
        <f t="shared" si="322"/>
        <v>20300000</v>
      </c>
      <c r="AA1689" s="208">
        <v>7.17E-2</v>
      </c>
      <c r="AB1689" s="35">
        <f t="shared" si="333"/>
        <v>1455510</v>
      </c>
      <c r="AC1689" s="27">
        <f t="shared" si="326"/>
        <v>310460.283</v>
      </c>
      <c r="AD1689" s="212">
        <v>0.21329999999999999</v>
      </c>
      <c r="AE1689" s="211">
        <f t="shared" si="327"/>
        <v>1</v>
      </c>
      <c r="AF1689" s="211" t="str">
        <f>IF(AND(COUNTIFS($J$18:J1689,J1689)=1,AE1689=1),1,"")</f>
        <v/>
      </c>
      <c r="AG1689" s="211" t="str">
        <f>IF(C1689="","",IF(AND(COUNTIFS($J$18:J1689,J1689)=1,C1689&lt;&gt;""),1,""))</f>
        <v/>
      </c>
      <c r="AH1689" s="211" t="str">
        <f>IF(G1689="","",IF(AND(COUNTIFS($J$18:J1689,J1689)=1,G1689&lt;&gt;""),1,""))</f>
        <v/>
      </c>
      <c r="AI1689" s="28">
        <f t="shared" si="328"/>
        <v>41443303.53761062</v>
      </c>
      <c r="AJ1689" s="28">
        <f t="shared" si="329"/>
        <v>6194988.76643031</v>
      </c>
      <c r="AK1689" s="29">
        <f t="shared" si="330"/>
        <v>0.1494810557466355</v>
      </c>
      <c r="AL1689" s="210"/>
      <c r="AM1689" s="210"/>
      <c r="AN1689" s="210"/>
      <c r="AO1689" s="210"/>
      <c r="AP1689" s="45" t="str">
        <f t="shared" si="331"/>
        <v>20217</v>
      </c>
      <c r="AQ1689" s="45" t="str">
        <f t="shared" si="332"/>
        <v>20217JPY</v>
      </c>
    </row>
    <row r="1690" spans="1:43" s="15" customFormat="1">
      <c r="A1690" s="208" t="s">
        <v>40</v>
      </c>
      <c r="B1690" s="209">
        <v>2021</v>
      </c>
      <c r="C1690" s="209">
        <v>4</v>
      </c>
      <c r="D1690" s="57" t="str">
        <f t="shared" si="321"/>
        <v>Q1</v>
      </c>
      <c r="E1690" s="208" t="s">
        <v>40</v>
      </c>
      <c r="F1690" s="209">
        <v>2021</v>
      </c>
      <c r="G1690" s="209">
        <v>7</v>
      </c>
      <c r="H1690" s="213"/>
      <c r="I1690" s="57" t="str">
        <f t="shared" si="324"/>
        <v>Q2</v>
      </c>
      <c r="J1690" s="204" t="s">
        <v>1763</v>
      </c>
      <c r="K1690" s="213" t="s">
        <v>1764</v>
      </c>
      <c r="L1690" s="210" t="s">
        <v>79</v>
      </c>
      <c r="M1690" s="208" t="s">
        <v>47</v>
      </c>
      <c r="N1690" s="208">
        <v>1</v>
      </c>
      <c r="O1690" s="208"/>
      <c r="P1690" s="57" t="str">
        <f t="shared" si="325"/>
        <v>MAIN UNIT</v>
      </c>
      <c r="Q1690" s="208" t="s">
        <v>56</v>
      </c>
      <c r="R1690" s="208" t="s">
        <v>49</v>
      </c>
      <c r="S1690" s="208" t="s">
        <v>36</v>
      </c>
      <c r="T1690" s="208" t="s">
        <v>65</v>
      </c>
      <c r="U1690" s="208" t="s">
        <v>66</v>
      </c>
      <c r="V1690" s="208" t="s">
        <v>67</v>
      </c>
      <c r="W1690" s="208" t="s">
        <v>96</v>
      </c>
      <c r="X1690" s="34">
        <v>20300000</v>
      </c>
      <c r="Y1690" s="215" t="str">
        <f t="shared" si="323"/>
        <v>1</v>
      </c>
      <c r="Z1690" s="26">
        <f t="shared" si="322"/>
        <v>20300000</v>
      </c>
      <c r="AA1690" s="208">
        <v>7.17E-2</v>
      </c>
      <c r="AB1690" s="35">
        <f t="shared" si="333"/>
        <v>1455510</v>
      </c>
      <c r="AC1690" s="27">
        <f t="shared" si="326"/>
        <v>310460.283</v>
      </c>
      <c r="AD1690" s="212">
        <v>0.21329999999999999</v>
      </c>
      <c r="AE1690" s="211">
        <f t="shared" si="327"/>
        <v>1</v>
      </c>
      <c r="AF1690" s="211" t="str">
        <f>IF(AND(COUNTIFS($J$18:J1690,J1690)=1,AE1690=1),1,"")</f>
        <v/>
      </c>
      <c r="AG1690" s="211" t="str">
        <f>IF(C1690="","",IF(AND(COUNTIFS($J$18:J1690,J1690)=1,C1690&lt;&gt;""),1,""))</f>
        <v/>
      </c>
      <c r="AH1690" s="211" t="str">
        <f>IF(G1690="","",IF(AND(COUNTIFS($J$18:J1690,J1690)=1,G1690&lt;&gt;""),1,""))</f>
        <v/>
      </c>
      <c r="AI1690" s="28">
        <f t="shared" si="328"/>
        <v>41443303.53761062</v>
      </c>
      <c r="AJ1690" s="28">
        <f t="shared" si="329"/>
        <v>6194988.76643031</v>
      </c>
      <c r="AK1690" s="29">
        <f t="shared" si="330"/>
        <v>0.1494810557466355</v>
      </c>
      <c r="AL1690" s="210"/>
      <c r="AM1690" s="210"/>
      <c r="AN1690" s="210"/>
      <c r="AO1690" s="210"/>
      <c r="AP1690" s="45" t="str">
        <f t="shared" si="331"/>
        <v>20217</v>
      </c>
      <c r="AQ1690" s="45" t="str">
        <f t="shared" si="332"/>
        <v>20217JPY</v>
      </c>
    </row>
    <row r="1691" spans="1:43" s="15" customFormat="1">
      <c r="A1691" s="208" t="s">
        <v>40</v>
      </c>
      <c r="B1691" s="209">
        <v>2021</v>
      </c>
      <c r="C1691" s="209">
        <v>4</v>
      </c>
      <c r="D1691" s="57" t="str">
        <f t="shared" si="321"/>
        <v>Q1</v>
      </c>
      <c r="E1691" s="208" t="s">
        <v>40</v>
      </c>
      <c r="F1691" s="209">
        <v>2021</v>
      </c>
      <c r="G1691" s="209">
        <v>7</v>
      </c>
      <c r="H1691" s="213"/>
      <c r="I1691" s="57" t="str">
        <f t="shared" si="324"/>
        <v>Q2</v>
      </c>
      <c r="J1691" s="204" t="s">
        <v>1765</v>
      </c>
      <c r="K1691" s="213" t="s">
        <v>1766</v>
      </c>
      <c r="L1691" s="210" t="s">
        <v>79</v>
      </c>
      <c r="M1691" s="208" t="s">
        <v>47</v>
      </c>
      <c r="N1691" s="208">
        <v>1</v>
      </c>
      <c r="O1691" s="208"/>
      <c r="P1691" s="57" t="str">
        <f t="shared" si="325"/>
        <v>MAIN UNIT</v>
      </c>
      <c r="Q1691" s="208" t="s">
        <v>48</v>
      </c>
      <c r="R1691" s="208" t="s">
        <v>49</v>
      </c>
      <c r="S1691" s="208" t="s">
        <v>37</v>
      </c>
      <c r="T1691" s="208" t="s">
        <v>70</v>
      </c>
      <c r="U1691" s="208" t="s">
        <v>58</v>
      </c>
      <c r="V1691" s="208" t="s">
        <v>89</v>
      </c>
      <c r="W1691" s="208" t="s">
        <v>51</v>
      </c>
      <c r="X1691" s="34">
        <v>1000000</v>
      </c>
      <c r="Y1691" s="215" t="str">
        <f t="shared" si="323"/>
        <v>1.13</v>
      </c>
      <c r="Z1691" s="26">
        <f t="shared" si="322"/>
        <v>1000000</v>
      </c>
      <c r="AA1691" s="208">
        <v>1.2</v>
      </c>
      <c r="AB1691" s="35">
        <f t="shared" si="333"/>
        <v>1061946.9026548674</v>
      </c>
      <c r="AC1691" s="27">
        <f t="shared" si="326"/>
        <v>163327.4336283186</v>
      </c>
      <c r="AD1691" s="212">
        <v>0.15379999999999999</v>
      </c>
      <c r="AE1691" s="211">
        <f t="shared" si="327"/>
        <v>0</v>
      </c>
      <c r="AF1691" s="211" t="str">
        <f>IF(AND(COUNTIFS($J$18:J1691,J1691)=1,AE1691=1),1,"")</f>
        <v/>
      </c>
      <c r="AG1691" s="211">
        <f>IF(C1691="","",IF(AND(COUNTIFS($J$18:J1691,J1691)=1,C1691&lt;&gt;""),1,""))</f>
        <v>1</v>
      </c>
      <c r="AH1691" s="211">
        <f>IF(G1691="","",IF(AND(COUNTIFS($J$18:J1691,J1691)=1,G1691&lt;&gt;""),1,""))</f>
        <v>1</v>
      </c>
      <c r="AI1691" s="28">
        <f t="shared" si="328"/>
        <v>41443303.53761062</v>
      </c>
      <c r="AJ1691" s="28">
        <f t="shared" si="329"/>
        <v>6194988.76643031</v>
      </c>
      <c r="AK1691" s="29">
        <f t="shared" si="330"/>
        <v>0.1494810557466355</v>
      </c>
      <c r="AL1691" s="210"/>
      <c r="AM1691" s="210"/>
      <c r="AN1691" s="210"/>
      <c r="AO1691" s="210"/>
      <c r="AP1691" s="45" t="str">
        <f t="shared" si="331"/>
        <v>20217</v>
      </c>
      <c r="AQ1691" s="45" t="str">
        <f t="shared" si="332"/>
        <v>20217RMB</v>
      </c>
    </row>
    <row r="1692" spans="1:43" s="15" customFormat="1">
      <c r="A1692" s="208" t="s">
        <v>40</v>
      </c>
      <c r="B1692" s="209">
        <v>2021</v>
      </c>
      <c r="C1692" s="209">
        <v>4</v>
      </c>
      <c r="D1692" s="57" t="str">
        <f t="shared" si="321"/>
        <v>Q1</v>
      </c>
      <c r="E1692" s="208" t="s">
        <v>40</v>
      </c>
      <c r="F1692" s="209">
        <v>2021</v>
      </c>
      <c r="G1692" s="209">
        <v>7</v>
      </c>
      <c r="H1692" s="213"/>
      <c r="I1692" s="57" t="str">
        <f t="shared" si="324"/>
        <v>Q2</v>
      </c>
      <c r="J1692" s="204" t="s">
        <v>1765</v>
      </c>
      <c r="K1692" s="213" t="s">
        <v>1766</v>
      </c>
      <c r="L1692" s="210" t="s">
        <v>79</v>
      </c>
      <c r="M1692" s="208" t="s">
        <v>47</v>
      </c>
      <c r="N1692" s="208">
        <v>1</v>
      </c>
      <c r="O1692" s="208"/>
      <c r="P1692" s="57" t="str">
        <f t="shared" si="325"/>
        <v>MAIN UNIT</v>
      </c>
      <c r="Q1692" s="208" t="s">
        <v>48</v>
      </c>
      <c r="R1692" s="208" t="s">
        <v>49</v>
      </c>
      <c r="S1692" s="208" t="s">
        <v>37</v>
      </c>
      <c r="T1692" s="208" t="s">
        <v>70</v>
      </c>
      <c r="U1692" s="208" t="s">
        <v>58</v>
      </c>
      <c r="V1692" s="208" t="s">
        <v>89</v>
      </c>
      <c r="W1692" s="208" t="s">
        <v>51</v>
      </c>
      <c r="X1692" s="34">
        <v>1000000</v>
      </c>
      <c r="Y1692" s="215" t="str">
        <f t="shared" si="323"/>
        <v>1.13</v>
      </c>
      <c r="Z1692" s="26">
        <f t="shared" si="322"/>
        <v>1000000</v>
      </c>
      <c r="AA1692" s="208">
        <v>1.2</v>
      </c>
      <c r="AB1692" s="35">
        <f t="shared" si="333"/>
        <v>1061946.9026548674</v>
      </c>
      <c r="AC1692" s="27">
        <f t="shared" si="326"/>
        <v>163327.4336283186</v>
      </c>
      <c r="AD1692" s="212">
        <v>0.15379999999999999</v>
      </c>
      <c r="AE1692" s="211">
        <f t="shared" si="327"/>
        <v>0</v>
      </c>
      <c r="AF1692" s="211" t="str">
        <f>IF(AND(COUNTIFS($J$18:J1692,J1692)=1,AE1692=1),1,"")</f>
        <v/>
      </c>
      <c r="AG1692" s="211" t="str">
        <f>IF(C1692="","",IF(AND(COUNTIFS($J$18:J1692,J1692)=1,C1692&lt;&gt;""),1,""))</f>
        <v/>
      </c>
      <c r="AH1692" s="211" t="str">
        <f>IF(G1692="","",IF(AND(COUNTIFS($J$18:J1692,J1692)=1,G1692&lt;&gt;""),1,""))</f>
        <v/>
      </c>
      <c r="AI1692" s="28">
        <f t="shared" si="328"/>
        <v>41443303.53761062</v>
      </c>
      <c r="AJ1692" s="28">
        <f t="shared" si="329"/>
        <v>6194988.76643031</v>
      </c>
      <c r="AK1692" s="29">
        <f t="shared" si="330"/>
        <v>0.1494810557466355</v>
      </c>
      <c r="AL1692" s="210"/>
      <c r="AM1692" s="210"/>
      <c r="AN1692" s="210"/>
      <c r="AO1692" s="210"/>
      <c r="AP1692" s="45" t="str">
        <f t="shared" si="331"/>
        <v>20217</v>
      </c>
      <c r="AQ1692" s="45" t="str">
        <f t="shared" si="332"/>
        <v>20217RMB</v>
      </c>
    </row>
    <row r="1693" spans="1:43" s="15" customFormat="1">
      <c r="A1693" s="208" t="s">
        <v>40</v>
      </c>
      <c r="B1693" s="209">
        <v>2021</v>
      </c>
      <c r="C1693" s="209">
        <v>4</v>
      </c>
      <c r="D1693" s="57" t="str">
        <f t="shared" si="321"/>
        <v>Q1</v>
      </c>
      <c r="E1693" s="208" t="s">
        <v>40</v>
      </c>
      <c r="F1693" s="209">
        <v>2021</v>
      </c>
      <c r="G1693" s="209">
        <v>7</v>
      </c>
      <c r="H1693" s="213"/>
      <c r="I1693" s="57" t="str">
        <f t="shared" si="324"/>
        <v>Q2</v>
      </c>
      <c r="J1693" s="204" t="s">
        <v>1767</v>
      </c>
      <c r="K1693" s="213" t="s">
        <v>1768</v>
      </c>
      <c r="L1693" s="210" t="s">
        <v>79</v>
      </c>
      <c r="M1693" s="208" t="s">
        <v>47</v>
      </c>
      <c r="N1693" s="208">
        <v>1</v>
      </c>
      <c r="O1693" s="208"/>
      <c r="P1693" s="57" t="str">
        <f t="shared" si="325"/>
        <v>MAIN UNIT</v>
      </c>
      <c r="Q1693" s="208" t="s">
        <v>56</v>
      </c>
      <c r="R1693" s="208" t="s">
        <v>49</v>
      </c>
      <c r="S1693" s="208" t="s">
        <v>37</v>
      </c>
      <c r="T1693" s="208" t="s">
        <v>221</v>
      </c>
      <c r="U1693" s="208" t="s">
        <v>58</v>
      </c>
      <c r="V1693" s="208" t="s">
        <v>59</v>
      </c>
      <c r="W1693" s="208" t="s">
        <v>51</v>
      </c>
      <c r="X1693" s="34">
        <v>900000</v>
      </c>
      <c r="Y1693" s="215" t="str">
        <f t="shared" si="323"/>
        <v>1.13</v>
      </c>
      <c r="Z1693" s="26">
        <f t="shared" si="322"/>
        <v>900000</v>
      </c>
      <c r="AA1693" s="208">
        <v>1.2</v>
      </c>
      <c r="AB1693" s="35">
        <f t="shared" si="333"/>
        <v>955752.21238938055</v>
      </c>
      <c r="AC1693" s="27">
        <f t="shared" si="326"/>
        <v>114881.41592920355</v>
      </c>
      <c r="AD1693" s="212">
        <v>0.1202</v>
      </c>
      <c r="AE1693" s="211">
        <f t="shared" si="327"/>
        <v>1</v>
      </c>
      <c r="AF1693" s="211">
        <f>IF(AND(COUNTIFS($J$18:J1693,J1693)=1,AE1693=1),1,"")</f>
        <v>1</v>
      </c>
      <c r="AG1693" s="211">
        <f>IF(C1693="","",IF(AND(COUNTIFS($J$18:J1693,J1693)=1,C1693&lt;&gt;""),1,""))</f>
        <v>1</v>
      </c>
      <c r="AH1693" s="211">
        <f>IF(G1693="","",IF(AND(COUNTIFS($J$18:J1693,J1693)=1,G1693&lt;&gt;""),1,""))</f>
        <v>1</v>
      </c>
      <c r="AI1693" s="28">
        <f t="shared" si="328"/>
        <v>41443303.53761062</v>
      </c>
      <c r="AJ1693" s="28">
        <f t="shared" si="329"/>
        <v>6194988.76643031</v>
      </c>
      <c r="AK1693" s="29">
        <f t="shared" si="330"/>
        <v>0.1494810557466355</v>
      </c>
      <c r="AL1693" s="210"/>
      <c r="AM1693" s="210"/>
      <c r="AN1693" s="210"/>
      <c r="AO1693" s="210"/>
      <c r="AP1693" s="45" t="str">
        <f t="shared" si="331"/>
        <v>20217</v>
      </c>
      <c r="AQ1693" s="45" t="str">
        <f t="shared" si="332"/>
        <v>20217RMB</v>
      </c>
    </row>
    <row r="1694" spans="1:43" s="15" customFormat="1">
      <c r="A1694" s="208" t="s">
        <v>40</v>
      </c>
      <c r="B1694" s="209">
        <v>2021</v>
      </c>
      <c r="C1694" s="209">
        <v>4</v>
      </c>
      <c r="D1694" s="57" t="str">
        <f t="shared" si="321"/>
        <v>Q1</v>
      </c>
      <c r="E1694" s="208" t="s">
        <v>40</v>
      </c>
      <c r="F1694" s="209">
        <v>2021</v>
      </c>
      <c r="G1694" s="209">
        <v>7</v>
      </c>
      <c r="H1694" s="213"/>
      <c r="I1694" s="57" t="str">
        <f t="shared" si="324"/>
        <v>Q2</v>
      </c>
      <c r="J1694" s="204" t="s">
        <v>1769</v>
      </c>
      <c r="K1694" s="213" t="s">
        <v>239</v>
      </c>
      <c r="L1694" s="210" t="s">
        <v>79</v>
      </c>
      <c r="M1694" s="208" t="s">
        <v>47</v>
      </c>
      <c r="N1694" s="208">
        <v>1</v>
      </c>
      <c r="O1694" s="208"/>
      <c r="P1694" s="57" t="str">
        <f t="shared" si="325"/>
        <v>MAIN UNIT</v>
      </c>
      <c r="Q1694" s="208" t="s">
        <v>48</v>
      </c>
      <c r="R1694" s="208" t="s">
        <v>49</v>
      </c>
      <c r="S1694" s="208" t="s">
        <v>37</v>
      </c>
      <c r="T1694" s="208" t="s">
        <v>88</v>
      </c>
      <c r="U1694" s="208" t="s">
        <v>58</v>
      </c>
      <c r="V1694" s="208" t="s">
        <v>59</v>
      </c>
      <c r="W1694" s="208" t="s">
        <v>51</v>
      </c>
      <c r="X1694" s="34">
        <v>940000</v>
      </c>
      <c r="Y1694" s="215" t="str">
        <f t="shared" si="323"/>
        <v>1.13</v>
      </c>
      <c r="Z1694" s="26">
        <f t="shared" si="322"/>
        <v>940000</v>
      </c>
      <c r="AA1694" s="208">
        <v>1.2</v>
      </c>
      <c r="AB1694" s="35">
        <f t="shared" si="333"/>
        <v>998230.08849557536</v>
      </c>
      <c r="AC1694" s="27">
        <f t="shared" si="326"/>
        <v>150832.56637168146</v>
      </c>
      <c r="AD1694" s="212">
        <v>0.15110000000000001</v>
      </c>
      <c r="AE1694" s="211">
        <f t="shared" si="327"/>
        <v>0</v>
      </c>
      <c r="AF1694" s="211" t="str">
        <f>IF(AND(COUNTIFS($J$18:J1694,J1694)=1,AE1694=1),1,"")</f>
        <v/>
      </c>
      <c r="AG1694" s="211">
        <f>IF(C1694="","",IF(AND(COUNTIFS($J$18:J1694,J1694)=1,C1694&lt;&gt;""),1,""))</f>
        <v>1</v>
      </c>
      <c r="AH1694" s="211">
        <f>IF(G1694="","",IF(AND(COUNTIFS($J$18:J1694,J1694)=1,G1694&lt;&gt;""),1,""))</f>
        <v>1</v>
      </c>
      <c r="AI1694" s="28">
        <f t="shared" si="328"/>
        <v>41443303.53761062</v>
      </c>
      <c r="AJ1694" s="28">
        <f t="shared" si="329"/>
        <v>6194988.76643031</v>
      </c>
      <c r="AK1694" s="29">
        <f t="shared" si="330"/>
        <v>0.1494810557466355</v>
      </c>
      <c r="AL1694" s="210"/>
      <c r="AM1694" s="210"/>
      <c r="AN1694" s="210"/>
      <c r="AO1694" s="210"/>
      <c r="AP1694" s="45" t="str">
        <f t="shared" si="331"/>
        <v>20217</v>
      </c>
      <c r="AQ1694" s="45" t="str">
        <f t="shared" si="332"/>
        <v>20217RMB</v>
      </c>
    </row>
    <row r="1695" spans="1:43" s="15" customFormat="1">
      <c r="A1695" s="208" t="s">
        <v>40</v>
      </c>
      <c r="B1695" s="209">
        <v>2021</v>
      </c>
      <c r="C1695" s="209">
        <v>4</v>
      </c>
      <c r="D1695" s="57" t="str">
        <f t="shared" si="321"/>
        <v>Q1</v>
      </c>
      <c r="E1695" s="208" t="s">
        <v>40</v>
      </c>
      <c r="F1695" s="209">
        <v>2021</v>
      </c>
      <c r="G1695" s="209">
        <v>7</v>
      </c>
      <c r="H1695" s="213"/>
      <c r="I1695" s="57" t="str">
        <f t="shared" si="324"/>
        <v>Q2</v>
      </c>
      <c r="J1695" s="204" t="s">
        <v>1770</v>
      </c>
      <c r="K1695" s="213" t="s">
        <v>1771</v>
      </c>
      <c r="L1695" s="210" t="s">
        <v>55</v>
      </c>
      <c r="M1695" s="208" t="s">
        <v>47</v>
      </c>
      <c r="N1695" s="208">
        <v>1</v>
      </c>
      <c r="O1695" s="208"/>
      <c r="P1695" s="57" t="str">
        <f t="shared" si="325"/>
        <v>MAIN UNIT</v>
      </c>
      <c r="Q1695" s="208" t="s">
        <v>56</v>
      </c>
      <c r="R1695" s="208" t="s">
        <v>49</v>
      </c>
      <c r="S1695" s="208" t="s">
        <v>39</v>
      </c>
      <c r="T1695" s="208" t="s">
        <v>1595</v>
      </c>
      <c r="U1695" s="208" t="s">
        <v>163</v>
      </c>
      <c r="V1695" s="208" t="s">
        <v>164</v>
      </c>
      <c r="W1695" s="208" t="s">
        <v>51</v>
      </c>
      <c r="X1695" s="34">
        <v>520000</v>
      </c>
      <c r="Y1695" s="215" t="str">
        <f t="shared" si="323"/>
        <v>1.13</v>
      </c>
      <c r="Z1695" s="26">
        <f t="shared" si="322"/>
        <v>520000</v>
      </c>
      <c r="AA1695" s="208">
        <v>1.2</v>
      </c>
      <c r="AB1695" s="35">
        <f t="shared" si="333"/>
        <v>552212.38938053104</v>
      </c>
      <c r="AC1695" s="27">
        <f t="shared" si="326"/>
        <v>68916.106194690277</v>
      </c>
      <c r="AD1695" s="212">
        <v>0.12479999999999999</v>
      </c>
      <c r="AE1695" s="211">
        <f t="shared" si="327"/>
        <v>1</v>
      </c>
      <c r="AF1695" s="211">
        <f>IF(AND(COUNTIFS($J$18:J1695,J1695)=1,AE1695=1),1,"")</f>
        <v>1</v>
      </c>
      <c r="AG1695" s="211">
        <f>IF(C1695="","",IF(AND(COUNTIFS($J$18:J1695,J1695)=1,C1695&lt;&gt;""),1,""))</f>
        <v>1</v>
      </c>
      <c r="AH1695" s="211">
        <f>IF(G1695="","",IF(AND(COUNTIFS($J$18:J1695,J1695)=1,G1695&lt;&gt;""),1,""))</f>
        <v>1</v>
      </c>
      <c r="AI1695" s="28">
        <f t="shared" si="328"/>
        <v>41443303.53761062</v>
      </c>
      <c r="AJ1695" s="28">
        <f t="shared" si="329"/>
        <v>6194988.76643031</v>
      </c>
      <c r="AK1695" s="29">
        <f t="shared" si="330"/>
        <v>0.1494810557466355</v>
      </c>
      <c r="AL1695" s="210"/>
      <c r="AM1695" s="210"/>
      <c r="AN1695" s="210"/>
      <c r="AO1695" s="210"/>
      <c r="AP1695" s="45" t="str">
        <f t="shared" si="331"/>
        <v>20217</v>
      </c>
      <c r="AQ1695" s="45" t="str">
        <f t="shared" si="332"/>
        <v>20217RMB</v>
      </c>
    </row>
    <row r="1696" spans="1:43" s="15" customFormat="1">
      <c r="A1696" s="208" t="s">
        <v>40</v>
      </c>
      <c r="B1696" s="209">
        <v>2021</v>
      </c>
      <c r="C1696" s="209">
        <v>5</v>
      </c>
      <c r="D1696" s="57" t="str">
        <f t="shared" si="321"/>
        <v>Q1</v>
      </c>
      <c r="E1696" s="208" t="s">
        <v>40</v>
      </c>
      <c r="F1696" s="209">
        <v>2021</v>
      </c>
      <c r="G1696" s="209">
        <v>7</v>
      </c>
      <c r="H1696" s="213"/>
      <c r="I1696" s="57" t="str">
        <f t="shared" si="324"/>
        <v>Q2</v>
      </c>
      <c r="J1696" s="204" t="s">
        <v>1772</v>
      </c>
      <c r="K1696" s="213" t="s">
        <v>1316</v>
      </c>
      <c r="L1696" s="210" t="s">
        <v>79</v>
      </c>
      <c r="M1696" s="208" t="s">
        <v>47</v>
      </c>
      <c r="N1696" s="208">
        <v>1</v>
      </c>
      <c r="O1696" s="208"/>
      <c r="P1696" s="57" t="str">
        <f t="shared" si="325"/>
        <v>MAIN UNIT</v>
      </c>
      <c r="Q1696" s="208" t="s">
        <v>48</v>
      </c>
      <c r="R1696" s="208" t="s">
        <v>49</v>
      </c>
      <c r="S1696" s="208" t="s">
        <v>37</v>
      </c>
      <c r="T1696" s="208" t="s">
        <v>75</v>
      </c>
      <c r="U1696" s="208" t="s">
        <v>58</v>
      </c>
      <c r="V1696" s="208" t="s">
        <v>81</v>
      </c>
      <c r="W1696" s="208" t="s">
        <v>51</v>
      </c>
      <c r="X1696" s="34">
        <v>940000</v>
      </c>
      <c r="Y1696" s="215" t="str">
        <f t="shared" si="323"/>
        <v>1.13</v>
      </c>
      <c r="Z1696" s="26">
        <f t="shared" si="322"/>
        <v>940000</v>
      </c>
      <c r="AA1696" s="208">
        <v>1.2</v>
      </c>
      <c r="AB1696" s="35">
        <f t="shared" si="333"/>
        <v>998230.08849557536</v>
      </c>
      <c r="AC1696" s="27">
        <f t="shared" si="326"/>
        <v>127673.6283185841</v>
      </c>
      <c r="AD1696" s="212">
        <v>0.12790000000000001</v>
      </c>
      <c r="AE1696" s="211">
        <f t="shared" si="327"/>
        <v>0</v>
      </c>
      <c r="AF1696" s="211" t="str">
        <f>IF(AND(COUNTIFS($J$18:J1696,J1696)=1,AE1696=1),1,"")</f>
        <v/>
      </c>
      <c r="AG1696" s="211">
        <f>IF(C1696="","",IF(AND(COUNTIFS($J$18:J1696,J1696)=1,C1696&lt;&gt;""),1,""))</f>
        <v>1</v>
      </c>
      <c r="AH1696" s="211">
        <f>IF(G1696="","",IF(AND(COUNTIFS($J$18:J1696,J1696)=1,G1696&lt;&gt;""),1,""))</f>
        <v>1</v>
      </c>
      <c r="AI1696" s="28">
        <f t="shared" si="328"/>
        <v>41443303.53761062</v>
      </c>
      <c r="AJ1696" s="28">
        <f t="shared" si="329"/>
        <v>6194988.76643031</v>
      </c>
      <c r="AK1696" s="29">
        <f t="shared" si="330"/>
        <v>0.1494810557466355</v>
      </c>
      <c r="AL1696" s="210"/>
      <c r="AM1696" s="210"/>
      <c r="AN1696" s="210"/>
      <c r="AO1696" s="210"/>
      <c r="AP1696" s="45" t="str">
        <f t="shared" si="331"/>
        <v>20217</v>
      </c>
      <c r="AQ1696" s="45" t="str">
        <f t="shared" si="332"/>
        <v>20217RMB</v>
      </c>
    </row>
    <row r="1697" spans="1:43" s="15" customFormat="1">
      <c r="A1697" s="208" t="s">
        <v>40</v>
      </c>
      <c r="B1697" s="209">
        <v>2021</v>
      </c>
      <c r="C1697" s="209">
        <v>5</v>
      </c>
      <c r="D1697" s="57" t="str">
        <f t="shared" si="321"/>
        <v>Q1</v>
      </c>
      <c r="E1697" s="208" t="s">
        <v>40</v>
      </c>
      <c r="F1697" s="209">
        <v>2021</v>
      </c>
      <c r="G1697" s="209">
        <v>7</v>
      </c>
      <c r="H1697" s="213"/>
      <c r="I1697" s="57" t="str">
        <f t="shared" si="324"/>
        <v>Q2</v>
      </c>
      <c r="J1697" s="204" t="s">
        <v>1772</v>
      </c>
      <c r="K1697" s="213" t="s">
        <v>1316</v>
      </c>
      <c r="L1697" s="210" t="s">
        <v>55</v>
      </c>
      <c r="M1697" s="208" t="s">
        <v>47</v>
      </c>
      <c r="N1697" s="208">
        <v>1</v>
      </c>
      <c r="O1697" s="208"/>
      <c r="P1697" s="57" t="str">
        <f t="shared" si="325"/>
        <v>MAIN UNIT</v>
      </c>
      <c r="Q1697" s="208" t="s">
        <v>48</v>
      </c>
      <c r="R1697" s="208" t="s">
        <v>49</v>
      </c>
      <c r="S1697" s="208" t="s">
        <v>37</v>
      </c>
      <c r="T1697" s="208" t="s">
        <v>75</v>
      </c>
      <c r="U1697" s="208" t="s">
        <v>58</v>
      </c>
      <c r="V1697" s="208" t="s">
        <v>81</v>
      </c>
      <c r="W1697" s="208" t="s">
        <v>51</v>
      </c>
      <c r="X1697" s="34">
        <v>480000</v>
      </c>
      <c r="Y1697" s="215" t="str">
        <f t="shared" si="323"/>
        <v>1.13</v>
      </c>
      <c r="Z1697" s="26">
        <f t="shared" si="322"/>
        <v>480000</v>
      </c>
      <c r="AA1697" s="208">
        <v>1.2</v>
      </c>
      <c r="AB1697" s="35">
        <f t="shared" si="333"/>
        <v>509734.51327433629</v>
      </c>
      <c r="AC1697" s="27">
        <f t="shared" si="326"/>
        <v>65195.04424778762</v>
      </c>
      <c r="AD1697" s="212">
        <v>0.12790000000000001</v>
      </c>
      <c r="AE1697" s="211">
        <f t="shared" si="327"/>
        <v>0</v>
      </c>
      <c r="AF1697" s="211" t="str">
        <f>IF(AND(COUNTIFS($J$18:J1697,J1697)=1,AE1697=1),1,"")</f>
        <v/>
      </c>
      <c r="AG1697" s="211" t="str">
        <f>IF(C1697="","",IF(AND(COUNTIFS($J$18:J1697,J1697)=1,C1697&lt;&gt;""),1,""))</f>
        <v/>
      </c>
      <c r="AH1697" s="211" t="str">
        <f>IF(G1697="","",IF(AND(COUNTIFS($J$18:J1697,J1697)=1,G1697&lt;&gt;""),1,""))</f>
        <v/>
      </c>
      <c r="AI1697" s="28">
        <f t="shared" si="328"/>
        <v>41443303.53761062</v>
      </c>
      <c r="AJ1697" s="28">
        <f t="shared" si="329"/>
        <v>6194988.76643031</v>
      </c>
      <c r="AK1697" s="29">
        <f t="shared" si="330"/>
        <v>0.1494810557466355</v>
      </c>
      <c r="AL1697" s="210"/>
      <c r="AM1697" s="210"/>
      <c r="AN1697" s="210"/>
      <c r="AO1697" s="210"/>
      <c r="AP1697" s="45" t="str">
        <f t="shared" si="331"/>
        <v>20217</v>
      </c>
      <c r="AQ1697" s="45" t="str">
        <f t="shared" si="332"/>
        <v>20217RMB</v>
      </c>
    </row>
    <row r="1698" spans="1:43" s="15" customFormat="1">
      <c r="A1698" s="208" t="s">
        <v>40</v>
      </c>
      <c r="B1698" s="209">
        <v>2021</v>
      </c>
      <c r="C1698" s="209">
        <v>5</v>
      </c>
      <c r="D1698" s="57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208" t="s">
        <v>40</v>
      </c>
      <c r="F1698" s="209">
        <v>2021</v>
      </c>
      <c r="G1698" s="209">
        <v>7</v>
      </c>
      <c r="H1698" s="213"/>
      <c r="I1698" s="57" t="str">
        <f t="shared" si="324"/>
        <v>Q2</v>
      </c>
      <c r="J1698" s="204" t="s">
        <v>1773</v>
      </c>
      <c r="K1698" s="213" t="s">
        <v>1774</v>
      </c>
      <c r="L1698" s="210" t="s">
        <v>55</v>
      </c>
      <c r="M1698" s="208" t="s">
        <v>47</v>
      </c>
      <c r="N1698" s="208">
        <v>1</v>
      </c>
      <c r="O1698" s="208"/>
      <c r="P1698" s="57" t="str">
        <f t="shared" si="325"/>
        <v>MAIN UNIT</v>
      </c>
      <c r="Q1698" s="208" t="s">
        <v>56</v>
      </c>
      <c r="R1698" s="208" t="s">
        <v>49</v>
      </c>
      <c r="S1698" s="208" t="s">
        <v>36</v>
      </c>
      <c r="T1698" s="208" t="s">
        <v>65</v>
      </c>
      <c r="U1698" s="208" t="s">
        <v>66</v>
      </c>
      <c r="V1698" s="208" t="s">
        <v>119</v>
      </c>
      <c r="W1698" s="208" t="s">
        <v>96</v>
      </c>
      <c r="X1698" s="34">
        <v>6750000</v>
      </c>
      <c r="Y1698" s="215" t="str">
        <f t="shared" si="323"/>
        <v>1</v>
      </c>
      <c r="Z1698" s="26">
        <f t="shared" ref="Z1698:Z1761" si="335">IF(X1698="","",X1698*MAX(O1698,N1698))</f>
        <v>6750000</v>
      </c>
      <c r="AA1698" s="208">
        <v>7.17E-2</v>
      </c>
      <c r="AB1698" s="35">
        <f t="shared" si="333"/>
        <v>483975</v>
      </c>
      <c r="AC1698" s="27">
        <f t="shared" si="326"/>
        <v>40944.284999999996</v>
      </c>
      <c r="AD1698" s="212">
        <v>8.4599999999999995E-2</v>
      </c>
      <c r="AE1698" s="211">
        <f t="shared" si="327"/>
        <v>1</v>
      </c>
      <c r="AF1698" s="211">
        <f>IF(AND(COUNTIFS($J$18:J1698,J1698)=1,AE1698=1),1,"")</f>
        <v>1</v>
      </c>
      <c r="AG1698" s="211">
        <f>IF(C1698="","",IF(AND(COUNTIFS($J$18:J1698,J1698)=1,C1698&lt;&gt;""),1,""))</f>
        <v>1</v>
      </c>
      <c r="AH1698" s="211">
        <f>IF(G1698="","",IF(AND(COUNTIFS($J$18:J1698,J1698)=1,G1698&lt;&gt;""),1,""))</f>
        <v>1</v>
      </c>
      <c r="AI1698" s="28">
        <f t="shared" si="328"/>
        <v>41443303.53761062</v>
      </c>
      <c r="AJ1698" s="28">
        <f t="shared" si="329"/>
        <v>6194988.76643031</v>
      </c>
      <c r="AK1698" s="29">
        <f t="shared" si="330"/>
        <v>0.1494810557466355</v>
      </c>
      <c r="AL1698" s="210"/>
      <c r="AM1698" s="210"/>
      <c r="AN1698" s="210"/>
      <c r="AO1698" s="210"/>
      <c r="AP1698" s="45" t="str">
        <f t="shared" si="331"/>
        <v>20217</v>
      </c>
      <c r="AQ1698" s="45" t="str">
        <f t="shared" si="332"/>
        <v>20217JPY</v>
      </c>
    </row>
    <row r="1699" spans="1:43" s="15" customFormat="1">
      <c r="A1699" s="208" t="s">
        <v>40</v>
      </c>
      <c r="B1699" s="209">
        <v>2021</v>
      </c>
      <c r="C1699" s="209">
        <v>5</v>
      </c>
      <c r="D1699" s="57" t="str">
        <f t="shared" si="334"/>
        <v>Q1</v>
      </c>
      <c r="E1699" s="208" t="s">
        <v>40</v>
      </c>
      <c r="F1699" s="209">
        <v>2021</v>
      </c>
      <c r="G1699" s="209">
        <v>7</v>
      </c>
      <c r="H1699" s="213"/>
      <c r="I1699" s="57" t="str">
        <f t="shared" si="324"/>
        <v>Q2</v>
      </c>
      <c r="J1699" s="204" t="s">
        <v>1773</v>
      </c>
      <c r="K1699" s="213" t="s">
        <v>1774</v>
      </c>
      <c r="L1699" s="210" t="s">
        <v>55</v>
      </c>
      <c r="M1699" s="208" t="s">
        <v>47</v>
      </c>
      <c r="N1699" s="208">
        <v>1</v>
      </c>
      <c r="O1699" s="208"/>
      <c r="P1699" s="57" t="str">
        <f t="shared" si="325"/>
        <v>MAIN UNIT</v>
      </c>
      <c r="Q1699" s="208" t="s">
        <v>56</v>
      </c>
      <c r="R1699" s="208" t="s">
        <v>49</v>
      </c>
      <c r="S1699" s="208" t="s">
        <v>36</v>
      </c>
      <c r="T1699" s="208" t="s">
        <v>65</v>
      </c>
      <c r="U1699" s="208" t="s">
        <v>66</v>
      </c>
      <c r="V1699" s="208" t="s">
        <v>119</v>
      </c>
      <c r="W1699" s="208" t="s">
        <v>96</v>
      </c>
      <c r="X1699" s="34">
        <v>6750000</v>
      </c>
      <c r="Y1699" s="215" t="str">
        <f t="shared" si="323"/>
        <v>1</v>
      </c>
      <c r="Z1699" s="26">
        <f t="shared" si="335"/>
        <v>6750000</v>
      </c>
      <c r="AA1699" s="208">
        <v>7.17E-2</v>
      </c>
      <c r="AB1699" s="35">
        <f t="shared" si="333"/>
        <v>483975</v>
      </c>
      <c r="AC1699" s="27">
        <f t="shared" si="326"/>
        <v>40944.284999999996</v>
      </c>
      <c r="AD1699" s="212">
        <v>8.4599999999999995E-2</v>
      </c>
      <c r="AE1699" s="211">
        <f t="shared" si="327"/>
        <v>1</v>
      </c>
      <c r="AF1699" s="211" t="str">
        <f>IF(AND(COUNTIFS($J$18:J1699,J1699)=1,AE1699=1),1,"")</f>
        <v/>
      </c>
      <c r="AG1699" s="211" t="str">
        <f>IF(C1699="","",IF(AND(COUNTIFS($J$18:J1699,J1699)=1,C1699&lt;&gt;""),1,""))</f>
        <v/>
      </c>
      <c r="AH1699" s="211" t="str">
        <f>IF(G1699="","",IF(AND(COUNTIFS($J$18:J1699,J1699)=1,G1699&lt;&gt;""),1,""))</f>
        <v/>
      </c>
      <c r="AI1699" s="28">
        <f t="shared" si="328"/>
        <v>41443303.53761062</v>
      </c>
      <c r="AJ1699" s="28">
        <f t="shared" si="329"/>
        <v>6194988.76643031</v>
      </c>
      <c r="AK1699" s="29">
        <f t="shared" si="330"/>
        <v>0.1494810557466355</v>
      </c>
      <c r="AL1699" s="210"/>
      <c r="AM1699" s="210"/>
      <c r="AN1699" s="210"/>
      <c r="AO1699" s="210"/>
      <c r="AP1699" s="45" t="str">
        <f t="shared" si="331"/>
        <v>20217</v>
      </c>
      <c r="AQ1699" s="45" t="str">
        <f t="shared" si="332"/>
        <v>20217JPY</v>
      </c>
    </row>
    <row r="1700" spans="1:43" s="15" customFormat="1">
      <c r="A1700" s="208" t="s">
        <v>40</v>
      </c>
      <c r="B1700" s="209">
        <v>2021</v>
      </c>
      <c r="C1700" s="209">
        <v>5</v>
      </c>
      <c r="D1700" s="57" t="str">
        <f t="shared" si="334"/>
        <v>Q1</v>
      </c>
      <c r="E1700" s="208" t="s">
        <v>40</v>
      </c>
      <c r="F1700" s="209">
        <v>2021</v>
      </c>
      <c r="G1700" s="209">
        <v>7</v>
      </c>
      <c r="H1700" s="213"/>
      <c r="I1700" s="57" t="str">
        <f t="shared" si="324"/>
        <v>Q2</v>
      </c>
      <c r="J1700" s="204" t="s">
        <v>1773</v>
      </c>
      <c r="K1700" s="213" t="s">
        <v>1774</v>
      </c>
      <c r="L1700" s="210" t="s">
        <v>55</v>
      </c>
      <c r="M1700" s="208" t="s">
        <v>47</v>
      </c>
      <c r="N1700" s="208">
        <v>1</v>
      </c>
      <c r="O1700" s="208"/>
      <c r="P1700" s="57" t="str">
        <f t="shared" si="325"/>
        <v>MAIN UNIT</v>
      </c>
      <c r="Q1700" s="208" t="s">
        <v>56</v>
      </c>
      <c r="R1700" s="208" t="s">
        <v>49</v>
      </c>
      <c r="S1700" s="208" t="s">
        <v>36</v>
      </c>
      <c r="T1700" s="208" t="s">
        <v>65</v>
      </c>
      <c r="U1700" s="208" t="s">
        <v>66</v>
      </c>
      <c r="V1700" s="208" t="s">
        <v>119</v>
      </c>
      <c r="W1700" s="208" t="s">
        <v>96</v>
      </c>
      <c r="X1700" s="34">
        <v>6750000</v>
      </c>
      <c r="Y1700" s="215" t="str">
        <f t="shared" si="323"/>
        <v>1</v>
      </c>
      <c r="Z1700" s="26">
        <f t="shared" si="335"/>
        <v>6750000</v>
      </c>
      <c r="AA1700" s="208">
        <v>7.17E-2</v>
      </c>
      <c r="AB1700" s="35">
        <f t="shared" si="333"/>
        <v>483975</v>
      </c>
      <c r="AC1700" s="27">
        <f t="shared" si="326"/>
        <v>40944.284999999996</v>
      </c>
      <c r="AD1700" s="212">
        <v>8.4599999999999995E-2</v>
      </c>
      <c r="AE1700" s="211">
        <f t="shared" si="327"/>
        <v>1</v>
      </c>
      <c r="AF1700" s="211" t="str">
        <f>IF(AND(COUNTIFS($J$18:J1700,J1700)=1,AE1700=1),1,"")</f>
        <v/>
      </c>
      <c r="AG1700" s="211" t="str">
        <f>IF(C1700="","",IF(AND(COUNTIFS($J$18:J1700,J1700)=1,C1700&lt;&gt;""),1,""))</f>
        <v/>
      </c>
      <c r="AH1700" s="211" t="str">
        <f>IF(G1700="","",IF(AND(COUNTIFS($J$18:J1700,J1700)=1,G1700&lt;&gt;""),1,""))</f>
        <v/>
      </c>
      <c r="AI1700" s="28">
        <f t="shared" si="328"/>
        <v>41443303.53761062</v>
      </c>
      <c r="AJ1700" s="28">
        <f t="shared" si="329"/>
        <v>6194988.76643031</v>
      </c>
      <c r="AK1700" s="29">
        <f t="shared" si="330"/>
        <v>0.1494810557466355</v>
      </c>
      <c r="AL1700" s="210"/>
      <c r="AM1700" s="210"/>
      <c r="AN1700" s="210"/>
      <c r="AO1700" s="210"/>
      <c r="AP1700" s="45" t="str">
        <f t="shared" si="331"/>
        <v>20217</v>
      </c>
      <c r="AQ1700" s="45" t="str">
        <f t="shared" si="332"/>
        <v>20217JPY</v>
      </c>
    </row>
    <row r="1701" spans="1:43" s="15" customFormat="1">
      <c r="A1701" s="208" t="s">
        <v>40</v>
      </c>
      <c r="B1701" s="209">
        <v>2021</v>
      </c>
      <c r="C1701" s="209">
        <v>5</v>
      </c>
      <c r="D1701" s="57" t="str">
        <f t="shared" si="334"/>
        <v>Q1</v>
      </c>
      <c r="E1701" s="208" t="s">
        <v>40</v>
      </c>
      <c r="F1701" s="209">
        <v>2021</v>
      </c>
      <c r="G1701" s="209">
        <v>7</v>
      </c>
      <c r="H1701" s="213"/>
      <c r="I1701" s="57" t="str">
        <f t="shared" si="324"/>
        <v>Q2</v>
      </c>
      <c r="J1701" s="204" t="s">
        <v>1775</v>
      </c>
      <c r="K1701" s="213" t="s">
        <v>1776</v>
      </c>
      <c r="L1701" s="210" t="s">
        <v>79</v>
      </c>
      <c r="M1701" s="208" t="s">
        <v>47</v>
      </c>
      <c r="N1701" s="208">
        <v>1</v>
      </c>
      <c r="O1701" s="208"/>
      <c r="P1701" s="57" t="str">
        <f t="shared" si="325"/>
        <v>MAIN UNIT</v>
      </c>
      <c r="Q1701" s="208" t="s">
        <v>56</v>
      </c>
      <c r="R1701" s="208" t="s">
        <v>49</v>
      </c>
      <c r="S1701" s="208" t="s">
        <v>36</v>
      </c>
      <c r="T1701" s="208" t="s">
        <v>65</v>
      </c>
      <c r="U1701" s="208" t="s">
        <v>66</v>
      </c>
      <c r="V1701" s="208" t="s">
        <v>1777</v>
      </c>
      <c r="W1701" s="208" t="s">
        <v>96</v>
      </c>
      <c r="X1701" s="34">
        <v>17150000</v>
      </c>
      <c r="Y1701" s="215" t="str">
        <f t="shared" si="323"/>
        <v>1</v>
      </c>
      <c r="Z1701" s="26">
        <f t="shared" si="335"/>
        <v>17150000</v>
      </c>
      <c r="AA1701" s="208">
        <v>7.17E-2</v>
      </c>
      <c r="AB1701" s="35">
        <f t="shared" si="333"/>
        <v>1229655</v>
      </c>
      <c r="AC1701" s="27">
        <f t="shared" si="326"/>
        <v>200064.86850000001</v>
      </c>
      <c r="AD1701" s="212">
        <v>0.16270000000000001</v>
      </c>
      <c r="AE1701" s="211">
        <f t="shared" si="327"/>
        <v>1</v>
      </c>
      <c r="AF1701" s="211">
        <f>IF(AND(COUNTIFS($J$18:J1701,J1701)=1,AE1701=1),1,"")</f>
        <v>1</v>
      </c>
      <c r="AG1701" s="211">
        <f>IF(C1701="","",IF(AND(COUNTIFS($J$18:J1701,J1701)=1,C1701&lt;&gt;""),1,""))</f>
        <v>1</v>
      </c>
      <c r="AH1701" s="211">
        <f>IF(G1701="","",IF(AND(COUNTIFS($J$18:J1701,J1701)=1,G1701&lt;&gt;""),1,""))</f>
        <v>1</v>
      </c>
      <c r="AI1701" s="28">
        <f t="shared" si="328"/>
        <v>41443303.53761062</v>
      </c>
      <c r="AJ1701" s="28">
        <f t="shared" si="329"/>
        <v>6194988.76643031</v>
      </c>
      <c r="AK1701" s="29">
        <f t="shared" si="330"/>
        <v>0.1494810557466355</v>
      </c>
      <c r="AL1701" s="210"/>
      <c r="AM1701" s="210"/>
      <c r="AN1701" s="210"/>
      <c r="AO1701" s="210"/>
      <c r="AP1701" s="45" t="str">
        <f t="shared" si="331"/>
        <v>20217</v>
      </c>
      <c r="AQ1701" s="45" t="str">
        <f t="shared" si="332"/>
        <v>20217JPY</v>
      </c>
    </row>
    <row r="1702" spans="1:43" s="15" customFormat="1">
      <c r="A1702" s="208" t="s">
        <v>40</v>
      </c>
      <c r="B1702" s="209">
        <v>2021</v>
      </c>
      <c r="C1702" s="209">
        <v>5</v>
      </c>
      <c r="D1702" s="57" t="str">
        <f t="shared" si="334"/>
        <v>Q1</v>
      </c>
      <c r="E1702" s="208" t="s">
        <v>40</v>
      </c>
      <c r="F1702" s="209">
        <v>2021</v>
      </c>
      <c r="G1702" s="209">
        <v>7</v>
      </c>
      <c r="H1702" s="213"/>
      <c r="I1702" s="57" t="str">
        <f t="shared" si="324"/>
        <v>Q2</v>
      </c>
      <c r="J1702" s="204" t="s">
        <v>1775</v>
      </c>
      <c r="K1702" s="213" t="s">
        <v>1776</v>
      </c>
      <c r="L1702" s="210" t="s">
        <v>55</v>
      </c>
      <c r="M1702" s="208" t="s">
        <v>47</v>
      </c>
      <c r="N1702" s="208">
        <v>1</v>
      </c>
      <c r="O1702" s="208"/>
      <c r="P1702" s="57" t="str">
        <f t="shared" si="325"/>
        <v>MAIN UNIT</v>
      </c>
      <c r="Q1702" s="208" t="s">
        <v>56</v>
      </c>
      <c r="R1702" s="208" t="s">
        <v>49</v>
      </c>
      <c r="S1702" s="208" t="s">
        <v>36</v>
      </c>
      <c r="T1702" s="208" t="s">
        <v>65</v>
      </c>
      <c r="U1702" s="208" t="s">
        <v>66</v>
      </c>
      <c r="V1702" s="208" t="s">
        <v>1777</v>
      </c>
      <c r="W1702" s="208" t="s">
        <v>96</v>
      </c>
      <c r="X1702" s="34">
        <v>9500000</v>
      </c>
      <c r="Y1702" s="215" t="str">
        <f t="shared" si="323"/>
        <v>1</v>
      </c>
      <c r="Z1702" s="26">
        <f t="shared" si="335"/>
        <v>9500000</v>
      </c>
      <c r="AA1702" s="208">
        <v>7.17E-2</v>
      </c>
      <c r="AB1702" s="35">
        <f t="shared" si="333"/>
        <v>681150</v>
      </c>
      <c r="AC1702" s="27">
        <f t="shared" si="326"/>
        <v>110823.10500000001</v>
      </c>
      <c r="AD1702" s="212">
        <v>0.16270000000000001</v>
      </c>
      <c r="AE1702" s="211">
        <f t="shared" si="327"/>
        <v>1</v>
      </c>
      <c r="AF1702" s="211" t="str">
        <f>IF(AND(COUNTIFS($J$18:J1702,J1702)=1,AE1702=1),1,"")</f>
        <v/>
      </c>
      <c r="AG1702" s="211" t="str">
        <f>IF(C1702="","",IF(AND(COUNTIFS($J$18:J1702,J1702)=1,C1702&lt;&gt;""),1,""))</f>
        <v/>
      </c>
      <c r="AH1702" s="211" t="str">
        <f>IF(G1702="","",IF(AND(COUNTIFS($J$18:J1702,J1702)=1,G1702&lt;&gt;""),1,""))</f>
        <v/>
      </c>
      <c r="AI1702" s="28">
        <f t="shared" si="328"/>
        <v>41443303.53761062</v>
      </c>
      <c r="AJ1702" s="28">
        <f t="shared" si="329"/>
        <v>6194988.76643031</v>
      </c>
      <c r="AK1702" s="29">
        <f t="shared" si="330"/>
        <v>0.1494810557466355</v>
      </c>
      <c r="AL1702" s="210"/>
      <c r="AM1702" s="210"/>
      <c r="AN1702" s="210"/>
      <c r="AO1702" s="210"/>
      <c r="AP1702" s="45" t="str">
        <f t="shared" si="331"/>
        <v>20217</v>
      </c>
      <c r="AQ1702" s="45" t="str">
        <f t="shared" si="332"/>
        <v>20217JPY</v>
      </c>
    </row>
    <row r="1703" spans="1:43" s="15" customFormat="1">
      <c r="A1703" s="208" t="s">
        <v>40</v>
      </c>
      <c r="B1703" s="209">
        <v>2021</v>
      </c>
      <c r="C1703" s="209">
        <v>6</v>
      </c>
      <c r="D1703" s="57" t="str">
        <f t="shared" si="334"/>
        <v>Q1</v>
      </c>
      <c r="E1703" s="208" t="s">
        <v>40</v>
      </c>
      <c r="F1703" s="209">
        <v>2021</v>
      </c>
      <c r="G1703" s="209">
        <v>7</v>
      </c>
      <c r="H1703" s="213"/>
      <c r="I1703" s="57" t="str">
        <f t="shared" si="324"/>
        <v>Q2</v>
      </c>
      <c r="J1703" s="204" t="s">
        <v>1778</v>
      </c>
      <c r="K1703" s="213" t="s">
        <v>1145</v>
      </c>
      <c r="L1703" s="210" t="s">
        <v>79</v>
      </c>
      <c r="M1703" s="208" t="s">
        <v>47</v>
      </c>
      <c r="N1703" s="208">
        <v>1</v>
      </c>
      <c r="O1703" s="208"/>
      <c r="P1703" s="57" t="str">
        <f t="shared" si="325"/>
        <v>MAIN UNIT</v>
      </c>
      <c r="Q1703" s="208" t="s">
        <v>48</v>
      </c>
      <c r="R1703" s="208" t="s">
        <v>49</v>
      </c>
      <c r="S1703" s="208" t="s">
        <v>36</v>
      </c>
      <c r="T1703" s="208" t="s">
        <v>65</v>
      </c>
      <c r="U1703" s="208" t="s">
        <v>66</v>
      </c>
      <c r="V1703" s="208" t="s">
        <v>67</v>
      </c>
      <c r="W1703" s="208" t="s">
        <v>96</v>
      </c>
      <c r="X1703" s="34">
        <v>12950000</v>
      </c>
      <c r="Y1703" s="215" t="str">
        <f t="shared" si="323"/>
        <v>1</v>
      </c>
      <c r="Z1703" s="26">
        <f t="shared" si="335"/>
        <v>12950000</v>
      </c>
      <c r="AA1703" s="208">
        <v>7.17E-2</v>
      </c>
      <c r="AB1703" s="35">
        <f t="shared" si="333"/>
        <v>928515</v>
      </c>
      <c r="AC1703" s="27">
        <f t="shared" si="326"/>
        <v>108171.99750000001</v>
      </c>
      <c r="AD1703" s="212">
        <v>0.11650000000000001</v>
      </c>
      <c r="AE1703" s="211">
        <f t="shared" si="327"/>
        <v>0</v>
      </c>
      <c r="AF1703" s="211" t="str">
        <f>IF(AND(COUNTIFS($J$18:J1703,J1703)=1,AE1703=1),1,"")</f>
        <v/>
      </c>
      <c r="AG1703" s="211">
        <f>IF(C1703="","",IF(AND(COUNTIFS($J$18:J1703,J1703)=1,C1703&lt;&gt;""),1,""))</f>
        <v>1</v>
      </c>
      <c r="AH1703" s="211">
        <f>IF(G1703="","",IF(AND(COUNTIFS($J$18:J1703,J1703)=1,G1703&lt;&gt;""),1,""))</f>
        <v>1</v>
      </c>
      <c r="AI1703" s="28">
        <f t="shared" si="328"/>
        <v>41443303.53761062</v>
      </c>
      <c r="AJ1703" s="28">
        <f t="shared" si="329"/>
        <v>6194988.76643031</v>
      </c>
      <c r="AK1703" s="29">
        <f t="shared" si="330"/>
        <v>0.1494810557466355</v>
      </c>
      <c r="AL1703" s="210"/>
      <c r="AM1703" s="210"/>
      <c r="AN1703" s="210"/>
      <c r="AO1703" s="210"/>
      <c r="AP1703" s="45" t="str">
        <f t="shared" si="331"/>
        <v>20217</v>
      </c>
      <c r="AQ1703" s="45" t="str">
        <f t="shared" si="332"/>
        <v>20217JPY</v>
      </c>
    </row>
    <row r="1704" spans="1:43" s="15" customFormat="1">
      <c r="A1704" s="208" t="s">
        <v>40</v>
      </c>
      <c r="B1704" s="209">
        <v>2021</v>
      </c>
      <c r="C1704" s="209">
        <v>6</v>
      </c>
      <c r="D1704" s="57" t="str">
        <f t="shared" si="334"/>
        <v>Q1</v>
      </c>
      <c r="E1704" s="208" t="s">
        <v>40</v>
      </c>
      <c r="F1704" s="209">
        <v>2021</v>
      </c>
      <c r="G1704" s="209">
        <v>7</v>
      </c>
      <c r="H1704" s="213"/>
      <c r="I1704" s="57" t="str">
        <f t="shared" si="324"/>
        <v>Q2</v>
      </c>
      <c r="J1704" s="204" t="s">
        <v>1778</v>
      </c>
      <c r="K1704" s="213" t="s">
        <v>1145</v>
      </c>
      <c r="L1704" s="210" t="s">
        <v>79</v>
      </c>
      <c r="M1704" s="208" t="s">
        <v>47</v>
      </c>
      <c r="N1704" s="208">
        <v>1</v>
      </c>
      <c r="O1704" s="208"/>
      <c r="P1704" s="57" t="str">
        <f t="shared" si="325"/>
        <v>MAIN UNIT</v>
      </c>
      <c r="Q1704" s="208" t="s">
        <v>48</v>
      </c>
      <c r="R1704" s="208" t="s">
        <v>49</v>
      </c>
      <c r="S1704" s="208" t="s">
        <v>36</v>
      </c>
      <c r="T1704" s="208" t="s">
        <v>65</v>
      </c>
      <c r="U1704" s="208" t="s">
        <v>66</v>
      </c>
      <c r="V1704" s="208" t="s">
        <v>67</v>
      </c>
      <c r="W1704" s="208" t="s">
        <v>96</v>
      </c>
      <c r="X1704" s="34">
        <v>12950000</v>
      </c>
      <c r="Y1704" s="215" t="str">
        <f t="shared" si="323"/>
        <v>1</v>
      </c>
      <c r="Z1704" s="26">
        <f t="shared" si="335"/>
        <v>12950000</v>
      </c>
      <c r="AA1704" s="208">
        <v>7.17E-2</v>
      </c>
      <c r="AB1704" s="35">
        <f t="shared" si="333"/>
        <v>928515</v>
      </c>
      <c r="AC1704" s="27">
        <f t="shared" si="326"/>
        <v>108171.99750000001</v>
      </c>
      <c r="AD1704" s="212">
        <v>0.11650000000000001</v>
      </c>
      <c r="AE1704" s="211">
        <f t="shared" si="327"/>
        <v>0</v>
      </c>
      <c r="AF1704" s="211" t="str">
        <f>IF(AND(COUNTIFS($J$18:J1704,J1704)=1,AE1704=1),1,"")</f>
        <v/>
      </c>
      <c r="AG1704" s="211" t="str">
        <f>IF(C1704="","",IF(AND(COUNTIFS($J$18:J1704,J1704)=1,C1704&lt;&gt;""),1,""))</f>
        <v/>
      </c>
      <c r="AH1704" s="211" t="str">
        <f>IF(G1704="","",IF(AND(COUNTIFS($J$18:J1704,J1704)=1,G1704&lt;&gt;""),1,""))</f>
        <v/>
      </c>
      <c r="AI1704" s="28">
        <f t="shared" si="328"/>
        <v>41443303.53761062</v>
      </c>
      <c r="AJ1704" s="28">
        <f t="shared" si="329"/>
        <v>6194988.76643031</v>
      </c>
      <c r="AK1704" s="29">
        <f t="shared" si="330"/>
        <v>0.1494810557466355</v>
      </c>
      <c r="AL1704" s="210"/>
      <c r="AM1704" s="210"/>
      <c r="AN1704" s="210"/>
      <c r="AO1704" s="210"/>
      <c r="AP1704" s="45" t="str">
        <f t="shared" si="331"/>
        <v>20217</v>
      </c>
      <c r="AQ1704" s="45" t="str">
        <f t="shared" si="332"/>
        <v>20217JPY</v>
      </c>
    </row>
    <row r="1705" spans="1:43" s="15" customFormat="1">
      <c r="A1705" s="208" t="s">
        <v>40</v>
      </c>
      <c r="B1705" s="209">
        <v>2021</v>
      </c>
      <c r="C1705" s="209">
        <v>7</v>
      </c>
      <c r="D1705" s="57" t="str">
        <f t="shared" si="334"/>
        <v>Q2</v>
      </c>
      <c r="E1705" s="208" t="s">
        <v>40</v>
      </c>
      <c r="F1705" s="209">
        <v>2021</v>
      </c>
      <c r="G1705" s="209">
        <v>7</v>
      </c>
      <c r="H1705" s="213"/>
      <c r="I1705" s="57" t="str">
        <f t="shared" si="324"/>
        <v>Q2</v>
      </c>
      <c r="J1705" s="204" t="s">
        <v>1779</v>
      </c>
      <c r="K1705" s="213" t="s">
        <v>1780</v>
      </c>
      <c r="L1705" s="210" t="s">
        <v>79</v>
      </c>
      <c r="M1705" s="208" t="s">
        <v>47</v>
      </c>
      <c r="N1705" s="208">
        <v>1</v>
      </c>
      <c r="O1705" s="208"/>
      <c r="P1705" s="57" t="str">
        <f t="shared" si="325"/>
        <v>MAIN UNIT</v>
      </c>
      <c r="Q1705" s="208" t="s">
        <v>48</v>
      </c>
      <c r="R1705" s="208" t="s">
        <v>49</v>
      </c>
      <c r="S1705" s="208" t="s">
        <v>36</v>
      </c>
      <c r="T1705" s="208" t="s">
        <v>65</v>
      </c>
      <c r="U1705" s="208" t="s">
        <v>66</v>
      </c>
      <c r="V1705" s="208" t="s">
        <v>942</v>
      </c>
      <c r="W1705" s="208" t="s">
        <v>96</v>
      </c>
      <c r="X1705" s="34">
        <v>10325000</v>
      </c>
      <c r="Y1705" s="215" t="str">
        <f t="shared" si="323"/>
        <v>1</v>
      </c>
      <c r="Z1705" s="26">
        <f t="shared" si="335"/>
        <v>10325000</v>
      </c>
      <c r="AA1705" s="208">
        <v>7.17E-2</v>
      </c>
      <c r="AB1705" s="35">
        <f t="shared" si="333"/>
        <v>740302.5</v>
      </c>
      <c r="AC1705" s="27">
        <f t="shared" si="326"/>
        <v>35682.580499999996</v>
      </c>
      <c r="AD1705" s="212">
        <v>4.82E-2</v>
      </c>
      <c r="AE1705" s="211">
        <f t="shared" si="327"/>
        <v>0</v>
      </c>
      <c r="AF1705" s="211" t="str">
        <f>IF(AND(COUNTIFS($J$18:J1705,J1705)=1,AE1705=1),1,"")</f>
        <v/>
      </c>
      <c r="AG1705" s="211">
        <f>IF(C1705="","",IF(AND(COUNTIFS($J$18:J1705,J1705)=1,C1705&lt;&gt;""),1,""))</f>
        <v>1</v>
      </c>
      <c r="AH1705" s="211">
        <f>IF(G1705="","",IF(AND(COUNTIFS($J$18:J1705,J1705)=1,G1705&lt;&gt;""),1,""))</f>
        <v>1</v>
      </c>
      <c r="AI1705" s="28">
        <f t="shared" si="328"/>
        <v>41443303.53761062</v>
      </c>
      <c r="AJ1705" s="28">
        <f t="shared" si="329"/>
        <v>6194988.76643031</v>
      </c>
      <c r="AK1705" s="29">
        <f t="shared" si="330"/>
        <v>0.1494810557466355</v>
      </c>
      <c r="AL1705" s="210"/>
      <c r="AM1705" s="210"/>
      <c r="AN1705" s="210"/>
      <c r="AO1705" s="210"/>
      <c r="AP1705" s="45" t="str">
        <f t="shared" si="331"/>
        <v>20217</v>
      </c>
      <c r="AQ1705" s="45" t="str">
        <f t="shared" si="332"/>
        <v>20217JPY</v>
      </c>
    </row>
    <row r="1706" spans="1:43" s="15" customFormat="1">
      <c r="A1706" s="208" t="s">
        <v>40</v>
      </c>
      <c r="B1706" s="209">
        <v>2021</v>
      </c>
      <c r="C1706" s="209">
        <v>7</v>
      </c>
      <c r="D1706" s="57" t="str">
        <f t="shared" si="334"/>
        <v>Q2</v>
      </c>
      <c r="E1706" s="208" t="s">
        <v>40</v>
      </c>
      <c r="F1706" s="209">
        <v>2021</v>
      </c>
      <c r="G1706" s="209">
        <v>7</v>
      </c>
      <c r="H1706" s="213"/>
      <c r="I1706" s="57" t="str">
        <f t="shared" si="324"/>
        <v>Q2</v>
      </c>
      <c r="J1706" s="204" t="s">
        <v>1779</v>
      </c>
      <c r="K1706" s="213" t="s">
        <v>1780</v>
      </c>
      <c r="L1706" s="210" t="s">
        <v>79</v>
      </c>
      <c r="M1706" s="208" t="s">
        <v>47</v>
      </c>
      <c r="N1706" s="208">
        <v>1</v>
      </c>
      <c r="O1706" s="208"/>
      <c r="P1706" s="57" t="str">
        <f t="shared" si="325"/>
        <v>MAIN UNIT</v>
      </c>
      <c r="Q1706" s="208" t="s">
        <v>48</v>
      </c>
      <c r="R1706" s="208" t="s">
        <v>49</v>
      </c>
      <c r="S1706" s="208" t="s">
        <v>36</v>
      </c>
      <c r="T1706" s="208" t="s">
        <v>65</v>
      </c>
      <c r="U1706" s="208" t="s">
        <v>66</v>
      </c>
      <c r="V1706" s="208" t="s">
        <v>942</v>
      </c>
      <c r="W1706" s="208" t="s">
        <v>96</v>
      </c>
      <c r="X1706" s="34">
        <v>10325000</v>
      </c>
      <c r="Y1706" s="215" t="str">
        <f t="shared" si="323"/>
        <v>1</v>
      </c>
      <c r="Z1706" s="26">
        <f t="shared" si="335"/>
        <v>10325000</v>
      </c>
      <c r="AA1706" s="208">
        <v>7.17E-2</v>
      </c>
      <c r="AB1706" s="35">
        <f t="shared" si="333"/>
        <v>740302.5</v>
      </c>
      <c r="AC1706" s="27">
        <f t="shared" si="326"/>
        <v>35682.580499999996</v>
      </c>
      <c r="AD1706" s="212">
        <v>4.82E-2</v>
      </c>
      <c r="AE1706" s="211">
        <f t="shared" si="327"/>
        <v>0</v>
      </c>
      <c r="AF1706" s="211" t="str">
        <f>IF(AND(COUNTIFS($J$18:J1706,J1706)=1,AE1706=1),1,"")</f>
        <v/>
      </c>
      <c r="AG1706" s="211" t="str">
        <f>IF(C1706="","",IF(AND(COUNTIFS($J$18:J1706,J1706)=1,C1706&lt;&gt;""),1,""))</f>
        <v/>
      </c>
      <c r="AH1706" s="211" t="str">
        <f>IF(G1706="","",IF(AND(COUNTIFS($J$18:J1706,J1706)=1,G1706&lt;&gt;""),1,""))</f>
        <v/>
      </c>
      <c r="AI1706" s="28">
        <f t="shared" si="328"/>
        <v>41443303.53761062</v>
      </c>
      <c r="AJ1706" s="28">
        <f t="shared" si="329"/>
        <v>6194988.76643031</v>
      </c>
      <c r="AK1706" s="29">
        <f t="shared" si="330"/>
        <v>0.1494810557466355</v>
      </c>
      <c r="AL1706" s="210"/>
      <c r="AM1706" s="210"/>
      <c r="AN1706" s="210"/>
      <c r="AO1706" s="210"/>
      <c r="AP1706" s="45" t="str">
        <f t="shared" si="331"/>
        <v>20217</v>
      </c>
      <c r="AQ1706" s="45" t="str">
        <f t="shared" si="332"/>
        <v>20217JPY</v>
      </c>
    </row>
    <row r="1707" spans="1:43" s="15" customFormat="1">
      <c r="A1707" s="208" t="s">
        <v>35</v>
      </c>
      <c r="B1707" s="209">
        <v>2021</v>
      </c>
      <c r="C1707" s="209">
        <v>1</v>
      </c>
      <c r="D1707" s="57" t="str">
        <f t="shared" si="334"/>
        <v>Q4</v>
      </c>
      <c r="E1707" s="208" t="s">
        <v>40</v>
      </c>
      <c r="F1707" s="209">
        <v>2021</v>
      </c>
      <c r="G1707" s="209">
        <v>8</v>
      </c>
      <c r="H1707" s="213"/>
      <c r="I1707" s="57" t="str">
        <f t="shared" si="324"/>
        <v>Q2</v>
      </c>
      <c r="J1707" s="204" t="s">
        <v>1781</v>
      </c>
      <c r="K1707" s="213" t="s">
        <v>69</v>
      </c>
      <c r="L1707" s="210" t="s">
        <v>79</v>
      </c>
      <c r="M1707" s="208" t="s">
        <v>47</v>
      </c>
      <c r="N1707" s="208">
        <v>1</v>
      </c>
      <c r="O1707" s="208"/>
      <c r="P1707" s="57" t="str">
        <f t="shared" si="325"/>
        <v>MAIN UNIT</v>
      </c>
      <c r="Q1707" s="208" t="s">
        <v>48</v>
      </c>
      <c r="R1707" s="208" t="s">
        <v>49</v>
      </c>
      <c r="S1707" s="208" t="s">
        <v>37</v>
      </c>
      <c r="T1707" s="208" t="s">
        <v>70</v>
      </c>
      <c r="U1707" s="208" t="s">
        <v>76</v>
      </c>
      <c r="V1707" s="208" t="s">
        <v>71</v>
      </c>
      <c r="W1707" s="208" t="s">
        <v>51</v>
      </c>
      <c r="X1707" s="34">
        <v>1000000</v>
      </c>
      <c r="Y1707" s="215" t="str">
        <f t="shared" si="323"/>
        <v>1.13</v>
      </c>
      <c r="Z1707" s="26">
        <f t="shared" si="335"/>
        <v>1000000</v>
      </c>
      <c r="AA1707" s="208">
        <v>1.2</v>
      </c>
      <c r="AB1707" s="35">
        <f t="shared" si="333"/>
        <v>1061946.9026548674</v>
      </c>
      <c r="AC1707" s="27">
        <f t="shared" si="326"/>
        <v>194336.28318584073</v>
      </c>
      <c r="AD1707" s="212">
        <v>0.183</v>
      </c>
      <c r="AE1707" s="211">
        <f t="shared" si="327"/>
        <v>0</v>
      </c>
      <c r="AF1707" s="211" t="str">
        <f>IF(AND(COUNTIFS($J$18:J1707,J1707)=1,AE1707=1),1,"")</f>
        <v/>
      </c>
      <c r="AG1707" s="211">
        <f>IF(C1707="","",IF(AND(COUNTIFS($J$18:J1707,J1707)=1,C1707&lt;&gt;""),1,""))</f>
        <v>1</v>
      </c>
      <c r="AH1707" s="211">
        <f>IF(G1707="","",IF(AND(COUNTIFS($J$18:J1707,J1707)=1,G1707&lt;&gt;""),1,""))</f>
        <v>1</v>
      </c>
      <c r="AI1707" s="28">
        <f t="shared" si="328"/>
        <v>47458373.78761062</v>
      </c>
      <c r="AJ1707" s="28">
        <f t="shared" si="329"/>
        <v>7436880.1411522133</v>
      </c>
      <c r="AK1707" s="29">
        <f t="shared" si="330"/>
        <v>0.15670322321692509</v>
      </c>
      <c r="AL1707" s="210"/>
      <c r="AM1707" s="210"/>
      <c r="AN1707" s="210"/>
      <c r="AO1707" s="210"/>
      <c r="AP1707" s="45" t="str">
        <f t="shared" si="331"/>
        <v>20218</v>
      </c>
      <c r="AQ1707" s="45" t="str">
        <f t="shared" si="332"/>
        <v>20218RMB</v>
      </c>
    </row>
    <row r="1708" spans="1:43" s="15" customFormat="1">
      <c r="A1708" s="208" t="s">
        <v>35</v>
      </c>
      <c r="B1708" s="209">
        <v>2021</v>
      </c>
      <c r="C1708" s="209">
        <v>3</v>
      </c>
      <c r="D1708" s="57" t="str">
        <f t="shared" si="334"/>
        <v>Q4</v>
      </c>
      <c r="E1708" s="208" t="s">
        <v>40</v>
      </c>
      <c r="F1708" s="209">
        <v>2021</v>
      </c>
      <c r="G1708" s="209">
        <v>8</v>
      </c>
      <c r="H1708" s="213"/>
      <c r="I1708" s="57" t="str">
        <f t="shared" si="324"/>
        <v>Q2</v>
      </c>
      <c r="J1708" s="204" t="s">
        <v>1782</v>
      </c>
      <c r="K1708" s="213" t="s">
        <v>1783</v>
      </c>
      <c r="L1708" s="210" t="s">
        <v>79</v>
      </c>
      <c r="M1708" s="208" t="s">
        <v>47</v>
      </c>
      <c r="N1708" s="208">
        <v>1</v>
      </c>
      <c r="O1708" s="208"/>
      <c r="P1708" s="57" t="str">
        <f t="shared" si="325"/>
        <v>MAIN UNIT</v>
      </c>
      <c r="Q1708" s="208" t="s">
        <v>48</v>
      </c>
      <c r="R1708" s="208" t="s">
        <v>49</v>
      </c>
      <c r="S1708" s="208" t="s">
        <v>36</v>
      </c>
      <c r="T1708" s="208" t="s">
        <v>65</v>
      </c>
      <c r="U1708" s="208" t="s">
        <v>66</v>
      </c>
      <c r="V1708" s="208" t="s">
        <v>1452</v>
      </c>
      <c r="W1708" s="208" t="s">
        <v>96</v>
      </c>
      <c r="X1708" s="34">
        <v>13200000</v>
      </c>
      <c r="Y1708" s="215" t="str">
        <f t="shared" si="323"/>
        <v>1</v>
      </c>
      <c r="Z1708" s="26">
        <f t="shared" si="335"/>
        <v>13200000</v>
      </c>
      <c r="AA1708" s="208">
        <v>7.2400000000000006E-2</v>
      </c>
      <c r="AB1708" s="35">
        <f t="shared" si="333"/>
        <v>955680.00000000012</v>
      </c>
      <c r="AC1708" s="27">
        <f t="shared" si="326"/>
        <v>84386.544000000009</v>
      </c>
      <c r="AD1708" s="212">
        <v>8.8300000000000003E-2</v>
      </c>
      <c r="AE1708" s="211">
        <f t="shared" si="327"/>
        <v>0</v>
      </c>
      <c r="AF1708" s="211" t="str">
        <f>IF(AND(COUNTIFS($J$18:J1708,J1708)=1,AE1708=1),1,"")</f>
        <v/>
      </c>
      <c r="AG1708" s="211">
        <f>IF(C1708="","",IF(AND(COUNTIFS($J$18:J1708,J1708)=1,C1708&lt;&gt;""),1,""))</f>
        <v>1</v>
      </c>
      <c r="AH1708" s="211">
        <f>IF(G1708="","",IF(AND(COUNTIFS($J$18:J1708,J1708)=1,G1708&lt;&gt;""),1,""))</f>
        <v>1</v>
      </c>
      <c r="AI1708" s="28">
        <f t="shared" si="328"/>
        <v>47458373.78761062</v>
      </c>
      <c r="AJ1708" s="28">
        <f t="shared" si="329"/>
        <v>7436880.1411522133</v>
      </c>
      <c r="AK1708" s="29">
        <f t="shared" si="330"/>
        <v>0.15670322321692509</v>
      </c>
      <c r="AL1708" s="210"/>
      <c r="AM1708" s="210"/>
      <c r="AN1708" s="210"/>
      <c r="AO1708" s="210"/>
      <c r="AP1708" s="45" t="str">
        <f t="shared" si="331"/>
        <v>20218</v>
      </c>
      <c r="AQ1708" s="45" t="str">
        <f t="shared" si="332"/>
        <v>20218JPY</v>
      </c>
    </row>
    <row r="1709" spans="1:43" s="15" customFormat="1">
      <c r="A1709" s="208" t="s">
        <v>35</v>
      </c>
      <c r="B1709" s="209">
        <v>2021</v>
      </c>
      <c r="C1709" s="209">
        <v>3</v>
      </c>
      <c r="D1709" s="57" t="str">
        <f t="shared" si="334"/>
        <v>Q4</v>
      </c>
      <c r="E1709" s="208" t="s">
        <v>40</v>
      </c>
      <c r="F1709" s="209">
        <v>2021</v>
      </c>
      <c r="G1709" s="209">
        <v>8</v>
      </c>
      <c r="H1709" s="213"/>
      <c r="I1709" s="57" t="str">
        <f t="shared" si="324"/>
        <v>Q2</v>
      </c>
      <c r="J1709" s="204" t="s">
        <v>1782</v>
      </c>
      <c r="K1709" s="213" t="s">
        <v>1783</v>
      </c>
      <c r="L1709" s="210" t="s">
        <v>79</v>
      </c>
      <c r="M1709" s="208" t="s">
        <v>47</v>
      </c>
      <c r="N1709" s="208">
        <v>1</v>
      </c>
      <c r="O1709" s="208"/>
      <c r="P1709" s="57" t="str">
        <f t="shared" si="325"/>
        <v>MAIN UNIT</v>
      </c>
      <c r="Q1709" s="208" t="s">
        <v>48</v>
      </c>
      <c r="R1709" s="208" t="s">
        <v>49</v>
      </c>
      <c r="S1709" s="208" t="s">
        <v>36</v>
      </c>
      <c r="T1709" s="208" t="s">
        <v>65</v>
      </c>
      <c r="U1709" s="208" t="s">
        <v>66</v>
      </c>
      <c r="V1709" s="208" t="s">
        <v>1452</v>
      </c>
      <c r="W1709" s="208" t="s">
        <v>96</v>
      </c>
      <c r="X1709" s="34">
        <v>13200000</v>
      </c>
      <c r="Y1709" s="215" t="str">
        <f t="shared" si="323"/>
        <v>1</v>
      </c>
      <c r="Z1709" s="26">
        <f t="shared" si="335"/>
        <v>13200000</v>
      </c>
      <c r="AA1709" s="208">
        <v>7.2400000000000006E-2</v>
      </c>
      <c r="AB1709" s="35">
        <f t="shared" si="333"/>
        <v>955680.00000000012</v>
      </c>
      <c r="AC1709" s="27">
        <f t="shared" si="326"/>
        <v>84386.544000000009</v>
      </c>
      <c r="AD1709" s="212">
        <v>8.8300000000000003E-2</v>
      </c>
      <c r="AE1709" s="211">
        <f t="shared" si="327"/>
        <v>0</v>
      </c>
      <c r="AF1709" s="211" t="str">
        <f>IF(AND(COUNTIFS($J$18:J1709,J1709)=1,AE1709=1),1,"")</f>
        <v/>
      </c>
      <c r="AG1709" s="211" t="str">
        <f>IF(C1709="","",IF(AND(COUNTIFS($J$18:J1709,J1709)=1,C1709&lt;&gt;""),1,""))</f>
        <v/>
      </c>
      <c r="AH1709" s="211" t="str">
        <f>IF(G1709="","",IF(AND(COUNTIFS($J$18:J1709,J1709)=1,G1709&lt;&gt;""),1,""))</f>
        <v/>
      </c>
      <c r="AI1709" s="28">
        <f t="shared" si="328"/>
        <v>47458373.78761062</v>
      </c>
      <c r="AJ1709" s="28">
        <f t="shared" si="329"/>
        <v>7436880.1411522133</v>
      </c>
      <c r="AK1709" s="29">
        <f t="shared" si="330"/>
        <v>0.15670322321692509</v>
      </c>
      <c r="AL1709" s="210"/>
      <c r="AM1709" s="210"/>
      <c r="AN1709" s="210"/>
      <c r="AO1709" s="210"/>
      <c r="AP1709" s="45" t="str">
        <f t="shared" si="331"/>
        <v>20218</v>
      </c>
      <c r="AQ1709" s="45" t="str">
        <f t="shared" si="332"/>
        <v>20218JPY</v>
      </c>
    </row>
    <row r="1710" spans="1:43" s="15" customFormat="1">
      <c r="A1710" s="208" t="s">
        <v>35</v>
      </c>
      <c r="B1710" s="209">
        <v>2021</v>
      </c>
      <c r="C1710" s="209">
        <v>3</v>
      </c>
      <c r="D1710" s="57" t="str">
        <f t="shared" si="334"/>
        <v>Q4</v>
      </c>
      <c r="E1710" s="208" t="s">
        <v>40</v>
      </c>
      <c r="F1710" s="209">
        <v>2021</v>
      </c>
      <c r="G1710" s="209">
        <v>8</v>
      </c>
      <c r="H1710" s="213"/>
      <c r="I1710" s="57" t="str">
        <f t="shared" si="324"/>
        <v>Q2</v>
      </c>
      <c r="J1710" s="204" t="s">
        <v>1782</v>
      </c>
      <c r="K1710" s="213" t="s">
        <v>1783</v>
      </c>
      <c r="L1710" s="210" t="s">
        <v>79</v>
      </c>
      <c r="M1710" s="208" t="s">
        <v>47</v>
      </c>
      <c r="N1710" s="208">
        <v>1</v>
      </c>
      <c r="O1710" s="208"/>
      <c r="P1710" s="57" t="str">
        <f t="shared" si="325"/>
        <v>MAIN UNIT</v>
      </c>
      <c r="Q1710" s="208" t="s">
        <v>48</v>
      </c>
      <c r="R1710" s="208" t="s">
        <v>49</v>
      </c>
      <c r="S1710" s="208" t="s">
        <v>36</v>
      </c>
      <c r="T1710" s="208" t="s">
        <v>65</v>
      </c>
      <c r="U1710" s="208" t="s">
        <v>66</v>
      </c>
      <c r="V1710" s="208" t="s">
        <v>1452</v>
      </c>
      <c r="W1710" s="208" t="s">
        <v>96</v>
      </c>
      <c r="X1710" s="34">
        <v>13200000</v>
      </c>
      <c r="Y1710" s="215" t="str">
        <f t="shared" si="323"/>
        <v>1</v>
      </c>
      <c r="Z1710" s="26">
        <f t="shared" si="335"/>
        <v>13200000</v>
      </c>
      <c r="AA1710" s="208">
        <v>7.2400000000000006E-2</v>
      </c>
      <c r="AB1710" s="35">
        <f t="shared" si="333"/>
        <v>955680.00000000012</v>
      </c>
      <c r="AC1710" s="27">
        <f t="shared" si="326"/>
        <v>84386.544000000009</v>
      </c>
      <c r="AD1710" s="212">
        <v>8.8300000000000003E-2</v>
      </c>
      <c r="AE1710" s="211">
        <f t="shared" si="327"/>
        <v>0</v>
      </c>
      <c r="AF1710" s="211" t="str">
        <f>IF(AND(COUNTIFS($J$18:J1710,J1710)=1,AE1710=1),1,"")</f>
        <v/>
      </c>
      <c r="AG1710" s="211" t="str">
        <f>IF(C1710="","",IF(AND(COUNTIFS($J$18:J1710,J1710)=1,C1710&lt;&gt;""),1,""))</f>
        <v/>
      </c>
      <c r="AH1710" s="211" t="str">
        <f>IF(G1710="","",IF(AND(COUNTIFS($J$18:J1710,J1710)=1,G1710&lt;&gt;""),1,""))</f>
        <v/>
      </c>
      <c r="AI1710" s="28">
        <f t="shared" si="328"/>
        <v>47458373.78761062</v>
      </c>
      <c r="AJ1710" s="28">
        <f t="shared" si="329"/>
        <v>7436880.1411522133</v>
      </c>
      <c r="AK1710" s="29">
        <f t="shared" si="330"/>
        <v>0.15670322321692509</v>
      </c>
      <c r="AL1710" s="210"/>
      <c r="AM1710" s="210"/>
      <c r="AN1710" s="210"/>
      <c r="AO1710" s="210"/>
      <c r="AP1710" s="45" t="str">
        <f t="shared" si="331"/>
        <v>20218</v>
      </c>
      <c r="AQ1710" s="45" t="str">
        <f t="shared" si="332"/>
        <v>20218JPY</v>
      </c>
    </row>
    <row r="1711" spans="1:43" s="15" customFormat="1">
      <c r="A1711" s="208" t="s">
        <v>40</v>
      </c>
      <c r="B1711" s="209">
        <v>2021</v>
      </c>
      <c r="C1711" s="209">
        <v>4</v>
      </c>
      <c r="D1711" s="57" t="str">
        <f t="shared" si="334"/>
        <v>Q1</v>
      </c>
      <c r="E1711" s="208" t="s">
        <v>40</v>
      </c>
      <c r="F1711" s="209">
        <v>2021</v>
      </c>
      <c r="G1711" s="209">
        <v>8</v>
      </c>
      <c r="H1711" s="213"/>
      <c r="I1711" s="57" t="str">
        <f t="shared" si="324"/>
        <v>Q2</v>
      </c>
      <c r="J1711" s="204" t="s">
        <v>1763</v>
      </c>
      <c r="K1711" s="213" t="s">
        <v>1764</v>
      </c>
      <c r="L1711" s="210" t="s">
        <v>273</v>
      </c>
      <c r="M1711" s="208" t="s">
        <v>47</v>
      </c>
      <c r="N1711" s="208">
        <v>1</v>
      </c>
      <c r="O1711" s="208"/>
      <c r="P1711" s="57" t="str">
        <f t="shared" si="325"/>
        <v>MAIN UNIT</v>
      </c>
      <c r="Q1711" s="208" t="s">
        <v>56</v>
      </c>
      <c r="R1711" s="208" t="s">
        <v>49</v>
      </c>
      <c r="S1711" s="208" t="s">
        <v>36</v>
      </c>
      <c r="T1711" s="208" t="s">
        <v>65</v>
      </c>
      <c r="U1711" s="208" t="s">
        <v>66</v>
      </c>
      <c r="V1711" s="208" t="s">
        <v>67</v>
      </c>
      <c r="W1711" s="208" t="s">
        <v>96</v>
      </c>
      <c r="X1711" s="34">
        <v>25000000</v>
      </c>
      <c r="Y1711" s="215" t="str">
        <f t="shared" ref="Y1711:Y1774" si="336">IF(W1711="RMB","1.13", "1")</f>
        <v>1</v>
      </c>
      <c r="Z1711" s="26">
        <f t="shared" si="335"/>
        <v>25000000</v>
      </c>
      <c r="AA1711" s="208">
        <v>7.2400000000000006E-2</v>
      </c>
      <c r="AB1711" s="35">
        <f t="shared" si="333"/>
        <v>1810000.0000000002</v>
      </c>
      <c r="AC1711" s="27">
        <f t="shared" si="326"/>
        <v>386073.00000000006</v>
      </c>
      <c r="AD1711" s="212">
        <v>0.21329999999999999</v>
      </c>
      <c r="AE1711" s="211">
        <f t="shared" si="327"/>
        <v>1</v>
      </c>
      <c r="AF1711" s="211" t="str">
        <f>IF(AND(COUNTIFS($J$18:J1711,J1711)=1,AE1711=1),1,"")</f>
        <v/>
      </c>
      <c r="AG1711" s="211" t="str">
        <f>IF(C1711="","",IF(AND(COUNTIFS($J$18:J1711,J1711)=1,C1711&lt;&gt;""),1,""))</f>
        <v/>
      </c>
      <c r="AH1711" s="211" t="str">
        <f>IF(G1711="","",IF(AND(COUNTIFS($J$18:J1711,J1711)=1,G1711&lt;&gt;""),1,""))</f>
        <v/>
      </c>
      <c r="AI1711" s="28">
        <f t="shared" si="328"/>
        <v>47458373.78761062</v>
      </c>
      <c r="AJ1711" s="28">
        <f t="shared" si="329"/>
        <v>7436880.1411522133</v>
      </c>
      <c r="AK1711" s="29">
        <f t="shared" si="330"/>
        <v>0.15670322321692509</v>
      </c>
      <c r="AL1711" s="210"/>
      <c r="AM1711" s="210"/>
      <c r="AN1711" s="210"/>
      <c r="AO1711" s="210"/>
      <c r="AP1711" s="45" t="str">
        <f t="shared" si="331"/>
        <v>20218</v>
      </c>
      <c r="AQ1711" s="45" t="str">
        <f t="shared" si="332"/>
        <v>20218JPY</v>
      </c>
    </row>
    <row r="1712" spans="1:43" s="15" customFormat="1">
      <c r="A1712" s="208" t="s">
        <v>40</v>
      </c>
      <c r="B1712" s="209">
        <v>2021</v>
      </c>
      <c r="C1712" s="209">
        <v>4</v>
      </c>
      <c r="D1712" s="57" t="str">
        <f t="shared" si="334"/>
        <v>Q1</v>
      </c>
      <c r="E1712" s="208" t="s">
        <v>40</v>
      </c>
      <c r="F1712" s="209">
        <v>2021</v>
      </c>
      <c r="G1712" s="209">
        <v>8</v>
      </c>
      <c r="H1712" s="213"/>
      <c r="I1712" s="57" t="str">
        <f t="shared" si="324"/>
        <v>Q2</v>
      </c>
      <c r="J1712" s="204" t="s">
        <v>1763</v>
      </c>
      <c r="K1712" s="213" t="s">
        <v>1764</v>
      </c>
      <c r="L1712" s="210" t="s">
        <v>273</v>
      </c>
      <c r="M1712" s="208" t="s">
        <v>47</v>
      </c>
      <c r="N1712" s="208">
        <v>1</v>
      </c>
      <c r="O1712" s="208"/>
      <c r="P1712" s="57" t="str">
        <f t="shared" si="325"/>
        <v>MAIN UNIT</v>
      </c>
      <c r="Q1712" s="208" t="s">
        <v>56</v>
      </c>
      <c r="R1712" s="208" t="s">
        <v>49</v>
      </c>
      <c r="S1712" s="208" t="s">
        <v>36</v>
      </c>
      <c r="T1712" s="208" t="s">
        <v>65</v>
      </c>
      <c r="U1712" s="208" t="s">
        <v>66</v>
      </c>
      <c r="V1712" s="208" t="s">
        <v>67</v>
      </c>
      <c r="W1712" s="208" t="s">
        <v>96</v>
      </c>
      <c r="X1712" s="34">
        <v>25000000</v>
      </c>
      <c r="Y1712" s="215" t="str">
        <f t="shared" si="336"/>
        <v>1</v>
      </c>
      <c r="Z1712" s="26">
        <f t="shared" si="335"/>
        <v>25000000</v>
      </c>
      <c r="AA1712" s="208">
        <v>7.2400000000000006E-2</v>
      </c>
      <c r="AB1712" s="35">
        <f t="shared" si="333"/>
        <v>1810000.0000000002</v>
      </c>
      <c r="AC1712" s="27">
        <f t="shared" si="326"/>
        <v>386073.00000000006</v>
      </c>
      <c r="AD1712" s="212">
        <v>0.21329999999999999</v>
      </c>
      <c r="AE1712" s="211">
        <f t="shared" si="327"/>
        <v>1</v>
      </c>
      <c r="AF1712" s="211" t="str">
        <f>IF(AND(COUNTIFS($J$18:J1712,J1712)=1,AE1712=1),1,"")</f>
        <v/>
      </c>
      <c r="AG1712" s="211" t="str">
        <f>IF(C1712="","",IF(AND(COUNTIFS($J$18:J1712,J1712)=1,C1712&lt;&gt;""),1,""))</f>
        <v/>
      </c>
      <c r="AH1712" s="211" t="str">
        <f>IF(G1712="","",IF(AND(COUNTIFS($J$18:J1712,J1712)=1,G1712&lt;&gt;""),1,""))</f>
        <v/>
      </c>
      <c r="AI1712" s="28">
        <f t="shared" si="328"/>
        <v>47458373.78761062</v>
      </c>
      <c r="AJ1712" s="28">
        <f t="shared" si="329"/>
        <v>7436880.1411522133</v>
      </c>
      <c r="AK1712" s="29">
        <f t="shared" si="330"/>
        <v>0.15670322321692509</v>
      </c>
      <c r="AL1712" s="210"/>
      <c r="AM1712" s="210"/>
      <c r="AN1712" s="210"/>
      <c r="AO1712" s="210"/>
      <c r="AP1712" s="45" t="str">
        <f t="shared" si="331"/>
        <v>20218</v>
      </c>
      <c r="AQ1712" s="45" t="str">
        <f t="shared" si="332"/>
        <v>20218JPY</v>
      </c>
    </row>
    <row r="1713" spans="1:43" s="15" customFormat="1">
      <c r="A1713" s="208" t="s">
        <v>40</v>
      </c>
      <c r="B1713" s="209">
        <v>2021</v>
      </c>
      <c r="C1713" s="209">
        <v>4</v>
      </c>
      <c r="D1713" s="57" t="str">
        <f t="shared" si="334"/>
        <v>Q1</v>
      </c>
      <c r="E1713" s="208" t="s">
        <v>40</v>
      </c>
      <c r="F1713" s="209">
        <v>2021</v>
      </c>
      <c r="G1713" s="209">
        <v>8</v>
      </c>
      <c r="H1713" s="213"/>
      <c r="I1713" s="57" t="str">
        <f t="shared" si="324"/>
        <v>Q2</v>
      </c>
      <c r="J1713" s="204" t="s">
        <v>1763</v>
      </c>
      <c r="K1713" s="213" t="s">
        <v>1764</v>
      </c>
      <c r="L1713" s="210" t="s">
        <v>79</v>
      </c>
      <c r="M1713" s="208" t="s">
        <v>47</v>
      </c>
      <c r="N1713" s="208">
        <v>1</v>
      </c>
      <c r="O1713" s="208"/>
      <c r="P1713" s="57" t="str">
        <f t="shared" si="325"/>
        <v>MAIN UNIT</v>
      </c>
      <c r="Q1713" s="208" t="s">
        <v>56</v>
      </c>
      <c r="R1713" s="208" t="s">
        <v>49</v>
      </c>
      <c r="S1713" s="208" t="s">
        <v>36</v>
      </c>
      <c r="T1713" s="208" t="s">
        <v>65</v>
      </c>
      <c r="U1713" s="208" t="s">
        <v>66</v>
      </c>
      <c r="V1713" s="208" t="s">
        <v>67</v>
      </c>
      <c r="W1713" s="208" t="s">
        <v>96</v>
      </c>
      <c r="X1713" s="34">
        <v>20300000</v>
      </c>
      <c r="Y1713" s="215" t="str">
        <f t="shared" si="336"/>
        <v>1</v>
      </c>
      <c r="Z1713" s="26">
        <f t="shared" si="335"/>
        <v>20300000</v>
      </c>
      <c r="AA1713" s="208">
        <v>7.2400000000000006E-2</v>
      </c>
      <c r="AB1713" s="35">
        <f t="shared" si="333"/>
        <v>1469720.0000000002</v>
      </c>
      <c r="AC1713" s="27">
        <f t="shared" si="326"/>
        <v>313491.27600000001</v>
      </c>
      <c r="AD1713" s="212">
        <v>0.21329999999999999</v>
      </c>
      <c r="AE1713" s="211">
        <f t="shared" si="327"/>
        <v>1</v>
      </c>
      <c r="AF1713" s="211" t="str">
        <f>IF(AND(COUNTIFS($J$18:J1713,J1713)=1,AE1713=1),1,"")</f>
        <v/>
      </c>
      <c r="AG1713" s="211" t="str">
        <f>IF(C1713="","",IF(AND(COUNTIFS($J$18:J1713,J1713)=1,C1713&lt;&gt;""),1,""))</f>
        <v/>
      </c>
      <c r="AH1713" s="211" t="str">
        <f>IF(G1713="","",IF(AND(COUNTIFS($J$18:J1713,J1713)=1,G1713&lt;&gt;""),1,""))</f>
        <v/>
      </c>
      <c r="AI1713" s="28">
        <f t="shared" si="328"/>
        <v>47458373.78761062</v>
      </c>
      <c r="AJ1713" s="28">
        <f t="shared" si="329"/>
        <v>7436880.1411522133</v>
      </c>
      <c r="AK1713" s="29">
        <f t="shared" si="330"/>
        <v>0.15670322321692509</v>
      </c>
      <c r="AL1713" s="210"/>
      <c r="AM1713" s="210"/>
      <c r="AN1713" s="210"/>
      <c r="AO1713" s="210"/>
      <c r="AP1713" s="45" t="str">
        <f t="shared" si="331"/>
        <v>20218</v>
      </c>
      <c r="AQ1713" s="45" t="str">
        <f t="shared" si="332"/>
        <v>20218JPY</v>
      </c>
    </row>
    <row r="1714" spans="1:43" s="15" customFormat="1">
      <c r="A1714" s="208" t="s">
        <v>40</v>
      </c>
      <c r="B1714" s="209">
        <v>2021</v>
      </c>
      <c r="C1714" s="209">
        <v>4</v>
      </c>
      <c r="D1714" s="57" t="str">
        <f t="shared" si="334"/>
        <v>Q1</v>
      </c>
      <c r="E1714" s="208" t="s">
        <v>40</v>
      </c>
      <c r="F1714" s="209">
        <v>2021</v>
      </c>
      <c r="G1714" s="209">
        <v>8</v>
      </c>
      <c r="H1714" s="213"/>
      <c r="I1714" s="57" t="str">
        <f t="shared" si="324"/>
        <v>Q2</v>
      </c>
      <c r="J1714" s="204" t="s">
        <v>1763</v>
      </c>
      <c r="K1714" s="213" t="s">
        <v>1764</v>
      </c>
      <c r="L1714" s="210" t="s">
        <v>79</v>
      </c>
      <c r="M1714" s="208" t="s">
        <v>47</v>
      </c>
      <c r="N1714" s="208">
        <v>1</v>
      </c>
      <c r="O1714" s="208"/>
      <c r="P1714" s="57" t="str">
        <f t="shared" si="325"/>
        <v>MAIN UNIT</v>
      </c>
      <c r="Q1714" s="208" t="s">
        <v>56</v>
      </c>
      <c r="R1714" s="208" t="s">
        <v>49</v>
      </c>
      <c r="S1714" s="208" t="s">
        <v>36</v>
      </c>
      <c r="T1714" s="208" t="s">
        <v>65</v>
      </c>
      <c r="U1714" s="208" t="s">
        <v>66</v>
      </c>
      <c r="V1714" s="208" t="s">
        <v>67</v>
      </c>
      <c r="W1714" s="208" t="s">
        <v>96</v>
      </c>
      <c r="X1714" s="34">
        <v>20300000</v>
      </c>
      <c r="Y1714" s="215" t="str">
        <f t="shared" si="336"/>
        <v>1</v>
      </c>
      <c r="Z1714" s="26">
        <f t="shared" si="335"/>
        <v>20300000</v>
      </c>
      <c r="AA1714" s="208">
        <v>7.2400000000000006E-2</v>
      </c>
      <c r="AB1714" s="35">
        <f t="shared" si="333"/>
        <v>1469720.0000000002</v>
      </c>
      <c r="AC1714" s="27">
        <f t="shared" si="326"/>
        <v>313491.27600000001</v>
      </c>
      <c r="AD1714" s="212">
        <v>0.21329999999999999</v>
      </c>
      <c r="AE1714" s="211">
        <f t="shared" si="327"/>
        <v>1</v>
      </c>
      <c r="AF1714" s="211" t="str">
        <f>IF(AND(COUNTIFS($J$18:J1714,J1714)=1,AE1714=1),1,"")</f>
        <v/>
      </c>
      <c r="AG1714" s="211" t="str">
        <f>IF(C1714="","",IF(AND(COUNTIFS($J$18:J1714,J1714)=1,C1714&lt;&gt;""),1,""))</f>
        <v/>
      </c>
      <c r="AH1714" s="211" t="str">
        <f>IF(G1714="","",IF(AND(COUNTIFS($J$18:J1714,J1714)=1,G1714&lt;&gt;""),1,""))</f>
        <v/>
      </c>
      <c r="AI1714" s="28">
        <f t="shared" si="328"/>
        <v>47458373.78761062</v>
      </c>
      <c r="AJ1714" s="28">
        <f t="shared" si="329"/>
        <v>7436880.1411522133</v>
      </c>
      <c r="AK1714" s="29">
        <f t="shared" si="330"/>
        <v>0.15670322321692509</v>
      </c>
      <c r="AL1714" s="210"/>
      <c r="AM1714" s="210"/>
      <c r="AN1714" s="210"/>
      <c r="AO1714" s="210"/>
      <c r="AP1714" s="45" t="str">
        <f t="shared" si="331"/>
        <v>20218</v>
      </c>
      <c r="AQ1714" s="45" t="str">
        <f t="shared" si="332"/>
        <v>20218JPY</v>
      </c>
    </row>
    <row r="1715" spans="1:43" s="15" customFormat="1">
      <c r="A1715" s="208" t="s">
        <v>40</v>
      </c>
      <c r="B1715" s="209">
        <v>2021</v>
      </c>
      <c r="C1715" s="209">
        <v>4</v>
      </c>
      <c r="D1715" s="57" t="str">
        <f t="shared" si="334"/>
        <v>Q1</v>
      </c>
      <c r="E1715" s="208" t="s">
        <v>40</v>
      </c>
      <c r="F1715" s="209">
        <v>2021</v>
      </c>
      <c r="G1715" s="209">
        <v>8</v>
      </c>
      <c r="H1715" s="213"/>
      <c r="I1715" s="57" t="str">
        <f t="shared" si="324"/>
        <v>Q2</v>
      </c>
      <c r="J1715" s="204" t="s">
        <v>1763</v>
      </c>
      <c r="K1715" s="213" t="s">
        <v>1764</v>
      </c>
      <c r="L1715" s="210" t="s">
        <v>79</v>
      </c>
      <c r="M1715" s="208" t="s">
        <v>47</v>
      </c>
      <c r="N1715" s="208">
        <v>1</v>
      </c>
      <c r="O1715" s="208"/>
      <c r="P1715" s="57" t="str">
        <f t="shared" si="325"/>
        <v>MAIN UNIT</v>
      </c>
      <c r="Q1715" s="208" t="s">
        <v>56</v>
      </c>
      <c r="R1715" s="208" t="s">
        <v>49</v>
      </c>
      <c r="S1715" s="208" t="s">
        <v>36</v>
      </c>
      <c r="T1715" s="208" t="s">
        <v>65</v>
      </c>
      <c r="U1715" s="208" t="s">
        <v>66</v>
      </c>
      <c r="V1715" s="208" t="s">
        <v>67</v>
      </c>
      <c r="W1715" s="208" t="s">
        <v>96</v>
      </c>
      <c r="X1715" s="34">
        <v>20300000</v>
      </c>
      <c r="Y1715" s="215" t="str">
        <f t="shared" si="336"/>
        <v>1</v>
      </c>
      <c r="Z1715" s="26">
        <f t="shared" si="335"/>
        <v>20300000</v>
      </c>
      <c r="AA1715" s="208">
        <v>7.2400000000000006E-2</v>
      </c>
      <c r="AB1715" s="35">
        <f t="shared" si="333"/>
        <v>1469720.0000000002</v>
      </c>
      <c r="AC1715" s="27">
        <f t="shared" si="326"/>
        <v>313491.27600000001</v>
      </c>
      <c r="AD1715" s="212">
        <v>0.21329999999999999</v>
      </c>
      <c r="AE1715" s="211">
        <f t="shared" si="327"/>
        <v>1</v>
      </c>
      <c r="AF1715" s="211" t="str">
        <f>IF(AND(COUNTIFS($J$18:J1715,J1715)=1,AE1715=1),1,"")</f>
        <v/>
      </c>
      <c r="AG1715" s="211" t="str">
        <f>IF(C1715="","",IF(AND(COUNTIFS($J$18:J1715,J1715)=1,C1715&lt;&gt;""),1,""))</f>
        <v/>
      </c>
      <c r="AH1715" s="211" t="str">
        <f>IF(G1715="","",IF(AND(COUNTIFS($J$18:J1715,J1715)=1,G1715&lt;&gt;""),1,""))</f>
        <v/>
      </c>
      <c r="AI1715" s="28">
        <f t="shared" si="328"/>
        <v>47458373.78761062</v>
      </c>
      <c r="AJ1715" s="28">
        <f t="shared" si="329"/>
        <v>7436880.1411522133</v>
      </c>
      <c r="AK1715" s="29">
        <f t="shared" si="330"/>
        <v>0.15670322321692509</v>
      </c>
      <c r="AL1715" s="210"/>
      <c r="AM1715" s="210"/>
      <c r="AN1715" s="210"/>
      <c r="AO1715" s="210"/>
      <c r="AP1715" s="45" t="str">
        <f t="shared" si="331"/>
        <v>20218</v>
      </c>
      <c r="AQ1715" s="45" t="str">
        <f t="shared" si="332"/>
        <v>20218JPY</v>
      </c>
    </row>
    <row r="1716" spans="1:43" s="15" customFormat="1">
      <c r="A1716" s="208" t="s">
        <v>40</v>
      </c>
      <c r="B1716" s="209">
        <v>2021</v>
      </c>
      <c r="C1716" s="209">
        <v>4</v>
      </c>
      <c r="D1716" s="57" t="str">
        <f t="shared" si="334"/>
        <v>Q1</v>
      </c>
      <c r="E1716" s="208" t="s">
        <v>40</v>
      </c>
      <c r="F1716" s="209">
        <v>2021</v>
      </c>
      <c r="G1716" s="209">
        <v>8</v>
      </c>
      <c r="H1716" s="213"/>
      <c r="I1716" s="57" t="str">
        <f t="shared" si="324"/>
        <v>Q2</v>
      </c>
      <c r="J1716" s="204" t="s">
        <v>1763</v>
      </c>
      <c r="K1716" s="213" t="s">
        <v>1764</v>
      </c>
      <c r="L1716" s="210" t="s">
        <v>79</v>
      </c>
      <c r="M1716" s="208" t="s">
        <v>47</v>
      </c>
      <c r="N1716" s="208">
        <v>1</v>
      </c>
      <c r="O1716" s="208"/>
      <c r="P1716" s="57" t="str">
        <f t="shared" si="325"/>
        <v>MAIN UNIT</v>
      </c>
      <c r="Q1716" s="208" t="s">
        <v>56</v>
      </c>
      <c r="R1716" s="208" t="s">
        <v>49</v>
      </c>
      <c r="S1716" s="208" t="s">
        <v>36</v>
      </c>
      <c r="T1716" s="208" t="s">
        <v>65</v>
      </c>
      <c r="U1716" s="208" t="s">
        <v>66</v>
      </c>
      <c r="V1716" s="208" t="s">
        <v>67</v>
      </c>
      <c r="W1716" s="208" t="s">
        <v>96</v>
      </c>
      <c r="X1716" s="34">
        <v>20300000</v>
      </c>
      <c r="Y1716" s="215" t="str">
        <f t="shared" si="336"/>
        <v>1</v>
      </c>
      <c r="Z1716" s="26">
        <f t="shared" si="335"/>
        <v>20300000</v>
      </c>
      <c r="AA1716" s="208">
        <v>7.2400000000000006E-2</v>
      </c>
      <c r="AB1716" s="35">
        <f t="shared" si="333"/>
        <v>1469720.0000000002</v>
      </c>
      <c r="AC1716" s="27">
        <f t="shared" si="326"/>
        <v>313491.27600000001</v>
      </c>
      <c r="AD1716" s="212">
        <v>0.21329999999999999</v>
      </c>
      <c r="AE1716" s="211">
        <f t="shared" si="327"/>
        <v>1</v>
      </c>
      <c r="AF1716" s="211" t="str">
        <f>IF(AND(COUNTIFS($J$18:J1716,J1716)=1,AE1716=1),1,"")</f>
        <v/>
      </c>
      <c r="AG1716" s="211" t="str">
        <f>IF(C1716="","",IF(AND(COUNTIFS($J$18:J1716,J1716)=1,C1716&lt;&gt;""),1,""))</f>
        <v/>
      </c>
      <c r="AH1716" s="211" t="str">
        <f>IF(G1716="","",IF(AND(COUNTIFS($J$18:J1716,J1716)=1,G1716&lt;&gt;""),1,""))</f>
        <v/>
      </c>
      <c r="AI1716" s="28">
        <f t="shared" si="328"/>
        <v>47458373.78761062</v>
      </c>
      <c r="AJ1716" s="28">
        <f t="shared" si="329"/>
        <v>7436880.1411522133</v>
      </c>
      <c r="AK1716" s="29">
        <f t="shared" si="330"/>
        <v>0.15670322321692509</v>
      </c>
      <c r="AL1716" s="210"/>
      <c r="AM1716" s="210"/>
      <c r="AN1716" s="210"/>
      <c r="AO1716" s="210"/>
      <c r="AP1716" s="45" t="str">
        <f t="shared" si="331"/>
        <v>20218</v>
      </c>
      <c r="AQ1716" s="45" t="str">
        <f t="shared" si="332"/>
        <v>20218JPY</v>
      </c>
    </row>
    <row r="1717" spans="1:43" s="15" customFormat="1">
      <c r="A1717" s="208" t="s">
        <v>40</v>
      </c>
      <c r="B1717" s="209">
        <v>2021</v>
      </c>
      <c r="C1717" s="209">
        <v>4</v>
      </c>
      <c r="D1717" s="57" t="str">
        <f t="shared" si="334"/>
        <v>Q1</v>
      </c>
      <c r="E1717" s="208" t="s">
        <v>40</v>
      </c>
      <c r="F1717" s="209">
        <v>2021</v>
      </c>
      <c r="G1717" s="209">
        <v>8</v>
      </c>
      <c r="H1717" s="213"/>
      <c r="I1717" s="57" t="str">
        <f t="shared" si="324"/>
        <v>Q2</v>
      </c>
      <c r="J1717" s="204" t="s">
        <v>1763</v>
      </c>
      <c r="K1717" s="213" t="s">
        <v>1764</v>
      </c>
      <c r="L1717" s="210" t="s">
        <v>79</v>
      </c>
      <c r="M1717" s="208" t="s">
        <v>47</v>
      </c>
      <c r="N1717" s="208">
        <v>1</v>
      </c>
      <c r="O1717" s="208"/>
      <c r="P1717" s="57" t="str">
        <f t="shared" si="325"/>
        <v>MAIN UNIT</v>
      </c>
      <c r="Q1717" s="208" t="s">
        <v>56</v>
      </c>
      <c r="R1717" s="208" t="s">
        <v>49</v>
      </c>
      <c r="S1717" s="208" t="s">
        <v>36</v>
      </c>
      <c r="T1717" s="208" t="s">
        <v>65</v>
      </c>
      <c r="U1717" s="208" t="s">
        <v>66</v>
      </c>
      <c r="V1717" s="208" t="s">
        <v>67</v>
      </c>
      <c r="W1717" s="208" t="s">
        <v>96</v>
      </c>
      <c r="X1717" s="34">
        <v>20300000</v>
      </c>
      <c r="Y1717" s="215" t="str">
        <f t="shared" si="336"/>
        <v>1</v>
      </c>
      <c r="Z1717" s="26">
        <f t="shared" si="335"/>
        <v>20300000</v>
      </c>
      <c r="AA1717" s="208">
        <v>7.2400000000000006E-2</v>
      </c>
      <c r="AB1717" s="35">
        <f t="shared" si="333"/>
        <v>1469720.0000000002</v>
      </c>
      <c r="AC1717" s="27">
        <f t="shared" si="326"/>
        <v>313491.27600000001</v>
      </c>
      <c r="AD1717" s="212">
        <v>0.21329999999999999</v>
      </c>
      <c r="AE1717" s="211">
        <f t="shared" si="327"/>
        <v>1</v>
      </c>
      <c r="AF1717" s="211" t="str">
        <f>IF(AND(COUNTIFS($J$18:J1717,J1717)=1,AE1717=1),1,"")</f>
        <v/>
      </c>
      <c r="AG1717" s="211" t="str">
        <f>IF(C1717="","",IF(AND(COUNTIFS($J$18:J1717,J1717)=1,C1717&lt;&gt;""),1,""))</f>
        <v/>
      </c>
      <c r="AH1717" s="211" t="str">
        <f>IF(G1717="","",IF(AND(COUNTIFS($J$18:J1717,J1717)=1,G1717&lt;&gt;""),1,""))</f>
        <v/>
      </c>
      <c r="AI1717" s="28">
        <f t="shared" si="328"/>
        <v>47458373.78761062</v>
      </c>
      <c r="AJ1717" s="28">
        <f t="shared" si="329"/>
        <v>7436880.1411522133</v>
      </c>
      <c r="AK1717" s="29">
        <f t="shared" si="330"/>
        <v>0.15670322321692509</v>
      </c>
      <c r="AL1717" s="210"/>
      <c r="AM1717" s="210"/>
      <c r="AN1717" s="210"/>
      <c r="AO1717" s="210"/>
      <c r="AP1717" s="45" t="str">
        <f t="shared" si="331"/>
        <v>20218</v>
      </c>
      <c r="AQ1717" s="45" t="str">
        <f t="shared" si="332"/>
        <v>20218JPY</v>
      </c>
    </row>
    <row r="1718" spans="1:43" s="15" customFormat="1">
      <c r="A1718" s="208" t="s">
        <v>40</v>
      </c>
      <c r="B1718" s="209">
        <v>2021</v>
      </c>
      <c r="C1718" s="209">
        <v>4</v>
      </c>
      <c r="D1718" s="57" t="str">
        <f t="shared" si="334"/>
        <v>Q1</v>
      </c>
      <c r="E1718" s="208" t="s">
        <v>40</v>
      </c>
      <c r="F1718" s="209">
        <v>2021</v>
      </c>
      <c r="G1718" s="209">
        <v>8</v>
      </c>
      <c r="H1718" s="213"/>
      <c r="I1718" s="57" t="str">
        <f t="shared" si="324"/>
        <v>Q2</v>
      </c>
      <c r="J1718" s="204" t="s">
        <v>1763</v>
      </c>
      <c r="K1718" s="213" t="s">
        <v>1764</v>
      </c>
      <c r="L1718" s="210" t="s">
        <v>79</v>
      </c>
      <c r="M1718" s="208" t="s">
        <v>47</v>
      </c>
      <c r="N1718" s="208">
        <v>1</v>
      </c>
      <c r="O1718" s="208"/>
      <c r="P1718" s="57" t="str">
        <f t="shared" si="325"/>
        <v>MAIN UNIT</v>
      </c>
      <c r="Q1718" s="208" t="s">
        <v>56</v>
      </c>
      <c r="R1718" s="208" t="s">
        <v>49</v>
      </c>
      <c r="S1718" s="208" t="s">
        <v>36</v>
      </c>
      <c r="T1718" s="208" t="s">
        <v>65</v>
      </c>
      <c r="U1718" s="208" t="s">
        <v>66</v>
      </c>
      <c r="V1718" s="208" t="s">
        <v>67</v>
      </c>
      <c r="W1718" s="208" t="s">
        <v>96</v>
      </c>
      <c r="X1718" s="34">
        <v>20300000</v>
      </c>
      <c r="Y1718" s="215" t="str">
        <f t="shared" si="336"/>
        <v>1</v>
      </c>
      <c r="Z1718" s="26">
        <f t="shared" si="335"/>
        <v>20300000</v>
      </c>
      <c r="AA1718" s="208">
        <v>7.2400000000000006E-2</v>
      </c>
      <c r="AB1718" s="35">
        <f t="shared" si="333"/>
        <v>1469720.0000000002</v>
      </c>
      <c r="AC1718" s="27">
        <f t="shared" si="326"/>
        <v>313491.27600000001</v>
      </c>
      <c r="AD1718" s="212">
        <v>0.21329999999999999</v>
      </c>
      <c r="AE1718" s="211">
        <f t="shared" si="327"/>
        <v>1</v>
      </c>
      <c r="AF1718" s="211" t="str">
        <f>IF(AND(COUNTIFS($J$18:J1718,J1718)=1,AE1718=1),1,"")</f>
        <v/>
      </c>
      <c r="AG1718" s="211" t="str">
        <f>IF(C1718="","",IF(AND(COUNTIFS($J$18:J1718,J1718)=1,C1718&lt;&gt;""),1,""))</f>
        <v/>
      </c>
      <c r="AH1718" s="211" t="str">
        <f>IF(G1718="","",IF(AND(COUNTIFS($J$18:J1718,J1718)=1,G1718&lt;&gt;""),1,""))</f>
        <v/>
      </c>
      <c r="AI1718" s="28">
        <f t="shared" si="328"/>
        <v>47458373.78761062</v>
      </c>
      <c r="AJ1718" s="28">
        <f t="shared" si="329"/>
        <v>7436880.1411522133</v>
      </c>
      <c r="AK1718" s="29">
        <f t="shared" si="330"/>
        <v>0.15670322321692509</v>
      </c>
      <c r="AL1718" s="210"/>
      <c r="AM1718" s="210"/>
      <c r="AN1718" s="210"/>
      <c r="AO1718" s="210"/>
      <c r="AP1718" s="45" t="str">
        <f t="shared" si="331"/>
        <v>20218</v>
      </c>
      <c r="AQ1718" s="45" t="str">
        <f t="shared" si="332"/>
        <v>20218JPY</v>
      </c>
    </row>
    <row r="1719" spans="1:43" s="15" customFormat="1">
      <c r="A1719" s="208" t="s">
        <v>40</v>
      </c>
      <c r="B1719" s="209">
        <v>2021</v>
      </c>
      <c r="C1719" s="209">
        <v>4</v>
      </c>
      <c r="D1719" s="57" t="str">
        <f t="shared" si="334"/>
        <v>Q1</v>
      </c>
      <c r="E1719" s="208" t="s">
        <v>40</v>
      </c>
      <c r="F1719" s="209">
        <v>2021</v>
      </c>
      <c r="G1719" s="209">
        <v>8</v>
      </c>
      <c r="H1719" s="213"/>
      <c r="I1719" s="57" t="str">
        <f t="shared" si="324"/>
        <v>Q2</v>
      </c>
      <c r="J1719" s="204" t="s">
        <v>1784</v>
      </c>
      <c r="K1719" s="213" t="s">
        <v>1785</v>
      </c>
      <c r="L1719" s="210" t="s">
        <v>79</v>
      </c>
      <c r="M1719" s="208" t="s">
        <v>47</v>
      </c>
      <c r="N1719" s="208">
        <v>1</v>
      </c>
      <c r="O1719" s="208"/>
      <c r="P1719" s="57" t="str">
        <f t="shared" si="325"/>
        <v>MAIN UNIT</v>
      </c>
      <c r="Q1719" s="208" t="s">
        <v>56</v>
      </c>
      <c r="R1719" s="208" t="s">
        <v>49</v>
      </c>
      <c r="S1719" s="208" t="s">
        <v>36</v>
      </c>
      <c r="T1719" s="208" t="s">
        <v>65</v>
      </c>
      <c r="U1719" s="208" t="s">
        <v>66</v>
      </c>
      <c r="V1719" s="208" t="s">
        <v>290</v>
      </c>
      <c r="W1719" s="208" t="s">
        <v>51</v>
      </c>
      <c r="X1719" s="34">
        <v>906000</v>
      </c>
      <c r="Y1719" s="215" t="str">
        <f t="shared" si="336"/>
        <v>1.13</v>
      </c>
      <c r="Z1719" s="26">
        <f t="shared" si="335"/>
        <v>906000</v>
      </c>
      <c r="AA1719" s="208">
        <v>1.2</v>
      </c>
      <c r="AB1719" s="35">
        <f t="shared" si="333"/>
        <v>962123.89380530978</v>
      </c>
      <c r="AC1719" s="27">
        <f t="shared" si="326"/>
        <v>101792.70796460178</v>
      </c>
      <c r="AD1719" s="212">
        <v>0.10580000000000001</v>
      </c>
      <c r="AE1719" s="211">
        <f t="shared" si="327"/>
        <v>1</v>
      </c>
      <c r="AF1719" s="211">
        <f>IF(AND(COUNTIFS($J$18:J1719,J1719)=1,AE1719=1),1,"")</f>
        <v>1</v>
      </c>
      <c r="AG1719" s="211">
        <f>IF(C1719="","",IF(AND(COUNTIFS($J$18:J1719,J1719)=1,C1719&lt;&gt;""),1,""))</f>
        <v>1</v>
      </c>
      <c r="AH1719" s="211">
        <f>IF(G1719="","",IF(AND(COUNTIFS($J$18:J1719,J1719)=1,G1719&lt;&gt;""),1,""))</f>
        <v>1</v>
      </c>
      <c r="AI1719" s="28">
        <f t="shared" si="328"/>
        <v>47458373.78761062</v>
      </c>
      <c r="AJ1719" s="28">
        <f t="shared" si="329"/>
        <v>7436880.1411522133</v>
      </c>
      <c r="AK1719" s="29">
        <f t="shared" si="330"/>
        <v>0.15670322321692509</v>
      </c>
      <c r="AL1719" s="210"/>
      <c r="AM1719" s="210"/>
      <c r="AN1719" s="210"/>
      <c r="AO1719" s="210"/>
      <c r="AP1719" s="45" t="str">
        <f t="shared" si="331"/>
        <v>20218</v>
      </c>
      <c r="AQ1719" s="45" t="str">
        <f t="shared" si="332"/>
        <v>20218RMB</v>
      </c>
    </row>
    <row r="1720" spans="1:43" s="15" customFormat="1">
      <c r="A1720" s="208" t="s">
        <v>40</v>
      </c>
      <c r="B1720" s="209">
        <v>2021</v>
      </c>
      <c r="C1720" s="209">
        <v>4</v>
      </c>
      <c r="D1720" s="57" t="str">
        <f t="shared" si="334"/>
        <v>Q1</v>
      </c>
      <c r="E1720" s="208" t="s">
        <v>40</v>
      </c>
      <c r="F1720" s="209">
        <v>2021</v>
      </c>
      <c r="G1720" s="209">
        <v>8</v>
      </c>
      <c r="H1720" s="213"/>
      <c r="I1720" s="57" t="str">
        <f t="shared" si="324"/>
        <v>Q2</v>
      </c>
      <c r="J1720" s="204" t="s">
        <v>1786</v>
      </c>
      <c r="K1720" s="213" t="s">
        <v>1787</v>
      </c>
      <c r="L1720" s="210" t="s">
        <v>79</v>
      </c>
      <c r="M1720" s="208" t="s">
        <v>47</v>
      </c>
      <c r="N1720" s="208">
        <v>1</v>
      </c>
      <c r="O1720" s="208"/>
      <c r="P1720" s="57" t="str">
        <f t="shared" si="325"/>
        <v>MAIN UNIT</v>
      </c>
      <c r="Q1720" s="208" t="s">
        <v>56</v>
      </c>
      <c r="R1720" s="208" t="s">
        <v>49</v>
      </c>
      <c r="S1720" s="208" t="s">
        <v>36</v>
      </c>
      <c r="T1720" s="208" t="s">
        <v>65</v>
      </c>
      <c r="U1720" s="208" t="s">
        <v>66</v>
      </c>
      <c r="V1720" s="208" t="s">
        <v>109</v>
      </c>
      <c r="W1720" s="208" t="s">
        <v>96</v>
      </c>
      <c r="X1720" s="34">
        <v>15000000</v>
      </c>
      <c r="Y1720" s="215" t="str">
        <f t="shared" si="336"/>
        <v>1</v>
      </c>
      <c r="Z1720" s="26">
        <f t="shared" si="335"/>
        <v>15000000</v>
      </c>
      <c r="AA1720" s="208">
        <v>7.2400000000000006E-2</v>
      </c>
      <c r="AB1720" s="35">
        <f t="shared" si="333"/>
        <v>1086000</v>
      </c>
      <c r="AC1720" s="27">
        <f t="shared" si="326"/>
        <v>141288.6</v>
      </c>
      <c r="AD1720" s="212">
        <v>0.13009999999999999</v>
      </c>
      <c r="AE1720" s="211">
        <f t="shared" si="327"/>
        <v>1</v>
      </c>
      <c r="AF1720" s="211">
        <f>IF(AND(COUNTIFS($J$18:J1720,J1720)=1,AE1720=1),1,"")</f>
        <v>1</v>
      </c>
      <c r="AG1720" s="211">
        <f>IF(C1720="","",IF(AND(COUNTIFS($J$18:J1720,J1720)=1,C1720&lt;&gt;""),1,""))</f>
        <v>1</v>
      </c>
      <c r="AH1720" s="211">
        <f>IF(G1720="","",IF(AND(COUNTIFS($J$18:J1720,J1720)=1,G1720&lt;&gt;""),1,""))</f>
        <v>1</v>
      </c>
      <c r="AI1720" s="28">
        <f t="shared" si="328"/>
        <v>47458373.78761062</v>
      </c>
      <c r="AJ1720" s="28">
        <f t="shared" si="329"/>
        <v>7436880.1411522133</v>
      </c>
      <c r="AK1720" s="29">
        <f t="shared" si="330"/>
        <v>0.15670322321692509</v>
      </c>
      <c r="AL1720" s="210"/>
      <c r="AM1720" s="210"/>
      <c r="AN1720" s="210"/>
      <c r="AO1720" s="210"/>
      <c r="AP1720" s="45" t="str">
        <f t="shared" si="331"/>
        <v>20218</v>
      </c>
      <c r="AQ1720" s="45" t="str">
        <f t="shared" si="332"/>
        <v>20218JPY</v>
      </c>
    </row>
    <row r="1721" spans="1:43" s="15" customFormat="1">
      <c r="A1721" s="208" t="s">
        <v>40</v>
      </c>
      <c r="B1721" s="209">
        <v>2021</v>
      </c>
      <c r="C1721" s="209">
        <v>4</v>
      </c>
      <c r="D1721" s="57" t="str">
        <f t="shared" si="334"/>
        <v>Q1</v>
      </c>
      <c r="E1721" s="208" t="s">
        <v>40</v>
      </c>
      <c r="F1721" s="209">
        <v>2021</v>
      </c>
      <c r="G1721" s="209">
        <v>8</v>
      </c>
      <c r="H1721" s="213"/>
      <c r="I1721" s="57" t="str">
        <f t="shared" si="324"/>
        <v>Q2</v>
      </c>
      <c r="J1721" s="204" t="s">
        <v>1788</v>
      </c>
      <c r="K1721" s="213" t="s">
        <v>1789</v>
      </c>
      <c r="L1721" s="210" t="s">
        <v>79</v>
      </c>
      <c r="M1721" s="208" t="s">
        <v>47</v>
      </c>
      <c r="N1721" s="208">
        <v>1</v>
      </c>
      <c r="O1721" s="208"/>
      <c r="P1721" s="57" t="str">
        <f t="shared" si="325"/>
        <v>MAIN UNIT</v>
      </c>
      <c r="Q1721" s="208" t="s">
        <v>56</v>
      </c>
      <c r="R1721" s="208" t="s">
        <v>49</v>
      </c>
      <c r="S1721" s="208" t="s">
        <v>36</v>
      </c>
      <c r="T1721" s="208" t="s">
        <v>65</v>
      </c>
      <c r="U1721" s="208" t="s">
        <v>66</v>
      </c>
      <c r="V1721" s="208" t="s">
        <v>114</v>
      </c>
      <c r="W1721" s="208" t="s">
        <v>96</v>
      </c>
      <c r="X1721" s="34">
        <v>11000000</v>
      </c>
      <c r="Y1721" s="215" t="str">
        <f t="shared" si="336"/>
        <v>1</v>
      </c>
      <c r="Z1721" s="26">
        <f t="shared" si="335"/>
        <v>11000000</v>
      </c>
      <c r="AA1721" s="208">
        <v>7.2400000000000006E-2</v>
      </c>
      <c r="AB1721" s="35">
        <f t="shared" si="333"/>
        <v>796400.00000000012</v>
      </c>
      <c r="AC1721" s="27">
        <f t="shared" si="326"/>
        <v>83303.440000000017</v>
      </c>
      <c r="AD1721" s="212">
        <v>0.1046</v>
      </c>
      <c r="AE1721" s="211">
        <f t="shared" si="327"/>
        <v>1</v>
      </c>
      <c r="AF1721" s="211">
        <f>IF(AND(COUNTIFS($J$18:J1721,J1721)=1,AE1721=1),1,"")</f>
        <v>1</v>
      </c>
      <c r="AG1721" s="211">
        <f>IF(C1721="","",IF(AND(COUNTIFS($J$18:J1721,J1721)=1,C1721&lt;&gt;""),1,""))</f>
        <v>1</v>
      </c>
      <c r="AH1721" s="211">
        <f>IF(G1721="","",IF(AND(COUNTIFS($J$18:J1721,J1721)=1,G1721&lt;&gt;""),1,""))</f>
        <v>1</v>
      </c>
      <c r="AI1721" s="28">
        <f t="shared" si="328"/>
        <v>47458373.78761062</v>
      </c>
      <c r="AJ1721" s="28">
        <f t="shared" si="329"/>
        <v>7436880.1411522133</v>
      </c>
      <c r="AK1721" s="29">
        <f t="shared" si="330"/>
        <v>0.15670322321692509</v>
      </c>
      <c r="AL1721" s="210"/>
      <c r="AM1721" s="210"/>
      <c r="AN1721" s="210"/>
      <c r="AO1721" s="210"/>
      <c r="AP1721" s="45" t="str">
        <f t="shared" si="331"/>
        <v>20218</v>
      </c>
      <c r="AQ1721" s="45" t="str">
        <f t="shared" si="332"/>
        <v>20218JPY</v>
      </c>
    </row>
    <row r="1722" spans="1:43" s="15" customFormat="1">
      <c r="A1722" s="208" t="s">
        <v>40</v>
      </c>
      <c r="B1722" s="209">
        <v>2021</v>
      </c>
      <c r="C1722" s="209">
        <v>4</v>
      </c>
      <c r="D1722" s="57" t="str">
        <f t="shared" si="334"/>
        <v>Q1</v>
      </c>
      <c r="E1722" s="208" t="s">
        <v>40</v>
      </c>
      <c r="F1722" s="209">
        <v>2021</v>
      </c>
      <c r="G1722" s="209">
        <v>8</v>
      </c>
      <c r="H1722" s="213"/>
      <c r="I1722" s="57" t="str">
        <f t="shared" si="324"/>
        <v>Q2</v>
      </c>
      <c r="J1722" s="204" t="s">
        <v>1790</v>
      </c>
      <c r="K1722" s="213" t="s">
        <v>855</v>
      </c>
      <c r="L1722" s="210" t="s">
        <v>79</v>
      </c>
      <c r="M1722" s="208" t="s">
        <v>47</v>
      </c>
      <c r="N1722" s="208">
        <v>1</v>
      </c>
      <c r="O1722" s="208"/>
      <c r="P1722" s="57" t="str">
        <f t="shared" si="325"/>
        <v>MAIN UNIT</v>
      </c>
      <c r="Q1722" s="208" t="s">
        <v>48</v>
      </c>
      <c r="R1722" s="208" t="s">
        <v>49</v>
      </c>
      <c r="S1722" s="208" t="s">
        <v>36</v>
      </c>
      <c r="T1722" s="208" t="s">
        <v>65</v>
      </c>
      <c r="U1722" s="208" t="s">
        <v>66</v>
      </c>
      <c r="V1722" s="208" t="s">
        <v>114</v>
      </c>
      <c r="W1722" s="208" t="s">
        <v>96</v>
      </c>
      <c r="X1722" s="34">
        <v>8100000</v>
      </c>
      <c r="Y1722" s="215" t="str">
        <f t="shared" si="336"/>
        <v>1</v>
      </c>
      <c r="Z1722" s="26">
        <f t="shared" si="335"/>
        <v>8100000</v>
      </c>
      <c r="AA1722" s="208">
        <v>7.2400000000000006E-2</v>
      </c>
      <c r="AB1722" s="35">
        <f t="shared" si="333"/>
        <v>586440</v>
      </c>
      <c r="AC1722" s="27">
        <f t="shared" si="326"/>
        <v>73011.78</v>
      </c>
      <c r="AD1722" s="212">
        <v>0.1245</v>
      </c>
      <c r="AE1722" s="211">
        <f t="shared" si="327"/>
        <v>0</v>
      </c>
      <c r="AF1722" s="211" t="str">
        <f>IF(AND(COUNTIFS($J$18:J1722,J1722)=1,AE1722=1),1,"")</f>
        <v/>
      </c>
      <c r="AG1722" s="211">
        <f>IF(C1722="","",IF(AND(COUNTIFS($J$18:J1722,J1722)=1,C1722&lt;&gt;""),1,""))</f>
        <v>1</v>
      </c>
      <c r="AH1722" s="211">
        <f>IF(G1722="","",IF(AND(COUNTIFS($J$18:J1722,J1722)=1,G1722&lt;&gt;""),1,""))</f>
        <v>1</v>
      </c>
      <c r="AI1722" s="28">
        <f t="shared" si="328"/>
        <v>47458373.78761062</v>
      </c>
      <c r="AJ1722" s="28">
        <f t="shared" si="329"/>
        <v>7436880.1411522133</v>
      </c>
      <c r="AK1722" s="29">
        <f t="shared" si="330"/>
        <v>0.15670322321692509</v>
      </c>
      <c r="AL1722" s="210"/>
      <c r="AM1722" s="210"/>
      <c r="AN1722" s="210"/>
      <c r="AO1722" s="210"/>
      <c r="AP1722" s="45" t="str">
        <f t="shared" si="331"/>
        <v>20218</v>
      </c>
      <c r="AQ1722" s="45" t="str">
        <f t="shared" si="332"/>
        <v>20218JPY</v>
      </c>
    </row>
    <row r="1723" spans="1:43" s="15" customFormat="1">
      <c r="A1723" s="208" t="s">
        <v>40</v>
      </c>
      <c r="B1723" s="209">
        <v>2021</v>
      </c>
      <c r="C1723" s="209">
        <v>5</v>
      </c>
      <c r="D1723" s="57" t="str">
        <f t="shared" si="334"/>
        <v>Q1</v>
      </c>
      <c r="E1723" s="208" t="s">
        <v>40</v>
      </c>
      <c r="F1723" s="209">
        <v>2021</v>
      </c>
      <c r="G1723" s="209">
        <v>8</v>
      </c>
      <c r="H1723" s="213"/>
      <c r="I1723" s="57" t="str">
        <f t="shared" si="324"/>
        <v>Q2</v>
      </c>
      <c r="J1723" s="204" t="s">
        <v>1791</v>
      </c>
      <c r="K1723" s="213" t="s">
        <v>1792</v>
      </c>
      <c r="L1723" s="210" t="s">
        <v>79</v>
      </c>
      <c r="M1723" s="208" t="s">
        <v>47</v>
      </c>
      <c r="N1723" s="208">
        <v>1</v>
      </c>
      <c r="O1723" s="208"/>
      <c r="P1723" s="57" t="str">
        <f t="shared" si="325"/>
        <v>MAIN UNIT</v>
      </c>
      <c r="Q1723" s="208" t="s">
        <v>48</v>
      </c>
      <c r="R1723" s="208" t="s">
        <v>49</v>
      </c>
      <c r="S1723" s="208" t="s">
        <v>37</v>
      </c>
      <c r="T1723" s="208" t="s">
        <v>155</v>
      </c>
      <c r="U1723" s="208" t="s">
        <v>76</v>
      </c>
      <c r="V1723" s="208" t="s">
        <v>71</v>
      </c>
      <c r="W1723" s="208" t="s">
        <v>51</v>
      </c>
      <c r="X1723" s="34">
        <v>1911428.6</v>
      </c>
      <c r="Y1723" s="215" t="str">
        <f t="shared" si="336"/>
        <v>1.13</v>
      </c>
      <c r="Z1723" s="26">
        <f t="shared" si="335"/>
        <v>1911428.6</v>
      </c>
      <c r="AA1723" s="208">
        <v>1.2</v>
      </c>
      <c r="AB1723" s="35">
        <f t="shared" si="333"/>
        <v>2029835.6814159295</v>
      </c>
      <c r="AC1723" s="27">
        <f t="shared" si="326"/>
        <v>291890.37098761066</v>
      </c>
      <c r="AD1723" s="212">
        <v>0.14380000000000001</v>
      </c>
      <c r="AE1723" s="211">
        <f t="shared" si="327"/>
        <v>0</v>
      </c>
      <c r="AF1723" s="211" t="str">
        <f>IF(AND(COUNTIFS($J$18:J1723,J1723)=1,AE1723=1),1,"")</f>
        <v/>
      </c>
      <c r="AG1723" s="211">
        <f>IF(C1723="","",IF(AND(COUNTIFS($J$18:J1723,J1723)=1,C1723&lt;&gt;""),1,""))</f>
        <v>1</v>
      </c>
      <c r="AH1723" s="211">
        <f>IF(G1723="","",IF(AND(COUNTIFS($J$18:J1723,J1723)=1,G1723&lt;&gt;""),1,""))</f>
        <v>1</v>
      </c>
      <c r="AI1723" s="28">
        <f t="shared" si="328"/>
        <v>47458373.78761062</v>
      </c>
      <c r="AJ1723" s="28">
        <f t="shared" si="329"/>
        <v>7436880.1411522133</v>
      </c>
      <c r="AK1723" s="29">
        <f t="shared" si="330"/>
        <v>0.15670322321692509</v>
      </c>
      <c r="AL1723" s="210"/>
      <c r="AM1723" s="210"/>
      <c r="AN1723" s="210"/>
      <c r="AO1723" s="210"/>
      <c r="AP1723" s="45" t="str">
        <f t="shared" si="331"/>
        <v>20218</v>
      </c>
      <c r="AQ1723" s="45" t="str">
        <f t="shared" si="332"/>
        <v>20218RMB</v>
      </c>
    </row>
    <row r="1724" spans="1:43" s="15" customFormat="1">
      <c r="A1724" s="208" t="s">
        <v>40</v>
      </c>
      <c r="B1724" s="209">
        <v>2021</v>
      </c>
      <c r="C1724" s="209">
        <v>5</v>
      </c>
      <c r="D1724" s="57" t="str">
        <f t="shared" si="334"/>
        <v>Q1</v>
      </c>
      <c r="E1724" s="208" t="s">
        <v>40</v>
      </c>
      <c r="F1724" s="209">
        <v>2021</v>
      </c>
      <c r="G1724" s="209">
        <v>8</v>
      </c>
      <c r="H1724" s="213"/>
      <c r="I1724" s="57" t="str">
        <f t="shared" si="324"/>
        <v>Q2</v>
      </c>
      <c r="J1724" s="204" t="s">
        <v>1791</v>
      </c>
      <c r="K1724" s="213" t="s">
        <v>1792</v>
      </c>
      <c r="L1724" s="210" t="s">
        <v>79</v>
      </c>
      <c r="M1724" s="208" t="s">
        <v>47</v>
      </c>
      <c r="N1724" s="208">
        <v>1</v>
      </c>
      <c r="O1724" s="208"/>
      <c r="P1724" s="57" t="str">
        <f t="shared" si="325"/>
        <v>MAIN UNIT</v>
      </c>
      <c r="Q1724" s="208" t="s">
        <v>48</v>
      </c>
      <c r="R1724" s="208" t="s">
        <v>49</v>
      </c>
      <c r="S1724" s="208" t="s">
        <v>37</v>
      </c>
      <c r="T1724" s="208" t="s">
        <v>155</v>
      </c>
      <c r="U1724" s="208" t="s">
        <v>76</v>
      </c>
      <c r="V1724" s="208" t="s">
        <v>71</v>
      </c>
      <c r="W1724" s="208" t="s">
        <v>51</v>
      </c>
      <c r="X1724" s="34">
        <v>1911428.6</v>
      </c>
      <c r="Y1724" s="215" t="str">
        <f t="shared" si="336"/>
        <v>1.13</v>
      </c>
      <c r="Z1724" s="26">
        <f t="shared" si="335"/>
        <v>1911428.6</v>
      </c>
      <c r="AA1724" s="208">
        <v>1.2</v>
      </c>
      <c r="AB1724" s="35">
        <f t="shared" si="333"/>
        <v>2029835.6814159295</v>
      </c>
      <c r="AC1724" s="27">
        <f t="shared" si="326"/>
        <v>291890.37098761066</v>
      </c>
      <c r="AD1724" s="212">
        <v>0.14380000000000001</v>
      </c>
      <c r="AE1724" s="211">
        <f t="shared" si="327"/>
        <v>0</v>
      </c>
      <c r="AF1724" s="211" t="str">
        <f>IF(AND(COUNTIFS($J$18:J1724,J1724)=1,AE1724=1),1,"")</f>
        <v/>
      </c>
      <c r="AG1724" s="211" t="str">
        <f>IF(C1724="","",IF(AND(COUNTIFS($J$18:J1724,J1724)=1,C1724&lt;&gt;""),1,""))</f>
        <v/>
      </c>
      <c r="AH1724" s="211" t="str">
        <f>IF(G1724="","",IF(AND(COUNTIFS($J$18:J1724,J1724)=1,G1724&lt;&gt;""),1,""))</f>
        <v/>
      </c>
      <c r="AI1724" s="28">
        <f t="shared" si="328"/>
        <v>47458373.78761062</v>
      </c>
      <c r="AJ1724" s="28">
        <f t="shared" si="329"/>
        <v>7436880.1411522133</v>
      </c>
      <c r="AK1724" s="29">
        <f t="shared" si="330"/>
        <v>0.15670322321692509</v>
      </c>
      <c r="AL1724" s="210"/>
      <c r="AM1724" s="210"/>
      <c r="AN1724" s="210"/>
      <c r="AO1724" s="210"/>
      <c r="AP1724" s="45" t="str">
        <f t="shared" si="331"/>
        <v>20218</v>
      </c>
      <c r="AQ1724" s="45" t="str">
        <f t="shared" si="332"/>
        <v>20218RMB</v>
      </c>
    </row>
    <row r="1725" spans="1:43" s="15" customFormat="1">
      <c r="A1725" s="208" t="s">
        <v>40</v>
      </c>
      <c r="B1725" s="209">
        <v>2021</v>
      </c>
      <c r="C1725" s="209">
        <v>5</v>
      </c>
      <c r="D1725" s="57" t="str">
        <f t="shared" si="334"/>
        <v>Q1</v>
      </c>
      <c r="E1725" s="208" t="s">
        <v>40</v>
      </c>
      <c r="F1725" s="209">
        <v>2021</v>
      </c>
      <c r="G1725" s="209">
        <v>8</v>
      </c>
      <c r="H1725" s="213"/>
      <c r="I1725" s="57" t="str">
        <f t="shared" si="324"/>
        <v>Q2</v>
      </c>
      <c r="J1725" s="204" t="s">
        <v>1791</v>
      </c>
      <c r="K1725" s="213" t="s">
        <v>1792</v>
      </c>
      <c r="L1725" s="210" t="s">
        <v>79</v>
      </c>
      <c r="M1725" s="208" t="s">
        <v>47</v>
      </c>
      <c r="N1725" s="208">
        <v>1</v>
      </c>
      <c r="O1725" s="208"/>
      <c r="P1725" s="57" t="str">
        <f t="shared" si="325"/>
        <v>MAIN UNIT</v>
      </c>
      <c r="Q1725" s="208" t="s">
        <v>48</v>
      </c>
      <c r="R1725" s="208" t="s">
        <v>49</v>
      </c>
      <c r="S1725" s="208" t="s">
        <v>37</v>
      </c>
      <c r="T1725" s="208" t="s">
        <v>155</v>
      </c>
      <c r="U1725" s="208" t="s">
        <v>76</v>
      </c>
      <c r="V1725" s="208" t="s">
        <v>71</v>
      </c>
      <c r="W1725" s="208" t="s">
        <v>51</v>
      </c>
      <c r="X1725" s="34">
        <v>1911428.6</v>
      </c>
      <c r="Y1725" s="215" t="str">
        <f t="shared" si="336"/>
        <v>1.13</v>
      </c>
      <c r="Z1725" s="26">
        <f t="shared" si="335"/>
        <v>1911428.6</v>
      </c>
      <c r="AA1725" s="208">
        <v>1.2</v>
      </c>
      <c r="AB1725" s="35">
        <f t="shared" si="333"/>
        <v>2029835.6814159295</v>
      </c>
      <c r="AC1725" s="27">
        <f t="shared" si="326"/>
        <v>291890.37098761066</v>
      </c>
      <c r="AD1725" s="212">
        <v>0.14380000000000001</v>
      </c>
      <c r="AE1725" s="211">
        <f t="shared" si="327"/>
        <v>0</v>
      </c>
      <c r="AF1725" s="211" t="str">
        <f>IF(AND(COUNTIFS($J$18:J1725,J1725)=1,AE1725=1),1,"")</f>
        <v/>
      </c>
      <c r="AG1725" s="211" t="str">
        <f>IF(C1725="","",IF(AND(COUNTIFS($J$18:J1725,J1725)=1,C1725&lt;&gt;""),1,""))</f>
        <v/>
      </c>
      <c r="AH1725" s="211" t="str">
        <f>IF(G1725="","",IF(AND(COUNTIFS($J$18:J1725,J1725)=1,G1725&lt;&gt;""),1,""))</f>
        <v/>
      </c>
      <c r="AI1725" s="28">
        <f t="shared" si="328"/>
        <v>47458373.78761062</v>
      </c>
      <c r="AJ1725" s="28">
        <f t="shared" si="329"/>
        <v>7436880.1411522133</v>
      </c>
      <c r="AK1725" s="29">
        <f t="shared" si="330"/>
        <v>0.15670322321692509</v>
      </c>
      <c r="AL1725" s="210"/>
      <c r="AM1725" s="210"/>
      <c r="AN1725" s="210"/>
      <c r="AO1725" s="210"/>
      <c r="AP1725" s="45" t="str">
        <f t="shared" si="331"/>
        <v>20218</v>
      </c>
      <c r="AQ1725" s="45" t="str">
        <f t="shared" si="332"/>
        <v>20218RMB</v>
      </c>
    </row>
    <row r="1726" spans="1:43" s="15" customFormat="1">
      <c r="A1726" s="208" t="s">
        <v>40</v>
      </c>
      <c r="B1726" s="209">
        <v>2021</v>
      </c>
      <c r="C1726" s="209">
        <v>5</v>
      </c>
      <c r="D1726" s="57" t="str">
        <f t="shared" si="334"/>
        <v>Q1</v>
      </c>
      <c r="E1726" s="208" t="s">
        <v>40</v>
      </c>
      <c r="F1726" s="209">
        <v>2021</v>
      </c>
      <c r="G1726" s="209">
        <v>8</v>
      </c>
      <c r="H1726" s="213"/>
      <c r="I1726" s="57" t="str">
        <f t="shared" si="324"/>
        <v>Q2</v>
      </c>
      <c r="J1726" s="204" t="s">
        <v>1791</v>
      </c>
      <c r="K1726" s="213" t="s">
        <v>1792</v>
      </c>
      <c r="L1726" s="210" t="s">
        <v>79</v>
      </c>
      <c r="M1726" s="208" t="s">
        <v>47</v>
      </c>
      <c r="N1726" s="208">
        <v>1</v>
      </c>
      <c r="O1726" s="208"/>
      <c r="P1726" s="57" t="str">
        <f t="shared" si="325"/>
        <v>MAIN UNIT</v>
      </c>
      <c r="Q1726" s="208" t="s">
        <v>48</v>
      </c>
      <c r="R1726" s="208" t="s">
        <v>49</v>
      </c>
      <c r="S1726" s="208" t="s">
        <v>37</v>
      </c>
      <c r="T1726" s="208" t="s">
        <v>155</v>
      </c>
      <c r="U1726" s="208" t="s">
        <v>76</v>
      </c>
      <c r="V1726" s="208" t="s">
        <v>71</v>
      </c>
      <c r="W1726" s="208" t="s">
        <v>51</v>
      </c>
      <c r="X1726" s="34">
        <v>1911428.6</v>
      </c>
      <c r="Y1726" s="215" t="str">
        <f t="shared" si="336"/>
        <v>1.13</v>
      </c>
      <c r="Z1726" s="26">
        <f t="shared" si="335"/>
        <v>1911428.6</v>
      </c>
      <c r="AA1726" s="208">
        <v>1.2</v>
      </c>
      <c r="AB1726" s="35">
        <f t="shared" si="333"/>
        <v>2029835.6814159295</v>
      </c>
      <c r="AC1726" s="27">
        <f t="shared" si="326"/>
        <v>291890.37098761066</v>
      </c>
      <c r="AD1726" s="212">
        <v>0.14380000000000001</v>
      </c>
      <c r="AE1726" s="211">
        <f t="shared" si="327"/>
        <v>0</v>
      </c>
      <c r="AF1726" s="211" t="str">
        <f>IF(AND(COUNTIFS($J$18:J1726,J1726)=1,AE1726=1),1,"")</f>
        <v/>
      </c>
      <c r="AG1726" s="211" t="str">
        <f>IF(C1726="","",IF(AND(COUNTIFS($J$18:J1726,J1726)=1,C1726&lt;&gt;""),1,""))</f>
        <v/>
      </c>
      <c r="AH1726" s="211" t="str">
        <f>IF(G1726="","",IF(AND(COUNTIFS($J$18:J1726,J1726)=1,G1726&lt;&gt;""),1,""))</f>
        <v/>
      </c>
      <c r="AI1726" s="28">
        <f t="shared" si="328"/>
        <v>47458373.78761062</v>
      </c>
      <c r="AJ1726" s="28">
        <f t="shared" si="329"/>
        <v>7436880.1411522133</v>
      </c>
      <c r="AK1726" s="29">
        <f t="shared" si="330"/>
        <v>0.15670322321692509</v>
      </c>
      <c r="AL1726" s="210"/>
      <c r="AM1726" s="210"/>
      <c r="AN1726" s="210"/>
      <c r="AO1726" s="210"/>
      <c r="AP1726" s="45" t="str">
        <f t="shared" si="331"/>
        <v>20218</v>
      </c>
      <c r="AQ1726" s="45" t="str">
        <f t="shared" si="332"/>
        <v>20218RMB</v>
      </c>
    </row>
    <row r="1727" spans="1:43" s="15" customFormat="1">
      <c r="A1727" s="208" t="s">
        <v>40</v>
      </c>
      <c r="B1727" s="209">
        <v>2021</v>
      </c>
      <c r="C1727" s="209">
        <v>5</v>
      </c>
      <c r="D1727" s="57" t="str">
        <f t="shared" si="334"/>
        <v>Q1</v>
      </c>
      <c r="E1727" s="208" t="s">
        <v>40</v>
      </c>
      <c r="F1727" s="209">
        <v>2021</v>
      </c>
      <c r="G1727" s="209">
        <v>8</v>
      </c>
      <c r="H1727" s="213"/>
      <c r="I1727" s="57" t="str">
        <f t="shared" si="324"/>
        <v>Q2</v>
      </c>
      <c r="J1727" s="204" t="s">
        <v>1791</v>
      </c>
      <c r="K1727" s="213" t="s">
        <v>1792</v>
      </c>
      <c r="L1727" s="210" t="s">
        <v>79</v>
      </c>
      <c r="M1727" s="208" t="s">
        <v>47</v>
      </c>
      <c r="N1727" s="208">
        <v>1</v>
      </c>
      <c r="O1727" s="208"/>
      <c r="P1727" s="57" t="str">
        <f t="shared" si="325"/>
        <v>MAIN UNIT</v>
      </c>
      <c r="Q1727" s="208" t="s">
        <v>48</v>
      </c>
      <c r="R1727" s="208" t="s">
        <v>49</v>
      </c>
      <c r="S1727" s="208" t="s">
        <v>37</v>
      </c>
      <c r="T1727" s="208" t="s">
        <v>155</v>
      </c>
      <c r="U1727" s="208" t="s">
        <v>76</v>
      </c>
      <c r="V1727" s="208" t="s">
        <v>71</v>
      </c>
      <c r="W1727" s="208" t="s">
        <v>51</v>
      </c>
      <c r="X1727" s="34">
        <v>1911428.6</v>
      </c>
      <c r="Y1727" s="215" t="str">
        <f t="shared" si="336"/>
        <v>1.13</v>
      </c>
      <c r="Z1727" s="26">
        <f t="shared" si="335"/>
        <v>1911428.6</v>
      </c>
      <c r="AA1727" s="208">
        <v>1.2</v>
      </c>
      <c r="AB1727" s="35">
        <f t="shared" si="333"/>
        <v>2029835.6814159295</v>
      </c>
      <c r="AC1727" s="27">
        <f t="shared" si="326"/>
        <v>291890.37098761066</v>
      </c>
      <c r="AD1727" s="212">
        <v>0.14380000000000001</v>
      </c>
      <c r="AE1727" s="211">
        <f t="shared" si="327"/>
        <v>0</v>
      </c>
      <c r="AF1727" s="211" t="str">
        <f>IF(AND(COUNTIFS($J$18:J1727,J1727)=1,AE1727=1),1,"")</f>
        <v/>
      </c>
      <c r="AG1727" s="211" t="str">
        <f>IF(C1727="","",IF(AND(COUNTIFS($J$18:J1727,J1727)=1,C1727&lt;&gt;""),1,""))</f>
        <v/>
      </c>
      <c r="AH1727" s="211" t="str">
        <f>IF(G1727="","",IF(AND(COUNTIFS($J$18:J1727,J1727)=1,G1727&lt;&gt;""),1,""))</f>
        <v/>
      </c>
      <c r="AI1727" s="28">
        <f t="shared" si="328"/>
        <v>47458373.78761062</v>
      </c>
      <c r="AJ1727" s="28">
        <f t="shared" si="329"/>
        <v>7436880.1411522133</v>
      </c>
      <c r="AK1727" s="29">
        <f t="shared" si="330"/>
        <v>0.15670322321692509</v>
      </c>
      <c r="AL1727" s="210"/>
      <c r="AM1727" s="210"/>
      <c r="AN1727" s="210"/>
      <c r="AO1727" s="210"/>
      <c r="AP1727" s="45" t="str">
        <f t="shared" si="331"/>
        <v>20218</v>
      </c>
      <c r="AQ1727" s="45" t="str">
        <f t="shared" si="332"/>
        <v>20218RMB</v>
      </c>
    </row>
    <row r="1728" spans="1:43" s="15" customFormat="1">
      <c r="A1728" s="208" t="s">
        <v>40</v>
      </c>
      <c r="B1728" s="209">
        <v>2021</v>
      </c>
      <c r="C1728" s="209">
        <v>5</v>
      </c>
      <c r="D1728" s="57" t="str">
        <f t="shared" si="334"/>
        <v>Q1</v>
      </c>
      <c r="E1728" s="208" t="s">
        <v>40</v>
      </c>
      <c r="F1728" s="209">
        <v>2021</v>
      </c>
      <c r="G1728" s="209">
        <v>8</v>
      </c>
      <c r="H1728" s="213"/>
      <c r="I1728" s="57" t="str">
        <f t="shared" si="324"/>
        <v>Q2</v>
      </c>
      <c r="J1728" s="204" t="s">
        <v>1791</v>
      </c>
      <c r="K1728" s="213" t="s">
        <v>1792</v>
      </c>
      <c r="L1728" s="210" t="s">
        <v>79</v>
      </c>
      <c r="M1728" s="208" t="s">
        <v>47</v>
      </c>
      <c r="N1728" s="208">
        <v>1</v>
      </c>
      <c r="O1728" s="208"/>
      <c r="P1728" s="57" t="str">
        <f t="shared" si="325"/>
        <v>MAIN UNIT</v>
      </c>
      <c r="Q1728" s="208" t="s">
        <v>48</v>
      </c>
      <c r="R1728" s="208" t="s">
        <v>49</v>
      </c>
      <c r="S1728" s="208" t="s">
        <v>37</v>
      </c>
      <c r="T1728" s="208" t="s">
        <v>155</v>
      </c>
      <c r="U1728" s="208" t="s">
        <v>76</v>
      </c>
      <c r="V1728" s="208" t="s">
        <v>71</v>
      </c>
      <c r="W1728" s="208" t="s">
        <v>51</v>
      </c>
      <c r="X1728" s="34">
        <v>1911428.6</v>
      </c>
      <c r="Y1728" s="215" t="str">
        <f t="shared" si="336"/>
        <v>1.13</v>
      </c>
      <c r="Z1728" s="26">
        <f t="shared" si="335"/>
        <v>1911428.6</v>
      </c>
      <c r="AA1728" s="208">
        <v>1.2</v>
      </c>
      <c r="AB1728" s="35">
        <f t="shared" si="333"/>
        <v>2029835.6814159295</v>
      </c>
      <c r="AC1728" s="27">
        <f t="shared" si="326"/>
        <v>291890.37098761066</v>
      </c>
      <c r="AD1728" s="212">
        <v>0.14380000000000001</v>
      </c>
      <c r="AE1728" s="211">
        <f t="shared" si="327"/>
        <v>0</v>
      </c>
      <c r="AF1728" s="211" t="str">
        <f>IF(AND(COUNTIFS($J$18:J1728,J1728)=1,AE1728=1),1,"")</f>
        <v/>
      </c>
      <c r="AG1728" s="211" t="str">
        <f>IF(C1728="","",IF(AND(COUNTIFS($J$18:J1728,J1728)=1,C1728&lt;&gt;""),1,""))</f>
        <v/>
      </c>
      <c r="AH1728" s="211" t="str">
        <f>IF(G1728="","",IF(AND(COUNTIFS($J$18:J1728,J1728)=1,G1728&lt;&gt;""),1,""))</f>
        <v/>
      </c>
      <c r="AI1728" s="28">
        <f t="shared" si="328"/>
        <v>47458373.78761062</v>
      </c>
      <c r="AJ1728" s="28">
        <f t="shared" si="329"/>
        <v>7436880.1411522133</v>
      </c>
      <c r="AK1728" s="29">
        <f t="shared" si="330"/>
        <v>0.15670322321692509</v>
      </c>
      <c r="AL1728" s="210"/>
      <c r="AM1728" s="210"/>
      <c r="AN1728" s="210"/>
      <c r="AO1728" s="210"/>
      <c r="AP1728" s="45" t="str">
        <f t="shared" si="331"/>
        <v>20218</v>
      </c>
      <c r="AQ1728" s="45" t="str">
        <f t="shared" si="332"/>
        <v>20218RMB</v>
      </c>
    </row>
    <row r="1729" spans="1:43" s="15" customFormat="1">
      <c r="A1729" s="208" t="s">
        <v>40</v>
      </c>
      <c r="B1729" s="209">
        <v>2021</v>
      </c>
      <c r="C1729" s="209">
        <v>5</v>
      </c>
      <c r="D1729" s="57" t="str">
        <f t="shared" si="334"/>
        <v>Q1</v>
      </c>
      <c r="E1729" s="208" t="s">
        <v>40</v>
      </c>
      <c r="F1729" s="209">
        <v>2021</v>
      </c>
      <c r="G1729" s="209">
        <v>8</v>
      </c>
      <c r="H1729" s="213"/>
      <c r="I1729" s="57" t="str">
        <f t="shared" si="324"/>
        <v>Q2</v>
      </c>
      <c r="J1729" s="204" t="s">
        <v>1793</v>
      </c>
      <c r="K1729" s="213" t="s">
        <v>1741</v>
      </c>
      <c r="L1729" s="210" t="s">
        <v>79</v>
      </c>
      <c r="M1729" s="208" t="s">
        <v>47</v>
      </c>
      <c r="N1729" s="208">
        <v>1</v>
      </c>
      <c r="O1729" s="208"/>
      <c r="P1729" s="57" t="str">
        <f t="shared" si="325"/>
        <v>MAIN UNIT</v>
      </c>
      <c r="Q1729" s="208" t="s">
        <v>48</v>
      </c>
      <c r="R1729" s="208" t="s">
        <v>49</v>
      </c>
      <c r="S1729" s="208" t="s">
        <v>36</v>
      </c>
      <c r="T1729" s="208" t="s">
        <v>65</v>
      </c>
      <c r="U1729" s="208" t="s">
        <v>66</v>
      </c>
      <c r="V1729" s="208" t="s">
        <v>109</v>
      </c>
      <c r="W1729" s="208" t="s">
        <v>96</v>
      </c>
      <c r="X1729" s="34">
        <v>12000000</v>
      </c>
      <c r="Y1729" s="215" t="str">
        <f t="shared" si="336"/>
        <v>1</v>
      </c>
      <c r="Z1729" s="26">
        <f t="shared" si="335"/>
        <v>12000000</v>
      </c>
      <c r="AA1729" s="208">
        <v>7.2400000000000006E-2</v>
      </c>
      <c r="AB1729" s="35">
        <f t="shared" si="333"/>
        <v>868800.00000000012</v>
      </c>
      <c r="AC1729" s="27">
        <f t="shared" si="326"/>
        <v>96349.920000000013</v>
      </c>
      <c r="AD1729" s="212">
        <v>0.1109</v>
      </c>
      <c r="AE1729" s="211">
        <f t="shared" si="327"/>
        <v>0</v>
      </c>
      <c r="AF1729" s="211" t="str">
        <f>IF(AND(COUNTIFS($J$18:J1729,J1729)=1,AE1729=1),1,"")</f>
        <v/>
      </c>
      <c r="AG1729" s="211">
        <f>IF(C1729="","",IF(AND(COUNTIFS($J$18:J1729,J1729)=1,C1729&lt;&gt;""),1,""))</f>
        <v>1</v>
      </c>
      <c r="AH1729" s="211">
        <f>IF(G1729="","",IF(AND(COUNTIFS($J$18:J1729,J1729)=1,G1729&lt;&gt;""),1,""))</f>
        <v>1</v>
      </c>
      <c r="AI1729" s="28">
        <f t="shared" si="328"/>
        <v>47458373.78761062</v>
      </c>
      <c r="AJ1729" s="28">
        <f t="shared" si="329"/>
        <v>7436880.1411522133</v>
      </c>
      <c r="AK1729" s="29">
        <f t="shared" si="330"/>
        <v>0.15670322321692509</v>
      </c>
      <c r="AL1729" s="210"/>
      <c r="AM1729" s="210"/>
      <c r="AN1729" s="210"/>
      <c r="AO1729" s="210"/>
      <c r="AP1729" s="45" t="str">
        <f t="shared" si="331"/>
        <v>20218</v>
      </c>
      <c r="AQ1729" s="45" t="str">
        <f t="shared" si="332"/>
        <v>20218JPY</v>
      </c>
    </row>
    <row r="1730" spans="1:43" s="15" customFormat="1">
      <c r="A1730" s="208" t="s">
        <v>40</v>
      </c>
      <c r="B1730" s="209">
        <v>2021</v>
      </c>
      <c r="C1730" s="209">
        <v>6</v>
      </c>
      <c r="D1730" s="57" t="str">
        <f t="shared" si="334"/>
        <v>Q1</v>
      </c>
      <c r="E1730" s="208" t="s">
        <v>40</v>
      </c>
      <c r="F1730" s="209">
        <v>2021</v>
      </c>
      <c r="G1730" s="209">
        <v>8</v>
      </c>
      <c r="H1730" s="213"/>
      <c r="I1730" s="57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204" t="s">
        <v>1794</v>
      </c>
      <c r="K1730" s="213" t="s">
        <v>888</v>
      </c>
      <c r="L1730" s="210" t="s">
        <v>79</v>
      </c>
      <c r="M1730" s="208" t="s">
        <v>47</v>
      </c>
      <c r="N1730" s="208">
        <v>1</v>
      </c>
      <c r="O1730" s="208"/>
      <c r="P1730" s="57" t="str">
        <f t="shared" ref="P1730:P1793" si="338">IF(M1730="","",IF(AND(N1730&gt;0,L1730&lt;&gt;""),"MAIN UNIT",IF(AND(O1730&gt;0,L1730&lt;&gt;""),"SERVICE/ PARTS","C66 SERVICE/OTHERS")))</f>
        <v>MAIN UNIT</v>
      </c>
      <c r="Q1730" s="208" t="s">
        <v>48</v>
      </c>
      <c r="R1730" s="208" t="s">
        <v>49</v>
      </c>
      <c r="S1730" s="208" t="s">
        <v>36</v>
      </c>
      <c r="T1730" s="208" t="s">
        <v>65</v>
      </c>
      <c r="U1730" s="208" t="s">
        <v>66</v>
      </c>
      <c r="V1730" s="208" t="s">
        <v>99</v>
      </c>
      <c r="W1730" s="208" t="s">
        <v>96</v>
      </c>
      <c r="X1730" s="34">
        <v>12000000</v>
      </c>
      <c r="Y1730" s="215" t="str">
        <f t="shared" si="336"/>
        <v>1</v>
      </c>
      <c r="Z1730" s="26">
        <f t="shared" si="335"/>
        <v>12000000</v>
      </c>
      <c r="AA1730" s="208">
        <v>7.2400000000000006E-2</v>
      </c>
      <c r="AB1730" s="35">
        <f t="shared" si="333"/>
        <v>868800.00000000012</v>
      </c>
      <c r="AC1730" s="27">
        <f t="shared" ref="AC1730:AC1793" si="339">IF(R1730&lt;&gt;"",AB1730*AD1730,"")</f>
        <v>85229.280000000013</v>
      </c>
      <c r="AD1730" s="212">
        <v>9.8100000000000007E-2</v>
      </c>
      <c r="AE1730" s="211">
        <f t="shared" ref="AE1730:AE1793" si="340">IF(Q1730="","",IF(Q1730="Yes",1,0))</f>
        <v>0</v>
      </c>
      <c r="AF1730" s="211" t="str">
        <f>IF(AND(COUNTIFS($J$18:J1730,J1730)=1,AE1730=1),1,"")</f>
        <v/>
      </c>
      <c r="AG1730" s="211">
        <f>IF(C1730="","",IF(AND(COUNTIFS($J$18:J1730,J1730)=1,C1730&lt;&gt;""),1,""))</f>
        <v>1</v>
      </c>
      <c r="AH1730" s="211">
        <f>IF(G1730="","",IF(AND(COUNTIFS($J$18:J1730,J1730)=1,G1730&lt;&gt;""),1,""))</f>
        <v>1</v>
      </c>
      <c r="AI1730" s="28">
        <f t="shared" ref="AI1730:AI1793" si="341">IF(P1730="C66 SERVICE","",SUMIFS(AB:AB,F:F,F1730,G:G,G1730,E:E,E1730))</f>
        <v>47458373.78761062</v>
      </c>
      <c r="AJ1730" s="28">
        <f t="shared" ref="AJ1730:AJ1793" si="342">IF(P1730="C66 SERVICE","",SUMIFS(AC:AC,F:F,F1730,G:G,G1730,E:E,E1730))</f>
        <v>7436880.1411522133</v>
      </c>
      <c r="AK1730" s="29">
        <f t="shared" ref="AK1730:AK1793" si="343">IF(AJ1730&gt;0,AJ1730/AI1730,"")</f>
        <v>0.15670322321692509</v>
      </c>
      <c r="AL1730" s="210"/>
      <c r="AM1730" s="210"/>
      <c r="AN1730" s="210"/>
      <c r="AO1730" s="210"/>
      <c r="AP1730" s="45" t="str">
        <f t="shared" ref="AP1730:AP1793" si="344">IF(F1730="","",F1730&amp;G1730)</f>
        <v>20218</v>
      </c>
      <c r="AQ1730" s="45" t="str">
        <f t="shared" ref="AQ1730:AQ1793" si="345">IF(W1730="","",F1730&amp;G1730&amp;W1730)</f>
        <v>20218JPY</v>
      </c>
    </row>
    <row r="1731" spans="1:43" s="15" customFormat="1">
      <c r="A1731" s="208" t="s">
        <v>40</v>
      </c>
      <c r="B1731" s="209">
        <v>2021</v>
      </c>
      <c r="C1731" s="209">
        <v>6</v>
      </c>
      <c r="D1731" s="57" t="str">
        <f t="shared" si="334"/>
        <v>Q1</v>
      </c>
      <c r="E1731" s="208" t="s">
        <v>40</v>
      </c>
      <c r="F1731" s="209">
        <v>2021</v>
      </c>
      <c r="G1731" s="209">
        <v>8</v>
      </c>
      <c r="H1731" s="213"/>
      <c r="I1731" s="57" t="str">
        <f t="shared" si="337"/>
        <v>Q2</v>
      </c>
      <c r="J1731" s="204" t="s">
        <v>1794</v>
      </c>
      <c r="K1731" s="213" t="s">
        <v>888</v>
      </c>
      <c r="L1731" s="210" t="s">
        <v>79</v>
      </c>
      <c r="M1731" s="208" t="s">
        <v>47</v>
      </c>
      <c r="N1731" s="208">
        <v>1</v>
      </c>
      <c r="O1731" s="208"/>
      <c r="P1731" s="57" t="str">
        <f t="shared" si="338"/>
        <v>MAIN UNIT</v>
      </c>
      <c r="Q1731" s="208" t="s">
        <v>48</v>
      </c>
      <c r="R1731" s="208" t="s">
        <v>49</v>
      </c>
      <c r="S1731" s="208" t="s">
        <v>36</v>
      </c>
      <c r="T1731" s="208" t="s">
        <v>65</v>
      </c>
      <c r="U1731" s="208" t="s">
        <v>66</v>
      </c>
      <c r="V1731" s="208" t="s">
        <v>99</v>
      </c>
      <c r="W1731" s="208" t="s">
        <v>96</v>
      </c>
      <c r="X1731" s="34">
        <v>12000000</v>
      </c>
      <c r="Y1731" s="215" t="str">
        <f t="shared" si="336"/>
        <v>1</v>
      </c>
      <c r="Z1731" s="26">
        <f t="shared" si="335"/>
        <v>12000000</v>
      </c>
      <c r="AA1731" s="208">
        <v>7.2400000000000006E-2</v>
      </c>
      <c r="AB1731" s="35">
        <f t="shared" si="333"/>
        <v>868800.00000000012</v>
      </c>
      <c r="AC1731" s="27">
        <f t="shared" si="339"/>
        <v>85229.280000000013</v>
      </c>
      <c r="AD1731" s="212">
        <v>9.8100000000000007E-2</v>
      </c>
      <c r="AE1731" s="211">
        <f t="shared" si="340"/>
        <v>0</v>
      </c>
      <c r="AF1731" s="211" t="str">
        <f>IF(AND(COUNTIFS($J$18:J1731,J1731)=1,AE1731=1),1,"")</f>
        <v/>
      </c>
      <c r="AG1731" s="211" t="str">
        <f>IF(C1731="","",IF(AND(COUNTIFS($J$18:J1731,J1731)=1,C1731&lt;&gt;""),1,""))</f>
        <v/>
      </c>
      <c r="AH1731" s="211" t="str">
        <f>IF(G1731="","",IF(AND(COUNTIFS($J$18:J1731,J1731)=1,G1731&lt;&gt;""),1,""))</f>
        <v/>
      </c>
      <c r="AI1731" s="28">
        <f t="shared" si="341"/>
        <v>47458373.78761062</v>
      </c>
      <c r="AJ1731" s="28">
        <f t="shared" si="342"/>
        <v>7436880.1411522133</v>
      </c>
      <c r="AK1731" s="29">
        <f t="shared" si="343"/>
        <v>0.15670322321692509</v>
      </c>
      <c r="AL1731" s="210"/>
      <c r="AM1731" s="210"/>
      <c r="AN1731" s="210"/>
      <c r="AO1731" s="210"/>
      <c r="AP1731" s="45" t="str">
        <f t="shared" si="344"/>
        <v>20218</v>
      </c>
      <c r="AQ1731" s="45" t="str">
        <f t="shared" si="345"/>
        <v>20218JPY</v>
      </c>
    </row>
    <row r="1732" spans="1:43" s="15" customFormat="1">
      <c r="A1732" s="208" t="s">
        <v>40</v>
      </c>
      <c r="B1732" s="209">
        <v>2021</v>
      </c>
      <c r="C1732" s="209">
        <v>6</v>
      </c>
      <c r="D1732" s="57" t="str">
        <f t="shared" si="334"/>
        <v>Q1</v>
      </c>
      <c r="E1732" s="208" t="s">
        <v>40</v>
      </c>
      <c r="F1732" s="209">
        <v>2021</v>
      </c>
      <c r="G1732" s="209">
        <v>8</v>
      </c>
      <c r="H1732" s="213"/>
      <c r="I1732" s="57" t="str">
        <f t="shared" si="337"/>
        <v>Q2</v>
      </c>
      <c r="J1732" s="204" t="s">
        <v>1794</v>
      </c>
      <c r="K1732" s="213" t="s">
        <v>888</v>
      </c>
      <c r="L1732" s="210" t="s">
        <v>79</v>
      </c>
      <c r="M1732" s="208" t="s">
        <v>47</v>
      </c>
      <c r="N1732" s="208">
        <v>1</v>
      </c>
      <c r="O1732" s="208"/>
      <c r="P1732" s="57" t="str">
        <f t="shared" si="338"/>
        <v>MAIN UNIT</v>
      </c>
      <c r="Q1732" s="208" t="s">
        <v>48</v>
      </c>
      <c r="R1732" s="208" t="s">
        <v>49</v>
      </c>
      <c r="S1732" s="208" t="s">
        <v>36</v>
      </c>
      <c r="T1732" s="208" t="s">
        <v>65</v>
      </c>
      <c r="U1732" s="208" t="s">
        <v>66</v>
      </c>
      <c r="V1732" s="208" t="s">
        <v>99</v>
      </c>
      <c r="W1732" s="208" t="s">
        <v>96</v>
      </c>
      <c r="X1732" s="34">
        <v>12000000</v>
      </c>
      <c r="Y1732" s="215" t="str">
        <f t="shared" si="336"/>
        <v>1</v>
      </c>
      <c r="Z1732" s="26">
        <f t="shared" si="335"/>
        <v>12000000</v>
      </c>
      <c r="AA1732" s="208">
        <v>7.2400000000000006E-2</v>
      </c>
      <c r="AB1732" s="35">
        <f t="shared" si="333"/>
        <v>868800.00000000012</v>
      </c>
      <c r="AC1732" s="27">
        <f t="shared" si="339"/>
        <v>85229.280000000013</v>
      </c>
      <c r="AD1732" s="212">
        <v>9.8100000000000007E-2</v>
      </c>
      <c r="AE1732" s="211">
        <f t="shared" si="340"/>
        <v>0</v>
      </c>
      <c r="AF1732" s="211" t="str">
        <f>IF(AND(COUNTIFS($J$18:J1732,J1732)=1,AE1732=1),1,"")</f>
        <v/>
      </c>
      <c r="AG1732" s="211" t="str">
        <f>IF(C1732="","",IF(AND(COUNTIFS($J$18:J1732,J1732)=1,C1732&lt;&gt;""),1,""))</f>
        <v/>
      </c>
      <c r="AH1732" s="211" t="str">
        <f>IF(G1732="","",IF(AND(COUNTIFS($J$18:J1732,J1732)=1,G1732&lt;&gt;""),1,""))</f>
        <v/>
      </c>
      <c r="AI1732" s="28">
        <f t="shared" si="341"/>
        <v>47458373.78761062</v>
      </c>
      <c r="AJ1732" s="28">
        <f t="shared" si="342"/>
        <v>7436880.1411522133</v>
      </c>
      <c r="AK1732" s="29">
        <f t="shared" si="343"/>
        <v>0.15670322321692509</v>
      </c>
      <c r="AL1732" s="210"/>
      <c r="AM1732" s="210"/>
      <c r="AN1732" s="210"/>
      <c r="AO1732" s="210"/>
      <c r="AP1732" s="45" t="str">
        <f t="shared" si="344"/>
        <v>20218</v>
      </c>
      <c r="AQ1732" s="45" t="str">
        <f t="shared" si="345"/>
        <v>20218JPY</v>
      </c>
    </row>
    <row r="1733" spans="1:43" s="15" customFormat="1">
      <c r="A1733" s="208" t="s">
        <v>40</v>
      </c>
      <c r="B1733" s="209">
        <v>2021</v>
      </c>
      <c r="C1733" s="209">
        <v>6</v>
      </c>
      <c r="D1733" s="57" t="str">
        <f t="shared" si="334"/>
        <v>Q1</v>
      </c>
      <c r="E1733" s="208" t="s">
        <v>40</v>
      </c>
      <c r="F1733" s="209">
        <v>2021</v>
      </c>
      <c r="G1733" s="209">
        <v>8</v>
      </c>
      <c r="H1733" s="213"/>
      <c r="I1733" s="57" t="str">
        <f t="shared" si="337"/>
        <v>Q2</v>
      </c>
      <c r="J1733" s="204" t="s">
        <v>1794</v>
      </c>
      <c r="K1733" s="213" t="s">
        <v>888</v>
      </c>
      <c r="L1733" s="210" t="s">
        <v>55</v>
      </c>
      <c r="M1733" s="208" t="s">
        <v>47</v>
      </c>
      <c r="N1733" s="208">
        <v>1</v>
      </c>
      <c r="O1733" s="208"/>
      <c r="P1733" s="57" t="str">
        <f t="shared" si="338"/>
        <v>MAIN UNIT</v>
      </c>
      <c r="Q1733" s="208" t="s">
        <v>48</v>
      </c>
      <c r="R1733" s="208" t="s">
        <v>49</v>
      </c>
      <c r="S1733" s="208" t="s">
        <v>36</v>
      </c>
      <c r="T1733" s="208" t="s">
        <v>65</v>
      </c>
      <c r="U1733" s="208" t="s">
        <v>66</v>
      </c>
      <c r="V1733" s="208" t="s">
        <v>99</v>
      </c>
      <c r="W1733" s="208" t="s">
        <v>96</v>
      </c>
      <c r="X1733" s="34">
        <v>8980000</v>
      </c>
      <c r="Y1733" s="215" t="str">
        <f t="shared" si="336"/>
        <v>1</v>
      </c>
      <c r="Z1733" s="26">
        <f t="shared" si="335"/>
        <v>8980000</v>
      </c>
      <c r="AA1733" s="208">
        <v>7.2400000000000006E-2</v>
      </c>
      <c r="AB1733" s="35">
        <f t="shared" si="333"/>
        <v>650152</v>
      </c>
      <c r="AC1733" s="27">
        <f t="shared" si="339"/>
        <v>63779.911200000002</v>
      </c>
      <c r="AD1733" s="212">
        <v>9.8100000000000007E-2</v>
      </c>
      <c r="AE1733" s="211">
        <f t="shared" si="340"/>
        <v>0</v>
      </c>
      <c r="AF1733" s="211" t="str">
        <f>IF(AND(COUNTIFS($J$18:J1733,J1733)=1,AE1733=1),1,"")</f>
        <v/>
      </c>
      <c r="AG1733" s="211" t="str">
        <f>IF(C1733="","",IF(AND(COUNTIFS($J$18:J1733,J1733)=1,C1733&lt;&gt;""),1,""))</f>
        <v/>
      </c>
      <c r="AH1733" s="211" t="str">
        <f>IF(G1733="","",IF(AND(COUNTIFS($J$18:J1733,J1733)=1,G1733&lt;&gt;""),1,""))</f>
        <v/>
      </c>
      <c r="AI1733" s="28">
        <f t="shared" si="341"/>
        <v>47458373.78761062</v>
      </c>
      <c r="AJ1733" s="28">
        <f t="shared" si="342"/>
        <v>7436880.1411522133</v>
      </c>
      <c r="AK1733" s="29">
        <f t="shared" si="343"/>
        <v>0.15670322321692509</v>
      </c>
      <c r="AL1733" s="210"/>
      <c r="AM1733" s="210"/>
      <c r="AN1733" s="210"/>
      <c r="AO1733" s="210"/>
      <c r="AP1733" s="45" t="str">
        <f t="shared" si="344"/>
        <v>20218</v>
      </c>
      <c r="AQ1733" s="45" t="str">
        <f t="shared" si="345"/>
        <v>20218JPY</v>
      </c>
    </row>
    <row r="1734" spans="1:43" s="15" customFormat="1">
      <c r="A1734" s="208" t="s">
        <v>40</v>
      </c>
      <c r="B1734" s="209">
        <v>2021</v>
      </c>
      <c r="C1734" s="209">
        <v>5</v>
      </c>
      <c r="D1734" s="57" t="str">
        <f t="shared" si="334"/>
        <v>Q1</v>
      </c>
      <c r="E1734" s="208" t="s">
        <v>40</v>
      </c>
      <c r="F1734" s="209">
        <v>2021</v>
      </c>
      <c r="G1734" s="209">
        <v>8</v>
      </c>
      <c r="H1734" s="213"/>
      <c r="I1734" s="57" t="str">
        <f t="shared" si="337"/>
        <v>Q2</v>
      </c>
      <c r="J1734" s="204" t="s">
        <v>1795</v>
      </c>
      <c r="K1734" s="213" t="s">
        <v>1796</v>
      </c>
      <c r="L1734" s="210" t="s">
        <v>79</v>
      </c>
      <c r="M1734" s="208" t="s">
        <v>47</v>
      </c>
      <c r="N1734" s="208">
        <v>1</v>
      </c>
      <c r="O1734" s="208"/>
      <c r="P1734" s="57" t="str">
        <f t="shared" si="338"/>
        <v>MAIN UNIT</v>
      </c>
      <c r="Q1734" s="208" t="s">
        <v>48</v>
      </c>
      <c r="R1734" s="208" t="s">
        <v>49</v>
      </c>
      <c r="S1734" s="208" t="s">
        <v>38</v>
      </c>
      <c r="T1734" s="208" t="s">
        <v>1329</v>
      </c>
      <c r="U1734" s="208" t="s">
        <v>137</v>
      </c>
      <c r="V1734" s="208" t="s">
        <v>480</v>
      </c>
      <c r="W1734" s="208" t="s">
        <v>51</v>
      </c>
      <c r="X1734" s="34">
        <v>850000</v>
      </c>
      <c r="Y1734" s="215" t="str">
        <f t="shared" si="336"/>
        <v>1.13</v>
      </c>
      <c r="Z1734" s="26">
        <f t="shared" si="335"/>
        <v>850000</v>
      </c>
      <c r="AA1734" s="208">
        <v>1.2</v>
      </c>
      <c r="AB1734" s="35">
        <f t="shared" si="333"/>
        <v>902654.8672566372</v>
      </c>
      <c r="AC1734" s="27">
        <f t="shared" si="339"/>
        <v>115449.55752212391</v>
      </c>
      <c r="AD1734" s="212">
        <v>0.12790000000000001</v>
      </c>
      <c r="AE1734" s="211">
        <f t="shared" si="340"/>
        <v>0</v>
      </c>
      <c r="AF1734" s="211" t="str">
        <f>IF(AND(COUNTIFS($J$18:J1734,J1734)=1,AE1734=1),1,"")</f>
        <v/>
      </c>
      <c r="AG1734" s="211">
        <f>IF(C1734="","",IF(AND(COUNTIFS($J$18:J1734,J1734)=1,C1734&lt;&gt;""),1,""))</f>
        <v>1</v>
      </c>
      <c r="AH1734" s="211">
        <f>IF(G1734="","",IF(AND(COUNTIFS($J$18:J1734,J1734)=1,G1734&lt;&gt;""),1,""))</f>
        <v>1</v>
      </c>
      <c r="AI1734" s="28">
        <f t="shared" si="341"/>
        <v>47458373.78761062</v>
      </c>
      <c r="AJ1734" s="28">
        <f t="shared" si="342"/>
        <v>7436880.1411522133</v>
      </c>
      <c r="AK1734" s="29">
        <f t="shared" si="343"/>
        <v>0.15670322321692509</v>
      </c>
      <c r="AL1734" s="210"/>
      <c r="AM1734" s="210"/>
      <c r="AN1734" s="210"/>
      <c r="AO1734" s="210"/>
      <c r="AP1734" s="45" t="str">
        <f t="shared" si="344"/>
        <v>20218</v>
      </c>
      <c r="AQ1734" s="45" t="str">
        <f t="shared" si="345"/>
        <v>20218RMB</v>
      </c>
    </row>
    <row r="1735" spans="1:43" s="15" customFormat="1">
      <c r="A1735" s="208" t="s">
        <v>40</v>
      </c>
      <c r="B1735" s="209">
        <v>2021</v>
      </c>
      <c r="C1735" s="209">
        <v>5</v>
      </c>
      <c r="D1735" s="57" t="str">
        <f t="shared" si="334"/>
        <v>Q1</v>
      </c>
      <c r="E1735" s="208" t="s">
        <v>40</v>
      </c>
      <c r="F1735" s="209">
        <v>2021</v>
      </c>
      <c r="G1735" s="209">
        <v>8</v>
      </c>
      <c r="H1735" s="213"/>
      <c r="I1735" s="57" t="str">
        <f t="shared" si="337"/>
        <v>Q2</v>
      </c>
      <c r="J1735" s="204" t="s">
        <v>1795</v>
      </c>
      <c r="K1735" s="213" t="s">
        <v>1796</v>
      </c>
      <c r="L1735" s="210" t="s">
        <v>79</v>
      </c>
      <c r="M1735" s="208" t="s">
        <v>47</v>
      </c>
      <c r="N1735" s="208">
        <v>1</v>
      </c>
      <c r="O1735" s="208"/>
      <c r="P1735" s="57" t="str">
        <f t="shared" si="338"/>
        <v>MAIN UNIT</v>
      </c>
      <c r="Q1735" s="208" t="s">
        <v>48</v>
      </c>
      <c r="R1735" s="208" t="s">
        <v>49</v>
      </c>
      <c r="S1735" s="208" t="s">
        <v>38</v>
      </c>
      <c r="T1735" s="208" t="s">
        <v>1329</v>
      </c>
      <c r="U1735" s="208" t="s">
        <v>137</v>
      </c>
      <c r="V1735" s="208" t="s">
        <v>480</v>
      </c>
      <c r="W1735" s="208" t="s">
        <v>51</v>
      </c>
      <c r="X1735" s="34">
        <v>850000</v>
      </c>
      <c r="Y1735" s="215" t="str">
        <f t="shared" si="336"/>
        <v>1.13</v>
      </c>
      <c r="Z1735" s="26">
        <f t="shared" si="335"/>
        <v>850000</v>
      </c>
      <c r="AA1735" s="208">
        <v>1.2</v>
      </c>
      <c r="AB1735" s="35">
        <f t="shared" si="333"/>
        <v>902654.8672566372</v>
      </c>
      <c r="AC1735" s="27">
        <f t="shared" si="339"/>
        <v>115449.55752212391</v>
      </c>
      <c r="AD1735" s="212">
        <v>0.12790000000000001</v>
      </c>
      <c r="AE1735" s="211">
        <f t="shared" si="340"/>
        <v>0</v>
      </c>
      <c r="AF1735" s="211" t="str">
        <f>IF(AND(COUNTIFS($J$18:J1735,J1735)=1,AE1735=1),1,"")</f>
        <v/>
      </c>
      <c r="AG1735" s="211" t="str">
        <f>IF(C1735="","",IF(AND(COUNTIFS($J$18:J1735,J1735)=1,C1735&lt;&gt;""),1,""))</f>
        <v/>
      </c>
      <c r="AH1735" s="211" t="str">
        <f>IF(G1735="","",IF(AND(COUNTIFS($J$18:J1735,J1735)=1,G1735&lt;&gt;""),1,""))</f>
        <v/>
      </c>
      <c r="AI1735" s="28">
        <f t="shared" si="341"/>
        <v>47458373.78761062</v>
      </c>
      <c r="AJ1735" s="28">
        <f t="shared" si="342"/>
        <v>7436880.1411522133</v>
      </c>
      <c r="AK1735" s="29">
        <f t="shared" si="343"/>
        <v>0.15670322321692509</v>
      </c>
      <c r="AL1735" s="210"/>
      <c r="AM1735" s="210"/>
      <c r="AN1735" s="210"/>
      <c r="AO1735" s="210"/>
      <c r="AP1735" s="45" t="str">
        <f t="shared" si="344"/>
        <v>20218</v>
      </c>
      <c r="AQ1735" s="45" t="str">
        <f t="shared" si="345"/>
        <v>20218RMB</v>
      </c>
    </row>
    <row r="1736" spans="1:43" s="15" customFormat="1">
      <c r="A1736" s="208" t="s">
        <v>40</v>
      </c>
      <c r="B1736" s="209">
        <v>2021</v>
      </c>
      <c r="C1736" s="209">
        <v>5</v>
      </c>
      <c r="D1736" s="57" t="str">
        <f t="shared" si="334"/>
        <v>Q1</v>
      </c>
      <c r="E1736" s="208" t="s">
        <v>40</v>
      </c>
      <c r="F1736" s="209">
        <v>2021</v>
      </c>
      <c r="G1736" s="209">
        <v>8</v>
      </c>
      <c r="H1736" s="213"/>
      <c r="I1736" s="57" t="str">
        <f t="shared" si="337"/>
        <v>Q2</v>
      </c>
      <c r="J1736" s="204" t="s">
        <v>1795</v>
      </c>
      <c r="K1736" s="213" t="s">
        <v>1796</v>
      </c>
      <c r="L1736" s="210" t="s">
        <v>55</v>
      </c>
      <c r="M1736" s="208" t="s">
        <v>47</v>
      </c>
      <c r="N1736" s="208">
        <v>1</v>
      </c>
      <c r="O1736" s="208"/>
      <c r="P1736" s="57" t="str">
        <f t="shared" si="338"/>
        <v>MAIN UNIT</v>
      </c>
      <c r="Q1736" s="208" t="s">
        <v>48</v>
      </c>
      <c r="R1736" s="208" t="s">
        <v>49</v>
      </c>
      <c r="S1736" s="208" t="s">
        <v>38</v>
      </c>
      <c r="T1736" s="208" t="s">
        <v>1329</v>
      </c>
      <c r="U1736" s="208" t="s">
        <v>137</v>
      </c>
      <c r="V1736" s="208" t="s">
        <v>480</v>
      </c>
      <c r="W1736" s="208" t="s">
        <v>51</v>
      </c>
      <c r="X1736" s="34">
        <v>600000</v>
      </c>
      <c r="Y1736" s="215" t="str">
        <f t="shared" si="336"/>
        <v>1.13</v>
      </c>
      <c r="Z1736" s="26">
        <f t="shared" si="335"/>
        <v>600000</v>
      </c>
      <c r="AA1736" s="208">
        <v>1.2</v>
      </c>
      <c r="AB1736" s="35">
        <f t="shared" si="333"/>
        <v>637168.14159292041</v>
      </c>
      <c r="AC1736" s="27">
        <f t="shared" si="339"/>
        <v>81493.805309734526</v>
      </c>
      <c r="AD1736" s="212">
        <v>0.12790000000000001</v>
      </c>
      <c r="AE1736" s="211">
        <f t="shared" si="340"/>
        <v>0</v>
      </c>
      <c r="AF1736" s="211" t="str">
        <f>IF(AND(COUNTIFS($J$18:J1736,J1736)=1,AE1736=1),1,"")</f>
        <v/>
      </c>
      <c r="AG1736" s="211" t="str">
        <f>IF(C1736="","",IF(AND(COUNTIFS($J$18:J1736,J1736)=1,C1736&lt;&gt;""),1,""))</f>
        <v/>
      </c>
      <c r="AH1736" s="211" t="str">
        <f>IF(G1736="","",IF(AND(COUNTIFS($J$18:J1736,J1736)=1,G1736&lt;&gt;""),1,""))</f>
        <v/>
      </c>
      <c r="AI1736" s="28">
        <f t="shared" si="341"/>
        <v>47458373.78761062</v>
      </c>
      <c r="AJ1736" s="28">
        <f t="shared" si="342"/>
        <v>7436880.1411522133</v>
      </c>
      <c r="AK1736" s="29">
        <f t="shared" si="343"/>
        <v>0.15670322321692509</v>
      </c>
      <c r="AL1736" s="210"/>
      <c r="AM1736" s="210"/>
      <c r="AN1736" s="210"/>
      <c r="AO1736" s="210"/>
      <c r="AP1736" s="45" t="str">
        <f t="shared" si="344"/>
        <v>20218</v>
      </c>
      <c r="AQ1736" s="45" t="str">
        <f t="shared" si="345"/>
        <v>20218RMB</v>
      </c>
    </row>
    <row r="1737" spans="1:43" s="15" customFormat="1">
      <c r="A1737" s="208" t="s">
        <v>40</v>
      </c>
      <c r="B1737" s="209">
        <v>2021</v>
      </c>
      <c r="C1737" s="209">
        <v>6</v>
      </c>
      <c r="D1737" s="57" t="str">
        <f t="shared" si="334"/>
        <v>Q1</v>
      </c>
      <c r="E1737" s="208" t="s">
        <v>40</v>
      </c>
      <c r="F1737" s="209">
        <v>2021</v>
      </c>
      <c r="G1737" s="209">
        <v>8</v>
      </c>
      <c r="H1737" s="213"/>
      <c r="I1737" s="57" t="str">
        <f t="shared" si="337"/>
        <v>Q2</v>
      </c>
      <c r="J1737" s="204" t="s">
        <v>1797</v>
      </c>
      <c r="K1737" s="213" t="s">
        <v>1529</v>
      </c>
      <c r="L1737" s="210" t="s">
        <v>273</v>
      </c>
      <c r="M1737" s="208" t="s">
        <v>47</v>
      </c>
      <c r="N1737" s="208">
        <v>1</v>
      </c>
      <c r="O1737" s="208"/>
      <c r="P1737" s="57" t="str">
        <f t="shared" si="338"/>
        <v>MAIN UNIT</v>
      </c>
      <c r="Q1737" s="208" t="s">
        <v>48</v>
      </c>
      <c r="R1737" s="208" t="s">
        <v>49</v>
      </c>
      <c r="S1737" s="208" t="s">
        <v>36</v>
      </c>
      <c r="T1737" s="208" t="s">
        <v>65</v>
      </c>
      <c r="U1737" s="208" t="s">
        <v>66</v>
      </c>
      <c r="V1737" s="208" t="s">
        <v>99</v>
      </c>
      <c r="W1737" s="208" t="s">
        <v>51</v>
      </c>
      <c r="X1737" s="34">
        <v>1244000</v>
      </c>
      <c r="Y1737" s="215" t="str">
        <f t="shared" si="336"/>
        <v>1.13</v>
      </c>
      <c r="Z1737" s="26">
        <f t="shared" si="335"/>
        <v>1244000</v>
      </c>
      <c r="AA1737" s="208">
        <v>1.2</v>
      </c>
      <c r="AB1737" s="35">
        <f t="shared" si="333"/>
        <v>1321061.9469026551</v>
      </c>
      <c r="AC1737" s="27">
        <f t="shared" si="339"/>
        <v>264476.60176991153</v>
      </c>
      <c r="AD1737" s="212">
        <v>0.20019999999999999</v>
      </c>
      <c r="AE1737" s="211">
        <f t="shared" si="340"/>
        <v>0</v>
      </c>
      <c r="AF1737" s="211" t="str">
        <f>IF(AND(COUNTIFS($J$18:J1737,J1737)=1,AE1737=1),1,"")</f>
        <v/>
      </c>
      <c r="AG1737" s="211">
        <f>IF(C1737="","",IF(AND(COUNTIFS($J$18:J1737,J1737)=1,C1737&lt;&gt;""),1,""))</f>
        <v>1</v>
      </c>
      <c r="AH1737" s="211">
        <f>IF(G1737="","",IF(AND(COUNTIFS($J$18:J1737,J1737)=1,G1737&lt;&gt;""),1,""))</f>
        <v>1</v>
      </c>
      <c r="AI1737" s="28">
        <f t="shared" si="341"/>
        <v>47458373.78761062</v>
      </c>
      <c r="AJ1737" s="28">
        <f t="shared" si="342"/>
        <v>7436880.1411522133</v>
      </c>
      <c r="AK1737" s="29">
        <f t="shared" si="343"/>
        <v>0.15670322321692509</v>
      </c>
      <c r="AL1737" s="210"/>
      <c r="AM1737" s="210"/>
      <c r="AN1737" s="210"/>
      <c r="AO1737" s="210"/>
      <c r="AP1737" s="45" t="str">
        <f t="shared" si="344"/>
        <v>20218</v>
      </c>
      <c r="AQ1737" s="45" t="str">
        <f t="shared" si="345"/>
        <v>20218RMB</v>
      </c>
    </row>
    <row r="1738" spans="1:43" s="15" customFormat="1">
      <c r="A1738" s="208" t="s">
        <v>40</v>
      </c>
      <c r="B1738" s="209">
        <v>2021</v>
      </c>
      <c r="C1738" s="209">
        <v>6</v>
      </c>
      <c r="D1738" s="57" t="str">
        <f t="shared" si="334"/>
        <v>Q1</v>
      </c>
      <c r="E1738" s="208" t="s">
        <v>40</v>
      </c>
      <c r="F1738" s="209">
        <v>2021</v>
      </c>
      <c r="G1738" s="209">
        <v>8</v>
      </c>
      <c r="H1738" s="213"/>
      <c r="I1738" s="57" t="str">
        <f t="shared" si="337"/>
        <v>Q2</v>
      </c>
      <c r="J1738" s="204" t="s">
        <v>1797</v>
      </c>
      <c r="K1738" s="213" t="s">
        <v>1529</v>
      </c>
      <c r="L1738" s="210" t="s">
        <v>273</v>
      </c>
      <c r="M1738" s="208" t="s">
        <v>47</v>
      </c>
      <c r="N1738" s="208">
        <v>1</v>
      </c>
      <c r="O1738" s="208"/>
      <c r="P1738" s="57" t="str">
        <f t="shared" si="338"/>
        <v>MAIN UNIT</v>
      </c>
      <c r="Q1738" s="208" t="s">
        <v>48</v>
      </c>
      <c r="R1738" s="208" t="s">
        <v>49</v>
      </c>
      <c r="S1738" s="208" t="s">
        <v>36</v>
      </c>
      <c r="T1738" s="208" t="s">
        <v>65</v>
      </c>
      <c r="U1738" s="208" t="s">
        <v>66</v>
      </c>
      <c r="V1738" s="208" t="s">
        <v>99</v>
      </c>
      <c r="W1738" s="208" t="s">
        <v>51</v>
      </c>
      <c r="X1738" s="34">
        <v>1244000</v>
      </c>
      <c r="Y1738" s="215" t="str">
        <f t="shared" si="336"/>
        <v>1.13</v>
      </c>
      <c r="Z1738" s="26">
        <f t="shared" si="335"/>
        <v>1244000</v>
      </c>
      <c r="AA1738" s="208">
        <v>1.2</v>
      </c>
      <c r="AB1738" s="35">
        <f t="shared" ref="AB1738:AB1801" si="346">IF(AND(R1738&lt;&gt;"C66",R1738&lt;&gt;""),Z1738/Y1738*AA1738,"")</f>
        <v>1321061.9469026551</v>
      </c>
      <c r="AC1738" s="27">
        <f t="shared" si="339"/>
        <v>264476.60176991153</v>
      </c>
      <c r="AD1738" s="212">
        <v>0.20019999999999999</v>
      </c>
      <c r="AE1738" s="211">
        <f t="shared" si="340"/>
        <v>0</v>
      </c>
      <c r="AF1738" s="211" t="str">
        <f>IF(AND(COUNTIFS($J$18:J1738,J1738)=1,AE1738=1),1,"")</f>
        <v/>
      </c>
      <c r="AG1738" s="211" t="str">
        <f>IF(C1738="","",IF(AND(COUNTIFS($J$18:J1738,J1738)=1,C1738&lt;&gt;""),1,""))</f>
        <v/>
      </c>
      <c r="AH1738" s="211" t="str">
        <f>IF(G1738="","",IF(AND(COUNTIFS($J$18:J1738,J1738)=1,G1738&lt;&gt;""),1,""))</f>
        <v/>
      </c>
      <c r="AI1738" s="28">
        <f t="shared" si="341"/>
        <v>47458373.78761062</v>
      </c>
      <c r="AJ1738" s="28">
        <f t="shared" si="342"/>
        <v>7436880.1411522133</v>
      </c>
      <c r="AK1738" s="29">
        <f t="shared" si="343"/>
        <v>0.15670322321692509</v>
      </c>
      <c r="AL1738" s="210"/>
      <c r="AM1738" s="210"/>
      <c r="AN1738" s="210"/>
      <c r="AO1738" s="210"/>
      <c r="AP1738" s="45" t="str">
        <f t="shared" si="344"/>
        <v>20218</v>
      </c>
      <c r="AQ1738" s="45" t="str">
        <f t="shared" si="345"/>
        <v>20218RMB</v>
      </c>
    </row>
    <row r="1739" spans="1:43" s="15" customFormat="1">
      <c r="A1739" s="208" t="s">
        <v>40</v>
      </c>
      <c r="B1739" s="209">
        <v>2021</v>
      </c>
      <c r="C1739" s="209">
        <v>6</v>
      </c>
      <c r="D1739" s="57" t="str">
        <f t="shared" si="334"/>
        <v>Q1</v>
      </c>
      <c r="E1739" s="208" t="s">
        <v>40</v>
      </c>
      <c r="F1739" s="209">
        <v>2021</v>
      </c>
      <c r="G1739" s="209">
        <v>8</v>
      </c>
      <c r="H1739" s="213"/>
      <c r="I1739" s="57" t="str">
        <f t="shared" si="337"/>
        <v>Q2</v>
      </c>
      <c r="J1739" s="204" t="s">
        <v>1797</v>
      </c>
      <c r="K1739" s="213" t="s">
        <v>1529</v>
      </c>
      <c r="L1739" s="210" t="s">
        <v>273</v>
      </c>
      <c r="M1739" s="208" t="s">
        <v>47</v>
      </c>
      <c r="N1739" s="208">
        <v>1</v>
      </c>
      <c r="O1739" s="208"/>
      <c r="P1739" s="57" t="str">
        <f t="shared" si="338"/>
        <v>MAIN UNIT</v>
      </c>
      <c r="Q1739" s="208" t="s">
        <v>48</v>
      </c>
      <c r="R1739" s="208" t="s">
        <v>49</v>
      </c>
      <c r="S1739" s="208" t="s">
        <v>36</v>
      </c>
      <c r="T1739" s="208" t="s">
        <v>65</v>
      </c>
      <c r="U1739" s="208" t="s">
        <v>66</v>
      </c>
      <c r="V1739" s="208" t="s">
        <v>99</v>
      </c>
      <c r="W1739" s="208" t="s">
        <v>51</v>
      </c>
      <c r="X1739" s="34">
        <v>1244000</v>
      </c>
      <c r="Y1739" s="215" t="str">
        <f t="shared" si="336"/>
        <v>1.13</v>
      </c>
      <c r="Z1739" s="26">
        <f t="shared" si="335"/>
        <v>1244000</v>
      </c>
      <c r="AA1739" s="208">
        <v>1.2</v>
      </c>
      <c r="AB1739" s="35">
        <f t="shared" si="346"/>
        <v>1321061.9469026551</v>
      </c>
      <c r="AC1739" s="27">
        <f t="shared" si="339"/>
        <v>264476.60176991153</v>
      </c>
      <c r="AD1739" s="212">
        <v>0.20019999999999999</v>
      </c>
      <c r="AE1739" s="211">
        <f t="shared" si="340"/>
        <v>0</v>
      </c>
      <c r="AF1739" s="211" t="str">
        <f>IF(AND(COUNTIFS($J$18:J1739,J1739)=1,AE1739=1),1,"")</f>
        <v/>
      </c>
      <c r="AG1739" s="211" t="str">
        <f>IF(C1739="","",IF(AND(COUNTIFS($J$18:J1739,J1739)=1,C1739&lt;&gt;""),1,""))</f>
        <v/>
      </c>
      <c r="AH1739" s="211" t="str">
        <f>IF(G1739="","",IF(AND(COUNTIFS($J$18:J1739,J1739)=1,G1739&lt;&gt;""),1,""))</f>
        <v/>
      </c>
      <c r="AI1739" s="28">
        <f t="shared" si="341"/>
        <v>47458373.78761062</v>
      </c>
      <c r="AJ1739" s="28">
        <f t="shared" si="342"/>
        <v>7436880.1411522133</v>
      </c>
      <c r="AK1739" s="29">
        <f t="shared" si="343"/>
        <v>0.15670322321692509</v>
      </c>
      <c r="AL1739" s="210"/>
      <c r="AM1739" s="210"/>
      <c r="AN1739" s="210"/>
      <c r="AO1739" s="210"/>
      <c r="AP1739" s="45" t="str">
        <f t="shared" si="344"/>
        <v>20218</v>
      </c>
      <c r="AQ1739" s="45" t="str">
        <f t="shared" si="345"/>
        <v>20218RMB</v>
      </c>
    </row>
    <row r="1740" spans="1:43" s="15" customFormat="1" ht="26.4">
      <c r="A1740" s="208" t="s">
        <v>40</v>
      </c>
      <c r="B1740" s="209">
        <v>2021</v>
      </c>
      <c r="C1740" s="209">
        <v>8</v>
      </c>
      <c r="D1740" s="57" t="str">
        <f t="shared" si="334"/>
        <v>Q2</v>
      </c>
      <c r="E1740" s="208" t="s">
        <v>40</v>
      </c>
      <c r="F1740" s="209">
        <v>2021</v>
      </c>
      <c r="G1740" s="209">
        <v>8</v>
      </c>
      <c r="H1740" s="213"/>
      <c r="I1740" s="57" t="str">
        <f t="shared" si="337"/>
        <v>Q2</v>
      </c>
      <c r="J1740" s="204" t="s">
        <v>1798</v>
      </c>
      <c r="K1740" s="213" t="s">
        <v>1799</v>
      </c>
      <c r="L1740" s="210" t="s">
        <v>488</v>
      </c>
      <c r="M1740" s="208" t="s">
        <v>47</v>
      </c>
      <c r="N1740" s="208">
        <v>0</v>
      </c>
      <c r="O1740" s="208">
        <v>2</v>
      </c>
      <c r="P1740" s="57" t="str">
        <f t="shared" si="338"/>
        <v>SERVICE/ PARTS</v>
      </c>
      <c r="Q1740" s="208" t="s">
        <v>48</v>
      </c>
      <c r="R1740" s="208" t="s">
        <v>49</v>
      </c>
      <c r="S1740" s="208" t="s">
        <v>37</v>
      </c>
      <c r="T1740" s="208" t="s">
        <v>303</v>
      </c>
      <c r="U1740" s="208" t="s">
        <v>58</v>
      </c>
      <c r="V1740" s="208" t="s">
        <v>156</v>
      </c>
      <c r="W1740" s="208" t="s">
        <v>51</v>
      </c>
      <c r="X1740" s="34">
        <v>5100</v>
      </c>
      <c r="Y1740" s="215" t="str">
        <f t="shared" si="336"/>
        <v>1.13</v>
      </c>
      <c r="Z1740" s="26">
        <f t="shared" si="335"/>
        <v>10200</v>
      </c>
      <c r="AA1740" s="208">
        <v>1.2</v>
      </c>
      <c r="AB1740" s="35">
        <f t="shared" si="346"/>
        <v>10831.858407079646</v>
      </c>
      <c r="AC1740" s="27">
        <f t="shared" si="339"/>
        <v>2941.9327433628318</v>
      </c>
      <c r="AD1740" s="212">
        <v>0.27160000000000001</v>
      </c>
      <c r="AE1740" s="211">
        <f t="shared" si="340"/>
        <v>0</v>
      </c>
      <c r="AF1740" s="211" t="str">
        <f>IF(AND(COUNTIFS($J$18:J1740,J1740)=1,AE1740=1),1,"")</f>
        <v/>
      </c>
      <c r="AG1740" s="211">
        <f>IF(C1740="","",IF(AND(COUNTIFS($J$18:J1740,J1740)=1,C1740&lt;&gt;""),1,""))</f>
        <v>1</v>
      </c>
      <c r="AH1740" s="211">
        <f>IF(G1740="","",IF(AND(COUNTIFS($J$18:J1740,J1740)=1,G1740&lt;&gt;""),1,""))</f>
        <v>1</v>
      </c>
      <c r="AI1740" s="28">
        <f t="shared" si="341"/>
        <v>47458373.78761062</v>
      </c>
      <c r="AJ1740" s="28">
        <f t="shared" si="342"/>
        <v>7436880.1411522133</v>
      </c>
      <c r="AK1740" s="29">
        <f t="shared" si="343"/>
        <v>0.15670322321692509</v>
      </c>
      <c r="AL1740" s="210"/>
      <c r="AM1740" s="210"/>
      <c r="AN1740" s="210"/>
      <c r="AO1740" s="210"/>
      <c r="AP1740" s="45" t="str">
        <f t="shared" si="344"/>
        <v>20218</v>
      </c>
      <c r="AQ1740" s="45" t="str">
        <f t="shared" si="345"/>
        <v>20218RMB</v>
      </c>
    </row>
    <row r="1741" spans="1:43" s="15" customFormat="1">
      <c r="A1741" s="208" t="s">
        <v>35</v>
      </c>
      <c r="B1741" s="209">
        <v>2021</v>
      </c>
      <c r="C1741" s="209">
        <v>2</v>
      </c>
      <c r="D1741" s="57" t="str">
        <f t="shared" si="334"/>
        <v>Q4</v>
      </c>
      <c r="E1741" s="208" t="s">
        <v>40</v>
      </c>
      <c r="F1741" s="209">
        <v>2021</v>
      </c>
      <c r="G1741" s="209">
        <v>9</v>
      </c>
      <c r="H1741" s="213"/>
      <c r="I1741" s="57" t="str">
        <f t="shared" si="337"/>
        <v>Q2</v>
      </c>
      <c r="J1741" s="204" t="s">
        <v>1800</v>
      </c>
      <c r="K1741" s="213" t="s">
        <v>1801</v>
      </c>
      <c r="L1741" s="210" t="s">
        <v>79</v>
      </c>
      <c r="M1741" s="208" t="s">
        <v>47</v>
      </c>
      <c r="N1741" s="208">
        <v>1</v>
      </c>
      <c r="O1741" s="208"/>
      <c r="P1741" s="57" t="str">
        <f t="shared" si="338"/>
        <v>MAIN UNIT</v>
      </c>
      <c r="Q1741" s="208" t="s">
        <v>56</v>
      </c>
      <c r="R1741" s="208" t="s">
        <v>49</v>
      </c>
      <c r="S1741" s="208" t="s">
        <v>38</v>
      </c>
      <c r="T1741" s="208" t="s">
        <v>1802</v>
      </c>
      <c r="U1741" s="208" t="s">
        <v>137</v>
      </c>
      <c r="V1741" s="208" t="s">
        <v>899</v>
      </c>
      <c r="W1741" s="208" t="s">
        <v>51</v>
      </c>
      <c r="X1741" s="34">
        <v>1000000</v>
      </c>
      <c r="Y1741" s="215" t="str">
        <f t="shared" si="336"/>
        <v>1.13</v>
      </c>
      <c r="Z1741" s="26">
        <f t="shared" si="335"/>
        <v>1000000</v>
      </c>
      <c r="AA1741" s="208">
        <v>1.2</v>
      </c>
      <c r="AB1741" s="35">
        <f t="shared" si="346"/>
        <v>1061946.9026548674</v>
      </c>
      <c r="AC1741" s="27">
        <f t="shared" si="339"/>
        <v>151539.82300884958</v>
      </c>
      <c r="AD1741" s="212">
        <v>0.14269999999999999</v>
      </c>
      <c r="AE1741" s="211">
        <f t="shared" si="340"/>
        <v>1</v>
      </c>
      <c r="AF1741" s="211">
        <f>IF(AND(COUNTIFS($J$18:J1741,J1741)=1,AE1741=1),1,"")</f>
        <v>1</v>
      </c>
      <c r="AG1741" s="211">
        <f>IF(C1741="","",IF(AND(COUNTIFS($J$18:J1741,J1741)=1,C1741&lt;&gt;""),1,""))</f>
        <v>1</v>
      </c>
      <c r="AH1741" s="211">
        <f>IF(G1741="","",IF(AND(COUNTIFS($J$18:J1741,J1741)=1,G1741&lt;&gt;""),1,""))</f>
        <v>1</v>
      </c>
      <c r="AI1741" s="28">
        <f t="shared" si="341"/>
        <v>10844605.840707963</v>
      </c>
      <c r="AJ1741" s="28">
        <f t="shared" si="342"/>
        <v>1523130.9860707966</v>
      </c>
      <c r="AK1741" s="29">
        <f t="shared" si="343"/>
        <v>0.14045056209911663</v>
      </c>
      <c r="AL1741" s="210"/>
      <c r="AM1741" s="210"/>
      <c r="AN1741" s="210"/>
      <c r="AO1741" s="210"/>
      <c r="AP1741" s="45" t="str">
        <f t="shared" si="344"/>
        <v>20219</v>
      </c>
      <c r="AQ1741" s="45" t="str">
        <f t="shared" si="345"/>
        <v>20219RMB</v>
      </c>
    </row>
    <row r="1742" spans="1:43" s="15" customFormat="1">
      <c r="A1742" s="208" t="s">
        <v>35</v>
      </c>
      <c r="B1742" s="209">
        <v>2021</v>
      </c>
      <c r="C1742" s="209">
        <v>2</v>
      </c>
      <c r="D1742" s="57" t="str">
        <f t="shared" si="334"/>
        <v>Q4</v>
      </c>
      <c r="E1742" s="208" t="s">
        <v>40</v>
      </c>
      <c r="F1742" s="209">
        <v>2021</v>
      </c>
      <c r="G1742" s="209">
        <v>9</v>
      </c>
      <c r="H1742" s="213"/>
      <c r="I1742" s="57" t="str">
        <f t="shared" si="337"/>
        <v>Q2</v>
      </c>
      <c r="J1742" s="204" t="s">
        <v>1800</v>
      </c>
      <c r="K1742" s="213" t="s">
        <v>1801</v>
      </c>
      <c r="L1742" s="210" t="s">
        <v>79</v>
      </c>
      <c r="M1742" s="208" t="s">
        <v>47</v>
      </c>
      <c r="N1742" s="208">
        <v>1</v>
      </c>
      <c r="O1742" s="208"/>
      <c r="P1742" s="57" t="str">
        <f t="shared" si="338"/>
        <v>MAIN UNIT</v>
      </c>
      <c r="Q1742" s="208" t="s">
        <v>56</v>
      </c>
      <c r="R1742" s="208" t="s">
        <v>49</v>
      </c>
      <c r="S1742" s="208" t="s">
        <v>38</v>
      </c>
      <c r="T1742" s="208" t="s">
        <v>1802</v>
      </c>
      <c r="U1742" s="208" t="s">
        <v>137</v>
      </c>
      <c r="V1742" s="208" t="s">
        <v>899</v>
      </c>
      <c r="W1742" s="208" t="s">
        <v>51</v>
      </c>
      <c r="X1742" s="34">
        <v>1000000</v>
      </c>
      <c r="Y1742" s="215" t="str">
        <f t="shared" si="336"/>
        <v>1.13</v>
      </c>
      <c r="Z1742" s="26">
        <f t="shared" si="335"/>
        <v>1000000</v>
      </c>
      <c r="AA1742" s="208">
        <v>1.2</v>
      </c>
      <c r="AB1742" s="35">
        <f t="shared" si="346"/>
        <v>1061946.9026548674</v>
      </c>
      <c r="AC1742" s="27">
        <f t="shared" si="339"/>
        <v>151539.82300884958</v>
      </c>
      <c r="AD1742" s="212">
        <v>0.14269999999999999</v>
      </c>
      <c r="AE1742" s="211">
        <f t="shared" si="340"/>
        <v>1</v>
      </c>
      <c r="AF1742" s="211" t="str">
        <f>IF(AND(COUNTIFS($J$18:J1742,J1742)=1,AE1742=1),1,"")</f>
        <v/>
      </c>
      <c r="AG1742" s="211" t="str">
        <f>IF(C1742="","",IF(AND(COUNTIFS($J$18:J1742,J1742)=1,C1742&lt;&gt;""),1,""))</f>
        <v/>
      </c>
      <c r="AH1742" s="211" t="str">
        <f>IF(G1742="","",IF(AND(COUNTIFS($J$18:J1742,J1742)=1,G1742&lt;&gt;""),1,""))</f>
        <v/>
      </c>
      <c r="AI1742" s="28">
        <f t="shared" si="341"/>
        <v>10844605.840707963</v>
      </c>
      <c r="AJ1742" s="28">
        <f t="shared" si="342"/>
        <v>1523130.9860707966</v>
      </c>
      <c r="AK1742" s="29">
        <f t="shared" si="343"/>
        <v>0.14045056209911663</v>
      </c>
      <c r="AL1742" s="210"/>
      <c r="AM1742" s="210"/>
      <c r="AN1742" s="210"/>
      <c r="AO1742" s="210"/>
      <c r="AP1742" s="45" t="str">
        <f t="shared" si="344"/>
        <v>20219</v>
      </c>
      <c r="AQ1742" s="45" t="str">
        <f t="shared" si="345"/>
        <v>20219RMB</v>
      </c>
    </row>
    <row r="1743" spans="1:43" s="15" customFormat="1">
      <c r="A1743" s="208" t="s">
        <v>35</v>
      </c>
      <c r="B1743" s="209">
        <v>2021</v>
      </c>
      <c r="C1743" s="209">
        <v>2</v>
      </c>
      <c r="D1743" s="57" t="str">
        <f t="shared" si="334"/>
        <v>Q4</v>
      </c>
      <c r="E1743" s="208" t="s">
        <v>40</v>
      </c>
      <c r="F1743" s="209">
        <v>2021</v>
      </c>
      <c r="G1743" s="209">
        <v>9</v>
      </c>
      <c r="H1743" s="213"/>
      <c r="I1743" s="57" t="str">
        <f t="shared" si="337"/>
        <v>Q2</v>
      </c>
      <c r="J1743" s="204" t="s">
        <v>1800</v>
      </c>
      <c r="K1743" s="213" t="s">
        <v>1801</v>
      </c>
      <c r="L1743" s="210" t="s">
        <v>55</v>
      </c>
      <c r="M1743" s="208" t="s">
        <v>47</v>
      </c>
      <c r="N1743" s="208">
        <v>1</v>
      </c>
      <c r="O1743" s="208"/>
      <c r="P1743" s="57" t="str">
        <f t="shared" si="338"/>
        <v>MAIN UNIT</v>
      </c>
      <c r="Q1743" s="208" t="s">
        <v>56</v>
      </c>
      <c r="R1743" s="208" t="s">
        <v>49</v>
      </c>
      <c r="S1743" s="208" t="s">
        <v>38</v>
      </c>
      <c r="T1743" s="208" t="s">
        <v>1802</v>
      </c>
      <c r="U1743" s="208" t="s">
        <v>137</v>
      </c>
      <c r="V1743" s="208" t="s">
        <v>899</v>
      </c>
      <c r="W1743" s="208" t="s">
        <v>51</v>
      </c>
      <c r="X1743" s="34">
        <v>832700</v>
      </c>
      <c r="Y1743" s="215" t="str">
        <f t="shared" si="336"/>
        <v>1.13</v>
      </c>
      <c r="Z1743" s="26">
        <f t="shared" si="335"/>
        <v>832700</v>
      </c>
      <c r="AA1743" s="208">
        <v>1.2</v>
      </c>
      <c r="AB1743" s="35">
        <f t="shared" si="346"/>
        <v>884283.18584070809</v>
      </c>
      <c r="AC1743" s="27">
        <f t="shared" si="339"/>
        <v>126187.21061946904</v>
      </c>
      <c r="AD1743" s="212">
        <v>0.14269999999999999</v>
      </c>
      <c r="AE1743" s="211">
        <f t="shared" si="340"/>
        <v>1</v>
      </c>
      <c r="AF1743" s="211" t="str">
        <f>IF(AND(COUNTIFS($J$18:J1743,J1743)=1,AE1743=1),1,"")</f>
        <v/>
      </c>
      <c r="AG1743" s="211" t="str">
        <f>IF(C1743="","",IF(AND(COUNTIFS($J$18:J1743,J1743)=1,C1743&lt;&gt;""),1,""))</f>
        <v/>
      </c>
      <c r="AH1743" s="211" t="str">
        <f>IF(G1743="","",IF(AND(COUNTIFS($J$18:J1743,J1743)=1,G1743&lt;&gt;""),1,""))</f>
        <v/>
      </c>
      <c r="AI1743" s="28">
        <f t="shared" si="341"/>
        <v>10844605.840707963</v>
      </c>
      <c r="AJ1743" s="28">
        <f t="shared" si="342"/>
        <v>1523130.9860707966</v>
      </c>
      <c r="AK1743" s="29">
        <f t="shared" si="343"/>
        <v>0.14045056209911663</v>
      </c>
      <c r="AL1743" s="210"/>
      <c r="AM1743" s="210"/>
      <c r="AN1743" s="210"/>
      <c r="AO1743" s="210"/>
      <c r="AP1743" s="45" t="str">
        <f t="shared" si="344"/>
        <v>20219</v>
      </c>
      <c r="AQ1743" s="45" t="str">
        <f t="shared" si="345"/>
        <v>20219RMB</v>
      </c>
    </row>
    <row r="1744" spans="1:43" s="15" customFormat="1">
      <c r="A1744" s="208" t="s">
        <v>35</v>
      </c>
      <c r="B1744" s="209">
        <v>2021</v>
      </c>
      <c r="C1744" s="209">
        <v>2</v>
      </c>
      <c r="D1744" s="57" t="str">
        <f t="shared" si="334"/>
        <v>Q4</v>
      </c>
      <c r="E1744" s="208" t="s">
        <v>40</v>
      </c>
      <c r="F1744" s="209">
        <v>2021</v>
      </c>
      <c r="G1744" s="209">
        <v>9</v>
      </c>
      <c r="H1744" s="213"/>
      <c r="I1744" s="57" t="str">
        <f t="shared" si="337"/>
        <v>Q2</v>
      </c>
      <c r="J1744" s="204" t="s">
        <v>1800</v>
      </c>
      <c r="K1744" s="213" t="s">
        <v>1801</v>
      </c>
      <c r="L1744" s="210" t="s">
        <v>55</v>
      </c>
      <c r="M1744" s="208" t="s">
        <v>47</v>
      </c>
      <c r="N1744" s="208">
        <v>1</v>
      </c>
      <c r="O1744" s="208"/>
      <c r="P1744" s="57" t="str">
        <f t="shared" si="338"/>
        <v>MAIN UNIT</v>
      </c>
      <c r="Q1744" s="208" t="s">
        <v>56</v>
      </c>
      <c r="R1744" s="208" t="s">
        <v>49</v>
      </c>
      <c r="S1744" s="208" t="s">
        <v>38</v>
      </c>
      <c r="T1744" s="208" t="s">
        <v>1802</v>
      </c>
      <c r="U1744" s="208" t="s">
        <v>137</v>
      </c>
      <c r="V1744" s="208" t="s">
        <v>899</v>
      </c>
      <c r="W1744" s="208" t="s">
        <v>51</v>
      </c>
      <c r="X1744" s="34">
        <v>832700</v>
      </c>
      <c r="Y1744" s="215" t="str">
        <f t="shared" si="336"/>
        <v>1.13</v>
      </c>
      <c r="Z1744" s="26">
        <f t="shared" si="335"/>
        <v>832700</v>
      </c>
      <c r="AA1744" s="208">
        <v>1.2</v>
      </c>
      <c r="AB1744" s="35">
        <f t="shared" si="346"/>
        <v>884283.18584070809</v>
      </c>
      <c r="AC1744" s="27">
        <f t="shared" si="339"/>
        <v>126187.21061946904</v>
      </c>
      <c r="AD1744" s="212">
        <v>0.14269999999999999</v>
      </c>
      <c r="AE1744" s="211">
        <f t="shared" si="340"/>
        <v>1</v>
      </c>
      <c r="AF1744" s="211" t="str">
        <f>IF(AND(COUNTIFS($J$18:J1744,J1744)=1,AE1744=1),1,"")</f>
        <v/>
      </c>
      <c r="AG1744" s="211" t="str">
        <f>IF(C1744="","",IF(AND(COUNTIFS($J$18:J1744,J1744)=1,C1744&lt;&gt;""),1,""))</f>
        <v/>
      </c>
      <c r="AH1744" s="211" t="str">
        <f>IF(G1744="","",IF(AND(COUNTIFS($J$18:J1744,J1744)=1,G1744&lt;&gt;""),1,""))</f>
        <v/>
      </c>
      <c r="AI1744" s="28">
        <f t="shared" si="341"/>
        <v>10844605.840707963</v>
      </c>
      <c r="AJ1744" s="28">
        <f t="shared" si="342"/>
        <v>1523130.9860707966</v>
      </c>
      <c r="AK1744" s="29">
        <f t="shared" si="343"/>
        <v>0.14045056209911663</v>
      </c>
      <c r="AL1744" s="210"/>
      <c r="AM1744" s="210"/>
      <c r="AN1744" s="210"/>
      <c r="AO1744" s="210"/>
      <c r="AP1744" s="45" t="str">
        <f t="shared" si="344"/>
        <v>20219</v>
      </c>
      <c r="AQ1744" s="45" t="str">
        <f t="shared" si="345"/>
        <v>20219RMB</v>
      </c>
    </row>
    <row r="1745" spans="1:43" s="15" customFormat="1">
      <c r="A1745" s="208" t="s">
        <v>35</v>
      </c>
      <c r="B1745" s="209">
        <v>2021</v>
      </c>
      <c r="C1745" s="209">
        <v>3</v>
      </c>
      <c r="D1745" s="57" t="str">
        <f t="shared" si="334"/>
        <v>Q4</v>
      </c>
      <c r="E1745" s="208" t="s">
        <v>40</v>
      </c>
      <c r="F1745" s="209">
        <v>2021</v>
      </c>
      <c r="G1745" s="209">
        <v>9</v>
      </c>
      <c r="H1745" s="213"/>
      <c r="I1745" s="57" t="str">
        <f t="shared" si="337"/>
        <v>Q2</v>
      </c>
      <c r="J1745" s="204" t="s">
        <v>1751</v>
      </c>
      <c r="K1745" s="213" t="s">
        <v>1752</v>
      </c>
      <c r="L1745" s="210" t="s">
        <v>79</v>
      </c>
      <c r="M1745" s="208" t="s">
        <v>47</v>
      </c>
      <c r="N1745" s="208">
        <v>1</v>
      </c>
      <c r="O1745" s="208"/>
      <c r="P1745" s="57" t="str">
        <f t="shared" si="338"/>
        <v>MAIN UNIT</v>
      </c>
      <c r="Q1745" s="208" t="s">
        <v>48</v>
      </c>
      <c r="R1745" s="208" t="s">
        <v>49</v>
      </c>
      <c r="S1745" s="208" t="s">
        <v>36</v>
      </c>
      <c r="T1745" s="208" t="s">
        <v>65</v>
      </c>
      <c r="U1745" s="208" t="s">
        <v>66</v>
      </c>
      <c r="V1745" s="208" t="s">
        <v>119</v>
      </c>
      <c r="W1745" s="208" t="s">
        <v>96</v>
      </c>
      <c r="X1745" s="34">
        <v>14400000</v>
      </c>
      <c r="Y1745" s="215" t="str">
        <f t="shared" si="336"/>
        <v>1</v>
      </c>
      <c r="Z1745" s="26">
        <f t="shared" si="335"/>
        <v>14400000</v>
      </c>
      <c r="AA1745" s="208">
        <v>7.2300000000000003E-2</v>
      </c>
      <c r="AB1745" s="35">
        <f t="shared" si="346"/>
        <v>1041120</v>
      </c>
      <c r="AC1745" s="27">
        <f t="shared" si="339"/>
        <v>109421.712</v>
      </c>
      <c r="AD1745" s="212">
        <v>0.1051</v>
      </c>
      <c r="AE1745" s="211">
        <f t="shared" si="340"/>
        <v>0</v>
      </c>
      <c r="AF1745" s="211" t="str">
        <f>IF(AND(COUNTIFS($J$18:J1745,J1745)=1,AE1745=1),1,"")</f>
        <v/>
      </c>
      <c r="AG1745" s="211" t="str">
        <f>IF(C1745="","",IF(AND(COUNTIFS($J$18:J1745,J1745)=1,C1745&lt;&gt;""),1,""))</f>
        <v/>
      </c>
      <c r="AH1745" s="211" t="str">
        <f>IF(G1745="","",IF(AND(COUNTIFS($J$18:J1745,J1745)=1,G1745&lt;&gt;""),1,""))</f>
        <v/>
      </c>
      <c r="AI1745" s="28">
        <f t="shared" si="341"/>
        <v>10844605.840707963</v>
      </c>
      <c r="AJ1745" s="28">
        <f t="shared" si="342"/>
        <v>1523130.9860707966</v>
      </c>
      <c r="AK1745" s="29">
        <f t="shared" si="343"/>
        <v>0.14045056209911663</v>
      </c>
      <c r="AL1745" s="210"/>
      <c r="AM1745" s="210"/>
      <c r="AN1745" s="210"/>
      <c r="AO1745" s="210"/>
      <c r="AP1745" s="45" t="str">
        <f t="shared" si="344"/>
        <v>20219</v>
      </c>
      <c r="AQ1745" s="45" t="str">
        <f t="shared" si="345"/>
        <v>20219JPY</v>
      </c>
    </row>
    <row r="1746" spans="1:43" s="15" customFormat="1">
      <c r="A1746" s="208" t="s">
        <v>40</v>
      </c>
      <c r="B1746" s="209">
        <v>2021</v>
      </c>
      <c r="C1746" s="209">
        <v>4</v>
      </c>
      <c r="D1746" s="57" t="str">
        <f t="shared" si="334"/>
        <v>Q1</v>
      </c>
      <c r="E1746" s="208" t="s">
        <v>40</v>
      </c>
      <c r="F1746" s="209">
        <v>2021</v>
      </c>
      <c r="G1746" s="209">
        <v>9</v>
      </c>
      <c r="H1746" s="213"/>
      <c r="I1746" s="57" t="str">
        <f t="shared" si="337"/>
        <v>Q2</v>
      </c>
      <c r="J1746" s="204" t="s">
        <v>1788</v>
      </c>
      <c r="K1746" s="213" t="s">
        <v>1789</v>
      </c>
      <c r="L1746" s="210" t="s">
        <v>79</v>
      </c>
      <c r="M1746" s="208" t="s">
        <v>47</v>
      </c>
      <c r="N1746" s="208">
        <v>1</v>
      </c>
      <c r="O1746" s="208"/>
      <c r="P1746" s="57" t="str">
        <f t="shared" si="338"/>
        <v>MAIN UNIT</v>
      </c>
      <c r="Q1746" s="208" t="s">
        <v>56</v>
      </c>
      <c r="R1746" s="208" t="s">
        <v>49</v>
      </c>
      <c r="S1746" s="208" t="s">
        <v>36</v>
      </c>
      <c r="T1746" s="208" t="s">
        <v>65</v>
      </c>
      <c r="U1746" s="208" t="s">
        <v>66</v>
      </c>
      <c r="V1746" s="208" t="s">
        <v>114</v>
      </c>
      <c r="W1746" s="208" t="s">
        <v>96</v>
      </c>
      <c r="X1746" s="34">
        <v>11000000</v>
      </c>
      <c r="Y1746" s="215" t="str">
        <f t="shared" si="336"/>
        <v>1</v>
      </c>
      <c r="Z1746" s="26">
        <f t="shared" si="335"/>
        <v>11000000</v>
      </c>
      <c r="AA1746" s="208">
        <v>7.2300000000000003E-2</v>
      </c>
      <c r="AB1746" s="35">
        <f t="shared" si="346"/>
        <v>795300</v>
      </c>
      <c r="AC1746" s="27">
        <f t="shared" si="339"/>
        <v>83745.09</v>
      </c>
      <c r="AD1746" s="212">
        <v>0.1053</v>
      </c>
      <c r="AE1746" s="211">
        <f t="shared" si="340"/>
        <v>1</v>
      </c>
      <c r="AF1746" s="211" t="str">
        <f>IF(AND(COUNTIFS($J$18:J1746,J1746)=1,AE1746=1),1,"")</f>
        <v/>
      </c>
      <c r="AG1746" s="211" t="str">
        <f>IF(C1746="","",IF(AND(COUNTIFS($J$18:J1746,J1746)=1,C1746&lt;&gt;""),1,""))</f>
        <v/>
      </c>
      <c r="AH1746" s="211" t="str">
        <f>IF(G1746="","",IF(AND(COUNTIFS($J$18:J1746,J1746)=1,G1746&lt;&gt;""),1,""))</f>
        <v/>
      </c>
      <c r="AI1746" s="28">
        <f t="shared" si="341"/>
        <v>10844605.840707963</v>
      </c>
      <c r="AJ1746" s="28">
        <f t="shared" si="342"/>
        <v>1523130.9860707966</v>
      </c>
      <c r="AK1746" s="29">
        <f t="shared" si="343"/>
        <v>0.14045056209911663</v>
      </c>
      <c r="AL1746" s="210"/>
      <c r="AM1746" s="210"/>
      <c r="AN1746" s="210"/>
      <c r="AO1746" s="210"/>
      <c r="AP1746" s="45" t="str">
        <f t="shared" si="344"/>
        <v>20219</v>
      </c>
      <c r="AQ1746" s="45" t="str">
        <f t="shared" si="345"/>
        <v>20219JPY</v>
      </c>
    </row>
    <row r="1747" spans="1:43" s="15" customFormat="1">
      <c r="A1747" s="208" t="s">
        <v>40</v>
      </c>
      <c r="B1747" s="209">
        <v>2021</v>
      </c>
      <c r="C1747" s="209">
        <v>5</v>
      </c>
      <c r="D1747" s="57" t="str">
        <f t="shared" si="334"/>
        <v>Q1</v>
      </c>
      <c r="E1747" s="208" t="s">
        <v>40</v>
      </c>
      <c r="F1747" s="209">
        <v>2021</v>
      </c>
      <c r="G1747" s="209">
        <v>9</v>
      </c>
      <c r="H1747" s="213"/>
      <c r="I1747" s="57" t="str">
        <f t="shared" si="337"/>
        <v>Q2</v>
      </c>
      <c r="J1747" s="204" t="s">
        <v>1745</v>
      </c>
      <c r="K1747" s="213" t="s">
        <v>1746</v>
      </c>
      <c r="L1747" s="210" t="s">
        <v>55</v>
      </c>
      <c r="M1747" s="208" t="s">
        <v>47</v>
      </c>
      <c r="N1747" s="208">
        <v>1</v>
      </c>
      <c r="O1747" s="208"/>
      <c r="P1747" s="57" t="str">
        <f t="shared" si="338"/>
        <v>MAIN UNIT</v>
      </c>
      <c r="Q1747" s="208" t="s">
        <v>48</v>
      </c>
      <c r="R1747" s="208" t="s">
        <v>49</v>
      </c>
      <c r="S1747" s="208" t="s">
        <v>38</v>
      </c>
      <c r="T1747" s="208" t="s">
        <v>326</v>
      </c>
      <c r="U1747" s="208" t="s">
        <v>137</v>
      </c>
      <c r="V1747" s="208" t="s">
        <v>530</v>
      </c>
      <c r="W1747" s="208" t="s">
        <v>51</v>
      </c>
      <c r="X1747" s="34">
        <v>555000</v>
      </c>
      <c r="Y1747" s="215" t="str">
        <f t="shared" si="336"/>
        <v>1.13</v>
      </c>
      <c r="Z1747" s="26">
        <f t="shared" si="335"/>
        <v>555000</v>
      </c>
      <c r="AA1747" s="208">
        <v>1.2</v>
      </c>
      <c r="AB1747" s="35">
        <f t="shared" si="346"/>
        <v>589380.53097345133</v>
      </c>
      <c r="AC1747" s="27">
        <f t="shared" si="339"/>
        <v>50392.035398230095</v>
      </c>
      <c r="AD1747" s="212">
        <v>8.5500000000000007E-2</v>
      </c>
      <c r="AE1747" s="211">
        <f t="shared" si="340"/>
        <v>0</v>
      </c>
      <c r="AF1747" s="211" t="str">
        <f>IF(AND(COUNTIFS($J$18:J1747,J1747)=1,AE1747=1),1,"")</f>
        <v/>
      </c>
      <c r="AG1747" s="211" t="str">
        <f>IF(C1747="","",IF(AND(COUNTIFS($J$18:J1747,J1747)=1,C1747&lt;&gt;""),1,""))</f>
        <v/>
      </c>
      <c r="AH1747" s="211" t="str">
        <f>IF(G1747="","",IF(AND(COUNTIFS($J$18:J1747,J1747)=1,G1747&lt;&gt;""),1,""))</f>
        <v/>
      </c>
      <c r="AI1747" s="28">
        <f t="shared" si="341"/>
        <v>10844605.840707963</v>
      </c>
      <c r="AJ1747" s="28">
        <f t="shared" si="342"/>
        <v>1523130.9860707966</v>
      </c>
      <c r="AK1747" s="29">
        <f t="shared" si="343"/>
        <v>0.14045056209911663</v>
      </c>
      <c r="AL1747" s="210"/>
      <c r="AM1747" s="210"/>
      <c r="AN1747" s="210"/>
      <c r="AO1747" s="210"/>
      <c r="AP1747" s="45" t="str">
        <f t="shared" si="344"/>
        <v>20219</v>
      </c>
      <c r="AQ1747" s="45" t="str">
        <f t="shared" si="345"/>
        <v>20219RMB</v>
      </c>
    </row>
    <row r="1748" spans="1:43" s="15" customFormat="1">
      <c r="A1748" s="208" t="s">
        <v>40</v>
      </c>
      <c r="B1748" s="209">
        <v>2021</v>
      </c>
      <c r="C1748" s="209">
        <v>7</v>
      </c>
      <c r="D1748" s="57" t="str">
        <f t="shared" si="334"/>
        <v>Q2</v>
      </c>
      <c r="E1748" s="208" t="s">
        <v>40</v>
      </c>
      <c r="F1748" s="209">
        <v>2021</v>
      </c>
      <c r="G1748" s="209">
        <v>9</v>
      </c>
      <c r="H1748" s="213"/>
      <c r="I1748" s="57" t="str">
        <f t="shared" si="337"/>
        <v>Q2</v>
      </c>
      <c r="J1748" s="204" t="s">
        <v>1803</v>
      </c>
      <c r="K1748" s="213" t="s">
        <v>983</v>
      </c>
      <c r="L1748" s="210" t="s">
        <v>55</v>
      </c>
      <c r="M1748" s="208" t="s">
        <v>47</v>
      </c>
      <c r="N1748" s="208">
        <v>1</v>
      </c>
      <c r="O1748" s="208"/>
      <c r="P1748" s="57" t="str">
        <f t="shared" si="338"/>
        <v>MAIN UNIT</v>
      </c>
      <c r="Q1748" s="208" t="s">
        <v>48</v>
      </c>
      <c r="R1748" s="208" t="s">
        <v>49</v>
      </c>
      <c r="S1748" s="208" t="s">
        <v>36</v>
      </c>
      <c r="T1748" s="208" t="s">
        <v>65</v>
      </c>
      <c r="U1748" s="208" t="s">
        <v>66</v>
      </c>
      <c r="V1748" s="208" t="s">
        <v>99</v>
      </c>
      <c r="W1748" s="208" t="s">
        <v>51</v>
      </c>
      <c r="X1748" s="34">
        <v>544000</v>
      </c>
      <c r="Y1748" s="215" t="str">
        <f t="shared" si="336"/>
        <v>1.13</v>
      </c>
      <c r="Z1748" s="26">
        <f t="shared" si="335"/>
        <v>544000</v>
      </c>
      <c r="AA1748" s="208">
        <v>1.2</v>
      </c>
      <c r="AB1748" s="35">
        <f t="shared" si="346"/>
        <v>577699.11504424782</v>
      </c>
      <c r="AC1748" s="27">
        <f t="shared" si="339"/>
        <v>84748.460176991153</v>
      </c>
      <c r="AD1748" s="212">
        <v>0.1467</v>
      </c>
      <c r="AE1748" s="211">
        <f t="shared" si="340"/>
        <v>0</v>
      </c>
      <c r="AF1748" s="211" t="str">
        <f>IF(AND(COUNTIFS($J$18:J1748,J1748)=1,AE1748=1),1,"")</f>
        <v/>
      </c>
      <c r="AG1748" s="211">
        <f>IF(C1748="","",IF(AND(COUNTIFS($J$18:J1748,J1748)=1,C1748&lt;&gt;""),1,""))</f>
        <v>1</v>
      </c>
      <c r="AH1748" s="211">
        <f>IF(G1748="","",IF(AND(COUNTIFS($J$18:J1748,J1748)=1,G1748&lt;&gt;""),1,""))</f>
        <v>1</v>
      </c>
      <c r="AI1748" s="28">
        <f t="shared" si="341"/>
        <v>10844605.840707963</v>
      </c>
      <c r="AJ1748" s="28">
        <f t="shared" si="342"/>
        <v>1523130.9860707966</v>
      </c>
      <c r="AK1748" s="29">
        <f t="shared" si="343"/>
        <v>0.14045056209911663</v>
      </c>
      <c r="AL1748" s="210"/>
      <c r="AM1748" s="210"/>
      <c r="AN1748" s="210"/>
      <c r="AO1748" s="210"/>
      <c r="AP1748" s="45" t="str">
        <f t="shared" si="344"/>
        <v>20219</v>
      </c>
      <c r="AQ1748" s="45" t="str">
        <f t="shared" si="345"/>
        <v>20219RMB</v>
      </c>
    </row>
    <row r="1749" spans="1:43" s="15" customFormat="1">
      <c r="A1749" s="208" t="s">
        <v>40</v>
      </c>
      <c r="B1749" s="209">
        <v>2021</v>
      </c>
      <c r="C1749" s="209">
        <v>7</v>
      </c>
      <c r="D1749" s="57" t="str">
        <f t="shared" si="334"/>
        <v>Q2</v>
      </c>
      <c r="E1749" s="208" t="s">
        <v>40</v>
      </c>
      <c r="F1749" s="209">
        <v>2021</v>
      </c>
      <c r="G1749" s="209">
        <v>9</v>
      </c>
      <c r="H1749" s="213"/>
      <c r="I1749" s="57" t="str">
        <f t="shared" si="337"/>
        <v>Q2</v>
      </c>
      <c r="J1749" s="204" t="s">
        <v>1803</v>
      </c>
      <c r="K1749" s="213" t="s">
        <v>983</v>
      </c>
      <c r="L1749" s="210" t="s">
        <v>55</v>
      </c>
      <c r="M1749" s="208" t="s">
        <v>47</v>
      </c>
      <c r="N1749" s="208">
        <v>1</v>
      </c>
      <c r="O1749" s="208"/>
      <c r="P1749" s="57" t="str">
        <f t="shared" si="338"/>
        <v>MAIN UNIT</v>
      </c>
      <c r="Q1749" s="208" t="s">
        <v>48</v>
      </c>
      <c r="R1749" s="208" t="s">
        <v>49</v>
      </c>
      <c r="S1749" s="208" t="s">
        <v>36</v>
      </c>
      <c r="T1749" s="208" t="s">
        <v>65</v>
      </c>
      <c r="U1749" s="208" t="s">
        <v>66</v>
      </c>
      <c r="V1749" s="208" t="s">
        <v>99</v>
      </c>
      <c r="W1749" s="208" t="s">
        <v>51</v>
      </c>
      <c r="X1749" s="34">
        <v>544000</v>
      </c>
      <c r="Y1749" s="215" t="str">
        <f t="shared" si="336"/>
        <v>1.13</v>
      </c>
      <c r="Z1749" s="26">
        <f t="shared" si="335"/>
        <v>544000</v>
      </c>
      <c r="AA1749" s="208">
        <v>1.2</v>
      </c>
      <c r="AB1749" s="35">
        <f t="shared" si="346"/>
        <v>577699.11504424782</v>
      </c>
      <c r="AC1749" s="27">
        <f t="shared" si="339"/>
        <v>84748.460176991153</v>
      </c>
      <c r="AD1749" s="212">
        <v>0.1467</v>
      </c>
      <c r="AE1749" s="211">
        <f t="shared" si="340"/>
        <v>0</v>
      </c>
      <c r="AF1749" s="211" t="str">
        <f>IF(AND(COUNTIFS($J$18:J1749,J1749)=1,AE1749=1),1,"")</f>
        <v/>
      </c>
      <c r="AG1749" s="211" t="str">
        <f>IF(C1749="","",IF(AND(COUNTIFS($J$18:J1749,J1749)=1,C1749&lt;&gt;""),1,""))</f>
        <v/>
      </c>
      <c r="AH1749" s="211" t="str">
        <f>IF(G1749="","",IF(AND(COUNTIFS($J$18:J1749,J1749)=1,G1749&lt;&gt;""),1,""))</f>
        <v/>
      </c>
      <c r="AI1749" s="28">
        <f t="shared" si="341"/>
        <v>10844605.840707963</v>
      </c>
      <c r="AJ1749" s="28">
        <f t="shared" si="342"/>
        <v>1523130.9860707966</v>
      </c>
      <c r="AK1749" s="29">
        <f t="shared" si="343"/>
        <v>0.14045056209911663</v>
      </c>
      <c r="AL1749" s="210"/>
      <c r="AM1749" s="210"/>
      <c r="AN1749" s="210"/>
      <c r="AO1749" s="210"/>
      <c r="AP1749" s="45" t="str">
        <f t="shared" si="344"/>
        <v>20219</v>
      </c>
      <c r="AQ1749" s="45" t="str">
        <f t="shared" si="345"/>
        <v>20219RMB</v>
      </c>
    </row>
    <row r="1750" spans="1:43" s="15" customFormat="1">
      <c r="A1750" s="208" t="s">
        <v>40</v>
      </c>
      <c r="B1750" s="209">
        <v>2021</v>
      </c>
      <c r="C1750" s="209">
        <v>7</v>
      </c>
      <c r="D1750" s="57" t="str">
        <f t="shared" si="334"/>
        <v>Q2</v>
      </c>
      <c r="E1750" s="208" t="s">
        <v>40</v>
      </c>
      <c r="F1750" s="209">
        <v>2021</v>
      </c>
      <c r="G1750" s="209">
        <v>9</v>
      </c>
      <c r="H1750" s="213"/>
      <c r="I1750" s="57" t="str">
        <f t="shared" si="337"/>
        <v>Q2</v>
      </c>
      <c r="J1750" s="204" t="s">
        <v>1803</v>
      </c>
      <c r="K1750" s="213" t="s">
        <v>983</v>
      </c>
      <c r="L1750" s="210" t="s">
        <v>55</v>
      </c>
      <c r="M1750" s="208" t="s">
        <v>47</v>
      </c>
      <c r="N1750" s="208">
        <v>1</v>
      </c>
      <c r="O1750" s="208"/>
      <c r="P1750" s="57" t="str">
        <f t="shared" si="338"/>
        <v>MAIN UNIT</v>
      </c>
      <c r="Q1750" s="208" t="s">
        <v>48</v>
      </c>
      <c r="R1750" s="208" t="s">
        <v>49</v>
      </c>
      <c r="S1750" s="208" t="s">
        <v>36</v>
      </c>
      <c r="T1750" s="208" t="s">
        <v>65</v>
      </c>
      <c r="U1750" s="208" t="s">
        <v>66</v>
      </c>
      <c r="V1750" s="208" t="s">
        <v>99</v>
      </c>
      <c r="W1750" s="208" t="s">
        <v>51</v>
      </c>
      <c r="X1750" s="34">
        <v>544000</v>
      </c>
      <c r="Y1750" s="215" t="str">
        <f t="shared" si="336"/>
        <v>1.13</v>
      </c>
      <c r="Z1750" s="26">
        <f t="shared" si="335"/>
        <v>544000</v>
      </c>
      <c r="AA1750" s="208">
        <v>1.2</v>
      </c>
      <c r="AB1750" s="35">
        <f t="shared" si="346"/>
        <v>577699.11504424782</v>
      </c>
      <c r="AC1750" s="27">
        <f t="shared" si="339"/>
        <v>84748.460176991153</v>
      </c>
      <c r="AD1750" s="212">
        <v>0.1467</v>
      </c>
      <c r="AE1750" s="211">
        <f t="shared" si="340"/>
        <v>0</v>
      </c>
      <c r="AF1750" s="211" t="str">
        <f>IF(AND(COUNTIFS($J$18:J1750,J1750)=1,AE1750=1),1,"")</f>
        <v/>
      </c>
      <c r="AG1750" s="211" t="str">
        <f>IF(C1750="","",IF(AND(COUNTIFS($J$18:J1750,J1750)=1,C1750&lt;&gt;""),1,""))</f>
        <v/>
      </c>
      <c r="AH1750" s="211" t="str">
        <f>IF(G1750="","",IF(AND(COUNTIFS($J$18:J1750,J1750)=1,G1750&lt;&gt;""),1,""))</f>
        <v/>
      </c>
      <c r="AI1750" s="28">
        <f t="shared" si="341"/>
        <v>10844605.840707963</v>
      </c>
      <c r="AJ1750" s="28">
        <f t="shared" si="342"/>
        <v>1523130.9860707966</v>
      </c>
      <c r="AK1750" s="29">
        <f t="shared" si="343"/>
        <v>0.14045056209911663</v>
      </c>
      <c r="AL1750" s="210"/>
      <c r="AM1750" s="210"/>
      <c r="AN1750" s="210"/>
      <c r="AO1750" s="210"/>
      <c r="AP1750" s="45" t="str">
        <f t="shared" si="344"/>
        <v>20219</v>
      </c>
      <c r="AQ1750" s="45" t="str">
        <f t="shared" si="345"/>
        <v>20219RMB</v>
      </c>
    </row>
    <row r="1751" spans="1:43" s="15" customFormat="1">
      <c r="A1751" s="208" t="s">
        <v>40</v>
      </c>
      <c r="B1751" s="209">
        <v>2021</v>
      </c>
      <c r="C1751" s="209">
        <v>7</v>
      </c>
      <c r="D1751" s="57" t="str">
        <f t="shared" si="334"/>
        <v>Q2</v>
      </c>
      <c r="E1751" s="208" t="s">
        <v>40</v>
      </c>
      <c r="F1751" s="209">
        <v>2021</v>
      </c>
      <c r="G1751" s="209">
        <v>9</v>
      </c>
      <c r="H1751" s="213"/>
      <c r="I1751" s="57" t="str">
        <f t="shared" si="337"/>
        <v>Q2</v>
      </c>
      <c r="J1751" s="204" t="s">
        <v>1803</v>
      </c>
      <c r="K1751" s="213" t="s">
        <v>983</v>
      </c>
      <c r="L1751" s="210" t="s">
        <v>55</v>
      </c>
      <c r="M1751" s="208" t="s">
        <v>47</v>
      </c>
      <c r="N1751" s="208">
        <v>1</v>
      </c>
      <c r="O1751" s="208"/>
      <c r="P1751" s="57" t="str">
        <f t="shared" si="338"/>
        <v>MAIN UNIT</v>
      </c>
      <c r="Q1751" s="208" t="s">
        <v>48</v>
      </c>
      <c r="R1751" s="208" t="s">
        <v>49</v>
      </c>
      <c r="S1751" s="208" t="s">
        <v>36</v>
      </c>
      <c r="T1751" s="208" t="s">
        <v>65</v>
      </c>
      <c r="U1751" s="208" t="s">
        <v>66</v>
      </c>
      <c r="V1751" s="208" t="s">
        <v>99</v>
      </c>
      <c r="W1751" s="208" t="s">
        <v>51</v>
      </c>
      <c r="X1751" s="34">
        <v>544000</v>
      </c>
      <c r="Y1751" s="215" t="str">
        <f t="shared" si="336"/>
        <v>1.13</v>
      </c>
      <c r="Z1751" s="26">
        <f t="shared" si="335"/>
        <v>544000</v>
      </c>
      <c r="AA1751" s="208">
        <v>1.2</v>
      </c>
      <c r="AB1751" s="35">
        <f t="shared" si="346"/>
        <v>577699.11504424782</v>
      </c>
      <c r="AC1751" s="27">
        <f t="shared" si="339"/>
        <v>84748.460176991153</v>
      </c>
      <c r="AD1751" s="212">
        <v>0.1467</v>
      </c>
      <c r="AE1751" s="211">
        <f t="shared" si="340"/>
        <v>0</v>
      </c>
      <c r="AF1751" s="211" t="str">
        <f>IF(AND(COUNTIFS($J$18:J1751,J1751)=1,AE1751=1),1,"")</f>
        <v/>
      </c>
      <c r="AG1751" s="211" t="str">
        <f>IF(C1751="","",IF(AND(COUNTIFS($J$18:J1751,J1751)=1,C1751&lt;&gt;""),1,""))</f>
        <v/>
      </c>
      <c r="AH1751" s="211" t="str">
        <f>IF(G1751="","",IF(AND(COUNTIFS($J$18:J1751,J1751)=1,G1751&lt;&gt;""),1,""))</f>
        <v/>
      </c>
      <c r="AI1751" s="28">
        <f t="shared" si="341"/>
        <v>10844605.840707963</v>
      </c>
      <c r="AJ1751" s="28">
        <f t="shared" si="342"/>
        <v>1523130.9860707966</v>
      </c>
      <c r="AK1751" s="29">
        <f t="shared" si="343"/>
        <v>0.14045056209911663</v>
      </c>
      <c r="AL1751" s="210"/>
      <c r="AM1751" s="210"/>
      <c r="AN1751" s="210"/>
      <c r="AO1751" s="210"/>
      <c r="AP1751" s="45" t="str">
        <f t="shared" si="344"/>
        <v>20219</v>
      </c>
      <c r="AQ1751" s="45" t="str">
        <f t="shared" si="345"/>
        <v>20219RMB</v>
      </c>
    </row>
    <row r="1752" spans="1:43" s="15" customFormat="1">
      <c r="A1752" s="208" t="s">
        <v>35</v>
      </c>
      <c r="B1752" s="209">
        <v>2021</v>
      </c>
      <c r="C1752" s="209">
        <v>3</v>
      </c>
      <c r="D1752" s="57" t="str">
        <f t="shared" si="334"/>
        <v>Q4</v>
      </c>
      <c r="E1752" s="208" t="s">
        <v>40</v>
      </c>
      <c r="F1752" s="209">
        <v>2021</v>
      </c>
      <c r="G1752" s="209">
        <v>10</v>
      </c>
      <c r="H1752" s="213"/>
      <c r="I1752" s="57" t="str">
        <f t="shared" si="337"/>
        <v>Q3</v>
      </c>
      <c r="J1752" s="204" t="s">
        <v>1804</v>
      </c>
      <c r="K1752" s="213" t="s">
        <v>1805</v>
      </c>
      <c r="L1752" s="210" t="s">
        <v>79</v>
      </c>
      <c r="M1752" s="208" t="s">
        <v>47</v>
      </c>
      <c r="N1752" s="208">
        <v>1</v>
      </c>
      <c r="O1752" s="208"/>
      <c r="P1752" s="57" t="str">
        <f t="shared" si="338"/>
        <v>MAIN UNIT</v>
      </c>
      <c r="Q1752" s="208" t="s">
        <v>56</v>
      </c>
      <c r="R1752" s="208" t="s">
        <v>49</v>
      </c>
      <c r="S1752" s="208" t="s">
        <v>36</v>
      </c>
      <c r="T1752" s="208" t="s">
        <v>419</v>
      </c>
      <c r="U1752" s="208" t="s">
        <v>66</v>
      </c>
      <c r="V1752" s="208" t="s">
        <v>114</v>
      </c>
      <c r="W1752" s="208" t="s">
        <v>96</v>
      </c>
      <c r="X1752" s="34">
        <v>15000000</v>
      </c>
      <c r="Y1752" s="215" t="str">
        <f t="shared" si="336"/>
        <v>1</v>
      </c>
      <c r="Z1752" s="26">
        <f t="shared" si="335"/>
        <v>15000000</v>
      </c>
      <c r="AA1752" s="208">
        <v>7.0999999999999994E-2</v>
      </c>
      <c r="AB1752" s="35">
        <f t="shared" si="346"/>
        <v>1065000</v>
      </c>
      <c r="AC1752" s="27">
        <f t="shared" si="339"/>
        <v>90099</v>
      </c>
      <c r="AD1752" s="212">
        <v>8.4599999999999995E-2</v>
      </c>
      <c r="AE1752" s="211">
        <f t="shared" si="340"/>
        <v>1</v>
      </c>
      <c r="AF1752" s="211">
        <f>IF(AND(COUNTIFS($J$18:J1752,J1752)=1,AE1752=1),1,"")</f>
        <v>1</v>
      </c>
      <c r="AG1752" s="211">
        <f>IF(C1752="","",IF(AND(COUNTIFS($J$18:J1752,J1752)=1,C1752&lt;&gt;""),1,""))</f>
        <v>1</v>
      </c>
      <c r="AH1752" s="211">
        <f>IF(G1752="","",IF(AND(COUNTIFS($J$18:J1752,J1752)=1,G1752&lt;&gt;""),1,""))</f>
        <v>1</v>
      </c>
      <c r="AI1752" s="28">
        <f t="shared" si="341"/>
        <v>15533177.71460177</v>
      </c>
      <c r="AJ1752" s="28">
        <f t="shared" si="342"/>
        <v>1819298.5437526549</v>
      </c>
      <c r="AK1752" s="29">
        <f t="shared" si="343"/>
        <v>0.11712339723265035</v>
      </c>
      <c r="AL1752" s="210"/>
      <c r="AM1752" s="210"/>
      <c r="AN1752" s="210"/>
      <c r="AO1752" s="210"/>
      <c r="AP1752" s="45" t="str">
        <f t="shared" si="344"/>
        <v>202110</v>
      </c>
      <c r="AQ1752" s="45" t="str">
        <f t="shared" si="345"/>
        <v>202110JPY</v>
      </c>
    </row>
    <row r="1753" spans="1:43" s="15" customFormat="1">
      <c r="A1753" s="208" t="s">
        <v>35</v>
      </c>
      <c r="B1753" s="209">
        <v>2021</v>
      </c>
      <c r="C1753" s="209">
        <v>3</v>
      </c>
      <c r="D1753" s="57" t="str">
        <f t="shared" si="334"/>
        <v>Q4</v>
      </c>
      <c r="E1753" s="208" t="s">
        <v>40</v>
      </c>
      <c r="F1753" s="209">
        <v>2021</v>
      </c>
      <c r="G1753" s="209">
        <v>10</v>
      </c>
      <c r="H1753" s="213"/>
      <c r="I1753" s="57" t="str">
        <f t="shared" si="337"/>
        <v>Q3</v>
      </c>
      <c r="J1753" s="204" t="s">
        <v>1804</v>
      </c>
      <c r="K1753" s="213" t="s">
        <v>1805</v>
      </c>
      <c r="L1753" s="210" t="s">
        <v>79</v>
      </c>
      <c r="M1753" s="208" t="s">
        <v>47</v>
      </c>
      <c r="N1753" s="208">
        <v>1</v>
      </c>
      <c r="O1753" s="208"/>
      <c r="P1753" s="57" t="str">
        <f t="shared" si="338"/>
        <v>MAIN UNIT</v>
      </c>
      <c r="Q1753" s="208" t="s">
        <v>56</v>
      </c>
      <c r="R1753" s="208" t="s">
        <v>49</v>
      </c>
      <c r="S1753" s="208" t="s">
        <v>36</v>
      </c>
      <c r="T1753" s="208" t="s">
        <v>419</v>
      </c>
      <c r="U1753" s="208" t="s">
        <v>66</v>
      </c>
      <c r="V1753" s="208" t="s">
        <v>114</v>
      </c>
      <c r="W1753" s="208" t="s">
        <v>96</v>
      </c>
      <c r="X1753" s="34">
        <v>15000000</v>
      </c>
      <c r="Y1753" s="215" t="str">
        <f t="shared" si="336"/>
        <v>1</v>
      </c>
      <c r="Z1753" s="26">
        <f t="shared" si="335"/>
        <v>15000000</v>
      </c>
      <c r="AA1753" s="208">
        <v>7.0999999999999994E-2</v>
      </c>
      <c r="AB1753" s="35">
        <f t="shared" si="346"/>
        <v>1065000</v>
      </c>
      <c r="AC1753" s="27">
        <f t="shared" si="339"/>
        <v>90099</v>
      </c>
      <c r="AD1753" s="212">
        <v>8.4599999999999995E-2</v>
      </c>
      <c r="AE1753" s="211">
        <f t="shared" si="340"/>
        <v>1</v>
      </c>
      <c r="AF1753" s="211" t="str">
        <f>IF(AND(COUNTIFS($J$18:J1753,J1753)=1,AE1753=1),1,"")</f>
        <v/>
      </c>
      <c r="AG1753" s="211" t="str">
        <f>IF(C1753="","",IF(AND(COUNTIFS($J$18:J1753,J1753)=1,C1753&lt;&gt;""),1,""))</f>
        <v/>
      </c>
      <c r="AH1753" s="211" t="str">
        <f>IF(G1753="","",IF(AND(COUNTIFS($J$18:J1753,J1753)=1,G1753&lt;&gt;""),1,""))</f>
        <v/>
      </c>
      <c r="AI1753" s="28">
        <f t="shared" si="341"/>
        <v>15533177.71460177</v>
      </c>
      <c r="AJ1753" s="28">
        <f t="shared" si="342"/>
        <v>1819298.5437526549</v>
      </c>
      <c r="AK1753" s="29">
        <f t="shared" si="343"/>
        <v>0.11712339723265035</v>
      </c>
      <c r="AL1753" s="210"/>
      <c r="AM1753" s="210"/>
      <c r="AN1753" s="210"/>
      <c r="AO1753" s="210"/>
      <c r="AP1753" s="45" t="str">
        <f t="shared" si="344"/>
        <v>202110</v>
      </c>
      <c r="AQ1753" s="45" t="str">
        <f t="shared" si="345"/>
        <v>202110JPY</v>
      </c>
    </row>
    <row r="1754" spans="1:43" s="15" customFormat="1">
      <c r="A1754" s="208" t="s">
        <v>35</v>
      </c>
      <c r="B1754" s="209">
        <v>2021</v>
      </c>
      <c r="C1754" s="209">
        <v>3</v>
      </c>
      <c r="D1754" s="57" t="str">
        <f t="shared" si="334"/>
        <v>Q4</v>
      </c>
      <c r="E1754" s="208" t="s">
        <v>40</v>
      </c>
      <c r="F1754" s="209">
        <v>2021</v>
      </c>
      <c r="G1754" s="209">
        <v>10</v>
      </c>
      <c r="H1754" s="213"/>
      <c r="I1754" s="57" t="str">
        <f t="shared" si="337"/>
        <v>Q3</v>
      </c>
      <c r="J1754" s="204" t="s">
        <v>1804</v>
      </c>
      <c r="K1754" s="213" t="s">
        <v>1805</v>
      </c>
      <c r="L1754" s="210" t="s">
        <v>55</v>
      </c>
      <c r="M1754" s="208" t="s">
        <v>47</v>
      </c>
      <c r="N1754" s="208">
        <v>1</v>
      </c>
      <c r="O1754" s="208"/>
      <c r="P1754" s="57" t="str">
        <f t="shared" si="338"/>
        <v>MAIN UNIT</v>
      </c>
      <c r="Q1754" s="208" t="s">
        <v>56</v>
      </c>
      <c r="R1754" s="208" t="s">
        <v>49</v>
      </c>
      <c r="S1754" s="208" t="s">
        <v>36</v>
      </c>
      <c r="T1754" s="208" t="s">
        <v>419</v>
      </c>
      <c r="U1754" s="208" t="s">
        <v>66</v>
      </c>
      <c r="V1754" s="208" t="s">
        <v>114</v>
      </c>
      <c r="W1754" s="208" t="s">
        <v>96</v>
      </c>
      <c r="X1754" s="34">
        <v>8860125</v>
      </c>
      <c r="Y1754" s="215" t="str">
        <f t="shared" si="336"/>
        <v>1</v>
      </c>
      <c r="Z1754" s="26">
        <f t="shared" si="335"/>
        <v>8860125</v>
      </c>
      <c r="AA1754" s="208">
        <v>7.0999999999999994E-2</v>
      </c>
      <c r="AB1754" s="35">
        <f t="shared" si="346"/>
        <v>629068.875</v>
      </c>
      <c r="AC1754" s="27">
        <f t="shared" si="339"/>
        <v>53219.226824999998</v>
      </c>
      <c r="AD1754" s="212">
        <v>8.4599999999999995E-2</v>
      </c>
      <c r="AE1754" s="211">
        <f t="shared" si="340"/>
        <v>1</v>
      </c>
      <c r="AF1754" s="211" t="str">
        <f>IF(AND(COUNTIFS($J$18:J1754,J1754)=1,AE1754=1),1,"")</f>
        <v/>
      </c>
      <c r="AG1754" s="211" t="str">
        <f>IF(C1754="","",IF(AND(COUNTIFS($J$18:J1754,J1754)=1,C1754&lt;&gt;""),1,""))</f>
        <v/>
      </c>
      <c r="AH1754" s="211" t="str">
        <f>IF(G1754="","",IF(AND(COUNTIFS($J$18:J1754,J1754)=1,G1754&lt;&gt;""),1,""))</f>
        <v/>
      </c>
      <c r="AI1754" s="28">
        <f t="shared" si="341"/>
        <v>15533177.71460177</v>
      </c>
      <c r="AJ1754" s="28">
        <f t="shared" si="342"/>
        <v>1819298.5437526549</v>
      </c>
      <c r="AK1754" s="29">
        <f t="shared" si="343"/>
        <v>0.11712339723265035</v>
      </c>
      <c r="AL1754" s="210"/>
      <c r="AM1754" s="210"/>
      <c r="AN1754" s="210"/>
      <c r="AO1754" s="210"/>
      <c r="AP1754" s="45" t="str">
        <f t="shared" si="344"/>
        <v>202110</v>
      </c>
      <c r="AQ1754" s="45" t="str">
        <f t="shared" si="345"/>
        <v>202110JPY</v>
      </c>
    </row>
    <row r="1755" spans="1:43" s="15" customFormat="1">
      <c r="A1755" s="208" t="s">
        <v>35</v>
      </c>
      <c r="B1755" s="209">
        <v>2021</v>
      </c>
      <c r="C1755" s="209">
        <v>3</v>
      </c>
      <c r="D1755" s="57" t="str">
        <f t="shared" si="334"/>
        <v>Q4</v>
      </c>
      <c r="E1755" s="208" t="s">
        <v>40</v>
      </c>
      <c r="F1755" s="209">
        <v>2021</v>
      </c>
      <c r="G1755" s="209">
        <v>10</v>
      </c>
      <c r="H1755" s="213"/>
      <c r="I1755" s="57" t="str">
        <f t="shared" si="337"/>
        <v>Q3</v>
      </c>
      <c r="J1755" s="204" t="s">
        <v>1804</v>
      </c>
      <c r="K1755" s="213" t="s">
        <v>1805</v>
      </c>
      <c r="L1755" s="210" t="s">
        <v>55</v>
      </c>
      <c r="M1755" s="208" t="s">
        <v>47</v>
      </c>
      <c r="N1755" s="208">
        <v>1</v>
      </c>
      <c r="O1755" s="208"/>
      <c r="P1755" s="57" t="str">
        <f t="shared" si="338"/>
        <v>MAIN UNIT</v>
      </c>
      <c r="Q1755" s="208" t="s">
        <v>56</v>
      </c>
      <c r="R1755" s="208" t="s">
        <v>49</v>
      </c>
      <c r="S1755" s="208" t="s">
        <v>36</v>
      </c>
      <c r="T1755" s="208" t="s">
        <v>419</v>
      </c>
      <c r="U1755" s="208" t="s">
        <v>66</v>
      </c>
      <c r="V1755" s="208" t="s">
        <v>114</v>
      </c>
      <c r="W1755" s="208" t="s">
        <v>96</v>
      </c>
      <c r="X1755" s="34">
        <v>8860125</v>
      </c>
      <c r="Y1755" s="215" t="str">
        <f t="shared" si="336"/>
        <v>1</v>
      </c>
      <c r="Z1755" s="26">
        <f t="shared" si="335"/>
        <v>8860125</v>
      </c>
      <c r="AA1755" s="208">
        <v>7.0999999999999994E-2</v>
      </c>
      <c r="AB1755" s="35">
        <f t="shared" si="346"/>
        <v>629068.875</v>
      </c>
      <c r="AC1755" s="27">
        <f t="shared" si="339"/>
        <v>53219.226824999998</v>
      </c>
      <c r="AD1755" s="212">
        <v>8.4599999999999995E-2</v>
      </c>
      <c r="AE1755" s="211">
        <f t="shared" si="340"/>
        <v>1</v>
      </c>
      <c r="AF1755" s="211" t="str">
        <f>IF(AND(COUNTIFS($J$18:J1755,J1755)=1,AE1755=1),1,"")</f>
        <v/>
      </c>
      <c r="AG1755" s="211" t="str">
        <f>IF(C1755="","",IF(AND(COUNTIFS($J$18:J1755,J1755)=1,C1755&lt;&gt;""),1,""))</f>
        <v/>
      </c>
      <c r="AH1755" s="211" t="str">
        <f>IF(G1755="","",IF(AND(COUNTIFS($J$18:J1755,J1755)=1,G1755&lt;&gt;""),1,""))</f>
        <v/>
      </c>
      <c r="AI1755" s="28">
        <f t="shared" si="341"/>
        <v>15533177.71460177</v>
      </c>
      <c r="AJ1755" s="28">
        <f t="shared" si="342"/>
        <v>1819298.5437526549</v>
      </c>
      <c r="AK1755" s="29">
        <f t="shared" si="343"/>
        <v>0.11712339723265035</v>
      </c>
      <c r="AL1755" s="210"/>
      <c r="AM1755" s="210"/>
      <c r="AN1755" s="210"/>
      <c r="AO1755" s="210"/>
      <c r="AP1755" s="45" t="str">
        <f t="shared" si="344"/>
        <v>202110</v>
      </c>
      <c r="AQ1755" s="45" t="str">
        <f t="shared" si="345"/>
        <v>202110JPY</v>
      </c>
    </row>
    <row r="1756" spans="1:43" s="15" customFormat="1">
      <c r="A1756" s="208" t="s">
        <v>35</v>
      </c>
      <c r="B1756" s="209">
        <v>2021</v>
      </c>
      <c r="C1756" s="209">
        <v>3</v>
      </c>
      <c r="D1756" s="57" t="str">
        <f t="shared" si="334"/>
        <v>Q4</v>
      </c>
      <c r="E1756" s="208" t="s">
        <v>40</v>
      </c>
      <c r="F1756" s="209">
        <v>2021</v>
      </c>
      <c r="G1756" s="209">
        <v>10</v>
      </c>
      <c r="H1756" s="213"/>
      <c r="I1756" s="57" t="str">
        <f t="shared" si="337"/>
        <v>Q3</v>
      </c>
      <c r="J1756" s="204" t="s">
        <v>1806</v>
      </c>
      <c r="K1756" s="213" t="s">
        <v>1807</v>
      </c>
      <c r="L1756" s="210" t="s">
        <v>79</v>
      </c>
      <c r="M1756" s="208" t="s">
        <v>47</v>
      </c>
      <c r="N1756" s="208">
        <v>1</v>
      </c>
      <c r="O1756" s="208"/>
      <c r="P1756" s="57" t="str">
        <f t="shared" si="338"/>
        <v>MAIN UNIT</v>
      </c>
      <c r="Q1756" s="208" t="s">
        <v>48</v>
      </c>
      <c r="R1756" s="208" t="s">
        <v>49</v>
      </c>
      <c r="S1756" s="208" t="s">
        <v>36</v>
      </c>
      <c r="T1756" s="208" t="s">
        <v>65</v>
      </c>
      <c r="U1756" s="208" t="s">
        <v>66</v>
      </c>
      <c r="V1756" s="208" t="s">
        <v>114</v>
      </c>
      <c r="W1756" s="208" t="s">
        <v>96</v>
      </c>
      <c r="X1756" s="34">
        <v>11800000</v>
      </c>
      <c r="Y1756" s="215" t="str">
        <f t="shared" si="336"/>
        <v>1</v>
      </c>
      <c r="Z1756" s="26">
        <f t="shared" si="335"/>
        <v>11800000</v>
      </c>
      <c r="AA1756" s="208">
        <v>7.0999999999999994E-2</v>
      </c>
      <c r="AB1756" s="35">
        <f t="shared" si="346"/>
        <v>837799.99999999988</v>
      </c>
      <c r="AC1756" s="27">
        <f t="shared" si="339"/>
        <v>99111.739999999991</v>
      </c>
      <c r="AD1756" s="212">
        <v>0.1183</v>
      </c>
      <c r="AE1756" s="211">
        <f t="shared" si="340"/>
        <v>0</v>
      </c>
      <c r="AF1756" s="211" t="str">
        <f>IF(AND(COUNTIFS($J$18:J1756,J1756)=1,AE1756=1),1,"")</f>
        <v/>
      </c>
      <c r="AG1756" s="211">
        <f>IF(C1756="","",IF(AND(COUNTIFS($J$18:J1756,J1756)=1,C1756&lt;&gt;""),1,""))</f>
        <v>1</v>
      </c>
      <c r="AH1756" s="211">
        <f>IF(G1756="","",IF(AND(COUNTIFS($J$18:J1756,J1756)=1,G1756&lt;&gt;""),1,""))</f>
        <v>1</v>
      </c>
      <c r="AI1756" s="28">
        <f t="shared" si="341"/>
        <v>15533177.71460177</v>
      </c>
      <c r="AJ1756" s="28">
        <f t="shared" si="342"/>
        <v>1819298.5437526549</v>
      </c>
      <c r="AK1756" s="29">
        <f t="shared" si="343"/>
        <v>0.11712339723265035</v>
      </c>
      <c r="AL1756" s="210"/>
      <c r="AM1756" s="210"/>
      <c r="AN1756" s="210"/>
      <c r="AO1756" s="210"/>
      <c r="AP1756" s="45" t="str">
        <f t="shared" si="344"/>
        <v>202110</v>
      </c>
      <c r="AQ1756" s="45" t="str">
        <f t="shared" si="345"/>
        <v>202110JPY</v>
      </c>
    </row>
    <row r="1757" spans="1:43" s="15" customFormat="1">
      <c r="A1757" s="208" t="s">
        <v>40</v>
      </c>
      <c r="B1757" s="209">
        <v>2021</v>
      </c>
      <c r="C1757" s="209">
        <v>4</v>
      </c>
      <c r="D1757" s="57" t="str">
        <f t="shared" si="334"/>
        <v>Q1</v>
      </c>
      <c r="E1757" s="208" t="s">
        <v>40</v>
      </c>
      <c r="F1757" s="209">
        <v>2021</v>
      </c>
      <c r="G1757" s="209">
        <v>10</v>
      </c>
      <c r="H1757" s="213"/>
      <c r="I1757" s="57" t="str">
        <f t="shared" si="337"/>
        <v>Q3</v>
      </c>
      <c r="J1757" s="204" t="s">
        <v>1808</v>
      </c>
      <c r="K1757" s="213" t="s">
        <v>1809</v>
      </c>
      <c r="L1757" s="210" t="s">
        <v>79</v>
      </c>
      <c r="M1757" s="208" t="s">
        <v>47</v>
      </c>
      <c r="N1757" s="208">
        <v>1</v>
      </c>
      <c r="O1757" s="208"/>
      <c r="P1757" s="57" t="str">
        <f t="shared" si="338"/>
        <v>MAIN UNIT</v>
      </c>
      <c r="Q1757" s="208" t="s">
        <v>56</v>
      </c>
      <c r="R1757" s="208" t="s">
        <v>49</v>
      </c>
      <c r="S1757" s="208" t="s">
        <v>36</v>
      </c>
      <c r="T1757" s="208" t="s">
        <v>65</v>
      </c>
      <c r="U1757" s="208" t="s">
        <v>66</v>
      </c>
      <c r="V1757" s="208" t="s">
        <v>119</v>
      </c>
      <c r="W1757" s="208" t="s">
        <v>96</v>
      </c>
      <c r="X1757" s="34">
        <v>13500000</v>
      </c>
      <c r="Y1757" s="215" t="str">
        <f t="shared" si="336"/>
        <v>1</v>
      </c>
      <c r="Z1757" s="26">
        <f t="shared" si="335"/>
        <v>13500000</v>
      </c>
      <c r="AA1757" s="208">
        <v>7.0999999999999994E-2</v>
      </c>
      <c r="AB1757" s="35">
        <f t="shared" si="346"/>
        <v>958499.99999999988</v>
      </c>
      <c r="AC1757" s="27">
        <f t="shared" si="339"/>
        <v>130451.84999999998</v>
      </c>
      <c r="AD1757" s="212">
        <v>0.1361</v>
      </c>
      <c r="AE1757" s="211">
        <f t="shared" si="340"/>
        <v>1</v>
      </c>
      <c r="AF1757" s="211">
        <f>IF(AND(COUNTIFS($J$18:J1757,J1757)=1,AE1757=1),1,"")</f>
        <v>1</v>
      </c>
      <c r="AG1757" s="211">
        <f>IF(C1757="","",IF(AND(COUNTIFS($J$18:J1757,J1757)=1,C1757&lt;&gt;""),1,""))</f>
        <v>1</v>
      </c>
      <c r="AH1757" s="211">
        <f>IF(G1757="","",IF(AND(COUNTIFS($J$18:J1757,J1757)=1,G1757&lt;&gt;""),1,""))</f>
        <v>1</v>
      </c>
      <c r="AI1757" s="28">
        <f t="shared" si="341"/>
        <v>15533177.71460177</v>
      </c>
      <c r="AJ1757" s="28">
        <f t="shared" si="342"/>
        <v>1819298.5437526549</v>
      </c>
      <c r="AK1757" s="29">
        <f t="shared" si="343"/>
        <v>0.11712339723265035</v>
      </c>
      <c r="AL1757" s="210"/>
      <c r="AM1757" s="210"/>
      <c r="AN1757" s="210"/>
      <c r="AO1757" s="210"/>
      <c r="AP1757" s="45" t="str">
        <f t="shared" si="344"/>
        <v>202110</v>
      </c>
      <c r="AQ1757" s="45" t="str">
        <f t="shared" si="345"/>
        <v>202110JPY</v>
      </c>
    </row>
    <row r="1758" spans="1:43" s="15" customFormat="1">
      <c r="A1758" s="208" t="s">
        <v>40</v>
      </c>
      <c r="B1758" s="209">
        <v>2021</v>
      </c>
      <c r="C1758" s="209">
        <v>4</v>
      </c>
      <c r="D1758" s="57" t="str">
        <f t="shared" si="334"/>
        <v>Q1</v>
      </c>
      <c r="E1758" s="208" t="s">
        <v>40</v>
      </c>
      <c r="F1758" s="209">
        <v>2021</v>
      </c>
      <c r="G1758" s="209">
        <v>10</v>
      </c>
      <c r="H1758" s="213"/>
      <c r="I1758" s="57" t="str">
        <f t="shared" si="337"/>
        <v>Q3</v>
      </c>
      <c r="J1758" s="204" t="s">
        <v>1810</v>
      </c>
      <c r="K1758" s="213" t="s">
        <v>1105</v>
      </c>
      <c r="L1758" s="210" t="s">
        <v>79</v>
      </c>
      <c r="M1758" s="208" t="s">
        <v>47</v>
      </c>
      <c r="N1758" s="208">
        <v>1</v>
      </c>
      <c r="O1758" s="208"/>
      <c r="P1758" s="57" t="str">
        <f t="shared" si="338"/>
        <v>MAIN UNIT</v>
      </c>
      <c r="Q1758" s="208" t="s">
        <v>48</v>
      </c>
      <c r="R1758" s="208" t="s">
        <v>49</v>
      </c>
      <c r="S1758" s="208" t="s">
        <v>36</v>
      </c>
      <c r="T1758" s="208" t="s">
        <v>65</v>
      </c>
      <c r="U1758" s="208" t="s">
        <v>66</v>
      </c>
      <c r="V1758" s="208" t="s">
        <v>114</v>
      </c>
      <c r="W1758" s="208" t="s">
        <v>96</v>
      </c>
      <c r="X1758" s="34">
        <v>11100000</v>
      </c>
      <c r="Y1758" s="215" t="str">
        <f t="shared" si="336"/>
        <v>1</v>
      </c>
      <c r="Z1758" s="26">
        <f t="shared" si="335"/>
        <v>11100000</v>
      </c>
      <c r="AA1758" s="208">
        <v>7.0999999999999994E-2</v>
      </c>
      <c r="AB1758" s="35">
        <f t="shared" si="346"/>
        <v>788099.99999999988</v>
      </c>
      <c r="AC1758" s="27">
        <f t="shared" si="339"/>
        <v>63599.669999999984</v>
      </c>
      <c r="AD1758" s="212">
        <v>8.0699999999999994E-2</v>
      </c>
      <c r="AE1758" s="211">
        <f t="shared" si="340"/>
        <v>0</v>
      </c>
      <c r="AF1758" s="211" t="str">
        <f>IF(AND(COUNTIFS($J$18:J1758,J1758)=1,AE1758=1),1,"")</f>
        <v/>
      </c>
      <c r="AG1758" s="211">
        <f>IF(C1758="","",IF(AND(COUNTIFS($J$18:J1758,J1758)=1,C1758&lt;&gt;""),1,""))</f>
        <v>1</v>
      </c>
      <c r="AH1758" s="211">
        <f>IF(G1758="","",IF(AND(COUNTIFS($J$18:J1758,J1758)=1,G1758&lt;&gt;""),1,""))</f>
        <v>1</v>
      </c>
      <c r="AI1758" s="28">
        <f t="shared" si="341"/>
        <v>15533177.71460177</v>
      </c>
      <c r="AJ1758" s="28">
        <f t="shared" si="342"/>
        <v>1819298.5437526549</v>
      </c>
      <c r="AK1758" s="29">
        <f t="shared" si="343"/>
        <v>0.11712339723265035</v>
      </c>
      <c r="AL1758" s="210"/>
      <c r="AM1758" s="210"/>
      <c r="AN1758" s="210"/>
      <c r="AO1758" s="210"/>
      <c r="AP1758" s="45" t="str">
        <f t="shared" si="344"/>
        <v>202110</v>
      </c>
      <c r="AQ1758" s="45" t="str">
        <f t="shared" si="345"/>
        <v>202110JPY</v>
      </c>
    </row>
    <row r="1759" spans="1:43" s="15" customFormat="1">
      <c r="A1759" s="208" t="s">
        <v>40</v>
      </c>
      <c r="B1759" s="209">
        <v>2021</v>
      </c>
      <c r="C1759" s="209">
        <v>4</v>
      </c>
      <c r="D1759" s="57" t="str">
        <f t="shared" si="334"/>
        <v>Q1</v>
      </c>
      <c r="E1759" s="208" t="s">
        <v>40</v>
      </c>
      <c r="F1759" s="209">
        <v>2021</v>
      </c>
      <c r="G1759" s="209">
        <v>10</v>
      </c>
      <c r="H1759" s="213"/>
      <c r="I1759" s="57" t="str">
        <f t="shared" si="337"/>
        <v>Q3</v>
      </c>
      <c r="J1759" s="204" t="s">
        <v>1767</v>
      </c>
      <c r="K1759" s="213" t="s">
        <v>1768</v>
      </c>
      <c r="L1759" s="210" t="s">
        <v>55</v>
      </c>
      <c r="M1759" s="208" t="s">
        <v>47</v>
      </c>
      <c r="N1759" s="208">
        <v>1</v>
      </c>
      <c r="O1759" s="208"/>
      <c r="P1759" s="57" t="str">
        <f t="shared" si="338"/>
        <v>MAIN UNIT</v>
      </c>
      <c r="Q1759" s="208" t="s">
        <v>56</v>
      </c>
      <c r="R1759" s="208" t="s">
        <v>49</v>
      </c>
      <c r="S1759" s="208" t="s">
        <v>37</v>
      </c>
      <c r="T1759" s="208" t="s">
        <v>221</v>
      </c>
      <c r="U1759" s="208" t="s">
        <v>58</v>
      </c>
      <c r="V1759" s="208" t="s">
        <v>59</v>
      </c>
      <c r="W1759" s="208" t="s">
        <v>51</v>
      </c>
      <c r="X1759" s="34">
        <v>710000</v>
      </c>
      <c r="Y1759" s="215" t="str">
        <f t="shared" si="336"/>
        <v>1.13</v>
      </c>
      <c r="Z1759" s="26">
        <f t="shared" si="335"/>
        <v>710000</v>
      </c>
      <c r="AA1759" s="208">
        <v>1.2</v>
      </c>
      <c r="AB1759" s="35">
        <f t="shared" si="346"/>
        <v>753982.3008849558</v>
      </c>
      <c r="AC1759" s="27">
        <f t="shared" si="339"/>
        <v>100581.23893805309</v>
      </c>
      <c r="AD1759" s="212">
        <v>0.13339999999999999</v>
      </c>
      <c r="AE1759" s="211">
        <f t="shared" si="340"/>
        <v>1</v>
      </c>
      <c r="AF1759" s="211" t="str">
        <f>IF(AND(COUNTIFS($J$18:J1759,J1759)=1,AE1759=1),1,"")</f>
        <v/>
      </c>
      <c r="AG1759" s="211" t="str">
        <f>IF(C1759="","",IF(AND(COUNTIFS($J$18:J1759,J1759)=1,C1759&lt;&gt;""),1,""))</f>
        <v/>
      </c>
      <c r="AH1759" s="211" t="str">
        <f>IF(G1759="","",IF(AND(COUNTIFS($J$18:J1759,J1759)=1,G1759&lt;&gt;""),1,""))</f>
        <v/>
      </c>
      <c r="AI1759" s="28">
        <f t="shared" si="341"/>
        <v>15533177.71460177</v>
      </c>
      <c r="AJ1759" s="28">
        <f t="shared" si="342"/>
        <v>1819298.5437526549</v>
      </c>
      <c r="AK1759" s="29">
        <f t="shared" si="343"/>
        <v>0.11712339723265035</v>
      </c>
      <c r="AL1759" s="210"/>
      <c r="AM1759" s="210"/>
      <c r="AN1759" s="210"/>
      <c r="AO1759" s="210"/>
      <c r="AP1759" s="45" t="str">
        <f t="shared" si="344"/>
        <v>202110</v>
      </c>
      <c r="AQ1759" s="45" t="str">
        <f t="shared" si="345"/>
        <v>202110RMB</v>
      </c>
    </row>
    <row r="1760" spans="1:43" s="15" customFormat="1">
      <c r="A1760" s="208" t="s">
        <v>40</v>
      </c>
      <c r="B1760" s="209">
        <v>2021</v>
      </c>
      <c r="C1760" s="209">
        <v>4</v>
      </c>
      <c r="D1760" s="57" t="str">
        <f t="shared" si="334"/>
        <v>Q1</v>
      </c>
      <c r="E1760" s="208" t="s">
        <v>40</v>
      </c>
      <c r="F1760" s="209">
        <v>2021</v>
      </c>
      <c r="G1760" s="209">
        <v>10</v>
      </c>
      <c r="H1760" s="213"/>
      <c r="I1760" s="57" t="str">
        <f t="shared" si="337"/>
        <v>Q3</v>
      </c>
      <c r="J1760" s="204" t="s">
        <v>1811</v>
      </c>
      <c r="K1760" s="213" t="s">
        <v>1486</v>
      </c>
      <c r="L1760" s="210" t="s">
        <v>79</v>
      </c>
      <c r="M1760" s="208" t="s">
        <v>47</v>
      </c>
      <c r="N1760" s="208">
        <v>1</v>
      </c>
      <c r="O1760" s="208"/>
      <c r="P1760" s="57" t="str">
        <f t="shared" si="338"/>
        <v>MAIN UNIT</v>
      </c>
      <c r="Q1760" s="208" t="s">
        <v>48</v>
      </c>
      <c r="R1760" s="208" t="s">
        <v>49</v>
      </c>
      <c r="S1760" s="208" t="s">
        <v>36</v>
      </c>
      <c r="T1760" s="208" t="s">
        <v>65</v>
      </c>
      <c r="U1760" s="208" t="s">
        <v>66</v>
      </c>
      <c r="V1760" s="208" t="s">
        <v>119</v>
      </c>
      <c r="W1760" s="208" t="s">
        <v>96</v>
      </c>
      <c r="X1760" s="34">
        <v>14500000</v>
      </c>
      <c r="Y1760" s="215" t="str">
        <f t="shared" si="336"/>
        <v>1</v>
      </c>
      <c r="Z1760" s="26">
        <f t="shared" si="335"/>
        <v>14500000</v>
      </c>
      <c r="AA1760" s="208">
        <v>7.0999999999999994E-2</v>
      </c>
      <c r="AB1760" s="35">
        <f t="shared" si="346"/>
        <v>1029499.9999999999</v>
      </c>
      <c r="AC1760" s="27">
        <f t="shared" si="339"/>
        <v>86992.75</v>
      </c>
      <c r="AD1760" s="212">
        <v>8.4500000000000006E-2</v>
      </c>
      <c r="AE1760" s="211">
        <f t="shared" si="340"/>
        <v>0</v>
      </c>
      <c r="AF1760" s="211" t="str">
        <f>IF(AND(COUNTIFS($J$18:J1760,J1760)=1,AE1760=1),1,"")</f>
        <v/>
      </c>
      <c r="AG1760" s="211">
        <f>IF(C1760="","",IF(AND(COUNTIFS($J$18:J1760,J1760)=1,C1760&lt;&gt;""),1,""))</f>
        <v>1</v>
      </c>
      <c r="AH1760" s="211">
        <f>IF(G1760="","",IF(AND(COUNTIFS($J$18:J1760,J1760)=1,G1760&lt;&gt;""),1,""))</f>
        <v>1</v>
      </c>
      <c r="AI1760" s="28">
        <f t="shared" si="341"/>
        <v>15533177.71460177</v>
      </c>
      <c r="AJ1760" s="28">
        <f t="shared" si="342"/>
        <v>1819298.5437526549</v>
      </c>
      <c r="AK1760" s="29">
        <f t="shared" si="343"/>
        <v>0.11712339723265035</v>
      </c>
      <c r="AL1760" s="210"/>
      <c r="AM1760" s="210"/>
      <c r="AN1760" s="210"/>
      <c r="AO1760" s="210"/>
      <c r="AP1760" s="45" t="str">
        <f t="shared" si="344"/>
        <v>202110</v>
      </c>
      <c r="AQ1760" s="45" t="str">
        <f t="shared" si="345"/>
        <v>202110JPY</v>
      </c>
    </row>
    <row r="1761" spans="1:43" s="15" customFormat="1">
      <c r="A1761" s="208" t="s">
        <v>40</v>
      </c>
      <c r="B1761" s="209">
        <v>2021</v>
      </c>
      <c r="C1761" s="209">
        <v>4</v>
      </c>
      <c r="D1761" s="57" t="str">
        <f t="shared" si="334"/>
        <v>Q1</v>
      </c>
      <c r="E1761" s="208" t="s">
        <v>40</v>
      </c>
      <c r="F1761" s="209">
        <v>2021</v>
      </c>
      <c r="G1761" s="209">
        <v>10</v>
      </c>
      <c r="H1761" s="213"/>
      <c r="I1761" s="57" t="str">
        <f t="shared" si="337"/>
        <v>Q3</v>
      </c>
      <c r="J1761" s="204" t="s">
        <v>1811</v>
      </c>
      <c r="K1761" s="213" t="s">
        <v>1486</v>
      </c>
      <c r="L1761" s="210" t="s">
        <v>79</v>
      </c>
      <c r="M1761" s="208" t="s">
        <v>47</v>
      </c>
      <c r="N1761" s="208">
        <v>1</v>
      </c>
      <c r="O1761" s="208"/>
      <c r="P1761" s="57" t="str">
        <f t="shared" si="338"/>
        <v>MAIN UNIT</v>
      </c>
      <c r="Q1761" s="208" t="s">
        <v>48</v>
      </c>
      <c r="R1761" s="208" t="s">
        <v>49</v>
      </c>
      <c r="S1761" s="208" t="s">
        <v>36</v>
      </c>
      <c r="T1761" s="208" t="s">
        <v>65</v>
      </c>
      <c r="U1761" s="208" t="s">
        <v>66</v>
      </c>
      <c r="V1761" s="208" t="s">
        <v>119</v>
      </c>
      <c r="W1761" s="208" t="s">
        <v>96</v>
      </c>
      <c r="X1761" s="34">
        <v>14500000</v>
      </c>
      <c r="Y1761" s="215" t="str">
        <f t="shared" si="336"/>
        <v>1</v>
      </c>
      <c r="Z1761" s="26">
        <f t="shared" si="335"/>
        <v>14500000</v>
      </c>
      <c r="AA1761" s="208">
        <v>7.0999999999999994E-2</v>
      </c>
      <c r="AB1761" s="35">
        <f t="shared" si="346"/>
        <v>1029499.9999999999</v>
      </c>
      <c r="AC1761" s="27">
        <f t="shared" si="339"/>
        <v>86992.75</v>
      </c>
      <c r="AD1761" s="212">
        <v>8.4500000000000006E-2</v>
      </c>
      <c r="AE1761" s="211">
        <f t="shared" si="340"/>
        <v>0</v>
      </c>
      <c r="AF1761" s="211" t="str">
        <f>IF(AND(COUNTIFS($J$18:J1761,J1761)=1,AE1761=1),1,"")</f>
        <v/>
      </c>
      <c r="AG1761" s="211" t="str">
        <f>IF(C1761="","",IF(AND(COUNTIFS($J$18:J1761,J1761)=1,C1761&lt;&gt;""),1,""))</f>
        <v/>
      </c>
      <c r="AH1761" s="211" t="str">
        <f>IF(G1761="","",IF(AND(COUNTIFS($J$18:J1761,J1761)=1,G1761&lt;&gt;""),1,""))</f>
        <v/>
      </c>
      <c r="AI1761" s="28">
        <f t="shared" si="341"/>
        <v>15533177.71460177</v>
      </c>
      <c r="AJ1761" s="28">
        <f t="shared" si="342"/>
        <v>1819298.5437526549</v>
      </c>
      <c r="AK1761" s="29">
        <f t="shared" si="343"/>
        <v>0.11712339723265035</v>
      </c>
      <c r="AL1761" s="210"/>
      <c r="AM1761" s="210"/>
      <c r="AN1761" s="210"/>
      <c r="AO1761" s="210"/>
      <c r="AP1761" s="45" t="str">
        <f t="shared" si="344"/>
        <v>202110</v>
      </c>
      <c r="AQ1761" s="45" t="str">
        <f t="shared" si="345"/>
        <v>202110JPY</v>
      </c>
    </row>
    <row r="1762" spans="1:43" s="15" customFormat="1">
      <c r="A1762" s="208" t="s">
        <v>40</v>
      </c>
      <c r="B1762" s="209">
        <v>2021</v>
      </c>
      <c r="C1762" s="209">
        <v>5</v>
      </c>
      <c r="D1762" s="57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208" t="s">
        <v>40</v>
      </c>
      <c r="F1762" s="209">
        <v>2021</v>
      </c>
      <c r="G1762" s="209">
        <v>10</v>
      </c>
      <c r="H1762" s="213"/>
      <c r="I1762" s="57" t="str">
        <f t="shared" si="337"/>
        <v>Q3</v>
      </c>
      <c r="J1762" s="204" t="s">
        <v>1791</v>
      </c>
      <c r="K1762" s="213" t="s">
        <v>1792</v>
      </c>
      <c r="L1762" s="210" t="s">
        <v>79</v>
      </c>
      <c r="M1762" s="208" t="s">
        <v>47</v>
      </c>
      <c r="N1762" s="208">
        <v>1</v>
      </c>
      <c r="O1762" s="208"/>
      <c r="P1762" s="57" t="str">
        <f t="shared" si="338"/>
        <v>MAIN UNIT</v>
      </c>
      <c r="Q1762" s="208" t="s">
        <v>48</v>
      </c>
      <c r="R1762" s="208" t="s">
        <v>49</v>
      </c>
      <c r="S1762" s="208" t="s">
        <v>37</v>
      </c>
      <c r="T1762" s="208" t="s">
        <v>155</v>
      </c>
      <c r="U1762" s="208" t="s">
        <v>76</v>
      </c>
      <c r="V1762" s="208" t="s">
        <v>71</v>
      </c>
      <c r="W1762" s="208" t="s">
        <v>51</v>
      </c>
      <c r="X1762" s="34">
        <v>1911428.6</v>
      </c>
      <c r="Y1762" s="215" t="str">
        <f t="shared" si="336"/>
        <v>1.13</v>
      </c>
      <c r="Z1762" s="26">
        <f t="shared" ref="Z1762:Z1825" si="348">IF(X1762="","",X1762*MAX(O1762,N1762))</f>
        <v>1911428.6</v>
      </c>
      <c r="AA1762" s="208">
        <v>1.2</v>
      </c>
      <c r="AB1762" s="35">
        <f t="shared" si="346"/>
        <v>2029835.6814159295</v>
      </c>
      <c r="AC1762" s="27">
        <f t="shared" si="339"/>
        <v>293311.25596460176</v>
      </c>
      <c r="AD1762" s="212">
        <v>0.14449999999999999</v>
      </c>
      <c r="AE1762" s="211">
        <f t="shared" si="340"/>
        <v>0</v>
      </c>
      <c r="AF1762" s="211" t="str">
        <f>IF(AND(COUNTIFS($J$18:J1762,J1762)=1,AE1762=1),1,"")</f>
        <v/>
      </c>
      <c r="AG1762" s="211" t="str">
        <f>IF(C1762="","",IF(AND(COUNTIFS($J$18:J1762,J1762)=1,C1762&lt;&gt;""),1,""))</f>
        <v/>
      </c>
      <c r="AH1762" s="211" t="str">
        <f>IF(G1762="","",IF(AND(COUNTIFS($J$18:J1762,J1762)=1,G1762&lt;&gt;""),1,""))</f>
        <v/>
      </c>
      <c r="AI1762" s="28">
        <f t="shared" si="341"/>
        <v>15533177.71460177</v>
      </c>
      <c r="AJ1762" s="28">
        <f t="shared" si="342"/>
        <v>1819298.5437526549</v>
      </c>
      <c r="AK1762" s="29">
        <f t="shared" si="343"/>
        <v>0.11712339723265035</v>
      </c>
      <c r="AL1762" s="210"/>
      <c r="AM1762" s="210"/>
      <c r="AN1762" s="210"/>
      <c r="AO1762" s="210"/>
      <c r="AP1762" s="45" t="str">
        <f t="shared" si="344"/>
        <v>202110</v>
      </c>
      <c r="AQ1762" s="45" t="str">
        <f t="shared" si="345"/>
        <v>202110RMB</v>
      </c>
    </row>
    <row r="1763" spans="1:43" s="15" customFormat="1">
      <c r="A1763" s="208" t="s">
        <v>40</v>
      </c>
      <c r="B1763" s="209">
        <v>2021</v>
      </c>
      <c r="C1763" s="209">
        <v>7</v>
      </c>
      <c r="D1763" s="57" t="str">
        <f t="shared" si="347"/>
        <v>Q2</v>
      </c>
      <c r="E1763" s="208" t="s">
        <v>40</v>
      </c>
      <c r="F1763" s="209">
        <v>2021</v>
      </c>
      <c r="G1763" s="209">
        <v>10</v>
      </c>
      <c r="H1763" s="213"/>
      <c r="I1763" s="57" t="str">
        <f t="shared" si="337"/>
        <v>Q3</v>
      </c>
      <c r="J1763" s="204" t="s">
        <v>1812</v>
      </c>
      <c r="K1763" s="213" t="s">
        <v>966</v>
      </c>
      <c r="L1763" s="210" t="s">
        <v>55</v>
      </c>
      <c r="M1763" s="208" t="s">
        <v>47</v>
      </c>
      <c r="N1763" s="208">
        <v>1</v>
      </c>
      <c r="O1763" s="208"/>
      <c r="P1763" s="57" t="str">
        <f t="shared" si="338"/>
        <v>MAIN UNIT</v>
      </c>
      <c r="Q1763" s="208" t="s">
        <v>48</v>
      </c>
      <c r="R1763" s="208" t="s">
        <v>49</v>
      </c>
      <c r="S1763" s="208" t="s">
        <v>36</v>
      </c>
      <c r="T1763" s="208" t="s">
        <v>65</v>
      </c>
      <c r="U1763" s="208" t="s">
        <v>66</v>
      </c>
      <c r="V1763" s="208" t="s">
        <v>1343</v>
      </c>
      <c r="W1763" s="208" t="s">
        <v>96</v>
      </c>
      <c r="X1763" s="34">
        <v>11560000</v>
      </c>
      <c r="Y1763" s="215" t="str">
        <f t="shared" si="336"/>
        <v>1</v>
      </c>
      <c r="Z1763" s="26">
        <f t="shared" si="348"/>
        <v>11560000</v>
      </c>
      <c r="AA1763" s="208">
        <v>7.0999999999999994E-2</v>
      </c>
      <c r="AB1763" s="35">
        <f t="shared" si="346"/>
        <v>820759.99999999988</v>
      </c>
      <c r="AC1763" s="27">
        <f t="shared" si="339"/>
        <v>83635.443999999989</v>
      </c>
      <c r="AD1763" s="212">
        <v>0.1019</v>
      </c>
      <c r="AE1763" s="211">
        <f t="shared" si="340"/>
        <v>0</v>
      </c>
      <c r="AF1763" s="211" t="str">
        <f>IF(AND(COUNTIFS($J$18:J1763,J1763)=1,AE1763=1),1,"")</f>
        <v/>
      </c>
      <c r="AG1763" s="211">
        <f>IF(C1763="","",IF(AND(COUNTIFS($J$18:J1763,J1763)=1,C1763&lt;&gt;""),1,""))</f>
        <v>1</v>
      </c>
      <c r="AH1763" s="211">
        <f>IF(G1763="","",IF(AND(COUNTIFS($J$18:J1763,J1763)=1,G1763&lt;&gt;""),1,""))</f>
        <v>1</v>
      </c>
      <c r="AI1763" s="28">
        <f t="shared" si="341"/>
        <v>15533177.71460177</v>
      </c>
      <c r="AJ1763" s="28">
        <f t="shared" si="342"/>
        <v>1819298.5437526549</v>
      </c>
      <c r="AK1763" s="29">
        <f t="shared" si="343"/>
        <v>0.11712339723265035</v>
      </c>
      <c r="AL1763" s="210"/>
      <c r="AM1763" s="210"/>
      <c r="AN1763" s="210"/>
      <c r="AO1763" s="210"/>
      <c r="AP1763" s="45" t="str">
        <f t="shared" si="344"/>
        <v>202110</v>
      </c>
      <c r="AQ1763" s="45" t="str">
        <f t="shared" si="345"/>
        <v>202110JPY</v>
      </c>
    </row>
    <row r="1764" spans="1:43" s="15" customFormat="1">
      <c r="A1764" s="208" t="s">
        <v>40</v>
      </c>
      <c r="B1764" s="209">
        <v>2021</v>
      </c>
      <c r="C1764" s="209">
        <v>9</v>
      </c>
      <c r="D1764" s="57" t="str">
        <f t="shared" si="347"/>
        <v>Q2</v>
      </c>
      <c r="E1764" s="208" t="s">
        <v>40</v>
      </c>
      <c r="F1764" s="209">
        <v>2021</v>
      </c>
      <c r="G1764" s="209">
        <v>10</v>
      </c>
      <c r="H1764" s="213"/>
      <c r="I1764" s="57" t="str">
        <f t="shared" si="337"/>
        <v>Q3</v>
      </c>
      <c r="J1764" s="204" t="s">
        <v>1813</v>
      </c>
      <c r="K1764" s="213" t="s">
        <v>669</v>
      </c>
      <c r="L1764" s="210" t="s">
        <v>273</v>
      </c>
      <c r="M1764" s="208" t="s">
        <v>47</v>
      </c>
      <c r="N1764" s="208">
        <v>1</v>
      </c>
      <c r="O1764" s="208"/>
      <c r="P1764" s="57" t="str">
        <f t="shared" si="338"/>
        <v>MAIN UNIT</v>
      </c>
      <c r="Q1764" s="208" t="s">
        <v>48</v>
      </c>
      <c r="R1764" s="208" t="s">
        <v>49</v>
      </c>
      <c r="S1764" s="208" t="s">
        <v>36</v>
      </c>
      <c r="T1764" s="208" t="s">
        <v>65</v>
      </c>
      <c r="U1764" s="208" t="s">
        <v>66</v>
      </c>
      <c r="V1764" s="208" t="s">
        <v>99</v>
      </c>
      <c r="W1764" s="208" t="s">
        <v>96</v>
      </c>
      <c r="X1764" s="34">
        <v>21900000</v>
      </c>
      <c r="Y1764" s="215" t="str">
        <f t="shared" si="336"/>
        <v>1</v>
      </c>
      <c r="Z1764" s="26">
        <f t="shared" si="348"/>
        <v>21900000</v>
      </c>
      <c r="AA1764" s="208">
        <v>7.0999999999999994E-2</v>
      </c>
      <c r="AB1764" s="35">
        <f t="shared" si="346"/>
        <v>1554899.9999999998</v>
      </c>
      <c r="AC1764" s="27">
        <f t="shared" si="339"/>
        <v>347986.61999999994</v>
      </c>
      <c r="AD1764" s="212">
        <v>0.2238</v>
      </c>
      <c r="AE1764" s="211">
        <f t="shared" si="340"/>
        <v>0</v>
      </c>
      <c r="AF1764" s="211" t="str">
        <f>IF(AND(COUNTIFS($J$18:J1764,J1764)=1,AE1764=1),1,"")</f>
        <v/>
      </c>
      <c r="AG1764" s="211">
        <f>IF(C1764="","",IF(AND(COUNTIFS($J$18:J1764,J1764)=1,C1764&lt;&gt;""),1,""))</f>
        <v>1</v>
      </c>
      <c r="AH1764" s="211">
        <f>IF(G1764="","",IF(AND(COUNTIFS($J$18:J1764,J1764)=1,G1764&lt;&gt;""),1,""))</f>
        <v>1</v>
      </c>
      <c r="AI1764" s="28">
        <f t="shared" si="341"/>
        <v>15533177.71460177</v>
      </c>
      <c r="AJ1764" s="28">
        <f t="shared" si="342"/>
        <v>1819298.5437526549</v>
      </c>
      <c r="AK1764" s="29">
        <f t="shared" si="343"/>
        <v>0.11712339723265035</v>
      </c>
      <c r="AL1764" s="210"/>
      <c r="AM1764" s="210"/>
      <c r="AN1764" s="210"/>
      <c r="AO1764" s="210"/>
      <c r="AP1764" s="45" t="str">
        <f t="shared" si="344"/>
        <v>202110</v>
      </c>
      <c r="AQ1764" s="45" t="str">
        <f t="shared" si="345"/>
        <v>202110JPY</v>
      </c>
    </row>
    <row r="1765" spans="1:43" s="15" customFormat="1" ht="26.4">
      <c r="A1765" s="208" t="s">
        <v>40</v>
      </c>
      <c r="B1765" s="209">
        <v>2021</v>
      </c>
      <c r="C1765" s="209">
        <v>9</v>
      </c>
      <c r="D1765" s="57" t="str">
        <f t="shared" si="347"/>
        <v>Q2</v>
      </c>
      <c r="E1765" s="208" t="s">
        <v>40</v>
      </c>
      <c r="F1765" s="209">
        <v>2021</v>
      </c>
      <c r="G1765" s="209">
        <v>10</v>
      </c>
      <c r="H1765" s="213"/>
      <c r="I1765" s="57" t="str">
        <f t="shared" si="337"/>
        <v>Q3</v>
      </c>
      <c r="J1765" s="204" t="s">
        <v>1814</v>
      </c>
      <c r="K1765" s="213" t="s">
        <v>1815</v>
      </c>
      <c r="L1765" s="210" t="s">
        <v>488</v>
      </c>
      <c r="M1765" s="208" t="s">
        <v>47</v>
      </c>
      <c r="N1765" s="208">
        <v>0</v>
      </c>
      <c r="O1765" s="208">
        <v>12</v>
      </c>
      <c r="P1765" s="57" t="str">
        <f t="shared" si="338"/>
        <v>SERVICE/ PARTS</v>
      </c>
      <c r="Q1765" s="208" t="s">
        <v>48</v>
      </c>
      <c r="R1765" s="208" t="s">
        <v>49</v>
      </c>
      <c r="S1765" s="208" t="s">
        <v>37</v>
      </c>
      <c r="T1765" s="208" t="s">
        <v>80</v>
      </c>
      <c r="U1765" s="208" t="s">
        <v>76</v>
      </c>
      <c r="V1765" s="208" t="s">
        <v>71</v>
      </c>
      <c r="W1765" s="208" t="s">
        <v>51</v>
      </c>
      <c r="X1765" s="34">
        <v>3791.6</v>
      </c>
      <c r="Y1765" s="215" t="str">
        <f t="shared" si="336"/>
        <v>1.13</v>
      </c>
      <c r="Z1765" s="26">
        <f t="shared" si="348"/>
        <v>45499.199999999997</v>
      </c>
      <c r="AA1765" s="208">
        <v>1.2</v>
      </c>
      <c r="AB1765" s="35">
        <f t="shared" si="346"/>
        <v>48317.734513274336</v>
      </c>
      <c r="AC1765" s="27">
        <f t="shared" si="339"/>
        <v>12509.461465486727</v>
      </c>
      <c r="AD1765" s="212">
        <v>0.25890000000000002</v>
      </c>
      <c r="AE1765" s="211">
        <f t="shared" si="340"/>
        <v>0</v>
      </c>
      <c r="AF1765" s="211" t="str">
        <f>IF(AND(COUNTIFS($J$18:J1765,J1765)=1,AE1765=1),1,"")</f>
        <v/>
      </c>
      <c r="AG1765" s="211">
        <f>IF(C1765="","",IF(AND(COUNTIFS($J$18:J1765,J1765)=1,C1765&lt;&gt;""),1,""))</f>
        <v>1</v>
      </c>
      <c r="AH1765" s="211">
        <f>IF(G1765="","",IF(AND(COUNTIFS($J$18:J1765,J1765)=1,G1765&lt;&gt;""),1,""))</f>
        <v>1</v>
      </c>
      <c r="AI1765" s="28">
        <f t="shared" si="341"/>
        <v>15533177.71460177</v>
      </c>
      <c r="AJ1765" s="28">
        <f t="shared" si="342"/>
        <v>1819298.5437526549</v>
      </c>
      <c r="AK1765" s="29">
        <f t="shared" si="343"/>
        <v>0.11712339723265035</v>
      </c>
      <c r="AL1765" s="210"/>
      <c r="AM1765" s="210"/>
      <c r="AN1765" s="210"/>
      <c r="AO1765" s="210"/>
      <c r="AP1765" s="45" t="str">
        <f t="shared" si="344"/>
        <v>202110</v>
      </c>
      <c r="AQ1765" s="45" t="str">
        <f t="shared" si="345"/>
        <v>202110RMB</v>
      </c>
    </row>
    <row r="1766" spans="1:43" s="15" customFormat="1" ht="26.4">
      <c r="A1766" s="208" t="s">
        <v>40</v>
      </c>
      <c r="B1766" s="209">
        <v>2021</v>
      </c>
      <c r="C1766" s="209">
        <v>9</v>
      </c>
      <c r="D1766" s="57" t="str">
        <f t="shared" si="347"/>
        <v>Q2</v>
      </c>
      <c r="E1766" s="208" t="s">
        <v>40</v>
      </c>
      <c r="F1766" s="209">
        <v>2021</v>
      </c>
      <c r="G1766" s="209">
        <v>10</v>
      </c>
      <c r="H1766" s="213"/>
      <c r="I1766" s="57" t="str">
        <f t="shared" si="337"/>
        <v>Q3</v>
      </c>
      <c r="J1766" s="204" t="s">
        <v>1816</v>
      </c>
      <c r="K1766" s="213" t="s">
        <v>1817</v>
      </c>
      <c r="L1766" s="210" t="s">
        <v>1818</v>
      </c>
      <c r="M1766" s="208" t="s">
        <v>354</v>
      </c>
      <c r="N1766" s="208">
        <v>0</v>
      </c>
      <c r="O1766" s="208">
        <v>1</v>
      </c>
      <c r="P1766" s="57" t="str">
        <f t="shared" si="338"/>
        <v>SERVICE/ PARTS</v>
      </c>
      <c r="Q1766" s="208" t="s">
        <v>48</v>
      </c>
      <c r="R1766" s="208" t="s">
        <v>49</v>
      </c>
      <c r="S1766" s="208" t="s">
        <v>37</v>
      </c>
      <c r="T1766" s="208" t="s">
        <v>303</v>
      </c>
      <c r="U1766" s="208" t="s">
        <v>58</v>
      </c>
      <c r="V1766" s="208" t="s">
        <v>156</v>
      </c>
      <c r="W1766" s="208" t="s">
        <v>51</v>
      </c>
      <c r="X1766" s="34">
        <v>38000</v>
      </c>
      <c r="Y1766" s="215" t="str">
        <f t="shared" si="336"/>
        <v>1.13</v>
      </c>
      <c r="Z1766" s="26">
        <f t="shared" si="348"/>
        <v>38000</v>
      </c>
      <c r="AA1766" s="208">
        <v>1.2</v>
      </c>
      <c r="AB1766" s="35">
        <f t="shared" si="346"/>
        <v>40353.982300884963</v>
      </c>
      <c r="AC1766" s="27">
        <f t="shared" si="339"/>
        <v>15608.920353982303</v>
      </c>
      <c r="AD1766" s="212">
        <v>0.38679999999999998</v>
      </c>
      <c r="AE1766" s="211">
        <f t="shared" si="340"/>
        <v>0</v>
      </c>
      <c r="AF1766" s="211" t="str">
        <f>IF(AND(COUNTIFS($J$18:J1766,J1766)=1,AE1766=1),1,"")</f>
        <v/>
      </c>
      <c r="AG1766" s="211">
        <f>IF(C1766="","",IF(AND(COUNTIFS($J$18:J1766,J1766)=1,C1766&lt;&gt;""),1,""))</f>
        <v>1</v>
      </c>
      <c r="AH1766" s="211">
        <f>IF(G1766="","",IF(AND(COUNTIFS($J$18:J1766,J1766)=1,G1766&lt;&gt;""),1,""))</f>
        <v>1</v>
      </c>
      <c r="AI1766" s="28">
        <f t="shared" si="341"/>
        <v>15533177.71460177</v>
      </c>
      <c r="AJ1766" s="28">
        <f t="shared" si="342"/>
        <v>1819298.5437526549</v>
      </c>
      <c r="AK1766" s="29">
        <f t="shared" si="343"/>
        <v>0.11712339723265035</v>
      </c>
      <c r="AL1766" s="210"/>
      <c r="AM1766" s="210"/>
      <c r="AN1766" s="210"/>
      <c r="AO1766" s="210"/>
      <c r="AP1766" s="45" t="str">
        <f t="shared" si="344"/>
        <v>202110</v>
      </c>
      <c r="AQ1766" s="45" t="str">
        <f t="shared" si="345"/>
        <v>202110RMB</v>
      </c>
    </row>
    <row r="1767" spans="1:43" s="15" customFormat="1">
      <c r="A1767" s="208" t="s">
        <v>35</v>
      </c>
      <c r="B1767" s="209">
        <v>2021</v>
      </c>
      <c r="C1767" s="209">
        <v>3</v>
      </c>
      <c r="D1767" s="57" t="str">
        <f t="shared" si="347"/>
        <v>Q4</v>
      </c>
      <c r="E1767" s="208" t="s">
        <v>40</v>
      </c>
      <c r="F1767" s="209">
        <v>2021</v>
      </c>
      <c r="G1767" s="209">
        <v>11</v>
      </c>
      <c r="H1767" s="213"/>
      <c r="I1767" s="57" t="str">
        <f t="shared" si="337"/>
        <v>Q3</v>
      </c>
      <c r="J1767" s="204" t="s">
        <v>1804</v>
      </c>
      <c r="K1767" s="213" t="s">
        <v>1805</v>
      </c>
      <c r="L1767" s="210" t="s">
        <v>79</v>
      </c>
      <c r="M1767" s="208" t="s">
        <v>47</v>
      </c>
      <c r="N1767" s="208">
        <v>1</v>
      </c>
      <c r="O1767" s="208"/>
      <c r="P1767" s="57" t="str">
        <f t="shared" si="338"/>
        <v>MAIN UNIT</v>
      </c>
      <c r="Q1767" s="208" t="s">
        <v>56</v>
      </c>
      <c r="R1767" s="208" t="s">
        <v>49</v>
      </c>
      <c r="S1767" s="208" t="s">
        <v>36</v>
      </c>
      <c r="T1767" s="208" t="s">
        <v>65</v>
      </c>
      <c r="U1767" s="208" t="s">
        <v>66</v>
      </c>
      <c r="V1767" s="208" t="s">
        <v>114</v>
      </c>
      <c r="W1767" s="208" t="s">
        <v>96</v>
      </c>
      <c r="X1767" s="34">
        <v>15000000</v>
      </c>
      <c r="Y1767" s="215" t="str">
        <f t="shared" si="336"/>
        <v>1</v>
      </c>
      <c r="Z1767" s="26">
        <f t="shared" si="348"/>
        <v>15000000</v>
      </c>
      <c r="AA1767" s="208">
        <v>7.0000000000000007E-2</v>
      </c>
      <c r="AB1767" s="35">
        <f t="shared" si="346"/>
        <v>1050000</v>
      </c>
      <c r="AC1767" s="27">
        <f t="shared" si="339"/>
        <v>88830</v>
      </c>
      <c r="AD1767" s="212">
        <v>8.4599999999999995E-2</v>
      </c>
      <c r="AE1767" s="211">
        <f t="shared" si="340"/>
        <v>1</v>
      </c>
      <c r="AF1767" s="211" t="str">
        <f>IF(AND(COUNTIFS($J$18:J1767,J1767)=1,AE1767=1),1,"")</f>
        <v/>
      </c>
      <c r="AG1767" s="211" t="str">
        <f>IF(C1767="","",IF(AND(COUNTIFS($J$18:J1767,J1767)=1,C1767&lt;&gt;""),1,""))</f>
        <v/>
      </c>
      <c r="AH1767" s="211" t="str">
        <f>IF(G1767="","",IF(AND(COUNTIFS($J$18:J1767,J1767)=1,G1767&lt;&gt;""),1,""))</f>
        <v/>
      </c>
      <c r="AI1767" s="28">
        <f t="shared" si="341"/>
        <v>29500529.005044248</v>
      </c>
      <c r="AJ1767" s="28">
        <f t="shared" si="342"/>
        <v>3253064.846231177</v>
      </c>
      <c r="AK1767" s="29">
        <f t="shared" si="343"/>
        <v>0.11027140718984872</v>
      </c>
      <c r="AL1767" s="210"/>
      <c r="AM1767" s="210"/>
      <c r="AN1767" s="210"/>
      <c r="AO1767" s="210"/>
      <c r="AP1767" s="45" t="str">
        <f t="shared" si="344"/>
        <v>202111</v>
      </c>
      <c r="AQ1767" s="45" t="str">
        <f t="shared" si="345"/>
        <v>202111JPY</v>
      </c>
    </row>
    <row r="1768" spans="1:43" s="15" customFormat="1">
      <c r="A1768" s="208" t="s">
        <v>35</v>
      </c>
      <c r="B1768" s="209">
        <v>2021</v>
      </c>
      <c r="C1768" s="209">
        <v>3</v>
      </c>
      <c r="D1768" s="57" t="str">
        <f t="shared" si="347"/>
        <v>Q4</v>
      </c>
      <c r="E1768" s="208" t="s">
        <v>40</v>
      </c>
      <c r="F1768" s="209">
        <v>2021</v>
      </c>
      <c r="G1768" s="209">
        <v>11</v>
      </c>
      <c r="H1768" s="213"/>
      <c r="I1768" s="57" t="str">
        <f t="shared" si="337"/>
        <v>Q3</v>
      </c>
      <c r="J1768" s="204" t="s">
        <v>1804</v>
      </c>
      <c r="K1768" s="213" t="s">
        <v>1805</v>
      </c>
      <c r="L1768" s="210" t="s">
        <v>79</v>
      </c>
      <c r="M1768" s="208" t="s">
        <v>47</v>
      </c>
      <c r="N1768" s="208">
        <v>1</v>
      </c>
      <c r="O1768" s="208"/>
      <c r="P1768" s="57" t="str">
        <f t="shared" si="338"/>
        <v>MAIN UNIT</v>
      </c>
      <c r="Q1768" s="208" t="s">
        <v>56</v>
      </c>
      <c r="R1768" s="208" t="s">
        <v>49</v>
      </c>
      <c r="S1768" s="208" t="s">
        <v>36</v>
      </c>
      <c r="T1768" s="208" t="s">
        <v>65</v>
      </c>
      <c r="U1768" s="208" t="s">
        <v>66</v>
      </c>
      <c r="V1768" s="208" t="s">
        <v>114</v>
      </c>
      <c r="W1768" s="208" t="s">
        <v>96</v>
      </c>
      <c r="X1768" s="34">
        <v>15000000</v>
      </c>
      <c r="Y1768" s="215" t="str">
        <f t="shared" si="336"/>
        <v>1</v>
      </c>
      <c r="Z1768" s="26">
        <f t="shared" si="348"/>
        <v>15000000</v>
      </c>
      <c r="AA1768" s="208">
        <v>7.0000000000000007E-2</v>
      </c>
      <c r="AB1768" s="35">
        <f t="shared" si="346"/>
        <v>1050000</v>
      </c>
      <c r="AC1768" s="27">
        <f t="shared" si="339"/>
        <v>88830</v>
      </c>
      <c r="AD1768" s="212">
        <v>8.4599999999999995E-2</v>
      </c>
      <c r="AE1768" s="211">
        <f t="shared" si="340"/>
        <v>1</v>
      </c>
      <c r="AF1768" s="211" t="str">
        <f>IF(AND(COUNTIFS($J$18:J1768,J1768)=1,AE1768=1),1,"")</f>
        <v/>
      </c>
      <c r="AG1768" s="211" t="str">
        <f>IF(C1768="","",IF(AND(COUNTIFS($J$18:J1768,J1768)=1,C1768&lt;&gt;""),1,""))</f>
        <v/>
      </c>
      <c r="AH1768" s="211" t="str">
        <f>IF(G1768="","",IF(AND(COUNTIFS($J$18:J1768,J1768)=1,G1768&lt;&gt;""),1,""))</f>
        <v/>
      </c>
      <c r="AI1768" s="28">
        <f t="shared" si="341"/>
        <v>29500529.005044248</v>
      </c>
      <c r="AJ1768" s="28">
        <f t="shared" si="342"/>
        <v>3253064.846231177</v>
      </c>
      <c r="AK1768" s="29">
        <f t="shared" si="343"/>
        <v>0.11027140718984872</v>
      </c>
      <c r="AL1768" s="210"/>
      <c r="AM1768" s="210"/>
      <c r="AN1768" s="210"/>
      <c r="AO1768" s="210"/>
      <c r="AP1768" s="45" t="str">
        <f t="shared" si="344"/>
        <v>202111</v>
      </c>
      <c r="AQ1768" s="45" t="str">
        <f t="shared" si="345"/>
        <v>202111JPY</v>
      </c>
    </row>
    <row r="1769" spans="1:43" s="15" customFormat="1">
      <c r="A1769" s="208" t="s">
        <v>35</v>
      </c>
      <c r="B1769" s="209">
        <v>2021</v>
      </c>
      <c r="C1769" s="209">
        <v>3</v>
      </c>
      <c r="D1769" s="57" t="str">
        <f t="shared" si="347"/>
        <v>Q4</v>
      </c>
      <c r="E1769" s="208" t="s">
        <v>40</v>
      </c>
      <c r="F1769" s="209">
        <v>2021</v>
      </c>
      <c r="G1769" s="209">
        <v>11</v>
      </c>
      <c r="H1769" s="213"/>
      <c r="I1769" s="57" t="str">
        <f t="shared" si="337"/>
        <v>Q3</v>
      </c>
      <c r="J1769" s="204" t="s">
        <v>1804</v>
      </c>
      <c r="K1769" s="213" t="s">
        <v>1805</v>
      </c>
      <c r="L1769" s="210" t="s">
        <v>55</v>
      </c>
      <c r="M1769" s="208" t="s">
        <v>47</v>
      </c>
      <c r="N1769" s="208">
        <v>1</v>
      </c>
      <c r="O1769" s="208"/>
      <c r="P1769" s="57" t="str">
        <f t="shared" si="338"/>
        <v>MAIN UNIT</v>
      </c>
      <c r="Q1769" s="208" t="s">
        <v>56</v>
      </c>
      <c r="R1769" s="208" t="s">
        <v>49</v>
      </c>
      <c r="S1769" s="208" t="s">
        <v>36</v>
      </c>
      <c r="T1769" s="208" t="s">
        <v>65</v>
      </c>
      <c r="U1769" s="208" t="s">
        <v>66</v>
      </c>
      <c r="V1769" s="208" t="s">
        <v>114</v>
      </c>
      <c r="W1769" s="208" t="s">
        <v>96</v>
      </c>
      <c r="X1769" s="34">
        <v>8860125</v>
      </c>
      <c r="Y1769" s="215" t="str">
        <f t="shared" si="336"/>
        <v>1</v>
      </c>
      <c r="Z1769" s="26">
        <f t="shared" si="348"/>
        <v>8860125</v>
      </c>
      <c r="AA1769" s="208">
        <v>7.0000000000000007E-2</v>
      </c>
      <c r="AB1769" s="35">
        <f t="shared" si="346"/>
        <v>620208.75000000012</v>
      </c>
      <c r="AC1769" s="27">
        <f t="shared" si="339"/>
        <v>52469.660250000008</v>
      </c>
      <c r="AD1769" s="212">
        <v>8.4599999999999995E-2</v>
      </c>
      <c r="AE1769" s="211">
        <f t="shared" si="340"/>
        <v>1</v>
      </c>
      <c r="AF1769" s="211" t="str">
        <f>IF(AND(COUNTIFS($J$18:J1769,J1769)=1,AE1769=1),1,"")</f>
        <v/>
      </c>
      <c r="AG1769" s="211" t="str">
        <f>IF(C1769="","",IF(AND(COUNTIFS($J$18:J1769,J1769)=1,C1769&lt;&gt;""),1,""))</f>
        <v/>
      </c>
      <c r="AH1769" s="211" t="str">
        <f>IF(G1769="","",IF(AND(COUNTIFS($J$18:J1769,J1769)=1,G1769&lt;&gt;""),1,""))</f>
        <v/>
      </c>
      <c r="AI1769" s="28">
        <f t="shared" si="341"/>
        <v>29500529.005044248</v>
      </c>
      <c r="AJ1769" s="28">
        <f t="shared" si="342"/>
        <v>3253064.846231177</v>
      </c>
      <c r="AK1769" s="29">
        <f t="shared" si="343"/>
        <v>0.11027140718984872</v>
      </c>
      <c r="AL1769" s="210"/>
      <c r="AM1769" s="210"/>
      <c r="AN1769" s="210"/>
      <c r="AO1769" s="210"/>
      <c r="AP1769" s="45" t="str">
        <f t="shared" si="344"/>
        <v>202111</v>
      </c>
      <c r="AQ1769" s="45" t="str">
        <f t="shared" si="345"/>
        <v>202111JPY</v>
      </c>
    </row>
    <row r="1770" spans="1:43" s="15" customFormat="1">
      <c r="A1770" s="208" t="s">
        <v>35</v>
      </c>
      <c r="B1770" s="209">
        <v>2021</v>
      </c>
      <c r="C1770" s="209">
        <v>3</v>
      </c>
      <c r="D1770" s="57" t="str">
        <f t="shared" si="347"/>
        <v>Q4</v>
      </c>
      <c r="E1770" s="208" t="s">
        <v>40</v>
      </c>
      <c r="F1770" s="209">
        <v>2021</v>
      </c>
      <c r="G1770" s="209">
        <v>11</v>
      </c>
      <c r="H1770" s="213"/>
      <c r="I1770" s="57" t="str">
        <f t="shared" si="337"/>
        <v>Q3</v>
      </c>
      <c r="J1770" s="204" t="s">
        <v>1804</v>
      </c>
      <c r="K1770" s="213" t="s">
        <v>1805</v>
      </c>
      <c r="L1770" s="210" t="s">
        <v>55</v>
      </c>
      <c r="M1770" s="208" t="s">
        <v>47</v>
      </c>
      <c r="N1770" s="208">
        <v>1</v>
      </c>
      <c r="O1770" s="208"/>
      <c r="P1770" s="57" t="str">
        <f t="shared" si="338"/>
        <v>MAIN UNIT</v>
      </c>
      <c r="Q1770" s="208" t="s">
        <v>56</v>
      </c>
      <c r="R1770" s="208" t="s">
        <v>49</v>
      </c>
      <c r="S1770" s="208" t="s">
        <v>36</v>
      </c>
      <c r="T1770" s="208" t="s">
        <v>65</v>
      </c>
      <c r="U1770" s="208" t="s">
        <v>66</v>
      </c>
      <c r="V1770" s="208" t="s">
        <v>114</v>
      </c>
      <c r="W1770" s="208" t="s">
        <v>96</v>
      </c>
      <c r="X1770" s="34">
        <v>8860125</v>
      </c>
      <c r="Y1770" s="215" t="str">
        <f t="shared" si="336"/>
        <v>1</v>
      </c>
      <c r="Z1770" s="26">
        <f t="shared" si="348"/>
        <v>8860125</v>
      </c>
      <c r="AA1770" s="208">
        <v>7.0000000000000007E-2</v>
      </c>
      <c r="AB1770" s="35">
        <f t="shared" si="346"/>
        <v>620208.75000000012</v>
      </c>
      <c r="AC1770" s="27">
        <f t="shared" si="339"/>
        <v>52469.660250000008</v>
      </c>
      <c r="AD1770" s="212">
        <v>8.4599999999999995E-2</v>
      </c>
      <c r="AE1770" s="211">
        <f t="shared" si="340"/>
        <v>1</v>
      </c>
      <c r="AF1770" s="211" t="str">
        <f>IF(AND(COUNTIFS($J$18:J1770,J1770)=1,AE1770=1),1,"")</f>
        <v/>
      </c>
      <c r="AG1770" s="211" t="str">
        <f>IF(C1770="","",IF(AND(COUNTIFS($J$18:J1770,J1770)=1,C1770&lt;&gt;""),1,""))</f>
        <v/>
      </c>
      <c r="AH1770" s="211" t="str">
        <f>IF(G1770="","",IF(AND(COUNTIFS($J$18:J1770,J1770)=1,G1770&lt;&gt;""),1,""))</f>
        <v/>
      </c>
      <c r="AI1770" s="28">
        <f t="shared" si="341"/>
        <v>29500529.005044248</v>
      </c>
      <c r="AJ1770" s="28">
        <f t="shared" si="342"/>
        <v>3253064.846231177</v>
      </c>
      <c r="AK1770" s="29">
        <f t="shared" si="343"/>
        <v>0.11027140718984872</v>
      </c>
      <c r="AL1770" s="210"/>
      <c r="AM1770" s="210"/>
      <c r="AN1770" s="210"/>
      <c r="AO1770" s="210"/>
      <c r="AP1770" s="45" t="str">
        <f t="shared" si="344"/>
        <v>202111</v>
      </c>
      <c r="AQ1770" s="45" t="str">
        <f t="shared" si="345"/>
        <v>202111JPY</v>
      </c>
    </row>
    <row r="1771" spans="1:43" s="15" customFormat="1">
      <c r="A1771" s="208" t="s">
        <v>35</v>
      </c>
      <c r="B1771" s="209">
        <v>2021</v>
      </c>
      <c r="C1771" s="209">
        <v>3</v>
      </c>
      <c r="D1771" s="57" t="str">
        <f t="shared" si="347"/>
        <v>Q4</v>
      </c>
      <c r="E1771" s="208" t="s">
        <v>40</v>
      </c>
      <c r="F1771" s="209">
        <v>2021</v>
      </c>
      <c r="G1771" s="209">
        <v>11</v>
      </c>
      <c r="H1771" s="213"/>
      <c r="I1771" s="57" t="str">
        <f t="shared" si="337"/>
        <v>Q3</v>
      </c>
      <c r="J1771" s="204" t="s">
        <v>1819</v>
      </c>
      <c r="K1771" s="213" t="s">
        <v>1820</v>
      </c>
      <c r="L1771" s="210" t="s">
        <v>55</v>
      </c>
      <c r="M1771" s="208" t="s">
        <v>47</v>
      </c>
      <c r="N1771" s="208">
        <v>1</v>
      </c>
      <c r="O1771" s="208"/>
      <c r="P1771" s="57" t="str">
        <f t="shared" si="338"/>
        <v>MAIN UNIT</v>
      </c>
      <c r="Q1771" s="208" t="s">
        <v>56</v>
      </c>
      <c r="R1771" s="208" t="s">
        <v>49</v>
      </c>
      <c r="S1771" s="208" t="s">
        <v>36</v>
      </c>
      <c r="T1771" s="208" t="s">
        <v>65</v>
      </c>
      <c r="U1771" s="208" t="s">
        <v>66</v>
      </c>
      <c r="V1771" s="208" t="s">
        <v>1821</v>
      </c>
      <c r="W1771" s="208" t="s">
        <v>96</v>
      </c>
      <c r="X1771" s="34">
        <v>10100000</v>
      </c>
      <c r="Y1771" s="215" t="str">
        <f t="shared" si="336"/>
        <v>1</v>
      </c>
      <c r="Z1771" s="26">
        <f t="shared" si="348"/>
        <v>10100000</v>
      </c>
      <c r="AA1771" s="208">
        <v>7.0000000000000007E-2</v>
      </c>
      <c r="AB1771" s="35">
        <f t="shared" si="346"/>
        <v>707000.00000000012</v>
      </c>
      <c r="AC1771" s="27">
        <f t="shared" si="339"/>
        <v>54863.200000000012</v>
      </c>
      <c r="AD1771" s="212">
        <v>7.7600000000000002E-2</v>
      </c>
      <c r="AE1771" s="211">
        <f t="shared" si="340"/>
        <v>1</v>
      </c>
      <c r="AF1771" s="211">
        <f>IF(AND(COUNTIFS($J$18:J1771,J1771)=1,AE1771=1),1,"")</f>
        <v>1</v>
      </c>
      <c r="AG1771" s="211">
        <f>IF(C1771="","",IF(AND(COUNTIFS($J$18:J1771,J1771)=1,C1771&lt;&gt;""),1,""))</f>
        <v>1</v>
      </c>
      <c r="AH1771" s="211">
        <f>IF(G1771="","",IF(AND(COUNTIFS($J$18:J1771,J1771)=1,G1771&lt;&gt;""),1,""))</f>
        <v>1</v>
      </c>
      <c r="AI1771" s="28">
        <f t="shared" si="341"/>
        <v>29500529.005044248</v>
      </c>
      <c r="AJ1771" s="28">
        <f t="shared" si="342"/>
        <v>3253064.846231177</v>
      </c>
      <c r="AK1771" s="29">
        <f t="shared" si="343"/>
        <v>0.11027140718984872</v>
      </c>
      <c r="AL1771" s="210"/>
      <c r="AM1771" s="210"/>
      <c r="AN1771" s="210"/>
      <c r="AO1771" s="210"/>
      <c r="AP1771" s="45" t="str">
        <f t="shared" si="344"/>
        <v>202111</v>
      </c>
      <c r="AQ1771" s="45" t="str">
        <f t="shared" si="345"/>
        <v>202111JPY</v>
      </c>
    </row>
    <row r="1772" spans="1:43" s="15" customFormat="1">
      <c r="A1772" s="208" t="s">
        <v>40</v>
      </c>
      <c r="B1772" s="209">
        <v>2021</v>
      </c>
      <c r="C1772" s="209">
        <v>4</v>
      </c>
      <c r="D1772" s="57" t="str">
        <f t="shared" si="347"/>
        <v>Q1</v>
      </c>
      <c r="E1772" s="208" t="s">
        <v>40</v>
      </c>
      <c r="F1772" s="209">
        <v>2021</v>
      </c>
      <c r="G1772" s="209">
        <v>11</v>
      </c>
      <c r="H1772" s="213"/>
      <c r="I1772" s="57" t="str">
        <f t="shared" si="337"/>
        <v>Q3</v>
      </c>
      <c r="J1772" s="204" t="s">
        <v>1822</v>
      </c>
      <c r="K1772" s="213" t="s">
        <v>1373</v>
      </c>
      <c r="L1772" s="210" t="s">
        <v>1236</v>
      </c>
      <c r="M1772" s="208" t="s">
        <v>47</v>
      </c>
      <c r="N1772" s="208">
        <v>1</v>
      </c>
      <c r="O1772" s="208"/>
      <c r="P1772" s="57" t="str">
        <f t="shared" si="338"/>
        <v>MAIN UNIT</v>
      </c>
      <c r="Q1772" s="208" t="s">
        <v>48</v>
      </c>
      <c r="R1772" s="208" t="s">
        <v>49</v>
      </c>
      <c r="S1772" s="208" t="s">
        <v>36</v>
      </c>
      <c r="T1772" s="208" t="s">
        <v>65</v>
      </c>
      <c r="U1772" s="208" t="s">
        <v>66</v>
      </c>
      <c r="V1772" s="208" t="s">
        <v>1343</v>
      </c>
      <c r="W1772" s="208" t="s">
        <v>96</v>
      </c>
      <c r="X1772" s="34">
        <v>18600000</v>
      </c>
      <c r="Y1772" s="215" t="str">
        <f t="shared" si="336"/>
        <v>1</v>
      </c>
      <c r="Z1772" s="26">
        <f t="shared" si="348"/>
        <v>18600000</v>
      </c>
      <c r="AA1772" s="208">
        <v>7.0000000000000007E-2</v>
      </c>
      <c r="AB1772" s="35">
        <f t="shared" si="346"/>
        <v>1302000.0000000002</v>
      </c>
      <c r="AC1772" s="27">
        <f t="shared" si="339"/>
        <v>161708.40000000002</v>
      </c>
      <c r="AD1772" s="212">
        <v>0.1242</v>
      </c>
      <c r="AE1772" s="211">
        <f t="shared" si="340"/>
        <v>0</v>
      </c>
      <c r="AF1772" s="211" t="str">
        <f>IF(AND(COUNTIFS($J$18:J1772,J1772)=1,AE1772=1),1,"")</f>
        <v/>
      </c>
      <c r="AG1772" s="211">
        <f>IF(C1772="","",IF(AND(COUNTIFS($J$18:J1772,J1772)=1,C1772&lt;&gt;""),1,""))</f>
        <v>1</v>
      </c>
      <c r="AH1772" s="211">
        <f>IF(G1772="","",IF(AND(COUNTIFS($J$18:J1772,J1772)=1,G1772&lt;&gt;""),1,""))</f>
        <v>1</v>
      </c>
      <c r="AI1772" s="28">
        <f t="shared" si="341"/>
        <v>29500529.005044248</v>
      </c>
      <c r="AJ1772" s="28">
        <f t="shared" si="342"/>
        <v>3253064.846231177</v>
      </c>
      <c r="AK1772" s="29">
        <f t="shared" si="343"/>
        <v>0.11027140718984872</v>
      </c>
      <c r="AL1772" s="210"/>
      <c r="AM1772" s="210"/>
      <c r="AN1772" s="210"/>
      <c r="AO1772" s="210"/>
      <c r="AP1772" s="45" t="str">
        <f t="shared" si="344"/>
        <v>202111</v>
      </c>
      <c r="AQ1772" s="45" t="str">
        <f t="shared" si="345"/>
        <v>202111JPY</v>
      </c>
    </row>
    <row r="1773" spans="1:43" s="15" customFormat="1">
      <c r="A1773" s="208" t="s">
        <v>40</v>
      </c>
      <c r="B1773" s="209">
        <v>2021</v>
      </c>
      <c r="C1773" s="209">
        <v>4</v>
      </c>
      <c r="D1773" s="57" t="str">
        <f t="shared" si="347"/>
        <v>Q1</v>
      </c>
      <c r="E1773" s="208" t="s">
        <v>40</v>
      </c>
      <c r="F1773" s="209">
        <v>2021</v>
      </c>
      <c r="G1773" s="209">
        <v>11</v>
      </c>
      <c r="H1773" s="213"/>
      <c r="I1773" s="57" t="str">
        <f t="shared" si="337"/>
        <v>Q3</v>
      </c>
      <c r="J1773" s="204" t="s">
        <v>1822</v>
      </c>
      <c r="K1773" s="213" t="s">
        <v>1373</v>
      </c>
      <c r="L1773" s="210" t="s">
        <v>1236</v>
      </c>
      <c r="M1773" s="208" t="s">
        <v>47</v>
      </c>
      <c r="N1773" s="208">
        <v>1</v>
      </c>
      <c r="O1773" s="208"/>
      <c r="P1773" s="57" t="str">
        <f t="shared" si="338"/>
        <v>MAIN UNIT</v>
      </c>
      <c r="Q1773" s="208" t="s">
        <v>48</v>
      </c>
      <c r="R1773" s="208" t="s">
        <v>49</v>
      </c>
      <c r="S1773" s="208" t="s">
        <v>36</v>
      </c>
      <c r="T1773" s="208" t="s">
        <v>65</v>
      </c>
      <c r="U1773" s="208" t="s">
        <v>66</v>
      </c>
      <c r="V1773" s="208" t="s">
        <v>1343</v>
      </c>
      <c r="W1773" s="208" t="s">
        <v>96</v>
      </c>
      <c r="X1773" s="34">
        <v>18600000</v>
      </c>
      <c r="Y1773" s="215" t="str">
        <f t="shared" si="336"/>
        <v>1</v>
      </c>
      <c r="Z1773" s="26">
        <f t="shared" si="348"/>
        <v>18600000</v>
      </c>
      <c r="AA1773" s="208">
        <v>7.0000000000000007E-2</v>
      </c>
      <c r="AB1773" s="35">
        <f t="shared" si="346"/>
        <v>1302000.0000000002</v>
      </c>
      <c r="AC1773" s="27">
        <f t="shared" si="339"/>
        <v>161708.40000000002</v>
      </c>
      <c r="AD1773" s="212">
        <v>0.1242</v>
      </c>
      <c r="AE1773" s="211">
        <f t="shared" si="340"/>
        <v>0</v>
      </c>
      <c r="AF1773" s="211" t="str">
        <f>IF(AND(COUNTIFS($J$18:J1773,J1773)=1,AE1773=1),1,"")</f>
        <v/>
      </c>
      <c r="AG1773" s="211" t="str">
        <f>IF(C1773="","",IF(AND(COUNTIFS($J$18:J1773,J1773)=1,C1773&lt;&gt;""),1,""))</f>
        <v/>
      </c>
      <c r="AH1773" s="211" t="str">
        <f>IF(G1773="","",IF(AND(COUNTIFS($J$18:J1773,J1773)=1,G1773&lt;&gt;""),1,""))</f>
        <v/>
      </c>
      <c r="AI1773" s="28">
        <f t="shared" si="341"/>
        <v>29500529.005044248</v>
      </c>
      <c r="AJ1773" s="28">
        <f t="shared" si="342"/>
        <v>3253064.846231177</v>
      </c>
      <c r="AK1773" s="29">
        <f t="shared" si="343"/>
        <v>0.11027140718984872</v>
      </c>
      <c r="AL1773" s="210"/>
      <c r="AM1773" s="210"/>
      <c r="AN1773" s="210"/>
      <c r="AO1773" s="210"/>
      <c r="AP1773" s="45" t="str">
        <f t="shared" si="344"/>
        <v>202111</v>
      </c>
      <c r="AQ1773" s="45" t="str">
        <f t="shared" si="345"/>
        <v>202111JPY</v>
      </c>
    </row>
    <row r="1774" spans="1:43" s="15" customFormat="1">
      <c r="A1774" s="208" t="s">
        <v>40</v>
      </c>
      <c r="B1774" s="209">
        <v>2021</v>
      </c>
      <c r="C1774" s="209">
        <v>4</v>
      </c>
      <c r="D1774" s="57" t="str">
        <f t="shared" si="347"/>
        <v>Q1</v>
      </c>
      <c r="E1774" s="208" t="s">
        <v>40</v>
      </c>
      <c r="F1774" s="209">
        <v>2021</v>
      </c>
      <c r="G1774" s="209">
        <v>11</v>
      </c>
      <c r="H1774" s="213"/>
      <c r="I1774" s="57" t="str">
        <f t="shared" si="337"/>
        <v>Q3</v>
      </c>
      <c r="J1774" s="204" t="s">
        <v>1822</v>
      </c>
      <c r="K1774" s="213" t="s">
        <v>1373</v>
      </c>
      <c r="L1774" s="210" t="s">
        <v>1236</v>
      </c>
      <c r="M1774" s="208" t="s">
        <v>47</v>
      </c>
      <c r="N1774" s="208">
        <v>1</v>
      </c>
      <c r="O1774" s="208"/>
      <c r="P1774" s="57" t="str">
        <f t="shared" si="338"/>
        <v>MAIN UNIT</v>
      </c>
      <c r="Q1774" s="208" t="s">
        <v>48</v>
      </c>
      <c r="R1774" s="208" t="s">
        <v>49</v>
      </c>
      <c r="S1774" s="208" t="s">
        <v>36</v>
      </c>
      <c r="T1774" s="208" t="s">
        <v>65</v>
      </c>
      <c r="U1774" s="208" t="s">
        <v>66</v>
      </c>
      <c r="V1774" s="208" t="s">
        <v>1343</v>
      </c>
      <c r="W1774" s="208" t="s">
        <v>96</v>
      </c>
      <c r="X1774" s="34">
        <v>18600000</v>
      </c>
      <c r="Y1774" s="215" t="str">
        <f t="shared" si="336"/>
        <v>1</v>
      </c>
      <c r="Z1774" s="26">
        <f t="shared" si="348"/>
        <v>18600000</v>
      </c>
      <c r="AA1774" s="208">
        <v>7.0000000000000007E-2</v>
      </c>
      <c r="AB1774" s="35">
        <f t="shared" si="346"/>
        <v>1302000.0000000002</v>
      </c>
      <c r="AC1774" s="27">
        <f t="shared" si="339"/>
        <v>161708.40000000002</v>
      </c>
      <c r="AD1774" s="212">
        <v>0.1242</v>
      </c>
      <c r="AE1774" s="211">
        <f t="shared" si="340"/>
        <v>0</v>
      </c>
      <c r="AF1774" s="211" t="str">
        <f>IF(AND(COUNTIFS($J$18:J1774,J1774)=1,AE1774=1),1,"")</f>
        <v/>
      </c>
      <c r="AG1774" s="211" t="str">
        <f>IF(C1774="","",IF(AND(COUNTIFS($J$18:J1774,J1774)=1,C1774&lt;&gt;""),1,""))</f>
        <v/>
      </c>
      <c r="AH1774" s="211" t="str">
        <f>IF(G1774="","",IF(AND(COUNTIFS($J$18:J1774,J1774)=1,G1774&lt;&gt;""),1,""))</f>
        <v/>
      </c>
      <c r="AI1774" s="28">
        <f t="shared" si="341"/>
        <v>29500529.005044248</v>
      </c>
      <c r="AJ1774" s="28">
        <f t="shared" si="342"/>
        <v>3253064.846231177</v>
      </c>
      <c r="AK1774" s="29">
        <f t="shared" si="343"/>
        <v>0.11027140718984872</v>
      </c>
      <c r="AL1774" s="210"/>
      <c r="AM1774" s="210"/>
      <c r="AN1774" s="210"/>
      <c r="AO1774" s="210"/>
      <c r="AP1774" s="45" t="str">
        <f t="shared" si="344"/>
        <v>202111</v>
      </c>
      <c r="AQ1774" s="45" t="str">
        <f t="shared" si="345"/>
        <v>202111JPY</v>
      </c>
    </row>
    <row r="1775" spans="1:43" s="15" customFormat="1">
      <c r="A1775" s="208" t="s">
        <v>40</v>
      </c>
      <c r="B1775" s="209">
        <v>2021</v>
      </c>
      <c r="C1775" s="209">
        <v>5</v>
      </c>
      <c r="D1775" s="57" t="str">
        <f t="shared" si="347"/>
        <v>Q1</v>
      </c>
      <c r="E1775" s="208" t="s">
        <v>40</v>
      </c>
      <c r="F1775" s="209">
        <v>2021</v>
      </c>
      <c r="G1775" s="209">
        <v>11</v>
      </c>
      <c r="H1775" s="213"/>
      <c r="I1775" s="57" t="str">
        <f t="shared" si="337"/>
        <v>Q3</v>
      </c>
      <c r="J1775" s="204" t="s">
        <v>1823</v>
      </c>
      <c r="K1775" s="213" t="s">
        <v>1824</v>
      </c>
      <c r="L1775" s="210" t="s">
        <v>79</v>
      </c>
      <c r="M1775" s="208" t="s">
        <v>47</v>
      </c>
      <c r="N1775" s="208">
        <v>1</v>
      </c>
      <c r="O1775" s="208"/>
      <c r="P1775" s="57" t="str">
        <f t="shared" si="338"/>
        <v>MAIN UNIT</v>
      </c>
      <c r="Q1775" s="208" t="s">
        <v>56</v>
      </c>
      <c r="R1775" s="208" t="s">
        <v>49</v>
      </c>
      <c r="S1775" s="208" t="s">
        <v>36</v>
      </c>
      <c r="T1775" s="208" t="s">
        <v>65</v>
      </c>
      <c r="U1775" s="208" t="s">
        <v>66</v>
      </c>
      <c r="V1775" s="208" t="s">
        <v>672</v>
      </c>
      <c r="W1775" s="208" t="s">
        <v>96</v>
      </c>
      <c r="X1775" s="34">
        <v>13000000</v>
      </c>
      <c r="Y1775" s="215" t="str">
        <f t="shared" ref="Y1775:Y1838" si="349">IF(W1775="RMB","1.13", "1")</f>
        <v>1</v>
      </c>
      <c r="Z1775" s="26">
        <f t="shared" si="348"/>
        <v>13000000</v>
      </c>
      <c r="AA1775" s="208">
        <v>7.0000000000000007E-2</v>
      </c>
      <c r="AB1775" s="35">
        <f t="shared" si="346"/>
        <v>910000.00000000012</v>
      </c>
      <c r="AC1775" s="27">
        <f t="shared" si="339"/>
        <v>96642.000000000015</v>
      </c>
      <c r="AD1775" s="212">
        <v>0.1062</v>
      </c>
      <c r="AE1775" s="211">
        <f t="shared" si="340"/>
        <v>1</v>
      </c>
      <c r="AF1775" s="211">
        <f>IF(AND(COUNTIFS($J$18:J1775,J1775)=1,AE1775=1),1,"")</f>
        <v>1</v>
      </c>
      <c r="AG1775" s="211">
        <f>IF(C1775="","",IF(AND(COUNTIFS($J$18:J1775,J1775)=1,C1775&lt;&gt;""),1,""))</f>
        <v>1</v>
      </c>
      <c r="AH1775" s="211">
        <f>IF(G1775="","",IF(AND(COUNTIFS($J$18:J1775,J1775)=1,G1775&lt;&gt;""),1,""))</f>
        <v>1</v>
      </c>
      <c r="AI1775" s="28">
        <f t="shared" si="341"/>
        <v>29500529.005044248</v>
      </c>
      <c r="AJ1775" s="28">
        <f t="shared" si="342"/>
        <v>3253064.846231177</v>
      </c>
      <c r="AK1775" s="29">
        <f t="shared" si="343"/>
        <v>0.11027140718984872</v>
      </c>
      <c r="AL1775" s="210"/>
      <c r="AM1775" s="210"/>
      <c r="AN1775" s="210"/>
      <c r="AO1775" s="210"/>
      <c r="AP1775" s="45" t="str">
        <f t="shared" si="344"/>
        <v>202111</v>
      </c>
      <c r="AQ1775" s="45" t="str">
        <f t="shared" si="345"/>
        <v>202111JPY</v>
      </c>
    </row>
    <row r="1776" spans="1:43" s="15" customFormat="1">
      <c r="A1776" s="208" t="s">
        <v>40</v>
      </c>
      <c r="B1776" s="209">
        <v>2021</v>
      </c>
      <c r="C1776" s="209">
        <v>5</v>
      </c>
      <c r="D1776" s="57" t="str">
        <f t="shared" si="347"/>
        <v>Q1</v>
      </c>
      <c r="E1776" s="208" t="s">
        <v>40</v>
      </c>
      <c r="F1776" s="209">
        <v>2021</v>
      </c>
      <c r="G1776" s="209">
        <v>11</v>
      </c>
      <c r="H1776" s="213"/>
      <c r="I1776" s="57" t="str">
        <f t="shared" si="337"/>
        <v>Q3</v>
      </c>
      <c r="J1776" s="204" t="s">
        <v>1823</v>
      </c>
      <c r="K1776" s="213" t="s">
        <v>1824</v>
      </c>
      <c r="L1776" s="210" t="s">
        <v>79</v>
      </c>
      <c r="M1776" s="208" t="s">
        <v>47</v>
      </c>
      <c r="N1776" s="208">
        <v>1</v>
      </c>
      <c r="O1776" s="208"/>
      <c r="P1776" s="57" t="str">
        <f t="shared" si="338"/>
        <v>MAIN UNIT</v>
      </c>
      <c r="Q1776" s="208" t="s">
        <v>56</v>
      </c>
      <c r="R1776" s="208" t="s">
        <v>49</v>
      </c>
      <c r="S1776" s="208" t="s">
        <v>36</v>
      </c>
      <c r="T1776" s="208" t="s">
        <v>65</v>
      </c>
      <c r="U1776" s="208" t="s">
        <v>66</v>
      </c>
      <c r="V1776" s="208" t="s">
        <v>672</v>
      </c>
      <c r="W1776" s="208" t="s">
        <v>96</v>
      </c>
      <c r="X1776" s="34">
        <v>13000000</v>
      </c>
      <c r="Y1776" s="215" t="str">
        <f t="shared" si="349"/>
        <v>1</v>
      </c>
      <c r="Z1776" s="26">
        <f t="shared" si="348"/>
        <v>13000000</v>
      </c>
      <c r="AA1776" s="208">
        <v>7.0000000000000007E-2</v>
      </c>
      <c r="AB1776" s="35">
        <f t="shared" si="346"/>
        <v>910000.00000000012</v>
      </c>
      <c r="AC1776" s="27">
        <f t="shared" si="339"/>
        <v>96642.000000000015</v>
      </c>
      <c r="AD1776" s="212">
        <v>0.1062</v>
      </c>
      <c r="AE1776" s="211">
        <f t="shared" si="340"/>
        <v>1</v>
      </c>
      <c r="AF1776" s="211" t="str">
        <f>IF(AND(COUNTIFS($J$18:J1776,J1776)=1,AE1776=1),1,"")</f>
        <v/>
      </c>
      <c r="AG1776" s="211" t="str">
        <f>IF(C1776="","",IF(AND(COUNTIFS($J$18:J1776,J1776)=1,C1776&lt;&gt;""),1,""))</f>
        <v/>
      </c>
      <c r="AH1776" s="211" t="str">
        <f>IF(G1776="","",IF(AND(COUNTIFS($J$18:J1776,J1776)=1,G1776&lt;&gt;""),1,""))</f>
        <v/>
      </c>
      <c r="AI1776" s="28">
        <f t="shared" si="341"/>
        <v>29500529.005044248</v>
      </c>
      <c r="AJ1776" s="28">
        <f t="shared" si="342"/>
        <v>3253064.846231177</v>
      </c>
      <c r="AK1776" s="29">
        <f t="shared" si="343"/>
        <v>0.11027140718984872</v>
      </c>
      <c r="AL1776" s="210"/>
      <c r="AM1776" s="210"/>
      <c r="AN1776" s="210"/>
      <c r="AO1776" s="210"/>
      <c r="AP1776" s="45" t="str">
        <f t="shared" si="344"/>
        <v>202111</v>
      </c>
      <c r="AQ1776" s="45" t="str">
        <f t="shared" si="345"/>
        <v>202111JPY</v>
      </c>
    </row>
    <row r="1777" spans="1:43" s="15" customFormat="1">
      <c r="A1777" s="208" t="s">
        <v>40</v>
      </c>
      <c r="B1777" s="209">
        <v>2021</v>
      </c>
      <c r="C1777" s="209">
        <v>5</v>
      </c>
      <c r="D1777" s="57" t="str">
        <f t="shared" si="347"/>
        <v>Q1</v>
      </c>
      <c r="E1777" s="208" t="s">
        <v>40</v>
      </c>
      <c r="F1777" s="209">
        <v>2021</v>
      </c>
      <c r="G1777" s="209">
        <v>11</v>
      </c>
      <c r="H1777" s="213"/>
      <c r="I1777" s="57" t="str">
        <f t="shared" si="337"/>
        <v>Q3</v>
      </c>
      <c r="J1777" s="204" t="s">
        <v>1825</v>
      </c>
      <c r="K1777" s="213" t="s">
        <v>1826</v>
      </c>
      <c r="L1777" s="210" t="s">
        <v>79</v>
      </c>
      <c r="M1777" s="208" t="s">
        <v>47</v>
      </c>
      <c r="N1777" s="208">
        <v>1</v>
      </c>
      <c r="O1777" s="208"/>
      <c r="P1777" s="57" t="str">
        <f t="shared" si="338"/>
        <v>MAIN UNIT</v>
      </c>
      <c r="Q1777" s="208" t="s">
        <v>48</v>
      </c>
      <c r="R1777" s="208" t="s">
        <v>49</v>
      </c>
      <c r="S1777" s="208" t="s">
        <v>36</v>
      </c>
      <c r="T1777" s="208" t="s">
        <v>65</v>
      </c>
      <c r="U1777" s="208" t="s">
        <v>66</v>
      </c>
      <c r="V1777" s="208" t="s">
        <v>99</v>
      </c>
      <c r="W1777" s="208" t="s">
        <v>96</v>
      </c>
      <c r="X1777" s="34">
        <v>14135177</v>
      </c>
      <c r="Y1777" s="215" t="str">
        <f t="shared" si="349"/>
        <v>1</v>
      </c>
      <c r="Z1777" s="26">
        <f t="shared" si="348"/>
        <v>14135177</v>
      </c>
      <c r="AA1777" s="208">
        <v>7.0000000000000007E-2</v>
      </c>
      <c r="AB1777" s="35">
        <f t="shared" si="346"/>
        <v>989462.39000000013</v>
      </c>
      <c r="AC1777" s="27">
        <f t="shared" si="339"/>
        <v>107752.45427100001</v>
      </c>
      <c r="AD1777" s="212">
        <v>0.1089</v>
      </c>
      <c r="AE1777" s="211">
        <f t="shared" si="340"/>
        <v>0</v>
      </c>
      <c r="AF1777" s="211" t="str">
        <f>IF(AND(COUNTIFS($J$18:J1777,J1777)=1,AE1777=1),1,"")</f>
        <v/>
      </c>
      <c r="AG1777" s="211">
        <f>IF(C1777="","",IF(AND(COUNTIFS($J$18:J1777,J1777)=1,C1777&lt;&gt;""),1,""))</f>
        <v>1</v>
      </c>
      <c r="AH1777" s="211">
        <f>IF(G1777="","",IF(AND(COUNTIFS($J$18:J1777,J1777)=1,G1777&lt;&gt;""),1,""))</f>
        <v>1</v>
      </c>
      <c r="AI1777" s="28">
        <f t="shared" si="341"/>
        <v>29500529.005044248</v>
      </c>
      <c r="AJ1777" s="28">
        <f t="shared" si="342"/>
        <v>3253064.846231177</v>
      </c>
      <c r="AK1777" s="29">
        <f t="shared" si="343"/>
        <v>0.11027140718984872</v>
      </c>
      <c r="AL1777" s="210"/>
      <c r="AM1777" s="210"/>
      <c r="AN1777" s="210"/>
      <c r="AO1777" s="210"/>
      <c r="AP1777" s="45" t="str">
        <f t="shared" si="344"/>
        <v>202111</v>
      </c>
      <c r="AQ1777" s="45" t="str">
        <f t="shared" si="345"/>
        <v>202111JPY</v>
      </c>
    </row>
    <row r="1778" spans="1:43" s="15" customFormat="1">
      <c r="A1778" s="208" t="s">
        <v>40</v>
      </c>
      <c r="B1778" s="209">
        <v>2021</v>
      </c>
      <c r="C1778" s="209">
        <v>5</v>
      </c>
      <c r="D1778" s="57" t="str">
        <f t="shared" si="347"/>
        <v>Q1</v>
      </c>
      <c r="E1778" s="208" t="s">
        <v>40</v>
      </c>
      <c r="F1778" s="209">
        <v>2021</v>
      </c>
      <c r="G1778" s="209">
        <v>11</v>
      </c>
      <c r="H1778" s="213"/>
      <c r="I1778" s="57" t="str">
        <f t="shared" si="337"/>
        <v>Q3</v>
      </c>
      <c r="J1778" s="204" t="s">
        <v>1827</v>
      </c>
      <c r="K1778" s="213" t="s">
        <v>1828</v>
      </c>
      <c r="L1778" s="210" t="s">
        <v>79</v>
      </c>
      <c r="M1778" s="208" t="s">
        <v>47</v>
      </c>
      <c r="N1778" s="208">
        <v>1</v>
      </c>
      <c r="O1778" s="208"/>
      <c r="P1778" s="57" t="str">
        <f t="shared" si="338"/>
        <v>MAIN UNIT</v>
      </c>
      <c r="Q1778" s="208" t="s">
        <v>48</v>
      </c>
      <c r="R1778" s="208" t="s">
        <v>49</v>
      </c>
      <c r="S1778" s="208" t="s">
        <v>36</v>
      </c>
      <c r="T1778" s="208" t="s">
        <v>65</v>
      </c>
      <c r="U1778" s="208" t="s">
        <v>66</v>
      </c>
      <c r="V1778" s="208" t="s">
        <v>290</v>
      </c>
      <c r="W1778" s="208" t="s">
        <v>96</v>
      </c>
      <c r="X1778" s="34">
        <v>14800000</v>
      </c>
      <c r="Y1778" s="215" t="str">
        <f t="shared" si="349"/>
        <v>1</v>
      </c>
      <c r="Z1778" s="26">
        <f t="shared" si="348"/>
        <v>14800000</v>
      </c>
      <c r="AA1778" s="208">
        <v>7.0000000000000007E-2</v>
      </c>
      <c r="AB1778" s="35">
        <f t="shared" si="346"/>
        <v>1036000.0000000001</v>
      </c>
      <c r="AC1778" s="27">
        <f t="shared" si="339"/>
        <v>91893.200000000012</v>
      </c>
      <c r="AD1778" s="212">
        <v>8.8700000000000001E-2</v>
      </c>
      <c r="AE1778" s="211">
        <f t="shared" si="340"/>
        <v>0</v>
      </c>
      <c r="AF1778" s="211" t="str">
        <f>IF(AND(COUNTIFS($J$18:J1778,J1778)=1,AE1778=1),1,"")</f>
        <v/>
      </c>
      <c r="AG1778" s="211">
        <f>IF(C1778="","",IF(AND(COUNTIFS($J$18:J1778,J1778)=1,C1778&lt;&gt;""),1,""))</f>
        <v>1</v>
      </c>
      <c r="AH1778" s="211">
        <f>IF(G1778="","",IF(AND(COUNTIFS($J$18:J1778,J1778)=1,G1778&lt;&gt;""),1,""))</f>
        <v>1</v>
      </c>
      <c r="AI1778" s="28">
        <f t="shared" si="341"/>
        <v>29500529.005044248</v>
      </c>
      <c r="AJ1778" s="28">
        <f t="shared" si="342"/>
        <v>3253064.846231177</v>
      </c>
      <c r="AK1778" s="29">
        <f t="shared" si="343"/>
        <v>0.11027140718984872</v>
      </c>
      <c r="AL1778" s="210"/>
      <c r="AM1778" s="210"/>
      <c r="AN1778" s="210"/>
      <c r="AO1778" s="210"/>
      <c r="AP1778" s="45" t="str">
        <f t="shared" si="344"/>
        <v>202111</v>
      </c>
      <c r="AQ1778" s="45" t="str">
        <f t="shared" si="345"/>
        <v>202111JPY</v>
      </c>
    </row>
    <row r="1779" spans="1:43" s="15" customFormat="1">
      <c r="A1779" s="208" t="s">
        <v>40</v>
      </c>
      <c r="B1779" s="209">
        <v>2021</v>
      </c>
      <c r="C1779" s="209">
        <v>5</v>
      </c>
      <c r="D1779" s="57" t="str">
        <f t="shared" si="347"/>
        <v>Q1</v>
      </c>
      <c r="E1779" s="208" t="s">
        <v>40</v>
      </c>
      <c r="F1779" s="209">
        <v>2021</v>
      </c>
      <c r="G1779" s="209">
        <v>11</v>
      </c>
      <c r="H1779" s="213"/>
      <c r="I1779" s="57" t="str">
        <f t="shared" si="337"/>
        <v>Q3</v>
      </c>
      <c r="J1779" s="204" t="s">
        <v>1829</v>
      </c>
      <c r="K1779" s="213" t="s">
        <v>1830</v>
      </c>
      <c r="L1779" s="210" t="s">
        <v>79</v>
      </c>
      <c r="M1779" s="208" t="s">
        <v>47</v>
      </c>
      <c r="N1779" s="208">
        <v>1</v>
      </c>
      <c r="O1779" s="208"/>
      <c r="P1779" s="57" t="str">
        <f t="shared" si="338"/>
        <v>MAIN UNIT</v>
      </c>
      <c r="Q1779" s="208" t="s">
        <v>48</v>
      </c>
      <c r="R1779" s="208" t="s">
        <v>49</v>
      </c>
      <c r="S1779" s="208" t="s">
        <v>36</v>
      </c>
      <c r="T1779" s="208" t="s">
        <v>65</v>
      </c>
      <c r="U1779" s="208" t="s">
        <v>66</v>
      </c>
      <c r="V1779" s="208" t="s">
        <v>290</v>
      </c>
      <c r="W1779" s="208" t="s">
        <v>96</v>
      </c>
      <c r="X1779" s="34">
        <v>12165000</v>
      </c>
      <c r="Y1779" s="215" t="str">
        <f t="shared" si="349"/>
        <v>1</v>
      </c>
      <c r="Z1779" s="26">
        <f t="shared" si="348"/>
        <v>12165000</v>
      </c>
      <c r="AA1779" s="208">
        <v>7.0000000000000007E-2</v>
      </c>
      <c r="AB1779" s="35">
        <f t="shared" si="346"/>
        <v>851550.00000000012</v>
      </c>
      <c r="AC1779" s="27">
        <f t="shared" si="339"/>
        <v>53903.115000000005</v>
      </c>
      <c r="AD1779" s="212">
        <v>6.3299999999999995E-2</v>
      </c>
      <c r="AE1779" s="211">
        <f t="shared" si="340"/>
        <v>0</v>
      </c>
      <c r="AF1779" s="211" t="str">
        <f>IF(AND(COUNTIFS($J$18:J1779,J1779)=1,AE1779=1),1,"")</f>
        <v/>
      </c>
      <c r="AG1779" s="211">
        <f>IF(C1779="","",IF(AND(COUNTIFS($J$18:J1779,J1779)=1,C1779&lt;&gt;""),1,""))</f>
        <v>1</v>
      </c>
      <c r="AH1779" s="211">
        <f>IF(G1779="","",IF(AND(COUNTIFS($J$18:J1779,J1779)=1,G1779&lt;&gt;""),1,""))</f>
        <v>1</v>
      </c>
      <c r="AI1779" s="28">
        <f t="shared" si="341"/>
        <v>29500529.005044248</v>
      </c>
      <c r="AJ1779" s="28">
        <f t="shared" si="342"/>
        <v>3253064.846231177</v>
      </c>
      <c r="AK1779" s="29">
        <f t="shared" si="343"/>
        <v>0.11027140718984872</v>
      </c>
      <c r="AL1779" s="210"/>
      <c r="AM1779" s="210"/>
      <c r="AN1779" s="210"/>
      <c r="AO1779" s="210"/>
      <c r="AP1779" s="45" t="str">
        <f t="shared" si="344"/>
        <v>202111</v>
      </c>
      <c r="AQ1779" s="45" t="str">
        <f t="shared" si="345"/>
        <v>202111JPY</v>
      </c>
    </row>
    <row r="1780" spans="1:43" s="15" customFormat="1">
      <c r="A1780" s="208" t="s">
        <v>40</v>
      </c>
      <c r="B1780" s="209">
        <v>2021</v>
      </c>
      <c r="C1780" s="209">
        <v>6</v>
      </c>
      <c r="D1780" s="57" t="str">
        <f t="shared" si="347"/>
        <v>Q1</v>
      </c>
      <c r="E1780" s="208" t="s">
        <v>40</v>
      </c>
      <c r="F1780" s="209">
        <v>2021</v>
      </c>
      <c r="G1780" s="209">
        <v>11</v>
      </c>
      <c r="H1780" s="213"/>
      <c r="I1780" s="57" t="str">
        <f t="shared" si="337"/>
        <v>Q3</v>
      </c>
      <c r="J1780" s="204" t="s">
        <v>1831</v>
      </c>
      <c r="K1780" s="213" t="s">
        <v>1445</v>
      </c>
      <c r="L1780" s="210" t="s">
        <v>79</v>
      </c>
      <c r="M1780" s="208" t="s">
        <v>47</v>
      </c>
      <c r="N1780" s="208">
        <v>1</v>
      </c>
      <c r="O1780" s="208"/>
      <c r="P1780" s="57" t="str">
        <f t="shared" si="338"/>
        <v>MAIN UNIT</v>
      </c>
      <c r="Q1780" s="208" t="s">
        <v>48</v>
      </c>
      <c r="R1780" s="208" t="s">
        <v>49</v>
      </c>
      <c r="S1780" s="208" t="s">
        <v>36</v>
      </c>
      <c r="T1780" s="208" t="s">
        <v>65</v>
      </c>
      <c r="U1780" s="208" t="s">
        <v>66</v>
      </c>
      <c r="V1780" s="208" t="s">
        <v>290</v>
      </c>
      <c r="W1780" s="208" t="s">
        <v>96</v>
      </c>
      <c r="X1780" s="34">
        <v>15300000</v>
      </c>
      <c r="Y1780" s="215" t="str">
        <f t="shared" si="349"/>
        <v>1</v>
      </c>
      <c r="Z1780" s="26">
        <f t="shared" si="348"/>
        <v>15300000</v>
      </c>
      <c r="AA1780" s="208">
        <v>7.0000000000000007E-2</v>
      </c>
      <c r="AB1780" s="35">
        <f t="shared" si="346"/>
        <v>1071000</v>
      </c>
      <c r="AC1780" s="27">
        <f t="shared" si="339"/>
        <v>115239.6</v>
      </c>
      <c r="AD1780" s="212">
        <v>0.1076</v>
      </c>
      <c r="AE1780" s="211">
        <f t="shared" si="340"/>
        <v>0</v>
      </c>
      <c r="AF1780" s="211" t="str">
        <f>IF(AND(COUNTIFS($J$18:J1780,J1780)=1,AE1780=1),1,"")</f>
        <v/>
      </c>
      <c r="AG1780" s="211">
        <f>IF(C1780="","",IF(AND(COUNTIFS($J$18:J1780,J1780)=1,C1780&lt;&gt;""),1,""))</f>
        <v>1</v>
      </c>
      <c r="AH1780" s="211">
        <f>IF(G1780="","",IF(AND(COUNTIFS($J$18:J1780,J1780)=1,G1780&lt;&gt;""),1,""))</f>
        <v>1</v>
      </c>
      <c r="AI1780" s="28">
        <f t="shared" si="341"/>
        <v>29500529.005044248</v>
      </c>
      <c r="AJ1780" s="28">
        <f t="shared" si="342"/>
        <v>3253064.846231177</v>
      </c>
      <c r="AK1780" s="29">
        <f t="shared" si="343"/>
        <v>0.11027140718984872</v>
      </c>
      <c r="AL1780" s="210"/>
      <c r="AM1780" s="210"/>
      <c r="AN1780" s="210"/>
      <c r="AO1780" s="210"/>
      <c r="AP1780" s="45" t="str">
        <f t="shared" si="344"/>
        <v>202111</v>
      </c>
      <c r="AQ1780" s="45" t="str">
        <f t="shared" si="345"/>
        <v>202111JPY</v>
      </c>
    </row>
    <row r="1781" spans="1:43" s="15" customFormat="1">
      <c r="A1781" s="208" t="s">
        <v>40</v>
      </c>
      <c r="B1781" s="209">
        <v>2021</v>
      </c>
      <c r="C1781" s="209">
        <v>6</v>
      </c>
      <c r="D1781" s="57" t="str">
        <f t="shared" si="347"/>
        <v>Q1</v>
      </c>
      <c r="E1781" s="208" t="s">
        <v>40</v>
      </c>
      <c r="F1781" s="209">
        <v>2021</v>
      </c>
      <c r="G1781" s="209">
        <v>11</v>
      </c>
      <c r="H1781" s="213"/>
      <c r="I1781" s="57" t="str">
        <f t="shared" si="337"/>
        <v>Q3</v>
      </c>
      <c r="J1781" s="204" t="s">
        <v>1831</v>
      </c>
      <c r="K1781" s="213" t="s">
        <v>1445</v>
      </c>
      <c r="L1781" s="210" t="s">
        <v>55</v>
      </c>
      <c r="M1781" s="208" t="s">
        <v>47</v>
      </c>
      <c r="N1781" s="208">
        <v>1</v>
      </c>
      <c r="O1781" s="208"/>
      <c r="P1781" s="57" t="str">
        <f t="shared" si="338"/>
        <v>MAIN UNIT</v>
      </c>
      <c r="Q1781" s="208" t="s">
        <v>48</v>
      </c>
      <c r="R1781" s="208" t="s">
        <v>49</v>
      </c>
      <c r="S1781" s="208" t="s">
        <v>36</v>
      </c>
      <c r="T1781" s="208" t="s">
        <v>65</v>
      </c>
      <c r="U1781" s="208" t="s">
        <v>66</v>
      </c>
      <c r="V1781" s="208" t="s">
        <v>290</v>
      </c>
      <c r="W1781" s="208" t="s">
        <v>96</v>
      </c>
      <c r="X1781" s="34">
        <v>11000000</v>
      </c>
      <c r="Y1781" s="215" t="str">
        <f t="shared" si="349"/>
        <v>1</v>
      </c>
      <c r="Z1781" s="26">
        <f t="shared" si="348"/>
        <v>11000000</v>
      </c>
      <c r="AA1781" s="208">
        <v>7.0000000000000007E-2</v>
      </c>
      <c r="AB1781" s="35">
        <f t="shared" si="346"/>
        <v>770000.00000000012</v>
      </c>
      <c r="AC1781" s="27">
        <f t="shared" si="339"/>
        <v>82852.000000000015</v>
      </c>
      <c r="AD1781" s="212">
        <v>0.1076</v>
      </c>
      <c r="AE1781" s="211">
        <f t="shared" si="340"/>
        <v>0</v>
      </c>
      <c r="AF1781" s="211" t="str">
        <f>IF(AND(COUNTIFS($J$18:J1781,J1781)=1,AE1781=1),1,"")</f>
        <v/>
      </c>
      <c r="AG1781" s="211" t="str">
        <f>IF(C1781="","",IF(AND(COUNTIFS($J$18:J1781,J1781)=1,C1781&lt;&gt;""),1,""))</f>
        <v/>
      </c>
      <c r="AH1781" s="211" t="str">
        <f>IF(G1781="","",IF(AND(COUNTIFS($J$18:J1781,J1781)=1,G1781&lt;&gt;""),1,""))</f>
        <v/>
      </c>
      <c r="AI1781" s="28">
        <f t="shared" si="341"/>
        <v>29500529.005044248</v>
      </c>
      <c r="AJ1781" s="28">
        <f t="shared" si="342"/>
        <v>3253064.846231177</v>
      </c>
      <c r="AK1781" s="29">
        <f t="shared" si="343"/>
        <v>0.11027140718984872</v>
      </c>
      <c r="AL1781" s="210"/>
      <c r="AM1781" s="210"/>
      <c r="AN1781" s="210"/>
      <c r="AO1781" s="210"/>
      <c r="AP1781" s="45" t="str">
        <f t="shared" si="344"/>
        <v>202111</v>
      </c>
      <c r="AQ1781" s="45" t="str">
        <f t="shared" si="345"/>
        <v>202111JPY</v>
      </c>
    </row>
    <row r="1782" spans="1:43" s="15" customFormat="1">
      <c r="A1782" s="208" t="s">
        <v>40</v>
      </c>
      <c r="B1782" s="209">
        <v>2021</v>
      </c>
      <c r="C1782" s="209">
        <v>6</v>
      </c>
      <c r="D1782" s="57" t="str">
        <f t="shared" si="347"/>
        <v>Q1</v>
      </c>
      <c r="E1782" s="208" t="s">
        <v>40</v>
      </c>
      <c r="F1782" s="209">
        <v>2021</v>
      </c>
      <c r="G1782" s="209">
        <v>11</v>
      </c>
      <c r="H1782" s="213"/>
      <c r="I1782" s="57" t="str">
        <f t="shared" si="337"/>
        <v>Q3</v>
      </c>
      <c r="J1782" s="204" t="s">
        <v>1832</v>
      </c>
      <c r="K1782" s="213" t="s">
        <v>1833</v>
      </c>
      <c r="L1782" s="210" t="s">
        <v>79</v>
      </c>
      <c r="M1782" s="208" t="s">
        <v>47</v>
      </c>
      <c r="N1782" s="208">
        <v>1</v>
      </c>
      <c r="O1782" s="208"/>
      <c r="P1782" s="57" t="str">
        <f t="shared" si="338"/>
        <v>MAIN UNIT</v>
      </c>
      <c r="Q1782" s="208" t="s">
        <v>48</v>
      </c>
      <c r="R1782" s="208" t="s">
        <v>49</v>
      </c>
      <c r="S1782" s="208" t="s">
        <v>36</v>
      </c>
      <c r="T1782" s="208" t="s">
        <v>65</v>
      </c>
      <c r="U1782" s="208" t="s">
        <v>66</v>
      </c>
      <c r="V1782" s="208" t="s">
        <v>119</v>
      </c>
      <c r="W1782" s="208" t="s">
        <v>96</v>
      </c>
      <c r="X1782" s="34">
        <v>21250000</v>
      </c>
      <c r="Y1782" s="215" t="str">
        <f t="shared" si="349"/>
        <v>1</v>
      </c>
      <c r="Z1782" s="26">
        <f t="shared" si="348"/>
        <v>21250000</v>
      </c>
      <c r="AA1782" s="208">
        <v>7.0000000000000007E-2</v>
      </c>
      <c r="AB1782" s="35">
        <f t="shared" si="346"/>
        <v>1487500.0000000002</v>
      </c>
      <c r="AC1782" s="27">
        <f t="shared" si="339"/>
        <v>169872.50000000003</v>
      </c>
      <c r="AD1782" s="212">
        <v>0.1142</v>
      </c>
      <c r="AE1782" s="211">
        <f t="shared" si="340"/>
        <v>0</v>
      </c>
      <c r="AF1782" s="211" t="str">
        <f>IF(AND(COUNTIFS($J$18:J1782,J1782)=1,AE1782=1),1,"")</f>
        <v/>
      </c>
      <c r="AG1782" s="211">
        <f>IF(C1782="","",IF(AND(COUNTIFS($J$18:J1782,J1782)=1,C1782&lt;&gt;""),1,""))</f>
        <v>1</v>
      </c>
      <c r="AH1782" s="211">
        <f>IF(G1782="","",IF(AND(COUNTIFS($J$18:J1782,J1782)=1,G1782&lt;&gt;""),1,""))</f>
        <v>1</v>
      </c>
      <c r="AI1782" s="28">
        <f t="shared" si="341"/>
        <v>29500529.005044248</v>
      </c>
      <c r="AJ1782" s="28">
        <f t="shared" si="342"/>
        <v>3253064.846231177</v>
      </c>
      <c r="AK1782" s="29">
        <f t="shared" si="343"/>
        <v>0.11027140718984872</v>
      </c>
      <c r="AL1782" s="210"/>
      <c r="AM1782" s="210"/>
      <c r="AN1782" s="210"/>
      <c r="AO1782" s="210"/>
      <c r="AP1782" s="45" t="str">
        <f t="shared" si="344"/>
        <v>202111</v>
      </c>
      <c r="AQ1782" s="45" t="str">
        <f t="shared" si="345"/>
        <v>202111JPY</v>
      </c>
    </row>
    <row r="1783" spans="1:43" s="15" customFormat="1">
      <c r="A1783" s="208" t="s">
        <v>40</v>
      </c>
      <c r="B1783" s="209">
        <v>2021</v>
      </c>
      <c r="C1783" s="209">
        <v>6</v>
      </c>
      <c r="D1783" s="57" t="str">
        <f t="shared" si="347"/>
        <v>Q1</v>
      </c>
      <c r="E1783" s="208" t="s">
        <v>40</v>
      </c>
      <c r="F1783" s="209">
        <v>2021</v>
      </c>
      <c r="G1783" s="209">
        <v>11</v>
      </c>
      <c r="H1783" s="213"/>
      <c r="I1783" s="57" t="str">
        <f t="shared" si="337"/>
        <v>Q3</v>
      </c>
      <c r="J1783" s="204" t="s">
        <v>1832</v>
      </c>
      <c r="K1783" s="213" t="s">
        <v>1833</v>
      </c>
      <c r="L1783" s="210" t="s">
        <v>79</v>
      </c>
      <c r="M1783" s="208" t="s">
        <v>47</v>
      </c>
      <c r="N1783" s="208">
        <v>1</v>
      </c>
      <c r="O1783" s="208"/>
      <c r="P1783" s="57" t="str">
        <f t="shared" si="338"/>
        <v>MAIN UNIT</v>
      </c>
      <c r="Q1783" s="208" t="s">
        <v>48</v>
      </c>
      <c r="R1783" s="208" t="s">
        <v>49</v>
      </c>
      <c r="S1783" s="208" t="s">
        <v>36</v>
      </c>
      <c r="T1783" s="208" t="s">
        <v>65</v>
      </c>
      <c r="U1783" s="208" t="s">
        <v>66</v>
      </c>
      <c r="V1783" s="208" t="s">
        <v>119</v>
      </c>
      <c r="W1783" s="208" t="s">
        <v>96</v>
      </c>
      <c r="X1783" s="34">
        <v>21250000</v>
      </c>
      <c r="Y1783" s="215" t="str">
        <f t="shared" si="349"/>
        <v>1</v>
      </c>
      <c r="Z1783" s="26">
        <f t="shared" si="348"/>
        <v>21250000</v>
      </c>
      <c r="AA1783" s="208">
        <v>7.0000000000000007E-2</v>
      </c>
      <c r="AB1783" s="35">
        <f t="shared" si="346"/>
        <v>1487500.0000000002</v>
      </c>
      <c r="AC1783" s="27">
        <f t="shared" si="339"/>
        <v>169872.50000000003</v>
      </c>
      <c r="AD1783" s="212">
        <v>0.1142</v>
      </c>
      <c r="AE1783" s="211">
        <f t="shared" si="340"/>
        <v>0</v>
      </c>
      <c r="AF1783" s="211" t="str">
        <f>IF(AND(COUNTIFS($J$18:J1783,J1783)=1,AE1783=1),1,"")</f>
        <v/>
      </c>
      <c r="AG1783" s="211" t="str">
        <f>IF(C1783="","",IF(AND(COUNTIFS($J$18:J1783,J1783)=1,C1783&lt;&gt;""),1,""))</f>
        <v/>
      </c>
      <c r="AH1783" s="211" t="str">
        <f>IF(G1783="","",IF(AND(COUNTIFS($J$18:J1783,J1783)=1,G1783&lt;&gt;""),1,""))</f>
        <v/>
      </c>
      <c r="AI1783" s="28">
        <f t="shared" si="341"/>
        <v>29500529.005044248</v>
      </c>
      <c r="AJ1783" s="28">
        <f t="shared" si="342"/>
        <v>3253064.846231177</v>
      </c>
      <c r="AK1783" s="29">
        <f t="shared" si="343"/>
        <v>0.11027140718984872</v>
      </c>
      <c r="AL1783" s="210"/>
      <c r="AM1783" s="210"/>
      <c r="AN1783" s="210"/>
      <c r="AO1783" s="210"/>
      <c r="AP1783" s="45" t="str">
        <f t="shared" si="344"/>
        <v>202111</v>
      </c>
      <c r="AQ1783" s="45" t="str">
        <f t="shared" si="345"/>
        <v>202111JPY</v>
      </c>
    </row>
    <row r="1784" spans="1:43" s="15" customFormat="1">
      <c r="A1784" s="208" t="s">
        <v>40</v>
      </c>
      <c r="B1784" s="209">
        <v>2021</v>
      </c>
      <c r="C1784" s="209">
        <v>6</v>
      </c>
      <c r="D1784" s="57" t="str">
        <f t="shared" si="347"/>
        <v>Q1</v>
      </c>
      <c r="E1784" s="208" t="s">
        <v>40</v>
      </c>
      <c r="F1784" s="209">
        <v>2021</v>
      </c>
      <c r="G1784" s="209">
        <v>11</v>
      </c>
      <c r="H1784" s="213"/>
      <c r="I1784" s="57" t="str">
        <f t="shared" si="337"/>
        <v>Q3</v>
      </c>
      <c r="J1784" s="204" t="s">
        <v>1794</v>
      </c>
      <c r="K1784" s="213" t="s">
        <v>888</v>
      </c>
      <c r="L1784" s="210" t="s">
        <v>79</v>
      </c>
      <c r="M1784" s="208" t="s">
        <v>47</v>
      </c>
      <c r="N1784" s="208">
        <v>1</v>
      </c>
      <c r="O1784" s="208"/>
      <c r="P1784" s="57" t="str">
        <f t="shared" si="338"/>
        <v>MAIN UNIT</v>
      </c>
      <c r="Q1784" s="208" t="s">
        <v>48</v>
      </c>
      <c r="R1784" s="208" t="s">
        <v>49</v>
      </c>
      <c r="S1784" s="208" t="s">
        <v>36</v>
      </c>
      <c r="T1784" s="208" t="s">
        <v>65</v>
      </c>
      <c r="U1784" s="208" t="s">
        <v>66</v>
      </c>
      <c r="V1784" s="208" t="s">
        <v>99</v>
      </c>
      <c r="W1784" s="208" t="s">
        <v>96</v>
      </c>
      <c r="X1784" s="34">
        <v>12000000</v>
      </c>
      <c r="Y1784" s="215" t="str">
        <f t="shared" si="349"/>
        <v>1</v>
      </c>
      <c r="Z1784" s="26">
        <f t="shared" si="348"/>
        <v>12000000</v>
      </c>
      <c r="AA1784" s="208">
        <v>7.0000000000000007E-2</v>
      </c>
      <c r="AB1784" s="35">
        <f t="shared" si="346"/>
        <v>840000.00000000012</v>
      </c>
      <c r="AC1784" s="27">
        <f t="shared" si="339"/>
        <v>82404.000000000015</v>
      </c>
      <c r="AD1784" s="212">
        <v>9.8100000000000007E-2</v>
      </c>
      <c r="AE1784" s="211">
        <f t="shared" si="340"/>
        <v>0</v>
      </c>
      <c r="AF1784" s="211" t="str">
        <f>IF(AND(COUNTIFS($J$18:J1784,J1784)=1,AE1784=1),1,"")</f>
        <v/>
      </c>
      <c r="AG1784" s="211" t="str">
        <f>IF(C1784="","",IF(AND(COUNTIFS($J$18:J1784,J1784)=1,C1784&lt;&gt;""),1,""))</f>
        <v/>
      </c>
      <c r="AH1784" s="211" t="str">
        <f>IF(G1784="","",IF(AND(COUNTIFS($J$18:J1784,J1784)=1,G1784&lt;&gt;""),1,""))</f>
        <v/>
      </c>
      <c r="AI1784" s="28">
        <f t="shared" si="341"/>
        <v>29500529.005044248</v>
      </c>
      <c r="AJ1784" s="28">
        <f t="shared" si="342"/>
        <v>3253064.846231177</v>
      </c>
      <c r="AK1784" s="29">
        <f t="shared" si="343"/>
        <v>0.11027140718984872</v>
      </c>
      <c r="AL1784" s="210"/>
      <c r="AM1784" s="210"/>
      <c r="AN1784" s="210"/>
      <c r="AO1784" s="210"/>
      <c r="AP1784" s="45" t="str">
        <f t="shared" si="344"/>
        <v>202111</v>
      </c>
      <c r="AQ1784" s="45" t="str">
        <f t="shared" si="345"/>
        <v>202111JPY</v>
      </c>
    </row>
    <row r="1785" spans="1:43" s="15" customFormat="1">
      <c r="A1785" s="208" t="s">
        <v>40</v>
      </c>
      <c r="B1785" s="209">
        <v>2021</v>
      </c>
      <c r="C1785" s="209">
        <v>6</v>
      </c>
      <c r="D1785" s="57" t="str">
        <f t="shared" si="347"/>
        <v>Q1</v>
      </c>
      <c r="E1785" s="208" t="s">
        <v>40</v>
      </c>
      <c r="F1785" s="209">
        <v>2021</v>
      </c>
      <c r="G1785" s="209">
        <v>11</v>
      </c>
      <c r="H1785" s="213"/>
      <c r="I1785" s="57" t="str">
        <f t="shared" si="337"/>
        <v>Q3</v>
      </c>
      <c r="J1785" s="204" t="s">
        <v>1794</v>
      </c>
      <c r="K1785" s="213" t="s">
        <v>888</v>
      </c>
      <c r="L1785" s="210" t="s">
        <v>79</v>
      </c>
      <c r="M1785" s="208" t="s">
        <v>47</v>
      </c>
      <c r="N1785" s="208">
        <v>1</v>
      </c>
      <c r="O1785" s="208"/>
      <c r="P1785" s="57" t="str">
        <f t="shared" si="338"/>
        <v>MAIN UNIT</v>
      </c>
      <c r="Q1785" s="208" t="s">
        <v>48</v>
      </c>
      <c r="R1785" s="208" t="s">
        <v>49</v>
      </c>
      <c r="S1785" s="208" t="s">
        <v>36</v>
      </c>
      <c r="T1785" s="208" t="s">
        <v>65</v>
      </c>
      <c r="U1785" s="208" t="s">
        <v>66</v>
      </c>
      <c r="V1785" s="208" t="s">
        <v>99</v>
      </c>
      <c r="W1785" s="208" t="s">
        <v>96</v>
      </c>
      <c r="X1785" s="34">
        <v>12000000</v>
      </c>
      <c r="Y1785" s="215" t="str">
        <f t="shared" si="349"/>
        <v>1</v>
      </c>
      <c r="Z1785" s="26">
        <f t="shared" si="348"/>
        <v>12000000</v>
      </c>
      <c r="AA1785" s="208">
        <v>7.0000000000000007E-2</v>
      </c>
      <c r="AB1785" s="35">
        <f t="shared" si="346"/>
        <v>840000.00000000012</v>
      </c>
      <c r="AC1785" s="27">
        <f t="shared" si="339"/>
        <v>82404.000000000015</v>
      </c>
      <c r="AD1785" s="212">
        <v>9.8100000000000007E-2</v>
      </c>
      <c r="AE1785" s="211">
        <f t="shared" si="340"/>
        <v>0</v>
      </c>
      <c r="AF1785" s="211" t="str">
        <f>IF(AND(COUNTIFS($J$18:J1785,J1785)=1,AE1785=1),1,"")</f>
        <v/>
      </c>
      <c r="AG1785" s="211" t="str">
        <f>IF(C1785="","",IF(AND(COUNTIFS($J$18:J1785,J1785)=1,C1785&lt;&gt;""),1,""))</f>
        <v/>
      </c>
      <c r="AH1785" s="211" t="str">
        <f>IF(G1785="","",IF(AND(COUNTIFS($J$18:J1785,J1785)=1,G1785&lt;&gt;""),1,""))</f>
        <v/>
      </c>
      <c r="AI1785" s="28">
        <f t="shared" si="341"/>
        <v>29500529.005044248</v>
      </c>
      <c r="AJ1785" s="28">
        <f t="shared" si="342"/>
        <v>3253064.846231177</v>
      </c>
      <c r="AK1785" s="29">
        <f t="shared" si="343"/>
        <v>0.11027140718984872</v>
      </c>
      <c r="AL1785" s="210"/>
      <c r="AM1785" s="210"/>
      <c r="AN1785" s="210"/>
      <c r="AO1785" s="210"/>
      <c r="AP1785" s="45" t="str">
        <f t="shared" si="344"/>
        <v>202111</v>
      </c>
      <c r="AQ1785" s="45" t="str">
        <f t="shared" si="345"/>
        <v>202111JPY</v>
      </c>
    </row>
    <row r="1786" spans="1:43" s="15" customFormat="1">
      <c r="A1786" s="208" t="s">
        <v>40</v>
      </c>
      <c r="B1786" s="209">
        <v>2021</v>
      </c>
      <c r="C1786" s="209">
        <v>6</v>
      </c>
      <c r="D1786" s="57" t="str">
        <f t="shared" si="347"/>
        <v>Q1</v>
      </c>
      <c r="E1786" s="208" t="s">
        <v>40</v>
      </c>
      <c r="F1786" s="209">
        <v>2021</v>
      </c>
      <c r="G1786" s="209">
        <v>11</v>
      </c>
      <c r="H1786" s="213"/>
      <c r="I1786" s="57" t="str">
        <f t="shared" si="337"/>
        <v>Q3</v>
      </c>
      <c r="J1786" s="204" t="s">
        <v>1834</v>
      </c>
      <c r="K1786" s="213" t="s">
        <v>1172</v>
      </c>
      <c r="L1786" s="210" t="s">
        <v>55</v>
      </c>
      <c r="M1786" s="208" t="s">
        <v>47</v>
      </c>
      <c r="N1786" s="208">
        <v>1</v>
      </c>
      <c r="O1786" s="208"/>
      <c r="P1786" s="57" t="str">
        <f t="shared" si="338"/>
        <v>MAIN UNIT</v>
      </c>
      <c r="Q1786" s="208" t="s">
        <v>48</v>
      </c>
      <c r="R1786" s="208" t="s">
        <v>49</v>
      </c>
      <c r="S1786" s="208" t="s">
        <v>36</v>
      </c>
      <c r="T1786" s="208" t="s">
        <v>65</v>
      </c>
      <c r="U1786" s="208" t="s">
        <v>66</v>
      </c>
      <c r="V1786" s="208" t="s">
        <v>1343</v>
      </c>
      <c r="W1786" s="208" t="s">
        <v>51</v>
      </c>
      <c r="X1786" s="34">
        <v>670000</v>
      </c>
      <c r="Y1786" s="215" t="str">
        <f t="shared" si="349"/>
        <v>1.13</v>
      </c>
      <c r="Z1786" s="26">
        <f t="shared" si="348"/>
        <v>670000</v>
      </c>
      <c r="AA1786" s="208">
        <v>1.21</v>
      </c>
      <c r="AB1786" s="35">
        <f t="shared" si="346"/>
        <v>717433.62831858417</v>
      </c>
      <c r="AC1786" s="27">
        <f t="shared" si="339"/>
        <v>144491.13274336286</v>
      </c>
      <c r="AD1786" s="212">
        <v>0.2014</v>
      </c>
      <c r="AE1786" s="211">
        <f t="shared" si="340"/>
        <v>0</v>
      </c>
      <c r="AF1786" s="211" t="str">
        <f>IF(AND(COUNTIFS($J$18:J1786,J1786)=1,AE1786=1),1,"")</f>
        <v/>
      </c>
      <c r="AG1786" s="211">
        <f>IF(C1786="","",IF(AND(COUNTIFS($J$18:J1786,J1786)=1,C1786&lt;&gt;""),1,""))</f>
        <v>1</v>
      </c>
      <c r="AH1786" s="211">
        <f>IF(G1786="","",IF(AND(COUNTIFS($J$18:J1786,J1786)=1,G1786&lt;&gt;""),1,""))</f>
        <v>1</v>
      </c>
      <c r="AI1786" s="28">
        <f t="shared" si="341"/>
        <v>29500529.005044248</v>
      </c>
      <c r="AJ1786" s="28">
        <f t="shared" si="342"/>
        <v>3253064.846231177</v>
      </c>
      <c r="AK1786" s="29">
        <f t="shared" si="343"/>
        <v>0.11027140718984872</v>
      </c>
      <c r="AL1786" s="210"/>
      <c r="AM1786" s="210"/>
      <c r="AN1786" s="210"/>
      <c r="AO1786" s="210"/>
      <c r="AP1786" s="45" t="str">
        <f t="shared" si="344"/>
        <v>202111</v>
      </c>
      <c r="AQ1786" s="45" t="str">
        <f t="shared" si="345"/>
        <v>202111RMB</v>
      </c>
    </row>
    <row r="1787" spans="1:43" s="15" customFormat="1">
      <c r="A1787" s="208" t="s">
        <v>40</v>
      </c>
      <c r="B1787" s="209">
        <v>2021</v>
      </c>
      <c r="C1787" s="209">
        <v>7</v>
      </c>
      <c r="D1787" s="57" t="str">
        <f t="shared" si="347"/>
        <v>Q2</v>
      </c>
      <c r="E1787" s="208" t="s">
        <v>40</v>
      </c>
      <c r="F1787" s="209">
        <v>2021</v>
      </c>
      <c r="G1787" s="209">
        <v>11</v>
      </c>
      <c r="H1787" s="213"/>
      <c r="I1787" s="57" t="str">
        <f t="shared" si="337"/>
        <v>Q3</v>
      </c>
      <c r="J1787" s="204" t="s">
        <v>1812</v>
      </c>
      <c r="K1787" s="213" t="s">
        <v>966</v>
      </c>
      <c r="L1787" s="210" t="s">
        <v>55</v>
      </c>
      <c r="M1787" s="208" t="s">
        <v>47</v>
      </c>
      <c r="N1787" s="208">
        <v>1</v>
      </c>
      <c r="O1787" s="208"/>
      <c r="P1787" s="57" t="str">
        <f t="shared" si="338"/>
        <v>MAIN UNIT</v>
      </c>
      <c r="Q1787" s="208" t="s">
        <v>48</v>
      </c>
      <c r="R1787" s="208" t="s">
        <v>49</v>
      </c>
      <c r="S1787" s="208" t="s">
        <v>36</v>
      </c>
      <c r="T1787" s="208" t="s">
        <v>65</v>
      </c>
      <c r="U1787" s="208" t="s">
        <v>66</v>
      </c>
      <c r="V1787" s="208" t="s">
        <v>1343</v>
      </c>
      <c r="W1787" s="208" t="s">
        <v>96</v>
      </c>
      <c r="X1787" s="34">
        <v>11560000</v>
      </c>
      <c r="Y1787" s="215" t="str">
        <f t="shared" si="349"/>
        <v>1</v>
      </c>
      <c r="Z1787" s="26">
        <f t="shared" si="348"/>
        <v>11560000</v>
      </c>
      <c r="AA1787" s="208">
        <v>7.0000000000000007E-2</v>
      </c>
      <c r="AB1787" s="35">
        <f t="shared" si="346"/>
        <v>809200.00000000012</v>
      </c>
      <c r="AC1787" s="27">
        <f t="shared" si="339"/>
        <v>82457.48000000001</v>
      </c>
      <c r="AD1787" s="212">
        <v>0.1019</v>
      </c>
      <c r="AE1787" s="211">
        <f t="shared" si="340"/>
        <v>0</v>
      </c>
      <c r="AF1787" s="211" t="str">
        <f>IF(AND(COUNTIFS($J$18:J1787,J1787)=1,AE1787=1),1,"")</f>
        <v/>
      </c>
      <c r="AG1787" s="211" t="str">
        <f>IF(C1787="","",IF(AND(COUNTIFS($J$18:J1787,J1787)=1,C1787&lt;&gt;""),1,""))</f>
        <v/>
      </c>
      <c r="AH1787" s="211" t="str">
        <f>IF(G1787="","",IF(AND(COUNTIFS($J$18:J1787,J1787)=1,G1787&lt;&gt;""),1,""))</f>
        <v/>
      </c>
      <c r="AI1787" s="28">
        <f t="shared" si="341"/>
        <v>29500529.005044248</v>
      </c>
      <c r="AJ1787" s="28">
        <f t="shared" si="342"/>
        <v>3253064.846231177</v>
      </c>
      <c r="AK1787" s="29">
        <f t="shared" si="343"/>
        <v>0.11027140718984872</v>
      </c>
      <c r="AL1787" s="210"/>
      <c r="AM1787" s="210"/>
      <c r="AN1787" s="210"/>
      <c r="AO1787" s="210"/>
      <c r="AP1787" s="45" t="str">
        <f t="shared" si="344"/>
        <v>202111</v>
      </c>
      <c r="AQ1787" s="45" t="str">
        <f t="shared" si="345"/>
        <v>202111JPY</v>
      </c>
    </row>
    <row r="1788" spans="1:43" s="15" customFormat="1">
      <c r="A1788" s="208" t="s">
        <v>40</v>
      </c>
      <c r="B1788" s="209">
        <v>2021</v>
      </c>
      <c r="C1788" s="209">
        <v>7</v>
      </c>
      <c r="D1788" s="57" t="str">
        <f t="shared" si="347"/>
        <v>Q2</v>
      </c>
      <c r="E1788" s="208" t="s">
        <v>40</v>
      </c>
      <c r="F1788" s="209">
        <v>2021</v>
      </c>
      <c r="G1788" s="209">
        <v>11</v>
      </c>
      <c r="H1788" s="213"/>
      <c r="I1788" s="57" t="str">
        <f t="shared" si="337"/>
        <v>Q3</v>
      </c>
      <c r="J1788" s="204" t="s">
        <v>1812</v>
      </c>
      <c r="K1788" s="213" t="s">
        <v>966</v>
      </c>
      <c r="L1788" s="210" t="s">
        <v>55</v>
      </c>
      <c r="M1788" s="208" t="s">
        <v>47</v>
      </c>
      <c r="N1788" s="208">
        <v>1</v>
      </c>
      <c r="O1788" s="208"/>
      <c r="P1788" s="57" t="str">
        <f t="shared" si="338"/>
        <v>MAIN UNIT</v>
      </c>
      <c r="Q1788" s="208" t="s">
        <v>48</v>
      </c>
      <c r="R1788" s="208" t="s">
        <v>49</v>
      </c>
      <c r="S1788" s="208" t="s">
        <v>36</v>
      </c>
      <c r="T1788" s="208" t="s">
        <v>65</v>
      </c>
      <c r="U1788" s="208" t="s">
        <v>66</v>
      </c>
      <c r="V1788" s="208" t="s">
        <v>1343</v>
      </c>
      <c r="W1788" s="208" t="s">
        <v>96</v>
      </c>
      <c r="X1788" s="34">
        <v>11560000</v>
      </c>
      <c r="Y1788" s="215" t="str">
        <f t="shared" si="349"/>
        <v>1</v>
      </c>
      <c r="Z1788" s="26">
        <f t="shared" si="348"/>
        <v>11560000</v>
      </c>
      <c r="AA1788" s="208">
        <v>7.0000000000000007E-2</v>
      </c>
      <c r="AB1788" s="35">
        <f t="shared" si="346"/>
        <v>809200.00000000012</v>
      </c>
      <c r="AC1788" s="27">
        <f t="shared" si="339"/>
        <v>82457.48000000001</v>
      </c>
      <c r="AD1788" s="212">
        <v>0.1019</v>
      </c>
      <c r="AE1788" s="211">
        <f t="shared" si="340"/>
        <v>0</v>
      </c>
      <c r="AF1788" s="211" t="str">
        <f>IF(AND(COUNTIFS($J$18:J1788,J1788)=1,AE1788=1),1,"")</f>
        <v/>
      </c>
      <c r="AG1788" s="211" t="str">
        <f>IF(C1788="","",IF(AND(COUNTIFS($J$18:J1788,J1788)=1,C1788&lt;&gt;""),1,""))</f>
        <v/>
      </c>
      <c r="AH1788" s="211" t="str">
        <f>IF(G1788="","",IF(AND(COUNTIFS($J$18:J1788,J1788)=1,G1788&lt;&gt;""),1,""))</f>
        <v/>
      </c>
      <c r="AI1788" s="28">
        <f t="shared" si="341"/>
        <v>29500529.005044248</v>
      </c>
      <c r="AJ1788" s="28">
        <f t="shared" si="342"/>
        <v>3253064.846231177</v>
      </c>
      <c r="AK1788" s="29">
        <f t="shared" si="343"/>
        <v>0.11027140718984872</v>
      </c>
      <c r="AL1788" s="210"/>
      <c r="AM1788" s="210"/>
      <c r="AN1788" s="210"/>
      <c r="AO1788" s="210"/>
      <c r="AP1788" s="45" t="str">
        <f t="shared" si="344"/>
        <v>202111</v>
      </c>
      <c r="AQ1788" s="45" t="str">
        <f t="shared" si="345"/>
        <v>202111JPY</v>
      </c>
    </row>
    <row r="1789" spans="1:43" s="15" customFormat="1">
      <c r="A1789" s="208" t="s">
        <v>40</v>
      </c>
      <c r="B1789" s="209">
        <v>2021</v>
      </c>
      <c r="C1789" s="209">
        <v>8</v>
      </c>
      <c r="D1789" s="57" t="str">
        <f t="shared" si="347"/>
        <v>Q2</v>
      </c>
      <c r="E1789" s="208" t="s">
        <v>40</v>
      </c>
      <c r="F1789" s="209">
        <v>2021</v>
      </c>
      <c r="G1789" s="209">
        <v>11</v>
      </c>
      <c r="H1789" s="213"/>
      <c r="I1789" s="57" t="str">
        <f t="shared" si="337"/>
        <v>Q3</v>
      </c>
      <c r="J1789" s="204" t="s">
        <v>1835</v>
      </c>
      <c r="K1789" s="213" t="s">
        <v>54</v>
      </c>
      <c r="L1789" s="210" t="s">
        <v>55</v>
      </c>
      <c r="M1789" s="208" t="s">
        <v>47</v>
      </c>
      <c r="N1789" s="208">
        <v>1</v>
      </c>
      <c r="O1789" s="208"/>
      <c r="P1789" s="57" t="str">
        <f t="shared" si="338"/>
        <v>MAIN UNIT</v>
      </c>
      <c r="Q1789" s="208" t="s">
        <v>48</v>
      </c>
      <c r="R1789" s="208" t="s">
        <v>49</v>
      </c>
      <c r="S1789" s="208" t="s">
        <v>37</v>
      </c>
      <c r="T1789" s="208" t="s">
        <v>57</v>
      </c>
      <c r="U1789" s="208" t="s">
        <v>58</v>
      </c>
      <c r="V1789" s="208" t="s">
        <v>59</v>
      </c>
      <c r="W1789" s="208" t="s">
        <v>51</v>
      </c>
      <c r="X1789" s="34">
        <v>750000</v>
      </c>
      <c r="Y1789" s="215" t="str">
        <f t="shared" si="349"/>
        <v>1.13</v>
      </c>
      <c r="Z1789" s="26">
        <f t="shared" si="348"/>
        <v>750000</v>
      </c>
      <c r="AA1789" s="208">
        <v>1.21</v>
      </c>
      <c r="AB1789" s="35">
        <f t="shared" si="346"/>
        <v>803097.34513274347</v>
      </c>
      <c r="AC1789" s="27">
        <f t="shared" si="339"/>
        <v>161904.42477876108</v>
      </c>
      <c r="AD1789" s="212">
        <v>0.2016</v>
      </c>
      <c r="AE1789" s="211">
        <f t="shared" si="340"/>
        <v>0</v>
      </c>
      <c r="AF1789" s="211" t="str">
        <f>IF(AND(COUNTIFS($J$18:J1789,J1789)=1,AE1789=1),1,"")</f>
        <v/>
      </c>
      <c r="AG1789" s="211">
        <f>IF(C1789="","",IF(AND(COUNTIFS($J$18:J1789,J1789)=1,C1789&lt;&gt;""),1,""))</f>
        <v>1</v>
      </c>
      <c r="AH1789" s="211">
        <f>IF(G1789="","",IF(AND(COUNTIFS($J$18:J1789,J1789)=1,G1789&lt;&gt;""),1,""))</f>
        <v>1</v>
      </c>
      <c r="AI1789" s="28">
        <f t="shared" si="341"/>
        <v>29500529.005044248</v>
      </c>
      <c r="AJ1789" s="28">
        <f t="shared" si="342"/>
        <v>3253064.846231177</v>
      </c>
      <c r="AK1789" s="29">
        <f t="shared" si="343"/>
        <v>0.11027140718984872</v>
      </c>
      <c r="AL1789" s="210"/>
      <c r="AM1789" s="210"/>
      <c r="AN1789" s="210"/>
      <c r="AO1789" s="210"/>
      <c r="AP1789" s="45" t="str">
        <f t="shared" si="344"/>
        <v>202111</v>
      </c>
      <c r="AQ1789" s="45" t="str">
        <f t="shared" si="345"/>
        <v>202111RMB</v>
      </c>
    </row>
    <row r="1790" spans="1:43" s="15" customFormat="1">
      <c r="A1790" s="208" t="s">
        <v>40</v>
      </c>
      <c r="B1790" s="209">
        <v>2021</v>
      </c>
      <c r="C1790" s="209">
        <v>8</v>
      </c>
      <c r="D1790" s="57" t="str">
        <f t="shared" si="347"/>
        <v>Q2</v>
      </c>
      <c r="E1790" s="208" t="s">
        <v>40</v>
      </c>
      <c r="F1790" s="209">
        <v>2021</v>
      </c>
      <c r="G1790" s="209">
        <v>11</v>
      </c>
      <c r="H1790" s="213"/>
      <c r="I1790" s="57" t="str">
        <f t="shared" si="337"/>
        <v>Q3</v>
      </c>
      <c r="J1790" s="204" t="s">
        <v>1836</v>
      </c>
      <c r="K1790" s="213" t="s">
        <v>1837</v>
      </c>
      <c r="L1790" s="210" t="s">
        <v>79</v>
      </c>
      <c r="M1790" s="208" t="s">
        <v>47</v>
      </c>
      <c r="N1790" s="208">
        <v>1</v>
      </c>
      <c r="O1790" s="208"/>
      <c r="P1790" s="57" t="str">
        <f t="shared" si="338"/>
        <v>MAIN UNIT</v>
      </c>
      <c r="Q1790" s="208" t="s">
        <v>48</v>
      </c>
      <c r="R1790" s="208" t="s">
        <v>49</v>
      </c>
      <c r="S1790" s="208" t="s">
        <v>36</v>
      </c>
      <c r="T1790" s="208" t="s">
        <v>65</v>
      </c>
      <c r="U1790" s="208" t="s">
        <v>66</v>
      </c>
      <c r="V1790" s="208" t="s">
        <v>119</v>
      </c>
      <c r="W1790" s="208" t="s">
        <v>96</v>
      </c>
      <c r="X1790" s="34">
        <v>16500000</v>
      </c>
      <c r="Y1790" s="215" t="str">
        <f t="shared" si="349"/>
        <v>1</v>
      </c>
      <c r="Z1790" s="26">
        <f t="shared" si="348"/>
        <v>16500000</v>
      </c>
      <c r="AA1790" s="208">
        <v>7.0000000000000007E-2</v>
      </c>
      <c r="AB1790" s="35">
        <f t="shared" si="346"/>
        <v>1155000</v>
      </c>
      <c r="AC1790" s="27">
        <f t="shared" si="339"/>
        <v>97251</v>
      </c>
      <c r="AD1790" s="212">
        <v>8.4199999999999997E-2</v>
      </c>
      <c r="AE1790" s="211">
        <f t="shared" si="340"/>
        <v>0</v>
      </c>
      <c r="AF1790" s="211" t="str">
        <f>IF(AND(COUNTIFS($J$18:J1790,J1790)=1,AE1790=1),1,"")</f>
        <v/>
      </c>
      <c r="AG1790" s="211">
        <f>IF(C1790="","",IF(AND(COUNTIFS($J$18:J1790,J1790)=1,C1790&lt;&gt;""),1,""))</f>
        <v>1</v>
      </c>
      <c r="AH1790" s="211">
        <f>IF(G1790="","",IF(AND(COUNTIFS($J$18:J1790,J1790)=1,G1790&lt;&gt;""),1,""))</f>
        <v>1</v>
      </c>
      <c r="AI1790" s="28">
        <f t="shared" si="341"/>
        <v>29500529.005044248</v>
      </c>
      <c r="AJ1790" s="28">
        <f t="shared" si="342"/>
        <v>3253064.846231177</v>
      </c>
      <c r="AK1790" s="29">
        <f t="shared" si="343"/>
        <v>0.11027140718984872</v>
      </c>
      <c r="AL1790" s="210"/>
      <c r="AM1790" s="210"/>
      <c r="AN1790" s="210"/>
      <c r="AO1790" s="210"/>
      <c r="AP1790" s="45" t="str">
        <f t="shared" si="344"/>
        <v>202111</v>
      </c>
      <c r="AQ1790" s="45" t="str">
        <f t="shared" si="345"/>
        <v>202111JPY</v>
      </c>
    </row>
    <row r="1791" spans="1:43" s="15" customFormat="1">
      <c r="A1791" s="208" t="s">
        <v>40</v>
      </c>
      <c r="B1791" s="209">
        <v>2021</v>
      </c>
      <c r="C1791" s="209">
        <v>8</v>
      </c>
      <c r="D1791" s="57" t="str">
        <f t="shared" si="347"/>
        <v>Q2</v>
      </c>
      <c r="E1791" s="208" t="s">
        <v>40</v>
      </c>
      <c r="F1791" s="209">
        <v>2021</v>
      </c>
      <c r="G1791" s="209">
        <v>11</v>
      </c>
      <c r="H1791" s="213"/>
      <c r="I1791" s="57" t="str">
        <f t="shared" si="337"/>
        <v>Q3</v>
      </c>
      <c r="J1791" s="204" t="s">
        <v>1836</v>
      </c>
      <c r="K1791" s="213" t="s">
        <v>1837</v>
      </c>
      <c r="L1791" s="210" t="s">
        <v>79</v>
      </c>
      <c r="M1791" s="208" t="s">
        <v>47</v>
      </c>
      <c r="N1791" s="208">
        <v>1</v>
      </c>
      <c r="O1791" s="208"/>
      <c r="P1791" s="57" t="str">
        <f t="shared" si="338"/>
        <v>MAIN UNIT</v>
      </c>
      <c r="Q1791" s="208" t="s">
        <v>48</v>
      </c>
      <c r="R1791" s="208" t="s">
        <v>49</v>
      </c>
      <c r="S1791" s="208" t="s">
        <v>36</v>
      </c>
      <c r="T1791" s="208" t="s">
        <v>65</v>
      </c>
      <c r="U1791" s="208" t="s">
        <v>66</v>
      </c>
      <c r="V1791" s="208" t="s">
        <v>119</v>
      </c>
      <c r="W1791" s="208" t="s">
        <v>96</v>
      </c>
      <c r="X1791" s="34">
        <v>16500000</v>
      </c>
      <c r="Y1791" s="215" t="str">
        <f t="shared" si="349"/>
        <v>1</v>
      </c>
      <c r="Z1791" s="26">
        <f t="shared" si="348"/>
        <v>16500000</v>
      </c>
      <c r="AA1791" s="208">
        <v>7.0000000000000007E-2</v>
      </c>
      <c r="AB1791" s="35">
        <f t="shared" si="346"/>
        <v>1155000</v>
      </c>
      <c r="AC1791" s="27">
        <f t="shared" si="339"/>
        <v>97251</v>
      </c>
      <c r="AD1791" s="212">
        <v>8.4199999999999997E-2</v>
      </c>
      <c r="AE1791" s="211">
        <f t="shared" si="340"/>
        <v>0</v>
      </c>
      <c r="AF1791" s="211" t="str">
        <f>IF(AND(COUNTIFS($J$18:J1791,J1791)=1,AE1791=1),1,"")</f>
        <v/>
      </c>
      <c r="AG1791" s="211" t="str">
        <f>IF(C1791="","",IF(AND(COUNTIFS($J$18:J1791,J1791)=1,C1791&lt;&gt;""),1,""))</f>
        <v/>
      </c>
      <c r="AH1791" s="211" t="str">
        <f>IF(G1791="","",IF(AND(COUNTIFS($J$18:J1791,J1791)=1,G1791&lt;&gt;""),1,""))</f>
        <v/>
      </c>
      <c r="AI1791" s="28">
        <f t="shared" si="341"/>
        <v>29500529.005044248</v>
      </c>
      <c r="AJ1791" s="28">
        <f t="shared" si="342"/>
        <v>3253064.846231177</v>
      </c>
      <c r="AK1791" s="29">
        <f t="shared" si="343"/>
        <v>0.11027140718984872</v>
      </c>
      <c r="AL1791" s="210"/>
      <c r="AM1791" s="210"/>
      <c r="AN1791" s="210"/>
      <c r="AO1791" s="210"/>
      <c r="AP1791" s="45" t="str">
        <f t="shared" si="344"/>
        <v>202111</v>
      </c>
      <c r="AQ1791" s="45" t="str">
        <f t="shared" si="345"/>
        <v>202111JPY</v>
      </c>
    </row>
    <row r="1792" spans="1:43" s="15" customFormat="1">
      <c r="A1792" s="208" t="s">
        <v>40</v>
      </c>
      <c r="B1792" s="209">
        <v>2021</v>
      </c>
      <c r="C1792" s="209">
        <v>8</v>
      </c>
      <c r="D1792" s="57" t="str">
        <f t="shared" si="347"/>
        <v>Q2</v>
      </c>
      <c r="E1792" s="208" t="s">
        <v>40</v>
      </c>
      <c r="F1792" s="209">
        <v>2021</v>
      </c>
      <c r="G1792" s="209">
        <v>11</v>
      </c>
      <c r="H1792" s="213"/>
      <c r="I1792" s="57" t="str">
        <f t="shared" si="337"/>
        <v>Q3</v>
      </c>
      <c r="J1792" s="204" t="s">
        <v>1838</v>
      </c>
      <c r="K1792" s="213" t="s">
        <v>1657</v>
      </c>
      <c r="L1792" s="210" t="s">
        <v>79</v>
      </c>
      <c r="M1792" s="208" t="s">
        <v>47</v>
      </c>
      <c r="N1792" s="208">
        <v>1</v>
      </c>
      <c r="O1792" s="208"/>
      <c r="P1792" s="57" t="str">
        <f t="shared" si="338"/>
        <v>MAIN UNIT</v>
      </c>
      <c r="Q1792" s="208" t="s">
        <v>48</v>
      </c>
      <c r="R1792" s="208" t="s">
        <v>49</v>
      </c>
      <c r="S1792" s="208" t="s">
        <v>36</v>
      </c>
      <c r="T1792" s="208" t="s">
        <v>65</v>
      </c>
      <c r="U1792" s="208" t="s">
        <v>66</v>
      </c>
      <c r="V1792" s="208" t="s">
        <v>290</v>
      </c>
      <c r="W1792" s="208" t="s">
        <v>96</v>
      </c>
      <c r="X1792" s="34">
        <v>14000000</v>
      </c>
      <c r="Y1792" s="215" t="str">
        <f t="shared" si="349"/>
        <v>1</v>
      </c>
      <c r="Z1792" s="26">
        <f t="shared" si="348"/>
        <v>14000000</v>
      </c>
      <c r="AA1792" s="208">
        <v>7.0000000000000007E-2</v>
      </c>
      <c r="AB1792" s="35">
        <f t="shared" si="346"/>
        <v>980000.00000000012</v>
      </c>
      <c r="AC1792" s="27">
        <f t="shared" si="339"/>
        <v>110054.00000000001</v>
      </c>
      <c r="AD1792" s="212">
        <v>0.1123</v>
      </c>
      <c r="AE1792" s="211">
        <f t="shared" si="340"/>
        <v>0</v>
      </c>
      <c r="AF1792" s="211" t="str">
        <f>IF(AND(COUNTIFS($J$18:J1792,J1792)=1,AE1792=1),1,"")</f>
        <v/>
      </c>
      <c r="AG1792" s="211">
        <f>IF(C1792="","",IF(AND(COUNTIFS($J$18:J1792,J1792)=1,C1792&lt;&gt;""),1,""))</f>
        <v>1</v>
      </c>
      <c r="AH1792" s="211">
        <f>IF(G1792="","",IF(AND(COUNTIFS($J$18:J1792,J1792)=1,G1792&lt;&gt;""),1,""))</f>
        <v>1</v>
      </c>
      <c r="AI1792" s="28">
        <f t="shared" si="341"/>
        <v>29500529.005044248</v>
      </c>
      <c r="AJ1792" s="28">
        <f t="shared" si="342"/>
        <v>3253064.846231177</v>
      </c>
      <c r="AK1792" s="29">
        <f t="shared" si="343"/>
        <v>0.11027140718984872</v>
      </c>
      <c r="AL1792" s="210"/>
      <c r="AM1792" s="210"/>
      <c r="AN1792" s="210"/>
      <c r="AO1792" s="210"/>
      <c r="AP1792" s="45" t="str">
        <f t="shared" si="344"/>
        <v>202111</v>
      </c>
      <c r="AQ1792" s="45" t="str">
        <f t="shared" si="345"/>
        <v>202111JPY</v>
      </c>
    </row>
    <row r="1793" spans="1:43" s="15" customFormat="1">
      <c r="A1793" s="208" t="s">
        <v>40</v>
      </c>
      <c r="B1793" s="209">
        <v>2021</v>
      </c>
      <c r="C1793" s="209">
        <v>10</v>
      </c>
      <c r="D1793" s="57" t="str">
        <f t="shared" si="347"/>
        <v>Q3</v>
      </c>
      <c r="E1793" s="208" t="s">
        <v>40</v>
      </c>
      <c r="F1793" s="209">
        <v>2021</v>
      </c>
      <c r="G1793" s="209">
        <v>11</v>
      </c>
      <c r="H1793" s="213"/>
      <c r="I1793" s="57" t="str">
        <f t="shared" si="337"/>
        <v>Q3</v>
      </c>
      <c r="J1793" s="204" t="s">
        <v>1839</v>
      </c>
      <c r="K1793" s="213" t="s">
        <v>1362</v>
      </c>
      <c r="L1793" s="210" t="s">
        <v>55</v>
      </c>
      <c r="M1793" s="208" t="s">
        <v>47</v>
      </c>
      <c r="N1793" s="208">
        <v>1</v>
      </c>
      <c r="O1793" s="208"/>
      <c r="P1793" s="57" t="str">
        <f t="shared" si="338"/>
        <v>MAIN UNIT</v>
      </c>
      <c r="Q1793" s="208" t="s">
        <v>48</v>
      </c>
      <c r="R1793" s="208" t="s">
        <v>49</v>
      </c>
      <c r="S1793" s="208" t="s">
        <v>36</v>
      </c>
      <c r="T1793" s="208" t="s">
        <v>65</v>
      </c>
      <c r="U1793" s="208" t="s">
        <v>66</v>
      </c>
      <c r="V1793" s="208" t="s">
        <v>67</v>
      </c>
      <c r="W1793" s="208" t="s">
        <v>96</v>
      </c>
      <c r="X1793" s="34">
        <v>10000000</v>
      </c>
      <c r="Y1793" s="215" t="str">
        <f t="shared" si="349"/>
        <v>1</v>
      </c>
      <c r="Z1793" s="26">
        <f t="shared" si="348"/>
        <v>10000000</v>
      </c>
      <c r="AA1793" s="208">
        <v>7.0000000000000007E-2</v>
      </c>
      <c r="AB1793" s="35">
        <f t="shared" si="346"/>
        <v>700000.00000000012</v>
      </c>
      <c r="AC1793" s="27">
        <f t="shared" si="339"/>
        <v>93170.000000000015</v>
      </c>
      <c r="AD1793" s="212">
        <v>0.1331</v>
      </c>
      <c r="AE1793" s="211">
        <f t="shared" si="340"/>
        <v>0</v>
      </c>
      <c r="AF1793" s="211" t="str">
        <f>IF(AND(COUNTIFS($J$18:J1793,J1793)=1,AE1793=1),1,"")</f>
        <v/>
      </c>
      <c r="AG1793" s="211">
        <f>IF(C1793="","",IF(AND(COUNTIFS($J$18:J1793,J1793)=1,C1793&lt;&gt;""),1,""))</f>
        <v>1</v>
      </c>
      <c r="AH1793" s="211">
        <f>IF(G1793="","",IF(AND(COUNTIFS($J$18:J1793,J1793)=1,G1793&lt;&gt;""),1,""))</f>
        <v>1</v>
      </c>
      <c r="AI1793" s="28">
        <f t="shared" si="341"/>
        <v>29500529.005044248</v>
      </c>
      <c r="AJ1793" s="28">
        <f t="shared" si="342"/>
        <v>3253064.846231177</v>
      </c>
      <c r="AK1793" s="29">
        <f t="shared" si="343"/>
        <v>0.11027140718984872</v>
      </c>
      <c r="AL1793" s="210"/>
      <c r="AM1793" s="210"/>
      <c r="AN1793" s="210"/>
      <c r="AO1793" s="210"/>
      <c r="AP1793" s="45" t="str">
        <f t="shared" si="344"/>
        <v>202111</v>
      </c>
      <c r="AQ1793" s="45" t="str">
        <f t="shared" si="345"/>
        <v>202111JPY</v>
      </c>
    </row>
    <row r="1794" spans="1:43" s="15" customFormat="1">
      <c r="A1794" s="208" t="s">
        <v>40</v>
      </c>
      <c r="B1794" s="209">
        <v>2021</v>
      </c>
      <c r="C1794" s="209">
        <v>10</v>
      </c>
      <c r="D1794" s="57" t="str">
        <f t="shared" si="347"/>
        <v>Q3</v>
      </c>
      <c r="E1794" s="208" t="s">
        <v>40</v>
      </c>
      <c r="F1794" s="209">
        <v>2021</v>
      </c>
      <c r="G1794" s="209">
        <v>11</v>
      </c>
      <c r="H1794" s="213"/>
      <c r="I1794" s="57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204" t="s">
        <v>1840</v>
      </c>
      <c r="K1794" s="213" t="s">
        <v>1841</v>
      </c>
      <c r="L1794" s="210" t="s">
        <v>79</v>
      </c>
      <c r="M1794" s="208" t="s">
        <v>47</v>
      </c>
      <c r="N1794" s="208">
        <v>1</v>
      </c>
      <c r="O1794" s="208"/>
      <c r="P1794" s="57" t="str">
        <f t="shared" ref="P1794:P1857" si="351">IF(M1794="","",IF(AND(N1794&gt;0,L1794&lt;&gt;""),"MAIN UNIT",IF(AND(O1794&gt;0,L1794&lt;&gt;""),"SERVICE/ PARTS","C66 SERVICE/OTHERS")))</f>
        <v>MAIN UNIT</v>
      </c>
      <c r="Q1794" s="208" t="s">
        <v>48</v>
      </c>
      <c r="R1794" s="208" t="s">
        <v>49</v>
      </c>
      <c r="S1794" s="208" t="s">
        <v>39</v>
      </c>
      <c r="T1794" s="208" t="s">
        <v>162</v>
      </c>
      <c r="U1794" s="208" t="s">
        <v>163</v>
      </c>
      <c r="V1794" s="208" t="s">
        <v>164</v>
      </c>
      <c r="W1794" s="208" t="s">
        <v>51</v>
      </c>
      <c r="X1794" s="34">
        <v>1110000</v>
      </c>
      <c r="Y1794" s="215" t="str">
        <f t="shared" si="349"/>
        <v>1.13</v>
      </c>
      <c r="Z1794" s="26">
        <f t="shared" si="348"/>
        <v>1110000</v>
      </c>
      <c r="AA1794" s="208">
        <v>1.21</v>
      </c>
      <c r="AB1794" s="35">
        <f t="shared" si="346"/>
        <v>1188584.0707964601</v>
      </c>
      <c r="AC1794" s="27">
        <f t="shared" ref="AC1794:AC1857" si="352">IF(R1794&lt;&gt;"",AB1794*AD1794,"")</f>
        <v>205981.61946902654</v>
      </c>
      <c r="AD1794" s="212">
        <v>0.17330000000000001</v>
      </c>
      <c r="AE1794" s="211">
        <f t="shared" ref="AE1794:AE1857" si="353">IF(Q1794="","",IF(Q1794="Yes",1,0))</f>
        <v>0</v>
      </c>
      <c r="AF1794" s="211" t="str">
        <f>IF(AND(COUNTIFS($J$18:J1794,J1794)=1,AE1794=1),1,"")</f>
        <v/>
      </c>
      <c r="AG1794" s="211">
        <f>IF(C1794="","",IF(AND(COUNTIFS($J$18:J1794,J1794)=1,C1794&lt;&gt;""),1,""))</f>
        <v>1</v>
      </c>
      <c r="AH1794" s="211">
        <f>IF(G1794="","",IF(AND(COUNTIFS($J$18:J1794,J1794)=1,G1794&lt;&gt;""),1,""))</f>
        <v>1</v>
      </c>
      <c r="AI1794" s="28">
        <f t="shared" ref="AI1794:AI1857" si="354">IF(P1794="C66 SERVICE","",SUMIFS(AB:AB,F:F,F1794,G:G,G1794,E:E,E1794))</f>
        <v>29500529.005044248</v>
      </c>
      <c r="AJ1794" s="28">
        <f t="shared" ref="AJ1794:AJ1857" si="355">IF(P1794="C66 SERVICE","",SUMIFS(AC:AC,F:F,F1794,G:G,G1794,E:E,E1794))</f>
        <v>3253064.846231177</v>
      </c>
      <c r="AK1794" s="29">
        <f t="shared" ref="AK1794:AK1857" si="356">IF(AJ1794&gt;0,AJ1794/AI1794,"")</f>
        <v>0.11027140718984872</v>
      </c>
      <c r="AL1794" s="210"/>
      <c r="AM1794" s="210"/>
      <c r="AN1794" s="210"/>
      <c r="AO1794" s="210"/>
      <c r="AP1794" s="45" t="str">
        <f t="shared" ref="AP1794:AP1857" si="357">IF(F1794="","",F1794&amp;G1794)</f>
        <v>202111</v>
      </c>
      <c r="AQ1794" s="45" t="str">
        <f t="shared" ref="AQ1794:AQ1857" si="358">IF(W1794="","",F1794&amp;G1794&amp;W1794)</f>
        <v>202111RMB</v>
      </c>
    </row>
    <row r="1795" spans="1:43" s="15" customFormat="1">
      <c r="A1795" s="208" t="s">
        <v>40</v>
      </c>
      <c r="B1795" s="209">
        <v>2021</v>
      </c>
      <c r="C1795" s="209">
        <v>10</v>
      </c>
      <c r="D1795" s="57" t="str">
        <f t="shared" si="347"/>
        <v>Q3</v>
      </c>
      <c r="E1795" s="208" t="s">
        <v>40</v>
      </c>
      <c r="F1795" s="209">
        <v>2021</v>
      </c>
      <c r="G1795" s="209">
        <v>11</v>
      </c>
      <c r="H1795" s="213"/>
      <c r="I1795" s="57" t="str">
        <f t="shared" si="350"/>
        <v>Q3</v>
      </c>
      <c r="J1795" s="204" t="s">
        <v>1840</v>
      </c>
      <c r="K1795" s="213" t="s">
        <v>1841</v>
      </c>
      <c r="L1795" s="210" t="s">
        <v>79</v>
      </c>
      <c r="M1795" s="208" t="s">
        <v>47</v>
      </c>
      <c r="N1795" s="208">
        <v>1</v>
      </c>
      <c r="O1795" s="208"/>
      <c r="P1795" s="57" t="str">
        <f t="shared" si="351"/>
        <v>MAIN UNIT</v>
      </c>
      <c r="Q1795" s="208" t="s">
        <v>48</v>
      </c>
      <c r="R1795" s="208" t="s">
        <v>49</v>
      </c>
      <c r="S1795" s="208" t="s">
        <v>39</v>
      </c>
      <c r="T1795" s="208" t="s">
        <v>162</v>
      </c>
      <c r="U1795" s="208" t="s">
        <v>163</v>
      </c>
      <c r="V1795" s="208" t="s">
        <v>164</v>
      </c>
      <c r="W1795" s="208" t="s">
        <v>51</v>
      </c>
      <c r="X1795" s="34">
        <v>1110000</v>
      </c>
      <c r="Y1795" s="215" t="str">
        <f t="shared" si="349"/>
        <v>1.13</v>
      </c>
      <c r="Z1795" s="26">
        <f t="shared" si="348"/>
        <v>1110000</v>
      </c>
      <c r="AA1795" s="208">
        <v>1.21</v>
      </c>
      <c r="AB1795" s="35">
        <f t="shared" si="346"/>
        <v>1188584.0707964601</v>
      </c>
      <c r="AC1795" s="27">
        <f t="shared" si="352"/>
        <v>205981.61946902654</v>
      </c>
      <c r="AD1795" s="212">
        <v>0.17330000000000001</v>
      </c>
      <c r="AE1795" s="211">
        <f t="shared" si="353"/>
        <v>0</v>
      </c>
      <c r="AF1795" s="211" t="str">
        <f>IF(AND(COUNTIFS($J$18:J1795,J1795)=1,AE1795=1),1,"")</f>
        <v/>
      </c>
      <c r="AG1795" s="211" t="str">
        <f>IF(C1795="","",IF(AND(COUNTIFS($J$18:J1795,J1795)=1,C1795&lt;&gt;""),1,""))</f>
        <v/>
      </c>
      <c r="AH1795" s="211" t="str">
        <f>IF(G1795="","",IF(AND(COUNTIFS($J$18:J1795,J1795)=1,G1795&lt;&gt;""),1,""))</f>
        <v/>
      </c>
      <c r="AI1795" s="28">
        <f t="shared" si="354"/>
        <v>29500529.005044248</v>
      </c>
      <c r="AJ1795" s="28">
        <f t="shared" si="355"/>
        <v>3253064.846231177</v>
      </c>
      <c r="AK1795" s="29">
        <f t="shared" si="356"/>
        <v>0.11027140718984872</v>
      </c>
      <c r="AL1795" s="210"/>
      <c r="AM1795" s="210"/>
      <c r="AN1795" s="210"/>
      <c r="AO1795" s="210"/>
      <c r="AP1795" s="45" t="str">
        <f t="shared" si="357"/>
        <v>202111</v>
      </c>
      <c r="AQ1795" s="45" t="str">
        <f t="shared" si="358"/>
        <v>202111RMB</v>
      </c>
    </row>
    <row r="1796" spans="1:43" s="15" customFormat="1">
      <c r="A1796" s="208" t="s">
        <v>35</v>
      </c>
      <c r="B1796" s="209">
        <v>2021</v>
      </c>
      <c r="C1796" s="209">
        <v>3</v>
      </c>
      <c r="D1796" s="57" t="str">
        <f t="shared" si="347"/>
        <v>Q4</v>
      </c>
      <c r="E1796" s="208" t="s">
        <v>40</v>
      </c>
      <c r="F1796" s="209">
        <v>2021</v>
      </c>
      <c r="G1796" s="209">
        <v>12</v>
      </c>
      <c r="H1796" s="213"/>
      <c r="I1796" s="57" t="str">
        <f t="shared" si="350"/>
        <v>Q3</v>
      </c>
      <c r="J1796" s="204" t="s">
        <v>1842</v>
      </c>
      <c r="K1796" s="213" t="s">
        <v>1843</v>
      </c>
      <c r="L1796" s="210" t="s">
        <v>79</v>
      </c>
      <c r="M1796" s="208" t="s">
        <v>47</v>
      </c>
      <c r="N1796" s="208">
        <v>1</v>
      </c>
      <c r="O1796" s="208"/>
      <c r="P1796" s="57" t="str">
        <f t="shared" si="351"/>
        <v>MAIN UNIT</v>
      </c>
      <c r="Q1796" s="208" t="s">
        <v>56</v>
      </c>
      <c r="R1796" s="208" t="s">
        <v>49</v>
      </c>
      <c r="S1796" s="208" t="s">
        <v>38</v>
      </c>
      <c r="T1796" s="208" t="s">
        <v>326</v>
      </c>
      <c r="U1796" s="208" t="s">
        <v>137</v>
      </c>
      <c r="V1796" s="208" t="s">
        <v>899</v>
      </c>
      <c r="W1796" s="208" t="s">
        <v>51</v>
      </c>
      <c r="X1796" s="34">
        <v>1275000</v>
      </c>
      <c r="Y1796" s="215" t="str">
        <f t="shared" si="349"/>
        <v>1.13</v>
      </c>
      <c r="Z1796" s="26">
        <f t="shared" si="348"/>
        <v>1275000</v>
      </c>
      <c r="AA1796" s="208">
        <v>1.2150000000000001</v>
      </c>
      <c r="AB1796" s="35">
        <f t="shared" si="346"/>
        <v>1370907.0796460179</v>
      </c>
      <c r="AC1796" s="27">
        <f t="shared" si="352"/>
        <v>198918.6172566372</v>
      </c>
      <c r="AD1796" s="212">
        <v>0.14510000000000001</v>
      </c>
      <c r="AE1796" s="211">
        <f t="shared" si="353"/>
        <v>1</v>
      </c>
      <c r="AF1796" s="211">
        <f>IF(AND(COUNTIFS($J$18:J1796,J1796)=1,AE1796=1),1,"")</f>
        <v>1</v>
      </c>
      <c r="AG1796" s="211">
        <f>IF(C1796="","",IF(AND(COUNTIFS($J$18:J1796,J1796)=1,C1796&lt;&gt;""),1,""))</f>
        <v>1</v>
      </c>
      <c r="AH1796" s="211">
        <f>IF(G1796="","",IF(AND(COUNTIFS($J$18:J1796,J1796)=1,G1796&lt;&gt;""),1,""))</f>
        <v>1</v>
      </c>
      <c r="AI1796" s="28">
        <f t="shared" si="354"/>
        <v>25380121.402654864</v>
      </c>
      <c r="AJ1796" s="28">
        <f t="shared" si="355"/>
        <v>3850343.1237796475</v>
      </c>
      <c r="AK1796" s="29">
        <f t="shared" si="356"/>
        <v>0.15170704121915216</v>
      </c>
      <c r="AL1796" s="210"/>
      <c r="AM1796" s="210"/>
      <c r="AN1796" s="210"/>
      <c r="AO1796" s="210"/>
      <c r="AP1796" s="45" t="str">
        <f t="shared" si="357"/>
        <v>202112</v>
      </c>
      <c r="AQ1796" s="45" t="str">
        <f t="shared" si="358"/>
        <v>202112RMB</v>
      </c>
    </row>
    <row r="1797" spans="1:43" s="15" customFormat="1">
      <c r="A1797" s="208" t="s">
        <v>35</v>
      </c>
      <c r="B1797" s="209">
        <v>2021</v>
      </c>
      <c r="C1797" s="209">
        <v>3</v>
      </c>
      <c r="D1797" s="57" t="str">
        <f t="shared" si="347"/>
        <v>Q4</v>
      </c>
      <c r="E1797" s="208" t="s">
        <v>40</v>
      </c>
      <c r="F1797" s="209">
        <v>2021</v>
      </c>
      <c r="G1797" s="209">
        <v>12</v>
      </c>
      <c r="H1797" s="213"/>
      <c r="I1797" s="57" t="str">
        <f t="shared" si="350"/>
        <v>Q3</v>
      </c>
      <c r="J1797" s="204" t="s">
        <v>1842</v>
      </c>
      <c r="K1797" s="213" t="s">
        <v>1843</v>
      </c>
      <c r="L1797" s="210" t="s">
        <v>55</v>
      </c>
      <c r="M1797" s="208" t="s">
        <v>47</v>
      </c>
      <c r="N1797" s="208">
        <v>1</v>
      </c>
      <c r="O1797" s="208"/>
      <c r="P1797" s="57" t="str">
        <f t="shared" si="351"/>
        <v>MAIN UNIT</v>
      </c>
      <c r="Q1797" s="208" t="s">
        <v>56</v>
      </c>
      <c r="R1797" s="208" t="s">
        <v>49</v>
      </c>
      <c r="S1797" s="208" t="s">
        <v>38</v>
      </c>
      <c r="T1797" s="208" t="s">
        <v>326</v>
      </c>
      <c r="U1797" s="208" t="s">
        <v>137</v>
      </c>
      <c r="V1797" s="208" t="s">
        <v>899</v>
      </c>
      <c r="W1797" s="208" t="s">
        <v>51</v>
      </c>
      <c r="X1797" s="34">
        <v>1000000</v>
      </c>
      <c r="Y1797" s="215" t="str">
        <f t="shared" si="349"/>
        <v>1.13</v>
      </c>
      <c r="Z1797" s="26">
        <f t="shared" si="348"/>
        <v>1000000</v>
      </c>
      <c r="AA1797" s="208">
        <v>1.2150000000000001</v>
      </c>
      <c r="AB1797" s="35">
        <f t="shared" si="346"/>
        <v>1075221.2389380534</v>
      </c>
      <c r="AC1797" s="27">
        <f t="shared" si="352"/>
        <v>156014.60176991156</v>
      </c>
      <c r="AD1797" s="212">
        <v>0.14510000000000001</v>
      </c>
      <c r="AE1797" s="211">
        <f t="shared" si="353"/>
        <v>1</v>
      </c>
      <c r="AF1797" s="211" t="str">
        <f>IF(AND(COUNTIFS($J$18:J1797,J1797)=1,AE1797=1),1,"")</f>
        <v/>
      </c>
      <c r="AG1797" s="211" t="str">
        <f>IF(C1797="","",IF(AND(COUNTIFS($J$18:J1797,J1797)=1,C1797&lt;&gt;""),1,""))</f>
        <v/>
      </c>
      <c r="AH1797" s="211" t="str">
        <f>IF(G1797="","",IF(AND(COUNTIFS($J$18:J1797,J1797)=1,G1797&lt;&gt;""),1,""))</f>
        <v/>
      </c>
      <c r="AI1797" s="28">
        <f t="shared" si="354"/>
        <v>25380121.402654864</v>
      </c>
      <c r="AJ1797" s="28">
        <f t="shared" si="355"/>
        <v>3850343.1237796475</v>
      </c>
      <c r="AK1797" s="29">
        <f t="shared" si="356"/>
        <v>0.15170704121915216</v>
      </c>
      <c r="AL1797" s="210"/>
      <c r="AM1797" s="210"/>
      <c r="AN1797" s="210"/>
      <c r="AO1797" s="210"/>
      <c r="AP1797" s="45" t="str">
        <f t="shared" si="357"/>
        <v>202112</v>
      </c>
      <c r="AQ1797" s="45" t="str">
        <f t="shared" si="358"/>
        <v>202112RMB</v>
      </c>
    </row>
    <row r="1798" spans="1:43" s="15" customFormat="1">
      <c r="A1798" s="208" t="s">
        <v>40</v>
      </c>
      <c r="B1798" s="209">
        <v>2021</v>
      </c>
      <c r="C1798" s="209">
        <v>6</v>
      </c>
      <c r="D1798" s="57" t="str">
        <f t="shared" si="347"/>
        <v>Q1</v>
      </c>
      <c r="E1798" s="208" t="s">
        <v>40</v>
      </c>
      <c r="F1798" s="209">
        <v>2021</v>
      </c>
      <c r="G1798" s="209">
        <v>12</v>
      </c>
      <c r="H1798" s="213"/>
      <c r="I1798" s="57" t="str">
        <f t="shared" si="350"/>
        <v>Q3</v>
      </c>
      <c r="J1798" s="204" t="s">
        <v>1794</v>
      </c>
      <c r="K1798" s="213" t="s">
        <v>888</v>
      </c>
      <c r="L1798" s="210" t="s">
        <v>79</v>
      </c>
      <c r="M1798" s="208" t="s">
        <v>47</v>
      </c>
      <c r="N1798" s="208">
        <v>1</v>
      </c>
      <c r="O1798" s="208"/>
      <c r="P1798" s="57" t="str">
        <f t="shared" si="351"/>
        <v>MAIN UNIT</v>
      </c>
      <c r="Q1798" s="208" t="s">
        <v>48</v>
      </c>
      <c r="R1798" s="208" t="s">
        <v>49</v>
      </c>
      <c r="S1798" s="208" t="s">
        <v>36</v>
      </c>
      <c r="T1798" s="208" t="s">
        <v>65</v>
      </c>
      <c r="U1798" s="208" t="s">
        <v>66</v>
      </c>
      <c r="V1798" s="208" t="s">
        <v>99</v>
      </c>
      <c r="W1798" s="208" t="s">
        <v>96</v>
      </c>
      <c r="X1798" s="34">
        <v>12000000</v>
      </c>
      <c r="Y1798" s="215" t="str">
        <f t="shared" si="349"/>
        <v>1</v>
      </c>
      <c r="Z1798" s="26">
        <f t="shared" si="348"/>
        <v>12000000</v>
      </c>
      <c r="AA1798" s="208">
        <v>7.0000000000000007E-2</v>
      </c>
      <c r="AB1798" s="35">
        <f t="shared" si="346"/>
        <v>840000.00000000012</v>
      </c>
      <c r="AC1798" s="27">
        <f t="shared" si="352"/>
        <v>82404.000000000015</v>
      </c>
      <c r="AD1798" s="212">
        <v>9.8100000000000007E-2</v>
      </c>
      <c r="AE1798" s="211">
        <f t="shared" si="353"/>
        <v>0</v>
      </c>
      <c r="AF1798" s="211" t="str">
        <f>IF(AND(COUNTIFS($J$18:J1798,J1798)=1,AE1798=1),1,"")</f>
        <v/>
      </c>
      <c r="AG1798" s="211" t="str">
        <f>IF(C1798="","",IF(AND(COUNTIFS($J$18:J1798,J1798)=1,C1798&lt;&gt;""),1,""))</f>
        <v/>
      </c>
      <c r="AH1798" s="211" t="str">
        <f>IF(G1798="","",IF(AND(COUNTIFS($J$18:J1798,J1798)=1,G1798&lt;&gt;""),1,""))</f>
        <v/>
      </c>
      <c r="AI1798" s="28">
        <f t="shared" si="354"/>
        <v>25380121.402654864</v>
      </c>
      <c r="AJ1798" s="28">
        <f t="shared" si="355"/>
        <v>3850343.1237796475</v>
      </c>
      <c r="AK1798" s="29">
        <f t="shared" si="356"/>
        <v>0.15170704121915216</v>
      </c>
      <c r="AL1798" s="210"/>
      <c r="AM1798" s="210"/>
      <c r="AN1798" s="210"/>
      <c r="AO1798" s="210"/>
      <c r="AP1798" s="45" t="str">
        <f t="shared" si="357"/>
        <v>202112</v>
      </c>
      <c r="AQ1798" s="45" t="str">
        <f t="shared" si="358"/>
        <v>202112JPY</v>
      </c>
    </row>
    <row r="1799" spans="1:43" s="15" customFormat="1">
      <c r="A1799" s="208" t="s">
        <v>40</v>
      </c>
      <c r="B1799" s="209">
        <v>2021</v>
      </c>
      <c r="C1799" s="209">
        <v>6</v>
      </c>
      <c r="D1799" s="57" t="str">
        <f t="shared" si="347"/>
        <v>Q1</v>
      </c>
      <c r="E1799" s="208" t="s">
        <v>40</v>
      </c>
      <c r="F1799" s="209">
        <v>2021</v>
      </c>
      <c r="G1799" s="209">
        <v>12</v>
      </c>
      <c r="H1799" s="213"/>
      <c r="I1799" s="57" t="str">
        <f t="shared" si="350"/>
        <v>Q3</v>
      </c>
      <c r="J1799" s="204" t="s">
        <v>1794</v>
      </c>
      <c r="K1799" s="213" t="s">
        <v>888</v>
      </c>
      <c r="L1799" s="210" t="s">
        <v>79</v>
      </c>
      <c r="M1799" s="208" t="s">
        <v>47</v>
      </c>
      <c r="N1799" s="208">
        <v>1</v>
      </c>
      <c r="O1799" s="208"/>
      <c r="P1799" s="57" t="str">
        <f t="shared" si="351"/>
        <v>MAIN UNIT</v>
      </c>
      <c r="Q1799" s="208" t="s">
        <v>48</v>
      </c>
      <c r="R1799" s="208" t="s">
        <v>49</v>
      </c>
      <c r="S1799" s="208" t="s">
        <v>36</v>
      </c>
      <c r="T1799" s="208" t="s">
        <v>65</v>
      </c>
      <c r="U1799" s="208" t="s">
        <v>66</v>
      </c>
      <c r="V1799" s="208" t="s">
        <v>99</v>
      </c>
      <c r="W1799" s="208" t="s">
        <v>96</v>
      </c>
      <c r="X1799" s="34">
        <v>12000000</v>
      </c>
      <c r="Y1799" s="215" t="str">
        <f t="shared" si="349"/>
        <v>1</v>
      </c>
      <c r="Z1799" s="26">
        <f t="shared" si="348"/>
        <v>12000000</v>
      </c>
      <c r="AA1799" s="208">
        <v>7.0000000000000007E-2</v>
      </c>
      <c r="AB1799" s="35">
        <f t="shared" si="346"/>
        <v>840000.00000000012</v>
      </c>
      <c r="AC1799" s="27">
        <f t="shared" si="352"/>
        <v>82404.000000000015</v>
      </c>
      <c r="AD1799" s="212">
        <v>9.8100000000000007E-2</v>
      </c>
      <c r="AE1799" s="211">
        <f t="shared" si="353"/>
        <v>0</v>
      </c>
      <c r="AF1799" s="211" t="str">
        <f>IF(AND(COUNTIFS($J$18:J1799,J1799)=1,AE1799=1),1,"")</f>
        <v/>
      </c>
      <c r="AG1799" s="211" t="str">
        <f>IF(C1799="","",IF(AND(COUNTIFS($J$18:J1799,J1799)=1,C1799&lt;&gt;""),1,""))</f>
        <v/>
      </c>
      <c r="AH1799" s="211" t="str">
        <f>IF(G1799="","",IF(AND(COUNTIFS($J$18:J1799,J1799)=1,G1799&lt;&gt;""),1,""))</f>
        <v/>
      </c>
      <c r="AI1799" s="28">
        <f t="shared" si="354"/>
        <v>25380121.402654864</v>
      </c>
      <c r="AJ1799" s="28">
        <f t="shared" si="355"/>
        <v>3850343.1237796475</v>
      </c>
      <c r="AK1799" s="29">
        <f t="shared" si="356"/>
        <v>0.15170704121915216</v>
      </c>
      <c r="AL1799" s="210"/>
      <c r="AM1799" s="210"/>
      <c r="AN1799" s="210"/>
      <c r="AO1799" s="210"/>
      <c r="AP1799" s="45" t="str">
        <f t="shared" si="357"/>
        <v>202112</v>
      </c>
      <c r="AQ1799" s="45" t="str">
        <f t="shared" si="358"/>
        <v>202112JPY</v>
      </c>
    </row>
    <row r="1800" spans="1:43" s="15" customFormat="1">
      <c r="A1800" s="208" t="s">
        <v>40</v>
      </c>
      <c r="B1800" s="209">
        <v>2021</v>
      </c>
      <c r="C1800" s="209">
        <v>6</v>
      </c>
      <c r="D1800" s="57" t="str">
        <f t="shared" si="347"/>
        <v>Q1</v>
      </c>
      <c r="E1800" s="208" t="s">
        <v>40</v>
      </c>
      <c r="F1800" s="209">
        <v>2021</v>
      </c>
      <c r="G1800" s="209">
        <v>12</v>
      </c>
      <c r="H1800" s="213"/>
      <c r="I1800" s="57" t="str">
        <f t="shared" si="350"/>
        <v>Q3</v>
      </c>
      <c r="J1800" s="204" t="s">
        <v>1844</v>
      </c>
      <c r="K1800" s="213" t="s">
        <v>1845</v>
      </c>
      <c r="L1800" s="210" t="s">
        <v>79</v>
      </c>
      <c r="M1800" s="208" t="s">
        <v>47</v>
      </c>
      <c r="N1800" s="208">
        <v>1</v>
      </c>
      <c r="O1800" s="208"/>
      <c r="P1800" s="57" t="str">
        <f t="shared" si="351"/>
        <v>MAIN UNIT</v>
      </c>
      <c r="Q1800" s="208" t="s">
        <v>48</v>
      </c>
      <c r="R1800" s="208" t="s">
        <v>49</v>
      </c>
      <c r="S1800" s="208" t="s">
        <v>38</v>
      </c>
      <c r="T1800" s="208" t="s">
        <v>1846</v>
      </c>
      <c r="U1800" s="208" t="s">
        <v>137</v>
      </c>
      <c r="V1800" s="208" t="s">
        <v>122</v>
      </c>
      <c r="W1800" s="208" t="s">
        <v>51</v>
      </c>
      <c r="X1800" s="34">
        <v>884450</v>
      </c>
      <c r="Y1800" s="215" t="str">
        <f t="shared" si="349"/>
        <v>1.13</v>
      </c>
      <c r="Z1800" s="26">
        <f t="shared" si="348"/>
        <v>884450</v>
      </c>
      <c r="AA1800" s="208">
        <v>1.2150000000000001</v>
      </c>
      <c r="AB1800" s="35">
        <f t="shared" si="346"/>
        <v>950979.42477876123</v>
      </c>
      <c r="AC1800" s="27">
        <f t="shared" si="352"/>
        <v>97950.880752212397</v>
      </c>
      <c r="AD1800" s="212">
        <v>0.10299999999999999</v>
      </c>
      <c r="AE1800" s="211">
        <f t="shared" si="353"/>
        <v>0</v>
      </c>
      <c r="AF1800" s="211" t="str">
        <f>IF(AND(COUNTIFS($J$18:J1800,J1800)=1,AE1800=1),1,"")</f>
        <v/>
      </c>
      <c r="AG1800" s="211">
        <f>IF(C1800="","",IF(AND(COUNTIFS($J$18:J1800,J1800)=1,C1800&lt;&gt;""),1,""))</f>
        <v>1</v>
      </c>
      <c r="AH1800" s="211">
        <f>IF(G1800="","",IF(AND(COUNTIFS($J$18:J1800,J1800)=1,G1800&lt;&gt;""),1,""))</f>
        <v>1</v>
      </c>
      <c r="AI1800" s="28">
        <f t="shared" si="354"/>
        <v>25380121.402654864</v>
      </c>
      <c r="AJ1800" s="28">
        <f t="shared" si="355"/>
        <v>3850343.1237796475</v>
      </c>
      <c r="AK1800" s="29">
        <f t="shared" si="356"/>
        <v>0.15170704121915216</v>
      </c>
      <c r="AL1800" s="210"/>
      <c r="AM1800" s="210"/>
      <c r="AN1800" s="210"/>
      <c r="AO1800" s="210"/>
      <c r="AP1800" s="45" t="str">
        <f t="shared" si="357"/>
        <v>202112</v>
      </c>
      <c r="AQ1800" s="45" t="str">
        <f t="shared" si="358"/>
        <v>202112RMB</v>
      </c>
    </row>
    <row r="1801" spans="1:43" s="15" customFormat="1">
      <c r="A1801" s="208" t="s">
        <v>40</v>
      </c>
      <c r="B1801" s="209">
        <v>2021</v>
      </c>
      <c r="C1801" s="209">
        <v>6</v>
      </c>
      <c r="D1801" s="57" t="str">
        <f t="shared" si="347"/>
        <v>Q1</v>
      </c>
      <c r="E1801" s="208" t="s">
        <v>40</v>
      </c>
      <c r="F1801" s="209">
        <v>2021</v>
      </c>
      <c r="G1801" s="209">
        <v>12</v>
      </c>
      <c r="H1801" s="213"/>
      <c r="I1801" s="57" t="str">
        <f t="shared" si="350"/>
        <v>Q3</v>
      </c>
      <c r="J1801" s="204" t="s">
        <v>1844</v>
      </c>
      <c r="K1801" s="213" t="s">
        <v>1845</v>
      </c>
      <c r="L1801" s="210" t="s">
        <v>79</v>
      </c>
      <c r="M1801" s="208" t="s">
        <v>47</v>
      </c>
      <c r="N1801" s="208">
        <v>1</v>
      </c>
      <c r="O1801" s="208"/>
      <c r="P1801" s="57" t="str">
        <f t="shared" si="351"/>
        <v>MAIN UNIT</v>
      </c>
      <c r="Q1801" s="208" t="s">
        <v>48</v>
      </c>
      <c r="R1801" s="208" t="s">
        <v>49</v>
      </c>
      <c r="S1801" s="208" t="s">
        <v>38</v>
      </c>
      <c r="T1801" s="208" t="s">
        <v>1846</v>
      </c>
      <c r="U1801" s="208" t="s">
        <v>137</v>
      </c>
      <c r="V1801" s="208" t="s">
        <v>122</v>
      </c>
      <c r="W1801" s="208" t="s">
        <v>51</v>
      </c>
      <c r="X1801" s="34">
        <v>884450</v>
      </c>
      <c r="Y1801" s="215" t="str">
        <f t="shared" si="349"/>
        <v>1.13</v>
      </c>
      <c r="Z1801" s="26">
        <f t="shared" si="348"/>
        <v>884450</v>
      </c>
      <c r="AA1801" s="208">
        <v>1.2150000000000001</v>
      </c>
      <c r="AB1801" s="35">
        <f t="shared" si="346"/>
        <v>950979.42477876123</v>
      </c>
      <c r="AC1801" s="27">
        <f t="shared" si="352"/>
        <v>97950.880752212397</v>
      </c>
      <c r="AD1801" s="212">
        <v>0.10299999999999999</v>
      </c>
      <c r="AE1801" s="211">
        <f t="shared" si="353"/>
        <v>0</v>
      </c>
      <c r="AF1801" s="211" t="str">
        <f>IF(AND(COUNTIFS($J$18:J1801,J1801)=1,AE1801=1),1,"")</f>
        <v/>
      </c>
      <c r="AG1801" s="211" t="str">
        <f>IF(C1801="","",IF(AND(COUNTIFS($J$18:J1801,J1801)=1,C1801&lt;&gt;""),1,""))</f>
        <v/>
      </c>
      <c r="AH1801" s="211" t="str">
        <f>IF(G1801="","",IF(AND(COUNTIFS($J$18:J1801,J1801)=1,G1801&lt;&gt;""),1,""))</f>
        <v/>
      </c>
      <c r="AI1801" s="28">
        <f t="shared" si="354"/>
        <v>25380121.402654864</v>
      </c>
      <c r="AJ1801" s="28">
        <f t="shared" si="355"/>
        <v>3850343.1237796475</v>
      </c>
      <c r="AK1801" s="29">
        <f t="shared" si="356"/>
        <v>0.15170704121915216</v>
      </c>
      <c r="AL1801" s="210"/>
      <c r="AM1801" s="210"/>
      <c r="AN1801" s="210"/>
      <c r="AO1801" s="210"/>
      <c r="AP1801" s="45" t="str">
        <f t="shared" si="357"/>
        <v>202112</v>
      </c>
      <c r="AQ1801" s="45" t="str">
        <f t="shared" si="358"/>
        <v>202112RMB</v>
      </c>
    </row>
    <row r="1802" spans="1:43" s="15" customFormat="1">
      <c r="A1802" s="208" t="s">
        <v>40</v>
      </c>
      <c r="B1802" s="209">
        <v>2021</v>
      </c>
      <c r="C1802" s="209">
        <v>7</v>
      </c>
      <c r="D1802" s="57" t="str">
        <f t="shared" si="347"/>
        <v>Q2</v>
      </c>
      <c r="E1802" s="208" t="s">
        <v>40</v>
      </c>
      <c r="F1802" s="209">
        <v>2021</v>
      </c>
      <c r="G1802" s="209">
        <v>12</v>
      </c>
      <c r="H1802" s="213"/>
      <c r="I1802" s="57" t="str">
        <f t="shared" si="350"/>
        <v>Q3</v>
      </c>
      <c r="J1802" s="204" t="s">
        <v>1847</v>
      </c>
      <c r="K1802" s="213" t="s">
        <v>1848</v>
      </c>
      <c r="L1802" s="210" t="s">
        <v>55</v>
      </c>
      <c r="M1802" s="208" t="s">
        <v>47</v>
      </c>
      <c r="N1802" s="208">
        <v>1</v>
      </c>
      <c r="O1802" s="208"/>
      <c r="P1802" s="57" t="str">
        <f t="shared" si="351"/>
        <v>MAIN UNIT</v>
      </c>
      <c r="Q1802" s="208" t="s">
        <v>56</v>
      </c>
      <c r="R1802" s="208" t="s">
        <v>49</v>
      </c>
      <c r="S1802" s="208" t="s">
        <v>39</v>
      </c>
      <c r="T1802" s="208" t="s">
        <v>1595</v>
      </c>
      <c r="U1802" s="208" t="s">
        <v>163</v>
      </c>
      <c r="V1802" s="208" t="s">
        <v>164</v>
      </c>
      <c r="W1802" s="208" t="s">
        <v>51</v>
      </c>
      <c r="X1802" s="34">
        <v>505000</v>
      </c>
      <c r="Y1802" s="215" t="str">
        <f t="shared" si="349"/>
        <v>1.13</v>
      </c>
      <c r="Z1802" s="26">
        <f t="shared" si="348"/>
        <v>505000</v>
      </c>
      <c r="AA1802" s="208">
        <v>1.2150000000000001</v>
      </c>
      <c r="AB1802" s="35">
        <f t="shared" ref="AB1802:AB1865" si="359">IF(AND(R1802&lt;&gt;"C66",R1802&lt;&gt;""),Z1802/Y1802*AA1802,"")</f>
        <v>542986.7256637169</v>
      </c>
      <c r="AC1802" s="27">
        <f t="shared" si="352"/>
        <v>81773.800884955766</v>
      </c>
      <c r="AD1802" s="212">
        <v>0.15060000000000001</v>
      </c>
      <c r="AE1802" s="211">
        <f t="shared" si="353"/>
        <v>1</v>
      </c>
      <c r="AF1802" s="211">
        <f>IF(AND(COUNTIFS($J$18:J1802,J1802)=1,AE1802=1),1,"")</f>
        <v>1</v>
      </c>
      <c r="AG1802" s="211">
        <f>IF(C1802="","",IF(AND(COUNTIFS($J$18:J1802,J1802)=1,C1802&lt;&gt;""),1,""))</f>
        <v>1</v>
      </c>
      <c r="AH1802" s="211">
        <f>IF(G1802="","",IF(AND(COUNTIFS($J$18:J1802,J1802)=1,G1802&lt;&gt;""),1,""))</f>
        <v>1</v>
      </c>
      <c r="AI1802" s="28">
        <f t="shared" si="354"/>
        <v>25380121.402654864</v>
      </c>
      <c r="AJ1802" s="28">
        <f t="shared" si="355"/>
        <v>3850343.1237796475</v>
      </c>
      <c r="AK1802" s="29">
        <f t="shared" si="356"/>
        <v>0.15170704121915216</v>
      </c>
      <c r="AL1802" s="210"/>
      <c r="AM1802" s="210"/>
      <c r="AN1802" s="210"/>
      <c r="AO1802" s="210"/>
      <c r="AP1802" s="45" t="str">
        <f t="shared" si="357"/>
        <v>202112</v>
      </c>
      <c r="AQ1802" s="45" t="str">
        <f t="shared" si="358"/>
        <v>202112RMB</v>
      </c>
    </row>
    <row r="1803" spans="1:43" s="15" customFormat="1">
      <c r="A1803" s="208" t="s">
        <v>40</v>
      </c>
      <c r="B1803" s="209">
        <v>2021</v>
      </c>
      <c r="C1803" s="209">
        <v>9</v>
      </c>
      <c r="D1803" s="57" t="str">
        <f t="shared" si="347"/>
        <v>Q2</v>
      </c>
      <c r="E1803" s="208" t="s">
        <v>40</v>
      </c>
      <c r="F1803" s="209">
        <v>2021</v>
      </c>
      <c r="G1803" s="209">
        <v>12</v>
      </c>
      <c r="H1803" s="213"/>
      <c r="I1803" s="57" t="str">
        <f t="shared" si="350"/>
        <v>Q3</v>
      </c>
      <c r="J1803" s="204" t="s">
        <v>1849</v>
      </c>
      <c r="K1803" s="213" t="s">
        <v>1850</v>
      </c>
      <c r="L1803" s="210" t="s">
        <v>55</v>
      </c>
      <c r="M1803" s="208" t="s">
        <v>47</v>
      </c>
      <c r="N1803" s="208">
        <v>1</v>
      </c>
      <c r="O1803" s="208"/>
      <c r="P1803" s="57" t="str">
        <f t="shared" si="351"/>
        <v>MAIN UNIT</v>
      </c>
      <c r="Q1803" s="208" t="s">
        <v>56</v>
      </c>
      <c r="R1803" s="208" t="s">
        <v>49</v>
      </c>
      <c r="S1803" s="208" t="s">
        <v>37</v>
      </c>
      <c r="T1803" s="208" t="s">
        <v>1851</v>
      </c>
      <c r="U1803" s="208" t="s">
        <v>58</v>
      </c>
      <c r="V1803" s="208" t="s">
        <v>81</v>
      </c>
      <c r="W1803" s="208" t="s">
        <v>51</v>
      </c>
      <c r="X1803" s="34">
        <v>776666</v>
      </c>
      <c r="Y1803" s="215" t="str">
        <f t="shared" si="349"/>
        <v>1.13</v>
      </c>
      <c r="Z1803" s="26">
        <f t="shared" si="348"/>
        <v>776666</v>
      </c>
      <c r="AA1803" s="208">
        <v>1.2150000000000001</v>
      </c>
      <c r="AB1803" s="35">
        <f t="shared" si="359"/>
        <v>835087.77876106207</v>
      </c>
      <c r="AC1803" s="27">
        <f t="shared" si="352"/>
        <v>139042.11516371684</v>
      </c>
      <c r="AD1803" s="212">
        <v>0.16650000000000001</v>
      </c>
      <c r="AE1803" s="211">
        <f t="shared" si="353"/>
        <v>1</v>
      </c>
      <c r="AF1803" s="211">
        <f>IF(AND(COUNTIFS($J$18:J1803,J1803)=1,AE1803=1),1,"")</f>
        <v>1</v>
      </c>
      <c r="AG1803" s="211">
        <f>IF(C1803="","",IF(AND(COUNTIFS($J$18:J1803,J1803)=1,C1803&lt;&gt;""),1,""))</f>
        <v>1</v>
      </c>
      <c r="AH1803" s="211">
        <f>IF(G1803="","",IF(AND(COUNTIFS($J$18:J1803,J1803)=1,G1803&lt;&gt;""),1,""))</f>
        <v>1</v>
      </c>
      <c r="AI1803" s="28">
        <f t="shared" si="354"/>
        <v>25380121.402654864</v>
      </c>
      <c r="AJ1803" s="28">
        <f t="shared" si="355"/>
        <v>3850343.1237796475</v>
      </c>
      <c r="AK1803" s="29">
        <f t="shared" si="356"/>
        <v>0.15170704121915216</v>
      </c>
      <c r="AL1803" s="210"/>
      <c r="AM1803" s="210"/>
      <c r="AN1803" s="210"/>
      <c r="AO1803" s="210"/>
      <c r="AP1803" s="45" t="str">
        <f t="shared" si="357"/>
        <v>202112</v>
      </c>
      <c r="AQ1803" s="45" t="str">
        <f t="shared" si="358"/>
        <v>202112RMB</v>
      </c>
    </row>
    <row r="1804" spans="1:43" s="15" customFormat="1">
      <c r="A1804" s="208" t="s">
        <v>40</v>
      </c>
      <c r="B1804" s="209">
        <v>2021</v>
      </c>
      <c r="C1804" s="209">
        <v>9</v>
      </c>
      <c r="D1804" s="57" t="str">
        <f t="shared" si="347"/>
        <v>Q2</v>
      </c>
      <c r="E1804" s="208" t="s">
        <v>40</v>
      </c>
      <c r="F1804" s="209">
        <v>2021</v>
      </c>
      <c r="G1804" s="209">
        <v>12</v>
      </c>
      <c r="H1804" s="213"/>
      <c r="I1804" s="57" t="str">
        <f t="shared" si="350"/>
        <v>Q3</v>
      </c>
      <c r="J1804" s="204" t="s">
        <v>1849</v>
      </c>
      <c r="K1804" s="213" t="s">
        <v>1850</v>
      </c>
      <c r="L1804" s="210" t="s">
        <v>79</v>
      </c>
      <c r="M1804" s="208" t="s">
        <v>47</v>
      </c>
      <c r="N1804" s="208">
        <v>1</v>
      </c>
      <c r="O1804" s="208"/>
      <c r="P1804" s="57" t="str">
        <f t="shared" si="351"/>
        <v>MAIN UNIT</v>
      </c>
      <c r="Q1804" s="208" t="s">
        <v>56</v>
      </c>
      <c r="R1804" s="208" t="s">
        <v>49</v>
      </c>
      <c r="S1804" s="208" t="s">
        <v>37</v>
      </c>
      <c r="T1804" s="208" t="s">
        <v>1851</v>
      </c>
      <c r="U1804" s="208" t="s">
        <v>58</v>
      </c>
      <c r="V1804" s="208" t="s">
        <v>81</v>
      </c>
      <c r="W1804" s="208" t="s">
        <v>51</v>
      </c>
      <c r="X1804" s="34">
        <v>1000000</v>
      </c>
      <c r="Y1804" s="215" t="str">
        <f t="shared" si="349"/>
        <v>1.13</v>
      </c>
      <c r="Z1804" s="26">
        <f t="shared" si="348"/>
        <v>1000000</v>
      </c>
      <c r="AA1804" s="208">
        <v>1.2150000000000001</v>
      </c>
      <c r="AB1804" s="35">
        <f t="shared" si="359"/>
        <v>1075221.2389380534</v>
      </c>
      <c r="AC1804" s="27">
        <f t="shared" si="352"/>
        <v>179024.3362831859</v>
      </c>
      <c r="AD1804" s="212">
        <v>0.16650000000000001</v>
      </c>
      <c r="AE1804" s="211">
        <f t="shared" si="353"/>
        <v>1</v>
      </c>
      <c r="AF1804" s="211" t="str">
        <f>IF(AND(COUNTIFS($J$18:J1804,J1804)=1,AE1804=1),1,"")</f>
        <v/>
      </c>
      <c r="AG1804" s="211" t="str">
        <f>IF(C1804="","",IF(AND(COUNTIFS($J$18:J1804,J1804)=1,C1804&lt;&gt;""),1,""))</f>
        <v/>
      </c>
      <c r="AH1804" s="211" t="str">
        <f>IF(G1804="","",IF(AND(COUNTIFS($J$18:J1804,J1804)=1,G1804&lt;&gt;""),1,""))</f>
        <v/>
      </c>
      <c r="AI1804" s="28">
        <f t="shared" si="354"/>
        <v>25380121.402654864</v>
      </c>
      <c r="AJ1804" s="28">
        <f t="shared" si="355"/>
        <v>3850343.1237796475</v>
      </c>
      <c r="AK1804" s="29">
        <f t="shared" si="356"/>
        <v>0.15170704121915216</v>
      </c>
      <c r="AL1804" s="210"/>
      <c r="AM1804" s="210"/>
      <c r="AN1804" s="210"/>
      <c r="AO1804" s="210"/>
      <c r="AP1804" s="45" t="str">
        <f t="shared" si="357"/>
        <v>202112</v>
      </c>
      <c r="AQ1804" s="45" t="str">
        <f t="shared" si="358"/>
        <v>202112RMB</v>
      </c>
    </row>
    <row r="1805" spans="1:43" s="15" customFormat="1">
      <c r="A1805" s="208" t="s">
        <v>40</v>
      </c>
      <c r="B1805" s="209">
        <v>2021</v>
      </c>
      <c r="C1805" s="209">
        <v>9</v>
      </c>
      <c r="D1805" s="57" t="str">
        <f t="shared" si="347"/>
        <v>Q2</v>
      </c>
      <c r="E1805" s="208" t="s">
        <v>40</v>
      </c>
      <c r="F1805" s="209">
        <v>2021</v>
      </c>
      <c r="G1805" s="209">
        <v>12</v>
      </c>
      <c r="H1805" s="213"/>
      <c r="I1805" s="57" t="str">
        <f t="shared" si="350"/>
        <v>Q3</v>
      </c>
      <c r="J1805" s="204" t="s">
        <v>1849</v>
      </c>
      <c r="K1805" s="213" t="s">
        <v>1850</v>
      </c>
      <c r="L1805" s="210" t="s">
        <v>79</v>
      </c>
      <c r="M1805" s="208" t="s">
        <v>47</v>
      </c>
      <c r="N1805" s="208">
        <v>1</v>
      </c>
      <c r="O1805" s="208"/>
      <c r="P1805" s="57" t="str">
        <f t="shared" si="351"/>
        <v>MAIN UNIT</v>
      </c>
      <c r="Q1805" s="208" t="s">
        <v>56</v>
      </c>
      <c r="R1805" s="208" t="s">
        <v>49</v>
      </c>
      <c r="S1805" s="208" t="s">
        <v>37</v>
      </c>
      <c r="T1805" s="208" t="s">
        <v>1851</v>
      </c>
      <c r="U1805" s="208" t="s">
        <v>58</v>
      </c>
      <c r="V1805" s="208" t="s">
        <v>81</v>
      </c>
      <c r="W1805" s="208" t="s">
        <v>51</v>
      </c>
      <c r="X1805" s="34">
        <v>1000000</v>
      </c>
      <c r="Y1805" s="215" t="str">
        <f t="shared" si="349"/>
        <v>1.13</v>
      </c>
      <c r="Z1805" s="26">
        <f t="shared" si="348"/>
        <v>1000000</v>
      </c>
      <c r="AA1805" s="208">
        <v>1.2150000000000001</v>
      </c>
      <c r="AB1805" s="35">
        <f t="shared" si="359"/>
        <v>1075221.2389380534</v>
      </c>
      <c r="AC1805" s="27">
        <f t="shared" si="352"/>
        <v>179024.3362831859</v>
      </c>
      <c r="AD1805" s="212">
        <v>0.16650000000000001</v>
      </c>
      <c r="AE1805" s="211">
        <f t="shared" si="353"/>
        <v>1</v>
      </c>
      <c r="AF1805" s="211" t="str">
        <f>IF(AND(COUNTIFS($J$18:J1805,J1805)=1,AE1805=1),1,"")</f>
        <v/>
      </c>
      <c r="AG1805" s="211" t="str">
        <f>IF(C1805="","",IF(AND(COUNTIFS($J$18:J1805,J1805)=1,C1805&lt;&gt;""),1,""))</f>
        <v/>
      </c>
      <c r="AH1805" s="211" t="str">
        <f>IF(G1805="","",IF(AND(COUNTIFS($J$18:J1805,J1805)=1,G1805&lt;&gt;""),1,""))</f>
        <v/>
      </c>
      <c r="AI1805" s="28">
        <f t="shared" si="354"/>
        <v>25380121.402654864</v>
      </c>
      <c r="AJ1805" s="28">
        <f t="shared" si="355"/>
        <v>3850343.1237796475</v>
      </c>
      <c r="AK1805" s="29">
        <f t="shared" si="356"/>
        <v>0.15170704121915216</v>
      </c>
      <c r="AL1805" s="210"/>
      <c r="AM1805" s="210"/>
      <c r="AN1805" s="210"/>
      <c r="AO1805" s="210"/>
      <c r="AP1805" s="45" t="str">
        <f t="shared" si="357"/>
        <v>202112</v>
      </c>
      <c r="AQ1805" s="45" t="str">
        <f t="shared" si="358"/>
        <v>202112RMB</v>
      </c>
    </row>
    <row r="1806" spans="1:43" s="15" customFormat="1">
      <c r="A1806" s="208" t="s">
        <v>40</v>
      </c>
      <c r="B1806" s="209">
        <v>2021</v>
      </c>
      <c r="C1806" s="209">
        <v>11</v>
      </c>
      <c r="D1806" s="57" t="str">
        <f t="shared" si="347"/>
        <v>Q3</v>
      </c>
      <c r="E1806" s="208" t="s">
        <v>40</v>
      </c>
      <c r="F1806" s="209">
        <v>2021</v>
      </c>
      <c r="G1806" s="209">
        <v>12</v>
      </c>
      <c r="H1806" s="213"/>
      <c r="I1806" s="57" t="str">
        <f t="shared" si="350"/>
        <v>Q3</v>
      </c>
      <c r="J1806" s="204" t="s">
        <v>1852</v>
      </c>
      <c r="K1806" s="213" t="s">
        <v>1229</v>
      </c>
      <c r="L1806" s="210" t="s">
        <v>79</v>
      </c>
      <c r="M1806" s="208" t="s">
        <v>47</v>
      </c>
      <c r="N1806" s="208">
        <v>1</v>
      </c>
      <c r="O1806" s="208"/>
      <c r="P1806" s="57" t="str">
        <f t="shared" si="351"/>
        <v>MAIN UNIT</v>
      </c>
      <c r="Q1806" s="208" t="s">
        <v>48</v>
      </c>
      <c r="R1806" s="208" t="s">
        <v>49</v>
      </c>
      <c r="S1806" s="208" t="s">
        <v>37</v>
      </c>
      <c r="T1806" s="208" t="s">
        <v>70</v>
      </c>
      <c r="U1806" s="208" t="s">
        <v>58</v>
      </c>
      <c r="V1806" s="208" t="s">
        <v>156</v>
      </c>
      <c r="W1806" s="208" t="s">
        <v>51</v>
      </c>
      <c r="X1806" s="34">
        <v>1155000</v>
      </c>
      <c r="Y1806" s="215" t="str">
        <f t="shared" si="349"/>
        <v>1.13</v>
      </c>
      <c r="Z1806" s="26">
        <f t="shared" si="348"/>
        <v>1155000</v>
      </c>
      <c r="AA1806" s="208">
        <v>1.2150000000000001</v>
      </c>
      <c r="AB1806" s="35">
        <f t="shared" si="359"/>
        <v>1241880.5309734514</v>
      </c>
      <c r="AC1806" s="27">
        <f t="shared" si="352"/>
        <v>219688.66592920356</v>
      </c>
      <c r="AD1806" s="212">
        <v>0.1769</v>
      </c>
      <c r="AE1806" s="211">
        <f t="shared" si="353"/>
        <v>0</v>
      </c>
      <c r="AF1806" s="211" t="str">
        <f>IF(AND(COUNTIFS($J$18:J1806,J1806)=1,AE1806=1),1,"")</f>
        <v/>
      </c>
      <c r="AG1806" s="211">
        <f>IF(C1806="","",IF(AND(COUNTIFS($J$18:J1806,J1806)=1,C1806&lt;&gt;""),1,""))</f>
        <v>1</v>
      </c>
      <c r="AH1806" s="211">
        <f>IF(G1806="","",IF(AND(COUNTIFS($J$18:J1806,J1806)=1,G1806&lt;&gt;""),1,""))</f>
        <v>1</v>
      </c>
      <c r="AI1806" s="28">
        <f t="shared" si="354"/>
        <v>25380121.402654864</v>
      </c>
      <c r="AJ1806" s="28">
        <f t="shared" si="355"/>
        <v>3850343.1237796475</v>
      </c>
      <c r="AK1806" s="29">
        <f t="shared" si="356"/>
        <v>0.15170704121915216</v>
      </c>
      <c r="AL1806" s="210"/>
      <c r="AM1806" s="210"/>
      <c r="AN1806" s="210"/>
      <c r="AO1806" s="210"/>
      <c r="AP1806" s="45" t="str">
        <f t="shared" si="357"/>
        <v>202112</v>
      </c>
      <c r="AQ1806" s="45" t="str">
        <f t="shared" si="358"/>
        <v>202112RMB</v>
      </c>
    </row>
    <row r="1807" spans="1:43" s="15" customFormat="1">
      <c r="A1807" s="208" t="s">
        <v>40</v>
      </c>
      <c r="B1807" s="209">
        <v>2021</v>
      </c>
      <c r="C1807" s="209">
        <v>11</v>
      </c>
      <c r="D1807" s="57" t="str">
        <f t="shared" si="347"/>
        <v>Q3</v>
      </c>
      <c r="E1807" s="208" t="s">
        <v>40</v>
      </c>
      <c r="F1807" s="209">
        <v>2021</v>
      </c>
      <c r="G1807" s="209">
        <v>12</v>
      </c>
      <c r="H1807" s="213"/>
      <c r="I1807" s="57" t="str">
        <f t="shared" si="350"/>
        <v>Q3</v>
      </c>
      <c r="J1807" s="204" t="s">
        <v>1853</v>
      </c>
      <c r="K1807" s="213" t="s">
        <v>1854</v>
      </c>
      <c r="L1807" s="210" t="s">
        <v>55</v>
      </c>
      <c r="M1807" s="208" t="s">
        <v>47</v>
      </c>
      <c r="N1807" s="208">
        <v>1</v>
      </c>
      <c r="O1807" s="208"/>
      <c r="P1807" s="57" t="str">
        <f t="shared" si="351"/>
        <v>MAIN UNIT</v>
      </c>
      <c r="Q1807" s="208" t="s">
        <v>48</v>
      </c>
      <c r="R1807" s="208" t="s">
        <v>49</v>
      </c>
      <c r="S1807" s="208" t="s">
        <v>36</v>
      </c>
      <c r="T1807" s="208" t="s">
        <v>452</v>
      </c>
      <c r="U1807" s="208" t="s">
        <v>452</v>
      </c>
      <c r="V1807" s="208" t="s">
        <v>99</v>
      </c>
      <c r="W1807" s="208" t="s">
        <v>51</v>
      </c>
      <c r="X1807" s="34">
        <v>868670</v>
      </c>
      <c r="Y1807" s="215" t="str">
        <f t="shared" si="349"/>
        <v>1.13</v>
      </c>
      <c r="Z1807" s="26">
        <f t="shared" si="348"/>
        <v>868670</v>
      </c>
      <c r="AA1807" s="208">
        <v>1.2150000000000001</v>
      </c>
      <c r="AB1807" s="35">
        <f t="shared" si="359"/>
        <v>934012.43362831871</v>
      </c>
      <c r="AC1807" s="27">
        <f t="shared" si="352"/>
        <v>160743.53982743365</v>
      </c>
      <c r="AD1807" s="212">
        <v>0.1721</v>
      </c>
      <c r="AE1807" s="211">
        <f t="shared" si="353"/>
        <v>0</v>
      </c>
      <c r="AF1807" s="211" t="str">
        <f>IF(AND(COUNTIFS($J$18:J1807,J1807)=1,AE1807=1),1,"")</f>
        <v/>
      </c>
      <c r="AG1807" s="211">
        <f>IF(C1807="","",IF(AND(COUNTIFS($J$18:J1807,J1807)=1,C1807&lt;&gt;""),1,""))</f>
        <v>1</v>
      </c>
      <c r="AH1807" s="211">
        <f>IF(G1807="","",IF(AND(COUNTIFS($J$18:J1807,J1807)=1,G1807&lt;&gt;""),1,""))</f>
        <v>1</v>
      </c>
      <c r="AI1807" s="28">
        <f t="shared" si="354"/>
        <v>25380121.402654864</v>
      </c>
      <c r="AJ1807" s="28">
        <f t="shared" si="355"/>
        <v>3850343.1237796475</v>
      </c>
      <c r="AK1807" s="29">
        <f t="shared" si="356"/>
        <v>0.15170704121915216</v>
      </c>
      <c r="AL1807" s="210"/>
      <c r="AM1807" s="210"/>
      <c r="AN1807" s="210"/>
      <c r="AO1807" s="210"/>
      <c r="AP1807" s="45" t="str">
        <f t="shared" si="357"/>
        <v>202112</v>
      </c>
      <c r="AQ1807" s="45" t="str">
        <f t="shared" si="358"/>
        <v>202112RMB</v>
      </c>
    </row>
    <row r="1808" spans="1:43" s="15" customFormat="1">
      <c r="A1808" s="208" t="s">
        <v>40</v>
      </c>
      <c r="B1808" s="209">
        <v>2021</v>
      </c>
      <c r="C1808" s="209">
        <v>11</v>
      </c>
      <c r="D1808" s="57" t="str">
        <f t="shared" si="347"/>
        <v>Q3</v>
      </c>
      <c r="E1808" s="208" t="s">
        <v>40</v>
      </c>
      <c r="F1808" s="209">
        <v>2021</v>
      </c>
      <c r="G1808" s="209">
        <v>12</v>
      </c>
      <c r="H1808" s="213"/>
      <c r="I1808" s="57" t="str">
        <f t="shared" si="350"/>
        <v>Q3</v>
      </c>
      <c r="J1808" s="204" t="s">
        <v>1853</v>
      </c>
      <c r="K1808" s="213" t="s">
        <v>1854</v>
      </c>
      <c r="L1808" s="210" t="s">
        <v>55</v>
      </c>
      <c r="M1808" s="208" t="s">
        <v>47</v>
      </c>
      <c r="N1808" s="208">
        <v>1</v>
      </c>
      <c r="O1808" s="208"/>
      <c r="P1808" s="57" t="str">
        <f t="shared" si="351"/>
        <v>MAIN UNIT</v>
      </c>
      <c r="Q1808" s="208" t="s">
        <v>48</v>
      </c>
      <c r="R1808" s="208" t="s">
        <v>49</v>
      </c>
      <c r="S1808" s="208" t="s">
        <v>36</v>
      </c>
      <c r="T1808" s="208" t="s">
        <v>452</v>
      </c>
      <c r="U1808" s="208" t="s">
        <v>452</v>
      </c>
      <c r="V1808" s="208" t="s">
        <v>99</v>
      </c>
      <c r="W1808" s="208" t="s">
        <v>51</v>
      </c>
      <c r="X1808" s="34">
        <v>868670</v>
      </c>
      <c r="Y1808" s="215" t="str">
        <f t="shared" si="349"/>
        <v>1.13</v>
      </c>
      <c r="Z1808" s="26">
        <f t="shared" si="348"/>
        <v>868670</v>
      </c>
      <c r="AA1808" s="208">
        <v>1.2150000000000001</v>
      </c>
      <c r="AB1808" s="35">
        <f t="shared" si="359"/>
        <v>934012.43362831871</v>
      </c>
      <c r="AC1808" s="27">
        <f t="shared" si="352"/>
        <v>160743.53982743365</v>
      </c>
      <c r="AD1808" s="212">
        <v>0.1721</v>
      </c>
      <c r="AE1808" s="211">
        <f t="shared" si="353"/>
        <v>0</v>
      </c>
      <c r="AF1808" s="211" t="str">
        <f>IF(AND(COUNTIFS($J$18:J1808,J1808)=1,AE1808=1),1,"")</f>
        <v/>
      </c>
      <c r="AG1808" s="211" t="str">
        <f>IF(C1808="","",IF(AND(COUNTIFS($J$18:J1808,J1808)=1,C1808&lt;&gt;""),1,""))</f>
        <v/>
      </c>
      <c r="AH1808" s="211" t="str">
        <f>IF(G1808="","",IF(AND(COUNTIFS($J$18:J1808,J1808)=1,G1808&lt;&gt;""),1,""))</f>
        <v/>
      </c>
      <c r="AI1808" s="28">
        <f t="shared" si="354"/>
        <v>25380121.402654864</v>
      </c>
      <c r="AJ1808" s="28">
        <f t="shared" si="355"/>
        <v>3850343.1237796475</v>
      </c>
      <c r="AK1808" s="29">
        <f t="shared" si="356"/>
        <v>0.15170704121915216</v>
      </c>
      <c r="AL1808" s="210"/>
      <c r="AM1808" s="210"/>
      <c r="AN1808" s="210"/>
      <c r="AO1808" s="210"/>
      <c r="AP1808" s="45" t="str">
        <f t="shared" si="357"/>
        <v>202112</v>
      </c>
      <c r="AQ1808" s="45" t="str">
        <f t="shared" si="358"/>
        <v>202112RMB</v>
      </c>
    </row>
    <row r="1809" spans="1:43" s="15" customFormat="1">
      <c r="A1809" s="208" t="s">
        <v>40</v>
      </c>
      <c r="B1809" s="209">
        <v>2021</v>
      </c>
      <c r="C1809" s="209">
        <v>11</v>
      </c>
      <c r="D1809" s="57" t="str">
        <f t="shared" si="347"/>
        <v>Q3</v>
      </c>
      <c r="E1809" s="208" t="s">
        <v>40</v>
      </c>
      <c r="F1809" s="209">
        <v>2021</v>
      </c>
      <c r="G1809" s="209">
        <v>12</v>
      </c>
      <c r="H1809" s="213"/>
      <c r="I1809" s="57" t="str">
        <f t="shared" si="350"/>
        <v>Q3</v>
      </c>
      <c r="J1809" s="204" t="s">
        <v>1855</v>
      </c>
      <c r="K1809" s="213" t="s">
        <v>1856</v>
      </c>
      <c r="L1809" s="210" t="s">
        <v>79</v>
      </c>
      <c r="M1809" s="208" t="s">
        <v>47</v>
      </c>
      <c r="N1809" s="208">
        <v>1</v>
      </c>
      <c r="O1809" s="208"/>
      <c r="P1809" s="57" t="str">
        <f t="shared" si="351"/>
        <v>MAIN UNIT</v>
      </c>
      <c r="Q1809" s="208" t="s">
        <v>56</v>
      </c>
      <c r="R1809" s="208" t="s">
        <v>49</v>
      </c>
      <c r="S1809" s="208" t="s">
        <v>36</v>
      </c>
      <c r="T1809" s="208" t="s">
        <v>65</v>
      </c>
      <c r="U1809" s="208" t="s">
        <v>66</v>
      </c>
      <c r="V1809" s="208" t="s">
        <v>290</v>
      </c>
      <c r="W1809" s="208" t="s">
        <v>51</v>
      </c>
      <c r="X1809" s="34">
        <v>874688</v>
      </c>
      <c r="Y1809" s="215" t="str">
        <f t="shared" si="349"/>
        <v>1.13</v>
      </c>
      <c r="Z1809" s="26">
        <f t="shared" si="348"/>
        <v>874688</v>
      </c>
      <c r="AA1809" s="208">
        <v>1.2150000000000001</v>
      </c>
      <c r="AB1809" s="35">
        <f t="shared" si="359"/>
        <v>940483.11504424794</v>
      </c>
      <c r="AC1809" s="27">
        <f t="shared" si="352"/>
        <v>80693.451270796475</v>
      </c>
      <c r="AD1809" s="212">
        <v>8.5800000000000001E-2</v>
      </c>
      <c r="AE1809" s="211">
        <f t="shared" si="353"/>
        <v>1</v>
      </c>
      <c r="AF1809" s="211">
        <f>IF(AND(COUNTIFS($J$18:J1809,J1809)=1,AE1809=1),1,"")</f>
        <v>1</v>
      </c>
      <c r="AG1809" s="211">
        <f>IF(C1809="","",IF(AND(COUNTIFS($J$18:J1809,J1809)=1,C1809&lt;&gt;""),1,""))</f>
        <v>1</v>
      </c>
      <c r="AH1809" s="211">
        <f>IF(G1809="","",IF(AND(COUNTIFS($J$18:J1809,J1809)=1,G1809&lt;&gt;""),1,""))</f>
        <v>1</v>
      </c>
      <c r="AI1809" s="28">
        <f t="shared" si="354"/>
        <v>25380121.402654864</v>
      </c>
      <c r="AJ1809" s="28">
        <f t="shared" si="355"/>
        <v>3850343.1237796475</v>
      </c>
      <c r="AK1809" s="29">
        <f t="shared" si="356"/>
        <v>0.15170704121915216</v>
      </c>
      <c r="AL1809" s="210"/>
      <c r="AM1809" s="210"/>
      <c r="AN1809" s="210"/>
      <c r="AO1809" s="210"/>
      <c r="AP1809" s="45" t="str">
        <f t="shared" si="357"/>
        <v>202112</v>
      </c>
      <c r="AQ1809" s="45" t="str">
        <f t="shared" si="358"/>
        <v>202112RMB</v>
      </c>
    </row>
    <row r="1810" spans="1:43" s="15" customFormat="1">
      <c r="A1810" s="208" t="s">
        <v>40</v>
      </c>
      <c r="B1810" s="209">
        <v>2021</v>
      </c>
      <c r="C1810" s="209">
        <v>11</v>
      </c>
      <c r="D1810" s="57" t="str">
        <f t="shared" si="347"/>
        <v>Q3</v>
      </c>
      <c r="E1810" s="208" t="s">
        <v>40</v>
      </c>
      <c r="F1810" s="209">
        <v>2021</v>
      </c>
      <c r="G1810" s="209">
        <v>12</v>
      </c>
      <c r="H1810" s="213"/>
      <c r="I1810" s="57" t="str">
        <f t="shared" si="350"/>
        <v>Q3</v>
      </c>
      <c r="J1810" s="204" t="s">
        <v>1857</v>
      </c>
      <c r="K1810" s="213" t="s">
        <v>1858</v>
      </c>
      <c r="L1810" s="210" t="s">
        <v>79</v>
      </c>
      <c r="M1810" s="208" t="s">
        <v>47</v>
      </c>
      <c r="N1810" s="208">
        <v>1</v>
      </c>
      <c r="O1810" s="208"/>
      <c r="P1810" s="57" t="str">
        <f t="shared" si="351"/>
        <v>MAIN UNIT</v>
      </c>
      <c r="Q1810" s="208" t="s">
        <v>48</v>
      </c>
      <c r="R1810" s="208" t="s">
        <v>49</v>
      </c>
      <c r="S1810" s="208" t="s">
        <v>37</v>
      </c>
      <c r="T1810" s="208" t="s">
        <v>196</v>
      </c>
      <c r="U1810" s="208" t="s">
        <v>197</v>
      </c>
      <c r="V1810" s="208" t="s">
        <v>198</v>
      </c>
      <c r="W1810" s="208" t="s">
        <v>51</v>
      </c>
      <c r="X1810" s="34">
        <v>979000</v>
      </c>
      <c r="Y1810" s="215" t="str">
        <f t="shared" si="349"/>
        <v>1.13</v>
      </c>
      <c r="Z1810" s="26">
        <f t="shared" si="348"/>
        <v>979000</v>
      </c>
      <c r="AA1810" s="208">
        <v>1.2150000000000001</v>
      </c>
      <c r="AB1810" s="35">
        <f t="shared" si="359"/>
        <v>1052641.5929203543</v>
      </c>
      <c r="AC1810" s="27">
        <f t="shared" si="352"/>
        <v>148317.20044247792</v>
      </c>
      <c r="AD1810" s="212">
        <v>0.1409</v>
      </c>
      <c r="AE1810" s="211">
        <f t="shared" si="353"/>
        <v>0</v>
      </c>
      <c r="AF1810" s="211" t="str">
        <f>IF(AND(COUNTIFS($J$18:J1810,J1810)=1,AE1810=1),1,"")</f>
        <v/>
      </c>
      <c r="AG1810" s="211">
        <f>IF(C1810="","",IF(AND(COUNTIFS($J$18:J1810,J1810)=1,C1810&lt;&gt;""),1,""))</f>
        <v>1</v>
      </c>
      <c r="AH1810" s="211">
        <f>IF(G1810="","",IF(AND(COUNTIFS($J$18:J1810,J1810)=1,G1810&lt;&gt;""),1,""))</f>
        <v>1</v>
      </c>
      <c r="AI1810" s="28">
        <f t="shared" si="354"/>
        <v>25380121.402654864</v>
      </c>
      <c r="AJ1810" s="28">
        <f t="shared" si="355"/>
        <v>3850343.1237796475</v>
      </c>
      <c r="AK1810" s="29">
        <f t="shared" si="356"/>
        <v>0.15170704121915216</v>
      </c>
      <c r="AL1810" s="210"/>
      <c r="AM1810" s="210"/>
      <c r="AN1810" s="210"/>
      <c r="AO1810" s="210"/>
      <c r="AP1810" s="45" t="str">
        <f t="shared" si="357"/>
        <v>202112</v>
      </c>
      <c r="AQ1810" s="45" t="str">
        <f t="shared" si="358"/>
        <v>202112RMB</v>
      </c>
    </row>
    <row r="1811" spans="1:43" s="15" customFormat="1">
      <c r="A1811" s="208" t="s">
        <v>40</v>
      </c>
      <c r="B1811" s="209">
        <v>2021</v>
      </c>
      <c r="C1811" s="209">
        <v>12</v>
      </c>
      <c r="D1811" s="57" t="str">
        <f t="shared" si="347"/>
        <v>Q3</v>
      </c>
      <c r="E1811" s="208" t="s">
        <v>40</v>
      </c>
      <c r="F1811" s="209">
        <v>2021</v>
      </c>
      <c r="G1811" s="209">
        <v>12</v>
      </c>
      <c r="H1811" s="213"/>
      <c r="I1811" s="57" t="str">
        <f t="shared" si="350"/>
        <v>Q3</v>
      </c>
      <c r="J1811" s="204" t="s">
        <v>1859</v>
      </c>
      <c r="K1811" s="213" t="s">
        <v>1666</v>
      </c>
      <c r="L1811" s="210" t="s">
        <v>79</v>
      </c>
      <c r="M1811" s="208" t="s">
        <v>47</v>
      </c>
      <c r="N1811" s="208">
        <v>1</v>
      </c>
      <c r="O1811" s="208"/>
      <c r="P1811" s="57" t="str">
        <f t="shared" si="351"/>
        <v>MAIN UNIT</v>
      </c>
      <c r="Q1811" s="208" t="s">
        <v>48</v>
      </c>
      <c r="R1811" s="208" t="s">
        <v>49</v>
      </c>
      <c r="S1811" s="208" t="s">
        <v>36</v>
      </c>
      <c r="T1811" s="208" t="s">
        <v>65</v>
      </c>
      <c r="U1811" s="208" t="s">
        <v>66</v>
      </c>
      <c r="V1811" s="208" t="s">
        <v>1343</v>
      </c>
      <c r="W1811" s="208" t="s">
        <v>51</v>
      </c>
      <c r="X1811" s="34">
        <v>1250000</v>
      </c>
      <c r="Y1811" s="215" t="str">
        <f t="shared" si="349"/>
        <v>1.13</v>
      </c>
      <c r="Z1811" s="26">
        <f t="shared" si="348"/>
        <v>1250000</v>
      </c>
      <c r="AA1811" s="208">
        <v>1.2150000000000001</v>
      </c>
      <c r="AB1811" s="35">
        <f t="shared" si="359"/>
        <v>1344026.5486725664</v>
      </c>
      <c r="AC1811" s="27">
        <f t="shared" si="352"/>
        <v>94081.858407079664</v>
      </c>
      <c r="AD1811" s="212">
        <v>7.0000000000000007E-2</v>
      </c>
      <c r="AE1811" s="211">
        <f t="shared" si="353"/>
        <v>0</v>
      </c>
      <c r="AF1811" s="211" t="str">
        <f>IF(AND(COUNTIFS($J$18:J1811,J1811)=1,AE1811=1),1,"")</f>
        <v/>
      </c>
      <c r="AG1811" s="211">
        <f>IF(C1811="","",IF(AND(COUNTIFS($J$18:J1811,J1811)=1,C1811&lt;&gt;""),1,""))</f>
        <v>1</v>
      </c>
      <c r="AH1811" s="211">
        <f>IF(G1811="","",IF(AND(COUNTIFS($J$18:J1811,J1811)=1,G1811&lt;&gt;""),1,""))</f>
        <v>1</v>
      </c>
      <c r="AI1811" s="28">
        <f t="shared" si="354"/>
        <v>25380121.402654864</v>
      </c>
      <c r="AJ1811" s="28">
        <f t="shared" si="355"/>
        <v>3850343.1237796475</v>
      </c>
      <c r="AK1811" s="29">
        <f t="shared" si="356"/>
        <v>0.15170704121915216</v>
      </c>
      <c r="AL1811" s="210"/>
      <c r="AM1811" s="210"/>
      <c r="AN1811" s="210"/>
      <c r="AO1811" s="210"/>
      <c r="AP1811" s="45" t="str">
        <f t="shared" si="357"/>
        <v>202112</v>
      </c>
      <c r="AQ1811" s="45" t="str">
        <f t="shared" si="358"/>
        <v>202112RMB</v>
      </c>
    </row>
    <row r="1812" spans="1:43" s="15" customFormat="1" ht="26.4">
      <c r="A1812" s="208" t="s">
        <v>40</v>
      </c>
      <c r="B1812" s="209">
        <v>2021</v>
      </c>
      <c r="C1812" s="209">
        <v>12</v>
      </c>
      <c r="D1812" s="57" t="str">
        <f t="shared" si="347"/>
        <v>Q3</v>
      </c>
      <c r="E1812" s="208" t="s">
        <v>40</v>
      </c>
      <c r="F1812" s="209">
        <v>2021</v>
      </c>
      <c r="G1812" s="209">
        <v>12</v>
      </c>
      <c r="H1812" s="213"/>
      <c r="I1812" s="57" t="str">
        <f t="shared" si="350"/>
        <v>Q3</v>
      </c>
      <c r="J1812" s="204" t="s">
        <v>1860</v>
      </c>
      <c r="K1812" s="213" t="s">
        <v>1687</v>
      </c>
      <c r="L1812" s="210" t="s">
        <v>488</v>
      </c>
      <c r="M1812" s="208" t="s">
        <v>47</v>
      </c>
      <c r="N1812" s="208">
        <v>0</v>
      </c>
      <c r="O1812" s="208">
        <v>2</v>
      </c>
      <c r="P1812" s="57" t="str">
        <f t="shared" si="351"/>
        <v>SERVICE/ PARTS</v>
      </c>
      <c r="Q1812" s="208" t="s">
        <v>48</v>
      </c>
      <c r="R1812" s="208" t="s">
        <v>49</v>
      </c>
      <c r="S1812" s="208" t="s">
        <v>37</v>
      </c>
      <c r="T1812" s="208" t="s">
        <v>88</v>
      </c>
      <c r="U1812" s="208" t="s">
        <v>58</v>
      </c>
      <c r="V1812" s="208" t="s">
        <v>89</v>
      </c>
      <c r="W1812" s="208" t="s">
        <v>51</v>
      </c>
      <c r="X1812" s="34">
        <v>5580</v>
      </c>
      <c r="Y1812" s="215" t="str">
        <f t="shared" si="349"/>
        <v>1.13</v>
      </c>
      <c r="Z1812" s="26">
        <f t="shared" si="348"/>
        <v>11160</v>
      </c>
      <c r="AA1812" s="208">
        <v>1.2150000000000001</v>
      </c>
      <c r="AB1812" s="35">
        <f t="shared" si="359"/>
        <v>11999.469026548675</v>
      </c>
      <c r="AC1812" s="27">
        <f t="shared" si="352"/>
        <v>2049.5093097345139</v>
      </c>
      <c r="AD1812" s="212">
        <v>0.17080000000000001</v>
      </c>
      <c r="AE1812" s="211">
        <f t="shared" si="353"/>
        <v>0</v>
      </c>
      <c r="AF1812" s="211" t="str">
        <f>IF(AND(COUNTIFS($J$18:J1812,J1812)=1,AE1812=1),1,"")</f>
        <v/>
      </c>
      <c r="AG1812" s="211">
        <f>IF(C1812="","",IF(AND(COUNTIFS($J$18:J1812,J1812)=1,C1812&lt;&gt;""),1,""))</f>
        <v>1</v>
      </c>
      <c r="AH1812" s="211">
        <f>IF(G1812="","",IF(AND(COUNTIFS($J$18:J1812,J1812)=1,G1812&lt;&gt;""),1,""))</f>
        <v>1</v>
      </c>
      <c r="AI1812" s="28">
        <f t="shared" si="354"/>
        <v>25380121.402654864</v>
      </c>
      <c r="AJ1812" s="28">
        <f t="shared" si="355"/>
        <v>3850343.1237796475</v>
      </c>
      <c r="AK1812" s="29">
        <f t="shared" si="356"/>
        <v>0.15170704121915216</v>
      </c>
      <c r="AL1812" s="210"/>
      <c r="AM1812" s="210"/>
      <c r="AN1812" s="210"/>
      <c r="AO1812" s="210"/>
      <c r="AP1812" s="45" t="str">
        <f t="shared" si="357"/>
        <v>202112</v>
      </c>
      <c r="AQ1812" s="45" t="str">
        <f t="shared" si="358"/>
        <v>202112RMB</v>
      </c>
    </row>
    <row r="1813" spans="1:43" s="15" customFormat="1">
      <c r="A1813" s="208" t="s">
        <v>35</v>
      </c>
      <c r="B1813" s="209">
        <v>2021</v>
      </c>
      <c r="C1813" s="209">
        <v>1</v>
      </c>
      <c r="D1813" s="57" t="str">
        <f t="shared" si="347"/>
        <v>Q4</v>
      </c>
      <c r="E1813" s="208" t="s">
        <v>40</v>
      </c>
      <c r="F1813" s="209">
        <v>2022</v>
      </c>
      <c r="G1813" s="209">
        <v>1</v>
      </c>
      <c r="H1813" s="213"/>
      <c r="I1813" s="57" t="str">
        <f t="shared" si="350"/>
        <v>Q4</v>
      </c>
      <c r="J1813" s="204" t="s">
        <v>1861</v>
      </c>
      <c r="K1813" s="213" t="s">
        <v>1340</v>
      </c>
      <c r="L1813" s="210" t="s">
        <v>79</v>
      </c>
      <c r="M1813" s="208" t="s">
        <v>47</v>
      </c>
      <c r="N1813" s="208">
        <v>1</v>
      </c>
      <c r="O1813" s="208"/>
      <c r="P1813" s="57" t="str">
        <f t="shared" si="351"/>
        <v>MAIN UNIT</v>
      </c>
      <c r="Q1813" s="208" t="s">
        <v>48</v>
      </c>
      <c r="R1813" s="208" t="s">
        <v>49</v>
      </c>
      <c r="S1813" s="208" t="s">
        <v>36</v>
      </c>
      <c r="T1813" s="208" t="s">
        <v>65</v>
      </c>
      <c r="U1813" s="208" t="s">
        <v>66</v>
      </c>
      <c r="V1813" s="208" t="s">
        <v>99</v>
      </c>
      <c r="W1813" s="208" t="s">
        <v>96</v>
      </c>
      <c r="X1813" s="34">
        <v>12650000</v>
      </c>
      <c r="Y1813" s="215" t="str">
        <f t="shared" si="349"/>
        <v>1</v>
      </c>
      <c r="Z1813" s="26">
        <f t="shared" si="348"/>
        <v>12650000</v>
      </c>
      <c r="AA1813" s="208">
        <v>6.9199999999999998E-2</v>
      </c>
      <c r="AB1813" s="35">
        <f t="shared" si="359"/>
        <v>875380</v>
      </c>
      <c r="AC1813" s="27">
        <f t="shared" si="352"/>
        <v>74669.914000000004</v>
      </c>
      <c r="AD1813" s="212">
        <v>8.5300000000000001E-2</v>
      </c>
      <c r="AE1813" s="211">
        <f t="shared" si="353"/>
        <v>0</v>
      </c>
      <c r="AF1813" s="211" t="str">
        <f>IF(AND(COUNTIFS($J$18:J1813,J1813)=1,AE1813=1),1,"")</f>
        <v/>
      </c>
      <c r="AG1813" s="211">
        <f>IF(C1813="","",IF(AND(COUNTIFS($J$18:J1813,J1813)=1,C1813&lt;&gt;""),1,""))</f>
        <v>1</v>
      </c>
      <c r="AH1813" s="211">
        <f>IF(G1813="","",IF(AND(COUNTIFS($J$18:J1813,J1813)=1,G1813&lt;&gt;""),1,""))</f>
        <v>1</v>
      </c>
      <c r="AI1813" s="28">
        <f t="shared" si="354"/>
        <v>26407088.359292038</v>
      </c>
      <c r="AJ1813" s="28">
        <f t="shared" si="355"/>
        <v>3424510.6998470803</v>
      </c>
      <c r="AK1813" s="29">
        <f t="shared" si="356"/>
        <v>0.12968149510667559</v>
      </c>
      <c r="AL1813" s="210"/>
      <c r="AM1813" s="210"/>
      <c r="AN1813" s="210"/>
      <c r="AO1813" s="210"/>
      <c r="AP1813" s="45" t="str">
        <f t="shared" si="357"/>
        <v>20221</v>
      </c>
      <c r="AQ1813" s="45" t="str">
        <f t="shared" si="358"/>
        <v>20221JPY</v>
      </c>
    </row>
    <row r="1814" spans="1:43" s="15" customFormat="1">
      <c r="A1814" s="208" t="s">
        <v>35</v>
      </c>
      <c r="B1814" s="209">
        <v>2021</v>
      </c>
      <c r="C1814" s="209">
        <v>1</v>
      </c>
      <c r="D1814" s="57" t="str">
        <f t="shared" si="347"/>
        <v>Q4</v>
      </c>
      <c r="E1814" s="208" t="s">
        <v>40</v>
      </c>
      <c r="F1814" s="209">
        <v>2022</v>
      </c>
      <c r="G1814" s="209">
        <v>1</v>
      </c>
      <c r="H1814" s="213"/>
      <c r="I1814" s="57" t="str">
        <f t="shared" si="350"/>
        <v>Q4</v>
      </c>
      <c r="J1814" s="204" t="s">
        <v>1861</v>
      </c>
      <c r="K1814" s="213" t="s">
        <v>1340</v>
      </c>
      <c r="L1814" s="210" t="s">
        <v>79</v>
      </c>
      <c r="M1814" s="208" t="s">
        <v>47</v>
      </c>
      <c r="N1814" s="208">
        <v>1</v>
      </c>
      <c r="O1814" s="208"/>
      <c r="P1814" s="57" t="str">
        <f t="shared" si="351"/>
        <v>MAIN UNIT</v>
      </c>
      <c r="Q1814" s="208" t="s">
        <v>48</v>
      </c>
      <c r="R1814" s="208" t="s">
        <v>49</v>
      </c>
      <c r="S1814" s="208" t="s">
        <v>36</v>
      </c>
      <c r="T1814" s="208" t="s">
        <v>65</v>
      </c>
      <c r="U1814" s="208" t="s">
        <v>66</v>
      </c>
      <c r="V1814" s="208" t="s">
        <v>99</v>
      </c>
      <c r="W1814" s="208" t="s">
        <v>96</v>
      </c>
      <c r="X1814" s="34">
        <v>12650000</v>
      </c>
      <c r="Y1814" s="215" t="str">
        <f t="shared" si="349"/>
        <v>1</v>
      </c>
      <c r="Z1814" s="26">
        <f t="shared" si="348"/>
        <v>12650000</v>
      </c>
      <c r="AA1814" s="208">
        <v>6.9199999999999998E-2</v>
      </c>
      <c r="AB1814" s="35">
        <f t="shared" si="359"/>
        <v>875380</v>
      </c>
      <c r="AC1814" s="27">
        <f t="shared" si="352"/>
        <v>74669.914000000004</v>
      </c>
      <c r="AD1814" s="212">
        <v>8.5300000000000001E-2</v>
      </c>
      <c r="AE1814" s="211">
        <f t="shared" si="353"/>
        <v>0</v>
      </c>
      <c r="AF1814" s="211" t="str">
        <f>IF(AND(COUNTIFS($J$18:J1814,J1814)=1,AE1814=1),1,"")</f>
        <v/>
      </c>
      <c r="AG1814" s="211" t="str">
        <f>IF(C1814="","",IF(AND(COUNTIFS($J$18:J1814,J1814)=1,C1814&lt;&gt;""),1,""))</f>
        <v/>
      </c>
      <c r="AH1814" s="211" t="str">
        <f>IF(G1814="","",IF(AND(COUNTIFS($J$18:J1814,J1814)=1,G1814&lt;&gt;""),1,""))</f>
        <v/>
      </c>
      <c r="AI1814" s="28">
        <f t="shared" si="354"/>
        <v>26407088.359292038</v>
      </c>
      <c r="AJ1814" s="28">
        <f t="shared" si="355"/>
        <v>3424510.6998470803</v>
      </c>
      <c r="AK1814" s="29">
        <f t="shared" si="356"/>
        <v>0.12968149510667559</v>
      </c>
      <c r="AL1814" s="210"/>
      <c r="AM1814" s="210"/>
      <c r="AN1814" s="210"/>
      <c r="AO1814" s="210"/>
      <c r="AP1814" s="45" t="str">
        <f t="shared" si="357"/>
        <v>20221</v>
      </c>
      <c r="AQ1814" s="45" t="str">
        <f t="shared" si="358"/>
        <v>20221JPY</v>
      </c>
    </row>
    <row r="1815" spans="1:43" s="15" customFormat="1">
      <c r="A1815" s="208" t="s">
        <v>35</v>
      </c>
      <c r="B1815" s="209">
        <v>2021</v>
      </c>
      <c r="C1815" s="209">
        <v>3</v>
      </c>
      <c r="D1815" s="57" t="str">
        <f t="shared" si="347"/>
        <v>Q4</v>
      </c>
      <c r="E1815" s="208" t="s">
        <v>40</v>
      </c>
      <c r="F1815" s="209">
        <v>2022</v>
      </c>
      <c r="G1815" s="209">
        <v>1</v>
      </c>
      <c r="H1815" s="213"/>
      <c r="I1815" s="57" t="str">
        <f t="shared" si="350"/>
        <v>Q4</v>
      </c>
      <c r="J1815" s="204" t="s">
        <v>1862</v>
      </c>
      <c r="K1815" s="213" t="s">
        <v>1863</v>
      </c>
      <c r="L1815" s="210" t="s">
        <v>79</v>
      </c>
      <c r="M1815" s="208" t="s">
        <v>47</v>
      </c>
      <c r="N1815" s="208">
        <v>1</v>
      </c>
      <c r="O1815" s="208"/>
      <c r="P1815" s="57" t="str">
        <f t="shared" si="351"/>
        <v>MAIN UNIT</v>
      </c>
      <c r="Q1815" s="208" t="s">
        <v>1864</v>
      </c>
      <c r="R1815" s="208" t="s">
        <v>49</v>
      </c>
      <c r="S1815" s="208" t="s">
        <v>36</v>
      </c>
      <c r="T1815" s="208" t="s">
        <v>65</v>
      </c>
      <c r="U1815" s="208" t="s">
        <v>66</v>
      </c>
      <c r="V1815" s="208" t="s">
        <v>1422</v>
      </c>
      <c r="W1815" s="208" t="s">
        <v>1276</v>
      </c>
      <c r="X1815" s="34">
        <v>11800000</v>
      </c>
      <c r="Y1815" s="215" t="str">
        <f t="shared" si="349"/>
        <v>1</v>
      </c>
      <c r="Z1815" s="26">
        <f t="shared" si="348"/>
        <v>11800000</v>
      </c>
      <c r="AA1815" s="208">
        <v>6.9199999999999998E-2</v>
      </c>
      <c r="AB1815" s="35">
        <f t="shared" si="359"/>
        <v>816560</v>
      </c>
      <c r="AC1815" s="27">
        <f t="shared" si="352"/>
        <v>80022.880000000005</v>
      </c>
      <c r="AD1815" s="212">
        <v>9.8000000000000004E-2</v>
      </c>
      <c r="AE1815" s="211">
        <f t="shared" si="353"/>
        <v>0</v>
      </c>
      <c r="AF1815" s="211" t="str">
        <f>IF(AND(COUNTIFS($J$18:J1815,J1815)=1,AE1815=1),1,"")</f>
        <v/>
      </c>
      <c r="AG1815" s="211">
        <f>IF(C1815="","",IF(AND(COUNTIFS($J$18:J1815,J1815)=1,C1815&lt;&gt;""),1,""))</f>
        <v>1</v>
      </c>
      <c r="AH1815" s="211">
        <f>IF(G1815="","",IF(AND(COUNTIFS($J$18:J1815,J1815)=1,G1815&lt;&gt;""),1,""))</f>
        <v>1</v>
      </c>
      <c r="AI1815" s="28">
        <f t="shared" si="354"/>
        <v>26407088.359292038</v>
      </c>
      <c r="AJ1815" s="28">
        <f t="shared" si="355"/>
        <v>3424510.6998470803</v>
      </c>
      <c r="AK1815" s="29">
        <f t="shared" si="356"/>
        <v>0.12968149510667559</v>
      </c>
      <c r="AL1815" s="210"/>
      <c r="AM1815" s="210"/>
      <c r="AN1815" s="210"/>
      <c r="AO1815" s="210"/>
      <c r="AP1815" s="45" t="str">
        <f t="shared" si="357"/>
        <v>20221</v>
      </c>
      <c r="AQ1815" s="45" t="str">
        <f t="shared" si="358"/>
        <v>20221JPY</v>
      </c>
    </row>
    <row r="1816" spans="1:43" s="15" customFormat="1">
      <c r="A1816" s="208" t="s">
        <v>40</v>
      </c>
      <c r="B1816" s="209">
        <v>2021</v>
      </c>
      <c r="C1816" s="209">
        <v>4</v>
      </c>
      <c r="D1816" s="57" t="str">
        <f t="shared" si="347"/>
        <v>Q1</v>
      </c>
      <c r="E1816" s="208" t="s">
        <v>40</v>
      </c>
      <c r="F1816" s="209">
        <v>2022</v>
      </c>
      <c r="G1816" s="209">
        <v>1</v>
      </c>
      <c r="H1816" s="213"/>
      <c r="I1816" s="57" t="str">
        <f t="shared" si="350"/>
        <v>Q4</v>
      </c>
      <c r="J1816" s="204" t="s">
        <v>1810</v>
      </c>
      <c r="K1816" s="213" t="s">
        <v>1105</v>
      </c>
      <c r="L1816" s="210" t="s">
        <v>79</v>
      </c>
      <c r="M1816" s="208" t="s">
        <v>47</v>
      </c>
      <c r="N1816" s="208">
        <v>1</v>
      </c>
      <c r="O1816" s="208"/>
      <c r="P1816" s="57" t="str">
        <f t="shared" si="351"/>
        <v>MAIN UNIT</v>
      </c>
      <c r="Q1816" s="208" t="s">
        <v>48</v>
      </c>
      <c r="R1816" s="208" t="s">
        <v>49</v>
      </c>
      <c r="S1816" s="208" t="s">
        <v>36</v>
      </c>
      <c r="T1816" s="208" t="s">
        <v>65</v>
      </c>
      <c r="U1816" s="208" t="s">
        <v>66</v>
      </c>
      <c r="V1816" s="208" t="s">
        <v>114</v>
      </c>
      <c r="W1816" s="208" t="s">
        <v>96</v>
      </c>
      <c r="X1816" s="34">
        <v>11100000</v>
      </c>
      <c r="Y1816" s="215" t="str">
        <f t="shared" si="349"/>
        <v>1</v>
      </c>
      <c r="Z1816" s="26">
        <f t="shared" si="348"/>
        <v>11100000</v>
      </c>
      <c r="AA1816" s="208">
        <v>6.9199999999999998E-2</v>
      </c>
      <c r="AB1816" s="35">
        <f t="shared" si="359"/>
        <v>768120</v>
      </c>
      <c r="AC1816" s="27">
        <f t="shared" si="352"/>
        <v>61987.283999999992</v>
      </c>
      <c r="AD1816" s="212">
        <v>8.0699999999999994E-2</v>
      </c>
      <c r="AE1816" s="211">
        <f t="shared" si="353"/>
        <v>0</v>
      </c>
      <c r="AF1816" s="211" t="str">
        <f>IF(AND(COUNTIFS($J$18:J1816,J1816)=1,AE1816=1),1,"")</f>
        <v/>
      </c>
      <c r="AG1816" s="211" t="str">
        <f>IF(C1816="","",IF(AND(COUNTIFS($J$18:J1816,J1816)=1,C1816&lt;&gt;""),1,""))</f>
        <v/>
      </c>
      <c r="AH1816" s="211" t="str">
        <f>IF(G1816="","",IF(AND(COUNTIFS($J$18:J1816,J1816)=1,G1816&lt;&gt;""),1,""))</f>
        <v/>
      </c>
      <c r="AI1816" s="28">
        <f t="shared" si="354"/>
        <v>26407088.359292038</v>
      </c>
      <c r="AJ1816" s="28">
        <f t="shared" si="355"/>
        <v>3424510.6998470803</v>
      </c>
      <c r="AK1816" s="29">
        <f t="shared" si="356"/>
        <v>0.12968149510667559</v>
      </c>
      <c r="AL1816" s="210"/>
      <c r="AM1816" s="210"/>
      <c r="AN1816" s="210"/>
      <c r="AO1816" s="210"/>
      <c r="AP1816" s="45" t="str">
        <f t="shared" si="357"/>
        <v>20221</v>
      </c>
      <c r="AQ1816" s="45" t="str">
        <f t="shared" si="358"/>
        <v>20221JPY</v>
      </c>
    </row>
    <row r="1817" spans="1:43" s="15" customFormat="1">
      <c r="A1817" s="208" t="s">
        <v>40</v>
      </c>
      <c r="B1817" s="209">
        <v>2021</v>
      </c>
      <c r="C1817" s="209">
        <v>4</v>
      </c>
      <c r="D1817" s="57" t="str">
        <f t="shared" si="347"/>
        <v>Q1</v>
      </c>
      <c r="E1817" s="208" t="s">
        <v>40</v>
      </c>
      <c r="F1817" s="209">
        <v>2022</v>
      </c>
      <c r="G1817" s="209">
        <v>1</v>
      </c>
      <c r="H1817" s="213"/>
      <c r="I1817" s="57" t="str">
        <f t="shared" si="350"/>
        <v>Q4</v>
      </c>
      <c r="J1817" s="204" t="s">
        <v>1865</v>
      </c>
      <c r="K1817" s="213" t="s">
        <v>1866</v>
      </c>
      <c r="L1817" s="210" t="s">
        <v>55</v>
      </c>
      <c r="M1817" s="208" t="s">
        <v>47</v>
      </c>
      <c r="N1817" s="208">
        <v>1</v>
      </c>
      <c r="O1817" s="208"/>
      <c r="P1817" s="57" t="str">
        <f t="shared" si="351"/>
        <v>MAIN UNIT</v>
      </c>
      <c r="Q1817" s="208" t="s">
        <v>56</v>
      </c>
      <c r="R1817" s="208" t="s">
        <v>49</v>
      </c>
      <c r="S1817" s="208" t="s">
        <v>36</v>
      </c>
      <c r="T1817" s="208" t="s">
        <v>65</v>
      </c>
      <c r="U1817" s="208" t="s">
        <v>66</v>
      </c>
      <c r="V1817" s="208" t="s">
        <v>1649</v>
      </c>
      <c r="W1817" s="208" t="s">
        <v>96</v>
      </c>
      <c r="X1817" s="34">
        <v>8300000</v>
      </c>
      <c r="Y1817" s="215" t="str">
        <f t="shared" si="349"/>
        <v>1</v>
      </c>
      <c r="Z1817" s="26">
        <f t="shared" si="348"/>
        <v>8300000</v>
      </c>
      <c r="AA1817" s="208">
        <v>6.9199999999999998E-2</v>
      </c>
      <c r="AB1817" s="35">
        <f t="shared" si="359"/>
        <v>574360</v>
      </c>
      <c r="AC1817" s="27">
        <f t="shared" si="352"/>
        <v>56057.536</v>
      </c>
      <c r="AD1817" s="212">
        <v>9.7600000000000006E-2</v>
      </c>
      <c r="AE1817" s="211">
        <f t="shared" si="353"/>
        <v>1</v>
      </c>
      <c r="AF1817" s="211">
        <f>IF(AND(COUNTIFS($J$18:J1817,J1817)=1,AE1817=1),1,"")</f>
        <v>1</v>
      </c>
      <c r="AG1817" s="211">
        <f>IF(C1817="","",IF(AND(COUNTIFS($J$18:J1817,J1817)=1,C1817&lt;&gt;""),1,""))</f>
        <v>1</v>
      </c>
      <c r="AH1817" s="211">
        <f>IF(G1817="","",IF(AND(COUNTIFS($J$18:J1817,J1817)=1,G1817&lt;&gt;""),1,""))</f>
        <v>1</v>
      </c>
      <c r="AI1817" s="28">
        <f t="shared" si="354"/>
        <v>26407088.359292038</v>
      </c>
      <c r="AJ1817" s="28">
        <f t="shared" si="355"/>
        <v>3424510.6998470803</v>
      </c>
      <c r="AK1817" s="29">
        <f t="shared" si="356"/>
        <v>0.12968149510667559</v>
      </c>
      <c r="AL1817" s="210"/>
      <c r="AM1817" s="210"/>
      <c r="AN1817" s="210"/>
      <c r="AO1817" s="210"/>
      <c r="AP1817" s="45" t="str">
        <f t="shared" si="357"/>
        <v>20221</v>
      </c>
      <c r="AQ1817" s="45" t="str">
        <f t="shared" si="358"/>
        <v>20221JPY</v>
      </c>
    </row>
    <row r="1818" spans="1:43" s="15" customFormat="1">
      <c r="A1818" s="208" t="s">
        <v>40</v>
      </c>
      <c r="B1818" s="209">
        <v>2021</v>
      </c>
      <c r="C1818" s="209">
        <v>4</v>
      </c>
      <c r="D1818" s="57" t="str">
        <f t="shared" si="347"/>
        <v>Q1</v>
      </c>
      <c r="E1818" s="208" t="s">
        <v>40</v>
      </c>
      <c r="F1818" s="209">
        <v>2022</v>
      </c>
      <c r="G1818" s="209">
        <v>1</v>
      </c>
      <c r="H1818" s="213"/>
      <c r="I1818" s="57" t="str">
        <f t="shared" si="350"/>
        <v>Q4</v>
      </c>
      <c r="J1818" s="204" t="s">
        <v>1867</v>
      </c>
      <c r="K1818" s="213" t="s">
        <v>393</v>
      </c>
      <c r="L1818" s="210" t="s">
        <v>55</v>
      </c>
      <c r="M1818" s="208" t="s">
        <v>47</v>
      </c>
      <c r="N1818" s="208">
        <v>1</v>
      </c>
      <c r="O1818" s="208"/>
      <c r="P1818" s="57" t="str">
        <f t="shared" si="351"/>
        <v>MAIN UNIT</v>
      </c>
      <c r="Q1818" s="208" t="s">
        <v>48</v>
      </c>
      <c r="R1818" s="208" t="s">
        <v>49</v>
      </c>
      <c r="S1818" s="208" t="s">
        <v>36</v>
      </c>
      <c r="T1818" s="208" t="s">
        <v>65</v>
      </c>
      <c r="U1818" s="208" t="s">
        <v>66</v>
      </c>
      <c r="V1818" s="208" t="s">
        <v>99</v>
      </c>
      <c r="W1818" s="208" t="s">
        <v>96</v>
      </c>
      <c r="X1818" s="34">
        <v>8590000</v>
      </c>
      <c r="Y1818" s="215" t="str">
        <f t="shared" si="349"/>
        <v>1</v>
      </c>
      <c r="Z1818" s="26">
        <f t="shared" si="348"/>
        <v>8590000</v>
      </c>
      <c r="AA1818" s="208">
        <v>6.9199999999999998E-2</v>
      </c>
      <c r="AB1818" s="35">
        <f t="shared" si="359"/>
        <v>594428</v>
      </c>
      <c r="AC1818" s="27">
        <f t="shared" si="352"/>
        <v>60631.655999999995</v>
      </c>
      <c r="AD1818" s="212">
        <v>0.10199999999999999</v>
      </c>
      <c r="AE1818" s="211">
        <f t="shared" si="353"/>
        <v>0</v>
      </c>
      <c r="AF1818" s="211" t="str">
        <f>IF(AND(COUNTIFS($J$18:J1818,J1818)=1,AE1818=1),1,"")</f>
        <v/>
      </c>
      <c r="AG1818" s="211">
        <f>IF(C1818="","",IF(AND(COUNTIFS($J$18:J1818,J1818)=1,C1818&lt;&gt;""),1,""))</f>
        <v>1</v>
      </c>
      <c r="AH1818" s="211">
        <f>IF(G1818="","",IF(AND(COUNTIFS($J$18:J1818,J1818)=1,G1818&lt;&gt;""),1,""))</f>
        <v>1</v>
      </c>
      <c r="AI1818" s="28">
        <f t="shared" si="354"/>
        <v>26407088.359292038</v>
      </c>
      <c r="AJ1818" s="28">
        <f t="shared" si="355"/>
        <v>3424510.6998470803</v>
      </c>
      <c r="AK1818" s="29">
        <f t="shared" si="356"/>
        <v>0.12968149510667559</v>
      </c>
      <c r="AL1818" s="210"/>
      <c r="AM1818" s="210"/>
      <c r="AN1818" s="210"/>
      <c r="AO1818" s="210"/>
      <c r="AP1818" s="45" t="str">
        <f t="shared" si="357"/>
        <v>20221</v>
      </c>
      <c r="AQ1818" s="45" t="str">
        <f t="shared" si="358"/>
        <v>20221JPY</v>
      </c>
    </row>
    <row r="1819" spans="1:43" s="15" customFormat="1">
      <c r="A1819" s="208" t="s">
        <v>40</v>
      </c>
      <c r="B1819" s="209">
        <v>2021</v>
      </c>
      <c r="C1819" s="209">
        <v>5</v>
      </c>
      <c r="D1819" s="57" t="str">
        <f t="shared" si="347"/>
        <v>Q1</v>
      </c>
      <c r="E1819" s="208" t="s">
        <v>40</v>
      </c>
      <c r="F1819" s="209">
        <v>2022</v>
      </c>
      <c r="G1819" s="209">
        <v>1</v>
      </c>
      <c r="H1819" s="213"/>
      <c r="I1819" s="57" t="str">
        <f t="shared" si="350"/>
        <v>Q4</v>
      </c>
      <c r="J1819" s="204" t="s">
        <v>1868</v>
      </c>
      <c r="K1819" s="213" t="s">
        <v>1869</v>
      </c>
      <c r="L1819" s="210" t="s">
        <v>55</v>
      </c>
      <c r="M1819" s="208" t="s">
        <v>47</v>
      </c>
      <c r="N1819" s="208">
        <v>1</v>
      </c>
      <c r="O1819" s="208"/>
      <c r="P1819" s="57" t="str">
        <f t="shared" si="351"/>
        <v>MAIN UNIT</v>
      </c>
      <c r="Q1819" s="208" t="s">
        <v>56</v>
      </c>
      <c r="R1819" s="208" t="s">
        <v>49</v>
      </c>
      <c r="S1819" s="208" t="s">
        <v>36</v>
      </c>
      <c r="T1819" s="208" t="s">
        <v>65</v>
      </c>
      <c r="U1819" s="208" t="s">
        <v>66</v>
      </c>
      <c r="V1819" s="208" t="s">
        <v>99</v>
      </c>
      <c r="W1819" s="208" t="s">
        <v>96</v>
      </c>
      <c r="X1819" s="34">
        <v>8221500</v>
      </c>
      <c r="Y1819" s="215" t="str">
        <f t="shared" si="349"/>
        <v>1</v>
      </c>
      <c r="Z1819" s="26">
        <f t="shared" si="348"/>
        <v>8221500</v>
      </c>
      <c r="AA1819" s="208">
        <v>6.9199999999999998E-2</v>
      </c>
      <c r="AB1819" s="35">
        <f t="shared" si="359"/>
        <v>568927.79999999993</v>
      </c>
      <c r="AC1819" s="27">
        <f t="shared" si="352"/>
        <v>64857.769199999995</v>
      </c>
      <c r="AD1819" s="212">
        <v>0.114</v>
      </c>
      <c r="AE1819" s="211">
        <f t="shared" si="353"/>
        <v>1</v>
      </c>
      <c r="AF1819" s="211">
        <f>IF(AND(COUNTIFS($J$18:J1819,J1819)=1,AE1819=1),1,"")</f>
        <v>1</v>
      </c>
      <c r="AG1819" s="211">
        <f>IF(C1819="","",IF(AND(COUNTIFS($J$18:J1819,J1819)=1,C1819&lt;&gt;""),1,""))</f>
        <v>1</v>
      </c>
      <c r="AH1819" s="211">
        <f>IF(G1819="","",IF(AND(COUNTIFS($J$18:J1819,J1819)=1,G1819&lt;&gt;""),1,""))</f>
        <v>1</v>
      </c>
      <c r="AI1819" s="28">
        <f t="shared" si="354"/>
        <v>26407088.359292038</v>
      </c>
      <c r="AJ1819" s="28">
        <f t="shared" si="355"/>
        <v>3424510.6998470803</v>
      </c>
      <c r="AK1819" s="29">
        <f t="shared" si="356"/>
        <v>0.12968149510667559</v>
      </c>
      <c r="AL1819" s="210"/>
      <c r="AM1819" s="210"/>
      <c r="AN1819" s="210"/>
      <c r="AO1819" s="210"/>
      <c r="AP1819" s="45" t="str">
        <f t="shared" si="357"/>
        <v>20221</v>
      </c>
      <c r="AQ1819" s="45" t="str">
        <f t="shared" si="358"/>
        <v>20221JPY</v>
      </c>
    </row>
    <row r="1820" spans="1:43" s="15" customFormat="1">
      <c r="A1820" s="208" t="s">
        <v>40</v>
      </c>
      <c r="B1820" s="209">
        <v>2021</v>
      </c>
      <c r="C1820" s="209">
        <v>5</v>
      </c>
      <c r="D1820" s="57" t="str">
        <f t="shared" si="347"/>
        <v>Q1</v>
      </c>
      <c r="E1820" s="208" t="s">
        <v>40</v>
      </c>
      <c r="F1820" s="209">
        <v>2022</v>
      </c>
      <c r="G1820" s="209">
        <v>1</v>
      </c>
      <c r="H1820" s="213"/>
      <c r="I1820" s="57" t="str">
        <f t="shared" si="350"/>
        <v>Q4</v>
      </c>
      <c r="J1820" s="204" t="s">
        <v>1870</v>
      </c>
      <c r="K1820" s="213" t="s">
        <v>1351</v>
      </c>
      <c r="L1820" s="210" t="s">
        <v>55</v>
      </c>
      <c r="M1820" s="208" t="s">
        <v>47</v>
      </c>
      <c r="N1820" s="208">
        <v>1</v>
      </c>
      <c r="O1820" s="208"/>
      <c r="P1820" s="57" t="str">
        <f t="shared" si="351"/>
        <v>MAIN UNIT</v>
      </c>
      <c r="Q1820" s="208" t="s">
        <v>48</v>
      </c>
      <c r="R1820" s="208" t="s">
        <v>49</v>
      </c>
      <c r="S1820" s="208" t="s">
        <v>36</v>
      </c>
      <c r="T1820" s="208" t="s">
        <v>65</v>
      </c>
      <c r="U1820" s="208" t="s">
        <v>66</v>
      </c>
      <c r="V1820" s="208" t="s">
        <v>119</v>
      </c>
      <c r="W1820" s="208" t="s">
        <v>96</v>
      </c>
      <c r="X1820" s="34">
        <v>11730000</v>
      </c>
      <c r="Y1820" s="215" t="str">
        <f t="shared" si="349"/>
        <v>1</v>
      </c>
      <c r="Z1820" s="26">
        <f t="shared" si="348"/>
        <v>11730000</v>
      </c>
      <c r="AA1820" s="208">
        <v>6.9199999999999998E-2</v>
      </c>
      <c r="AB1820" s="35">
        <f t="shared" si="359"/>
        <v>811716</v>
      </c>
      <c r="AC1820" s="27">
        <f t="shared" si="352"/>
        <v>147326.454</v>
      </c>
      <c r="AD1820" s="212">
        <v>0.18149999999999999</v>
      </c>
      <c r="AE1820" s="211">
        <f t="shared" si="353"/>
        <v>0</v>
      </c>
      <c r="AF1820" s="211" t="str">
        <f>IF(AND(COUNTIFS($J$18:J1820,J1820)=1,AE1820=1),1,"")</f>
        <v/>
      </c>
      <c r="AG1820" s="211">
        <f>IF(C1820="","",IF(AND(COUNTIFS($J$18:J1820,J1820)=1,C1820&lt;&gt;""),1,""))</f>
        <v>1</v>
      </c>
      <c r="AH1820" s="211">
        <f>IF(G1820="","",IF(AND(COUNTIFS($J$18:J1820,J1820)=1,G1820&lt;&gt;""),1,""))</f>
        <v>1</v>
      </c>
      <c r="AI1820" s="28">
        <f t="shared" si="354"/>
        <v>26407088.359292038</v>
      </c>
      <c r="AJ1820" s="28">
        <f t="shared" si="355"/>
        <v>3424510.6998470803</v>
      </c>
      <c r="AK1820" s="29">
        <f t="shared" si="356"/>
        <v>0.12968149510667559</v>
      </c>
      <c r="AL1820" s="210"/>
      <c r="AM1820" s="210"/>
      <c r="AN1820" s="210"/>
      <c r="AO1820" s="210"/>
      <c r="AP1820" s="45" t="str">
        <f t="shared" si="357"/>
        <v>20221</v>
      </c>
      <c r="AQ1820" s="45" t="str">
        <f t="shared" si="358"/>
        <v>20221JPY</v>
      </c>
    </row>
    <row r="1821" spans="1:43" s="15" customFormat="1">
      <c r="A1821" s="208" t="s">
        <v>40</v>
      </c>
      <c r="B1821" s="209">
        <v>2021</v>
      </c>
      <c r="C1821" s="209">
        <v>5</v>
      </c>
      <c r="D1821" s="57" t="str">
        <f t="shared" si="347"/>
        <v>Q1</v>
      </c>
      <c r="E1821" s="208" t="s">
        <v>40</v>
      </c>
      <c r="F1821" s="209">
        <v>2022</v>
      </c>
      <c r="G1821" s="209">
        <v>1</v>
      </c>
      <c r="H1821" s="213"/>
      <c r="I1821" s="57" t="str">
        <f t="shared" si="350"/>
        <v>Q4</v>
      </c>
      <c r="J1821" s="204" t="s">
        <v>1775</v>
      </c>
      <c r="K1821" s="213" t="s">
        <v>1776</v>
      </c>
      <c r="L1821" s="210" t="s">
        <v>55</v>
      </c>
      <c r="M1821" s="208" t="s">
        <v>47</v>
      </c>
      <c r="N1821" s="208">
        <v>1</v>
      </c>
      <c r="O1821" s="208"/>
      <c r="P1821" s="57" t="str">
        <f t="shared" si="351"/>
        <v>MAIN UNIT</v>
      </c>
      <c r="Q1821" s="208" t="s">
        <v>56</v>
      </c>
      <c r="R1821" s="208" t="s">
        <v>49</v>
      </c>
      <c r="S1821" s="208" t="s">
        <v>36</v>
      </c>
      <c r="T1821" s="208" t="s">
        <v>65</v>
      </c>
      <c r="U1821" s="208" t="s">
        <v>66</v>
      </c>
      <c r="V1821" s="208" t="s">
        <v>1777</v>
      </c>
      <c r="W1821" s="208" t="s">
        <v>96</v>
      </c>
      <c r="X1821" s="34">
        <v>9500000</v>
      </c>
      <c r="Y1821" s="215" t="str">
        <f t="shared" si="349"/>
        <v>1</v>
      </c>
      <c r="Z1821" s="26">
        <f t="shared" si="348"/>
        <v>9500000</v>
      </c>
      <c r="AA1821" s="208">
        <v>6.9199999999999998E-2</v>
      </c>
      <c r="AB1821" s="35">
        <f t="shared" si="359"/>
        <v>657400</v>
      </c>
      <c r="AC1821" s="27">
        <f t="shared" si="352"/>
        <v>106958.98000000001</v>
      </c>
      <c r="AD1821" s="212">
        <v>0.16270000000000001</v>
      </c>
      <c r="AE1821" s="211">
        <f t="shared" si="353"/>
        <v>1</v>
      </c>
      <c r="AF1821" s="211" t="str">
        <f>IF(AND(COUNTIFS($J$18:J1821,J1821)=1,AE1821=1),1,"")</f>
        <v/>
      </c>
      <c r="AG1821" s="211" t="str">
        <f>IF(C1821="","",IF(AND(COUNTIFS($J$18:J1821,J1821)=1,C1821&lt;&gt;""),1,""))</f>
        <v/>
      </c>
      <c r="AH1821" s="211" t="str">
        <f>IF(G1821="","",IF(AND(COUNTIFS($J$18:J1821,J1821)=1,G1821&lt;&gt;""),1,""))</f>
        <v/>
      </c>
      <c r="AI1821" s="28">
        <f t="shared" si="354"/>
        <v>26407088.359292038</v>
      </c>
      <c r="AJ1821" s="28">
        <f t="shared" si="355"/>
        <v>3424510.6998470803</v>
      </c>
      <c r="AK1821" s="29">
        <f t="shared" si="356"/>
        <v>0.12968149510667559</v>
      </c>
      <c r="AL1821" s="210"/>
      <c r="AM1821" s="210"/>
      <c r="AN1821" s="210"/>
      <c r="AO1821" s="210"/>
      <c r="AP1821" s="45" t="str">
        <f t="shared" si="357"/>
        <v>20221</v>
      </c>
      <c r="AQ1821" s="45" t="str">
        <f t="shared" si="358"/>
        <v>20221JPY</v>
      </c>
    </row>
    <row r="1822" spans="1:43" s="15" customFormat="1">
      <c r="A1822" s="208" t="s">
        <v>40</v>
      </c>
      <c r="B1822" s="209">
        <v>2021</v>
      </c>
      <c r="C1822" s="209">
        <v>6</v>
      </c>
      <c r="D1822" s="57" t="str">
        <f t="shared" si="347"/>
        <v>Q1</v>
      </c>
      <c r="E1822" s="208" t="s">
        <v>40</v>
      </c>
      <c r="F1822" s="209">
        <v>2022</v>
      </c>
      <c r="G1822" s="209">
        <v>1</v>
      </c>
      <c r="H1822" s="213"/>
      <c r="I1822" s="57" t="str">
        <f t="shared" si="350"/>
        <v>Q4</v>
      </c>
      <c r="J1822" s="204" t="s">
        <v>1871</v>
      </c>
      <c r="K1822" s="213" t="s">
        <v>1872</v>
      </c>
      <c r="L1822" s="210" t="s">
        <v>55</v>
      </c>
      <c r="M1822" s="208" t="s">
        <v>47</v>
      </c>
      <c r="N1822" s="208">
        <v>1</v>
      </c>
      <c r="O1822" s="208"/>
      <c r="P1822" s="57" t="str">
        <f t="shared" si="351"/>
        <v>MAIN UNIT</v>
      </c>
      <c r="Q1822" s="208" t="s">
        <v>48</v>
      </c>
      <c r="R1822" s="208" t="s">
        <v>49</v>
      </c>
      <c r="S1822" s="208" t="s">
        <v>39</v>
      </c>
      <c r="T1822" s="208" t="s">
        <v>1595</v>
      </c>
      <c r="U1822" s="208" t="s">
        <v>163</v>
      </c>
      <c r="V1822" s="208" t="s">
        <v>164</v>
      </c>
      <c r="W1822" s="208" t="s">
        <v>51</v>
      </c>
      <c r="X1822" s="34">
        <v>750000</v>
      </c>
      <c r="Y1822" s="215" t="str">
        <f t="shared" si="349"/>
        <v>1.13</v>
      </c>
      <c r="Z1822" s="26">
        <f t="shared" si="348"/>
        <v>750000</v>
      </c>
      <c r="AA1822" s="208">
        <v>1.22</v>
      </c>
      <c r="AB1822" s="35">
        <f t="shared" si="359"/>
        <v>809734.51327433635</v>
      </c>
      <c r="AC1822" s="27">
        <f t="shared" si="352"/>
        <v>87613.274336283197</v>
      </c>
      <c r="AD1822" s="212">
        <v>0.1082</v>
      </c>
      <c r="AE1822" s="211">
        <f t="shared" si="353"/>
        <v>0</v>
      </c>
      <c r="AF1822" s="211" t="str">
        <f>IF(AND(COUNTIFS($J$18:J1822,J1822)=1,AE1822=1),1,"")</f>
        <v/>
      </c>
      <c r="AG1822" s="211">
        <f>IF(C1822="","",IF(AND(COUNTIFS($J$18:J1822,J1822)=1,C1822&lt;&gt;""),1,""))</f>
        <v>1</v>
      </c>
      <c r="AH1822" s="211">
        <f>IF(G1822="","",IF(AND(COUNTIFS($J$18:J1822,J1822)=1,G1822&lt;&gt;""),1,""))</f>
        <v>1</v>
      </c>
      <c r="AI1822" s="28">
        <f t="shared" si="354"/>
        <v>26407088.359292038</v>
      </c>
      <c r="AJ1822" s="28">
        <f t="shared" si="355"/>
        <v>3424510.6998470803</v>
      </c>
      <c r="AK1822" s="29">
        <f t="shared" si="356"/>
        <v>0.12968149510667559</v>
      </c>
      <c r="AL1822" s="210"/>
      <c r="AM1822" s="210"/>
      <c r="AN1822" s="210"/>
      <c r="AO1822" s="210"/>
      <c r="AP1822" s="45" t="str">
        <f t="shared" si="357"/>
        <v>20221</v>
      </c>
      <c r="AQ1822" s="45" t="str">
        <f t="shared" si="358"/>
        <v>20221RMB</v>
      </c>
    </row>
    <row r="1823" spans="1:43" s="15" customFormat="1">
      <c r="A1823" s="208" t="s">
        <v>40</v>
      </c>
      <c r="B1823" s="209">
        <v>2021</v>
      </c>
      <c r="C1823" s="209">
        <v>6</v>
      </c>
      <c r="D1823" s="57" t="str">
        <f t="shared" si="347"/>
        <v>Q1</v>
      </c>
      <c r="E1823" s="208" t="s">
        <v>40</v>
      </c>
      <c r="F1823" s="209">
        <v>2022</v>
      </c>
      <c r="G1823" s="209">
        <v>1</v>
      </c>
      <c r="H1823" s="213"/>
      <c r="I1823" s="57" t="str">
        <f t="shared" si="350"/>
        <v>Q4</v>
      </c>
      <c r="J1823" s="204" t="s">
        <v>1873</v>
      </c>
      <c r="K1823" s="213" t="s">
        <v>1874</v>
      </c>
      <c r="L1823" s="210" t="s">
        <v>55</v>
      </c>
      <c r="M1823" s="208" t="s">
        <v>47</v>
      </c>
      <c r="N1823" s="208">
        <v>1</v>
      </c>
      <c r="O1823" s="208"/>
      <c r="P1823" s="57" t="str">
        <f t="shared" si="351"/>
        <v>MAIN UNIT</v>
      </c>
      <c r="Q1823" s="208" t="s">
        <v>56</v>
      </c>
      <c r="R1823" s="208" t="s">
        <v>49</v>
      </c>
      <c r="S1823" s="208" t="s">
        <v>36</v>
      </c>
      <c r="T1823" s="208" t="s">
        <v>65</v>
      </c>
      <c r="U1823" s="208" t="s">
        <v>66</v>
      </c>
      <c r="V1823" s="208" t="s">
        <v>1875</v>
      </c>
      <c r="W1823" s="208" t="s">
        <v>96</v>
      </c>
      <c r="X1823" s="34">
        <v>8452000</v>
      </c>
      <c r="Y1823" s="215" t="str">
        <f t="shared" si="349"/>
        <v>1</v>
      </c>
      <c r="Z1823" s="26">
        <f t="shared" si="348"/>
        <v>8452000</v>
      </c>
      <c r="AA1823" s="208">
        <v>6.9199999999999998E-2</v>
      </c>
      <c r="AB1823" s="35">
        <f t="shared" si="359"/>
        <v>584878.4</v>
      </c>
      <c r="AC1823" s="27">
        <f t="shared" si="352"/>
        <v>74045.605439999999</v>
      </c>
      <c r="AD1823" s="212">
        <v>0.12659999999999999</v>
      </c>
      <c r="AE1823" s="211">
        <f t="shared" si="353"/>
        <v>1</v>
      </c>
      <c r="AF1823" s="211">
        <f>IF(AND(COUNTIFS($J$18:J1823,J1823)=1,AE1823=1),1,"")</f>
        <v>1</v>
      </c>
      <c r="AG1823" s="211">
        <f>IF(C1823="","",IF(AND(COUNTIFS($J$18:J1823,J1823)=1,C1823&lt;&gt;""),1,""))</f>
        <v>1</v>
      </c>
      <c r="AH1823" s="211">
        <f>IF(G1823="","",IF(AND(COUNTIFS($J$18:J1823,J1823)=1,G1823&lt;&gt;""),1,""))</f>
        <v>1</v>
      </c>
      <c r="AI1823" s="28">
        <f t="shared" si="354"/>
        <v>26407088.359292038</v>
      </c>
      <c r="AJ1823" s="28">
        <f t="shared" si="355"/>
        <v>3424510.6998470803</v>
      </c>
      <c r="AK1823" s="29">
        <f t="shared" si="356"/>
        <v>0.12968149510667559</v>
      </c>
      <c r="AL1823" s="210"/>
      <c r="AM1823" s="210"/>
      <c r="AN1823" s="210"/>
      <c r="AO1823" s="210"/>
      <c r="AP1823" s="45" t="str">
        <f t="shared" si="357"/>
        <v>20221</v>
      </c>
      <c r="AQ1823" s="45" t="str">
        <f t="shared" si="358"/>
        <v>20221JPY</v>
      </c>
    </row>
    <row r="1824" spans="1:43" s="15" customFormat="1">
      <c r="A1824" s="208" t="s">
        <v>40</v>
      </c>
      <c r="B1824" s="209">
        <v>2021</v>
      </c>
      <c r="C1824" s="209">
        <v>6</v>
      </c>
      <c r="D1824" s="57" t="str">
        <f t="shared" si="347"/>
        <v>Q1</v>
      </c>
      <c r="E1824" s="208" t="s">
        <v>40</v>
      </c>
      <c r="F1824" s="209">
        <v>2022</v>
      </c>
      <c r="G1824" s="209">
        <v>1</v>
      </c>
      <c r="H1824" s="213"/>
      <c r="I1824" s="57" t="str">
        <f t="shared" si="350"/>
        <v>Q4</v>
      </c>
      <c r="J1824" s="204" t="s">
        <v>1876</v>
      </c>
      <c r="K1824" s="213" t="s">
        <v>1877</v>
      </c>
      <c r="L1824" s="210" t="s">
        <v>79</v>
      </c>
      <c r="M1824" s="208" t="s">
        <v>47</v>
      </c>
      <c r="N1824" s="208">
        <v>1</v>
      </c>
      <c r="O1824" s="208"/>
      <c r="P1824" s="57" t="str">
        <f t="shared" si="351"/>
        <v>MAIN UNIT</v>
      </c>
      <c r="Q1824" s="208" t="s">
        <v>48</v>
      </c>
      <c r="R1824" s="208" t="s">
        <v>49</v>
      </c>
      <c r="S1824" s="208" t="s">
        <v>36</v>
      </c>
      <c r="T1824" s="208" t="s">
        <v>65</v>
      </c>
      <c r="U1824" s="208" t="s">
        <v>66</v>
      </c>
      <c r="V1824" s="208" t="s">
        <v>119</v>
      </c>
      <c r="W1824" s="208" t="s">
        <v>96</v>
      </c>
      <c r="X1824" s="34">
        <v>12700000</v>
      </c>
      <c r="Y1824" s="215" t="str">
        <f t="shared" si="349"/>
        <v>1</v>
      </c>
      <c r="Z1824" s="26">
        <f t="shared" si="348"/>
        <v>12700000</v>
      </c>
      <c r="AA1824" s="208">
        <v>6.9199999999999998E-2</v>
      </c>
      <c r="AB1824" s="35">
        <f t="shared" si="359"/>
        <v>878840</v>
      </c>
      <c r="AC1824" s="27">
        <f t="shared" si="352"/>
        <v>70482.967999999993</v>
      </c>
      <c r="AD1824" s="212">
        <v>8.0199999999999994E-2</v>
      </c>
      <c r="AE1824" s="211">
        <f t="shared" si="353"/>
        <v>0</v>
      </c>
      <c r="AF1824" s="211" t="str">
        <f>IF(AND(COUNTIFS($J$18:J1824,J1824)=1,AE1824=1),1,"")</f>
        <v/>
      </c>
      <c r="AG1824" s="211">
        <f>IF(C1824="","",IF(AND(COUNTIFS($J$18:J1824,J1824)=1,C1824&lt;&gt;""),1,""))</f>
        <v>1</v>
      </c>
      <c r="AH1824" s="211">
        <f>IF(G1824="","",IF(AND(COUNTIFS($J$18:J1824,J1824)=1,G1824&lt;&gt;""),1,""))</f>
        <v>1</v>
      </c>
      <c r="AI1824" s="28">
        <f t="shared" si="354"/>
        <v>26407088.359292038</v>
      </c>
      <c r="AJ1824" s="28">
        <f t="shared" si="355"/>
        <v>3424510.6998470803</v>
      </c>
      <c r="AK1824" s="29">
        <f t="shared" si="356"/>
        <v>0.12968149510667559</v>
      </c>
      <c r="AL1824" s="210"/>
      <c r="AM1824" s="210"/>
      <c r="AN1824" s="210"/>
      <c r="AO1824" s="210"/>
      <c r="AP1824" s="45" t="str">
        <f t="shared" si="357"/>
        <v>20221</v>
      </c>
      <c r="AQ1824" s="45" t="str">
        <f t="shared" si="358"/>
        <v>20221JPY</v>
      </c>
    </row>
    <row r="1825" spans="1:43" s="15" customFormat="1">
      <c r="A1825" s="208" t="s">
        <v>40</v>
      </c>
      <c r="B1825" s="209">
        <v>2021</v>
      </c>
      <c r="C1825" s="209">
        <v>6</v>
      </c>
      <c r="D1825" s="57" t="str">
        <f t="shared" si="347"/>
        <v>Q1</v>
      </c>
      <c r="E1825" s="208" t="s">
        <v>40</v>
      </c>
      <c r="F1825" s="209">
        <v>2022</v>
      </c>
      <c r="G1825" s="209">
        <v>1</v>
      </c>
      <c r="H1825" s="213"/>
      <c r="I1825" s="57" t="str">
        <f t="shared" si="350"/>
        <v>Q4</v>
      </c>
      <c r="J1825" s="204" t="s">
        <v>1876</v>
      </c>
      <c r="K1825" s="213" t="s">
        <v>1877</v>
      </c>
      <c r="L1825" s="210" t="s">
        <v>79</v>
      </c>
      <c r="M1825" s="208" t="s">
        <v>47</v>
      </c>
      <c r="N1825" s="208">
        <v>1</v>
      </c>
      <c r="O1825" s="208"/>
      <c r="P1825" s="57" t="str">
        <f t="shared" si="351"/>
        <v>MAIN UNIT</v>
      </c>
      <c r="Q1825" s="208" t="s">
        <v>48</v>
      </c>
      <c r="R1825" s="208" t="s">
        <v>49</v>
      </c>
      <c r="S1825" s="208" t="s">
        <v>36</v>
      </c>
      <c r="T1825" s="208" t="s">
        <v>65</v>
      </c>
      <c r="U1825" s="208" t="s">
        <v>66</v>
      </c>
      <c r="V1825" s="208" t="s">
        <v>119</v>
      </c>
      <c r="W1825" s="208" t="s">
        <v>96</v>
      </c>
      <c r="X1825" s="34">
        <v>12700000</v>
      </c>
      <c r="Y1825" s="215" t="str">
        <f t="shared" si="349"/>
        <v>1</v>
      </c>
      <c r="Z1825" s="26">
        <f t="shared" si="348"/>
        <v>12700000</v>
      </c>
      <c r="AA1825" s="208">
        <v>6.9199999999999998E-2</v>
      </c>
      <c r="AB1825" s="35">
        <f t="shared" si="359"/>
        <v>878840</v>
      </c>
      <c r="AC1825" s="27">
        <f t="shared" si="352"/>
        <v>70482.967999999993</v>
      </c>
      <c r="AD1825" s="212">
        <v>8.0199999999999994E-2</v>
      </c>
      <c r="AE1825" s="211">
        <f t="shared" si="353"/>
        <v>0</v>
      </c>
      <c r="AF1825" s="211" t="str">
        <f>IF(AND(COUNTIFS($J$18:J1825,J1825)=1,AE1825=1),1,"")</f>
        <v/>
      </c>
      <c r="AG1825" s="211" t="str">
        <f>IF(C1825="","",IF(AND(COUNTIFS($J$18:J1825,J1825)=1,C1825&lt;&gt;""),1,""))</f>
        <v/>
      </c>
      <c r="AH1825" s="211" t="str">
        <f>IF(G1825="","",IF(AND(COUNTIFS($J$18:J1825,J1825)=1,G1825&lt;&gt;""),1,""))</f>
        <v/>
      </c>
      <c r="AI1825" s="28">
        <f t="shared" si="354"/>
        <v>26407088.359292038</v>
      </c>
      <c r="AJ1825" s="28">
        <f t="shared" si="355"/>
        <v>3424510.6998470803</v>
      </c>
      <c r="AK1825" s="29">
        <f t="shared" si="356"/>
        <v>0.12968149510667559</v>
      </c>
      <c r="AL1825" s="210"/>
      <c r="AM1825" s="210"/>
      <c r="AN1825" s="210"/>
      <c r="AO1825" s="210"/>
      <c r="AP1825" s="45" t="str">
        <f t="shared" si="357"/>
        <v>20221</v>
      </c>
      <c r="AQ1825" s="45" t="str">
        <f t="shared" si="358"/>
        <v>20221JPY</v>
      </c>
    </row>
    <row r="1826" spans="1:43" s="15" customFormat="1">
      <c r="A1826" s="208" t="s">
        <v>40</v>
      </c>
      <c r="B1826" s="209">
        <v>2021</v>
      </c>
      <c r="C1826" s="209">
        <v>6</v>
      </c>
      <c r="D1826" s="57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208" t="s">
        <v>40</v>
      </c>
      <c r="F1826" s="209">
        <v>2022</v>
      </c>
      <c r="G1826" s="209">
        <v>1</v>
      </c>
      <c r="H1826" s="213"/>
      <c r="I1826" s="57" t="str">
        <f t="shared" si="350"/>
        <v>Q4</v>
      </c>
      <c r="J1826" s="204" t="s">
        <v>1876</v>
      </c>
      <c r="K1826" s="213" t="s">
        <v>1877</v>
      </c>
      <c r="L1826" s="210" t="s">
        <v>55</v>
      </c>
      <c r="M1826" s="208" t="s">
        <v>47</v>
      </c>
      <c r="N1826" s="208">
        <v>1</v>
      </c>
      <c r="O1826" s="208"/>
      <c r="P1826" s="57" t="str">
        <f t="shared" si="351"/>
        <v>MAIN UNIT</v>
      </c>
      <c r="Q1826" s="208" t="s">
        <v>48</v>
      </c>
      <c r="R1826" s="208" t="s">
        <v>49</v>
      </c>
      <c r="S1826" s="208" t="s">
        <v>36</v>
      </c>
      <c r="T1826" s="208" t="s">
        <v>65</v>
      </c>
      <c r="U1826" s="208" t="s">
        <v>66</v>
      </c>
      <c r="V1826" s="208" t="s">
        <v>119</v>
      </c>
      <c r="W1826" s="208" t="s">
        <v>96</v>
      </c>
      <c r="X1826" s="34">
        <v>9880000</v>
      </c>
      <c r="Y1826" s="215" t="str">
        <f t="shared" si="349"/>
        <v>1</v>
      </c>
      <c r="Z1826" s="26">
        <f t="shared" ref="Z1826:Z1889" si="361">IF(X1826="","",X1826*MAX(O1826,N1826))</f>
        <v>9880000</v>
      </c>
      <c r="AA1826" s="208">
        <v>6.9199999999999998E-2</v>
      </c>
      <c r="AB1826" s="35">
        <f t="shared" si="359"/>
        <v>683696</v>
      </c>
      <c r="AC1826" s="27">
        <f t="shared" si="352"/>
        <v>54832.419199999997</v>
      </c>
      <c r="AD1826" s="212">
        <v>8.0199999999999994E-2</v>
      </c>
      <c r="AE1826" s="211">
        <f t="shared" si="353"/>
        <v>0</v>
      </c>
      <c r="AF1826" s="211" t="str">
        <f>IF(AND(COUNTIFS($J$18:J1826,J1826)=1,AE1826=1),1,"")</f>
        <v/>
      </c>
      <c r="AG1826" s="211" t="str">
        <f>IF(C1826="","",IF(AND(COUNTIFS($J$18:J1826,J1826)=1,C1826&lt;&gt;""),1,""))</f>
        <v/>
      </c>
      <c r="AH1826" s="211" t="str">
        <f>IF(G1826="","",IF(AND(COUNTIFS($J$18:J1826,J1826)=1,G1826&lt;&gt;""),1,""))</f>
        <v/>
      </c>
      <c r="AI1826" s="28">
        <f t="shared" si="354"/>
        <v>26407088.359292038</v>
      </c>
      <c r="AJ1826" s="28">
        <f t="shared" si="355"/>
        <v>3424510.6998470803</v>
      </c>
      <c r="AK1826" s="29">
        <f t="shared" si="356"/>
        <v>0.12968149510667559</v>
      </c>
      <c r="AL1826" s="210"/>
      <c r="AM1826" s="210"/>
      <c r="AN1826" s="210"/>
      <c r="AO1826" s="210"/>
      <c r="AP1826" s="45" t="str">
        <f t="shared" si="357"/>
        <v>20221</v>
      </c>
      <c r="AQ1826" s="45" t="str">
        <f t="shared" si="358"/>
        <v>20221JPY</v>
      </c>
    </row>
    <row r="1827" spans="1:43" s="15" customFormat="1">
      <c r="A1827" s="208" t="s">
        <v>40</v>
      </c>
      <c r="B1827" s="209">
        <v>2021</v>
      </c>
      <c r="C1827" s="209">
        <v>6</v>
      </c>
      <c r="D1827" s="57" t="str">
        <f t="shared" si="360"/>
        <v>Q1</v>
      </c>
      <c r="E1827" s="208" t="s">
        <v>40</v>
      </c>
      <c r="F1827" s="209">
        <v>2022</v>
      </c>
      <c r="G1827" s="209">
        <v>1</v>
      </c>
      <c r="H1827" s="213"/>
      <c r="I1827" s="57" t="str">
        <f t="shared" si="350"/>
        <v>Q4</v>
      </c>
      <c r="J1827" s="204" t="s">
        <v>1876</v>
      </c>
      <c r="K1827" s="213" t="s">
        <v>1877</v>
      </c>
      <c r="L1827" s="210" t="s">
        <v>55</v>
      </c>
      <c r="M1827" s="208" t="s">
        <v>47</v>
      </c>
      <c r="N1827" s="208">
        <v>1</v>
      </c>
      <c r="O1827" s="208"/>
      <c r="P1827" s="57" t="str">
        <f t="shared" si="351"/>
        <v>MAIN UNIT</v>
      </c>
      <c r="Q1827" s="208" t="s">
        <v>48</v>
      </c>
      <c r="R1827" s="208" t="s">
        <v>49</v>
      </c>
      <c r="S1827" s="208" t="s">
        <v>36</v>
      </c>
      <c r="T1827" s="208" t="s">
        <v>65</v>
      </c>
      <c r="U1827" s="208" t="s">
        <v>66</v>
      </c>
      <c r="V1827" s="208" t="s">
        <v>119</v>
      </c>
      <c r="W1827" s="208" t="s">
        <v>96</v>
      </c>
      <c r="X1827" s="34">
        <v>9880000</v>
      </c>
      <c r="Y1827" s="215" t="str">
        <f t="shared" si="349"/>
        <v>1</v>
      </c>
      <c r="Z1827" s="26">
        <f t="shared" si="361"/>
        <v>9880000</v>
      </c>
      <c r="AA1827" s="208">
        <v>6.9199999999999998E-2</v>
      </c>
      <c r="AB1827" s="35">
        <f t="shared" si="359"/>
        <v>683696</v>
      </c>
      <c r="AC1827" s="27">
        <f t="shared" si="352"/>
        <v>54832.419199999997</v>
      </c>
      <c r="AD1827" s="212">
        <v>8.0199999999999994E-2</v>
      </c>
      <c r="AE1827" s="211">
        <f t="shared" si="353"/>
        <v>0</v>
      </c>
      <c r="AF1827" s="211" t="str">
        <f>IF(AND(COUNTIFS($J$18:J1827,J1827)=1,AE1827=1),1,"")</f>
        <v/>
      </c>
      <c r="AG1827" s="211" t="str">
        <f>IF(C1827="","",IF(AND(COUNTIFS($J$18:J1827,J1827)=1,C1827&lt;&gt;""),1,""))</f>
        <v/>
      </c>
      <c r="AH1827" s="211" t="str">
        <f>IF(G1827="","",IF(AND(COUNTIFS($J$18:J1827,J1827)=1,G1827&lt;&gt;""),1,""))</f>
        <v/>
      </c>
      <c r="AI1827" s="28">
        <f t="shared" si="354"/>
        <v>26407088.359292038</v>
      </c>
      <c r="AJ1827" s="28">
        <f t="shared" si="355"/>
        <v>3424510.6998470803</v>
      </c>
      <c r="AK1827" s="29">
        <f t="shared" si="356"/>
        <v>0.12968149510667559</v>
      </c>
      <c r="AL1827" s="210"/>
      <c r="AM1827" s="210"/>
      <c r="AN1827" s="210"/>
      <c r="AO1827" s="210"/>
      <c r="AP1827" s="45" t="str">
        <f t="shared" si="357"/>
        <v>20221</v>
      </c>
      <c r="AQ1827" s="45" t="str">
        <f t="shared" si="358"/>
        <v>20221JPY</v>
      </c>
    </row>
    <row r="1828" spans="1:43" s="15" customFormat="1">
      <c r="A1828" s="208" t="s">
        <v>40</v>
      </c>
      <c r="B1828" s="209">
        <v>2021</v>
      </c>
      <c r="C1828" s="209">
        <v>6</v>
      </c>
      <c r="D1828" s="57" t="str">
        <f t="shared" si="360"/>
        <v>Q1</v>
      </c>
      <c r="E1828" s="208" t="s">
        <v>40</v>
      </c>
      <c r="F1828" s="209">
        <v>2022</v>
      </c>
      <c r="G1828" s="209">
        <v>1</v>
      </c>
      <c r="H1828" s="213"/>
      <c r="I1828" s="57" t="str">
        <f t="shared" si="350"/>
        <v>Q4</v>
      </c>
      <c r="J1828" s="204" t="s">
        <v>1878</v>
      </c>
      <c r="K1828" s="213" t="s">
        <v>905</v>
      </c>
      <c r="L1828" s="210" t="s">
        <v>79</v>
      </c>
      <c r="M1828" s="208" t="s">
        <v>47</v>
      </c>
      <c r="N1828" s="208">
        <v>1</v>
      </c>
      <c r="O1828" s="208"/>
      <c r="P1828" s="57" t="str">
        <f t="shared" si="351"/>
        <v>MAIN UNIT</v>
      </c>
      <c r="Q1828" s="208" t="s">
        <v>48</v>
      </c>
      <c r="R1828" s="208" t="s">
        <v>49</v>
      </c>
      <c r="S1828" s="208" t="s">
        <v>36</v>
      </c>
      <c r="T1828" s="208" t="s">
        <v>65</v>
      </c>
      <c r="U1828" s="208" t="s">
        <v>66</v>
      </c>
      <c r="V1828" s="208" t="s">
        <v>114</v>
      </c>
      <c r="W1828" s="208" t="s">
        <v>96</v>
      </c>
      <c r="X1828" s="34">
        <v>12270000</v>
      </c>
      <c r="Y1828" s="215" t="str">
        <f t="shared" si="349"/>
        <v>1</v>
      </c>
      <c r="Z1828" s="26">
        <f t="shared" si="361"/>
        <v>12270000</v>
      </c>
      <c r="AA1828" s="208">
        <v>6.9199999999999998E-2</v>
      </c>
      <c r="AB1828" s="35">
        <f t="shared" si="359"/>
        <v>849084</v>
      </c>
      <c r="AC1828" s="27">
        <f t="shared" si="352"/>
        <v>79474.262400000007</v>
      </c>
      <c r="AD1828" s="212">
        <v>9.3600000000000003E-2</v>
      </c>
      <c r="AE1828" s="211">
        <f t="shared" si="353"/>
        <v>0</v>
      </c>
      <c r="AF1828" s="211" t="str">
        <f>IF(AND(COUNTIFS($J$18:J1828,J1828)=1,AE1828=1),1,"")</f>
        <v/>
      </c>
      <c r="AG1828" s="211">
        <f>IF(C1828="","",IF(AND(COUNTIFS($J$18:J1828,J1828)=1,C1828&lt;&gt;""),1,""))</f>
        <v>1</v>
      </c>
      <c r="AH1828" s="211">
        <f>IF(G1828="","",IF(AND(COUNTIFS($J$18:J1828,J1828)=1,G1828&lt;&gt;""),1,""))</f>
        <v>1</v>
      </c>
      <c r="AI1828" s="28">
        <f t="shared" si="354"/>
        <v>26407088.359292038</v>
      </c>
      <c r="AJ1828" s="28">
        <f t="shared" si="355"/>
        <v>3424510.6998470803</v>
      </c>
      <c r="AK1828" s="29">
        <f t="shared" si="356"/>
        <v>0.12968149510667559</v>
      </c>
      <c r="AL1828" s="210"/>
      <c r="AM1828" s="210"/>
      <c r="AN1828" s="210"/>
      <c r="AO1828" s="210"/>
      <c r="AP1828" s="45" t="str">
        <f t="shared" si="357"/>
        <v>20221</v>
      </c>
      <c r="AQ1828" s="45" t="str">
        <f t="shared" si="358"/>
        <v>20221JPY</v>
      </c>
    </row>
    <row r="1829" spans="1:43" s="15" customFormat="1">
      <c r="A1829" s="208" t="s">
        <v>40</v>
      </c>
      <c r="B1829" s="209">
        <v>2021</v>
      </c>
      <c r="C1829" s="209">
        <v>9</v>
      </c>
      <c r="D1829" s="57" t="str">
        <f t="shared" si="360"/>
        <v>Q2</v>
      </c>
      <c r="E1829" s="208" t="s">
        <v>40</v>
      </c>
      <c r="F1829" s="209">
        <v>2022</v>
      </c>
      <c r="G1829" s="209">
        <v>1</v>
      </c>
      <c r="H1829" s="213"/>
      <c r="I1829" s="57" t="str">
        <f t="shared" si="350"/>
        <v>Q4</v>
      </c>
      <c r="J1829" s="204" t="s">
        <v>1879</v>
      </c>
      <c r="K1829" s="213" t="s">
        <v>1880</v>
      </c>
      <c r="L1829" s="210" t="s">
        <v>79</v>
      </c>
      <c r="M1829" s="208" t="s">
        <v>47</v>
      </c>
      <c r="N1829" s="208">
        <v>1</v>
      </c>
      <c r="O1829" s="208"/>
      <c r="P1829" s="57" t="str">
        <f t="shared" si="351"/>
        <v>MAIN UNIT</v>
      </c>
      <c r="Q1829" s="208" t="s">
        <v>48</v>
      </c>
      <c r="R1829" s="208" t="s">
        <v>49</v>
      </c>
      <c r="S1829" s="208" t="s">
        <v>36</v>
      </c>
      <c r="T1829" s="208" t="s">
        <v>65</v>
      </c>
      <c r="U1829" s="208" t="s">
        <v>66</v>
      </c>
      <c r="V1829" s="208" t="s">
        <v>672</v>
      </c>
      <c r="W1829" s="208" t="s">
        <v>96</v>
      </c>
      <c r="X1829" s="34">
        <v>14300000</v>
      </c>
      <c r="Y1829" s="215" t="str">
        <f t="shared" si="349"/>
        <v>1</v>
      </c>
      <c r="Z1829" s="26">
        <f t="shared" si="361"/>
        <v>14300000</v>
      </c>
      <c r="AA1829" s="208">
        <v>6.9199999999999998E-2</v>
      </c>
      <c r="AB1829" s="35">
        <f t="shared" si="359"/>
        <v>989560</v>
      </c>
      <c r="AC1829" s="27">
        <f t="shared" si="352"/>
        <v>157340.04</v>
      </c>
      <c r="AD1829" s="212">
        <v>0.159</v>
      </c>
      <c r="AE1829" s="211">
        <f t="shared" si="353"/>
        <v>0</v>
      </c>
      <c r="AF1829" s="211" t="str">
        <f>IF(AND(COUNTIFS($J$18:J1829,J1829)=1,AE1829=1),1,"")</f>
        <v/>
      </c>
      <c r="AG1829" s="211">
        <f>IF(C1829="","",IF(AND(COUNTIFS($J$18:J1829,J1829)=1,C1829&lt;&gt;""),1,""))</f>
        <v>1</v>
      </c>
      <c r="AH1829" s="211">
        <f>IF(G1829="","",IF(AND(COUNTIFS($J$18:J1829,J1829)=1,G1829&lt;&gt;""),1,""))</f>
        <v>1</v>
      </c>
      <c r="AI1829" s="28">
        <f t="shared" si="354"/>
        <v>26407088.359292038</v>
      </c>
      <c r="AJ1829" s="28">
        <f t="shared" si="355"/>
        <v>3424510.6998470803</v>
      </c>
      <c r="AK1829" s="29">
        <f t="shared" si="356"/>
        <v>0.12968149510667559</v>
      </c>
      <c r="AL1829" s="210"/>
      <c r="AM1829" s="210"/>
      <c r="AN1829" s="210"/>
      <c r="AO1829" s="210"/>
      <c r="AP1829" s="45" t="str">
        <f t="shared" si="357"/>
        <v>20221</v>
      </c>
      <c r="AQ1829" s="45" t="str">
        <f t="shared" si="358"/>
        <v>20221JPY</v>
      </c>
    </row>
    <row r="1830" spans="1:43" s="15" customFormat="1">
      <c r="A1830" s="208" t="s">
        <v>40</v>
      </c>
      <c r="B1830" s="209">
        <v>2021</v>
      </c>
      <c r="C1830" s="209">
        <v>9</v>
      </c>
      <c r="D1830" s="57" t="str">
        <f t="shared" si="360"/>
        <v>Q2</v>
      </c>
      <c r="E1830" s="208" t="s">
        <v>40</v>
      </c>
      <c r="F1830" s="209">
        <v>2022</v>
      </c>
      <c r="G1830" s="209">
        <v>1</v>
      </c>
      <c r="H1830" s="213"/>
      <c r="I1830" s="57" t="str">
        <f t="shared" si="350"/>
        <v>Q4</v>
      </c>
      <c r="J1830" s="204" t="s">
        <v>1849</v>
      </c>
      <c r="K1830" s="213" t="s">
        <v>1850</v>
      </c>
      <c r="L1830" s="210" t="s">
        <v>55</v>
      </c>
      <c r="M1830" s="208" t="s">
        <v>47</v>
      </c>
      <c r="N1830" s="208">
        <v>1</v>
      </c>
      <c r="O1830" s="208"/>
      <c r="P1830" s="57" t="str">
        <f t="shared" si="351"/>
        <v>MAIN UNIT</v>
      </c>
      <c r="Q1830" s="208" t="s">
        <v>56</v>
      </c>
      <c r="R1830" s="208" t="s">
        <v>49</v>
      </c>
      <c r="S1830" s="208" t="s">
        <v>37</v>
      </c>
      <c r="T1830" s="208" t="s">
        <v>1851</v>
      </c>
      <c r="U1830" s="208" t="s">
        <v>58</v>
      </c>
      <c r="V1830" s="208" t="s">
        <v>81</v>
      </c>
      <c r="W1830" s="208" t="s">
        <v>51</v>
      </c>
      <c r="X1830" s="34">
        <v>776666</v>
      </c>
      <c r="Y1830" s="215" t="str">
        <f t="shared" si="349"/>
        <v>1.13</v>
      </c>
      <c r="Z1830" s="26">
        <f t="shared" si="361"/>
        <v>776666</v>
      </c>
      <c r="AA1830" s="208">
        <v>1.22</v>
      </c>
      <c r="AB1830" s="35">
        <f t="shared" si="359"/>
        <v>838524.35398230096</v>
      </c>
      <c r="AC1830" s="27">
        <f t="shared" si="352"/>
        <v>139614.30493805313</v>
      </c>
      <c r="AD1830" s="212">
        <v>0.16650000000000001</v>
      </c>
      <c r="AE1830" s="211">
        <f t="shared" si="353"/>
        <v>1</v>
      </c>
      <c r="AF1830" s="211" t="str">
        <f>IF(AND(COUNTIFS($J$18:J1830,J1830)=1,AE1830=1),1,"")</f>
        <v/>
      </c>
      <c r="AG1830" s="211" t="str">
        <f>IF(C1830="","",IF(AND(COUNTIFS($J$18:J1830,J1830)=1,C1830&lt;&gt;""),1,""))</f>
        <v/>
      </c>
      <c r="AH1830" s="211" t="str">
        <f>IF(G1830="","",IF(AND(COUNTIFS($J$18:J1830,J1830)=1,G1830&lt;&gt;""),1,""))</f>
        <v/>
      </c>
      <c r="AI1830" s="28">
        <f t="shared" si="354"/>
        <v>26407088.359292038</v>
      </c>
      <c r="AJ1830" s="28">
        <f t="shared" si="355"/>
        <v>3424510.6998470803</v>
      </c>
      <c r="AK1830" s="29">
        <f t="shared" si="356"/>
        <v>0.12968149510667559</v>
      </c>
      <c r="AL1830" s="210"/>
      <c r="AM1830" s="210"/>
      <c r="AN1830" s="210"/>
      <c r="AO1830" s="210"/>
      <c r="AP1830" s="45" t="str">
        <f t="shared" si="357"/>
        <v>20221</v>
      </c>
      <c r="AQ1830" s="45" t="str">
        <f t="shared" si="358"/>
        <v>20221RMB</v>
      </c>
    </row>
    <row r="1831" spans="1:43" s="15" customFormat="1">
      <c r="A1831" s="208" t="s">
        <v>40</v>
      </c>
      <c r="B1831" s="209">
        <v>2021</v>
      </c>
      <c r="C1831" s="209">
        <v>9</v>
      </c>
      <c r="D1831" s="57" t="str">
        <f t="shared" si="360"/>
        <v>Q2</v>
      </c>
      <c r="E1831" s="208" t="s">
        <v>40</v>
      </c>
      <c r="F1831" s="209">
        <v>2022</v>
      </c>
      <c r="G1831" s="209">
        <v>1</v>
      </c>
      <c r="H1831" s="213"/>
      <c r="I1831" s="57" t="str">
        <f t="shared" si="350"/>
        <v>Q4</v>
      </c>
      <c r="J1831" s="204" t="s">
        <v>1849</v>
      </c>
      <c r="K1831" s="213" t="s">
        <v>1850</v>
      </c>
      <c r="L1831" s="210" t="s">
        <v>55</v>
      </c>
      <c r="M1831" s="208" t="s">
        <v>47</v>
      </c>
      <c r="N1831" s="208">
        <v>1</v>
      </c>
      <c r="O1831" s="208"/>
      <c r="P1831" s="57" t="str">
        <f t="shared" si="351"/>
        <v>MAIN UNIT</v>
      </c>
      <c r="Q1831" s="208" t="s">
        <v>56</v>
      </c>
      <c r="R1831" s="208" t="s">
        <v>49</v>
      </c>
      <c r="S1831" s="208" t="s">
        <v>37</v>
      </c>
      <c r="T1831" s="208" t="s">
        <v>1851</v>
      </c>
      <c r="U1831" s="208" t="s">
        <v>58</v>
      </c>
      <c r="V1831" s="208" t="s">
        <v>81</v>
      </c>
      <c r="W1831" s="208" t="s">
        <v>51</v>
      </c>
      <c r="X1831" s="34">
        <v>776666</v>
      </c>
      <c r="Y1831" s="215" t="str">
        <f t="shared" si="349"/>
        <v>1.13</v>
      </c>
      <c r="Z1831" s="26">
        <f t="shared" si="361"/>
        <v>776666</v>
      </c>
      <c r="AA1831" s="208">
        <v>1.22</v>
      </c>
      <c r="AB1831" s="35">
        <f t="shared" si="359"/>
        <v>838524.35398230096</v>
      </c>
      <c r="AC1831" s="27">
        <f t="shared" si="352"/>
        <v>139614.30493805313</v>
      </c>
      <c r="AD1831" s="212">
        <v>0.16650000000000001</v>
      </c>
      <c r="AE1831" s="211">
        <f t="shared" si="353"/>
        <v>1</v>
      </c>
      <c r="AF1831" s="211" t="str">
        <f>IF(AND(COUNTIFS($J$18:J1831,J1831)=1,AE1831=1),1,"")</f>
        <v/>
      </c>
      <c r="AG1831" s="211" t="str">
        <f>IF(C1831="","",IF(AND(COUNTIFS($J$18:J1831,J1831)=1,C1831&lt;&gt;""),1,""))</f>
        <v/>
      </c>
      <c r="AH1831" s="211" t="str">
        <f>IF(G1831="","",IF(AND(COUNTIFS($J$18:J1831,J1831)=1,G1831&lt;&gt;""),1,""))</f>
        <v/>
      </c>
      <c r="AI1831" s="28">
        <f t="shared" si="354"/>
        <v>26407088.359292038</v>
      </c>
      <c r="AJ1831" s="28">
        <f t="shared" si="355"/>
        <v>3424510.6998470803</v>
      </c>
      <c r="AK1831" s="29">
        <f t="shared" si="356"/>
        <v>0.12968149510667559</v>
      </c>
      <c r="AL1831" s="210"/>
      <c r="AM1831" s="210"/>
      <c r="AN1831" s="210"/>
      <c r="AO1831" s="210"/>
      <c r="AP1831" s="45" t="str">
        <f t="shared" si="357"/>
        <v>20221</v>
      </c>
      <c r="AQ1831" s="45" t="str">
        <f t="shared" si="358"/>
        <v>20221RMB</v>
      </c>
    </row>
    <row r="1832" spans="1:43" s="15" customFormat="1">
      <c r="A1832" s="208" t="s">
        <v>40</v>
      </c>
      <c r="B1832" s="209">
        <v>2021</v>
      </c>
      <c r="C1832" s="209">
        <v>9</v>
      </c>
      <c r="D1832" s="57" t="str">
        <f t="shared" si="360"/>
        <v>Q2</v>
      </c>
      <c r="E1832" s="208" t="s">
        <v>40</v>
      </c>
      <c r="F1832" s="209">
        <v>2022</v>
      </c>
      <c r="G1832" s="209">
        <v>1</v>
      </c>
      <c r="H1832" s="213"/>
      <c r="I1832" s="57" t="str">
        <f t="shared" si="350"/>
        <v>Q4</v>
      </c>
      <c r="J1832" s="204" t="s">
        <v>1849</v>
      </c>
      <c r="K1832" s="213" t="s">
        <v>1850</v>
      </c>
      <c r="L1832" s="210" t="s">
        <v>79</v>
      </c>
      <c r="M1832" s="208" t="s">
        <v>47</v>
      </c>
      <c r="N1832" s="208">
        <v>1</v>
      </c>
      <c r="O1832" s="208"/>
      <c r="P1832" s="57" t="str">
        <f t="shared" si="351"/>
        <v>MAIN UNIT</v>
      </c>
      <c r="Q1832" s="208" t="s">
        <v>56</v>
      </c>
      <c r="R1832" s="208" t="s">
        <v>49</v>
      </c>
      <c r="S1832" s="208" t="s">
        <v>37</v>
      </c>
      <c r="T1832" s="208" t="s">
        <v>1851</v>
      </c>
      <c r="U1832" s="208" t="s">
        <v>58</v>
      </c>
      <c r="V1832" s="208" t="s">
        <v>81</v>
      </c>
      <c r="W1832" s="208" t="s">
        <v>51</v>
      </c>
      <c r="X1832" s="34">
        <v>1000000</v>
      </c>
      <c r="Y1832" s="215" t="str">
        <f t="shared" si="349"/>
        <v>1.13</v>
      </c>
      <c r="Z1832" s="26">
        <f t="shared" si="361"/>
        <v>1000000</v>
      </c>
      <c r="AA1832" s="208">
        <v>1.22</v>
      </c>
      <c r="AB1832" s="35">
        <f t="shared" si="359"/>
        <v>1079646.0176991152</v>
      </c>
      <c r="AC1832" s="27">
        <f t="shared" si="352"/>
        <v>179761.06194690269</v>
      </c>
      <c r="AD1832" s="212">
        <v>0.16650000000000001</v>
      </c>
      <c r="AE1832" s="211">
        <f t="shared" si="353"/>
        <v>1</v>
      </c>
      <c r="AF1832" s="211" t="str">
        <f>IF(AND(COUNTIFS($J$18:J1832,J1832)=1,AE1832=1),1,"")</f>
        <v/>
      </c>
      <c r="AG1832" s="211" t="str">
        <f>IF(C1832="","",IF(AND(COUNTIFS($J$18:J1832,J1832)=1,C1832&lt;&gt;""),1,""))</f>
        <v/>
      </c>
      <c r="AH1832" s="211" t="str">
        <f>IF(G1832="","",IF(AND(COUNTIFS($J$18:J1832,J1832)=1,G1832&lt;&gt;""),1,""))</f>
        <v/>
      </c>
      <c r="AI1832" s="28">
        <f t="shared" si="354"/>
        <v>26407088.359292038</v>
      </c>
      <c r="AJ1832" s="28">
        <f t="shared" si="355"/>
        <v>3424510.6998470803</v>
      </c>
      <c r="AK1832" s="29">
        <f t="shared" si="356"/>
        <v>0.12968149510667559</v>
      </c>
      <c r="AL1832" s="210"/>
      <c r="AM1832" s="210"/>
      <c r="AN1832" s="210"/>
      <c r="AO1832" s="210"/>
      <c r="AP1832" s="45" t="str">
        <f t="shared" si="357"/>
        <v>20221</v>
      </c>
      <c r="AQ1832" s="45" t="str">
        <f t="shared" si="358"/>
        <v>20221RMB</v>
      </c>
    </row>
    <row r="1833" spans="1:43" s="15" customFormat="1">
      <c r="A1833" s="208" t="s">
        <v>40</v>
      </c>
      <c r="B1833" s="209">
        <v>2021</v>
      </c>
      <c r="C1833" s="209">
        <v>11</v>
      </c>
      <c r="D1833" s="57" t="str">
        <f t="shared" si="360"/>
        <v>Q3</v>
      </c>
      <c r="E1833" s="208" t="s">
        <v>40</v>
      </c>
      <c r="F1833" s="209">
        <v>2022</v>
      </c>
      <c r="G1833" s="209">
        <v>1</v>
      </c>
      <c r="H1833" s="213"/>
      <c r="I1833" s="57" t="str">
        <f t="shared" si="350"/>
        <v>Q4</v>
      </c>
      <c r="J1833" s="204" t="s">
        <v>1852</v>
      </c>
      <c r="K1833" s="213" t="s">
        <v>1229</v>
      </c>
      <c r="L1833" s="210" t="s">
        <v>79</v>
      </c>
      <c r="M1833" s="208" t="s">
        <v>47</v>
      </c>
      <c r="N1833" s="208">
        <v>1</v>
      </c>
      <c r="O1833" s="208"/>
      <c r="P1833" s="57" t="str">
        <f t="shared" si="351"/>
        <v>MAIN UNIT</v>
      </c>
      <c r="Q1833" s="208" t="s">
        <v>48</v>
      </c>
      <c r="R1833" s="208" t="s">
        <v>49</v>
      </c>
      <c r="S1833" s="208" t="s">
        <v>37</v>
      </c>
      <c r="T1833" s="208" t="s">
        <v>70</v>
      </c>
      <c r="U1833" s="208" t="s">
        <v>58</v>
      </c>
      <c r="V1833" s="208" t="s">
        <v>156</v>
      </c>
      <c r="W1833" s="208" t="s">
        <v>51</v>
      </c>
      <c r="X1833" s="34">
        <v>1155000</v>
      </c>
      <c r="Y1833" s="215" t="str">
        <f t="shared" si="349"/>
        <v>1.13</v>
      </c>
      <c r="Z1833" s="26">
        <f t="shared" si="361"/>
        <v>1155000</v>
      </c>
      <c r="AA1833" s="208">
        <v>1.22</v>
      </c>
      <c r="AB1833" s="35">
        <f t="shared" si="359"/>
        <v>1246991.150442478</v>
      </c>
      <c r="AC1833" s="27">
        <f t="shared" si="352"/>
        <v>220592.73451327436</v>
      </c>
      <c r="AD1833" s="212">
        <v>0.1769</v>
      </c>
      <c r="AE1833" s="211">
        <f t="shared" si="353"/>
        <v>0</v>
      </c>
      <c r="AF1833" s="211" t="str">
        <f>IF(AND(COUNTIFS($J$18:J1833,J1833)=1,AE1833=1),1,"")</f>
        <v/>
      </c>
      <c r="AG1833" s="211" t="str">
        <f>IF(C1833="","",IF(AND(COUNTIFS($J$18:J1833,J1833)=1,C1833&lt;&gt;""),1,""))</f>
        <v/>
      </c>
      <c r="AH1833" s="211" t="str">
        <f>IF(G1833="","",IF(AND(COUNTIFS($J$18:J1833,J1833)=1,G1833&lt;&gt;""),1,""))</f>
        <v/>
      </c>
      <c r="AI1833" s="28">
        <f t="shared" si="354"/>
        <v>26407088.359292038</v>
      </c>
      <c r="AJ1833" s="28">
        <f t="shared" si="355"/>
        <v>3424510.6998470803</v>
      </c>
      <c r="AK1833" s="29">
        <f t="shared" si="356"/>
        <v>0.12968149510667559</v>
      </c>
      <c r="AL1833" s="210"/>
      <c r="AM1833" s="210"/>
      <c r="AN1833" s="210"/>
      <c r="AO1833" s="210"/>
      <c r="AP1833" s="45" t="str">
        <f t="shared" si="357"/>
        <v>20221</v>
      </c>
      <c r="AQ1833" s="45" t="str">
        <f t="shared" si="358"/>
        <v>20221RMB</v>
      </c>
    </row>
    <row r="1834" spans="1:43" s="15" customFormat="1">
      <c r="A1834" s="208" t="s">
        <v>40</v>
      </c>
      <c r="B1834" s="209">
        <v>2021</v>
      </c>
      <c r="C1834" s="209">
        <v>11</v>
      </c>
      <c r="D1834" s="57" t="str">
        <f t="shared" si="360"/>
        <v>Q3</v>
      </c>
      <c r="E1834" s="208" t="s">
        <v>40</v>
      </c>
      <c r="F1834" s="209">
        <v>2022</v>
      </c>
      <c r="G1834" s="209">
        <v>1</v>
      </c>
      <c r="H1834" s="213"/>
      <c r="I1834" s="57" t="str">
        <f t="shared" si="350"/>
        <v>Q4</v>
      </c>
      <c r="J1834" s="204" t="s">
        <v>1881</v>
      </c>
      <c r="K1834" s="213" t="s">
        <v>1882</v>
      </c>
      <c r="L1834" s="210" t="s">
        <v>55</v>
      </c>
      <c r="M1834" s="208" t="s">
        <v>47</v>
      </c>
      <c r="N1834" s="208">
        <v>1</v>
      </c>
      <c r="O1834" s="208"/>
      <c r="P1834" s="57" t="str">
        <f t="shared" si="351"/>
        <v>MAIN UNIT</v>
      </c>
      <c r="Q1834" s="208" t="s">
        <v>56</v>
      </c>
      <c r="R1834" s="208" t="s">
        <v>49</v>
      </c>
      <c r="S1834" s="208" t="s">
        <v>39</v>
      </c>
      <c r="T1834" s="208" t="s">
        <v>162</v>
      </c>
      <c r="U1834" s="208" t="s">
        <v>163</v>
      </c>
      <c r="V1834" s="208" t="s">
        <v>164</v>
      </c>
      <c r="W1834" s="208" t="s">
        <v>51</v>
      </c>
      <c r="X1834" s="34">
        <v>630000</v>
      </c>
      <c r="Y1834" s="215" t="str">
        <f t="shared" si="349"/>
        <v>1.13</v>
      </c>
      <c r="Z1834" s="26">
        <f t="shared" si="361"/>
        <v>630000</v>
      </c>
      <c r="AA1834" s="208">
        <v>1.22</v>
      </c>
      <c r="AB1834" s="35">
        <f t="shared" si="359"/>
        <v>680176.99115044251</v>
      </c>
      <c r="AC1834" s="27">
        <f t="shared" si="352"/>
        <v>116106.21238938053</v>
      </c>
      <c r="AD1834" s="212">
        <v>0.17069999999999999</v>
      </c>
      <c r="AE1834" s="211">
        <f t="shared" si="353"/>
        <v>1</v>
      </c>
      <c r="AF1834" s="211">
        <f>IF(AND(COUNTIFS($J$18:J1834,J1834)=1,AE1834=1),1,"")</f>
        <v>1</v>
      </c>
      <c r="AG1834" s="211">
        <f>IF(C1834="","",IF(AND(COUNTIFS($J$18:J1834,J1834)=1,C1834&lt;&gt;""),1,""))</f>
        <v>1</v>
      </c>
      <c r="AH1834" s="211">
        <f>IF(G1834="","",IF(AND(COUNTIFS($J$18:J1834,J1834)=1,G1834&lt;&gt;""),1,""))</f>
        <v>1</v>
      </c>
      <c r="AI1834" s="28">
        <f t="shared" si="354"/>
        <v>26407088.359292038</v>
      </c>
      <c r="AJ1834" s="28">
        <f t="shared" si="355"/>
        <v>3424510.6998470803</v>
      </c>
      <c r="AK1834" s="29">
        <f t="shared" si="356"/>
        <v>0.12968149510667559</v>
      </c>
      <c r="AL1834" s="210"/>
      <c r="AM1834" s="210"/>
      <c r="AN1834" s="210"/>
      <c r="AO1834" s="210"/>
      <c r="AP1834" s="45" t="str">
        <f t="shared" si="357"/>
        <v>20221</v>
      </c>
      <c r="AQ1834" s="45" t="str">
        <f t="shared" si="358"/>
        <v>20221RMB</v>
      </c>
    </row>
    <row r="1835" spans="1:43" s="15" customFormat="1">
      <c r="A1835" s="208" t="s">
        <v>40</v>
      </c>
      <c r="B1835" s="209">
        <v>2021</v>
      </c>
      <c r="C1835" s="209">
        <v>11</v>
      </c>
      <c r="D1835" s="57" t="str">
        <f t="shared" si="360"/>
        <v>Q3</v>
      </c>
      <c r="E1835" s="208" t="s">
        <v>40</v>
      </c>
      <c r="F1835" s="209">
        <v>2022</v>
      </c>
      <c r="G1835" s="209">
        <v>1</v>
      </c>
      <c r="H1835" s="213"/>
      <c r="I1835" s="57" t="str">
        <f t="shared" si="350"/>
        <v>Q4</v>
      </c>
      <c r="J1835" s="204" t="s">
        <v>1881</v>
      </c>
      <c r="K1835" s="213" t="s">
        <v>1882</v>
      </c>
      <c r="L1835" s="210" t="s">
        <v>79</v>
      </c>
      <c r="M1835" s="208" t="s">
        <v>47</v>
      </c>
      <c r="N1835" s="208">
        <v>1</v>
      </c>
      <c r="O1835" s="208"/>
      <c r="P1835" s="57" t="str">
        <f t="shared" si="351"/>
        <v>MAIN UNIT</v>
      </c>
      <c r="Q1835" s="208" t="s">
        <v>56</v>
      </c>
      <c r="R1835" s="208" t="s">
        <v>49</v>
      </c>
      <c r="S1835" s="208" t="s">
        <v>39</v>
      </c>
      <c r="T1835" s="208" t="s">
        <v>162</v>
      </c>
      <c r="U1835" s="208" t="s">
        <v>163</v>
      </c>
      <c r="V1835" s="208" t="s">
        <v>164</v>
      </c>
      <c r="W1835" s="208" t="s">
        <v>51</v>
      </c>
      <c r="X1835" s="34">
        <v>1000000</v>
      </c>
      <c r="Y1835" s="215" t="str">
        <f t="shared" si="349"/>
        <v>1.13</v>
      </c>
      <c r="Z1835" s="26">
        <f t="shared" si="361"/>
        <v>1000000</v>
      </c>
      <c r="AA1835" s="208">
        <v>1.22</v>
      </c>
      <c r="AB1835" s="35">
        <f t="shared" si="359"/>
        <v>1079646.0176991152</v>
      </c>
      <c r="AC1835" s="27">
        <f t="shared" si="352"/>
        <v>184295.57522123895</v>
      </c>
      <c r="AD1835" s="212">
        <v>0.17069999999999999</v>
      </c>
      <c r="AE1835" s="211">
        <f t="shared" si="353"/>
        <v>1</v>
      </c>
      <c r="AF1835" s="211" t="str">
        <f>IF(AND(COUNTIFS($J$18:J1835,J1835)=1,AE1835=1),1,"")</f>
        <v/>
      </c>
      <c r="AG1835" s="211" t="str">
        <f>IF(C1835="","",IF(AND(COUNTIFS($J$18:J1835,J1835)=1,C1835&lt;&gt;""),1,""))</f>
        <v/>
      </c>
      <c r="AH1835" s="211" t="str">
        <f>IF(G1835="","",IF(AND(COUNTIFS($J$18:J1835,J1835)=1,G1835&lt;&gt;""),1,""))</f>
        <v/>
      </c>
      <c r="AI1835" s="28">
        <f t="shared" si="354"/>
        <v>26407088.359292038</v>
      </c>
      <c r="AJ1835" s="28">
        <f t="shared" si="355"/>
        <v>3424510.6998470803</v>
      </c>
      <c r="AK1835" s="29">
        <f t="shared" si="356"/>
        <v>0.12968149510667559</v>
      </c>
      <c r="AL1835" s="210"/>
      <c r="AM1835" s="210"/>
      <c r="AN1835" s="210"/>
      <c r="AO1835" s="210"/>
      <c r="AP1835" s="45" t="str">
        <f t="shared" si="357"/>
        <v>20221</v>
      </c>
      <c r="AQ1835" s="45" t="str">
        <f t="shared" si="358"/>
        <v>20221RMB</v>
      </c>
    </row>
    <row r="1836" spans="1:43" s="15" customFormat="1">
      <c r="A1836" s="208" t="s">
        <v>40</v>
      </c>
      <c r="B1836" s="209">
        <v>2021</v>
      </c>
      <c r="C1836" s="209">
        <v>12</v>
      </c>
      <c r="D1836" s="57" t="str">
        <f t="shared" si="360"/>
        <v>Q3</v>
      </c>
      <c r="E1836" s="208" t="s">
        <v>40</v>
      </c>
      <c r="F1836" s="209">
        <v>2022</v>
      </c>
      <c r="G1836" s="209">
        <v>1</v>
      </c>
      <c r="H1836" s="213"/>
      <c r="I1836" s="57" t="str">
        <f t="shared" si="350"/>
        <v>Q4</v>
      </c>
      <c r="J1836" s="204" t="s">
        <v>1883</v>
      </c>
      <c r="K1836" s="213" t="s">
        <v>1884</v>
      </c>
      <c r="L1836" s="210" t="s">
        <v>79</v>
      </c>
      <c r="M1836" s="208" t="s">
        <v>47</v>
      </c>
      <c r="N1836" s="208">
        <v>1</v>
      </c>
      <c r="O1836" s="208"/>
      <c r="P1836" s="57" t="str">
        <f t="shared" si="351"/>
        <v>MAIN UNIT</v>
      </c>
      <c r="Q1836" s="208" t="s">
        <v>48</v>
      </c>
      <c r="R1836" s="208" t="s">
        <v>49</v>
      </c>
      <c r="S1836" s="208" t="s">
        <v>36</v>
      </c>
      <c r="T1836" s="208" t="s">
        <v>65</v>
      </c>
      <c r="U1836" s="208" t="s">
        <v>66</v>
      </c>
      <c r="V1836" s="208" t="s">
        <v>1821</v>
      </c>
      <c r="W1836" s="208" t="s">
        <v>51</v>
      </c>
      <c r="X1836" s="34">
        <v>850000</v>
      </c>
      <c r="Y1836" s="215" t="str">
        <f t="shared" si="349"/>
        <v>1.13</v>
      </c>
      <c r="Z1836" s="26">
        <f t="shared" si="361"/>
        <v>850000</v>
      </c>
      <c r="AA1836" s="208">
        <v>1.22</v>
      </c>
      <c r="AB1836" s="35">
        <f t="shared" si="359"/>
        <v>917699.11504424782</v>
      </c>
      <c r="AC1836" s="27">
        <f t="shared" si="352"/>
        <v>73507.699115044248</v>
      </c>
      <c r="AD1836" s="212">
        <v>8.0100000000000005E-2</v>
      </c>
      <c r="AE1836" s="211">
        <f t="shared" si="353"/>
        <v>0</v>
      </c>
      <c r="AF1836" s="211" t="str">
        <f>IF(AND(COUNTIFS($J$18:J1836,J1836)=1,AE1836=1),1,"")</f>
        <v/>
      </c>
      <c r="AG1836" s="211">
        <f>IF(C1836="","",IF(AND(COUNTIFS($J$18:J1836,J1836)=1,C1836&lt;&gt;""),1,""))</f>
        <v>1</v>
      </c>
      <c r="AH1836" s="211">
        <f>IF(G1836="","",IF(AND(COUNTIFS($J$18:J1836,J1836)=1,G1836&lt;&gt;""),1,""))</f>
        <v>1</v>
      </c>
      <c r="AI1836" s="28">
        <f t="shared" si="354"/>
        <v>26407088.359292038</v>
      </c>
      <c r="AJ1836" s="28">
        <f t="shared" si="355"/>
        <v>3424510.6998470803</v>
      </c>
      <c r="AK1836" s="29">
        <f t="shared" si="356"/>
        <v>0.12968149510667559</v>
      </c>
      <c r="AL1836" s="210"/>
      <c r="AM1836" s="210"/>
      <c r="AN1836" s="210"/>
      <c r="AO1836" s="210"/>
      <c r="AP1836" s="45" t="str">
        <f t="shared" si="357"/>
        <v>20221</v>
      </c>
      <c r="AQ1836" s="45" t="str">
        <f t="shared" si="358"/>
        <v>20221RMB</v>
      </c>
    </row>
    <row r="1837" spans="1:43" s="15" customFormat="1">
      <c r="A1837" s="208" t="s">
        <v>40</v>
      </c>
      <c r="B1837" s="209">
        <v>2021</v>
      </c>
      <c r="C1837" s="209">
        <v>12</v>
      </c>
      <c r="D1837" s="57" t="str">
        <f t="shared" si="360"/>
        <v>Q3</v>
      </c>
      <c r="E1837" s="208" t="s">
        <v>40</v>
      </c>
      <c r="F1837" s="209">
        <v>2022</v>
      </c>
      <c r="G1837" s="209">
        <v>1</v>
      </c>
      <c r="H1837" s="213"/>
      <c r="I1837" s="57" t="str">
        <f t="shared" si="350"/>
        <v>Q4</v>
      </c>
      <c r="J1837" s="204" t="s">
        <v>1885</v>
      </c>
      <c r="K1837" s="213" t="s">
        <v>1886</v>
      </c>
      <c r="L1837" s="210" t="s">
        <v>273</v>
      </c>
      <c r="M1837" s="208" t="s">
        <v>47</v>
      </c>
      <c r="N1837" s="208">
        <v>1</v>
      </c>
      <c r="O1837" s="208"/>
      <c r="P1837" s="57" t="str">
        <f t="shared" si="351"/>
        <v>MAIN UNIT</v>
      </c>
      <c r="Q1837" s="208" t="s">
        <v>56</v>
      </c>
      <c r="R1837" s="208" t="s">
        <v>49</v>
      </c>
      <c r="S1837" s="208" t="s">
        <v>36</v>
      </c>
      <c r="T1837" s="208" t="s">
        <v>65</v>
      </c>
      <c r="U1837" s="208" t="s">
        <v>66</v>
      </c>
      <c r="V1837" s="208" t="s">
        <v>99</v>
      </c>
      <c r="W1837" s="208" t="s">
        <v>51</v>
      </c>
      <c r="X1837" s="34">
        <v>1310000</v>
      </c>
      <c r="Y1837" s="215" t="str">
        <f t="shared" si="349"/>
        <v>1.13</v>
      </c>
      <c r="Z1837" s="26">
        <f t="shared" si="361"/>
        <v>1310000</v>
      </c>
      <c r="AA1837" s="208">
        <v>1.22</v>
      </c>
      <c r="AB1837" s="35">
        <f t="shared" si="359"/>
        <v>1414336.2831858408</v>
      </c>
      <c r="AC1837" s="27">
        <f t="shared" si="352"/>
        <v>224455.16814159293</v>
      </c>
      <c r="AD1837" s="212">
        <v>0.15870000000000001</v>
      </c>
      <c r="AE1837" s="211">
        <f t="shared" si="353"/>
        <v>1</v>
      </c>
      <c r="AF1837" s="211">
        <f>IF(AND(COUNTIFS($J$18:J1837,J1837)=1,AE1837=1),1,"")</f>
        <v>1</v>
      </c>
      <c r="AG1837" s="211">
        <f>IF(C1837="","",IF(AND(COUNTIFS($J$18:J1837,J1837)=1,C1837&lt;&gt;""),1,""))</f>
        <v>1</v>
      </c>
      <c r="AH1837" s="211">
        <f>IF(G1837="","",IF(AND(COUNTIFS($J$18:J1837,J1837)=1,G1837&lt;&gt;""),1,""))</f>
        <v>1</v>
      </c>
      <c r="AI1837" s="28">
        <f t="shared" si="354"/>
        <v>26407088.359292038</v>
      </c>
      <c r="AJ1837" s="28">
        <f t="shared" si="355"/>
        <v>3424510.6998470803</v>
      </c>
      <c r="AK1837" s="29">
        <f t="shared" si="356"/>
        <v>0.12968149510667559</v>
      </c>
      <c r="AL1837" s="210"/>
      <c r="AM1837" s="210"/>
      <c r="AN1837" s="210"/>
      <c r="AO1837" s="210"/>
      <c r="AP1837" s="45" t="str">
        <f t="shared" si="357"/>
        <v>20221</v>
      </c>
      <c r="AQ1837" s="45" t="str">
        <f t="shared" si="358"/>
        <v>20221RMB</v>
      </c>
    </row>
    <row r="1838" spans="1:43" s="15" customFormat="1">
      <c r="A1838" s="208" t="s">
        <v>40</v>
      </c>
      <c r="B1838" s="209">
        <v>2021</v>
      </c>
      <c r="C1838" s="209">
        <v>12</v>
      </c>
      <c r="D1838" s="57" t="str">
        <f t="shared" si="360"/>
        <v>Q3</v>
      </c>
      <c r="E1838" s="208" t="s">
        <v>40</v>
      </c>
      <c r="F1838" s="209">
        <v>2022</v>
      </c>
      <c r="G1838" s="209">
        <v>1</v>
      </c>
      <c r="H1838" s="213"/>
      <c r="I1838" s="57" t="str">
        <f t="shared" si="350"/>
        <v>Q4</v>
      </c>
      <c r="J1838" s="204" t="s">
        <v>1887</v>
      </c>
      <c r="K1838" s="213" t="s">
        <v>1888</v>
      </c>
      <c r="L1838" s="210" t="s">
        <v>79</v>
      </c>
      <c r="M1838" s="208" t="s">
        <v>47</v>
      </c>
      <c r="N1838" s="208">
        <v>1</v>
      </c>
      <c r="O1838" s="208"/>
      <c r="P1838" s="57" t="str">
        <f t="shared" si="351"/>
        <v>MAIN UNIT</v>
      </c>
      <c r="Q1838" s="208" t="s">
        <v>48</v>
      </c>
      <c r="R1838" s="208" t="s">
        <v>49</v>
      </c>
      <c r="S1838" s="208" t="s">
        <v>37</v>
      </c>
      <c r="T1838" s="208" t="s">
        <v>80</v>
      </c>
      <c r="U1838" s="208" t="s">
        <v>58</v>
      </c>
      <c r="V1838" s="208" t="s">
        <v>156</v>
      </c>
      <c r="W1838" s="208" t="s">
        <v>51</v>
      </c>
      <c r="X1838" s="34">
        <v>1080000</v>
      </c>
      <c r="Y1838" s="215" t="str">
        <f t="shared" si="349"/>
        <v>1.13</v>
      </c>
      <c r="Z1838" s="26">
        <f t="shared" si="361"/>
        <v>1080000</v>
      </c>
      <c r="AA1838" s="208">
        <v>1.22</v>
      </c>
      <c r="AB1838" s="35">
        <f t="shared" si="359"/>
        <v>1166017.6991150444</v>
      </c>
      <c r="AC1838" s="27">
        <f t="shared" si="352"/>
        <v>143769.98230088499</v>
      </c>
      <c r="AD1838" s="212">
        <v>0.12330000000000001</v>
      </c>
      <c r="AE1838" s="211">
        <f t="shared" si="353"/>
        <v>0</v>
      </c>
      <c r="AF1838" s="211" t="str">
        <f>IF(AND(COUNTIFS($J$18:J1838,J1838)=1,AE1838=1),1,"")</f>
        <v/>
      </c>
      <c r="AG1838" s="211">
        <f>IF(C1838="","",IF(AND(COUNTIFS($J$18:J1838,J1838)=1,C1838&lt;&gt;""),1,""))</f>
        <v>1</v>
      </c>
      <c r="AH1838" s="211">
        <f>IF(G1838="","",IF(AND(COUNTIFS($J$18:J1838,J1838)=1,G1838&lt;&gt;""),1,""))</f>
        <v>1</v>
      </c>
      <c r="AI1838" s="28">
        <f t="shared" si="354"/>
        <v>26407088.359292038</v>
      </c>
      <c r="AJ1838" s="28">
        <f t="shared" si="355"/>
        <v>3424510.6998470803</v>
      </c>
      <c r="AK1838" s="29">
        <f t="shared" si="356"/>
        <v>0.12968149510667559</v>
      </c>
      <c r="AL1838" s="210"/>
      <c r="AM1838" s="210"/>
      <c r="AN1838" s="210"/>
      <c r="AO1838" s="210"/>
      <c r="AP1838" s="45" t="str">
        <f t="shared" si="357"/>
        <v>20221</v>
      </c>
      <c r="AQ1838" s="45" t="str">
        <f t="shared" si="358"/>
        <v>20221RMB</v>
      </c>
    </row>
    <row r="1839" spans="1:43" s="15" customFormat="1">
      <c r="A1839" s="208" t="s">
        <v>40</v>
      </c>
      <c r="B1839" s="209">
        <v>2021</v>
      </c>
      <c r="C1839" s="209">
        <v>11</v>
      </c>
      <c r="D1839" s="57" t="str">
        <f t="shared" si="360"/>
        <v>Q3</v>
      </c>
      <c r="E1839" s="208" t="s">
        <v>40</v>
      </c>
      <c r="F1839" s="209">
        <v>2022</v>
      </c>
      <c r="G1839" s="209">
        <v>1</v>
      </c>
      <c r="H1839" s="213"/>
      <c r="I1839" s="57" t="str">
        <f t="shared" si="350"/>
        <v>Q4</v>
      </c>
      <c r="J1839" s="204" t="s">
        <v>1889</v>
      </c>
      <c r="K1839" s="213" t="s">
        <v>1890</v>
      </c>
      <c r="L1839" s="210" t="s">
        <v>79</v>
      </c>
      <c r="M1839" s="208" t="s">
        <v>47</v>
      </c>
      <c r="N1839" s="208">
        <v>1</v>
      </c>
      <c r="O1839" s="208"/>
      <c r="P1839" s="57" t="str">
        <f t="shared" si="351"/>
        <v>MAIN UNIT</v>
      </c>
      <c r="Q1839" s="208" t="s">
        <v>958</v>
      </c>
      <c r="R1839" s="208" t="s">
        <v>49</v>
      </c>
      <c r="S1839" s="208" t="s">
        <v>37</v>
      </c>
      <c r="T1839" s="208" t="s">
        <v>75</v>
      </c>
      <c r="U1839" s="208" t="s">
        <v>58</v>
      </c>
      <c r="V1839" s="208" t="s">
        <v>1336</v>
      </c>
      <c r="W1839" s="208" t="s">
        <v>51</v>
      </c>
      <c r="X1839" s="34">
        <v>993800</v>
      </c>
      <c r="Y1839" s="215" t="str">
        <f t="shared" ref="Y1839:Y1902" si="362">IF(W1839="RMB","1.13", "1")</f>
        <v>1.13</v>
      </c>
      <c r="Z1839" s="26">
        <f t="shared" si="361"/>
        <v>993800</v>
      </c>
      <c r="AA1839" s="208">
        <v>1.22</v>
      </c>
      <c r="AB1839" s="35">
        <f t="shared" si="359"/>
        <v>1072952.2123893807</v>
      </c>
      <c r="AC1839" s="27">
        <f t="shared" si="352"/>
        <v>190127.13203539824</v>
      </c>
      <c r="AD1839" s="212">
        <v>0.1772</v>
      </c>
      <c r="AE1839" s="211">
        <f t="shared" si="353"/>
        <v>1</v>
      </c>
      <c r="AF1839" s="211">
        <f>IF(AND(COUNTIFS($J$18:J1839,J1839)=1,AE1839=1),1,"")</f>
        <v>1</v>
      </c>
      <c r="AG1839" s="211">
        <f>IF(C1839="","",IF(AND(COUNTIFS($J$18:J1839,J1839)=1,C1839&lt;&gt;""),1,""))</f>
        <v>1</v>
      </c>
      <c r="AH1839" s="211">
        <f>IF(G1839="","",IF(AND(COUNTIFS($J$18:J1839,J1839)=1,G1839&lt;&gt;""),1,""))</f>
        <v>1</v>
      </c>
      <c r="AI1839" s="28">
        <f t="shared" si="354"/>
        <v>26407088.359292038</v>
      </c>
      <c r="AJ1839" s="28">
        <f t="shared" si="355"/>
        <v>3424510.6998470803</v>
      </c>
      <c r="AK1839" s="29">
        <f t="shared" si="356"/>
        <v>0.12968149510667559</v>
      </c>
      <c r="AL1839" s="210"/>
      <c r="AM1839" s="210"/>
      <c r="AN1839" s="210"/>
      <c r="AO1839" s="210"/>
      <c r="AP1839" s="45" t="str">
        <f t="shared" si="357"/>
        <v>20221</v>
      </c>
      <c r="AQ1839" s="45" t="str">
        <f t="shared" si="358"/>
        <v>20221RMB</v>
      </c>
    </row>
    <row r="1840" spans="1:43" s="15" customFormat="1">
      <c r="A1840" s="208" t="s">
        <v>35</v>
      </c>
      <c r="B1840" s="209">
        <v>2021</v>
      </c>
      <c r="C1840" s="209">
        <v>3</v>
      </c>
      <c r="D1840" s="57" t="str">
        <f t="shared" si="360"/>
        <v>Q4</v>
      </c>
      <c r="E1840" s="208" t="s">
        <v>40</v>
      </c>
      <c r="F1840" s="209">
        <v>2022</v>
      </c>
      <c r="G1840" s="209">
        <v>2</v>
      </c>
      <c r="H1840" s="213"/>
      <c r="I1840" s="57" t="str">
        <f t="shared" si="350"/>
        <v>Q4</v>
      </c>
      <c r="J1840" s="204" t="s">
        <v>1891</v>
      </c>
      <c r="K1840" s="213" t="s">
        <v>610</v>
      </c>
      <c r="L1840" s="210" t="s">
        <v>55</v>
      </c>
      <c r="M1840" s="208" t="s">
        <v>47</v>
      </c>
      <c r="N1840" s="208">
        <v>1</v>
      </c>
      <c r="O1840" s="208"/>
      <c r="P1840" s="57" t="str">
        <f t="shared" si="351"/>
        <v>MAIN UNIT</v>
      </c>
      <c r="Q1840" s="208" t="s">
        <v>48</v>
      </c>
      <c r="R1840" s="208" t="s">
        <v>49</v>
      </c>
      <c r="S1840" s="208" t="s">
        <v>36</v>
      </c>
      <c r="T1840" s="208" t="s">
        <v>65</v>
      </c>
      <c r="U1840" s="208" t="s">
        <v>66</v>
      </c>
      <c r="V1840" s="208" t="s">
        <v>290</v>
      </c>
      <c r="W1840" s="208" t="s">
        <v>96</v>
      </c>
      <c r="X1840" s="34">
        <v>7100000</v>
      </c>
      <c r="Y1840" s="215" t="str">
        <f t="shared" si="362"/>
        <v>1</v>
      </c>
      <c r="Z1840" s="26">
        <f t="shared" si="361"/>
        <v>7100000</v>
      </c>
      <c r="AA1840" s="208">
        <v>6.9199999999999998E-2</v>
      </c>
      <c r="AB1840" s="35">
        <f t="shared" si="359"/>
        <v>491320</v>
      </c>
      <c r="AC1840" s="27">
        <f t="shared" si="352"/>
        <v>42450.048000000003</v>
      </c>
      <c r="AD1840" s="212">
        <v>8.6400000000000005E-2</v>
      </c>
      <c r="AE1840" s="211">
        <f t="shared" si="353"/>
        <v>0</v>
      </c>
      <c r="AF1840" s="211" t="str">
        <f>IF(AND(COUNTIFS($J$18:J1840,J1840)=1,AE1840=1),1,"")</f>
        <v/>
      </c>
      <c r="AG1840" s="211">
        <f>IF(C1840="","",IF(AND(COUNTIFS($J$18:J1840,J1840)=1,C1840&lt;&gt;""),1,""))</f>
        <v>1</v>
      </c>
      <c r="AH1840" s="211">
        <f>IF(G1840="","",IF(AND(COUNTIFS($J$18:J1840,J1840)=1,G1840&lt;&gt;""),1,""))</f>
        <v>1</v>
      </c>
      <c r="AI1840" s="28">
        <f t="shared" si="354"/>
        <v>31750699.113741599</v>
      </c>
      <c r="AJ1840" s="28">
        <f t="shared" si="355"/>
        <v>4396077.3195289988</v>
      </c>
      <c r="AK1840" s="29">
        <f t="shared" si="356"/>
        <v>0.13845607946397598</v>
      </c>
      <c r="AL1840" s="210"/>
      <c r="AM1840" s="210"/>
      <c r="AN1840" s="210"/>
      <c r="AO1840" s="210"/>
      <c r="AP1840" s="45" t="str">
        <f t="shared" si="357"/>
        <v>20222</v>
      </c>
      <c r="AQ1840" s="45" t="str">
        <f t="shared" si="358"/>
        <v>20222JPY</v>
      </c>
    </row>
    <row r="1841" spans="1:43" s="15" customFormat="1">
      <c r="A1841" s="208" t="s">
        <v>35</v>
      </c>
      <c r="B1841" s="209">
        <v>2021</v>
      </c>
      <c r="C1841" s="209">
        <v>3</v>
      </c>
      <c r="D1841" s="57" t="str">
        <f t="shared" si="360"/>
        <v>Q4</v>
      </c>
      <c r="E1841" s="208" t="s">
        <v>40</v>
      </c>
      <c r="F1841" s="209">
        <v>2022</v>
      </c>
      <c r="G1841" s="209">
        <v>2</v>
      </c>
      <c r="H1841" s="213"/>
      <c r="I1841" s="57" t="str">
        <f t="shared" si="350"/>
        <v>Q4</v>
      </c>
      <c r="J1841" s="204" t="s">
        <v>1891</v>
      </c>
      <c r="K1841" s="213" t="s">
        <v>610</v>
      </c>
      <c r="L1841" s="210" t="s">
        <v>55</v>
      </c>
      <c r="M1841" s="208" t="s">
        <v>47</v>
      </c>
      <c r="N1841" s="208">
        <v>1</v>
      </c>
      <c r="O1841" s="208"/>
      <c r="P1841" s="57" t="str">
        <f t="shared" si="351"/>
        <v>MAIN UNIT</v>
      </c>
      <c r="Q1841" s="208" t="s">
        <v>48</v>
      </c>
      <c r="R1841" s="208" t="s">
        <v>49</v>
      </c>
      <c r="S1841" s="208" t="s">
        <v>36</v>
      </c>
      <c r="T1841" s="208" t="s">
        <v>65</v>
      </c>
      <c r="U1841" s="208" t="s">
        <v>66</v>
      </c>
      <c r="V1841" s="208" t="s">
        <v>290</v>
      </c>
      <c r="W1841" s="208" t="s">
        <v>96</v>
      </c>
      <c r="X1841" s="34">
        <v>7100000</v>
      </c>
      <c r="Y1841" s="215" t="str">
        <f t="shared" si="362"/>
        <v>1</v>
      </c>
      <c r="Z1841" s="26">
        <f t="shared" si="361"/>
        <v>7100000</v>
      </c>
      <c r="AA1841" s="208">
        <v>6.9199999999999998E-2</v>
      </c>
      <c r="AB1841" s="35">
        <f t="shared" si="359"/>
        <v>491320</v>
      </c>
      <c r="AC1841" s="27">
        <f t="shared" si="352"/>
        <v>42450.048000000003</v>
      </c>
      <c r="AD1841" s="212">
        <v>8.6400000000000005E-2</v>
      </c>
      <c r="AE1841" s="211">
        <f t="shared" si="353"/>
        <v>0</v>
      </c>
      <c r="AF1841" s="211" t="str">
        <f>IF(AND(COUNTIFS($J$18:J1841,J1841)=1,AE1841=1),1,"")</f>
        <v/>
      </c>
      <c r="AG1841" s="211" t="str">
        <f>IF(C1841="","",IF(AND(COUNTIFS($J$18:J1841,J1841)=1,C1841&lt;&gt;""),1,""))</f>
        <v/>
      </c>
      <c r="AH1841" s="211" t="str">
        <f>IF(G1841="","",IF(AND(COUNTIFS($J$18:J1841,J1841)=1,G1841&lt;&gt;""),1,""))</f>
        <v/>
      </c>
      <c r="AI1841" s="28">
        <f t="shared" si="354"/>
        <v>31750699.113741599</v>
      </c>
      <c r="AJ1841" s="28">
        <f t="shared" si="355"/>
        <v>4396077.3195289988</v>
      </c>
      <c r="AK1841" s="29">
        <f t="shared" si="356"/>
        <v>0.13845607946397598</v>
      </c>
      <c r="AL1841" s="210"/>
      <c r="AM1841" s="210"/>
      <c r="AN1841" s="210"/>
      <c r="AO1841" s="210"/>
      <c r="AP1841" s="45" t="str">
        <f t="shared" si="357"/>
        <v>20222</v>
      </c>
      <c r="AQ1841" s="45" t="str">
        <f t="shared" si="358"/>
        <v>20222JPY</v>
      </c>
    </row>
    <row r="1842" spans="1:43" s="15" customFormat="1">
      <c r="A1842" s="208" t="s">
        <v>35</v>
      </c>
      <c r="B1842" s="209">
        <v>2021</v>
      </c>
      <c r="C1842" s="209">
        <v>3</v>
      </c>
      <c r="D1842" s="57" t="str">
        <f t="shared" si="360"/>
        <v>Q4</v>
      </c>
      <c r="E1842" s="208" t="s">
        <v>40</v>
      </c>
      <c r="F1842" s="209">
        <v>2022</v>
      </c>
      <c r="G1842" s="209">
        <v>2</v>
      </c>
      <c r="H1842" s="213"/>
      <c r="I1842" s="57" t="str">
        <f t="shared" si="350"/>
        <v>Q4</v>
      </c>
      <c r="J1842" s="204" t="s">
        <v>1892</v>
      </c>
      <c r="K1842" s="213" t="s">
        <v>292</v>
      </c>
      <c r="L1842" s="210" t="s">
        <v>55</v>
      </c>
      <c r="M1842" s="208" t="s">
        <v>47</v>
      </c>
      <c r="N1842" s="208">
        <v>1</v>
      </c>
      <c r="O1842" s="208"/>
      <c r="P1842" s="57" t="str">
        <f t="shared" si="351"/>
        <v>MAIN UNIT</v>
      </c>
      <c r="Q1842" s="208" t="s">
        <v>48</v>
      </c>
      <c r="R1842" s="208" t="s">
        <v>49</v>
      </c>
      <c r="S1842" s="208" t="s">
        <v>36</v>
      </c>
      <c r="T1842" s="208" t="s">
        <v>65</v>
      </c>
      <c r="U1842" s="208" t="s">
        <v>66</v>
      </c>
      <c r="V1842" s="208" t="s">
        <v>290</v>
      </c>
      <c r="W1842" s="208" t="s">
        <v>96</v>
      </c>
      <c r="X1842" s="34">
        <v>7300000</v>
      </c>
      <c r="Y1842" s="215" t="str">
        <f t="shared" si="362"/>
        <v>1</v>
      </c>
      <c r="Z1842" s="26">
        <f t="shared" si="361"/>
        <v>7300000</v>
      </c>
      <c r="AA1842" s="208">
        <v>6.9199999999999998E-2</v>
      </c>
      <c r="AB1842" s="35">
        <f t="shared" si="359"/>
        <v>505160</v>
      </c>
      <c r="AC1842" s="27">
        <f t="shared" si="352"/>
        <v>45919.043999999994</v>
      </c>
      <c r="AD1842" s="212">
        <v>9.0899999999999995E-2</v>
      </c>
      <c r="AE1842" s="211">
        <f t="shared" si="353"/>
        <v>0</v>
      </c>
      <c r="AF1842" s="211" t="str">
        <f>IF(AND(COUNTIFS($J$18:J1842,J1842)=1,AE1842=1),1,"")</f>
        <v/>
      </c>
      <c r="AG1842" s="211">
        <f>IF(C1842="","",IF(AND(COUNTIFS($J$18:J1842,J1842)=1,C1842&lt;&gt;""),1,""))</f>
        <v>1</v>
      </c>
      <c r="AH1842" s="211">
        <f>IF(G1842="","",IF(AND(COUNTIFS($J$18:J1842,J1842)=1,G1842&lt;&gt;""),1,""))</f>
        <v>1</v>
      </c>
      <c r="AI1842" s="28">
        <f t="shared" si="354"/>
        <v>31750699.113741599</v>
      </c>
      <c r="AJ1842" s="28">
        <f t="shared" si="355"/>
        <v>4396077.3195289988</v>
      </c>
      <c r="AK1842" s="29">
        <f t="shared" si="356"/>
        <v>0.13845607946397598</v>
      </c>
      <c r="AL1842" s="210"/>
      <c r="AM1842" s="210"/>
      <c r="AN1842" s="210"/>
      <c r="AO1842" s="210"/>
      <c r="AP1842" s="45" t="str">
        <f t="shared" si="357"/>
        <v>20222</v>
      </c>
      <c r="AQ1842" s="45" t="str">
        <f t="shared" si="358"/>
        <v>20222JPY</v>
      </c>
    </row>
    <row r="1843" spans="1:43" s="15" customFormat="1">
      <c r="A1843" s="208" t="s">
        <v>35</v>
      </c>
      <c r="B1843" s="209">
        <v>2021</v>
      </c>
      <c r="C1843" s="209">
        <v>3</v>
      </c>
      <c r="D1843" s="57" t="str">
        <f t="shared" si="360"/>
        <v>Q4</v>
      </c>
      <c r="E1843" s="208" t="s">
        <v>40</v>
      </c>
      <c r="F1843" s="209">
        <v>2022</v>
      </c>
      <c r="G1843" s="209">
        <v>2</v>
      </c>
      <c r="H1843" s="213"/>
      <c r="I1843" s="57" t="str">
        <f t="shared" si="350"/>
        <v>Q4</v>
      </c>
      <c r="J1843" s="204" t="s">
        <v>1721</v>
      </c>
      <c r="K1843" s="213" t="s">
        <v>1722</v>
      </c>
      <c r="L1843" s="210" t="s">
        <v>55</v>
      </c>
      <c r="M1843" s="208" t="s">
        <v>47</v>
      </c>
      <c r="N1843" s="208">
        <v>1</v>
      </c>
      <c r="O1843" s="208"/>
      <c r="P1843" s="57" t="str">
        <f t="shared" si="351"/>
        <v>MAIN UNIT</v>
      </c>
      <c r="Q1843" s="208" t="s">
        <v>48</v>
      </c>
      <c r="R1843" s="208" t="s">
        <v>49</v>
      </c>
      <c r="S1843" s="208" t="s">
        <v>36</v>
      </c>
      <c r="T1843" s="208" t="s">
        <v>65</v>
      </c>
      <c r="U1843" s="208" t="s">
        <v>66</v>
      </c>
      <c r="V1843" s="208" t="s">
        <v>67</v>
      </c>
      <c r="W1843" s="208" t="s">
        <v>96</v>
      </c>
      <c r="X1843" s="34">
        <v>7100000</v>
      </c>
      <c r="Y1843" s="215" t="str">
        <f t="shared" si="362"/>
        <v>1</v>
      </c>
      <c r="Z1843" s="26">
        <f t="shared" si="361"/>
        <v>7100000</v>
      </c>
      <c r="AA1843" s="208">
        <v>6.9199999999999998E-2</v>
      </c>
      <c r="AB1843" s="35">
        <f t="shared" si="359"/>
        <v>491320</v>
      </c>
      <c r="AC1843" s="27">
        <f t="shared" si="352"/>
        <v>84015.72</v>
      </c>
      <c r="AD1843" s="212">
        <v>0.17100000000000001</v>
      </c>
      <c r="AE1843" s="211">
        <f t="shared" si="353"/>
        <v>0</v>
      </c>
      <c r="AF1843" s="211" t="str">
        <f>IF(AND(COUNTIFS($J$18:J1843,J1843)=1,AE1843=1),1,"")</f>
        <v/>
      </c>
      <c r="AG1843" s="211" t="str">
        <f>IF(C1843="","",IF(AND(COUNTIFS($J$18:J1843,J1843)=1,C1843&lt;&gt;""),1,""))</f>
        <v/>
      </c>
      <c r="AH1843" s="211" t="str">
        <f>IF(G1843="","",IF(AND(COUNTIFS($J$18:J1843,J1843)=1,G1843&lt;&gt;""),1,""))</f>
        <v/>
      </c>
      <c r="AI1843" s="28">
        <f t="shared" si="354"/>
        <v>31750699.113741599</v>
      </c>
      <c r="AJ1843" s="28">
        <f t="shared" si="355"/>
        <v>4396077.3195289988</v>
      </c>
      <c r="AK1843" s="29">
        <f t="shared" si="356"/>
        <v>0.13845607946397598</v>
      </c>
      <c r="AL1843" s="210"/>
      <c r="AM1843" s="210"/>
      <c r="AN1843" s="210"/>
      <c r="AO1843" s="210"/>
      <c r="AP1843" s="45" t="str">
        <f t="shared" si="357"/>
        <v>20222</v>
      </c>
      <c r="AQ1843" s="45" t="str">
        <f t="shared" si="358"/>
        <v>20222JPY</v>
      </c>
    </row>
    <row r="1844" spans="1:43" s="15" customFormat="1">
      <c r="A1844" s="208" t="s">
        <v>35</v>
      </c>
      <c r="B1844" s="209">
        <v>2021</v>
      </c>
      <c r="C1844" s="209">
        <v>3</v>
      </c>
      <c r="D1844" s="57" t="str">
        <f t="shared" si="360"/>
        <v>Q4</v>
      </c>
      <c r="E1844" s="208" t="s">
        <v>40</v>
      </c>
      <c r="F1844" s="209">
        <v>2022</v>
      </c>
      <c r="G1844" s="209">
        <v>2</v>
      </c>
      <c r="H1844" s="213"/>
      <c r="I1844" s="57" t="str">
        <f t="shared" si="350"/>
        <v>Q4</v>
      </c>
      <c r="J1844" s="204" t="s">
        <v>1721</v>
      </c>
      <c r="K1844" s="213" t="s">
        <v>1722</v>
      </c>
      <c r="L1844" s="210" t="s">
        <v>55</v>
      </c>
      <c r="M1844" s="208" t="s">
        <v>47</v>
      </c>
      <c r="N1844" s="208">
        <v>1</v>
      </c>
      <c r="O1844" s="208"/>
      <c r="P1844" s="57" t="str">
        <f t="shared" si="351"/>
        <v>MAIN UNIT</v>
      </c>
      <c r="Q1844" s="208" t="s">
        <v>48</v>
      </c>
      <c r="R1844" s="208" t="s">
        <v>49</v>
      </c>
      <c r="S1844" s="208" t="s">
        <v>36</v>
      </c>
      <c r="T1844" s="208" t="s">
        <v>65</v>
      </c>
      <c r="U1844" s="208" t="s">
        <v>66</v>
      </c>
      <c r="V1844" s="208" t="s">
        <v>67</v>
      </c>
      <c r="W1844" s="208" t="s">
        <v>96</v>
      </c>
      <c r="X1844" s="34">
        <v>7100000</v>
      </c>
      <c r="Y1844" s="215" t="str">
        <f t="shared" si="362"/>
        <v>1</v>
      </c>
      <c r="Z1844" s="26">
        <f t="shared" si="361"/>
        <v>7100000</v>
      </c>
      <c r="AA1844" s="208">
        <v>6.9199999999999998E-2</v>
      </c>
      <c r="AB1844" s="35">
        <f t="shared" si="359"/>
        <v>491320</v>
      </c>
      <c r="AC1844" s="27">
        <f t="shared" si="352"/>
        <v>84015.72</v>
      </c>
      <c r="AD1844" s="212">
        <v>0.17100000000000001</v>
      </c>
      <c r="AE1844" s="211">
        <f t="shared" si="353"/>
        <v>0</v>
      </c>
      <c r="AF1844" s="211" t="str">
        <f>IF(AND(COUNTIFS($J$18:J1844,J1844)=1,AE1844=1),1,"")</f>
        <v/>
      </c>
      <c r="AG1844" s="211" t="str">
        <f>IF(C1844="","",IF(AND(COUNTIFS($J$18:J1844,J1844)=1,C1844&lt;&gt;""),1,""))</f>
        <v/>
      </c>
      <c r="AH1844" s="211" t="str">
        <f>IF(G1844="","",IF(AND(COUNTIFS($J$18:J1844,J1844)=1,G1844&lt;&gt;""),1,""))</f>
        <v/>
      </c>
      <c r="AI1844" s="28">
        <f t="shared" si="354"/>
        <v>31750699.113741599</v>
      </c>
      <c r="AJ1844" s="28">
        <f t="shared" si="355"/>
        <v>4396077.3195289988</v>
      </c>
      <c r="AK1844" s="29">
        <f t="shared" si="356"/>
        <v>0.13845607946397598</v>
      </c>
      <c r="AL1844" s="210"/>
      <c r="AM1844" s="210"/>
      <c r="AN1844" s="210"/>
      <c r="AO1844" s="210"/>
      <c r="AP1844" s="45" t="str">
        <f t="shared" si="357"/>
        <v>20222</v>
      </c>
      <c r="AQ1844" s="45" t="str">
        <f t="shared" si="358"/>
        <v>20222JPY</v>
      </c>
    </row>
    <row r="1845" spans="1:43" s="15" customFormat="1">
      <c r="A1845" s="208" t="s">
        <v>40</v>
      </c>
      <c r="B1845" s="209">
        <v>2021</v>
      </c>
      <c r="C1845" s="209">
        <v>6</v>
      </c>
      <c r="D1845" s="57" t="str">
        <f t="shared" si="360"/>
        <v>Q1</v>
      </c>
      <c r="E1845" s="208" t="s">
        <v>40</v>
      </c>
      <c r="F1845" s="209">
        <v>2022</v>
      </c>
      <c r="G1845" s="209">
        <v>2</v>
      </c>
      <c r="H1845" s="213"/>
      <c r="I1845" s="57" t="str">
        <f t="shared" si="350"/>
        <v>Q4</v>
      </c>
      <c r="J1845" s="204" t="s">
        <v>1893</v>
      </c>
      <c r="K1845" s="213" t="s">
        <v>1398</v>
      </c>
      <c r="L1845" s="210" t="s">
        <v>79</v>
      </c>
      <c r="M1845" s="208" t="s">
        <v>47</v>
      </c>
      <c r="N1845" s="208">
        <v>1</v>
      </c>
      <c r="O1845" s="208"/>
      <c r="P1845" s="57" t="str">
        <f t="shared" si="351"/>
        <v>MAIN UNIT</v>
      </c>
      <c r="Q1845" s="208" t="s">
        <v>48</v>
      </c>
      <c r="R1845" s="208" t="s">
        <v>49</v>
      </c>
      <c r="S1845" s="208" t="s">
        <v>36</v>
      </c>
      <c r="T1845" s="208" t="s">
        <v>65</v>
      </c>
      <c r="U1845" s="208" t="s">
        <v>66</v>
      </c>
      <c r="V1845" s="208" t="s">
        <v>99</v>
      </c>
      <c r="W1845" s="208" t="s">
        <v>96</v>
      </c>
      <c r="X1845" s="34">
        <v>15000000</v>
      </c>
      <c r="Y1845" s="215" t="str">
        <f t="shared" si="362"/>
        <v>1</v>
      </c>
      <c r="Z1845" s="26">
        <f t="shared" si="361"/>
        <v>15000000</v>
      </c>
      <c r="AA1845" s="208">
        <v>6.9199999999999998E-2</v>
      </c>
      <c r="AB1845" s="35">
        <f t="shared" si="359"/>
        <v>1038000</v>
      </c>
      <c r="AC1845" s="27">
        <f t="shared" si="352"/>
        <v>104526.59999999999</v>
      </c>
      <c r="AD1845" s="212">
        <v>0.1007</v>
      </c>
      <c r="AE1845" s="211">
        <f t="shared" si="353"/>
        <v>0</v>
      </c>
      <c r="AF1845" s="211" t="str">
        <f>IF(AND(COUNTIFS($J$18:J1845,J1845)=1,AE1845=1),1,"")</f>
        <v/>
      </c>
      <c r="AG1845" s="211">
        <f>IF(C1845="","",IF(AND(COUNTIFS($J$18:J1845,J1845)=1,C1845&lt;&gt;""),1,""))</f>
        <v>1</v>
      </c>
      <c r="AH1845" s="211">
        <f>IF(G1845="","",IF(AND(COUNTIFS($J$18:J1845,J1845)=1,G1845&lt;&gt;""),1,""))</f>
        <v>1</v>
      </c>
      <c r="AI1845" s="28">
        <f t="shared" si="354"/>
        <v>31750699.113741599</v>
      </c>
      <c r="AJ1845" s="28">
        <f t="shared" si="355"/>
        <v>4396077.3195289988</v>
      </c>
      <c r="AK1845" s="29">
        <f t="shared" si="356"/>
        <v>0.13845607946397598</v>
      </c>
      <c r="AL1845" s="210"/>
      <c r="AM1845" s="210"/>
      <c r="AN1845" s="210"/>
      <c r="AO1845" s="210"/>
      <c r="AP1845" s="45" t="str">
        <f t="shared" si="357"/>
        <v>20222</v>
      </c>
      <c r="AQ1845" s="45" t="str">
        <f t="shared" si="358"/>
        <v>20222JPY</v>
      </c>
    </row>
    <row r="1846" spans="1:43" s="15" customFormat="1">
      <c r="A1846" s="208" t="s">
        <v>40</v>
      </c>
      <c r="B1846" s="209">
        <v>2021</v>
      </c>
      <c r="C1846" s="209">
        <v>6</v>
      </c>
      <c r="D1846" s="57" t="str">
        <f t="shared" si="360"/>
        <v>Q1</v>
      </c>
      <c r="E1846" s="208" t="s">
        <v>40</v>
      </c>
      <c r="F1846" s="209">
        <v>2022</v>
      </c>
      <c r="G1846" s="209">
        <v>2</v>
      </c>
      <c r="H1846" s="213"/>
      <c r="I1846" s="57" t="str">
        <f t="shared" si="350"/>
        <v>Q4</v>
      </c>
      <c r="J1846" s="204" t="s">
        <v>1893</v>
      </c>
      <c r="K1846" s="213" t="s">
        <v>1398</v>
      </c>
      <c r="L1846" s="210" t="s">
        <v>79</v>
      </c>
      <c r="M1846" s="208" t="s">
        <v>47</v>
      </c>
      <c r="N1846" s="208">
        <v>1</v>
      </c>
      <c r="O1846" s="208"/>
      <c r="P1846" s="57" t="str">
        <f t="shared" si="351"/>
        <v>MAIN UNIT</v>
      </c>
      <c r="Q1846" s="208" t="s">
        <v>48</v>
      </c>
      <c r="R1846" s="208" t="s">
        <v>49</v>
      </c>
      <c r="S1846" s="208" t="s">
        <v>36</v>
      </c>
      <c r="T1846" s="208" t="s">
        <v>65</v>
      </c>
      <c r="U1846" s="208" t="s">
        <v>66</v>
      </c>
      <c r="V1846" s="208" t="s">
        <v>99</v>
      </c>
      <c r="W1846" s="208" t="s">
        <v>96</v>
      </c>
      <c r="X1846" s="34">
        <v>15000000</v>
      </c>
      <c r="Y1846" s="215" t="str">
        <f t="shared" si="362"/>
        <v>1</v>
      </c>
      <c r="Z1846" s="26">
        <f t="shared" si="361"/>
        <v>15000000</v>
      </c>
      <c r="AA1846" s="208">
        <v>6.9199999999999998E-2</v>
      </c>
      <c r="AB1846" s="35">
        <f t="shared" si="359"/>
        <v>1038000</v>
      </c>
      <c r="AC1846" s="27">
        <f t="shared" si="352"/>
        <v>104526.59999999999</v>
      </c>
      <c r="AD1846" s="212">
        <v>0.1007</v>
      </c>
      <c r="AE1846" s="211">
        <f t="shared" si="353"/>
        <v>0</v>
      </c>
      <c r="AF1846" s="211" t="str">
        <f>IF(AND(COUNTIFS($J$18:J1846,J1846)=1,AE1846=1),1,"")</f>
        <v/>
      </c>
      <c r="AG1846" s="211" t="str">
        <f>IF(C1846="","",IF(AND(COUNTIFS($J$18:J1846,J1846)=1,C1846&lt;&gt;""),1,""))</f>
        <v/>
      </c>
      <c r="AH1846" s="211" t="str">
        <f>IF(G1846="","",IF(AND(COUNTIFS($J$18:J1846,J1846)=1,G1846&lt;&gt;""),1,""))</f>
        <v/>
      </c>
      <c r="AI1846" s="28">
        <f t="shared" si="354"/>
        <v>31750699.113741599</v>
      </c>
      <c r="AJ1846" s="28">
        <f t="shared" si="355"/>
        <v>4396077.3195289988</v>
      </c>
      <c r="AK1846" s="29">
        <f t="shared" si="356"/>
        <v>0.13845607946397598</v>
      </c>
      <c r="AL1846" s="210"/>
      <c r="AM1846" s="210"/>
      <c r="AN1846" s="210"/>
      <c r="AO1846" s="210"/>
      <c r="AP1846" s="45" t="str">
        <f t="shared" si="357"/>
        <v>20222</v>
      </c>
      <c r="AQ1846" s="45" t="str">
        <f t="shared" si="358"/>
        <v>20222JPY</v>
      </c>
    </row>
    <row r="1847" spans="1:43" s="15" customFormat="1">
      <c r="A1847" s="208" t="s">
        <v>40</v>
      </c>
      <c r="B1847" s="209">
        <v>2021</v>
      </c>
      <c r="C1847" s="209">
        <v>6</v>
      </c>
      <c r="D1847" s="57" t="str">
        <f t="shared" si="360"/>
        <v>Q1</v>
      </c>
      <c r="E1847" s="208" t="s">
        <v>40</v>
      </c>
      <c r="F1847" s="209">
        <v>2022</v>
      </c>
      <c r="G1847" s="209">
        <v>2</v>
      </c>
      <c r="H1847" s="213"/>
      <c r="I1847" s="57" t="str">
        <f t="shared" si="350"/>
        <v>Q4</v>
      </c>
      <c r="J1847" s="204" t="s">
        <v>1893</v>
      </c>
      <c r="K1847" s="213" t="s">
        <v>1398</v>
      </c>
      <c r="L1847" s="210" t="s">
        <v>55</v>
      </c>
      <c r="M1847" s="208" t="s">
        <v>47</v>
      </c>
      <c r="N1847" s="208">
        <v>1</v>
      </c>
      <c r="O1847" s="208"/>
      <c r="P1847" s="57" t="str">
        <f t="shared" si="351"/>
        <v>MAIN UNIT</v>
      </c>
      <c r="Q1847" s="208" t="s">
        <v>48</v>
      </c>
      <c r="R1847" s="208" t="s">
        <v>49</v>
      </c>
      <c r="S1847" s="208" t="s">
        <v>36</v>
      </c>
      <c r="T1847" s="208" t="s">
        <v>65</v>
      </c>
      <c r="U1847" s="208" t="s">
        <v>66</v>
      </c>
      <c r="V1847" s="208" t="s">
        <v>99</v>
      </c>
      <c r="W1847" s="208" t="s">
        <v>96</v>
      </c>
      <c r="X1847" s="34">
        <v>7689768</v>
      </c>
      <c r="Y1847" s="215" t="str">
        <f t="shared" si="362"/>
        <v>1</v>
      </c>
      <c r="Z1847" s="26">
        <f t="shared" si="361"/>
        <v>7689768</v>
      </c>
      <c r="AA1847" s="208">
        <v>6.9199999999999998E-2</v>
      </c>
      <c r="AB1847" s="35">
        <f t="shared" si="359"/>
        <v>532131.94559999998</v>
      </c>
      <c r="AC1847" s="27">
        <f t="shared" si="352"/>
        <v>53585.686921919994</v>
      </c>
      <c r="AD1847" s="212">
        <v>0.1007</v>
      </c>
      <c r="AE1847" s="211">
        <f t="shared" si="353"/>
        <v>0</v>
      </c>
      <c r="AF1847" s="211" t="str">
        <f>IF(AND(COUNTIFS($J$18:J1847,J1847)=1,AE1847=1),1,"")</f>
        <v/>
      </c>
      <c r="AG1847" s="211" t="str">
        <f>IF(C1847="","",IF(AND(COUNTIFS($J$18:J1847,J1847)=1,C1847&lt;&gt;""),1,""))</f>
        <v/>
      </c>
      <c r="AH1847" s="211" t="str">
        <f>IF(G1847="","",IF(AND(COUNTIFS($J$18:J1847,J1847)=1,G1847&lt;&gt;""),1,""))</f>
        <v/>
      </c>
      <c r="AI1847" s="28">
        <f t="shared" si="354"/>
        <v>31750699.113741599</v>
      </c>
      <c r="AJ1847" s="28">
        <f t="shared" si="355"/>
        <v>4396077.3195289988</v>
      </c>
      <c r="AK1847" s="29">
        <f t="shared" si="356"/>
        <v>0.13845607946397598</v>
      </c>
      <c r="AL1847" s="210"/>
      <c r="AM1847" s="210"/>
      <c r="AN1847" s="210"/>
      <c r="AO1847" s="210"/>
      <c r="AP1847" s="45" t="str">
        <f t="shared" si="357"/>
        <v>20222</v>
      </c>
      <c r="AQ1847" s="45" t="str">
        <f t="shared" si="358"/>
        <v>20222JPY</v>
      </c>
    </row>
    <row r="1848" spans="1:43" s="15" customFormat="1">
      <c r="A1848" s="208" t="s">
        <v>40</v>
      </c>
      <c r="B1848" s="209">
        <v>2021</v>
      </c>
      <c r="C1848" s="209">
        <v>5</v>
      </c>
      <c r="D1848" s="57" t="str">
        <f t="shared" si="360"/>
        <v>Q1</v>
      </c>
      <c r="E1848" s="208" t="s">
        <v>40</v>
      </c>
      <c r="F1848" s="209">
        <v>2022</v>
      </c>
      <c r="G1848" s="209">
        <v>2</v>
      </c>
      <c r="H1848" s="213"/>
      <c r="I1848" s="57" t="str">
        <f t="shared" si="350"/>
        <v>Q4</v>
      </c>
      <c r="J1848" s="204" t="s">
        <v>1894</v>
      </c>
      <c r="K1848" s="213" t="s">
        <v>1746</v>
      </c>
      <c r="L1848" s="210" t="s">
        <v>55</v>
      </c>
      <c r="M1848" s="208" t="s">
        <v>47</v>
      </c>
      <c r="N1848" s="208">
        <v>1</v>
      </c>
      <c r="O1848" s="208"/>
      <c r="P1848" s="57" t="str">
        <f t="shared" si="351"/>
        <v>MAIN UNIT</v>
      </c>
      <c r="Q1848" s="208" t="s">
        <v>48</v>
      </c>
      <c r="R1848" s="208" t="s">
        <v>49</v>
      </c>
      <c r="S1848" s="208" t="s">
        <v>38</v>
      </c>
      <c r="T1848" s="208" t="s">
        <v>326</v>
      </c>
      <c r="U1848" s="208" t="s">
        <v>137</v>
      </c>
      <c r="V1848" s="208" t="s">
        <v>530</v>
      </c>
      <c r="W1848" s="208" t="s">
        <v>51</v>
      </c>
      <c r="X1848" s="34">
        <v>620000</v>
      </c>
      <c r="Y1848" s="215" t="str">
        <f t="shared" si="362"/>
        <v>1.13</v>
      </c>
      <c r="Z1848" s="26">
        <f t="shared" si="361"/>
        <v>620000</v>
      </c>
      <c r="AA1848" s="208">
        <v>1.22</v>
      </c>
      <c r="AB1848" s="35">
        <f t="shared" si="359"/>
        <v>669380.53097345144</v>
      </c>
      <c r="AC1848" s="27">
        <f t="shared" si="352"/>
        <v>81798.300884955766</v>
      </c>
      <c r="AD1848" s="212">
        <v>0.1222</v>
      </c>
      <c r="AE1848" s="211">
        <f t="shared" si="353"/>
        <v>0</v>
      </c>
      <c r="AF1848" s="211" t="str">
        <f>IF(AND(COUNTIFS($J$18:J1848,J1848)=1,AE1848=1),1,"")</f>
        <v/>
      </c>
      <c r="AG1848" s="211">
        <f>IF(C1848="","",IF(AND(COUNTIFS($J$18:J1848,J1848)=1,C1848&lt;&gt;""),1,""))</f>
        <v>1</v>
      </c>
      <c r="AH1848" s="211">
        <f>IF(G1848="","",IF(AND(COUNTIFS($J$18:J1848,J1848)=1,G1848&lt;&gt;""),1,""))</f>
        <v>1</v>
      </c>
      <c r="AI1848" s="28">
        <f t="shared" si="354"/>
        <v>31750699.113741599</v>
      </c>
      <c r="AJ1848" s="28">
        <f t="shared" si="355"/>
        <v>4396077.3195289988</v>
      </c>
      <c r="AK1848" s="29">
        <f t="shared" si="356"/>
        <v>0.13845607946397598</v>
      </c>
      <c r="AL1848" s="210"/>
      <c r="AM1848" s="210"/>
      <c r="AN1848" s="210"/>
      <c r="AO1848" s="210"/>
      <c r="AP1848" s="45" t="str">
        <f t="shared" si="357"/>
        <v>20222</v>
      </c>
      <c r="AQ1848" s="45" t="str">
        <f t="shared" si="358"/>
        <v>20222RMB</v>
      </c>
    </row>
    <row r="1849" spans="1:43" s="15" customFormat="1">
      <c r="A1849" s="208" t="s">
        <v>40</v>
      </c>
      <c r="B1849" s="209">
        <v>2021</v>
      </c>
      <c r="C1849" s="209">
        <v>9</v>
      </c>
      <c r="D1849" s="57" t="str">
        <f t="shared" si="360"/>
        <v>Q2</v>
      </c>
      <c r="E1849" s="208" t="s">
        <v>40</v>
      </c>
      <c r="F1849" s="209">
        <v>2022</v>
      </c>
      <c r="G1849" s="209">
        <v>2</v>
      </c>
      <c r="H1849" s="213"/>
      <c r="I1849" s="57" t="str">
        <f t="shared" si="350"/>
        <v>Q4</v>
      </c>
      <c r="J1849" s="204" t="s">
        <v>1895</v>
      </c>
      <c r="K1849" s="213" t="s">
        <v>1837</v>
      </c>
      <c r="L1849" s="210" t="s">
        <v>1896</v>
      </c>
      <c r="M1849" s="208" t="s">
        <v>47</v>
      </c>
      <c r="N1849" s="208">
        <v>1</v>
      </c>
      <c r="O1849" s="208"/>
      <c r="P1849" s="57" t="str">
        <f t="shared" si="351"/>
        <v>MAIN UNIT</v>
      </c>
      <c r="Q1849" s="208" t="s">
        <v>48</v>
      </c>
      <c r="R1849" s="208" t="s">
        <v>49</v>
      </c>
      <c r="S1849" s="208" t="s">
        <v>36</v>
      </c>
      <c r="T1849" s="208" t="s">
        <v>65</v>
      </c>
      <c r="U1849" s="208" t="s">
        <v>66</v>
      </c>
      <c r="V1849" s="208" t="s">
        <v>119</v>
      </c>
      <c r="W1849" s="208" t="s">
        <v>96</v>
      </c>
      <c r="X1849" s="34">
        <v>24300000</v>
      </c>
      <c r="Y1849" s="215" t="str">
        <f t="shared" si="362"/>
        <v>1</v>
      </c>
      <c r="Z1849" s="26">
        <f t="shared" si="361"/>
        <v>24300000</v>
      </c>
      <c r="AA1849" s="208">
        <v>6.9199999999999998E-2</v>
      </c>
      <c r="AB1849" s="35">
        <f t="shared" si="359"/>
        <v>1681560</v>
      </c>
      <c r="AC1849" s="27">
        <f t="shared" si="352"/>
        <v>440905.03200000001</v>
      </c>
      <c r="AD1849" s="212">
        <v>0.26219999999999999</v>
      </c>
      <c r="AE1849" s="211">
        <f t="shared" si="353"/>
        <v>0</v>
      </c>
      <c r="AF1849" s="211" t="str">
        <f>IF(AND(COUNTIFS($J$18:J1849,J1849)=1,AE1849=1),1,"")</f>
        <v/>
      </c>
      <c r="AG1849" s="211">
        <f>IF(C1849="","",IF(AND(COUNTIFS($J$18:J1849,J1849)=1,C1849&lt;&gt;""),1,""))</f>
        <v>1</v>
      </c>
      <c r="AH1849" s="211">
        <f>IF(G1849="","",IF(AND(COUNTIFS($J$18:J1849,J1849)=1,G1849&lt;&gt;""),1,""))</f>
        <v>1</v>
      </c>
      <c r="AI1849" s="28">
        <f t="shared" si="354"/>
        <v>31750699.113741599</v>
      </c>
      <c r="AJ1849" s="28">
        <f t="shared" si="355"/>
        <v>4396077.3195289988</v>
      </c>
      <c r="AK1849" s="29">
        <f t="shared" si="356"/>
        <v>0.13845607946397598</v>
      </c>
      <c r="AL1849" s="210"/>
      <c r="AM1849" s="210"/>
      <c r="AN1849" s="210"/>
      <c r="AO1849" s="210"/>
      <c r="AP1849" s="45" t="str">
        <f t="shared" si="357"/>
        <v>20222</v>
      </c>
      <c r="AQ1849" s="45" t="str">
        <f t="shared" si="358"/>
        <v>20222JPY</v>
      </c>
    </row>
    <row r="1850" spans="1:43" s="15" customFormat="1">
      <c r="A1850" s="208" t="s">
        <v>40</v>
      </c>
      <c r="B1850" s="209">
        <v>2021</v>
      </c>
      <c r="C1850" s="209">
        <v>9</v>
      </c>
      <c r="D1850" s="57" t="str">
        <f t="shared" si="360"/>
        <v>Q2</v>
      </c>
      <c r="E1850" s="208" t="s">
        <v>40</v>
      </c>
      <c r="F1850" s="209">
        <v>2022</v>
      </c>
      <c r="G1850" s="209">
        <v>2</v>
      </c>
      <c r="H1850" s="213"/>
      <c r="I1850" s="57" t="str">
        <f t="shared" si="350"/>
        <v>Q4</v>
      </c>
      <c r="J1850" s="204" t="s">
        <v>1897</v>
      </c>
      <c r="K1850" s="213" t="s">
        <v>1898</v>
      </c>
      <c r="L1850" s="210" t="s">
        <v>55</v>
      </c>
      <c r="M1850" s="208" t="s">
        <v>47</v>
      </c>
      <c r="N1850" s="208">
        <v>1</v>
      </c>
      <c r="O1850" s="208"/>
      <c r="P1850" s="57" t="str">
        <f t="shared" si="351"/>
        <v>MAIN UNIT</v>
      </c>
      <c r="Q1850" s="208" t="s">
        <v>48</v>
      </c>
      <c r="R1850" s="208" t="s">
        <v>49</v>
      </c>
      <c r="S1850" s="208" t="s">
        <v>37</v>
      </c>
      <c r="T1850" s="208" t="s">
        <v>57</v>
      </c>
      <c r="U1850" s="208" t="s">
        <v>58</v>
      </c>
      <c r="V1850" s="208" t="s">
        <v>59</v>
      </c>
      <c r="W1850" s="208" t="s">
        <v>51</v>
      </c>
      <c r="X1850" s="34">
        <v>650000</v>
      </c>
      <c r="Y1850" s="215" t="str">
        <f t="shared" si="362"/>
        <v>1.13</v>
      </c>
      <c r="Z1850" s="26">
        <f t="shared" si="361"/>
        <v>650000</v>
      </c>
      <c r="AA1850" s="208">
        <v>1.22</v>
      </c>
      <c r="AB1850" s="35">
        <f t="shared" si="359"/>
        <v>701769.91150442476</v>
      </c>
      <c r="AC1850" s="27">
        <f t="shared" si="352"/>
        <v>106247.96460176991</v>
      </c>
      <c r="AD1850" s="212">
        <v>0.15140000000000001</v>
      </c>
      <c r="AE1850" s="211">
        <f t="shared" si="353"/>
        <v>0</v>
      </c>
      <c r="AF1850" s="211" t="str">
        <f>IF(AND(COUNTIFS($J$18:J1850,J1850)=1,AE1850=1),1,"")</f>
        <v/>
      </c>
      <c r="AG1850" s="211">
        <f>IF(C1850="","",IF(AND(COUNTIFS($J$18:J1850,J1850)=1,C1850&lt;&gt;""),1,""))</f>
        <v>1</v>
      </c>
      <c r="AH1850" s="211">
        <f>IF(G1850="","",IF(AND(COUNTIFS($J$18:J1850,J1850)=1,G1850&lt;&gt;""),1,""))</f>
        <v>1</v>
      </c>
      <c r="AI1850" s="28">
        <f t="shared" si="354"/>
        <v>31750699.113741599</v>
      </c>
      <c r="AJ1850" s="28">
        <f t="shared" si="355"/>
        <v>4396077.3195289988</v>
      </c>
      <c r="AK1850" s="29">
        <f t="shared" si="356"/>
        <v>0.13845607946397598</v>
      </c>
      <c r="AL1850" s="210"/>
      <c r="AM1850" s="210"/>
      <c r="AN1850" s="210"/>
      <c r="AO1850" s="210"/>
      <c r="AP1850" s="45" t="str">
        <f t="shared" si="357"/>
        <v>20222</v>
      </c>
      <c r="AQ1850" s="45" t="str">
        <f t="shared" si="358"/>
        <v>20222RMB</v>
      </c>
    </row>
    <row r="1851" spans="1:43" s="15" customFormat="1">
      <c r="A1851" s="208" t="s">
        <v>40</v>
      </c>
      <c r="B1851" s="209">
        <v>2021</v>
      </c>
      <c r="C1851" s="209">
        <v>9</v>
      </c>
      <c r="D1851" s="57" t="str">
        <f t="shared" si="360"/>
        <v>Q2</v>
      </c>
      <c r="E1851" s="208" t="s">
        <v>40</v>
      </c>
      <c r="F1851" s="209">
        <v>2022</v>
      </c>
      <c r="G1851" s="209">
        <v>2</v>
      </c>
      <c r="H1851" s="213"/>
      <c r="I1851" s="57" t="str">
        <f t="shared" si="350"/>
        <v>Q4</v>
      </c>
      <c r="J1851" s="204" t="s">
        <v>1897</v>
      </c>
      <c r="K1851" s="213" t="s">
        <v>1898</v>
      </c>
      <c r="L1851" s="210" t="s">
        <v>55</v>
      </c>
      <c r="M1851" s="208" t="s">
        <v>47</v>
      </c>
      <c r="N1851" s="208">
        <v>1</v>
      </c>
      <c r="O1851" s="208"/>
      <c r="P1851" s="57" t="str">
        <f t="shared" si="351"/>
        <v>MAIN UNIT</v>
      </c>
      <c r="Q1851" s="208" t="s">
        <v>48</v>
      </c>
      <c r="R1851" s="208" t="s">
        <v>49</v>
      </c>
      <c r="S1851" s="208" t="s">
        <v>37</v>
      </c>
      <c r="T1851" s="208" t="s">
        <v>57</v>
      </c>
      <c r="U1851" s="208" t="s">
        <v>58</v>
      </c>
      <c r="V1851" s="208" t="s">
        <v>59</v>
      </c>
      <c r="W1851" s="208" t="s">
        <v>51</v>
      </c>
      <c r="X1851" s="34">
        <v>650000</v>
      </c>
      <c r="Y1851" s="215" t="str">
        <f t="shared" si="362"/>
        <v>1.13</v>
      </c>
      <c r="Z1851" s="26">
        <f t="shared" si="361"/>
        <v>650000</v>
      </c>
      <c r="AA1851" s="208">
        <v>1.22</v>
      </c>
      <c r="AB1851" s="35">
        <f t="shared" si="359"/>
        <v>701769.91150442476</v>
      </c>
      <c r="AC1851" s="27">
        <f t="shared" si="352"/>
        <v>106247.96460176991</v>
      </c>
      <c r="AD1851" s="212">
        <v>0.15140000000000001</v>
      </c>
      <c r="AE1851" s="211">
        <f t="shared" si="353"/>
        <v>0</v>
      </c>
      <c r="AF1851" s="211" t="str">
        <f>IF(AND(COUNTIFS($J$18:J1851,J1851)=1,AE1851=1),1,"")</f>
        <v/>
      </c>
      <c r="AG1851" s="211" t="str">
        <f>IF(C1851="","",IF(AND(COUNTIFS($J$18:J1851,J1851)=1,C1851&lt;&gt;""),1,""))</f>
        <v/>
      </c>
      <c r="AH1851" s="211" t="str">
        <f>IF(G1851="","",IF(AND(COUNTIFS($J$18:J1851,J1851)=1,G1851&lt;&gt;""),1,""))</f>
        <v/>
      </c>
      <c r="AI1851" s="28">
        <f t="shared" si="354"/>
        <v>31750699.113741599</v>
      </c>
      <c r="AJ1851" s="28">
        <f t="shared" si="355"/>
        <v>4396077.3195289988</v>
      </c>
      <c r="AK1851" s="29">
        <f t="shared" si="356"/>
        <v>0.13845607946397598</v>
      </c>
      <c r="AL1851" s="210"/>
      <c r="AM1851" s="210"/>
      <c r="AN1851" s="210"/>
      <c r="AO1851" s="210"/>
      <c r="AP1851" s="45" t="str">
        <f t="shared" si="357"/>
        <v>20222</v>
      </c>
      <c r="AQ1851" s="45" t="str">
        <f t="shared" si="358"/>
        <v>20222RMB</v>
      </c>
    </row>
    <row r="1852" spans="1:43" s="15" customFormat="1">
      <c r="A1852" s="208" t="s">
        <v>40</v>
      </c>
      <c r="B1852" s="209">
        <v>2021</v>
      </c>
      <c r="C1852" s="209">
        <v>9</v>
      </c>
      <c r="D1852" s="57" t="str">
        <f t="shared" si="360"/>
        <v>Q2</v>
      </c>
      <c r="E1852" s="208" t="s">
        <v>40</v>
      </c>
      <c r="F1852" s="209">
        <v>2022</v>
      </c>
      <c r="G1852" s="209">
        <v>2</v>
      </c>
      <c r="H1852" s="213"/>
      <c r="I1852" s="57" t="str">
        <f t="shared" si="350"/>
        <v>Q4</v>
      </c>
      <c r="J1852" s="204" t="s">
        <v>1897</v>
      </c>
      <c r="K1852" s="213" t="s">
        <v>1898</v>
      </c>
      <c r="L1852" s="210" t="s">
        <v>55</v>
      </c>
      <c r="M1852" s="208" t="s">
        <v>47</v>
      </c>
      <c r="N1852" s="208">
        <v>1</v>
      </c>
      <c r="O1852" s="208"/>
      <c r="P1852" s="57" t="str">
        <f t="shared" si="351"/>
        <v>MAIN UNIT</v>
      </c>
      <c r="Q1852" s="208" t="s">
        <v>48</v>
      </c>
      <c r="R1852" s="208" t="s">
        <v>49</v>
      </c>
      <c r="S1852" s="208" t="s">
        <v>37</v>
      </c>
      <c r="T1852" s="208" t="s">
        <v>57</v>
      </c>
      <c r="U1852" s="208" t="s">
        <v>58</v>
      </c>
      <c r="V1852" s="208" t="s">
        <v>59</v>
      </c>
      <c r="W1852" s="208" t="s">
        <v>51</v>
      </c>
      <c r="X1852" s="34">
        <v>650000</v>
      </c>
      <c r="Y1852" s="215" t="str">
        <f t="shared" si="362"/>
        <v>1.13</v>
      </c>
      <c r="Z1852" s="26">
        <f t="shared" si="361"/>
        <v>650000</v>
      </c>
      <c r="AA1852" s="208">
        <v>1.22</v>
      </c>
      <c r="AB1852" s="35">
        <f t="shared" si="359"/>
        <v>701769.91150442476</v>
      </c>
      <c r="AC1852" s="27">
        <f t="shared" si="352"/>
        <v>106247.96460176991</v>
      </c>
      <c r="AD1852" s="212">
        <v>0.15140000000000001</v>
      </c>
      <c r="AE1852" s="211">
        <f t="shared" si="353"/>
        <v>0</v>
      </c>
      <c r="AF1852" s="211" t="str">
        <f>IF(AND(COUNTIFS($J$18:J1852,J1852)=1,AE1852=1),1,"")</f>
        <v/>
      </c>
      <c r="AG1852" s="211" t="str">
        <f>IF(C1852="","",IF(AND(COUNTIFS($J$18:J1852,J1852)=1,C1852&lt;&gt;""),1,""))</f>
        <v/>
      </c>
      <c r="AH1852" s="211" t="str">
        <f>IF(G1852="","",IF(AND(COUNTIFS($J$18:J1852,J1852)=1,G1852&lt;&gt;""),1,""))</f>
        <v/>
      </c>
      <c r="AI1852" s="28">
        <f t="shared" si="354"/>
        <v>31750699.113741599</v>
      </c>
      <c r="AJ1852" s="28">
        <f t="shared" si="355"/>
        <v>4396077.3195289988</v>
      </c>
      <c r="AK1852" s="29">
        <f t="shared" si="356"/>
        <v>0.13845607946397598</v>
      </c>
      <c r="AL1852" s="210"/>
      <c r="AM1852" s="210"/>
      <c r="AN1852" s="210"/>
      <c r="AO1852" s="210"/>
      <c r="AP1852" s="45" t="str">
        <f t="shared" si="357"/>
        <v>20222</v>
      </c>
      <c r="AQ1852" s="45" t="str">
        <f t="shared" si="358"/>
        <v>20222RMB</v>
      </c>
    </row>
    <row r="1853" spans="1:43" s="15" customFormat="1">
      <c r="A1853" s="208" t="s">
        <v>40</v>
      </c>
      <c r="B1853" s="209">
        <v>2021</v>
      </c>
      <c r="C1853" s="209">
        <v>9</v>
      </c>
      <c r="D1853" s="57" t="str">
        <f t="shared" si="360"/>
        <v>Q2</v>
      </c>
      <c r="E1853" s="208" t="s">
        <v>40</v>
      </c>
      <c r="F1853" s="209">
        <v>2022</v>
      </c>
      <c r="G1853" s="209">
        <v>2</v>
      </c>
      <c r="H1853" s="213"/>
      <c r="I1853" s="57" t="str">
        <f t="shared" si="350"/>
        <v>Q4</v>
      </c>
      <c r="J1853" s="204" t="s">
        <v>1897</v>
      </c>
      <c r="K1853" s="213" t="s">
        <v>1898</v>
      </c>
      <c r="L1853" s="210" t="s">
        <v>79</v>
      </c>
      <c r="M1853" s="208" t="s">
        <v>47</v>
      </c>
      <c r="N1853" s="208">
        <v>1</v>
      </c>
      <c r="O1853" s="208"/>
      <c r="P1853" s="57" t="str">
        <f t="shared" si="351"/>
        <v>MAIN UNIT</v>
      </c>
      <c r="Q1853" s="208" t="s">
        <v>48</v>
      </c>
      <c r="R1853" s="208" t="s">
        <v>49</v>
      </c>
      <c r="S1853" s="208" t="s">
        <v>37</v>
      </c>
      <c r="T1853" s="208" t="s">
        <v>57</v>
      </c>
      <c r="U1853" s="208" t="s">
        <v>58</v>
      </c>
      <c r="V1853" s="208" t="s">
        <v>59</v>
      </c>
      <c r="W1853" s="208" t="s">
        <v>51</v>
      </c>
      <c r="X1853" s="34">
        <v>910000</v>
      </c>
      <c r="Y1853" s="215" t="str">
        <f t="shared" si="362"/>
        <v>1.13</v>
      </c>
      <c r="Z1853" s="26">
        <f t="shared" si="361"/>
        <v>910000</v>
      </c>
      <c r="AA1853" s="208">
        <v>1.22</v>
      </c>
      <c r="AB1853" s="35">
        <f t="shared" si="359"/>
        <v>982477.87610619469</v>
      </c>
      <c r="AC1853" s="27">
        <f t="shared" si="352"/>
        <v>148747.15044247787</v>
      </c>
      <c r="AD1853" s="212">
        <v>0.15140000000000001</v>
      </c>
      <c r="AE1853" s="211">
        <f t="shared" si="353"/>
        <v>0</v>
      </c>
      <c r="AF1853" s="211" t="str">
        <f>IF(AND(COUNTIFS($J$18:J1853,J1853)=1,AE1853=1),1,"")</f>
        <v/>
      </c>
      <c r="AG1853" s="211" t="str">
        <f>IF(C1853="","",IF(AND(COUNTIFS($J$18:J1853,J1853)=1,C1853&lt;&gt;""),1,""))</f>
        <v/>
      </c>
      <c r="AH1853" s="211" t="str">
        <f>IF(G1853="","",IF(AND(COUNTIFS($J$18:J1853,J1853)=1,G1853&lt;&gt;""),1,""))</f>
        <v/>
      </c>
      <c r="AI1853" s="28">
        <f t="shared" si="354"/>
        <v>31750699.113741599</v>
      </c>
      <c r="AJ1853" s="28">
        <f t="shared" si="355"/>
        <v>4396077.3195289988</v>
      </c>
      <c r="AK1853" s="29">
        <f t="shared" si="356"/>
        <v>0.13845607946397598</v>
      </c>
      <c r="AL1853" s="210"/>
      <c r="AM1853" s="210"/>
      <c r="AN1853" s="210"/>
      <c r="AO1853" s="210"/>
      <c r="AP1853" s="45" t="str">
        <f t="shared" si="357"/>
        <v>20222</v>
      </c>
      <c r="AQ1853" s="45" t="str">
        <f t="shared" si="358"/>
        <v>20222RMB</v>
      </c>
    </row>
    <row r="1854" spans="1:43" s="15" customFormat="1">
      <c r="A1854" s="208" t="s">
        <v>40</v>
      </c>
      <c r="B1854" s="209">
        <v>2021</v>
      </c>
      <c r="C1854" s="209">
        <v>9</v>
      </c>
      <c r="D1854" s="57" t="str">
        <f t="shared" si="360"/>
        <v>Q2</v>
      </c>
      <c r="E1854" s="208" t="s">
        <v>40</v>
      </c>
      <c r="F1854" s="209">
        <v>2022</v>
      </c>
      <c r="G1854" s="209">
        <v>2</v>
      </c>
      <c r="H1854" s="213"/>
      <c r="I1854" s="57" t="str">
        <f t="shared" si="350"/>
        <v>Q4</v>
      </c>
      <c r="J1854" s="204" t="s">
        <v>1899</v>
      </c>
      <c r="K1854" s="213" t="s">
        <v>1900</v>
      </c>
      <c r="L1854" s="210" t="s">
        <v>79</v>
      </c>
      <c r="M1854" s="208" t="s">
        <v>47</v>
      </c>
      <c r="N1854" s="208">
        <v>1</v>
      </c>
      <c r="O1854" s="208"/>
      <c r="P1854" s="57" t="str">
        <f t="shared" si="351"/>
        <v>MAIN UNIT</v>
      </c>
      <c r="Q1854" s="208" t="s">
        <v>48</v>
      </c>
      <c r="R1854" s="208" t="s">
        <v>49</v>
      </c>
      <c r="S1854" s="208" t="s">
        <v>36</v>
      </c>
      <c r="T1854" s="208" t="s">
        <v>65</v>
      </c>
      <c r="U1854" s="208" t="s">
        <v>66</v>
      </c>
      <c r="V1854" s="208" t="s">
        <v>109</v>
      </c>
      <c r="W1854" s="208" t="s">
        <v>51</v>
      </c>
      <c r="X1854" s="34">
        <v>1310000</v>
      </c>
      <c r="Y1854" s="215" t="str">
        <f t="shared" si="362"/>
        <v>1.13</v>
      </c>
      <c r="Z1854" s="26">
        <f t="shared" si="361"/>
        <v>1310000</v>
      </c>
      <c r="AA1854" s="208">
        <v>1.22</v>
      </c>
      <c r="AB1854" s="35">
        <f t="shared" si="359"/>
        <v>1414336.2831858408</v>
      </c>
      <c r="AC1854" s="27">
        <f t="shared" si="352"/>
        <v>285271.62831858406</v>
      </c>
      <c r="AD1854" s="212">
        <v>0.20169999999999999</v>
      </c>
      <c r="AE1854" s="211">
        <f t="shared" si="353"/>
        <v>0</v>
      </c>
      <c r="AF1854" s="211" t="str">
        <f>IF(AND(COUNTIFS($J$18:J1854,J1854)=1,AE1854=1),1,"")</f>
        <v/>
      </c>
      <c r="AG1854" s="211">
        <f>IF(C1854="","",IF(AND(COUNTIFS($J$18:J1854,J1854)=1,C1854&lt;&gt;""),1,""))</f>
        <v>1</v>
      </c>
      <c r="AH1854" s="211">
        <f>IF(G1854="","",IF(AND(COUNTIFS($J$18:J1854,J1854)=1,G1854&lt;&gt;""),1,""))</f>
        <v>1</v>
      </c>
      <c r="AI1854" s="28">
        <f t="shared" si="354"/>
        <v>31750699.113741599</v>
      </c>
      <c r="AJ1854" s="28">
        <f t="shared" si="355"/>
        <v>4396077.3195289988</v>
      </c>
      <c r="AK1854" s="29">
        <f t="shared" si="356"/>
        <v>0.13845607946397598</v>
      </c>
      <c r="AL1854" s="210"/>
      <c r="AM1854" s="210"/>
      <c r="AN1854" s="210"/>
      <c r="AO1854" s="210"/>
      <c r="AP1854" s="45" t="str">
        <f t="shared" si="357"/>
        <v>20222</v>
      </c>
      <c r="AQ1854" s="45" t="str">
        <f t="shared" si="358"/>
        <v>20222RMB</v>
      </c>
    </row>
    <row r="1855" spans="1:43" s="15" customFormat="1" ht="26.4">
      <c r="A1855" s="208" t="s">
        <v>40</v>
      </c>
      <c r="B1855" s="209">
        <v>2021</v>
      </c>
      <c r="C1855" s="209">
        <v>11</v>
      </c>
      <c r="D1855" s="57" t="str">
        <f t="shared" si="360"/>
        <v>Q3</v>
      </c>
      <c r="E1855" s="208" t="s">
        <v>40</v>
      </c>
      <c r="F1855" s="209">
        <v>2022</v>
      </c>
      <c r="G1855" s="209">
        <v>2</v>
      </c>
      <c r="H1855" s="213"/>
      <c r="I1855" s="57" t="str">
        <f t="shared" si="350"/>
        <v>Q4</v>
      </c>
      <c r="J1855" s="204" t="s">
        <v>1901</v>
      </c>
      <c r="K1855" s="213" t="s">
        <v>54</v>
      </c>
      <c r="L1855" s="210" t="s">
        <v>1902</v>
      </c>
      <c r="M1855" s="208" t="s">
        <v>354</v>
      </c>
      <c r="N1855" s="208">
        <v>0</v>
      </c>
      <c r="O1855" s="208">
        <v>1</v>
      </c>
      <c r="P1855" s="57" t="str">
        <f t="shared" si="351"/>
        <v>SERVICE/ PARTS</v>
      </c>
      <c r="Q1855" s="208" t="s">
        <v>48</v>
      </c>
      <c r="R1855" s="208" t="s">
        <v>49</v>
      </c>
      <c r="S1855" s="208" t="s">
        <v>37</v>
      </c>
      <c r="T1855" s="208" t="s">
        <v>57</v>
      </c>
      <c r="U1855" s="208" t="s">
        <v>58</v>
      </c>
      <c r="V1855" s="208" t="s">
        <v>59</v>
      </c>
      <c r="W1855" s="208" t="s">
        <v>51</v>
      </c>
      <c r="X1855" s="34">
        <v>6175</v>
      </c>
      <c r="Y1855" s="215" t="str">
        <f t="shared" si="362"/>
        <v>1.13</v>
      </c>
      <c r="Z1855" s="26">
        <f t="shared" si="361"/>
        <v>6175</v>
      </c>
      <c r="AA1855" s="208">
        <v>1.22</v>
      </c>
      <c r="AB1855" s="35">
        <f t="shared" si="359"/>
        <v>6666.8141592920356</v>
      </c>
      <c r="AC1855" s="27">
        <f t="shared" si="352"/>
        <v>1190.6930088495576</v>
      </c>
      <c r="AD1855" s="212">
        <v>0.17860000000000001</v>
      </c>
      <c r="AE1855" s="211">
        <f t="shared" si="353"/>
        <v>0</v>
      </c>
      <c r="AF1855" s="211" t="str">
        <f>IF(AND(COUNTIFS($J$18:J1855,J1855)=1,AE1855=1),1,"")</f>
        <v/>
      </c>
      <c r="AG1855" s="211">
        <f>IF(C1855="","",IF(AND(COUNTIFS($J$18:J1855,J1855)=1,C1855&lt;&gt;""),1,""))</f>
        <v>1</v>
      </c>
      <c r="AH1855" s="211">
        <f>IF(G1855="","",IF(AND(COUNTIFS($J$18:J1855,J1855)=1,G1855&lt;&gt;""),1,""))</f>
        <v>1</v>
      </c>
      <c r="AI1855" s="28">
        <f t="shared" si="354"/>
        <v>31750699.113741599</v>
      </c>
      <c r="AJ1855" s="28">
        <f t="shared" si="355"/>
        <v>4396077.3195289988</v>
      </c>
      <c r="AK1855" s="29">
        <f t="shared" si="356"/>
        <v>0.13845607946397598</v>
      </c>
      <c r="AL1855" s="210"/>
      <c r="AM1855" s="210"/>
      <c r="AN1855" s="210"/>
      <c r="AO1855" s="210"/>
      <c r="AP1855" s="45" t="str">
        <f t="shared" si="357"/>
        <v>20222</v>
      </c>
      <c r="AQ1855" s="45" t="str">
        <f t="shared" si="358"/>
        <v>20222RMB</v>
      </c>
    </row>
    <row r="1856" spans="1:43" s="15" customFormat="1" ht="26.4">
      <c r="A1856" s="208" t="s">
        <v>40</v>
      </c>
      <c r="B1856" s="209">
        <v>2021</v>
      </c>
      <c r="C1856" s="209">
        <v>11</v>
      </c>
      <c r="D1856" s="57" t="str">
        <f t="shared" si="360"/>
        <v>Q3</v>
      </c>
      <c r="E1856" s="208" t="s">
        <v>40</v>
      </c>
      <c r="F1856" s="209">
        <v>2022</v>
      </c>
      <c r="G1856" s="209">
        <v>2</v>
      </c>
      <c r="H1856" s="213"/>
      <c r="I1856" s="57" t="str">
        <f t="shared" si="350"/>
        <v>Q4</v>
      </c>
      <c r="J1856" s="204" t="s">
        <v>1901</v>
      </c>
      <c r="K1856" s="213" t="s">
        <v>54</v>
      </c>
      <c r="L1856" s="210" t="s">
        <v>1902</v>
      </c>
      <c r="M1856" s="208" t="s">
        <v>354</v>
      </c>
      <c r="N1856" s="208">
        <v>0</v>
      </c>
      <c r="O1856" s="208">
        <v>1</v>
      </c>
      <c r="P1856" s="57" t="str">
        <f t="shared" si="351"/>
        <v>SERVICE/ PARTS</v>
      </c>
      <c r="Q1856" s="208" t="s">
        <v>48</v>
      </c>
      <c r="R1856" s="208" t="s">
        <v>49</v>
      </c>
      <c r="S1856" s="208" t="s">
        <v>37</v>
      </c>
      <c r="T1856" s="208" t="s">
        <v>57</v>
      </c>
      <c r="U1856" s="208" t="s">
        <v>58</v>
      </c>
      <c r="V1856" s="208" t="s">
        <v>59</v>
      </c>
      <c r="W1856" s="208" t="s">
        <v>51</v>
      </c>
      <c r="X1856" s="34">
        <v>6175</v>
      </c>
      <c r="Y1856" s="215" t="str">
        <f t="shared" si="362"/>
        <v>1.13</v>
      </c>
      <c r="Z1856" s="26">
        <f t="shared" si="361"/>
        <v>6175</v>
      </c>
      <c r="AA1856" s="208">
        <v>1.22</v>
      </c>
      <c r="AB1856" s="35">
        <f t="shared" si="359"/>
        <v>6666.8141592920356</v>
      </c>
      <c r="AC1856" s="27">
        <f t="shared" si="352"/>
        <v>1190.6930088495576</v>
      </c>
      <c r="AD1856" s="212">
        <v>0.17860000000000001</v>
      </c>
      <c r="AE1856" s="211">
        <f t="shared" si="353"/>
        <v>0</v>
      </c>
      <c r="AF1856" s="211" t="str">
        <f>IF(AND(COUNTIFS($J$18:J1856,J1856)=1,AE1856=1),1,"")</f>
        <v/>
      </c>
      <c r="AG1856" s="211" t="str">
        <f>IF(C1856="","",IF(AND(COUNTIFS($J$18:J1856,J1856)=1,C1856&lt;&gt;""),1,""))</f>
        <v/>
      </c>
      <c r="AH1856" s="211" t="str">
        <f>IF(G1856="","",IF(AND(COUNTIFS($J$18:J1856,J1856)=1,G1856&lt;&gt;""),1,""))</f>
        <v/>
      </c>
      <c r="AI1856" s="28">
        <f t="shared" si="354"/>
        <v>31750699.113741599</v>
      </c>
      <c r="AJ1856" s="28">
        <f t="shared" si="355"/>
        <v>4396077.3195289988</v>
      </c>
      <c r="AK1856" s="29">
        <f t="shared" si="356"/>
        <v>0.13845607946397598</v>
      </c>
      <c r="AL1856" s="210"/>
      <c r="AM1856" s="210"/>
      <c r="AN1856" s="210"/>
      <c r="AO1856" s="210"/>
      <c r="AP1856" s="45" t="str">
        <f t="shared" si="357"/>
        <v>20222</v>
      </c>
      <c r="AQ1856" s="45" t="str">
        <f t="shared" si="358"/>
        <v>20222RMB</v>
      </c>
    </row>
    <row r="1857" spans="1:43" s="15" customFormat="1" ht="26.4">
      <c r="A1857" s="208" t="s">
        <v>40</v>
      </c>
      <c r="B1857" s="209">
        <v>2021</v>
      </c>
      <c r="C1857" s="209">
        <v>11</v>
      </c>
      <c r="D1857" s="57" t="str">
        <f t="shared" si="360"/>
        <v>Q3</v>
      </c>
      <c r="E1857" s="208" t="s">
        <v>40</v>
      </c>
      <c r="F1857" s="209">
        <v>2022</v>
      </c>
      <c r="G1857" s="209">
        <v>2</v>
      </c>
      <c r="H1857" s="213"/>
      <c r="I1857" s="57" t="str">
        <f t="shared" si="350"/>
        <v>Q4</v>
      </c>
      <c r="J1857" s="204" t="s">
        <v>1901</v>
      </c>
      <c r="K1857" s="213" t="s">
        <v>54</v>
      </c>
      <c r="L1857" s="210" t="s">
        <v>1902</v>
      </c>
      <c r="M1857" s="208" t="s">
        <v>354</v>
      </c>
      <c r="N1857" s="208">
        <v>0</v>
      </c>
      <c r="O1857" s="208">
        <v>1</v>
      </c>
      <c r="P1857" s="57" t="str">
        <f t="shared" si="351"/>
        <v>SERVICE/ PARTS</v>
      </c>
      <c r="Q1857" s="208" t="s">
        <v>48</v>
      </c>
      <c r="R1857" s="208" t="s">
        <v>49</v>
      </c>
      <c r="S1857" s="208" t="s">
        <v>37</v>
      </c>
      <c r="T1857" s="208" t="s">
        <v>57</v>
      </c>
      <c r="U1857" s="208" t="s">
        <v>58</v>
      </c>
      <c r="V1857" s="208" t="s">
        <v>59</v>
      </c>
      <c r="W1857" s="208" t="s">
        <v>51</v>
      </c>
      <c r="X1857" s="34">
        <v>6175</v>
      </c>
      <c r="Y1857" s="215" t="str">
        <f t="shared" si="362"/>
        <v>1.13</v>
      </c>
      <c r="Z1857" s="26">
        <f t="shared" si="361"/>
        <v>6175</v>
      </c>
      <c r="AA1857" s="208">
        <v>1.22</v>
      </c>
      <c r="AB1857" s="35">
        <f t="shared" si="359"/>
        <v>6666.8141592920356</v>
      </c>
      <c r="AC1857" s="27">
        <f t="shared" si="352"/>
        <v>1190.6930088495576</v>
      </c>
      <c r="AD1857" s="212">
        <v>0.17860000000000001</v>
      </c>
      <c r="AE1857" s="211">
        <f t="shared" si="353"/>
        <v>0</v>
      </c>
      <c r="AF1857" s="211" t="str">
        <f>IF(AND(COUNTIFS($J$18:J1857,J1857)=1,AE1857=1),1,"")</f>
        <v/>
      </c>
      <c r="AG1857" s="211" t="str">
        <f>IF(C1857="","",IF(AND(COUNTIFS($J$18:J1857,J1857)=1,C1857&lt;&gt;""),1,""))</f>
        <v/>
      </c>
      <c r="AH1857" s="211" t="str">
        <f>IF(G1857="","",IF(AND(COUNTIFS($J$18:J1857,J1857)=1,G1857&lt;&gt;""),1,""))</f>
        <v/>
      </c>
      <c r="AI1857" s="28">
        <f t="shared" si="354"/>
        <v>31750699.113741599</v>
      </c>
      <c r="AJ1857" s="28">
        <f t="shared" si="355"/>
        <v>4396077.3195289988</v>
      </c>
      <c r="AK1857" s="29">
        <f t="shared" si="356"/>
        <v>0.13845607946397598</v>
      </c>
      <c r="AL1857" s="210"/>
      <c r="AM1857" s="210"/>
      <c r="AN1857" s="210"/>
      <c r="AO1857" s="210"/>
      <c r="AP1857" s="45" t="str">
        <f t="shared" si="357"/>
        <v>20222</v>
      </c>
      <c r="AQ1857" s="45" t="str">
        <f t="shared" si="358"/>
        <v>20222RMB</v>
      </c>
    </row>
    <row r="1858" spans="1:43" s="15" customFormat="1" ht="26.4">
      <c r="A1858" s="208" t="s">
        <v>40</v>
      </c>
      <c r="B1858" s="209">
        <v>2021</v>
      </c>
      <c r="C1858" s="209">
        <v>11</v>
      </c>
      <c r="D1858" s="57" t="str">
        <f t="shared" si="360"/>
        <v>Q3</v>
      </c>
      <c r="E1858" s="208" t="s">
        <v>40</v>
      </c>
      <c r="F1858" s="209">
        <v>2022</v>
      </c>
      <c r="G1858" s="209">
        <v>2</v>
      </c>
      <c r="H1858" s="213"/>
      <c r="I1858" s="57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204" t="s">
        <v>1901</v>
      </c>
      <c r="K1858" s="213" t="s">
        <v>54</v>
      </c>
      <c r="L1858" s="210" t="s">
        <v>1902</v>
      </c>
      <c r="M1858" s="208" t="s">
        <v>354</v>
      </c>
      <c r="N1858" s="208">
        <v>0</v>
      </c>
      <c r="O1858" s="208">
        <v>1</v>
      </c>
      <c r="P1858" s="57" t="str">
        <f t="shared" ref="P1858:P1921" si="364">IF(M1858="","",IF(AND(N1858&gt;0,L1858&lt;&gt;""),"MAIN UNIT",IF(AND(O1858&gt;0,L1858&lt;&gt;""),"SERVICE/ PARTS","C66 SERVICE/OTHERS")))</f>
        <v>SERVICE/ PARTS</v>
      </c>
      <c r="Q1858" s="208" t="s">
        <v>48</v>
      </c>
      <c r="R1858" s="208" t="s">
        <v>49</v>
      </c>
      <c r="S1858" s="208" t="s">
        <v>37</v>
      </c>
      <c r="T1858" s="208" t="s">
        <v>57</v>
      </c>
      <c r="U1858" s="208" t="s">
        <v>58</v>
      </c>
      <c r="V1858" s="208" t="s">
        <v>59</v>
      </c>
      <c r="W1858" s="208" t="s">
        <v>51</v>
      </c>
      <c r="X1858" s="34">
        <v>6175</v>
      </c>
      <c r="Y1858" s="215" t="str">
        <f t="shared" si="362"/>
        <v>1.13</v>
      </c>
      <c r="Z1858" s="26">
        <f t="shared" si="361"/>
        <v>6175</v>
      </c>
      <c r="AA1858" s="208">
        <v>1.22</v>
      </c>
      <c r="AB1858" s="35">
        <f t="shared" si="359"/>
        <v>6666.8141592920356</v>
      </c>
      <c r="AC1858" s="27">
        <f t="shared" ref="AC1858:AC1921" si="365">IF(R1858&lt;&gt;"",AB1858*AD1858,"")</f>
        <v>1190.6930088495576</v>
      </c>
      <c r="AD1858" s="212">
        <v>0.17860000000000001</v>
      </c>
      <c r="AE1858" s="211">
        <f t="shared" ref="AE1858:AE1921" si="366">IF(Q1858="","",IF(Q1858="Yes",1,0))</f>
        <v>0</v>
      </c>
      <c r="AF1858" s="211" t="str">
        <f>IF(AND(COUNTIFS($J$18:J1858,J1858)=1,AE1858=1),1,"")</f>
        <v/>
      </c>
      <c r="AG1858" s="211" t="str">
        <f>IF(C1858="","",IF(AND(COUNTIFS($J$18:J1858,J1858)=1,C1858&lt;&gt;""),1,""))</f>
        <v/>
      </c>
      <c r="AH1858" s="211" t="str">
        <f>IF(G1858="","",IF(AND(COUNTIFS($J$18:J1858,J1858)=1,G1858&lt;&gt;""),1,""))</f>
        <v/>
      </c>
      <c r="AI1858" s="28">
        <f t="shared" ref="AI1858:AI1921" si="367">IF(P1858="C66 SERVICE","",SUMIFS(AB:AB,F:F,F1858,G:G,G1858,E:E,E1858))</f>
        <v>31750699.113741599</v>
      </c>
      <c r="AJ1858" s="28">
        <f t="shared" ref="AJ1858:AJ1921" si="368">IF(P1858="C66 SERVICE","",SUMIFS(AC:AC,F:F,F1858,G:G,G1858,E:E,E1858))</f>
        <v>4396077.3195289988</v>
      </c>
      <c r="AK1858" s="29">
        <f t="shared" ref="AK1858:AK1921" si="369">IF(AJ1858&gt;0,AJ1858/AI1858,"")</f>
        <v>0.13845607946397598</v>
      </c>
      <c r="AL1858" s="210"/>
      <c r="AM1858" s="210"/>
      <c r="AN1858" s="210"/>
      <c r="AO1858" s="210"/>
      <c r="AP1858" s="45" t="str">
        <f t="shared" ref="AP1858:AP1921" si="370">IF(F1858="","",F1858&amp;G1858)</f>
        <v>20222</v>
      </c>
      <c r="AQ1858" s="45" t="str">
        <f t="shared" ref="AQ1858:AQ1921" si="371">IF(W1858="","",F1858&amp;G1858&amp;W1858)</f>
        <v>20222RMB</v>
      </c>
    </row>
    <row r="1859" spans="1:43" s="15" customFormat="1" ht="26.4">
      <c r="A1859" s="208" t="s">
        <v>40</v>
      </c>
      <c r="B1859" s="209">
        <v>2021</v>
      </c>
      <c r="C1859" s="209">
        <v>11</v>
      </c>
      <c r="D1859" s="57" t="str">
        <f t="shared" si="360"/>
        <v>Q3</v>
      </c>
      <c r="E1859" s="208" t="s">
        <v>40</v>
      </c>
      <c r="F1859" s="209">
        <v>2022</v>
      </c>
      <c r="G1859" s="209">
        <v>2</v>
      </c>
      <c r="H1859" s="213"/>
      <c r="I1859" s="57" t="str">
        <f t="shared" si="363"/>
        <v>Q4</v>
      </c>
      <c r="J1859" s="204" t="s">
        <v>1901</v>
      </c>
      <c r="K1859" s="213" t="s">
        <v>54</v>
      </c>
      <c r="L1859" s="210" t="s">
        <v>1902</v>
      </c>
      <c r="M1859" s="208" t="s">
        <v>354</v>
      </c>
      <c r="N1859" s="208">
        <v>0</v>
      </c>
      <c r="O1859" s="208">
        <v>1</v>
      </c>
      <c r="P1859" s="57" t="str">
        <f t="shared" si="364"/>
        <v>SERVICE/ PARTS</v>
      </c>
      <c r="Q1859" s="208" t="s">
        <v>48</v>
      </c>
      <c r="R1859" s="208" t="s">
        <v>49</v>
      </c>
      <c r="S1859" s="208" t="s">
        <v>37</v>
      </c>
      <c r="T1859" s="208" t="s">
        <v>57</v>
      </c>
      <c r="U1859" s="208" t="s">
        <v>58</v>
      </c>
      <c r="V1859" s="208" t="s">
        <v>59</v>
      </c>
      <c r="W1859" s="208" t="s">
        <v>51</v>
      </c>
      <c r="X1859" s="34">
        <v>6175</v>
      </c>
      <c r="Y1859" s="215" t="str">
        <f t="shared" si="362"/>
        <v>1.13</v>
      </c>
      <c r="Z1859" s="26">
        <f t="shared" si="361"/>
        <v>6175</v>
      </c>
      <c r="AA1859" s="208">
        <v>1.22</v>
      </c>
      <c r="AB1859" s="35">
        <f t="shared" si="359"/>
        <v>6666.8141592920356</v>
      </c>
      <c r="AC1859" s="27">
        <f t="shared" si="365"/>
        <v>1190.6930088495576</v>
      </c>
      <c r="AD1859" s="212">
        <v>0.17860000000000001</v>
      </c>
      <c r="AE1859" s="211">
        <f t="shared" si="366"/>
        <v>0</v>
      </c>
      <c r="AF1859" s="211" t="str">
        <f>IF(AND(COUNTIFS($J$18:J1859,J1859)=1,AE1859=1),1,"")</f>
        <v/>
      </c>
      <c r="AG1859" s="211" t="str">
        <f>IF(C1859="","",IF(AND(COUNTIFS($J$18:J1859,J1859)=1,C1859&lt;&gt;""),1,""))</f>
        <v/>
      </c>
      <c r="AH1859" s="211" t="str">
        <f>IF(G1859="","",IF(AND(COUNTIFS($J$18:J1859,J1859)=1,G1859&lt;&gt;""),1,""))</f>
        <v/>
      </c>
      <c r="AI1859" s="28">
        <f t="shared" si="367"/>
        <v>31750699.113741599</v>
      </c>
      <c r="AJ1859" s="28">
        <f t="shared" si="368"/>
        <v>4396077.3195289988</v>
      </c>
      <c r="AK1859" s="29">
        <f t="shared" si="369"/>
        <v>0.13845607946397598</v>
      </c>
      <c r="AL1859" s="210"/>
      <c r="AM1859" s="210"/>
      <c r="AN1859" s="210"/>
      <c r="AO1859" s="210"/>
      <c r="AP1859" s="45" t="str">
        <f t="shared" si="370"/>
        <v>20222</v>
      </c>
      <c r="AQ1859" s="45" t="str">
        <f t="shared" si="371"/>
        <v>20222RMB</v>
      </c>
    </row>
    <row r="1860" spans="1:43" s="15" customFormat="1" ht="26.4">
      <c r="A1860" s="208" t="s">
        <v>40</v>
      </c>
      <c r="B1860" s="209">
        <v>2021</v>
      </c>
      <c r="C1860" s="209">
        <v>11</v>
      </c>
      <c r="D1860" s="57" t="str">
        <f t="shared" si="360"/>
        <v>Q3</v>
      </c>
      <c r="E1860" s="208" t="s">
        <v>40</v>
      </c>
      <c r="F1860" s="209">
        <v>2022</v>
      </c>
      <c r="G1860" s="209">
        <v>2</v>
      </c>
      <c r="H1860" s="213"/>
      <c r="I1860" s="57" t="str">
        <f t="shared" si="363"/>
        <v>Q4</v>
      </c>
      <c r="J1860" s="204" t="s">
        <v>1901</v>
      </c>
      <c r="K1860" s="213" t="s">
        <v>54</v>
      </c>
      <c r="L1860" s="210" t="s">
        <v>1902</v>
      </c>
      <c r="M1860" s="208" t="s">
        <v>354</v>
      </c>
      <c r="N1860" s="208">
        <v>0</v>
      </c>
      <c r="O1860" s="208">
        <v>1</v>
      </c>
      <c r="P1860" s="57" t="str">
        <f t="shared" si="364"/>
        <v>SERVICE/ PARTS</v>
      </c>
      <c r="Q1860" s="208" t="s">
        <v>48</v>
      </c>
      <c r="R1860" s="208" t="s">
        <v>49</v>
      </c>
      <c r="S1860" s="208" t="s">
        <v>37</v>
      </c>
      <c r="T1860" s="208" t="s">
        <v>57</v>
      </c>
      <c r="U1860" s="208" t="s">
        <v>58</v>
      </c>
      <c r="V1860" s="208" t="s">
        <v>59</v>
      </c>
      <c r="W1860" s="208" t="s">
        <v>51</v>
      </c>
      <c r="X1860" s="34">
        <v>6175</v>
      </c>
      <c r="Y1860" s="215" t="str">
        <f t="shared" si="362"/>
        <v>1.13</v>
      </c>
      <c r="Z1860" s="26">
        <f t="shared" si="361"/>
        <v>6175</v>
      </c>
      <c r="AA1860" s="208">
        <v>1.22</v>
      </c>
      <c r="AB1860" s="35">
        <f t="shared" si="359"/>
        <v>6666.8141592920356</v>
      </c>
      <c r="AC1860" s="27">
        <f t="shared" si="365"/>
        <v>1190.6930088495576</v>
      </c>
      <c r="AD1860" s="212">
        <v>0.17860000000000001</v>
      </c>
      <c r="AE1860" s="211">
        <f t="shared" si="366"/>
        <v>0</v>
      </c>
      <c r="AF1860" s="211" t="str">
        <f>IF(AND(COUNTIFS($J$18:J1860,J1860)=1,AE1860=1),1,"")</f>
        <v/>
      </c>
      <c r="AG1860" s="211" t="str">
        <f>IF(C1860="","",IF(AND(COUNTIFS($J$18:J1860,J1860)=1,C1860&lt;&gt;""),1,""))</f>
        <v/>
      </c>
      <c r="AH1860" s="211" t="str">
        <f>IF(G1860="","",IF(AND(COUNTIFS($J$18:J1860,J1860)=1,G1860&lt;&gt;""),1,""))</f>
        <v/>
      </c>
      <c r="AI1860" s="28">
        <f t="shared" si="367"/>
        <v>31750699.113741599</v>
      </c>
      <c r="AJ1860" s="28">
        <f t="shared" si="368"/>
        <v>4396077.3195289988</v>
      </c>
      <c r="AK1860" s="29">
        <f t="shared" si="369"/>
        <v>0.13845607946397598</v>
      </c>
      <c r="AL1860" s="210"/>
      <c r="AM1860" s="210"/>
      <c r="AN1860" s="210"/>
      <c r="AO1860" s="210"/>
      <c r="AP1860" s="45" t="str">
        <f t="shared" si="370"/>
        <v>20222</v>
      </c>
      <c r="AQ1860" s="45" t="str">
        <f t="shared" si="371"/>
        <v>20222RMB</v>
      </c>
    </row>
    <row r="1861" spans="1:43" s="15" customFormat="1" ht="26.4">
      <c r="A1861" s="208" t="s">
        <v>40</v>
      </c>
      <c r="B1861" s="209">
        <v>2021</v>
      </c>
      <c r="C1861" s="209">
        <v>11</v>
      </c>
      <c r="D1861" s="57" t="str">
        <f t="shared" si="360"/>
        <v>Q3</v>
      </c>
      <c r="E1861" s="208" t="s">
        <v>40</v>
      </c>
      <c r="F1861" s="209">
        <v>2022</v>
      </c>
      <c r="G1861" s="209">
        <v>2</v>
      </c>
      <c r="H1861" s="213"/>
      <c r="I1861" s="57" t="str">
        <f t="shared" si="363"/>
        <v>Q4</v>
      </c>
      <c r="J1861" s="204" t="s">
        <v>1901</v>
      </c>
      <c r="K1861" s="213" t="s">
        <v>54</v>
      </c>
      <c r="L1861" s="210" t="s">
        <v>1903</v>
      </c>
      <c r="M1861" s="208" t="s">
        <v>354</v>
      </c>
      <c r="N1861" s="208">
        <v>0</v>
      </c>
      <c r="O1861" s="208">
        <v>1</v>
      </c>
      <c r="P1861" s="57" t="str">
        <f t="shared" si="364"/>
        <v>SERVICE/ PARTS</v>
      </c>
      <c r="Q1861" s="208" t="s">
        <v>48</v>
      </c>
      <c r="R1861" s="208" t="s">
        <v>49</v>
      </c>
      <c r="S1861" s="208" t="s">
        <v>37</v>
      </c>
      <c r="T1861" s="208" t="s">
        <v>57</v>
      </c>
      <c r="U1861" s="208" t="s">
        <v>58</v>
      </c>
      <c r="V1861" s="208" t="s">
        <v>59</v>
      </c>
      <c r="W1861" s="208" t="s">
        <v>51</v>
      </c>
      <c r="X1861" s="34">
        <v>7505</v>
      </c>
      <c r="Y1861" s="215" t="str">
        <f t="shared" si="362"/>
        <v>1.13</v>
      </c>
      <c r="Z1861" s="26">
        <f t="shared" si="361"/>
        <v>7505</v>
      </c>
      <c r="AA1861" s="208">
        <v>1.22</v>
      </c>
      <c r="AB1861" s="35">
        <f t="shared" si="359"/>
        <v>8102.7433628318586</v>
      </c>
      <c r="AC1861" s="27">
        <f t="shared" si="365"/>
        <v>1447.1499646017701</v>
      </c>
      <c r="AD1861" s="212">
        <v>0.17860000000000001</v>
      </c>
      <c r="AE1861" s="211">
        <f t="shared" si="366"/>
        <v>0</v>
      </c>
      <c r="AF1861" s="211" t="str">
        <f>IF(AND(COUNTIFS($J$18:J1861,J1861)=1,AE1861=1),1,"")</f>
        <v/>
      </c>
      <c r="AG1861" s="211" t="str">
        <f>IF(C1861="","",IF(AND(COUNTIFS($J$18:J1861,J1861)=1,C1861&lt;&gt;""),1,""))</f>
        <v/>
      </c>
      <c r="AH1861" s="211" t="str">
        <f>IF(G1861="","",IF(AND(COUNTIFS($J$18:J1861,J1861)=1,G1861&lt;&gt;""),1,""))</f>
        <v/>
      </c>
      <c r="AI1861" s="28">
        <f t="shared" si="367"/>
        <v>31750699.113741599</v>
      </c>
      <c r="AJ1861" s="28">
        <f t="shared" si="368"/>
        <v>4396077.3195289988</v>
      </c>
      <c r="AK1861" s="29">
        <f t="shared" si="369"/>
        <v>0.13845607946397598</v>
      </c>
      <c r="AL1861" s="210"/>
      <c r="AM1861" s="210"/>
      <c r="AN1861" s="210"/>
      <c r="AO1861" s="210"/>
      <c r="AP1861" s="45" t="str">
        <f t="shared" si="370"/>
        <v>20222</v>
      </c>
      <c r="AQ1861" s="45" t="str">
        <f t="shared" si="371"/>
        <v>20222RMB</v>
      </c>
    </row>
    <row r="1862" spans="1:43" s="15" customFormat="1" ht="26.4">
      <c r="A1862" s="208" t="s">
        <v>40</v>
      </c>
      <c r="B1862" s="209">
        <v>2021</v>
      </c>
      <c r="C1862" s="209">
        <v>11</v>
      </c>
      <c r="D1862" s="57" t="str">
        <f t="shared" si="360"/>
        <v>Q3</v>
      </c>
      <c r="E1862" s="208" t="s">
        <v>40</v>
      </c>
      <c r="F1862" s="209">
        <v>2022</v>
      </c>
      <c r="G1862" s="209">
        <v>2</v>
      </c>
      <c r="H1862" s="213"/>
      <c r="I1862" s="57" t="str">
        <f t="shared" si="363"/>
        <v>Q4</v>
      </c>
      <c r="J1862" s="204" t="s">
        <v>1901</v>
      </c>
      <c r="K1862" s="213" t="s">
        <v>54</v>
      </c>
      <c r="L1862" s="210" t="s">
        <v>1903</v>
      </c>
      <c r="M1862" s="208" t="s">
        <v>354</v>
      </c>
      <c r="N1862" s="208">
        <v>0</v>
      </c>
      <c r="O1862" s="208">
        <v>1</v>
      </c>
      <c r="P1862" s="57" t="str">
        <f t="shared" si="364"/>
        <v>SERVICE/ PARTS</v>
      </c>
      <c r="Q1862" s="208" t="s">
        <v>48</v>
      </c>
      <c r="R1862" s="208" t="s">
        <v>49</v>
      </c>
      <c r="S1862" s="208" t="s">
        <v>37</v>
      </c>
      <c r="T1862" s="208" t="s">
        <v>57</v>
      </c>
      <c r="U1862" s="208" t="s">
        <v>58</v>
      </c>
      <c r="V1862" s="208" t="s">
        <v>59</v>
      </c>
      <c r="W1862" s="208" t="s">
        <v>51</v>
      </c>
      <c r="X1862" s="34">
        <v>7505</v>
      </c>
      <c r="Y1862" s="215" t="str">
        <f t="shared" si="362"/>
        <v>1.13</v>
      </c>
      <c r="Z1862" s="26">
        <f t="shared" si="361"/>
        <v>7505</v>
      </c>
      <c r="AA1862" s="208">
        <v>1.22</v>
      </c>
      <c r="AB1862" s="35">
        <f t="shared" si="359"/>
        <v>8102.7433628318586</v>
      </c>
      <c r="AC1862" s="27">
        <f t="shared" si="365"/>
        <v>1447.1499646017701</v>
      </c>
      <c r="AD1862" s="212">
        <v>0.17860000000000001</v>
      </c>
      <c r="AE1862" s="211">
        <f t="shared" si="366"/>
        <v>0</v>
      </c>
      <c r="AF1862" s="211" t="str">
        <f>IF(AND(COUNTIFS($J$18:J1862,J1862)=1,AE1862=1),1,"")</f>
        <v/>
      </c>
      <c r="AG1862" s="211" t="str">
        <f>IF(C1862="","",IF(AND(COUNTIFS($J$18:J1862,J1862)=1,C1862&lt;&gt;""),1,""))</f>
        <v/>
      </c>
      <c r="AH1862" s="211" t="str">
        <f>IF(G1862="","",IF(AND(COUNTIFS($J$18:J1862,J1862)=1,G1862&lt;&gt;""),1,""))</f>
        <v/>
      </c>
      <c r="AI1862" s="28">
        <f t="shared" si="367"/>
        <v>31750699.113741599</v>
      </c>
      <c r="AJ1862" s="28">
        <f t="shared" si="368"/>
        <v>4396077.3195289988</v>
      </c>
      <c r="AK1862" s="29">
        <f t="shared" si="369"/>
        <v>0.13845607946397598</v>
      </c>
      <c r="AL1862" s="210"/>
      <c r="AM1862" s="210"/>
      <c r="AN1862" s="210"/>
      <c r="AO1862" s="210"/>
      <c r="AP1862" s="45" t="str">
        <f t="shared" si="370"/>
        <v>20222</v>
      </c>
      <c r="AQ1862" s="45" t="str">
        <f t="shared" si="371"/>
        <v>20222RMB</v>
      </c>
    </row>
    <row r="1863" spans="1:43" s="15" customFormat="1">
      <c r="A1863" s="208" t="s">
        <v>40</v>
      </c>
      <c r="B1863" s="209">
        <v>2021</v>
      </c>
      <c r="C1863" s="209">
        <v>11</v>
      </c>
      <c r="D1863" s="57" t="str">
        <f t="shared" si="360"/>
        <v>Q3</v>
      </c>
      <c r="E1863" s="208" t="s">
        <v>40</v>
      </c>
      <c r="F1863" s="209">
        <v>2022</v>
      </c>
      <c r="G1863" s="209">
        <v>2</v>
      </c>
      <c r="H1863" s="213"/>
      <c r="I1863" s="57" t="str">
        <f t="shared" si="363"/>
        <v>Q4</v>
      </c>
      <c r="J1863" s="204" t="s">
        <v>1904</v>
      </c>
      <c r="K1863" s="213" t="s">
        <v>1905</v>
      </c>
      <c r="L1863" s="210" t="s">
        <v>79</v>
      </c>
      <c r="M1863" s="208" t="s">
        <v>47</v>
      </c>
      <c r="N1863" s="208">
        <v>1</v>
      </c>
      <c r="O1863" s="208"/>
      <c r="P1863" s="57" t="str">
        <f t="shared" si="364"/>
        <v>MAIN UNIT</v>
      </c>
      <c r="Q1863" s="208" t="s">
        <v>48</v>
      </c>
      <c r="R1863" s="208" t="s">
        <v>49</v>
      </c>
      <c r="S1863" s="208" t="s">
        <v>36</v>
      </c>
      <c r="T1863" s="208" t="s">
        <v>65</v>
      </c>
      <c r="U1863" s="208" t="s">
        <v>66</v>
      </c>
      <c r="V1863" s="208" t="s">
        <v>1343</v>
      </c>
      <c r="W1863" s="208" t="s">
        <v>96</v>
      </c>
      <c r="X1863" s="34">
        <v>14500000</v>
      </c>
      <c r="Y1863" s="215" t="str">
        <f t="shared" si="362"/>
        <v>1</v>
      </c>
      <c r="Z1863" s="26">
        <f t="shared" si="361"/>
        <v>14500000</v>
      </c>
      <c r="AA1863" s="208">
        <v>6.9199999999999998E-2</v>
      </c>
      <c r="AB1863" s="35">
        <f t="shared" si="359"/>
        <v>1003400</v>
      </c>
      <c r="AC1863" s="27">
        <f t="shared" si="365"/>
        <v>142683.47999999998</v>
      </c>
      <c r="AD1863" s="212">
        <v>0.14219999999999999</v>
      </c>
      <c r="AE1863" s="211">
        <f t="shared" si="366"/>
        <v>0</v>
      </c>
      <c r="AF1863" s="211" t="str">
        <f>IF(AND(COUNTIFS($J$18:J1863,J1863)=1,AE1863=1),1,"")</f>
        <v/>
      </c>
      <c r="AG1863" s="211">
        <f>IF(C1863="","",IF(AND(COUNTIFS($J$18:J1863,J1863)=1,C1863&lt;&gt;""),1,""))</f>
        <v>1</v>
      </c>
      <c r="AH1863" s="211">
        <f>IF(G1863="","",IF(AND(COUNTIFS($J$18:J1863,J1863)=1,G1863&lt;&gt;""),1,""))</f>
        <v>1</v>
      </c>
      <c r="AI1863" s="28">
        <f t="shared" si="367"/>
        <v>31750699.113741599</v>
      </c>
      <c r="AJ1863" s="28">
        <f t="shared" si="368"/>
        <v>4396077.3195289988</v>
      </c>
      <c r="AK1863" s="29">
        <f t="shared" si="369"/>
        <v>0.13845607946397598</v>
      </c>
      <c r="AL1863" s="210"/>
      <c r="AM1863" s="210"/>
      <c r="AN1863" s="210"/>
      <c r="AO1863" s="210"/>
      <c r="AP1863" s="45" t="str">
        <f t="shared" si="370"/>
        <v>20222</v>
      </c>
      <c r="AQ1863" s="45" t="str">
        <f t="shared" si="371"/>
        <v>20222JPY</v>
      </c>
    </row>
    <row r="1864" spans="1:43" s="15" customFormat="1">
      <c r="A1864" s="208" t="s">
        <v>40</v>
      </c>
      <c r="B1864" s="209">
        <v>2021</v>
      </c>
      <c r="C1864" s="209">
        <v>11</v>
      </c>
      <c r="D1864" s="57" t="str">
        <f t="shared" si="360"/>
        <v>Q3</v>
      </c>
      <c r="E1864" s="208" t="s">
        <v>40</v>
      </c>
      <c r="F1864" s="209">
        <v>2022</v>
      </c>
      <c r="G1864" s="209">
        <v>2</v>
      </c>
      <c r="H1864" s="213"/>
      <c r="I1864" s="57" t="str">
        <f t="shared" si="363"/>
        <v>Q4</v>
      </c>
      <c r="J1864" s="204" t="s">
        <v>1904</v>
      </c>
      <c r="K1864" s="213" t="s">
        <v>1905</v>
      </c>
      <c r="L1864" s="210" t="s">
        <v>79</v>
      </c>
      <c r="M1864" s="208" t="s">
        <v>47</v>
      </c>
      <c r="N1864" s="208">
        <v>1</v>
      </c>
      <c r="O1864" s="208"/>
      <c r="P1864" s="57" t="str">
        <f t="shared" si="364"/>
        <v>MAIN UNIT</v>
      </c>
      <c r="Q1864" s="208" t="s">
        <v>48</v>
      </c>
      <c r="R1864" s="208" t="s">
        <v>49</v>
      </c>
      <c r="S1864" s="208" t="s">
        <v>36</v>
      </c>
      <c r="T1864" s="208" t="s">
        <v>65</v>
      </c>
      <c r="U1864" s="208" t="s">
        <v>66</v>
      </c>
      <c r="V1864" s="208" t="s">
        <v>1343</v>
      </c>
      <c r="W1864" s="208" t="s">
        <v>96</v>
      </c>
      <c r="X1864" s="34">
        <v>14500000</v>
      </c>
      <c r="Y1864" s="215" t="str">
        <f t="shared" si="362"/>
        <v>1</v>
      </c>
      <c r="Z1864" s="26">
        <f t="shared" si="361"/>
        <v>14500000</v>
      </c>
      <c r="AA1864" s="208">
        <v>6.9199999999999998E-2</v>
      </c>
      <c r="AB1864" s="35">
        <f t="shared" si="359"/>
        <v>1003400</v>
      </c>
      <c r="AC1864" s="27">
        <f t="shared" si="365"/>
        <v>142683.47999999998</v>
      </c>
      <c r="AD1864" s="212">
        <v>0.14219999999999999</v>
      </c>
      <c r="AE1864" s="211">
        <f t="shared" si="366"/>
        <v>0</v>
      </c>
      <c r="AF1864" s="211" t="str">
        <f>IF(AND(COUNTIFS($J$18:J1864,J1864)=1,AE1864=1),1,"")</f>
        <v/>
      </c>
      <c r="AG1864" s="211" t="str">
        <f>IF(C1864="","",IF(AND(COUNTIFS($J$18:J1864,J1864)=1,C1864&lt;&gt;""),1,""))</f>
        <v/>
      </c>
      <c r="AH1864" s="211" t="str">
        <f>IF(G1864="","",IF(AND(COUNTIFS($J$18:J1864,J1864)=1,G1864&lt;&gt;""),1,""))</f>
        <v/>
      </c>
      <c r="AI1864" s="28">
        <f t="shared" si="367"/>
        <v>31750699.113741599</v>
      </c>
      <c r="AJ1864" s="28">
        <f t="shared" si="368"/>
        <v>4396077.3195289988</v>
      </c>
      <c r="AK1864" s="29">
        <f t="shared" si="369"/>
        <v>0.13845607946397598</v>
      </c>
      <c r="AL1864" s="210"/>
      <c r="AM1864" s="210"/>
      <c r="AN1864" s="210"/>
      <c r="AO1864" s="210"/>
      <c r="AP1864" s="45" t="str">
        <f t="shared" si="370"/>
        <v>20222</v>
      </c>
      <c r="AQ1864" s="45" t="str">
        <f t="shared" si="371"/>
        <v>20222JPY</v>
      </c>
    </row>
    <row r="1865" spans="1:43" s="15" customFormat="1">
      <c r="A1865" s="208" t="s">
        <v>40</v>
      </c>
      <c r="B1865" s="209">
        <v>2021</v>
      </c>
      <c r="C1865" s="209">
        <v>11</v>
      </c>
      <c r="D1865" s="57" t="str">
        <f t="shared" si="360"/>
        <v>Q3</v>
      </c>
      <c r="E1865" s="208" t="s">
        <v>40</v>
      </c>
      <c r="F1865" s="209">
        <v>2022</v>
      </c>
      <c r="G1865" s="209">
        <v>2</v>
      </c>
      <c r="H1865" s="213"/>
      <c r="I1865" s="57" t="str">
        <f t="shared" si="363"/>
        <v>Q4</v>
      </c>
      <c r="J1865" s="204" t="s">
        <v>1904</v>
      </c>
      <c r="K1865" s="213" t="s">
        <v>1905</v>
      </c>
      <c r="L1865" s="210" t="s">
        <v>55</v>
      </c>
      <c r="M1865" s="208" t="s">
        <v>47</v>
      </c>
      <c r="N1865" s="208">
        <v>1</v>
      </c>
      <c r="O1865" s="208"/>
      <c r="P1865" s="57" t="str">
        <f t="shared" si="364"/>
        <v>MAIN UNIT</v>
      </c>
      <c r="Q1865" s="208" t="s">
        <v>48</v>
      </c>
      <c r="R1865" s="208" t="s">
        <v>49</v>
      </c>
      <c r="S1865" s="208" t="s">
        <v>36</v>
      </c>
      <c r="T1865" s="208" t="s">
        <v>65</v>
      </c>
      <c r="U1865" s="208" t="s">
        <v>66</v>
      </c>
      <c r="V1865" s="208" t="s">
        <v>1343</v>
      </c>
      <c r="W1865" s="208" t="s">
        <v>96</v>
      </c>
      <c r="X1865" s="34">
        <v>10000000</v>
      </c>
      <c r="Y1865" s="215" t="str">
        <f t="shared" si="362"/>
        <v>1</v>
      </c>
      <c r="Z1865" s="26">
        <f t="shared" si="361"/>
        <v>10000000</v>
      </c>
      <c r="AA1865" s="208">
        <v>6.9199999999999998E-2</v>
      </c>
      <c r="AB1865" s="35">
        <f t="shared" si="359"/>
        <v>692000</v>
      </c>
      <c r="AC1865" s="27">
        <f t="shared" si="365"/>
        <v>98402.4</v>
      </c>
      <c r="AD1865" s="212">
        <v>0.14219999999999999</v>
      </c>
      <c r="AE1865" s="211">
        <f t="shared" si="366"/>
        <v>0</v>
      </c>
      <c r="AF1865" s="211" t="str">
        <f>IF(AND(COUNTIFS($J$18:J1865,J1865)=1,AE1865=1),1,"")</f>
        <v/>
      </c>
      <c r="AG1865" s="211" t="str">
        <f>IF(C1865="","",IF(AND(COUNTIFS($J$18:J1865,J1865)=1,C1865&lt;&gt;""),1,""))</f>
        <v/>
      </c>
      <c r="AH1865" s="211" t="str">
        <f>IF(G1865="","",IF(AND(COUNTIFS($J$18:J1865,J1865)=1,G1865&lt;&gt;""),1,""))</f>
        <v/>
      </c>
      <c r="AI1865" s="28">
        <f t="shared" si="367"/>
        <v>31750699.113741599</v>
      </c>
      <c r="AJ1865" s="28">
        <f t="shared" si="368"/>
        <v>4396077.3195289988</v>
      </c>
      <c r="AK1865" s="29">
        <f t="shared" si="369"/>
        <v>0.13845607946397598</v>
      </c>
      <c r="AL1865" s="210"/>
      <c r="AM1865" s="210"/>
      <c r="AN1865" s="210"/>
      <c r="AO1865" s="210"/>
      <c r="AP1865" s="45" t="str">
        <f t="shared" si="370"/>
        <v>20222</v>
      </c>
      <c r="AQ1865" s="45" t="str">
        <f t="shared" si="371"/>
        <v>20222JPY</v>
      </c>
    </row>
    <row r="1866" spans="1:43" s="15" customFormat="1">
      <c r="A1866" s="208" t="s">
        <v>40</v>
      </c>
      <c r="B1866" s="209">
        <v>2021</v>
      </c>
      <c r="C1866" s="209">
        <v>11</v>
      </c>
      <c r="D1866" s="57" t="str">
        <f t="shared" si="360"/>
        <v>Q3</v>
      </c>
      <c r="E1866" s="208" t="s">
        <v>40</v>
      </c>
      <c r="F1866" s="209">
        <v>2022</v>
      </c>
      <c r="G1866" s="209">
        <v>2</v>
      </c>
      <c r="H1866" s="213"/>
      <c r="I1866" s="57" t="str">
        <f t="shared" si="363"/>
        <v>Q4</v>
      </c>
      <c r="J1866" s="204" t="s">
        <v>1906</v>
      </c>
      <c r="K1866" s="213" t="s">
        <v>1907</v>
      </c>
      <c r="L1866" s="210" t="s">
        <v>79</v>
      </c>
      <c r="M1866" s="208" t="s">
        <v>47</v>
      </c>
      <c r="N1866" s="208">
        <v>1</v>
      </c>
      <c r="O1866" s="208"/>
      <c r="P1866" s="57" t="str">
        <f t="shared" si="364"/>
        <v>MAIN UNIT</v>
      </c>
      <c r="Q1866" s="208" t="s">
        <v>48</v>
      </c>
      <c r="R1866" s="208" t="s">
        <v>49</v>
      </c>
      <c r="S1866" s="208" t="s">
        <v>36</v>
      </c>
      <c r="T1866" s="208" t="s">
        <v>65</v>
      </c>
      <c r="U1866" s="208" t="s">
        <v>1908</v>
      </c>
      <c r="V1866" s="208" t="s">
        <v>109</v>
      </c>
      <c r="W1866" s="208" t="s">
        <v>96</v>
      </c>
      <c r="X1866" s="34">
        <v>15000000</v>
      </c>
      <c r="Y1866" s="215" t="str">
        <f t="shared" si="362"/>
        <v>1</v>
      </c>
      <c r="Z1866" s="26">
        <f t="shared" si="361"/>
        <v>15000000</v>
      </c>
      <c r="AA1866" s="208">
        <v>6.9199999999999998E-2</v>
      </c>
      <c r="AB1866" s="35">
        <f t="shared" ref="AB1866:AB1929" si="372">IF(AND(R1866&lt;&gt;"C66",R1866&lt;&gt;""),Z1866/Y1866*AA1866,"")</f>
        <v>1038000</v>
      </c>
      <c r="AC1866" s="27">
        <f t="shared" si="365"/>
        <v>132448.79999999999</v>
      </c>
      <c r="AD1866" s="212">
        <v>0.12759999999999999</v>
      </c>
      <c r="AE1866" s="211">
        <f t="shared" si="366"/>
        <v>0</v>
      </c>
      <c r="AF1866" s="211" t="str">
        <f>IF(AND(COUNTIFS($J$18:J1866,J1866)=1,AE1866=1),1,"")</f>
        <v/>
      </c>
      <c r="AG1866" s="211">
        <f>IF(C1866="","",IF(AND(COUNTIFS($J$18:J1866,J1866)=1,C1866&lt;&gt;""),1,""))</f>
        <v>1</v>
      </c>
      <c r="AH1866" s="211">
        <f>IF(G1866="","",IF(AND(COUNTIFS($J$18:J1866,J1866)=1,G1866&lt;&gt;""),1,""))</f>
        <v>1</v>
      </c>
      <c r="AI1866" s="28">
        <f t="shared" si="367"/>
        <v>31750699.113741599</v>
      </c>
      <c r="AJ1866" s="28">
        <f t="shared" si="368"/>
        <v>4396077.3195289988</v>
      </c>
      <c r="AK1866" s="29">
        <f t="shared" si="369"/>
        <v>0.13845607946397598</v>
      </c>
      <c r="AL1866" s="210"/>
      <c r="AM1866" s="210"/>
      <c r="AN1866" s="210"/>
      <c r="AO1866" s="210"/>
      <c r="AP1866" s="45" t="str">
        <f t="shared" si="370"/>
        <v>20222</v>
      </c>
      <c r="AQ1866" s="45" t="str">
        <f t="shared" si="371"/>
        <v>20222JPY</v>
      </c>
    </row>
    <row r="1867" spans="1:43" s="15" customFormat="1">
      <c r="A1867" s="208" t="s">
        <v>40</v>
      </c>
      <c r="B1867" s="209">
        <v>2021</v>
      </c>
      <c r="C1867" s="209">
        <v>11</v>
      </c>
      <c r="D1867" s="57" t="str">
        <f t="shared" si="360"/>
        <v>Q3</v>
      </c>
      <c r="E1867" s="208" t="s">
        <v>40</v>
      </c>
      <c r="F1867" s="209">
        <v>2022</v>
      </c>
      <c r="G1867" s="209">
        <v>2</v>
      </c>
      <c r="H1867" s="213"/>
      <c r="I1867" s="57" t="str">
        <f t="shared" si="363"/>
        <v>Q4</v>
      </c>
      <c r="J1867" s="204" t="s">
        <v>1906</v>
      </c>
      <c r="K1867" s="213" t="s">
        <v>1907</v>
      </c>
      <c r="L1867" s="210" t="s">
        <v>55</v>
      </c>
      <c r="M1867" s="208" t="s">
        <v>47</v>
      </c>
      <c r="N1867" s="208">
        <v>1</v>
      </c>
      <c r="O1867" s="208"/>
      <c r="P1867" s="57" t="str">
        <f t="shared" si="364"/>
        <v>MAIN UNIT</v>
      </c>
      <c r="Q1867" s="208" t="s">
        <v>48</v>
      </c>
      <c r="R1867" s="208" t="s">
        <v>49</v>
      </c>
      <c r="S1867" s="208" t="s">
        <v>36</v>
      </c>
      <c r="T1867" s="208" t="s">
        <v>65</v>
      </c>
      <c r="U1867" s="208" t="s">
        <v>1908</v>
      </c>
      <c r="V1867" s="208" t="s">
        <v>109</v>
      </c>
      <c r="W1867" s="208" t="s">
        <v>96</v>
      </c>
      <c r="X1867" s="34">
        <v>11000000</v>
      </c>
      <c r="Y1867" s="215" t="str">
        <f t="shared" si="362"/>
        <v>1</v>
      </c>
      <c r="Z1867" s="26">
        <f t="shared" si="361"/>
        <v>11000000</v>
      </c>
      <c r="AA1867" s="208">
        <v>6.9199999999999998E-2</v>
      </c>
      <c r="AB1867" s="35">
        <f t="shared" si="372"/>
        <v>761200</v>
      </c>
      <c r="AC1867" s="27">
        <f t="shared" si="365"/>
        <v>97129.12</v>
      </c>
      <c r="AD1867" s="212">
        <v>0.12759999999999999</v>
      </c>
      <c r="AE1867" s="211">
        <f t="shared" si="366"/>
        <v>0</v>
      </c>
      <c r="AF1867" s="211" t="str">
        <f>IF(AND(COUNTIFS($J$18:J1867,J1867)=1,AE1867=1),1,"")</f>
        <v/>
      </c>
      <c r="AG1867" s="211" t="str">
        <f>IF(C1867="","",IF(AND(COUNTIFS($J$18:J1867,J1867)=1,C1867&lt;&gt;""),1,""))</f>
        <v/>
      </c>
      <c r="AH1867" s="211" t="str">
        <f>IF(G1867="","",IF(AND(COUNTIFS($J$18:J1867,J1867)=1,G1867&lt;&gt;""),1,""))</f>
        <v/>
      </c>
      <c r="AI1867" s="28">
        <f t="shared" si="367"/>
        <v>31750699.113741599</v>
      </c>
      <c r="AJ1867" s="28">
        <f t="shared" si="368"/>
        <v>4396077.3195289988</v>
      </c>
      <c r="AK1867" s="29">
        <f t="shared" si="369"/>
        <v>0.13845607946397598</v>
      </c>
      <c r="AL1867" s="210"/>
      <c r="AM1867" s="210"/>
      <c r="AN1867" s="210"/>
      <c r="AO1867" s="210"/>
      <c r="AP1867" s="45" t="str">
        <f t="shared" si="370"/>
        <v>20222</v>
      </c>
      <c r="AQ1867" s="45" t="str">
        <f t="shared" si="371"/>
        <v>20222JPY</v>
      </c>
    </row>
    <row r="1868" spans="1:43" s="15" customFormat="1">
      <c r="A1868" s="208" t="s">
        <v>40</v>
      </c>
      <c r="B1868" s="209">
        <v>2021</v>
      </c>
      <c r="C1868" s="209">
        <v>12</v>
      </c>
      <c r="D1868" s="57" t="str">
        <f t="shared" si="360"/>
        <v>Q3</v>
      </c>
      <c r="E1868" s="208" t="s">
        <v>40</v>
      </c>
      <c r="F1868" s="209">
        <v>2022</v>
      </c>
      <c r="G1868" s="209">
        <v>2</v>
      </c>
      <c r="H1868" s="213"/>
      <c r="I1868" s="57" t="str">
        <f t="shared" si="363"/>
        <v>Q4</v>
      </c>
      <c r="J1868" s="204" t="s">
        <v>1883</v>
      </c>
      <c r="K1868" s="213" t="s">
        <v>1884</v>
      </c>
      <c r="L1868" s="210" t="s">
        <v>55</v>
      </c>
      <c r="M1868" s="208" t="s">
        <v>47</v>
      </c>
      <c r="N1868" s="208">
        <v>1</v>
      </c>
      <c r="O1868" s="208"/>
      <c r="P1868" s="57" t="str">
        <f t="shared" si="364"/>
        <v>MAIN UNIT</v>
      </c>
      <c r="Q1868" s="208" t="s">
        <v>48</v>
      </c>
      <c r="R1868" s="208" t="s">
        <v>49</v>
      </c>
      <c r="S1868" s="208" t="s">
        <v>36</v>
      </c>
      <c r="T1868" s="208" t="s">
        <v>65</v>
      </c>
      <c r="U1868" s="208" t="s">
        <v>66</v>
      </c>
      <c r="V1868" s="208" t="s">
        <v>1821</v>
      </c>
      <c r="W1868" s="208" t="s">
        <v>51</v>
      </c>
      <c r="X1868" s="34">
        <v>548800</v>
      </c>
      <c r="Y1868" s="215" t="str">
        <f t="shared" si="362"/>
        <v>1.13</v>
      </c>
      <c r="Z1868" s="26">
        <f t="shared" si="361"/>
        <v>548800</v>
      </c>
      <c r="AA1868" s="208">
        <v>1.22</v>
      </c>
      <c r="AB1868" s="35">
        <f t="shared" si="372"/>
        <v>592509.73451327439</v>
      </c>
      <c r="AC1868" s="27">
        <f t="shared" si="365"/>
        <v>47460.029734513279</v>
      </c>
      <c r="AD1868" s="212">
        <v>8.0100000000000005E-2</v>
      </c>
      <c r="AE1868" s="211">
        <f t="shared" si="366"/>
        <v>0</v>
      </c>
      <c r="AF1868" s="211" t="str">
        <f>IF(AND(COUNTIFS($J$18:J1868,J1868)=1,AE1868=1),1,"")</f>
        <v/>
      </c>
      <c r="AG1868" s="211" t="str">
        <f>IF(C1868="","",IF(AND(COUNTIFS($J$18:J1868,J1868)=1,C1868&lt;&gt;""),1,""))</f>
        <v/>
      </c>
      <c r="AH1868" s="211" t="str">
        <f>IF(G1868="","",IF(AND(COUNTIFS($J$18:J1868,J1868)=1,G1868&lt;&gt;""),1,""))</f>
        <v/>
      </c>
      <c r="AI1868" s="28">
        <f t="shared" si="367"/>
        <v>31750699.113741599</v>
      </c>
      <c r="AJ1868" s="28">
        <f t="shared" si="368"/>
        <v>4396077.3195289988</v>
      </c>
      <c r="AK1868" s="29">
        <f t="shared" si="369"/>
        <v>0.13845607946397598</v>
      </c>
      <c r="AL1868" s="210"/>
      <c r="AM1868" s="210"/>
      <c r="AN1868" s="210"/>
      <c r="AO1868" s="210"/>
      <c r="AP1868" s="45" t="str">
        <f t="shared" si="370"/>
        <v>20222</v>
      </c>
      <c r="AQ1868" s="45" t="str">
        <f t="shared" si="371"/>
        <v>20222RMB</v>
      </c>
    </row>
    <row r="1869" spans="1:43" s="15" customFormat="1">
      <c r="A1869" s="208" t="s">
        <v>40</v>
      </c>
      <c r="B1869" s="209">
        <v>2021</v>
      </c>
      <c r="C1869" s="209">
        <v>12</v>
      </c>
      <c r="D1869" s="57" t="str">
        <f t="shared" si="360"/>
        <v>Q3</v>
      </c>
      <c r="E1869" s="208" t="s">
        <v>40</v>
      </c>
      <c r="F1869" s="209">
        <v>2022</v>
      </c>
      <c r="G1869" s="209">
        <v>2</v>
      </c>
      <c r="H1869" s="213"/>
      <c r="I1869" s="57" t="str">
        <f t="shared" si="363"/>
        <v>Q4</v>
      </c>
      <c r="J1869" s="204" t="s">
        <v>1909</v>
      </c>
      <c r="K1869" s="213" t="s">
        <v>1910</v>
      </c>
      <c r="L1869" s="210" t="s">
        <v>79</v>
      </c>
      <c r="M1869" s="208" t="s">
        <v>47</v>
      </c>
      <c r="N1869" s="208">
        <v>1</v>
      </c>
      <c r="O1869" s="208"/>
      <c r="P1869" s="57" t="str">
        <f t="shared" si="364"/>
        <v>MAIN UNIT</v>
      </c>
      <c r="Q1869" s="208" t="s">
        <v>56</v>
      </c>
      <c r="R1869" s="208" t="s">
        <v>49</v>
      </c>
      <c r="S1869" s="208" t="s">
        <v>36</v>
      </c>
      <c r="T1869" s="208" t="s">
        <v>65</v>
      </c>
      <c r="U1869" s="208" t="s">
        <v>66</v>
      </c>
      <c r="V1869" s="208" t="s">
        <v>99</v>
      </c>
      <c r="W1869" s="208" t="s">
        <v>96</v>
      </c>
      <c r="X1869" s="34">
        <v>15100000</v>
      </c>
      <c r="Y1869" s="215" t="str">
        <f t="shared" si="362"/>
        <v>1</v>
      </c>
      <c r="Z1869" s="26">
        <f t="shared" si="361"/>
        <v>15100000</v>
      </c>
      <c r="AA1869" s="208">
        <v>7.0000000000000007E-2</v>
      </c>
      <c r="AB1869" s="35">
        <f t="shared" si="372"/>
        <v>1057000</v>
      </c>
      <c r="AC1869" s="27">
        <f t="shared" si="365"/>
        <v>126840</v>
      </c>
      <c r="AD1869" s="212">
        <v>0.12</v>
      </c>
      <c r="AE1869" s="211">
        <f t="shared" si="366"/>
        <v>1</v>
      </c>
      <c r="AF1869" s="211">
        <f>IF(AND(COUNTIFS($J$18:J1869,J1869)=1,AE1869=1),1,"")</f>
        <v>1</v>
      </c>
      <c r="AG1869" s="211">
        <f>IF(C1869="","",IF(AND(COUNTIFS($J$18:J1869,J1869)=1,C1869&lt;&gt;""),1,""))</f>
        <v>1</v>
      </c>
      <c r="AH1869" s="211">
        <f>IF(G1869="","",IF(AND(COUNTIFS($J$18:J1869,J1869)=1,G1869&lt;&gt;""),1,""))</f>
        <v>1</v>
      </c>
      <c r="AI1869" s="28">
        <f t="shared" si="367"/>
        <v>31750699.113741599</v>
      </c>
      <c r="AJ1869" s="28">
        <f t="shared" si="368"/>
        <v>4396077.3195289988</v>
      </c>
      <c r="AK1869" s="29">
        <f t="shared" si="369"/>
        <v>0.13845607946397598</v>
      </c>
      <c r="AL1869" s="210"/>
      <c r="AM1869" s="210"/>
      <c r="AN1869" s="210"/>
      <c r="AO1869" s="210" t="s">
        <v>1911</v>
      </c>
      <c r="AP1869" s="45" t="str">
        <f t="shared" si="370"/>
        <v>20222</v>
      </c>
      <c r="AQ1869" s="45" t="str">
        <f t="shared" si="371"/>
        <v>20222JPY</v>
      </c>
    </row>
    <row r="1870" spans="1:43" s="15" customFormat="1">
      <c r="A1870" s="208" t="s">
        <v>35</v>
      </c>
      <c r="B1870" s="209">
        <v>2021</v>
      </c>
      <c r="C1870" s="209">
        <v>3</v>
      </c>
      <c r="D1870" s="57" t="str">
        <f t="shared" si="360"/>
        <v>Q4</v>
      </c>
      <c r="E1870" s="208" t="s">
        <v>40</v>
      </c>
      <c r="F1870" s="209">
        <v>2022</v>
      </c>
      <c r="G1870" s="209">
        <v>3</v>
      </c>
      <c r="H1870" s="213"/>
      <c r="I1870" s="57" t="str">
        <f t="shared" si="363"/>
        <v>Q4</v>
      </c>
      <c r="J1870" s="204" t="s">
        <v>1862</v>
      </c>
      <c r="K1870" s="213" t="s">
        <v>1863</v>
      </c>
      <c r="L1870" s="210" t="s">
        <v>55</v>
      </c>
      <c r="M1870" s="208" t="s">
        <v>47</v>
      </c>
      <c r="N1870" s="208">
        <v>1</v>
      </c>
      <c r="O1870" s="208"/>
      <c r="P1870" s="57" t="str">
        <f t="shared" si="364"/>
        <v>MAIN UNIT</v>
      </c>
      <c r="Q1870" s="208" t="s">
        <v>1864</v>
      </c>
      <c r="R1870" s="208" t="s">
        <v>49</v>
      </c>
      <c r="S1870" s="208" t="s">
        <v>36</v>
      </c>
      <c r="T1870" s="208" t="s">
        <v>65</v>
      </c>
      <c r="U1870" s="208" t="s">
        <v>66</v>
      </c>
      <c r="V1870" s="208" t="s">
        <v>1422</v>
      </c>
      <c r="W1870" s="208" t="s">
        <v>1276</v>
      </c>
      <c r="X1870" s="34">
        <v>8000000</v>
      </c>
      <c r="Y1870" s="215" t="str">
        <f t="shared" si="362"/>
        <v>1</v>
      </c>
      <c r="Z1870" s="26">
        <f t="shared" si="361"/>
        <v>8000000</v>
      </c>
      <c r="AA1870" s="208">
        <v>6.9199999999999998E-2</v>
      </c>
      <c r="AB1870" s="35">
        <f t="shared" si="372"/>
        <v>553600</v>
      </c>
      <c r="AC1870" s="27">
        <f t="shared" si="365"/>
        <v>54252.800000000003</v>
      </c>
      <c r="AD1870" s="212">
        <v>9.8000000000000004E-2</v>
      </c>
      <c r="AE1870" s="211">
        <f t="shared" si="366"/>
        <v>0</v>
      </c>
      <c r="AF1870" s="211" t="str">
        <f>IF(AND(COUNTIFS($J$18:J1870,J1870)=1,AE1870=1),1,"")</f>
        <v/>
      </c>
      <c r="AG1870" s="211" t="str">
        <f>IF(C1870="","",IF(AND(COUNTIFS($J$18:J1870,J1870)=1,C1870&lt;&gt;""),1,""))</f>
        <v/>
      </c>
      <c r="AH1870" s="211" t="str">
        <f>IF(G1870="","",IF(AND(COUNTIFS($J$18:J1870,J1870)=1,G1870&lt;&gt;""),1,""))</f>
        <v/>
      </c>
      <c r="AI1870" s="28">
        <f t="shared" si="367"/>
        <v>28726768.133805312</v>
      </c>
      <c r="AJ1870" s="28">
        <f t="shared" si="368"/>
        <v>3888166.2308864431</v>
      </c>
      <c r="AK1870" s="29">
        <f t="shared" si="369"/>
        <v>0.13534993608664583</v>
      </c>
      <c r="AL1870" s="210"/>
      <c r="AM1870" s="210"/>
      <c r="AN1870" s="210"/>
      <c r="AO1870" s="210"/>
      <c r="AP1870" s="45" t="str">
        <f t="shared" si="370"/>
        <v>20223</v>
      </c>
      <c r="AQ1870" s="45" t="str">
        <f t="shared" si="371"/>
        <v>20223JPY</v>
      </c>
    </row>
    <row r="1871" spans="1:43" s="15" customFormat="1">
      <c r="A1871" s="208" t="s">
        <v>40</v>
      </c>
      <c r="B1871" s="209">
        <v>2021</v>
      </c>
      <c r="C1871" s="209">
        <v>4</v>
      </c>
      <c r="D1871" s="57" t="str">
        <f t="shared" si="360"/>
        <v>Q1</v>
      </c>
      <c r="E1871" s="208" t="s">
        <v>40</v>
      </c>
      <c r="F1871" s="209">
        <v>2022</v>
      </c>
      <c r="G1871" s="209">
        <v>3</v>
      </c>
      <c r="H1871" s="213"/>
      <c r="I1871" s="57" t="str">
        <f t="shared" si="363"/>
        <v>Q4</v>
      </c>
      <c r="J1871" s="204" t="s">
        <v>1808</v>
      </c>
      <c r="K1871" s="213" t="s">
        <v>1809</v>
      </c>
      <c r="L1871" s="210" t="s">
        <v>55</v>
      </c>
      <c r="M1871" s="208" t="s">
        <v>47</v>
      </c>
      <c r="N1871" s="208">
        <v>1</v>
      </c>
      <c r="O1871" s="208"/>
      <c r="P1871" s="57" t="str">
        <f t="shared" si="364"/>
        <v>MAIN UNIT</v>
      </c>
      <c r="Q1871" s="208" t="s">
        <v>56</v>
      </c>
      <c r="R1871" s="208" t="s">
        <v>49</v>
      </c>
      <c r="S1871" s="208" t="s">
        <v>36</v>
      </c>
      <c r="T1871" s="208" t="s">
        <v>65</v>
      </c>
      <c r="U1871" s="208" t="s">
        <v>66</v>
      </c>
      <c r="V1871" s="208" t="s">
        <v>119</v>
      </c>
      <c r="W1871" s="208" t="s">
        <v>96</v>
      </c>
      <c r="X1871" s="34">
        <v>8900000</v>
      </c>
      <c r="Y1871" s="215" t="str">
        <f t="shared" si="362"/>
        <v>1</v>
      </c>
      <c r="Z1871" s="26">
        <f t="shared" si="361"/>
        <v>8900000</v>
      </c>
      <c r="AA1871" s="208">
        <v>6.9199999999999998E-2</v>
      </c>
      <c r="AB1871" s="35">
        <f t="shared" si="372"/>
        <v>615880</v>
      </c>
      <c r="AC1871" s="27">
        <f t="shared" si="365"/>
        <v>83821.267999999996</v>
      </c>
      <c r="AD1871" s="212">
        <v>0.1361</v>
      </c>
      <c r="AE1871" s="211">
        <f t="shared" si="366"/>
        <v>1</v>
      </c>
      <c r="AF1871" s="211" t="str">
        <f>IF(AND(COUNTIFS($J$18:J1871,J1871)=1,AE1871=1),1,"")</f>
        <v/>
      </c>
      <c r="AG1871" s="211" t="str">
        <f>IF(C1871="","",IF(AND(COUNTIFS($J$18:J1871,J1871)=1,C1871&lt;&gt;""),1,""))</f>
        <v/>
      </c>
      <c r="AH1871" s="211" t="str">
        <f>IF(G1871="","",IF(AND(COUNTIFS($J$18:J1871,J1871)=1,G1871&lt;&gt;""),1,""))</f>
        <v/>
      </c>
      <c r="AI1871" s="28">
        <f t="shared" si="367"/>
        <v>28726768.133805312</v>
      </c>
      <c r="AJ1871" s="28">
        <f t="shared" si="368"/>
        <v>3888166.2308864431</v>
      </c>
      <c r="AK1871" s="29">
        <f t="shared" si="369"/>
        <v>0.13534993608664583</v>
      </c>
      <c r="AL1871" s="210"/>
      <c r="AM1871" s="210"/>
      <c r="AN1871" s="210"/>
      <c r="AO1871" s="210"/>
      <c r="AP1871" s="45" t="str">
        <f t="shared" si="370"/>
        <v>20223</v>
      </c>
      <c r="AQ1871" s="45" t="str">
        <f t="shared" si="371"/>
        <v>20223JPY</v>
      </c>
    </row>
    <row r="1872" spans="1:43" s="15" customFormat="1">
      <c r="A1872" s="208" t="s">
        <v>40</v>
      </c>
      <c r="B1872" s="209">
        <v>2021</v>
      </c>
      <c r="C1872" s="209">
        <v>5</v>
      </c>
      <c r="D1872" s="57" t="str">
        <f t="shared" si="360"/>
        <v>Q1</v>
      </c>
      <c r="E1872" s="208" t="s">
        <v>40</v>
      </c>
      <c r="F1872" s="209">
        <v>2022</v>
      </c>
      <c r="G1872" s="209">
        <v>3</v>
      </c>
      <c r="H1872" s="213"/>
      <c r="I1872" s="57" t="str">
        <f t="shared" si="363"/>
        <v>Q4</v>
      </c>
      <c r="J1872" s="204" t="s">
        <v>1737</v>
      </c>
      <c r="K1872" s="213" t="s">
        <v>1738</v>
      </c>
      <c r="L1872" s="210" t="s">
        <v>79</v>
      </c>
      <c r="M1872" s="208" t="s">
        <v>47</v>
      </c>
      <c r="N1872" s="208">
        <v>1</v>
      </c>
      <c r="O1872" s="208"/>
      <c r="P1872" s="57" t="str">
        <f t="shared" si="364"/>
        <v>MAIN UNIT</v>
      </c>
      <c r="Q1872" s="208" t="s">
        <v>56</v>
      </c>
      <c r="R1872" s="208" t="s">
        <v>49</v>
      </c>
      <c r="S1872" s="208" t="s">
        <v>36</v>
      </c>
      <c r="T1872" s="208" t="s">
        <v>65</v>
      </c>
      <c r="U1872" s="208" t="s">
        <v>66</v>
      </c>
      <c r="V1872" s="208" t="s">
        <v>672</v>
      </c>
      <c r="W1872" s="208" t="s">
        <v>96</v>
      </c>
      <c r="X1872" s="34">
        <v>13000000</v>
      </c>
      <c r="Y1872" s="215" t="str">
        <f t="shared" si="362"/>
        <v>1</v>
      </c>
      <c r="Z1872" s="26">
        <f t="shared" si="361"/>
        <v>13000000</v>
      </c>
      <c r="AA1872" s="208">
        <v>6.9199999999999998E-2</v>
      </c>
      <c r="AB1872" s="35">
        <f t="shared" si="372"/>
        <v>899600</v>
      </c>
      <c r="AC1872" s="27">
        <f t="shared" si="365"/>
        <v>118567.28</v>
      </c>
      <c r="AD1872" s="212">
        <v>0.1318</v>
      </c>
      <c r="AE1872" s="211">
        <f t="shared" si="366"/>
        <v>1</v>
      </c>
      <c r="AF1872" s="211" t="str">
        <f>IF(AND(COUNTIFS($J$18:J1872,J1872)=1,AE1872=1),1,"")</f>
        <v/>
      </c>
      <c r="AG1872" s="211" t="str">
        <f>IF(C1872="","",IF(AND(COUNTIFS($J$18:J1872,J1872)=1,C1872&lt;&gt;""),1,""))</f>
        <v/>
      </c>
      <c r="AH1872" s="211" t="str">
        <f>IF(G1872="","",IF(AND(COUNTIFS($J$18:J1872,J1872)=1,G1872&lt;&gt;""),1,""))</f>
        <v/>
      </c>
      <c r="AI1872" s="28">
        <f t="shared" si="367"/>
        <v>28726768.133805312</v>
      </c>
      <c r="AJ1872" s="28">
        <f t="shared" si="368"/>
        <v>3888166.2308864431</v>
      </c>
      <c r="AK1872" s="29">
        <f t="shared" si="369"/>
        <v>0.13534993608664583</v>
      </c>
      <c r="AL1872" s="210"/>
      <c r="AM1872" s="210"/>
      <c r="AN1872" s="210"/>
      <c r="AO1872" s="210"/>
      <c r="AP1872" s="45" t="str">
        <f t="shared" si="370"/>
        <v>20223</v>
      </c>
      <c r="AQ1872" s="45" t="str">
        <f t="shared" si="371"/>
        <v>20223JPY</v>
      </c>
    </row>
    <row r="1873" spans="1:43" s="15" customFormat="1">
      <c r="A1873" s="208" t="s">
        <v>40</v>
      </c>
      <c r="B1873" s="209">
        <v>2021</v>
      </c>
      <c r="C1873" s="209">
        <v>5</v>
      </c>
      <c r="D1873" s="57" t="str">
        <f t="shared" si="360"/>
        <v>Q1</v>
      </c>
      <c r="E1873" s="208" t="s">
        <v>40</v>
      </c>
      <c r="F1873" s="209">
        <v>2022</v>
      </c>
      <c r="G1873" s="209">
        <v>3</v>
      </c>
      <c r="H1873" s="213"/>
      <c r="I1873" s="57" t="str">
        <f t="shared" si="363"/>
        <v>Q4</v>
      </c>
      <c r="J1873" s="204" t="s">
        <v>1823</v>
      </c>
      <c r="K1873" s="213" t="s">
        <v>1824</v>
      </c>
      <c r="L1873" s="210" t="s">
        <v>55</v>
      </c>
      <c r="M1873" s="208" t="s">
        <v>47</v>
      </c>
      <c r="N1873" s="208">
        <v>1</v>
      </c>
      <c r="O1873" s="208"/>
      <c r="P1873" s="57" t="str">
        <f t="shared" si="364"/>
        <v>MAIN UNIT</v>
      </c>
      <c r="Q1873" s="208" t="s">
        <v>56</v>
      </c>
      <c r="R1873" s="208" t="s">
        <v>49</v>
      </c>
      <c r="S1873" s="208" t="s">
        <v>36</v>
      </c>
      <c r="T1873" s="208" t="s">
        <v>65</v>
      </c>
      <c r="U1873" s="208" t="s">
        <v>66</v>
      </c>
      <c r="V1873" s="208" t="s">
        <v>672</v>
      </c>
      <c r="W1873" s="208" t="s">
        <v>96</v>
      </c>
      <c r="X1873" s="34">
        <v>8360000</v>
      </c>
      <c r="Y1873" s="215" t="str">
        <f t="shared" si="362"/>
        <v>1</v>
      </c>
      <c r="Z1873" s="26">
        <f t="shared" si="361"/>
        <v>8360000</v>
      </c>
      <c r="AA1873" s="208">
        <v>6.9199999999999998E-2</v>
      </c>
      <c r="AB1873" s="35">
        <f t="shared" si="372"/>
        <v>578512</v>
      </c>
      <c r="AC1873" s="27">
        <f t="shared" si="365"/>
        <v>61437.974399999999</v>
      </c>
      <c r="AD1873" s="212">
        <v>0.1062</v>
      </c>
      <c r="AE1873" s="211">
        <f t="shared" si="366"/>
        <v>1</v>
      </c>
      <c r="AF1873" s="211" t="str">
        <f>IF(AND(COUNTIFS($J$18:J1873,J1873)=1,AE1873=1),1,"")</f>
        <v/>
      </c>
      <c r="AG1873" s="211" t="str">
        <f>IF(C1873="","",IF(AND(COUNTIFS($J$18:J1873,J1873)=1,C1873&lt;&gt;""),1,""))</f>
        <v/>
      </c>
      <c r="AH1873" s="211" t="str">
        <f>IF(G1873="","",IF(AND(COUNTIFS($J$18:J1873,J1873)=1,G1873&lt;&gt;""),1,""))</f>
        <v/>
      </c>
      <c r="AI1873" s="28">
        <f t="shared" si="367"/>
        <v>28726768.133805312</v>
      </c>
      <c r="AJ1873" s="28">
        <f t="shared" si="368"/>
        <v>3888166.2308864431</v>
      </c>
      <c r="AK1873" s="29">
        <f t="shared" si="369"/>
        <v>0.13534993608664583</v>
      </c>
      <c r="AL1873" s="210"/>
      <c r="AM1873" s="210"/>
      <c r="AN1873" s="210"/>
      <c r="AO1873" s="210"/>
      <c r="AP1873" s="45" t="str">
        <f t="shared" si="370"/>
        <v>20223</v>
      </c>
      <c r="AQ1873" s="45" t="str">
        <f t="shared" si="371"/>
        <v>20223JPY</v>
      </c>
    </row>
    <row r="1874" spans="1:43" s="15" customFormat="1">
      <c r="A1874" s="208" t="s">
        <v>40</v>
      </c>
      <c r="B1874" s="209">
        <v>2021</v>
      </c>
      <c r="C1874" s="209">
        <v>5</v>
      </c>
      <c r="D1874" s="57" t="str">
        <f t="shared" si="360"/>
        <v>Q1</v>
      </c>
      <c r="E1874" s="208" t="s">
        <v>40</v>
      </c>
      <c r="F1874" s="209">
        <v>2022</v>
      </c>
      <c r="G1874" s="209">
        <v>3</v>
      </c>
      <c r="H1874" s="213"/>
      <c r="I1874" s="57" t="str">
        <f t="shared" si="363"/>
        <v>Q4</v>
      </c>
      <c r="J1874" s="204" t="s">
        <v>1823</v>
      </c>
      <c r="K1874" s="213" t="s">
        <v>1824</v>
      </c>
      <c r="L1874" s="210" t="s">
        <v>55</v>
      </c>
      <c r="M1874" s="208" t="s">
        <v>47</v>
      </c>
      <c r="N1874" s="208">
        <v>1</v>
      </c>
      <c r="O1874" s="208"/>
      <c r="P1874" s="57" t="str">
        <f t="shared" si="364"/>
        <v>MAIN UNIT</v>
      </c>
      <c r="Q1874" s="208" t="s">
        <v>56</v>
      </c>
      <c r="R1874" s="208" t="s">
        <v>49</v>
      </c>
      <c r="S1874" s="208" t="s">
        <v>36</v>
      </c>
      <c r="T1874" s="208" t="s">
        <v>65</v>
      </c>
      <c r="U1874" s="208" t="s">
        <v>66</v>
      </c>
      <c r="V1874" s="208" t="s">
        <v>672</v>
      </c>
      <c r="W1874" s="208" t="s">
        <v>96</v>
      </c>
      <c r="X1874" s="34">
        <v>8360000</v>
      </c>
      <c r="Y1874" s="215" t="str">
        <f t="shared" si="362"/>
        <v>1</v>
      </c>
      <c r="Z1874" s="26">
        <f t="shared" si="361"/>
        <v>8360000</v>
      </c>
      <c r="AA1874" s="208">
        <v>6.9199999999999998E-2</v>
      </c>
      <c r="AB1874" s="35">
        <f t="shared" si="372"/>
        <v>578512</v>
      </c>
      <c r="AC1874" s="27">
        <f t="shared" si="365"/>
        <v>61437.974399999999</v>
      </c>
      <c r="AD1874" s="212">
        <v>0.1062</v>
      </c>
      <c r="AE1874" s="211">
        <f t="shared" si="366"/>
        <v>1</v>
      </c>
      <c r="AF1874" s="211" t="str">
        <f>IF(AND(COUNTIFS($J$18:J1874,J1874)=1,AE1874=1),1,"")</f>
        <v/>
      </c>
      <c r="AG1874" s="211" t="str">
        <f>IF(C1874="","",IF(AND(COUNTIFS($J$18:J1874,J1874)=1,C1874&lt;&gt;""),1,""))</f>
        <v/>
      </c>
      <c r="AH1874" s="211" t="str">
        <f>IF(G1874="","",IF(AND(COUNTIFS($J$18:J1874,J1874)=1,G1874&lt;&gt;""),1,""))</f>
        <v/>
      </c>
      <c r="AI1874" s="28">
        <f t="shared" si="367"/>
        <v>28726768.133805312</v>
      </c>
      <c r="AJ1874" s="28">
        <f t="shared" si="368"/>
        <v>3888166.2308864431</v>
      </c>
      <c r="AK1874" s="29">
        <f t="shared" si="369"/>
        <v>0.13534993608664583</v>
      </c>
      <c r="AL1874" s="210"/>
      <c r="AM1874" s="210"/>
      <c r="AN1874" s="210"/>
      <c r="AO1874" s="210"/>
      <c r="AP1874" s="45" t="str">
        <f t="shared" si="370"/>
        <v>20223</v>
      </c>
      <c r="AQ1874" s="45" t="str">
        <f t="shared" si="371"/>
        <v>20223JPY</v>
      </c>
    </row>
    <row r="1875" spans="1:43" s="15" customFormat="1">
      <c r="A1875" s="208" t="s">
        <v>40</v>
      </c>
      <c r="B1875" s="209">
        <v>2021</v>
      </c>
      <c r="C1875" s="209">
        <v>5</v>
      </c>
      <c r="D1875" s="57" t="str">
        <f t="shared" si="360"/>
        <v>Q1</v>
      </c>
      <c r="E1875" s="208" t="s">
        <v>40</v>
      </c>
      <c r="F1875" s="209">
        <v>2022</v>
      </c>
      <c r="G1875" s="209">
        <v>3</v>
      </c>
      <c r="H1875" s="213"/>
      <c r="I1875" s="57" t="str">
        <f t="shared" si="363"/>
        <v>Q4</v>
      </c>
      <c r="J1875" s="204" t="s">
        <v>1912</v>
      </c>
      <c r="K1875" s="213" t="s">
        <v>1741</v>
      </c>
      <c r="L1875" s="210" t="s">
        <v>55</v>
      </c>
      <c r="M1875" s="208" t="s">
        <v>47</v>
      </c>
      <c r="N1875" s="208">
        <v>1</v>
      </c>
      <c r="O1875" s="208"/>
      <c r="P1875" s="57" t="str">
        <f t="shared" si="364"/>
        <v>MAIN UNIT</v>
      </c>
      <c r="Q1875" s="208" t="s">
        <v>48</v>
      </c>
      <c r="R1875" s="208" t="s">
        <v>49</v>
      </c>
      <c r="S1875" s="208" t="s">
        <v>36</v>
      </c>
      <c r="T1875" s="208" t="s">
        <v>65</v>
      </c>
      <c r="U1875" s="208" t="s">
        <v>66</v>
      </c>
      <c r="V1875" s="208" t="s">
        <v>109</v>
      </c>
      <c r="W1875" s="208" t="s">
        <v>96</v>
      </c>
      <c r="X1875" s="34">
        <v>9000000</v>
      </c>
      <c r="Y1875" s="215" t="str">
        <f t="shared" si="362"/>
        <v>1</v>
      </c>
      <c r="Z1875" s="26">
        <f t="shared" si="361"/>
        <v>9000000</v>
      </c>
      <c r="AA1875" s="208">
        <v>6.9199999999999998E-2</v>
      </c>
      <c r="AB1875" s="35">
        <f t="shared" si="372"/>
        <v>622800</v>
      </c>
      <c r="AC1875" s="27">
        <f t="shared" si="365"/>
        <v>68632.56</v>
      </c>
      <c r="AD1875" s="212">
        <v>0.11020000000000001</v>
      </c>
      <c r="AE1875" s="211">
        <f t="shared" si="366"/>
        <v>0</v>
      </c>
      <c r="AF1875" s="211" t="str">
        <f>IF(AND(COUNTIFS($J$18:J1875,J1875)=1,AE1875=1),1,"")</f>
        <v/>
      </c>
      <c r="AG1875" s="211">
        <f>IF(C1875="","",IF(AND(COUNTIFS($J$18:J1875,J1875)=1,C1875&lt;&gt;""),1,""))</f>
        <v>1</v>
      </c>
      <c r="AH1875" s="211">
        <f>IF(G1875="","",IF(AND(COUNTIFS($J$18:J1875,J1875)=1,G1875&lt;&gt;""),1,""))</f>
        <v>1</v>
      </c>
      <c r="AI1875" s="28">
        <f t="shared" si="367"/>
        <v>28726768.133805312</v>
      </c>
      <c r="AJ1875" s="28">
        <f t="shared" si="368"/>
        <v>3888166.2308864431</v>
      </c>
      <c r="AK1875" s="29">
        <f t="shared" si="369"/>
        <v>0.13534993608664583</v>
      </c>
      <c r="AL1875" s="210"/>
      <c r="AM1875" s="210"/>
      <c r="AN1875" s="210"/>
      <c r="AO1875" s="210"/>
      <c r="AP1875" s="45" t="str">
        <f t="shared" si="370"/>
        <v>20223</v>
      </c>
      <c r="AQ1875" s="45" t="str">
        <f t="shared" si="371"/>
        <v>20223JPY</v>
      </c>
    </row>
    <row r="1876" spans="1:43" s="15" customFormat="1">
      <c r="A1876" s="208" t="s">
        <v>40</v>
      </c>
      <c r="B1876" s="209">
        <v>2021</v>
      </c>
      <c r="C1876" s="209">
        <v>5</v>
      </c>
      <c r="D1876" s="57" t="str">
        <f t="shared" si="360"/>
        <v>Q1</v>
      </c>
      <c r="E1876" s="208" t="s">
        <v>40</v>
      </c>
      <c r="F1876" s="209">
        <v>2022</v>
      </c>
      <c r="G1876" s="209">
        <v>3</v>
      </c>
      <c r="H1876" s="213"/>
      <c r="I1876" s="57" t="str">
        <f t="shared" si="363"/>
        <v>Q4</v>
      </c>
      <c r="J1876" s="204" t="s">
        <v>1913</v>
      </c>
      <c r="K1876" s="213" t="s">
        <v>1741</v>
      </c>
      <c r="L1876" s="210" t="s">
        <v>55</v>
      </c>
      <c r="M1876" s="208" t="s">
        <v>47</v>
      </c>
      <c r="N1876" s="208">
        <v>1</v>
      </c>
      <c r="O1876" s="208"/>
      <c r="P1876" s="57" t="str">
        <f t="shared" si="364"/>
        <v>MAIN UNIT</v>
      </c>
      <c r="Q1876" s="208" t="s">
        <v>48</v>
      </c>
      <c r="R1876" s="208" t="s">
        <v>49</v>
      </c>
      <c r="S1876" s="208" t="s">
        <v>36</v>
      </c>
      <c r="T1876" s="208" t="s">
        <v>65</v>
      </c>
      <c r="U1876" s="208" t="s">
        <v>66</v>
      </c>
      <c r="V1876" s="208" t="s">
        <v>109</v>
      </c>
      <c r="W1876" s="208" t="s">
        <v>96</v>
      </c>
      <c r="X1876" s="34">
        <v>9000000</v>
      </c>
      <c r="Y1876" s="215" t="str">
        <f t="shared" si="362"/>
        <v>1</v>
      </c>
      <c r="Z1876" s="26">
        <f t="shared" si="361"/>
        <v>9000000</v>
      </c>
      <c r="AA1876" s="208">
        <v>6.9199999999999998E-2</v>
      </c>
      <c r="AB1876" s="35">
        <f t="shared" si="372"/>
        <v>622800</v>
      </c>
      <c r="AC1876" s="27">
        <f t="shared" si="365"/>
        <v>52377.479999999996</v>
      </c>
      <c r="AD1876" s="212">
        <v>8.4099999999999994E-2</v>
      </c>
      <c r="AE1876" s="211">
        <f t="shared" si="366"/>
        <v>0</v>
      </c>
      <c r="AF1876" s="211" t="str">
        <f>IF(AND(COUNTIFS($J$18:J1876,J1876)=1,AE1876=1),1,"")</f>
        <v/>
      </c>
      <c r="AG1876" s="211">
        <f>IF(C1876="","",IF(AND(COUNTIFS($J$18:J1876,J1876)=1,C1876&lt;&gt;""),1,""))</f>
        <v>1</v>
      </c>
      <c r="AH1876" s="211">
        <f>IF(G1876="","",IF(AND(COUNTIFS($J$18:J1876,J1876)=1,G1876&lt;&gt;""),1,""))</f>
        <v>1</v>
      </c>
      <c r="AI1876" s="28">
        <f t="shared" si="367"/>
        <v>28726768.133805312</v>
      </c>
      <c r="AJ1876" s="28">
        <f t="shared" si="368"/>
        <v>3888166.2308864431</v>
      </c>
      <c r="AK1876" s="29">
        <f t="shared" si="369"/>
        <v>0.13534993608664583</v>
      </c>
      <c r="AL1876" s="210"/>
      <c r="AM1876" s="210"/>
      <c r="AN1876" s="210"/>
      <c r="AO1876" s="210"/>
      <c r="AP1876" s="45" t="str">
        <f t="shared" si="370"/>
        <v>20223</v>
      </c>
      <c r="AQ1876" s="45" t="str">
        <f t="shared" si="371"/>
        <v>20223JPY</v>
      </c>
    </row>
    <row r="1877" spans="1:43" s="15" customFormat="1">
      <c r="A1877" s="208" t="s">
        <v>40</v>
      </c>
      <c r="B1877" s="209">
        <v>2021</v>
      </c>
      <c r="C1877" s="209">
        <v>7</v>
      </c>
      <c r="D1877" s="57" t="str">
        <f t="shared" si="360"/>
        <v>Q2</v>
      </c>
      <c r="E1877" s="208" t="s">
        <v>40</v>
      </c>
      <c r="F1877" s="209">
        <v>2022</v>
      </c>
      <c r="G1877" s="209">
        <v>3</v>
      </c>
      <c r="H1877" s="213"/>
      <c r="I1877" s="57" t="str">
        <f t="shared" si="363"/>
        <v>Q4</v>
      </c>
      <c r="J1877" s="204" t="s">
        <v>1914</v>
      </c>
      <c r="K1877" s="213" t="s">
        <v>1915</v>
      </c>
      <c r="L1877" s="210" t="s">
        <v>55</v>
      </c>
      <c r="M1877" s="208" t="s">
        <v>47</v>
      </c>
      <c r="N1877" s="208">
        <v>1</v>
      </c>
      <c r="O1877" s="208"/>
      <c r="P1877" s="57" t="str">
        <f t="shared" si="364"/>
        <v>MAIN UNIT</v>
      </c>
      <c r="Q1877" s="208" t="s">
        <v>56</v>
      </c>
      <c r="R1877" s="208" t="s">
        <v>49</v>
      </c>
      <c r="S1877" s="208" t="s">
        <v>37</v>
      </c>
      <c r="T1877" s="208" t="s">
        <v>75</v>
      </c>
      <c r="U1877" s="208" t="s">
        <v>58</v>
      </c>
      <c r="V1877" s="208" t="s">
        <v>1336</v>
      </c>
      <c r="W1877" s="208" t="s">
        <v>51</v>
      </c>
      <c r="X1877" s="34">
        <v>1090000</v>
      </c>
      <c r="Y1877" s="215" t="str">
        <f t="shared" si="362"/>
        <v>1.13</v>
      </c>
      <c r="Z1877" s="26">
        <f t="shared" si="361"/>
        <v>1090000</v>
      </c>
      <c r="AA1877" s="208">
        <v>1.22</v>
      </c>
      <c r="AB1877" s="35">
        <f t="shared" si="372"/>
        <v>1176814.1592920355</v>
      </c>
      <c r="AC1877" s="27">
        <f t="shared" si="365"/>
        <v>162518.0353982301</v>
      </c>
      <c r="AD1877" s="212">
        <v>0.1381</v>
      </c>
      <c r="AE1877" s="211">
        <f t="shared" si="366"/>
        <v>1</v>
      </c>
      <c r="AF1877" s="211">
        <f>IF(AND(COUNTIFS($J$18:J1877,J1877)=1,AE1877=1),1,"")</f>
        <v>1</v>
      </c>
      <c r="AG1877" s="211">
        <f>IF(C1877="","",IF(AND(COUNTIFS($J$18:J1877,J1877)=1,C1877&lt;&gt;""),1,""))</f>
        <v>1</v>
      </c>
      <c r="AH1877" s="211">
        <f>IF(G1877="","",IF(AND(COUNTIFS($J$18:J1877,J1877)=1,G1877&lt;&gt;""),1,""))</f>
        <v>1</v>
      </c>
      <c r="AI1877" s="28">
        <f t="shared" si="367"/>
        <v>28726768.133805312</v>
      </c>
      <c r="AJ1877" s="28">
        <f t="shared" si="368"/>
        <v>3888166.2308864431</v>
      </c>
      <c r="AK1877" s="29">
        <f t="shared" si="369"/>
        <v>0.13534993608664583</v>
      </c>
      <c r="AL1877" s="210"/>
      <c r="AM1877" s="210"/>
      <c r="AN1877" s="210"/>
      <c r="AO1877" s="210"/>
      <c r="AP1877" s="45" t="str">
        <f t="shared" si="370"/>
        <v>20223</v>
      </c>
      <c r="AQ1877" s="45" t="str">
        <f t="shared" si="371"/>
        <v>20223RMB</v>
      </c>
    </row>
    <row r="1878" spans="1:43" s="15" customFormat="1">
      <c r="A1878" s="208" t="s">
        <v>40</v>
      </c>
      <c r="B1878" s="209">
        <v>2021</v>
      </c>
      <c r="C1878" s="209">
        <v>7</v>
      </c>
      <c r="D1878" s="57" t="str">
        <f t="shared" si="360"/>
        <v>Q2</v>
      </c>
      <c r="E1878" s="208" t="s">
        <v>40</v>
      </c>
      <c r="F1878" s="209">
        <v>2022</v>
      </c>
      <c r="G1878" s="209">
        <v>3</v>
      </c>
      <c r="H1878" s="213"/>
      <c r="I1878" s="57" t="str">
        <f t="shared" si="363"/>
        <v>Q4</v>
      </c>
      <c r="J1878" s="204" t="s">
        <v>1914</v>
      </c>
      <c r="K1878" s="213" t="s">
        <v>1915</v>
      </c>
      <c r="L1878" s="210" t="s">
        <v>79</v>
      </c>
      <c r="M1878" s="208" t="s">
        <v>47</v>
      </c>
      <c r="N1878" s="208">
        <v>1</v>
      </c>
      <c r="O1878" s="208"/>
      <c r="P1878" s="57" t="str">
        <f t="shared" si="364"/>
        <v>MAIN UNIT</v>
      </c>
      <c r="Q1878" s="208" t="s">
        <v>56</v>
      </c>
      <c r="R1878" s="208" t="s">
        <v>49</v>
      </c>
      <c r="S1878" s="208" t="s">
        <v>37</v>
      </c>
      <c r="T1878" s="208" t="s">
        <v>75</v>
      </c>
      <c r="U1878" s="208" t="s">
        <v>58</v>
      </c>
      <c r="V1878" s="208" t="s">
        <v>1336</v>
      </c>
      <c r="W1878" s="208" t="s">
        <v>51</v>
      </c>
      <c r="X1878" s="34">
        <v>1090000</v>
      </c>
      <c r="Y1878" s="215" t="str">
        <f t="shared" si="362"/>
        <v>1.13</v>
      </c>
      <c r="Z1878" s="26">
        <f t="shared" si="361"/>
        <v>1090000</v>
      </c>
      <c r="AA1878" s="208">
        <v>1.22</v>
      </c>
      <c r="AB1878" s="35">
        <f t="shared" si="372"/>
        <v>1176814.1592920355</v>
      </c>
      <c r="AC1878" s="27">
        <f t="shared" si="365"/>
        <v>162518.0353982301</v>
      </c>
      <c r="AD1878" s="212">
        <v>0.1381</v>
      </c>
      <c r="AE1878" s="211">
        <f t="shared" si="366"/>
        <v>1</v>
      </c>
      <c r="AF1878" s="211" t="str">
        <f>IF(AND(COUNTIFS($J$18:J1878,J1878)=1,AE1878=1),1,"")</f>
        <v/>
      </c>
      <c r="AG1878" s="211" t="str">
        <f>IF(C1878="","",IF(AND(COUNTIFS($J$18:J1878,J1878)=1,C1878&lt;&gt;""),1,""))</f>
        <v/>
      </c>
      <c r="AH1878" s="211" t="str">
        <f>IF(G1878="","",IF(AND(COUNTIFS($J$18:J1878,J1878)=1,G1878&lt;&gt;""),1,""))</f>
        <v/>
      </c>
      <c r="AI1878" s="28">
        <f t="shared" si="367"/>
        <v>28726768.133805312</v>
      </c>
      <c r="AJ1878" s="28">
        <f t="shared" si="368"/>
        <v>3888166.2308864431</v>
      </c>
      <c r="AK1878" s="29">
        <f t="shared" si="369"/>
        <v>0.13534993608664583</v>
      </c>
      <c r="AL1878" s="210"/>
      <c r="AM1878" s="210"/>
      <c r="AN1878" s="210"/>
      <c r="AO1878" s="210"/>
      <c r="AP1878" s="45" t="str">
        <f t="shared" si="370"/>
        <v>20223</v>
      </c>
      <c r="AQ1878" s="45" t="str">
        <f t="shared" si="371"/>
        <v>20223RMB</v>
      </c>
    </row>
    <row r="1879" spans="1:43" s="15" customFormat="1">
      <c r="A1879" s="208" t="s">
        <v>40</v>
      </c>
      <c r="B1879" s="209">
        <v>2021</v>
      </c>
      <c r="C1879" s="209">
        <v>7</v>
      </c>
      <c r="D1879" s="57" t="str">
        <f t="shared" si="360"/>
        <v>Q2</v>
      </c>
      <c r="E1879" s="208" t="s">
        <v>40</v>
      </c>
      <c r="F1879" s="209">
        <v>2022</v>
      </c>
      <c r="G1879" s="209">
        <v>3</v>
      </c>
      <c r="H1879" s="213"/>
      <c r="I1879" s="57" t="str">
        <f t="shared" si="363"/>
        <v>Q4</v>
      </c>
      <c r="J1879" s="204" t="s">
        <v>1916</v>
      </c>
      <c r="K1879" s="213" t="s">
        <v>1917</v>
      </c>
      <c r="L1879" s="210" t="s">
        <v>79</v>
      </c>
      <c r="M1879" s="208" t="s">
        <v>47</v>
      </c>
      <c r="N1879" s="208">
        <v>1</v>
      </c>
      <c r="O1879" s="208"/>
      <c r="P1879" s="57" t="str">
        <f t="shared" si="364"/>
        <v>MAIN UNIT</v>
      </c>
      <c r="Q1879" s="208" t="s">
        <v>48</v>
      </c>
      <c r="R1879" s="208" t="s">
        <v>49</v>
      </c>
      <c r="S1879" s="208" t="s">
        <v>36</v>
      </c>
      <c r="T1879" s="208" t="s">
        <v>65</v>
      </c>
      <c r="U1879" s="208" t="s">
        <v>66</v>
      </c>
      <c r="V1879" s="208" t="s">
        <v>119</v>
      </c>
      <c r="W1879" s="208" t="s">
        <v>51</v>
      </c>
      <c r="X1879" s="34">
        <v>840000</v>
      </c>
      <c r="Y1879" s="215" t="str">
        <f t="shared" si="362"/>
        <v>1.13</v>
      </c>
      <c r="Z1879" s="26">
        <f t="shared" si="361"/>
        <v>840000</v>
      </c>
      <c r="AA1879" s="208">
        <v>1.22</v>
      </c>
      <c r="AB1879" s="35">
        <f t="shared" si="372"/>
        <v>906902.65486725664</v>
      </c>
      <c r="AC1879" s="27">
        <f t="shared" si="365"/>
        <v>94408.566371681416</v>
      </c>
      <c r="AD1879" s="212">
        <v>0.1041</v>
      </c>
      <c r="AE1879" s="211">
        <f t="shared" si="366"/>
        <v>0</v>
      </c>
      <c r="AF1879" s="211" t="str">
        <f>IF(AND(COUNTIFS($J$18:J1879,J1879)=1,AE1879=1),1,"")</f>
        <v/>
      </c>
      <c r="AG1879" s="211">
        <f>IF(C1879="","",IF(AND(COUNTIFS($J$18:J1879,J1879)=1,C1879&lt;&gt;""),1,""))</f>
        <v>1</v>
      </c>
      <c r="AH1879" s="211">
        <f>IF(G1879="","",IF(AND(COUNTIFS($J$18:J1879,J1879)=1,G1879&lt;&gt;""),1,""))</f>
        <v>1</v>
      </c>
      <c r="AI1879" s="28">
        <f t="shared" si="367"/>
        <v>28726768.133805312</v>
      </c>
      <c r="AJ1879" s="28">
        <f t="shared" si="368"/>
        <v>3888166.2308864431</v>
      </c>
      <c r="AK1879" s="29">
        <f t="shared" si="369"/>
        <v>0.13534993608664583</v>
      </c>
      <c r="AL1879" s="210"/>
      <c r="AM1879" s="210"/>
      <c r="AN1879" s="210"/>
      <c r="AO1879" s="210"/>
      <c r="AP1879" s="45" t="str">
        <f t="shared" si="370"/>
        <v>20223</v>
      </c>
      <c r="AQ1879" s="45" t="str">
        <f t="shared" si="371"/>
        <v>20223RMB</v>
      </c>
    </row>
    <row r="1880" spans="1:43" s="15" customFormat="1">
      <c r="A1880" s="208" t="s">
        <v>40</v>
      </c>
      <c r="B1880" s="209">
        <v>2021</v>
      </c>
      <c r="C1880" s="209">
        <v>8</v>
      </c>
      <c r="D1880" s="57" t="str">
        <f t="shared" si="360"/>
        <v>Q2</v>
      </c>
      <c r="E1880" s="208" t="s">
        <v>40</v>
      </c>
      <c r="F1880" s="209">
        <v>2022</v>
      </c>
      <c r="G1880" s="209">
        <v>3</v>
      </c>
      <c r="H1880" s="213"/>
      <c r="I1880" s="57" t="str">
        <f t="shared" si="363"/>
        <v>Q4</v>
      </c>
      <c r="J1880" s="204" t="s">
        <v>1918</v>
      </c>
      <c r="K1880" s="213" t="s">
        <v>1919</v>
      </c>
      <c r="L1880" s="210" t="s">
        <v>79</v>
      </c>
      <c r="M1880" s="208" t="s">
        <v>47</v>
      </c>
      <c r="N1880" s="208">
        <v>1</v>
      </c>
      <c r="O1880" s="208"/>
      <c r="P1880" s="57" t="str">
        <f t="shared" si="364"/>
        <v>MAIN UNIT</v>
      </c>
      <c r="Q1880" s="208" t="s">
        <v>48</v>
      </c>
      <c r="R1880" s="208" t="s">
        <v>49</v>
      </c>
      <c r="S1880" s="208" t="s">
        <v>36</v>
      </c>
      <c r="T1880" s="208" t="s">
        <v>65</v>
      </c>
      <c r="U1880" s="208" t="s">
        <v>66</v>
      </c>
      <c r="V1880" s="208" t="s">
        <v>119</v>
      </c>
      <c r="W1880" s="208" t="s">
        <v>96</v>
      </c>
      <c r="X1880" s="34">
        <v>21800000</v>
      </c>
      <c r="Y1880" s="215" t="str">
        <f t="shared" si="362"/>
        <v>1</v>
      </c>
      <c r="Z1880" s="26">
        <f t="shared" si="361"/>
        <v>21800000</v>
      </c>
      <c r="AA1880" s="208">
        <v>6.9199999999999998E-2</v>
      </c>
      <c r="AB1880" s="35">
        <f t="shared" si="372"/>
        <v>1508560</v>
      </c>
      <c r="AC1880" s="27">
        <f t="shared" si="365"/>
        <v>223568.592</v>
      </c>
      <c r="AD1880" s="212">
        <v>0.1482</v>
      </c>
      <c r="AE1880" s="211">
        <f t="shared" si="366"/>
        <v>0</v>
      </c>
      <c r="AF1880" s="211" t="str">
        <f>IF(AND(COUNTIFS($J$18:J1880,J1880)=1,AE1880=1),1,"")</f>
        <v/>
      </c>
      <c r="AG1880" s="211">
        <f>IF(C1880="","",IF(AND(COUNTIFS($J$18:J1880,J1880)=1,C1880&lt;&gt;""),1,""))</f>
        <v>1</v>
      </c>
      <c r="AH1880" s="211">
        <f>IF(G1880="","",IF(AND(COUNTIFS($J$18:J1880,J1880)=1,G1880&lt;&gt;""),1,""))</f>
        <v>1</v>
      </c>
      <c r="AI1880" s="28">
        <f t="shared" si="367"/>
        <v>28726768.133805312</v>
      </c>
      <c r="AJ1880" s="28">
        <f t="shared" si="368"/>
        <v>3888166.2308864431</v>
      </c>
      <c r="AK1880" s="29">
        <f t="shared" si="369"/>
        <v>0.13534993608664583</v>
      </c>
      <c r="AL1880" s="210"/>
      <c r="AM1880" s="210"/>
      <c r="AN1880" s="210"/>
      <c r="AO1880" s="210"/>
      <c r="AP1880" s="45" t="str">
        <f t="shared" si="370"/>
        <v>20223</v>
      </c>
      <c r="AQ1880" s="45" t="str">
        <f t="shared" si="371"/>
        <v>20223JPY</v>
      </c>
    </row>
    <row r="1881" spans="1:43" s="15" customFormat="1">
      <c r="A1881" s="208" t="s">
        <v>40</v>
      </c>
      <c r="B1881" s="209">
        <v>2021</v>
      </c>
      <c r="C1881" s="209">
        <v>8</v>
      </c>
      <c r="D1881" s="57" t="str">
        <f t="shared" si="360"/>
        <v>Q2</v>
      </c>
      <c r="E1881" s="208" t="s">
        <v>40</v>
      </c>
      <c r="F1881" s="209">
        <v>2022</v>
      </c>
      <c r="G1881" s="209">
        <v>3</v>
      </c>
      <c r="H1881" s="213"/>
      <c r="I1881" s="57" t="str">
        <f t="shared" si="363"/>
        <v>Q4</v>
      </c>
      <c r="J1881" s="204" t="s">
        <v>1918</v>
      </c>
      <c r="K1881" s="213" t="s">
        <v>1919</v>
      </c>
      <c r="L1881" s="210" t="s">
        <v>79</v>
      </c>
      <c r="M1881" s="208" t="s">
        <v>47</v>
      </c>
      <c r="N1881" s="208">
        <v>1</v>
      </c>
      <c r="O1881" s="208"/>
      <c r="P1881" s="57" t="str">
        <f t="shared" si="364"/>
        <v>MAIN UNIT</v>
      </c>
      <c r="Q1881" s="208" t="s">
        <v>48</v>
      </c>
      <c r="R1881" s="208" t="s">
        <v>49</v>
      </c>
      <c r="S1881" s="208" t="s">
        <v>36</v>
      </c>
      <c r="T1881" s="208" t="s">
        <v>65</v>
      </c>
      <c r="U1881" s="208" t="s">
        <v>66</v>
      </c>
      <c r="V1881" s="208" t="s">
        <v>119</v>
      </c>
      <c r="W1881" s="208" t="s">
        <v>96</v>
      </c>
      <c r="X1881" s="34">
        <v>21800000</v>
      </c>
      <c r="Y1881" s="215" t="str">
        <f t="shared" si="362"/>
        <v>1</v>
      </c>
      <c r="Z1881" s="26">
        <f t="shared" si="361"/>
        <v>21800000</v>
      </c>
      <c r="AA1881" s="208">
        <v>6.9199999999999998E-2</v>
      </c>
      <c r="AB1881" s="35">
        <f t="shared" si="372"/>
        <v>1508560</v>
      </c>
      <c r="AC1881" s="27">
        <f t="shared" si="365"/>
        <v>223568.592</v>
      </c>
      <c r="AD1881" s="212">
        <v>0.1482</v>
      </c>
      <c r="AE1881" s="211">
        <f t="shared" si="366"/>
        <v>0</v>
      </c>
      <c r="AF1881" s="211" t="str">
        <f>IF(AND(COUNTIFS($J$18:J1881,J1881)=1,AE1881=1),1,"")</f>
        <v/>
      </c>
      <c r="AG1881" s="211" t="str">
        <f>IF(C1881="","",IF(AND(COUNTIFS($J$18:J1881,J1881)=1,C1881&lt;&gt;""),1,""))</f>
        <v/>
      </c>
      <c r="AH1881" s="211" t="str">
        <f>IF(G1881="","",IF(AND(COUNTIFS($J$18:J1881,J1881)=1,G1881&lt;&gt;""),1,""))</f>
        <v/>
      </c>
      <c r="AI1881" s="28">
        <f t="shared" si="367"/>
        <v>28726768.133805312</v>
      </c>
      <c r="AJ1881" s="28">
        <f t="shared" si="368"/>
        <v>3888166.2308864431</v>
      </c>
      <c r="AK1881" s="29">
        <f t="shared" si="369"/>
        <v>0.13534993608664583</v>
      </c>
      <c r="AL1881" s="210"/>
      <c r="AM1881" s="210"/>
      <c r="AN1881" s="210"/>
      <c r="AO1881" s="210"/>
      <c r="AP1881" s="45" t="str">
        <f t="shared" si="370"/>
        <v>20223</v>
      </c>
      <c r="AQ1881" s="45" t="str">
        <f t="shared" si="371"/>
        <v>20223JPY</v>
      </c>
    </row>
    <row r="1882" spans="1:43" s="15" customFormat="1">
      <c r="A1882" s="208" t="s">
        <v>40</v>
      </c>
      <c r="B1882" s="209">
        <v>2021</v>
      </c>
      <c r="C1882" s="209">
        <v>10</v>
      </c>
      <c r="D1882" s="57" t="str">
        <f t="shared" si="360"/>
        <v>Q3</v>
      </c>
      <c r="E1882" s="208" t="s">
        <v>40</v>
      </c>
      <c r="F1882" s="209">
        <v>2022</v>
      </c>
      <c r="G1882" s="209">
        <v>3</v>
      </c>
      <c r="H1882" s="213"/>
      <c r="I1882" s="57" t="str">
        <f t="shared" si="363"/>
        <v>Q4</v>
      </c>
      <c r="J1882" s="204" t="s">
        <v>1920</v>
      </c>
      <c r="K1882" s="213" t="s">
        <v>1921</v>
      </c>
      <c r="L1882" s="210" t="s">
        <v>55</v>
      </c>
      <c r="M1882" s="208" t="s">
        <v>47</v>
      </c>
      <c r="N1882" s="208">
        <v>1</v>
      </c>
      <c r="O1882" s="208"/>
      <c r="P1882" s="57" t="str">
        <f t="shared" si="364"/>
        <v>MAIN UNIT</v>
      </c>
      <c r="Q1882" s="208" t="s">
        <v>56</v>
      </c>
      <c r="R1882" s="208" t="s">
        <v>49</v>
      </c>
      <c r="S1882" s="208" t="s">
        <v>36</v>
      </c>
      <c r="T1882" s="208" t="s">
        <v>65</v>
      </c>
      <c r="U1882" s="208" t="s">
        <v>66</v>
      </c>
      <c r="V1882" s="208" t="s">
        <v>114</v>
      </c>
      <c r="W1882" s="208" t="s">
        <v>51</v>
      </c>
      <c r="X1882" s="34">
        <v>670000</v>
      </c>
      <c r="Y1882" s="215" t="str">
        <f t="shared" si="362"/>
        <v>1.13</v>
      </c>
      <c r="Z1882" s="26">
        <f t="shared" si="361"/>
        <v>670000</v>
      </c>
      <c r="AA1882" s="208">
        <v>1.22</v>
      </c>
      <c r="AB1882" s="35">
        <f t="shared" si="372"/>
        <v>723362.83185840712</v>
      </c>
      <c r="AC1882" s="27">
        <f t="shared" si="365"/>
        <v>175053.80530973451</v>
      </c>
      <c r="AD1882" s="212">
        <v>0.24199999999999999</v>
      </c>
      <c r="AE1882" s="211">
        <f t="shared" si="366"/>
        <v>1</v>
      </c>
      <c r="AF1882" s="211">
        <f>IF(AND(COUNTIFS($J$18:J1882,J1882)=1,AE1882=1),1,"")</f>
        <v>1</v>
      </c>
      <c r="AG1882" s="211">
        <f>IF(C1882="","",IF(AND(COUNTIFS($J$18:J1882,J1882)=1,C1882&lt;&gt;""),1,""))</f>
        <v>1</v>
      </c>
      <c r="AH1882" s="211">
        <f>IF(G1882="","",IF(AND(COUNTIFS($J$18:J1882,J1882)=1,G1882&lt;&gt;""),1,""))</f>
        <v>1</v>
      </c>
      <c r="AI1882" s="28">
        <f t="shared" si="367"/>
        <v>28726768.133805312</v>
      </c>
      <c r="AJ1882" s="28">
        <f t="shared" si="368"/>
        <v>3888166.2308864431</v>
      </c>
      <c r="AK1882" s="29">
        <f t="shared" si="369"/>
        <v>0.13534993608664583</v>
      </c>
      <c r="AL1882" s="210"/>
      <c r="AM1882" s="210"/>
      <c r="AN1882" s="210"/>
      <c r="AO1882" s="210"/>
      <c r="AP1882" s="45" t="str">
        <f t="shared" si="370"/>
        <v>20223</v>
      </c>
      <c r="AQ1882" s="45" t="str">
        <f t="shared" si="371"/>
        <v>20223RMB</v>
      </c>
    </row>
    <row r="1883" spans="1:43" s="15" customFormat="1">
      <c r="A1883" s="208" t="s">
        <v>40</v>
      </c>
      <c r="B1883" s="209">
        <v>2021</v>
      </c>
      <c r="C1883" s="209">
        <v>10</v>
      </c>
      <c r="D1883" s="57" t="str">
        <f t="shared" si="360"/>
        <v>Q3</v>
      </c>
      <c r="E1883" s="208" t="s">
        <v>40</v>
      </c>
      <c r="F1883" s="209">
        <v>2022</v>
      </c>
      <c r="G1883" s="209">
        <v>3</v>
      </c>
      <c r="H1883" s="213"/>
      <c r="I1883" s="57" t="str">
        <f t="shared" si="363"/>
        <v>Q4</v>
      </c>
      <c r="J1883" s="204" t="s">
        <v>1922</v>
      </c>
      <c r="K1883" s="213" t="s">
        <v>1570</v>
      </c>
      <c r="L1883" s="210" t="s">
        <v>79</v>
      </c>
      <c r="M1883" s="208" t="s">
        <v>47</v>
      </c>
      <c r="N1883" s="208">
        <v>1</v>
      </c>
      <c r="O1883" s="208"/>
      <c r="P1883" s="57" t="str">
        <f t="shared" si="364"/>
        <v>MAIN UNIT</v>
      </c>
      <c r="Q1883" s="208" t="s">
        <v>48</v>
      </c>
      <c r="R1883" s="208" t="s">
        <v>49</v>
      </c>
      <c r="S1883" s="208" t="s">
        <v>36</v>
      </c>
      <c r="T1883" s="208" t="s">
        <v>65</v>
      </c>
      <c r="U1883" s="208" t="s">
        <v>66</v>
      </c>
      <c r="V1883" s="208" t="s">
        <v>114</v>
      </c>
      <c r="W1883" s="208" t="s">
        <v>96</v>
      </c>
      <c r="X1883" s="34">
        <v>16500000</v>
      </c>
      <c r="Y1883" s="215" t="str">
        <f t="shared" si="362"/>
        <v>1</v>
      </c>
      <c r="Z1883" s="26">
        <f t="shared" si="361"/>
        <v>16500000</v>
      </c>
      <c r="AA1883" s="208">
        <v>6.9199999999999998E-2</v>
      </c>
      <c r="AB1883" s="35">
        <f t="shared" si="372"/>
        <v>1141800</v>
      </c>
      <c r="AC1883" s="27">
        <f t="shared" si="365"/>
        <v>137701.07999999999</v>
      </c>
      <c r="AD1883" s="212">
        <v>0.1206</v>
      </c>
      <c r="AE1883" s="211">
        <f t="shared" si="366"/>
        <v>0</v>
      </c>
      <c r="AF1883" s="211" t="str">
        <f>IF(AND(COUNTIFS($J$18:J1883,J1883)=1,AE1883=1),1,"")</f>
        <v/>
      </c>
      <c r="AG1883" s="211">
        <f>IF(C1883="","",IF(AND(COUNTIFS($J$18:J1883,J1883)=1,C1883&lt;&gt;""),1,""))</f>
        <v>1</v>
      </c>
      <c r="AH1883" s="211">
        <f>IF(G1883="","",IF(AND(COUNTIFS($J$18:J1883,J1883)=1,G1883&lt;&gt;""),1,""))</f>
        <v>1</v>
      </c>
      <c r="AI1883" s="28">
        <f t="shared" si="367"/>
        <v>28726768.133805312</v>
      </c>
      <c r="AJ1883" s="28">
        <f t="shared" si="368"/>
        <v>3888166.2308864431</v>
      </c>
      <c r="AK1883" s="29">
        <f t="shared" si="369"/>
        <v>0.13534993608664583</v>
      </c>
      <c r="AL1883" s="210"/>
      <c r="AM1883" s="210"/>
      <c r="AN1883" s="210"/>
      <c r="AO1883" s="210"/>
      <c r="AP1883" s="45" t="str">
        <f t="shared" si="370"/>
        <v>20223</v>
      </c>
      <c r="AQ1883" s="45" t="str">
        <f t="shared" si="371"/>
        <v>20223JPY</v>
      </c>
    </row>
    <row r="1884" spans="1:43" s="15" customFormat="1">
      <c r="A1884" s="208" t="s">
        <v>40</v>
      </c>
      <c r="B1884" s="209">
        <v>2021</v>
      </c>
      <c r="C1884" s="209">
        <v>10</v>
      </c>
      <c r="D1884" s="57" t="str">
        <f t="shared" si="360"/>
        <v>Q3</v>
      </c>
      <c r="E1884" s="208" t="s">
        <v>40</v>
      </c>
      <c r="F1884" s="209">
        <v>2022</v>
      </c>
      <c r="G1884" s="209">
        <v>3</v>
      </c>
      <c r="H1884" s="213"/>
      <c r="I1884" s="57" t="str">
        <f t="shared" si="363"/>
        <v>Q4</v>
      </c>
      <c r="J1884" s="204" t="s">
        <v>1922</v>
      </c>
      <c r="K1884" s="213" t="s">
        <v>1570</v>
      </c>
      <c r="L1884" s="210" t="s">
        <v>55</v>
      </c>
      <c r="M1884" s="208" t="s">
        <v>47</v>
      </c>
      <c r="N1884" s="208">
        <v>1</v>
      </c>
      <c r="O1884" s="208"/>
      <c r="P1884" s="57" t="str">
        <f t="shared" si="364"/>
        <v>MAIN UNIT</v>
      </c>
      <c r="Q1884" s="208" t="s">
        <v>48</v>
      </c>
      <c r="R1884" s="208" t="s">
        <v>49</v>
      </c>
      <c r="S1884" s="208" t="s">
        <v>36</v>
      </c>
      <c r="T1884" s="208" t="s">
        <v>65</v>
      </c>
      <c r="U1884" s="208" t="s">
        <v>66</v>
      </c>
      <c r="V1884" s="208" t="s">
        <v>114</v>
      </c>
      <c r="W1884" s="208" t="s">
        <v>96</v>
      </c>
      <c r="X1884" s="34">
        <v>9000000</v>
      </c>
      <c r="Y1884" s="215" t="str">
        <f t="shared" si="362"/>
        <v>1</v>
      </c>
      <c r="Z1884" s="26">
        <f t="shared" si="361"/>
        <v>9000000</v>
      </c>
      <c r="AA1884" s="208">
        <v>6.9199999999999998E-2</v>
      </c>
      <c r="AB1884" s="35">
        <f t="shared" si="372"/>
        <v>622800</v>
      </c>
      <c r="AC1884" s="27">
        <f t="shared" si="365"/>
        <v>75109.679999999993</v>
      </c>
      <c r="AD1884" s="212">
        <v>0.1206</v>
      </c>
      <c r="AE1884" s="211">
        <f t="shared" si="366"/>
        <v>0</v>
      </c>
      <c r="AF1884" s="211" t="str">
        <f>IF(AND(COUNTIFS($J$18:J1884,J1884)=1,AE1884=1),1,"")</f>
        <v/>
      </c>
      <c r="AG1884" s="211" t="str">
        <f>IF(C1884="","",IF(AND(COUNTIFS($J$18:J1884,J1884)=1,C1884&lt;&gt;""),1,""))</f>
        <v/>
      </c>
      <c r="AH1884" s="211" t="str">
        <f>IF(G1884="","",IF(AND(COUNTIFS($J$18:J1884,J1884)=1,G1884&lt;&gt;""),1,""))</f>
        <v/>
      </c>
      <c r="AI1884" s="28">
        <f t="shared" si="367"/>
        <v>28726768.133805312</v>
      </c>
      <c r="AJ1884" s="28">
        <f t="shared" si="368"/>
        <v>3888166.2308864431</v>
      </c>
      <c r="AK1884" s="29">
        <f t="shared" si="369"/>
        <v>0.13534993608664583</v>
      </c>
      <c r="AL1884" s="210"/>
      <c r="AM1884" s="210"/>
      <c r="AN1884" s="210"/>
      <c r="AO1884" s="210"/>
      <c r="AP1884" s="45" t="str">
        <f t="shared" si="370"/>
        <v>20223</v>
      </c>
      <c r="AQ1884" s="45" t="str">
        <f t="shared" si="371"/>
        <v>20223JPY</v>
      </c>
    </row>
    <row r="1885" spans="1:43" s="15" customFormat="1">
      <c r="A1885" s="208" t="s">
        <v>40</v>
      </c>
      <c r="B1885" s="209">
        <v>2021</v>
      </c>
      <c r="C1885" s="209">
        <v>11</v>
      </c>
      <c r="D1885" s="57" t="str">
        <f t="shared" si="360"/>
        <v>Q3</v>
      </c>
      <c r="E1885" s="208" t="s">
        <v>40</v>
      </c>
      <c r="F1885" s="209">
        <v>2022</v>
      </c>
      <c r="G1885" s="209">
        <v>3</v>
      </c>
      <c r="H1885" s="213"/>
      <c r="I1885" s="57" t="str">
        <f t="shared" si="363"/>
        <v>Q4</v>
      </c>
      <c r="J1885" s="204" t="s">
        <v>1923</v>
      </c>
      <c r="K1885" s="213" t="s">
        <v>1856</v>
      </c>
      <c r="L1885" s="210" t="s">
        <v>55</v>
      </c>
      <c r="M1885" s="208" t="s">
        <v>47</v>
      </c>
      <c r="N1885" s="208">
        <v>1</v>
      </c>
      <c r="O1885" s="208"/>
      <c r="P1885" s="57" t="str">
        <f t="shared" si="364"/>
        <v>MAIN UNIT</v>
      </c>
      <c r="Q1885" s="208" t="s">
        <v>56</v>
      </c>
      <c r="R1885" s="208" t="s">
        <v>49</v>
      </c>
      <c r="S1885" s="208" t="s">
        <v>36</v>
      </c>
      <c r="T1885" s="208" t="s">
        <v>65</v>
      </c>
      <c r="U1885" s="208" t="s">
        <v>66</v>
      </c>
      <c r="V1885" s="208" t="s">
        <v>290</v>
      </c>
      <c r="W1885" s="208" t="s">
        <v>96</v>
      </c>
      <c r="X1885" s="34">
        <v>7020000</v>
      </c>
      <c r="Y1885" s="215" t="str">
        <f t="shared" si="362"/>
        <v>1</v>
      </c>
      <c r="Z1885" s="26">
        <f t="shared" si="361"/>
        <v>7020000</v>
      </c>
      <c r="AA1885" s="208">
        <v>6.9199999999999998E-2</v>
      </c>
      <c r="AB1885" s="35">
        <f t="shared" si="372"/>
        <v>485784</v>
      </c>
      <c r="AC1885" s="27">
        <f t="shared" si="365"/>
        <v>58002.609600000003</v>
      </c>
      <c r="AD1885" s="212">
        <v>0.11940000000000001</v>
      </c>
      <c r="AE1885" s="211">
        <f t="shared" si="366"/>
        <v>1</v>
      </c>
      <c r="AF1885" s="211">
        <f>IF(AND(COUNTIFS($J$18:J1885,J1885)=1,AE1885=1),1,"")</f>
        <v>1</v>
      </c>
      <c r="AG1885" s="211">
        <f>IF(C1885="","",IF(AND(COUNTIFS($J$18:J1885,J1885)=1,C1885&lt;&gt;""),1,""))</f>
        <v>1</v>
      </c>
      <c r="AH1885" s="211">
        <f>IF(G1885="","",IF(AND(COUNTIFS($J$18:J1885,J1885)=1,G1885&lt;&gt;""),1,""))</f>
        <v>1</v>
      </c>
      <c r="AI1885" s="28">
        <f t="shared" si="367"/>
        <v>28726768.133805312</v>
      </c>
      <c r="AJ1885" s="28">
        <f t="shared" si="368"/>
        <v>3888166.2308864431</v>
      </c>
      <c r="AK1885" s="29">
        <f t="shared" si="369"/>
        <v>0.13534993608664583</v>
      </c>
      <c r="AL1885" s="210"/>
      <c r="AM1885" s="210"/>
      <c r="AN1885" s="210"/>
      <c r="AO1885" s="210"/>
      <c r="AP1885" s="45" t="str">
        <f t="shared" si="370"/>
        <v>20223</v>
      </c>
      <c r="AQ1885" s="45" t="str">
        <f t="shared" si="371"/>
        <v>20223JPY</v>
      </c>
    </row>
    <row r="1886" spans="1:43" s="15" customFormat="1">
      <c r="A1886" s="208" t="s">
        <v>40</v>
      </c>
      <c r="B1886" s="209">
        <v>2021</v>
      </c>
      <c r="C1886" s="209">
        <v>12</v>
      </c>
      <c r="D1886" s="57" t="str">
        <f t="shared" si="360"/>
        <v>Q3</v>
      </c>
      <c r="E1886" s="208" t="s">
        <v>40</v>
      </c>
      <c r="F1886" s="209">
        <v>2022</v>
      </c>
      <c r="G1886" s="209">
        <v>3</v>
      </c>
      <c r="H1886" s="213"/>
      <c r="I1886" s="57" t="str">
        <f t="shared" si="363"/>
        <v>Q4</v>
      </c>
      <c r="J1886" s="204" t="s">
        <v>1924</v>
      </c>
      <c r="K1886" s="213" t="s">
        <v>1925</v>
      </c>
      <c r="L1886" s="210" t="s">
        <v>273</v>
      </c>
      <c r="M1886" s="208" t="s">
        <v>47</v>
      </c>
      <c r="N1886" s="208">
        <v>1</v>
      </c>
      <c r="O1886" s="208"/>
      <c r="P1886" s="57" t="str">
        <f t="shared" si="364"/>
        <v>MAIN UNIT</v>
      </c>
      <c r="Q1886" s="208" t="s">
        <v>48</v>
      </c>
      <c r="R1886" s="208" t="s">
        <v>49</v>
      </c>
      <c r="S1886" s="208" t="s">
        <v>36</v>
      </c>
      <c r="T1886" s="208" t="s">
        <v>65</v>
      </c>
      <c r="U1886" s="208" t="s">
        <v>66</v>
      </c>
      <c r="V1886" s="208" t="s">
        <v>99</v>
      </c>
      <c r="W1886" s="208" t="s">
        <v>51</v>
      </c>
      <c r="X1886" s="34">
        <v>1300000</v>
      </c>
      <c r="Y1886" s="215" t="str">
        <f t="shared" si="362"/>
        <v>1.13</v>
      </c>
      <c r="Z1886" s="26">
        <f t="shared" si="361"/>
        <v>1300000</v>
      </c>
      <c r="AA1886" s="208">
        <v>1.22</v>
      </c>
      <c r="AB1886" s="35">
        <f t="shared" si="372"/>
        <v>1403539.8230088495</v>
      </c>
      <c r="AC1886" s="27">
        <f t="shared" si="365"/>
        <v>187933.98230088493</v>
      </c>
      <c r="AD1886" s="212">
        <v>0.13389999999999999</v>
      </c>
      <c r="AE1886" s="211">
        <f t="shared" si="366"/>
        <v>0</v>
      </c>
      <c r="AF1886" s="211" t="str">
        <f>IF(AND(COUNTIFS($J$18:J1886,J1886)=1,AE1886=1),1,"")</f>
        <v/>
      </c>
      <c r="AG1886" s="211">
        <f>IF(C1886="","",IF(AND(COUNTIFS($J$18:J1886,J1886)=1,C1886&lt;&gt;""),1,""))</f>
        <v>1</v>
      </c>
      <c r="AH1886" s="211">
        <f>IF(G1886="","",IF(AND(COUNTIFS($J$18:J1886,J1886)=1,G1886&lt;&gt;""),1,""))</f>
        <v>1</v>
      </c>
      <c r="AI1886" s="28">
        <f t="shared" si="367"/>
        <v>28726768.133805312</v>
      </c>
      <c r="AJ1886" s="28">
        <f t="shared" si="368"/>
        <v>3888166.2308864431</v>
      </c>
      <c r="AK1886" s="29">
        <f t="shared" si="369"/>
        <v>0.13534993608664583</v>
      </c>
      <c r="AL1886" s="210"/>
      <c r="AM1886" s="210"/>
      <c r="AN1886" s="210"/>
      <c r="AO1886" s="210"/>
      <c r="AP1886" s="45" t="str">
        <f t="shared" si="370"/>
        <v>20223</v>
      </c>
      <c r="AQ1886" s="45" t="str">
        <f t="shared" si="371"/>
        <v>20223RMB</v>
      </c>
    </row>
    <row r="1887" spans="1:43" s="15" customFormat="1">
      <c r="A1887" s="208" t="s">
        <v>40</v>
      </c>
      <c r="B1887" s="209">
        <v>2021</v>
      </c>
      <c r="C1887" s="209">
        <v>12</v>
      </c>
      <c r="D1887" s="57" t="str">
        <f t="shared" si="360"/>
        <v>Q3</v>
      </c>
      <c r="E1887" s="208" t="s">
        <v>40</v>
      </c>
      <c r="F1887" s="209">
        <v>2022</v>
      </c>
      <c r="G1887" s="209">
        <v>3</v>
      </c>
      <c r="H1887" s="213"/>
      <c r="I1887" s="57" t="str">
        <f t="shared" si="363"/>
        <v>Q4</v>
      </c>
      <c r="J1887" s="204" t="s">
        <v>1924</v>
      </c>
      <c r="K1887" s="213" t="s">
        <v>1925</v>
      </c>
      <c r="L1887" s="210" t="s">
        <v>273</v>
      </c>
      <c r="M1887" s="208" t="s">
        <v>47</v>
      </c>
      <c r="N1887" s="208">
        <v>1</v>
      </c>
      <c r="O1887" s="208"/>
      <c r="P1887" s="57" t="str">
        <f t="shared" si="364"/>
        <v>MAIN UNIT</v>
      </c>
      <c r="Q1887" s="208" t="s">
        <v>48</v>
      </c>
      <c r="R1887" s="208" t="s">
        <v>49</v>
      </c>
      <c r="S1887" s="208" t="s">
        <v>36</v>
      </c>
      <c r="T1887" s="208" t="s">
        <v>65</v>
      </c>
      <c r="U1887" s="208" t="s">
        <v>66</v>
      </c>
      <c r="V1887" s="208" t="s">
        <v>99</v>
      </c>
      <c r="W1887" s="208" t="s">
        <v>51</v>
      </c>
      <c r="X1887" s="34">
        <v>1300000</v>
      </c>
      <c r="Y1887" s="215" t="str">
        <f t="shared" si="362"/>
        <v>1.13</v>
      </c>
      <c r="Z1887" s="26">
        <f t="shared" si="361"/>
        <v>1300000</v>
      </c>
      <c r="AA1887" s="208">
        <v>1.22</v>
      </c>
      <c r="AB1887" s="35">
        <f t="shared" si="372"/>
        <v>1403539.8230088495</v>
      </c>
      <c r="AC1887" s="27">
        <f t="shared" si="365"/>
        <v>187933.98230088493</v>
      </c>
      <c r="AD1887" s="212">
        <v>0.13389999999999999</v>
      </c>
      <c r="AE1887" s="211">
        <f t="shared" si="366"/>
        <v>0</v>
      </c>
      <c r="AF1887" s="211" t="str">
        <f>IF(AND(COUNTIFS($J$18:J1887,J1887)=1,AE1887=1),1,"")</f>
        <v/>
      </c>
      <c r="AG1887" s="211" t="str">
        <f>IF(C1887="","",IF(AND(COUNTIFS($J$18:J1887,J1887)=1,C1887&lt;&gt;""),1,""))</f>
        <v/>
      </c>
      <c r="AH1887" s="211" t="str">
        <f>IF(G1887="","",IF(AND(COUNTIFS($J$18:J1887,J1887)=1,G1887&lt;&gt;""),1,""))</f>
        <v/>
      </c>
      <c r="AI1887" s="28">
        <f t="shared" si="367"/>
        <v>28726768.133805312</v>
      </c>
      <c r="AJ1887" s="28">
        <f t="shared" si="368"/>
        <v>3888166.2308864431</v>
      </c>
      <c r="AK1887" s="29">
        <f t="shared" si="369"/>
        <v>0.13534993608664583</v>
      </c>
      <c r="AL1887" s="210"/>
      <c r="AM1887" s="210"/>
      <c r="AN1887" s="210"/>
      <c r="AO1887" s="210"/>
      <c r="AP1887" s="45" t="str">
        <f t="shared" si="370"/>
        <v>20223</v>
      </c>
      <c r="AQ1887" s="45" t="str">
        <f t="shared" si="371"/>
        <v>20223RMB</v>
      </c>
    </row>
    <row r="1888" spans="1:43" s="15" customFormat="1">
      <c r="A1888" s="208" t="s">
        <v>40</v>
      </c>
      <c r="B1888" s="209">
        <v>2021</v>
      </c>
      <c r="C1888" s="209">
        <v>12</v>
      </c>
      <c r="D1888" s="57" t="str">
        <f t="shared" si="360"/>
        <v>Q3</v>
      </c>
      <c r="E1888" s="208" t="s">
        <v>40</v>
      </c>
      <c r="F1888" s="209">
        <v>2022</v>
      </c>
      <c r="G1888" s="209">
        <v>3</v>
      </c>
      <c r="H1888" s="213"/>
      <c r="I1888" s="57" t="str">
        <f t="shared" si="363"/>
        <v>Q4</v>
      </c>
      <c r="J1888" s="204" t="s">
        <v>1926</v>
      </c>
      <c r="K1888" s="213" t="s">
        <v>1890</v>
      </c>
      <c r="L1888" s="210" t="s">
        <v>55</v>
      </c>
      <c r="M1888" s="208" t="s">
        <v>47</v>
      </c>
      <c r="N1888" s="208">
        <v>1</v>
      </c>
      <c r="O1888" s="208"/>
      <c r="P1888" s="57" t="str">
        <f t="shared" si="364"/>
        <v>MAIN UNIT</v>
      </c>
      <c r="Q1888" s="208" t="s">
        <v>48</v>
      </c>
      <c r="R1888" s="208" t="s">
        <v>49</v>
      </c>
      <c r="S1888" s="208" t="s">
        <v>37</v>
      </c>
      <c r="T1888" s="208" t="s">
        <v>75</v>
      </c>
      <c r="U1888" s="208" t="s">
        <v>58</v>
      </c>
      <c r="V1888" s="208" t="s">
        <v>1336</v>
      </c>
      <c r="W1888" s="208" t="s">
        <v>51</v>
      </c>
      <c r="X1888" s="34">
        <v>706050</v>
      </c>
      <c r="Y1888" s="215" t="str">
        <f t="shared" si="362"/>
        <v>1.13</v>
      </c>
      <c r="Z1888" s="26">
        <f t="shared" si="361"/>
        <v>706050</v>
      </c>
      <c r="AA1888" s="208">
        <v>1.22</v>
      </c>
      <c r="AB1888" s="35">
        <f t="shared" si="372"/>
        <v>762284.07079646026</v>
      </c>
      <c r="AC1888" s="27">
        <f t="shared" si="365"/>
        <v>139421.75654867259</v>
      </c>
      <c r="AD1888" s="212">
        <v>0.18290000000000001</v>
      </c>
      <c r="AE1888" s="211">
        <f t="shared" si="366"/>
        <v>0</v>
      </c>
      <c r="AF1888" s="211" t="str">
        <f>IF(AND(COUNTIFS($J$18:J1888,J1888)=1,AE1888=1),1,"")</f>
        <v/>
      </c>
      <c r="AG1888" s="211">
        <f>IF(C1888="","",IF(AND(COUNTIFS($J$18:J1888,J1888)=1,C1888&lt;&gt;""),1,""))</f>
        <v>1</v>
      </c>
      <c r="AH1888" s="211">
        <f>IF(G1888="","",IF(AND(COUNTIFS($J$18:J1888,J1888)=1,G1888&lt;&gt;""),1,""))</f>
        <v>1</v>
      </c>
      <c r="AI1888" s="28">
        <f t="shared" si="367"/>
        <v>28726768.133805312</v>
      </c>
      <c r="AJ1888" s="28">
        <f t="shared" si="368"/>
        <v>3888166.2308864431</v>
      </c>
      <c r="AK1888" s="29">
        <f t="shared" si="369"/>
        <v>0.13534993608664583</v>
      </c>
      <c r="AL1888" s="210"/>
      <c r="AM1888" s="210"/>
      <c r="AN1888" s="210"/>
      <c r="AO1888" s="210"/>
      <c r="AP1888" s="45" t="str">
        <f t="shared" si="370"/>
        <v>20223</v>
      </c>
      <c r="AQ1888" s="45" t="str">
        <f t="shared" si="371"/>
        <v>20223RMB</v>
      </c>
    </row>
    <row r="1889" spans="1:43" s="15" customFormat="1">
      <c r="A1889" s="208" t="s">
        <v>40</v>
      </c>
      <c r="B1889" s="209">
        <v>2021</v>
      </c>
      <c r="C1889" s="209">
        <v>11</v>
      </c>
      <c r="D1889" s="57" t="str">
        <f t="shared" si="360"/>
        <v>Q3</v>
      </c>
      <c r="E1889" s="208" t="s">
        <v>40</v>
      </c>
      <c r="F1889" s="209">
        <v>2022</v>
      </c>
      <c r="G1889" s="209">
        <v>3</v>
      </c>
      <c r="H1889" s="213"/>
      <c r="I1889" s="57" t="str">
        <f t="shared" si="363"/>
        <v>Q4</v>
      </c>
      <c r="J1889" s="204" t="s">
        <v>1889</v>
      </c>
      <c r="K1889" s="213" t="s">
        <v>1890</v>
      </c>
      <c r="L1889" s="210" t="s">
        <v>79</v>
      </c>
      <c r="M1889" s="208" t="s">
        <v>47</v>
      </c>
      <c r="N1889" s="208">
        <v>1</v>
      </c>
      <c r="O1889" s="208"/>
      <c r="P1889" s="57" t="str">
        <f t="shared" si="364"/>
        <v>MAIN UNIT</v>
      </c>
      <c r="Q1889" s="208" t="s">
        <v>958</v>
      </c>
      <c r="R1889" s="208" t="s">
        <v>49</v>
      </c>
      <c r="S1889" s="208" t="s">
        <v>37</v>
      </c>
      <c r="T1889" s="208" t="s">
        <v>75</v>
      </c>
      <c r="U1889" s="208" t="s">
        <v>58</v>
      </c>
      <c r="V1889" s="208" t="s">
        <v>1336</v>
      </c>
      <c r="W1889" s="208" t="s">
        <v>51</v>
      </c>
      <c r="X1889" s="34">
        <v>993800</v>
      </c>
      <c r="Y1889" s="215" t="str">
        <f t="shared" si="362"/>
        <v>1.13</v>
      </c>
      <c r="Z1889" s="26">
        <f t="shared" si="361"/>
        <v>993800</v>
      </c>
      <c r="AA1889" s="208">
        <v>1.22</v>
      </c>
      <c r="AB1889" s="35">
        <f t="shared" si="372"/>
        <v>1072952.2123893807</v>
      </c>
      <c r="AC1889" s="27">
        <f t="shared" si="365"/>
        <v>190127.13203539824</v>
      </c>
      <c r="AD1889" s="212">
        <v>0.1772</v>
      </c>
      <c r="AE1889" s="211">
        <f t="shared" si="366"/>
        <v>1</v>
      </c>
      <c r="AF1889" s="211" t="str">
        <f>IF(AND(COUNTIFS($J$18:J1889,J1889)=1,AE1889=1),1,"")</f>
        <v/>
      </c>
      <c r="AG1889" s="211" t="str">
        <f>IF(C1889="","",IF(AND(COUNTIFS($J$18:J1889,J1889)=1,C1889&lt;&gt;""),1,""))</f>
        <v/>
      </c>
      <c r="AH1889" s="211" t="str">
        <f>IF(G1889="","",IF(AND(COUNTIFS($J$18:J1889,J1889)=1,G1889&lt;&gt;""),1,""))</f>
        <v/>
      </c>
      <c r="AI1889" s="28">
        <f t="shared" si="367"/>
        <v>28726768.133805312</v>
      </c>
      <c r="AJ1889" s="28">
        <f t="shared" si="368"/>
        <v>3888166.2308864431</v>
      </c>
      <c r="AK1889" s="29">
        <f t="shared" si="369"/>
        <v>0.13534993608664583</v>
      </c>
      <c r="AL1889" s="210"/>
      <c r="AM1889" s="210"/>
      <c r="AN1889" s="210"/>
      <c r="AO1889" s="210"/>
      <c r="AP1889" s="45" t="str">
        <f t="shared" si="370"/>
        <v>20223</v>
      </c>
      <c r="AQ1889" s="45" t="str">
        <f t="shared" si="371"/>
        <v>20223RMB</v>
      </c>
    </row>
    <row r="1890" spans="1:43" s="15" customFormat="1">
      <c r="A1890" s="208" t="s">
        <v>35</v>
      </c>
      <c r="B1890" s="209">
        <v>2021</v>
      </c>
      <c r="C1890" s="209">
        <v>1</v>
      </c>
      <c r="D1890" s="57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208" t="s">
        <v>41</v>
      </c>
      <c r="F1890" s="209">
        <v>2022</v>
      </c>
      <c r="G1890" s="209">
        <v>4</v>
      </c>
      <c r="H1890" s="213"/>
      <c r="I1890" s="57" t="str">
        <f t="shared" si="363"/>
        <v>Q1</v>
      </c>
      <c r="J1890" s="204" t="s">
        <v>1861</v>
      </c>
      <c r="K1890" s="213" t="s">
        <v>1340</v>
      </c>
      <c r="L1890" s="210" t="s">
        <v>79</v>
      </c>
      <c r="M1890" s="208" t="s">
        <v>47</v>
      </c>
      <c r="N1890" s="208">
        <v>1</v>
      </c>
      <c r="O1890" s="208"/>
      <c r="P1890" s="57" t="str">
        <f t="shared" si="364"/>
        <v>MAIN UNIT</v>
      </c>
      <c r="Q1890" s="208" t="s">
        <v>48</v>
      </c>
      <c r="R1890" s="208" t="s">
        <v>49</v>
      </c>
      <c r="S1890" s="208" t="s">
        <v>36</v>
      </c>
      <c r="T1890" s="208" t="s">
        <v>65</v>
      </c>
      <c r="U1890" s="208" t="s">
        <v>66</v>
      </c>
      <c r="V1890" s="208" t="s">
        <v>99</v>
      </c>
      <c r="W1890" s="208" t="s">
        <v>96</v>
      </c>
      <c r="X1890" s="34">
        <v>12650000</v>
      </c>
      <c r="Y1890" s="215" t="str">
        <f t="shared" si="362"/>
        <v>1</v>
      </c>
      <c r="Z1890" s="26">
        <f t="shared" ref="Z1890:Z1953" si="374">IF(X1890="","",X1890*MAX(O1890,N1890))</f>
        <v>12650000</v>
      </c>
      <c r="AA1890" s="208">
        <v>6.54E-2</v>
      </c>
      <c r="AB1890" s="35">
        <f t="shared" si="372"/>
        <v>827310</v>
      </c>
      <c r="AC1890" s="27">
        <f t="shared" si="365"/>
        <v>70569.543000000005</v>
      </c>
      <c r="AD1890" s="212">
        <v>8.5300000000000001E-2</v>
      </c>
      <c r="AE1890" s="211">
        <f t="shared" si="366"/>
        <v>0</v>
      </c>
      <c r="AF1890" s="211" t="str">
        <f>IF(AND(COUNTIFS($J$18:J1890,J1890)=1,AE1890=1),1,"")</f>
        <v/>
      </c>
      <c r="AG1890" s="211" t="str">
        <f>IF(C1890="","",IF(AND(COUNTIFS($J$18:J1890,J1890)=1,C1890&lt;&gt;""),1,""))</f>
        <v/>
      </c>
      <c r="AH1890" s="211" t="str">
        <f>IF(G1890="","",IF(AND(COUNTIFS($J$18:J1890,J1890)=1,G1890&lt;&gt;""),1,""))</f>
        <v/>
      </c>
      <c r="AI1890" s="28">
        <f t="shared" si="367"/>
        <v>46600814.041769922</v>
      </c>
      <c r="AJ1890" s="28">
        <f t="shared" si="368"/>
        <v>5956366.3435927089</v>
      </c>
      <c r="AK1890" s="29">
        <f t="shared" si="369"/>
        <v>0.1278167874546958</v>
      </c>
      <c r="AL1890" s="210"/>
      <c r="AM1890" s="210"/>
      <c r="AN1890" s="210"/>
      <c r="AO1890" s="210"/>
      <c r="AP1890" s="45" t="str">
        <f t="shared" si="370"/>
        <v>20224</v>
      </c>
      <c r="AQ1890" s="45" t="str">
        <f t="shared" si="371"/>
        <v>20224JPY</v>
      </c>
    </row>
    <row r="1891" spans="1:43" s="15" customFormat="1">
      <c r="A1891" s="208" t="s">
        <v>35</v>
      </c>
      <c r="B1891" s="209">
        <v>2021</v>
      </c>
      <c r="C1891" s="209">
        <v>1</v>
      </c>
      <c r="D1891" s="57" t="str">
        <f t="shared" si="373"/>
        <v>Q4</v>
      </c>
      <c r="E1891" s="208" t="s">
        <v>41</v>
      </c>
      <c r="F1891" s="209">
        <v>2022</v>
      </c>
      <c r="G1891" s="209">
        <v>4</v>
      </c>
      <c r="H1891" s="213"/>
      <c r="I1891" s="57" t="str">
        <f t="shared" si="363"/>
        <v>Q1</v>
      </c>
      <c r="J1891" s="204" t="s">
        <v>1861</v>
      </c>
      <c r="K1891" s="213" t="s">
        <v>1340</v>
      </c>
      <c r="L1891" s="210" t="s">
        <v>55</v>
      </c>
      <c r="M1891" s="208" t="s">
        <v>47</v>
      </c>
      <c r="N1891" s="208">
        <v>1</v>
      </c>
      <c r="O1891" s="208"/>
      <c r="P1891" s="57" t="str">
        <f t="shared" si="364"/>
        <v>MAIN UNIT</v>
      </c>
      <c r="Q1891" s="208" t="s">
        <v>48</v>
      </c>
      <c r="R1891" s="208" t="s">
        <v>49</v>
      </c>
      <c r="S1891" s="208" t="s">
        <v>36</v>
      </c>
      <c r="T1891" s="208" t="s">
        <v>65</v>
      </c>
      <c r="U1891" s="208" t="s">
        <v>66</v>
      </c>
      <c r="V1891" s="208" t="s">
        <v>99</v>
      </c>
      <c r="W1891" s="208" t="s">
        <v>96</v>
      </c>
      <c r="X1891" s="34">
        <v>7419600</v>
      </c>
      <c r="Y1891" s="215" t="str">
        <f t="shared" si="362"/>
        <v>1</v>
      </c>
      <c r="Z1891" s="26">
        <f t="shared" si="374"/>
        <v>7419600</v>
      </c>
      <c r="AA1891" s="208">
        <v>6.54E-2</v>
      </c>
      <c r="AB1891" s="35">
        <f t="shared" si="372"/>
        <v>485241.84</v>
      </c>
      <c r="AC1891" s="27">
        <f t="shared" si="365"/>
        <v>41391.128951999999</v>
      </c>
      <c r="AD1891" s="212">
        <v>8.5300000000000001E-2</v>
      </c>
      <c r="AE1891" s="211">
        <f t="shared" si="366"/>
        <v>0</v>
      </c>
      <c r="AF1891" s="211" t="str">
        <f>IF(AND(COUNTIFS($J$18:J1891,J1891)=1,AE1891=1),1,"")</f>
        <v/>
      </c>
      <c r="AG1891" s="211" t="str">
        <f>IF(C1891="","",IF(AND(COUNTIFS($J$18:J1891,J1891)=1,C1891&lt;&gt;""),1,""))</f>
        <v/>
      </c>
      <c r="AH1891" s="211" t="str">
        <f>IF(G1891="","",IF(AND(COUNTIFS($J$18:J1891,J1891)=1,G1891&lt;&gt;""),1,""))</f>
        <v/>
      </c>
      <c r="AI1891" s="28">
        <f t="shared" si="367"/>
        <v>46600814.041769922</v>
      </c>
      <c r="AJ1891" s="28">
        <f t="shared" si="368"/>
        <v>5956366.3435927089</v>
      </c>
      <c r="AK1891" s="29">
        <f t="shared" si="369"/>
        <v>0.1278167874546958</v>
      </c>
      <c r="AL1891" s="210"/>
      <c r="AM1891" s="210"/>
      <c r="AN1891" s="210"/>
      <c r="AO1891" s="210"/>
      <c r="AP1891" s="45" t="str">
        <f t="shared" si="370"/>
        <v>20224</v>
      </c>
      <c r="AQ1891" s="45" t="str">
        <f t="shared" si="371"/>
        <v>20224JPY</v>
      </c>
    </row>
    <row r="1892" spans="1:43" s="15" customFormat="1">
      <c r="A1892" s="208" t="s">
        <v>35</v>
      </c>
      <c r="B1892" s="209">
        <v>2021</v>
      </c>
      <c r="C1892" s="209">
        <v>3</v>
      </c>
      <c r="D1892" s="57" t="str">
        <f t="shared" si="373"/>
        <v>Q4</v>
      </c>
      <c r="E1892" s="208" t="s">
        <v>41</v>
      </c>
      <c r="F1892" s="209">
        <v>2022</v>
      </c>
      <c r="G1892" s="209">
        <v>4</v>
      </c>
      <c r="H1892" s="213"/>
      <c r="I1892" s="57" t="str">
        <f t="shared" si="363"/>
        <v>Q1</v>
      </c>
      <c r="J1892" s="204" t="s">
        <v>1782</v>
      </c>
      <c r="K1892" s="213" t="s">
        <v>1783</v>
      </c>
      <c r="L1892" s="210" t="s">
        <v>79</v>
      </c>
      <c r="M1892" s="208" t="s">
        <v>47</v>
      </c>
      <c r="N1892" s="208">
        <v>1</v>
      </c>
      <c r="O1892" s="208"/>
      <c r="P1892" s="57" t="str">
        <f t="shared" si="364"/>
        <v>MAIN UNIT</v>
      </c>
      <c r="Q1892" s="208" t="s">
        <v>48</v>
      </c>
      <c r="R1892" s="208" t="s">
        <v>49</v>
      </c>
      <c r="S1892" s="208" t="s">
        <v>36</v>
      </c>
      <c r="T1892" s="208" t="s">
        <v>65</v>
      </c>
      <c r="U1892" s="208" t="s">
        <v>66</v>
      </c>
      <c r="V1892" s="208" t="s">
        <v>1452</v>
      </c>
      <c r="W1892" s="208" t="s">
        <v>96</v>
      </c>
      <c r="X1892" s="34">
        <v>13200000</v>
      </c>
      <c r="Y1892" s="215" t="str">
        <f t="shared" si="362"/>
        <v>1</v>
      </c>
      <c r="Z1892" s="26">
        <f t="shared" si="374"/>
        <v>13200000</v>
      </c>
      <c r="AA1892" s="208">
        <v>6.54E-2</v>
      </c>
      <c r="AB1892" s="35">
        <f t="shared" si="372"/>
        <v>863280</v>
      </c>
      <c r="AC1892" s="27">
        <f t="shared" si="365"/>
        <v>76227.623999999996</v>
      </c>
      <c r="AD1892" s="212">
        <v>8.8300000000000003E-2</v>
      </c>
      <c r="AE1892" s="211">
        <f t="shared" si="366"/>
        <v>0</v>
      </c>
      <c r="AF1892" s="211" t="str">
        <f>IF(AND(COUNTIFS($J$18:J1892,J1892)=1,AE1892=1),1,"")</f>
        <v/>
      </c>
      <c r="AG1892" s="211" t="str">
        <f>IF(C1892="","",IF(AND(COUNTIFS($J$18:J1892,J1892)=1,C1892&lt;&gt;""),1,""))</f>
        <v/>
      </c>
      <c r="AH1892" s="211" t="str">
        <f>IF(G1892="","",IF(AND(COUNTIFS($J$18:J1892,J1892)=1,G1892&lt;&gt;""),1,""))</f>
        <v/>
      </c>
      <c r="AI1892" s="28">
        <f t="shared" si="367"/>
        <v>46600814.041769922</v>
      </c>
      <c r="AJ1892" s="28">
        <f t="shared" si="368"/>
        <v>5956366.3435927089</v>
      </c>
      <c r="AK1892" s="29">
        <f t="shared" si="369"/>
        <v>0.1278167874546958</v>
      </c>
      <c r="AL1892" s="210"/>
      <c r="AM1892" s="210"/>
      <c r="AN1892" s="210"/>
      <c r="AO1892" s="210"/>
      <c r="AP1892" s="45" t="str">
        <f t="shared" si="370"/>
        <v>20224</v>
      </c>
      <c r="AQ1892" s="45" t="str">
        <f t="shared" si="371"/>
        <v>20224JPY</v>
      </c>
    </row>
    <row r="1893" spans="1:43" s="15" customFormat="1">
      <c r="A1893" s="208" t="s">
        <v>35</v>
      </c>
      <c r="B1893" s="209">
        <v>2021</v>
      </c>
      <c r="C1893" s="209">
        <v>3</v>
      </c>
      <c r="D1893" s="57" t="str">
        <f t="shared" si="373"/>
        <v>Q4</v>
      </c>
      <c r="E1893" s="208" t="s">
        <v>41</v>
      </c>
      <c r="F1893" s="209">
        <v>2022</v>
      </c>
      <c r="G1893" s="209">
        <v>4</v>
      </c>
      <c r="H1893" s="213"/>
      <c r="I1893" s="57" t="str">
        <f t="shared" si="363"/>
        <v>Q1</v>
      </c>
      <c r="J1893" s="204" t="s">
        <v>1782</v>
      </c>
      <c r="K1893" s="213" t="s">
        <v>1783</v>
      </c>
      <c r="L1893" s="210" t="s">
        <v>79</v>
      </c>
      <c r="M1893" s="208" t="s">
        <v>47</v>
      </c>
      <c r="N1893" s="208">
        <v>1</v>
      </c>
      <c r="O1893" s="208"/>
      <c r="P1893" s="57" t="str">
        <f t="shared" si="364"/>
        <v>MAIN UNIT</v>
      </c>
      <c r="Q1893" s="208" t="s">
        <v>48</v>
      </c>
      <c r="R1893" s="208" t="s">
        <v>49</v>
      </c>
      <c r="S1893" s="208" t="s">
        <v>36</v>
      </c>
      <c r="T1893" s="208" t="s">
        <v>65</v>
      </c>
      <c r="U1893" s="208" t="s">
        <v>66</v>
      </c>
      <c r="V1893" s="208" t="s">
        <v>1452</v>
      </c>
      <c r="W1893" s="208" t="s">
        <v>96</v>
      </c>
      <c r="X1893" s="34">
        <v>13200000</v>
      </c>
      <c r="Y1893" s="215" t="str">
        <f t="shared" si="362"/>
        <v>1</v>
      </c>
      <c r="Z1893" s="26">
        <f t="shared" si="374"/>
        <v>13200000</v>
      </c>
      <c r="AA1893" s="208">
        <v>6.54E-2</v>
      </c>
      <c r="AB1893" s="35">
        <f t="shared" si="372"/>
        <v>863280</v>
      </c>
      <c r="AC1893" s="27">
        <f t="shared" si="365"/>
        <v>76227.623999999996</v>
      </c>
      <c r="AD1893" s="212">
        <v>8.8300000000000003E-2</v>
      </c>
      <c r="AE1893" s="211">
        <f t="shared" si="366"/>
        <v>0</v>
      </c>
      <c r="AF1893" s="211" t="str">
        <f>IF(AND(COUNTIFS($J$18:J1893,J1893)=1,AE1893=1),1,"")</f>
        <v/>
      </c>
      <c r="AG1893" s="211" t="str">
        <f>IF(C1893="","",IF(AND(COUNTIFS($J$18:J1893,J1893)=1,C1893&lt;&gt;""),1,""))</f>
        <v/>
      </c>
      <c r="AH1893" s="211" t="str">
        <f>IF(G1893="","",IF(AND(COUNTIFS($J$18:J1893,J1893)=1,G1893&lt;&gt;""),1,""))</f>
        <v/>
      </c>
      <c r="AI1893" s="28">
        <f t="shared" si="367"/>
        <v>46600814.041769922</v>
      </c>
      <c r="AJ1893" s="28">
        <f t="shared" si="368"/>
        <v>5956366.3435927089</v>
      </c>
      <c r="AK1893" s="29">
        <f t="shared" si="369"/>
        <v>0.1278167874546958</v>
      </c>
      <c r="AL1893" s="210"/>
      <c r="AM1893" s="210"/>
      <c r="AN1893" s="210"/>
      <c r="AO1893" s="210"/>
      <c r="AP1893" s="45" t="str">
        <f t="shared" si="370"/>
        <v>20224</v>
      </c>
      <c r="AQ1893" s="45" t="str">
        <f t="shared" si="371"/>
        <v>20224JPY</v>
      </c>
    </row>
    <row r="1894" spans="1:43" s="15" customFormat="1">
      <c r="A1894" s="208" t="s">
        <v>35</v>
      </c>
      <c r="B1894" s="209">
        <v>2021</v>
      </c>
      <c r="C1894" s="209">
        <v>3</v>
      </c>
      <c r="D1894" s="57" t="str">
        <f t="shared" si="373"/>
        <v>Q4</v>
      </c>
      <c r="E1894" s="208" t="s">
        <v>41</v>
      </c>
      <c r="F1894" s="209">
        <v>2022</v>
      </c>
      <c r="G1894" s="209">
        <v>4</v>
      </c>
      <c r="H1894" s="213"/>
      <c r="I1894" s="57" t="str">
        <f t="shared" si="363"/>
        <v>Q1</v>
      </c>
      <c r="J1894" s="204" t="s">
        <v>1782</v>
      </c>
      <c r="K1894" s="213" t="s">
        <v>1783</v>
      </c>
      <c r="L1894" s="210" t="s">
        <v>79</v>
      </c>
      <c r="M1894" s="208" t="s">
        <v>47</v>
      </c>
      <c r="N1894" s="208">
        <v>1</v>
      </c>
      <c r="O1894" s="208"/>
      <c r="P1894" s="57" t="str">
        <f t="shared" si="364"/>
        <v>MAIN UNIT</v>
      </c>
      <c r="Q1894" s="208" t="s">
        <v>48</v>
      </c>
      <c r="R1894" s="208" t="s">
        <v>49</v>
      </c>
      <c r="S1894" s="208" t="s">
        <v>36</v>
      </c>
      <c r="T1894" s="208" t="s">
        <v>65</v>
      </c>
      <c r="U1894" s="208" t="s">
        <v>66</v>
      </c>
      <c r="V1894" s="208" t="s">
        <v>1452</v>
      </c>
      <c r="W1894" s="208" t="s">
        <v>96</v>
      </c>
      <c r="X1894" s="34">
        <v>13200000</v>
      </c>
      <c r="Y1894" s="215" t="str">
        <f t="shared" si="362"/>
        <v>1</v>
      </c>
      <c r="Z1894" s="26">
        <f t="shared" si="374"/>
        <v>13200000</v>
      </c>
      <c r="AA1894" s="208">
        <v>6.54E-2</v>
      </c>
      <c r="AB1894" s="35">
        <f t="shared" si="372"/>
        <v>863280</v>
      </c>
      <c r="AC1894" s="27">
        <f t="shared" si="365"/>
        <v>76227.623999999996</v>
      </c>
      <c r="AD1894" s="212">
        <v>8.8300000000000003E-2</v>
      </c>
      <c r="AE1894" s="211">
        <f t="shared" si="366"/>
        <v>0</v>
      </c>
      <c r="AF1894" s="211" t="str">
        <f>IF(AND(COUNTIFS($J$18:J1894,J1894)=1,AE1894=1),1,"")</f>
        <v/>
      </c>
      <c r="AG1894" s="211" t="str">
        <f>IF(C1894="","",IF(AND(COUNTIFS($J$18:J1894,J1894)=1,C1894&lt;&gt;""),1,""))</f>
        <v/>
      </c>
      <c r="AH1894" s="211" t="str">
        <f>IF(G1894="","",IF(AND(COUNTIFS($J$18:J1894,J1894)=1,G1894&lt;&gt;""),1,""))</f>
        <v/>
      </c>
      <c r="AI1894" s="28">
        <f t="shared" si="367"/>
        <v>46600814.041769922</v>
      </c>
      <c r="AJ1894" s="28">
        <f t="shared" si="368"/>
        <v>5956366.3435927089</v>
      </c>
      <c r="AK1894" s="29">
        <f t="shared" si="369"/>
        <v>0.1278167874546958</v>
      </c>
      <c r="AL1894" s="210"/>
      <c r="AM1894" s="210"/>
      <c r="AN1894" s="210"/>
      <c r="AO1894" s="210"/>
      <c r="AP1894" s="45" t="str">
        <f t="shared" si="370"/>
        <v>20224</v>
      </c>
      <c r="AQ1894" s="45" t="str">
        <f t="shared" si="371"/>
        <v>20224JPY</v>
      </c>
    </row>
    <row r="1895" spans="1:43" s="15" customFormat="1">
      <c r="A1895" s="208" t="s">
        <v>35</v>
      </c>
      <c r="B1895" s="209">
        <v>2021</v>
      </c>
      <c r="C1895" s="209">
        <v>3</v>
      </c>
      <c r="D1895" s="57" t="str">
        <f t="shared" si="373"/>
        <v>Q4</v>
      </c>
      <c r="E1895" s="208" t="s">
        <v>41</v>
      </c>
      <c r="F1895" s="209">
        <v>2022</v>
      </c>
      <c r="G1895" s="209">
        <v>4</v>
      </c>
      <c r="H1895" s="213"/>
      <c r="I1895" s="57" t="str">
        <f t="shared" si="363"/>
        <v>Q1</v>
      </c>
      <c r="J1895" s="204" t="s">
        <v>1721</v>
      </c>
      <c r="K1895" s="213" t="s">
        <v>1722</v>
      </c>
      <c r="L1895" s="210" t="s">
        <v>55</v>
      </c>
      <c r="M1895" s="208" t="s">
        <v>47</v>
      </c>
      <c r="N1895" s="208">
        <v>1</v>
      </c>
      <c r="O1895" s="208"/>
      <c r="P1895" s="57" t="str">
        <f t="shared" si="364"/>
        <v>MAIN UNIT</v>
      </c>
      <c r="Q1895" s="208" t="s">
        <v>48</v>
      </c>
      <c r="R1895" s="208" t="s">
        <v>49</v>
      </c>
      <c r="S1895" s="208" t="s">
        <v>36</v>
      </c>
      <c r="T1895" s="208" t="s">
        <v>65</v>
      </c>
      <c r="U1895" s="208" t="s">
        <v>66</v>
      </c>
      <c r="V1895" s="208" t="s">
        <v>67</v>
      </c>
      <c r="W1895" s="208" t="s">
        <v>96</v>
      </c>
      <c r="X1895" s="34">
        <v>7100000</v>
      </c>
      <c r="Y1895" s="215" t="str">
        <f t="shared" si="362"/>
        <v>1</v>
      </c>
      <c r="Z1895" s="26">
        <f t="shared" si="374"/>
        <v>7100000</v>
      </c>
      <c r="AA1895" s="208">
        <v>6.54E-2</v>
      </c>
      <c r="AB1895" s="35">
        <f t="shared" si="372"/>
        <v>464340</v>
      </c>
      <c r="AC1895" s="27">
        <f t="shared" si="365"/>
        <v>79402.14</v>
      </c>
      <c r="AD1895" s="212">
        <v>0.17100000000000001</v>
      </c>
      <c r="AE1895" s="211">
        <f t="shared" si="366"/>
        <v>0</v>
      </c>
      <c r="AF1895" s="211" t="str">
        <f>IF(AND(COUNTIFS($J$18:J1895,J1895)=1,AE1895=1),1,"")</f>
        <v/>
      </c>
      <c r="AG1895" s="211" t="str">
        <f>IF(C1895="","",IF(AND(COUNTIFS($J$18:J1895,J1895)=1,C1895&lt;&gt;""),1,""))</f>
        <v/>
      </c>
      <c r="AH1895" s="211" t="str">
        <f>IF(G1895="","",IF(AND(COUNTIFS($J$18:J1895,J1895)=1,G1895&lt;&gt;""),1,""))</f>
        <v/>
      </c>
      <c r="AI1895" s="28">
        <f t="shared" si="367"/>
        <v>46600814.041769922</v>
      </c>
      <c r="AJ1895" s="28">
        <f t="shared" si="368"/>
        <v>5956366.3435927089</v>
      </c>
      <c r="AK1895" s="29">
        <f t="shared" si="369"/>
        <v>0.1278167874546958</v>
      </c>
      <c r="AL1895" s="210"/>
      <c r="AM1895" s="210"/>
      <c r="AN1895" s="210"/>
      <c r="AO1895" s="210"/>
      <c r="AP1895" s="45" t="str">
        <f t="shared" si="370"/>
        <v>20224</v>
      </c>
      <c r="AQ1895" s="45" t="str">
        <f t="shared" si="371"/>
        <v>20224JPY</v>
      </c>
    </row>
    <row r="1896" spans="1:43" s="15" customFormat="1">
      <c r="A1896" s="208" t="s">
        <v>35</v>
      </c>
      <c r="B1896" s="209">
        <v>2021</v>
      </c>
      <c r="C1896" s="209">
        <v>3</v>
      </c>
      <c r="D1896" s="57" t="str">
        <f t="shared" si="373"/>
        <v>Q4</v>
      </c>
      <c r="E1896" s="208" t="s">
        <v>41</v>
      </c>
      <c r="F1896" s="209">
        <v>2022</v>
      </c>
      <c r="G1896" s="209">
        <v>4</v>
      </c>
      <c r="H1896" s="213"/>
      <c r="I1896" s="57" t="str">
        <f t="shared" si="363"/>
        <v>Q1</v>
      </c>
      <c r="J1896" s="204" t="s">
        <v>1721</v>
      </c>
      <c r="K1896" s="213" t="s">
        <v>1722</v>
      </c>
      <c r="L1896" s="210" t="s">
        <v>55</v>
      </c>
      <c r="M1896" s="208" t="s">
        <v>47</v>
      </c>
      <c r="N1896" s="208">
        <v>1</v>
      </c>
      <c r="O1896" s="208"/>
      <c r="P1896" s="57" t="str">
        <f t="shared" si="364"/>
        <v>MAIN UNIT</v>
      </c>
      <c r="Q1896" s="208" t="s">
        <v>48</v>
      </c>
      <c r="R1896" s="208" t="s">
        <v>49</v>
      </c>
      <c r="S1896" s="208" t="s">
        <v>36</v>
      </c>
      <c r="T1896" s="208" t="s">
        <v>65</v>
      </c>
      <c r="U1896" s="208" t="s">
        <v>66</v>
      </c>
      <c r="V1896" s="208" t="s">
        <v>67</v>
      </c>
      <c r="W1896" s="208" t="s">
        <v>96</v>
      </c>
      <c r="X1896" s="34">
        <v>7100000</v>
      </c>
      <c r="Y1896" s="215" t="str">
        <f t="shared" si="362"/>
        <v>1</v>
      </c>
      <c r="Z1896" s="26">
        <f t="shared" si="374"/>
        <v>7100000</v>
      </c>
      <c r="AA1896" s="208">
        <v>6.54E-2</v>
      </c>
      <c r="AB1896" s="35">
        <f t="shared" si="372"/>
        <v>464340</v>
      </c>
      <c r="AC1896" s="27">
        <f t="shared" si="365"/>
        <v>79402.14</v>
      </c>
      <c r="AD1896" s="212">
        <v>0.17100000000000001</v>
      </c>
      <c r="AE1896" s="211">
        <f t="shared" si="366"/>
        <v>0</v>
      </c>
      <c r="AF1896" s="211" t="str">
        <f>IF(AND(COUNTIFS($J$18:J1896,J1896)=1,AE1896=1),1,"")</f>
        <v/>
      </c>
      <c r="AG1896" s="211" t="str">
        <f>IF(C1896="","",IF(AND(COUNTIFS($J$18:J1896,J1896)=1,C1896&lt;&gt;""),1,""))</f>
        <v/>
      </c>
      <c r="AH1896" s="211" t="str">
        <f>IF(G1896="","",IF(AND(COUNTIFS($J$18:J1896,J1896)=1,G1896&lt;&gt;""),1,""))</f>
        <v/>
      </c>
      <c r="AI1896" s="28">
        <f t="shared" si="367"/>
        <v>46600814.041769922</v>
      </c>
      <c r="AJ1896" s="28">
        <f t="shared" si="368"/>
        <v>5956366.3435927089</v>
      </c>
      <c r="AK1896" s="29">
        <f t="shared" si="369"/>
        <v>0.1278167874546958</v>
      </c>
      <c r="AL1896" s="210"/>
      <c r="AM1896" s="210"/>
      <c r="AN1896" s="210"/>
      <c r="AO1896" s="210"/>
      <c r="AP1896" s="45" t="str">
        <f t="shared" si="370"/>
        <v>20224</v>
      </c>
      <c r="AQ1896" s="45" t="str">
        <f t="shared" si="371"/>
        <v>20224JPY</v>
      </c>
    </row>
    <row r="1897" spans="1:43" s="15" customFormat="1">
      <c r="A1897" s="208" t="s">
        <v>35</v>
      </c>
      <c r="B1897" s="209">
        <v>2021</v>
      </c>
      <c r="C1897" s="209">
        <v>3</v>
      </c>
      <c r="D1897" s="57" t="str">
        <f t="shared" si="373"/>
        <v>Q4</v>
      </c>
      <c r="E1897" s="208" t="s">
        <v>41</v>
      </c>
      <c r="F1897" s="209">
        <v>2022</v>
      </c>
      <c r="G1897" s="209">
        <v>4</v>
      </c>
      <c r="H1897" s="213"/>
      <c r="I1897" s="57" t="str">
        <f t="shared" si="363"/>
        <v>Q1</v>
      </c>
      <c r="J1897" s="204" t="s">
        <v>1927</v>
      </c>
      <c r="K1897" s="213" t="s">
        <v>1928</v>
      </c>
      <c r="L1897" s="210" t="s">
        <v>79</v>
      </c>
      <c r="M1897" s="208" t="s">
        <v>47</v>
      </c>
      <c r="N1897" s="208">
        <v>1</v>
      </c>
      <c r="O1897" s="208"/>
      <c r="P1897" s="57" t="str">
        <f t="shared" si="364"/>
        <v>MAIN UNIT</v>
      </c>
      <c r="Q1897" s="208" t="s">
        <v>1864</v>
      </c>
      <c r="R1897" s="208" t="s">
        <v>49</v>
      </c>
      <c r="S1897" s="208" t="s">
        <v>36</v>
      </c>
      <c r="T1897" s="208" t="s">
        <v>65</v>
      </c>
      <c r="U1897" s="208" t="s">
        <v>66</v>
      </c>
      <c r="V1897" s="208" t="s">
        <v>1929</v>
      </c>
      <c r="W1897" s="208" t="s">
        <v>1276</v>
      </c>
      <c r="X1897" s="34">
        <v>13750000</v>
      </c>
      <c r="Y1897" s="215" t="str">
        <f t="shared" si="362"/>
        <v>1</v>
      </c>
      <c r="Z1897" s="26">
        <f t="shared" si="374"/>
        <v>13750000</v>
      </c>
      <c r="AA1897" s="208">
        <v>6.54E-2</v>
      </c>
      <c r="AB1897" s="35">
        <f t="shared" si="372"/>
        <v>899250</v>
      </c>
      <c r="AC1897" s="27">
        <f t="shared" si="365"/>
        <v>74367.974999999991</v>
      </c>
      <c r="AD1897" s="212">
        <v>8.2699999999999996E-2</v>
      </c>
      <c r="AE1897" s="211">
        <f t="shared" si="366"/>
        <v>0</v>
      </c>
      <c r="AF1897" s="211" t="str">
        <f>IF(AND(COUNTIFS($J$18:J1897,J1897)=1,AE1897=1),1,"")</f>
        <v/>
      </c>
      <c r="AG1897" s="211">
        <f>IF(C1897="","",IF(AND(COUNTIFS($J$18:J1897,J1897)=1,C1897&lt;&gt;""),1,""))</f>
        <v>1</v>
      </c>
      <c r="AH1897" s="211">
        <f>IF(G1897="","",IF(AND(COUNTIFS($J$18:J1897,J1897)=1,G1897&lt;&gt;""),1,""))</f>
        <v>1</v>
      </c>
      <c r="AI1897" s="28">
        <f t="shared" si="367"/>
        <v>46600814.041769922</v>
      </c>
      <c r="AJ1897" s="28">
        <f t="shared" si="368"/>
        <v>5956366.3435927089</v>
      </c>
      <c r="AK1897" s="29">
        <f t="shared" si="369"/>
        <v>0.1278167874546958</v>
      </c>
      <c r="AL1897" s="210"/>
      <c r="AM1897" s="210"/>
      <c r="AN1897" s="210"/>
      <c r="AO1897" s="210"/>
      <c r="AP1897" s="45" t="str">
        <f t="shared" si="370"/>
        <v>20224</v>
      </c>
      <c r="AQ1897" s="45" t="str">
        <f t="shared" si="371"/>
        <v>20224JPY</v>
      </c>
    </row>
    <row r="1898" spans="1:43" s="15" customFormat="1">
      <c r="A1898" s="208" t="s">
        <v>35</v>
      </c>
      <c r="B1898" s="209">
        <v>2021</v>
      </c>
      <c r="C1898" s="209">
        <v>3</v>
      </c>
      <c r="D1898" s="57" t="str">
        <f t="shared" si="373"/>
        <v>Q4</v>
      </c>
      <c r="E1898" s="208" t="s">
        <v>41</v>
      </c>
      <c r="F1898" s="209">
        <v>2022</v>
      </c>
      <c r="G1898" s="209">
        <v>4</v>
      </c>
      <c r="H1898" s="213"/>
      <c r="I1898" s="57" t="str">
        <f t="shared" si="363"/>
        <v>Q1</v>
      </c>
      <c r="J1898" s="204" t="s">
        <v>1927</v>
      </c>
      <c r="K1898" s="213" t="s">
        <v>1928</v>
      </c>
      <c r="L1898" s="210" t="s">
        <v>79</v>
      </c>
      <c r="M1898" s="208" t="s">
        <v>47</v>
      </c>
      <c r="N1898" s="208">
        <v>1</v>
      </c>
      <c r="O1898" s="208"/>
      <c r="P1898" s="57" t="str">
        <f t="shared" si="364"/>
        <v>MAIN UNIT</v>
      </c>
      <c r="Q1898" s="208" t="s">
        <v>1864</v>
      </c>
      <c r="R1898" s="208" t="s">
        <v>49</v>
      </c>
      <c r="S1898" s="208" t="s">
        <v>36</v>
      </c>
      <c r="T1898" s="208" t="s">
        <v>65</v>
      </c>
      <c r="U1898" s="208" t="s">
        <v>66</v>
      </c>
      <c r="V1898" s="208" t="s">
        <v>1929</v>
      </c>
      <c r="W1898" s="208" t="s">
        <v>1276</v>
      </c>
      <c r="X1898" s="34">
        <v>13750000</v>
      </c>
      <c r="Y1898" s="215" t="str">
        <f t="shared" si="362"/>
        <v>1</v>
      </c>
      <c r="Z1898" s="26">
        <f t="shared" si="374"/>
        <v>13750000</v>
      </c>
      <c r="AA1898" s="208">
        <v>6.54E-2</v>
      </c>
      <c r="AB1898" s="35">
        <f t="shared" si="372"/>
        <v>899250</v>
      </c>
      <c r="AC1898" s="27">
        <f t="shared" si="365"/>
        <v>74367.974999999991</v>
      </c>
      <c r="AD1898" s="212">
        <v>8.2699999999999996E-2</v>
      </c>
      <c r="AE1898" s="211">
        <f t="shared" si="366"/>
        <v>0</v>
      </c>
      <c r="AF1898" s="211" t="str">
        <f>IF(AND(COUNTIFS($J$18:J1898,J1898)=1,AE1898=1),1,"")</f>
        <v/>
      </c>
      <c r="AG1898" s="211" t="str">
        <f>IF(C1898="","",IF(AND(COUNTIFS($J$18:J1898,J1898)=1,C1898&lt;&gt;""),1,""))</f>
        <v/>
      </c>
      <c r="AH1898" s="211" t="str">
        <f>IF(G1898="","",IF(AND(COUNTIFS($J$18:J1898,J1898)=1,G1898&lt;&gt;""),1,""))</f>
        <v/>
      </c>
      <c r="AI1898" s="28">
        <f t="shared" si="367"/>
        <v>46600814.041769922</v>
      </c>
      <c r="AJ1898" s="28">
        <f t="shared" si="368"/>
        <v>5956366.3435927089</v>
      </c>
      <c r="AK1898" s="29">
        <f t="shared" si="369"/>
        <v>0.1278167874546958</v>
      </c>
      <c r="AL1898" s="210"/>
      <c r="AM1898" s="210"/>
      <c r="AN1898" s="210"/>
      <c r="AO1898" s="210"/>
      <c r="AP1898" s="45" t="str">
        <f t="shared" si="370"/>
        <v>20224</v>
      </c>
      <c r="AQ1898" s="45" t="str">
        <f t="shared" si="371"/>
        <v>20224JPY</v>
      </c>
    </row>
    <row r="1899" spans="1:43" s="15" customFormat="1">
      <c r="A1899" s="208" t="s">
        <v>35</v>
      </c>
      <c r="B1899" s="209">
        <v>2021</v>
      </c>
      <c r="C1899" s="209">
        <v>3</v>
      </c>
      <c r="D1899" s="57" t="str">
        <f t="shared" si="373"/>
        <v>Q4</v>
      </c>
      <c r="E1899" s="208" t="s">
        <v>41</v>
      </c>
      <c r="F1899" s="209">
        <v>2022</v>
      </c>
      <c r="G1899" s="209">
        <v>4</v>
      </c>
      <c r="H1899" s="213"/>
      <c r="I1899" s="57" t="str">
        <f t="shared" si="363"/>
        <v>Q1</v>
      </c>
      <c r="J1899" s="204" t="s">
        <v>1927</v>
      </c>
      <c r="K1899" s="213" t="s">
        <v>1928</v>
      </c>
      <c r="L1899" s="210" t="s">
        <v>79</v>
      </c>
      <c r="M1899" s="208" t="s">
        <v>47</v>
      </c>
      <c r="N1899" s="208">
        <v>1</v>
      </c>
      <c r="O1899" s="208"/>
      <c r="P1899" s="57" t="str">
        <f t="shared" si="364"/>
        <v>MAIN UNIT</v>
      </c>
      <c r="Q1899" s="208" t="s">
        <v>1864</v>
      </c>
      <c r="R1899" s="208" t="s">
        <v>49</v>
      </c>
      <c r="S1899" s="208" t="s">
        <v>36</v>
      </c>
      <c r="T1899" s="208" t="s">
        <v>65</v>
      </c>
      <c r="U1899" s="208" t="s">
        <v>66</v>
      </c>
      <c r="V1899" s="208" t="s">
        <v>1929</v>
      </c>
      <c r="W1899" s="208" t="s">
        <v>1276</v>
      </c>
      <c r="X1899" s="34">
        <v>13750000</v>
      </c>
      <c r="Y1899" s="215" t="str">
        <f t="shared" si="362"/>
        <v>1</v>
      </c>
      <c r="Z1899" s="26">
        <f t="shared" si="374"/>
        <v>13750000</v>
      </c>
      <c r="AA1899" s="208">
        <v>6.54E-2</v>
      </c>
      <c r="AB1899" s="35">
        <f t="shared" si="372"/>
        <v>899250</v>
      </c>
      <c r="AC1899" s="27">
        <f t="shared" si="365"/>
        <v>74367.974999999991</v>
      </c>
      <c r="AD1899" s="212">
        <v>8.2699999999999996E-2</v>
      </c>
      <c r="AE1899" s="211">
        <f t="shared" si="366"/>
        <v>0</v>
      </c>
      <c r="AF1899" s="211" t="str">
        <f>IF(AND(COUNTIFS($J$18:J1899,J1899)=1,AE1899=1),1,"")</f>
        <v/>
      </c>
      <c r="AG1899" s="211" t="str">
        <f>IF(C1899="","",IF(AND(COUNTIFS($J$18:J1899,J1899)=1,C1899&lt;&gt;""),1,""))</f>
        <v/>
      </c>
      <c r="AH1899" s="211" t="str">
        <f>IF(G1899="","",IF(AND(COUNTIFS($J$18:J1899,J1899)=1,G1899&lt;&gt;""),1,""))</f>
        <v/>
      </c>
      <c r="AI1899" s="28">
        <f t="shared" si="367"/>
        <v>46600814.041769922</v>
      </c>
      <c r="AJ1899" s="28">
        <f t="shared" si="368"/>
        <v>5956366.3435927089</v>
      </c>
      <c r="AK1899" s="29">
        <f t="shared" si="369"/>
        <v>0.1278167874546958</v>
      </c>
      <c r="AL1899" s="210"/>
      <c r="AM1899" s="210"/>
      <c r="AN1899" s="210"/>
      <c r="AO1899" s="210"/>
      <c r="AP1899" s="45" t="str">
        <f t="shared" si="370"/>
        <v>20224</v>
      </c>
      <c r="AQ1899" s="45" t="str">
        <f t="shared" si="371"/>
        <v>20224JPY</v>
      </c>
    </row>
    <row r="1900" spans="1:43" s="15" customFormat="1">
      <c r="A1900" s="208" t="s">
        <v>35</v>
      </c>
      <c r="B1900" s="209">
        <v>2021</v>
      </c>
      <c r="C1900" s="209">
        <v>3</v>
      </c>
      <c r="D1900" s="57" t="str">
        <f t="shared" si="373"/>
        <v>Q4</v>
      </c>
      <c r="E1900" s="208" t="s">
        <v>41</v>
      </c>
      <c r="F1900" s="209">
        <v>2022</v>
      </c>
      <c r="G1900" s="209">
        <v>4</v>
      </c>
      <c r="H1900" s="213"/>
      <c r="I1900" s="57" t="str">
        <f t="shared" si="363"/>
        <v>Q1</v>
      </c>
      <c r="J1900" s="204" t="s">
        <v>1927</v>
      </c>
      <c r="K1900" s="213" t="s">
        <v>1928</v>
      </c>
      <c r="L1900" s="210" t="s">
        <v>79</v>
      </c>
      <c r="M1900" s="208" t="s">
        <v>47</v>
      </c>
      <c r="N1900" s="208">
        <v>1</v>
      </c>
      <c r="O1900" s="208"/>
      <c r="P1900" s="57" t="str">
        <f t="shared" si="364"/>
        <v>MAIN UNIT</v>
      </c>
      <c r="Q1900" s="208" t="s">
        <v>1864</v>
      </c>
      <c r="R1900" s="208" t="s">
        <v>49</v>
      </c>
      <c r="S1900" s="208" t="s">
        <v>36</v>
      </c>
      <c r="T1900" s="208" t="s">
        <v>65</v>
      </c>
      <c r="U1900" s="208" t="s">
        <v>66</v>
      </c>
      <c r="V1900" s="208" t="s">
        <v>1929</v>
      </c>
      <c r="W1900" s="208" t="s">
        <v>1276</v>
      </c>
      <c r="X1900" s="34">
        <v>13750000</v>
      </c>
      <c r="Y1900" s="215" t="str">
        <f t="shared" si="362"/>
        <v>1</v>
      </c>
      <c r="Z1900" s="26">
        <f t="shared" si="374"/>
        <v>13750000</v>
      </c>
      <c r="AA1900" s="208">
        <v>6.54E-2</v>
      </c>
      <c r="AB1900" s="35">
        <f t="shared" si="372"/>
        <v>899250</v>
      </c>
      <c r="AC1900" s="27">
        <f t="shared" si="365"/>
        <v>74367.974999999991</v>
      </c>
      <c r="AD1900" s="212">
        <v>8.2699999999999996E-2</v>
      </c>
      <c r="AE1900" s="211">
        <f t="shared" si="366"/>
        <v>0</v>
      </c>
      <c r="AF1900" s="211" t="str">
        <f>IF(AND(COUNTIFS($J$18:J1900,J1900)=1,AE1900=1),1,"")</f>
        <v/>
      </c>
      <c r="AG1900" s="211" t="str">
        <f>IF(C1900="","",IF(AND(COUNTIFS($J$18:J1900,J1900)=1,C1900&lt;&gt;""),1,""))</f>
        <v/>
      </c>
      <c r="AH1900" s="211" t="str">
        <f>IF(G1900="","",IF(AND(COUNTIFS($J$18:J1900,J1900)=1,G1900&lt;&gt;""),1,""))</f>
        <v/>
      </c>
      <c r="AI1900" s="28">
        <f t="shared" si="367"/>
        <v>46600814.041769922</v>
      </c>
      <c r="AJ1900" s="28">
        <f t="shared" si="368"/>
        <v>5956366.3435927089</v>
      </c>
      <c r="AK1900" s="29">
        <f t="shared" si="369"/>
        <v>0.1278167874546958</v>
      </c>
      <c r="AL1900" s="210"/>
      <c r="AM1900" s="210"/>
      <c r="AN1900" s="210"/>
      <c r="AO1900" s="210"/>
      <c r="AP1900" s="45" t="str">
        <f t="shared" si="370"/>
        <v>20224</v>
      </c>
      <c r="AQ1900" s="45" t="str">
        <f t="shared" si="371"/>
        <v>20224JPY</v>
      </c>
    </row>
    <row r="1901" spans="1:43" s="15" customFormat="1">
      <c r="A1901" s="208" t="s">
        <v>40</v>
      </c>
      <c r="B1901" s="209">
        <v>2021</v>
      </c>
      <c r="C1901" s="209">
        <v>4</v>
      </c>
      <c r="D1901" s="57" t="str">
        <f t="shared" si="373"/>
        <v>Q1</v>
      </c>
      <c r="E1901" s="208" t="s">
        <v>41</v>
      </c>
      <c r="F1901" s="209">
        <v>2022</v>
      </c>
      <c r="G1901" s="209">
        <v>4</v>
      </c>
      <c r="H1901" s="213"/>
      <c r="I1901" s="57" t="str">
        <f t="shared" si="363"/>
        <v>Q1</v>
      </c>
      <c r="J1901" s="204" t="s">
        <v>1930</v>
      </c>
      <c r="K1901" s="213" t="s">
        <v>568</v>
      </c>
      <c r="L1901" s="210" t="s">
        <v>79</v>
      </c>
      <c r="M1901" s="208" t="s">
        <v>47</v>
      </c>
      <c r="N1901" s="208">
        <v>1</v>
      </c>
      <c r="O1901" s="208"/>
      <c r="P1901" s="57" t="str">
        <f t="shared" si="364"/>
        <v>MAIN UNIT</v>
      </c>
      <c r="Q1901" s="208" t="s">
        <v>48</v>
      </c>
      <c r="R1901" s="208" t="s">
        <v>49</v>
      </c>
      <c r="S1901" s="208" t="s">
        <v>36</v>
      </c>
      <c r="T1901" s="208" t="s">
        <v>65</v>
      </c>
      <c r="U1901" s="208" t="s">
        <v>66</v>
      </c>
      <c r="V1901" s="208" t="s">
        <v>67</v>
      </c>
      <c r="W1901" s="208" t="s">
        <v>96</v>
      </c>
      <c r="X1901" s="34">
        <v>11530000</v>
      </c>
      <c r="Y1901" s="215" t="str">
        <f t="shared" si="362"/>
        <v>1</v>
      </c>
      <c r="Z1901" s="26">
        <f t="shared" si="374"/>
        <v>11530000</v>
      </c>
      <c r="AA1901" s="208">
        <v>6.54E-2</v>
      </c>
      <c r="AB1901" s="35">
        <f t="shared" si="372"/>
        <v>754062</v>
      </c>
      <c r="AC1901" s="27">
        <f t="shared" si="365"/>
        <v>57459.524400000002</v>
      </c>
      <c r="AD1901" s="212">
        <v>7.6200000000000004E-2</v>
      </c>
      <c r="AE1901" s="211">
        <f t="shared" si="366"/>
        <v>0</v>
      </c>
      <c r="AF1901" s="211" t="str">
        <f>IF(AND(COUNTIFS($J$18:J1901,J1901)=1,AE1901=1),1,"")</f>
        <v/>
      </c>
      <c r="AG1901" s="211">
        <f>IF(C1901="","",IF(AND(COUNTIFS($J$18:J1901,J1901)=1,C1901&lt;&gt;""),1,""))</f>
        <v>1</v>
      </c>
      <c r="AH1901" s="211">
        <f>IF(G1901="","",IF(AND(COUNTIFS($J$18:J1901,J1901)=1,G1901&lt;&gt;""),1,""))</f>
        <v>1</v>
      </c>
      <c r="AI1901" s="28">
        <f t="shared" si="367"/>
        <v>46600814.041769922</v>
      </c>
      <c r="AJ1901" s="28">
        <f t="shared" si="368"/>
        <v>5956366.3435927089</v>
      </c>
      <c r="AK1901" s="29">
        <f t="shared" si="369"/>
        <v>0.1278167874546958</v>
      </c>
      <c r="AL1901" s="210"/>
      <c r="AM1901" s="210"/>
      <c r="AN1901" s="210"/>
      <c r="AO1901" s="210"/>
      <c r="AP1901" s="45" t="str">
        <f t="shared" si="370"/>
        <v>20224</v>
      </c>
      <c r="AQ1901" s="45" t="str">
        <f t="shared" si="371"/>
        <v>20224JPY</v>
      </c>
    </row>
    <row r="1902" spans="1:43" s="15" customFormat="1">
      <c r="A1902" s="208" t="s">
        <v>40</v>
      </c>
      <c r="B1902" s="209">
        <v>2021</v>
      </c>
      <c r="C1902" s="209">
        <v>4</v>
      </c>
      <c r="D1902" s="57" t="str">
        <f t="shared" si="373"/>
        <v>Q1</v>
      </c>
      <c r="E1902" s="208" t="s">
        <v>41</v>
      </c>
      <c r="F1902" s="209">
        <v>2022</v>
      </c>
      <c r="G1902" s="209">
        <v>4</v>
      </c>
      <c r="H1902" s="213"/>
      <c r="I1902" s="57" t="str">
        <f t="shared" si="363"/>
        <v>Q1</v>
      </c>
      <c r="J1902" s="204" t="s">
        <v>1930</v>
      </c>
      <c r="K1902" s="213" t="s">
        <v>568</v>
      </c>
      <c r="L1902" s="210" t="s">
        <v>55</v>
      </c>
      <c r="M1902" s="208" t="s">
        <v>47</v>
      </c>
      <c r="N1902" s="208">
        <v>1</v>
      </c>
      <c r="O1902" s="208"/>
      <c r="P1902" s="57" t="str">
        <f t="shared" si="364"/>
        <v>MAIN UNIT</v>
      </c>
      <c r="Q1902" s="208" t="s">
        <v>48</v>
      </c>
      <c r="R1902" s="208" t="s">
        <v>49</v>
      </c>
      <c r="S1902" s="208" t="s">
        <v>36</v>
      </c>
      <c r="T1902" s="208" t="s">
        <v>65</v>
      </c>
      <c r="U1902" s="208" t="s">
        <v>66</v>
      </c>
      <c r="V1902" s="208" t="s">
        <v>67</v>
      </c>
      <c r="W1902" s="208" t="s">
        <v>96</v>
      </c>
      <c r="X1902" s="34">
        <v>7500000</v>
      </c>
      <c r="Y1902" s="215" t="str">
        <f t="shared" si="362"/>
        <v>1</v>
      </c>
      <c r="Z1902" s="26">
        <f t="shared" si="374"/>
        <v>7500000</v>
      </c>
      <c r="AA1902" s="208">
        <v>6.54E-2</v>
      </c>
      <c r="AB1902" s="35">
        <f t="shared" si="372"/>
        <v>490500</v>
      </c>
      <c r="AC1902" s="27">
        <f t="shared" si="365"/>
        <v>37376.1</v>
      </c>
      <c r="AD1902" s="212">
        <v>7.6200000000000004E-2</v>
      </c>
      <c r="AE1902" s="211">
        <f t="shared" si="366"/>
        <v>0</v>
      </c>
      <c r="AF1902" s="211" t="str">
        <f>IF(AND(COUNTIFS($J$18:J1902,J1902)=1,AE1902=1),1,"")</f>
        <v/>
      </c>
      <c r="AG1902" s="211" t="str">
        <f>IF(C1902="","",IF(AND(COUNTIFS($J$18:J1902,J1902)=1,C1902&lt;&gt;""),1,""))</f>
        <v/>
      </c>
      <c r="AH1902" s="211" t="str">
        <f>IF(G1902="","",IF(AND(COUNTIFS($J$18:J1902,J1902)=1,G1902&lt;&gt;""),1,""))</f>
        <v/>
      </c>
      <c r="AI1902" s="28">
        <f t="shared" si="367"/>
        <v>46600814.041769922</v>
      </c>
      <c r="AJ1902" s="28">
        <f t="shared" si="368"/>
        <v>5956366.3435927089</v>
      </c>
      <c r="AK1902" s="29">
        <f t="shared" si="369"/>
        <v>0.1278167874546958</v>
      </c>
      <c r="AL1902" s="210"/>
      <c r="AM1902" s="210"/>
      <c r="AN1902" s="210"/>
      <c r="AO1902" s="210"/>
      <c r="AP1902" s="45" t="str">
        <f t="shared" si="370"/>
        <v>20224</v>
      </c>
      <c r="AQ1902" s="45" t="str">
        <f t="shared" si="371"/>
        <v>20224JPY</v>
      </c>
    </row>
    <row r="1903" spans="1:43" s="15" customFormat="1">
      <c r="A1903" s="208" t="s">
        <v>40</v>
      </c>
      <c r="B1903" s="209">
        <v>2021</v>
      </c>
      <c r="C1903" s="209">
        <v>5</v>
      </c>
      <c r="D1903" s="57" t="str">
        <f t="shared" si="373"/>
        <v>Q1</v>
      </c>
      <c r="E1903" s="208" t="s">
        <v>41</v>
      </c>
      <c r="F1903" s="209">
        <v>2022</v>
      </c>
      <c r="G1903" s="209">
        <v>4</v>
      </c>
      <c r="H1903" s="213"/>
      <c r="I1903" s="57" t="str">
        <f t="shared" si="363"/>
        <v>Q1</v>
      </c>
      <c r="J1903" s="204" t="s">
        <v>1913</v>
      </c>
      <c r="K1903" s="213" t="s">
        <v>1741</v>
      </c>
      <c r="L1903" s="210" t="s">
        <v>79</v>
      </c>
      <c r="M1903" s="208" t="s">
        <v>47</v>
      </c>
      <c r="N1903" s="208">
        <v>1</v>
      </c>
      <c r="O1903" s="208"/>
      <c r="P1903" s="57" t="str">
        <f t="shared" si="364"/>
        <v>MAIN UNIT</v>
      </c>
      <c r="Q1903" s="208" t="s">
        <v>48</v>
      </c>
      <c r="R1903" s="208" t="s">
        <v>49</v>
      </c>
      <c r="S1903" s="208" t="s">
        <v>36</v>
      </c>
      <c r="T1903" s="208" t="s">
        <v>65</v>
      </c>
      <c r="U1903" s="208" t="s">
        <v>66</v>
      </c>
      <c r="V1903" s="208" t="s">
        <v>109</v>
      </c>
      <c r="W1903" s="208" t="s">
        <v>96</v>
      </c>
      <c r="X1903" s="34">
        <v>12000000</v>
      </c>
      <c r="Y1903" s="215" t="str">
        <f t="shared" ref="Y1903:Y1966" si="375">IF(W1903="RMB","1.13", "1")</f>
        <v>1</v>
      </c>
      <c r="Z1903" s="26">
        <f t="shared" si="374"/>
        <v>12000000</v>
      </c>
      <c r="AA1903" s="208">
        <v>6.54E-2</v>
      </c>
      <c r="AB1903" s="35">
        <f t="shared" si="372"/>
        <v>784800</v>
      </c>
      <c r="AC1903" s="27">
        <f t="shared" si="365"/>
        <v>66001.679999999993</v>
      </c>
      <c r="AD1903" s="212">
        <v>8.4099999999999994E-2</v>
      </c>
      <c r="AE1903" s="211">
        <f t="shared" si="366"/>
        <v>0</v>
      </c>
      <c r="AF1903" s="211" t="str">
        <f>IF(AND(COUNTIFS($J$18:J1903,J1903)=1,AE1903=1),1,"")</f>
        <v/>
      </c>
      <c r="AG1903" s="211" t="str">
        <f>IF(C1903="","",IF(AND(COUNTIFS($J$18:J1903,J1903)=1,C1903&lt;&gt;""),1,""))</f>
        <v/>
      </c>
      <c r="AH1903" s="211" t="str">
        <f>IF(G1903="","",IF(AND(COUNTIFS($J$18:J1903,J1903)=1,G1903&lt;&gt;""),1,""))</f>
        <v/>
      </c>
      <c r="AI1903" s="28">
        <f t="shared" si="367"/>
        <v>46600814.041769922</v>
      </c>
      <c r="AJ1903" s="28">
        <f t="shared" si="368"/>
        <v>5956366.3435927089</v>
      </c>
      <c r="AK1903" s="29">
        <f t="shared" si="369"/>
        <v>0.1278167874546958</v>
      </c>
      <c r="AL1903" s="210"/>
      <c r="AM1903" s="210"/>
      <c r="AN1903" s="210"/>
      <c r="AO1903" s="210"/>
      <c r="AP1903" s="45" t="str">
        <f t="shared" si="370"/>
        <v>20224</v>
      </c>
      <c r="AQ1903" s="45" t="str">
        <f t="shared" si="371"/>
        <v>20224JPY</v>
      </c>
    </row>
    <row r="1904" spans="1:43" s="15" customFormat="1">
      <c r="A1904" s="208" t="s">
        <v>40</v>
      </c>
      <c r="B1904" s="209">
        <v>2021</v>
      </c>
      <c r="C1904" s="209">
        <v>5</v>
      </c>
      <c r="D1904" s="57" t="str">
        <f t="shared" si="373"/>
        <v>Q1</v>
      </c>
      <c r="E1904" s="208" t="s">
        <v>41</v>
      </c>
      <c r="F1904" s="209">
        <v>2022</v>
      </c>
      <c r="G1904" s="209">
        <v>4</v>
      </c>
      <c r="H1904" s="213"/>
      <c r="I1904" s="57" t="str">
        <f t="shared" si="363"/>
        <v>Q1</v>
      </c>
      <c r="J1904" s="204" t="s">
        <v>1912</v>
      </c>
      <c r="K1904" s="213" t="s">
        <v>1741</v>
      </c>
      <c r="L1904" s="210" t="s">
        <v>79</v>
      </c>
      <c r="M1904" s="208" t="s">
        <v>47</v>
      </c>
      <c r="N1904" s="208">
        <v>1</v>
      </c>
      <c r="O1904" s="208"/>
      <c r="P1904" s="57" t="str">
        <f t="shared" si="364"/>
        <v>MAIN UNIT</v>
      </c>
      <c r="Q1904" s="208" t="s">
        <v>48</v>
      </c>
      <c r="R1904" s="208" t="s">
        <v>49</v>
      </c>
      <c r="S1904" s="208" t="s">
        <v>36</v>
      </c>
      <c r="T1904" s="208" t="s">
        <v>65</v>
      </c>
      <c r="U1904" s="208" t="s">
        <v>66</v>
      </c>
      <c r="V1904" s="208" t="s">
        <v>109</v>
      </c>
      <c r="W1904" s="208" t="s">
        <v>96</v>
      </c>
      <c r="X1904" s="34">
        <v>12000000</v>
      </c>
      <c r="Y1904" s="215" t="str">
        <f t="shared" si="375"/>
        <v>1</v>
      </c>
      <c r="Z1904" s="26">
        <f t="shared" si="374"/>
        <v>12000000</v>
      </c>
      <c r="AA1904" s="208">
        <v>6.54E-2</v>
      </c>
      <c r="AB1904" s="35">
        <f t="shared" si="372"/>
        <v>784800</v>
      </c>
      <c r="AC1904" s="27">
        <f t="shared" si="365"/>
        <v>86484.96</v>
      </c>
      <c r="AD1904" s="212">
        <v>0.11020000000000001</v>
      </c>
      <c r="AE1904" s="211">
        <f t="shared" si="366"/>
        <v>0</v>
      </c>
      <c r="AF1904" s="211" t="str">
        <f>IF(AND(COUNTIFS($J$18:J1904,J1904)=1,AE1904=1),1,"")</f>
        <v/>
      </c>
      <c r="AG1904" s="211" t="str">
        <f>IF(C1904="","",IF(AND(COUNTIFS($J$18:J1904,J1904)=1,C1904&lt;&gt;""),1,""))</f>
        <v/>
      </c>
      <c r="AH1904" s="211" t="str">
        <f>IF(G1904="","",IF(AND(COUNTIFS($J$18:J1904,J1904)=1,G1904&lt;&gt;""),1,""))</f>
        <v/>
      </c>
      <c r="AI1904" s="28">
        <f t="shared" si="367"/>
        <v>46600814.041769922</v>
      </c>
      <c r="AJ1904" s="28">
        <f t="shared" si="368"/>
        <v>5956366.3435927089</v>
      </c>
      <c r="AK1904" s="29">
        <f t="shared" si="369"/>
        <v>0.1278167874546958</v>
      </c>
      <c r="AL1904" s="210"/>
      <c r="AM1904" s="210"/>
      <c r="AN1904" s="210"/>
      <c r="AO1904" s="210"/>
      <c r="AP1904" s="45" t="str">
        <f t="shared" si="370"/>
        <v>20224</v>
      </c>
      <c r="AQ1904" s="45" t="str">
        <f t="shared" si="371"/>
        <v>20224JPY</v>
      </c>
    </row>
    <row r="1905" spans="1:43" s="15" customFormat="1">
      <c r="A1905" s="208" t="s">
        <v>40</v>
      </c>
      <c r="B1905" s="209">
        <v>2021</v>
      </c>
      <c r="C1905" s="209">
        <v>6</v>
      </c>
      <c r="D1905" s="57" t="str">
        <f t="shared" si="373"/>
        <v>Q1</v>
      </c>
      <c r="E1905" s="208" t="s">
        <v>41</v>
      </c>
      <c r="F1905" s="209">
        <v>2022</v>
      </c>
      <c r="G1905" s="209">
        <v>4</v>
      </c>
      <c r="H1905" s="213"/>
      <c r="I1905" s="57" t="str">
        <f t="shared" si="363"/>
        <v>Q1</v>
      </c>
      <c r="J1905" s="204" t="s">
        <v>1931</v>
      </c>
      <c r="K1905" s="213" t="s">
        <v>1932</v>
      </c>
      <c r="L1905" s="210" t="s">
        <v>55</v>
      </c>
      <c r="M1905" s="208" t="s">
        <v>47</v>
      </c>
      <c r="N1905" s="208">
        <v>1</v>
      </c>
      <c r="O1905" s="208"/>
      <c r="P1905" s="57" t="str">
        <f t="shared" si="364"/>
        <v>MAIN UNIT</v>
      </c>
      <c r="Q1905" s="208" t="s">
        <v>56</v>
      </c>
      <c r="R1905" s="208" t="s">
        <v>49</v>
      </c>
      <c r="S1905" s="208" t="s">
        <v>36</v>
      </c>
      <c r="T1905" s="208" t="s">
        <v>65</v>
      </c>
      <c r="U1905" s="208" t="s">
        <v>66</v>
      </c>
      <c r="V1905" s="208" t="s">
        <v>1821</v>
      </c>
      <c r="W1905" s="208" t="s">
        <v>51</v>
      </c>
      <c r="X1905" s="34">
        <v>529000</v>
      </c>
      <c r="Y1905" s="215" t="str">
        <f t="shared" si="375"/>
        <v>1.13</v>
      </c>
      <c r="Z1905" s="26">
        <f t="shared" si="374"/>
        <v>529000</v>
      </c>
      <c r="AA1905" s="208">
        <v>1.22</v>
      </c>
      <c r="AB1905" s="35">
        <f t="shared" si="372"/>
        <v>571132.74336283188</v>
      </c>
      <c r="AC1905" s="27">
        <f t="shared" si="365"/>
        <v>72590.971681415933</v>
      </c>
      <c r="AD1905" s="212">
        <v>0.12709999999999999</v>
      </c>
      <c r="AE1905" s="211">
        <f t="shared" si="366"/>
        <v>1</v>
      </c>
      <c r="AF1905" s="211">
        <f>IF(AND(COUNTIFS($J$18:J1905,J1905)=1,AE1905=1),1,"")</f>
        <v>1</v>
      </c>
      <c r="AG1905" s="211">
        <f>IF(C1905="","",IF(AND(COUNTIFS($J$18:J1905,J1905)=1,C1905&lt;&gt;""),1,""))</f>
        <v>1</v>
      </c>
      <c r="AH1905" s="211">
        <f>IF(G1905="","",IF(AND(COUNTIFS($J$18:J1905,J1905)=1,G1905&lt;&gt;""),1,""))</f>
        <v>1</v>
      </c>
      <c r="AI1905" s="28">
        <f t="shared" si="367"/>
        <v>46600814.041769922</v>
      </c>
      <c r="AJ1905" s="28">
        <f t="shared" si="368"/>
        <v>5956366.3435927089</v>
      </c>
      <c r="AK1905" s="29">
        <f t="shared" si="369"/>
        <v>0.1278167874546958</v>
      </c>
      <c r="AL1905" s="210"/>
      <c r="AM1905" s="210"/>
      <c r="AN1905" s="210"/>
      <c r="AO1905" s="210"/>
      <c r="AP1905" s="45" t="str">
        <f t="shared" si="370"/>
        <v>20224</v>
      </c>
      <c r="AQ1905" s="45" t="str">
        <f t="shared" si="371"/>
        <v>20224RMB</v>
      </c>
    </row>
    <row r="1906" spans="1:43" s="15" customFormat="1">
      <c r="A1906" s="208" t="s">
        <v>40</v>
      </c>
      <c r="B1906" s="209">
        <v>2021</v>
      </c>
      <c r="C1906" s="209">
        <v>6</v>
      </c>
      <c r="D1906" s="57" t="str">
        <f t="shared" si="373"/>
        <v>Q1</v>
      </c>
      <c r="E1906" s="208" t="s">
        <v>41</v>
      </c>
      <c r="F1906" s="209">
        <v>2022</v>
      </c>
      <c r="G1906" s="209">
        <v>4</v>
      </c>
      <c r="H1906" s="213"/>
      <c r="I1906" s="57" t="str">
        <f t="shared" si="363"/>
        <v>Q1</v>
      </c>
      <c r="J1906" s="204" t="s">
        <v>1933</v>
      </c>
      <c r="K1906" s="213" t="s">
        <v>1934</v>
      </c>
      <c r="L1906" s="210" t="s">
        <v>55</v>
      </c>
      <c r="M1906" s="208" t="s">
        <v>47</v>
      </c>
      <c r="N1906" s="208">
        <v>1</v>
      </c>
      <c r="O1906" s="208"/>
      <c r="P1906" s="57" t="str">
        <f t="shared" si="364"/>
        <v>MAIN UNIT</v>
      </c>
      <c r="Q1906" s="208" t="s">
        <v>56</v>
      </c>
      <c r="R1906" s="208" t="s">
        <v>49</v>
      </c>
      <c r="S1906" s="208" t="s">
        <v>36</v>
      </c>
      <c r="T1906" s="208" t="s">
        <v>65</v>
      </c>
      <c r="U1906" s="208" t="s">
        <v>66</v>
      </c>
      <c r="V1906" s="208" t="s">
        <v>290</v>
      </c>
      <c r="W1906" s="208" t="s">
        <v>96</v>
      </c>
      <c r="X1906" s="34">
        <v>7400000</v>
      </c>
      <c r="Y1906" s="215" t="str">
        <f t="shared" si="375"/>
        <v>1</v>
      </c>
      <c r="Z1906" s="26">
        <f t="shared" si="374"/>
        <v>7400000</v>
      </c>
      <c r="AA1906" s="208">
        <v>6.54E-2</v>
      </c>
      <c r="AB1906" s="35">
        <f t="shared" si="372"/>
        <v>483960</v>
      </c>
      <c r="AC1906" s="27">
        <f t="shared" si="365"/>
        <v>49121.94</v>
      </c>
      <c r="AD1906" s="212">
        <v>0.10150000000000001</v>
      </c>
      <c r="AE1906" s="211">
        <f t="shared" si="366"/>
        <v>1</v>
      </c>
      <c r="AF1906" s="211">
        <f>IF(AND(COUNTIFS($J$18:J1906,J1906)=1,AE1906=1),1,"")</f>
        <v>1</v>
      </c>
      <c r="AG1906" s="211">
        <f>IF(C1906="","",IF(AND(COUNTIFS($J$18:J1906,J1906)=1,C1906&lt;&gt;""),1,""))</f>
        <v>1</v>
      </c>
      <c r="AH1906" s="211">
        <f>IF(G1906="","",IF(AND(COUNTIFS($J$18:J1906,J1906)=1,G1906&lt;&gt;""),1,""))</f>
        <v>1</v>
      </c>
      <c r="AI1906" s="28">
        <f t="shared" si="367"/>
        <v>46600814.041769922</v>
      </c>
      <c r="AJ1906" s="28">
        <f t="shared" si="368"/>
        <v>5956366.3435927089</v>
      </c>
      <c r="AK1906" s="29">
        <f t="shared" si="369"/>
        <v>0.1278167874546958</v>
      </c>
      <c r="AL1906" s="210"/>
      <c r="AM1906" s="210"/>
      <c r="AN1906" s="210"/>
      <c r="AO1906" s="210"/>
      <c r="AP1906" s="45" t="str">
        <f t="shared" si="370"/>
        <v>20224</v>
      </c>
      <c r="AQ1906" s="45" t="str">
        <f t="shared" si="371"/>
        <v>20224JPY</v>
      </c>
    </row>
    <row r="1907" spans="1:43" s="15" customFormat="1">
      <c r="A1907" s="208" t="s">
        <v>40</v>
      </c>
      <c r="B1907" s="209">
        <v>2021</v>
      </c>
      <c r="C1907" s="209">
        <v>6</v>
      </c>
      <c r="D1907" s="57" t="str">
        <f t="shared" si="373"/>
        <v>Q1</v>
      </c>
      <c r="E1907" s="208" t="s">
        <v>41</v>
      </c>
      <c r="F1907" s="209">
        <v>2022</v>
      </c>
      <c r="G1907" s="209">
        <v>4</v>
      </c>
      <c r="H1907" s="213"/>
      <c r="I1907" s="57" t="str">
        <f t="shared" si="363"/>
        <v>Q1</v>
      </c>
      <c r="J1907" s="204" t="s">
        <v>1935</v>
      </c>
      <c r="K1907" s="213" t="s">
        <v>855</v>
      </c>
      <c r="L1907" s="210" t="s">
        <v>79</v>
      </c>
      <c r="M1907" s="208" t="s">
        <v>47</v>
      </c>
      <c r="N1907" s="208">
        <v>1</v>
      </c>
      <c r="O1907" s="208"/>
      <c r="P1907" s="57" t="str">
        <f t="shared" si="364"/>
        <v>MAIN UNIT</v>
      </c>
      <c r="Q1907" s="208" t="s">
        <v>48</v>
      </c>
      <c r="R1907" s="208" t="s">
        <v>49</v>
      </c>
      <c r="S1907" s="208" t="s">
        <v>36</v>
      </c>
      <c r="T1907" s="208" t="s">
        <v>65</v>
      </c>
      <c r="U1907" s="208" t="s">
        <v>66</v>
      </c>
      <c r="V1907" s="208" t="s">
        <v>114</v>
      </c>
      <c r="W1907" s="208" t="s">
        <v>96</v>
      </c>
      <c r="X1907" s="34">
        <v>13488000</v>
      </c>
      <c r="Y1907" s="215" t="str">
        <f t="shared" si="375"/>
        <v>1</v>
      </c>
      <c r="Z1907" s="26">
        <f t="shared" si="374"/>
        <v>13488000</v>
      </c>
      <c r="AA1907" s="208">
        <v>6.54E-2</v>
      </c>
      <c r="AB1907" s="35">
        <f t="shared" si="372"/>
        <v>882115.2</v>
      </c>
      <c r="AC1907" s="27">
        <f t="shared" si="365"/>
        <v>86447.289600000004</v>
      </c>
      <c r="AD1907" s="212">
        <v>9.8000000000000004E-2</v>
      </c>
      <c r="AE1907" s="211">
        <f t="shared" si="366"/>
        <v>0</v>
      </c>
      <c r="AF1907" s="211" t="str">
        <f>IF(AND(COUNTIFS($J$18:J1907,J1907)=1,AE1907=1),1,"")</f>
        <v/>
      </c>
      <c r="AG1907" s="211">
        <f>IF(C1907="","",IF(AND(COUNTIFS($J$18:J1907,J1907)=1,C1907&lt;&gt;""),1,""))</f>
        <v>1</v>
      </c>
      <c r="AH1907" s="211">
        <f>IF(G1907="","",IF(AND(COUNTIFS($J$18:J1907,J1907)=1,G1907&lt;&gt;""),1,""))</f>
        <v>1</v>
      </c>
      <c r="AI1907" s="28">
        <f t="shared" si="367"/>
        <v>46600814.041769922</v>
      </c>
      <c r="AJ1907" s="28">
        <f t="shared" si="368"/>
        <v>5956366.3435927089</v>
      </c>
      <c r="AK1907" s="29">
        <f t="shared" si="369"/>
        <v>0.1278167874546958</v>
      </c>
      <c r="AL1907" s="210"/>
      <c r="AM1907" s="210"/>
      <c r="AN1907" s="210"/>
      <c r="AO1907" s="210"/>
      <c r="AP1907" s="45" t="str">
        <f t="shared" si="370"/>
        <v>20224</v>
      </c>
      <c r="AQ1907" s="45" t="str">
        <f t="shared" si="371"/>
        <v>20224JPY</v>
      </c>
    </row>
    <row r="1908" spans="1:43" s="15" customFormat="1">
      <c r="A1908" s="208" t="s">
        <v>40</v>
      </c>
      <c r="B1908" s="209">
        <v>2021</v>
      </c>
      <c r="C1908" s="209">
        <v>6</v>
      </c>
      <c r="D1908" s="57" t="str">
        <f t="shared" si="373"/>
        <v>Q1</v>
      </c>
      <c r="E1908" s="208" t="s">
        <v>41</v>
      </c>
      <c r="F1908" s="209">
        <v>2022</v>
      </c>
      <c r="G1908" s="209">
        <v>4</v>
      </c>
      <c r="H1908" s="213"/>
      <c r="I1908" s="57" t="str">
        <f t="shared" si="363"/>
        <v>Q1</v>
      </c>
      <c r="J1908" s="204" t="s">
        <v>1935</v>
      </c>
      <c r="K1908" s="213" t="s">
        <v>855</v>
      </c>
      <c r="L1908" s="210" t="s">
        <v>55</v>
      </c>
      <c r="M1908" s="208" t="s">
        <v>47</v>
      </c>
      <c r="N1908" s="208">
        <v>1</v>
      </c>
      <c r="O1908" s="208"/>
      <c r="P1908" s="57" t="str">
        <f t="shared" si="364"/>
        <v>MAIN UNIT</v>
      </c>
      <c r="Q1908" s="208" t="s">
        <v>48</v>
      </c>
      <c r="R1908" s="208" t="s">
        <v>49</v>
      </c>
      <c r="S1908" s="208" t="s">
        <v>36</v>
      </c>
      <c r="T1908" s="208" t="s">
        <v>65</v>
      </c>
      <c r="U1908" s="208" t="s">
        <v>66</v>
      </c>
      <c r="V1908" s="208" t="s">
        <v>114</v>
      </c>
      <c r="W1908" s="208" t="s">
        <v>96</v>
      </c>
      <c r="X1908" s="34">
        <v>7900000</v>
      </c>
      <c r="Y1908" s="215" t="str">
        <f t="shared" si="375"/>
        <v>1</v>
      </c>
      <c r="Z1908" s="26">
        <f t="shared" si="374"/>
        <v>7900000</v>
      </c>
      <c r="AA1908" s="208">
        <v>6.54E-2</v>
      </c>
      <c r="AB1908" s="35">
        <f t="shared" si="372"/>
        <v>516660</v>
      </c>
      <c r="AC1908" s="27">
        <f t="shared" si="365"/>
        <v>50632.68</v>
      </c>
      <c r="AD1908" s="212">
        <v>9.8000000000000004E-2</v>
      </c>
      <c r="AE1908" s="211">
        <f t="shared" si="366"/>
        <v>0</v>
      </c>
      <c r="AF1908" s="211" t="str">
        <f>IF(AND(COUNTIFS($J$18:J1908,J1908)=1,AE1908=1),1,"")</f>
        <v/>
      </c>
      <c r="AG1908" s="211" t="str">
        <f>IF(C1908="","",IF(AND(COUNTIFS($J$18:J1908,J1908)=1,C1908&lt;&gt;""),1,""))</f>
        <v/>
      </c>
      <c r="AH1908" s="211" t="str">
        <f>IF(G1908="","",IF(AND(COUNTIFS($J$18:J1908,J1908)=1,G1908&lt;&gt;""),1,""))</f>
        <v/>
      </c>
      <c r="AI1908" s="28">
        <f t="shared" si="367"/>
        <v>46600814.041769922</v>
      </c>
      <c r="AJ1908" s="28">
        <f t="shared" si="368"/>
        <v>5956366.3435927089</v>
      </c>
      <c r="AK1908" s="29">
        <f t="shared" si="369"/>
        <v>0.1278167874546958</v>
      </c>
      <c r="AL1908" s="210"/>
      <c r="AM1908" s="210"/>
      <c r="AN1908" s="210"/>
      <c r="AO1908" s="210"/>
      <c r="AP1908" s="45" t="str">
        <f t="shared" si="370"/>
        <v>20224</v>
      </c>
      <c r="AQ1908" s="45" t="str">
        <f t="shared" si="371"/>
        <v>20224JPY</v>
      </c>
    </row>
    <row r="1909" spans="1:43" s="15" customFormat="1">
      <c r="A1909" s="208" t="s">
        <v>40</v>
      </c>
      <c r="B1909" s="209">
        <v>2021</v>
      </c>
      <c r="C1909" s="209">
        <v>6</v>
      </c>
      <c r="D1909" s="57" t="str">
        <f t="shared" si="373"/>
        <v>Q1</v>
      </c>
      <c r="E1909" s="208" t="s">
        <v>41</v>
      </c>
      <c r="F1909" s="209">
        <v>2022</v>
      </c>
      <c r="G1909" s="209">
        <v>4</v>
      </c>
      <c r="H1909" s="213"/>
      <c r="I1909" s="57" t="str">
        <f t="shared" si="363"/>
        <v>Q1</v>
      </c>
      <c r="J1909" s="204" t="s">
        <v>1935</v>
      </c>
      <c r="K1909" s="213" t="s">
        <v>855</v>
      </c>
      <c r="L1909" s="210" t="s">
        <v>55</v>
      </c>
      <c r="M1909" s="208" t="s">
        <v>47</v>
      </c>
      <c r="N1909" s="208">
        <v>1</v>
      </c>
      <c r="O1909" s="208"/>
      <c r="P1909" s="57" t="str">
        <f t="shared" si="364"/>
        <v>MAIN UNIT</v>
      </c>
      <c r="Q1909" s="208" t="s">
        <v>48</v>
      </c>
      <c r="R1909" s="208" t="s">
        <v>49</v>
      </c>
      <c r="S1909" s="208" t="s">
        <v>36</v>
      </c>
      <c r="T1909" s="208" t="s">
        <v>65</v>
      </c>
      <c r="U1909" s="208" t="s">
        <v>66</v>
      </c>
      <c r="V1909" s="208" t="s">
        <v>114</v>
      </c>
      <c r="W1909" s="208" t="s">
        <v>96</v>
      </c>
      <c r="X1909" s="34">
        <v>7900000</v>
      </c>
      <c r="Y1909" s="215" t="str">
        <f t="shared" si="375"/>
        <v>1</v>
      </c>
      <c r="Z1909" s="26">
        <f t="shared" si="374"/>
        <v>7900000</v>
      </c>
      <c r="AA1909" s="208">
        <v>6.54E-2</v>
      </c>
      <c r="AB1909" s="35">
        <f t="shared" si="372"/>
        <v>516660</v>
      </c>
      <c r="AC1909" s="27">
        <f t="shared" si="365"/>
        <v>50632.68</v>
      </c>
      <c r="AD1909" s="212">
        <v>9.8000000000000004E-2</v>
      </c>
      <c r="AE1909" s="211">
        <f t="shared" si="366"/>
        <v>0</v>
      </c>
      <c r="AF1909" s="211" t="str">
        <f>IF(AND(COUNTIFS($J$18:J1909,J1909)=1,AE1909=1),1,"")</f>
        <v/>
      </c>
      <c r="AG1909" s="211" t="str">
        <f>IF(C1909="","",IF(AND(COUNTIFS($J$18:J1909,J1909)=1,C1909&lt;&gt;""),1,""))</f>
        <v/>
      </c>
      <c r="AH1909" s="211" t="str">
        <f>IF(G1909="","",IF(AND(COUNTIFS($J$18:J1909,J1909)=1,G1909&lt;&gt;""),1,""))</f>
        <v/>
      </c>
      <c r="AI1909" s="28">
        <f t="shared" si="367"/>
        <v>46600814.041769922</v>
      </c>
      <c r="AJ1909" s="28">
        <f t="shared" si="368"/>
        <v>5956366.3435927089</v>
      </c>
      <c r="AK1909" s="29">
        <f t="shared" si="369"/>
        <v>0.1278167874546958</v>
      </c>
      <c r="AL1909" s="210"/>
      <c r="AM1909" s="210"/>
      <c r="AN1909" s="210"/>
      <c r="AO1909" s="210"/>
      <c r="AP1909" s="45" t="str">
        <f t="shared" si="370"/>
        <v>20224</v>
      </c>
      <c r="AQ1909" s="45" t="str">
        <f t="shared" si="371"/>
        <v>20224JPY</v>
      </c>
    </row>
    <row r="1910" spans="1:43" s="15" customFormat="1">
      <c r="A1910" s="208" t="s">
        <v>40</v>
      </c>
      <c r="B1910" s="209">
        <v>2021</v>
      </c>
      <c r="C1910" s="209">
        <v>6</v>
      </c>
      <c r="D1910" s="57" t="str">
        <f t="shared" si="373"/>
        <v>Q1</v>
      </c>
      <c r="E1910" s="208" t="s">
        <v>41</v>
      </c>
      <c r="F1910" s="209">
        <v>2022</v>
      </c>
      <c r="G1910" s="209">
        <v>4</v>
      </c>
      <c r="H1910" s="213"/>
      <c r="I1910" s="57" t="str">
        <f t="shared" si="363"/>
        <v>Q1</v>
      </c>
      <c r="J1910" s="204" t="s">
        <v>1936</v>
      </c>
      <c r="K1910" s="213" t="s">
        <v>979</v>
      </c>
      <c r="L1910" s="210" t="s">
        <v>79</v>
      </c>
      <c r="M1910" s="208" t="s">
        <v>47</v>
      </c>
      <c r="N1910" s="208">
        <v>1</v>
      </c>
      <c r="O1910" s="208"/>
      <c r="P1910" s="57" t="str">
        <f t="shared" si="364"/>
        <v>MAIN UNIT</v>
      </c>
      <c r="Q1910" s="208" t="s">
        <v>48</v>
      </c>
      <c r="R1910" s="208" t="s">
        <v>49</v>
      </c>
      <c r="S1910" s="208" t="s">
        <v>36</v>
      </c>
      <c r="T1910" s="208" t="s">
        <v>65</v>
      </c>
      <c r="U1910" s="208" t="s">
        <v>66</v>
      </c>
      <c r="V1910" s="208" t="s">
        <v>290</v>
      </c>
      <c r="W1910" s="208" t="s">
        <v>96</v>
      </c>
      <c r="X1910" s="34">
        <v>12000000</v>
      </c>
      <c r="Y1910" s="215" t="str">
        <f t="shared" si="375"/>
        <v>1</v>
      </c>
      <c r="Z1910" s="26">
        <f t="shared" si="374"/>
        <v>12000000</v>
      </c>
      <c r="AA1910" s="208">
        <v>6.54E-2</v>
      </c>
      <c r="AB1910" s="35">
        <f t="shared" si="372"/>
        <v>784800</v>
      </c>
      <c r="AC1910" s="27">
        <f t="shared" si="365"/>
        <v>50227.200000000004</v>
      </c>
      <c r="AD1910" s="212">
        <v>6.4000000000000001E-2</v>
      </c>
      <c r="AE1910" s="211">
        <f t="shared" si="366"/>
        <v>0</v>
      </c>
      <c r="AF1910" s="211" t="str">
        <f>IF(AND(COUNTIFS($J$18:J1910,J1910)=1,AE1910=1),1,"")</f>
        <v/>
      </c>
      <c r="AG1910" s="211">
        <f>IF(C1910="","",IF(AND(COUNTIFS($J$18:J1910,J1910)=1,C1910&lt;&gt;""),1,""))</f>
        <v>1</v>
      </c>
      <c r="AH1910" s="211">
        <f>IF(G1910="","",IF(AND(COUNTIFS($J$18:J1910,J1910)=1,G1910&lt;&gt;""),1,""))</f>
        <v>1</v>
      </c>
      <c r="AI1910" s="28">
        <f t="shared" si="367"/>
        <v>46600814.041769922</v>
      </c>
      <c r="AJ1910" s="28">
        <f t="shared" si="368"/>
        <v>5956366.3435927089</v>
      </c>
      <c r="AK1910" s="29">
        <f t="shared" si="369"/>
        <v>0.1278167874546958</v>
      </c>
      <c r="AL1910" s="210"/>
      <c r="AM1910" s="210"/>
      <c r="AN1910" s="210"/>
      <c r="AO1910" s="210"/>
      <c r="AP1910" s="45" t="str">
        <f t="shared" si="370"/>
        <v>20224</v>
      </c>
      <c r="AQ1910" s="45" t="str">
        <f t="shared" si="371"/>
        <v>20224JPY</v>
      </c>
    </row>
    <row r="1911" spans="1:43" s="15" customFormat="1">
      <c r="A1911" s="208" t="s">
        <v>40</v>
      </c>
      <c r="B1911" s="209">
        <v>2021</v>
      </c>
      <c r="C1911" s="209">
        <v>6</v>
      </c>
      <c r="D1911" s="57" t="str">
        <f t="shared" si="373"/>
        <v>Q1</v>
      </c>
      <c r="E1911" s="208" t="s">
        <v>41</v>
      </c>
      <c r="F1911" s="209">
        <v>2022</v>
      </c>
      <c r="G1911" s="209">
        <v>4</v>
      </c>
      <c r="H1911" s="213"/>
      <c r="I1911" s="57" t="str">
        <f t="shared" si="363"/>
        <v>Q1</v>
      </c>
      <c r="J1911" s="204" t="s">
        <v>1936</v>
      </c>
      <c r="K1911" s="213" t="s">
        <v>979</v>
      </c>
      <c r="L1911" s="210" t="s">
        <v>55</v>
      </c>
      <c r="M1911" s="208" t="s">
        <v>47</v>
      </c>
      <c r="N1911" s="208">
        <v>1</v>
      </c>
      <c r="O1911" s="208"/>
      <c r="P1911" s="57" t="str">
        <f t="shared" si="364"/>
        <v>MAIN UNIT</v>
      </c>
      <c r="Q1911" s="208" t="s">
        <v>48</v>
      </c>
      <c r="R1911" s="208" t="s">
        <v>49</v>
      </c>
      <c r="S1911" s="208" t="s">
        <v>36</v>
      </c>
      <c r="T1911" s="208" t="s">
        <v>65</v>
      </c>
      <c r="U1911" s="208" t="s">
        <v>66</v>
      </c>
      <c r="V1911" s="208" t="s">
        <v>290</v>
      </c>
      <c r="W1911" s="208" t="s">
        <v>96</v>
      </c>
      <c r="X1911" s="34">
        <v>8800000</v>
      </c>
      <c r="Y1911" s="215" t="str">
        <f t="shared" si="375"/>
        <v>1</v>
      </c>
      <c r="Z1911" s="26">
        <f t="shared" si="374"/>
        <v>8800000</v>
      </c>
      <c r="AA1911" s="208">
        <v>6.54E-2</v>
      </c>
      <c r="AB1911" s="35">
        <f t="shared" si="372"/>
        <v>575520</v>
      </c>
      <c r="AC1911" s="27">
        <f t="shared" si="365"/>
        <v>36833.279999999999</v>
      </c>
      <c r="AD1911" s="212">
        <v>6.4000000000000001E-2</v>
      </c>
      <c r="AE1911" s="211">
        <f t="shared" si="366"/>
        <v>0</v>
      </c>
      <c r="AF1911" s="211" t="str">
        <f>IF(AND(COUNTIFS($J$18:J1911,J1911)=1,AE1911=1),1,"")</f>
        <v/>
      </c>
      <c r="AG1911" s="211" t="str">
        <f>IF(C1911="","",IF(AND(COUNTIFS($J$18:J1911,J1911)=1,C1911&lt;&gt;""),1,""))</f>
        <v/>
      </c>
      <c r="AH1911" s="211" t="str">
        <f>IF(G1911="","",IF(AND(COUNTIFS($J$18:J1911,J1911)=1,G1911&lt;&gt;""),1,""))</f>
        <v/>
      </c>
      <c r="AI1911" s="28">
        <f t="shared" si="367"/>
        <v>46600814.041769922</v>
      </c>
      <c r="AJ1911" s="28">
        <f t="shared" si="368"/>
        <v>5956366.3435927089</v>
      </c>
      <c r="AK1911" s="29">
        <f t="shared" si="369"/>
        <v>0.1278167874546958</v>
      </c>
      <c r="AL1911" s="210"/>
      <c r="AM1911" s="210"/>
      <c r="AN1911" s="210"/>
      <c r="AO1911" s="210"/>
      <c r="AP1911" s="45" t="str">
        <f t="shared" si="370"/>
        <v>20224</v>
      </c>
      <c r="AQ1911" s="45" t="str">
        <f t="shared" si="371"/>
        <v>20224JPY</v>
      </c>
    </row>
    <row r="1912" spans="1:43" s="15" customFormat="1">
      <c r="A1912" s="208" t="s">
        <v>40</v>
      </c>
      <c r="B1912" s="209">
        <v>2021</v>
      </c>
      <c r="C1912" s="209">
        <v>9</v>
      </c>
      <c r="D1912" s="57" t="str">
        <f t="shared" si="373"/>
        <v>Q2</v>
      </c>
      <c r="E1912" s="208" t="s">
        <v>41</v>
      </c>
      <c r="F1912" s="209">
        <v>2022</v>
      </c>
      <c r="G1912" s="209">
        <v>4</v>
      </c>
      <c r="H1912" s="213"/>
      <c r="I1912" s="57" t="str">
        <f t="shared" si="363"/>
        <v>Q1</v>
      </c>
      <c r="J1912" s="204" t="s">
        <v>1937</v>
      </c>
      <c r="K1912" s="213" t="s">
        <v>1938</v>
      </c>
      <c r="L1912" s="210" t="s">
        <v>79</v>
      </c>
      <c r="M1912" s="208" t="s">
        <v>47</v>
      </c>
      <c r="N1912" s="208">
        <v>1</v>
      </c>
      <c r="O1912" s="208"/>
      <c r="P1912" s="57" t="str">
        <f t="shared" si="364"/>
        <v>MAIN UNIT</v>
      </c>
      <c r="Q1912" s="208" t="s">
        <v>56</v>
      </c>
      <c r="R1912" s="208" t="s">
        <v>49</v>
      </c>
      <c r="S1912" s="208" t="s">
        <v>36</v>
      </c>
      <c r="T1912" s="208" t="s">
        <v>65</v>
      </c>
      <c r="U1912" s="208" t="s">
        <v>66</v>
      </c>
      <c r="V1912" s="208" t="s">
        <v>99</v>
      </c>
      <c r="W1912" s="208" t="s">
        <v>96</v>
      </c>
      <c r="X1912" s="34">
        <v>18000000</v>
      </c>
      <c r="Y1912" s="215" t="str">
        <f t="shared" si="375"/>
        <v>1</v>
      </c>
      <c r="Z1912" s="26">
        <f t="shared" si="374"/>
        <v>18000000</v>
      </c>
      <c r="AA1912" s="208">
        <v>6.54E-2</v>
      </c>
      <c r="AB1912" s="35">
        <f t="shared" si="372"/>
        <v>1177200</v>
      </c>
      <c r="AC1912" s="27">
        <f t="shared" si="365"/>
        <v>147267.72</v>
      </c>
      <c r="AD1912" s="212">
        <v>0.12509999999999999</v>
      </c>
      <c r="AE1912" s="211">
        <f t="shared" si="366"/>
        <v>1</v>
      </c>
      <c r="AF1912" s="211">
        <f>IF(AND(COUNTIFS($J$18:J1912,J1912)=1,AE1912=1),1,"")</f>
        <v>1</v>
      </c>
      <c r="AG1912" s="211">
        <f>IF(C1912="","",IF(AND(COUNTIFS($J$18:J1912,J1912)=1,C1912&lt;&gt;""),1,""))</f>
        <v>1</v>
      </c>
      <c r="AH1912" s="211">
        <f>IF(G1912="","",IF(AND(COUNTIFS($J$18:J1912,J1912)=1,G1912&lt;&gt;""),1,""))</f>
        <v>1</v>
      </c>
      <c r="AI1912" s="28">
        <f t="shared" si="367"/>
        <v>46600814.041769922</v>
      </c>
      <c r="AJ1912" s="28">
        <f t="shared" si="368"/>
        <v>5956366.3435927089</v>
      </c>
      <c r="AK1912" s="29">
        <f t="shared" si="369"/>
        <v>0.1278167874546958</v>
      </c>
      <c r="AL1912" s="210"/>
      <c r="AM1912" s="210"/>
      <c r="AN1912" s="210"/>
      <c r="AO1912" s="210"/>
      <c r="AP1912" s="45" t="str">
        <f t="shared" si="370"/>
        <v>20224</v>
      </c>
      <c r="AQ1912" s="45" t="str">
        <f t="shared" si="371"/>
        <v>20224JPY</v>
      </c>
    </row>
    <row r="1913" spans="1:43" s="15" customFormat="1">
      <c r="A1913" s="208" t="s">
        <v>40</v>
      </c>
      <c r="B1913" s="209">
        <v>2021</v>
      </c>
      <c r="C1913" s="209">
        <v>9</v>
      </c>
      <c r="D1913" s="57" t="str">
        <f t="shared" si="373"/>
        <v>Q2</v>
      </c>
      <c r="E1913" s="208" t="s">
        <v>41</v>
      </c>
      <c r="F1913" s="209">
        <v>2022</v>
      </c>
      <c r="G1913" s="209">
        <v>4</v>
      </c>
      <c r="H1913" s="213"/>
      <c r="I1913" s="57" t="str">
        <f t="shared" si="363"/>
        <v>Q1</v>
      </c>
      <c r="J1913" s="204" t="s">
        <v>1937</v>
      </c>
      <c r="K1913" s="213" t="s">
        <v>1938</v>
      </c>
      <c r="L1913" s="210" t="s">
        <v>55</v>
      </c>
      <c r="M1913" s="208" t="s">
        <v>47</v>
      </c>
      <c r="N1913" s="208">
        <v>1</v>
      </c>
      <c r="O1913" s="208"/>
      <c r="P1913" s="57" t="str">
        <f t="shared" si="364"/>
        <v>MAIN UNIT</v>
      </c>
      <c r="Q1913" s="208" t="s">
        <v>56</v>
      </c>
      <c r="R1913" s="208" t="s">
        <v>49</v>
      </c>
      <c r="S1913" s="208" t="s">
        <v>36</v>
      </c>
      <c r="T1913" s="208" t="s">
        <v>65</v>
      </c>
      <c r="U1913" s="208" t="s">
        <v>66</v>
      </c>
      <c r="V1913" s="208" t="s">
        <v>99</v>
      </c>
      <c r="W1913" s="208" t="s">
        <v>96</v>
      </c>
      <c r="X1913" s="34">
        <v>8200000</v>
      </c>
      <c r="Y1913" s="215" t="str">
        <f t="shared" si="375"/>
        <v>1</v>
      </c>
      <c r="Z1913" s="26">
        <f t="shared" si="374"/>
        <v>8200000</v>
      </c>
      <c r="AA1913" s="208">
        <v>6.54E-2</v>
      </c>
      <c r="AB1913" s="35">
        <f t="shared" si="372"/>
        <v>536280</v>
      </c>
      <c r="AC1913" s="27">
        <f t="shared" si="365"/>
        <v>67088.627999999997</v>
      </c>
      <c r="AD1913" s="212">
        <v>0.12509999999999999</v>
      </c>
      <c r="AE1913" s="211">
        <f t="shared" si="366"/>
        <v>1</v>
      </c>
      <c r="AF1913" s="211" t="str">
        <f>IF(AND(COUNTIFS($J$18:J1913,J1913)=1,AE1913=1),1,"")</f>
        <v/>
      </c>
      <c r="AG1913" s="211" t="str">
        <f>IF(C1913="","",IF(AND(COUNTIFS($J$18:J1913,J1913)=1,C1913&lt;&gt;""),1,""))</f>
        <v/>
      </c>
      <c r="AH1913" s="211" t="str">
        <f>IF(G1913="","",IF(AND(COUNTIFS($J$18:J1913,J1913)=1,G1913&lt;&gt;""),1,""))</f>
        <v/>
      </c>
      <c r="AI1913" s="28">
        <f t="shared" si="367"/>
        <v>46600814.041769922</v>
      </c>
      <c r="AJ1913" s="28">
        <f t="shared" si="368"/>
        <v>5956366.3435927089</v>
      </c>
      <c r="AK1913" s="29">
        <f t="shared" si="369"/>
        <v>0.1278167874546958</v>
      </c>
      <c r="AL1913" s="210"/>
      <c r="AM1913" s="210"/>
      <c r="AN1913" s="210"/>
      <c r="AO1913" s="210"/>
      <c r="AP1913" s="45" t="str">
        <f t="shared" si="370"/>
        <v>20224</v>
      </c>
      <c r="AQ1913" s="45" t="str">
        <f t="shared" si="371"/>
        <v>20224JPY</v>
      </c>
    </row>
    <row r="1914" spans="1:43" s="15" customFormat="1">
      <c r="A1914" s="208" t="s">
        <v>40</v>
      </c>
      <c r="B1914" s="209">
        <v>2021</v>
      </c>
      <c r="C1914" s="209">
        <v>9</v>
      </c>
      <c r="D1914" s="57" t="str">
        <f t="shared" si="373"/>
        <v>Q2</v>
      </c>
      <c r="E1914" s="208" t="s">
        <v>41</v>
      </c>
      <c r="F1914" s="209">
        <v>2022</v>
      </c>
      <c r="G1914" s="209">
        <v>4</v>
      </c>
      <c r="H1914" s="213"/>
      <c r="I1914" s="57" t="str">
        <f t="shared" si="363"/>
        <v>Q1</v>
      </c>
      <c r="J1914" s="204" t="s">
        <v>1939</v>
      </c>
      <c r="K1914" s="213" t="s">
        <v>1940</v>
      </c>
      <c r="L1914" s="210" t="s">
        <v>55</v>
      </c>
      <c r="M1914" s="208" t="s">
        <v>47</v>
      </c>
      <c r="N1914" s="208">
        <v>1</v>
      </c>
      <c r="O1914" s="208"/>
      <c r="P1914" s="57" t="str">
        <f t="shared" si="364"/>
        <v>MAIN UNIT</v>
      </c>
      <c r="Q1914" s="208" t="s">
        <v>56</v>
      </c>
      <c r="R1914" s="208" t="s">
        <v>49</v>
      </c>
      <c r="S1914" s="208" t="s">
        <v>39</v>
      </c>
      <c r="T1914" s="208" t="s">
        <v>1595</v>
      </c>
      <c r="U1914" s="208" t="s">
        <v>163</v>
      </c>
      <c r="V1914" s="208" t="s">
        <v>164</v>
      </c>
      <c r="W1914" s="208" t="s">
        <v>51</v>
      </c>
      <c r="X1914" s="34">
        <v>847000</v>
      </c>
      <c r="Y1914" s="215" t="str">
        <f t="shared" si="375"/>
        <v>1.13</v>
      </c>
      <c r="Z1914" s="26">
        <f t="shared" si="374"/>
        <v>847000</v>
      </c>
      <c r="AA1914" s="208">
        <v>1.22</v>
      </c>
      <c r="AB1914" s="35">
        <f t="shared" si="372"/>
        <v>914460.17699115048</v>
      </c>
      <c r="AC1914" s="27">
        <f t="shared" si="365"/>
        <v>155732.56814159293</v>
      </c>
      <c r="AD1914" s="212">
        <v>0.17030000000000001</v>
      </c>
      <c r="AE1914" s="211">
        <f t="shared" si="366"/>
        <v>1</v>
      </c>
      <c r="AF1914" s="211">
        <f>IF(AND(COUNTIFS($J$18:J1914,J1914)=1,AE1914=1),1,"")</f>
        <v>1</v>
      </c>
      <c r="AG1914" s="211">
        <f>IF(C1914="","",IF(AND(COUNTIFS($J$18:J1914,J1914)=1,C1914&lt;&gt;""),1,""))</f>
        <v>1</v>
      </c>
      <c r="AH1914" s="211">
        <f>IF(G1914="","",IF(AND(COUNTIFS($J$18:J1914,J1914)=1,G1914&lt;&gt;""),1,""))</f>
        <v>1</v>
      </c>
      <c r="AI1914" s="28">
        <f t="shared" si="367"/>
        <v>46600814.041769922</v>
      </c>
      <c r="AJ1914" s="28">
        <f t="shared" si="368"/>
        <v>5956366.3435927089</v>
      </c>
      <c r="AK1914" s="29">
        <f t="shared" si="369"/>
        <v>0.1278167874546958</v>
      </c>
      <c r="AL1914" s="210"/>
      <c r="AM1914" s="210"/>
      <c r="AN1914" s="210"/>
      <c r="AO1914" s="210"/>
      <c r="AP1914" s="45" t="str">
        <f t="shared" si="370"/>
        <v>20224</v>
      </c>
      <c r="AQ1914" s="45" t="str">
        <f t="shared" si="371"/>
        <v>20224RMB</v>
      </c>
    </row>
    <row r="1915" spans="1:43" s="15" customFormat="1">
      <c r="A1915" s="208" t="s">
        <v>40</v>
      </c>
      <c r="B1915" s="209">
        <v>2021</v>
      </c>
      <c r="C1915" s="209">
        <v>8</v>
      </c>
      <c r="D1915" s="57" t="str">
        <f t="shared" si="373"/>
        <v>Q2</v>
      </c>
      <c r="E1915" s="208" t="s">
        <v>41</v>
      </c>
      <c r="F1915" s="209">
        <v>2022</v>
      </c>
      <c r="G1915" s="209">
        <v>4</v>
      </c>
      <c r="H1915" s="213"/>
      <c r="I1915" s="57" t="str">
        <f t="shared" si="363"/>
        <v>Q1</v>
      </c>
      <c r="J1915" s="204" t="s">
        <v>1941</v>
      </c>
      <c r="K1915" s="213" t="s">
        <v>1472</v>
      </c>
      <c r="L1915" s="210" t="s">
        <v>55</v>
      </c>
      <c r="M1915" s="208" t="s">
        <v>47</v>
      </c>
      <c r="N1915" s="208">
        <v>1</v>
      </c>
      <c r="O1915" s="208"/>
      <c r="P1915" s="57" t="str">
        <f t="shared" si="364"/>
        <v>MAIN UNIT</v>
      </c>
      <c r="Q1915" s="208" t="s">
        <v>48</v>
      </c>
      <c r="R1915" s="208" t="s">
        <v>49</v>
      </c>
      <c r="S1915" s="208" t="s">
        <v>36</v>
      </c>
      <c r="T1915" s="208" t="s">
        <v>65</v>
      </c>
      <c r="U1915" s="208" t="s">
        <v>66</v>
      </c>
      <c r="V1915" s="208" t="s">
        <v>290</v>
      </c>
      <c r="W1915" s="208" t="s">
        <v>96</v>
      </c>
      <c r="X1915" s="34">
        <v>8300000</v>
      </c>
      <c r="Y1915" s="215" t="str">
        <f t="shared" si="375"/>
        <v>1</v>
      </c>
      <c r="Z1915" s="26">
        <f t="shared" si="374"/>
        <v>8300000</v>
      </c>
      <c r="AA1915" s="208">
        <v>6.54E-2</v>
      </c>
      <c r="AB1915" s="35">
        <f t="shared" si="372"/>
        <v>542820</v>
      </c>
      <c r="AC1915" s="27">
        <f t="shared" si="365"/>
        <v>66224.039999999994</v>
      </c>
      <c r="AD1915" s="212">
        <v>0.122</v>
      </c>
      <c r="AE1915" s="211">
        <f t="shared" si="366"/>
        <v>0</v>
      </c>
      <c r="AF1915" s="211" t="str">
        <f>IF(AND(COUNTIFS($J$18:J1915,J1915)=1,AE1915=1),1,"")</f>
        <v/>
      </c>
      <c r="AG1915" s="211">
        <f>IF(C1915="","",IF(AND(COUNTIFS($J$18:J1915,J1915)=1,C1915&lt;&gt;""),1,""))</f>
        <v>1</v>
      </c>
      <c r="AH1915" s="211">
        <f>IF(G1915="","",IF(AND(COUNTIFS($J$18:J1915,J1915)=1,G1915&lt;&gt;""),1,""))</f>
        <v>1</v>
      </c>
      <c r="AI1915" s="28">
        <f t="shared" si="367"/>
        <v>46600814.041769922</v>
      </c>
      <c r="AJ1915" s="28">
        <f t="shared" si="368"/>
        <v>5956366.3435927089</v>
      </c>
      <c r="AK1915" s="29">
        <f t="shared" si="369"/>
        <v>0.1278167874546958</v>
      </c>
      <c r="AL1915" s="210"/>
      <c r="AM1915" s="210"/>
      <c r="AN1915" s="210"/>
      <c r="AO1915" s="210"/>
      <c r="AP1915" s="45" t="str">
        <f t="shared" si="370"/>
        <v>20224</v>
      </c>
      <c r="AQ1915" s="45" t="str">
        <f t="shared" si="371"/>
        <v>20224JPY</v>
      </c>
    </row>
    <row r="1916" spans="1:43" s="15" customFormat="1">
      <c r="A1916" s="208" t="s">
        <v>40</v>
      </c>
      <c r="B1916" s="209">
        <v>2021</v>
      </c>
      <c r="C1916" s="209">
        <v>8</v>
      </c>
      <c r="D1916" s="57" t="str">
        <f t="shared" si="373"/>
        <v>Q2</v>
      </c>
      <c r="E1916" s="208" t="s">
        <v>41</v>
      </c>
      <c r="F1916" s="209">
        <v>2022</v>
      </c>
      <c r="G1916" s="209">
        <v>4</v>
      </c>
      <c r="H1916" s="213"/>
      <c r="I1916" s="57" t="str">
        <f t="shared" si="363"/>
        <v>Q1</v>
      </c>
      <c r="J1916" s="204" t="s">
        <v>1941</v>
      </c>
      <c r="K1916" s="213" t="s">
        <v>1472</v>
      </c>
      <c r="L1916" s="210" t="s">
        <v>79</v>
      </c>
      <c r="M1916" s="208" t="s">
        <v>47</v>
      </c>
      <c r="N1916" s="208">
        <v>1</v>
      </c>
      <c r="O1916" s="208"/>
      <c r="P1916" s="57" t="str">
        <f t="shared" si="364"/>
        <v>MAIN UNIT</v>
      </c>
      <c r="Q1916" s="208" t="s">
        <v>48</v>
      </c>
      <c r="R1916" s="208" t="s">
        <v>49</v>
      </c>
      <c r="S1916" s="208" t="s">
        <v>36</v>
      </c>
      <c r="T1916" s="208" t="s">
        <v>65</v>
      </c>
      <c r="U1916" s="208" t="s">
        <v>66</v>
      </c>
      <c r="V1916" s="208" t="s">
        <v>290</v>
      </c>
      <c r="W1916" s="208" t="s">
        <v>96</v>
      </c>
      <c r="X1916" s="34">
        <v>12700000</v>
      </c>
      <c r="Y1916" s="215" t="str">
        <f t="shared" si="375"/>
        <v>1</v>
      </c>
      <c r="Z1916" s="26">
        <f t="shared" si="374"/>
        <v>12700000</v>
      </c>
      <c r="AA1916" s="208">
        <v>6.54E-2</v>
      </c>
      <c r="AB1916" s="35">
        <f t="shared" si="372"/>
        <v>830580</v>
      </c>
      <c r="AC1916" s="27">
        <f t="shared" si="365"/>
        <v>101330.76</v>
      </c>
      <c r="AD1916" s="212">
        <v>0.122</v>
      </c>
      <c r="AE1916" s="211">
        <f t="shared" si="366"/>
        <v>0</v>
      </c>
      <c r="AF1916" s="211" t="str">
        <f>IF(AND(COUNTIFS($J$18:J1916,J1916)=1,AE1916=1),1,"")</f>
        <v/>
      </c>
      <c r="AG1916" s="211" t="str">
        <f>IF(C1916="","",IF(AND(COUNTIFS($J$18:J1916,J1916)=1,C1916&lt;&gt;""),1,""))</f>
        <v/>
      </c>
      <c r="AH1916" s="211" t="str">
        <f>IF(G1916="","",IF(AND(COUNTIFS($J$18:J1916,J1916)=1,G1916&lt;&gt;""),1,""))</f>
        <v/>
      </c>
      <c r="AI1916" s="28">
        <f t="shared" si="367"/>
        <v>46600814.041769922</v>
      </c>
      <c r="AJ1916" s="28">
        <f t="shared" si="368"/>
        <v>5956366.3435927089</v>
      </c>
      <c r="AK1916" s="29">
        <f t="shared" si="369"/>
        <v>0.1278167874546958</v>
      </c>
      <c r="AL1916" s="210"/>
      <c r="AM1916" s="210"/>
      <c r="AN1916" s="210"/>
      <c r="AO1916" s="210"/>
      <c r="AP1916" s="45" t="str">
        <f t="shared" si="370"/>
        <v>20224</v>
      </c>
      <c r="AQ1916" s="45" t="str">
        <f t="shared" si="371"/>
        <v>20224JPY</v>
      </c>
    </row>
    <row r="1917" spans="1:43" s="15" customFormat="1">
      <c r="A1917" s="208" t="s">
        <v>40</v>
      </c>
      <c r="B1917" s="209">
        <v>2021</v>
      </c>
      <c r="C1917" s="209">
        <v>10</v>
      </c>
      <c r="D1917" s="57" t="str">
        <f t="shared" si="373"/>
        <v>Q3</v>
      </c>
      <c r="E1917" s="208" t="s">
        <v>41</v>
      </c>
      <c r="F1917" s="209">
        <v>2022</v>
      </c>
      <c r="G1917" s="209">
        <v>4</v>
      </c>
      <c r="H1917" s="213"/>
      <c r="I1917" s="57" t="str">
        <f t="shared" si="363"/>
        <v>Q1</v>
      </c>
      <c r="J1917" s="204" t="s">
        <v>1942</v>
      </c>
      <c r="K1917" s="213" t="s">
        <v>1943</v>
      </c>
      <c r="L1917" s="210" t="s">
        <v>79</v>
      </c>
      <c r="M1917" s="208" t="s">
        <v>47</v>
      </c>
      <c r="N1917" s="208">
        <v>1</v>
      </c>
      <c r="O1917" s="208"/>
      <c r="P1917" s="57" t="str">
        <f t="shared" si="364"/>
        <v>MAIN UNIT</v>
      </c>
      <c r="Q1917" s="208" t="s">
        <v>56</v>
      </c>
      <c r="R1917" s="208" t="s">
        <v>49</v>
      </c>
      <c r="S1917" s="208" t="s">
        <v>36</v>
      </c>
      <c r="T1917" s="208" t="s">
        <v>65</v>
      </c>
      <c r="U1917" s="208" t="s">
        <v>66</v>
      </c>
      <c r="V1917" s="208" t="s">
        <v>99</v>
      </c>
      <c r="W1917" s="208" t="s">
        <v>96</v>
      </c>
      <c r="X1917" s="34">
        <v>14300000</v>
      </c>
      <c r="Y1917" s="215" t="str">
        <f t="shared" si="375"/>
        <v>1</v>
      </c>
      <c r="Z1917" s="26">
        <f t="shared" si="374"/>
        <v>14300000</v>
      </c>
      <c r="AA1917" s="208">
        <v>6.54E-2</v>
      </c>
      <c r="AB1917" s="35">
        <f t="shared" si="372"/>
        <v>935220</v>
      </c>
      <c r="AC1917" s="27">
        <f t="shared" si="365"/>
        <v>120643.38</v>
      </c>
      <c r="AD1917" s="212">
        <v>0.129</v>
      </c>
      <c r="AE1917" s="211">
        <f t="shared" si="366"/>
        <v>1</v>
      </c>
      <c r="AF1917" s="211">
        <f>IF(AND(COUNTIFS($J$18:J1917,J1917)=1,AE1917=1),1,"")</f>
        <v>1</v>
      </c>
      <c r="AG1917" s="211">
        <f>IF(C1917="","",IF(AND(COUNTIFS($J$18:J1917,J1917)=1,C1917&lt;&gt;""),1,""))</f>
        <v>1</v>
      </c>
      <c r="AH1917" s="211">
        <f>IF(G1917="","",IF(AND(COUNTIFS($J$18:J1917,J1917)=1,G1917&lt;&gt;""),1,""))</f>
        <v>1</v>
      </c>
      <c r="AI1917" s="28">
        <f t="shared" si="367"/>
        <v>46600814.041769922</v>
      </c>
      <c r="AJ1917" s="28">
        <f t="shared" si="368"/>
        <v>5956366.3435927089</v>
      </c>
      <c r="AK1917" s="29">
        <f t="shared" si="369"/>
        <v>0.1278167874546958</v>
      </c>
      <c r="AL1917" s="210"/>
      <c r="AM1917" s="210"/>
      <c r="AN1917" s="210"/>
      <c r="AO1917" s="210"/>
      <c r="AP1917" s="45" t="str">
        <f t="shared" si="370"/>
        <v>20224</v>
      </c>
      <c r="AQ1917" s="45" t="str">
        <f t="shared" si="371"/>
        <v>20224JPY</v>
      </c>
    </row>
    <row r="1918" spans="1:43" s="15" customFormat="1">
      <c r="A1918" s="208" t="s">
        <v>40</v>
      </c>
      <c r="B1918" s="209">
        <v>2021</v>
      </c>
      <c r="C1918" s="209">
        <v>10</v>
      </c>
      <c r="D1918" s="57" t="str">
        <f t="shared" si="373"/>
        <v>Q3</v>
      </c>
      <c r="E1918" s="208" t="s">
        <v>41</v>
      </c>
      <c r="F1918" s="209">
        <v>2022</v>
      </c>
      <c r="G1918" s="209">
        <v>4</v>
      </c>
      <c r="H1918" s="213"/>
      <c r="I1918" s="57" t="str">
        <f t="shared" si="363"/>
        <v>Q1</v>
      </c>
      <c r="J1918" s="204" t="s">
        <v>1922</v>
      </c>
      <c r="K1918" s="213" t="s">
        <v>1570</v>
      </c>
      <c r="L1918" s="210" t="s">
        <v>79</v>
      </c>
      <c r="M1918" s="208" t="s">
        <v>47</v>
      </c>
      <c r="N1918" s="208">
        <v>1</v>
      </c>
      <c r="O1918" s="208"/>
      <c r="P1918" s="57" t="str">
        <f t="shared" si="364"/>
        <v>MAIN UNIT</v>
      </c>
      <c r="Q1918" s="208" t="s">
        <v>48</v>
      </c>
      <c r="R1918" s="208" t="s">
        <v>49</v>
      </c>
      <c r="S1918" s="208" t="s">
        <v>36</v>
      </c>
      <c r="T1918" s="208" t="s">
        <v>65</v>
      </c>
      <c r="U1918" s="208" t="s">
        <v>66</v>
      </c>
      <c r="V1918" s="208" t="s">
        <v>114</v>
      </c>
      <c r="W1918" s="208" t="s">
        <v>96</v>
      </c>
      <c r="X1918" s="34">
        <v>16500000</v>
      </c>
      <c r="Y1918" s="215" t="str">
        <f t="shared" si="375"/>
        <v>1</v>
      </c>
      <c r="Z1918" s="26">
        <f t="shared" si="374"/>
        <v>16500000</v>
      </c>
      <c r="AA1918" s="208">
        <v>6.54E-2</v>
      </c>
      <c r="AB1918" s="35">
        <f t="shared" si="372"/>
        <v>1079100</v>
      </c>
      <c r="AC1918" s="27">
        <f t="shared" si="365"/>
        <v>130139.45999999999</v>
      </c>
      <c r="AD1918" s="212">
        <v>0.1206</v>
      </c>
      <c r="AE1918" s="211">
        <f t="shared" si="366"/>
        <v>0</v>
      </c>
      <c r="AF1918" s="211" t="str">
        <f>IF(AND(COUNTIFS($J$18:J1918,J1918)=1,AE1918=1),1,"")</f>
        <v/>
      </c>
      <c r="AG1918" s="211" t="str">
        <f>IF(C1918="","",IF(AND(COUNTIFS($J$18:J1918,J1918)=1,C1918&lt;&gt;""),1,""))</f>
        <v/>
      </c>
      <c r="AH1918" s="211" t="str">
        <f>IF(G1918="","",IF(AND(COUNTIFS($J$18:J1918,J1918)=1,G1918&lt;&gt;""),1,""))</f>
        <v/>
      </c>
      <c r="AI1918" s="28">
        <f t="shared" si="367"/>
        <v>46600814.041769922</v>
      </c>
      <c r="AJ1918" s="28">
        <f t="shared" si="368"/>
        <v>5956366.3435927089</v>
      </c>
      <c r="AK1918" s="29">
        <f t="shared" si="369"/>
        <v>0.1278167874546958</v>
      </c>
      <c r="AL1918" s="210"/>
      <c r="AM1918" s="210"/>
      <c r="AN1918" s="210"/>
      <c r="AO1918" s="210"/>
      <c r="AP1918" s="45" t="str">
        <f t="shared" si="370"/>
        <v>20224</v>
      </c>
      <c r="AQ1918" s="45" t="str">
        <f t="shared" si="371"/>
        <v>20224JPY</v>
      </c>
    </row>
    <row r="1919" spans="1:43" s="15" customFormat="1">
      <c r="A1919" s="208" t="s">
        <v>40</v>
      </c>
      <c r="B1919" s="209">
        <v>2021</v>
      </c>
      <c r="C1919" s="209">
        <v>10</v>
      </c>
      <c r="D1919" s="57" t="str">
        <f t="shared" si="373"/>
        <v>Q3</v>
      </c>
      <c r="E1919" s="208" t="s">
        <v>41</v>
      </c>
      <c r="F1919" s="209">
        <v>2022</v>
      </c>
      <c r="G1919" s="209">
        <v>4</v>
      </c>
      <c r="H1919" s="213"/>
      <c r="I1919" s="57" t="str">
        <f t="shared" si="363"/>
        <v>Q1</v>
      </c>
      <c r="J1919" s="204" t="s">
        <v>1922</v>
      </c>
      <c r="K1919" s="213" t="s">
        <v>1570</v>
      </c>
      <c r="L1919" s="210" t="s">
        <v>55</v>
      </c>
      <c r="M1919" s="208" t="s">
        <v>47</v>
      </c>
      <c r="N1919" s="208">
        <v>1</v>
      </c>
      <c r="O1919" s="208"/>
      <c r="P1919" s="57" t="str">
        <f t="shared" si="364"/>
        <v>MAIN UNIT</v>
      </c>
      <c r="Q1919" s="208" t="s">
        <v>48</v>
      </c>
      <c r="R1919" s="208" t="s">
        <v>49</v>
      </c>
      <c r="S1919" s="208" t="s">
        <v>36</v>
      </c>
      <c r="T1919" s="208" t="s">
        <v>65</v>
      </c>
      <c r="U1919" s="208" t="s">
        <v>66</v>
      </c>
      <c r="V1919" s="208" t="s">
        <v>114</v>
      </c>
      <c r="W1919" s="208" t="s">
        <v>96</v>
      </c>
      <c r="X1919" s="34">
        <v>9000000</v>
      </c>
      <c r="Y1919" s="215" t="str">
        <f t="shared" si="375"/>
        <v>1</v>
      </c>
      <c r="Z1919" s="26">
        <f t="shared" si="374"/>
        <v>9000000</v>
      </c>
      <c r="AA1919" s="208">
        <v>6.54E-2</v>
      </c>
      <c r="AB1919" s="35">
        <f t="shared" si="372"/>
        <v>588600</v>
      </c>
      <c r="AC1919" s="27">
        <f t="shared" si="365"/>
        <v>70985.16</v>
      </c>
      <c r="AD1919" s="212">
        <v>0.1206</v>
      </c>
      <c r="AE1919" s="211">
        <f t="shared" si="366"/>
        <v>0</v>
      </c>
      <c r="AF1919" s="211" t="str">
        <f>IF(AND(COUNTIFS($J$18:J1919,J1919)=1,AE1919=1),1,"")</f>
        <v/>
      </c>
      <c r="AG1919" s="211" t="str">
        <f>IF(C1919="","",IF(AND(COUNTIFS($J$18:J1919,J1919)=1,C1919&lt;&gt;""),1,""))</f>
        <v/>
      </c>
      <c r="AH1919" s="211" t="str">
        <f>IF(G1919="","",IF(AND(COUNTIFS($J$18:J1919,J1919)=1,G1919&lt;&gt;""),1,""))</f>
        <v/>
      </c>
      <c r="AI1919" s="28">
        <f t="shared" si="367"/>
        <v>46600814.041769922</v>
      </c>
      <c r="AJ1919" s="28">
        <f t="shared" si="368"/>
        <v>5956366.3435927089</v>
      </c>
      <c r="AK1919" s="29">
        <f t="shared" si="369"/>
        <v>0.1278167874546958</v>
      </c>
      <c r="AL1919" s="210"/>
      <c r="AM1919" s="210"/>
      <c r="AN1919" s="210"/>
      <c r="AO1919" s="210"/>
      <c r="AP1919" s="45" t="str">
        <f t="shared" si="370"/>
        <v>20224</v>
      </c>
      <c r="AQ1919" s="45" t="str">
        <f t="shared" si="371"/>
        <v>20224JPY</v>
      </c>
    </row>
    <row r="1920" spans="1:43" s="15" customFormat="1">
      <c r="A1920" s="208" t="s">
        <v>40</v>
      </c>
      <c r="B1920" s="209">
        <v>2021</v>
      </c>
      <c r="C1920" s="209">
        <v>10</v>
      </c>
      <c r="D1920" s="57" t="str">
        <f t="shared" si="373"/>
        <v>Q3</v>
      </c>
      <c r="E1920" s="208" t="s">
        <v>41</v>
      </c>
      <c r="F1920" s="209">
        <v>2022</v>
      </c>
      <c r="G1920" s="209">
        <v>4</v>
      </c>
      <c r="H1920" s="213"/>
      <c r="I1920" s="57" t="str">
        <f t="shared" si="363"/>
        <v>Q1</v>
      </c>
      <c r="J1920" s="204" t="s">
        <v>1922</v>
      </c>
      <c r="K1920" s="213" t="s">
        <v>1570</v>
      </c>
      <c r="L1920" s="210" t="s">
        <v>55</v>
      </c>
      <c r="M1920" s="208" t="s">
        <v>47</v>
      </c>
      <c r="N1920" s="208">
        <v>1</v>
      </c>
      <c r="O1920" s="208"/>
      <c r="P1920" s="57" t="str">
        <f t="shared" si="364"/>
        <v>MAIN UNIT</v>
      </c>
      <c r="Q1920" s="208" t="s">
        <v>48</v>
      </c>
      <c r="R1920" s="208" t="s">
        <v>49</v>
      </c>
      <c r="S1920" s="208" t="s">
        <v>36</v>
      </c>
      <c r="T1920" s="208" t="s">
        <v>65</v>
      </c>
      <c r="U1920" s="208" t="s">
        <v>66</v>
      </c>
      <c r="V1920" s="208" t="s">
        <v>114</v>
      </c>
      <c r="W1920" s="208" t="s">
        <v>96</v>
      </c>
      <c r="X1920" s="34">
        <v>9000000</v>
      </c>
      <c r="Y1920" s="215" t="str">
        <f t="shared" si="375"/>
        <v>1</v>
      </c>
      <c r="Z1920" s="26">
        <f t="shared" si="374"/>
        <v>9000000</v>
      </c>
      <c r="AA1920" s="208">
        <v>6.54E-2</v>
      </c>
      <c r="AB1920" s="35">
        <f t="shared" si="372"/>
        <v>588600</v>
      </c>
      <c r="AC1920" s="27">
        <f t="shared" si="365"/>
        <v>70985.16</v>
      </c>
      <c r="AD1920" s="212">
        <v>0.1206</v>
      </c>
      <c r="AE1920" s="211">
        <f t="shared" si="366"/>
        <v>0</v>
      </c>
      <c r="AF1920" s="211" t="str">
        <f>IF(AND(COUNTIFS($J$18:J1920,J1920)=1,AE1920=1),1,"")</f>
        <v/>
      </c>
      <c r="AG1920" s="211" t="str">
        <f>IF(C1920="","",IF(AND(COUNTIFS($J$18:J1920,J1920)=1,C1920&lt;&gt;""),1,""))</f>
        <v/>
      </c>
      <c r="AH1920" s="211" t="str">
        <f>IF(G1920="","",IF(AND(COUNTIFS($J$18:J1920,J1920)=1,G1920&lt;&gt;""),1,""))</f>
        <v/>
      </c>
      <c r="AI1920" s="28">
        <f t="shared" si="367"/>
        <v>46600814.041769922</v>
      </c>
      <c r="AJ1920" s="28">
        <f t="shared" si="368"/>
        <v>5956366.3435927089</v>
      </c>
      <c r="AK1920" s="29">
        <f t="shared" si="369"/>
        <v>0.1278167874546958</v>
      </c>
      <c r="AL1920" s="210"/>
      <c r="AM1920" s="210"/>
      <c r="AN1920" s="210"/>
      <c r="AO1920" s="210"/>
      <c r="AP1920" s="45" t="str">
        <f t="shared" si="370"/>
        <v>20224</v>
      </c>
      <c r="AQ1920" s="45" t="str">
        <f t="shared" si="371"/>
        <v>20224JPY</v>
      </c>
    </row>
    <row r="1921" spans="1:43" s="15" customFormat="1">
      <c r="A1921" s="208" t="s">
        <v>40</v>
      </c>
      <c r="B1921" s="209">
        <v>2021</v>
      </c>
      <c r="C1921" s="209">
        <v>11</v>
      </c>
      <c r="D1921" s="57" t="str">
        <f t="shared" si="373"/>
        <v>Q3</v>
      </c>
      <c r="E1921" s="208" t="s">
        <v>41</v>
      </c>
      <c r="F1921" s="209">
        <v>2022</v>
      </c>
      <c r="G1921" s="209">
        <v>4</v>
      </c>
      <c r="H1921" s="213"/>
      <c r="I1921" s="57" t="str">
        <f t="shared" si="363"/>
        <v>Q1</v>
      </c>
      <c r="J1921" s="204" t="s">
        <v>1944</v>
      </c>
      <c r="K1921" s="213" t="s">
        <v>1945</v>
      </c>
      <c r="L1921" s="210" t="s">
        <v>55</v>
      </c>
      <c r="M1921" s="208" t="s">
        <v>47</v>
      </c>
      <c r="N1921" s="208">
        <v>1</v>
      </c>
      <c r="O1921" s="208"/>
      <c r="P1921" s="57" t="str">
        <f t="shared" si="364"/>
        <v>MAIN UNIT</v>
      </c>
      <c r="Q1921" s="208" t="s">
        <v>56</v>
      </c>
      <c r="R1921" s="208" t="s">
        <v>49</v>
      </c>
      <c r="S1921" s="208" t="s">
        <v>37</v>
      </c>
      <c r="T1921" s="208" t="s">
        <v>221</v>
      </c>
      <c r="U1921" s="208" t="s">
        <v>58</v>
      </c>
      <c r="V1921" s="208" t="s">
        <v>59</v>
      </c>
      <c r="W1921" s="208" t="s">
        <v>51</v>
      </c>
      <c r="X1921" s="34">
        <v>700000</v>
      </c>
      <c r="Y1921" s="215" t="str">
        <f t="shared" si="375"/>
        <v>1.13</v>
      </c>
      <c r="Z1921" s="26">
        <f t="shared" si="374"/>
        <v>700000</v>
      </c>
      <c r="AA1921" s="208">
        <v>1.22</v>
      </c>
      <c r="AB1921" s="35">
        <f t="shared" si="372"/>
        <v>755752.21238938055</v>
      </c>
      <c r="AC1921" s="27">
        <f t="shared" si="365"/>
        <v>100666.1946902655</v>
      </c>
      <c r="AD1921" s="212">
        <v>0.13320000000000001</v>
      </c>
      <c r="AE1921" s="211">
        <f t="shared" si="366"/>
        <v>1</v>
      </c>
      <c r="AF1921" s="211">
        <f>IF(AND(COUNTIFS($J$18:J1921,J1921)=1,AE1921=1),1,"")</f>
        <v>1</v>
      </c>
      <c r="AG1921" s="211">
        <f>IF(C1921="","",IF(AND(COUNTIFS($J$18:J1921,J1921)=1,C1921&lt;&gt;""),1,""))</f>
        <v>1</v>
      </c>
      <c r="AH1921" s="211">
        <f>IF(G1921="","",IF(AND(COUNTIFS($J$18:J1921,J1921)=1,G1921&lt;&gt;""),1,""))</f>
        <v>1</v>
      </c>
      <c r="AI1921" s="28">
        <f t="shared" si="367"/>
        <v>46600814.041769922</v>
      </c>
      <c r="AJ1921" s="28">
        <f t="shared" si="368"/>
        <v>5956366.3435927089</v>
      </c>
      <c r="AK1921" s="29">
        <f t="shared" si="369"/>
        <v>0.1278167874546958</v>
      </c>
      <c r="AL1921" s="210"/>
      <c r="AM1921" s="210"/>
      <c r="AN1921" s="210"/>
      <c r="AO1921" s="210"/>
      <c r="AP1921" s="45" t="str">
        <f t="shared" si="370"/>
        <v>20224</v>
      </c>
      <c r="AQ1921" s="45" t="str">
        <f t="shared" si="371"/>
        <v>20224RMB</v>
      </c>
    </row>
    <row r="1922" spans="1:43" s="15" customFormat="1">
      <c r="A1922" s="208" t="s">
        <v>40</v>
      </c>
      <c r="B1922" s="209">
        <v>2021</v>
      </c>
      <c r="C1922" s="209">
        <v>11</v>
      </c>
      <c r="D1922" s="57" t="str">
        <f t="shared" si="373"/>
        <v>Q3</v>
      </c>
      <c r="E1922" s="208" t="s">
        <v>41</v>
      </c>
      <c r="F1922" s="209">
        <v>2022</v>
      </c>
      <c r="G1922" s="209">
        <v>4</v>
      </c>
      <c r="H1922" s="213"/>
      <c r="I1922" s="57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204" t="s">
        <v>1944</v>
      </c>
      <c r="K1922" s="213" t="s">
        <v>1945</v>
      </c>
      <c r="L1922" s="210" t="s">
        <v>79</v>
      </c>
      <c r="M1922" s="208" t="s">
        <v>47</v>
      </c>
      <c r="N1922" s="208">
        <v>1</v>
      </c>
      <c r="O1922" s="208"/>
      <c r="P1922" s="57" t="str">
        <f t="shared" ref="P1922:P1985" si="377">IF(M1922="","",IF(AND(N1922&gt;0,L1922&lt;&gt;""),"MAIN UNIT",IF(AND(O1922&gt;0,L1922&lt;&gt;""),"SERVICE/ PARTS","C66 SERVICE/OTHERS")))</f>
        <v>MAIN UNIT</v>
      </c>
      <c r="Q1922" s="208" t="s">
        <v>56</v>
      </c>
      <c r="R1922" s="208" t="s">
        <v>49</v>
      </c>
      <c r="S1922" s="208" t="s">
        <v>37</v>
      </c>
      <c r="T1922" s="208" t="s">
        <v>221</v>
      </c>
      <c r="U1922" s="208" t="s">
        <v>58</v>
      </c>
      <c r="V1922" s="208" t="s">
        <v>59</v>
      </c>
      <c r="W1922" s="208" t="s">
        <v>51</v>
      </c>
      <c r="X1922" s="34">
        <v>900000</v>
      </c>
      <c r="Y1922" s="215" t="str">
        <f t="shared" si="375"/>
        <v>1.13</v>
      </c>
      <c r="Z1922" s="26">
        <f t="shared" si="374"/>
        <v>900000</v>
      </c>
      <c r="AA1922" s="208">
        <v>1.22</v>
      </c>
      <c r="AB1922" s="35">
        <f t="shared" si="372"/>
        <v>971681.41592920362</v>
      </c>
      <c r="AC1922" s="27">
        <f t="shared" ref="AC1922:AC1985" si="378">IF(R1922&lt;&gt;"",AB1922*AD1922,"")</f>
        <v>129427.96460176994</v>
      </c>
      <c r="AD1922" s="212">
        <v>0.13320000000000001</v>
      </c>
      <c r="AE1922" s="211">
        <f t="shared" ref="AE1922:AE1985" si="379">IF(Q1922="","",IF(Q1922="Yes",1,0))</f>
        <v>1</v>
      </c>
      <c r="AF1922" s="211" t="str">
        <f>IF(AND(COUNTIFS($J$18:J1922,J1922)=1,AE1922=1),1,"")</f>
        <v/>
      </c>
      <c r="AG1922" s="211" t="str">
        <f>IF(C1922="","",IF(AND(COUNTIFS($J$18:J1922,J1922)=1,C1922&lt;&gt;""),1,""))</f>
        <v/>
      </c>
      <c r="AH1922" s="211" t="str">
        <f>IF(G1922="","",IF(AND(COUNTIFS($J$18:J1922,J1922)=1,G1922&lt;&gt;""),1,""))</f>
        <v/>
      </c>
      <c r="AI1922" s="28">
        <f t="shared" ref="AI1922:AI1985" si="380">IF(P1922="C66 SERVICE","",SUMIFS(AB:AB,F:F,F1922,G:G,G1922,E:E,E1922))</f>
        <v>46600814.041769922</v>
      </c>
      <c r="AJ1922" s="28">
        <f t="shared" ref="AJ1922:AJ1985" si="381">IF(P1922="C66 SERVICE","",SUMIFS(AC:AC,F:F,F1922,G:G,G1922,E:E,E1922))</f>
        <v>5956366.3435927089</v>
      </c>
      <c r="AK1922" s="29">
        <f t="shared" ref="AK1922:AK1985" si="382">IF(AJ1922&gt;0,AJ1922/AI1922,"")</f>
        <v>0.1278167874546958</v>
      </c>
      <c r="AL1922" s="210"/>
      <c r="AM1922" s="210"/>
      <c r="AN1922" s="210"/>
      <c r="AO1922" s="210"/>
      <c r="AP1922" s="45" t="str">
        <f t="shared" ref="AP1922:AP1985" si="383">IF(F1922="","",F1922&amp;G1922)</f>
        <v>20224</v>
      </c>
      <c r="AQ1922" s="45" t="str">
        <f t="shared" ref="AQ1922:AQ1985" si="384">IF(W1922="","",F1922&amp;G1922&amp;W1922)</f>
        <v>20224RMB</v>
      </c>
    </row>
    <row r="1923" spans="1:43" s="15" customFormat="1">
      <c r="A1923" s="208" t="s">
        <v>40</v>
      </c>
      <c r="B1923" s="209">
        <v>2021</v>
      </c>
      <c r="C1923" s="209">
        <v>11</v>
      </c>
      <c r="D1923" s="57" t="str">
        <f t="shared" si="373"/>
        <v>Q3</v>
      </c>
      <c r="E1923" s="208" t="s">
        <v>41</v>
      </c>
      <c r="F1923" s="209">
        <v>2022</v>
      </c>
      <c r="G1923" s="209">
        <v>4</v>
      </c>
      <c r="H1923" s="213"/>
      <c r="I1923" s="57" t="str">
        <f t="shared" si="376"/>
        <v>Q1</v>
      </c>
      <c r="J1923" s="204" t="s">
        <v>1946</v>
      </c>
      <c r="K1923" s="213" t="s">
        <v>1947</v>
      </c>
      <c r="L1923" s="210" t="s">
        <v>55</v>
      </c>
      <c r="M1923" s="208" t="s">
        <v>47</v>
      </c>
      <c r="N1923" s="208">
        <v>1</v>
      </c>
      <c r="O1923" s="208"/>
      <c r="P1923" s="57" t="str">
        <f t="shared" si="377"/>
        <v>MAIN UNIT</v>
      </c>
      <c r="Q1923" s="208" t="s">
        <v>56</v>
      </c>
      <c r="R1923" s="208" t="s">
        <v>49</v>
      </c>
      <c r="S1923" s="208" t="s">
        <v>36</v>
      </c>
      <c r="T1923" s="208" t="s">
        <v>65</v>
      </c>
      <c r="U1923" s="208" t="s">
        <v>66</v>
      </c>
      <c r="V1923" s="208" t="s">
        <v>1948</v>
      </c>
      <c r="W1923" s="208" t="s">
        <v>96</v>
      </c>
      <c r="X1923" s="34">
        <v>9346000</v>
      </c>
      <c r="Y1923" s="215" t="str">
        <f t="shared" si="375"/>
        <v>1</v>
      </c>
      <c r="Z1923" s="26">
        <f t="shared" si="374"/>
        <v>9346000</v>
      </c>
      <c r="AA1923" s="208">
        <v>6.54E-2</v>
      </c>
      <c r="AB1923" s="35">
        <f t="shared" si="372"/>
        <v>611228.4</v>
      </c>
      <c r="AC1923" s="27">
        <f t="shared" si="378"/>
        <v>51954.414000000004</v>
      </c>
      <c r="AD1923" s="212">
        <v>8.5000000000000006E-2</v>
      </c>
      <c r="AE1923" s="211">
        <f t="shared" si="379"/>
        <v>1</v>
      </c>
      <c r="AF1923" s="211">
        <f>IF(AND(COUNTIFS($J$18:J1923,J1923)=1,AE1923=1),1,"")</f>
        <v>1</v>
      </c>
      <c r="AG1923" s="211">
        <f>IF(C1923="","",IF(AND(COUNTIFS($J$18:J1923,J1923)=1,C1923&lt;&gt;""),1,""))</f>
        <v>1</v>
      </c>
      <c r="AH1923" s="211">
        <f>IF(G1923="","",IF(AND(COUNTIFS($J$18:J1923,J1923)=1,G1923&lt;&gt;""),1,""))</f>
        <v>1</v>
      </c>
      <c r="AI1923" s="28">
        <f t="shared" si="380"/>
        <v>46600814.041769922</v>
      </c>
      <c r="AJ1923" s="28">
        <f t="shared" si="381"/>
        <v>5956366.3435927089</v>
      </c>
      <c r="AK1923" s="29">
        <f t="shared" si="382"/>
        <v>0.1278167874546958</v>
      </c>
      <c r="AL1923" s="210"/>
      <c r="AM1923" s="210"/>
      <c r="AN1923" s="210"/>
      <c r="AO1923" s="210"/>
      <c r="AP1923" s="45" t="str">
        <f t="shared" si="383"/>
        <v>20224</v>
      </c>
      <c r="AQ1923" s="45" t="str">
        <f t="shared" si="384"/>
        <v>20224JPY</v>
      </c>
    </row>
    <row r="1924" spans="1:43" s="15" customFormat="1">
      <c r="A1924" s="208" t="s">
        <v>40</v>
      </c>
      <c r="B1924" s="209">
        <v>2021</v>
      </c>
      <c r="C1924" s="209">
        <v>12</v>
      </c>
      <c r="D1924" s="57" t="str">
        <f t="shared" si="373"/>
        <v>Q3</v>
      </c>
      <c r="E1924" s="208" t="s">
        <v>41</v>
      </c>
      <c r="F1924" s="209">
        <v>2022</v>
      </c>
      <c r="G1924" s="209">
        <v>4</v>
      </c>
      <c r="H1924" s="213"/>
      <c r="I1924" s="57" t="str">
        <f t="shared" si="376"/>
        <v>Q1</v>
      </c>
      <c r="J1924" s="204" t="s">
        <v>1949</v>
      </c>
      <c r="K1924" s="213" t="s">
        <v>337</v>
      </c>
      <c r="L1924" s="210" t="s">
        <v>55</v>
      </c>
      <c r="M1924" s="208" t="s">
        <v>47</v>
      </c>
      <c r="N1924" s="208">
        <v>1</v>
      </c>
      <c r="O1924" s="208"/>
      <c r="P1924" s="57" t="str">
        <f t="shared" si="377"/>
        <v>MAIN UNIT</v>
      </c>
      <c r="Q1924" s="208" t="s">
        <v>48</v>
      </c>
      <c r="R1924" s="208" t="s">
        <v>49</v>
      </c>
      <c r="S1924" s="208" t="s">
        <v>36</v>
      </c>
      <c r="T1924" s="208" t="s">
        <v>65</v>
      </c>
      <c r="U1924" s="208" t="s">
        <v>66</v>
      </c>
      <c r="V1924" s="208" t="s">
        <v>290</v>
      </c>
      <c r="W1924" s="208" t="s">
        <v>96</v>
      </c>
      <c r="X1924" s="34">
        <v>8500000</v>
      </c>
      <c r="Y1924" s="215" t="str">
        <f t="shared" si="375"/>
        <v>1</v>
      </c>
      <c r="Z1924" s="26">
        <f t="shared" si="374"/>
        <v>8500000</v>
      </c>
      <c r="AA1924" s="208">
        <v>6.54E-2</v>
      </c>
      <c r="AB1924" s="35">
        <f t="shared" si="372"/>
        <v>555900</v>
      </c>
      <c r="AC1924" s="27">
        <f t="shared" si="378"/>
        <v>118629.06</v>
      </c>
      <c r="AD1924" s="212">
        <v>0.21340000000000001</v>
      </c>
      <c r="AE1924" s="211">
        <f t="shared" si="379"/>
        <v>0</v>
      </c>
      <c r="AF1924" s="211" t="str">
        <f>IF(AND(COUNTIFS($J$18:J1924,J1924)=1,AE1924=1),1,"")</f>
        <v/>
      </c>
      <c r="AG1924" s="211">
        <f>IF(C1924="","",IF(AND(COUNTIFS($J$18:J1924,J1924)=1,C1924&lt;&gt;""),1,""))</f>
        <v>1</v>
      </c>
      <c r="AH1924" s="211">
        <f>IF(G1924="","",IF(AND(COUNTIFS($J$18:J1924,J1924)=1,G1924&lt;&gt;""),1,""))</f>
        <v>1</v>
      </c>
      <c r="AI1924" s="28">
        <f t="shared" si="380"/>
        <v>46600814.041769922</v>
      </c>
      <c r="AJ1924" s="28">
        <f t="shared" si="381"/>
        <v>5956366.3435927089</v>
      </c>
      <c r="AK1924" s="29">
        <f t="shared" si="382"/>
        <v>0.1278167874546958</v>
      </c>
      <c r="AL1924" s="210"/>
      <c r="AM1924" s="210"/>
      <c r="AN1924" s="210"/>
      <c r="AO1924" s="210"/>
      <c r="AP1924" s="45" t="str">
        <f t="shared" si="383"/>
        <v>20224</v>
      </c>
      <c r="AQ1924" s="45" t="str">
        <f t="shared" si="384"/>
        <v>20224JPY</v>
      </c>
    </row>
    <row r="1925" spans="1:43" s="15" customFormat="1">
      <c r="A1925" s="208" t="s">
        <v>40</v>
      </c>
      <c r="B1925" s="209">
        <v>2021</v>
      </c>
      <c r="C1925" s="209">
        <v>12</v>
      </c>
      <c r="D1925" s="57" t="str">
        <f t="shared" si="373"/>
        <v>Q3</v>
      </c>
      <c r="E1925" s="208" t="s">
        <v>41</v>
      </c>
      <c r="F1925" s="209">
        <v>2022</v>
      </c>
      <c r="G1925" s="209">
        <v>4</v>
      </c>
      <c r="H1925" s="213"/>
      <c r="I1925" s="57" t="str">
        <f t="shared" si="376"/>
        <v>Q1</v>
      </c>
      <c r="J1925" s="204" t="s">
        <v>1950</v>
      </c>
      <c r="K1925" s="213" t="s">
        <v>622</v>
      </c>
      <c r="L1925" s="210" t="s">
        <v>79</v>
      </c>
      <c r="M1925" s="208" t="s">
        <v>47</v>
      </c>
      <c r="N1925" s="208">
        <v>1</v>
      </c>
      <c r="O1925" s="208"/>
      <c r="P1925" s="57" t="str">
        <f t="shared" si="377"/>
        <v>MAIN UNIT</v>
      </c>
      <c r="Q1925" s="208" t="s">
        <v>48</v>
      </c>
      <c r="R1925" s="208" t="s">
        <v>49</v>
      </c>
      <c r="S1925" s="208" t="s">
        <v>36</v>
      </c>
      <c r="T1925" s="208" t="s">
        <v>65</v>
      </c>
      <c r="U1925" s="208" t="s">
        <v>66</v>
      </c>
      <c r="V1925" s="208" t="s">
        <v>109</v>
      </c>
      <c r="W1925" s="208" t="s">
        <v>96</v>
      </c>
      <c r="X1925" s="34">
        <v>14500000</v>
      </c>
      <c r="Y1925" s="215" t="str">
        <f t="shared" si="375"/>
        <v>1</v>
      </c>
      <c r="Z1925" s="26">
        <f t="shared" si="374"/>
        <v>14500000</v>
      </c>
      <c r="AA1925" s="208">
        <v>6.54E-2</v>
      </c>
      <c r="AB1925" s="35">
        <f t="shared" si="372"/>
        <v>948300</v>
      </c>
      <c r="AC1925" s="27">
        <f t="shared" si="378"/>
        <v>116451.24</v>
      </c>
      <c r="AD1925" s="212">
        <v>0.12280000000000001</v>
      </c>
      <c r="AE1925" s="211">
        <f t="shared" si="379"/>
        <v>0</v>
      </c>
      <c r="AF1925" s="211" t="str">
        <f>IF(AND(COUNTIFS($J$18:J1925,J1925)=1,AE1925=1),1,"")</f>
        <v/>
      </c>
      <c r="AG1925" s="211">
        <f>IF(C1925="","",IF(AND(COUNTIFS($J$18:J1925,J1925)=1,C1925&lt;&gt;""),1,""))</f>
        <v>1</v>
      </c>
      <c r="AH1925" s="211">
        <f>IF(G1925="","",IF(AND(COUNTIFS($J$18:J1925,J1925)=1,G1925&lt;&gt;""),1,""))</f>
        <v>1</v>
      </c>
      <c r="AI1925" s="28">
        <f t="shared" si="380"/>
        <v>46600814.041769922</v>
      </c>
      <c r="AJ1925" s="28">
        <f t="shared" si="381"/>
        <v>5956366.3435927089</v>
      </c>
      <c r="AK1925" s="29">
        <f t="shared" si="382"/>
        <v>0.1278167874546958</v>
      </c>
      <c r="AL1925" s="210"/>
      <c r="AM1925" s="210"/>
      <c r="AN1925" s="210"/>
      <c r="AO1925" s="210"/>
      <c r="AP1925" s="45" t="str">
        <f t="shared" si="383"/>
        <v>20224</v>
      </c>
      <c r="AQ1925" s="45" t="str">
        <f t="shared" si="384"/>
        <v>20224JPY</v>
      </c>
    </row>
    <row r="1926" spans="1:43" s="15" customFormat="1">
      <c r="A1926" s="208" t="s">
        <v>40</v>
      </c>
      <c r="B1926" s="209">
        <v>2021</v>
      </c>
      <c r="C1926" s="209">
        <v>12</v>
      </c>
      <c r="D1926" s="57" t="str">
        <f t="shared" si="373"/>
        <v>Q3</v>
      </c>
      <c r="E1926" s="208" t="s">
        <v>41</v>
      </c>
      <c r="F1926" s="209">
        <v>2022</v>
      </c>
      <c r="G1926" s="209">
        <v>4</v>
      </c>
      <c r="H1926" s="213"/>
      <c r="I1926" s="57" t="str">
        <f t="shared" si="376"/>
        <v>Q1</v>
      </c>
      <c r="J1926" s="204" t="s">
        <v>1950</v>
      </c>
      <c r="K1926" s="213" t="s">
        <v>622</v>
      </c>
      <c r="L1926" s="210" t="s">
        <v>79</v>
      </c>
      <c r="M1926" s="208" t="s">
        <v>47</v>
      </c>
      <c r="N1926" s="208">
        <v>1</v>
      </c>
      <c r="O1926" s="208"/>
      <c r="P1926" s="57" t="str">
        <f t="shared" si="377"/>
        <v>MAIN UNIT</v>
      </c>
      <c r="Q1926" s="208" t="s">
        <v>48</v>
      </c>
      <c r="R1926" s="208" t="s">
        <v>49</v>
      </c>
      <c r="S1926" s="208" t="s">
        <v>36</v>
      </c>
      <c r="T1926" s="208" t="s">
        <v>65</v>
      </c>
      <c r="U1926" s="208" t="s">
        <v>66</v>
      </c>
      <c r="V1926" s="208" t="s">
        <v>109</v>
      </c>
      <c r="W1926" s="208" t="s">
        <v>96</v>
      </c>
      <c r="X1926" s="34">
        <v>14500000</v>
      </c>
      <c r="Y1926" s="215" t="str">
        <f t="shared" si="375"/>
        <v>1</v>
      </c>
      <c r="Z1926" s="26">
        <f t="shared" si="374"/>
        <v>14500000</v>
      </c>
      <c r="AA1926" s="208">
        <v>6.54E-2</v>
      </c>
      <c r="AB1926" s="35">
        <f t="shared" si="372"/>
        <v>948300</v>
      </c>
      <c r="AC1926" s="27">
        <f t="shared" si="378"/>
        <v>116451.24</v>
      </c>
      <c r="AD1926" s="212">
        <v>0.12280000000000001</v>
      </c>
      <c r="AE1926" s="211">
        <f t="shared" si="379"/>
        <v>0</v>
      </c>
      <c r="AF1926" s="211" t="str">
        <f>IF(AND(COUNTIFS($J$18:J1926,J1926)=1,AE1926=1),1,"")</f>
        <v/>
      </c>
      <c r="AG1926" s="211" t="str">
        <f>IF(C1926="","",IF(AND(COUNTIFS($J$18:J1926,J1926)=1,C1926&lt;&gt;""),1,""))</f>
        <v/>
      </c>
      <c r="AH1926" s="211" t="str">
        <f>IF(G1926="","",IF(AND(COUNTIFS($J$18:J1926,J1926)=1,G1926&lt;&gt;""),1,""))</f>
        <v/>
      </c>
      <c r="AI1926" s="28">
        <f t="shared" si="380"/>
        <v>46600814.041769922</v>
      </c>
      <c r="AJ1926" s="28">
        <f t="shared" si="381"/>
        <v>5956366.3435927089</v>
      </c>
      <c r="AK1926" s="29">
        <f t="shared" si="382"/>
        <v>0.1278167874546958</v>
      </c>
      <c r="AL1926" s="210"/>
      <c r="AM1926" s="210"/>
      <c r="AN1926" s="210"/>
      <c r="AO1926" s="210"/>
      <c r="AP1926" s="45" t="str">
        <f t="shared" si="383"/>
        <v>20224</v>
      </c>
      <c r="AQ1926" s="45" t="str">
        <f t="shared" si="384"/>
        <v>20224JPY</v>
      </c>
    </row>
    <row r="1927" spans="1:43" s="15" customFormat="1">
      <c r="A1927" s="208" t="s">
        <v>40</v>
      </c>
      <c r="B1927" s="209">
        <v>2021</v>
      </c>
      <c r="C1927" s="209">
        <v>12</v>
      </c>
      <c r="D1927" s="57" t="str">
        <f t="shared" si="373"/>
        <v>Q3</v>
      </c>
      <c r="E1927" s="208" t="s">
        <v>41</v>
      </c>
      <c r="F1927" s="209">
        <v>2022</v>
      </c>
      <c r="G1927" s="209">
        <v>4</v>
      </c>
      <c r="H1927" s="213"/>
      <c r="I1927" s="57" t="str">
        <f t="shared" si="376"/>
        <v>Q1</v>
      </c>
      <c r="J1927" s="204" t="s">
        <v>1950</v>
      </c>
      <c r="K1927" s="213" t="s">
        <v>622</v>
      </c>
      <c r="L1927" s="210" t="s">
        <v>55</v>
      </c>
      <c r="M1927" s="208" t="s">
        <v>47</v>
      </c>
      <c r="N1927" s="208">
        <v>1</v>
      </c>
      <c r="O1927" s="208"/>
      <c r="P1927" s="57" t="str">
        <f t="shared" si="377"/>
        <v>MAIN UNIT</v>
      </c>
      <c r="Q1927" s="208" t="s">
        <v>48</v>
      </c>
      <c r="R1927" s="208" t="s">
        <v>49</v>
      </c>
      <c r="S1927" s="208" t="s">
        <v>36</v>
      </c>
      <c r="T1927" s="208" t="s">
        <v>65</v>
      </c>
      <c r="U1927" s="208" t="s">
        <v>66</v>
      </c>
      <c r="V1927" s="208" t="s">
        <v>109</v>
      </c>
      <c r="W1927" s="208" t="s">
        <v>96</v>
      </c>
      <c r="X1927" s="34">
        <v>11000000</v>
      </c>
      <c r="Y1927" s="215" t="str">
        <f t="shared" si="375"/>
        <v>1</v>
      </c>
      <c r="Z1927" s="26">
        <f t="shared" si="374"/>
        <v>11000000</v>
      </c>
      <c r="AA1927" s="208">
        <v>6.54E-2</v>
      </c>
      <c r="AB1927" s="35">
        <f t="shared" si="372"/>
        <v>719400</v>
      </c>
      <c r="AC1927" s="27">
        <f t="shared" si="378"/>
        <v>88342.32</v>
      </c>
      <c r="AD1927" s="212">
        <v>0.12280000000000001</v>
      </c>
      <c r="AE1927" s="211">
        <f t="shared" si="379"/>
        <v>0</v>
      </c>
      <c r="AF1927" s="211" t="str">
        <f>IF(AND(COUNTIFS($J$18:J1927,J1927)=1,AE1927=1),1,"")</f>
        <v/>
      </c>
      <c r="AG1927" s="211" t="str">
        <f>IF(C1927="","",IF(AND(COUNTIFS($J$18:J1927,J1927)=1,C1927&lt;&gt;""),1,""))</f>
        <v/>
      </c>
      <c r="AH1927" s="211" t="str">
        <f>IF(G1927="","",IF(AND(COUNTIFS($J$18:J1927,J1927)=1,G1927&lt;&gt;""),1,""))</f>
        <v/>
      </c>
      <c r="AI1927" s="28">
        <f t="shared" si="380"/>
        <v>46600814.041769922</v>
      </c>
      <c r="AJ1927" s="28">
        <f t="shared" si="381"/>
        <v>5956366.3435927089</v>
      </c>
      <c r="AK1927" s="29">
        <f t="shared" si="382"/>
        <v>0.1278167874546958</v>
      </c>
      <c r="AL1927" s="210"/>
      <c r="AM1927" s="210"/>
      <c r="AN1927" s="210"/>
      <c r="AO1927" s="210"/>
      <c r="AP1927" s="45" t="str">
        <f t="shared" si="383"/>
        <v>20224</v>
      </c>
      <c r="AQ1927" s="45" t="str">
        <f t="shared" si="384"/>
        <v>20224JPY</v>
      </c>
    </row>
    <row r="1928" spans="1:43" s="15" customFormat="1">
      <c r="A1928" s="208" t="s">
        <v>40</v>
      </c>
      <c r="B1928" s="209">
        <v>2021</v>
      </c>
      <c r="C1928" s="209">
        <v>12</v>
      </c>
      <c r="D1928" s="57" t="str">
        <f t="shared" si="373"/>
        <v>Q3</v>
      </c>
      <c r="E1928" s="208" t="s">
        <v>41</v>
      </c>
      <c r="F1928" s="209">
        <v>2022</v>
      </c>
      <c r="G1928" s="209">
        <v>4</v>
      </c>
      <c r="H1928" s="213"/>
      <c r="I1928" s="57" t="str">
        <f t="shared" si="376"/>
        <v>Q1</v>
      </c>
      <c r="J1928" s="204" t="s">
        <v>1950</v>
      </c>
      <c r="K1928" s="213" t="s">
        <v>622</v>
      </c>
      <c r="L1928" s="210" t="s">
        <v>55</v>
      </c>
      <c r="M1928" s="208" t="s">
        <v>47</v>
      </c>
      <c r="N1928" s="208">
        <v>1</v>
      </c>
      <c r="O1928" s="208"/>
      <c r="P1928" s="57" t="str">
        <f t="shared" si="377"/>
        <v>MAIN UNIT</v>
      </c>
      <c r="Q1928" s="208" t="s">
        <v>48</v>
      </c>
      <c r="R1928" s="208" t="s">
        <v>49</v>
      </c>
      <c r="S1928" s="208" t="s">
        <v>36</v>
      </c>
      <c r="T1928" s="208" t="s">
        <v>65</v>
      </c>
      <c r="U1928" s="208" t="s">
        <v>66</v>
      </c>
      <c r="V1928" s="208" t="s">
        <v>109</v>
      </c>
      <c r="W1928" s="208" t="s">
        <v>96</v>
      </c>
      <c r="X1928" s="34">
        <v>11000000</v>
      </c>
      <c r="Y1928" s="215" t="str">
        <f t="shared" si="375"/>
        <v>1</v>
      </c>
      <c r="Z1928" s="26">
        <f t="shared" si="374"/>
        <v>11000000</v>
      </c>
      <c r="AA1928" s="208">
        <v>6.54E-2</v>
      </c>
      <c r="AB1928" s="35">
        <f t="shared" si="372"/>
        <v>719400</v>
      </c>
      <c r="AC1928" s="27">
        <f t="shared" si="378"/>
        <v>88342.32</v>
      </c>
      <c r="AD1928" s="212">
        <v>0.12280000000000001</v>
      </c>
      <c r="AE1928" s="211">
        <f t="shared" si="379"/>
        <v>0</v>
      </c>
      <c r="AF1928" s="211" t="str">
        <f>IF(AND(COUNTIFS($J$18:J1928,J1928)=1,AE1928=1),1,"")</f>
        <v/>
      </c>
      <c r="AG1928" s="211" t="str">
        <f>IF(C1928="","",IF(AND(COUNTIFS($J$18:J1928,J1928)=1,C1928&lt;&gt;""),1,""))</f>
        <v/>
      </c>
      <c r="AH1928" s="211" t="str">
        <f>IF(G1928="","",IF(AND(COUNTIFS($J$18:J1928,J1928)=1,G1928&lt;&gt;""),1,""))</f>
        <v/>
      </c>
      <c r="AI1928" s="28">
        <f t="shared" si="380"/>
        <v>46600814.041769922</v>
      </c>
      <c r="AJ1928" s="28">
        <f t="shared" si="381"/>
        <v>5956366.3435927089</v>
      </c>
      <c r="AK1928" s="29">
        <f t="shared" si="382"/>
        <v>0.1278167874546958</v>
      </c>
      <c r="AL1928" s="210"/>
      <c r="AM1928" s="210"/>
      <c r="AN1928" s="210"/>
      <c r="AO1928" s="210"/>
      <c r="AP1928" s="45" t="str">
        <f t="shared" si="383"/>
        <v>20224</v>
      </c>
      <c r="AQ1928" s="45" t="str">
        <f t="shared" si="384"/>
        <v>20224JPY</v>
      </c>
    </row>
    <row r="1929" spans="1:43" s="15" customFormat="1">
      <c r="A1929" s="208" t="s">
        <v>40</v>
      </c>
      <c r="B1929" s="209">
        <v>2021</v>
      </c>
      <c r="C1929" s="209">
        <v>4</v>
      </c>
      <c r="D1929" s="57" t="str">
        <f t="shared" si="373"/>
        <v>Q1</v>
      </c>
      <c r="E1929" s="208" t="s">
        <v>41</v>
      </c>
      <c r="F1929" s="209">
        <v>2022</v>
      </c>
      <c r="G1929" s="209">
        <v>5</v>
      </c>
      <c r="H1929" s="213"/>
      <c r="I1929" s="57" t="str">
        <f t="shared" si="376"/>
        <v>Q1</v>
      </c>
      <c r="J1929" s="204" t="s">
        <v>1951</v>
      </c>
      <c r="K1929" s="213" t="s">
        <v>1683</v>
      </c>
      <c r="L1929" s="210" t="s">
        <v>79</v>
      </c>
      <c r="M1929" s="208" t="s">
        <v>47</v>
      </c>
      <c r="N1929" s="208">
        <v>1</v>
      </c>
      <c r="O1929" s="208"/>
      <c r="P1929" s="57" t="str">
        <f t="shared" si="377"/>
        <v>MAIN UNIT</v>
      </c>
      <c r="Q1929" s="208" t="s">
        <v>48</v>
      </c>
      <c r="R1929" s="208" t="s">
        <v>49</v>
      </c>
      <c r="S1929" s="208" t="s">
        <v>36</v>
      </c>
      <c r="T1929" s="208" t="s">
        <v>65</v>
      </c>
      <c r="U1929" s="208" t="s">
        <v>66</v>
      </c>
      <c r="V1929" s="208" t="s">
        <v>114</v>
      </c>
      <c r="W1929" s="208" t="s">
        <v>96</v>
      </c>
      <c r="X1929" s="34">
        <v>12300000</v>
      </c>
      <c r="Y1929" s="215" t="str">
        <f t="shared" si="375"/>
        <v>1</v>
      </c>
      <c r="Z1929" s="26">
        <f t="shared" si="374"/>
        <v>12300000</v>
      </c>
      <c r="AA1929" s="208">
        <v>6.2799999999999995E-2</v>
      </c>
      <c r="AB1929" s="35">
        <f t="shared" si="372"/>
        <v>772439.99999999988</v>
      </c>
      <c r="AC1929" s="27">
        <f t="shared" si="378"/>
        <v>77552.975999999995</v>
      </c>
      <c r="AD1929" s="212">
        <v>0.1004</v>
      </c>
      <c r="AE1929" s="211">
        <f t="shared" si="379"/>
        <v>0</v>
      </c>
      <c r="AF1929" s="211" t="str">
        <f>IF(AND(COUNTIFS($J$18:J1929,J1929)=1,AE1929=1),1,"")</f>
        <v/>
      </c>
      <c r="AG1929" s="211">
        <f>IF(C1929="","",IF(AND(COUNTIFS($J$18:J1929,J1929)=1,C1929&lt;&gt;""),1,""))</f>
        <v>1</v>
      </c>
      <c r="AH1929" s="211">
        <f>IF(G1929="","",IF(AND(COUNTIFS($J$18:J1929,J1929)=1,G1929&lt;&gt;""),1,""))</f>
        <v>1</v>
      </c>
      <c r="AI1929" s="28">
        <f t="shared" si="380"/>
        <v>44014086.982070781</v>
      </c>
      <c r="AJ1929" s="28">
        <f t="shared" si="381"/>
        <v>6419974.022188928</v>
      </c>
      <c r="AK1929" s="29">
        <f t="shared" si="382"/>
        <v>0.14586180158193707</v>
      </c>
      <c r="AL1929" s="210"/>
      <c r="AM1929" s="210"/>
      <c r="AN1929" s="210"/>
      <c r="AO1929" s="210"/>
      <c r="AP1929" s="45" t="str">
        <f t="shared" si="383"/>
        <v>20225</v>
      </c>
      <c r="AQ1929" s="45" t="str">
        <f t="shared" si="384"/>
        <v>20225JPY</v>
      </c>
    </row>
    <row r="1930" spans="1:43" s="15" customFormat="1">
      <c r="A1930" s="208" t="s">
        <v>40</v>
      </c>
      <c r="B1930" s="209">
        <v>2021</v>
      </c>
      <c r="C1930" s="209">
        <v>4</v>
      </c>
      <c r="D1930" s="57" t="str">
        <f t="shared" si="373"/>
        <v>Q1</v>
      </c>
      <c r="E1930" s="208" t="s">
        <v>41</v>
      </c>
      <c r="F1930" s="209">
        <v>2022</v>
      </c>
      <c r="G1930" s="209">
        <v>5</v>
      </c>
      <c r="H1930" s="213"/>
      <c r="I1930" s="57" t="str">
        <f t="shared" si="376"/>
        <v>Q1</v>
      </c>
      <c r="J1930" s="204" t="s">
        <v>1951</v>
      </c>
      <c r="K1930" s="213" t="s">
        <v>1683</v>
      </c>
      <c r="L1930" s="210" t="s">
        <v>79</v>
      </c>
      <c r="M1930" s="208" t="s">
        <v>47</v>
      </c>
      <c r="N1930" s="208">
        <v>1</v>
      </c>
      <c r="O1930" s="208"/>
      <c r="P1930" s="57" t="str">
        <f t="shared" si="377"/>
        <v>MAIN UNIT</v>
      </c>
      <c r="Q1930" s="208" t="s">
        <v>48</v>
      </c>
      <c r="R1930" s="208" t="s">
        <v>49</v>
      </c>
      <c r="S1930" s="208" t="s">
        <v>36</v>
      </c>
      <c r="T1930" s="208" t="s">
        <v>65</v>
      </c>
      <c r="U1930" s="208" t="s">
        <v>66</v>
      </c>
      <c r="V1930" s="208" t="s">
        <v>114</v>
      </c>
      <c r="W1930" s="208" t="s">
        <v>96</v>
      </c>
      <c r="X1930" s="34">
        <v>12300000</v>
      </c>
      <c r="Y1930" s="215" t="str">
        <f t="shared" si="375"/>
        <v>1</v>
      </c>
      <c r="Z1930" s="26">
        <f t="shared" si="374"/>
        <v>12300000</v>
      </c>
      <c r="AA1930" s="208">
        <v>6.2799999999999995E-2</v>
      </c>
      <c r="AB1930" s="35">
        <f t="shared" ref="AB1930:AB1993" si="385">IF(AND(R1930&lt;&gt;"C66",R1930&lt;&gt;""),Z1930/Y1930*AA1930,"")</f>
        <v>772439.99999999988</v>
      </c>
      <c r="AC1930" s="27">
        <f t="shared" si="378"/>
        <v>77552.975999999995</v>
      </c>
      <c r="AD1930" s="212">
        <v>0.1004</v>
      </c>
      <c r="AE1930" s="211">
        <f t="shared" si="379"/>
        <v>0</v>
      </c>
      <c r="AF1930" s="211" t="str">
        <f>IF(AND(COUNTIFS($J$18:J1930,J1930)=1,AE1930=1),1,"")</f>
        <v/>
      </c>
      <c r="AG1930" s="211" t="str">
        <f>IF(C1930="","",IF(AND(COUNTIFS($J$18:J1930,J1930)=1,C1930&lt;&gt;""),1,""))</f>
        <v/>
      </c>
      <c r="AH1930" s="211" t="str">
        <f>IF(G1930="","",IF(AND(COUNTIFS($J$18:J1930,J1930)=1,G1930&lt;&gt;""),1,""))</f>
        <v/>
      </c>
      <c r="AI1930" s="28">
        <f t="shared" si="380"/>
        <v>44014086.982070781</v>
      </c>
      <c r="AJ1930" s="28">
        <f t="shared" si="381"/>
        <v>6419974.022188928</v>
      </c>
      <c r="AK1930" s="29">
        <f t="shared" si="382"/>
        <v>0.14586180158193707</v>
      </c>
      <c r="AL1930" s="210"/>
      <c r="AM1930" s="210"/>
      <c r="AN1930" s="210"/>
      <c r="AO1930" s="210"/>
      <c r="AP1930" s="45" t="str">
        <f t="shared" si="383"/>
        <v>20225</v>
      </c>
      <c r="AQ1930" s="45" t="str">
        <f t="shared" si="384"/>
        <v>20225JPY</v>
      </c>
    </row>
    <row r="1931" spans="1:43" s="15" customFormat="1">
      <c r="A1931" s="208" t="s">
        <v>40</v>
      </c>
      <c r="B1931" s="209">
        <v>2021</v>
      </c>
      <c r="C1931" s="209">
        <v>5</v>
      </c>
      <c r="D1931" s="57" t="str">
        <f t="shared" si="373"/>
        <v>Q1</v>
      </c>
      <c r="E1931" s="208" t="s">
        <v>41</v>
      </c>
      <c r="F1931" s="209">
        <v>2022</v>
      </c>
      <c r="G1931" s="209">
        <v>5</v>
      </c>
      <c r="H1931" s="213"/>
      <c r="I1931" s="57" t="str">
        <f t="shared" si="376"/>
        <v>Q1</v>
      </c>
      <c r="J1931" s="204" t="s">
        <v>1952</v>
      </c>
      <c r="K1931" s="213" t="s">
        <v>1223</v>
      </c>
      <c r="L1931" s="210" t="s">
        <v>55</v>
      </c>
      <c r="M1931" s="208" t="s">
        <v>47</v>
      </c>
      <c r="N1931" s="208">
        <v>1</v>
      </c>
      <c r="O1931" s="208"/>
      <c r="P1931" s="57" t="str">
        <f t="shared" si="377"/>
        <v>MAIN UNIT</v>
      </c>
      <c r="Q1931" s="208" t="s">
        <v>48</v>
      </c>
      <c r="R1931" s="208" t="s">
        <v>49</v>
      </c>
      <c r="S1931" s="208" t="s">
        <v>37</v>
      </c>
      <c r="T1931" s="208" t="s">
        <v>196</v>
      </c>
      <c r="U1931" s="208" t="s">
        <v>197</v>
      </c>
      <c r="V1931" s="208" t="s">
        <v>198</v>
      </c>
      <c r="W1931" s="208" t="s">
        <v>51</v>
      </c>
      <c r="X1931" s="34">
        <v>623000</v>
      </c>
      <c r="Y1931" s="215" t="str">
        <f t="shared" si="375"/>
        <v>1.13</v>
      </c>
      <c r="Z1931" s="26">
        <f t="shared" si="374"/>
        <v>623000</v>
      </c>
      <c r="AA1931" s="208">
        <v>1.1950000000000001</v>
      </c>
      <c r="AB1931" s="35">
        <f t="shared" si="385"/>
        <v>658836.28318584082</v>
      </c>
      <c r="AC1931" s="27">
        <f t="shared" si="378"/>
        <v>136049.69247787612</v>
      </c>
      <c r="AD1931" s="212">
        <v>0.20649999999999999</v>
      </c>
      <c r="AE1931" s="211">
        <f t="shared" si="379"/>
        <v>0</v>
      </c>
      <c r="AF1931" s="211" t="str">
        <f>IF(AND(COUNTIFS($J$18:J1931,J1931)=1,AE1931=1),1,"")</f>
        <v/>
      </c>
      <c r="AG1931" s="211">
        <f>IF(C1931="","",IF(AND(COUNTIFS($J$18:J1931,J1931)=1,C1931&lt;&gt;""),1,""))</f>
        <v>1</v>
      </c>
      <c r="AH1931" s="211">
        <f>IF(G1931="","",IF(AND(COUNTIFS($J$18:J1931,J1931)=1,G1931&lt;&gt;""),1,""))</f>
        <v>1</v>
      </c>
      <c r="AI1931" s="28">
        <f t="shared" si="380"/>
        <v>44014086.982070781</v>
      </c>
      <c r="AJ1931" s="28">
        <f t="shared" si="381"/>
        <v>6419974.022188928</v>
      </c>
      <c r="AK1931" s="29">
        <f t="shared" si="382"/>
        <v>0.14586180158193707</v>
      </c>
      <c r="AL1931" s="210"/>
      <c r="AM1931" s="210"/>
      <c r="AN1931" s="210"/>
      <c r="AO1931" s="210"/>
      <c r="AP1931" s="45" t="str">
        <f t="shared" si="383"/>
        <v>20225</v>
      </c>
      <c r="AQ1931" s="45" t="str">
        <f t="shared" si="384"/>
        <v>20225RMB</v>
      </c>
    </row>
    <row r="1932" spans="1:43" s="15" customFormat="1">
      <c r="A1932" s="208" t="s">
        <v>40</v>
      </c>
      <c r="B1932" s="209">
        <v>2021</v>
      </c>
      <c r="C1932" s="209">
        <v>5</v>
      </c>
      <c r="D1932" s="57" t="str">
        <f t="shared" si="373"/>
        <v>Q1</v>
      </c>
      <c r="E1932" s="208" t="s">
        <v>41</v>
      </c>
      <c r="F1932" s="209">
        <v>2022</v>
      </c>
      <c r="G1932" s="209">
        <v>5</v>
      </c>
      <c r="H1932" s="213"/>
      <c r="I1932" s="57" t="str">
        <f t="shared" si="376"/>
        <v>Q1</v>
      </c>
      <c r="J1932" s="204" t="s">
        <v>1953</v>
      </c>
      <c r="K1932" s="213" t="s">
        <v>1774</v>
      </c>
      <c r="L1932" s="210" t="s">
        <v>55</v>
      </c>
      <c r="M1932" s="208" t="s">
        <v>47</v>
      </c>
      <c r="N1932" s="208">
        <v>1</v>
      </c>
      <c r="O1932" s="208"/>
      <c r="P1932" s="57" t="str">
        <f t="shared" si="377"/>
        <v>MAIN UNIT</v>
      </c>
      <c r="Q1932" s="208" t="s">
        <v>56</v>
      </c>
      <c r="R1932" s="208" t="s">
        <v>49</v>
      </c>
      <c r="S1932" s="208" t="s">
        <v>36</v>
      </c>
      <c r="T1932" s="208" t="s">
        <v>65</v>
      </c>
      <c r="U1932" s="208" t="s">
        <v>66</v>
      </c>
      <c r="V1932" s="208" t="s">
        <v>119</v>
      </c>
      <c r="W1932" s="208" t="s">
        <v>96</v>
      </c>
      <c r="X1932" s="34">
        <v>6750000</v>
      </c>
      <c r="Y1932" s="215" t="str">
        <f t="shared" si="375"/>
        <v>1</v>
      </c>
      <c r="Z1932" s="26">
        <f t="shared" si="374"/>
        <v>6750000</v>
      </c>
      <c r="AA1932" s="208">
        <v>6.2799999999999995E-2</v>
      </c>
      <c r="AB1932" s="35">
        <f t="shared" si="385"/>
        <v>423899.99999999994</v>
      </c>
      <c r="AC1932" s="27">
        <f t="shared" si="378"/>
        <v>35861.939999999995</v>
      </c>
      <c r="AD1932" s="212">
        <v>8.4599999999999995E-2</v>
      </c>
      <c r="AE1932" s="211">
        <f t="shared" si="379"/>
        <v>1</v>
      </c>
      <c r="AF1932" s="211">
        <f>IF(AND(COUNTIFS($J$18:J1932,J1932)=1,AE1932=1),1,"")</f>
        <v>1</v>
      </c>
      <c r="AG1932" s="211">
        <f>IF(C1932="","",IF(AND(COUNTIFS($J$18:J1932,J1932)=1,C1932&lt;&gt;""),1,""))</f>
        <v>1</v>
      </c>
      <c r="AH1932" s="211">
        <f>IF(G1932="","",IF(AND(COUNTIFS($J$18:J1932,J1932)=1,G1932&lt;&gt;""),1,""))</f>
        <v>1</v>
      </c>
      <c r="AI1932" s="28">
        <f t="shared" si="380"/>
        <v>44014086.982070781</v>
      </c>
      <c r="AJ1932" s="28">
        <f t="shared" si="381"/>
        <v>6419974.022188928</v>
      </c>
      <c r="AK1932" s="29">
        <f t="shared" si="382"/>
        <v>0.14586180158193707</v>
      </c>
      <c r="AL1932" s="210"/>
      <c r="AM1932" s="210"/>
      <c r="AN1932" s="210"/>
      <c r="AO1932" s="210"/>
      <c r="AP1932" s="45" t="str">
        <f t="shared" si="383"/>
        <v>20225</v>
      </c>
      <c r="AQ1932" s="45" t="str">
        <f t="shared" si="384"/>
        <v>20225JPY</v>
      </c>
    </row>
    <row r="1933" spans="1:43" s="15" customFormat="1">
      <c r="A1933" s="208" t="s">
        <v>40</v>
      </c>
      <c r="B1933" s="209">
        <v>2021</v>
      </c>
      <c r="C1933" s="209">
        <v>5</v>
      </c>
      <c r="D1933" s="57" t="str">
        <f t="shared" si="373"/>
        <v>Q1</v>
      </c>
      <c r="E1933" s="208" t="s">
        <v>41</v>
      </c>
      <c r="F1933" s="209">
        <v>2022</v>
      </c>
      <c r="G1933" s="209">
        <v>5</v>
      </c>
      <c r="H1933" s="213"/>
      <c r="I1933" s="57" t="str">
        <f t="shared" si="376"/>
        <v>Q1</v>
      </c>
      <c r="J1933" s="204" t="s">
        <v>1953</v>
      </c>
      <c r="K1933" s="213" t="s">
        <v>1774</v>
      </c>
      <c r="L1933" s="210" t="s">
        <v>55</v>
      </c>
      <c r="M1933" s="208" t="s">
        <v>47</v>
      </c>
      <c r="N1933" s="208">
        <v>1</v>
      </c>
      <c r="O1933" s="208"/>
      <c r="P1933" s="57" t="str">
        <f t="shared" si="377"/>
        <v>MAIN UNIT</v>
      </c>
      <c r="Q1933" s="208" t="s">
        <v>56</v>
      </c>
      <c r="R1933" s="208" t="s">
        <v>49</v>
      </c>
      <c r="S1933" s="208" t="s">
        <v>36</v>
      </c>
      <c r="T1933" s="208" t="s">
        <v>65</v>
      </c>
      <c r="U1933" s="208" t="s">
        <v>66</v>
      </c>
      <c r="V1933" s="208" t="s">
        <v>119</v>
      </c>
      <c r="W1933" s="208" t="s">
        <v>96</v>
      </c>
      <c r="X1933" s="34">
        <v>6750000</v>
      </c>
      <c r="Y1933" s="215" t="str">
        <f t="shared" si="375"/>
        <v>1</v>
      </c>
      <c r="Z1933" s="26">
        <f t="shared" si="374"/>
        <v>6750000</v>
      </c>
      <c r="AA1933" s="208">
        <v>6.2799999999999995E-2</v>
      </c>
      <c r="AB1933" s="35">
        <f t="shared" si="385"/>
        <v>423899.99999999994</v>
      </c>
      <c r="AC1933" s="27">
        <f t="shared" si="378"/>
        <v>35861.939999999995</v>
      </c>
      <c r="AD1933" s="212">
        <v>8.4599999999999995E-2</v>
      </c>
      <c r="AE1933" s="211">
        <f t="shared" si="379"/>
        <v>1</v>
      </c>
      <c r="AF1933" s="211" t="str">
        <f>IF(AND(COUNTIFS($J$18:J1933,J1933)=1,AE1933=1),1,"")</f>
        <v/>
      </c>
      <c r="AG1933" s="211" t="str">
        <f>IF(C1933="","",IF(AND(COUNTIFS($J$18:J1933,J1933)=1,C1933&lt;&gt;""),1,""))</f>
        <v/>
      </c>
      <c r="AH1933" s="211" t="str">
        <f>IF(G1933="","",IF(AND(COUNTIFS($J$18:J1933,J1933)=1,G1933&lt;&gt;""),1,""))</f>
        <v/>
      </c>
      <c r="AI1933" s="28">
        <f t="shared" si="380"/>
        <v>44014086.982070781</v>
      </c>
      <c r="AJ1933" s="28">
        <f t="shared" si="381"/>
        <v>6419974.022188928</v>
      </c>
      <c r="AK1933" s="29">
        <f t="shared" si="382"/>
        <v>0.14586180158193707</v>
      </c>
      <c r="AL1933" s="210"/>
      <c r="AM1933" s="210"/>
      <c r="AN1933" s="210"/>
      <c r="AO1933" s="210"/>
      <c r="AP1933" s="45" t="str">
        <f t="shared" si="383"/>
        <v>20225</v>
      </c>
      <c r="AQ1933" s="45" t="str">
        <f t="shared" si="384"/>
        <v>20225JPY</v>
      </c>
    </row>
    <row r="1934" spans="1:43" s="15" customFormat="1">
      <c r="A1934" s="208" t="s">
        <v>40</v>
      </c>
      <c r="B1934" s="209">
        <v>2021</v>
      </c>
      <c r="C1934" s="209">
        <v>6</v>
      </c>
      <c r="D1934" s="57" t="str">
        <f t="shared" si="373"/>
        <v>Q1</v>
      </c>
      <c r="E1934" s="208" t="s">
        <v>41</v>
      </c>
      <c r="F1934" s="209">
        <v>2022</v>
      </c>
      <c r="G1934" s="209">
        <v>5</v>
      </c>
      <c r="H1934" s="213"/>
      <c r="I1934" s="57" t="str">
        <f t="shared" si="376"/>
        <v>Q1</v>
      </c>
      <c r="J1934" s="204" t="s">
        <v>1954</v>
      </c>
      <c r="K1934" s="213" t="s">
        <v>1384</v>
      </c>
      <c r="L1934" s="210" t="s">
        <v>79</v>
      </c>
      <c r="M1934" s="208" t="s">
        <v>47</v>
      </c>
      <c r="N1934" s="208">
        <v>1</v>
      </c>
      <c r="O1934" s="208"/>
      <c r="P1934" s="57" t="str">
        <f t="shared" si="377"/>
        <v>MAIN UNIT</v>
      </c>
      <c r="Q1934" s="208" t="s">
        <v>48</v>
      </c>
      <c r="R1934" s="208" t="s">
        <v>49</v>
      </c>
      <c r="S1934" s="208" t="s">
        <v>37</v>
      </c>
      <c r="T1934" s="208" t="s">
        <v>196</v>
      </c>
      <c r="U1934" s="208" t="s">
        <v>197</v>
      </c>
      <c r="V1934" s="208" t="s">
        <v>198</v>
      </c>
      <c r="W1934" s="208" t="s">
        <v>96</v>
      </c>
      <c r="X1934" s="34">
        <v>10877781</v>
      </c>
      <c r="Y1934" s="215" t="str">
        <f t="shared" si="375"/>
        <v>1</v>
      </c>
      <c r="Z1934" s="26">
        <f t="shared" si="374"/>
        <v>10877781</v>
      </c>
      <c r="AA1934" s="208">
        <v>6.2799999999999995E-2</v>
      </c>
      <c r="AB1934" s="35">
        <f t="shared" si="385"/>
        <v>683124.64679999999</v>
      </c>
      <c r="AC1934" s="27">
        <f t="shared" si="378"/>
        <v>76100.08565352</v>
      </c>
      <c r="AD1934" s="212">
        <v>0.1114</v>
      </c>
      <c r="AE1934" s="211">
        <f t="shared" si="379"/>
        <v>0</v>
      </c>
      <c r="AF1934" s="211" t="str">
        <f>IF(AND(COUNTIFS($J$18:J1934,J1934)=1,AE1934=1),1,"")</f>
        <v/>
      </c>
      <c r="AG1934" s="211">
        <f>IF(C1934="","",IF(AND(COUNTIFS($J$18:J1934,J1934)=1,C1934&lt;&gt;""),1,""))</f>
        <v>1</v>
      </c>
      <c r="AH1934" s="211">
        <f>IF(G1934="","",IF(AND(COUNTIFS($J$18:J1934,J1934)=1,G1934&lt;&gt;""),1,""))</f>
        <v>1</v>
      </c>
      <c r="AI1934" s="28">
        <f t="shared" si="380"/>
        <v>44014086.982070781</v>
      </c>
      <c r="AJ1934" s="28">
        <f t="shared" si="381"/>
        <v>6419974.022188928</v>
      </c>
      <c r="AK1934" s="29">
        <f t="shared" si="382"/>
        <v>0.14586180158193707</v>
      </c>
      <c r="AL1934" s="210"/>
      <c r="AM1934" s="210"/>
      <c r="AN1934" s="210"/>
      <c r="AO1934" s="210"/>
      <c r="AP1934" s="45" t="str">
        <f t="shared" si="383"/>
        <v>20225</v>
      </c>
      <c r="AQ1934" s="45" t="str">
        <f t="shared" si="384"/>
        <v>20225JPY</v>
      </c>
    </row>
    <row r="1935" spans="1:43" s="15" customFormat="1">
      <c r="A1935" s="208" t="s">
        <v>40</v>
      </c>
      <c r="B1935" s="209">
        <v>2021</v>
      </c>
      <c r="C1935" s="209">
        <v>6</v>
      </c>
      <c r="D1935" s="57" t="str">
        <f t="shared" si="373"/>
        <v>Q1</v>
      </c>
      <c r="E1935" s="208" t="s">
        <v>41</v>
      </c>
      <c r="F1935" s="209">
        <v>2022</v>
      </c>
      <c r="G1935" s="209">
        <v>5</v>
      </c>
      <c r="H1935" s="213"/>
      <c r="I1935" s="57" t="str">
        <f t="shared" si="376"/>
        <v>Q1</v>
      </c>
      <c r="J1935" s="204" t="s">
        <v>1954</v>
      </c>
      <c r="K1935" s="213" t="s">
        <v>1384</v>
      </c>
      <c r="L1935" s="210" t="s">
        <v>79</v>
      </c>
      <c r="M1935" s="208" t="s">
        <v>47</v>
      </c>
      <c r="N1935" s="208">
        <v>1</v>
      </c>
      <c r="O1935" s="208"/>
      <c r="P1935" s="57" t="str">
        <f t="shared" si="377"/>
        <v>MAIN UNIT</v>
      </c>
      <c r="Q1935" s="208" t="s">
        <v>48</v>
      </c>
      <c r="R1935" s="208" t="s">
        <v>49</v>
      </c>
      <c r="S1935" s="208" t="s">
        <v>37</v>
      </c>
      <c r="T1935" s="208" t="s">
        <v>196</v>
      </c>
      <c r="U1935" s="208" t="s">
        <v>197</v>
      </c>
      <c r="V1935" s="208" t="s">
        <v>198</v>
      </c>
      <c r="W1935" s="208" t="s">
        <v>96</v>
      </c>
      <c r="X1935" s="34">
        <v>10877781</v>
      </c>
      <c r="Y1935" s="215" t="str">
        <f t="shared" si="375"/>
        <v>1</v>
      </c>
      <c r="Z1935" s="26">
        <f t="shared" si="374"/>
        <v>10877781</v>
      </c>
      <c r="AA1935" s="208">
        <v>6.2799999999999995E-2</v>
      </c>
      <c r="AB1935" s="35">
        <f t="shared" si="385"/>
        <v>683124.64679999999</v>
      </c>
      <c r="AC1935" s="27">
        <f t="shared" si="378"/>
        <v>76100.08565352</v>
      </c>
      <c r="AD1935" s="212">
        <v>0.1114</v>
      </c>
      <c r="AE1935" s="211">
        <f t="shared" si="379"/>
        <v>0</v>
      </c>
      <c r="AF1935" s="211" t="str">
        <f>IF(AND(COUNTIFS($J$18:J1935,J1935)=1,AE1935=1),1,"")</f>
        <v/>
      </c>
      <c r="AG1935" s="211" t="str">
        <f>IF(C1935="","",IF(AND(COUNTIFS($J$18:J1935,J1935)=1,C1935&lt;&gt;""),1,""))</f>
        <v/>
      </c>
      <c r="AH1935" s="211" t="str">
        <f>IF(G1935="","",IF(AND(COUNTIFS($J$18:J1935,J1935)=1,G1935&lt;&gt;""),1,""))</f>
        <v/>
      </c>
      <c r="AI1935" s="28">
        <f t="shared" si="380"/>
        <v>44014086.982070781</v>
      </c>
      <c r="AJ1935" s="28">
        <f t="shared" si="381"/>
        <v>6419974.022188928</v>
      </c>
      <c r="AK1935" s="29">
        <f t="shared" si="382"/>
        <v>0.14586180158193707</v>
      </c>
      <c r="AL1935" s="210"/>
      <c r="AM1935" s="210"/>
      <c r="AN1935" s="210"/>
      <c r="AO1935" s="210"/>
      <c r="AP1935" s="45" t="str">
        <f t="shared" si="383"/>
        <v>20225</v>
      </c>
      <c r="AQ1935" s="45" t="str">
        <f t="shared" si="384"/>
        <v>20225JPY</v>
      </c>
    </row>
    <row r="1936" spans="1:43" s="15" customFormat="1">
      <c r="A1936" s="208" t="s">
        <v>40</v>
      </c>
      <c r="B1936" s="209">
        <v>2021</v>
      </c>
      <c r="C1936" s="209">
        <v>6</v>
      </c>
      <c r="D1936" s="57" t="str">
        <f t="shared" si="373"/>
        <v>Q1</v>
      </c>
      <c r="E1936" s="208" t="s">
        <v>41</v>
      </c>
      <c r="F1936" s="209">
        <v>2022</v>
      </c>
      <c r="G1936" s="209">
        <v>5</v>
      </c>
      <c r="H1936" s="213"/>
      <c r="I1936" s="57" t="str">
        <f t="shared" si="376"/>
        <v>Q1</v>
      </c>
      <c r="J1936" s="204" t="s">
        <v>1954</v>
      </c>
      <c r="K1936" s="213" t="s">
        <v>1384</v>
      </c>
      <c r="L1936" s="210" t="s">
        <v>79</v>
      </c>
      <c r="M1936" s="208" t="s">
        <v>47</v>
      </c>
      <c r="N1936" s="208">
        <v>1</v>
      </c>
      <c r="O1936" s="208"/>
      <c r="P1936" s="57" t="str">
        <f t="shared" si="377"/>
        <v>MAIN UNIT</v>
      </c>
      <c r="Q1936" s="208" t="s">
        <v>48</v>
      </c>
      <c r="R1936" s="208" t="s">
        <v>49</v>
      </c>
      <c r="S1936" s="208" t="s">
        <v>37</v>
      </c>
      <c r="T1936" s="208" t="s">
        <v>196</v>
      </c>
      <c r="U1936" s="208" t="s">
        <v>197</v>
      </c>
      <c r="V1936" s="208" t="s">
        <v>198</v>
      </c>
      <c r="W1936" s="208" t="s">
        <v>96</v>
      </c>
      <c r="X1936" s="34">
        <v>10877781</v>
      </c>
      <c r="Y1936" s="215" t="str">
        <f t="shared" si="375"/>
        <v>1</v>
      </c>
      <c r="Z1936" s="26">
        <f t="shared" si="374"/>
        <v>10877781</v>
      </c>
      <c r="AA1936" s="208">
        <v>6.2799999999999995E-2</v>
      </c>
      <c r="AB1936" s="35">
        <f t="shared" si="385"/>
        <v>683124.64679999999</v>
      </c>
      <c r="AC1936" s="27">
        <f t="shared" si="378"/>
        <v>76100.08565352</v>
      </c>
      <c r="AD1936" s="212">
        <v>0.1114</v>
      </c>
      <c r="AE1936" s="211">
        <f t="shared" si="379"/>
        <v>0</v>
      </c>
      <c r="AF1936" s="211" t="str">
        <f>IF(AND(COUNTIFS($J$18:J1936,J1936)=1,AE1936=1),1,"")</f>
        <v/>
      </c>
      <c r="AG1936" s="211" t="str">
        <f>IF(C1936="","",IF(AND(COUNTIFS($J$18:J1936,J1936)=1,C1936&lt;&gt;""),1,""))</f>
        <v/>
      </c>
      <c r="AH1936" s="211" t="str">
        <f>IF(G1936="","",IF(AND(COUNTIFS($J$18:J1936,J1936)=1,G1936&lt;&gt;""),1,""))</f>
        <v/>
      </c>
      <c r="AI1936" s="28">
        <f t="shared" si="380"/>
        <v>44014086.982070781</v>
      </c>
      <c r="AJ1936" s="28">
        <f t="shared" si="381"/>
        <v>6419974.022188928</v>
      </c>
      <c r="AK1936" s="29">
        <f t="shared" si="382"/>
        <v>0.14586180158193707</v>
      </c>
      <c r="AL1936" s="210"/>
      <c r="AM1936" s="210"/>
      <c r="AN1936" s="210"/>
      <c r="AO1936" s="210"/>
      <c r="AP1936" s="45" t="str">
        <f t="shared" si="383"/>
        <v>20225</v>
      </c>
      <c r="AQ1936" s="45" t="str">
        <f t="shared" si="384"/>
        <v>20225JPY</v>
      </c>
    </row>
    <row r="1937" spans="1:43" s="15" customFormat="1">
      <c r="A1937" s="208" t="s">
        <v>40</v>
      </c>
      <c r="B1937" s="209">
        <v>2021</v>
      </c>
      <c r="C1937" s="209">
        <v>6</v>
      </c>
      <c r="D1937" s="57" t="str">
        <f t="shared" si="373"/>
        <v>Q1</v>
      </c>
      <c r="E1937" s="208" t="s">
        <v>41</v>
      </c>
      <c r="F1937" s="209">
        <v>2022</v>
      </c>
      <c r="G1937" s="209">
        <v>5</v>
      </c>
      <c r="H1937" s="213"/>
      <c r="I1937" s="57" t="str">
        <f t="shared" si="376"/>
        <v>Q1</v>
      </c>
      <c r="J1937" s="204" t="s">
        <v>1954</v>
      </c>
      <c r="K1937" s="213" t="s">
        <v>1384</v>
      </c>
      <c r="L1937" s="210" t="s">
        <v>79</v>
      </c>
      <c r="M1937" s="208" t="s">
        <v>47</v>
      </c>
      <c r="N1937" s="208">
        <v>1</v>
      </c>
      <c r="O1937" s="208"/>
      <c r="P1937" s="57" t="str">
        <f t="shared" si="377"/>
        <v>MAIN UNIT</v>
      </c>
      <c r="Q1937" s="208" t="s">
        <v>48</v>
      </c>
      <c r="R1937" s="208" t="s">
        <v>49</v>
      </c>
      <c r="S1937" s="208" t="s">
        <v>37</v>
      </c>
      <c r="T1937" s="208" t="s">
        <v>196</v>
      </c>
      <c r="U1937" s="208" t="s">
        <v>197</v>
      </c>
      <c r="V1937" s="208" t="s">
        <v>198</v>
      </c>
      <c r="W1937" s="208" t="s">
        <v>96</v>
      </c>
      <c r="X1937" s="34">
        <v>10877781</v>
      </c>
      <c r="Y1937" s="215" t="str">
        <f t="shared" si="375"/>
        <v>1</v>
      </c>
      <c r="Z1937" s="26">
        <f t="shared" si="374"/>
        <v>10877781</v>
      </c>
      <c r="AA1937" s="208">
        <v>6.2799999999999995E-2</v>
      </c>
      <c r="AB1937" s="35">
        <f t="shared" si="385"/>
        <v>683124.64679999999</v>
      </c>
      <c r="AC1937" s="27">
        <f t="shared" si="378"/>
        <v>76100.08565352</v>
      </c>
      <c r="AD1937" s="212">
        <v>0.1114</v>
      </c>
      <c r="AE1937" s="211">
        <f t="shared" si="379"/>
        <v>0</v>
      </c>
      <c r="AF1937" s="211" t="str">
        <f>IF(AND(COUNTIFS($J$18:J1937,J1937)=1,AE1937=1),1,"")</f>
        <v/>
      </c>
      <c r="AG1937" s="211" t="str">
        <f>IF(C1937="","",IF(AND(COUNTIFS($J$18:J1937,J1937)=1,C1937&lt;&gt;""),1,""))</f>
        <v/>
      </c>
      <c r="AH1937" s="211" t="str">
        <f>IF(G1937="","",IF(AND(COUNTIFS($J$18:J1937,J1937)=1,G1937&lt;&gt;""),1,""))</f>
        <v/>
      </c>
      <c r="AI1937" s="28">
        <f t="shared" si="380"/>
        <v>44014086.982070781</v>
      </c>
      <c r="AJ1937" s="28">
        <f t="shared" si="381"/>
        <v>6419974.022188928</v>
      </c>
      <c r="AK1937" s="29">
        <f t="shared" si="382"/>
        <v>0.14586180158193707</v>
      </c>
      <c r="AL1937" s="210"/>
      <c r="AM1937" s="210"/>
      <c r="AN1937" s="210"/>
      <c r="AO1937" s="210"/>
      <c r="AP1937" s="45" t="str">
        <f t="shared" si="383"/>
        <v>20225</v>
      </c>
      <c r="AQ1937" s="45" t="str">
        <f t="shared" si="384"/>
        <v>20225JPY</v>
      </c>
    </row>
    <row r="1938" spans="1:43" s="15" customFormat="1">
      <c r="A1938" s="208" t="s">
        <v>40</v>
      </c>
      <c r="B1938" s="209">
        <v>2021</v>
      </c>
      <c r="C1938" s="209">
        <v>6</v>
      </c>
      <c r="D1938" s="57" t="str">
        <f t="shared" si="373"/>
        <v>Q1</v>
      </c>
      <c r="E1938" s="208" t="s">
        <v>41</v>
      </c>
      <c r="F1938" s="209">
        <v>2022</v>
      </c>
      <c r="G1938" s="209">
        <v>5</v>
      </c>
      <c r="H1938" s="213"/>
      <c r="I1938" s="57" t="str">
        <f t="shared" si="376"/>
        <v>Q1</v>
      </c>
      <c r="J1938" s="204" t="s">
        <v>1954</v>
      </c>
      <c r="K1938" s="213" t="s">
        <v>1384</v>
      </c>
      <c r="L1938" s="210" t="s">
        <v>55</v>
      </c>
      <c r="M1938" s="208" t="s">
        <v>47</v>
      </c>
      <c r="N1938" s="208">
        <v>1</v>
      </c>
      <c r="O1938" s="208"/>
      <c r="P1938" s="57" t="str">
        <f t="shared" si="377"/>
        <v>MAIN UNIT</v>
      </c>
      <c r="Q1938" s="208" t="s">
        <v>48</v>
      </c>
      <c r="R1938" s="208" t="s">
        <v>49</v>
      </c>
      <c r="S1938" s="208" t="s">
        <v>37</v>
      </c>
      <c r="T1938" s="208" t="s">
        <v>196</v>
      </c>
      <c r="U1938" s="208" t="s">
        <v>197</v>
      </c>
      <c r="V1938" s="208" t="s">
        <v>198</v>
      </c>
      <c r="W1938" s="208" t="s">
        <v>96</v>
      </c>
      <c r="X1938" s="34">
        <v>7781117</v>
      </c>
      <c r="Y1938" s="215" t="str">
        <f t="shared" si="375"/>
        <v>1</v>
      </c>
      <c r="Z1938" s="26">
        <f t="shared" si="374"/>
        <v>7781117</v>
      </c>
      <c r="AA1938" s="208">
        <v>6.2799999999999995E-2</v>
      </c>
      <c r="AB1938" s="35">
        <f t="shared" si="385"/>
        <v>488654.14759999997</v>
      </c>
      <c r="AC1938" s="27">
        <f t="shared" si="378"/>
        <v>54436.072042639993</v>
      </c>
      <c r="AD1938" s="212">
        <v>0.1114</v>
      </c>
      <c r="AE1938" s="211">
        <f t="shared" si="379"/>
        <v>0</v>
      </c>
      <c r="AF1938" s="211" t="str">
        <f>IF(AND(COUNTIFS($J$18:J1938,J1938)=1,AE1938=1),1,"")</f>
        <v/>
      </c>
      <c r="AG1938" s="211" t="str">
        <f>IF(C1938="","",IF(AND(COUNTIFS($J$18:J1938,J1938)=1,C1938&lt;&gt;""),1,""))</f>
        <v/>
      </c>
      <c r="AH1938" s="211" t="str">
        <f>IF(G1938="","",IF(AND(COUNTIFS($J$18:J1938,J1938)=1,G1938&lt;&gt;""),1,""))</f>
        <v/>
      </c>
      <c r="AI1938" s="28">
        <f t="shared" si="380"/>
        <v>44014086.982070781</v>
      </c>
      <c r="AJ1938" s="28">
        <f t="shared" si="381"/>
        <v>6419974.022188928</v>
      </c>
      <c r="AK1938" s="29">
        <f t="shared" si="382"/>
        <v>0.14586180158193707</v>
      </c>
      <c r="AL1938" s="210"/>
      <c r="AM1938" s="210"/>
      <c r="AN1938" s="210"/>
      <c r="AO1938" s="210"/>
      <c r="AP1938" s="45" t="str">
        <f t="shared" si="383"/>
        <v>20225</v>
      </c>
      <c r="AQ1938" s="45" t="str">
        <f t="shared" si="384"/>
        <v>20225JPY</v>
      </c>
    </row>
    <row r="1939" spans="1:43" s="15" customFormat="1">
      <c r="A1939" s="208" t="s">
        <v>40</v>
      </c>
      <c r="B1939" s="209">
        <v>2021</v>
      </c>
      <c r="C1939" s="209">
        <v>6</v>
      </c>
      <c r="D1939" s="57" t="str">
        <f t="shared" si="373"/>
        <v>Q1</v>
      </c>
      <c r="E1939" s="208" t="s">
        <v>41</v>
      </c>
      <c r="F1939" s="209">
        <v>2022</v>
      </c>
      <c r="G1939" s="209">
        <v>5</v>
      </c>
      <c r="H1939" s="213"/>
      <c r="I1939" s="57" t="str">
        <f t="shared" si="376"/>
        <v>Q1</v>
      </c>
      <c r="J1939" s="204" t="s">
        <v>1955</v>
      </c>
      <c r="K1939" s="213" t="s">
        <v>1384</v>
      </c>
      <c r="L1939" s="210" t="s">
        <v>55</v>
      </c>
      <c r="M1939" s="208" t="s">
        <v>47</v>
      </c>
      <c r="N1939" s="208">
        <v>1</v>
      </c>
      <c r="O1939" s="208"/>
      <c r="P1939" s="57" t="str">
        <f t="shared" si="377"/>
        <v>MAIN UNIT</v>
      </c>
      <c r="Q1939" s="208" t="s">
        <v>48</v>
      </c>
      <c r="R1939" s="208" t="s">
        <v>49</v>
      </c>
      <c r="S1939" s="208" t="s">
        <v>37</v>
      </c>
      <c r="T1939" s="208" t="s">
        <v>196</v>
      </c>
      <c r="U1939" s="208" t="s">
        <v>197</v>
      </c>
      <c r="V1939" s="208" t="s">
        <v>198</v>
      </c>
      <c r="W1939" s="208" t="s">
        <v>96</v>
      </c>
      <c r="X1939" s="34">
        <v>7781117</v>
      </c>
      <c r="Y1939" s="215" t="str">
        <f t="shared" si="375"/>
        <v>1</v>
      </c>
      <c r="Z1939" s="26">
        <f t="shared" si="374"/>
        <v>7781117</v>
      </c>
      <c r="AA1939" s="208">
        <v>6.2799999999999995E-2</v>
      </c>
      <c r="AB1939" s="35">
        <f t="shared" si="385"/>
        <v>488654.14759999997</v>
      </c>
      <c r="AC1939" s="27">
        <f t="shared" si="378"/>
        <v>58638.497711999997</v>
      </c>
      <c r="AD1939" s="212">
        <v>0.12</v>
      </c>
      <c r="AE1939" s="211">
        <f t="shared" si="379"/>
        <v>0</v>
      </c>
      <c r="AF1939" s="211" t="str">
        <f>IF(AND(COUNTIFS($J$18:J1939,J1939)=1,AE1939=1),1,"")</f>
        <v/>
      </c>
      <c r="AG1939" s="211">
        <f>IF(C1939="","",IF(AND(COUNTIFS($J$18:J1939,J1939)=1,C1939&lt;&gt;""),1,""))</f>
        <v>1</v>
      </c>
      <c r="AH1939" s="211">
        <f>IF(G1939="","",IF(AND(COUNTIFS($J$18:J1939,J1939)=1,G1939&lt;&gt;""),1,""))</f>
        <v>1</v>
      </c>
      <c r="AI1939" s="28">
        <f t="shared" si="380"/>
        <v>44014086.982070781</v>
      </c>
      <c r="AJ1939" s="28">
        <f t="shared" si="381"/>
        <v>6419974.022188928</v>
      </c>
      <c r="AK1939" s="29">
        <f t="shared" si="382"/>
        <v>0.14586180158193707</v>
      </c>
      <c r="AL1939" s="210"/>
      <c r="AM1939" s="210"/>
      <c r="AN1939" s="210"/>
      <c r="AO1939" s="210"/>
      <c r="AP1939" s="45" t="str">
        <f t="shared" si="383"/>
        <v>20225</v>
      </c>
      <c r="AQ1939" s="45" t="str">
        <f t="shared" si="384"/>
        <v>20225JPY</v>
      </c>
    </row>
    <row r="1940" spans="1:43" s="15" customFormat="1">
      <c r="A1940" s="208" t="s">
        <v>40</v>
      </c>
      <c r="B1940" s="209">
        <v>2021</v>
      </c>
      <c r="C1940" s="209">
        <v>6</v>
      </c>
      <c r="D1940" s="57" t="str">
        <f t="shared" si="373"/>
        <v>Q1</v>
      </c>
      <c r="E1940" s="208" t="s">
        <v>41</v>
      </c>
      <c r="F1940" s="209">
        <v>2022</v>
      </c>
      <c r="G1940" s="209">
        <v>5</v>
      </c>
      <c r="H1940" s="213"/>
      <c r="I1940" s="57" t="str">
        <f t="shared" si="376"/>
        <v>Q1</v>
      </c>
      <c r="J1940" s="204" t="s">
        <v>1955</v>
      </c>
      <c r="K1940" s="213" t="s">
        <v>1384</v>
      </c>
      <c r="L1940" s="210" t="s">
        <v>55</v>
      </c>
      <c r="M1940" s="208" t="s">
        <v>47</v>
      </c>
      <c r="N1940" s="208">
        <v>1</v>
      </c>
      <c r="O1940" s="208"/>
      <c r="P1940" s="57" t="str">
        <f t="shared" si="377"/>
        <v>MAIN UNIT</v>
      </c>
      <c r="Q1940" s="208" t="s">
        <v>48</v>
      </c>
      <c r="R1940" s="208" t="s">
        <v>49</v>
      </c>
      <c r="S1940" s="208" t="s">
        <v>37</v>
      </c>
      <c r="T1940" s="208" t="s">
        <v>196</v>
      </c>
      <c r="U1940" s="208" t="s">
        <v>197</v>
      </c>
      <c r="V1940" s="208" t="s">
        <v>198</v>
      </c>
      <c r="W1940" s="208" t="s">
        <v>96</v>
      </c>
      <c r="X1940" s="34">
        <v>7781117</v>
      </c>
      <c r="Y1940" s="215" t="str">
        <f t="shared" si="375"/>
        <v>1</v>
      </c>
      <c r="Z1940" s="26">
        <f t="shared" si="374"/>
        <v>7781117</v>
      </c>
      <c r="AA1940" s="208">
        <v>6.2799999999999995E-2</v>
      </c>
      <c r="AB1940" s="35">
        <f t="shared" si="385"/>
        <v>488654.14759999997</v>
      </c>
      <c r="AC1940" s="27">
        <f t="shared" si="378"/>
        <v>58638.497711999997</v>
      </c>
      <c r="AD1940" s="212">
        <v>0.12</v>
      </c>
      <c r="AE1940" s="211">
        <f t="shared" si="379"/>
        <v>0</v>
      </c>
      <c r="AF1940" s="211" t="str">
        <f>IF(AND(COUNTIFS($J$18:J1940,J1940)=1,AE1940=1),1,"")</f>
        <v/>
      </c>
      <c r="AG1940" s="211" t="str">
        <f>IF(C1940="","",IF(AND(COUNTIFS($J$18:J1940,J1940)=1,C1940&lt;&gt;""),1,""))</f>
        <v/>
      </c>
      <c r="AH1940" s="211" t="str">
        <f>IF(G1940="","",IF(AND(COUNTIFS($J$18:J1940,J1940)=1,G1940&lt;&gt;""),1,""))</f>
        <v/>
      </c>
      <c r="AI1940" s="28">
        <f t="shared" si="380"/>
        <v>44014086.982070781</v>
      </c>
      <c r="AJ1940" s="28">
        <f t="shared" si="381"/>
        <v>6419974.022188928</v>
      </c>
      <c r="AK1940" s="29">
        <f t="shared" si="382"/>
        <v>0.14586180158193707</v>
      </c>
      <c r="AL1940" s="210"/>
      <c r="AM1940" s="210"/>
      <c r="AN1940" s="210"/>
      <c r="AO1940" s="210"/>
      <c r="AP1940" s="45" t="str">
        <f t="shared" si="383"/>
        <v>20225</v>
      </c>
      <c r="AQ1940" s="45" t="str">
        <f t="shared" si="384"/>
        <v>20225JPY</v>
      </c>
    </row>
    <row r="1941" spans="1:43" s="15" customFormat="1">
      <c r="A1941" s="208" t="s">
        <v>40</v>
      </c>
      <c r="B1941" s="209">
        <v>2021</v>
      </c>
      <c r="C1941" s="209">
        <v>11</v>
      </c>
      <c r="D1941" s="57" t="str">
        <f t="shared" si="373"/>
        <v>Q3</v>
      </c>
      <c r="E1941" s="208" t="s">
        <v>41</v>
      </c>
      <c r="F1941" s="209">
        <v>2022</v>
      </c>
      <c r="G1941" s="209">
        <v>5</v>
      </c>
      <c r="H1941" s="213"/>
      <c r="I1941" s="57" t="str">
        <f t="shared" si="376"/>
        <v>Q1</v>
      </c>
      <c r="J1941" s="204" t="s">
        <v>1906</v>
      </c>
      <c r="K1941" s="213" t="s">
        <v>1907</v>
      </c>
      <c r="L1941" s="210" t="s">
        <v>79</v>
      </c>
      <c r="M1941" s="208" t="s">
        <v>47</v>
      </c>
      <c r="N1941" s="208">
        <v>1</v>
      </c>
      <c r="O1941" s="208"/>
      <c r="P1941" s="57" t="str">
        <f t="shared" si="377"/>
        <v>MAIN UNIT</v>
      </c>
      <c r="Q1941" s="208" t="s">
        <v>48</v>
      </c>
      <c r="R1941" s="208" t="s">
        <v>49</v>
      </c>
      <c r="S1941" s="208" t="s">
        <v>39</v>
      </c>
      <c r="T1941" s="208" t="s">
        <v>65</v>
      </c>
      <c r="U1941" s="208" t="s">
        <v>1908</v>
      </c>
      <c r="V1941" s="208" t="s">
        <v>109</v>
      </c>
      <c r="W1941" s="208" t="s">
        <v>96</v>
      </c>
      <c r="X1941" s="34">
        <v>15000000</v>
      </c>
      <c r="Y1941" s="215" t="str">
        <f t="shared" si="375"/>
        <v>1</v>
      </c>
      <c r="Z1941" s="26">
        <f t="shared" si="374"/>
        <v>15000000</v>
      </c>
      <c r="AA1941" s="208">
        <v>6.2799999999999995E-2</v>
      </c>
      <c r="AB1941" s="35">
        <f t="shared" si="385"/>
        <v>941999.99999999988</v>
      </c>
      <c r="AC1941" s="27">
        <f t="shared" si="378"/>
        <v>120199.19999999998</v>
      </c>
      <c r="AD1941" s="212">
        <v>0.12759999999999999</v>
      </c>
      <c r="AE1941" s="211">
        <f t="shared" si="379"/>
        <v>0</v>
      </c>
      <c r="AF1941" s="211" t="str">
        <f>IF(AND(COUNTIFS($J$18:J1941,J1941)=1,AE1941=1),1,"")</f>
        <v/>
      </c>
      <c r="AG1941" s="211" t="str">
        <f>IF(C1941="","",IF(AND(COUNTIFS($J$18:J1941,J1941)=1,C1941&lt;&gt;""),1,""))</f>
        <v/>
      </c>
      <c r="AH1941" s="211" t="str">
        <f>IF(G1941="","",IF(AND(COUNTIFS($J$18:J1941,J1941)=1,G1941&lt;&gt;""),1,""))</f>
        <v/>
      </c>
      <c r="AI1941" s="28">
        <f t="shared" si="380"/>
        <v>44014086.982070781</v>
      </c>
      <c r="AJ1941" s="28">
        <f t="shared" si="381"/>
        <v>6419974.022188928</v>
      </c>
      <c r="AK1941" s="29">
        <f t="shared" si="382"/>
        <v>0.14586180158193707</v>
      </c>
      <c r="AL1941" s="210"/>
      <c r="AM1941" s="210"/>
      <c r="AN1941" s="210"/>
      <c r="AO1941" s="210"/>
      <c r="AP1941" s="45" t="str">
        <f t="shared" si="383"/>
        <v>20225</v>
      </c>
      <c r="AQ1941" s="45" t="str">
        <f t="shared" si="384"/>
        <v>20225JPY</v>
      </c>
    </row>
    <row r="1942" spans="1:43" s="15" customFormat="1">
      <c r="A1942" s="208" t="s">
        <v>40</v>
      </c>
      <c r="B1942" s="209">
        <v>2021</v>
      </c>
      <c r="C1942" s="209">
        <v>11</v>
      </c>
      <c r="D1942" s="57" t="str">
        <f t="shared" si="373"/>
        <v>Q3</v>
      </c>
      <c r="E1942" s="208" t="s">
        <v>41</v>
      </c>
      <c r="F1942" s="209">
        <v>2022</v>
      </c>
      <c r="G1942" s="209">
        <v>5</v>
      </c>
      <c r="H1942" s="213"/>
      <c r="I1942" s="57" t="str">
        <f t="shared" si="376"/>
        <v>Q1</v>
      </c>
      <c r="J1942" s="204" t="s">
        <v>1906</v>
      </c>
      <c r="K1942" s="213" t="s">
        <v>1907</v>
      </c>
      <c r="L1942" s="210" t="s">
        <v>55</v>
      </c>
      <c r="M1942" s="208" t="s">
        <v>47</v>
      </c>
      <c r="N1942" s="208">
        <v>1</v>
      </c>
      <c r="O1942" s="208"/>
      <c r="P1942" s="57" t="str">
        <f t="shared" si="377"/>
        <v>MAIN UNIT</v>
      </c>
      <c r="Q1942" s="208" t="s">
        <v>48</v>
      </c>
      <c r="R1942" s="208" t="s">
        <v>49</v>
      </c>
      <c r="S1942" s="208" t="s">
        <v>39</v>
      </c>
      <c r="T1942" s="208" t="s">
        <v>65</v>
      </c>
      <c r="U1942" s="208" t="s">
        <v>1908</v>
      </c>
      <c r="V1942" s="208" t="s">
        <v>109</v>
      </c>
      <c r="W1942" s="208" t="s">
        <v>96</v>
      </c>
      <c r="X1942" s="34">
        <v>11000000</v>
      </c>
      <c r="Y1942" s="215" t="str">
        <f t="shared" si="375"/>
        <v>1</v>
      </c>
      <c r="Z1942" s="26">
        <f t="shared" si="374"/>
        <v>11000000</v>
      </c>
      <c r="AA1942" s="208">
        <v>6.2799999999999995E-2</v>
      </c>
      <c r="AB1942" s="35">
        <f t="shared" si="385"/>
        <v>690800</v>
      </c>
      <c r="AC1942" s="27">
        <f t="shared" si="378"/>
        <v>88146.079999999987</v>
      </c>
      <c r="AD1942" s="212">
        <v>0.12759999999999999</v>
      </c>
      <c r="AE1942" s="211">
        <f t="shared" si="379"/>
        <v>0</v>
      </c>
      <c r="AF1942" s="211" t="str">
        <f>IF(AND(COUNTIFS($J$18:J1942,J1942)=1,AE1942=1),1,"")</f>
        <v/>
      </c>
      <c r="AG1942" s="211" t="str">
        <f>IF(C1942="","",IF(AND(COUNTIFS($J$18:J1942,J1942)=1,C1942&lt;&gt;""),1,""))</f>
        <v/>
      </c>
      <c r="AH1942" s="211" t="str">
        <f>IF(G1942="","",IF(AND(COUNTIFS($J$18:J1942,J1942)=1,G1942&lt;&gt;""),1,""))</f>
        <v/>
      </c>
      <c r="AI1942" s="28">
        <f t="shared" si="380"/>
        <v>44014086.982070781</v>
      </c>
      <c r="AJ1942" s="28">
        <f t="shared" si="381"/>
        <v>6419974.022188928</v>
      </c>
      <c r="AK1942" s="29">
        <f t="shared" si="382"/>
        <v>0.14586180158193707</v>
      </c>
      <c r="AL1942" s="210"/>
      <c r="AM1942" s="210"/>
      <c r="AN1942" s="210"/>
      <c r="AO1942" s="210"/>
      <c r="AP1942" s="45" t="str">
        <f t="shared" si="383"/>
        <v>20225</v>
      </c>
      <c r="AQ1942" s="45" t="str">
        <f t="shared" si="384"/>
        <v>20225JPY</v>
      </c>
    </row>
    <row r="1943" spans="1:43" s="15" customFormat="1">
      <c r="A1943" s="208" t="s">
        <v>40</v>
      </c>
      <c r="B1943" s="209">
        <v>2021</v>
      </c>
      <c r="C1943" s="209">
        <v>11</v>
      </c>
      <c r="D1943" s="57" t="str">
        <f t="shared" si="373"/>
        <v>Q3</v>
      </c>
      <c r="E1943" s="208" t="s">
        <v>41</v>
      </c>
      <c r="F1943" s="209">
        <v>2022</v>
      </c>
      <c r="G1943" s="209">
        <v>5</v>
      </c>
      <c r="H1943" s="213"/>
      <c r="I1943" s="57" t="str">
        <f t="shared" si="376"/>
        <v>Q1</v>
      </c>
      <c r="J1943" s="204" t="s">
        <v>1956</v>
      </c>
      <c r="K1943" s="213" t="s">
        <v>1957</v>
      </c>
      <c r="L1943" s="210" t="s">
        <v>55</v>
      </c>
      <c r="M1943" s="208" t="s">
        <v>47</v>
      </c>
      <c r="N1943" s="208">
        <v>1</v>
      </c>
      <c r="O1943" s="208"/>
      <c r="P1943" s="57" t="str">
        <f t="shared" si="377"/>
        <v>MAIN UNIT</v>
      </c>
      <c r="Q1943" s="208" t="s">
        <v>48</v>
      </c>
      <c r="R1943" s="208" t="s">
        <v>49</v>
      </c>
      <c r="S1943" s="208" t="s">
        <v>36</v>
      </c>
      <c r="T1943" s="208" t="s">
        <v>65</v>
      </c>
      <c r="U1943" s="208" t="s">
        <v>66</v>
      </c>
      <c r="V1943" s="208" t="s">
        <v>114</v>
      </c>
      <c r="W1943" s="208" t="s">
        <v>96</v>
      </c>
      <c r="X1943" s="34">
        <v>8100000</v>
      </c>
      <c r="Y1943" s="215" t="str">
        <f t="shared" si="375"/>
        <v>1</v>
      </c>
      <c r="Z1943" s="26">
        <f t="shared" si="374"/>
        <v>8100000</v>
      </c>
      <c r="AA1943" s="208">
        <v>6.2799999999999995E-2</v>
      </c>
      <c r="AB1943" s="35">
        <f t="shared" si="385"/>
        <v>508679.99999999994</v>
      </c>
      <c r="AC1943" s="27">
        <f t="shared" si="378"/>
        <v>97208.747999999978</v>
      </c>
      <c r="AD1943" s="212">
        <v>0.19109999999999999</v>
      </c>
      <c r="AE1943" s="211">
        <f t="shared" si="379"/>
        <v>0</v>
      </c>
      <c r="AF1943" s="211" t="str">
        <f>IF(AND(COUNTIFS($J$18:J1943,J1943)=1,AE1943=1),1,"")</f>
        <v/>
      </c>
      <c r="AG1943" s="211">
        <f>IF(C1943="","",IF(AND(COUNTIFS($J$18:J1943,J1943)=1,C1943&lt;&gt;""),1,""))</f>
        <v>1</v>
      </c>
      <c r="AH1943" s="211">
        <f>IF(G1943="","",IF(AND(COUNTIFS($J$18:J1943,J1943)=1,G1943&lt;&gt;""),1,""))</f>
        <v>1</v>
      </c>
      <c r="AI1943" s="28">
        <f t="shared" si="380"/>
        <v>44014086.982070781</v>
      </c>
      <c r="AJ1943" s="28">
        <f t="shared" si="381"/>
        <v>6419974.022188928</v>
      </c>
      <c r="AK1943" s="29">
        <f t="shared" si="382"/>
        <v>0.14586180158193707</v>
      </c>
      <c r="AL1943" s="210"/>
      <c r="AM1943" s="210"/>
      <c r="AN1943" s="210"/>
      <c r="AO1943" s="210"/>
      <c r="AP1943" s="45" t="str">
        <f t="shared" si="383"/>
        <v>20225</v>
      </c>
      <c r="AQ1943" s="45" t="str">
        <f t="shared" si="384"/>
        <v>20225JPY</v>
      </c>
    </row>
    <row r="1944" spans="1:43" s="15" customFormat="1">
      <c r="A1944" s="208" t="s">
        <v>40</v>
      </c>
      <c r="B1944" s="209">
        <v>2021</v>
      </c>
      <c r="C1944" s="209">
        <v>11</v>
      </c>
      <c r="D1944" s="57" t="str">
        <f t="shared" si="373"/>
        <v>Q3</v>
      </c>
      <c r="E1944" s="208" t="s">
        <v>41</v>
      </c>
      <c r="F1944" s="209">
        <v>2022</v>
      </c>
      <c r="G1944" s="209">
        <v>5</v>
      </c>
      <c r="H1944" s="213"/>
      <c r="I1944" s="57" t="str">
        <f t="shared" si="376"/>
        <v>Q1</v>
      </c>
      <c r="J1944" s="204" t="s">
        <v>1956</v>
      </c>
      <c r="K1944" s="213" t="s">
        <v>1957</v>
      </c>
      <c r="L1944" s="210" t="s">
        <v>55</v>
      </c>
      <c r="M1944" s="208" t="s">
        <v>47</v>
      </c>
      <c r="N1944" s="208">
        <v>1</v>
      </c>
      <c r="O1944" s="208"/>
      <c r="P1944" s="57" t="str">
        <f t="shared" si="377"/>
        <v>MAIN UNIT</v>
      </c>
      <c r="Q1944" s="208" t="s">
        <v>48</v>
      </c>
      <c r="R1944" s="208" t="s">
        <v>49</v>
      </c>
      <c r="S1944" s="208" t="s">
        <v>36</v>
      </c>
      <c r="T1944" s="208" t="s">
        <v>65</v>
      </c>
      <c r="U1944" s="208" t="s">
        <v>66</v>
      </c>
      <c r="V1944" s="208" t="s">
        <v>114</v>
      </c>
      <c r="W1944" s="208" t="s">
        <v>96</v>
      </c>
      <c r="X1944" s="34">
        <v>8100000</v>
      </c>
      <c r="Y1944" s="215" t="str">
        <f t="shared" si="375"/>
        <v>1</v>
      </c>
      <c r="Z1944" s="26">
        <f t="shared" si="374"/>
        <v>8100000</v>
      </c>
      <c r="AA1944" s="208">
        <v>6.2799999999999995E-2</v>
      </c>
      <c r="AB1944" s="35">
        <f t="shared" si="385"/>
        <v>508679.99999999994</v>
      </c>
      <c r="AC1944" s="27">
        <f t="shared" si="378"/>
        <v>97208.747999999978</v>
      </c>
      <c r="AD1944" s="212">
        <v>0.19109999999999999</v>
      </c>
      <c r="AE1944" s="211">
        <f t="shared" si="379"/>
        <v>0</v>
      </c>
      <c r="AF1944" s="211" t="str">
        <f>IF(AND(COUNTIFS($J$18:J1944,J1944)=1,AE1944=1),1,"")</f>
        <v/>
      </c>
      <c r="AG1944" s="211" t="str">
        <f>IF(C1944="","",IF(AND(COUNTIFS($J$18:J1944,J1944)=1,C1944&lt;&gt;""),1,""))</f>
        <v/>
      </c>
      <c r="AH1944" s="211" t="str">
        <f>IF(G1944="","",IF(AND(COUNTIFS($J$18:J1944,J1944)=1,G1944&lt;&gt;""),1,""))</f>
        <v/>
      </c>
      <c r="AI1944" s="28">
        <f t="shared" si="380"/>
        <v>44014086.982070781</v>
      </c>
      <c r="AJ1944" s="28">
        <f t="shared" si="381"/>
        <v>6419974.022188928</v>
      </c>
      <c r="AK1944" s="29">
        <f t="shared" si="382"/>
        <v>0.14586180158193707</v>
      </c>
      <c r="AL1944" s="210"/>
      <c r="AM1944" s="210"/>
      <c r="AN1944" s="210"/>
      <c r="AO1944" s="210"/>
      <c r="AP1944" s="45" t="str">
        <f t="shared" si="383"/>
        <v>20225</v>
      </c>
      <c r="AQ1944" s="45" t="str">
        <f t="shared" si="384"/>
        <v>20225JPY</v>
      </c>
    </row>
    <row r="1945" spans="1:43" s="15" customFormat="1">
      <c r="A1945" s="208" t="s">
        <v>40</v>
      </c>
      <c r="B1945" s="209">
        <v>2021</v>
      </c>
      <c r="C1945" s="209">
        <v>12</v>
      </c>
      <c r="D1945" s="57" t="str">
        <f t="shared" si="373"/>
        <v>Q3</v>
      </c>
      <c r="E1945" s="208" t="s">
        <v>41</v>
      </c>
      <c r="F1945" s="209">
        <v>2022</v>
      </c>
      <c r="G1945" s="209">
        <v>5</v>
      </c>
      <c r="H1945" s="213"/>
      <c r="I1945" s="57" t="str">
        <f t="shared" si="376"/>
        <v>Q1</v>
      </c>
      <c r="J1945" s="204" t="s">
        <v>1958</v>
      </c>
      <c r="K1945" s="213" t="s">
        <v>1959</v>
      </c>
      <c r="L1945" s="210" t="s">
        <v>79</v>
      </c>
      <c r="M1945" s="208" t="s">
        <v>47</v>
      </c>
      <c r="N1945" s="208">
        <v>1</v>
      </c>
      <c r="O1945" s="208"/>
      <c r="P1945" s="57" t="str">
        <f t="shared" si="377"/>
        <v>MAIN UNIT</v>
      </c>
      <c r="Q1945" s="208" t="s">
        <v>56</v>
      </c>
      <c r="R1945" s="208" t="s">
        <v>49</v>
      </c>
      <c r="S1945" s="208" t="s">
        <v>36</v>
      </c>
      <c r="T1945" s="208" t="s">
        <v>65</v>
      </c>
      <c r="U1945" s="208" t="s">
        <v>66</v>
      </c>
      <c r="V1945" s="208" t="s">
        <v>290</v>
      </c>
      <c r="W1945" s="208" t="s">
        <v>96</v>
      </c>
      <c r="X1945" s="34">
        <v>13220000</v>
      </c>
      <c r="Y1945" s="215" t="str">
        <f t="shared" si="375"/>
        <v>1</v>
      </c>
      <c r="Z1945" s="26">
        <f t="shared" si="374"/>
        <v>13220000</v>
      </c>
      <c r="AA1945" s="208">
        <v>6.2799999999999995E-2</v>
      </c>
      <c r="AB1945" s="35">
        <f t="shared" si="385"/>
        <v>830215.99999999988</v>
      </c>
      <c r="AC1945" s="27">
        <f t="shared" si="378"/>
        <v>74968.504799999995</v>
      </c>
      <c r="AD1945" s="212">
        <v>9.0300000000000005E-2</v>
      </c>
      <c r="AE1945" s="211">
        <f t="shared" si="379"/>
        <v>1</v>
      </c>
      <c r="AF1945" s="211">
        <f>IF(AND(COUNTIFS($J$18:J1945,J1945)=1,AE1945=1),1,"")</f>
        <v>1</v>
      </c>
      <c r="AG1945" s="211">
        <f>IF(C1945="","",IF(AND(COUNTIFS($J$18:J1945,J1945)=1,C1945&lt;&gt;""),1,""))</f>
        <v>1</v>
      </c>
      <c r="AH1945" s="211">
        <f>IF(G1945="","",IF(AND(COUNTIFS($J$18:J1945,J1945)=1,G1945&lt;&gt;""),1,""))</f>
        <v>1</v>
      </c>
      <c r="AI1945" s="28">
        <f t="shared" si="380"/>
        <v>44014086.982070781</v>
      </c>
      <c r="AJ1945" s="28">
        <f t="shared" si="381"/>
        <v>6419974.022188928</v>
      </c>
      <c r="AK1945" s="29">
        <f t="shared" si="382"/>
        <v>0.14586180158193707</v>
      </c>
      <c r="AL1945" s="210"/>
      <c r="AM1945" s="210"/>
      <c r="AN1945" s="210"/>
      <c r="AO1945" s="210"/>
      <c r="AP1945" s="45" t="str">
        <f t="shared" si="383"/>
        <v>20225</v>
      </c>
      <c r="AQ1945" s="45" t="str">
        <f t="shared" si="384"/>
        <v>20225JPY</v>
      </c>
    </row>
    <row r="1946" spans="1:43" s="15" customFormat="1">
      <c r="A1946" s="208" t="s">
        <v>40</v>
      </c>
      <c r="B1946" s="209">
        <v>2021</v>
      </c>
      <c r="C1946" s="209">
        <v>12</v>
      </c>
      <c r="D1946" s="57" t="str">
        <f t="shared" si="373"/>
        <v>Q3</v>
      </c>
      <c r="E1946" s="208" t="s">
        <v>41</v>
      </c>
      <c r="F1946" s="209">
        <v>2022</v>
      </c>
      <c r="G1946" s="209">
        <v>5</v>
      </c>
      <c r="H1946" s="213"/>
      <c r="I1946" s="57" t="str">
        <f t="shared" si="376"/>
        <v>Q1</v>
      </c>
      <c r="J1946" s="204" t="s">
        <v>1958</v>
      </c>
      <c r="K1946" s="213" t="s">
        <v>1959</v>
      </c>
      <c r="L1946" s="210" t="s">
        <v>79</v>
      </c>
      <c r="M1946" s="208" t="s">
        <v>47</v>
      </c>
      <c r="N1946" s="208">
        <v>1</v>
      </c>
      <c r="O1946" s="208"/>
      <c r="P1946" s="57" t="str">
        <f t="shared" si="377"/>
        <v>MAIN UNIT</v>
      </c>
      <c r="Q1946" s="208" t="s">
        <v>56</v>
      </c>
      <c r="R1946" s="208" t="s">
        <v>49</v>
      </c>
      <c r="S1946" s="208" t="s">
        <v>36</v>
      </c>
      <c r="T1946" s="208" t="s">
        <v>65</v>
      </c>
      <c r="U1946" s="208" t="s">
        <v>66</v>
      </c>
      <c r="V1946" s="208" t="s">
        <v>290</v>
      </c>
      <c r="W1946" s="208" t="s">
        <v>96</v>
      </c>
      <c r="X1946" s="34">
        <v>13220000</v>
      </c>
      <c r="Y1946" s="215" t="str">
        <f t="shared" si="375"/>
        <v>1</v>
      </c>
      <c r="Z1946" s="26">
        <f t="shared" si="374"/>
        <v>13220000</v>
      </c>
      <c r="AA1946" s="208">
        <v>6.2799999999999995E-2</v>
      </c>
      <c r="AB1946" s="35">
        <f t="shared" si="385"/>
        <v>830215.99999999988</v>
      </c>
      <c r="AC1946" s="27">
        <f t="shared" si="378"/>
        <v>74968.504799999995</v>
      </c>
      <c r="AD1946" s="212">
        <v>9.0300000000000005E-2</v>
      </c>
      <c r="AE1946" s="211">
        <f t="shared" si="379"/>
        <v>1</v>
      </c>
      <c r="AF1946" s="211" t="str">
        <f>IF(AND(COUNTIFS($J$18:J1946,J1946)=1,AE1946=1),1,"")</f>
        <v/>
      </c>
      <c r="AG1946" s="211" t="str">
        <f>IF(C1946="","",IF(AND(COUNTIFS($J$18:J1946,J1946)=1,C1946&lt;&gt;""),1,""))</f>
        <v/>
      </c>
      <c r="AH1946" s="211" t="str">
        <f>IF(G1946="","",IF(AND(COUNTIFS($J$18:J1946,J1946)=1,G1946&lt;&gt;""),1,""))</f>
        <v/>
      </c>
      <c r="AI1946" s="28">
        <f t="shared" si="380"/>
        <v>44014086.982070781</v>
      </c>
      <c r="AJ1946" s="28">
        <f t="shared" si="381"/>
        <v>6419974.022188928</v>
      </c>
      <c r="AK1946" s="29">
        <f t="shared" si="382"/>
        <v>0.14586180158193707</v>
      </c>
      <c r="AL1946" s="210"/>
      <c r="AM1946" s="210"/>
      <c r="AN1946" s="210"/>
      <c r="AO1946" s="210"/>
      <c r="AP1946" s="45" t="str">
        <f t="shared" si="383"/>
        <v>20225</v>
      </c>
      <c r="AQ1946" s="45" t="str">
        <f t="shared" si="384"/>
        <v>20225JPY</v>
      </c>
    </row>
    <row r="1947" spans="1:43" s="15" customFormat="1">
      <c r="A1947" s="208" t="s">
        <v>40</v>
      </c>
      <c r="B1947" s="209">
        <v>2021</v>
      </c>
      <c r="C1947" s="209">
        <v>12</v>
      </c>
      <c r="D1947" s="57" t="str">
        <f t="shared" si="373"/>
        <v>Q3</v>
      </c>
      <c r="E1947" s="208" t="s">
        <v>41</v>
      </c>
      <c r="F1947" s="209">
        <v>2022</v>
      </c>
      <c r="G1947" s="209">
        <v>5</v>
      </c>
      <c r="H1947" s="213"/>
      <c r="I1947" s="57" t="str">
        <f t="shared" si="376"/>
        <v>Q1</v>
      </c>
      <c r="J1947" s="204" t="s">
        <v>1958</v>
      </c>
      <c r="K1947" s="213" t="s">
        <v>1959</v>
      </c>
      <c r="L1947" s="210" t="s">
        <v>79</v>
      </c>
      <c r="M1947" s="208" t="s">
        <v>47</v>
      </c>
      <c r="N1947" s="208">
        <v>1</v>
      </c>
      <c r="O1947" s="208"/>
      <c r="P1947" s="57" t="str">
        <f t="shared" si="377"/>
        <v>MAIN UNIT</v>
      </c>
      <c r="Q1947" s="208" t="s">
        <v>56</v>
      </c>
      <c r="R1947" s="208" t="s">
        <v>49</v>
      </c>
      <c r="S1947" s="208" t="s">
        <v>36</v>
      </c>
      <c r="T1947" s="208" t="s">
        <v>65</v>
      </c>
      <c r="U1947" s="208" t="s">
        <v>66</v>
      </c>
      <c r="V1947" s="208" t="s">
        <v>290</v>
      </c>
      <c r="W1947" s="208" t="s">
        <v>96</v>
      </c>
      <c r="X1947" s="34">
        <v>13220000</v>
      </c>
      <c r="Y1947" s="215" t="str">
        <f t="shared" si="375"/>
        <v>1</v>
      </c>
      <c r="Z1947" s="26">
        <f t="shared" si="374"/>
        <v>13220000</v>
      </c>
      <c r="AA1947" s="208">
        <v>6.2799999999999995E-2</v>
      </c>
      <c r="AB1947" s="35">
        <f t="shared" si="385"/>
        <v>830215.99999999988</v>
      </c>
      <c r="AC1947" s="27">
        <f t="shared" si="378"/>
        <v>74968.504799999995</v>
      </c>
      <c r="AD1947" s="212">
        <v>9.0300000000000005E-2</v>
      </c>
      <c r="AE1947" s="211">
        <f t="shared" si="379"/>
        <v>1</v>
      </c>
      <c r="AF1947" s="211" t="str">
        <f>IF(AND(COUNTIFS($J$18:J1947,J1947)=1,AE1947=1),1,"")</f>
        <v/>
      </c>
      <c r="AG1947" s="211" t="str">
        <f>IF(C1947="","",IF(AND(COUNTIFS($J$18:J1947,J1947)=1,C1947&lt;&gt;""),1,""))</f>
        <v/>
      </c>
      <c r="AH1947" s="211" t="str">
        <f>IF(G1947="","",IF(AND(COUNTIFS($J$18:J1947,J1947)=1,G1947&lt;&gt;""),1,""))</f>
        <v/>
      </c>
      <c r="AI1947" s="28">
        <f t="shared" si="380"/>
        <v>44014086.982070781</v>
      </c>
      <c r="AJ1947" s="28">
        <f t="shared" si="381"/>
        <v>6419974.022188928</v>
      </c>
      <c r="AK1947" s="29">
        <f t="shared" si="382"/>
        <v>0.14586180158193707</v>
      </c>
      <c r="AL1947" s="210"/>
      <c r="AM1947" s="210"/>
      <c r="AN1947" s="210"/>
      <c r="AO1947" s="210"/>
      <c r="AP1947" s="45" t="str">
        <f t="shared" si="383"/>
        <v>20225</v>
      </c>
      <c r="AQ1947" s="45" t="str">
        <f t="shared" si="384"/>
        <v>20225JPY</v>
      </c>
    </row>
    <row r="1948" spans="1:43" s="15" customFormat="1">
      <c r="A1948" s="208" t="s">
        <v>40</v>
      </c>
      <c r="B1948" s="209">
        <v>2021</v>
      </c>
      <c r="C1948" s="209">
        <v>12</v>
      </c>
      <c r="D1948" s="57" t="str">
        <f t="shared" si="373"/>
        <v>Q3</v>
      </c>
      <c r="E1948" s="208" t="s">
        <v>41</v>
      </c>
      <c r="F1948" s="209">
        <v>2022</v>
      </c>
      <c r="G1948" s="209">
        <v>5</v>
      </c>
      <c r="H1948" s="213"/>
      <c r="I1948" s="57" t="str">
        <f t="shared" si="376"/>
        <v>Q1</v>
      </c>
      <c r="J1948" s="204" t="s">
        <v>1958</v>
      </c>
      <c r="K1948" s="213" t="s">
        <v>1959</v>
      </c>
      <c r="L1948" s="210" t="s">
        <v>79</v>
      </c>
      <c r="M1948" s="208" t="s">
        <v>47</v>
      </c>
      <c r="N1948" s="208">
        <v>1</v>
      </c>
      <c r="O1948" s="208"/>
      <c r="P1948" s="57" t="str">
        <f t="shared" si="377"/>
        <v>MAIN UNIT</v>
      </c>
      <c r="Q1948" s="208" t="s">
        <v>56</v>
      </c>
      <c r="R1948" s="208" t="s">
        <v>49</v>
      </c>
      <c r="S1948" s="208" t="s">
        <v>36</v>
      </c>
      <c r="T1948" s="208" t="s">
        <v>65</v>
      </c>
      <c r="U1948" s="208" t="s">
        <v>66</v>
      </c>
      <c r="V1948" s="208" t="s">
        <v>290</v>
      </c>
      <c r="W1948" s="208" t="s">
        <v>96</v>
      </c>
      <c r="X1948" s="34">
        <v>13220000</v>
      </c>
      <c r="Y1948" s="215" t="str">
        <f t="shared" si="375"/>
        <v>1</v>
      </c>
      <c r="Z1948" s="26">
        <f t="shared" si="374"/>
        <v>13220000</v>
      </c>
      <c r="AA1948" s="208">
        <v>6.2799999999999995E-2</v>
      </c>
      <c r="AB1948" s="35">
        <f t="shared" si="385"/>
        <v>830215.99999999988</v>
      </c>
      <c r="AC1948" s="27">
        <f t="shared" si="378"/>
        <v>74968.504799999995</v>
      </c>
      <c r="AD1948" s="212">
        <v>9.0300000000000005E-2</v>
      </c>
      <c r="AE1948" s="211">
        <f t="shared" si="379"/>
        <v>1</v>
      </c>
      <c r="AF1948" s="211" t="str">
        <f>IF(AND(COUNTIFS($J$18:J1948,J1948)=1,AE1948=1),1,"")</f>
        <v/>
      </c>
      <c r="AG1948" s="211" t="str">
        <f>IF(C1948="","",IF(AND(COUNTIFS($J$18:J1948,J1948)=1,C1948&lt;&gt;""),1,""))</f>
        <v/>
      </c>
      <c r="AH1948" s="211" t="str">
        <f>IF(G1948="","",IF(AND(COUNTIFS($J$18:J1948,J1948)=1,G1948&lt;&gt;""),1,""))</f>
        <v/>
      </c>
      <c r="AI1948" s="28">
        <f t="shared" si="380"/>
        <v>44014086.982070781</v>
      </c>
      <c r="AJ1948" s="28">
        <f t="shared" si="381"/>
        <v>6419974.022188928</v>
      </c>
      <c r="AK1948" s="29">
        <f t="shared" si="382"/>
        <v>0.14586180158193707</v>
      </c>
      <c r="AL1948" s="210"/>
      <c r="AM1948" s="210"/>
      <c r="AN1948" s="210"/>
      <c r="AO1948" s="210"/>
      <c r="AP1948" s="45" t="str">
        <f t="shared" si="383"/>
        <v>20225</v>
      </c>
      <c r="AQ1948" s="45" t="str">
        <f t="shared" si="384"/>
        <v>20225JPY</v>
      </c>
    </row>
    <row r="1949" spans="1:43" s="15" customFormat="1">
      <c r="A1949" s="208" t="s">
        <v>40</v>
      </c>
      <c r="B1949" s="209">
        <v>2021</v>
      </c>
      <c r="C1949" s="209">
        <v>12</v>
      </c>
      <c r="D1949" s="57" t="str">
        <f t="shared" si="373"/>
        <v>Q3</v>
      </c>
      <c r="E1949" s="208" t="s">
        <v>41</v>
      </c>
      <c r="F1949" s="209">
        <v>2022</v>
      </c>
      <c r="G1949" s="209">
        <v>5</v>
      </c>
      <c r="H1949" s="213"/>
      <c r="I1949" s="57" t="str">
        <f t="shared" si="376"/>
        <v>Q1</v>
      </c>
      <c r="J1949" s="204" t="s">
        <v>1960</v>
      </c>
      <c r="K1949" s="213" t="s">
        <v>1961</v>
      </c>
      <c r="L1949" s="210" t="s">
        <v>55</v>
      </c>
      <c r="M1949" s="208" t="s">
        <v>47</v>
      </c>
      <c r="N1949" s="208">
        <v>1</v>
      </c>
      <c r="O1949" s="208"/>
      <c r="P1949" s="57" t="str">
        <f t="shared" si="377"/>
        <v>MAIN UNIT</v>
      </c>
      <c r="Q1949" s="208" t="s">
        <v>56</v>
      </c>
      <c r="R1949" s="208" t="s">
        <v>49</v>
      </c>
      <c r="S1949" s="208" t="s">
        <v>38</v>
      </c>
      <c r="T1949" s="208" t="s">
        <v>326</v>
      </c>
      <c r="U1949" s="208" t="s">
        <v>137</v>
      </c>
      <c r="V1949" s="208" t="s">
        <v>899</v>
      </c>
      <c r="W1949" s="208" t="s">
        <v>51</v>
      </c>
      <c r="X1949" s="34">
        <v>768000</v>
      </c>
      <c r="Y1949" s="215" t="str">
        <f t="shared" si="375"/>
        <v>1.13</v>
      </c>
      <c r="Z1949" s="26">
        <f t="shared" si="374"/>
        <v>768000</v>
      </c>
      <c r="AA1949" s="208">
        <v>1.1950000000000001</v>
      </c>
      <c r="AB1949" s="35">
        <f t="shared" si="385"/>
        <v>812176.99115044263</v>
      </c>
      <c r="AC1949" s="27">
        <f t="shared" si="378"/>
        <v>122882.37876106196</v>
      </c>
      <c r="AD1949" s="212">
        <v>0.15129999999999999</v>
      </c>
      <c r="AE1949" s="211">
        <f t="shared" si="379"/>
        <v>1</v>
      </c>
      <c r="AF1949" s="211">
        <f>IF(AND(COUNTIFS($J$18:J1949,J1949)=1,AE1949=1),1,"")</f>
        <v>1</v>
      </c>
      <c r="AG1949" s="211">
        <f>IF(C1949="","",IF(AND(COUNTIFS($J$18:J1949,J1949)=1,C1949&lt;&gt;""),1,""))</f>
        <v>1</v>
      </c>
      <c r="AH1949" s="211">
        <f>IF(G1949="","",IF(AND(COUNTIFS($J$18:J1949,J1949)=1,G1949&lt;&gt;""),1,""))</f>
        <v>1</v>
      </c>
      <c r="AI1949" s="28">
        <f t="shared" si="380"/>
        <v>44014086.982070781</v>
      </c>
      <c r="AJ1949" s="28">
        <f t="shared" si="381"/>
        <v>6419974.022188928</v>
      </c>
      <c r="AK1949" s="29">
        <f t="shared" si="382"/>
        <v>0.14586180158193707</v>
      </c>
      <c r="AL1949" s="210"/>
      <c r="AM1949" s="210"/>
      <c r="AN1949" s="210"/>
      <c r="AO1949" s="210"/>
      <c r="AP1949" s="45" t="str">
        <f t="shared" si="383"/>
        <v>20225</v>
      </c>
      <c r="AQ1949" s="45" t="str">
        <f t="shared" si="384"/>
        <v>20225RMB</v>
      </c>
    </row>
    <row r="1950" spans="1:43" s="15" customFormat="1">
      <c r="A1950" s="208" t="s">
        <v>40</v>
      </c>
      <c r="B1950" s="209">
        <v>2021</v>
      </c>
      <c r="C1950" s="209">
        <v>12</v>
      </c>
      <c r="D1950" s="57" t="str">
        <f t="shared" si="373"/>
        <v>Q3</v>
      </c>
      <c r="E1950" s="208" t="s">
        <v>41</v>
      </c>
      <c r="F1950" s="209">
        <v>2022</v>
      </c>
      <c r="G1950" s="209">
        <v>5</v>
      </c>
      <c r="H1950" s="213"/>
      <c r="I1950" s="57" t="str">
        <f t="shared" si="376"/>
        <v>Q1</v>
      </c>
      <c r="J1950" s="204" t="s">
        <v>1962</v>
      </c>
      <c r="K1950" s="213" t="s">
        <v>1963</v>
      </c>
      <c r="L1950" s="210" t="s">
        <v>55</v>
      </c>
      <c r="M1950" s="208" t="s">
        <v>47</v>
      </c>
      <c r="N1950" s="208">
        <v>1</v>
      </c>
      <c r="O1950" s="208"/>
      <c r="P1950" s="57" t="str">
        <f t="shared" si="377"/>
        <v>MAIN UNIT</v>
      </c>
      <c r="Q1950" s="208" t="s">
        <v>56</v>
      </c>
      <c r="R1950" s="208" t="s">
        <v>49</v>
      </c>
      <c r="S1950" s="208" t="s">
        <v>38</v>
      </c>
      <c r="T1950" s="208" t="s">
        <v>326</v>
      </c>
      <c r="U1950" s="208" t="s">
        <v>137</v>
      </c>
      <c r="V1950" s="208" t="s">
        <v>899</v>
      </c>
      <c r="W1950" s="208" t="s">
        <v>51</v>
      </c>
      <c r="X1950" s="34">
        <v>730000</v>
      </c>
      <c r="Y1950" s="215" t="str">
        <f t="shared" si="375"/>
        <v>1.13</v>
      </c>
      <c r="Z1950" s="26">
        <f t="shared" si="374"/>
        <v>730000</v>
      </c>
      <c r="AA1950" s="208">
        <v>1.1950000000000001</v>
      </c>
      <c r="AB1950" s="35">
        <f t="shared" si="385"/>
        <v>771991.15044247801</v>
      </c>
      <c r="AC1950" s="27">
        <f t="shared" si="378"/>
        <v>123827.38053097346</v>
      </c>
      <c r="AD1950" s="212">
        <v>0.16039999999999999</v>
      </c>
      <c r="AE1950" s="211">
        <f t="shared" si="379"/>
        <v>1</v>
      </c>
      <c r="AF1950" s="211">
        <f>IF(AND(COUNTIFS($J$18:J1950,J1950)=1,AE1950=1),1,"")</f>
        <v>1</v>
      </c>
      <c r="AG1950" s="211">
        <f>IF(C1950="","",IF(AND(COUNTIFS($J$18:J1950,J1950)=1,C1950&lt;&gt;""),1,""))</f>
        <v>1</v>
      </c>
      <c r="AH1950" s="211">
        <f>IF(G1950="","",IF(AND(COUNTIFS($J$18:J1950,J1950)=1,G1950&lt;&gt;""),1,""))</f>
        <v>1</v>
      </c>
      <c r="AI1950" s="28">
        <f t="shared" si="380"/>
        <v>44014086.982070781</v>
      </c>
      <c r="AJ1950" s="28">
        <f t="shared" si="381"/>
        <v>6419974.022188928</v>
      </c>
      <c r="AK1950" s="29">
        <f t="shared" si="382"/>
        <v>0.14586180158193707</v>
      </c>
      <c r="AL1950" s="210"/>
      <c r="AM1950" s="210"/>
      <c r="AN1950" s="210"/>
      <c r="AO1950" s="210"/>
      <c r="AP1950" s="45" t="str">
        <f t="shared" si="383"/>
        <v>20225</v>
      </c>
      <c r="AQ1950" s="45" t="str">
        <f t="shared" si="384"/>
        <v>20225RMB</v>
      </c>
    </row>
    <row r="1951" spans="1:43" s="15" customFormat="1">
      <c r="A1951" s="208" t="s">
        <v>40</v>
      </c>
      <c r="B1951" s="209">
        <v>2021</v>
      </c>
      <c r="C1951" s="209">
        <v>4</v>
      </c>
      <c r="D1951" s="57" t="str">
        <f t="shared" si="373"/>
        <v>Q1</v>
      </c>
      <c r="E1951" s="208" t="s">
        <v>41</v>
      </c>
      <c r="F1951" s="209">
        <v>2022</v>
      </c>
      <c r="G1951" s="209">
        <v>6</v>
      </c>
      <c r="H1951" s="213"/>
      <c r="I1951" s="57" t="str">
        <f t="shared" si="376"/>
        <v>Q1</v>
      </c>
      <c r="J1951" s="204" t="s">
        <v>1636</v>
      </c>
      <c r="K1951" s="213" t="s">
        <v>1637</v>
      </c>
      <c r="L1951" s="210" t="s">
        <v>55</v>
      </c>
      <c r="M1951" s="208" t="s">
        <v>47</v>
      </c>
      <c r="N1951" s="208">
        <v>1</v>
      </c>
      <c r="O1951" s="208"/>
      <c r="P1951" s="57" t="str">
        <f t="shared" si="377"/>
        <v>MAIN UNIT</v>
      </c>
      <c r="Q1951" s="208" t="s">
        <v>56</v>
      </c>
      <c r="R1951" s="208" t="s">
        <v>49</v>
      </c>
      <c r="S1951" s="208" t="s">
        <v>37</v>
      </c>
      <c r="T1951" s="208" t="s">
        <v>75</v>
      </c>
      <c r="U1951" s="208" t="s">
        <v>58</v>
      </c>
      <c r="V1951" s="208" t="s">
        <v>156</v>
      </c>
      <c r="W1951" s="208" t="s">
        <v>51</v>
      </c>
      <c r="X1951" s="34">
        <v>500000</v>
      </c>
      <c r="Y1951" s="215" t="str">
        <f t="shared" si="375"/>
        <v>1.13</v>
      </c>
      <c r="Z1951" s="26">
        <f t="shared" si="374"/>
        <v>500000</v>
      </c>
      <c r="AA1951" s="208">
        <v>1.175</v>
      </c>
      <c r="AB1951" s="35">
        <f t="shared" si="385"/>
        <v>519911.50442477886</v>
      </c>
      <c r="AC1951" s="27">
        <f t="shared" si="378"/>
        <v>81678.097345132759</v>
      </c>
      <c r="AD1951" s="212">
        <v>0.15709999999999999</v>
      </c>
      <c r="AE1951" s="211">
        <f t="shared" si="379"/>
        <v>1</v>
      </c>
      <c r="AF1951" s="211" t="str">
        <f>IF(AND(COUNTIFS($J$18:J1951,J1951)=1,AE1951=1),1,"")</f>
        <v/>
      </c>
      <c r="AG1951" s="211" t="str">
        <f>IF(C1951="","",IF(AND(COUNTIFS($J$18:J1951,J1951)=1,C1951&lt;&gt;""),1,""))</f>
        <v/>
      </c>
      <c r="AH1951" s="211" t="str">
        <f>IF(G1951="","",IF(AND(COUNTIFS($J$18:J1951,J1951)=1,G1951&lt;&gt;""),1,""))</f>
        <v/>
      </c>
      <c r="AI1951" s="28">
        <f t="shared" si="380"/>
        <v>35682787.057522133</v>
      </c>
      <c r="AJ1951" s="28">
        <f t="shared" si="381"/>
        <v>5833368.3789623892</v>
      </c>
      <c r="AK1951" s="29">
        <f t="shared" si="382"/>
        <v>0.16347849649632909</v>
      </c>
      <c r="AL1951" s="210"/>
      <c r="AM1951" s="210"/>
      <c r="AN1951" s="210"/>
      <c r="AO1951" s="210"/>
      <c r="AP1951" s="45" t="str">
        <f t="shared" si="383"/>
        <v>20226</v>
      </c>
      <c r="AQ1951" s="45" t="str">
        <f t="shared" si="384"/>
        <v>20226RMB</v>
      </c>
    </row>
    <row r="1952" spans="1:43" s="15" customFormat="1">
      <c r="A1952" s="208" t="s">
        <v>40</v>
      </c>
      <c r="B1952" s="209">
        <v>2021</v>
      </c>
      <c r="C1952" s="209">
        <v>4</v>
      </c>
      <c r="D1952" s="57" t="str">
        <f t="shared" si="373"/>
        <v>Q1</v>
      </c>
      <c r="E1952" s="208" t="s">
        <v>41</v>
      </c>
      <c r="F1952" s="209">
        <v>2022</v>
      </c>
      <c r="G1952" s="209">
        <v>6</v>
      </c>
      <c r="H1952" s="213"/>
      <c r="I1952" s="57" t="str">
        <f t="shared" si="376"/>
        <v>Q1</v>
      </c>
      <c r="J1952" s="204" t="s">
        <v>1636</v>
      </c>
      <c r="K1952" s="213" t="s">
        <v>1637</v>
      </c>
      <c r="L1952" s="210" t="s">
        <v>55</v>
      </c>
      <c r="M1952" s="208" t="s">
        <v>47</v>
      </c>
      <c r="N1952" s="208">
        <v>1</v>
      </c>
      <c r="O1952" s="208"/>
      <c r="P1952" s="57" t="str">
        <f t="shared" si="377"/>
        <v>MAIN UNIT</v>
      </c>
      <c r="Q1952" s="208" t="s">
        <v>56</v>
      </c>
      <c r="R1952" s="208" t="s">
        <v>49</v>
      </c>
      <c r="S1952" s="208" t="s">
        <v>37</v>
      </c>
      <c r="T1952" s="208" t="s">
        <v>75</v>
      </c>
      <c r="U1952" s="208" t="s">
        <v>58</v>
      </c>
      <c r="V1952" s="208" t="s">
        <v>156</v>
      </c>
      <c r="W1952" s="208" t="s">
        <v>51</v>
      </c>
      <c r="X1952" s="34">
        <v>500000</v>
      </c>
      <c r="Y1952" s="215" t="str">
        <f t="shared" si="375"/>
        <v>1.13</v>
      </c>
      <c r="Z1952" s="26">
        <f t="shared" si="374"/>
        <v>500000</v>
      </c>
      <c r="AA1952" s="208">
        <v>1.175</v>
      </c>
      <c r="AB1952" s="35">
        <f t="shared" si="385"/>
        <v>519911.50442477886</v>
      </c>
      <c r="AC1952" s="27">
        <f t="shared" si="378"/>
        <v>81678.097345132759</v>
      </c>
      <c r="AD1952" s="212">
        <v>0.15709999999999999</v>
      </c>
      <c r="AE1952" s="211">
        <f t="shared" si="379"/>
        <v>1</v>
      </c>
      <c r="AF1952" s="211" t="str">
        <f>IF(AND(COUNTIFS($J$18:J1952,J1952)=1,AE1952=1),1,"")</f>
        <v/>
      </c>
      <c r="AG1952" s="211" t="str">
        <f>IF(C1952="","",IF(AND(COUNTIFS($J$18:J1952,J1952)=1,C1952&lt;&gt;""),1,""))</f>
        <v/>
      </c>
      <c r="AH1952" s="211" t="str">
        <f>IF(G1952="","",IF(AND(COUNTIFS($J$18:J1952,J1952)=1,G1952&lt;&gt;""),1,""))</f>
        <v/>
      </c>
      <c r="AI1952" s="28">
        <f t="shared" si="380"/>
        <v>35682787.057522133</v>
      </c>
      <c r="AJ1952" s="28">
        <f t="shared" si="381"/>
        <v>5833368.3789623892</v>
      </c>
      <c r="AK1952" s="29">
        <f t="shared" si="382"/>
        <v>0.16347849649632909</v>
      </c>
      <c r="AL1952" s="210"/>
      <c r="AM1952" s="210"/>
      <c r="AN1952" s="210"/>
      <c r="AO1952" s="210"/>
      <c r="AP1952" s="45" t="str">
        <f t="shared" si="383"/>
        <v>20226</v>
      </c>
      <c r="AQ1952" s="45" t="str">
        <f t="shared" si="384"/>
        <v>20226RMB</v>
      </c>
    </row>
    <row r="1953" spans="1:43" s="15" customFormat="1">
      <c r="A1953" s="208" t="s">
        <v>40</v>
      </c>
      <c r="B1953" s="209">
        <v>2021</v>
      </c>
      <c r="C1953" s="209">
        <v>6</v>
      </c>
      <c r="D1953" s="57" t="str">
        <f t="shared" si="373"/>
        <v>Q1</v>
      </c>
      <c r="E1953" s="208" t="s">
        <v>41</v>
      </c>
      <c r="F1953" s="209">
        <v>2022</v>
      </c>
      <c r="G1953" s="209">
        <v>6</v>
      </c>
      <c r="H1953" s="213"/>
      <c r="I1953" s="57" t="str">
        <f t="shared" si="376"/>
        <v>Q1</v>
      </c>
      <c r="J1953" s="204" t="s">
        <v>1964</v>
      </c>
      <c r="K1953" s="213" t="s">
        <v>1965</v>
      </c>
      <c r="L1953" s="210" t="s">
        <v>55</v>
      </c>
      <c r="M1953" s="208" t="s">
        <v>47</v>
      </c>
      <c r="N1953" s="208">
        <v>1</v>
      </c>
      <c r="O1953" s="208"/>
      <c r="P1953" s="57" t="str">
        <f t="shared" si="377"/>
        <v>MAIN UNIT</v>
      </c>
      <c r="Q1953" s="208" t="s">
        <v>48</v>
      </c>
      <c r="R1953" s="208" t="s">
        <v>49</v>
      </c>
      <c r="S1953" s="208" t="s">
        <v>37</v>
      </c>
      <c r="T1953" s="208" t="s">
        <v>303</v>
      </c>
      <c r="U1953" s="208" t="s">
        <v>58</v>
      </c>
      <c r="V1953" s="208" t="s">
        <v>89</v>
      </c>
      <c r="W1953" s="208" t="s">
        <v>51</v>
      </c>
      <c r="X1953" s="34">
        <v>799000</v>
      </c>
      <c r="Y1953" s="215" t="str">
        <f t="shared" si="375"/>
        <v>1.13</v>
      </c>
      <c r="Z1953" s="26">
        <f t="shared" si="374"/>
        <v>799000</v>
      </c>
      <c r="AA1953" s="208">
        <v>1.175</v>
      </c>
      <c r="AB1953" s="35">
        <f t="shared" si="385"/>
        <v>830818.5840707965</v>
      </c>
      <c r="AC1953" s="27">
        <f t="shared" si="378"/>
        <v>216594.40486725664</v>
      </c>
      <c r="AD1953" s="212">
        <v>0.26069999999999999</v>
      </c>
      <c r="AE1953" s="211">
        <f t="shared" si="379"/>
        <v>0</v>
      </c>
      <c r="AF1953" s="211" t="str">
        <f>IF(AND(COUNTIFS($J$18:J1953,J1953)=1,AE1953=1),1,"")</f>
        <v/>
      </c>
      <c r="AG1953" s="211">
        <f>IF(C1953="","",IF(AND(COUNTIFS($J$18:J1953,J1953)=1,C1953&lt;&gt;""),1,""))</f>
        <v>1</v>
      </c>
      <c r="AH1953" s="211">
        <f>IF(G1953="","",IF(AND(COUNTIFS($J$18:J1953,J1953)=1,G1953&lt;&gt;""),1,""))</f>
        <v>1</v>
      </c>
      <c r="AI1953" s="28">
        <f t="shared" si="380"/>
        <v>35682787.057522133</v>
      </c>
      <c r="AJ1953" s="28">
        <f t="shared" si="381"/>
        <v>5833368.3789623892</v>
      </c>
      <c r="AK1953" s="29">
        <f t="shared" si="382"/>
        <v>0.16347849649632909</v>
      </c>
      <c r="AL1953" s="210"/>
      <c r="AM1953" s="210"/>
      <c r="AN1953" s="210"/>
      <c r="AO1953" s="210"/>
      <c r="AP1953" s="45" t="str">
        <f t="shared" si="383"/>
        <v>20226</v>
      </c>
      <c r="AQ1953" s="45" t="str">
        <f t="shared" si="384"/>
        <v>20226RMB</v>
      </c>
    </row>
    <row r="1954" spans="1:43" s="15" customFormat="1">
      <c r="A1954" s="208" t="s">
        <v>40</v>
      </c>
      <c r="B1954" s="209">
        <v>2021</v>
      </c>
      <c r="C1954" s="209">
        <v>6</v>
      </c>
      <c r="D1954" s="57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208" t="s">
        <v>41</v>
      </c>
      <c r="F1954" s="209">
        <v>2022</v>
      </c>
      <c r="G1954" s="209">
        <v>6</v>
      </c>
      <c r="H1954" s="213"/>
      <c r="I1954" s="57" t="str">
        <f t="shared" si="376"/>
        <v>Q1</v>
      </c>
      <c r="J1954" s="204" t="s">
        <v>1966</v>
      </c>
      <c r="K1954" s="213" t="s">
        <v>1845</v>
      </c>
      <c r="L1954" s="210" t="s">
        <v>55</v>
      </c>
      <c r="M1954" s="208" t="s">
        <v>47</v>
      </c>
      <c r="N1954" s="208">
        <v>1</v>
      </c>
      <c r="O1954" s="208"/>
      <c r="P1954" s="57" t="str">
        <f t="shared" si="377"/>
        <v>MAIN UNIT</v>
      </c>
      <c r="Q1954" s="208" t="s">
        <v>48</v>
      </c>
      <c r="R1954" s="208" t="s">
        <v>49</v>
      </c>
      <c r="S1954" s="208" t="s">
        <v>38</v>
      </c>
      <c r="T1954" s="208" t="s">
        <v>1846</v>
      </c>
      <c r="U1954" s="208" t="s">
        <v>137</v>
      </c>
      <c r="V1954" s="208" t="s">
        <v>122</v>
      </c>
      <c r="W1954" s="208" t="s">
        <v>51</v>
      </c>
      <c r="X1954" s="34">
        <v>495000</v>
      </c>
      <c r="Y1954" s="215" t="str">
        <f t="shared" si="375"/>
        <v>1.13</v>
      </c>
      <c r="Z1954" s="26">
        <f t="shared" ref="Z1954:Z2017" si="387">IF(X1954="","",X1954*MAX(O1954,N1954))</f>
        <v>495000</v>
      </c>
      <c r="AA1954" s="208">
        <v>1.175</v>
      </c>
      <c r="AB1954" s="35">
        <f t="shared" si="385"/>
        <v>514712.38938053104</v>
      </c>
      <c r="AC1954" s="27">
        <f t="shared" si="378"/>
        <v>56875.719026548679</v>
      </c>
      <c r="AD1954" s="212">
        <v>0.1105</v>
      </c>
      <c r="AE1954" s="211">
        <f t="shared" si="379"/>
        <v>0</v>
      </c>
      <c r="AF1954" s="211" t="str">
        <f>IF(AND(COUNTIFS($J$18:J1954,J1954)=1,AE1954=1),1,"")</f>
        <v/>
      </c>
      <c r="AG1954" s="211">
        <f>IF(C1954="","",IF(AND(COUNTIFS($J$18:J1954,J1954)=1,C1954&lt;&gt;""),1,""))</f>
        <v>1</v>
      </c>
      <c r="AH1954" s="211">
        <f>IF(G1954="","",IF(AND(COUNTIFS($J$18:J1954,J1954)=1,G1954&lt;&gt;""),1,""))</f>
        <v>1</v>
      </c>
      <c r="AI1954" s="28">
        <f t="shared" si="380"/>
        <v>35682787.057522133</v>
      </c>
      <c r="AJ1954" s="28">
        <f t="shared" si="381"/>
        <v>5833368.3789623892</v>
      </c>
      <c r="AK1954" s="29">
        <f t="shared" si="382"/>
        <v>0.16347849649632909</v>
      </c>
      <c r="AL1954" s="210"/>
      <c r="AM1954" s="210"/>
      <c r="AN1954" s="210"/>
      <c r="AO1954" s="210"/>
      <c r="AP1954" s="45" t="str">
        <f t="shared" si="383"/>
        <v>20226</v>
      </c>
      <c r="AQ1954" s="45" t="str">
        <f t="shared" si="384"/>
        <v>20226RMB</v>
      </c>
    </row>
    <row r="1955" spans="1:43" s="15" customFormat="1">
      <c r="A1955" s="208" t="s">
        <v>40</v>
      </c>
      <c r="B1955" s="209">
        <v>2021</v>
      </c>
      <c r="C1955" s="209">
        <v>6</v>
      </c>
      <c r="D1955" s="57" t="str">
        <f t="shared" si="386"/>
        <v>Q1</v>
      </c>
      <c r="E1955" s="208" t="s">
        <v>41</v>
      </c>
      <c r="F1955" s="209">
        <v>2022</v>
      </c>
      <c r="G1955" s="209">
        <v>6</v>
      </c>
      <c r="H1955" s="213"/>
      <c r="I1955" s="57" t="str">
        <f t="shared" si="376"/>
        <v>Q1</v>
      </c>
      <c r="J1955" s="204" t="s">
        <v>1966</v>
      </c>
      <c r="K1955" s="213" t="s">
        <v>1845</v>
      </c>
      <c r="L1955" s="210" t="s">
        <v>55</v>
      </c>
      <c r="M1955" s="208" t="s">
        <v>47</v>
      </c>
      <c r="N1955" s="208">
        <v>1</v>
      </c>
      <c r="O1955" s="208"/>
      <c r="P1955" s="57" t="str">
        <f t="shared" si="377"/>
        <v>MAIN UNIT</v>
      </c>
      <c r="Q1955" s="208" t="s">
        <v>48</v>
      </c>
      <c r="R1955" s="208" t="s">
        <v>49</v>
      </c>
      <c r="S1955" s="208" t="s">
        <v>38</v>
      </c>
      <c r="T1955" s="208" t="s">
        <v>1846</v>
      </c>
      <c r="U1955" s="208" t="s">
        <v>137</v>
      </c>
      <c r="V1955" s="208" t="s">
        <v>122</v>
      </c>
      <c r="W1955" s="208" t="s">
        <v>51</v>
      </c>
      <c r="X1955" s="34">
        <v>495000</v>
      </c>
      <c r="Y1955" s="215" t="str">
        <f t="shared" si="375"/>
        <v>1.13</v>
      </c>
      <c r="Z1955" s="26">
        <f t="shared" si="387"/>
        <v>495000</v>
      </c>
      <c r="AA1955" s="208">
        <v>1.175</v>
      </c>
      <c r="AB1955" s="35">
        <f t="shared" si="385"/>
        <v>514712.38938053104</v>
      </c>
      <c r="AC1955" s="27">
        <f t="shared" si="378"/>
        <v>56875.719026548679</v>
      </c>
      <c r="AD1955" s="212">
        <v>0.1105</v>
      </c>
      <c r="AE1955" s="211">
        <f t="shared" si="379"/>
        <v>0</v>
      </c>
      <c r="AF1955" s="211" t="str">
        <f>IF(AND(COUNTIFS($J$18:J1955,J1955)=1,AE1955=1),1,"")</f>
        <v/>
      </c>
      <c r="AG1955" s="211" t="str">
        <f>IF(C1955="","",IF(AND(COUNTIFS($J$18:J1955,J1955)=1,C1955&lt;&gt;""),1,""))</f>
        <v/>
      </c>
      <c r="AH1955" s="211" t="str">
        <f>IF(G1955="","",IF(AND(COUNTIFS($J$18:J1955,J1955)=1,G1955&lt;&gt;""),1,""))</f>
        <v/>
      </c>
      <c r="AI1955" s="28">
        <f t="shared" si="380"/>
        <v>35682787.057522133</v>
      </c>
      <c r="AJ1955" s="28">
        <f t="shared" si="381"/>
        <v>5833368.3789623892</v>
      </c>
      <c r="AK1955" s="29">
        <f t="shared" si="382"/>
        <v>0.16347849649632909</v>
      </c>
      <c r="AL1955" s="210"/>
      <c r="AM1955" s="210"/>
      <c r="AN1955" s="210"/>
      <c r="AO1955" s="210"/>
      <c r="AP1955" s="45" t="str">
        <f t="shared" si="383"/>
        <v>20226</v>
      </c>
      <c r="AQ1955" s="45" t="str">
        <f t="shared" si="384"/>
        <v>20226RMB</v>
      </c>
    </row>
    <row r="1956" spans="1:43" s="15" customFormat="1">
      <c r="A1956" s="208" t="s">
        <v>40</v>
      </c>
      <c r="B1956" s="209">
        <v>2021</v>
      </c>
      <c r="C1956" s="209">
        <v>6</v>
      </c>
      <c r="D1956" s="57" t="str">
        <f t="shared" si="386"/>
        <v>Q1</v>
      </c>
      <c r="E1956" s="208" t="s">
        <v>41</v>
      </c>
      <c r="F1956" s="209">
        <v>2022</v>
      </c>
      <c r="G1956" s="209">
        <v>6</v>
      </c>
      <c r="H1956" s="213"/>
      <c r="I1956" s="57" t="str">
        <f t="shared" si="376"/>
        <v>Q1</v>
      </c>
      <c r="J1956" s="204" t="s">
        <v>1966</v>
      </c>
      <c r="K1956" s="213" t="s">
        <v>1845</v>
      </c>
      <c r="L1956" s="210" t="s">
        <v>55</v>
      </c>
      <c r="M1956" s="208" t="s">
        <v>47</v>
      </c>
      <c r="N1956" s="208">
        <v>1</v>
      </c>
      <c r="O1956" s="208"/>
      <c r="P1956" s="57" t="str">
        <f t="shared" si="377"/>
        <v>MAIN UNIT</v>
      </c>
      <c r="Q1956" s="208" t="s">
        <v>48</v>
      </c>
      <c r="R1956" s="208" t="s">
        <v>49</v>
      </c>
      <c r="S1956" s="208" t="s">
        <v>38</v>
      </c>
      <c r="T1956" s="208" t="s">
        <v>1846</v>
      </c>
      <c r="U1956" s="208" t="s">
        <v>137</v>
      </c>
      <c r="V1956" s="208" t="s">
        <v>122</v>
      </c>
      <c r="W1956" s="208" t="s">
        <v>51</v>
      </c>
      <c r="X1956" s="34">
        <v>495000</v>
      </c>
      <c r="Y1956" s="215" t="str">
        <f t="shared" si="375"/>
        <v>1.13</v>
      </c>
      <c r="Z1956" s="26">
        <f t="shared" si="387"/>
        <v>495000</v>
      </c>
      <c r="AA1956" s="208">
        <v>1.175</v>
      </c>
      <c r="AB1956" s="35">
        <f t="shared" si="385"/>
        <v>514712.38938053104</v>
      </c>
      <c r="AC1956" s="27">
        <f t="shared" si="378"/>
        <v>56875.719026548679</v>
      </c>
      <c r="AD1956" s="212">
        <v>0.1105</v>
      </c>
      <c r="AE1956" s="211">
        <f t="shared" si="379"/>
        <v>0</v>
      </c>
      <c r="AF1956" s="211" t="str">
        <f>IF(AND(COUNTIFS($J$18:J1956,J1956)=1,AE1956=1),1,"")</f>
        <v/>
      </c>
      <c r="AG1956" s="211" t="str">
        <f>IF(C1956="","",IF(AND(COUNTIFS($J$18:J1956,J1956)=1,C1956&lt;&gt;""),1,""))</f>
        <v/>
      </c>
      <c r="AH1956" s="211" t="str">
        <f>IF(G1956="","",IF(AND(COUNTIFS($J$18:J1956,J1956)=1,G1956&lt;&gt;""),1,""))</f>
        <v/>
      </c>
      <c r="AI1956" s="28">
        <f t="shared" si="380"/>
        <v>35682787.057522133</v>
      </c>
      <c r="AJ1956" s="28">
        <f t="shared" si="381"/>
        <v>5833368.3789623892</v>
      </c>
      <c r="AK1956" s="29">
        <f t="shared" si="382"/>
        <v>0.16347849649632909</v>
      </c>
      <c r="AL1956" s="210"/>
      <c r="AM1956" s="210"/>
      <c r="AN1956" s="210"/>
      <c r="AO1956" s="210"/>
      <c r="AP1956" s="45" t="str">
        <f t="shared" si="383"/>
        <v>20226</v>
      </c>
      <c r="AQ1956" s="45" t="str">
        <f t="shared" si="384"/>
        <v>20226RMB</v>
      </c>
    </row>
    <row r="1957" spans="1:43" s="15" customFormat="1">
      <c r="A1957" s="208" t="s">
        <v>40</v>
      </c>
      <c r="B1957" s="209">
        <v>2021</v>
      </c>
      <c r="C1957" s="209">
        <v>6</v>
      </c>
      <c r="D1957" s="57" t="str">
        <f t="shared" si="386"/>
        <v>Q1</v>
      </c>
      <c r="E1957" s="208" t="s">
        <v>41</v>
      </c>
      <c r="F1957" s="209">
        <v>2022</v>
      </c>
      <c r="G1957" s="209">
        <v>6</v>
      </c>
      <c r="H1957" s="213"/>
      <c r="I1957" s="57" t="str">
        <f t="shared" si="376"/>
        <v>Q1</v>
      </c>
      <c r="J1957" s="204" t="s">
        <v>1878</v>
      </c>
      <c r="K1957" s="213" t="s">
        <v>905</v>
      </c>
      <c r="L1957" s="210" t="s">
        <v>79</v>
      </c>
      <c r="M1957" s="208" t="s">
        <v>47</v>
      </c>
      <c r="N1957" s="208">
        <v>1</v>
      </c>
      <c r="O1957" s="208"/>
      <c r="P1957" s="57" t="str">
        <f t="shared" si="377"/>
        <v>MAIN UNIT</v>
      </c>
      <c r="Q1957" s="208" t="s">
        <v>48</v>
      </c>
      <c r="R1957" s="208" t="s">
        <v>49</v>
      </c>
      <c r="S1957" s="208" t="s">
        <v>36</v>
      </c>
      <c r="T1957" s="208" t="s">
        <v>65</v>
      </c>
      <c r="U1957" s="208" t="s">
        <v>66</v>
      </c>
      <c r="V1957" s="208" t="s">
        <v>114</v>
      </c>
      <c r="W1957" s="208" t="s">
        <v>96</v>
      </c>
      <c r="X1957" s="34">
        <v>12270000</v>
      </c>
      <c r="Y1957" s="215" t="str">
        <f t="shared" si="375"/>
        <v>1</v>
      </c>
      <c r="Z1957" s="26">
        <f t="shared" si="387"/>
        <v>12270000</v>
      </c>
      <c r="AA1957" s="208">
        <v>6.25E-2</v>
      </c>
      <c r="AB1957" s="35">
        <f t="shared" si="385"/>
        <v>766875</v>
      </c>
      <c r="AC1957" s="27">
        <f t="shared" si="378"/>
        <v>71779.5</v>
      </c>
      <c r="AD1957" s="212">
        <v>9.3600000000000003E-2</v>
      </c>
      <c r="AE1957" s="211">
        <f t="shared" si="379"/>
        <v>0</v>
      </c>
      <c r="AF1957" s="211" t="str">
        <f>IF(AND(COUNTIFS($J$18:J1957,J1957)=1,AE1957=1),1,"")</f>
        <v/>
      </c>
      <c r="AG1957" s="211" t="str">
        <f>IF(C1957="","",IF(AND(COUNTIFS($J$18:J1957,J1957)=1,C1957&lt;&gt;""),1,""))</f>
        <v/>
      </c>
      <c r="AH1957" s="211" t="str">
        <f>IF(G1957="","",IF(AND(COUNTIFS($J$18:J1957,J1957)=1,G1957&lt;&gt;""),1,""))</f>
        <v/>
      </c>
      <c r="AI1957" s="28">
        <f t="shared" si="380"/>
        <v>35682787.057522133</v>
      </c>
      <c r="AJ1957" s="28">
        <f t="shared" si="381"/>
        <v>5833368.3789623892</v>
      </c>
      <c r="AK1957" s="29">
        <f t="shared" si="382"/>
        <v>0.16347849649632909</v>
      </c>
      <c r="AL1957" s="210"/>
      <c r="AM1957" s="210"/>
      <c r="AN1957" s="210"/>
      <c r="AO1957" s="210"/>
      <c r="AP1957" s="45" t="str">
        <f t="shared" si="383"/>
        <v>20226</v>
      </c>
      <c r="AQ1957" s="45" t="str">
        <f t="shared" si="384"/>
        <v>20226JPY</v>
      </c>
    </row>
    <row r="1958" spans="1:43" s="15" customFormat="1">
      <c r="A1958" s="208" t="s">
        <v>40</v>
      </c>
      <c r="B1958" s="209">
        <v>2021</v>
      </c>
      <c r="C1958" s="209">
        <v>6</v>
      </c>
      <c r="D1958" s="57" t="str">
        <f t="shared" si="386"/>
        <v>Q1</v>
      </c>
      <c r="E1958" s="208" t="s">
        <v>41</v>
      </c>
      <c r="F1958" s="209">
        <v>2022</v>
      </c>
      <c r="G1958" s="209">
        <v>6</v>
      </c>
      <c r="H1958" s="213"/>
      <c r="I1958" s="57" t="str">
        <f t="shared" si="376"/>
        <v>Q1</v>
      </c>
      <c r="J1958" s="204" t="s">
        <v>1878</v>
      </c>
      <c r="K1958" s="213" t="s">
        <v>905</v>
      </c>
      <c r="L1958" s="210" t="s">
        <v>79</v>
      </c>
      <c r="M1958" s="208" t="s">
        <v>47</v>
      </c>
      <c r="N1958" s="208">
        <v>1</v>
      </c>
      <c r="O1958" s="208"/>
      <c r="P1958" s="57" t="str">
        <f t="shared" si="377"/>
        <v>MAIN UNIT</v>
      </c>
      <c r="Q1958" s="208" t="s">
        <v>48</v>
      </c>
      <c r="R1958" s="208" t="s">
        <v>49</v>
      </c>
      <c r="S1958" s="208" t="s">
        <v>36</v>
      </c>
      <c r="T1958" s="208" t="s">
        <v>65</v>
      </c>
      <c r="U1958" s="208" t="s">
        <v>66</v>
      </c>
      <c r="V1958" s="208" t="s">
        <v>114</v>
      </c>
      <c r="W1958" s="208" t="s">
        <v>96</v>
      </c>
      <c r="X1958" s="34">
        <v>12270000</v>
      </c>
      <c r="Y1958" s="215" t="str">
        <f t="shared" si="375"/>
        <v>1</v>
      </c>
      <c r="Z1958" s="26">
        <f t="shared" si="387"/>
        <v>12270000</v>
      </c>
      <c r="AA1958" s="208">
        <v>6.25E-2</v>
      </c>
      <c r="AB1958" s="35">
        <f t="shared" si="385"/>
        <v>766875</v>
      </c>
      <c r="AC1958" s="27">
        <f t="shared" si="378"/>
        <v>71779.5</v>
      </c>
      <c r="AD1958" s="212">
        <v>9.3600000000000003E-2</v>
      </c>
      <c r="AE1958" s="211">
        <f t="shared" si="379"/>
        <v>0</v>
      </c>
      <c r="AF1958" s="211" t="str">
        <f>IF(AND(COUNTIFS($J$18:J1958,J1958)=1,AE1958=1),1,"")</f>
        <v/>
      </c>
      <c r="AG1958" s="211" t="str">
        <f>IF(C1958="","",IF(AND(COUNTIFS($J$18:J1958,J1958)=1,C1958&lt;&gt;""),1,""))</f>
        <v/>
      </c>
      <c r="AH1958" s="211" t="str">
        <f>IF(G1958="","",IF(AND(COUNTIFS($J$18:J1958,J1958)=1,G1958&lt;&gt;""),1,""))</f>
        <v/>
      </c>
      <c r="AI1958" s="28">
        <f t="shared" si="380"/>
        <v>35682787.057522133</v>
      </c>
      <c r="AJ1958" s="28">
        <f t="shared" si="381"/>
        <v>5833368.3789623892</v>
      </c>
      <c r="AK1958" s="29">
        <f t="shared" si="382"/>
        <v>0.16347849649632909</v>
      </c>
      <c r="AL1958" s="210"/>
      <c r="AM1958" s="210"/>
      <c r="AN1958" s="210"/>
      <c r="AO1958" s="210"/>
      <c r="AP1958" s="45" t="str">
        <f t="shared" si="383"/>
        <v>20226</v>
      </c>
      <c r="AQ1958" s="45" t="str">
        <f t="shared" si="384"/>
        <v>20226JPY</v>
      </c>
    </row>
    <row r="1959" spans="1:43" s="15" customFormat="1">
      <c r="A1959" s="208" t="s">
        <v>40</v>
      </c>
      <c r="B1959" s="209">
        <v>2021</v>
      </c>
      <c r="C1959" s="209">
        <v>9</v>
      </c>
      <c r="D1959" s="57" t="str">
        <f t="shared" si="386"/>
        <v>Q2</v>
      </c>
      <c r="E1959" s="208" t="s">
        <v>41</v>
      </c>
      <c r="F1959" s="209">
        <v>2022</v>
      </c>
      <c r="G1959" s="209">
        <v>6</v>
      </c>
      <c r="H1959" s="213"/>
      <c r="I1959" s="57" t="str">
        <f t="shared" si="376"/>
        <v>Q1</v>
      </c>
      <c r="J1959" s="204" t="s">
        <v>1967</v>
      </c>
      <c r="K1959" s="213" t="s">
        <v>1229</v>
      </c>
      <c r="L1959" s="210" t="s">
        <v>55</v>
      </c>
      <c r="M1959" s="208" t="s">
        <v>47</v>
      </c>
      <c r="N1959" s="208">
        <v>1</v>
      </c>
      <c r="O1959" s="208"/>
      <c r="P1959" s="57" t="str">
        <f t="shared" si="377"/>
        <v>MAIN UNIT</v>
      </c>
      <c r="Q1959" s="208" t="s">
        <v>48</v>
      </c>
      <c r="R1959" s="208" t="s">
        <v>49</v>
      </c>
      <c r="S1959" s="208" t="s">
        <v>37</v>
      </c>
      <c r="T1959" s="208" t="s">
        <v>70</v>
      </c>
      <c r="U1959" s="208" t="s">
        <v>58</v>
      </c>
      <c r="V1959" s="208" t="s">
        <v>156</v>
      </c>
      <c r="W1959" s="208" t="s">
        <v>51</v>
      </c>
      <c r="X1959" s="34">
        <v>756000</v>
      </c>
      <c r="Y1959" s="215" t="str">
        <f t="shared" si="375"/>
        <v>1.13</v>
      </c>
      <c r="Z1959" s="26">
        <f t="shared" si="387"/>
        <v>756000</v>
      </c>
      <c r="AA1959" s="208">
        <v>1.175</v>
      </c>
      <c r="AB1959" s="35">
        <f t="shared" si="385"/>
        <v>786106.19469026558</v>
      </c>
      <c r="AC1959" s="27">
        <f t="shared" si="378"/>
        <v>163745.92035398234</v>
      </c>
      <c r="AD1959" s="212">
        <v>0.20830000000000001</v>
      </c>
      <c r="AE1959" s="211">
        <f t="shared" si="379"/>
        <v>0</v>
      </c>
      <c r="AF1959" s="211" t="str">
        <f>IF(AND(COUNTIFS($J$18:J1959,J1959)=1,AE1959=1),1,"")</f>
        <v/>
      </c>
      <c r="AG1959" s="211">
        <f>IF(C1959="","",IF(AND(COUNTIFS($J$18:J1959,J1959)=1,C1959&lt;&gt;""),1,""))</f>
        <v>1</v>
      </c>
      <c r="AH1959" s="211">
        <f>IF(G1959="","",IF(AND(COUNTIFS($J$18:J1959,J1959)=1,G1959&lt;&gt;""),1,""))</f>
        <v>1</v>
      </c>
      <c r="AI1959" s="28">
        <f t="shared" si="380"/>
        <v>35682787.057522133</v>
      </c>
      <c r="AJ1959" s="28">
        <f t="shared" si="381"/>
        <v>5833368.3789623892</v>
      </c>
      <c r="AK1959" s="29">
        <f t="shared" si="382"/>
        <v>0.16347849649632909</v>
      </c>
      <c r="AL1959" s="210"/>
      <c r="AM1959" s="210"/>
      <c r="AN1959" s="210"/>
      <c r="AO1959" s="210"/>
      <c r="AP1959" s="45" t="str">
        <f t="shared" si="383"/>
        <v>20226</v>
      </c>
      <c r="AQ1959" s="45" t="str">
        <f t="shared" si="384"/>
        <v>20226RMB</v>
      </c>
    </row>
    <row r="1960" spans="1:43" s="15" customFormat="1">
      <c r="A1960" s="208" t="s">
        <v>40</v>
      </c>
      <c r="B1960" s="209">
        <v>2021</v>
      </c>
      <c r="C1960" s="209">
        <v>9</v>
      </c>
      <c r="D1960" s="57" t="str">
        <f t="shared" si="386"/>
        <v>Q2</v>
      </c>
      <c r="E1960" s="208" t="s">
        <v>41</v>
      </c>
      <c r="F1960" s="209">
        <v>2022</v>
      </c>
      <c r="G1960" s="209">
        <v>6</v>
      </c>
      <c r="H1960" s="213"/>
      <c r="I1960" s="57" t="str">
        <f t="shared" si="376"/>
        <v>Q1</v>
      </c>
      <c r="J1960" s="204" t="s">
        <v>1968</v>
      </c>
      <c r="K1960" s="213" t="s">
        <v>3177</v>
      </c>
      <c r="L1960" s="210" t="s">
        <v>79</v>
      </c>
      <c r="M1960" s="208" t="s">
        <v>47</v>
      </c>
      <c r="N1960" s="208">
        <v>1</v>
      </c>
      <c r="O1960" s="208"/>
      <c r="P1960" s="57" t="str">
        <f t="shared" si="377"/>
        <v>MAIN UNIT</v>
      </c>
      <c r="Q1960" s="208" t="s">
        <v>350</v>
      </c>
      <c r="R1960" s="208" t="s">
        <v>49</v>
      </c>
      <c r="S1960" s="208" t="s">
        <v>38</v>
      </c>
      <c r="T1960" s="208" t="s">
        <v>1969</v>
      </c>
      <c r="U1960" s="208" t="s">
        <v>137</v>
      </c>
      <c r="V1960" s="208" t="s">
        <v>1970</v>
      </c>
      <c r="W1960" s="208" t="s">
        <v>51</v>
      </c>
      <c r="X1960" s="34">
        <v>1238000</v>
      </c>
      <c r="Y1960" s="215" t="str">
        <f t="shared" si="375"/>
        <v>1.13</v>
      </c>
      <c r="Z1960" s="26">
        <f t="shared" si="387"/>
        <v>1238000</v>
      </c>
      <c r="AA1960" s="208">
        <v>1.175</v>
      </c>
      <c r="AB1960" s="35">
        <f t="shared" si="385"/>
        <v>1287300.8849557524</v>
      </c>
      <c r="AC1960" s="27">
        <f t="shared" si="378"/>
        <v>215236.70796460178</v>
      </c>
      <c r="AD1960" s="212">
        <v>0.16719999999999999</v>
      </c>
      <c r="AE1960" s="211">
        <f t="shared" si="379"/>
        <v>1</v>
      </c>
      <c r="AF1960" s="211">
        <f>IF(AND(COUNTIFS($J$18:J1960,J1960)=1,AE1960=1),1,"")</f>
        <v>1</v>
      </c>
      <c r="AG1960" s="211">
        <f>IF(C1960="","",IF(AND(COUNTIFS($J$18:J1960,J1960)=1,C1960&lt;&gt;""),1,""))</f>
        <v>1</v>
      </c>
      <c r="AH1960" s="211">
        <f>IF(G1960="","",IF(AND(COUNTIFS($J$18:J1960,J1960)=1,G1960&lt;&gt;""),1,""))</f>
        <v>1</v>
      </c>
      <c r="AI1960" s="28">
        <f t="shared" si="380"/>
        <v>35682787.057522133</v>
      </c>
      <c r="AJ1960" s="28">
        <f t="shared" si="381"/>
        <v>5833368.3789623892</v>
      </c>
      <c r="AK1960" s="29">
        <f t="shared" si="382"/>
        <v>0.16347849649632909</v>
      </c>
      <c r="AL1960" s="210"/>
      <c r="AM1960" s="210"/>
      <c r="AN1960" s="210"/>
      <c r="AO1960" s="210"/>
      <c r="AP1960" s="45" t="str">
        <f t="shared" si="383"/>
        <v>20226</v>
      </c>
      <c r="AQ1960" s="45" t="str">
        <f t="shared" si="384"/>
        <v>20226RMB</v>
      </c>
    </row>
    <row r="1961" spans="1:43" s="15" customFormat="1">
      <c r="A1961" s="208" t="s">
        <v>40</v>
      </c>
      <c r="B1961" s="209">
        <v>2021</v>
      </c>
      <c r="C1961" s="209">
        <v>10</v>
      </c>
      <c r="D1961" s="57" t="str">
        <f t="shared" si="386"/>
        <v>Q3</v>
      </c>
      <c r="E1961" s="208" t="s">
        <v>41</v>
      </c>
      <c r="F1961" s="209">
        <v>2022</v>
      </c>
      <c r="G1961" s="209">
        <v>6</v>
      </c>
      <c r="H1961" s="213"/>
      <c r="I1961" s="57" t="str">
        <f t="shared" si="376"/>
        <v>Q1</v>
      </c>
      <c r="J1961" s="204" t="s">
        <v>1971</v>
      </c>
      <c r="K1961" s="213" t="s">
        <v>1972</v>
      </c>
      <c r="L1961" s="210" t="s">
        <v>55</v>
      </c>
      <c r="M1961" s="208" t="s">
        <v>47</v>
      </c>
      <c r="N1961" s="208">
        <v>1</v>
      </c>
      <c r="O1961" s="208"/>
      <c r="P1961" s="57" t="str">
        <f t="shared" si="377"/>
        <v>MAIN UNIT</v>
      </c>
      <c r="Q1961" s="208" t="s">
        <v>56</v>
      </c>
      <c r="R1961" s="208" t="s">
        <v>49</v>
      </c>
      <c r="S1961" s="208" t="s">
        <v>37</v>
      </c>
      <c r="T1961" s="208" t="s">
        <v>57</v>
      </c>
      <c r="U1961" s="208" t="s">
        <v>58</v>
      </c>
      <c r="V1961" s="208" t="s">
        <v>59</v>
      </c>
      <c r="W1961" s="208" t="s">
        <v>51</v>
      </c>
      <c r="X1961" s="34">
        <v>681500</v>
      </c>
      <c r="Y1961" s="215" t="str">
        <f t="shared" si="375"/>
        <v>1.13</v>
      </c>
      <c r="Z1961" s="26">
        <f t="shared" si="387"/>
        <v>681500</v>
      </c>
      <c r="AA1961" s="208">
        <v>1.175</v>
      </c>
      <c r="AB1961" s="35">
        <f t="shared" si="385"/>
        <v>708639.38053097366</v>
      </c>
      <c r="AC1961" s="27">
        <f t="shared" si="378"/>
        <v>145412.8008849558</v>
      </c>
      <c r="AD1961" s="212">
        <v>0.20519999999999999</v>
      </c>
      <c r="AE1961" s="211">
        <f t="shared" si="379"/>
        <v>1</v>
      </c>
      <c r="AF1961" s="211">
        <f>IF(AND(COUNTIFS($J$18:J1961,J1961)=1,AE1961=1),1,"")</f>
        <v>1</v>
      </c>
      <c r="AG1961" s="211">
        <f>IF(C1961="","",IF(AND(COUNTIFS($J$18:J1961,J1961)=1,C1961&lt;&gt;""),1,""))</f>
        <v>1</v>
      </c>
      <c r="AH1961" s="211">
        <f>IF(G1961="","",IF(AND(COUNTIFS($J$18:J1961,J1961)=1,G1961&lt;&gt;""),1,""))</f>
        <v>1</v>
      </c>
      <c r="AI1961" s="28">
        <f t="shared" si="380"/>
        <v>35682787.057522133</v>
      </c>
      <c r="AJ1961" s="28">
        <f t="shared" si="381"/>
        <v>5833368.3789623892</v>
      </c>
      <c r="AK1961" s="29">
        <f t="shared" si="382"/>
        <v>0.16347849649632909</v>
      </c>
      <c r="AL1961" s="210"/>
      <c r="AM1961" s="210"/>
      <c r="AN1961" s="210"/>
      <c r="AO1961" s="210"/>
      <c r="AP1961" s="45" t="str">
        <f t="shared" si="383"/>
        <v>20226</v>
      </c>
      <c r="AQ1961" s="45" t="str">
        <f t="shared" si="384"/>
        <v>20226RMB</v>
      </c>
    </row>
    <row r="1962" spans="1:43" s="15" customFormat="1">
      <c r="A1962" s="208" t="s">
        <v>40</v>
      </c>
      <c r="B1962" s="209">
        <v>2021</v>
      </c>
      <c r="C1962" s="209">
        <v>10</v>
      </c>
      <c r="D1962" s="57" t="str">
        <f t="shared" si="386"/>
        <v>Q3</v>
      </c>
      <c r="E1962" s="208" t="s">
        <v>41</v>
      </c>
      <c r="F1962" s="209">
        <v>2022</v>
      </c>
      <c r="G1962" s="209">
        <v>6</v>
      </c>
      <c r="H1962" s="213"/>
      <c r="I1962" s="57" t="str">
        <f t="shared" si="376"/>
        <v>Q1</v>
      </c>
      <c r="J1962" s="204" t="s">
        <v>1973</v>
      </c>
      <c r="K1962" s="213" t="s">
        <v>1974</v>
      </c>
      <c r="L1962" s="210" t="s">
        <v>55</v>
      </c>
      <c r="M1962" s="208" t="s">
        <v>47</v>
      </c>
      <c r="N1962" s="208">
        <v>1</v>
      </c>
      <c r="O1962" s="208"/>
      <c r="P1962" s="57" t="str">
        <f t="shared" si="377"/>
        <v>MAIN UNIT</v>
      </c>
      <c r="Q1962" s="208" t="s">
        <v>56</v>
      </c>
      <c r="R1962" s="208" t="s">
        <v>49</v>
      </c>
      <c r="S1962" s="208" t="s">
        <v>36</v>
      </c>
      <c r="T1962" s="208" t="s">
        <v>65</v>
      </c>
      <c r="U1962" s="208" t="s">
        <v>66</v>
      </c>
      <c r="V1962" s="208" t="s">
        <v>119</v>
      </c>
      <c r="W1962" s="208" t="s">
        <v>96</v>
      </c>
      <c r="X1962" s="34">
        <v>8600000</v>
      </c>
      <c r="Y1962" s="215" t="str">
        <f t="shared" si="375"/>
        <v>1</v>
      </c>
      <c r="Z1962" s="26">
        <f t="shared" si="387"/>
        <v>8600000</v>
      </c>
      <c r="AA1962" s="208">
        <v>6.25E-2</v>
      </c>
      <c r="AB1962" s="35">
        <f t="shared" si="385"/>
        <v>537500</v>
      </c>
      <c r="AC1962" s="27">
        <f t="shared" si="378"/>
        <v>125183.75</v>
      </c>
      <c r="AD1962" s="212">
        <v>0.2329</v>
      </c>
      <c r="AE1962" s="211">
        <f t="shared" si="379"/>
        <v>1</v>
      </c>
      <c r="AF1962" s="211">
        <f>IF(AND(COUNTIFS($J$18:J1962,J1962)=1,AE1962=1),1,"")</f>
        <v>1</v>
      </c>
      <c r="AG1962" s="211">
        <f>IF(C1962="","",IF(AND(COUNTIFS($J$18:J1962,J1962)=1,C1962&lt;&gt;""),1,""))</f>
        <v>1</v>
      </c>
      <c r="AH1962" s="211">
        <f>IF(G1962="","",IF(AND(COUNTIFS($J$18:J1962,J1962)=1,G1962&lt;&gt;""),1,""))</f>
        <v>1</v>
      </c>
      <c r="AI1962" s="28">
        <f t="shared" si="380"/>
        <v>35682787.057522133</v>
      </c>
      <c r="AJ1962" s="28">
        <f t="shared" si="381"/>
        <v>5833368.3789623892</v>
      </c>
      <c r="AK1962" s="29">
        <f t="shared" si="382"/>
        <v>0.16347849649632909</v>
      </c>
      <c r="AL1962" s="210"/>
      <c r="AM1962" s="210"/>
      <c r="AN1962" s="210"/>
      <c r="AO1962" s="210"/>
      <c r="AP1962" s="45" t="str">
        <f t="shared" si="383"/>
        <v>20226</v>
      </c>
      <c r="AQ1962" s="45" t="str">
        <f t="shared" si="384"/>
        <v>20226JPY</v>
      </c>
    </row>
    <row r="1963" spans="1:43" s="15" customFormat="1">
      <c r="A1963" s="208" t="s">
        <v>40</v>
      </c>
      <c r="B1963" s="209">
        <v>2021</v>
      </c>
      <c r="C1963" s="209">
        <v>12</v>
      </c>
      <c r="D1963" s="57" t="str">
        <f t="shared" si="386"/>
        <v>Q3</v>
      </c>
      <c r="E1963" s="208" t="s">
        <v>41</v>
      </c>
      <c r="F1963" s="209">
        <v>2022</v>
      </c>
      <c r="G1963" s="209">
        <v>6</v>
      </c>
      <c r="H1963" s="213"/>
      <c r="I1963" s="57" t="str">
        <f t="shared" si="376"/>
        <v>Q1</v>
      </c>
      <c r="J1963" s="204" t="s">
        <v>1926</v>
      </c>
      <c r="K1963" s="213" t="s">
        <v>1890</v>
      </c>
      <c r="L1963" s="210" t="s">
        <v>55</v>
      </c>
      <c r="M1963" s="208" t="s">
        <v>47</v>
      </c>
      <c r="N1963" s="208">
        <v>1</v>
      </c>
      <c r="O1963" s="208"/>
      <c r="P1963" s="57" t="str">
        <f t="shared" si="377"/>
        <v>MAIN UNIT</v>
      </c>
      <c r="Q1963" s="208" t="s">
        <v>48</v>
      </c>
      <c r="R1963" s="208" t="s">
        <v>49</v>
      </c>
      <c r="S1963" s="208" t="s">
        <v>37</v>
      </c>
      <c r="T1963" s="208" t="s">
        <v>75</v>
      </c>
      <c r="U1963" s="208" t="s">
        <v>58</v>
      </c>
      <c r="V1963" s="208" t="s">
        <v>1336</v>
      </c>
      <c r="W1963" s="208" t="s">
        <v>51</v>
      </c>
      <c r="X1963" s="34">
        <v>706050</v>
      </c>
      <c r="Y1963" s="215" t="str">
        <f t="shared" si="375"/>
        <v>1.13</v>
      </c>
      <c r="Z1963" s="26">
        <f t="shared" si="387"/>
        <v>706050</v>
      </c>
      <c r="AA1963" s="208">
        <v>1.175</v>
      </c>
      <c r="AB1963" s="35">
        <f t="shared" si="385"/>
        <v>734167.03539823019</v>
      </c>
      <c r="AC1963" s="27">
        <f t="shared" si="378"/>
        <v>134279.1507743363</v>
      </c>
      <c r="AD1963" s="212">
        <v>0.18290000000000001</v>
      </c>
      <c r="AE1963" s="211">
        <f t="shared" si="379"/>
        <v>0</v>
      </c>
      <c r="AF1963" s="211" t="str">
        <f>IF(AND(COUNTIFS($J$18:J1963,J1963)=1,AE1963=1),1,"")</f>
        <v/>
      </c>
      <c r="AG1963" s="211" t="str">
        <f>IF(C1963="","",IF(AND(COUNTIFS($J$18:J1963,J1963)=1,C1963&lt;&gt;""),1,""))</f>
        <v/>
      </c>
      <c r="AH1963" s="211" t="str">
        <f>IF(G1963="","",IF(AND(COUNTIFS($J$18:J1963,J1963)=1,G1963&lt;&gt;""),1,""))</f>
        <v/>
      </c>
      <c r="AI1963" s="28">
        <f t="shared" si="380"/>
        <v>35682787.057522133</v>
      </c>
      <c r="AJ1963" s="28">
        <f t="shared" si="381"/>
        <v>5833368.3789623892</v>
      </c>
      <c r="AK1963" s="29">
        <f t="shared" si="382"/>
        <v>0.16347849649632909</v>
      </c>
      <c r="AL1963" s="210"/>
      <c r="AM1963" s="210"/>
      <c r="AN1963" s="210"/>
      <c r="AO1963" s="210"/>
      <c r="AP1963" s="45" t="str">
        <f t="shared" si="383"/>
        <v>20226</v>
      </c>
      <c r="AQ1963" s="45" t="str">
        <f t="shared" si="384"/>
        <v>20226RMB</v>
      </c>
    </row>
    <row r="1964" spans="1:43" s="15" customFormat="1">
      <c r="A1964" s="208" t="s">
        <v>40</v>
      </c>
      <c r="B1964" s="209">
        <v>2021</v>
      </c>
      <c r="C1964" s="209">
        <v>12</v>
      </c>
      <c r="D1964" s="57" t="str">
        <f t="shared" si="386"/>
        <v>Q3</v>
      </c>
      <c r="E1964" s="208" t="s">
        <v>41</v>
      </c>
      <c r="F1964" s="209">
        <v>2022</v>
      </c>
      <c r="G1964" s="209">
        <v>6</v>
      </c>
      <c r="H1964" s="213"/>
      <c r="I1964" s="57" t="str">
        <f t="shared" si="376"/>
        <v>Q1</v>
      </c>
      <c r="J1964" s="204" t="s">
        <v>1975</v>
      </c>
      <c r="K1964" s="213" t="s">
        <v>1976</v>
      </c>
      <c r="L1964" s="210" t="s">
        <v>55</v>
      </c>
      <c r="M1964" s="208" t="s">
        <v>47</v>
      </c>
      <c r="N1964" s="208">
        <v>1</v>
      </c>
      <c r="O1964" s="208"/>
      <c r="P1964" s="57" t="str">
        <f t="shared" si="377"/>
        <v>MAIN UNIT</v>
      </c>
      <c r="Q1964" s="208" t="s">
        <v>958</v>
      </c>
      <c r="R1964" s="208" t="s">
        <v>49</v>
      </c>
      <c r="S1964" s="208" t="s">
        <v>37</v>
      </c>
      <c r="T1964" s="208" t="s">
        <v>303</v>
      </c>
      <c r="U1964" s="208" t="s">
        <v>58</v>
      </c>
      <c r="V1964" s="208" t="s">
        <v>949</v>
      </c>
      <c r="W1964" s="208" t="s">
        <v>51</v>
      </c>
      <c r="X1964" s="34">
        <v>575000</v>
      </c>
      <c r="Y1964" s="215" t="str">
        <f t="shared" si="375"/>
        <v>1.13</v>
      </c>
      <c r="Z1964" s="26">
        <f t="shared" si="387"/>
        <v>575000</v>
      </c>
      <c r="AA1964" s="208">
        <v>1.175</v>
      </c>
      <c r="AB1964" s="35">
        <f t="shared" si="385"/>
        <v>597898.23008849565</v>
      </c>
      <c r="AC1964" s="27">
        <f t="shared" si="378"/>
        <v>107382.52212389382</v>
      </c>
      <c r="AD1964" s="212">
        <v>0.17960000000000001</v>
      </c>
      <c r="AE1964" s="211">
        <f t="shared" si="379"/>
        <v>1</v>
      </c>
      <c r="AF1964" s="211">
        <f>IF(AND(COUNTIFS($J$18:J1964,J1964)=1,AE1964=1),1,"")</f>
        <v>1</v>
      </c>
      <c r="AG1964" s="211">
        <f>IF(C1964="","",IF(AND(COUNTIFS($J$18:J1964,J1964)=1,C1964&lt;&gt;""),1,""))</f>
        <v>1</v>
      </c>
      <c r="AH1964" s="211">
        <f>IF(G1964="","",IF(AND(COUNTIFS($J$18:J1964,J1964)=1,G1964&lt;&gt;""),1,""))</f>
        <v>1</v>
      </c>
      <c r="AI1964" s="28">
        <f t="shared" si="380"/>
        <v>35682787.057522133</v>
      </c>
      <c r="AJ1964" s="28">
        <f t="shared" si="381"/>
        <v>5833368.3789623892</v>
      </c>
      <c r="AK1964" s="29">
        <f t="shared" si="382"/>
        <v>0.16347849649632909</v>
      </c>
      <c r="AL1964" s="210"/>
      <c r="AM1964" s="210"/>
      <c r="AN1964" s="210"/>
      <c r="AO1964" s="210"/>
      <c r="AP1964" s="45" t="str">
        <f t="shared" si="383"/>
        <v>20226</v>
      </c>
      <c r="AQ1964" s="45" t="str">
        <f t="shared" si="384"/>
        <v>20226RMB</v>
      </c>
    </row>
    <row r="1965" spans="1:43" s="15" customFormat="1">
      <c r="A1965" s="208" t="s">
        <v>40</v>
      </c>
      <c r="B1965" s="209">
        <v>2021</v>
      </c>
      <c r="C1965" s="209">
        <v>11</v>
      </c>
      <c r="D1965" s="57" t="str">
        <f t="shared" si="386"/>
        <v>Q3</v>
      </c>
      <c r="E1965" s="208" t="s">
        <v>41</v>
      </c>
      <c r="F1965" s="209">
        <v>2022</v>
      </c>
      <c r="G1965" s="209">
        <v>6</v>
      </c>
      <c r="H1965" s="213"/>
      <c r="I1965" s="57" t="str">
        <f t="shared" si="376"/>
        <v>Q1</v>
      </c>
      <c r="J1965" s="204" t="s">
        <v>1977</v>
      </c>
      <c r="K1965" s="213" t="s">
        <v>1978</v>
      </c>
      <c r="L1965" s="210" t="s">
        <v>55</v>
      </c>
      <c r="M1965" s="208" t="s">
        <v>47</v>
      </c>
      <c r="N1965" s="208">
        <v>1</v>
      </c>
      <c r="O1965" s="208"/>
      <c r="P1965" s="57" t="str">
        <f t="shared" si="377"/>
        <v>MAIN UNIT</v>
      </c>
      <c r="Q1965" s="208" t="s">
        <v>56</v>
      </c>
      <c r="R1965" s="208" t="s">
        <v>49</v>
      </c>
      <c r="S1965" s="208" t="s">
        <v>37</v>
      </c>
      <c r="T1965" s="208" t="s">
        <v>155</v>
      </c>
      <c r="U1965" s="208" t="s">
        <v>58</v>
      </c>
      <c r="V1965" s="208" t="s">
        <v>156</v>
      </c>
      <c r="W1965" s="208" t="s">
        <v>51</v>
      </c>
      <c r="X1965" s="34">
        <v>607171</v>
      </c>
      <c r="Y1965" s="215" t="str">
        <f t="shared" si="375"/>
        <v>1.13</v>
      </c>
      <c r="Z1965" s="26">
        <f t="shared" si="387"/>
        <v>607171</v>
      </c>
      <c r="AA1965" s="208">
        <v>1.175</v>
      </c>
      <c r="AB1965" s="35">
        <f t="shared" si="385"/>
        <v>631350.37610619469</v>
      </c>
      <c r="AC1965" s="27">
        <f t="shared" si="378"/>
        <v>117494.30499336282</v>
      </c>
      <c r="AD1965" s="212">
        <v>0.18609999999999999</v>
      </c>
      <c r="AE1965" s="211">
        <f t="shared" si="379"/>
        <v>1</v>
      </c>
      <c r="AF1965" s="211">
        <f>IF(AND(COUNTIFS($J$18:J1965,J1965)=1,AE1965=1),1,"")</f>
        <v>1</v>
      </c>
      <c r="AG1965" s="211">
        <f>IF(C1965="","",IF(AND(COUNTIFS($J$18:J1965,J1965)=1,C1965&lt;&gt;""),1,""))</f>
        <v>1</v>
      </c>
      <c r="AH1965" s="211">
        <f>IF(G1965="","",IF(AND(COUNTIFS($J$18:J1965,J1965)=1,G1965&lt;&gt;""),1,""))</f>
        <v>1</v>
      </c>
      <c r="AI1965" s="28">
        <f t="shared" si="380"/>
        <v>35682787.057522133</v>
      </c>
      <c r="AJ1965" s="28">
        <f t="shared" si="381"/>
        <v>5833368.3789623892</v>
      </c>
      <c r="AK1965" s="29">
        <f t="shared" si="382"/>
        <v>0.16347849649632909</v>
      </c>
      <c r="AL1965" s="210"/>
      <c r="AM1965" s="210"/>
      <c r="AN1965" s="210"/>
      <c r="AO1965" s="210"/>
      <c r="AP1965" s="45" t="str">
        <f t="shared" si="383"/>
        <v>20226</v>
      </c>
      <c r="AQ1965" s="45" t="str">
        <f t="shared" si="384"/>
        <v>20226RMB</v>
      </c>
    </row>
    <row r="1966" spans="1:43" s="15" customFormat="1">
      <c r="A1966" s="208" t="s">
        <v>40</v>
      </c>
      <c r="B1966" s="209">
        <v>2021</v>
      </c>
      <c r="C1966" s="209">
        <v>11</v>
      </c>
      <c r="D1966" s="57" t="str">
        <f t="shared" si="386"/>
        <v>Q3</v>
      </c>
      <c r="E1966" s="208" t="s">
        <v>41</v>
      </c>
      <c r="F1966" s="209">
        <v>2022</v>
      </c>
      <c r="G1966" s="209">
        <v>6</v>
      </c>
      <c r="H1966" s="213"/>
      <c r="I1966" s="57" t="str">
        <f t="shared" si="376"/>
        <v>Q1</v>
      </c>
      <c r="J1966" s="204" t="s">
        <v>1977</v>
      </c>
      <c r="K1966" s="213" t="s">
        <v>1978</v>
      </c>
      <c r="L1966" s="210" t="s">
        <v>55</v>
      </c>
      <c r="M1966" s="208" t="s">
        <v>47</v>
      </c>
      <c r="N1966" s="208">
        <v>1</v>
      </c>
      <c r="O1966" s="208"/>
      <c r="P1966" s="57" t="str">
        <f t="shared" si="377"/>
        <v>MAIN UNIT</v>
      </c>
      <c r="Q1966" s="208" t="s">
        <v>56</v>
      </c>
      <c r="R1966" s="208" t="s">
        <v>49</v>
      </c>
      <c r="S1966" s="208" t="s">
        <v>37</v>
      </c>
      <c r="T1966" s="208" t="s">
        <v>155</v>
      </c>
      <c r="U1966" s="208" t="s">
        <v>58</v>
      </c>
      <c r="V1966" s="208" t="s">
        <v>156</v>
      </c>
      <c r="W1966" s="208" t="s">
        <v>51</v>
      </c>
      <c r="X1966" s="34">
        <v>607171</v>
      </c>
      <c r="Y1966" s="215" t="str">
        <f t="shared" si="375"/>
        <v>1.13</v>
      </c>
      <c r="Z1966" s="26">
        <f t="shared" si="387"/>
        <v>607171</v>
      </c>
      <c r="AA1966" s="208">
        <v>1.175</v>
      </c>
      <c r="AB1966" s="35">
        <f t="shared" si="385"/>
        <v>631350.37610619469</v>
      </c>
      <c r="AC1966" s="27">
        <f t="shared" si="378"/>
        <v>117494.30499336282</v>
      </c>
      <c r="AD1966" s="212">
        <v>0.18609999999999999</v>
      </c>
      <c r="AE1966" s="211">
        <f t="shared" si="379"/>
        <v>1</v>
      </c>
      <c r="AF1966" s="211" t="str">
        <f>IF(AND(COUNTIFS($J$18:J1966,J1966)=1,AE1966=1),1,"")</f>
        <v/>
      </c>
      <c r="AG1966" s="211" t="str">
        <f>IF(C1966="","",IF(AND(COUNTIFS($J$18:J1966,J1966)=1,C1966&lt;&gt;""),1,""))</f>
        <v/>
      </c>
      <c r="AH1966" s="211" t="str">
        <f>IF(G1966="","",IF(AND(COUNTIFS($J$18:J1966,J1966)=1,G1966&lt;&gt;""),1,""))</f>
        <v/>
      </c>
      <c r="AI1966" s="28">
        <f t="shared" si="380"/>
        <v>35682787.057522133</v>
      </c>
      <c r="AJ1966" s="28">
        <f t="shared" si="381"/>
        <v>5833368.3789623892</v>
      </c>
      <c r="AK1966" s="29">
        <f t="shared" si="382"/>
        <v>0.16347849649632909</v>
      </c>
      <c r="AL1966" s="210"/>
      <c r="AM1966" s="210"/>
      <c r="AN1966" s="210"/>
      <c r="AO1966" s="210"/>
      <c r="AP1966" s="45" t="str">
        <f t="shared" si="383"/>
        <v>20226</v>
      </c>
      <c r="AQ1966" s="45" t="str">
        <f t="shared" si="384"/>
        <v>20226RMB</v>
      </c>
    </row>
    <row r="1967" spans="1:43" s="15" customFormat="1">
      <c r="A1967" s="208" t="s">
        <v>35</v>
      </c>
      <c r="B1967" s="209">
        <v>2021</v>
      </c>
      <c r="C1967" s="209">
        <v>1</v>
      </c>
      <c r="D1967" s="57" t="str">
        <f t="shared" si="386"/>
        <v>Q4</v>
      </c>
      <c r="E1967" s="208" t="s">
        <v>41</v>
      </c>
      <c r="F1967" s="209">
        <v>2022</v>
      </c>
      <c r="G1967" s="209">
        <v>7</v>
      </c>
      <c r="H1967" s="213"/>
      <c r="I1967" s="57" t="str">
        <f t="shared" si="376"/>
        <v>Q2</v>
      </c>
      <c r="J1967" s="204" t="s">
        <v>1781</v>
      </c>
      <c r="K1967" s="213" t="s">
        <v>69</v>
      </c>
      <c r="L1967" s="210" t="s">
        <v>55</v>
      </c>
      <c r="M1967" s="208" t="s">
        <v>47</v>
      </c>
      <c r="N1967" s="208">
        <v>1</v>
      </c>
      <c r="O1967" s="208"/>
      <c r="P1967" s="57" t="str">
        <f t="shared" si="377"/>
        <v>MAIN UNIT</v>
      </c>
      <c r="Q1967" s="208" t="s">
        <v>48</v>
      </c>
      <c r="R1967" s="208" t="s">
        <v>49</v>
      </c>
      <c r="S1967" s="208" t="s">
        <v>37</v>
      </c>
      <c r="T1967" s="208" t="s">
        <v>70</v>
      </c>
      <c r="U1967" s="208" t="s">
        <v>76</v>
      </c>
      <c r="V1967" s="208" t="s">
        <v>71</v>
      </c>
      <c r="W1967" s="208" t="s">
        <v>51</v>
      </c>
      <c r="X1967" s="34">
        <v>626000</v>
      </c>
      <c r="Y1967" s="215" t="str">
        <f t="shared" ref="Y1967:Y1983" si="388">IF(W1967="RMB","1.13", "1")</f>
        <v>1.13</v>
      </c>
      <c r="Z1967" s="26">
        <f t="shared" si="387"/>
        <v>626000</v>
      </c>
      <c r="AA1967" s="208">
        <v>1.17</v>
      </c>
      <c r="AB1967" s="35">
        <f t="shared" si="385"/>
        <v>648159.29203539819</v>
      </c>
      <c r="AC1967" s="27">
        <f t="shared" si="378"/>
        <v>118613.15044247787</v>
      </c>
      <c r="AD1967" s="212">
        <v>0.183</v>
      </c>
      <c r="AE1967" s="211">
        <f t="shared" si="379"/>
        <v>0</v>
      </c>
      <c r="AF1967" s="211" t="str">
        <f>IF(AND(COUNTIFS($J$18:J1967,J1967)=1,AE1967=1),1,"")</f>
        <v/>
      </c>
      <c r="AG1967" s="211" t="str">
        <f>IF(C1967="","",IF(AND(COUNTIFS($J$18:J1967,J1967)=1,C1967&lt;&gt;""),1,""))</f>
        <v/>
      </c>
      <c r="AH1967" s="211" t="str">
        <f>IF(G1967="","",IF(AND(COUNTIFS($J$18:J1967,J1967)=1,G1967&lt;&gt;""),1,""))</f>
        <v/>
      </c>
      <c r="AI1967" s="28">
        <f t="shared" si="380"/>
        <v>36480247.665929191</v>
      </c>
      <c r="AJ1967" s="28">
        <f t="shared" si="381"/>
        <v>5330996.6372757507</v>
      </c>
      <c r="AK1967" s="29">
        <f t="shared" si="382"/>
        <v>0.14613378412599559</v>
      </c>
      <c r="AL1967" s="210"/>
      <c r="AM1967" s="210"/>
      <c r="AN1967" s="210"/>
      <c r="AO1967" s="210"/>
      <c r="AP1967" s="45" t="str">
        <f t="shared" si="383"/>
        <v>20227</v>
      </c>
      <c r="AQ1967" s="45" t="str">
        <f t="shared" si="384"/>
        <v>20227RMB</v>
      </c>
    </row>
    <row r="1968" spans="1:43" s="15" customFormat="1">
      <c r="A1968" s="208" t="s">
        <v>35</v>
      </c>
      <c r="B1968" s="209">
        <v>2021</v>
      </c>
      <c r="C1968" s="209">
        <v>3</v>
      </c>
      <c r="D1968" s="57" t="str">
        <f t="shared" si="386"/>
        <v>Q4</v>
      </c>
      <c r="E1968" s="208" t="s">
        <v>41</v>
      </c>
      <c r="F1968" s="209">
        <v>2022</v>
      </c>
      <c r="G1968" s="209">
        <v>7</v>
      </c>
      <c r="H1968" s="213"/>
      <c r="I1968" s="57" t="str">
        <f t="shared" si="376"/>
        <v>Q2</v>
      </c>
      <c r="J1968" s="204" t="s">
        <v>1665</v>
      </c>
      <c r="K1968" s="213" t="s">
        <v>1666</v>
      </c>
      <c r="L1968" s="210" t="s">
        <v>55</v>
      </c>
      <c r="M1968" s="208" t="s">
        <v>47</v>
      </c>
      <c r="N1968" s="208">
        <v>1</v>
      </c>
      <c r="O1968" s="208"/>
      <c r="P1968" s="57" t="str">
        <f t="shared" si="377"/>
        <v>MAIN UNIT</v>
      </c>
      <c r="Q1968" s="208" t="s">
        <v>56</v>
      </c>
      <c r="R1968" s="208" t="s">
        <v>49</v>
      </c>
      <c r="S1968" s="208" t="s">
        <v>36</v>
      </c>
      <c r="T1968" s="208" t="s">
        <v>65</v>
      </c>
      <c r="U1968" s="208" t="s">
        <v>66</v>
      </c>
      <c r="V1968" s="208" t="s">
        <v>1343</v>
      </c>
      <c r="W1968" s="208" t="s">
        <v>96</v>
      </c>
      <c r="X1968" s="34">
        <v>8350000</v>
      </c>
      <c r="Y1968" s="215" t="str">
        <f t="shared" si="388"/>
        <v>1</v>
      </c>
      <c r="Z1968" s="26">
        <f t="shared" si="387"/>
        <v>8350000</v>
      </c>
      <c r="AA1968" s="208">
        <v>5.8700000000000002E-2</v>
      </c>
      <c r="AB1968" s="35">
        <f t="shared" si="385"/>
        <v>490145</v>
      </c>
      <c r="AC1968" s="27">
        <f t="shared" si="378"/>
        <v>56758.790999999997</v>
      </c>
      <c r="AD1968" s="212">
        <v>0.1158</v>
      </c>
      <c r="AE1968" s="211">
        <f t="shared" si="379"/>
        <v>1</v>
      </c>
      <c r="AF1968" s="211" t="str">
        <f>IF(AND(COUNTIFS($J$18:J1968,J1968)=1,AE1968=1),1,"")</f>
        <v/>
      </c>
      <c r="AG1968" s="211" t="str">
        <f>IF(C1968="","",IF(AND(COUNTIFS($J$18:J1968,J1968)=1,C1968&lt;&gt;""),1,""))</f>
        <v/>
      </c>
      <c r="AH1968" s="211" t="str">
        <f>IF(G1968="","",IF(AND(COUNTIFS($J$18:J1968,J1968)=1,G1968&lt;&gt;""),1,""))</f>
        <v/>
      </c>
      <c r="AI1968" s="28">
        <f t="shared" si="380"/>
        <v>36480247.665929191</v>
      </c>
      <c r="AJ1968" s="28">
        <f t="shared" si="381"/>
        <v>5330996.6372757507</v>
      </c>
      <c r="AK1968" s="29">
        <f t="shared" si="382"/>
        <v>0.14613378412599559</v>
      </c>
      <c r="AL1968" s="210"/>
      <c r="AM1968" s="210"/>
      <c r="AN1968" s="210"/>
      <c r="AO1968" s="210"/>
      <c r="AP1968" s="45" t="str">
        <f t="shared" si="383"/>
        <v>20227</v>
      </c>
      <c r="AQ1968" s="45" t="str">
        <f t="shared" si="384"/>
        <v>20227JPY</v>
      </c>
    </row>
    <row r="1969" spans="1:43" s="15" customFormat="1">
      <c r="A1969" s="208" t="s">
        <v>40</v>
      </c>
      <c r="B1969" s="209">
        <v>2021</v>
      </c>
      <c r="C1969" s="209">
        <v>4</v>
      </c>
      <c r="D1969" s="57" t="str">
        <f t="shared" si="386"/>
        <v>Q1</v>
      </c>
      <c r="E1969" s="208" t="s">
        <v>41</v>
      </c>
      <c r="F1969" s="209">
        <v>2022</v>
      </c>
      <c r="G1969" s="209">
        <v>7</v>
      </c>
      <c r="H1969" s="213"/>
      <c r="I1969" s="57" t="str">
        <f t="shared" si="376"/>
        <v>Q2</v>
      </c>
      <c r="J1969" s="204" t="s">
        <v>1930</v>
      </c>
      <c r="K1969" s="213" t="s">
        <v>568</v>
      </c>
      <c r="L1969" s="210" t="s">
        <v>79</v>
      </c>
      <c r="M1969" s="208" t="s">
        <v>47</v>
      </c>
      <c r="N1969" s="208">
        <v>1</v>
      </c>
      <c r="O1969" s="208"/>
      <c r="P1969" s="57" t="str">
        <f t="shared" si="377"/>
        <v>MAIN UNIT</v>
      </c>
      <c r="Q1969" s="208" t="s">
        <v>48</v>
      </c>
      <c r="R1969" s="208" t="s">
        <v>49</v>
      </c>
      <c r="S1969" s="208" t="s">
        <v>36</v>
      </c>
      <c r="T1969" s="208" t="s">
        <v>65</v>
      </c>
      <c r="U1969" s="208" t="s">
        <v>66</v>
      </c>
      <c r="V1969" s="208" t="s">
        <v>67</v>
      </c>
      <c r="W1969" s="208" t="s">
        <v>96</v>
      </c>
      <c r="X1969" s="34">
        <v>11530000</v>
      </c>
      <c r="Y1969" s="215" t="str">
        <f t="shared" si="388"/>
        <v>1</v>
      </c>
      <c r="Z1969" s="26">
        <f t="shared" si="387"/>
        <v>11530000</v>
      </c>
      <c r="AA1969" s="208">
        <v>5.8700000000000002E-2</v>
      </c>
      <c r="AB1969" s="35">
        <f t="shared" si="385"/>
        <v>676811</v>
      </c>
      <c r="AC1969" s="27">
        <f t="shared" si="378"/>
        <v>51572.998200000002</v>
      </c>
      <c r="AD1969" s="212">
        <v>7.6200000000000004E-2</v>
      </c>
      <c r="AE1969" s="211">
        <f t="shared" si="379"/>
        <v>0</v>
      </c>
      <c r="AF1969" s="211" t="str">
        <f>IF(AND(COUNTIFS($J$18:J1969,J1969)=1,AE1969=1),1,"")</f>
        <v/>
      </c>
      <c r="AG1969" s="211" t="str">
        <f>IF(C1969="","",IF(AND(COUNTIFS($J$18:J1969,J1969)=1,C1969&lt;&gt;""),1,""))</f>
        <v/>
      </c>
      <c r="AH1969" s="211" t="str">
        <f>IF(G1969="","",IF(AND(COUNTIFS($J$18:J1969,J1969)=1,G1969&lt;&gt;""),1,""))</f>
        <v/>
      </c>
      <c r="AI1969" s="28">
        <f t="shared" si="380"/>
        <v>36480247.665929191</v>
      </c>
      <c r="AJ1969" s="28">
        <f t="shared" si="381"/>
        <v>5330996.6372757507</v>
      </c>
      <c r="AK1969" s="29">
        <f t="shared" si="382"/>
        <v>0.14613378412599559</v>
      </c>
      <c r="AL1969" s="210"/>
      <c r="AM1969" s="210"/>
      <c r="AN1969" s="210"/>
      <c r="AO1969" s="210"/>
      <c r="AP1969" s="45" t="str">
        <f t="shared" si="383"/>
        <v>20227</v>
      </c>
      <c r="AQ1969" s="45" t="str">
        <f t="shared" si="384"/>
        <v>20227JPY</v>
      </c>
    </row>
    <row r="1970" spans="1:43" s="15" customFormat="1">
      <c r="A1970" s="208" t="s">
        <v>40</v>
      </c>
      <c r="B1970" s="209">
        <v>2021</v>
      </c>
      <c r="C1970" s="209">
        <v>4</v>
      </c>
      <c r="D1970" s="57" t="str">
        <f t="shared" si="386"/>
        <v>Q1</v>
      </c>
      <c r="E1970" s="208" t="s">
        <v>41</v>
      </c>
      <c r="F1970" s="209">
        <v>2022</v>
      </c>
      <c r="G1970" s="209">
        <v>7</v>
      </c>
      <c r="H1970" s="213"/>
      <c r="I1970" s="57" t="str">
        <f t="shared" si="376"/>
        <v>Q2</v>
      </c>
      <c r="J1970" s="204" t="s">
        <v>1930</v>
      </c>
      <c r="K1970" s="213" t="s">
        <v>568</v>
      </c>
      <c r="L1970" s="210" t="s">
        <v>55</v>
      </c>
      <c r="M1970" s="208" t="s">
        <v>47</v>
      </c>
      <c r="N1970" s="208">
        <v>1</v>
      </c>
      <c r="O1970" s="208"/>
      <c r="P1970" s="57" t="str">
        <f t="shared" si="377"/>
        <v>MAIN UNIT</v>
      </c>
      <c r="Q1970" s="208" t="s">
        <v>48</v>
      </c>
      <c r="R1970" s="208" t="s">
        <v>49</v>
      </c>
      <c r="S1970" s="208" t="s">
        <v>36</v>
      </c>
      <c r="T1970" s="208" t="s">
        <v>65</v>
      </c>
      <c r="U1970" s="208" t="s">
        <v>66</v>
      </c>
      <c r="V1970" s="208" t="s">
        <v>67</v>
      </c>
      <c r="W1970" s="208" t="s">
        <v>96</v>
      </c>
      <c r="X1970" s="34">
        <v>7500000</v>
      </c>
      <c r="Y1970" s="215" t="str">
        <f t="shared" si="388"/>
        <v>1</v>
      </c>
      <c r="Z1970" s="26">
        <f t="shared" si="387"/>
        <v>7500000</v>
      </c>
      <c r="AA1970" s="208">
        <v>5.8700000000000002E-2</v>
      </c>
      <c r="AB1970" s="35">
        <f t="shared" si="385"/>
        <v>440250</v>
      </c>
      <c r="AC1970" s="27">
        <f t="shared" si="378"/>
        <v>33547.050000000003</v>
      </c>
      <c r="AD1970" s="212">
        <v>7.6200000000000004E-2</v>
      </c>
      <c r="AE1970" s="211">
        <f t="shared" si="379"/>
        <v>0</v>
      </c>
      <c r="AF1970" s="211" t="str">
        <f>IF(AND(COUNTIFS($J$18:J1970,J1970)=1,AE1970=1),1,"")</f>
        <v/>
      </c>
      <c r="AG1970" s="211" t="str">
        <f>IF(C1970="","",IF(AND(COUNTIFS($J$18:J1970,J1970)=1,C1970&lt;&gt;""),1,""))</f>
        <v/>
      </c>
      <c r="AH1970" s="211" t="str">
        <f>IF(G1970="","",IF(AND(COUNTIFS($J$18:J1970,J1970)=1,G1970&lt;&gt;""),1,""))</f>
        <v/>
      </c>
      <c r="AI1970" s="28">
        <f t="shared" si="380"/>
        <v>36480247.665929191</v>
      </c>
      <c r="AJ1970" s="28">
        <f t="shared" si="381"/>
        <v>5330996.6372757507</v>
      </c>
      <c r="AK1970" s="29">
        <f t="shared" si="382"/>
        <v>0.14613378412599559</v>
      </c>
      <c r="AL1970" s="210"/>
      <c r="AM1970" s="210"/>
      <c r="AN1970" s="210"/>
      <c r="AO1970" s="210"/>
      <c r="AP1970" s="45" t="str">
        <f t="shared" si="383"/>
        <v>20227</v>
      </c>
      <c r="AQ1970" s="45" t="str">
        <f t="shared" si="384"/>
        <v>20227JPY</v>
      </c>
    </row>
    <row r="1971" spans="1:43" s="15" customFormat="1">
      <c r="A1971" s="208" t="s">
        <v>40</v>
      </c>
      <c r="B1971" s="209">
        <v>2021</v>
      </c>
      <c r="C1971" s="209">
        <v>4</v>
      </c>
      <c r="D1971" s="57" t="str">
        <f t="shared" si="386"/>
        <v>Q1</v>
      </c>
      <c r="E1971" s="208" t="s">
        <v>41</v>
      </c>
      <c r="F1971" s="209">
        <v>2022</v>
      </c>
      <c r="G1971" s="209">
        <v>7</v>
      </c>
      <c r="H1971" s="213"/>
      <c r="I1971" s="57" t="str">
        <f t="shared" si="376"/>
        <v>Q2</v>
      </c>
      <c r="J1971" s="204" t="s">
        <v>1979</v>
      </c>
      <c r="K1971" s="213" t="s">
        <v>1541</v>
      </c>
      <c r="L1971" s="210" t="s">
        <v>79</v>
      </c>
      <c r="M1971" s="208" t="s">
        <v>47</v>
      </c>
      <c r="N1971" s="208">
        <v>1</v>
      </c>
      <c r="O1971" s="208"/>
      <c r="P1971" s="57" t="str">
        <f t="shared" si="377"/>
        <v>MAIN UNIT</v>
      </c>
      <c r="Q1971" s="208" t="s">
        <v>48</v>
      </c>
      <c r="R1971" s="208" t="s">
        <v>49</v>
      </c>
      <c r="S1971" s="208" t="s">
        <v>36</v>
      </c>
      <c r="T1971" s="208" t="s">
        <v>65</v>
      </c>
      <c r="U1971" s="208" t="s">
        <v>66</v>
      </c>
      <c r="V1971" s="208" t="s">
        <v>114</v>
      </c>
      <c r="W1971" s="208" t="s">
        <v>96</v>
      </c>
      <c r="X1971" s="34">
        <v>15220000</v>
      </c>
      <c r="Y1971" s="215" t="str">
        <f t="shared" si="388"/>
        <v>1</v>
      </c>
      <c r="Z1971" s="26">
        <f t="shared" si="387"/>
        <v>15220000</v>
      </c>
      <c r="AA1971" s="208">
        <v>5.8700000000000002E-2</v>
      </c>
      <c r="AB1971" s="35">
        <f t="shared" si="385"/>
        <v>893414</v>
      </c>
      <c r="AC1971" s="27">
        <f t="shared" si="378"/>
        <v>29929.369000000002</v>
      </c>
      <c r="AD1971" s="212">
        <v>3.3500000000000002E-2</v>
      </c>
      <c r="AE1971" s="211">
        <f t="shared" si="379"/>
        <v>0</v>
      </c>
      <c r="AF1971" s="211" t="str">
        <f>IF(AND(COUNTIFS($J$18:J1971,J1971)=1,AE1971=1),1,"")</f>
        <v/>
      </c>
      <c r="AG1971" s="211">
        <f>IF(C1971="","",IF(AND(COUNTIFS($J$18:J1971,J1971)=1,C1971&lt;&gt;""),1,""))</f>
        <v>1</v>
      </c>
      <c r="AH1971" s="211">
        <f>IF(G1971="","",IF(AND(COUNTIFS($J$18:J1971,J1971)=1,G1971&lt;&gt;""),1,""))</f>
        <v>1</v>
      </c>
      <c r="AI1971" s="28">
        <f t="shared" si="380"/>
        <v>36480247.665929191</v>
      </c>
      <c r="AJ1971" s="28">
        <f t="shared" si="381"/>
        <v>5330996.6372757507</v>
      </c>
      <c r="AK1971" s="29">
        <f t="shared" si="382"/>
        <v>0.14613378412599559</v>
      </c>
      <c r="AL1971" s="210"/>
      <c r="AM1971" s="210"/>
      <c r="AN1971" s="210"/>
      <c r="AO1971" s="210" t="s">
        <v>1980</v>
      </c>
      <c r="AP1971" s="45" t="str">
        <f t="shared" si="383"/>
        <v>20227</v>
      </c>
      <c r="AQ1971" s="45" t="str">
        <f t="shared" si="384"/>
        <v>20227JPY</v>
      </c>
    </row>
    <row r="1972" spans="1:43" s="15" customFormat="1">
      <c r="A1972" s="208" t="s">
        <v>40</v>
      </c>
      <c r="B1972" s="209">
        <v>2021</v>
      </c>
      <c r="C1972" s="209">
        <v>12</v>
      </c>
      <c r="D1972" s="57" t="str">
        <f t="shared" si="386"/>
        <v>Q3</v>
      </c>
      <c r="E1972" s="208" t="s">
        <v>41</v>
      </c>
      <c r="F1972" s="209">
        <v>2022</v>
      </c>
      <c r="G1972" s="209">
        <v>7</v>
      </c>
      <c r="H1972" s="213"/>
      <c r="I1972" s="57" t="str">
        <f t="shared" si="376"/>
        <v>Q2</v>
      </c>
      <c r="J1972" s="204" t="s">
        <v>1981</v>
      </c>
      <c r="K1972" s="213" t="s">
        <v>1193</v>
      </c>
      <c r="L1972" s="210" t="s">
        <v>79</v>
      </c>
      <c r="M1972" s="208" t="s">
        <v>47</v>
      </c>
      <c r="N1972" s="208">
        <v>1</v>
      </c>
      <c r="O1972" s="208"/>
      <c r="P1972" s="57" t="str">
        <f t="shared" si="377"/>
        <v>MAIN UNIT</v>
      </c>
      <c r="Q1972" s="208" t="s">
        <v>48</v>
      </c>
      <c r="R1972" s="208" t="s">
        <v>49</v>
      </c>
      <c r="S1972" s="208" t="s">
        <v>36</v>
      </c>
      <c r="T1972" s="208" t="s">
        <v>65</v>
      </c>
      <c r="U1972" s="208" t="s">
        <v>66</v>
      </c>
      <c r="V1972" s="208" t="s">
        <v>99</v>
      </c>
      <c r="W1972" s="208" t="s">
        <v>96</v>
      </c>
      <c r="X1972" s="34">
        <v>15000000</v>
      </c>
      <c r="Y1972" s="215" t="str">
        <f t="shared" si="388"/>
        <v>1</v>
      </c>
      <c r="Z1972" s="26">
        <f t="shared" si="387"/>
        <v>15000000</v>
      </c>
      <c r="AA1972" s="208">
        <v>5.8700000000000002E-2</v>
      </c>
      <c r="AB1972" s="35">
        <f t="shared" si="385"/>
        <v>880500</v>
      </c>
      <c r="AC1972" s="27">
        <f t="shared" si="378"/>
        <v>118251.15000000001</v>
      </c>
      <c r="AD1972" s="212">
        <v>0.1343</v>
      </c>
      <c r="AE1972" s="211">
        <f t="shared" si="379"/>
        <v>0</v>
      </c>
      <c r="AF1972" s="211" t="str">
        <f>IF(AND(COUNTIFS($J$18:J1972,J1972)=1,AE1972=1),1,"")</f>
        <v/>
      </c>
      <c r="AG1972" s="211">
        <f>IF(C1972="","",IF(AND(COUNTIFS($J$18:J1972,J1972)=1,C1972&lt;&gt;""),1,""))</f>
        <v>1</v>
      </c>
      <c r="AH1972" s="211">
        <f>IF(G1972="","",IF(AND(COUNTIFS($J$18:J1972,J1972)=1,G1972&lt;&gt;""),1,""))</f>
        <v>1</v>
      </c>
      <c r="AI1972" s="28">
        <f t="shared" si="380"/>
        <v>36480247.665929191</v>
      </c>
      <c r="AJ1972" s="28">
        <f t="shared" si="381"/>
        <v>5330996.6372757507</v>
      </c>
      <c r="AK1972" s="29">
        <f t="shared" si="382"/>
        <v>0.14613378412599559</v>
      </c>
      <c r="AL1972" s="210"/>
      <c r="AM1972" s="210"/>
      <c r="AN1972" s="210"/>
      <c r="AO1972" s="210"/>
      <c r="AP1972" s="45" t="str">
        <f t="shared" si="383"/>
        <v>20227</v>
      </c>
      <c r="AQ1972" s="45" t="str">
        <f t="shared" si="384"/>
        <v>20227JPY</v>
      </c>
    </row>
    <row r="1973" spans="1:43" s="15" customFormat="1">
      <c r="A1973" s="208" t="s">
        <v>40</v>
      </c>
      <c r="B1973" s="209">
        <v>2021</v>
      </c>
      <c r="C1973" s="209">
        <v>12</v>
      </c>
      <c r="D1973" s="57" t="str">
        <f t="shared" si="386"/>
        <v>Q3</v>
      </c>
      <c r="E1973" s="208" t="s">
        <v>41</v>
      </c>
      <c r="F1973" s="209">
        <v>2022</v>
      </c>
      <c r="G1973" s="209">
        <v>7</v>
      </c>
      <c r="H1973" s="213"/>
      <c r="I1973" s="57" t="str">
        <f t="shared" si="376"/>
        <v>Q2</v>
      </c>
      <c r="J1973" s="204" t="s">
        <v>1981</v>
      </c>
      <c r="K1973" s="213" t="s">
        <v>1193</v>
      </c>
      <c r="L1973" s="210" t="s">
        <v>55</v>
      </c>
      <c r="M1973" s="208" t="s">
        <v>47</v>
      </c>
      <c r="N1973" s="208">
        <v>1</v>
      </c>
      <c r="O1973" s="208"/>
      <c r="P1973" s="57" t="str">
        <f t="shared" si="377"/>
        <v>MAIN UNIT</v>
      </c>
      <c r="Q1973" s="208" t="s">
        <v>48</v>
      </c>
      <c r="R1973" s="208" t="s">
        <v>49</v>
      </c>
      <c r="S1973" s="208" t="s">
        <v>36</v>
      </c>
      <c r="T1973" s="208" t="s">
        <v>65</v>
      </c>
      <c r="U1973" s="208" t="s">
        <v>66</v>
      </c>
      <c r="V1973" s="208" t="s">
        <v>99</v>
      </c>
      <c r="W1973" s="208" t="s">
        <v>96</v>
      </c>
      <c r="X1973" s="34">
        <v>9500000</v>
      </c>
      <c r="Y1973" s="215" t="str">
        <f t="shared" si="388"/>
        <v>1</v>
      </c>
      <c r="Z1973" s="26">
        <f t="shared" si="387"/>
        <v>9500000</v>
      </c>
      <c r="AA1973" s="208">
        <v>5.8700000000000002E-2</v>
      </c>
      <c r="AB1973" s="35">
        <f t="shared" si="385"/>
        <v>557650</v>
      </c>
      <c r="AC1973" s="27">
        <f t="shared" si="378"/>
        <v>74892.395000000004</v>
      </c>
      <c r="AD1973" s="212">
        <v>0.1343</v>
      </c>
      <c r="AE1973" s="211">
        <f t="shared" si="379"/>
        <v>0</v>
      </c>
      <c r="AF1973" s="211" t="str">
        <f>IF(AND(COUNTIFS($J$18:J1973,J1973)=1,AE1973=1),1,"")</f>
        <v/>
      </c>
      <c r="AG1973" s="211" t="str">
        <f>IF(C1973="","",IF(AND(COUNTIFS($J$18:J1973,J1973)=1,C1973&lt;&gt;""),1,""))</f>
        <v/>
      </c>
      <c r="AH1973" s="211" t="str">
        <f>IF(G1973="","",IF(AND(COUNTIFS($J$18:J1973,J1973)=1,G1973&lt;&gt;""),1,""))</f>
        <v/>
      </c>
      <c r="AI1973" s="28">
        <f t="shared" si="380"/>
        <v>36480247.665929191</v>
      </c>
      <c r="AJ1973" s="28">
        <f t="shared" si="381"/>
        <v>5330996.6372757507</v>
      </c>
      <c r="AK1973" s="29">
        <f t="shared" si="382"/>
        <v>0.14613378412599559</v>
      </c>
      <c r="AL1973" s="210"/>
      <c r="AM1973" s="210"/>
      <c r="AN1973" s="210"/>
      <c r="AO1973" s="210"/>
      <c r="AP1973" s="45" t="str">
        <f t="shared" si="383"/>
        <v>20227</v>
      </c>
      <c r="AQ1973" s="45" t="str">
        <f t="shared" si="384"/>
        <v>20227JPY</v>
      </c>
    </row>
    <row r="1974" spans="1:43" s="15" customFormat="1">
      <c r="A1974" s="208" t="s">
        <v>40</v>
      </c>
      <c r="B1974" s="209">
        <v>2021</v>
      </c>
      <c r="C1974" s="209">
        <v>6</v>
      </c>
      <c r="D1974" s="57" t="str">
        <f t="shared" si="386"/>
        <v>Q1</v>
      </c>
      <c r="E1974" s="208" t="s">
        <v>41</v>
      </c>
      <c r="F1974" s="209">
        <v>2022</v>
      </c>
      <c r="G1974" s="209">
        <v>8</v>
      </c>
      <c r="H1974" s="213"/>
      <c r="I1974" s="57" t="str">
        <f t="shared" si="376"/>
        <v>Q2</v>
      </c>
      <c r="J1974" s="204" t="s">
        <v>1982</v>
      </c>
      <c r="K1974" s="213" t="s">
        <v>1983</v>
      </c>
      <c r="L1974" s="210" t="s">
        <v>55</v>
      </c>
      <c r="M1974" s="208" t="s">
        <v>47</v>
      </c>
      <c r="N1974" s="208">
        <v>1</v>
      </c>
      <c r="O1974" s="208"/>
      <c r="P1974" s="57" t="str">
        <f t="shared" si="377"/>
        <v>MAIN UNIT</v>
      </c>
      <c r="Q1974" s="208" t="s">
        <v>56</v>
      </c>
      <c r="R1974" s="208" t="s">
        <v>49</v>
      </c>
      <c r="S1974" s="208" t="s">
        <v>36</v>
      </c>
      <c r="T1974" s="208" t="s">
        <v>65</v>
      </c>
      <c r="U1974" s="208" t="s">
        <v>66</v>
      </c>
      <c r="V1974" s="208" t="s">
        <v>1821</v>
      </c>
      <c r="W1974" s="208" t="s">
        <v>96</v>
      </c>
      <c r="X1974" s="34">
        <v>9200000</v>
      </c>
      <c r="Y1974" s="215" t="str">
        <f t="shared" si="388"/>
        <v>1</v>
      </c>
      <c r="Z1974" s="26">
        <f t="shared" si="387"/>
        <v>9200000</v>
      </c>
      <c r="AA1974" s="208">
        <v>5.96E-2</v>
      </c>
      <c r="AB1974" s="35">
        <f t="shared" si="385"/>
        <v>548320</v>
      </c>
      <c r="AC1974" s="27">
        <f t="shared" si="378"/>
        <v>50884.095999999998</v>
      </c>
      <c r="AD1974" s="212">
        <v>9.2799999999999994E-2</v>
      </c>
      <c r="AE1974" s="211">
        <f t="shared" si="379"/>
        <v>1</v>
      </c>
      <c r="AF1974" s="211">
        <f>IF(AND(COUNTIFS($J$18:J1974,J1974)=1,AE1974=1),1,"")</f>
        <v>1</v>
      </c>
      <c r="AG1974" s="211">
        <f>IF(C1974="","",IF(AND(COUNTIFS($J$18:J1974,J1974)=1,C1974&lt;&gt;""),1,""))</f>
        <v>1</v>
      </c>
      <c r="AH1974" s="211">
        <f>IF(G1974="","",IF(AND(COUNTIFS($J$18:J1974,J1974)=1,G1974&lt;&gt;""),1,""))</f>
        <v>1</v>
      </c>
      <c r="AI1974" s="28">
        <f t="shared" si="380"/>
        <v>35073581.838938065</v>
      </c>
      <c r="AJ1974" s="28">
        <f t="shared" si="381"/>
        <v>5034113.9728989378</v>
      </c>
      <c r="AK1974" s="29">
        <f t="shared" si="382"/>
        <v>0.1435300790211895</v>
      </c>
      <c r="AL1974" s="210"/>
      <c r="AM1974" s="210"/>
      <c r="AN1974" s="210"/>
      <c r="AO1974" s="210"/>
      <c r="AP1974" s="45" t="str">
        <f t="shared" si="383"/>
        <v>20228</v>
      </c>
      <c r="AQ1974" s="45" t="str">
        <f t="shared" si="384"/>
        <v>20228JPY</v>
      </c>
    </row>
    <row r="1975" spans="1:43" s="15" customFormat="1">
      <c r="A1975" s="208" t="s">
        <v>35</v>
      </c>
      <c r="B1975" s="209">
        <v>2021</v>
      </c>
      <c r="C1975" s="209">
        <v>3</v>
      </c>
      <c r="D1975" s="57" t="str">
        <f t="shared" si="386"/>
        <v>Q4</v>
      </c>
      <c r="E1975" s="208" t="s">
        <v>41</v>
      </c>
      <c r="F1975" s="209">
        <v>2022</v>
      </c>
      <c r="G1975" s="209">
        <v>8</v>
      </c>
      <c r="H1975" s="213"/>
      <c r="I1975" s="57" t="str">
        <f t="shared" si="376"/>
        <v>Q2</v>
      </c>
      <c r="J1975" s="204" t="s">
        <v>1623</v>
      </c>
      <c r="K1975" s="213" t="s">
        <v>1212</v>
      </c>
      <c r="L1975" s="210" t="s">
        <v>79</v>
      </c>
      <c r="M1975" s="208" t="s">
        <v>47</v>
      </c>
      <c r="N1975" s="208">
        <v>1</v>
      </c>
      <c r="O1975" s="208"/>
      <c r="P1975" s="57" t="str">
        <f t="shared" si="377"/>
        <v>MAIN UNIT</v>
      </c>
      <c r="Q1975" s="208" t="s">
        <v>48</v>
      </c>
      <c r="R1975" s="208" t="s">
        <v>49</v>
      </c>
      <c r="S1975" s="208" t="s">
        <v>36</v>
      </c>
      <c r="T1975" s="208" t="s">
        <v>65</v>
      </c>
      <c r="U1975" s="208" t="s">
        <v>66</v>
      </c>
      <c r="V1975" s="208" t="s">
        <v>634</v>
      </c>
      <c r="W1975" s="208" t="s">
        <v>96</v>
      </c>
      <c r="X1975" s="34">
        <v>10900000</v>
      </c>
      <c r="Y1975" s="215" t="str">
        <f t="shared" si="388"/>
        <v>1</v>
      </c>
      <c r="Z1975" s="26">
        <f t="shared" si="387"/>
        <v>10900000</v>
      </c>
      <c r="AA1975" s="208">
        <v>5.96E-2</v>
      </c>
      <c r="AB1975" s="35">
        <f t="shared" si="385"/>
        <v>649640</v>
      </c>
      <c r="AC1975" s="27">
        <f t="shared" si="378"/>
        <v>68212.2</v>
      </c>
      <c r="AD1975" s="207">
        <v>0.105</v>
      </c>
      <c r="AE1975" s="211">
        <f t="shared" si="379"/>
        <v>0</v>
      </c>
      <c r="AF1975" s="211" t="str">
        <f>IF(AND(COUNTIFS($J$18:J1975,J1975)=1,AE1975=1),1,"")</f>
        <v/>
      </c>
      <c r="AG1975" s="211" t="str">
        <f>IF(C1975="","",IF(AND(COUNTIFS($J$18:J1975,J1975)=1,C1975&lt;&gt;""),1,""))</f>
        <v/>
      </c>
      <c r="AH1975" s="211" t="str">
        <f>IF(G1975="","",IF(AND(COUNTIFS($J$18:J1975,J1975)=1,G1975&lt;&gt;""),1,""))</f>
        <v/>
      </c>
      <c r="AI1975" s="28">
        <f t="shared" si="380"/>
        <v>35073581.838938065</v>
      </c>
      <c r="AJ1975" s="28">
        <f t="shared" si="381"/>
        <v>5034113.9728989378</v>
      </c>
      <c r="AK1975" s="29">
        <f t="shared" si="382"/>
        <v>0.1435300790211895</v>
      </c>
      <c r="AL1975" s="210"/>
      <c r="AM1975" s="210"/>
      <c r="AN1975" s="210"/>
      <c r="AO1975" s="210"/>
      <c r="AP1975" s="45" t="str">
        <f t="shared" si="383"/>
        <v>20228</v>
      </c>
      <c r="AQ1975" s="45" t="str">
        <f t="shared" si="384"/>
        <v>20228JPY</v>
      </c>
    </row>
    <row r="1976" spans="1:43" s="15" customFormat="1">
      <c r="A1976" s="208" t="s">
        <v>40</v>
      </c>
      <c r="B1976" s="209">
        <v>2021</v>
      </c>
      <c r="C1976" s="209">
        <v>12</v>
      </c>
      <c r="D1976" s="57" t="str">
        <f t="shared" si="386"/>
        <v>Q3</v>
      </c>
      <c r="E1976" s="208" t="s">
        <v>41</v>
      </c>
      <c r="F1976" s="209">
        <v>2022</v>
      </c>
      <c r="G1976" s="209">
        <v>9</v>
      </c>
      <c r="H1976" s="213"/>
      <c r="I1976" s="57" t="str">
        <f t="shared" si="376"/>
        <v>Q2</v>
      </c>
      <c r="J1976" s="204" t="s">
        <v>1984</v>
      </c>
      <c r="K1976" s="213" t="s">
        <v>622</v>
      </c>
      <c r="L1976" s="210" t="s">
        <v>79</v>
      </c>
      <c r="M1976" s="208" t="s">
        <v>47</v>
      </c>
      <c r="N1976" s="208">
        <v>1</v>
      </c>
      <c r="O1976" s="208"/>
      <c r="P1976" s="57" t="str">
        <f t="shared" si="377"/>
        <v>MAIN UNIT</v>
      </c>
      <c r="Q1976" s="208" t="s">
        <v>48</v>
      </c>
      <c r="R1976" s="208" t="s">
        <v>49</v>
      </c>
      <c r="S1976" s="208" t="s">
        <v>36</v>
      </c>
      <c r="T1976" s="208" t="s">
        <v>65</v>
      </c>
      <c r="U1976" s="208" t="s">
        <v>66</v>
      </c>
      <c r="V1976" s="208" t="s">
        <v>109</v>
      </c>
      <c r="W1976" s="208" t="s">
        <v>96</v>
      </c>
      <c r="X1976" s="34">
        <v>14500000</v>
      </c>
      <c r="Y1976" s="215" t="str">
        <f t="shared" si="388"/>
        <v>1</v>
      </c>
      <c r="Z1976" s="26">
        <f t="shared" si="387"/>
        <v>14500000</v>
      </c>
      <c r="AA1976" s="208">
        <v>5.7799999999999997E-2</v>
      </c>
      <c r="AB1976" s="35">
        <f t="shared" si="385"/>
        <v>838100</v>
      </c>
      <c r="AC1976" s="27">
        <f t="shared" si="378"/>
        <v>113897.79</v>
      </c>
      <c r="AD1976" s="212">
        <v>0.13589999999999999</v>
      </c>
      <c r="AE1976" s="211">
        <f t="shared" si="379"/>
        <v>0</v>
      </c>
      <c r="AF1976" s="211" t="str">
        <f>IF(AND(COUNTIFS($J$18:J1976,J1976)=1,AE1976=1),1,"")</f>
        <v/>
      </c>
      <c r="AG1976" s="211">
        <f>IF(C1976="","",IF(AND(COUNTIFS($J$18:J1976,J1976)=1,C1976&lt;&gt;""),1,""))</f>
        <v>1</v>
      </c>
      <c r="AH1976" s="211">
        <f>IF(G1976="","",IF(AND(COUNTIFS($J$18:J1976,J1976)=1,G1976&lt;&gt;""),1,""))</f>
        <v>1</v>
      </c>
      <c r="AI1976" s="28">
        <f t="shared" si="380"/>
        <v>15948576.102654872</v>
      </c>
      <c r="AJ1976" s="28">
        <f t="shared" si="381"/>
        <v>2739848.7004853101</v>
      </c>
      <c r="AK1976" s="29">
        <f t="shared" si="382"/>
        <v>0.17179268436567341</v>
      </c>
      <c r="AL1976" s="210"/>
      <c r="AM1976" s="210"/>
      <c r="AN1976" s="210"/>
      <c r="AO1976" s="210"/>
      <c r="AP1976" s="45" t="str">
        <f t="shared" si="383"/>
        <v>20229</v>
      </c>
      <c r="AQ1976" s="45" t="str">
        <f t="shared" si="384"/>
        <v>20229JPY</v>
      </c>
    </row>
    <row r="1977" spans="1:43" s="15" customFormat="1">
      <c r="A1977" s="208" t="s">
        <v>40</v>
      </c>
      <c r="B1977" s="209">
        <v>2021</v>
      </c>
      <c r="C1977" s="209">
        <v>12</v>
      </c>
      <c r="D1977" s="57" t="str">
        <f t="shared" si="386"/>
        <v>Q3</v>
      </c>
      <c r="E1977" s="208" t="s">
        <v>41</v>
      </c>
      <c r="F1977" s="209">
        <v>2022</v>
      </c>
      <c r="G1977" s="209">
        <v>9</v>
      </c>
      <c r="H1977" s="213"/>
      <c r="I1977" s="57" t="str">
        <f t="shared" si="376"/>
        <v>Q2</v>
      </c>
      <c r="J1977" s="204" t="s">
        <v>1984</v>
      </c>
      <c r="K1977" s="213" t="s">
        <v>622</v>
      </c>
      <c r="L1977" s="210" t="s">
        <v>79</v>
      </c>
      <c r="M1977" s="208" t="s">
        <v>47</v>
      </c>
      <c r="N1977" s="208">
        <v>1</v>
      </c>
      <c r="O1977" s="208"/>
      <c r="P1977" s="57" t="str">
        <f t="shared" si="377"/>
        <v>MAIN UNIT</v>
      </c>
      <c r="Q1977" s="208" t="s">
        <v>48</v>
      </c>
      <c r="R1977" s="208" t="s">
        <v>49</v>
      </c>
      <c r="S1977" s="208" t="s">
        <v>36</v>
      </c>
      <c r="T1977" s="208" t="s">
        <v>65</v>
      </c>
      <c r="U1977" s="208" t="s">
        <v>66</v>
      </c>
      <c r="V1977" s="208" t="s">
        <v>109</v>
      </c>
      <c r="W1977" s="208" t="s">
        <v>96</v>
      </c>
      <c r="X1977" s="34">
        <v>14500000</v>
      </c>
      <c r="Y1977" s="215" t="str">
        <f t="shared" si="388"/>
        <v>1</v>
      </c>
      <c r="Z1977" s="26">
        <f t="shared" si="387"/>
        <v>14500000</v>
      </c>
      <c r="AA1977" s="208">
        <v>5.7799999999999997E-2</v>
      </c>
      <c r="AB1977" s="35">
        <f t="shared" si="385"/>
        <v>838100</v>
      </c>
      <c r="AC1977" s="27">
        <f t="shared" si="378"/>
        <v>113897.79</v>
      </c>
      <c r="AD1977" s="212">
        <v>0.13589999999999999</v>
      </c>
      <c r="AE1977" s="211">
        <f t="shared" si="379"/>
        <v>0</v>
      </c>
      <c r="AF1977" s="211" t="str">
        <f>IF(AND(COUNTIFS($J$18:J1977,J1977)=1,AE1977=1),1,"")</f>
        <v/>
      </c>
      <c r="AG1977" s="211" t="str">
        <f>IF(C1977="","",IF(AND(COUNTIFS($J$18:J1977,J1977)=1,C1977&lt;&gt;""),1,""))</f>
        <v/>
      </c>
      <c r="AH1977" s="211" t="str">
        <f>IF(G1977="","",IF(AND(COUNTIFS($J$18:J1977,J1977)=1,G1977&lt;&gt;""),1,""))</f>
        <v/>
      </c>
      <c r="AI1977" s="28">
        <f t="shared" si="380"/>
        <v>15948576.102654872</v>
      </c>
      <c r="AJ1977" s="28">
        <f t="shared" si="381"/>
        <v>2739848.7004853101</v>
      </c>
      <c r="AK1977" s="29">
        <f t="shared" si="382"/>
        <v>0.17179268436567341</v>
      </c>
      <c r="AL1977" s="210"/>
      <c r="AM1977" s="210"/>
      <c r="AN1977" s="210"/>
      <c r="AO1977" s="210"/>
      <c r="AP1977" s="45" t="str">
        <f t="shared" si="383"/>
        <v>20229</v>
      </c>
      <c r="AQ1977" s="45" t="str">
        <f t="shared" si="384"/>
        <v>20229JPY</v>
      </c>
    </row>
    <row r="1978" spans="1:43" s="15" customFormat="1">
      <c r="A1978" s="208" t="s">
        <v>40</v>
      </c>
      <c r="B1978" s="209">
        <v>2021</v>
      </c>
      <c r="C1978" s="209">
        <v>12</v>
      </c>
      <c r="D1978" s="57" t="str">
        <f t="shared" si="386"/>
        <v>Q3</v>
      </c>
      <c r="E1978" s="208" t="s">
        <v>41</v>
      </c>
      <c r="F1978" s="209">
        <v>2022</v>
      </c>
      <c r="G1978" s="209">
        <v>9</v>
      </c>
      <c r="H1978" s="213"/>
      <c r="I1978" s="57" t="str">
        <f t="shared" si="376"/>
        <v>Q2</v>
      </c>
      <c r="J1978" s="204" t="s">
        <v>1984</v>
      </c>
      <c r="K1978" s="213" t="s">
        <v>622</v>
      </c>
      <c r="L1978" s="210" t="s">
        <v>55</v>
      </c>
      <c r="M1978" s="208" t="s">
        <v>47</v>
      </c>
      <c r="N1978" s="208">
        <v>1</v>
      </c>
      <c r="O1978" s="208"/>
      <c r="P1978" s="57" t="str">
        <f t="shared" si="377"/>
        <v>MAIN UNIT</v>
      </c>
      <c r="Q1978" s="208" t="s">
        <v>48</v>
      </c>
      <c r="R1978" s="208" t="s">
        <v>49</v>
      </c>
      <c r="S1978" s="208" t="s">
        <v>36</v>
      </c>
      <c r="T1978" s="208" t="s">
        <v>65</v>
      </c>
      <c r="U1978" s="208" t="s">
        <v>66</v>
      </c>
      <c r="V1978" s="208" t="s">
        <v>109</v>
      </c>
      <c r="W1978" s="208" t="s">
        <v>96</v>
      </c>
      <c r="X1978" s="34">
        <v>11000000</v>
      </c>
      <c r="Y1978" s="215" t="str">
        <f t="shared" si="388"/>
        <v>1</v>
      </c>
      <c r="Z1978" s="26">
        <f t="shared" si="387"/>
        <v>11000000</v>
      </c>
      <c r="AA1978" s="208">
        <v>5.7799999999999997E-2</v>
      </c>
      <c r="AB1978" s="35">
        <f t="shared" si="385"/>
        <v>635800</v>
      </c>
      <c r="AC1978" s="27">
        <f t="shared" si="378"/>
        <v>86405.22</v>
      </c>
      <c r="AD1978" s="212">
        <v>0.13589999999999999</v>
      </c>
      <c r="AE1978" s="211">
        <f t="shared" si="379"/>
        <v>0</v>
      </c>
      <c r="AF1978" s="211" t="str">
        <f>IF(AND(COUNTIFS($J$18:J1978,J1978)=1,AE1978=1),1,"")</f>
        <v/>
      </c>
      <c r="AG1978" s="211" t="str">
        <f>IF(C1978="","",IF(AND(COUNTIFS($J$18:J1978,J1978)=1,C1978&lt;&gt;""),1,""))</f>
        <v/>
      </c>
      <c r="AH1978" s="211" t="str">
        <f>IF(G1978="","",IF(AND(COUNTIFS($J$18:J1978,J1978)=1,G1978&lt;&gt;""),1,""))</f>
        <v/>
      </c>
      <c r="AI1978" s="28">
        <f t="shared" si="380"/>
        <v>15948576.102654872</v>
      </c>
      <c r="AJ1978" s="28">
        <f t="shared" si="381"/>
        <v>2739848.7004853101</v>
      </c>
      <c r="AK1978" s="29">
        <f t="shared" si="382"/>
        <v>0.17179268436567341</v>
      </c>
      <c r="AL1978" s="210"/>
      <c r="AM1978" s="210"/>
      <c r="AN1978" s="210"/>
      <c r="AO1978" s="210"/>
      <c r="AP1978" s="45" t="str">
        <f t="shared" si="383"/>
        <v>20229</v>
      </c>
      <c r="AQ1978" s="45" t="str">
        <f t="shared" si="384"/>
        <v>20229JPY</v>
      </c>
    </row>
    <row r="1979" spans="1:43" s="15" customFormat="1">
      <c r="A1979" s="208" t="s">
        <v>40</v>
      </c>
      <c r="B1979" s="209">
        <v>2021</v>
      </c>
      <c r="C1979" s="209">
        <v>12</v>
      </c>
      <c r="D1979" s="57" t="str">
        <f t="shared" si="386"/>
        <v>Q3</v>
      </c>
      <c r="E1979" s="208" t="s">
        <v>41</v>
      </c>
      <c r="F1979" s="209">
        <v>2022</v>
      </c>
      <c r="G1979" s="209">
        <v>9</v>
      </c>
      <c r="H1979" s="213"/>
      <c r="I1979" s="57" t="str">
        <f t="shared" si="376"/>
        <v>Q2</v>
      </c>
      <c r="J1979" s="204" t="s">
        <v>1984</v>
      </c>
      <c r="K1979" s="213" t="s">
        <v>622</v>
      </c>
      <c r="L1979" s="210" t="s">
        <v>55</v>
      </c>
      <c r="M1979" s="208" t="s">
        <v>47</v>
      </c>
      <c r="N1979" s="208">
        <v>1</v>
      </c>
      <c r="O1979" s="208"/>
      <c r="P1979" s="57" t="str">
        <f t="shared" si="377"/>
        <v>MAIN UNIT</v>
      </c>
      <c r="Q1979" s="208" t="s">
        <v>48</v>
      </c>
      <c r="R1979" s="208" t="s">
        <v>49</v>
      </c>
      <c r="S1979" s="208" t="s">
        <v>36</v>
      </c>
      <c r="T1979" s="208" t="s">
        <v>65</v>
      </c>
      <c r="U1979" s="208" t="s">
        <v>66</v>
      </c>
      <c r="V1979" s="208" t="s">
        <v>109</v>
      </c>
      <c r="W1979" s="208" t="s">
        <v>96</v>
      </c>
      <c r="X1979" s="34">
        <v>11000000</v>
      </c>
      <c r="Y1979" s="215" t="str">
        <f t="shared" si="388"/>
        <v>1</v>
      </c>
      <c r="Z1979" s="26">
        <f t="shared" si="387"/>
        <v>11000000</v>
      </c>
      <c r="AA1979" s="208">
        <v>5.7799999999999997E-2</v>
      </c>
      <c r="AB1979" s="35">
        <f t="shared" si="385"/>
        <v>635800</v>
      </c>
      <c r="AC1979" s="27">
        <f t="shared" si="378"/>
        <v>86405.22</v>
      </c>
      <c r="AD1979" s="212">
        <v>0.13589999999999999</v>
      </c>
      <c r="AE1979" s="211">
        <f t="shared" si="379"/>
        <v>0</v>
      </c>
      <c r="AF1979" s="211" t="str">
        <f>IF(AND(COUNTIFS($J$18:J1979,J1979)=1,AE1979=1),1,"")</f>
        <v/>
      </c>
      <c r="AG1979" s="211" t="str">
        <f>IF(C1979="","",IF(AND(COUNTIFS($J$18:J1979,J1979)=1,C1979&lt;&gt;""),1,""))</f>
        <v/>
      </c>
      <c r="AH1979" s="211" t="str">
        <f>IF(G1979="","",IF(AND(COUNTIFS($J$18:J1979,J1979)=1,G1979&lt;&gt;""),1,""))</f>
        <v/>
      </c>
      <c r="AI1979" s="28">
        <f t="shared" si="380"/>
        <v>15948576.102654872</v>
      </c>
      <c r="AJ1979" s="28">
        <f t="shared" si="381"/>
        <v>2739848.7004853101</v>
      </c>
      <c r="AK1979" s="29">
        <f t="shared" si="382"/>
        <v>0.17179268436567341</v>
      </c>
      <c r="AL1979" s="210"/>
      <c r="AM1979" s="210"/>
      <c r="AN1979" s="210"/>
      <c r="AO1979" s="210"/>
      <c r="AP1979" s="45" t="str">
        <f t="shared" si="383"/>
        <v>20229</v>
      </c>
      <c r="AQ1979" s="45" t="str">
        <f t="shared" si="384"/>
        <v>20229JPY</v>
      </c>
    </row>
    <row r="1980" spans="1:43" s="15" customFormat="1">
      <c r="A1980" s="208" t="s">
        <v>40</v>
      </c>
      <c r="B1980" s="209">
        <v>2021</v>
      </c>
      <c r="C1980" s="209">
        <v>9</v>
      </c>
      <c r="D1980" s="57" t="str">
        <f t="shared" si="386"/>
        <v>Q2</v>
      </c>
      <c r="E1980" s="208" t="s">
        <v>42</v>
      </c>
      <c r="F1980" s="209">
        <v>2023</v>
      </c>
      <c r="G1980" s="209">
        <v>5</v>
      </c>
      <c r="H1980" s="213"/>
      <c r="I1980" s="57" t="str">
        <f t="shared" si="376"/>
        <v>Q1</v>
      </c>
      <c r="J1980" s="204" t="s">
        <v>1985</v>
      </c>
      <c r="K1980" s="213" t="s">
        <v>1986</v>
      </c>
      <c r="L1980" s="210" t="s">
        <v>79</v>
      </c>
      <c r="M1980" s="208" t="s">
        <v>47</v>
      </c>
      <c r="N1980" s="208">
        <v>1</v>
      </c>
      <c r="O1980" s="208"/>
      <c r="P1980" s="57" t="str">
        <f t="shared" si="377"/>
        <v>MAIN UNIT</v>
      </c>
      <c r="Q1980" s="208" t="s">
        <v>56</v>
      </c>
      <c r="R1980" s="208" t="s">
        <v>49</v>
      </c>
      <c r="S1980" s="208" t="s">
        <v>36</v>
      </c>
      <c r="T1980" s="208" t="s">
        <v>65</v>
      </c>
      <c r="U1980" s="208" t="s">
        <v>66</v>
      </c>
      <c r="V1980" s="208" t="s">
        <v>634</v>
      </c>
      <c r="W1980" s="208" t="s">
        <v>96</v>
      </c>
      <c r="X1980" s="34">
        <v>13000000</v>
      </c>
      <c r="Y1980" s="215" t="str">
        <f t="shared" si="388"/>
        <v>1</v>
      </c>
      <c r="Z1980" s="26">
        <f t="shared" si="387"/>
        <v>13000000</v>
      </c>
      <c r="AA1980" s="208">
        <v>5.9799999999999999E-2</v>
      </c>
      <c r="AB1980" s="35">
        <f t="shared" si="385"/>
        <v>777400</v>
      </c>
      <c r="AC1980" s="27">
        <f t="shared" si="378"/>
        <v>115521.64000000001</v>
      </c>
      <c r="AD1980" s="212">
        <v>0.14860000000000001</v>
      </c>
      <c r="AE1980" s="211">
        <f t="shared" si="379"/>
        <v>1</v>
      </c>
      <c r="AF1980" s="211">
        <f>IF(AND(COUNTIFS($J$18:J1980,J1980)=1,AE1980=1),1,"")</f>
        <v>1</v>
      </c>
      <c r="AG1980" s="211">
        <f>IF(C1980="","",IF(AND(COUNTIFS($J$18:J1980,J1980)=1,C1980&lt;&gt;""),1,""))</f>
        <v>1</v>
      </c>
      <c r="AH1980" s="211">
        <f>IF(G1980="","",IF(AND(COUNTIFS($J$18:J1980,J1980)=1,G1980&lt;&gt;""),1,""))</f>
        <v>1</v>
      </c>
      <c r="AI1980" s="28">
        <f t="shared" si="380"/>
        <v>28177779.013274323</v>
      </c>
      <c r="AJ1980" s="28">
        <f t="shared" si="381"/>
        <v>4727216.637619026</v>
      </c>
      <c r="AK1980" s="29">
        <f t="shared" si="382"/>
        <v>0.16776399003598091</v>
      </c>
      <c r="AL1980" s="210"/>
      <c r="AM1980" s="210"/>
      <c r="AN1980" s="210"/>
      <c r="AO1980" s="210"/>
      <c r="AP1980" s="45" t="str">
        <f t="shared" si="383"/>
        <v>20235</v>
      </c>
      <c r="AQ1980" s="45" t="str">
        <f t="shared" si="384"/>
        <v>20235JPY</v>
      </c>
    </row>
    <row r="1981" spans="1:43" s="15" customFormat="1">
      <c r="A1981" s="208" t="s">
        <v>40</v>
      </c>
      <c r="B1981" s="209">
        <v>2021</v>
      </c>
      <c r="C1981" s="209">
        <v>9</v>
      </c>
      <c r="D1981" s="57" t="str">
        <f t="shared" si="386"/>
        <v>Q2</v>
      </c>
      <c r="E1981" s="208" t="s">
        <v>42</v>
      </c>
      <c r="F1981" s="209">
        <v>2023</v>
      </c>
      <c r="G1981" s="209">
        <v>5</v>
      </c>
      <c r="H1981" s="213"/>
      <c r="I1981" s="57" t="str">
        <f t="shared" si="376"/>
        <v>Q1</v>
      </c>
      <c r="J1981" s="204" t="s">
        <v>1985</v>
      </c>
      <c r="K1981" s="213" t="s">
        <v>1986</v>
      </c>
      <c r="L1981" s="210" t="s">
        <v>55</v>
      </c>
      <c r="M1981" s="208" t="s">
        <v>47</v>
      </c>
      <c r="N1981" s="208">
        <v>1</v>
      </c>
      <c r="O1981" s="208"/>
      <c r="P1981" s="57" t="str">
        <f t="shared" si="377"/>
        <v>MAIN UNIT</v>
      </c>
      <c r="Q1981" s="208" t="s">
        <v>56</v>
      </c>
      <c r="R1981" s="208" t="s">
        <v>49</v>
      </c>
      <c r="S1981" s="208" t="s">
        <v>36</v>
      </c>
      <c r="T1981" s="208" t="s">
        <v>65</v>
      </c>
      <c r="U1981" s="208" t="s">
        <v>66</v>
      </c>
      <c r="V1981" s="208" t="s">
        <v>634</v>
      </c>
      <c r="W1981" s="208" t="s">
        <v>96</v>
      </c>
      <c r="X1981" s="34">
        <v>12460000</v>
      </c>
      <c r="Y1981" s="215" t="str">
        <f t="shared" si="388"/>
        <v>1</v>
      </c>
      <c r="Z1981" s="26">
        <f t="shared" si="387"/>
        <v>12460000</v>
      </c>
      <c r="AA1981" s="208">
        <v>5.9799999999999999E-2</v>
      </c>
      <c r="AB1981" s="35">
        <f t="shared" si="385"/>
        <v>745108</v>
      </c>
      <c r="AC1981" s="27">
        <f t="shared" si="378"/>
        <v>110723.0488</v>
      </c>
      <c r="AD1981" s="212">
        <v>0.14860000000000001</v>
      </c>
      <c r="AE1981" s="211">
        <f t="shared" si="379"/>
        <v>1</v>
      </c>
      <c r="AF1981" s="211" t="str">
        <f>IF(AND(COUNTIFS($J$18:J1981,J1981)=1,AE1981=1),1,"")</f>
        <v/>
      </c>
      <c r="AG1981" s="211" t="str">
        <f>IF(C1981="","",IF(AND(COUNTIFS($J$18:J1981,J1981)=1,C1981&lt;&gt;""),1,""))</f>
        <v/>
      </c>
      <c r="AH1981" s="211" t="str">
        <f>IF(G1981="","",IF(AND(COUNTIFS($J$18:J1981,J1981)=1,G1981&lt;&gt;""),1,""))</f>
        <v/>
      </c>
      <c r="AI1981" s="28">
        <f t="shared" si="380"/>
        <v>28177779.013274323</v>
      </c>
      <c r="AJ1981" s="28">
        <f t="shared" si="381"/>
        <v>4727216.637619026</v>
      </c>
      <c r="AK1981" s="29">
        <f t="shared" si="382"/>
        <v>0.16776399003598091</v>
      </c>
      <c r="AL1981" s="210"/>
      <c r="AM1981" s="210"/>
      <c r="AN1981" s="210"/>
      <c r="AO1981" s="210"/>
      <c r="AP1981" s="45" t="str">
        <f t="shared" si="383"/>
        <v>20235</v>
      </c>
      <c r="AQ1981" s="45" t="str">
        <f t="shared" si="384"/>
        <v>20235JPY</v>
      </c>
    </row>
    <row r="1982" spans="1:43" s="15" customFormat="1">
      <c r="A1982" s="208" t="s">
        <v>40</v>
      </c>
      <c r="B1982" s="209">
        <v>2021</v>
      </c>
      <c r="C1982" s="209">
        <v>12</v>
      </c>
      <c r="D1982" s="57" t="str">
        <f t="shared" si="386"/>
        <v>Q3</v>
      </c>
      <c r="E1982" s="208" t="s">
        <v>42</v>
      </c>
      <c r="F1982" s="209">
        <v>2023</v>
      </c>
      <c r="G1982" s="209">
        <v>7</v>
      </c>
      <c r="H1982" s="213"/>
      <c r="I1982" s="57" t="str">
        <f t="shared" si="376"/>
        <v>Q2</v>
      </c>
      <c r="J1982" s="204" t="s">
        <v>1987</v>
      </c>
      <c r="K1982" s="213" t="s">
        <v>1910</v>
      </c>
      <c r="L1982" s="210" t="s">
        <v>79</v>
      </c>
      <c r="M1982" s="208" t="s">
        <v>47</v>
      </c>
      <c r="N1982" s="208">
        <v>1</v>
      </c>
      <c r="O1982" s="208"/>
      <c r="P1982" s="57" t="str">
        <f t="shared" si="377"/>
        <v>MAIN UNIT</v>
      </c>
      <c r="Q1982" s="208" t="s">
        <v>56</v>
      </c>
      <c r="R1982" s="208" t="s">
        <v>49</v>
      </c>
      <c r="S1982" s="208" t="s">
        <v>36</v>
      </c>
      <c r="T1982" s="208" t="s">
        <v>65</v>
      </c>
      <c r="U1982" s="208" t="s">
        <v>66</v>
      </c>
      <c r="V1982" s="208" t="s">
        <v>99</v>
      </c>
      <c r="W1982" s="208" t="s">
        <v>96</v>
      </c>
      <c r="X1982" s="34">
        <v>14000000</v>
      </c>
      <c r="Y1982" s="215" t="str">
        <f t="shared" si="388"/>
        <v>1</v>
      </c>
      <c r="Z1982" s="26">
        <f t="shared" si="387"/>
        <v>14000000</v>
      </c>
      <c r="AA1982" s="208">
        <v>5.5199999999999999E-2</v>
      </c>
      <c r="AB1982" s="35">
        <f t="shared" si="385"/>
        <v>772800</v>
      </c>
      <c r="AC1982" s="27">
        <f t="shared" si="378"/>
        <v>141808.79999999999</v>
      </c>
      <c r="AD1982" s="212">
        <v>0.1835</v>
      </c>
      <c r="AE1982" s="211">
        <f t="shared" si="379"/>
        <v>1</v>
      </c>
      <c r="AF1982" s="211">
        <f>IF(AND(COUNTIFS($J$18:J1982,J1982)=1,AE1982=1),1,"")</f>
        <v>1</v>
      </c>
      <c r="AG1982" s="211">
        <f>IF(C1982="","",IF(AND(COUNTIFS($J$18:J1982,J1982)=1,C1982&lt;&gt;""),1,""))</f>
        <v>1</v>
      </c>
      <c r="AH1982" s="211">
        <f>IF(G1982="","",IF(AND(COUNTIFS($J$18:J1982,J1982)=1,G1982&lt;&gt;""),1,""))</f>
        <v>1</v>
      </c>
      <c r="AI1982" s="28">
        <f t="shared" si="380"/>
        <v>15951056.41591504</v>
      </c>
      <c r="AJ1982" s="28">
        <f t="shared" si="381"/>
        <v>1966354.6022462985</v>
      </c>
      <c r="AK1982" s="29">
        <f t="shared" si="382"/>
        <v>0.12327425538313461</v>
      </c>
      <c r="AL1982" s="210"/>
      <c r="AM1982" s="210"/>
      <c r="AN1982" s="210"/>
      <c r="AO1982" s="210" t="s">
        <v>1911</v>
      </c>
      <c r="AP1982" s="45" t="str">
        <f t="shared" si="383"/>
        <v>20237</v>
      </c>
      <c r="AQ1982" s="45" t="str">
        <f t="shared" si="384"/>
        <v>20237JPY</v>
      </c>
    </row>
    <row r="1983" spans="1:43" s="15" customFormat="1">
      <c r="A1983" s="208" t="s">
        <v>40</v>
      </c>
      <c r="B1983" s="209">
        <v>2021</v>
      </c>
      <c r="C1983" s="209">
        <v>12</v>
      </c>
      <c r="D1983" s="57" t="str">
        <f t="shared" si="386"/>
        <v>Q3</v>
      </c>
      <c r="E1983" s="208" t="s">
        <v>42</v>
      </c>
      <c r="F1983" s="209">
        <v>2023</v>
      </c>
      <c r="G1983" s="209">
        <v>7</v>
      </c>
      <c r="H1983" s="213"/>
      <c r="I1983" s="57" t="str">
        <f t="shared" si="376"/>
        <v>Q2</v>
      </c>
      <c r="J1983" s="204" t="s">
        <v>1987</v>
      </c>
      <c r="K1983" s="213" t="s">
        <v>1910</v>
      </c>
      <c r="L1983" s="210" t="s">
        <v>79</v>
      </c>
      <c r="M1983" s="208" t="s">
        <v>47</v>
      </c>
      <c r="N1983" s="208">
        <v>1</v>
      </c>
      <c r="O1983" s="208"/>
      <c r="P1983" s="57" t="str">
        <f t="shared" si="377"/>
        <v>MAIN UNIT</v>
      </c>
      <c r="Q1983" s="208" t="s">
        <v>56</v>
      </c>
      <c r="R1983" s="208" t="s">
        <v>49</v>
      </c>
      <c r="S1983" s="208" t="s">
        <v>36</v>
      </c>
      <c r="T1983" s="208" t="s">
        <v>65</v>
      </c>
      <c r="U1983" s="208" t="s">
        <v>66</v>
      </c>
      <c r="V1983" s="208" t="s">
        <v>99</v>
      </c>
      <c r="W1983" s="208" t="s">
        <v>96</v>
      </c>
      <c r="X1983" s="34">
        <v>14000000</v>
      </c>
      <c r="Y1983" s="215" t="str">
        <f t="shared" si="388"/>
        <v>1</v>
      </c>
      <c r="Z1983" s="26">
        <f t="shared" si="387"/>
        <v>14000000</v>
      </c>
      <c r="AA1983" s="208">
        <v>5.5199999999999999E-2</v>
      </c>
      <c r="AB1983" s="35">
        <f t="shared" si="385"/>
        <v>772800</v>
      </c>
      <c r="AC1983" s="27">
        <f t="shared" si="378"/>
        <v>141808.79999999999</v>
      </c>
      <c r="AD1983" s="212">
        <v>0.1835</v>
      </c>
      <c r="AE1983" s="211">
        <f t="shared" si="379"/>
        <v>1</v>
      </c>
      <c r="AF1983" s="211" t="str">
        <f>IF(AND(COUNTIFS($J$18:J1983,J1983)=1,AE1983=1),1,"")</f>
        <v/>
      </c>
      <c r="AG1983" s="211" t="str">
        <f>IF(C1983="","",IF(AND(COUNTIFS($J$18:J1983,J1983)=1,C1983&lt;&gt;""),1,""))</f>
        <v/>
      </c>
      <c r="AH1983" s="211" t="str">
        <f>IF(G1983="","",IF(AND(COUNTIFS($J$18:J1983,J1983)=1,G1983&lt;&gt;""),1,""))</f>
        <v/>
      </c>
      <c r="AI1983" s="28">
        <f t="shared" si="380"/>
        <v>15951056.41591504</v>
      </c>
      <c r="AJ1983" s="28">
        <f t="shared" si="381"/>
        <v>1966354.6022462985</v>
      </c>
      <c r="AK1983" s="29">
        <f t="shared" si="382"/>
        <v>0.12327425538313461</v>
      </c>
      <c r="AL1983" s="210"/>
      <c r="AM1983" s="210"/>
      <c r="AN1983" s="210"/>
      <c r="AO1983" s="210" t="s">
        <v>1911</v>
      </c>
      <c r="AP1983" s="45" t="str">
        <f t="shared" si="383"/>
        <v>20237</v>
      </c>
      <c r="AQ1983" s="45" t="str">
        <f t="shared" si="384"/>
        <v>20237JPY</v>
      </c>
    </row>
    <row r="1984" spans="1:43" s="15" customFormat="1">
      <c r="A1984" s="208" t="s">
        <v>42</v>
      </c>
      <c r="B1984" s="209">
        <v>2023</v>
      </c>
      <c r="C1984" s="209">
        <v>9</v>
      </c>
      <c r="D1984" s="57" t="str">
        <f t="shared" si="386"/>
        <v>Q2</v>
      </c>
      <c r="E1984" s="208" t="s">
        <v>42</v>
      </c>
      <c r="F1984" s="209">
        <v>2023</v>
      </c>
      <c r="G1984" s="209">
        <v>10</v>
      </c>
      <c r="H1984" s="213"/>
      <c r="I1984" s="57" t="str">
        <f t="shared" si="376"/>
        <v>Q3</v>
      </c>
      <c r="J1984" s="204">
        <v>4600079330</v>
      </c>
      <c r="K1984" s="213" t="s">
        <v>1988</v>
      </c>
      <c r="L1984" s="210" t="s">
        <v>1989</v>
      </c>
      <c r="M1984" s="208" t="s">
        <v>1990</v>
      </c>
      <c r="N1984" s="208">
        <v>1</v>
      </c>
      <c r="O1984" s="208"/>
      <c r="P1984" s="57" t="str">
        <f t="shared" si="377"/>
        <v>MAIN UNIT</v>
      </c>
      <c r="Q1984" s="208" t="s">
        <v>56</v>
      </c>
      <c r="R1984" s="208" t="s">
        <v>1991</v>
      </c>
      <c r="S1984" s="208" t="s">
        <v>36</v>
      </c>
      <c r="T1984" s="208" t="s">
        <v>65</v>
      </c>
      <c r="U1984" s="208" t="s">
        <v>1992</v>
      </c>
      <c r="V1984" s="208" t="s">
        <v>1993</v>
      </c>
      <c r="W1984" s="208" t="s">
        <v>849</v>
      </c>
      <c r="X1984" s="34">
        <v>7650</v>
      </c>
      <c r="Y1984" s="215" t="str">
        <f>IF(W1984="","",IF(W1984="RMB","1.13", "1"))</f>
        <v>1</v>
      </c>
      <c r="Z1984" s="26">
        <f t="shared" si="387"/>
        <v>7650</v>
      </c>
      <c r="AA1984" s="208">
        <v>7.8</v>
      </c>
      <c r="AB1984" s="35">
        <f t="shared" si="385"/>
        <v>59670</v>
      </c>
      <c r="AC1984" s="27">
        <f t="shared" si="378"/>
        <v>17399.772000000001</v>
      </c>
      <c r="AD1984" s="212">
        <v>0.29160000000000003</v>
      </c>
      <c r="AE1984" s="211">
        <f t="shared" si="379"/>
        <v>1</v>
      </c>
      <c r="AF1984" s="211">
        <f>IF(AND(COUNTIFS($J$18:J1984,J1984)=1,AE1984=1),1,"")</f>
        <v>1</v>
      </c>
      <c r="AG1984" s="211">
        <f>IF(C1984="","",IF(AND(COUNTIFS($J$18:J1984,J1984)=1,C1984&lt;&gt;""),1,""))</f>
        <v>1</v>
      </c>
      <c r="AH1984" s="211">
        <f>IF(G1984="","",IF(AND(COUNTIFS($J$18:J1984,J1984)=1,G1984&lt;&gt;""),1,""))</f>
        <v>1</v>
      </c>
      <c r="AI1984" s="28">
        <f t="shared" si="380"/>
        <v>5219988.5752212387</v>
      </c>
      <c r="AJ1984" s="28">
        <f t="shared" si="381"/>
        <v>631627.0013460177</v>
      </c>
      <c r="AK1984" s="29">
        <f t="shared" si="382"/>
        <v>0.12100160608478869</v>
      </c>
      <c r="AL1984" s="210"/>
      <c r="AM1984" s="210"/>
      <c r="AN1984" s="210"/>
      <c r="AO1984" s="210"/>
      <c r="AP1984" s="45" t="str">
        <f t="shared" si="383"/>
        <v>202310</v>
      </c>
      <c r="AQ1984" s="45" t="str">
        <f t="shared" si="384"/>
        <v>202310USD</v>
      </c>
    </row>
    <row r="1985" spans="1:43" s="15" customFormat="1">
      <c r="A1985" s="208" t="s">
        <v>42</v>
      </c>
      <c r="B1985" s="209">
        <v>2023</v>
      </c>
      <c r="C1985" s="209">
        <v>10</v>
      </c>
      <c r="D1985" s="57" t="str">
        <f t="shared" si="386"/>
        <v>Q3</v>
      </c>
      <c r="E1985" s="208" t="s">
        <v>42</v>
      </c>
      <c r="F1985" s="209">
        <v>2023</v>
      </c>
      <c r="G1985" s="209">
        <v>11</v>
      </c>
      <c r="H1985" s="213"/>
      <c r="I1985" s="57" t="str">
        <f t="shared" si="376"/>
        <v>Q3</v>
      </c>
      <c r="J1985" s="204" t="s">
        <v>1994</v>
      </c>
      <c r="K1985" s="213" t="s">
        <v>1995</v>
      </c>
      <c r="L1985" s="210" t="s">
        <v>1996</v>
      </c>
      <c r="M1985" s="208" t="s">
        <v>1990</v>
      </c>
      <c r="N1985" s="208">
        <v>1</v>
      </c>
      <c r="O1985" s="208"/>
      <c r="P1985" s="57" t="str">
        <f t="shared" si="377"/>
        <v>MAIN UNIT</v>
      </c>
      <c r="Q1985" s="208" t="s">
        <v>48</v>
      </c>
      <c r="R1985" s="208" t="s">
        <v>1991</v>
      </c>
      <c r="S1985" s="208" t="s">
        <v>37</v>
      </c>
      <c r="T1985" s="208" t="s">
        <v>65</v>
      </c>
      <c r="U1985" s="208" t="s">
        <v>1992</v>
      </c>
      <c r="V1985" s="208" t="s">
        <v>1993</v>
      </c>
      <c r="W1985" s="208" t="s">
        <v>51</v>
      </c>
      <c r="X1985" s="34">
        <v>30000</v>
      </c>
      <c r="Y1985" s="215" t="str">
        <f>IF(W1985="","",IF(W1985="RMB","1.13", "1"))</f>
        <v>1.13</v>
      </c>
      <c r="Z1985" s="26">
        <f t="shared" si="387"/>
        <v>30000</v>
      </c>
      <c r="AA1985" s="208">
        <v>1.07</v>
      </c>
      <c r="AB1985" s="35">
        <f t="shared" si="385"/>
        <v>28407.079646017701</v>
      </c>
      <c r="AC1985" s="27">
        <f t="shared" si="378"/>
        <v>7070.5221238938057</v>
      </c>
      <c r="AD1985" s="212">
        <v>0.24890000000000001</v>
      </c>
      <c r="AE1985" s="211">
        <f t="shared" si="379"/>
        <v>0</v>
      </c>
      <c r="AF1985" s="211" t="str">
        <f>IF(AND(COUNTIFS($J$18:J1985,J1985)=1,AE1985=1),1,"")</f>
        <v/>
      </c>
      <c r="AG1985" s="211">
        <f>IF(C1985="","",IF(AND(COUNTIFS($J$18:J1985,J1985)=1,C1985&lt;&gt;""),1,""))</f>
        <v>1</v>
      </c>
      <c r="AH1985" s="211">
        <f>IF(G1985="","",IF(AND(COUNTIFS($J$18:J1985,J1985)=1,G1985&lt;&gt;""),1,""))</f>
        <v>1</v>
      </c>
      <c r="AI1985" s="28">
        <f t="shared" si="380"/>
        <v>11730565.00042478</v>
      </c>
      <c r="AJ1985" s="28">
        <f t="shared" si="381"/>
        <v>1971465.2465810829</v>
      </c>
      <c r="AK1985" s="29">
        <f t="shared" si="382"/>
        <v>0.16806225842571892</v>
      </c>
      <c r="AL1985" s="210"/>
      <c r="AM1985" s="210"/>
      <c r="AN1985" s="210"/>
      <c r="AO1985" s="210"/>
      <c r="AP1985" s="45" t="str">
        <f t="shared" si="383"/>
        <v>202311</v>
      </c>
      <c r="AQ1985" s="45" t="str">
        <f t="shared" si="384"/>
        <v>202311RMB</v>
      </c>
    </row>
    <row r="1986" spans="1:43" s="15" customFormat="1">
      <c r="A1986" s="208" t="s">
        <v>171</v>
      </c>
      <c r="B1986" s="209">
        <v>2021</v>
      </c>
      <c r="C1986" s="209">
        <v>1</v>
      </c>
      <c r="D1986" s="57" t="str">
        <f t="shared" si="386"/>
        <v>Q4</v>
      </c>
      <c r="E1986" s="208" t="s">
        <v>171</v>
      </c>
      <c r="F1986" s="208" t="s">
        <v>171</v>
      </c>
      <c r="G1986" s="209" t="s">
        <v>171</v>
      </c>
      <c r="H1986" s="213"/>
      <c r="I1986" s="57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204" t="s">
        <v>1997</v>
      </c>
      <c r="K1986" s="213" t="s">
        <v>1570</v>
      </c>
      <c r="L1986" s="210" t="s">
        <v>79</v>
      </c>
      <c r="M1986" s="208" t="s">
        <v>47</v>
      </c>
      <c r="N1986" s="208">
        <v>1</v>
      </c>
      <c r="O1986" s="208"/>
      <c r="P1986" s="57" t="str">
        <f t="shared" ref="P1986:P2049" si="390">IF(M1986="","",IF(AND(N1986&gt;0,L1986&lt;&gt;""),"MAIN UNIT",IF(AND(O1986&gt;0,L1986&lt;&gt;""),"SERVICE/ PARTS","C66 SERVICE/OTHERS")))</f>
        <v>MAIN UNIT</v>
      </c>
      <c r="Q1986" s="208" t="s">
        <v>48</v>
      </c>
      <c r="R1986" s="208" t="s">
        <v>49</v>
      </c>
      <c r="S1986" s="208" t="s">
        <v>36</v>
      </c>
      <c r="T1986" s="208" t="s">
        <v>65</v>
      </c>
      <c r="U1986" s="208" t="s">
        <v>66</v>
      </c>
      <c r="V1986" s="208" t="s">
        <v>114</v>
      </c>
      <c r="W1986" s="208" t="s">
        <v>96</v>
      </c>
      <c r="X1986" s="34">
        <v>14400000</v>
      </c>
      <c r="Y1986" s="215" t="str">
        <f t="shared" ref="Y1986:Y2049" si="391">IF(W1986="RMB","1.13", "1")</f>
        <v>1</v>
      </c>
      <c r="Z1986" s="26">
        <f t="shared" si="387"/>
        <v>14400000</v>
      </c>
      <c r="AA1986" s="208">
        <v>7.17E-2</v>
      </c>
      <c r="AB1986" s="35">
        <f t="shared" si="385"/>
        <v>1032480</v>
      </c>
      <c r="AC1986" s="27">
        <f t="shared" ref="AC1986:AC2049" si="392">IF(R1986&lt;&gt;"",AB1986*AD1986,"")</f>
        <v>123897.59999999999</v>
      </c>
      <c r="AD1986" s="212">
        <v>0.12</v>
      </c>
      <c r="AE1986" s="211">
        <f t="shared" ref="AE1986:AE2049" si="393">IF(Q1986="","",IF(Q1986="Yes",1,0))</f>
        <v>0</v>
      </c>
      <c r="AF1986" s="211" t="str">
        <f>IF(AND(COUNTIFS($J$18:J1986,J1986)=1,AE1986=1),1,"")</f>
        <v/>
      </c>
      <c r="AG1986" s="211">
        <f>IF(C1986="","",IF(AND(COUNTIFS($J$18:J1986,J1986)=1,C1986&lt;&gt;""),1,""))</f>
        <v>1</v>
      </c>
      <c r="AH1986" s="211">
        <f>IF(G1986="","",IF(AND(COUNTIFS($J$18:J1986,J1986)=1,G1986&lt;&gt;""),1,""))</f>
        <v>1</v>
      </c>
      <c r="AI1986" s="28">
        <f t="shared" ref="AI1986:AI2049" si="394">IF(P1986="C66 SERVICE","",SUMIFS(AB:AB,F:F,F1986,G:G,G1986,E:E,E1986))</f>
        <v>468573419.10712183</v>
      </c>
      <c r="AJ1986" s="28">
        <f t="shared" ref="AJ1986:AJ2049" si="395">IF(P1986="C66 SERVICE","",SUMIFS(AC:AC,F:F,F1986,G:G,G1986,E:E,E1986))</f>
        <v>55829466.862621114</v>
      </c>
      <c r="AK1986" s="29">
        <f t="shared" ref="AK1986:AK2049" si="396">IF(AJ1986&gt;0,AJ1986/AI1986,"")</f>
        <v>0.11914774629983395</v>
      </c>
      <c r="AL1986" s="210"/>
      <c r="AM1986" s="210"/>
      <c r="AN1986" s="210"/>
      <c r="AO1986" s="210"/>
      <c r="AP1986" s="45" t="str">
        <f t="shared" ref="AP1986:AP2049" si="397">IF(F1986="","",F1986&amp;G1986)</f>
        <v>CancelCancel</v>
      </c>
      <c r="AQ1986" s="45" t="str">
        <f t="shared" ref="AQ1986:AQ2049" si="398">IF(W1986="","",F1986&amp;G1986&amp;W1986)</f>
        <v>CancelCancelJPY</v>
      </c>
    </row>
    <row r="1987" spans="1:43" s="15" customFormat="1">
      <c r="A1987" s="208" t="s">
        <v>171</v>
      </c>
      <c r="B1987" s="209">
        <v>2021</v>
      </c>
      <c r="C1987" s="209">
        <v>1</v>
      </c>
      <c r="D1987" s="57" t="str">
        <f t="shared" si="386"/>
        <v>Q4</v>
      </c>
      <c r="E1987" s="208" t="s">
        <v>171</v>
      </c>
      <c r="F1987" s="208" t="s">
        <v>171</v>
      </c>
      <c r="G1987" s="209" t="s">
        <v>171</v>
      </c>
      <c r="H1987" s="213"/>
      <c r="I1987" s="57" t="str">
        <f t="shared" si="389"/>
        <v>Cancel</v>
      </c>
      <c r="J1987" s="204" t="s">
        <v>1997</v>
      </c>
      <c r="K1987" s="213" t="s">
        <v>1570</v>
      </c>
      <c r="L1987" s="210" t="s">
        <v>79</v>
      </c>
      <c r="M1987" s="208" t="s">
        <v>47</v>
      </c>
      <c r="N1987" s="208">
        <v>1</v>
      </c>
      <c r="O1987" s="208"/>
      <c r="P1987" s="57" t="str">
        <f t="shared" si="390"/>
        <v>MAIN UNIT</v>
      </c>
      <c r="Q1987" s="208" t="s">
        <v>48</v>
      </c>
      <c r="R1987" s="208" t="s">
        <v>49</v>
      </c>
      <c r="S1987" s="208" t="s">
        <v>36</v>
      </c>
      <c r="T1987" s="208" t="s">
        <v>65</v>
      </c>
      <c r="U1987" s="208" t="s">
        <v>66</v>
      </c>
      <c r="V1987" s="208" t="s">
        <v>114</v>
      </c>
      <c r="W1987" s="208" t="s">
        <v>96</v>
      </c>
      <c r="X1987" s="34">
        <v>14400000</v>
      </c>
      <c r="Y1987" s="215" t="str">
        <f t="shared" si="391"/>
        <v>1</v>
      </c>
      <c r="Z1987" s="26">
        <f t="shared" si="387"/>
        <v>14400000</v>
      </c>
      <c r="AA1987" s="208">
        <v>7.17E-2</v>
      </c>
      <c r="AB1987" s="35">
        <f t="shared" si="385"/>
        <v>1032480</v>
      </c>
      <c r="AC1987" s="27">
        <f t="shared" si="392"/>
        <v>123897.59999999999</v>
      </c>
      <c r="AD1987" s="212">
        <v>0.12</v>
      </c>
      <c r="AE1987" s="211">
        <f t="shared" si="393"/>
        <v>0</v>
      </c>
      <c r="AF1987" s="211" t="str">
        <f>IF(AND(COUNTIFS($J$18:J1987,J1987)=1,AE1987=1),1,"")</f>
        <v/>
      </c>
      <c r="AG1987" s="211" t="str">
        <f>IF(C1987="","",IF(AND(COUNTIFS($J$18:J1987,J1987)=1,C1987&lt;&gt;""),1,""))</f>
        <v/>
      </c>
      <c r="AH1987" s="211" t="str">
        <f>IF(G1987="","",IF(AND(COUNTIFS($J$18:J1987,J1987)=1,G1987&lt;&gt;""),1,""))</f>
        <v/>
      </c>
      <c r="AI1987" s="28">
        <f t="shared" si="394"/>
        <v>468573419.10712183</v>
      </c>
      <c r="AJ1987" s="28">
        <f t="shared" si="395"/>
        <v>55829466.862621114</v>
      </c>
      <c r="AK1987" s="29">
        <f t="shared" si="396"/>
        <v>0.11914774629983395</v>
      </c>
      <c r="AL1987" s="210"/>
      <c r="AM1987" s="210"/>
      <c r="AN1987" s="210"/>
      <c r="AO1987" s="210"/>
      <c r="AP1987" s="45" t="str">
        <f t="shared" si="397"/>
        <v>CancelCancel</v>
      </c>
      <c r="AQ1987" s="45" t="str">
        <f t="shared" si="398"/>
        <v>CancelCancelJPY</v>
      </c>
    </row>
    <row r="1988" spans="1:43" s="15" customFormat="1">
      <c r="A1988" s="208" t="s">
        <v>171</v>
      </c>
      <c r="B1988" s="209">
        <v>2021</v>
      </c>
      <c r="C1988" s="209">
        <v>1</v>
      </c>
      <c r="D1988" s="57" t="str">
        <f t="shared" si="386"/>
        <v>Q4</v>
      </c>
      <c r="E1988" s="208" t="s">
        <v>171</v>
      </c>
      <c r="F1988" s="208" t="s">
        <v>171</v>
      </c>
      <c r="G1988" s="209" t="s">
        <v>171</v>
      </c>
      <c r="H1988" s="213"/>
      <c r="I1988" s="57" t="str">
        <f t="shared" si="389"/>
        <v>Cancel</v>
      </c>
      <c r="J1988" s="204" t="s">
        <v>1997</v>
      </c>
      <c r="K1988" s="213" t="s">
        <v>1570</v>
      </c>
      <c r="L1988" s="210" t="s">
        <v>79</v>
      </c>
      <c r="M1988" s="208" t="s">
        <v>47</v>
      </c>
      <c r="N1988" s="208">
        <v>1</v>
      </c>
      <c r="O1988" s="208"/>
      <c r="P1988" s="57" t="str">
        <f t="shared" si="390"/>
        <v>MAIN UNIT</v>
      </c>
      <c r="Q1988" s="208" t="s">
        <v>48</v>
      </c>
      <c r="R1988" s="208" t="s">
        <v>49</v>
      </c>
      <c r="S1988" s="208" t="s">
        <v>36</v>
      </c>
      <c r="T1988" s="208" t="s">
        <v>65</v>
      </c>
      <c r="U1988" s="208" t="s">
        <v>66</v>
      </c>
      <c r="V1988" s="208" t="s">
        <v>114</v>
      </c>
      <c r="W1988" s="208" t="s">
        <v>96</v>
      </c>
      <c r="X1988" s="34">
        <v>14400000</v>
      </c>
      <c r="Y1988" s="215" t="str">
        <f t="shared" si="391"/>
        <v>1</v>
      </c>
      <c r="Z1988" s="26">
        <f t="shared" si="387"/>
        <v>14400000</v>
      </c>
      <c r="AA1988" s="208">
        <v>7.17E-2</v>
      </c>
      <c r="AB1988" s="35">
        <f t="shared" si="385"/>
        <v>1032480</v>
      </c>
      <c r="AC1988" s="27">
        <f t="shared" si="392"/>
        <v>123897.59999999999</v>
      </c>
      <c r="AD1988" s="212">
        <v>0.12</v>
      </c>
      <c r="AE1988" s="211">
        <f t="shared" si="393"/>
        <v>0</v>
      </c>
      <c r="AF1988" s="211" t="str">
        <f>IF(AND(COUNTIFS($J$18:J1988,J1988)=1,AE1988=1),1,"")</f>
        <v/>
      </c>
      <c r="AG1988" s="211" t="str">
        <f>IF(C1988="","",IF(AND(COUNTIFS($J$18:J1988,J1988)=1,C1988&lt;&gt;""),1,""))</f>
        <v/>
      </c>
      <c r="AH1988" s="211" t="str">
        <f>IF(G1988="","",IF(AND(COUNTIFS($J$18:J1988,J1988)=1,G1988&lt;&gt;""),1,""))</f>
        <v/>
      </c>
      <c r="AI1988" s="28">
        <f t="shared" si="394"/>
        <v>468573419.10712183</v>
      </c>
      <c r="AJ1988" s="28">
        <f t="shared" si="395"/>
        <v>55829466.862621114</v>
      </c>
      <c r="AK1988" s="29">
        <f t="shared" si="396"/>
        <v>0.11914774629983395</v>
      </c>
      <c r="AL1988" s="210"/>
      <c r="AM1988" s="210"/>
      <c r="AN1988" s="210"/>
      <c r="AO1988" s="210"/>
      <c r="AP1988" s="45" t="str">
        <f t="shared" si="397"/>
        <v>CancelCancel</v>
      </c>
      <c r="AQ1988" s="45" t="str">
        <f t="shared" si="398"/>
        <v>CancelCancelJPY</v>
      </c>
    </row>
    <row r="1989" spans="1:43" s="15" customFormat="1">
      <c r="A1989" s="208" t="s">
        <v>171</v>
      </c>
      <c r="B1989" s="209">
        <v>2021</v>
      </c>
      <c r="C1989" s="209">
        <v>1</v>
      </c>
      <c r="D1989" s="57" t="str">
        <f t="shared" si="386"/>
        <v>Q4</v>
      </c>
      <c r="E1989" s="208" t="s">
        <v>171</v>
      </c>
      <c r="F1989" s="208" t="s">
        <v>171</v>
      </c>
      <c r="G1989" s="209" t="s">
        <v>171</v>
      </c>
      <c r="H1989" s="213"/>
      <c r="I1989" s="57" t="str">
        <f t="shared" si="389"/>
        <v>Cancel</v>
      </c>
      <c r="J1989" s="204" t="s">
        <v>1997</v>
      </c>
      <c r="K1989" s="213" t="s">
        <v>1570</v>
      </c>
      <c r="L1989" s="210" t="s">
        <v>55</v>
      </c>
      <c r="M1989" s="208" t="s">
        <v>47</v>
      </c>
      <c r="N1989" s="208">
        <v>1</v>
      </c>
      <c r="O1989" s="208"/>
      <c r="P1989" s="57" t="str">
        <f t="shared" si="390"/>
        <v>MAIN UNIT</v>
      </c>
      <c r="Q1989" s="208" t="s">
        <v>48</v>
      </c>
      <c r="R1989" s="208" t="s">
        <v>49</v>
      </c>
      <c r="S1989" s="208" t="s">
        <v>36</v>
      </c>
      <c r="T1989" s="208" t="s">
        <v>65</v>
      </c>
      <c r="U1989" s="208" t="s">
        <v>66</v>
      </c>
      <c r="V1989" s="208" t="s">
        <v>114</v>
      </c>
      <c r="W1989" s="208" t="s">
        <v>96</v>
      </c>
      <c r="X1989" s="34">
        <v>9000000</v>
      </c>
      <c r="Y1989" s="215" t="str">
        <f t="shared" si="391"/>
        <v>1</v>
      </c>
      <c r="Z1989" s="26">
        <f t="shared" si="387"/>
        <v>9000000</v>
      </c>
      <c r="AA1989" s="208">
        <v>7.17E-2</v>
      </c>
      <c r="AB1989" s="35">
        <f t="shared" si="385"/>
        <v>645300</v>
      </c>
      <c r="AC1989" s="27">
        <f t="shared" si="392"/>
        <v>77436</v>
      </c>
      <c r="AD1989" s="212">
        <v>0.12</v>
      </c>
      <c r="AE1989" s="211">
        <f t="shared" si="393"/>
        <v>0</v>
      </c>
      <c r="AF1989" s="211" t="str">
        <f>IF(AND(COUNTIFS($J$18:J1989,J1989)=1,AE1989=1),1,"")</f>
        <v/>
      </c>
      <c r="AG1989" s="211" t="str">
        <f>IF(C1989="","",IF(AND(COUNTIFS($J$18:J1989,J1989)=1,C1989&lt;&gt;""),1,""))</f>
        <v/>
      </c>
      <c r="AH1989" s="211" t="str">
        <f>IF(G1989="","",IF(AND(COUNTIFS($J$18:J1989,J1989)=1,G1989&lt;&gt;""),1,""))</f>
        <v/>
      </c>
      <c r="AI1989" s="28">
        <f t="shared" si="394"/>
        <v>468573419.10712183</v>
      </c>
      <c r="AJ1989" s="28">
        <f t="shared" si="395"/>
        <v>55829466.862621114</v>
      </c>
      <c r="AK1989" s="29">
        <f t="shared" si="396"/>
        <v>0.11914774629983395</v>
      </c>
      <c r="AL1989" s="210"/>
      <c r="AM1989" s="210"/>
      <c r="AN1989" s="210"/>
      <c r="AO1989" s="210"/>
      <c r="AP1989" s="45" t="str">
        <f t="shared" si="397"/>
        <v>CancelCancel</v>
      </c>
      <c r="AQ1989" s="45" t="str">
        <f t="shared" si="398"/>
        <v>CancelCancelJPY</v>
      </c>
    </row>
    <row r="1990" spans="1:43" s="15" customFormat="1">
      <c r="A1990" s="208" t="s">
        <v>171</v>
      </c>
      <c r="B1990" s="209">
        <v>2021</v>
      </c>
      <c r="C1990" s="209">
        <v>1</v>
      </c>
      <c r="D1990" s="57" t="str">
        <f t="shared" si="386"/>
        <v>Q4</v>
      </c>
      <c r="E1990" s="208" t="s">
        <v>171</v>
      </c>
      <c r="F1990" s="208" t="s">
        <v>171</v>
      </c>
      <c r="G1990" s="209" t="s">
        <v>171</v>
      </c>
      <c r="H1990" s="213"/>
      <c r="I1990" s="57" t="str">
        <f t="shared" si="389"/>
        <v>Cancel</v>
      </c>
      <c r="J1990" s="204" t="s">
        <v>1997</v>
      </c>
      <c r="K1990" s="213" t="s">
        <v>1570</v>
      </c>
      <c r="L1990" s="210" t="s">
        <v>55</v>
      </c>
      <c r="M1990" s="208" t="s">
        <v>47</v>
      </c>
      <c r="N1990" s="208">
        <v>1</v>
      </c>
      <c r="O1990" s="208"/>
      <c r="P1990" s="57" t="str">
        <f t="shared" si="390"/>
        <v>MAIN UNIT</v>
      </c>
      <c r="Q1990" s="208" t="s">
        <v>48</v>
      </c>
      <c r="R1990" s="208" t="s">
        <v>49</v>
      </c>
      <c r="S1990" s="208" t="s">
        <v>36</v>
      </c>
      <c r="T1990" s="208" t="s">
        <v>65</v>
      </c>
      <c r="U1990" s="208" t="s">
        <v>66</v>
      </c>
      <c r="V1990" s="208" t="s">
        <v>114</v>
      </c>
      <c r="W1990" s="208" t="s">
        <v>96</v>
      </c>
      <c r="X1990" s="34">
        <v>9000000</v>
      </c>
      <c r="Y1990" s="215" t="str">
        <f t="shared" si="391"/>
        <v>1</v>
      </c>
      <c r="Z1990" s="26">
        <f t="shared" si="387"/>
        <v>9000000</v>
      </c>
      <c r="AA1990" s="208">
        <v>7.17E-2</v>
      </c>
      <c r="AB1990" s="35">
        <f t="shared" si="385"/>
        <v>645300</v>
      </c>
      <c r="AC1990" s="27">
        <f t="shared" si="392"/>
        <v>77436</v>
      </c>
      <c r="AD1990" s="212">
        <v>0.12</v>
      </c>
      <c r="AE1990" s="211">
        <f t="shared" si="393"/>
        <v>0</v>
      </c>
      <c r="AF1990" s="211" t="str">
        <f>IF(AND(COUNTIFS($J$18:J1990,J1990)=1,AE1990=1),1,"")</f>
        <v/>
      </c>
      <c r="AG1990" s="211" t="str">
        <f>IF(C1990="","",IF(AND(COUNTIFS($J$18:J1990,J1990)=1,C1990&lt;&gt;""),1,""))</f>
        <v/>
      </c>
      <c r="AH1990" s="211" t="str">
        <f>IF(G1990="","",IF(AND(COUNTIFS($J$18:J1990,J1990)=1,G1990&lt;&gt;""),1,""))</f>
        <v/>
      </c>
      <c r="AI1990" s="28">
        <f t="shared" si="394"/>
        <v>468573419.10712183</v>
      </c>
      <c r="AJ1990" s="28">
        <f t="shared" si="395"/>
        <v>55829466.862621114</v>
      </c>
      <c r="AK1990" s="29">
        <f t="shared" si="396"/>
        <v>0.11914774629983395</v>
      </c>
      <c r="AL1990" s="210"/>
      <c r="AM1990" s="210"/>
      <c r="AN1990" s="210"/>
      <c r="AO1990" s="210"/>
      <c r="AP1990" s="45" t="str">
        <f t="shared" si="397"/>
        <v>CancelCancel</v>
      </c>
      <c r="AQ1990" s="45" t="str">
        <f t="shared" si="398"/>
        <v>CancelCancelJPY</v>
      </c>
    </row>
    <row r="1991" spans="1:43" s="15" customFormat="1">
      <c r="A1991" s="208" t="s">
        <v>171</v>
      </c>
      <c r="B1991" s="209">
        <v>2021</v>
      </c>
      <c r="C1991" s="209">
        <v>1</v>
      </c>
      <c r="D1991" s="57" t="str">
        <f t="shared" si="386"/>
        <v>Q4</v>
      </c>
      <c r="E1991" s="208" t="s">
        <v>171</v>
      </c>
      <c r="F1991" s="208" t="s">
        <v>171</v>
      </c>
      <c r="G1991" s="209" t="s">
        <v>171</v>
      </c>
      <c r="H1991" s="213"/>
      <c r="I1991" s="57" t="str">
        <f t="shared" si="389"/>
        <v>Cancel</v>
      </c>
      <c r="J1991" s="204" t="s">
        <v>1997</v>
      </c>
      <c r="K1991" s="213" t="s">
        <v>1570</v>
      </c>
      <c r="L1991" s="210" t="s">
        <v>55</v>
      </c>
      <c r="M1991" s="208" t="s">
        <v>47</v>
      </c>
      <c r="N1991" s="208">
        <v>1</v>
      </c>
      <c r="O1991" s="208"/>
      <c r="P1991" s="57" t="str">
        <f t="shared" si="390"/>
        <v>MAIN UNIT</v>
      </c>
      <c r="Q1991" s="208" t="s">
        <v>48</v>
      </c>
      <c r="R1991" s="208" t="s">
        <v>49</v>
      </c>
      <c r="S1991" s="208" t="s">
        <v>36</v>
      </c>
      <c r="T1991" s="208" t="s">
        <v>65</v>
      </c>
      <c r="U1991" s="208" t="s">
        <v>66</v>
      </c>
      <c r="V1991" s="208" t="s">
        <v>114</v>
      </c>
      <c r="W1991" s="208" t="s">
        <v>96</v>
      </c>
      <c r="X1991" s="34">
        <v>9000000</v>
      </c>
      <c r="Y1991" s="215" t="str">
        <f t="shared" si="391"/>
        <v>1</v>
      </c>
      <c r="Z1991" s="26">
        <f t="shared" si="387"/>
        <v>9000000</v>
      </c>
      <c r="AA1991" s="208">
        <v>7.17E-2</v>
      </c>
      <c r="AB1991" s="35">
        <f t="shared" si="385"/>
        <v>645300</v>
      </c>
      <c r="AC1991" s="27">
        <f t="shared" si="392"/>
        <v>77436</v>
      </c>
      <c r="AD1991" s="212">
        <v>0.12</v>
      </c>
      <c r="AE1991" s="211">
        <f t="shared" si="393"/>
        <v>0</v>
      </c>
      <c r="AF1991" s="211" t="str">
        <f>IF(AND(COUNTIFS($J$18:J1991,J1991)=1,AE1991=1),1,"")</f>
        <v/>
      </c>
      <c r="AG1991" s="211" t="str">
        <f>IF(C1991="","",IF(AND(COUNTIFS($J$18:J1991,J1991)=1,C1991&lt;&gt;""),1,""))</f>
        <v/>
      </c>
      <c r="AH1991" s="211" t="str">
        <f>IF(G1991="","",IF(AND(COUNTIFS($J$18:J1991,J1991)=1,G1991&lt;&gt;""),1,""))</f>
        <v/>
      </c>
      <c r="AI1991" s="28">
        <f t="shared" si="394"/>
        <v>468573419.10712183</v>
      </c>
      <c r="AJ1991" s="28">
        <f t="shared" si="395"/>
        <v>55829466.862621114</v>
      </c>
      <c r="AK1991" s="29">
        <f t="shared" si="396"/>
        <v>0.11914774629983395</v>
      </c>
      <c r="AL1991" s="210"/>
      <c r="AM1991" s="210"/>
      <c r="AN1991" s="210"/>
      <c r="AO1991" s="210"/>
      <c r="AP1991" s="45" t="str">
        <f t="shared" si="397"/>
        <v>CancelCancel</v>
      </c>
      <c r="AQ1991" s="45" t="str">
        <f t="shared" si="398"/>
        <v>CancelCancelJPY</v>
      </c>
    </row>
    <row r="1992" spans="1:43" s="15" customFormat="1">
      <c r="A1992" s="208" t="s">
        <v>171</v>
      </c>
      <c r="B1992" s="209">
        <v>2021</v>
      </c>
      <c r="C1992" s="209">
        <v>1</v>
      </c>
      <c r="D1992" s="57" t="str">
        <f t="shared" si="386"/>
        <v>Q4</v>
      </c>
      <c r="E1992" s="208" t="s">
        <v>171</v>
      </c>
      <c r="F1992" s="208" t="s">
        <v>171</v>
      </c>
      <c r="G1992" s="209" t="s">
        <v>171</v>
      </c>
      <c r="H1992" s="213"/>
      <c r="I1992" s="57" t="str">
        <f t="shared" si="389"/>
        <v>Cancel</v>
      </c>
      <c r="J1992" s="204" t="s">
        <v>1997</v>
      </c>
      <c r="K1992" s="213" t="s">
        <v>1570</v>
      </c>
      <c r="L1992" s="210" t="s">
        <v>55</v>
      </c>
      <c r="M1992" s="208" t="s">
        <v>47</v>
      </c>
      <c r="N1992" s="208">
        <v>1</v>
      </c>
      <c r="O1992" s="208"/>
      <c r="P1992" s="57" t="str">
        <f t="shared" si="390"/>
        <v>MAIN UNIT</v>
      </c>
      <c r="Q1992" s="208" t="s">
        <v>48</v>
      </c>
      <c r="R1992" s="208" t="s">
        <v>49</v>
      </c>
      <c r="S1992" s="208" t="s">
        <v>36</v>
      </c>
      <c r="T1992" s="208" t="s">
        <v>65</v>
      </c>
      <c r="U1992" s="208" t="s">
        <v>66</v>
      </c>
      <c r="V1992" s="208" t="s">
        <v>114</v>
      </c>
      <c r="W1992" s="208" t="s">
        <v>96</v>
      </c>
      <c r="X1992" s="34">
        <v>9000000</v>
      </c>
      <c r="Y1992" s="215" t="str">
        <f t="shared" si="391"/>
        <v>1</v>
      </c>
      <c r="Z1992" s="26">
        <f t="shared" si="387"/>
        <v>9000000</v>
      </c>
      <c r="AA1992" s="208">
        <v>7.17E-2</v>
      </c>
      <c r="AB1992" s="35">
        <f t="shared" si="385"/>
        <v>645300</v>
      </c>
      <c r="AC1992" s="27">
        <f t="shared" si="392"/>
        <v>77436</v>
      </c>
      <c r="AD1992" s="212">
        <v>0.12</v>
      </c>
      <c r="AE1992" s="211">
        <f t="shared" si="393"/>
        <v>0</v>
      </c>
      <c r="AF1992" s="211" t="str">
        <f>IF(AND(COUNTIFS($J$18:J1992,J1992)=1,AE1992=1),1,"")</f>
        <v/>
      </c>
      <c r="AG1992" s="211" t="str">
        <f>IF(C1992="","",IF(AND(COUNTIFS($J$18:J1992,J1992)=1,C1992&lt;&gt;""),1,""))</f>
        <v/>
      </c>
      <c r="AH1992" s="211" t="str">
        <f>IF(G1992="","",IF(AND(COUNTIFS($J$18:J1992,J1992)=1,G1992&lt;&gt;""),1,""))</f>
        <v/>
      </c>
      <c r="AI1992" s="28">
        <f t="shared" si="394"/>
        <v>468573419.10712183</v>
      </c>
      <c r="AJ1992" s="28">
        <f t="shared" si="395"/>
        <v>55829466.862621114</v>
      </c>
      <c r="AK1992" s="29">
        <f t="shared" si="396"/>
        <v>0.11914774629983395</v>
      </c>
      <c r="AL1992" s="210"/>
      <c r="AM1992" s="210"/>
      <c r="AN1992" s="210"/>
      <c r="AO1992" s="210"/>
      <c r="AP1992" s="45" t="str">
        <f t="shared" si="397"/>
        <v>CancelCancel</v>
      </c>
      <c r="AQ1992" s="45" t="str">
        <f t="shared" si="398"/>
        <v>CancelCancelJPY</v>
      </c>
    </row>
    <row r="1993" spans="1:43" s="15" customFormat="1">
      <c r="A1993" s="208" t="s">
        <v>35</v>
      </c>
      <c r="B1993" s="209">
        <v>2021</v>
      </c>
      <c r="C1993" s="209">
        <v>1</v>
      </c>
      <c r="D1993" s="57" t="str">
        <f t="shared" si="386"/>
        <v>Q4</v>
      </c>
      <c r="E1993" s="208" t="s">
        <v>171</v>
      </c>
      <c r="F1993" s="208" t="s">
        <v>171</v>
      </c>
      <c r="G1993" s="209" t="s">
        <v>171</v>
      </c>
      <c r="H1993" s="213" t="s">
        <v>1553</v>
      </c>
      <c r="I1993" s="57" t="str">
        <f t="shared" si="389"/>
        <v>Cancel</v>
      </c>
      <c r="J1993" s="204" t="s">
        <v>1998</v>
      </c>
      <c r="K1993" s="213" t="s">
        <v>1999</v>
      </c>
      <c r="L1993" s="210" t="s">
        <v>79</v>
      </c>
      <c r="M1993" s="208" t="s">
        <v>47</v>
      </c>
      <c r="N1993" s="208">
        <v>1</v>
      </c>
      <c r="O1993" s="208"/>
      <c r="P1993" s="57" t="str">
        <f t="shared" si="390"/>
        <v>MAIN UNIT</v>
      </c>
      <c r="Q1993" s="208" t="s">
        <v>56</v>
      </c>
      <c r="R1993" s="208" t="s">
        <v>49</v>
      </c>
      <c r="S1993" s="208" t="s">
        <v>36</v>
      </c>
      <c r="T1993" s="208" t="s">
        <v>65</v>
      </c>
      <c r="U1993" s="208" t="s">
        <v>66</v>
      </c>
      <c r="V1993" s="208" t="s">
        <v>1649</v>
      </c>
      <c r="W1993" s="208" t="s">
        <v>96</v>
      </c>
      <c r="X1993" s="34">
        <v>13300000</v>
      </c>
      <c r="Y1993" s="215" t="str">
        <f t="shared" si="391"/>
        <v>1</v>
      </c>
      <c r="Z1993" s="26">
        <f t="shared" si="387"/>
        <v>13300000</v>
      </c>
      <c r="AA1993" s="208">
        <v>6.25E-2</v>
      </c>
      <c r="AB1993" s="35">
        <f t="shared" si="385"/>
        <v>831250</v>
      </c>
      <c r="AC1993" s="27">
        <f t="shared" si="392"/>
        <v>99750</v>
      </c>
      <c r="AD1993" s="207">
        <v>0.12</v>
      </c>
      <c r="AE1993" s="211">
        <f t="shared" si="393"/>
        <v>1</v>
      </c>
      <c r="AF1993" s="211">
        <f>IF(AND(COUNTIFS($J$18:J1993,J1993)=1,AE1993=1),1,"")</f>
        <v>1</v>
      </c>
      <c r="AG1993" s="211">
        <f>IF(C1993="","",IF(AND(COUNTIFS($J$18:J1993,J1993)=1,C1993&lt;&gt;""),1,""))</f>
        <v>1</v>
      </c>
      <c r="AH1993" s="211">
        <f>IF(G1993="","",IF(AND(COUNTIFS($J$18:J1993,J1993)=1,G1993&lt;&gt;""),1,""))</f>
        <v>1</v>
      </c>
      <c r="AI1993" s="28">
        <f t="shared" si="394"/>
        <v>468573419.10712183</v>
      </c>
      <c r="AJ1993" s="28">
        <f t="shared" si="395"/>
        <v>55829466.862621114</v>
      </c>
      <c r="AK1993" s="29">
        <f t="shared" si="396"/>
        <v>0.11914774629983395</v>
      </c>
      <c r="AL1993" s="210"/>
      <c r="AM1993" s="210"/>
      <c r="AN1993" s="210"/>
      <c r="AO1993" s="210"/>
      <c r="AP1993" s="45" t="str">
        <f t="shared" si="397"/>
        <v>CancelCancel</v>
      </c>
      <c r="AQ1993" s="45" t="str">
        <f t="shared" si="398"/>
        <v>CancelCancelJPY</v>
      </c>
    </row>
    <row r="1994" spans="1:43" s="15" customFormat="1">
      <c r="A1994" s="208" t="s">
        <v>35</v>
      </c>
      <c r="B1994" s="209">
        <v>2021</v>
      </c>
      <c r="C1994" s="209">
        <v>1</v>
      </c>
      <c r="D1994" s="57" t="str">
        <f t="shared" si="386"/>
        <v>Q4</v>
      </c>
      <c r="E1994" s="208" t="s">
        <v>171</v>
      </c>
      <c r="F1994" s="208" t="s">
        <v>171</v>
      </c>
      <c r="G1994" s="209" t="s">
        <v>171</v>
      </c>
      <c r="H1994" s="213"/>
      <c r="I1994" s="57" t="str">
        <f t="shared" si="389"/>
        <v>Cancel</v>
      </c>
      <c r="J1994" s="204" t="s">
        <v>2000</v>
      </c>
      <c r="K1994" s="213" t="s">
        <v>853</v>
      </c>
      <c r="L1994" s="210" t="s">
        <v>79</v>
      </c>
      <c r="M1994" s="208" t="s">
        <v>47</v>
      </c>
      <c r="N1994" s="208">
        <v>1</v>
      </c>
      <c r="O1994" s="208"/>
      <c r="P1994" s="57" t="str">
        <f t="shared" si="390"/>
        <v>MAIN UNIT</v>
      </c>
      <c r="Q1994" s="208" t="s">
        <v>48</v>
      </c>
      <c r="R1994" s="208" t="s">
        <v>49</v>
      </c>
      <c r="S1994" s="208" t="s">
        <v>36</v>
      </c>
      <c r="T1994" s="208" t="s">
        <v>65</v>
      </c>
      <c r="U1994" s="208" t="s">
        <v>66</v>
      </c>
      <c r="V1994" s="208" t="s">
        <v>67</v>
      </c>
      <c r="W1994" s="208" t="s">
        <v>96</v>
      </c>
      <c r="X1994" s="34">
        <v>11570000</v>
      </c>
      <c r="Y1994" s="215" t="str">
        <f t="shared" si="391"/>
        <v>1</v>
      </c>
      <c r="Z1994" s="26">
        <f t="shared" si="387"/>
        <v>11570000</v>
      </c>
      <c r="AA1994" s="208">
        <v>7.2400000000000006E-2</v>
      </c>
      <c r="AB1994" s="35">
        <f t="shared" ref="AB1994:AB2057" si="399">IF(AND(R1994&lt;&gt;"C66",R1994&lt;&gt;""),Z1994/Y1994*AA1994,"")</f>
        <v>837668.00000000012</v>
      </c>
      <c r="AC1994" s="27">
        <f t="shared" si="392"/>
        <v>100520.16</v>
      </c>
      <c r="AD1994" s="207">
        <v>0.12</v>
      </c>
      <c r="AE1994" s="211">
        <f t="shared" si="393"/>
        <v>0</v>
      </c>
      <c r="AF1994" s="211" t="str">
        <f>IF(AND(COUNTIFS($J$18:J1994,J1994)=1,AE1994=1),1,"")</f>
        <v/>
      </c>
      <c r="AG1994" s="211">
        <f>IF(C1994="","",IF(AND(COUNTIFS($J$18:J1994,J1994)=1,C1994&lt;&gt;""),1,""))</f>
        <v>1</v>
      </c>
      <c r="AH1994" s="211">
        <f>IF(G1994="","",IF(AND(COUNTIFS($J$18:J1994,J1994)=1,G1994&lt;&gt;""),1,""))</f>
        <v>1</v>
      </c>
      <c r="AI1994" s="28">
        <f t="shared" si="394"/>
        <v>468573419.10712183</v>
      </c>
      <c r="AJ1994" s="28">
        <f t="shared" si="395"/>
        <v>55829466.862621114</v>
      </c>
      <c r="AK1994" s="29">
        <f t="shared" si="396"/>
        <v>0.11914774629983395</v>
      </c>
      <c r="AL1994" s="210"/>
      <c r="AM1994" s="210"/>
      <c r="AN1994" s="210"/>
      <c r="AO1994" s="210"/>
      <c r="AP1994" s="45" t="str">
        <f t="shared" si="397"/>
        <v>CancelCancel</v>
      </c>
      <c r="AQ1994" s="45" t="str">
        <f t="shared" si="398"/>
        <v>CancelCancelJPY</v>
      </c>
    </row>
    <row r="1995" spans="1:43" s="15" customFormat="1">
      <c r="A1995" s="208" t="s">
        <v>35</v>
      </c>
      <c r="B1995" s="209">
        <v>2021</v>
      </c>
      <c r="C1995" s="209">
        <v>1</v>
      </c>
      <c r="D1995" s="57" t="str">
        <f t="shared" si="386"/>
        <v>Q4</v>
      </c>
      <c r="E1995" s="208" t="s">
        <v>171</v>
      </c>
      <c r="F1995" s="208" t="s">
        <v>171</v>
      </c>
      <c r="G1995" s="209" t="s">
        <v>171</v>
      </c>
      <c r="H1995" s="213"/>
      <c r="I1995" s="57" t="str">
        <f t="shared" si="389"/>
        <v>Cancel</v>
      </c>
      <c r="J1995" s="204" t="s">
        <v>2000</v>
      </c>
      <c r="K1995" s="213" t="s">
        <v>853</v>
      </c>
      <c r="L1995" s="210" t="s">
        <v>79</v>
      </c>
      <c r="M1995" s="208" t="s">
        <v>47</v>
      </c>
      <c r="N1995" s="208">
        <v>1</v>
      </c>
      <c r="O1995" s="208"/>
      <c r="P1995" s="57" t="str">
        <f t="shared" si="390"/>
        <v>MAIN UNIT</v>
      </c>
      <c r="Q1995" s="208" t="s">
        <v>48</v>
      </c>
      <c r="R1995" s="208" t="s">
        <v>49</v>
      </c>
      <c r="S1995" s="208" t="s">
        <v>36</v>
      </c>
      <c r="T1995" s="208" t="s">
        <v>65</v>
      </c>
      <c r="U1995" s="208" t="s">
        <v>66</v>
      </c>
      <c r="V1995" s="208" t="s">
        <v>67</v>
      </c>
      <c r="W1995" s="208" t="s">
        <v>96</v>
      </c>
      <c r="X1995" s="34">
        <v>11570000</v>
      </c>
      <c r="Y1995" s="215" t="str">
        <f t="shared" si="391"/>
        <v>1</v>
      </c>
      <c r="Z1995" s="26">
        <f t="shared" si="387"/>
        <v>11570000</v>
      </c>
      <c r="AA1995" s="208">
        <v>7.2400000000000006E-2</v>
      </c>
      <c r="AB1995" s="35">
        <f t="shared" si="399"/>
        <v>837668.00000000012</v>
      </c>
      <c r="AC1995" s="27">
        <f t="shared" si="392"/>
        <v>100520.16</v>
      </c>
      <c r="AD1995" s="207">
        <v>0.12</v>
      </c>
      <c r="AE1995" s="211">
        <f t="shared" si="393"/>
        <v>0</v>
      </c>
      <c r="AF1995" s="211" t="str">
        <f>IF(AND(COUNTIFS($J$18:J1995,J1995)=1,AE1995=1),1,"")</f>
        <v/>
      </c>
      <c r="AG1995" s="211" t="str">
        <f>IF(C1995="","",IF(AND(COUNTIFS($J$18:J1995,J1995)=1,C1995&lt;&gt;""),1,""))</f>
        <v/>
      </c>
      <c r="AH1995" s="211" t="str">
        <f>IF(G1995="","",IF(AND(COUNTIFS($J$18:J1995,J1995)=1,G1995&lt;&gt;""),1,""))</f>
        <v/>
      </c>
      <c r="AI1995" s="28">
        <f t="shared" si="394"/>
        <v>468573419.10712183</v>
      </c>
      <c r="AJ1995" s="28">
        <f t="shared" si="395"/>
        <v>55829466.862621114</v>
      </c>
      <c r="AK1995" s="29">
        <f t="shared" si="396"/>
        <v>0.11914774629983395</v>
      </c>
      <c r="AL1995" s="210"/>
      <c r="AM1995" s="210"/>
      <c r="AN1995" s="210"/>
      <c r="AO1995" s="210"/>
      <c r="AP1995" s="45" t="str">
        <f t="shared" si="397"/>
        <v>CancelCancel</v>
      </c>
      <c r="AQ1995" s="45" t="str">
        <f t="shared" si="398"/>
        <v>CancelCancelJPY</v>
      </c>
    </row>
    <row r="1996" spans="1:43" s="15" customFormat="1">
      <c r="A1996" s="208" t="s">
        <v>35</v>
      </c>
      <c r="B1996" s="209">
        <v>2021</v>
      </c>
      <c r="C1996" s="209">
        <v>1</v>
      </c>
      <c r="D1996" s="57" t="str">
        <f t="shared" si="386"/>
        <v>Q4</v>
      </c>
      <c r="E1996" s="208" t="s">
        <v>171</v>
      </c>
      <c r="F1996" s="208" t="s">
        <v>171</v>
      </c>
      <c r="G1996" s="209" t="s">
        <v>171</v>
      </c>
      <c r="H1996" s="213"/>
      <c r="I1996" s="57" t="str">
        <f t="shared" si="389"/>
        <v>Cancel</v>
      </c>
      <c r="J1996" s="204" t="s">
        <v>2000</v>
      </c>
      <c r="K1996" s="213" t="s">
        <v>853</v>
      </c>
      <c r="L1996" s="210" t="s">
        <v>79</v>
      </c>
      <c r="M1996" s="208" t="s">
        <v>47</v>
      </c>
      <c r="N1996" s="208">
        <v>1</v>
      </c>
      <c r="O1996" s="208"/>
      <c r="P1996" s="57" t="str">
        <f t="shared" si="390"/>
        <v>MAIN UNIT</v>
      </c>
      <c r="Q1996" s="208" t="s">
        <v>48</v>
      </c>
      <c r="R1996" s="208" t="s">
        <v>49</v>
      </c>
      <c r="S1996" s="208" t="s">
        <v>36</v>
      </c>
      <c r="T1996" s="208" t="s">
        <v>65</v>
      </c>
      <c r="U1996" s="208" t="s">
        <v>66</v>
      </c>
      <c r="V1996" s="208" t="s">
        <v>67</v>
      </c>
      <c r="W1996" s="208" t="s">
        <v>96</v>
      </c>
      <c r="X1996" s="34">
        <v>11570000</v>
      </c>
      <c r="Y1996" s="215" t="str">
        <f t="shared" si="391"/>
        <v>1</v>
      </c>
      <c r="Z1996" s="26">
        <f t="shared" si="387"/>
        <v>11570000</v>
      </c>
      <c r="AA1996" s="208">
        <v>7.2400000000000006E-2</v>
      </c>
      <c r="AB1996" s="35">
        <f t="shared" si="399"/>
        <v>837668.00000000012</v>
      </c>
      <c r="AC1996" s="27">
        <f t="shared" si="392"/>
        <v>100520.16</v>
      </c>
      <c r="AD1996" s="207">
        <v>0.12</v>
      </c>
      <c r="AE1996" s="211">
        <f t="shared" si="393"/>
        <v>0</v>
      </c>
      <c r="AF1996" s="211" t="str">
        <f>IF(AND(COUNTIFS($J$18:J1996,J1996)=1,AE1996=1),1,"")</f>
        <v/>
      </c>
      <c r="AG1996" s="211" t="str">
        <f>IF(C1996="","",IF(AND(COUNTIFS($J$18:J1996,J1996)=1,C1996&lt;&gt;""),1,""))</f>
        <v/>
      </c>
      <c r="AH1996" s="211" t="str">
        <f>IF(G1996="","",IF(AND(COUNTIFS($J$18:J1996,J1996)=1,G1996&lt;&gt;""),1,""))</f>
        <v/>
      </c>
      <c r="AI1996" s="28">
        <f t="shared" si="394"/>
        <v>468573419.10712183</v>
      </c>
      <c r="AJ1996" s="28">
        <f t="shared" si="395"/>
        <v>55829466.862621114</v>
      </c>
      <c r="AK1996" s="29">
        <f t="shared" si="396"/>
        <v>0.11914774629983395</v>
      </c>
      <c r="AL1996" s="210"/>
      <c r="AM1996" s="210"/>
      <c r="AN1996" s="210"/>
      <c r="AO1996" s="210"/>
      <c r="AP1996" s="45" t="str">
        <f t="shared" si="397"/>
        <v>CancelCancel</v>
      </c>
      <c r="AQ1996" s="45" t="str">
        <f t="shared" si="398"/>
        <v>CancelCancelJPY</v>
      </c>
    </row>
    <row r="1997" spans="1:43" s="15" customFormat="1">
      <c r="A1997" s="208" t="s">
        <v>35</v>
      </c>
      <c r="B1997" s="209">
        <v>2021</v>
      </c>
      <c r="C1997" s="209">
        <v>1</v>
      </c>
      <c r="D1997" s="57" t="str">
        <f t="shared" si="386"/>
        <v>Q4</v>
      </c>
      <c r="E1997" s="208" t="s">
        <v>171</v>
      </c>
      <c r="F1997" s="208" t="s">
        <v>171</v>
      </c>
      <c r="G1997" s="209" t="s">
        <v>171</v>
      </c>
      <c r="H1997" s="213"/>
      <c r="I1997" s="57" t="str">
        <f t="shared" si="389"/>
        <v>Cancel</v>
      </c>
      <c r="J1997" s="204" t="s">
        <v>2000</v>
      </c>
      <c r="K1997" s="213" t="s">
        <v>853</v>
      </c>
      <c r="L1997" s="210" t="s">
        <v>55</v>
      </c>
      <c r="M1997" s="208" t="s">
        <v>47</v>
      </c>
      <c r="N1997" s="208">
        <v>1</v>
      </c>
      <c r="O1997" s="208"/>
      <c r="P1997" s="57" t="str">
        <f t="shared" si="390"/>
        <v>MAIN UNIT</v>
      </c>
      <c r="Q1997" s="208" t="s">
        <v>48</v>
      </c>
      <c r="R1997" s="208" t="s">
        <v>49</v>
      </c>
      <c r="S1997" s="208" t="s">
        <v>36</v>
      </c>
      <c r="T1997" s="208" t="s">
        <v>65</v>
      </c>
      <c r="U1997" s="208" t="s">
        <v>66</v>
      </c>
      <c r="V1997" s="208" t="s">
        <v>67</v>
      </c>
      <c r="W1997" s="208" t="s">
        <v>96</v>
      </c>
      <c r="X1997" s="34">
        <v>8150000</v>
      </c>
      <c r="Y1997" s="215" t="str">
        <f t="shared" si="391"/>
        <v>1</v>
      </c>
      <c r="Z1997" s="26">
        <f t="shared" si="387"/>
        <v>8150000</v>
      </c>
      <c r="AA1997" s="208">
        <v>7.2400000000000006E-2</v>
      </c>
      <c r="AB1997" s="35">
        <f t="shared" si="399"/>
        <v>590060</v>
      </c>
      <c r="AC1997" s="27">
        <f t="shared" si="392"/>
        <v>70807.199999999997</v>
      </c>
      <c r="AD1997" s="207">
        <v>0.12</v>
      </c>
      <c r="AE1997" s="211">
        <f t="shared" si="393"/>
        <v>0</v>
      </c>
      <c r="AF1997" s="211" t="str">
        <f>IF(AND(COUNTIFS($J$18:J1997,J1997)=1,AE1997=1),1,"")</f>
        <v/>
      </c>
      <c r="AG1997" s="211" t="str">
        <f>IF(C1997="","",IF(AND(COUNTIFS($J$18:J1997,J1997)=1,C1997&lt;&gt;""),1,""))</f>
        <v/>
      </c>
      <c r="AH1997" s="211" t="str">
        <f>IF(G1997="","",IF(AND(COUNTIFS($J$18:J1997,J1997)=1,G1997&lt;&gt;""),1,""))</f>
        <v/>
      </c>
      <c r="AI1997" s="28">
        <f t="shared" si="394"/>
        <v>468573419.10712183</v>
      </c>
      <c r="AJ1997" s="28">
        <f t="shared" si="395"/>
        <v>55829466.862621114</v>
      </c>
      <c r="AK1997" s="29">
        <f t="shared" si="396"/>
        <v>0.11914774629983395</v>
      </c>
      <c r="AL1997" s="210"/>
      <c r="AM1997" s="210"/>
      <c r="AN1997" s="210"/>
      <c r="AO1997" s="210"/>
      <c r="AP1997" s="45" t="str">
        <f t="shared" si="397"/>
        <v>CancelCancel</v>
      </c>
      <c r="AQ1997" s="45" t="str">
        <f t="shared" si="398"/>
        <v>CancelCancelJPY</v>
      </c>
    </row>
    <row r="1998" spans="1:43" s="15" customFormat="1">
      <c r="A1998" s="208" t="s">
        <v>35</v>
      </c>
      <c r="B1998" s="209">
        <v>2021</v>
      </c>
      <c r="C1998" s="209">
        <v>1</v>
      </c>
      <c r="D1998" s="57" t="str">
        <f t="shared" si="386"/>
        <v>Q4</v>
      </c>
      <c r="E1998" s="208" t="s">
        <v>171</v>
      </c>
      <c r="F1998" s="208" t="s">
        <v>171</v>
      </c>
      <c r="G1998" s="209" t="s">
        <v>171</v>
      </c>
      <c r="H1998" s="213"/>
      <c r="I1998" s="57" t="str">
        <f t="shared" si="389"/>
        <v>Cancel</v>
      </c>
      <c r="J1998" s="204" t="s">
        <v>2001</v>
      </c>
      <c r="K1998" s="213" t="s">
        <v>2002</v>
      </c>
      <c r="L1998" s="210" t="s">
        <v>55</v>
      </c>
      <c r="M1998" s="208" t="s">
        <v>47</v>
      </c>
      <c r="N1998" s="208">
        <v>1</v>
      </c>
      <c r="O1998" s="208"/>
      <c r="P1998" s="57" t="str">
        <f t="shared" si="390"/>
        <v>MAIN UNIT</v>
      </c>
      <c r="Q1998" s="208" t="s">
        <v>56</v>
      </c>
      <c r="R1998" s="208" t="s">
        <v>49</v>
      </c>
      <c r="S1998" s="208" t="s">
        <v>36</v>
      </c>
      <c r="T1998" s="208" t="s">
        <v>65</v>
      </c>
      <c r="U1998" s="208" t="s">
        <v>66</v>
      </c>
      <c r="V1998" s="208" t="s">
        <v>99</v>
      </c>
      <c r="W1998" s="208" t="s">
        <v>96</v>
      </c>
      <c r="X1998" s="34">
        <v>9300000</v>
      </c>
      <c r="Y1998" s="215" t="str">
        <f t="shared" si="391"/>
        <v>1</v>
      </c>
      <c r="Z1998" s="26">
        <f t="shared" si="387"/>
        <v>9300000</v>
      </c>
      <c r="AA1998" s="208">
        <v>7.0000000000000007E-2</v>
      </c>
      <c r="AB1998" s="35">
        <f t="shared" si="399"/>
        <v>651000.00000000012</v>
      </c>
      <c r="AC1998" s="27">
        <f t="shared" si="392"/>
        <v>78120.000000000015</v>
      </c>
      <c r="AD1998" s="207">
        <v>0.12</v>
      </c>
      <c r="AE1998" s="211">
        <f t="shared" si="393"/>
        <v>1</v>
      </c>
      <c r="AF1998" s="211">
        <f>IF(AND(COUNTIFS($J$18:J1998,J1998)=1,AE1998=1),1,"")</f>
        <v>1</v>
      </c>
      <c r="AG1998" s="211">
        <f>IF(C1998="","",IF(AND(COUNTIFS($J$18:J1998,J1998)=1,C1998&lt;&gt;""),1,""))</f>
        <v>1</v>
      </c>
      <c r="AH1998" s="211">
        <f>IF(G1998="","",IF(AND(COUNTIFS($J$18:J1998,J1998)=1,G1998&lt;&gt;""),1,""))</f>
        <v>1</v>
      </c>
      <c r="AI1998" s="28">
        <f t="shared" si="394"/>
        <v>468573419.10712183</v>
      </c>
      <c r="AJ1998" s="28">
        <f t="shared" si="395"/>
        <v>55829466.862621114</v>
      </c>
      <c r="AK1998" s="29">
        <f t="shared" si="396"/>
        <v>0.11914774629983395</v>
      </c>
      <c r="AL1998" s="210"/>
      <c r="AM1998" s="210"/>
      <c r="AN1998" s="210"/>
      <c r="AO1998" s="210"/>
      <c r="AP1998" s="45" t="str">
        <f t="shared" si="397"/>
        <v>CancelCancel</v>
      </c>
      <c r="AQ1998" s="45" t="str">
        <f t="shared" si="398"/>
        <v>CancelCancelJPY</v>
      </c>
    </row>
    <row r="1999" spans="1:43" s="15" customFormat="1">
      <c r="A1999" s="208" t="s">
        <v>35</v>
      </c>
      <c r="B1999" s="209">
        <v>2021</v>
      </c>
      <c r="C1999" s="209">
        <v>3</v>
      </c>
      <c r="D1999" s="57" t="str">
        <f t="shared" si="386"/>
        <v>Q4</v>
      </c>
      <c r="E1999" s="208" t="s">
        <v>171</v>
      </c>
      <c r="F1999" s="208" t="s">
        <v>171</v>
      </c>
      <c r="G1999" s="209" t="s">
        <v>171</v>
      </c>
      <c r="H1999" s="213"/>
      <c r="I1999" s="57" t="str">
        <f t="shared" si="389"/>
        <v>Cancel</v>
      </c>
      <c r="J1999" s="204" t="s">
        <v>1623</v>
      </c>
      <c r="K1999" s="213" t="s">
        <v>1212</v>
      </c>
      <c r="L1999" s="210" t="s">
        <v>79</v>
      </c>
      <c r="M1999" s="208" t="s">
        <v>47</v>
      </c>
      <c r="N1999" s="208">
        <v>1</v>
      </c>
      <c r="O1999" s="208"/>
      <c r="P1999" s="57" t="str">
        <f t="shared" si="390"/>
        <v>MAIN UNIT</v>
      </c>
      <c r="Q1999" s="208" t="s">
        <v>48</v>
      </c>
      <c r="R1999" s="208" t="s">
        <v>49</v>
      </c>
      <c r="S1999" s="208" t="s">
        <v>36</v>
      </c>
      <c r="T1999" s="208" t="s">
        <v>65</v>
      </c>
      <c r="U1999" s="208" t="s">
        <v>66</v>
      </c>
      <c r="V1999" s="208" t="s">
        <v>634</v>
      </c>
      <c r="W1999" s="208" t="s">
        <v>96</v>
      </c>
      <c r="X1999" s="34">
        <v>10900000</v>
      </c>
      <c r="Y1999" s="215" t="str">
        <f t="shared" si="391"/>
        <v>1</v>
      </c>
      <c r="Z1999" s="26">
        <f t="shared" si="387"/>
        <v>10900000</v>
      </c>
      <c r="AA1999" s="208">
        <v>5.8700000000000002E-2</v>
      </c>
      <c r="AB1999" s="35">
        <f t="shared" si="399"/>
        <v>639830</v>
      </c>
      <c r="AC1999" s="27">
        <f t="shared" si="392"/>
        <v>58672.411</v>
      </c>
      <c r="AD1999" s="207">
        <v>9.1700000000000004E-2</v>
      </c>
      <c r="AE1999" s="211">
        <f t="shared" si="393"/>
        <v>0</v>
      </c>
      <c r="AF1999" s="211" t="str">
        <f>IF(AND(COUNTIFS($J$18:J1999,J1999)=1,AE1999=1),1,"")</f>
        <v/>
      </c>
      <c r="AG1999" s="211" t="str">
        <f>IF(C1999="","",IF(AND(COUNTIFS($J$18:J1999,J1999)=1,C1999&lt;&gt;""),1,""))</f>
        <v/>
      </c>
      <c r="AH1999" s="211" t="str">
        <f>IF(G1999="","",IF(AND(COUNTIFS($J$18:J1999,J1999)=1,G1999&lt;&gt;""),1,""))</f>
        <v/>
      </c>
      <c r="AI1999" s="28">
        <f t="shared" si="394"/>
        <v>468573419.10712183</v>
      </c>
      <c r="AJ1999" s="28">
        <f t="shared" si="395"/>
        <v>55829466.862621114</v>
      </c>
      <c r="AK1999" s="29">
        <f t="shared" si="396"/>
        <v>0.11914774629983395</v>
      </c>
      <c r="AL1999" s="210"/>
      <c r="AM1999" s="210"/>
      <c r="AN1999" s="210"/>
      <c r="AO1999" s="210"/>
      <c r="AP1999" s="45" t="str">
        <f t="shared" si="397"/>
        <v>CancelCancel</v>
      </c>
      <c r="AQ1999" s="45" t="str">
        <f t="shared" si="398"/>
        <v>CancelCancelJPY</v>
      </c>
    </row>
    <row r="2000" spans="1:43" s="15" customFormat="1">
      <c r="A2000" s="208" t="s">
        <v>35</v>
      </c>
      <c r="B2000" s="209">
        <v>2021</v>
      </c>
      <c r="C2000" s="209">
        <v>3</v>
      </c>
      <c r="D2000" s="57" t="str">
        <f t="shared" si="386"/>
        <v>Q4</v>
      </c>
      <c r="E2000" s="208" t="s">
        <v>171</v>
      </c>
      <c r="F2000" s="208" t="s">
        <v>171</v>
      </c>
      <c r="G2000" s="209" t="s">
        <v>171</v>
      </c>
      <c r="H2000" s="213"/>
      <c r="I2000" s="57" t="str">
        <f t="shared" si="389"/>
        <v>Cancel</v>
      </c>
      <c r="J2000" s="204" t="s">
        <v>1623</v>
      </c>
      <c r="K2000" s="213" t="s">
        <v>1212</v>
      </c>
      <c r="L2000" s="210" t="s">
        <v>79</v>
      </c>
      <c r="M2000" s="208" t="s">
        <v>47</v>
      </c>
      <c r="N2000" s="208">
        <v>1</v>
      </c>
      <c r="O2000" s="208"/>
      <c r="P2000" s="57" t="str">
        <f t="shared" si="390"/>
        <v>MAIN UNIT</v>
      </c>
      <c r="Q2000" s="208" t="s">
        <v>48</v>
      </c>
      <c r="R2000" s="208" t="s">
        <v>49</v>
      </c>
      <c r="S2000" s="208" t="s">
        <v>36</v>
      </c>
      <c r="T2000" s="208" t="s">
        <v>65</v>
      </c>
      <c r="U2000" s="208" t="s">
        <v>66</v>
      </c>
      <c r="V2000" s="208" t="s">
        <v>634</v>
      </c>
      <c r="W2000" s="208" t="s">
        <v>96</v>
      </c>
      <c r="X2000" s="34">
        <v>10900000</v>
      </c>
      <c r="Y2000" s="215" t="str">
        <f t="shared" si="391"/>
        <v>1</v>
      </c>
      <c r="Z2000" s="26">
        <f t="shared" si="387"/>
        <v>10900000</v>
      </c>
      <c r="AA2000" s="208">
        <v>5.8700000000000002E-2</v>
      </c>
      <c r="AB2000" s="35">
        <f t="shared" si="399"/>
        <v>639830</v>
      </c>
      <c r="AC2000" s="27">
        <f t="shared" si="392"/>
        <v>58672.411</v>
      </c>
      <c r="AD2000" s="207">
        <v>9.1700000000000004E-2</v>
      </c>
      <c r="AE2000" s="211">
        <f t="shared" si="393"/>
        <v>0</v>
      </c>
      <c r="AF2000" s="211" t="str">
        <f>IF(AND(COUNTIFS($J$18:J2000,J2000)=1,AE2000=1),1,"")</f>
        <v/>
      </c>
      <c r="AG2000" s="211" t="str">
        <f>IF(C2000="","",IF(AND(COUNTIFS($J$18:J2000,J2000)=1,C2000&lt;&gt;""),1,""))</f>
        <v/>
      </c>
      <c r="AH2000" s="211" t="str">
        <f>IF(G2000="","",IF(AND(COUNTIFS($J$18:J2000,J2000)=1,G2000&lt;&gt;""),1,""))</f>
        <v/>
      </c>
      <c r="AI2000" s="28">
        <f t="shared" si="394"/>
        <v>468573419.10712183</v>
      </c>
      <c r="AJ2000" s="28">
        <f t="shared" si="395"/>
        <v>55829466.862621114</v>
      </c>
      <c r="AK2000" s="29">
        <f t="shared" si="396"/>
        <v>0.11914774629983395</v>
      </c>
      <c r="AL2000" s="210"/>
      <c r="AM2000" s="210"/>
      <c r="AN2000" s="210"/>
      <c r="AO2000" s="210"/>
      <c r="AP2000" s="45" t="str">
        <f t="shared" si="397"/>
        <v>CancelCancel</v>
      </c>
      <c r="AQ2000" s="45" t="str">
        <f t="shared" si="398"/>
        <v>CancelCancelJPY</v>
      </c>
    </row>
    <row r="2001" spans="1:43" s="15" customFormat="1">
      <c r="A2001" s="208" t="s">
        <v>35</v>
      </c>
      <c r="B2001" s="209">
        <v>2021</v>
      </c>
      <c r="C2001" s="209">
        <v>3</v>
      </c>
      <c r="D2001" s="57" t="str">
        <f t="shared" si="386"/>
        <v>Q4</v>
      </c>
      <c r="E2001" s="208" t="s">
        <v>171</v>
      </c>
      <c r="F2001" s="208" t="s">
        <v>171</v>
      </c>
      <c r="G2001" s="209" t="s">
        <v>171</v>
      </c>
      <c r="H2001" s="213"/>
      <c r="I2001" s="57" t="str">
        <f t="shared" si="389"/>
        <v>Cancel</v>
      </c>
      <c r="J2001" s="204" t="s">
        <v>1623</v>
      </c>
      <c r="K2001" s="213" t="s">
        <v>1212</v>
      </c>
      <c r="L2001" s="210" t="s">
        <v>79</v>
      </c>
      <c r="M2001" s="208" t="s">
        <v>47</v>
      </c>
      <c r="N2001" s="208">
        <v>1</v>
      </c>
      <c r="O2001" s="208"/>
      <c r="P2001" s="57" t="str">
        <f t="shared" si="390"/>
        <v>MAIN UNIT</v>
      </c>
      <c r="Q2001" s="208" t="s">
        <v>48</v>
      </c>
      <c r="R2001" s="208" t="s">
        <v>49</v>
      </c>
      <c r="S2001" s="208" t="s">
        <v>36</v>
      </c>
      <c r="T2001" s="208" t="s">
        <v>65</v>
      </c>
      <c r="U2001" s="208" t="s">
        <v>66</v>
      </c>
      <c r="V2001" s="208" t="s">
        <v>634</v>
      </c>
      <c r="W2001" s="208" t="s">
        <v>96</v>
      </c>
      <c r="X2001" s="34">
        <v>10900000</v>
      </c>
      <c r="Y2001" s="215" t="str">
        <f t="shared" si="391"/>
        <v>1</v>
      </c>
      <c r="Z2001" s="26">
        <f t="shared" si="387"/>
        <v>10900000</v>
      </c>
      <c r="AA2001" s="208">
        <v>5.8700000000000002E-2</v>
      </c>
      <c r="AB2001" s="35">
        <f t="shared" si="399"/>
        <v>639830</v>
      </c>
      <c r="AC2001" s="27">
        <f t="shared" si="392"/>
        <v>58672.411</v>
      </c>
      <c r="AD2001" s="207">
        <v>9.1700000000000004E-2</v>
      </c>
      <c r="AE2001" s="211">
        <f t="shared" si="393"/>
        <v>0</v>
      </c>
      <c r="AF2001" s="211" t="str">
        <f>IF(AND(COUNTIFS($J$18:J2001,J2001)=1,AE2001=1),1,"")</f>
        <v/>
      </c>
      <c r="AG2001" s="211" t="str">
        <f>IF(C2001="","",IF(AND(COUNTIFS($J$18:J2001,J2001)=1,C2001&lt;&gt;""),1,""))</f>
        <v/>
      </c>
      <c r="AH2001" s="211" t="str">
        <f>IF(G2001="","",IF(AND(COUNTIFS($J$18:J2001,J2001)=1,G2001&lt;&gt;""),1,""))</f>
        <v/>
      </c>
      <c r="AI2001" s="28">
        <f t="shared" si="394"/>
        <v>468573419.10712183</v>
      </c>
      <c r="AJ2001" s="28">
        <f t="shared" si="395"/>
        <v>55829466.862621114</v>
      </c>
      <c r="AK2001" s="29">
        <f t="shared" si="396"/>
        <v>0.11914774629983395</v>
      </c>
      <c r="AL2001" s="210"/>
      <c r="AM2001" s="210"/>
      <c r="AN2001" s="210"/>
      <c r="AO2001" s="210"/>
      <c r="AP2001" s="45" t="str">
        <f t="shared" si="397"/>
        <v>CancelCancel</v>
      </c>
      <c r="AQ2001" s="45" t="str">
        <f t="shared" si="398"/>
        <v>CancelCancelJPY</v>
      </c>
    </row>
    <row r="2002" spans="1:43" s="15" customFormat="1">
      <c r="A2002" s="208" t="s">
        <v>35</v>
      </c>
      <c r="B2002" s="209">
        <v>2021</v>
      </c>
      <c r="C2002" s="209">
        <v>3</v>
      </c>
      <c r="D2002" s="57" t="str">
        <f t="shared" si="386"/>
        <v>Q4</v>
      </c>
      <c r="E2002" s="208" t="s">
        <v>171</v>
      </c>
      <c r="F2002" s="208" t="s">
        <v>171</v>
      </c>
      <c r="G2002" s="209" t="s">
        <v>171</v>
      </c>
      <c r="H2002" s="213"/>
      <c r="I2002" s="57" t="str">
        <f t="shared" si="389"/>
        <v>Cancel</v>
      </c>
      <c r="J2002" s="204" t="s">
        <v>1623</v>
      </c>
      <c r="K2002" s="213" t="s">
        <v>1212</v>
      </c>
      <c r="L2002" s="210" t="s">
        <v>79</v>
      </c>
      <c r="M2002" s="208" t="s">
        <v>47</v>
      </c>
      <c r="N2002" s="208">
        <v>1</v>
      </c>
      <c r="O2002" s="208"/>
      <c r="P2002" s="57" t="str">
        <f t="shared" si="390"/>
        <v>MAIN UNIT</v>
      </c>
      <c r="Q2002" s="208" t="s">
        <v>48</v>
      </c>
      <c r="R2002" s="208" t="s">
        <v>49</v>
      </c>
      <c r="S2002" s="208" t="s">
        <v>36</v>
      </c>
      <c r="T2002" s="208" t="s">
        <v>65</v>
      </c>
      <c r="U2002" s="208" t="s">
        <v>66</v>
      </c>
      <c r="V2002" s="208" t="s">
        <v>634</v>
      </c>
      <c r="W2002" s="208" t="s">
        <v>96</v>
      </c>
      <c r="X2002" s="34">
        <v>10900000</v>
      </c>
      <c r="Y2002" s="215" t="str">
        <f t="shared" si="391"/>
        <v>1</v>
      </c>
      <c r="Z2002" s="26">
        <f t="shared" si="387"/>
        <v>10900000</v>
      </c>
      <c r="AA2002" s="208">
        <v>5.8700000000000002E-2</v>
      </c>
      <c r="AB2002" s="35">
        <f t="shared" si="399"/>
        <v>639830</v>
      </c>
      <c r="AC2002" s="27">
        <f t="shared" si="392"/>
        <v>58672.411</v>
      </c>
      <c r="AD2002" s="207">
        <v>9.1700000000000004E-2</v>
      </c>
      <c r="AE2002" s="211">
        <f t="shared" si="393"/>
        <v>0</v>
      </c>
      <c r="AF2002" s="211" t="str">
        <f>IF(AND(COUNTIFS($J$18:J2002,J2002)=1,AE2002=1),1,"")</f>
        <v/>
      </c>
      <c r="AG2002" s="211" t="str">
        <f>IF(C2002="","",IF(AND(COUNTIFS($J$18:J2002,J2002)=1,C2002&lt;&gt;""),1,""))</f>
        <v/>
      </c>
      <c r="AH2002" s="211" t="str">
        <f>IF(G2002="","",IF(AND(COUNTIFS($J$18:J2002,J2002)=1,G2002&lt;&gt;""),1,""))</f>
        <v/>
      </c>
      <c r="AI2002" s="28">
        <f t="shared" si="394"/>
        <v>468573419.10712183</v>
      </c>
      <c r="AJ2002" s="28">
        <f t="shared" si="395"/>
        <v>55829466.862621114</v>
      </c>
      <c r="AK2002" s="29">
        <f t="shared" si="396"/>
        <v>0.11914774629983395</v>
      </c>
      <c r="AL2002" s="210"/>
      <c r="AM2002" s="210"/>
      <c r="AN2002" s="210"/>
      <c r="AO2002" s="210"/>
      <c r="AP2002" s="45" t="str">
        <f t="shared" si="397"/>
        <v>CancelCancel</v>
      </c>
      <c r="AQ2002" s="45" t="str">
        <f t="shared" si="398"/>
        <v>CancelCancelJPY</v>
      </c>
    </row>
    <row r="2003" spans="1:43" s="15" customFormat="1">
      <c r="A2003" s="208" t="s">
        <v>35</v>
      </c>
      <c r="B2003" s="209">
        <v>2021</v>
      </c>
      <c r="C2003" s="209">
        <v>3</v>
      </c>
      <c r="D2003" s="57" t="str">
        <f t="shared" si="386"/>
        <v>Q4</v>
      </c>
      <c r="E2003" s="208" t="s">
        <v>171</v>
      </c>
      <c r="F2003" s="208" t="s">
        <v>171</v>
      </c>
      <c r="G2003" s="209" t="s">
        <v>1552</v>
      </c>
      <c r="H2003" s="213"/>
      <c r="I2003" s="57" t="str">
        <f t="shared" si="389"/>
        <v>Cancel</v>
      </c>
      <c r="J2003" s="204" t="s">
        <v>2003</v>
      </c>
      <c r="K2003" s="213" t="s">
        <v>931</v>
      </c>
      <c r="L2003" s="210" t="s">
        <v>79</v>
      </c>
      <c r="M2003" s="208" t="s">
        <v>47</v>
      </c>
      <c r="N2003" s="208">
        <v>1</v>
      </c>
      <c r="O2003" s="208"/>
      <c r="P2003" s="57" t="str">
        <f t="shared" si="390"/>
        <v>MAIN UNIT</v>
      </c>
      <c r="Q2003" s="208" t="s">
        <v>48</v>
      </c>
      <c r="R2003" s="208" t="s">
        <v>49</v>
      </c>
      <c r="S2003" s="208" t="s">
        <v>36</v>
      </c>
      <c r="T2003" s="208" t="s">
        <v>65</v>
      </c>
      <c r="U2003" s="208" t="s">
        <v>66</v>
      </c>
      <c r="V2003" s="208" t="s">
        <v>119</v>
      </c>
      <c r="W2003" s="208" t="s">
        <v>96</v>
      </c>
      <c r="X2003" s="34">
        <v>16165000</v>
      </c>
      <c r="Y2003" s="215" t="str">
        <f t="shared" si="391"/>
        <v>1</v>
      </c>
      <c r="Z2003" s="26">
        <f t="shared" si="387"/>
        <v>16165000</v>
      </c>
      <c r="AA2003" s="208">
        <v>7.2099999999999997E-2</v>
      </c>
      <c r="AB2003" s="35">
        <f t="shared" si="399"/>
        <v>1165496.5</v>
      </c>
      <c r="AC2003" s="27">
        <f t="shared" si="392"/>
        <v>139859.57999999999</v>
      </c>
      <c r="AD2003" s="212">
        <v>0.12</v>
      </c>
      <c r="AE2003" s="211">
        <f t="shared" si="393"/>
        <v>0</v>
      </c>
      <c r="AF2003" s="211" t="str">
        <f>IF(AND(COUNTIFS($J$18:J2003,J2003)=1,AE2003=1),1,"")</f>
        <v/>
      </c>
      <c r="AG2003" s="211">
        <f>IF(C2003="","",IF(AND(COUNTIFS($J$18:J2003,J2003)=1,C2003&lt;&gt;""),1,""))</f>
        <v>1</v>
      </c>
      <c r="AH2003" s="211">
        <f>IF(G2003="","",IF(AND(COUNTIFS($J$18:J2003,J2003)=1,G2003&lt;&gt;""),1,""))</f>
        <v>1</v>
      </c>
      <c r="AI2003" s="28">
        <f t="shared" si="394"/>
        <v>468573419.10712183</v>
      </c>
      <c r="AJ2003" s="28">
        <f t="shared" si="395"/>
        <v>55829466.862621114</v>
      </c>
      <c r="AK2003" s="29">
        <f t="shared" si="396"/>
        <v>0.11914774629983395</v>
      </c>
      <c r="AL2003" s="210"/>
      <c r="AM2003" s="210"/>
      <c r="AN2003" s="210"/>
      <c r="AO2003" s="210"/>
      <c r="AP2003" s="45" t="str">
        <f t="shared" si="397"/>
        <v>CancelCANCEL</v>
      </c>
      <c r="AQ2003" s="45" t="str">
        <f t="shared" si="398"/>
        <v>CancelCANCELJPY</v>
      </c>
    </row>
    <row r="2004" spans="1:43" s="15" customFormat="1">
      <c r="A2004" s="208" t="s">
        <v>35</v>
      </c>
      <c r="B2004" s="209">
        <v>2021</v>
      </c>
      <c r="C2004" s="209">
        <v>3</v>
      </c>
      <c r="D2004" s="57" t="str">
        <f t="shared" si="386"/>
        <v>Q4</v>
      </c>
      <c r="E2004" s="208" t="s">
        <v>171</v>
      </c>
      <c r="F2004" s="208" t="s">
        <v>171</v>
      </c>
      <c r="G2004" s="209" t="s">
        <v>1552</v>
      </c>
      <c r="H2004" s="213"/>
      <c r="I2004" s="57" t="str">
        <f t="shared" si="389"/>
        <v>Cancel</v>
      </c>
      <c r="J2004" s="204" t="s">
        <v>2003</v>
      </c>
      <c r="K2004" s="213" t="s">
        <v>931</v>
      </c>
      <c r="L2004" s="210" t="s">
        <v>79</v>
      </c>
      <c r="M2004" s="208" t="s">
        <v>47</v>
      </c>
      <c r="N2004" s="208">
        <v>1</v>
      </c>
      <c r="O2004" s="208"/>
      <c r="P2004" s="57" t="str">
        <f t="shared" si="390"/>
        <v>MAIN UNIT</v>
      </c>
      <c r="Q2004" s="208" t="s">
        <v>48</v>
      </c>
      <c r="R2004" s="208" t="s">
        <v>49</v>
      </c>
      <c r="S2004" s="208" t="s">
        <v>36</v>
      </c>
      <c r="T2004" s="208" t="s">
        <v>65</v>
      </c>
      <c r="U2004" s="208" t="s">
        <v>66</v>
      </c>
      <c r="V2004" s="208" t="s">
        <v>119</v>
      </c>
      <c r="W2004" s="208" t="s">
        <v>96</v>
      </c>
      <c r="X2004" s="34">
        <v>16165000</v>
      </c>
      <c r="Y2004" s="215" t="str">
        <f t="shared" si="391"/>
        <v>1</v>
      </c>
      <c r="Z2004" s="26">
        <f t="shared" si="387"/>
        <v>16165000</v>
      </c>
      <c r="AA2004" s="208">
        <v>7.2099999999999997E-2</v>
      </c>
      <c r="AB2004" s="35">
        <f t="shared" si="399"/>
        <v>1165496.5</v>
      </c>
      <c r="AC2004" s="27">
        <f t="shared" si="392"/>
        <v>139859.57999999999</v>
      </c>
      <c r="AD2004" s="212">
        <v>0.12</v>
      </c>
      <c r="AE2004" s="211">
        <f t="shared" si="393"/>
        <v>0</v>
      </c>
      <c r="AF2004" s="211" t="str">
        <f>IF(AND(COUNTIFS($J$18:J2004,J2004)=1,AE2004=1),1,"")</f>
        <v/>
      </c>
      <c r="AG2004" s="211" t="str">
        <f>IF(C2004="","",IF(AND(COUNTIFS($J$18:J2004,J2004)=1,C2004&lt;&gt;""),1,""))</f>
        <v/>
      </c>
      <c r="AH2004" s="211" t="str">
        <f>IF(G2004="","",IF(AND(COUNTIFS($J$18:J2004,J2004)=1,G2004&lt;&gt;""),1,""))</f>
        <v/>
      </c>
      <c r="AI2004" s="28">
        <f t="shared" si="394"/>
        <v>468573419.10712183</v>
      </c>
      <c r="AJ2004" s="28">
        <f t="shared" si="395"/>
        <v>55829466.862621114</v>
      </c>
      <c r="AK2004" s="29">
        <f t="shared" si="396"/>
        <v>0.11914774629983395</v>
      </c>
      <c r="AL2004" s="210"/>
      <c r="AM2004" s="210"/>
      <c r="AN2004" s="210"/>
      <c r="AO2004" s="210"/>
      <c r="AP2004" s="45" t="str">
        <f t="shared" si="397"/>
        <v>CancelCANCEL</v>
      </c>
      <c r="AQ2004" s="45" t="str">
        <f t="shared" si="398"/>
        <v>CancelCANCELJPY</v>
      </c>
    </row>
    <row r="2005" spans="1:43" s="15" customFormat="1">
      <c r="A2005" s="208" t="s">
        <v>35</v>
      </c>
      <c r="B2005" s="209">
        <v>2021</v>
      </c>
      <c r="C2005" s="209">
        <v>3</v>
      </c>
      <c r="D2005" s="57" t="str">
        <f t="shared" si="386"/>
        <v>Q4</v>
      </c>
      <c r="E2005" s="208" t="s">
        <v>171</v>
      </c>
      <c r="F2005" s="208" t="s">
        <v>171</v>
      </c>
      <c r="G2005" s="209" t="s">
        <v>1552</v>
      </c>
      <c r="H2005" s="213"/>
      <c r="I2005" s="57" t="str">
        <f t="shared" si="389"/>
        <v>Cancel</v>
      </c>
      <c r="J2005" s="204" t="s">
        <v>2003</v>
      </c>
      <c r="K2005" s="213" t="s">
        <v>931</v>
      </c>
      <c r="L2005" s="210" t="s">
        <v>79</v>
      </c>
      <c r="M2005" s="208" t="s">
        <v>47</v>
      </c>
      <c r="N2005" s="208">
        <v>1</v>
      </c>
      <c r="O2005" s="208"/>
      <c r="P2005" s="57" t="str">
        <f t="shared" si="390"/>
        <v>MAIN UNIT</v>
      </c>
      <c r="Q2005" s="208" t="s">
        <v>48</v>
      </c>
      <c r="R2005" s="208" t="s">
        <v>49</v>
      </c>
      <c r="S2005" s="208" t="s">
        <v>36</v>
      </c>
      <c r="T2005" s="208" t="s">
        <v>65</v>
      </c>
      <c r="U2005" s="208" t="s">
        <v>66</v>
      </c>
      <c r="V2005" s="208" t="s">
        <v>119</v>
      </c>
      <c r="W2005" s="208" t="s">
        <v>96</v>
      </c>
      <c r="X2005" s="34">
        <v>16165000</v>
      </c>
      <c r="Y2005" s="215" t="str">
        <f t="shared" si="391"/>
        <v>1</v>
      </c>
      <c r="Z2005" s="26">
        <f t="shared" si="387"/>
        <v>16165000</v>
      </c>
      <c r="AA2005" s="208">
        <v>7.2099999999999997E-2</v>
      </c>
      <c r="AB2005" s="35">
        <f t="shared" si="399"/>
        <v>1165496.5</v>
      </c>
      <c r="AC2005" s="27">
        <f t="shared" si="392"/>
        <v>139859.57999999999</v>
      </c>
      <c r="AD2005" s="212">
        <v>0.12</v>
      </c>
      <c r="AE2005" s="211">
        <f t="shared" si="393"/>
        <v>0</v>
      </c>
      <c r="AF2005" s="211" t="str">
        <f>IF(AND(COUNTIFS($J$18:J2005,J2005)=1,AE2005=1),1,"")</f>
        <v/>
      </c>
      <c r="AG2005" s="211" t="str">
        <f>IF(C2005="","",IF(AND(COUNTIFS($J$18:J2005,J2005)=1,C2005&lt;&gt;""),1,""))</f>
        <v/>
      </c>
      <c r="AH2005" s="211" t="str">
        <f>IF(G2005="","",IF(AND(COUNTIFS($J$18:J2005,J2005)=1,G2005&lt;&gt;""),1,""))</f>
        <v/>
      </c>
      <c r="AI2005" s="28">
        <f t="shared" si="394"/>
        <v>468573419.10712183</v>
      </c>
      <c r="AJ2005" s="28">
        <f t="shared" si="395"/>
        <v>55829466.862621114</v>
      </c>
      <c r="AK2005" s="29">
        <f t="shared" si="396"/>
        <v>0.11914774629983395</v>
      </c>
      <c r="AL2005" s="210"/>
      <c r="AM2005" s="210"/>
      <c r="AN2005" s="210"/>
      <c r="AO2005" s="210"/>
      <c r="AP2005" s="45" t="str">
        <f t="shared" si="397"/>
        <v>CancelCANCEL</v>
      </c>
      <c r="AQ2005" s="45" t="str">
        <f t="shared" si="398"/>
        <v>CancelCANCELJPY</v>
      </c>
    </row>
    <row r="2006" spans="1:43" s="15" customFormat="1">
      <c r="A2006" s="208" t="s">
        <v>35</v>
      </c>
      <c r="B2006" s="209">
        <v>2021</v>
      </c>
      <c r="C2006" s="209">
        <v>3</v>
      </c>
      <c r="D2006" s="57" t="str">
        <f t="shared" si="386"/>
        <v>Q4</v>
      </c>
      <c r="E2006" s="208" t="s">
        <v>171</v>
      </c>
      <c r="F2006" s="208" t="s">
        <v>171</v>
      </c>
      <c r="G2006" s="209" t="s">
        <v>1552</v>
      </c>
      <c r="H2006" s="213"/>
      <c r="I2006" s="57" t="str">
        <f t="shared" si="389"/>
        <v>Cancel</v>
      </c>
      <c r="J2006" s="204" t="s">
        <v>2003</v>
      </c>
      <c r="K2006" s="213" t="s">
        <v>931</v>
      </c>
      <c r="L2006" s="210" t="s">
        <v>79</v>
      </c>
      <c r="M2006" s="208" t="s">
        <v>47</v>
      </c>
      <c r="N2006" s="208">
        <v>1</v>
      </c>
      <c r="O2006" s="208"/>
      <c r="P2006" s="57" t="str">
        <f t="shared" si="390"/>
        <v>MAIN UNIT</v>
      </c>
      <c r="Q2006" s="208" t="s">
        <v>48</v>
      </c>
      <c r="R2006" s="208" t="s">
        <v>49</v>
      </c>
      <c r="S2006" s="208" t="s">
        <v>36</v>
      </c>
      <c r="T2006" s="208" t="s">
        <v>65</v>
      </c>
      <c r="U2006" s="208" t="s">
        <v>66</v>
      </c>
      <c r="V2006" s="208" t="s">
        <v>119</v>
      </c>
      <c r="W2006" s="208" t="s">
        <v>96</v>
      </c>
      <c r="X2006" s="34">
        <v>16165000</v>
      </c>
      <c r="Y2006" s="215" t="str">
        <f t="shared" si="391"/>
        <v>1</v>
      </c>
      <c r="Z2006" s="26">
        <f t="shared" si="387"/>
        <v>16165000</v>
      </c>
      <c r="AA2006" s="208">
        <v>7.2099999999999997E-2</v>
      </c>
      <c r="AB2006" s="35">
        <f t="shared" si="399"/>
        <v>1165496.5</v>
      </c>
      <c r="AC2006" s="27">
        <f t="shared" si="392"/>
        <v>139859.57999999999</v>
      </c>
      <c r="AD2006" s="212">
        <v>0.12</v>
      </c>
      <c r="AE2006" s="211">
        <f t="shared" si="393"/>
        <v>0</v>
      </c>
      <c r="AF2006" s="211" t="str">
        <f>IF(AND(COUNTIFS($J$18:J2006,J2006)=1,AE2006=1),1,"")</f>
        <v/>
      </c>
      <c r="AG2006" s="211" t="str">
        <f>IF(C2006="","",IF(AND(COUNTIFS($J$18:J2006,J2006)=1,C2006&lt;&gt;""),1,""))</f>
        <v/>
      </c>
      <c r="AH2006" s="211" t="str">
        <f>IF(G2006="","",IF(AND(COUNTIFS($J$18:J2006,J2006)=1,G2006&lt;&gt;""),1,""))</f>
        <v/>
      </c>
      <c r="AI2006" s="28">
        <f t="shared" si="394"/>
        <v>468573419.10712183</v>
      </c>
      <c r="AJ2006" s="28">
        <f t="shared" si="395"/>
        <v>55829466.862621114</v>
      </c>
      <c r="AK2006" s="29">
        <f t="shared" si="396"/>
        <v>0.11914774629983395</v>
      </c>
      <c r="AL2006" s="210"/>
      <c r="AM2006" s="210"/>
      <c r="AN2006" s="210"/>
      <c r="AO2006" s="210"/>
      <c r="AP2006" s="45" t="str">
        <f t="shared" si="397"/>
        <v>CancelCANCEL</v>
      </c>
      <c r="AQ2006" s="45" t="str">
        <f t="shared" si="398"/>
        <v>CancelCANCELJPY</v>
      </c>
    </row>
    <row r="2007" spans="1:43" s="15" customFormat="1">
      <c r="A2007" s="208" t="s">
        <v>35</v>
      </c>
      <c r="B2007" s="209">
        <v>2021</v>
      </c>
      <c r="C2007" s="209">
        <v>3</v>
      </c>
      <c r="D2007" s="57" t="str">
        <f t="shared" si="386"/>
        <v>Q4</v>
      </c>
      <c r="E2007" s="208" t="s">
        <v>171</v>
      </c>
      <c r="F2007" s="208" t="s">
        <v>171</v>
      </c>
      <c r="G2007" s="209" t="s">
        <v>171</v>
      </c>
      <c r="H2007" s="213"/>
      <c r="I2007" s="57" t="str">
        <f t="shared" si="389"/>
        <v>Cancel</v>
      </c>
      <c r="J2007" s="204" t="s">
        <v>2004</v>
      </c>
      <c r="K2007" s="213" t="s">
        <v>1805</v>
      </c>
      <c r="L2007" s="210" t="s">
        <v>79</v>
      </c>
      <c r="M2007" s="208" t="s">
        <v>47</v>
      </c>
      <c r="N2007" s="208">
        <v>1</v>
      </c>
      <c r="O2007" s="208"/>
      <c r="P2007" s="57" t="str">
        <f t="shared" si="390"/>
        <v>MAIN UNIT</v>
      </c>
      <c r="Q2007" s="208" t="s">
        <v>56</v>
      </c>
      <c r="R2007" s="208" t="s">
        <v>49</v>
      </c>
      <c r="S2007" s="208" t="s">
        <v>36</v>
      </c>
      <c r="T2007" s="208" t="s">
        <v>65</v>
      </c>
      <c r="U2007" s="208" t="s">
        <v>66</v>
      </c>
      <c r="V2007" s="208" t="s">
        <v>114</v>
      </c>
      <c r="W2007" s="208" t="s">
        <v>96</v>
      </c>
      <c r="X2007" s="34">
        <v>14645000</v>
      </c>
      <c r="Y2007" s="215" t="str">
        <f t="shared" si="391"/>
        <v>1</v>
      </c>
      <c r="Z2007" s="26">
        <f t="shared" si="387"/>
        <v>14645000</v>
      </c>
      <c r="AA2007" s="208">
        <v>5.8700000000000002E-2</v>
      </c>
      <c r="AB2007" s="35">
        <f t="shared" si="399"/>
        <v>859661.5</v>
      </c>
      <c r="AC2007" s="27">
        <f t="shared" si="392"/>
        <v>103159.37999999999</v>
      </c>
      <c r="AD2007" s="207">
        <v>0.12</v>
      </c>
      <c r="AE2007" s="211">
        <f t="shared" si="393"/>
        <v>1</v>
      </c>
      <c r="AF2007" s="211">
        <f>IF(AND(COUNTIFS($J$18:J2007,J2007)=1,AE2007=1),1,"")</f>
        <v>1</v>
      </c>
      <c r="AG2007" s="211">
        <f>IF(C2007="","",IF(AND(COUNTIFS($J$18:J2007,J2007)=1,C2007&lt;&gt;""),1,""))</f>
        <v>1</v>
      </c>
      <c r="AH2007" s="211">
        <f>IF(G2007="","",IF(AND(COUNTIFS($J$18:J2007,J2007)=1,G2007&lt;&gt;""),1,""))</f>
        <v>1</v>
      </c>
      <c r="AI2007" s="28">
        <f t="shared" si="394"/>
        <v>468573419.10712183</v>
      </c>
      <c r="AJ2007" s="28">
        <f t="shared" si="395"/>
        <v>55829466.862621114</v>
      </c>
      <c r="AK2007" s="29">
        <f t="shared" si="396"/>
        <v>0.11914774629983395</v>
      </c>
      <c r="AL2007" s="210"/>
      <c r="AM2007" s="210"/>
      <c r="AN2007" s="210"/>
      <c r="AO2007" s="210"/>
      <c r="AP2007" s="45" t="str">
        <f t="shared" si="397"/>
        <v>CancelCancel</v>
      </c>
      <c r="AQ2007" s="45" t="str">
        <f t="shared" si="398"/>
        <v>CancelCancelJPY</v>
      </c>
    </row>
    <row r="2008" spans="1:43" s="15" customFormat="1">
      <c r="A2008" s="208" t="s">
        <v>35</v>
      </c>
      <c r="B2008" s="209">
        <v>2021</v>
      </c>
      <c r="C2008" s="209">
        <v>3</v>
      </c>
      <c r="D2008" s="57" t="str">
        <f t="shared" si="386"/>
        <v>Q4</v>
      </c>
      <c r="E2008" s="208" t="s">
        <v>171</v>
      </c>
      <c r="F2008" s="208" t="s">
        <v>171</v>
      </c>
      <c r="G2008" s="209" t="s">
        <v>171</v>
      </c>
      <c r="H2008" s="213"/>
      <c r="I2008" s="57" t="str">
        <f t="shared" si="389"/>
        <v>Cancel</v>
      </c>
      <c r="J2008" s="204" t="s">
        <v>2004</v>
      </c>
      <c r="K2008" s="213" t="s">
        <v>1805</v>
      </c>
      <c r="L2008" s="210" t="s">
        <v>79</v>
      </c>
      <c r="M2008" s="208" t="s">
        <v>47</v>
      </c>
      <c r="N2008" s="208">
        <v>1</v>
      </c>
      <c r="O2008" s="208"/>
      <c r="P2008" s="57" t="str">
        <f t="shared" si="390"/>
        <v>MAIN UNIT</v>
      </c>
      <c r="Q2008" s="208" t="s">
        <v>56</v>
      </c>
      <c r="R2008" s="208" t="s">
        <v>49</v>
      </c>
      <c r="S2008" s="208" t="s">
        <v>36</v>
      </c>
      <c r="T2008" s="208" t="s">
        <v>65</v>
      </c>
      <c r="U2008" s="208" t="s">
        <v>66</v>
      </c>
      <c r="V2008" s="208" t="s">
        <v>114</v>
      </c>
      <c r="W2008" s="208" t="s">
        <v>96</v>
      </c>
      <c r="X2008" s="34">
        <v>14645000</v>
      </c>
      <c r="Y2008" s="215" t="str">
        <f t="shared" si="391"/>
        <v>1</v>
      </c>
      <c r="Z2008" s="26">
        <f t="shared" si="387"/>
        <v>14645000</v>
      </c>
      <c r="AA2008" s="208">
        <v>5.8700000000000002E-2</v>
      </c>
      <c r="AB2008" s="35">
        <f t="shared" si="399"/>
        <v>859661.5</v>
      </c>
      <c r="AC2008" s="27">
        <f t="shared" si="392"/>
        <v>103159.37999999999</v>
      </c>
      <c r="AD2008" s="207">
        <v>0.12</v>
      </c>
      <c r="AE2008" s="211">
        <f t="shared" si="393"/>
        <v>1</v>
      </c>
      <c r="AF2008" s="211" t="str">
        <f>IF(AND(COUNTIFS($J$18:J2008,J2008)=1,AE2008=1),1,"")</f>
        <v/>
      </c>
      <c r="AG2008" s="211" t="str">
        <f>IF(C2008="","",IF(AND(COUNTIFS($J$18:J2008,J2008)=1,C2008&lt;&gt;""),1,""))</f>
        <v/>
      </c>
      <c r="AH2008" s="211" t="str">
        <f>IF(G2008="","",IF(AND(COUNTIFS($J$18:J2008,J2008)=1,G2008&lt;&gt;""),1,""))</f>
        <v/>
      </c>
      <c r="AI2008" s="28">
        <f t="shared" si="394"/>
        <v>468573419.10712183</v>
      </c>
      <c r="AJ2008" s="28">
        <f t="shared" si="395"/>
        <v>55829466.862621114</v>
      </c>
      <c r="AK2008" s="29">
        <f t="shared" si="396"/>
        <v>0.11914774629983395</v>
      </c>
      <c r="AL2008" s="210"/>
      <c r="AM2008" s="210"/>
      <c r="AN2008" s="210"/>
      <c r="AO2008" s="210"/>
      <c r="AP2008" s="45" t="str">
        <f t="shared" si="397"/>
        <v>CancelCancel</v>
      </c>
      <c r="AQ2008" s="45" t="str">
        <f t="shared" si="398"/>
        <v>CancelCancelJPY</v>
      </c>
    </row>
    <row r="2009" spans="1:43" s="15" customFormat="1">
      <c r="A2009" s="208" t="s">
        <v>35</v>
      </c>
      <c r="B2009" s="209">
        <v>2021</v>
      </c>
      <c r="C2009" s="209">
        <v>3</v>
      </c>
      <c r="D2009" s="57" t="str">
        <f t="shared" si="386"/>
        <v>Q4</v>
      </c>
      <c r="E2009" s="208" t="s">
        <v>171</v>
      </c>
      <c r="F2009" s="208" t="s">
        <v>171</v>
      </c>
      <c r="G2009" s="209" t="s">
        <v>171</v>
      </c>
      <c r="H2009" s="213"/>
      <c r="I2009" s="57" t="str">
        <f t="shared" si="389"/>
        <v>Cancel</v>
      </c>
      <c r="J2009" s="204" t="s">
        <v>2004</v>
      </c>
      <c r="K2009" s="213" t="s">
        <v>1805</v>
      </c>
      <c r="L2009" s="210" t="s">
        <v>79</v>
      </c>
      <c r="M2009" s="208" t="s">
        <v>47</v>
      </c>
      <c r="N2009" s="208">
        <v>1</v>
      </c>
      <c r="O2009" s="208"/>
      <c r="P2009" s="57" t="str">
        <f t="shared" si="390"/>
        <v>MAIN UNIT</v>
      </c>
      <c r="Q2009" s="208" t="s">
        <v>56</v>
      </c>
      <c r="R2009" s="208" t="s">
        <v>49</v>
      </c>
      <c r="S2009" s="208" t="s">
        <v>36</v>
      </c>
      <c r="T2009" s="208" t="s">
        <v>65</v>
      </c>
      <c r="U2009" s="208" t="s">
        <v>66</v>
      </c>
      <c r="V2009" s="208" t="s">
        <v>114</v>
      </c>
      <c r="W2009" s="208" t="s">
        <v>96</v>
      </c>
      <c r="X2009" s="34">
        <v>14645000</v>
      </c>
      <c r="Y2009" s="215" t="str">
        <f t="shared" si="391"/>
        <v>1</v>
      </c>
      <c r="Z2009" s="26">
        <f t="shared" si="387"/>
        <v>14645000</v>
      </c>
      <c r="AA2009" s="208">
        <v>5.8700000000000002E-2</v>
      </c>
      <c r="AB2009" s="35">
        <f t="shared" si="399"/>
        <v>859661.5</v>
      </c>
      <c r="AC2009" s="27">
        <f t="shared" si="392"/>
        <v>103159.37999999999</v>
      </c>
      <c r="AD2009" s="207">
        <v>0.12</v>
      </c>
      <c r="AE2009" s="211">
        <f t="shared" si="393"/>
        <v>1</v>
      </c>
      <c r="AF2009" s="211" t="str">
        <f>IF(AND(COUNTIFS($J$18:J2009,J2009)=1,AE2009=1),1,"")</f>
        <v/>
      </c>
      <c r="AG2009" s="211" t="str">
        <f>IF(C2009="","",IF(AND(COUNTIFS($J$18:J2009,J2009)=1,C2009&lt;&gt;""),1,""))</f>
        <v/>
      </c>
      <c r="AH2009" s="211" t="str">
        <f>IF(G2009="","",IF(AND(COUNTIFS($J$18:J2009,J2009)=1,G2009&lt;&gt;""),1,""))</f>
        <v/>
      </c>
      <c r="AI2009" s="28">
        <f t="shared" si="394"/>
        <v>468573419.10712183</v>
      </c>
      <c r="AJ2009" s="28">
        <f t="shared" si="395"/>
        <v>55829466.862621114</v>
      </c>
      <c r="AK2009" s="29">
        <f t="shared" si="396"/>
        <v>0.11914774629983395</v>
      </c>
      <c r="AL2009" s="210"/>
      <c r="AM2009" s="210"/>
      <c r="AN2009" s="210"/>
      <c r="AO2009" s="210"/>
      <c r="AP2009" s="45" t="str">
        <f t="shared" si="397"/>
        <v>CancelCancel</v>
      </c>
      <c r="AQ2009" s="45" t="str">
        <f t="shared" si="398"/>
        <v>CancelCancelJPY</v>
      </c>
    </row>
    <row r="2010" spans="1:43" s="15" customFormat="1">
      <c r="A2010" s="208" t="s">
        <v>35</v>
      </c>
      <c r="B2010" s="209">
        <v>2021</v>
      </c>
      <c r="C2010" s="209">
        <v>3</v>
      </c>
      <c r="D2010" s="57" t="str">
        <f t="shared" si="386"/>
        <v>Q4</v>
      </c>
      <c r="E2010" s="208" t="s">
        <v>171</v>
      </c>
      <c r="F2010" s="208" t="s">
        <v>171</v>
      </c>
      <c r="G2010" s="209" t="s">
        <v>171</v>
      </c>
      <c r="H2010" s="213"/>
      <c r="I2010" s="57" t="str">
        <f t="shared" si="389"/>
        <v>Cancel</v>
      </c>
      <c r="J2010" s="204" t="s">
        <v>2004</v>
      </c>
      <c r="K2010" s="213" t="s">
        <v>1805</v>
      </c>
      <c r="L2010" s="210" t="s">
        <v>79</v>
      </c>
      <c r="M2010" s="208" t="s">
        <v>47</v>
      </c>
      <c r="N2010" s="208">
        <v>1</v>
      </c>
      <c r="O2010" s="208"/>
      <c r="P2010" s="57" t="str">
        <f t="shared" si="390"/>
        <v>MAIN UNIT</v>
      </c>
      <c r="Q2010" s="208" t="s">
        <v>56</v>
      </c>
      <c r="R2010" s="208" t="s">
        <v>49</v>
      </c>
      <c r="S2010" s="208" t="s">
        <v>36</v>
      </c>
      <c r="T2010" s="208" t="s">
        <v>65</v>
      </c>
      <c r="U2010" s="208" t="s">
        <v>66</v>
      </c>
      <c r="V2010" s="208" t="s">
        <v>114</v>
      </c>
      <c r="W2010" s="208" t="s">
        <v>96</v>
      </c>
      <c r="X2010" s="34">
        <v>14645000</v>
      </c>
      <c r="Y2010" s="215" t="str">
        <f t="shared" si="391"/>
        <v>1</v>
      </c>
      <c r="Z2010" s="26">
        <f t="shared" si="387"/>
        <v>14645000</v>
      </c>
      <c r="AA2010" s="208">
        <v>5.8700000000000002E-2</v>
      </c>
      <c r="AB2010" s="35">
        <f t="shared" si="399"/>
        <v>859661.5</v>
      </c>
      <c r="AC2010" s="27">
        <f t="shared" si="392"/>
        <v>103159.37999999999</v>
      </c>
      <c r="AD2010" s="207">
        <v>0.12</v>
      </c>
      <c r="AE2010" s="211">
        <f t="shared" si="393"/>
        <v>1</v>
      </c>
      <c r="AF2010" s="211" t="str">
        <f>IF(AND(COUNTIFS($J$18:J2010,J2010)=1,AE2010=1),1,"")</f>
        <v/>
      </c>
      <c r="AG2010" s="211" t="str">
        <f>IF(C2010="","",IF(AND(COUNTIFS($J$18:J2010,J2010)=1,C2010&lt;&gt;""),1,""))</f>
        <v/>
      </c>
      <c r="AH2010" s="211" t="str">
        <f>IF(G2010="","",IF(AND(COUNTIFS($J$18:J2010,J2010)=1,G2010&lt;&gt;""),1,""))</f>
        <v/>
      </c>
      <c r="AI2010" s="28">
        <f t="shared" si="394"/>
        <v>468573419.10712183</v>
      </c>
      <c r="AJ2010" s="28">
        <f t="shared" si="395"/>
        <v>55829466.862621114</v>
      </c>
      <c r="AK2010" s="29">
        <f t="shared" si="396"/>
        <v>0.11914774629983395</v>
      </c>
      <c r="AL2010" s="210"/>
      <c r="AM2010" s="210"/>
      <c r="AN2010" s="210"/>
      <c r="AO2010" s="210"/>
      <c r="AP2010" s="45" t="str">
        <f t="shared" si="397"/>
        <v>CancelCancel</v>
      </c>
      <c r="AQ2010" s="45" t="str">
        <f t="shared" si="398"/>
        <v>CancelCancelJPY</v>
      </c>
    </row>
    <row r="2011" spans="1:43" s="15" customFormat="1">
      <c r="A2011" s="208" t="s">
        <v>35</v>
      </c>
      <c r="B2011" s="209">
        <v>2021</v>
      </c>
      <c r="C2011" s="209">
        <v>3</v>
      </c>
      <c r="D2011" s="57" t="str">
        <f t="shared" si="386"/>
        <v>Q4</v>
      </c>
      <c r="E2011" s="208" t="s">
        <v>171</v>
      </c>
      <c r="F2011" s="208" t="s">
        <v>171</v>
      </c>
      <c r="G2011" s="209" t="s">
        <v>171</v>
      </c>
      <c r="H2011" s="213"/>
      <c r="I2011" s="57" t="str">
        <f t="shared" si="389"/>
        <v>Cancel</v>
      </c>
      <c r="J2011" s="204" t="s">
        <v>2004</v>
      </c>
      <c r="K2011" s="213" t="s">
        <v>1805</v>
      </c>
      <c r="L2011" s="210" t="s">
        <v>79</v>
      </c>
      <c r="M2011" s="208" t="s">
        <v>47</v>
      </c>
      <c r="N2011" s="208">
        <v>1</v>
      </c>
      <c r="O2011" s="208"/>
      <c r="P2011" s="57" t="str">
        <f t="shared" si="390"/>
        <v>MAIN UNIT</v>
      </c>
      <c r="Q2011" s="208" t="s">
        <v>56</v>
      </c>
      <c r="R2011" s="208" t="s">
        <v>49</v>
      </c>
      <c r="S2011" s="208" t="s">
        <v>36</v>
      </c>
      <c r="T2011" s="208" t="s">
        <v>65</v>
      </c>
      <c r="U2011" s="208" t="s">
        <v>66</v>
      </c>
      <c r="V2011" s="208" t="s">
        <v>114</v>
      </c>
      <c r="W2011" s="208" t="s">
        <v>96</v>
      </c>
      <c r="X2011" s="34">
        <v>14645000</v>
      </c>
      <c r="Y2011" s="215" t="str">
        <f t="shared" si="391"/>
        <v>1</v>
      </c>
      <c r="Z2011" s="26">
        <f t="shared" si="387"/>
        <v>14645000</v>
      </c>
      <c r="AA2011" s="208">
        <v>5.8700000000000002E-2</v>
      </c>
      <c r="AB2011" s="35">
        <f t="shared" si="399"/>
        <v>859661.5</v>
      </c>
      <c r="AC2011" s="27">
        <f t="shared" si="392"/>
        <v>103159.37999999999</v>
      </c>
      <c r="AD2011" s="207">
        <v>0.12</v>
      </c>
      <c r="AE2011" s="211">
        <f t="shared" si="393"/>
        <v>1</v>
      </c>
      <c r="AF2011" s="211" t="str">
        <f>IF(AND(COUNTIFS($J$18:J2011,J2011)=1,AE2011=1),1,"")</f>
        <v/>
      </c>
      <c r="AG2011" s="211" t="str">
        <f>IF(C2011="","",IF(AND(COUNTIFS($J$18:J2011,J2011)=1,C2011&lt;&gt;""),1,""))</f>
        <v/>
      </c>
      <c r="AH2011" s="211" t="str">
        <f>IF(G2011="","",IF(AND(COUNTIFS($J$18:J2011,J2011)=1,G2011&lt;&gt;""),1,""))</f>
        <v/>
      </c>
      <c r="AI2011" s="28">
        <f t="shared" si="394"/>
        <v>468573419.10712183</v>
      </c>
      <c r="AJ2011" s="28">
        <f t="shared" si="395"/>
        <v>55829466.862621114</v>
      </c>
      <c r="AK2011" s="29">
        <f t="shared" si="396"/>
        <v>0.11914774629983395</v>
      </c>
      <c r="AL2011" s="210"/>
      <c r="AM2011" s="210"/>
      <c r="AN2011" s="210"/>
      <c r="AO2011" s="210"/>
      <c r="AP2011" s="45" t="str">
        <f t="shared" si="397"/>
        <v>CancelCancel</v>
      </c>
      <c r="AQ2011" s="45" t="str">
        <f t="shared" si="398"/>
        <v>CancelCancelJPY</v>
      </c>
    </row>
    <row r="2012" spans="1:43" s="15" customFormat="1">
      <c r="A2012" s="208" t="s">
        <v>35</v>
      </c>
      <c r="B2012" s="209">
        <v>2021</v>
      </c>
      <c r="C2012" s="209">
        <v>3</v>
      </c>
      <c r="D2012" s="57" t="str">
        <f t="shared" si="386"/>
        <v>Q4</v>
      </c>
      <c r="E2012" s="208" t="s">
        <v>171</v>
      </c>
      <c r="F2012" s="208" t="s">
        <v>171</v>
      </c>
      <c r="G2012" s="209" t="s">
        <v>171</v>
      </c>
      <c r="H2012" s="213"/>
      <c r="I2012" s="57" t="str">
        <f t="shared" si="389"/>
        <v>Cancel</v>
      </c>
      <c r="J2012" s="204" t="s">
        <v>2004</v>
      </c>
      <c r="K2012" s="213" t="s">
        <v>1805</v>
      </c>
      <c r="L2012" s="210" t="s">
        <v>79</v>
      </c>
      <c r="M2012" s="208" t="s">
        <v>47</v>
      </c>
      <c r="N2012" s="208">
        <v>1</v>
      </c>
      <c r="O2012" s="208"/>
      <c r="P2012" s="57" t="str">
        <f t="shared" si="390"/>
        <v>MAIN UNIT</v>
      </c>
      <c r="Q2012" s="208" t="s">
        <v>56</v>
      </c>
      <c r="R2012" s="208" t="s">
        <v>49</v>
      </c>
      <c r="S2012" s="208" t="s">
        <v>36</v>
      </c>
      <c r="T2012" s="208" t="s">
        <v>65</v>
      </c>
      <c r="U2012" s="208" t="s">
        <v>66</v>
      </c>
      <c r="V2012" s="208" t="s">
        <v>114</v>
      </c>
      <c r="W2012" s="208" t="s">
        <v>96</v>
      </c>
      <c r="X2012" s="34">
        <v>14645000</v>
      </c>
      <c r="Y2012" s="215" t="str">
        <f t="shared" si="391"/>
        <v>1</v>
      </c>
      <c r="Z2012" s="26">
        <f t="shared" si="387"/>
        <v>14645000</v>
      </c>
      <c r="AA2012" s="208">
        <v>5.8700000000000002E-2</v>
      </c>
      <c r="AB2012" s="35">
        <f t="shared" si="399"/>
        <v>859661.5</v>
      </c>
      <c r="AC2012" s="27">
        <f t="shared" si="392"/>
        <v>103159.37999999999</v>
      </c>
      <c r="AD2012" s="207">
        <v>0.12</v>
      </c>
      <c r="AE2012" s="211">
        <f t="shared" si="393"/>
        <v>1</v>
      </c>
      <c r="AF2012" s="211" t="str">
        <f>IF(AND(COUNTIFS($J$18:J2012,J2012)=1,AE2012=1),1,"")</f>
        <v/>
      </c>
      <c r="AG2012" s="211" t="str">
        <f>IF(C2012="","",IF(AND(COUNTIFS($J$18:J2012,J2012)=1,C2012&lt;&gt;""),1,""))</f>
        <v/>
      </c>
      <c r="AH2012" s="211" t="str">
        <f>IF(G2012="","",IF(AND(COUNTIFS($J$18:J2012,J2012)=1,G2012&lt;&gt;""),1,""))</f>
        <v/>
      </c>
      <c r="AI2012" s="28">
        <f t="shared" si="394"/>
        <v>468573419.10712183</v>
      </c>
      <c r="AJ2012" s="28">
        <f t="shared" si="395"/>
        <v>55829466.862621114</v>
      </c>
      <c r="AK2012" s="29">
        <f t="shared" si="396"/>
        <v>0.11914774629983395</v>
      </c>
      <c r="AL2012" s="210"/>
      <c r="AM2012" s="210"/>
      <c r="AN2012" s="210"/>
      <c r="AO2012" s="210"/>
      <c r="AP2012" s="45" t="str">
        <f t="shared" si="397"/>
        <v>CancelCancel</v>
      </c>
      <c r="AQ2012" s="45" t="str">
        <f t="shared" si="398"/>
        <v>CancelCancelJPY</v>
      </c>
    </row>
    <row r="2013" spans="1:43" s="15" customFormat="1">
      <c r="A2013" s="208" t="s">
        <v>35</v>
      </c>
      <c r="B2013" s="209">
        <v>2021</v>
      </c>
      <c r="C2013" s="209">
        <v>3</v>
      </c>
      <c r="D2013" s="57" t="str">
        <f t="shared" si="386"/>
        <v>Q4</v>
      </c>
      <c r="E2013" s="208" t="s">
        <v>171</v>
      </c>
      <c r="F2013" s="208" t="s">
        <v>171</v>
      </c>
      <c r="G2013" s="209" t="s">
        <v>171</v>
      </c>
      <c r="H2013" s="213"/>
      <c r="I2013" s="57" t="str">
        <f t="shared" si="389"/>
        <v>Cancel</v>
      </c>
      <c r="J2013" s="204" t="s">
        <v>2004</v>
      </c>
      <c r="K2013" s="213" t="s">
        <v>1805</v>
      </c>
      <c r="L2013" s="210" t="s">
        <v>79</v>
      </c>
      <c r="M2013" s="208" t="s">
        <v>47</v>
      </c>
      <c r="N2013" s="208">
        <v>1</v>
      </c>
      <c r="O2013" s="208"/>
      <c r="P2013" s="57" t="str">
        <f t="shared" si="390"/>
        <v>MAIN UNIT</v>
      </c>
      <c r="Q2013" s="208" t="s">
        <v>56</v>
      </c>
      <c r="R2013" s="208" t="s">
        <v>49</v>
      </c>
      <c r="S2013" s="208" t="s">
        <v>36</v>
      </c>
      <c r="T2013" s="208" t="s">
        <v>65</v>
      </c>
      <c r="U2013" s="208" t="s">
        <v>66</v>
      </c>
      <c r="V2013" s="208" t="s">
        <v>114</v>
      </c>
      <c r="W2013" s="208" t="s">
        <v>96</v>
      </c>
      <c r="X2013" s="34">
        <v>14645000</v>
      </c>
      <c r="Y2013" s="215" t="str">
        <f t="shared" si="391"/>
        <v>1</v>
      </c>
      <c r="Z2013" s="26">
        <f t="shared" si="387"/>
        <v>14645000</v>
      </c>
      <c r="AA2013" s="208">
        <v>5.8700000000000002E-2</v>
      </c>
      <c r="AB2013" s="35">
        <f t="shared" si="399"/>
        <v>859661.5</v>
      </c>
      <c r="AC2013" s="27">
        <f t="shared" si="392"/>
        <v>103159.37999999999</v>
      </c>
      <c r="AD2013" s="207">
        <v>0.12</v>
      </c>
      <c r="AE2013" s="211">
        <f t="shared" si="393"/>
        <v>1</v>
      </c>
      <c r="AF2013" s="211" t="str">
        <f>IF(AND(COUNTIFS($J$18:J2013,J2013)=1,AE2013=1),1,"")</f>
        <v/>
      </c>
      <c r="AG2013" s="211" t="str">
        <f>IF(C2013="","",IF(AND(COUNTIFS($J$18:J2013,J2013)=1,C2013&lt;&gt;""),1,""))</f>
        <v/>
      </c>
      <c r="AH2013" s="211" t="str">
        <f>IF(G2013="","",IF(AND(COUNTIFS($J$18:J2013,J2013)=1,G2013&lt;&gt;""),1,""))</f>
        <v/>
      </c>
      <c r="AI2013" s="28">
        <f t="shared" si="394"/>
        <v>468573419.10712183</v>
      </c>
      <c r="AJ2013" s="28">
        <f t="shared" si="395"/>
        <v>55829466.862621114</v>
      </c>
      <c r="AK2013" s="29">
        <f t="shared" si="396"/>
        <v>0.11914774629983395</v>
      </c>
      <c r="AL2013" s="210"/>
      <c r="AM2013" s="210"/>
      <c r="AN2013" s="210"/>
      <c r="AO2013" s="210"/>
      <c r="AP2013" s="45" t="str">
        <f t="shared" si="397"/>
        <v>CancelCancel</v>
      </c>
      <c r="AQ2013" s="45" t="str">
        <f t="shared" si="398"/>
        <v>CancelCancelJPY</v>
      </c>
    </row>
    <row r="2014" spans="1:43" s="15" customFormat="1">
      <c r="A2014" s="208" t="s">
        <v>35</v>
      </c>
      <c r="B2014" s="209">
        <v>2021</v>
      </c>
      <c r="C2014" s="209">
        <v>3</v>
      </c>
      <c r="D2014" s="57" t="str">
        <f t="shared" si="386"/>
        <v>Q4</v>
      </c>
      <c r="E2014" s="208" t="s">
        <v>171</v>
      </c>
      <c r="F2014" s="208" t="s">
        <v>171</v>
      </c>
      <c r="G2014" s="209" t="s">
        <v>171</v>
      </c>
      <c r="H2014" s="213"/>
      <c r="I2014" s="57" t="str">
        <f t="shared" si="389"/>
        <v>Cancel</v>
      </c>
      <c r="J2014" s="204" t="s">
        <v>2004</v>
      </c>
      <c r="K2014" s="213" t="s">
        <v>1805</v>
      </c>
      <c r="L2014" s="210" t="s">
        <v>79</v>
      </c>
      <c r="M2014" s="208" t="s">
        <v>47</v>
      </c>
      <c r="N2014" s="208">
        <v>1</v>
      </c>
      <c r="O2014" s="208"/>
      <c r="P2014" s="57" t="str">
        <f t="shared" si="390"/>
        <v>MAIN UNIT</v>
      </c>
      <c r="Q2014" s="208" t="s">
        <v>56</v>
      </c>
      <c r="R2014" s="208" t="s">
        <v>49</v>
      </c>
      <c r="S2014" s="208" t="s">
        <v>36</v>
      </c>
      <c r="T2014" s="208" t="s">
        <v>65</v>
      </c>
      <c r="U2014" s="208" t="s">
        <v>66</v>
      </c>
      <c r="V2014" s="208" t="s">
        <v>114</v>
      </c>
      <c r="W2014" s="208" t="s">
        <v>96</v>
      </c>
      <c r="X2014" s="34">
        <v>14645000</v>
      </c>
      <c r="Y2014" s="215" t="str">
        <f t="shared" si="391"/>
        <v>1</v>
      </c>
      <c r="Z2014" s="26">
        <f t="shared" si="387"/>
        <v>14645000</v>
      </c>
      <c r="AA2014" s="208">
        <v>5.8700000000000002E-2</v>
      </c>
      <c r="AB2014" s="35">
        <f t="shared" si="399"/>
        <v>859661.5</v>
      </c>
      <c r="AC2014" s="27">
        <f t="shared" si="392"/>
        <v>103159.37999999999</v>
      </c>
      <c r="AD2014" s="207">
        <v>0.12</v>
      </c>
      <c r="AE2014" s="211">
        <f t="shared" si="393"/>
        <v>1</v>
      </c>
      <c r="AF2014" s="211" t="str">
        <f>IF(AND(COUNTIFS($J$18:J2014,J2014)=1,AE2014=1),1,"")</f>
        <v/>
      </c>
      <c r="AG2014" s="211" t="str">
        <f>IF(C2014="","",IF(AND(COUNTIFS($J$18:J2014,J2014)=1,C2014&lt;&gt;""),1,""))</f>
        <v/>
      </c>
      <c r="AH2014" s="211" t="str">
        <f>IF(G2014="","",IF(AND(COUNTIFS($J$18:J2014,J2014)=1,G2014&lt;&gt;""),1,""))</f>
        <v/>
      </c>
      <c r="AI2014" s="28">
        <f t="shared" si="394"/>
        <v>468573419.10712183</v>
      </c>
      <c r="AJ2014" s="28">
        <f t="shared" si="395"/>
        <v>55829466.862621114</v>
      </c>
      <c r="AK2014" s="29">
        <f t="shared" si="396"/>
        <v>0.11914774629983395</v>
      </c>
      <c r="AL2014" s="210"/>
      <c r="AM2014" s="210"/>
      <c r="AN2014" s="210"/>
      <c r="AO2014" s="210"/>
      <c r="AP2014" s="45" t="str">
        <f t="shared" si="397"/>
        <v>CancelCancel</v>
      </c>
      <c r="AQ2014" s="45" t="str">
        <f t="shared" si="398"/>
        <v>CancelCancelJPY</v>
      </c>
    </row>
    <row r="2015" spans="1:43" s="15" customFormat="1">
      <c r="A2015" s="208" t="s">
        <v>35</v>
      </c>
      <c r="B2015" s="209">
        <v>2021</v>
      </c>
      <c r="C2015" s="209">
        <v>3</v>
      </c>
      <c r="D2015" s="57" t="str">
        <f t="shared" si="386"/>
        <v>Q4</v>
      </c>
      <c r="E2015" s="208" t="s">
        <v>171</v>
      </c>
      <c r="F2015" s="208" t="s">
        <v>171</v>
      </c>
      <c r="G2015" s="209" t="s">
        <v>171</v>
      </c>
      <c r="H2015" s="213"/>
      <c r="I2015" s="57" t="str">
        <f t="shared" si="389"/>
        <v>Cancel</v>
      </c>
      <c r="J2015" s="204" t="s">
        <v>2004</v>
      </c>
      <c r="K2015" s="213" t="s">
        <v>1805</v>
      </c>
      <c r="L2015" s="210" t="s">
        <v>79</v>
      </c>
      <c r="M2015" s="208" t="s">
        <v>47</v>
      </c>
      <c r="N2015" s="208">
        <v>1</v>
      </c>
      <c r="O2015" s="208"/>
      <c r="P2015" s="57" t="str">
        <f t="shared" si="390"/>
        <v>MAIN UNIT</v>
      </c>
      <c r="Q2015" s="208" t="s">
        <v>56</v>
      </c>
      <c r="R2015" s="208" t="s">
        <v>49</v>
      </c>
      <c r="S2015" s="208" t="s">
        <v>36</v>
      </c>
      <c r="T2015" s="208" t="s">
        <v>65</v>
      </c>
      <c r="U2015" s="208" t="s">
        <v>66</v>
      </c>
      <c r="V2015" s="208" t="s">
        <v>114</v>
      </c>
      <c r="W2015" s="208" t="s">
        <v>96</v>
      </c>
      <c r="X2015" s="34">
        <v>14645000</v>
      </c>
      <c r="Y2015" s="215" t="str">
        <f t="shared" si="391"/>
        <v>1</v>
      </c>
      <c r="Z2015" s="26">
        <f t="shared" si="387"/>
        <v>14645000</v>
      </c>
      <c r="AA2015" s="208">
        <v>5.8700000000000002E-2</v>
      </c>
      <c r="AB2015" s="35">
        <f t="shared" si="399"/>
        <v>859661.5</v>
      </c>
      <c r="AC2015" s="27">
        <f t="shared" si="392"/>
        <v>103159.37999999999</v>
      </c>
      <c r="AD2015" s="207">
        <v>0.12</v>
      </c>
      <c r="AE2015" s="211">
        <f t="shared" si="393"/>
        <v>1</v>
      </c>
      <c r="AF2015" s="211" t="str">
        <f>IF(AND(COUNTIFS($J$18:J2015,J2015)=1,AE2015=1),1,"")</f>
        <v/>
      </c>
      <c r="AG2015" s="211" t="str">
        <f>IF(C2015="","",IF(AND(COUNTIFS($J$18:J2015,J2015)=1,C2015&lt;&gt;""),1,""))</f>
        <v/>
      </c>
      <c r="AH2015" s="211" t="str">
        <f>IF(G2015="","",IF(AND(COUNTIFS($J$18:J2015,J2015)=1,G2015&lt;&gt;""),1,""))</f>
        <v/>
      </c>
      <c r="AI2015" s="28">
        <f t="shared" si="394"/>
        <v>468573419.10712183</v>
      </c>
      <c r="AJ2015" s="28">
        <f t="shared" si="395"/>
        <v>55829466.862621114</v>
      </c>
      <c r="AK2015" s="29">
        <f t="shared" si="396"/>
        <v>0.11914774629983395</v>
      </c>
      <c r="AL2015" s="210"/>
      <c r="AM2015" s="210"/>
      <c r="AN2015" s="210"/>
      <c r="AO2015" s="210"/>
      <c r="AP2015" s="45" t="str">
        <f t="shared" si="397"/>
        <v>CancelCancel</v>
      </c>
      <c r="AQ2015" s="45" t="str">
        <f t="shared" si="398"/>
        <v>CancelCancelJPY</v>
      </c>
    </row>
    <row r="2016" spans="1:43" s="15" customFormat="1">
      <c r="A2016" s="208" t="s">
        <v>35</v>
      </c>
      <c r="B2016" s="209">
        <v>2021</v>
      </c>
      <c r="C2016" s="209">
        <v>3</v>
      </c>
      <c r="D2016" s="57" t="str">
        <f t="shared" si="386"/>
        <v>Q4</v>
      </c>
      <c r="E2016" s="208" t="s">
        <v>171</v>
      </c>
      <c r="F2016" s="208" t="s">
        <v>171</v>
      </c>
      <c r="G2016" s="209" t="s">
        <v>171</v>
      </c>
      <c r="H2016" s="213"/>
      <c r="I2016" s="57" t="str">
        <f t="shared" si="389"/>
        <v>Cancel</v>
      </c>
      <c r="J2016" s="204" t="s">
        <v>2004</v>
      </c>
      <c r="K2016" s="213" t="s">
        <v>1805</v>
      </c>
      <c r="L2016" s="210" t="s">
        <v>79</v>
      </c>
      <c r="M2016" s="208" t="s">
        <v>47</v>
      </c>
      <c r="N2016" s="208">
        <v>1</v>
      </c>
      <c r="O2016" s="208"/>
      <c r="P2016" s="57" t="str">
        <f t="shared" si="390"/>
        <v>MAIN UNIT</v>
      </c>
      <c r="Q2016" s="208" t="s">
        <v>56</v>
      </c>
      <c r="R2016" s="208" t="s">
        <v>49</v>
      </c>
      <c r="S2016" s="208" t="s">
        <v>36</v>
      </c>
      <c r="T2016" s="208" t="s">
        <v>65</v>
      </c>
      <c r="U2016" s="208" t="s">
        <v>66</v>
      </c>
      <c r="V2016" s="208" t="s">
        <v>114</v>
      </c>
      <c r="W2016" s="208" t="s">
        <v>96</v>
      </c>
      <c r="X2016" s="34">
        <v>14645000</v>
      </c>
      <c r="Y2016" s="215" t="str">
        <f t="shared" si="391"/>
        <v>1</v>
      </c>
      <c r="Z2016" s="26">
        <f t="shared" si="387"/>
        <v>14645000</v>
      </c>
      <c r="AA2016" s="208">
        <v>5.8700000000000002E-2</v>
      </c>
      <c r="AB2016" s="35">
        <f t="shared" si="399"/>
        <v>859661.5</v>
      </c>
      <c r="AC2016" s="27">
        <f t="shared" si="392"/>
        <v>103159.37999999999</v>
      </c>
      <c r="AD2016" s="207">
        <v>0.12</v>
      </c>
      <c r="AE2016" s="211">
        <f t="shared" si="393"/>
        <v>1</v>
      </c>
      <c r="AF2016" s="211" t="str">
        <f>IF(AND(COUNTIFS($J$18:J2016,J2016)=1,AE2016=1),1,"")</f>
        <v/>
      </c>
      <c r="AG2016" s="211" t="str">
        <f>IF(C2016="","",IF(AND(COUNTIFS($J$18:J2016,J2016)=1,C2016&lt;&gt;""),1,""))</f>
        <v/>
      </c>
      <c r="AH2016" s="211" t="str">
        <f>IF(G2016="","",IF(AND(COUNTIFS($J$18:J2016,J2016)=1,G2016&lt;&gt;""),1,""))</f>
        <v/>
      </c>
      <c r="AI2016" s="28">
        <f t="shared" si="394"/>
        <v>468573419.10712183</v>
      </c>
      <c r="AJ2016" s="28">
        <f t="shared" si="395"/>
        <v>55829466.862621114</v>
      </c>
      <c r="AK2016" s="29">
        <f t="shared" si="396"/>
        <v>0.11914774629983395</v>
      </c>
      <c r="AL2016" s="210"/>
      <c r="AM2016" s="210"/>
      <c r="AN2016" s="210"/>
      <c r="AO2016" s="210"/>
      <c r="AP2016" s="45" t="str">
        <f t="shared" si="397"/>
        <v>CancelCancel</v>
      </c>
      <c r="AQ2016" s="45" t="str">
        <f t="shared" si="398"/>
        <v>CancelCancelJPY</v>
      </c>
    </row>
    <row r="2017" spans="1:43" s="15" customFormat="1">
      <c r="A2017" s="208" t="s">
        <v>35</v>
      </c>
      <c r="B2017" s="209">
        <v>2021</v>
      </c>
      <c r="C2017" s="209">
        <v>3</v>
      </c>
      <c r="D2017" s="57" t="str">
        <f t="shared" si="386"/>
        <v>Q4</v>
      </c>
      <c r="E2017" s="208" t="s">
        <v>171</v>
      </c>
      <c r="F2017" s="208" t="s">
        <v>171</v>
      </c>
      <c r="G2017" s="209" t="s">
        <v>171</v>
      </c>
      <c r="H2017" s="213"/>
      <c r="I2017" s="57" t="str">
        <f t="shared" si="389"/>
        <v>Cancel</v>
      </c>
      <c r="J2017" s="204" t="s">
        <v>2004</v>
      </c>
      <c r="K2017" s="213" t="s">
        <v>1805</v>
      </c>
      <c r="L2017" s="210" t="s">
        <v>55</v>
      </c>
      <c r="M2017" s="208" t="s">
        <v>47</v>
      </c>
      <c r="N2017" s="208">
        <v>1</v>
      </c>
      <c r="O2017" s="208"/>
      <c r="P2017" s="57" t="str">
        <f t="shared" si="390"/>
        <v>MAIN UNIT</v>
      </c>
      <c r="Q2017" s="208" t="s">
        <v>56</v>
      </c>
      <c r="R2017" s="208" t="s">
        <v>49</v>
      </c>
      <c r="S2017" s="208" t="s">
        <v>36</v>
      </c>
      <c r="T2017" s="208" t="s">
        <v>65</v>
      </c>
      <c r="U2017" s="208" t="s">
        <v>66</v>
      </c>
      <c r="V2017" s="208" t="s">
        <v>114</v>
      </c>
      <c r="W2017" s="208" t="s">
        <v>96</v>
      </c>
      <c r="X2017" s="34">
        <v>8593800</v>
      </c>
      <c r="Y2017" s="215" t="str">
        <f t="shared" si="391"/>
        <v>1</v>
      </c>
      <c r="Z2017" s="26">
        <f t="shared" si="387"/>
        <v>8593800</v>
      </c>
      <c r="AA2017" s="208">
        <v>5.8700000000000002E-2</v>
      </c>
      <c r="AB2017" s="35">
        <f t="shared" si="399"/>
        <v>504456.06</v>
      </c>
      <c r="AC2017" s="27">
        <f t="shared" si="392"/>
        <v>60534.727199999994</v>
      </c>
      <c r="AD2017" s="207">
        <v>0.12</v>
      </c>
      <c r="AE2017" s="211">
        <f t="shared" si="393"/>
        <v>1</v>
      </c>
      <c r="AF2017" s="211" t="str">
        <f>IF(AND(COUNTIFS($J$18:J2017,J2017)=1,AE2017=1),1,"")</f>
        <v/>
      </c>
      <c r="AG2017" s="211" t="str">
        <f>IF(C2017="","",IF(AND(COUNTIFS($J$18:J2017,J2017)=1,C2017&lt;&gt;""),1,""))</f>
        <v/>
      </c>
      <c r="AH2017" s="211" t="str">
        <f>IF(G2017="","",IF(AND(COUNTIFS($J$18:J2017,J2017)=1,G2017&lt;&gt;""),1,""))</f>
        <v/>
      </c>
      <c r="AI2017" s="28">
        <f t="shared" si="394"/>
        <v>468573419.10712183</v>
      </c>
      <c r="AJ2017" s="28">
        <f t="shared" si="395"/>
        <v>55829466.862621114</v>
      </c>
      <c r="AK2017" s="29">
        <f t="shared" si="396"/>
        <v>0.11914774629983395</v>
      </c>
      <c r="AL2017" s="210"/>
      <c r="AM2017" s="210"/>
      <c r="AN2017" s="210"/>
      <c r="AO2017" s="210"/>
      <c r="AP2017" s="45" t="str">
        <f t="shared" si="397"/>
        <v>CancelCancel</v>
      </c>
      <c r="AQ2017" s="45" t="str">
        <f t="shared" si="398"/>
        <v>CancelCancelJPY</v>
      </c>
    </row>
    <row r="2018" spans="1:43" s="15" customFormat="1">
      <c r="A2018" s="208" t="s">
        <v>35</v>
      </c>
      <c r="B2018" s="209">
        <v>2021</v>
      </c>
      <c r="C2018" s="209">
        <v>3</v>
      </c>
      <c r="D2018" s="57" t="str">
        <f t="shared" ref="D2018:D2081" si="400">IF(B2018="","",IF(AND(C2018&gt;=10,C2018&lt;=12),"Q3",IF(AND(C2018&gt;=1,C2018&lt;=3),"Q4",IF(AND(C2018&gt;=7,C2018&lt;=9),"Q2",IF(AND(C2018&gt;=4,C2018&lt;=6),"Q1")))))</f>
        <v>Q4</v>
      </c>
      <c r="E2018" s="208" t="s">
        <v>171</v>
      </c>
      <c r="F2018" s="208" t="s">
        <v>171</v>
      </c>
      <c r="G2018" s="209" t="s">
        <v>171</v>
      </c>
      <c r="H2018" s="213"/>
      <c r="I2018" s="57" t="str">
        <f t="shared" si="389"/>
        <v>Cancel</v>
      </c>
      <c r="J2018" s="204" t="s">
        <v>2004</v>
      </c>
      <c r="K2018" s="213" t="s">
        <v>1805</v>
      </c>
      <c r="L2018" s="210" t="s">
        <v>55</v>
      </c>
      <c r="M2018" s="208" t="s">
        <v>47</v>
      </c>
      <c r="N2018" s="208">
        <v>1</v>
      </c>
      <c r="O2018" s="208"/>
      <c r="P2018" s="57" t="str">
        <f t="shared" si="390"/>
        <v>MAIN UNIT</v>
      </c>
      <c r="Q2018" s="208" t="s">
        <v>56</v>
      </c>
      <c r="R2018" s="208" t="s">
        <v>49</v>
      </c>
      <c r="S2018" s="208" t="s">
        <v>36</v>
      </c>
      <c r="T2018" s="208" t="s">
        <v>65</v>
      </c>
      <c r="U2018" s="208" t="s">
        <v>66</v>
      </c>
      <c r="V2018" s="208" t="s">
        <v>114</v>
      </c>
      <c r="W2018" s="208" t="s">
        <v>96</v>
      </c>
      <c r="X2018" s="34">
        <v>8593800</v>
      </c>
      <c r="Y2018" s="215" t="str">
        <f t="shared" si="391"/>
        <v>1</v>
      </c>
      <c r="Z2018" s="26">
        <f t="shared" ref="Z2018:Z2081" si="401">IF(X2018="","",X2018*MAX(O2018,N2018))</f>
        <v>8593800</v>
      </c>
      <c r="AA2018" s="208">
        <v>5.8700000000000002E-2</v>
      </c>
      <c r="AB2018" s="35">
        <f t="shared" si="399"/>
        <v>504456.06</v>
      </c>
      <c r="AC2018" s="27">
        <f t="shared" si="392"/>
        <v>60534.727199999994</v>
      </c>
      <c r="AD2018" s="207">
        <v>0.12</v>
      </c>
      <c r="AE2018" s="211">
        <f t="shared" si="393"/>
        <v>1</v>
      </c>
      <c r="AF2018" s="211" t="str">
        <f>IF(AND(COUNTIFS($J$18:J2018,J2018)=1,AE2018=1),1,"")</f>
        <v/>
      </c>
      <c r="AG2018" s="211" t="str">
        <f>IF(C2018="","",IF(AND(COUNTIFS($J$18:J2018,J2018)=1,C2018&lt;&gt;""),1,""))</f>
        <v/>
      </c>
      <c r="AH2018" s="211" t="str">
        <f>IF(G2018="","",IF(AND(COUNTIFS($J$18:J2018,J2018)=1,G2018&lt;&gt;""),1,""))</f>
        <v/>
      </c>
      <c r="AI2018" s="28">
        <f t="shared" si="394"/>
        <v>468573419.10712183</v>
      </c>
      <c r="AJ2018" s="28">
        <f t="shared" si="395"/>
        <v>55829466.862621114</v>
      </c>
      <c r="AK2018" s="29">
        <f t="shared" si="396"/>
        <v>0.11914774629983395</v>
      </c>
      <c r="AL2018" s="210"/>
      <c r="AM2018" s="210"/>
      <c r="AN2018" s="210"/>
      <c r="AO2018" s="210"/>
      <c r="AP2018" s="45" t="str">
        <f t="shared" si="397"/>
        <v>CancelCancel</v>
      </c>
      <c r="AQ2018" s="45" t="str">
        <f t="shared" si="398"/>
        <v>CancelCancelJPY</v>
      </c>
    </row>
    <row r="2019" spans="1:43" s="15" customFormat="1">
      <c r="A2019" s="208" t="s">
        <v>35</v>
      </c>
      <c r="B2019" s="209">
        <v>2021</v>
      </c>
      <c r="C2019" s="209">
        <v>3</v>
      </c>
      <c r="D2019" s="57" t="str">
        <f t="shared" si="400"/>
        <v>Q4</v>
      </c>
      <c r="E2019" s="208" t="s">
        <v>171</v>
      </c>
      <c r="F2019" s="208" t="s">
        <v>171</v>
      </c>
      <c r="G2019" s="209" t="s">
        <v>171</v>
      </c>
      <c r="H2019" s="213"/>
      <c r="I2019" s="57" t="str">
        <f t="shared" si="389"/>
        <v>Cancel</v>
      </c>
      <c r="J2019" s="204" t="s">
        <v>2004</v>
      </c>
      <c r="K2019" s="213" t="s">
        <v>1805</v>
      </c>
      <c r="L2019" s="210" t="s">
        <v>55</v>
      </c>
      <c r="M2019" s="208" t="s">
        <v>47</v>
      </c>
      <c r="N2019" s="208">
        <v>1</v>
      </c>
      <c r="O2019" s="208"/>
      <c r="P2019" s="57" t="str">
        <f t="shared" si="390"/>
        <v>MAIN UNIT</v>
      </c>
      <c r="Q2019" s="208" t="s">
        <v>56</v>
      </c>
      <c r="R2019" s="208" t="s">
        <v>49</v>
      </c>
      <c r="S2019" s="208" t="s">
        <v>36</v>
      </c>
      <c r="T2019" s="208" t="s">
        <v>65</v>
      </c>
      <c r="U2019" s="208" t="s">
        <v>66</v>
      </c>
      <c r="V2019" s="208" t="s">
        <v>114</v>
      </c>
      <c r="W2019" s="208" t="s">
        <v>96</v>
      </c>
      <c r="X2019" s="34">
        <v>8593800</v>
      </c>
      <c r="Y2019" s="215" t="str">
        <f t="shared" si="391"/>
        <v>1</v>
      </c>
      <c r="Z2019" s="26">
        <f t="shared" si="401"/>
        <v>8593800</v>
      </c>
      <c r="AA2019" s="208">
        <v>5.8700000000000002E-2</v>
      </c>
      <c r="AB2019" s="35">
        <f t="shared" si="399"/>
        <v>504456.06</v>
      </c>
      <c r="AC2019" s="27">
        <f t="shared" si="392"/>
        <v>60534.727199999994</v>
      </c>
      <c r="AD2019" s="207">
        <v>0.12</v>
      </c>
      <c r="AE2019" s="211">
        <f t="shared" si="393"/>
        <v>1</v>
      </c>
      <c r="AF2019" s="211" t="str">
        <f>IF(AND(COUNTIFS($J$18:J2019,J2019)=1,AE2019=1),1,"")</f>
        <v/>
      </c>
      <c r="AG2019" s="211" t="str">
        <f>IF(C2019="","",IF(AND(COUNTIFS($J$18:J2019,J2019)=1,C2019&lt;&gt;""),1,""))</f>
        <v/>
      </c>
      <c r="AH2019" s="211" t="str">
        <f>IF(G2019="","",IF(AND(COUNTIFS($J$18:J2019,J2019)=1,G2019&lt;&gt;""),1,""))</f>
        <v/>
      </c>
      <c r="AI2019" s="28">
        <f t="shared" si="394"/>
        <v>468573419.10712183</v>
      </c>
      <c r="AJ2019" s="28">
        <f t="shared" si="395"/>
        <v>55829466.862621114</v>
      </c>
      <c r="AK2019" s="29">
        <f t="shared" si="396"/>
        <v>0.11914774629983395</v>
      </c>
      <c r="AL2019" s="210"/>
      <c r="AM2019" s="210"/>
      <c r="AN2019" s="210"/>
      <c r="AO2019" s="210"/>
      <c r="AP2019" s="45" t="str">
        <f t="shared" si="397"/>
        <v>CancelCancel</v>
      </c>
      <c r="AQ2019" s="45" t="str">
        <f t="shared" si="398"/>
        <v>CancelCancelJPY</v>
      </c>
    </row>
    <row r="2020" spans="1:43" s="15" customFormat="1">
      <c r="A2020" s="208" t="s">
        <v>35</v>
      </c>
      <c r="B2020" s="209">
        <v>2021</v>
      </c>
      <c r="C2020" s="209">
        <v>3</v>
      </c>
      <c r="D2020" s="57" t="str">
        <f t="shared" si="400"/>
        <v>Q4</v>
      </c>
      <c r="E2020" s="208" t="s">
        <v>171</v>
      </c>
      <c r="F2020" s="208" t="s">
        <v>171</v>
      </c>
      <c r="G2020" s="209" t="s">
        <v>171</v>
      </c>
      <c r="H2020" s="213"/>
      <c r="I2020" s="57" t="str">
        <f t="shared" si="389"/>
        <v>Cancel</v>
      </c>
      <c r="J2020" s="204" t="s">
        <v>2004</v>
      </c>
      <c r="K2020" s="213" t="s">
        <v>1805</v>
      </c>
      <c r="L2020" s="210" t="s">
        <v>55</v>
      </c>
      <c r="M2020" s="208" t="s">
        <v>47</v>
      </c>
      <c r="N2020" s="208">
        <v>1</v>
      </c>
      <c r="O2020" s="208"/>
      <c r="P2020" s="57" t="str">
        <f t="shared" si="390"/>
        <v>MAIN UNIT</v>
      </c>
      <c r="Q2020" s="208" t="s">
        <v>56</v>
      </c>
      <c r="R2020" s="208" t="s">
        <v>49</v>
      </c>
      <c r="S2020" s="208" t="s">
        <v>36</v>
      </c>
      <c r="T2020" s="208" t="s">
        <v>65</v>
      </c>
      <c r="U2020" s="208" t="s">
        <v>66</v>
      </c>
      <c r="V2020" s="208" t="s">
        <v>114</v>
      </c>
      <c r="W2020" s="208" t="s">
        <v>96</v>
      </c>
      <c r="X2020" s="34">
        <v>8593800</v>
      </c>
      <c r="Y2020" s="215" t="str">
        <f t="shared" si="391"/>
        <v>1</v>
      </c>
      <c r="Z2020" s="26">
        <f t="shared" si="401"/>
        <v>8593800</v>
      </c>
      <c r="AA2020" s="208">
        <v>5.8700000000000002E-2</v>
      </c>
      <c r="AB2020" s="35">
        <f t="shared" si="399"/>
        <v>504456.06</v>
      </c>
      <c r="AC2020" s="27">
        <f t="shared" si="392"/>
        <v>60534.727199999994</v>
      </c>
      <c r="AD2020" s="207">
        <v>0.12</v>
      </c>
      <c r="AE2020" s="211">
        <f t="shared" si="393"/>
        <v>1</v>
      </c>
      <c r="AF2020" s="211" t="str">
        <f>IF(AND(COUNTIFS($J$18:J2020,J2020)=1,AE2020=1),1,"")</f>
        <v/>
      </c>
      <c r="AG2020" s="211" t="str">
        <f>IF(C2020="","",IF(AND(COUNTIFS($J$18:J2020,J2020)=1,C2020&lt;&gt;""),1,""))</f>
        <v/>
      </c>
      <c r="AH2020" s="211" t="str">
        <f>IF(G2020="","",IF(AND(COUNTIFS($J$18:J2020,J2020)=1,G2020&lt;&gt;""),1,""))</f>
        <v/>
      </c>
      <c r="AI2020" s="28">
        <f t="shared" si="394"/>
        <v>468573419.10712183</v>
      </c>
      <c r="AJ2020" s="28">
        <f t="shared" si="395"/>
        <v>55829466.862621114</v>
      </c>
      <c r="AK2020" s="29">
        <f t="shared" si="396"/>
        <v>0.11914774629983395</v>
      </c>
      <c r="AL2020" s="210"/>
      <c r="AM2020" s="210"/>
      <c r="AN2020" s="210"/>
      <c r="AO2020" s="210"/>
      <c r="AP2020" s="45" t="str">
        <f t="shared" si="397"/>
        <v>CancelCancel</v>
      </c>
      <c r="AQ2020" s="45" t="str">
        <f t="shared" si="398"/>
        <v>CancelCancelJPY</v>
      </c>
    </row>
    <row r="2021" spans="1:43" s="15" customFormat="1">
      <c r="A2021" s="208" t="s">
        <v>35</v>
      </c>
      <c r="B2021" s="209">
        <v>2021</v>
      </c>
      <c r="C2021" s="209">
        <v>3</v>
      </c>
      <c r="D2021" s="57" t="str">
        <f t="shared" si="400"/>
        <v>Q4</v>
      </c>
      <c r="E2021" s="208" t="s">
        <v>171</v>
      </c>
      <c r="F2021" s="208" t="s">
        <v>171</v>
      </c>
      <c r="G2021" s="209" t="s">
        <v>171</v>
      </c>
      <c r="H2021" s="213"/>
      <c r="I2021" s="57" t="str">
        <f t="shared" si="389"/>
        <v>Cancel</v>
      </c>
      <c r="J2021" s="204" t="s">
        <v>2004</v>
      </c>
      <c r="K2021" s="213" t="s">
        <v>1805</v>
      </c>
      <c r="L2021" s="210" t="s">
        <v>55</v>
      </c>
      <c r="M2021" s="208" t="s">
        <v>47</v>
      </c>
      <c r="N2021" s="208">
        <v>1</v>
      </c>
      <c r="O2021" s="208"/>
      <c r="P2021" s="57" t="str">
        <f t="shared" si="390"/>
        <v>MAIN UNIT</v>
      </c>
      <c r="Q2021" s="208" t="s">
        <v>56</v>
      </c>
      <c r="R2021" s="208" t="s">
        <v>49</v>
      </c>
      <c r="S2021" s="208" t="s">
        <v>36</v>
      </c>
      <c r="T2021" s="208" t="s">
        <v>65</v>
      </c>
      <c r="U2021" s="208" t="s">
        <v>66</v>
      </c>
      <c r="V2021" s="208" t="s">
        <v>114</v>
      </c>
      <c r="W2021" s="208" t="s">
        <v>96</v>
      </c>
      <c r="X2021" s="34">
        <v>8593800</v>
      </c>
      <c r="Y2021" s="215" t="str">
        <f t="shared" si="391"/>
        <v>1</v>
      </c>
      <c r="Z2021" s="26">
        <f t="shared" si="401"/>
        <v>8593800</v>
      </c>
      <c r="AA2021" s="208">
        <v>5.8700000000000002E-2</v>
      </c>
      <c r="AB2021" s="35">
        <f t="shared" si="399"/>
        <v>504456.06</v>
      </c>
      <c r="AC2021" s="27">
        <f t="shared" si="392"/>
        <v>60534.727199999994</v>
      </c>
      <c r="AD2021" s="207">
        <v>0.12</v>
      </c>
      <c r="AE2021" s="211">
        <f t="shared" si="393"/>
        <v>1</v>
      </c>
      <c r="AF2021" s="211" t="str">
        <f>IF(AND(COUNTIFS($J$18:J2021,J2021)=1,AE2021=1),1,"")</f>
        <v/>
      </c>
      <c r="AG2021" s="211" t="str">
        <f>IF(C2021="","",IF(AND(COUNTIFS($J$18:J2021,J2021)=1,C2021&lt;&gt;""),1,""))</f>
        <v/>
      </c>
      <c r="AH2021" s="211" t="str">
        <f>IF(G2021="","",IF(AND(COUNTIFS($J$18:J2021,J2021)=1,G2021&lt;&gt;""),1,""))</f>
        <v/>
      </c>
      <c r="AI2021" s="28">
        <f t="shared" si="394"/>
        <v>468573419.10712183</v>
      </c>
      <c r="AJ2021" s="28">
        <f t="shared" si="395"/>
        <v>55829466.862621114</v>
      </c>
      <c r="AK2021" s="29">
        <f t="shared" si="396"/>
        <v>0.11914774629983395</v>
      </c>
      <c r="AL2021" s="210"/>
      <c r="AM2021" s="210"/>
      <c r="AN2021" s="210"/>
      <c r="AO2021" s="210"/>
      <c r="AP2021" s="45" t="str">
        <f t="shared" si="397"/>
        <v>CancelCancel</v>
      </c>
      <c r="AQ2021" s="45" t="str">
        <f t="shared" si="398"/>
        <v>CancelCancelJPY</v>
      </c>
    </row>
    <row r="2022" spans="1:43" s="15" customFormat="1">
      <c r="A2022" s="208" t="s">
        <v>35</v>
      </c>
      <c r="B2022" s="209">
        <v>2021</v>
      </c>
      <c r="C2022" s="209">
        <v>3</v>
      </c>
      <c r="D2022" s="57" t="str">
        <f t="shared" si="400"/>
        <v>Q4</v>
      </c>
      <c r="E2022" s="208" t="s">
        <v>171</v>
      </c>
      <c r="F2022" s="208" t="s">
        <v>171</v>
      </c>
      <c r="G2022" s="209" t="s">
        <v>171</v>
      </c>
      <c r="H2022" s="213"/>
      <c r="I2022" s="57" t="str">
        <f t="shared" si="389"/>
        <v>Cancel</v>
      </c>
      <c r="J2022" s="204" t="s">
        <v>2004</v>
      </c>
      <c r="K2022" s="213" t="s">
        <v>1805</v>
      </c>
      <c r="L2022" s="210" t="s">
        <v>55</v>
      </c>
      <c r="M2022" s="208" t="s">
        <v>47</v>
      </c>
      <c r="N2022" s="208">
        <v>1</v>
      </c>
      <c r="O2022" s="208"/>
      <c r="P2022" s="57" t="str">
        <f t="shared" si="390"/>
        <v>MAIN UNIT</v>
      </c>
      <c r="Q2022" s="208" t="s">
        <v>56</v>
      </c>
      <c r="R2022" s="208" t="s">
        <v>49</v>
      </c>
      <c r="S2022" s="208" t="s">
        <v>36</v>
      </c>
      <c r="T2022" s="208" t="s">
        <v>65</v>
      </c>
      <c r="U2022" s="208" t="s">
        <v>66</v>
      </c>
      <c r="V2022" s="208" t="s">
        <v>114</v>
      </c>
      <c r="W2022" s="208" t="s">
        <v>96</v>
      </c>
      <c r="X2022" s="34">
        <v>8593800</v>
      </c>
      <c r="Y2022" s="215" t="str">
        <f t="shared" si="391"/>
        <v>1</v>
      </c>
      <c r="Z2022" s="26">
        <f t="shared" si="401"/>
        <v>8593800</v>
      </c>
      <c r="AA2022" s="208">
        <v>5.8700000000000002E-2</v>
      </c>
      <c r="AB2022" s="35">
        <f t="shared" si="399"/>
        <v>504456.06</v>
      </c>
      <c r="AC2022" s="27">
        <f t="shared" si="392"/>
        <v>60534.727199999994</v>
      </c>
      <c r="AD2022" s="207">
        <v>0.12</v>
      </c>
      <c r="AE2022" s="211">
        <f t="shared" si="393"/>
        <v>1</v>
      </c>
      <c r="AF2022" s="211" t="str">
        <f>IF(AND(COUNTIFS($J$18:J2022,J2022)=1,AE2022=1),1,"")</f>
        <v/>
      </c>
      <c r="AG2022" s="211" t="str">
        <f>IF(C2022="","",IF(AND(COUNTIFS($J$18:J2022,J2022)=1,C2022&lt;&gt;""),1,""))</f>
        <v/>
      </c>
      <c r="AH2022" s="211" t="str">
        <f>IF(G2022="","",IF(AND(COUNTIFS($J$18:J2022,J2022)=1,G2022&lt;&gt;""),1,""))</f>
        <v/>
      </c>
      <c r="AI2022" s="28">
        <f t="shared" si="394"/>
        <v>468573419.10712183</v>
      </c>
      <c r="AJ2022" s="28">
        <f t="shared" si="395"/>
        <v>55829466.862621114</v>
      </c>
      <c r="AK2022" s="29">
        <f t="shared" si="396"/>
        <v>0.11914774629983395</v>
      </c>
      <c r="AL2022" s="210"/>
      <c r="AM2022" s="210"/>
      <c r="AN2022" s="210"/>
      <c r="AO2022" s="210"/>
      <c r="AP2022" s="45" t="str">
        <f t="shared" si="397"/>
        <v>CancelCancel</v>
      </c>
      <c r="AQ2022" s="45" t="str">
        <f t="shared" si="398"/>
        <v>CancelCancelJPY</v>
      </c>
    </row>
    <row r="2023" spans="1:43" s="15" customFormat="1">
      <c r="A2023" s="208" t="s">
        <v>35</v>
      </c>
      <c r="B2023" s="209">
        <v>2021</v>
      </c>
      <c r="C2023" s="209">
        <v>3</v>
      </c>
      <c r="D2023" s="57" t="str">
        <f t="shared" si="400"/>
        <v>Q4</v>
      </c>
      <c r="E2023" s="208" t="s">
        <v>171</v>
      </c>
      <c r="F2023" s="208" t="s">
        <v>171</v>
      </c>
      <c r="G2023" s="209" t="s">
        <v>171</v>
      </c>
      <c r="H2023" s="213"/>
      <c r="I2023" s="57" t="str">
        <f t="shared" si="389"/>
        <v>Cancel</v>
      </c>
      <c r="J2023" s="204" t="s">
        <v>2004</v>
      </c>
      <c r="K2023" s="213" t="s">
        <v>1805</v>
      </c>
      <c r="L2023" s="210" t="s">
        <v>55</v>
      </c>
      <c r="M2023" s="208" t="s">
        <v>47</v>
      </c>
      <c r="N2023" s="208">
        <v>1</v>
      </c>
      <c r="O2023" s="208"/>
      <c r="P2023" s="57" t="str">
        <f t="shared" si="390"/>
        <v>MAIN UNIT</v>
      </c>
      <c r="Q2023" s="208" t="s">
        <v>56</v>
      </c>
      <c r="R2023" s="208" t="s">
        <v>49</v>
      </c>
      <c r="S2023" s="208" t="s">
        <v>36</v>
      </c>
      <c r="T2023" s="208" t="s">
        <v>65</v>
      </c>
      <c r="U2023" s="208" t="s">
        <v>66</v>
      </c>
      <c r="V2023" s="208" t="s">
        <v>114</v>
      </c>
      <c r="W2023" s="208" t="s">
        <v>96</v>
      </c>
      <c r="X2023" s="34">
        <v>8593800</v>
      </c>
      <c r="Y2023" s="215" t="str">
        <f t="shared" si="391"/>
        <v>1</v>
      </c>
      <c r="Z2023" s="26">
        <f t="shared" si="401"/>
        <v>8593800</v>
      </c>
      <c r="AA2023" s="208">
        <v>5.8700000000000002E-2</v>
      </c>
      <c r="AB2023" s="35">
        <f t="shared" si="399"/>
        <v>504456.06</v>
      </c>
      <c r="AC2023" s="27">
        <f t="shared" si="392"/>
        <v>60534.727199999994</v>
      </c>
      <c r="AD2023" s="207">
        <v>0.12</v>
      </c>
      <c r="AE2023" s="211">
        <f t="shared" si="393"/>
        <v>1</v>
      </c>
      <c r="AF2023" s="211" t="str">
        <f>IF(AND(COUNTIFS($J$18:J2023,J2023)=1,AE2023=1),1,"")</f>
        <v/>
      </c>
      <c r="AG2023" s="211" t="str">
        <f>IF(C2023="","",IF(AND(COUNTIFS($J$18:J2023,J2023)=1,C2023&lt;&gt;""),1,""))</f>
        <v/>
      </c>
      <c r="AH2023" s="211" t="str">
        <f>IF(G2023="","",IF(AND(COUNTIFS($J$18:J2023,J2023)=1,G2023&lt;&gt;""),1,""))</f>
        <v/>
      </c>
      <c r="AI2023" s="28">
        <f t="shared" si="394"/>
        <v>468573419.10712183</v>
      </c>
      <c r="AJ2023" s="28">
        <f t="shared" si="395"/>
        <v>55829466.862621114</v>
      </c>
      <c r="AK2023" s="29">
        <f t="shared" si="396"/>
        <v>0.11914774629983395</v>
      </c>
      <c r="AL2023" s="210"/>
      <c r="AM2023" s="210"/>
      <c r="AN2023" s="210"/>
      <c r="AO2023" s="210"/>
      <c r="AP2023" s="45" t="str">
        <f t="shared" si="397"/>
        <v>CancelCancel</v>
      </c>
      <c r="AQ2023" s="45" t="str">
        <f t="shared" si="398"/>
        <v>CancelCancelJPY</v>
      </c>
    </row>
    <row r="2024" spans="1:43" s="15" customFormat="1">
      <c r="A2024" s="208" t="s">
        <v>35</v>
      </c>
      <c r="B2024" s="209">
        <v>2021</v>
      </c>
      <c r="C2024" s="209">
        <v>3</v>
      </c>
      <c r="D2024" s="57" t="str">
        <f t="shared" si="400"/>
        <v>Q4</v>
      </c>
      <c r="E2024" s="208" t="s">
        <v>171</v>
      </c>
      <c r="F2024" s="208" t="s">
        <v>171</v>
      </c>
      <c r="G2024" s="209" t="s">
        <v>171</v>
      </c>
      <c r="H2024" s="213"/>
      <c r="I2024" s="57" t="str">
        <f t="shared" si="389"/>
        <v>Cancel</v>
      </c>
      <c r="J2024" s="204" t="s">
        <v>2004</v>
      </c>
      <c r="K2024" s="213" t="s">
        <v>1805</v>
      </c>
      <c r="L2024" s="210" t="s">
        <v>55</v>
      </c>
      <c r="M2024" s="208" t="s">
        <v>47</v>
      </c>
      <c r="N2024" s="208">
        <v>1</v>
      </c>
      <c r="O2024" s="208"/>
      <c r="P2024" s="57" t="str">
        <f t="shared" si="390"/>
        <v>MAIN UNIT</v>
      </c>
      <c r="Q2024" s="208" t="s">
        <v>56</v>
      </c>
      <c r="R2024" s="208" t="s">
        <v>49</v>
      </c>
      <c r="S2024" s="208" t="s">
        <v>36</v>
      </c>
      <c r="T2024" s="208" t="s">
        <v>65</v>
      </c>
      <c r="U2024" s="208" t="s">
        <v>66</v>
      </c>
      <c r="V2024" s="208" t="s">
        <v>114</v>
      </c>
      <c r="W2024" s="208" t="s">
        <v>96</v>
      </c>
      <c r="X2024" s="34">
        <v>8593800</v>
      </c>
      <c r="Y2024" s="215" t="str">
        <f t="shared" si="391"/>
        <v>1</v>
      </c>
      <c r="Z2024" s="26">
        <f t="shared" si="401"/>
        <v>8593800</v>
      </c>
      <c r="AA2024" s="208">
        <v>5.8700000000000002E-2</v>
      </c>
      <c r="AB2024" s="35">
        <f t="shared" si="399"/>
        <v>504456.06</v>
      </c>
      <c r="AC2024" s="27">
        <f t="shared" si="392"/>
        <v>60534.727199999994</v>
      </c>
      <c r="AD2024" s="207">
        <v>0.12</v>
      </c>
      <c r="AE2024" s="211">
        <f t="shared" si="393"/>
        <v>1</v>
      </c>
      <c r="AF2024" s="211" t="str">
        <f>IF(AND(COUNTIFS($J$18:J2024,J2024)=1,AE2024=1),1,"")</f>
        <v/>
      </c>
      <c r="AG2024" s="211" t="str">
        <f>IF(C2024="","",IF(AND(COUNTIFS($J$18:J2024,J2024)=1,C2024&lt;&gt;""),1,""))</f>
        <v/>
      </c>
      <c r="AH2024" s="211" t="str">
        <f>IF(G2024="","",IF(AND(COUNTIFS($J$18:J2024,J2024)=1,G2024&lt;&gt;""),1,""))</f>
        <v/>
      </c>
      <c r="AI2024" s="28">
        <f t="shared" si="394"/>
        <v>468573419.10712183</v>
      </c>
      <c r="AJ2024" s="28">
        <f t="shared" si="395"/>
        <v>55829466.862621114</v>
      </c>
      <c r="AK2024" s="29">
        <f t="shared" si="396"/>
        <v>0.11914774629983395</v>
      </c>
      <c r="AL2024" s="210"/>
      <c r="AM2024" s="210"/>
      <c r="AN2024" s="210"/>
      <c r="AO2024" s="210"/>
      <c r="AP2024" s="45" t="str">
        <f t="shared" si="397"/>
        <v>CancelCancel</v>
      </c>
      <c r="AQ2024" s="45" t="str">
        <f t="shared" si="398"/>
        <v>CancelCancelJPY</v>
      </c>
    </row>
    <row r="2025" spans="1:43" s="15" customFormat="1">
      <c r="A2025" s="208" t="s">
        <v>35</v>
      </c>
      <c r="B2025" s="209">
        <v>2021</v>
      </c>
      <c r="C2025" s="209">
        <v>3</v>
      </c>
      <c r="D2025" s="57" t="str">
        <f t="shared" si="400"/>
        <v>Q4</v>
      </c>
      <c r="E2025" s="208" t="s">
        <v>171</v>
      </c>
      <c r="F2025" s="208" t="s">
        <v>171</v>
      </c>
      <c r="G2025" s="209" t="s">
        <v>171</v>
      </c>
      <c r="H2025" s="213"/>
      <c r="I2025" s="57" t="str">
        <f t="shared" si="389"/>
        <v>Cancel</v>
      </c>
      <c r="J2025" s="204" t="s">
        <v>2004</v>
      </c>
      <c r="K2025" s="213" t="s">
        <v>1805</v>
      </c>
      <c r="L2025" s="210" t="s">
        <v>55</v>
      </c>
      <c r="M2025" s="208" t="s">
        <v>47</v>
      </c>
      <c r="N2025" s="208">
        <v>1</v>
      </c>
      <c r="O2025" s="208"/>
      <c r="P2025" s="57" t="str">
        <f t="shared" si="390"/>
        <v>MAIN UNIT</v>
      </c>
      <c r="Q2025" s="208" t="s">
        <v>56</v>
      </c>
      <c r="R2025" s="208" t="s">
        <v>49</v>
      </c>
      <c r="S2025" s="208" t="s">
        <v>36</v>
      </c>
      <c r="T2025" s="208" t="s">
        <v>65</v>
      </c>
      <c r="U2025" s="208" t="s">
        <v>66</v>
      </c>
      <c r="V2025" s="208" t="s">
        <v>114</v>
      </c>
      <c r="W2025" s="208" t="s">
        <v>96</v>
      </c>
      <c r="X2025" s="34">
        <v>8593800</v>
      </c>
      <c r="Y2025" s="215" t="str">
        <f t="shared" si="391"/>
        <v>1</v>
      </c>
      <c r="Z2025" s="26">
        <f t="shared" si="401"/>
        <v>8593800</v>
      </c>
      <c r="AA2025" s="208">
        <v>5.8700000000000002E-2</v>
      </c>
      <c r="AB2025" s="35">
        <f t="shared" si="399"/>
        <v>504456.06</v>
      </c>
      <c r="AC2025" s="27">
        <f t="shared" si="392"/>
        <v>60534.727199999994</v>
      </c>
      <c r="AD2025" s="207">
        <v>0.12</v>
      </c>
      <c r="AE2025" s="211">
        <f t="shared" si="393"/>
        <v>1</v>
      </c>
      <c r="AF2025" s="211" t="str">
        <f>IF(AND(COUNTIFS($J$18:J2025,J2025)=1,AE2025=1),1,"")</f>
        <v/>
      </c>
      <c r="AG2025" s="211" t="str">
        <f>IF(C2025="","",IF(AND(COUNTIFS($J$18:J2025,J2025)=1,C2025&lt;&gt;""),1,""))</f>
        <v/>
      </c>
      <c r="AH2025" s="211" t="str">
        <f>IF(G2025="","",IF(AND(COUNTIFS($J$18:J2025,J2025)=1,G2025&lt;&gt;""),1,""))</f>
        <v/>
      </c>
      <c r="AI2025" s="28">
        <f t="shared" si="394"/>
        <v>468573419.10712183</v>
      </c>
      <c r="AJ2025" s="28">
        <f t="shared" si="395"/>
        <v>55829466.862621114</v>
      </c>
      <c r="AK2025" s="29">
        <f t="shared" si="396"/>
        <v>0.11914774629983395</v>
      </c>
      <c r="AL2025" s="210"/>
      <c r="AM2025" s="210"/>
      <c r="AN2025" s="210"/>
      <c r="AO2025" s="210"/>
      <c r="AP2025" s="45" t="str">
        <f t="shared" si="397"/>
        <v>CancelCancel</v>
      </c>
      <c r="AQ2025" s="45" t="str">
        <f t="shared" si="398"/>
        <v>CancelCancelJPY</v>
      </c>
    </row>
    <row r="2026" spans="1:43" s="15" customFormat="1">
      <c r="A2026" s="208" t="s">
        <v>35</v>
      </c>
      <c r="B2026" s="209">
        <v>2021</v>
      </c>
      <c r="C2026" s="209">
        <v>3</v>
      </c>
      <c r="D2026" s="57" t="str">
        <f t="shared" si="400"/>
        <v>Q4</v>
      </c>
      <c r="E2026" s="208" t="s">
        <v>171</v>
      </c>
      <c r="F2026" s="208" t="s">
        <v>171</v>
      </c>
      <c r="G2026" s="209" t="s">
        <v>171</v>
      </c>
      <c r="H2026" s="213"/>
      <c r="I2026" s="57" t="str">
        <f t="shared" si="389"/>
        <v>Cancel</v>
      </c>
      <c r="J2026" s="204" t="s">
        <v>2004</v>
      </c>
      <c r="K2026" s="213" t="s">
        <v>1805</v>
      </c>
      <c r="L2026" s="210" t="s">
        <v>55</v>
      </c>
      <c r="M2026" s="208" t="s">
        <v>47</v>
      </c>
      <c r="N2026" s="208">
        <v>1</v>
      </c>
      <c r="O2026" s="208"/>
      <c r="P2026" s="57" t="str">
        <f t="shared" si="390"/>
        <v>MAIN UNIT</v>
      </c>
      <c r="Q2026" s="208" t="s">
        <v>56</v>
      </c>
      <c r="R2026" s="208" t="s">
        <v>49</v>
      </c>
      <c r="S2026" s="208" t="s">
        <v>36</v>
      </c>
      <c r="T2026" s="208" t="s">
        <v>65</v>
      </c>
      <c r="U2026" s="208" t="s">
        <v>66</v>
      </c>
      <c r="V2026" s="208" t="s">
        <v>114</v>
      </c>
      <c r="W2026" s="208" t="s">
        <v>96</v>
      </c>
      <c r="X2026" s="34">
        <v>8593800</v>
      </c>
      <c r="Y2026" s="215" t="str">
        <f t="shared" si="391"/>
        <v>1</v>
      </c>
      <c r="Z2026" s="26">
        <f t="shared" si="401"/>
        <v>8593800</v>
      </c>
      <c r="AA2026" s="208">
        <v>5.8700000000000002E-2</v>
      </c>
      <c r="AB2026" s="35">
        <f t="shared" si="399"/>
        <v>504456.06</v>
      </c>
      <c r="AC2026" s="27">
        <f t="shared" si="392"/>
        <v>60534.727199999994</v>
      </c>
      <c r="AD2026" s="207">
        <v>0.12</v>
      </c>
      <c r="AE2026" s="211">
        <f t="shared" si="393"/>
        <v>1</v>
      </c>
      <c r="AF2026" s="211" t="str">
        <f>IF(AND(COUNTIFS($J$18:J2026,J2026)=1,AE2026=1),1,"")</f>
        <v/>
      </c>
      <c r="AG2026" s="211" t="str">
        <f>IF(C2026="","",IF(AND(COUNTIFS($J$18:J2026,J2026)=1,C2026&lt;&gt;""),1,""))</f>
        <v/>
      </c>
      <c r="AH2026" s="211" t="str">
        <f>IF(G2026="","",IF(AND(COUNTIFS($J$18:J2026,J2026)=1,G2026&lt;&gt;""),1,""))</f>
        <v/>
      </c>
      <c r="AI2026" s="28">
        <f t="shared" si="394"/>
        <v>468573419.10712183</v>
      </c>
      <c r="AJ2026" s="28">
        <f t="shared" si="395"/>
        <v>55829466.862621114</v>
      </c>
      <c r="AK2026" s="29">
        <f t="shared" si="396"/>
        <v>0.11914774629983395</v>
      </c>
      <c r="AL2026" s="210"/>
      <c r="AM2026" s="210"/>
      <c r="AN2026" s="210"/>
      <c r="AO2026" s="210"/>
      <c r="AP2026" s="45" t="str">
        <f t="shared" si="397"/>
        <v>CancelCancel</v>
      </c>
      <c r="AQ2026" s="45" t="str">
        <f t="shared" si="398"/>
        <v>CancelCancelJPY</v>
      </c>
    </row>
    <row r="2027" spans="1:43" s="15" customFormat="1">
      <c r="A2027" s="208" t="s">
        <v>35</v>
      </c>
      <c r="B2027" s="209">
        <v>2021</v>
      </c>
      <c r="C2027" s="209">
        <v>3</v>
      </c>
      <c r="D2027" s="57" t="str">
        <f t="shared" si="400"/>
        <v>Q4</v>
      </c>
      <c r="E2027" s="208" t="s">
        <v>171</v>
      </c>
      <c r="F2027" s="208" t="s">
        <v>171</v>
      </c>
      <c r="G2027" s="209" t="s">
        <v>171</v>
      </c>
      <c r="H2027" s="213" t="s">
        <v>1553</v>
      </c>
      <c r="I2027" s="57" t="str">
        <f t="shared" si="389"/>
        <v>Cancel</v>
      </c>
      <c r="J2027" s="204" t="s">
        <v>2005</v>
      </c>
      <c r="K2027" s="213" t="s">
        <v>912</v>
      </c>
      <c r="L2027" s="210" t="s">
        <v>79</v>
      </c>
      <c r="M2027" s="208" t="s">
        <v>47</v>
      </c>
      <c r="N2027" s="208">
        <v>1</v>
      </c>
      <c r="O2027" s="208"/>
      <c r="P2027" s="57" t="str">
        <f t="shared" si="390"/>
        <v>MAIN UNIT</v>
      </c>
      <c r="Q2027" s="208" t="s">
        <v>48</v>
      </c>
      <c r="R2027" s="208" t="s">
        <v>49</v>
      </c>
      <c r="S2027" s="208" t="s">
        <v>36</v>
      </c>
      <c r="T2027" s="208" t="s">
        <v>65</v>
      </c>
      <c r="U2027" s="208" t="s">
        <v>66</v>
      </c>
      <c r="V2027" s="208" t="s">
        <v>114</v>
      </c>
      <c r="W2027" s="208" t="s">
        <v>96</v>
      </c>
      <c r="X2027" s="34">
        <v>11918157</v>
      </c>
      <c r="Y2027" s="215" t="str">
        <f t="shared" si="391"/>
        <v>1</v>
      </c>
      <c r="Z2027" s="26">
        <f t="shared" si="401"/>
        <v>11918157</v>
      </c>
      <c r="AA2027" s="208">
        <v>6.25E-2</v>
      </c>
      <c r="AB2027" s="35">
        <f t="shared" si="399"/>
        <v>744884.8125</v>
      </c>
      <c r="AC2027" s="27">
        <f t="shared" si="392"/>
        <v>89386.177499999991</v>
      </c>
      <c r="AD2027" s="207">
        <v>0.12</v>
      </c>
      <c r="AE2027" s="211">
        <f t="shared" si="393"/>
        <v>0</v>
      </c>
      <c r="AF2027" s="211" t="str">
        <f>IF(AND(COUNTIFS($J$18:J2027,J2027)=1,AE2027=1),1,"")</f>
        <v/>
      </c>
      <c r="AG2027" s="211">
        <f>IF(C2027="","",IF(AND(COUNTIFS($J$18:J2027,J2027)=1,C2027&lt;&gt;""),1,""))</f>
        <v>1</v>
      </c>
      <c r="AH2027" s="211">
        <f>IF(G2027="","",IF(AND(COUNTIFS($J$18:J2027,J2027)=1,G2027&lt;&gt;""),1,""))</f>
        <v>1</v>
      </c>
      <c r="AI2027" s="28">
        <f t="shared" si="394"/>
        <v>468573419.10712183</v>
      </c>
      <c r="AJ2027" s="28">
        <f t="shared" si="395"/>
        <v>55829466.862621114</v>
      </c>
      <c r="AK2027" s="29">
        <f t="shared" si="396"/>
        <v>0.11914774629983395</v>
      </c>
      <c r="AL2027" s="210"/>
      <c r="AM2027" s="210"/>
      <c r="AN2027" s="210"/>
      <c r="AO2027" s="210"/>
      <c r="AP2027" s="45" t="str">
        <f t="shared" si="397"/>
        <v>CancelCancel</v>
      </c>
      <c r="AQ2027" s="45" t="str">
        <f t="shared" si="398"/>
        <v>CancelCancelJPY</v>
      </c>
    </row>
    <row r="2028" spans="1:43" s="15" customFormat="1">
      <c r="A2028" s="208" t="s">
        <v>35</v>
      </c>
      <c r="B2028" s="209">
        <v>2021</v>
      </c>
      <c r="C2028" s="209">
        <v>3</v>
      </c>
      <c r="D2028" s="57" t="str">
        <f t="shared" si="400"/>
        <v>Q4</v>
      </c>
      <c r="E2028" s="208" t="s">
        <v>171</v>
      </c>
      <c r="F2028" s="208" t="s">
        <v>171</v>
      </c>
      <c r="G2028" s="209" t="s">
        <v>171</v>
      </c>
      <c r="H2028" s="213" t="s">
        <v>1553</v>
      </c>
      <c r="I2028" s="57" t="str">
        <f t="shared" si="389"/>
        <v>Cancel</v>
      </c>
      <c r="J2028" s="204" t="s">
        <v>2005</v>
      </c>
      <c r="K2028" s="213" t="s">
        <v>912</v>
      </c>
      <c r="L2028" s="210" t="s">
        <v>79</v>
      </c>
      <c r="M2028" s="208" t="s">
        <v>47</v>
      </c>
      <c r="N2028" s="208">
        <v>1</v>
      </c>
      <c r="O2028" s="208"/>
      <c r="P2028" s="57" t="str">
        <f t="shared" si="390"/>
        <v>MAIN UNIT</v>
      </c>
      <c r="Q2028" s="208" t="s">
        <v>48</v>
      </c>
      <c r="R2028" s="208" t="s">
        <v>49</v>
      </c>
      <c r="S2028" s="208" t="s">
        <v>36</v>
      </c>
      <c r="T2028" s="208" t="s">
        <v>65</v>
      </c>
      <c r="U2028" s="208" t="s">
        <v>66</v>
      </c>
      <c r="V2028" s="208" t="s">
        <v>114</v>
      </c>
      <c r="W2028" s="208" t="s">
        <v>96</v>
      </c>
      <c r="X2028" s="34">
        <v>11918157</v>
      </c>
      <c r="Y2028" s="215" t="str">
        <f t="shared" si="391"/>
        <v>1</v>
      </c>
      <c r="Z2028" s="26">
        <f t="shared" si="401"/>
        <v>11918157</v>
      </c>
      <c r="AA2028" s="208">
        <v>6.25E-2</v>
      </c>
      <c r="AB2028" s="35">
        <f t="shared" si="399"/>
        <v>744884.8125</v>
      </c>
      <c r="AC2028" s="27">
        <f t="shared" si="392"/>
        <v>89386.177499999991</v>
      </c>
      <c r="AD2028" s="207">
        <v>0.12</v>
      </c>
      <c r="AE2028" s="211">
        <f t="shared" si="393"/>
        <v>0</v>
      </c>
      <c r="AF2028" s="211" t="str">
        <f>IF(AND(COUNTIFS($J$18:J2028,J2028)=1,AE2028=1),1,"")</f>
        <v/>
      </c>
      <c r="AG2028" s="211" t="str">
        <f>IF(C2028="","",IF(AND(COUNTIFS($J$18:J2028,J2028)=1,C2028&lt;&gt;""),1,""))</f>
        <v/>
      </c>
      <c r="AH2028" s="211" t="str">
        <f>IF(G2028="","",IF(AND(COUNTIFS($J$18:J2028,J2028)=1,G2028&lt;&gt;""),1,""))</f>
        <v/>
      </c>
      <c r="AI2028" s="28">
        <f t="shared" si="394"/>
        <v>468573419.10712183</v>
      </c>
      <c r="AJ2028" s="28">
        <f t="shared" si="395"/>
        <v>55829466.862621114</v>
      </c>
      <c r="AK2028" s="29">
        <f t="shared" si="396"/>
        <v>0.11914774629983395</v>
      </c>
      <c r="AL2028" s="210"/>
      <c r="AM2028" s="210"/>
      <c r="AN2028" s="210"/>
      <c r="AO2028" s="210"/>
      <c r="AP2028" s="45" t="str">
        <f t="shared" si="397"/>
        <v>CancelCancel</v>
      </c>
      <c r="AQ2028" s="45" t="str">
        <f t="shared" si="398"/>
        <v>CancelCancelJPY</v>
      </c>
    </row>
    <row r="2029" spans="1:43" s="15" customFormat="1">
      <c r="A2029" s="208" t="s">
        <v>35</v>
      </c>
      <c r="B2029" s="209">
        <v>2021</v>
      </c>
      <c r="C2029" s="209">
        <v>3</v>
      </c>
      <c r="D2029" s="57" t="str">
        <f t="shared" si="400"/>
        <v>Q4</v>
      </c>
      <c r="E2029" s="208" t="s">
        <v>171</v>
      </c>
      <c r="F2029" s="208" t="s">
        <v>171</v>
      </c>
      <c r="G2029" s="209" t="s">
        <v>171</v>
      </c>
      <c r="H2029" s="213" t="s">
        <v>1553</v>
      </c>
      <c r="I2029" s="57" t="str">
        <f t="shared" si="389"/>
        <v>Cancel</v>
      </c>
      <c r="J2029" s="204" t="s">
        <v>2005</v>
      </c>
      <c r="K2029" s="213" t="s">
        <v>912</v>
      </c>
      <c r="L2029" s="210" t="s">
        <v>79</v>
      </c>
      <c r="M2029" s="208" t="s">
        <v>47</v>
      </c>
      <c r="N2029" s="208">
        <v>1</v>
      </c>
      <c r="O2029" s="208"/>
      <c r="P2029" s="57" t="str">
        <f t="shared" si="390"/>
        <v>MAIN UNIT</v>
      </c>
      <c r="Q2029" s="208" t="s">
        <v>48</v>
      </c>
      <c r="R2029" s="208" t="s">
        <v>49</v>
      </c>
      <c r="S2029" s="208" t="s">
        <v>36</v>
      </c>
      <c r="T2029" s="208" t="s">
        <v>65</v>
      </c>
      <c r="U2029" s="208" t="s">
        <v>66</v>
      </c>
      <c r="V2029" s="208" t="s">
        <v>114</v>
      </c>
      <c r="W2029" s="208" t="s">
        <v>96</v>
      </c>
      <c r="X2029" s="34">
        <v>11918157</v>
      </c>
      <c r="Y2029" s="215" t="str">
        <f t="shared" si="391"/>
        <v>1</v>
      </c>
      <c r="Z2029" s="26">
        <f t="shared" si="401"/>
        <v>11918157</v>
      </c>
      <c r="AA2029" s="208">
        <v>6.25E-2</v>
      </c>
      <c r="AB2029" s="35">
        <f t="shared" si="399"/>
        <v>744884.8125</v>
      </c>
      <c r="AC2029" s="27">
        <f t="shared" si="392"/>
        <v>89386.177499999991</v>
      </c>
      <c r="AD2029" s="207">
        <v>0.12</v>
      </c>
      <c r="AE2029" s="211">
        <f t="shared" si="393"/>
        <v>0</v>
      </c>
      <c r="AF2029" s="211" t="str">
        <f>IF(AND(COUNTIFS($J$18:J2029,J2029)=1,AE2029=1),1,"")</f>
        <v/>
      </c>
      <c r="AG2029" s="211" t="str">
        <f>IF(C2029="","",IF(AND(COUNTIFS($J$18:J2029,J2029)=1,C2029&lt;&gt;""),1,""))</f>
        <v/>
      </c>
      <c r="AH2029" s="211" t="str">
        <f>IF(G2029="","",IF(AND(COUNTIFS($J$18:J2029,J2029)=1,G2029&lt;&gt;""),1,""))</f>
        <v/>
      </c>
      <c r="AI2029" s="28">
        <f t="shared" si="394"/>
        <v>468573419.10712183</v>
      </c>
      <c r="AJ2029" s="28">
        <f t="shared" si="395"/>
        <v>55829466.862621114</v>
      </c>
      <c r="AK2029" s="29">
        <f t="shared" si="396"/>
        <v>0.11914774629983395</v>
      </c>
      <c r="AL2029" s="210"/>
      <c r="AM2029" s="210"/>
      <c r="AN2029" s="210"/>
      <c r="AO2029" s="210"/>
      <c r="AP2029" s="45" t="str">
        <f t="shared" si="397"/>
        <v>CancelCancel</v>
      </c>
      <c r="AQ2029" s="45" t="str">
        <f t="shared" si="398"/>
        <v>CancelCancelJPY</v>
      </c>
    </row>
    <row r="2030" spans="1:43" s="15" customFormat="1">
      <c r="A2030" s="208" t="s">
        <v>35</v>
      </c>
      <c r="B2030" s="209">
        <v>2021</v>
      </c>
      <c r="C2030" s="209">
        <v>3</v>
      </c>
      <c r="D2030" s="57" t="str">
        <f t="shared" si="400"/>
        <v>Q4</v>
      </c>
      <c r="E2030" s="208" t="s">
        <v>171</v>
      </c>
      <c r="F2030" s="208" t="s">
        <v>171</v>
      </c>
      <c r="G2030" s="209" t="s">
        <v>171</v>
      </c>
      <c r="H2030" s="213" t="s">
        <v>1553</v>
      </c>
      <c r="I2030" s="57" t="str">
        <f t="shared" si="389"/>
        <v>Cancel</v>
      </c>
      <c r="J2030" s="204" t="s">
        <v>2005</v>
      </c>
      <c r="K2030" s="213" t="s">
        <v>912</v>
      </c>
      <c r="L2030" s="210" t="s">
        <v>55</v>
      </c>
      <c r="M2030" s="208" t="s">
        <v>47</v>
      </c>
      <c r="N2030" s="208">
        <v>1</v>
      </c>
      <c r="O2030" s="208"/>
      <c r="P2030" s="57" t="str">
        <f t="shared" si="390"/>
        <v>MAIN UNIT</v>
      </c>
      <c r="Q2030" s="208" t="s">
        <v>48</v>
      </c>
      <c r="R2030" s="208" t="s">
        <v>49</v>
      </c>
      <c r="S2030" s="208" t="s">
        <v>36</v>
      </c>
      <c r="T2030" s="208" t="s">
        <v>65</v>
      </c>
      <c r="U2030" s="208" t="s">
        <v>66</v>
      </c>
      <c r="V2030" s="208" t="s">
        <v>114</v>
      </c>
      <c r="W2030" s="208" t="s">
        <v>96</v>
      </c>
      <c r="X2030" s="34">
        <v>8000000</v>
      </c>
      <c r="Y2030" s="215" t="str">
        <f t="shared" si="391"/>
        <v>1</v>
      </c>
      <c r="Z2030" s="26">
        <f t="shared" si="401"/>
        <v>8000000</v>
      </c>
      <c r="AA2030" s="208">
        <v>6.25E-2</v>
      </c>
      <c r="AB2030" s="35">
        <f t="shared" si="399"/>
        <v>500000</v>
      </c>
      <c r="AC2030" s="27">
        <f t="shared" si="392"/>
        <v>60000</v>
      </c>
      <c r="AD2030" s="207">
        <v>0.12</v>
      </c>
      <c r="AE2030" s="211">
        <f t="shared" si="393"/>
        <v>0</v>
      </c>
      <c r="AF2030" s="211" t="str">
        <f>IF(AND(COUNTIFS($J$18:J2030,J2030)=1,AE2030=1),1,"")</f>
        <v/>
      </c>
      <c r="AG2030" s="211" t="str">
        <f>IF(C2030="","",IF(AND(COUNTIFS($J$18:J2030,J2030)=1,C2030&lt;&gt;""),1,""))</f>
        <v/>
      </c>
      <c r="AH2030" s="211" t="str">
        <f>IF(G2030="","",IF(AND(COUNTIFS($J$18:J2030,J2030)=1,G2030&lt;&gt;""),1,""))</f>
        <v/>
      </c>
      <c r="AI2030" s="28">
        <f t="shared" si="394"/>
        <v>468573419.10712183</v>
      </c>
      <c r="AJ2030" s="28">
        <f t="shared" si="395"/>
        <v>55829466.862621114</v>
      </c>
      <c r="AK2030" s="29">
        <f t="shared" si="396"/>
        <v>0.11914774629983395</v>
      </c>
      <c r="AL2030" s="210"/>
      <c r="AM2030" s="210"/>
      <c r="AN2030" s="210"/>
      <c r="AO2030" s="210"/>
      <c r="AP2030" s="45" t="str">
        <f t="shared" si="397"/>
        <v>CancelCancel</v>
      </c>
      <c r="AQ2030" s="45" t="str">
        <f t="shared" si="398"/>
        <v>CancelCancelJPY</v>
      </c>
    </row>
    <row r="2031" spans="1:43" s="15" customFormat="1">
      <c r="A2031" s="208" t="s">
        <v>35</v>
      </c>
      <c r="B2031" s="209">
        <v>2021</v>
      </c>
      <c r="C2031" s="209">
        <v>3</v>
      </c>
      <c r="D2031" s="57" t="str">
        <f t="shared" si="400"/>
        <v>Q4</v>
      </c>
      <c r="E2031" s="208" t="s">
        <v>171</v>
      </c>
      <c r="F2031" s="208" t="s">
        <v>171</v>
      </c>
      <c r="G2031" s="209" t="s">
        <v>171</v>
      </c>
      <c r="H2031" s="213" t="s">
        <v>1553</v>
      </c>
      <c r="I2031" s="57" t="str">
        <f t="shared" si="389"/>
        <v>Cancel</v>
      </c>
      <c r="J2031" s="204" t="s">
        <v>2005</v>
      </c>
      <c r="K2031" s="213" t="s">
        <v>912</v>
      </c>
      <c r="L2031" s="210" t="s">
        <v>55</v>
      </c>
      <c r="M2031" s="208" t="s">
        <v>47</v>
      </c>
      <c r="N2031" s="208">
        <v>1</v>
      </c>
      <c r="O2031" s="208"/>
      <c r="P2031" s="57" t="str">
        <f t="shared" si="390"/>
        <v>MAIN UNIT</v>
      </c>
      <c r="Q2031" s="208" t="s">
        <v>48</v>
      </c>
      <c r="R2031" s="208" t="s">
        <v>49</v>
      </c>
      <c r="S2031" s="208" t="s">
        <v>36</v>
      </c>
      <c r="T2031" s="208" t="s">
        <v>65</v>
      </c>
      <c r="U2031" s="208" t="s">
        <v>66</v>
      </c>
      <c r="V2031" s="208" t="s">
        <v>114</v>
      </c>
      <c r="W2031" s="208" t="s">
        <v>96</v>
      </c>
      <c r="X2031" s="34">
        <v>8000000</v>
      </c>
      <c r="Y2031" s="215" t="str">
        <f t="shared" si="391"/>
        <v>1</v>
      </c>
      <c r="Z2031" s="26">
        <f t="shared" si="401"/>
        <v>8000000</v>
      </c>
      <c r="AA2031" s="208">
        <v>6.25E-2</v>
      </c>
      <c r="AB2031" s="35">
        <f t="shared" si="399"/>
        <v>500000</v>
      </c>
      <c r="AC2031" s="27">
        <f t="shared" si="392"/>
        <v>60000</v>
      </c>
      <c r="AD2031" s="207">
        <v>0.12</v>
      </c>
      <c r="AE2031" s="211">
        <f t="shared" si="393"/>
        <v>0</v>
      </c>
      <c r="AF2031" s="211" t="str">
        <f>IF(AND(COUNTIFS($J$18:J2031,J2031)=1,AE2031=1),1,"")</f>
        <v/>
      </c>
      <c r="AG2031" s="211" t="str">
        <f>IF(C2031="","",IF(AND(COUNTIFS($J$18:J2031,J2031)=1,C2031&lt;&gt;""),1,""))</f>
        <v/>
      </c>
      <c r="AH2031" s="211" t="str">
        <f>IF(G2031="","",IF(AND(COUNTIFS($J$18:J2031,J2031)=1,G2031&lt;&gt;""),1,""))</f>
        <v/>
      </c>
      <c r="AI2031" s="28">
        <f t="shared" si="394"/>
        <v>468573419.10712183</v>
      </c>
      <c r="AJ2031" s="28">
        <f t="shared" si="395"/>
        <v>55829466.862621114</v>
      </c>
      <c r="AK2031" s="29">
        <f t="shared" si="396"/>
        <v>0.11914774629983395</v>
      </c>
      <c r="AL2031" s="210"/>
      <c r="AM2031" s="210"/>
      <c r="AN2031" s="210"/>
      <c r="AO2031" s="210"/>
      <c r="AP2031" s="45" t="str">
        <f t="shared" si="397"/>
        <v>CancelCancel</v>
      </c>
      <c r="AQ2031" s="45" t="str">
        <f t="shared" si="398"/>
        <v>CancelCancelJPY</v>
      </c>
    </row>
    <row r="2032" spans="1:43" s="15" customFormat="1">
      <c r="A2032" s="208" t="s">
        <v>35</v>
      </c>
      <c r="B2032" s="209">
        <v>2021</v>
      </c>
      <c r="C2032" s="209">
        <v>3</v>
      </c>
      <c r="D2032" s="57" t="str">
        <f t="shared" si="400"/>
        <v>Q4</v>
      </c>
      <c r="E2032" s="208" t="s">
        <v>171</v>
      </c>
      <c r="F2032" s="208" t="s">
        <v>171</v>
      </c>
      <c r="G2032" s="209" t="s">
        <v>171</v>
      </c>
      <c r="H2032" s="213" t="s">
        <v>1553</v>
      </c>
      <c r="I2032" s="57" t="str">
        <f t="shared" si="389"/>
        <v>Cancel</v>
      </c>
      <c r="J2032" s="204" t="s">
        <v>2005</v>
      </c>
      <c r="K2032" s="213" t="s">
        <v>912</v>
      </c>
      <c r="L2032" s="210" t="s">
        <v>55</v>
      </c>
      <c r="M2032" s="208" t="s">
        <v>47</v>
      </c>
      <c r="N2032" s="208">
        <v>1</v>
      </c>
      <c r="O2032" s="208"/>
      <c r="P2032" s="57" t="str">
        <f t="shared" si="390"/>
        <v>MAIN UNIT</v>
      </c>
      <c r="Q2032" s="208" t="s">
        <v>48</v>
      </c>
      <c r="R2032" s="208" t="s">
        <v>49</v>
      </c>
      <c r="S2032" s="208" t="s">
        <v>36</v>
      </c>
      <c r="T2032" s="208" t="s">
        <v>65</v>
      </c>
      <c r="U2032" s="208" t="s">
        <v>66</v>
      </c>
      <c r="V2032" s="208" t="s">
        <v>114</v>
      </c>
      <c r="W2032" s="208" t="s">
        <v>96</v>
      </c>
      <c r="X2032" s="34">
        <v>8000000</v>
      </c>
      <c r="Y2032" s="215" t="str">
        <f t="shared" si="391"/>
        <v>1</v>
      </c>
      <c r="Z2032" s="26">
        <f t="shared" si="401"/>
        <v>8000000</v>
      </c>
      <c r="AA2032" s="208">
        <v>6.25E-2</v>
      </c>
      <c r="AB2032" s="35">
        <f t="shared" si="399"/>
        <v>500000</v>
      </c>
      <c r="AC2032" s="27">
        <f t="shared" si="392"/>
        <v>60000</v>
      </c>
      <c r="AD2032" s="207">
        <v>0.12</v>
      </c>
      <c r="AE2032" s="211">
        <f t="shared" si="393"/>
        <v>0</v>
      </c>
      <c r="AF2032" s="211" t="str">
        <f>IF(AND(COUNTIFS($J$18:J2032,J2032)=1,AE2032=1),1,"")</f>
        <v/>
      </c>
      <c r="AG2032" s="211" t="str">
        <f>IF(C2032="","",IF(AND(COUNTIFS($J$18:J2032,J2032)=1,C2032&lt;&gt;""),1,""))</f>
        <v/>
      </c>
      <c r="AH2032" s="211" t="str">
        <f>IF(G2032="","",IF(AND(COUNTIFS($J$18:J2032,J2032)=1,G2032&lt;&gt;""),1,""))</f>
        <v/>
      </c>
      <c r="AI2032" s="28">
        <f t="shared" si="394"/>
        <v>468573419.10712183</v>
      </c>
      <c r="AJ2032" s="28">
        <f t="shared" si="395"/>
        <v>55829466.862621114</v>
      </c>
      <c r="AK2032" s="29">
        <f t="shared" si="396"/>
        <v>0.11914774629983395</v>
      </c>
      <c r="AL2032" s="210"/>
      <c r="AM2032" s="210"/>
      <c r="AN2032" s="210"/>
      <c r="AO2032" s="210"/>
      <c r="AP2032" s="45" t="str">
        <f t="shared" si="397"/>
        <v>CancelCancel</v>
      </c>
      <c r="AQ2032" s="45" t="str">
        <f t="shared" si="398"/>
        <v>CancelCancelJPY</v>
      </c>
    </row>
    <row r="2033" spans="1:43" s="15" customFormat="1">
      <c r="A2033" s="208" t="s">
        <v>171</v>
      </c>
      <c r="B2033" s="209">
        <v>2021</v>
      </c>
      <c r="C2033" s="209">
        <v>4</v>
      </c>
      <c r="D2033" s="57" t="str">
        <f t="shared" si="400"/>
        <v>Q1</v>
      </c>
      <c r="E2033" s="208" t="s">
        <v>171</v>
      </c>
      <c r="F2033" s="208" t="s">
        <v>171</v>
      </c>
      <c r="G2033" s="209" t="s">
        <v>1552</v>
      </c>
      <c r="H2033" s="213" t="s">
        <v>2006</v>
      </c>
      <c r="I2033" s="57" t="str">
        <f t="shared" si="389"/>
        <v>Cancel</v>
      </c>
      <c r="J2033" s="204" t="s">
        <v>2007</v>
      </c>
      <c r="K2033" s="213" t="s">
        <v>2008</v>
      </c>
      <c r="L2033" s="210" t="s">
        <v>55</v>
      </c>
      <c r="M2033" s="208" t="s">
        <v>47</v>
      </c>
      <c r="N2033" s="208">
        <v>1</v>
      </c>
      <c r="O2033" s="208"/>
      <c r="P2033" s="57" t="str">
        <f t="shared" si="390"/>
        <v>MAIN UNIT</v>
      </c>
      <c r="Q2033" s="208" t="s">
        <v>56</v>
      </c>
      <c r="R2033" s="208" t="s">
        <v>49</v>
      </c>
      <c r="S2033" s="208" t="s">
        <v>36</v>
      </c>
      <c r="T2033" s="208" t="s">
        <v>65</v>
      </c>
      <c r="U2033" s="208" t="s">
        <v>66</v>
      </c>
      <c r="V2033" s="208" t="s">
        <v>109</v>
      </c>
      <c r="W2033" s="208" t="s">
        <v>51</v>
      </c>
      <c r="X2033" s="34">
        <v>575000</v>
      </c>
      <c r="Y2033" s="215" t="str">
        <f t="shared" si="391"/>
        <v>1.13</v>
      </c>
      <c r="Z2033" s="26">
        <f t="shared" si="401"/>
        <v>575000</v>
      </c>
      <c r="AA2033" s="208">
        <v>1.18</v>
      </c>
      <c r="AB2033" s="35">
        <f t="shared" si="399"/>
        <v>600442.47787610628</v>
      </c>
      <c r="AC2033" s="27">
        <f t="shared" si="392"/>
        <v>72053.097345132745</v>
      </c>
      <c r="AD2033" s="212">
        <v>0.12</v>
      </c>
      <c r="AE2033" s="211">
        <f t="shared" si="393"/>
        <v>1</v>
      </c>
      <c r="AF2033" s="211">
        <f>IF(AND(COUNTIFS($J$18:J2033,J2033)=1,AE2033=1),1,"")</f>
        <v>1</v>
      </c>
      <c r="AG2033" s="211">
        <f>IF(C2033="","",IF(AND(COUNTIFS($J$18:J2033,J2033)=1,C2033&lt;&gt;""),1,""))</f>
        <v>1</v>
      </c>
      <c r="AH2033" s="211">
        <f>IF(G2033="","",IF(AND(COUNTIFS($J$18:J2033,J2033)=1,G2033&lt;&gt;""),1,""))</f>
        <v>1</v>
      </c>
      <c r="AI2033" s="28">
        <f t="shared" si="394"/>
        <v>468573419.10712183</v>
      </c>
      <c r="AJ2033" s="28">
        <f t="shared" si="395"/>
        <v>55829466.862621114</v>
      </c>
      <c r="AK2033" s="29">
        <f t="shared" si="396"/>
        <v>0.11914774629983395</v>
      </c>
      <c r="AL2033" s="210"/>
      <c r="AM2033" s="210"/>
      <c r="AN2033" s="210"/>
      <c r="AO2033" s="210"/>
      <c r="AP2033" s="45" t="str">
        <f t="shared" si="397"/>
        <v>CancelCANCEL</v>
      </c>
      <c r="AQ2033" s="45" t="str">
        <f t="shared" si="398"/>
        <v>CancelCANCELRMB</v>
      </c>
    </row>
    <row r="2034" spans="1:43" s="15" customFormat="1">
      <c r="A2034" s="208" t="s">
        <v>171</v>
      </c>
      <c r="B2034" s="209">
        <v>2021</v>
      </c>
      <c r="C2034" s="209">
        <v>4</v>
      </c>
      <c r="D2034" s="57" t="str">
        <f t="shared" si="400"/>
        <v>Q1</v>
      </c>
      <c r="E2034" s="208" t="s">
        <v>171</v>
      </c>
      <c r="F2034" s="208" t="s">
        <v>171</v>
      </c>
      <c r="G2034" s="209" t="s">
        <v>1552</v>
      </c>
      <c r="H2034" s="213" t="s">
        <v>2006</v>
      </c>
      <c r="I2034" s="57" t="str">
        <f t="shared" si="389"/>
        <v>Cancel</v>
      </c>
      <c r="J2034" s="204" t="s">
        <v>2007</v>
      </c>
      <c r="K2034" s="213" t="s">
        <v>2008</v>
      </c>
      <c r="L2034" s="210" t="s">
        <v>55</v>
      </c>
      <c r="M2034" s="208" t="s">
        <v>47</v>
      </c>
      <c r="N2034" s="208">
        <v>1</v>
      </c>
      <c r="O2034" s="208"/>
      <c r="P2034" s="57" t="str">
        <f t="shared" si="390"/>
        <v>MAIN UNIT</v>
      </c>
      <c r="Q2034" s="208" t="s">
        <v>56</v>
      </c>
      <c r="R2034" s="208" t="s">
        <v>49</v>
      </c>
      <c r="S2034" s="208" t="s">
        <v>36</v>
      </c>
      <c r="T2034" s="208" t="s">
        <v>65</v>
      </c>
      <c r="U2034" s="208" t="s">
        <v>66</v>
      </c>
      <c r="V2034" s="208" t="s">
        <v>109</v>
      </c>
      <c r="W2034" s="208" t="s">
        <v>51</v>
      </c>
      <c r="X2034" s="34">
        <v>575000</v>
      </c>
      <c r="Y2034" s="215" t="str">
        <f t="shared" si="391"/>
        <v>1.13</v>
      </c>
      <c r="Z2034" s="26">
        <f t="shared" si="401"/>
        <v>575000</v>
      </c>
      <c r="AA2034" s="208">
        <v>1.18</v>
      </c>
      <c r="AB2034" s="35">
        <f t="shared" si="399"/>
        <v>600442.47787610628</v>
      </c>
      <c r="AC2034" s="27">
        <f t="shared" si="392"/>
        <v>72053.097345132745</v>
      </c>
      <c r="AD2034" s="212">
        <v>0.12</v>
      </c>
      <c r="AE2034" s="211">
        <f t="shared" si="393"/>
        <v>1</v>
      </c>
      <c r="AF2034" s="211" t="str">
        <f>IF(AND(COUNTIFS($J$18:J2034,J2034)=1,AE2034=1),1,"")</f>
        <v/>
      </c>
      <c r="AG2034" s="211" t="str">
        <f>IF(C2034="","",IF(AND(COUNTIFS($J$18:J2034,J2034)=1,C2034&lt;&gt;""),1,""))</f>
        <v/>
      </c>
      <c r="AH2034" s="211" t="str">
        <f>IF(G2034="","",IF(AND(COUNTIFS($J$18:J2034,J2034)=1,G2034&lt;&gt;""),1,""))</f>
        <v/>
      </c>
      <c r="AI2034" s="28">
        <f t="shared" si="394"/>
        <v>468573419.10712183</v>
      </c>
      <c r="AJ2034" s="28">
        <f t="shared" si="395"/>
        <v>55829466.862621114</v>
      </c>
      <c r="AK2034" s="29">
        <f t="shared" si="396"/>
        <v>0.11914774629983395</v>
      </c>
      <c r="AL2034" s="210"/>
      <c r="AM2034" s="210"/>
      <c r="AN2034" s="210"/>
      <c r="AO2034" s="210"/>
      <c r="AP2034" s="45" t="str">
        <f t="shared" si="397"/>
        <v>CancelCANCEL</v>
      </c>
      <c r="AQ2034" s="45" t="str">
        <f t="shared" si="398"/>
        <v>CancelCANCELRMB</v>
      </c>
    </row>
    <row r="2035" spans="1:43" s="15" customFormat="1">
      <c r="A2035" s="208" t="s">
        <v>171</v>
      </c>
      <c r="B2035" s="209">
        <v>2021</v>
      </c>
      <c r="C2035" s="209">
        <v>4</v>
      </c>
      <c r="D2035" s="57" t="str">
        <f t="shared" si="400"/>
        <v>Q1</v>
      </c>
      <c r="E2035" s="208" t="s">
        <v>171</v>
      </c>
      <c r="F2035" s="208" t="s">
        <v>171</v>
      </c>
      <c r="G2035" s="209" t="s">
        <v>1552</v>
      </c>
      <c r="H2035" s="213" t="s">
        <v>2006</v>
      </c>
      <c r="I2035" s="57" t="str">
        <f t="shared" si="389"/>
        <v>Cancel</v>
      </c>
      <c r="J2035" s="204" t="s">
        <v>2007</v>
      </c>
      <c r="K2035" s="213" t="s">
        <v>2008</v>
      </c>
      <c r="L2035" s="210" t="s">
        <v>55</v>
      </c>
      <c r="M2035" s="208" t="s">
        <v>47</v>
      </c>
      <c r="N2035" s="208">
        <v>1</v>
      </c>
      <c r="O2035" s="208"/>
      <c r="P2035" s="57" t="str">
        <f t="shared" si="390"/>
        <v>MAIN UNIT</v>
      </c>
      <c r="Q2035" s="208" t="s">
        <v>56</v>
      </c>
      <c r="R2035" s="208" t="s">
        <v>49</v>
      </c>
      <c r="S2035" s="208" t="s">
        <v>36</v>
      </c>
      <c r="T2035" s="208" t="s">
        <v>65</v>
      </c>
      <c r="U2035" s="208" t="s">
        <v>66</v>
      </c>
      <c r="V2035" s="208" t="s">
        <v>109</v>
      </c>
      <c r="W2035" s="208" t="s">
        <v>51</v>
      </c>
      <c r="X2035" s="34">
        <v>575000</v>
      </c>
      <c r="Y2035" s="215" t="str">
        <f t="shared" si="391"/>
        <v>1.13</v>
      </c>
      <c r="Z2035" s="26">
        <f t="shared" si="401"/>
        <v>575000</v>
      </c>
      <c r="AA2035" s="208">
        <v>1.18</v>
      </c>
      <c r="AB2035" s="35">
        <f t="shared" si="399"/>
        <v>600442.47787610628</v>
      </c>
      <c r="AC2035" s="27">
        <f t="shared" si="392"/>
        <v>72053.097345132745</v>
      </c>
      <c r="AD2035" s="212">
        <v>0.12</v>
      </c>
      <c r="AE2035" s="211">
        <f t="shared" si="393"/>
        <v>1</v>
      </c>
      <c r="AF2035" s="211" t="str">
        <f>IF(AND(COUNTIFS($J$18:J2035,J2035)=1,AE2035=1),1,"")</f>
        <v/>
      </c>
      <c r="AG2035" s="211" t="str">
        <f>IF(C2035="","",IF(AND(COUNTIFS($J$18:J2035,J2035)=1,C2035&lt;&gt;""),1,""))</f>
        <v/>
      </c>
      <c r="AH2035" s="211" t="str">
        <f>IF(G2035="","",IF(AND(COUNTIFS($J$18:J2035,J2035)=1,G2035&lt;&gt;""),1,""))</f>
        <v/>
      </c>
      <c r="AI2035" s="28">
        <f t="shared" si="394"/>
        <v>468573419.10712183</v>
      </c>
      <c r="AJ2035" s="28">
        <f t="shared" si="395"/>
        <v>55829466.862621114</v>
      </c>
      <c r="AK2035" s="29">
        <f t="shared" si="396"/>
        <v>0.11914774629983395</v>
      </c>
      <c r="AL2035" s="210"/>
      <c r="AM2035" s="210"/>
      <c r="AN2035" s="210"/>
      <c r="AO2035" s="210"/>
      <c r="AP2035" s="45" t="str">
        <f t="shared" si="397"/>
        <v>CancelCANCEL</v>
      </c>
      <c r="AQ2035" s="45" t="str">
        <f t="shared" si="398"/>
        <v>CancelCANCELRMB</v>
      </c>
    </row>
    <row r="2036" spans="1:43" s="15" customFormat="1">
      <c r="A2036" s="208" t="s">
        <v>171</v>
      </c>
      <c r="B2036" s="209">
        <v>2021</v>
      </c>
      <c r="C2036" s="209">
        <v>4</v>
      </c>
      <c r="D2036" s="57" t="str">
        <f t="shared" si="400"/>
        <v>Q1</v>
      </c>
      <c r="E2036" s="208" t="s">
        <v>171</v>
      </c>
      <c r="F2036" s="208" t="s">
        <v>171</v>
      </c>
      <c r="G2036" s="209" t="s">
        <v>1552</v>
      </c>
      <c r="H2036" s="213" t="s">
        <v>2006</v>
      </c>
      <c r="I2036" s="57" t="str">
        <f t="shared" si="389"/>
        <v>Cancel</v>
      </c>
      <c r="J2036" s="204" t="s">
        <v>2007</v>
      </c>
      <c r="K2036" s="213" t="s">
        <v>2008</v>
      </c>
      <c r="L2036" s="210" t="s">
        <v>55</v>
      </c>
      <c r="M2036" s="208" t="s">
        <v>47</v>
      </c>
      <c r="N2036" s="208">
        <v>1</v>
      </c>
      <c r="O2036" s="208"/>
      <c r="P2036" s="57" t="str">
        <f t="shared" si="390"/>
        <v>MAIN UNIT</v>
      </c>
      <c r="Q2036" s="208" t="s">
        <v>56</v>
      </c>
      <c r="R2036" s="208" t="s">
        <v>49</v>
      </c>
      <c r="S2036" s="208" t="s">
        <v>36</v>
      </c>
      <c r="T2036" s="208" t="s">
        <v>65</v>
      </c>
      <c r="U2036" s="208" t="s">
        <v>66</v>
      </c>
      <c r="V2036" s="208" t="s">
        <v>109</v>
      </c>
      <c r="W2036" s="208" t="s">
        <v>51</v>
      </c>
      <c r="X2036" s="34">
        <v>575000</v>
      </c>
      <c r="Y2036" s="215" t="str">
        <f t="shared" si="391"/>
        <v>1.13</v>
      </c>
      <c r="Z2036" s="26">
        <f t="shared" si="401"/>
        <v>575000</v>
      </c>
      <c r="AA2036" s="208">
        <v>1.18</v>
      </c>
      <c r="AB2036" s="35">
        <f t="shared" si="399"/>
        <v>600442.47787610628</v>
      </c>
      <c r="AC2036" s="27">
        <f t="shared" si="392"/>
        <v>72053.097345132745</v>
      </c>
      <c r="AD2036" s="212">
        <v>0.12</v>
      </c>
      <c r="AE2036" s="211">
        <f t="shared" si="393"/>
        <v>1</v>
      </c>
      <c r="AF2036" s="211" t="str">
        <f>IF(AND(COUNTIFS($J$18:J2036,J2036)=1,AE2036=1),1,"")</f>
        <v/>
      </c>
      <c r="AG2036" s="211" t="str">
        <f>IF(C2036="","",IF(AND(COUNTIFS($J$18:J2036,J2036)=1,C2036&lt;&gt;""),1,""))</f>
        <v/>
      </c>
      <c r="AH2036" s="211" t="str">
        <f>IF(G2036="","",IF(AND(COUNTIFS($J$18:J2036,J2036)=1,G2036&lt;&gt;""),1,""))</f>
        <v/>
      </c>
      <c r="AI2036" s="28">
        <f t="shared" si="394"/>
        <v>468573419.10712183</v>
      </c>
      <c r="AJ2036" s="28">
        <f t="shared" si="395"/>
        <v>55829466.862621114</v>
      </c>
      <c r="AK2036" s="29">
        <f t="shared" si="396"/>
        <v>0.11914774629983395</v>
      </c>
      <c r="AL2036" s="210"/>
      <c r="AM2036" s="210"/>
      <c r="AN2036" s="210"/>
      <c r="AO2036" s="210"/>
      <c r="AP2036" s="45" t="str">
        <f t="shared" si="397"/>
        <v>CancelCANCEL</v>
      </c>
      <c r="AQ2036" s="45" t="str">
        <f t="shared" si="398"/>
        <v>CancelCANCELRMB</v>
      </c>
    </row>
    <row r="2037" spans="1:43" s="15" customFormat="1">
      <c r="A2037" s="208" t="s">
        <v>40</v>
      </c>
      <c r="B2037" s="209">
        <v>2021</v>
      </c>
      <c r="C2037" s="209">
        <v>4</v>
      </c>
      <c r="D2037" s="57" t="str">
        <f t="shared" si="400"/>
        <v>Q1</v>
      </c>
      <c r="E2037" s="208" t="s">
        <v>171</v>
      </c>
      <c r="F2037" s="208" t="s">
        <v>171</v>
      </c>
      <c r="G2037" s="209" t="s">
        <v>1552</v>
      </c>
      <c r="H2037" s="213"/>
      <c r="I2037" s="57" t="str">
        <f t="shared" si="389"/>
        <v>Cancel</v>
      </c>
      <c r="J2037" s="204" t="s">
        <v>2009</v>
      </c>
      <c r="K2037" s="213" t="s">
        <v>1546</v>
      </c>
      <c r="L2037" s="210" t="s">
        <v>79</v>
      </c>
      <c r="M2037" s="208" t="s">
        <v>47</v>
      </c>
      <c r="N2037" s="208">
        <v>1</v>
      </c>
      <c r="O2037" s="208"/>
      <c r="P2037" s="57" t="str">
        <f t="shared" si="390"/>
        <v>MAIN UNIT</v>
      </c>
      <c r="Q2037" s="208" t="s">
        <v>48</v>
      </c>
      <c r="R2037" s="208" t="s">
        <v>49</v>
      </c>
      <c r="S2037" s="208" t="s">
        <v>36</v>
      </c>
      <c r="T2037" s="208" t="s">
        <v>65</v>
      </c>
      <c r="U2037" s="208" t="s">
        <v>66</v>
      </c>
      <c r="V2037" s="208" t="s">
        <v>99</v>
      </c>
      <c r="W2037" s="208" t="s">
        <v>96</v>
      </c>
      <c r="X2037" s="34">
        <v>12600000</v>
      </c>
      <c r="Y2037" s="215" t="str">
        <f t="shared" si="391"/>
        <v>1</v>
      </c>
      <c r="Z2037" s="26">
        <f t="shared" si="401"/>
        <v>12600000</v>
      </c>
      <c r="AA2037" s="208">
        <v>7.2400000000000006E-2</v>
      </c>
      <c r="AB2037" s="35">
        <f t="shared" si="399"/>
        <v>912240.00000000012</v>
      </c>
      <c r="AC2037" s="27">
        <f t="shared" si="392"/>
        <v>109468.8</v>
      </c>
      <c r="AD2037" s="207">
        <v>0.12</v>
      </c>
      <c r="AE2037" s="211">
        <f t="shared" si="393"/>
        <v>0</v>
      </c>
      <c r="AF2037" s="211" t="str">
        <f>IF(AND(COUNTIFS($J$18:J2037,J2037)=1,AE2037=1),1,"")</f>
        <v/>
      </c>
      <c r="AG2037" s="211">
        <f>IF(C2037="","",IF(AND(COUNTIFS($J$18:J2037,J2037)=1,C2037&lt;&gt;""),1,""))</f>
        <v>1</v>
      </c>
      <c r="AH2037" s="211">
        <f>IF(G2037="","",IF(AND(COUNTIFS($J$18:J2037,J2037)=1,G2037&lt;&gt;""),1,""))</f>
        <v>1</v>
      </c>
      <c r="AI2037" s="28">
        <f t="shared" si="394"/>
        <v>468573419.10712183</v>
      </c>
      <c r="AJ2037" s="28">
        <f t="shared" si="395"/>
        <v>55829466.862621114</v>
      </c>
      <c r="AK2037" s="29">
        <f t="shared" si="396"/>
        <v>0.11914774629983395</v>
      </c>
      <c r="AL2037" s="210"/>
      <c r="AM2037" s="210"/>
      <c r="AN2037" s="210"/>
      <c r="AO2037" s="210"/>
      <c r="AP2037" s="45" t="str">
        <f t="shared" si="397"/>
        <v>CancelCANCEL</v>
      </c>
      <c r="AQ2037" s="45" t="str">
        <f t="shared" si="398"/>
        <v>CancelCANCELJPY</v>
      </c>
    </row>
    <row r="2038" spans="1:43" s="15" customFormat="1">
      <c r="A2038" s="208" t="s">
        <v>40</v>
      </c>
      <c r="B2038" s="209">
        <v>2021</v>
      </c>
      <c r="C2038" s="209">
        <v>4</v>
      </c>
      <c r="D2038" s="57" t="str">
        <f t="shared" si="400"/>
        <v>Q1</v>
      </c>
      <c r="E2038" s="208" t="s">
        <v>171</v>
      </c>
      <c r="F2038" s="208" t="s">
        <v>171</v>
      </c>
      <c r="G2038" s="209" t="s">
        <v>1552</v>
      </c>
      <c r="H2038" s="213"/>
      <c r="I2038" s="57" t="str">
        <f t="shared" si="389"/>
        <v>Cancel</v>
      </c>
      <c r="J2038" s="204" t="s">
        <v>2009</v>
      </c>
      <c r="K2038" s="213" t="s">
        <v>1546</v>
      </c>
      <c r="L2038" s="210" t="s">
        <v>79</v>
      </c>
      <c r="M2038" s="208" t="s">
        <v>47</v>
      </c>
      <c r="N2038" s="208">
        <v>1</v>
      </c>
      <c r="O2038" s="208"/>
      <c r="P2038" s="57" t="str">
        <f t="shared" si="390"/>
        <v>MAIN UNIT</v>
      </c>
      <c r="Q2038" s="208" t="s">
        <v>48</v>
      </c>
      <c r="R2038" s="208" t="s">
        <v>49</v>
      </c>
      <c r="S2038" s="208" t="s">
        <v>36</v>
      </c>
      <c r="T2038" s="208" t="s">
        <v>65</v>
      </c>
      <c r="U2038" s="208" t="s">
        <v>66</v>
      </c>
      <c r="V2038" s="208" t="s">
        <v>99</v>
      </c>
      <c r="W2038" s="208" t="s">
        <v>96</v>
      </c>
      <c r="X2038" s="34">
        <v>12600000</v>
      </c>
      <c r="Y2038" s="215" t="str">
        <f t="shared" si="391"/>
        <v>1</v>
      </c>
      <c r="Z2038" s="26">
        <f t="shared" si="401"/>
        <v>12600000</v>
      </c>
      <c r="AA2038" s="208">
        <v>7.2400000000000006E-2</v>
      </c>
      <c r="AB2038" s="35">
        <f t="shared" si="399"/>
        <v>912240.00000000012</v>
      </c>
      <c r="AC2038" s="27">
        <f t="shared" si="392"/>
        <v>109468.8</v>
      </c>
      <c r="AD2038" s="207">
        <v>0.12</v>
      </c>
      <c r="AE2038" s="211">
        <f t="shared" si="393"/>
        <v>0</v>
      </c>
      <c r="AF2038" s="211" t="str">
        <f>IF(AND(COUNTIFS($J$18:J2038,J2038)=1,AE2038=1),1,"")</f>
        <v/>
      </c>
      <c r="AG2038" s="211" t="str">
        <f>IF(C2038="","",IF(AND(COUNTIFS($J$18:J2038,J2038)=1,C2038&lt;&gt;""),1,""))</f>
        <v/>
      </c>
      <c r="AH2038" s="211" t="str">
        <f>IF(G2038="","",IF(AND(COUNTIFS($J$18:J2038,J2038)=1,G2038&lt;&gt;""),1,""))</f>
        <v/>
      </c>
      <c r="AI2038" s="28">
        <f t="shared" si="394"/>
        <v>468573419.10712183</v>
      </c>
      <c r="AJ2038" s="28">
        <f t="shared" si="395"/>
        <v>55829466.862621114</v>
      </c>
      <c r="AK2038" s="29">
        <f t="shared" si="396"/>
        <v>0.11914774629983395</v>
      </c>
      <c r="AL2038" s="210"/>
      <c r="AM2038" s="210"/>
      <c r="AN2038" s="210"/>
      <c r="AO2038" s="210"/>
      <c r="AP2038" s="45" t="str">
        <f t="shared" si="397"/>
        <v>CancelCANCEL</v>
      </c>
      <c r="AQ2038" s="45" t="str">
        <f t="shared" si="398"/>
        <v>CancelCANCELJPY</v>
      </c>
    </row>
    <row r="2039" spans="1:43" s="15" customFormat="1">
      <c r="A2039" s="208" t="s">
        <v>40</v>
      </c>
      <c r="B2039" s="209">
        <v>2021</v>
      </c>
      <c r="C2039" s="209">
        <v>4</v>
      </c>
      <c r="D2039" s="57" t="str">
        <f t="shared" si="400"/>
        <v>Q1</v>
      </c>
      <c r="E2039" s="208" t="s">
        <v>171</v>
      </c>
      <c r="F2039" s="208" t="s">
        <v>171</v>
      </c>
      <c r="G2039" s="209" t="s">
        <v>1552</v>
      </c>
      <c r="H2039" s="213"/>
      <c r="I2039" s="57" t="str">
        <f t="shared" si="389"/>
        <v>Cancel</v>
      </c>
      <c r="J2039" s="204" t="s">
        <v>2009</v>
      </c>
      <c r="K2039" s="213" t="s">
        <v>1546</v>
      </c>
      <c r="L2039" s="210" t="s">
        <v>55</v>
      </c>
      <c r="M2039" s="208" t="s">
        <v>47</v>
      </c>
      <c r="N2039" s="208">
        <v>1</v>
      </c>
      <c r="O2039" s="208"/>
      <c r="P2039" s="57" t="str">
        <f t="shared" si="390"/>
        <v>MAIN UNIT</v>
      </c>
      <c r="Q2039" s="208" t="s">
        <v>48</v>
      </c>
      <c r="R2039" s="208" t="s">
        <v>49</v>
      </c>
      <c r="S2039" s="208" t="s">
        <v>36</v>
      </c>
      <c r="T2039" s="208" t="s">
        <v>65</v>
      </c>
      <c r="U2039" s="208" t="s">
        <v>66</v>
      </c>
      <c r="V2039" s="208" t="s">
        <v>99</v>
      </c>
      <c r="W2039" s="208" t="s">
        <v>96</v>
      </c>
      <c r="X2039" s="34">
        <v>11498600</v>
      </c>
      <c r="Y2039" s="215" t="str">
        <f t="shared" si="391"/>
        <v>1</v>
      </c>
      <c r="Z2039" s="26">
        <f t="shared" si="401"/>
        <v>11498600</v>
      </c>
      <c r="AA2039" s="208">
        <v>7.2400000000000006E-2</v>
      </c>
      <c r="AB2039" s="35">
        <f t="shared" si="399"/>
        <v>832498.64</v>
      </c>
      <c r="AC2039" s="27">
        <f t="shared" si="392"/>
        <v>99899.836800000005</v>
      </c>
      <c r="AD2039" s="207">
        <v>0.12</v>
      </c>
      <c r="AE2039" s="211">
        <f t="shared" si="393"/>
        <v>0</v>
      </c>
      <c r="AF2039" s="211" t="str">
        <f>IF(AND(COUNTIFS($J$18:J2039,J2039)=1,AE2039=1),1,"")</f>
        <v/>
      </c>
      <c r="AG2039" s="211" t="str">
        <f>IF(C2039="","",IF(AND(COUNTIFS($J$18:J2039,J2039)=1,C2039&lt;&gt;""),1,""))</f>
        <v/>
      </c>
      <c r="AH2039" s="211" t="str">
        <f>IF(G2039="","",IF(AND(COUNTIFS($J$18:J2039,J2039)=1,G2039&lt;&gt;""),1,""))</f>
        <v/>
      </c>
      <c r="AI2039" s="28">
        <f t="shared" si="394"/>
        <v>468573419.10712183</v>
      </c>
      <c r="AJ2039" s="28">
        <f t="shared" si="395"/>
        <v>55829466.862621114</v>
      </c>
      <c r="AK2039" s="29">
        <f t="shared" si="396"/>
        <v>0.11914774629983395</v>
      </c>
      <c r="AL2039" s="210"/>
      <c r="AM2039" s="210"/>
      <c r="AN2039" s="210"/>
      <c r="AO2039" s="210"/>
      <c r="AP2039" s="45" t="str">
        <f t="shared" si="397"/>
        <v>CancelCANCEL</v>
      </c>
      <c r="AQ2039" s="45" t="str">
        <f t="shared" si="398"/>
        <v>CancelCANCELJPY</v>
      </c>
    </row>
    <row r="2040" spans="1:43" s="15" customFormat="1">
      <c r="A2040" s="208" t="s">
        <v>40</v>
      </c>
      <c r="B2040" s="209">
        <v>2021</v>
      </c>
      <c r="C2040" s="209">
        <v>4</v>
      </c>
      <c r="D2040" s="57" t="str">
        <f t="shared" si="400"/>
        <v>Q1</v>
      </c>
      <c r="E2040" s="208" t="s">
        <v>171</v>
      </c>
      <c r="F2040" s="208" t="s">
        <v>171</v>
      </c>
      <c r="G2040" s="209" t="s">
        <v>1552</v>
      </c>
      <c r="H2040" s="213"/>
      <c r="I2040" s="57" t="str">
        <f t="shared" si="389"/>
        <v>Cancel</v>
      </c>
      <c r="J2040" s="204" t="s">
        <v>2009</v>
      </c>
      <c r="K2040" s="213" t="s">
        <v>1546</v>
      </c>
      <c r="L2040" s="210" t="s">
        <v>55</v>
      </c>
      <c r="M2040" s="208" t="s">
        <v>47</v>
      </c>
      <c r="N2040" s="208">
        <v>1</v>
      </c>
      <c r="O2040" s="208"/>
      <c r="P2040" s="57" t="str">
        <f t="shared" si="390"/>
        <v>MAIN UNIT</v>
      </c>
      <c r="Q2040" s="208" t="s">
        <v>48</v>
      </c>
      <c r="R2040" s="208" t="s">
        <v>49</v>
      </c>
      <c r="S2040" s="208" t="s">
        <v>36</v>
      </c>
      <c r="T2040" s="208" t="s">
        <v>65</v>
      </c>
      <c r="U2040" s="208" t="s">
        <v>66</v>
      </c>
      <c r="V2040" s="208" t="s">
        <v>99</v>
      </c>
      <c r="W2040" s="208" t="s">
        <v>96</v>
      </c>
      <c r="X2040" s="34">
        <v>11498600</v>
      </c>
      <c r="Y2040" s="215" t="str">
        <f t="shared" si="391"/>
        <v>1</v>
      </c>
      <c r="Z2040" s="26">
        <f t="shared" si="401"/>
        <v>11498600</v>
      </c>
      <c r="AA2040" s="208">
        <v>7.2400000000000006E-2</v>
      </c>
      <c r="AB2040" s="35">
        <f t="shared" si="399"/>
        <v>832498.64</v>
      </c>
      <c r="AC2040" s="27">
        <f t="shared" si="392"/>
        <v>99899.836800000005</v>
      </c>
      <c r="AD2040" s="207">
        <v>0.12</v>
      </c>
      <c r="AE2040" s="211">
        <f t="shared" si="393"/>
        <v>0</v>
      </c>
      <c r="AF2040" s="211" t="str">
        <f>IF(AND(COUNTIFS($J$18:J2040,J2040)=1,AE2040=1),1,"")</f>
        <v/>
      </c>
      <c r="AG2040" s="211" t="str">
        <f>IF(C2040="","",IF(AND(COUNTIFS($J$18:J2040,J2040)=1,C2040&lt;&gt;""),1,""))</f>
        <v/>
      </c>
      <c r="AH2040" s="211" t="str">
        <f>IF(G2040="","",IF(AND(COUNTIFS($J$18:J2040,J2040)=1,G2040&lt;&gt;""),1,""))</f>
        <v/>
      </c>
      <c r="AI2040" s="28">
        <f t="shared" si="394"/>
        <v>468573419.10712183</v>
      </c>
      <c r="AJ2040" s="28">
        <f t="shared" si="395"/>
        <v>55829466.862621114</v>
      </c>
      <c r="AK2040" s="29">
        <f t="shared" si="396"/>
        <v>0.11914774629983395</v>
      </c>
      <c r="AL2040" s="210"/>
      <c r="AM2040" s="210"/>
      <c r="AN2040" s="210"/>
      <c r="AO2040" s="210"/>
      <c r="AP2040" s="45" t="str">
        <f t="shared" si="397"/>
        <v>CancelCANCEL</v>
      </c>
      <c r="AQ2040" s="45" t="str">
        <f t="shared" si="398"/>
        <v>CancelCANCELJPY</v>
      </c>
    </row>
    <row r="2041" spans="1:43" s="15" customFormat="1">
      <c r="A2041" s="208" t="s">
        <v>171</v>
      </c>
      <c r="B2041" s="209">
        <v>2021</v>
      </c>
      <c r="C2041" s="209">
        <v>3</v>
      </c>
      <c r="D2041" s="57" t="str">
        <f t="shared" si="400"/>
        <v>Q4</v>
      </c>
      <c r="E2041" s="208" t="s">
        <v>171</v>
      </c>
      <c r="F2041" s="208" t="s">
        <v>171</v>
      </c>
      <c r="G2041" s="209" t="s">
        <v>1552</v>
      </c>
      <c r="H2041" s="213" t="s">
        <v>2010</v>
      </c>
      <c r="I2041" s="57" t="str">
        <f t="shared" si="389"/>
        <v>Cancel</v>
      </c>
      <c r="J2041" s="204" t="s">
        <v>2011</v>
      </c>
      <c r="K2041" s="213" t="s">
        <v>1584</v>
      </c>
      <c r="L2041" s="210" t="s">
        <v>55</v>
      </c>
      <c r="M2041" s="208" t="s">
        <v>47</v>
      </c>
      <c r="N2041" s="208">
        <v>1</v>
      </c>
      <c r="O2041" s="208"/>
      <c r="P2041" s="57" t="str">
        <f t="shared" si="390"/>
        <v>MAIN UNIT</v>
      </c>
      <c r="Q2041" s="208" t="s">
        <v>48</v>
      </c>
      <c r="R2041" s="208" t="s">
        <v>49</v>
      </c>
      <c r="S2041" s="208" t="s">
        <v>37</v>
      </c>
      <c r="T2041" s="208" t="s">
        <v>155</v>
      </c>
      <c r="U2041" s="208" t="s">
        <v>76</v>
      </c>
      <c r="V2041" s="208" t="s">
        <v>71</v>
      </c>
      <c r="W2041" s="208" t="s">
        <v>51</v>
      </c>
      <c r="X2041" s="34">
        <v>480000</v>
      </c>
      <c r="Y2041" s="215" t="str">
        <f t="shared" si="391"/>
        <v>1.13</v>
      </c>
      <c r="Z2041" s="26">
        <f t="shared" si="401"/>
        <v>480000</v>
      </c>
      <c r="AA2041" s="208">
        <v>1.2</v>
      </c>
      <c r="AB2041" s="35">
        <f t="shared" si="399"/>
        <v>509734.51327433629</v>
      </c>
      <c r="AC2041" s="27">
        <f t="shared" si="392"/>
        <v>61168.14159292035</v>
      </c>
      <c r="AD2041" s="212">
        <v>0.12</v>
      </c>
      <c r="AE2041" s="211">
        <f t="shared" si="393"/>
        <v>0</v>
      </c>
      <c r="AF2041" s="211" t="str">
        <f>IF(AND(COUNTIFS($J$18:J2041,J2041)=1,AE2041=1),1,"")</f>
        <v/>
      </c>
      <c r="AG2041" s="211">
        <f>IF(C2041="","",IF(AND(COUNTIFS($J$18:J2041,J2041)=1,C2041&lt;&gt;""),1,""))</f>
        <v>1</v>
      </c>
      <c r="AH2041" s="211">
        <f>IF(G2041="","",IF(AND(COUNTIFS($J$18:J2041,J2041)=1,G2041&lt;&gt;""),1,""))</f>
        <v>1</v>
      </c>
      <c r="AI2041" s="28">
        <f t="shared" si="394"/>
        <v>468573419.10712183</v>
      </c>
      <c r="AJ2041" s="28">
        <f t="shared" si="395"/>
        <v>55829466.862621114</v>
      </c>
      <c r="AK2041" s="29">
        <f t="shared" si="396"/>
        <v>0.11914774629983395</v>
      </c>
      <c r="AL2041" s="210"/>
      <c r="AM2041" s="210"/>
      <c r="AN2041" s="210"/>
      <c r="AO2041" s="210"/>
      <c r="AP2041" s="45" t="str">
        <f t="shared" si="397"/>
        <v>CancelCANCEL</v>
      </c>
      <c r="AQ2041" s="45" t="str">
        <f t="shared" si="398"/>
        <v>CancelCANCELRMB</v>
      </c>
    </row>
    <row r="2042" spans="1:43" s="15" customFormat="1">
      <c r="A2042" s="208" t="s">
        <v>171</v>
      </c>
      <c r="B2042" s="209">
        <v>2021</v>
      </c>
      <c r="C2042" s="209">
        <v>4</v>
      </c>
      <c r="D2042" s="57" t="str">
        <f t="shared" si="400"/>
        <v>Q1</v>
      </c>
      <c r="E2042" s="208" t="s">
        <v>171</v>
      </c>
      <c r="F2042" s="208" t="s">
        <v>171</v>
      </c>
      <c r="G2042" s="209" t="s">
        <v>1552</v>
      </c>
      <c r="H2042" s="213" t="s">
        <v>2006</v>
      </c>
      <c r="I2042" s="57" t="str">
        <f t="shared" si="389"/>
        <v>Cancel</v>
      </c>
      <c r="J2042" s="204" t="s">
        <v>2012</v>
      </c>
      <c r="K2042" s="213" t="s">
        <v>2013</v>
      </c>
      <c r="L2042" s="210" t="s">
        <v>55</v>
      </c>
      <c r="M2042" s="208" t="s">
        <v>47</v>
      </c>
      <c r="N2042" s="208">
        <v>1</v>
      </c>
      <c r="O2042" s="208"/>
      <c r="P2042" s="57" t="str">
        <f t="shared" si="390"/>
        <v>MAIN UNIT</v>
      </c>
      <c r="Q2042" s="208" t="s">
        <v>56</v>
      </c>
      <c r="R2042" s="208" t="s">
        <v>49</v>
      </c>
      <c r="S2042" s="208" t="s">
        <v>37</v>
      </c>
      <c r="T2042" s="208" t="s">
        <v>276</v>
      </c>
      <c r="U2042" s="208" t="s">
        <v>58</v>
      </c>
      <c r="V2042" s="208" t="s">
        <v>59</v>
      </c>
      <c r="W2042" s="208" t="s">
        <v>51</v>
      </c>
      <c r="X2042" s="34">
        <v>621300</v>
      </c>
      <c r="Y2042" s="215" t="str">
        <f t="shared" si="391"/>
        <v>1.13</v>
      </c>
      <c r="Z2042" s="26">
        <f t="shared" si="401"/>
        <v>621300</v>
      </c>
      <c r="AA2042" s="208">
        <v>1.2</v>
      </c>
      <c r="AB2042" s="35">
        <f t="shared" si="399"/>
        <v>659787.61061946908</v>
      </c>
      <c r="AC2042" s="27">
        <f t="shared" si="392"/>
        <v>79174.513274336292</v>
      </c>
      <c r="AD2042" s="212">
        <v>0.12</v>
      </c>
      <c r="AE2042" s="211">
        <f t="shared" si="393"/>
        <v>1</v>
      </c>
      <c r="AF2042" s="211">
        <f>IF(AND(COUNTIFS($J$18:J2042,J2042)=1,AE2042=1),1,"")</f>
        <v>1</v>
      </c>
      <c r="AG2042" s="211">
        <f>IF(C2042="","",IF(AND(COUNTIFS($J$18:J2042,J2042)=1,C2042&lt;&gt;""),1,""))</f>
        <v>1</v>
      </c>
      <c r="AH2042" s="211">
        <f>IF(G2042="","",IF(AND(COUNTIFS($J$18:J2042,J2042)=1,G2042&lt;&gt;""),1,""))</f>
        <v>1</v>
      </c>
      <c r="AI2042" s="28">
        <f t="shared" si="394"/>
        <v>468573419.10712183</v>
      </c>
      <c r="AJ2042" s="28">
        <f t="shared" si="395"/>
        <v>55829466.862621114</v>
      </c>
      <c r="AK2042" s="29">
        <f t="shared" si="396"/>
        <v>0.11914774629983395</v>
      </c>
      <c r="AL2042" s="210"/>
      <c r="AM2042" s="210"/>
      <c r="AN2042" s="210"/>
      <c r="AO2042" s="210"/>
      <c r="AP2042" s="45" t="str">
        <f t="shared" si="397"/>
        <v>CancelCANCEL</v>
      </c>
      <c r="AQ2042" s="45" t="str">
        <f t="shared" si="398"/>
        <v>CancelCANCELRMB</v>
      </c>
    </row>
    <row r="2043" spans="1:43" s="15" customFormat="1">
      <c r="A2043" s="208" t="s">
        <v>40</v>
      </c>
      <c r="B2043" s="209">
        <v>2021</v>
      </c>
      <c r="C2043" s="209">
        <v>4</v>
      </c>
      <c r="D2043" s="57" t="str">
        <f t="shared" si="400"/>
        <v>Q1</v>
      </c>
      <c r="E2043" s="208" t="s">
        <v>171</v>
      </c>
      <c r="F2043" s="208" t="s">
        <v>171</v>
      </c>
      <c r="G2043" s="209" t="s">
        <v>171</v>
      </c>
      <c r="H2043" s="213"/>
      <c r="I2043" s="57" t="str">
        <f t="shared" si="389"/>
        <v>Cancel</v>
      </c>
      <c r="J2043" s="204" t="s">
        <v>2014</v>
      </c>
      <c r="K2043" s="213" t="s">
        <v>1635</v>
      </c>
      <c r="L2043" s="210" t="s">
        <v>55</v>
      </c>
      <c r="M2043" s="208" t="s">
        <v>47</v>
      </c>
      <c r="N2043" s="208">
        <v>1</v>
      </c>
      <c r="O2043" s="208"/>
      <c r="P2043" s="57" t="str">
        <f t="shared" si="390"/>
        <v>MAIN UNIT</v>
      </c>
      <c r="Q2043" s="208" t="s">
        <v>48</v>
      </c>
      <c r="R2043" s="208" t="s">
        <v>49</v>
      </c>
      <c r="S2043" s="208" t="s">
        <v>37</v>
      </c>
      <c r="T2043" s="208" t="s">
        <v>155</v>
      </c>
      <c r="U2043" s="208" t="s">
        <v>76</v>
      </c>
      <c r="V2043" s="208" t="s">
        <v>71</v>
      </c>
      <c r="W2043" s="208" t="s">
        <v>51</v>
      </c>
      <c r="X2043" s="34">
        <v>500000</v>
      </c>
      <c r="Y2043" s="215" t="str">
        <f t="shared" si="391"/>
        <v>1.13</v>
      </c>
      <c r="Z2043" s="26">
        <f t="shared" si="401"/>
        <v>500000</v>
      </c>
      <c r="AA2043" s="208">
        <v>1.175</v>
      </c>
      <c r="AB2043" s="35">
        <f t="shared" si="399"/>
        <v>519911.50442477886</v>
      </c>
      <c r="AC2043" s="27">
        <f t="shared" si="392"/>
        <v>62389.38053097346</v>
      </c>
      <c r="AD2043" s="212">
        <v>0.12</v>
      </c>
      <c r="AE2043" s="211">
        <f t="shared" si="393"/>
        <v>0</v>
      </c>
      <c r="AF2043" s="211" t="str">
        <f>IF(AND(COUNTIFS($J$18:J2043,J2043)=1,AE2043=1),1,"")</f>
        <v/>
      </c>
      <c r="AG2043" s="211">
        <f>IF(C2043="","",IF(AND(COUNTIFS($J$18:J2043,J2043)=1,C2043&lt;&gt;""),1,""))</f>
        <v>1</v>
      </c>
      <c r="AH2043" s="211">
        <f>IF(G2043="","",IF(AND(COUNTIFS($J$18:J2043,J2043)=1,G2043&lt;&gt;""),1,""))</f>
        <v>1</v>
      </c>
      <c r="AI2043" s="28">
        <f t="shared" si="394"/>
        <v>468573419.10712183</v>
      </c>
      <c r="AJ2043" s="28">
        <f t="shared" si="395"/>
        <v>55829466.862621114</v>
      </c>
      <c r="AK2043" s="29">
        <f t="shared" si="396"/>
        <v>0.11914774629983395</v>
      </c>
      <c r="AL2043" s="210"/>
      <c r="AM2043" s="210"/>
      <c r="AN2043" s="210"/>
      <c r="AO2043" s="210"/>
      <c r="AP2043" s="45" t="str">
        <f t="shared" si="397"/>
        <v>CancelCancel</v>
      </c>
      <c r="AQ2043" s="45" t="str">
        <f t="shared" si="398"/>
        <v>CancelCancelRMB</v>
      </c>
    </row>
    <row r="2044" spans="1:43" s="15" customFormat="1">
      <c r="A2044" s="208" t="s">
        <v>40</v>
      </c>
      <c r="B2044" s="209">
        <v>2021</v>
      </c>
      <c r="C2044" s="209">
        <v>4</v>
      </c>
      <c r="D2044" s="57" t="str">
        <f t="shared" si="400"/>
        <v>Q1</v>
      </c>
      <c r="E2044" s="208" t="s">
        <v>171</v>
      </c>
      <c r="F2044" s="208" t="s">
        <v>171</v>
      </c>
      <c r="G2044" s="209" t="s">
        <v>171</v>
      </c>
      <c r="H2044" s="213"/>
      <c r="I2044" s="57" t="str">
        <f t="shared" si="389"/>
        <v>Cancel</v>
      </c>
      <c r="J2044" s="204" t="s">
        <v>2014</v>
      </c>
      <c r="K2044" s="213" t="s">
        <v>1635</v>
      </c>
      <c r="L2044" s="210" t="s">
        <v>55</v>
      </c>
      <c r="M2044" s="208" t="s">
        <v>47</v>
      </c>
      <c r="N2044" s="208">
        <v>1</v>
      </c>
      <c r="O2044" s="208"/>
      <c r="P2044" s="57" t="str">
        <f t="shared" si="390"/>
        <v>MAIN UNIT</v>
      </c>
      <c r="Q2044" s="208" t="s">
        <v>48</v>
      </c>
      <c r="R2044" s="208" t="s">
        <v>49</v>
      </c>
      <c r="S2044" s="208" t="s">
        <v>37</v>
      </c>
      <c r="T2044" s="208" t="s">
        <v>155</v>
      </c>
      <c r="U2044" s="208" t="s">
        <v>76</v>
      </c>
      <c r="V2044" s="208" t="s">
        <v>71</v>
      </c>
      <c r="W2044" s="208" t="s">
        <v>51</v>
      </c>
      <c r="X2044" s="34">
        <v>500000</v>
      </c>
      <c r="Y2044" s="215" t="str">
        <f t="shared" si="391"/>
        <v>1.13</v>
      </c>
      <c r="Z2044" s="26">
        <f t="shared" si="401"/>
        <v>500000</v>
      </c>
      <c r="AA2044" s="208">
        <v>1.175</v>
      </c>
      <c r="AB2044" s="35">
        <f t="shared" si="399"/>
        <v>519911.50442477886</v>
      </c>
      <c r="AC2044" s="27">
        <f t="shared" si="392"/>
        <v>62389.38053097346</v>
      </c>
      <c r="AD2044" s="212">
        <v>0.12</v>
      </c>
      <c r="AE2044" s="211">
        <f t="shared" si="393"/>
        <v>0</v>
      </c>
      <c r="AF2044" s="211" t="str">
        <f>IF(AND(COUNTIFS($J$18:J2044,J2044)=1,AE2044=1),1,"")</f>
        <v/>
      </c>
      <c r="AG2044" s="211" t="str">
        <f>IF(C2044="","",IF(AND(COUNTIFS($J$18:J2044,J2044)=1,C2044&lt;&gt;""),1,""))</f>
        <v/>
      </c>
      <c r="AH2044" s="211" t="str">
        <f>IF(G2044="","",IF(AND(COUNTIFS($J$18:J2044,J2044)=1,G2044&lt;&gt;""),1,""))</f>
        <v/>
      </c>
      <c r="AI2044" s="28">
        <f t="shared" si="394"/>
        <v>468573419.10712183</v>
      </c>
      <c r="AJ2044" s="28">
        <f t="shared" si="395"/>
        <v>55829466.862621114</v>
      </c>
      <c r="AK2044" s="29">
        <f t="shared" si="396"/>
        <v>0.11914774629983395</v>
      </c>
      <c r="AL2044" s="210"/>
      <c r="AM2044" s="210"/>
      <c r="AN2044" s="210"/>
      <c r="AO2044" s="210"/>
      <c r="AP2044" s="45" t="str">
        <f t="shared" si="397"/>
        <v>CancelCancel</v>
      </c>
      <c r="AQ2044" s="45" t="str">
        <f t="shared" si="398"/>
        <v>CancelCancelRMB</v>
      </c>
    </row>
    <row r="2045" spans="1:43" s="15" customFormat="1">
      <c r="A2045" s="208" t="s">
        <v>171</v>
      </c>
      <c r="B2045" s="209">
        <v>2021</v>
      </c>
      <c r="C2045" s="209">
        <v>4</v>
      </c>
      <c r="D2045" s="57" t="str">
        <f t="shared" si="400"/>
        <v>Q1</v>
      </c>
      <c r="E2045" s="208" t="s">
        <v>171</v>
      </c>
      <c r="F2045" s="208" t="s">
        <v>171</v>
      </c>
      <c r="G2045" s="209" t="s">
        <v>1552</v>
      </c>
      <c r="H2045" s="213"/>
      <c r="I2045" s="57" t="str">
        <f t="shared" si="389"/>
        <v>Cancel</v>
      </c>
      <c r="J2045" s="204" t="s">
        <v>2015</v>
      </c>
      <c r="K2045" s="213" t="s">
        <v>2016</v>
      </c>
      <c r="L2045" s="210" t="s">
        <v>79</v>
      </c>
      <c r="M2045" s="208" t="s">
        <v>47</v>
      </c>
      <c r="N2045" s="208">
        <v>1</v>
      </c>
      <c r="O2045" s="208"/>
      <c r="P2045" s="57" t="str">
        <f t="shared" si="390"/>
        <v>MAIN UNIT</v>
      </c>
      <c r="Q2045" s="208" t="s">
        <v>48</v>
      </c>
      <c r="R2045" s="208" t="s">
        <v>49</v>
      </c>
      <c r="S2045" s="208" t="s">
        <v>38</v>
      </c>
      <c r="T2045" s="208" t="s">
        <v>894</v>
      </c>
      <c r="U2045" s="208" t="s">
        <v>137</v>
      </c>
      <c r="V2045" s="208" t="s">
        <v>530</v>
      </c>
      <c r="W2045" s="208" t="s">
        <v>51</v>
      </c>
      <c r="X2045" s="34">
        <v>979000</v>
      </c>
      <c r="Y2045" s="215" t="str">
        <f t="shared" si="391"/>
        <v>1.13</v>
      </c>
      <c r="Z2045" s="26">
        <f t="shared" si="401"/>
        <v>979000</v>
      </c>
      <c r="AA2045" s="208">
        <v>1.175</v>
      </c>
      <c r="AB2045" s="35">
        <f t="shared" si="399"/>
        <v>1017986.725663717</v>
      </c>
      <c r="AC2045" s="27">
        <f t="shared" si="392"/>
        <v>122158.40707964604</v>
      </c>
      <c r="AD2045" s="212">
        <v>0.12</v>
      </c>
      <c r="AE2045" s="211">
        <f t="shared" si="393"/>
        <v>0</v>
      </c>
      <c r="AF2045" s="211" t="str">
        <f>IF(AND(COUNTIFS($J$18:J2045,J2045)=1,AE2045=1),1,"")</f>
        <v/>
      </c>
      <c r="AG2045" s="211">
        <f>IF(C2045="","",IF(AND(COUNTIFS($J$18:J2045,J2045)=1,C2045&lt;&gt;""),1,""))</f>
        <v>1</v>
      </c>
      <c r="AH2045" s="211">
        <f>IF(G2045="","",IF(AND(COUNTIFS($J$18:J2045,J2045)=1,G2045&lt;&gt;""),1,""))</f>
        <v>1</v>
      </c>
      <c r="AI2045" s="28">
        <f t="shared" si="394"/>
        <v>468573419.10712183</v>
      </c>
      <c r="AJ2045" s="28">
        <f t="shared" si="395"/>
        <v>55829466.862621114</v>
      </c>
      <c r="AK2045" s="29">
        <f t="shared" si="396"/>
        <v>0.11914774629983395</v>
      </c>
      <c r="AL2045" s="210"/>
      <c r="AM2045" s="210"/>
      <c r="AN2045" s="210"/>
      <c r="AO2045" s="210"/>
      <c r="AP2045" s="45" t="str">
        <f t="shared" si="397"/>
        <v>CancelCANCEL</v>
      </c>
      <c r="AQ2045" s="45" t="str">
        <f t="shared" si="398"/>
        <v>CancelCANCELRMB</v>
      </c>
    </row>
    <row r="2046" spans="1:43" s="15" customFormat="1">
      <c r="A2046" s="208" t="s">
        <v>40</v>
      </c>
      <c r="B2046" s="209">
        <v>2021</v>
      </c>
      <c r="C2046" s="209">
        <v>4</v>
      </c>
      <c r="D2046" s="57" t="str">
        <f t="shared" si="400"/>
        <v>Q1</v>
      </c>
      <c r="E2046" s="208" t="s">
        <v>171</v>
      </c>
      <c r="F2046" s="208" t="s">
        <v>171</v>
      </c>
      <c r="G2046" s="209" t="s">
        <v>1552</v>
      </c>
      <c r="H2046" s="213" t="s">
        <v>2017</v>
      </c>
      <c r="I2046" s="57" t="str">
        <f t="shared" si="389"/>
        <v>Cancel</v>
      </c>
      <c r="J2046" s="204" t="s">
        <v>2018</v>
      </c>
      <c r="K2046" s="213" t="s">
        <v>1541</v>
      </c>
      <c r="L2046" s="210" t="s">
        <v>79</v>
      </c>
      <c r="M2046" s="208" t="s">
        <v>47</v>
      </c>
      <c r="N2046" s="208">
        <v>1</v>
      </c>
      <c r="O2046" s="208"/>
      <c r="P2046" s="57" t="str">
        <f t="shared" si="390"/>
        <v>MAIN UNIT</v>
      </c>
      <c r="Q2046" s="208" t="s">
        <v>48</v>
      </c>
      <c r="R2046" s="208" t="s">
        <v>49</v>
      </c>
      <c r="S2046" s="208" t="s">
        <v>36</v>
      </c>
      <c r="T2046" s="208" t="s">
        <v>65</v>
      </c>
      <c r="U2046" s="208" t="s">
        <v>66</v>
      </c>
      <c r="V2046" s="208" t="s">
        <v>114</v>
      </c>
      <c r="W2046" s="208" t="s">
        <v>96</v>
      </c>
      <c r="X2046" s="34">
        <v>12600000</v>
      </c>
      <c r="Y2046" s="215" t="str">
        <f t="shared" si="391"/>
        <v>1</v>
      </c>
      <c r="Z2046" s="26">
        <f t="shared" si="401"/>
        <v>12600000</v>
      </c>
      <c r="AA2046" s="208">
        <v>6.25E-2</v>
      </c>
      <c r="AB2046" s="35">
        <f t="shared" si="399"/>
        <v>787500</v>
      </c>
      <c r="AC2046" s="27">
        <f t="shared" si="392"/>
        <v>94500</v>
      </c>
      <c r="AD2046" s="212">
        <v>0.12</v>
      </c>
      <c r="AE2046" s="211">
        <f t="shared" si="393"/>
        <v>0</v>
      </c>
      <c r="AF2046" s="211" t="str">
        <f>IF(AND(COUNTIFS($J$18:J2046,J2046)=1,AE2046=1),1,"")</f>
        <v/>
      </c>
      <c r="AG2046" s="211">
        <f>IF(C2046="","",IF(AND(COUNTIFS($J$18:J2046,J2046)=1,C2046&lt;&gt;""),1,""))</f>
        <v>1</v>
      </c>
      <c r="AH2046" s="211">
        <f>IF(G2046="","",IF(AND(COUNTIFS($J$18:J2046,J2046)=1,G2046&lt;&gt;""),1,""))</f>
        <v>1</v>
      </c>
      <c r="AI2046" s="28">
        <f t="shared" si="394"/>
        <v>468573419.10712183</v>
      </c>
      <c r="AJ2046" s="28">
        <f t="shared" si="395"/>
        <v>55829466.862621114</v>
      </c>
      <c r="AK2046" s="29">
        <f t="shared" si="396"/>
        <v>0.11914774629983395</v>
      </c>
      <c r="AL2046" s="210"/>
      <c r="AM2046" s="210"/>
      <c r="AN2046" s="210"/>
      <c r="AO2046" s="210"/>
      <c r="AP2046" s="45" t="str">
        <f t="shared" si="397"/>
        <v>CancelCANCEL</v>
      </c>
      <c r="AQ2046" s="45" t="str">
        <f t="shared" si="398"/>
        <v>CancelCANCELJPY</v>
      </c>
    </row>
    <row r="2047" spans="1:43" s="15" customFormat="1">
      <c r="A2047" s="208" t="s">
        <v>40</v>
      </c>
      <c r="B2047" s="209">
        <v>2021</v>
      </c>
      <c r="C2047" s="209">
        <v>4</v>
      </c>
      <c r="D2047" s="57" t="str">
        <f t="shared" si="400"/>
        <v>Q1</v>
      </c>
      <c r="E2047" s="208" t="s">
        <v>171</v>
      </c>
      <c r="F2047" s="208" t="s">
        <v>171</v>
      </c>
      <c r="G2047" s="209" t="s">
        <v>1552</v>
      </c>
      <c r="H2047" s="213" t="s">
        <v>2017</v>
      </c>
      <c r="I2047" s="57" t="str">
        <f t="shared" si="389"/>
        <v>Cancel</v>
      </c>
      <c r="J2047" s="204" t="s">
        <v>2018</v>
      </c>
      <c r="K2047" s="213" t="s">
        <v>1541</v>
      </c>
      <c r="L2047" s="210" t="s">
        <v>55</v>
      </c>
      <c r="M2047" s="208" t="s">
        <v>47</v>
      </c>
      <c r="N2047" s="208">
        <v>1</v>
      </c>
      <c r="O2047" s="208"/>
      <c r="P2047" s="57" t="str">
        <f t="shared" si="390"/>
        <v>MAIN UNIT</v>
      </c>
      <c r="Q2047" s="208" t="s">
        <v>48</v>
      </c>
      <c r="R2047" s="208" t="s">
        <v>49</v>
      </c>
      <c r="S2047" s="208" t="s">
        <v>36</v>
      </c>
      <c r="T2047" s="208" t="s">
        <v>65</v>
      </c>
      <c r="U2047" s="208" t="s">
        <v>66</v>
      </c>
      <c r="V2047" s="208" t="s">
        <v>114</v>
      </c>
      <c r="W2047" s="208" t="s">
        <v>96</v>
      </c>
      <c r="X2047" s="34">
        <v>8958000</v>
      </c>
      <c r="Y2047" s="215" t="str">
        <f t="shared" si="391"/>
        <v>1</v>
      </c>
      <c r="Z2047" s="26">
        <f t="shared" si="401"/>
        <v>8958000</v>
      </c>
      <c r="AA2047" s="208">
        <v>6.25E-2</v>
      </c>
      <c r="AB2047" s="35">
        <f t="shared" si="399"/>
        <v>559875</v>
      </c>
      <c r="AC2047" s="27">
        <f t="shared" si="392"/>
        <v>67185</v>
      </c>
      <c r="AD2047" s="212">
        <v>0.12</v>
      </c>
      <c r="AE2047" s="211">
        <f t="shared" si="393"/>
        <v>0</v>
      </c>
      <c r="AF2047" s="211" t="str">
        <f>IF(AND(COUNTIFS($J$18:J2047,J2047)=1,AE2047=1),1,"")</f>
        <v/>
      </c>
      <c r="AG2047" s="211" t="str">
        <f>IF(C2047="","",IF(AND(COUNTIFS($J$18:J2047,J2047)=1,C2047&lt;&gt;""),1,""))</f>
        <v/>
      </c>
      <c r="AH2047" s="211" t="str">
        <f>IF(G2047="","",IF(AND(COUNTIFS($J$18:J2047,J2047)=1,G2047&lt;&gt;""),1,""))</f>
        <v/>
      </c>
      <c r="AI2047" s="28">
        <f t="shared" si="394"/>
        <v>468573419.10712183</v>
      </c>
      <c r="AJ2047" s="28">
        <f t="shared" si="395"/>
        <v>55829466.862621114</v>
      </c>
      <c r="AK2047" s="29">
        <f t="shared" si="396"/>
        <v>0.11914774629983395</v>
      </c>
      <c r="AL2047" s="210"/>
      <c r="AM2047" s="210"/>
      <c r="AN2047" s="210"/>
      <c r="AO2047" s="210"/>
      <c r="AP2047" s="45" t="str">
        <f t="shared" si="397"/>
        <v>CancelCANCEL</v>
      </c>
      <c r="AQ2047" s="45" t="str">
        <f t="shared" si="398"/>
        <v>CancelCANCELJPY</v>
      </c>
    </row>
    <row r="2048" spans="1:43" s="15" customFormat="1">
      <c r="A2048" s="208" t="s">
        <v>40</v>
      </c>
      <c r="B2048" s="209">
        <v>2021</v>
      </c>
      <c r="C2048" s="209">
        <v>4</v>
      </c>
      <c r="D2048" s="57" t="str">
        <f t="shared" si="400"/>
        <v>Q1</v>
      </c>
      <c r="E2048" s="208" t="s">
        <v>171</v>
      </c>
      <c r="F2048" s="208" t="s">
        <v>171</v>
      </c>
      <c r="G2048" s="209" t="s">
        <v>1552</v>
      </c>
      <c r="H2048" s="213"/>
      <c r="I2048" s="57" t="str">
        <f t="shared" si="389"/>
        <v>Cancel</v>
      </c>
      <c r="J2048" s="204" t="s">
        <v>2019</v>
      </c>
      <c r="K2048" s="213" t="s">
        <v>884</v>
      </c>
      <c r="L2048" s="210" t="s">
        <v>55</v>
      </c>
      <c r="M2048" s="208" t="s">
        <v>47</v>
      </c>
      <c r="N2048" s="208">
        <v>1</v>
      </c>
      <c r="O2048" s="208"/>
      <c r="P2048" s="57" t="str">
        <f t="shared" si="390"/>
        <v>MAIN UNIT</v>
      </c>
      <c r="Q2048" s="208" t="s">
        <v>48</v>
      </c>
      <c r="R2048" s="208" t="s">
        <v>49</v>
      </c>
      <c r="S2048" s="208" t="s">
        <v>36</v>
      </c>
      <c r="T2048" s="208" t="s">
        <v>65</v>
      </c>
      <c r="U2048" s="208" t="s">
        <v>66</v>
      </c>
      <c r="V2048" s="208" t="s">
        <v>290</v>
      </c>
      <c r="W2048" s="208" t="s">
        <v>96</v>
      </c>
      <c r="X2048" s="34">
        <v>8600000</v>
      </c>
      <c r="Y2048" s="215" t="str">
        <f t="shared" si="391"/>
        <v>1</v>
      </c>
      <c r="Z2048" s="26">
        <f t="shared" si="401"/>
        <v>8600000</v>
      </c>
      <c r="AA2048" s="208">
        <v>7.0000000000000007E-2</v>
      </c>
      <c r="AB2048" s="35">
        <f t="shared" si="399"/>
        <v>602000</v>
      </c>
      <c r="AC2048" s="27">
        <f t="shared" si="392"/>
        <v>72240</v>
      </c>
      <c r="AD2048" s="212">
        <v>0.12</v>
      </c>
      <c r="AE2048" s="211">
        <f t="shared" si="393"/>
        <v>0</v>
      </c>
      <c r="AF2048" s="211" t="str">
        <f>IF(AND(COUNTIFS($J$18:J2048,J2048)=1,AE2048=1),1,"")</f>
        <v/>
      </c>
      <c r="AG2048" s="211">
        <f>IF(C2048="","",IF(AND(COUNTIFS($J$18:J2048,J2048)=1,C2048&lt;&gt;""),1,""))</f>
        <v>1</v>
      </c>
      <c r="AH2048" s="211">
        <f>IF(G2048="","",IF(AND(COUNTIFS($J$18:J2048,J2048)=1,G2048&lt;&gt;""),1,""))</f>
        <v>1</v>
      </c>
      <c r="AI2048" s="28">
        <f t="shared" si="394"/>
        <v>468573419.10712183</v>
      </c>
      <c r="AJ2048" s="28">
        <f t="shared" si="395"/>
        <v>55829466.862621114</v>
      </c>
      <c r="AK2048" s="29">
        <f t="shared" si="396"/>
        <v>0.11914774629983395</v>
      </c>
      <c r="AL2048" s="210"/>
      <c r="AM2048" s="210"/>
      <c r="AN2048" s="210"/>
      <c r="AO2048" s="210"/>
      <c r="AP2048" s="45" t="str">
        <f t="shared" si="397"/>
        <v>CancelCANCEL</v>
      </c>
      <c r="AQ2048" s="45" t="str">
        <f t="shared" si="398"/>
        <v>CancelCANCELJPY</v>
      </c>
    </row>
    <row r="2049" spans="1:43" s="15" customFormat="1">
      <c r="A2049" s="208" t="s">
        <v>40</v>
      </c>
      <c r="B2049" s="209">
        <v>2021</v>
      </c>
      <c r="C2049" s="209">
        <v>4</v>
      </c>
      <c r="D2049" s="57" t="str">
        <f t="shared" si="400"/>
        <v>Q1</v>
      </c>
      <c r="E2049" s="208" t="s">
        <v>171</v>
      </c>
      <c r="F2049" s="208" t="s">
        <v>171</v>
      </c>
      <c r="G2049" s="209" t="s">
        <v>1552</v>
      </c>
      <c r="H2049" s="213"/>
      <c r="I2049" s="57" t="str">
        <f t="shared" si="389"/>
        <v>Cancel</v>
      </c>
      <c r="J2049" s="204" t="s">
        <v>2019</v>
      </c>
      <c r="K2049" s="213" t="s">
        <v>884</v>
      </c>
      <c r="L2049" s="210" t="s">
        <v>79</v>
      </c>
      <c r="M2049" s="208" t="s">
        <v>47</v>
      </c>
      <c r="N2049" s="208">
        <v>1</v>
      </c>
      <c r="O2049" s="208"/>
      <c r="P2049" s="57" t="str">
        <f t="shared" si="390"/>
        <v>MAIN UNIT</v>
      </c>
      <c r="Q2049" s="208" t="s">
        <v>48</v>
      </c>
      <c r="R2049" s="208" t="s">
        <v>49</v>
      </c>
      <c r="S2049" s="208" t="s">
        <v>36</v>
      </c>
      <c r="T2049" s="208" t="s">
        <v>65</v>
      </c>
      <c r="U2049" s="208" t="s">
        <v>66</v>
      </c>
      <c r="V2049" s="208" t="s">
        <v>290</v>
      </c>
      <c r="W2049" s="208" t="s">
        <v>96</v>
      </c>
      <c r="X2049" s="34">
        <v>12000000</v>
      </c>
      <c r="Y2049" s="215" t="str">
        <f t="shared" si="391"/>
        <v>1</v>
      </c>
      <c r="Z2049" s="26">
        <f t="shared" si="401"/>
        <v>12000000</v>
      </c>
      <c r="AA2049" s="208">
        <v>7.0000000000000007E-2</v>
      </c>
      <c r="AB2049" s="35">
        <f t="shared" si="399"/>
        <v>840000.00000000012</v>
      </c>
      <c r="AC2049" s="27">
        <f t="shared" si="392"/>
        <v>100800.00000000001</v>
      </c>
      <c r="AD2049" s="212">
        <v>0.12</v>
      </c>
      <c r="AE2049" s="211">
        <f t="shared" si="393"/>
        <v>0</v>
      </c>
      <c r="AF2049" s="211" t="str">
        <f>IF(AND(COUNTIFS($J$18:J2049,J2049)=1,AE2049=1),1,"")</f>
        <v/>
      </c>
      <c r="AG2049" s="211" t="str">
        <f>IF(C2049="","",IF(AND(COUNTIFS($J$18:J2049,J2049)=1,C2049&lt;&gt;""),1,""))</f>
        <v/>
      </c>
      <c r="AH2049" s="211" t="str">
        <f>IF(G2049="","",IF(AND(COUNTIFS($J$18:J2049,J2049)=1,G2049&lt;&gt;""),1,""))</f>
        <v/>
      </c>
      <c r="AI2049" s="28">
        <f t="shared" si="394"/>
        <v>468573419.10712183</v>
      </c>
      <c r="AJ2049" s="28">
        <f t="shared" si="395"/>
        <v>55829466.862621114</v>
      </c>
      <c r="AK2049" s="29">
        <f t="shared" si="396"/>
        <v>0.11914774629983395</v>
      </c>
      <c r="AL2049" s="210"/>
      <c r="AM2049" s="210"/>
      <c r="AN2049" s="210"/>
      <c r="AO2049" s="210"/>
      <c r="AP2049" s="45" t="str">
        <f t="shared" si="397"/>
        <v>CancelCANCEL</v>
      </c>
      <c r="AQ2049" s="45" t="str">
        <f t="shared" si="398"/>
        <v>CancelCANCELJPY</v>
      </c>
    </row>
    <row r="2050" spans="1:43" s="15" customFormat="1">
      <c r="A2050" s="208" t="s">
        <v>40</v>
      </c>
      <c r="B2050" s="209">
        <v>2021</v>
      </c>
      <c r="C2050" s="209">
        <v>4</v>
      </c>
      <c r="D2050" s="57" t="str">
        <f t="shared" si="400"/>
        <v>Q1</v>
      </c>
      <c r="E2050" s="208" t="s">
        <v>171</v>
      </c>
      <c r="F2050" s="208" t="s">
        <v>171</v>
      </c>
      <c r="G2050" s="209" t="s">
        <v>1552</v>
      </c>
      <c r="H2050" s="213"/>
      <c r="I2050" s="57" t="str">
        <f t="shared" ref="I2050:I2113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204" t="s">
        <v>2020</v>
      </c>
      <c r="K2050" s="213" t="s">
        <v>2021</v>
      </c>
      <c r="L2050" s="210" t="s">
        <v>79</v>
      </c>
      <c r="M2050" s="208" t="s">
        <v>47</v>
      </c>
      <c r="N2050" s="208">
        <v>1</v>
      </c>
      <c r="O2050" s="208"/>
      <c r="P2050" s="57" t="str">
        <f t="shared" ref="P2050:P2113" si="403">IF(M2050="","",IF(AND(N2050&gt;0,L2050&lt;&gt;""),"MAIN UNIT",IF(AND(O2050&gt;0,L2050&lt;&gt;""),"SERVICE/ PARTS","C66 SERVICE/OTHERS")))</f>
        <v>MAIN UNIT</v>
      </c>
      <c r="Q2050" s="208" t="s">
        <v>48</v>
      </c>
      <c r="R2050" s="208" t="s">
        <v>49</v>
      </c>
      <c r="S2050" s="208" t="s">
        <v>37</v>
      </c>
      <c r="T2050" s="208" t="s">
        <v>155</v>
      </c>
      <c r="U2050" s="208" t="s">
        <v>76</v>
      </c>
      <c r="V2050" s="208" t="s">
        <v>71</v>
      </c>
      <c r="W2050" s="208" t="s">
        <v>51</v>
      </c>
      <c r="X2050" s="34">
        <v>780000</v>
      </c>
      <c r="Y2050" s="215" t="str">
        <f t="shared" ref="Y2050:Y2072" si="404">IF(W2050="RMB","1.13", "1")</f>
        <v>1.13</v>
      </c>
      <c r="Z2050" s="26">
        <f t="shared" si="401"/>
        <v>780000</v>
      </c>
      <c r="AA2050" s="208">
        <v>1.175</v>
      </c>
      <c r="AB2050" s="35">
        <f t="shared" si="399"/>
        <v>811061.94690265495</v>
      </c>
      <c r="AC2050" s="27">
        <f t="shared" ref="AC2050:AC2113" si="405">IF(R2050&lt;&gt;"",AB2050*AD2050,"")</f>
        <v>97327.433628318584</v>
      </c>
      <c r="AD2050" s="212">
        <v>0.12</v>
      </c>
      <c r="AE2050" s="211">
        <f t="shared" ref="AE2050:AE2113" si="406">IF(Q2050="","",IF(Q2050="Yes",1,0))</f>
        <v>0</v>
      </c>
      <c r="AF2050" s="211" t="str">
        <f>IF(AND(COUNTIFS($J$18:J2050,J2050)=1,AE2050=1),1,"")</f>
        <v/>
      </c>
      <c r="AG2050" s="211">
        <f>IF(C2050="","",IF(AND(COUNTIFS($J$18:J2050,J2050)=1,C2050&lt;&gt;""),1,""))</f>
        <v>1</v>
      </c>
      <c r="AH2050" s="211">
        <f>IF(G2050="","",IF(AND(COUNTIFS($J$18:J2050,J2050)=1,G2050&lt;&gt;""),1,""))</f>
        <v>1</v>
      </c>
      <c r="AI2050" s="28">
        <f t="shared" ref="AI2050:AI2113" si="407">IF(P2050="C66 SERVICE","",SUMIFS(AB:AB,F:F,F2050,G:G,G2050,E:E,E2050))</f>
        <v>468573419.10712183</v>
      </c>
      <c r="AJ2050" s="28">
        <f t="shared" ref="AJ2050:AJ2113" si="408">IF(P2050="C66 SERVICE","",SUMIFS(AC:AC,F:F,F2050,G:G,G2050,E:E,E2050))</f>
        <v>55829466.862621114</v>
      </c>
      <c r="AK2050" s="29">
        <f t="shared" ref="AK2050:AK2113" si="409">IF(AJ2050&gt;0,AJ2050/AI2050,"")</f>
        <v>0.11914774629983395</v>
      </c>
      <c r="AL2050" s="210"/>
      <c r="AM2050" s="210"/>
      <c r="AN2050" s="210"/>
      <c r="AO2050" s="210"/>
      <c r="AP2050" s="45" t="str">
        <f t="shared" ref="AP2050:AP2113" si="410">IF(F2050="","",F2050&amp;G2050)</f>
        <v>CancelCANCEL</v>
      </c>
      <c r="AQ2050" s="45" t="str">
        <f t="shared" ref="AQ2050:AQ2113" si="411">IF(W2050="","",F2050&amp;G2050&amp;W2050)</f>
        <v>CancelCANCELRMB</v>
      </c>
    </row>
    <row r="2051" spans="1:43" s="15" customFormat="1">
      <c r="A2051" s="208" t="s">
        <v>40</v>
      </c>
      <c r="B2051" s="209">
        <v>2021</v>
      </c>
      <c r="C2051" s="209">
        <v>4</v>
      </c>
      <c r="D2051" s="57" t="str">
        <f t="shared" si="400"/>
        <v>Q1</v>
      </c>
      <c r="E2051" s="208" t="s">
        <v>171</v>
      </c>
      <c r="F2051" s="208" t="s">
        <v>171</v>
      </c>
      <c r="G2051" s="209" t="s">
        <v>1552</v>
      </c>
      <c r="H2051" s="213"/>
      <c r="I2051" s="57" t="str">
        <f t="shared" si="402"/>
        <v>Cancel</v>
      </c>
      <c r="J2051" s="204" t="s">
        <v>2020</v>
      </c>
      <c r="K2051" s="213" t="s">
        <v>2021</v>
      </c>
      <c r="L2051" s="210" t="s">
        <v>79</v>
      </c>
      <c r="M2051" s="208" t="s">
        <v>47</v>
      </c>
      <c r="N2051" s="208">
        <v>1</v>
      </c>
      <c r="O2051" s="208"/>
      <c r="P2051" s="57" t="str">
        <f t="shared" si="403"/>
        <v>MAIN UNIT</v>
      </c>
      <c r="Q2051" s="208" t="s">
        <v>48</v>
      </c>
      <c r="R2051" s="208" t="s">
        <v>49</v>
      </c>
      <c r="S2051" s="208" t="s">
        <v>37</v>
      </c>
      <c r="T2051" s="208" t="s">
        <v>155</v>
      </c>
      <c r="U2051" s="208" t="s">
        <v>76</v>
      </c>
      <c r="V2051" s="208" t="s">
        <v>71</v>
      </c>
      <c r="W2051" s="208" t="s">
        <v>51</v>
      </c>
      <c r="X2051" s="34">
        <v>780000</v>
      </c>
      <c r="Y2051" s="215" t="str">
        <f t="shared" si="404"/>
        <v>1.13</v>
      </c>
      <c r="Z2051" s="26">
        <f t="shared" si="401"/>
        <v>780000</v>
      </c>
      <c r="AA2051" s="208">
        <v>1.175</v>
      </c>
      <c r="AB2051" s="35">
        <f t="shared" si="399"/>
        <v>811061.94690265495</v>
      </c>
      <c r="AC2051" s="27">
        <f t="shared" si="405"/>
        <v>97327.433628318584</v>
      </c>
      <c r="AD2051" s="212">
        <v>0.12</v>
      </c>
      <c r="AE2051" s="211">
        <f t="shared" si="406"/>
        <v>0</v>
      </c>
      <c r="AF2051" s="211" t="str">
        <f>IF(AND(COUNTIFS($J$18:J2051,J2051)=1,AE2051=1),1,"")</f>
        <v/>
      </c>
      <c r="AG2051" s="211" t="str">
        <f>IF(C2051="","",IF(AND(COUNTIFS($J$18:J2051,J2051)=1,C2051&lt;&gt;""),1,""))</f>
        <v/>
      </c>
      <c r="AH2051" s="211" t="str">
        <f>IF(G2051="","",IF(AND(COUNTIFS($J$18:J2051,J2051)=1,G2051&lt;&gt;""),1,""))</f>
        <v/>
      </c>
      <c r="AI2051" s="28">
        <f t="shared" si="407"/>
        <v>468573419.10712183</v>
      </c>
      <c r="AJ2051" s="28">
        <f t="shared" si="408"/>
        <v>55829466.862621114</v>
      </c>
      <c r="AK2051" s="29">
        <f t="shared" si="409"/>
        <v>0.11914774629983395</v>
      </c>
      <c r="AL2051" s="210"/>
      <c r="AM2051" s="210"/>
      <c r="AN2051" s="210"/>
      <c r="AO2051" s="210"/>
      <c r="AP2051" s="45" t="str">
        <f t="shared" si="410"/>
        <v>CancelCANCEL</v>
      </c>
      <c r="AQ2051" s="45" t="str">
        <f t="shared" si="411"/>
        <v>CancelCANCELRMB</v>
      </c>
    </row>
    <row r="2052" spans="1:43" s="15" customFormat="1">
      <c r="A2052" s="208" t="s">
        <v>171</v>
      </c>
      <c r="B2052" s="209">
        <v>2021</v>
      </c>
      <c r="C2052" s="209">
        <v>4</v>
      </c>
      <c r="D2052" s="57" t="str">
        <f t="shared" si="400"/>
        <v>Q1</v>
      </c>
      <c r="E2052" s="208" t="s">
        <v>171</v>
      </c>
      <c r="F2052" s="208" t="s">
        <v>171</v>
      </c>
      <c r="G2052" s="209" t="s">
        <v>1552</v>
      </c>
      <c r="H2052" s="213" t="s">
        <v>2006</v>
      </c>
      <c r="I2052" s="57" t="str">
        <f t="shared" si="402"/>
        <v>Cancel</v>
      </c>
      <c r="J2052" s="204" t="s">
        <v>2022</v>
      </c>
      <c r="K2052" s="213" t="s">
        <v>459</v>
      </c>
      <c r="L2052" s="210" t="s">
        <v>55</v>
      </c>
      <c r="M2052" s="208" t="s">
        <v>47</v>
      </c>
      <c r="N2052" s="208">
        <v>1</v>
      </c>
      <c r="O2052" s="208"/>
      <c r="P2052" s="57" t="str">
        <f t="shared" si="403"/>
        <v>MAIN UNIT</v>
      </c>
      <c r="Q2052" s="208" t="s">
        <v>48</v>
      </c>
      <c r="R2052" s="208" t="s">
        <v>49</v>
      </c>
      <c r="S2052" s="208" t="s">
        <v>36</v>
      </c>
      <c r="T2052" s="208" t="s">
        <v>65</v>
      </c>
      <c r="U2052" s="208" t="s">
        <v>66</v>
      </c>
      <c r="V2052" s="208" t="s">
        <v>290</v>
      </c>
      <c r="W2052" s="208" t="s">
        <v>96</v>
      </c>
      <c r="X2052" s="34">
        <v>7590000</v>
      </c>
      <c r="Y2052" s="215" t="str">
        <f t="shared" si="404"/>
        <v>1</v>
      </c>
      <c r="Z2052" s="26">
        <f t="shared" si="401"/>
        <v>7590000</v>
      </c>
      <c r="AA2052" s="208">
        <v>7.17E-2</v>
      </c>
      <c r="AB2052" s="35">
        <f t="shared" si="399"/>
        <v>544203</v>
      </c>
      <c r="AC2052" s="27">
        <f t="shared" si="405"/>
        <v>65304.36</v>
      </c>
      <c r="AD2052" s="212">
        <v>0.12</v>
      </c>
      <c r="AE2052" s="211">
        <f t="shared" si="406"/>
        <v>0</v>
      </c>
      <c r="AF2052" s="211" t="str">
        <f>IF(AND(COUNTIFS($J$18:J2052,J2052)=1,AE2052=1),1,"")</f>
        <v/>
      </c>
      <c r="AG2052" s="211">
        <f>IF(C2052="","",IF(AND(COUNTIFS($J$18:J2052,J2052)=1,C2052&lt;&gt;""),1,""))</f>
        <v>1</v>
      </c>
      <c r="AH2052" s="211">
        <f>IF(G2052="","",IF(AND(COUNTIFS($J$18:J2052,J2052)=1,G2052&lt;&gt;""),1,""))</f>
        <v>1</v>
      </c>
      <c r="AI2052" s="28">
        <f t="shared" si="407"/>
        <v>468573419.10712183</v>
      </c>
      <c r="AJ2052" s="28">
        <f t="shared" si="408"/>
        <v>55829466.862621114</v>
      </c>
      <c r="AK2052" s="29">
        <f t="shared" si="409"/>
        <v>0.11914774629983395</v>
      </c>
      <c r="AL2052" s="210"/>
      <c r="AM2052" s="210"/>
      <c r="AN2052" s="210"/>
      <c r="AO2052" s="210"/>
      <c r="AP2052" s="45" t="str">
        <f t="shared" si="410"/>
        <v>CancelCANCEL</v>
      </c>
      <c r="AQ2052" s="45" t="str">
        <f t="shared" si="411"/>
        <v>CancelCANCELJPY</v>
      </c>
    </row>
    <row r="2053" spans="1:43" s="15" customFormat="1">
      <c r="A2053" s="208" t="s">
        <v>40</v>
      </c>
      <c r="B2053" s="209">
        <v>2021</v>
      </c>
      <c r="C2053" s="209">
        <v>5</v>
      </c>
      <c r="D2053" s="57" t="str">
        <f t="shared" si="400"/>
        <v>Q1</v>
      </c>
      <c r="E2053" s="208" t="s">
        <v>171</v>
      </c>
      <c r="F2053" s="208" t="s">
        <v>171</v>
      </c>
      <c r="G2053" s="209" t="s">
        <v>1552</v>
      </c>
      <c r="H2053" s="213"/>
      <c r="I2053" s="57" t="str">
        <f t="shared" si="402"/>
        <v>Cancel</v>
      </c>
      <c r="J2053" s="204" t="s">
        <v>2023</v>
      </c>
      <c r="K2053" s="213" t="s">
        <v>2024</v>
      </c>
      <c r="L2053" s="210" t="s">
        <v>79</v>
      </c>
      <c r="M2053" s="208" t="s">
        <v>47</v>
      </c>
      <c r="N2053" s="208">
        <v>1</v>
      </c>
      <c r="O2053" s="208"/>
      <c r="P2053" s="57" t="str">
        <f t="shared" si="403"/>
        <v>MAIN UNIT</v>
      </c>
      <c r="Q2053" s="208" t="s">
        <v>48</v>
      </c>
      <c r="R2053" s="208" t="s">
        <v>49</v>
      </c>
      <c r="S2053" s="208" t="s">
        <v>37</v>
      </c>
      <c r="T2053" s="208" t="s">
        <v>155</v>
      </c>
      <c r="U2053" s="208" t="s">
        <v>58</v>
      </c>
      <c r="V2053" s="208" t="s">
        <v>89</v>
      </c>
      <c r="W2053" s="208" t="s">
        <v>51</v>
      </c>
      <c r="X2053" s="34">
        <v>787453</v>
      </c>
      <c r="Y2053" s="215" t="str">
        <f t="shared" si="404"/>
        <v>1.13</v>
      </c>
      <c r="Z2053" s="26">
        <f t="shared" si="401"/>
        <v>787453</v>
      </c>
      <c r="AA2053" s="208">
        <v>1.175</v>
      </c>
      <c r="AB2053" s="35">
        <f t="shared" si="399"/>
        <v>818811.74778761074</v>
      </c>
      <c r="AC2053" s="27">
        <f t="shared" si="405"/>
        <v>98257.40973451329</v>
      </c>
      <c r="AD2053" s="212">
        <v>0.12</v>
      </c>
      <c r="AE2053" s="211">
        <f t="shared" si="406"/>
        <v>0</v>
      </c>
      <c r="AF2053" s="211" t="str">
        <f>IF(AND(COUNTIFS($J$18:J2053,J2053)=1,AE2053=1),1,"")</f>
        <v/>
      </c>
      <c r="AG2053" s="211">
        <f>IF(C2053="","",IF(AND(COUNTIFS($J$18:J2053,J2053)=1,C2053&lt;&gt;""),1,""))</f>
        <v>1</v>
      </c>
      <c r="AH2053" s="211">
        <f>IF(G2053="","",IF(AND(COUNTIFS($J$18:J2053,J2053)=1,G2053&lt;&gt;""),1,""))</f>
        <v>1</v>
      </c>
      <c r="AI2053" s="28">
        <f t="shared" si="407"/>
        <v>468573419.10712183</v>
      </c>
      <c r="AJ2053" s="28">
        <f t="shared" si="408"/>
        <v>55829466.862621114</v>
      </c>
      <c r="AK2053" s="29">
        <f t="shared" si="409"/>
        <v>0.11914774629983395</v>
      </c>
      <c r="AL2053" s="210"/>
      <c r="AM2053" s="210"/>
      <c r="AN2053" s="210"/>
      <c r="AO2053" s="210"/>
      <c r="AP2053" s="45" t="str">
        <f t="shared" si="410"/>
        <v>CancelCANCEL</v>
      </c>
      <c r="AQ2053" s="45" t="str">
        <f t="shared" si="411"/>
        <v>CancelCANCELRMB</v>
      </c>
    </row>
    <row r="2054" spans="1:43" s="15" customFormat="1">
      <c r="A2054" s="208" t="s">
        <v>40</v>
      </c>
      <c r="B2054" s="209">
        <v>2021</v>
      </c>
      <c r="C2054" s="209">
        <v>5</v>
      </c>
      <c r="D2054" s="57" t="str">
        <f t="shared" si="400"/>
        <v>Q1</v>
      </c>
      <c r="E2054" s="208" t="s">
        <v>171</v>
      </c>
      <c r="F2054" s="208" t="s">
        <v>171</v>
      </c>
      <c r="G2054" s="209" t="s">
        <v>1552</v>
      </c>
      <c r="H2054" s="213"/>
      <c r="I2054" s="57" t="str">
        <f t="shared" si="402"/>
        <v>Cancel</v>
      </c>
      <c r="J2054" s="204" t="s">
        <v>2023</v>
      </c>
      <c r="K2054" s="213" t="s">
        <v>2024</v>
      </c>
      <c r="L2054" s="210" t="s">
        <v>55</v>
      </c>
      <c r="M2054" s="208" t="s">
        <v>47</v>
      </c>
      <c r="N2054" s="208">
        <v>1</v>
      </c>
      <c r="O2054" s="208"/>
      <c r="P2054" s="57" t="str">
        <f t="shared" si="403"/>
        <v>MAIN UNIT</v>
      </c>
      <c r="Q2054" s="208" t="s">
        <v>48</v>
      </c>
      <c r="R2054" s="208" t="s">
        <v>49</v>
      </c>
      <c r="S2054" s="208" t="s">
        <v>37</v>
      </c>
      <c r="T2054" s="208" t="s">
        <v>155</v>
      </c>
      <c r="U2054" s="208" t="s">
        <v>58</v>
      </c>
      <c r="V2054" s="208" t="s">
        <v>89</v>
      </c>
      <c r="W2054" s="208" t="s">
        <v>51</v>
      </c>
      <c r="X2054" s="34">
        <v>591899</v>
      </c>
      <c r="Y2054" s="215" t="str">
        <f t="shared" si="404"/>
        <v>1.13</v>
      </c>
      <c r="Z2054" s="26">
        <f t="shared" si="401"/>
        <v>591899</v>
      </c>
      <c r="AA2054" s="208">
        <v>1.175</v>
      </c>
      <c r="AB2054" s="35">
        <f t="shared" si="399"/>
        <v>615470.19911504432</v>
      </c>
      <c r="AC2054" s="27">
        <f t="shared" si="405"/>
        <v>73856.423893805317</v>
      </c>
      <c r="AD2054" s="212">
        <v>0.12</v>
      </c>
      <c r="AE2054" s="211">
        <f t="shared" si="406"/>
        <v>0</v>
      </c>
      <c r="AF2054" s="211" t="str">
        <f>IF(AND(COUNTIFS($J$18:J2054,J2054)=1,AE2054=1),1,"")</f>
        <v/>
      </c>
      <c r="AG2054" s="211" t="str">
        <f>IF(C2054="","",IF(AND(COUNTIFS($J$18:J2054,J2054)=1,C2054&lt;&gt;""),1,""))</f>
        <v/>
      </c>
      <c r="AH2054" s="211" t="str">
        <f>IF(G2054="","",IF(AND(COUNTIFS($J$18:J2054,J2054)=1,G2054&lt;&gt;""),1,""))</f>
        <v/>
      </c>
      <c r="AI2054" s="28">
        <f t="shared" si="407"/>
        <v>468573419.10712183</v>
      </c>
      <c r="AJ2054" s="28">
        <f t="shared" si="408"/>
        <v>55829466.862621114</v>
      </c>
      <c r="AK2054" s="29">
        <f t="shared" si="409"/>
        <v>0.11914774629983395</v>
      </c>
      <c r="AL2054" s="210"/>
      <c r="AM2054" s="210"/>
      <c r="AN2054" s="210"/>
      <c r="AO2054" s="210"/>
      <c r="AP2054" s="45" t="str">
        <f t="shared" si="410"/>
        <v>CancelCANCEL</v>
      </c>
      <c r="AQ2054" s="45" t="str">
        <f t="shared" si="411"/>
        <v>CancelCANCELRMB</v>
      </c>
    </row>
    <row r="2055" spans="1:43" s="15" customFormat="1">
      <c r="A2055" s="208" t="s">
        <v>40</v>
      </c>
      <c r="B2055" s="209">
        <v>2021</v>
      </c>
      <c r="C2055" s="209">
        <v>5</v>
      </c>
      <c r="D2055" s="57" t="str">
        <f t="shared" si="400"/>
        <v>Q1</v>
      </c>
      <c r="E2055" s="208" t="s">
        <v>171</v>
      </c>
      <c r="F2055" s="208" t="s">
        <v>171</v>
      </c>
      <c r="G2055" s="209" t="s">
        <v>1552</v>
      </c>
      <c r="H2055" s="213"/>
      <c r="I2055" s="57" t="str">
        <f t="shared" si="402"/>
        <v>Cancel</v>
      </c>
      <c r="J2055" s="204" t="s">
        <v>2025</v>
      </c>
      <c r="K2055" s="213" t="s">
        <v>2026</v>
      </c>
      <c r="L2055" s="210" t="s">
        <v>55</v>
      </c>
      <c r="M2055" s="208" t="s">
        <v>47</v>
      </c>
      <c r="N2055" s="208">
        <v>1</v>
      </c>
      <c r="O2055" s="208"/>
      <c r="P2055" s="57" t="str">
        <f t="shared" si="403"/>
        <v>MAIN UNIT</v>
      </c>
      <c r="Q2055" s="208" t="s">
        <v>56</v>
      </c>
      <c r="R2055" s="208" t="s">
        <v>49</v>
      </c>
      <c r="S2055" s="208" t="s">
        <v>37</v>
      </c>
      <c r="T2055" s="208" t="s">
        <v>75</v>
      </c>
      <c r="U2055" s="208" t="s">
        <v>58</v>
      </c>
      <c r="V2055" s="208" t="s">
        <v>949</v>
      </c>
      <c r="W2055" s="208" t="s">
        <v>51</v>
      </c>
      <c r="X2055" s="34">
        <v>585200</v>
      </c>
      <c r="Y2055" s="215" t="str">
        <f t="shared" si="404"/>
        <v>1.13</v>
      </c>
      <c r="Z2055" s="26">
        <f t="shared" si="401"/>
        <v>585200</v>
      </c>
      <c r="AA2055" s="208">
        <v>1.1950000000000001</v>
      </c>
      <c r="AB2055" s="35">
        <f t="shared" si="399"/>
        <v>618861.94690265495</v>
      </c>
      <c r="AC2055" s="27">
        <f t="shared" si="405"/>
        <v>74263.433628318584</v>
      </c>
      <c r="AD2055" s="212">
        <v>0.12</v>
      </c>
      <c r="AE2055" s="211">
        <f t="shared" si="406"/>
        <v>1</v>
      </c>
      <c r="AF2055" s="211">
        <f>IF(AND(COUNTIFS($J$18:J2055,J2055)=1,AE2055=1),1,"")</f>
        <v>1</v>
      </c>
      <c r="AG2055" s="211">
        <f>IF(C2055="","",IF(AND(COUNTIFS($J$18:J2055,J2055)=1,C2055&lt;&gt;""),1,""))</f>
        <v>1</v>
      </c>
      <c r="AH2055" s="211">
        <f>IF(G2055="","",IF(AND(COUNTIFS($J$18:J2055,J2055)=1,G2055&lt;&gt;""),1,""))</f>
        <v>1</v>
      </c>
      <c r="AI2055" s="28">
        <f t="shared" si="407"/>
        <v>468573419.10712183</v>
      </c>
      <c r="AJ2055" s="28">
        <f t="shared" si="408"/>
        <v>55829466.862621114</v>
      </c>
      <c r="AK2055" s="29">
        <f t="shared" si="409"/>
        <v>0.11914774629983395</v>
      </c>
      <c r="AL2055" s="210"/>
      <c r="AM2055" s="210"/>
      <c r="AN2055" s="210"/>
      <c r="AO2055" s="210" t="s">
        <v>2027</v>
      </c>
      <c r="AP2055" s="45" t="str">
        <f t="shared" si="410"/>
        <v>CancelCANCEL</v>
      </c>
      <c r="AQ2055" s="45" t="str">
        <f t="shared" si="411"/>
        <v>CancelCANCELRMB</v>
      </c>
    </row>
    <row r="2056" spans="1:43" s="15" customFormat="1">
      <c r="A2056" s="208" t="s">
        <v>40</v>
      </c>
      <c r="B2056" s="209">
        <v>2021</v>
      </c>
      <c r="C2056" s="209">
        <v>5</v>
      </c>
      <c r="D2056" s="57" t="str">
        <f t="shared" si="400"/>
        <v>Q1</v>
      </c>
      <c r="E2056" s="208" t="s">
        <v>171</v>
      </c>
      <c r="F2056" s="208" t="s">
        <v>171</v>
      </c>
      <c r="G2056" s="209" t="s">
        <v>1552</v>
      </c>
      <c r="H2056" s="213"/>
      <c r="I2056" s="57" t="str">
        <f t="shared" si="402"/>
        <v>Cancel</v>
      </c>
      <c r="J2056" s="204" t="s">
        <v>2025</v>
      </c>
      <c r="K2056" s="213" t="s">
        <v>2026</v>
      </c>
      <c r="L2056" s="210" t="s">
        <v>55</v>
      </c>
      <c r="M2056" s="208" t="s">
        <v>47</v>
      </c>
      <c r="N2056" s="208">
        <v>1</v>
      </c>
      <c r="O2056" s="208"/>
      <c r="P2056" s="57" t="str">
        <f t="shared" si="403"/>
        <v>MAIN UNIT</v>
      </c>
      <c r="Q2056" s="208" t="s">
        <v>56</v>
      </c>
      <c r="R2056" s="208" t="s">
        <v>49</v>
      </c>
      <c r="S2056" s="208" t="s">
        <v>37</v>
      </c>
      <c r="T2056" s="208" t="s">
        <v>75</v>
      </c>
      <c r="U2056" s="208" t="s">
        <v>58</v>
      </c>
      <c r="V2056" s="208" t="s">
        <v>949</v>
      </c>
      <c r="W2056" s="208" t="s">
        <v>51</v>
      </c>
      <c r="X2056" s="34">
        <v>585200</v>
      </c>
      <c r="Y2056" s="215" t="str">
        <f t="shared" si="404"/>
        <v>1.13</v>
      </c>
      <c r="Z2056" s="26">
        <f t="shared" si="401"/>
        <v>585200</v>
      </c>
      <c r="AA2056" s="208">
        <v>1.1950000000000001</v>
      </c>
      <c r="AB2056" s="35">
        <f t="shared" si="399"/>
        <v>618861.94690265495</v>
      </c>
      <c r="AC2056" s="27">
        <f t="shared" si="405"/>
        <v>74263.433628318584</v>
      </c>
      <c r="AD2056" s="212">
        <v>0.12</v>
      </c>
      <c r="AE2056" s="211">
        <f t="shared" si="406"/>
        <v>1</v>
      </c>
      <c r="AF2056" s="211" t="str">
        <f>IF(AND(COUNTIFS($J$18:J2056,J2056)=1,AE2056=1),1,"")</f>
        <v/>
      </c>
      <c r="AG2056" s="211" t="str">
        <f>IF(C2056="","",IF(AND(COUNTIFS($J$18:J2056,J2056)=1,C2056&lt;&gt;""),1,""))</f>
        <v/>
      </c>
      <c r="AH2056" s="211" t="str">
        <f>IF(G2056="","",IF(AND(COUNTIFS($J$18:J2056,J2056)=1,G2056&lt;&gt;""),1,""))</f>
        <v/>
      </c>
      <c r="AI2056" s="28">
        <f t="shared" si="407"/>
        <v>468573419.10712183</v>
      </c>
      <c r="AJ2056" s="28">
        <f t="shared" si="408"/>
        <v>55829466.862621114</v>
      </c>
      <c r="AK2056" s="29">
        <f t="shared" si="409"/>
        <v>0.11914774629983395</v>
      </c>
      <c r="AL2056" s="210"/>
      <c r="AM2056" s="210"/>
      <c r="AN2056" s="210"/>
      <c r="AO2056" s="210" t="s">
        <v>2027</v>
      </c>
      <c r="AP2056" s="45" t="str">
        <f t="shared" si="410"/>
        <v>CancelCANCEL</v>
      </c>
      <c r="AQ2056" s="45" t="str">
        <f t="shared" si="411"/>
        <v>CancelCANCELRMB</v>
      </c>
    </row>
    <row r="2057" spans="1:43" s="15" customFormat="1">
      <c r="A2057" s="208" t="s">
        <v>40</v>
      </c>
      <c r="B2057" s="209">
        <v>2021</v>
      </c>
      <c r="C2057" s="209">
        <v>6</v>
      </c>
      <c r="D2057" s="57" t="str">
        <f t="shared" si="400"/>
        <v>Q1</v>
      </c>
      <c r="E2057" s="208" t="s">
        <v>171</v>
      </c>
      <c r="F2057" s="208" t="s">
        <v>171</v>
      </c>
      <c r="G2057" s="209" t="s">
        <v>1552</v>
      </c>
      <c r="H2057" s="213"/>
      <c r="I2057" s="57" t="str">
        <f t="shared" si="402"/>
        <v>Cancel</v>
      </c>
      <c r="J2057" s="204" t="s">
        <v>2028</v>
      </c>
      <c r="K2057" s="213" t="s">
        <v>1415</v>
      </c>
      <c r="L2057" s="210" t="s">
        <v>55</v>
      </c>
      <c r="M2057" s="208" t="s">
        <v>47</v>
      </c>
      <c r="N2057" s="208">
        <v>1</v>
      </c>
      <c r="O2057" s="208"/>
      <c r="P2057" s="57" t="str">
        <f t="shared" si="403"/>
        <v>MAIN UNIT</v>
      </c>
      <c r="Q2057" s="208" t="s">
        <v>48</v>
      </c>
      <c r="R2057" s="208" t="s">
        <v>49</v>
      </c>
      <c r="S2057" s="208" t="s">
        <v>37</v>
      </c>
      <c r="T2057" s="208" t="s">
        <v>70</v>
      </c>
      <c r="U2057" s="208" t="s">
        <v>58</v>
      </c>
      <c r="V2057" s="208" t="s">
        <v>156</v>
      </c>
      <c r="W2057" s="208" t="s">
        <v>51</v>
      </c>
      <c r="X2057" s="34">
        <v>630000</v>
      </c>
      <c r="Y2057" s="215" t="str">
        <f t="shared" si="404"/>
        <v>1.13</v>
      </c>
      <c r="Z2057" s="26">
        <f t="shared" si="401"/>
        <v>630000</v>
      </c>
      <c r="AA2057" s="208">
        <v>1.175</v>
      </c>
      <c r="AB2057" s="35">
        <f t="shared" si="399"/>
        <v>655088.49557522126</v>
      </c>
      <c r="AC2057" s="27">
        <f t="shared" si="405"/>
        <v>78610.619469026555</v>
      </c>
      <c r="AD2057" s="212">
        <v>0.12</v>
      </c>
      <c r="AE2057" s="211">
        <f t="shared" si="406"/>
        <v>0</v>
      </c>
      <c r="AF2057" s="211" t="str">
        <f>IF(AND(COUNTIFS($J$18:J2057,J2057)=1,AE2057=1),1,"")</f>
        <v/>
      </c>
      <c r="AG2057" s="211">
        <f>IF(C2057="","",IF(AND(COUNTIFS($J$18:J2057,J2057)=1,C2057&lt;&gt;""),1,""))</f>
        <v>1</v>
      </c>
      <c r="AH2057" s="211">
        <f>IF(G2057="","",IF(AND(COUNTIFS($J$18:J2057,J2057)=1,G2057&lt;&gt;""),1,""))</f>
        <v>1</v>
      </c>
      <c r="AI2057" s="28">
        <f t="shared" si="407"/>
        <v>468573419.10712183</v>
      </c>
      <c r="AJ2057" s="28">
        <f t="shared" si="408"/>
        <v>55829466.862621114</v>
      </c>
      <c r="AK2057" s="29">
        <f t="shared" si="409"/>
        <v>0.11914774629983395</v>
      </c>
      <c r="AL2057" s="210"/>
      <c r="AM2057" s="210"/>
      <c r="AN2057" s="210"/>
      <c r="AO2057" s="210"/>
      <c r="AP2057" s="45" t="str">
        <f t="shared" si="410"/>
        <v>CancelCANCEL</v>
      </c>
      <c r="AQ2057" s="45" t="str">
        <f t="shared" si="411"/>
        <v>CancelCANCELRMB</v>
      </c>
    </row>
    <row r="2058" spans="1:43" s="15" customFormat="1">
      <c r="A2058" s="208" t="s">
        <v>40</v>
      </c>
      <c r="B2058" s="209">
        <v>2021</v>
      </c>
      <c r="C2058" s="209">
        <v>6</v>
      </c>
      <c r="D2058" s="57" t="str">
        <f t="shared" si="400"/>
        <v>Q1</v>
      </c>
      <c r="E2058" s="208" t="s">
        <v>171</v>
      </c>
      <c r="F2058" s="208" t="s">
        <v>171</v>
      </c>
      <c r="G2058" s="209" t="s">
        <v>1552</v>
      </c>
      <c r="H2058" s="213" t="s">
        <v>1553</v>
      </c>
      <c r="I2058" s="57" t="str">
        <f t="shared" si="402"/>
        <v>Cancel</v>
      </c>
      <c r="J2058" s="204" t="s">
        <v>2029</v>
      </c>
      <c r="K2058" s="213" t="s">
        <v>2030</v>
      </c>
      <c r="L2058" s="210" t="s">
        <v>55</v>
      </c>
      <c r="M2058" s="208" t="s">
        <v>47</v>
      </c>
      <c r="N2058" s="208">
        <v>1</v>
      </c>
      <c r="O2058" s="208"/>
      <c r="P2058" s="57" t="str">
        <f t="shared" si="403"/>
        <v>MAIN UNIT</v>
      </c>
      <c r="Q2058" s="208" t="s">
        <v>56</v>
      </c>
      <c r="R2058" s="208" t="s">
        <v>49</v>
      </c>
      <c r="S2058" s="208" t="s">
        <v>36</v>
      </c>
      <c r="T2058" s="208" t="s">
        <v>65</v>
      </c>
      <c r="U2058" s="208" t="s">
        <v>66</v>
      </c>
      <c r="V2058" s="208" t="s">
        <v>109</v>
      </c>
      <c r="W2058" s="208" t="s">
        <v>96</v>
      </c>
      <c r="X2058" s="34">
        <v>9225000</v>
      </c>
      <c r="Y2058" s="215" t="str">
        <f t="shared" si="404"/>
        <v>1</v>
      </c>
      <c r="Z2058" s="26">
        <f t="shared" si="401"/>
        <v>9225000</v>
      </c>
      <c r="AA2058" s="208">
        <v>6.25E-2</v>
      </c>
      <c r="AB2058" s="35">
        <f t="shared" ref="AB2058:AB2121" si="412">IF(AND(R2058&lt;&gt;"C66",R2058&lt;&gt;""),Z2058/Y2058*AA2058,"")</f>
        <v>576562.5</v>
      </c>
      <c r="AC2058" s="27">
        <f t="shared" si="405"/>
        <v>69187.5</v>
      </c>
      <c r="AD2058" s="207">
        <v>0.12</v>
      </c>
      <c r="AE2058" s="211">
        <f t="shared" si="406"/>
        <v>1</v>
      </c>
      <c r="AF2058" s="211">
        <f>IF(AND(COUNTIFS($J$18:J2058,J2058)=1,AE2058=1),1,"")</f>
        <v>1</v>
      </c>
      <c r="AG2058" s="211">
        <f>IF(C2058="","",IF(AND(COUNTIFS($J$18:J2058,J2058)=1,C2058&lt;&gt;""),1,""))</f>
        <v>1</v>
      </c>
      <c r="AH2058" s="211">
        <f>IF(G2058="","",IF(AND(COUNTIFS($J$18:J2058,J2058)=1,G2058&lt;&gt;""),1,""))</f>
        <v>1</v>
      </c>
      <c r="AI2058" s="28">
        <f t="shared" si="407"/>
        <v>468573419.10712183</v>
      </c>
      <c r="AJ2058" s="28">
        <f t="shared" si="408"/>
        <v>55829466.862621114</v>
      </c>
      <c r="AK2058" s="29">
        <f t="shared" si="409"/>
        <v>0.11914774629983395</v>
      </c>
      <c r="AL2058" s="210"/>
      <c r="AM2058" s="210"/>
      <c r="AN2058" s="210"/>
      <c r="AO2058" s="210"/>
      <c r="AP2058" s="45" t="str">
        <f t="shared" si="410"/>
        <v>CancelCANCEL</v>
      </c>
      <c r="AQ2058" s="45" t="str">
        <f t="shared" si="411"/>
        <v>CancelCANCELJPY</v>
      </c>
    </row>
    <row r="2059" spans="1:43" s="15" customFormat="1">
      <c r="A2059" s="208" t="s">
        <v>40</v>
      </c>
      <c r="B2059" s="209">
        <v>2021</v>
      </c>
      <c r="C2059" s="209">
        <v>6</v>
      </c>
      <c r="D2059" s="57" t="str">
        <f t="shared" si="400"/>
        <v>Q1</v>
      </c>
      <c r="E2059" s="208" t="s">
        <v>171</v>
      </c>
      <c r="F2059" s="208" t="s">
        <v>171</v>
      </c>
      <c r="G2059" s="209" t="s">
        <v>1552</v>
      </c>
      <c r="H2059" s="213" t="s">
        <v>1553</v>
      </c>
      <c r="I2059" s="57" t="str">
        <f t="shared" si="402"/>
        <v>Cancel</v>
      </c>
      <c r="J2059" s="204" t="s">
        <v>2029</v>
      </c>
      <c r="K2059" s="213" t="s">
        <v>2030</v>
      </c>
      <c r="L2059" s="210" t="s">
        <v>55</v>
      </c>
      <c r="M2059" s="208" t="s">
        <v>47</v>
      </c>
      <c r="N2059" s="208">
        <v>1</v>
      </c>
      <c r="O2059" s="208"/>
      <c r="P2059" s="57" t="str">
        <f t="shared" si="403"/>
        <v>MAIN UNIT</v>
      </c>
      <c r="Q2059" s="208" t="s">
        <v>56</v>
      </c>
      <c r="R2059" s="208" t="s">
        <v>49</v>
      </c>
      <c r="S2059" s="208" t="s">
        <v>36</v>
      </c>
      <c r="T2059" s="208" t="s">
        <v>65</v>
      </c>
      <c r="U2059" s="208" t="s">
        <v>66</v>
      </c>
      <c r="V2059" s="208" t="s">
        <v>109</v>
      </c>
      <c r="W2059" s="208" t="s">
        <v>96</v>
      </c>
      <c r="X2059" s="34">
        <v>9225000</v>
      </c>
      <c r="Y2059" s="215" t="str">
        <f t="shared" si="404"/>
        <v>1</v>
      </c>
      <c r="Z2059" s="26">
        <f t="shared" si="401"/>
        <v>9225000</v>
      </c>
      <c r="AA2059" s="208">
        <v>6.25E-2</v>
      </c>
      <c r="AB2059" s="35">
        <f t="shared" si="412"/>
        <v>576562.5</v>
      </c>
      <c r="AC2059" s="27">
        <f t="shared" si="405"/>
        <v>69187.5</v>
      </c>
      <c r="AD2059" s="207">
        <v>0.12</v>
      </c>
      <c r="AE2059" s="211">
        <f t="shared" si="406"/>
        <v>1</v>
      </c>
      <c r="AF2059" s="211" t="str">
        <f>IF(AND(COUNTIFS($J$18:J2059,J2059)=1,AE2059=1),1,"")</f>
        <v/>
      </c>
      <c r="AG2059" s="211" t="str">
        <f>IF(C2059="","",IF(AND(COUNTIFS($J$18:J2059,J2059)=1,C2059&lt;&gt;""),1,""))</f>
        <v/>
      </c>
      <c r="AH2059" s="211" t="str">
        <f>IF(G2059="","",IF(AND(COUNTIFS($J$18:J2059,J2059)=1,G2059&lt;&gt;""),1,""))</f>
        <v/>
      </c>
      <c r="AI2059" s="28">
        <f t="shared" si="407"/>
        <v>468573419.10712183</v>
      </c>
      <c r="AJ2059" s="28">
        <f t="shared" si="408"/>
        <v>55829466.862621114</v>
      </c>
      <c r="AK2059" s="29">
        <f t="shared" si="409"/>
        <v>0.11914774629983395</v>
      </c>
      <c r="AL2059" s="210"/>
      <c r="AM2059" s="210"/>
      <c r="AN2059" s="210"/>
      <c r="AO2059" s="210"/>
      <c r="AP2059" s="45" t="str">
        <f t="shared" si="410"/>
        <v>CancelCANCEL</v>
      </c>
      <c r="AQ2059" s="45" t="str">
        <f t="shared" si="411"/>
        <v>CancelCANCELJPY</v>
      </c>
    </row>
    <row r="2060" spans="1:43" s="15" customFormat="1">
      <c r="A2060" s="208" t="s">
        <v>40</v>
      </c>
      <c r="B2060" s="209">
        <v>2021</v>
      </c>
      <c r="C2060" s="209">
        <v>6</v>
      </c>
      <c r="D2060" s="57" t="str">
        <f t="shared" si="400"/>
        <v>Q1</v>
      </c>
      <c r="E2060" s="208" t="s">
        <v>171</v>
      </c>
      <c r="F2060" s="208" t="s">
        <v>171</v>
      </c>
      <c r="G2060" s="209" t="s">
        <v>1552</v>
      </c>
      <c r="H2060" s="213"/>
      <c r="I2060" s="57" t="str">
        <f t="shared" si="402"/>
        <v>Cancel</v>
      </c>
      <c r="J2060" s="204" t="s">
        <v>2031</v>
      </c>
      <c r="K2060" s="213" t="s">
        <v>2032</v>
      </c>
      <c r="L2060" s="210" t="s">
        <v>55</v>
      </c>
      <c r="M2060" s="208" t="s">
        <v>47</v>
      </c>
      <c r="N2060" s="208">
        <v>1</v>
      </c>
      <c r="O2060" s="208"/>
      <c r="P2060" s="57" t="str">
        <f t="shared" si="403"/>
        <v>MAIN UNIT</v>
      </c>
      <c r="Q2060" s="208" t="s">
        <v>48</v>
      </c>
      <c r="R2060" s="208" t="s">
        <v>49</v>
      </c>
      <c r="S2060" s="208" t="s">
        <v>36</v>
      </c>
      <c r="T2060" s="208" t="s">
        <v>229</v>
      </c>
      <c r="U2060" s="208" t="s">
        <v>66</v>
      </c>
      <c r="V2060" s="208" t="s">
        <v>942</v>
      </c>
      <c r="W2060" s="208" t="s">
        <v>96</v>
      </c>
      <c r="X2060" s="34">
        <v>6350000</v>
      </c>
      <c r="Y2060" s="215" t="str">
        <f t="shared" si="404"/>
        <v>1</v>
      </c>
      <c r="Z2060" s="26">
        <f t="shared" si="401"/>
        <v>6350000</v>
      </c>
      <c r="AA2060" s="208">
        <v>6.25E-2</v>
      </c>
      <c r="AB2060" s="35">
        <f t="shared" si="412"/>
        <v>396875</v>
      </c>
      <c r="AC2060" s="27">
        <f t="shared" si="405"/>
        <v>47625</v>
      </c>
      <c r="AD2060" s="207">
        <v>0.12</v>
      </c>
      <c r="AE2060" s="211">
        <f t="shared" si="406"/>
        <v>0</v>
      </c>
      <c r="AF2060" s="211" t="str">
        <f>IF(AND(COUNTIFS($J$18:J2060,J2060)=1,AE2060=1),1,"")</f>
        <v/>
      </c>
      <c r="AG2060" s="211">
        <f>IF(C2060="","",IF(AND(COUNTIFS($J$18:J2060,J2060)=1,C2060&lt;&gt;""),1,""))</f>
        <v>1</v>
      </c>
      <c r="AH2060" s="211">
        <f>IF(G2060="","",IF(AND(COUNTIFS($J$18:J2060,J2060)=1,G2060&lt;&gt;""),1,""))</f>
        <v>1</v>
      </c>
      <c r="AI2060" s="28">
        <f t="shared" si="407"/>
        <v>468573419.10712183</v>
      </c>
      <c r="AJ2060" s="28">
        <f t="shared" si="408"/>
        <v>55829466.862621114</v>
      </c>
      <c r="AK2060" s="29">
        <f t="shared" si="409"/>
        <v>0.11914774629983395</v>
      </c>
      <c r="AL2060" s="210"/>
      <c r="AM2060" s="210"/>
      <c r="AN2060" s="210"/>
      <c r="AO2060" s="210"/>
      <c r="AP2060" s="45" t="str">
        <f t="shared" si="410"/>
        <v>CancelCANCEL</v>
      </c>
      <c r="AQ2060" s="45" t="str">
        <f t="shared" si="411"/>
        <v>CancelCANCELJPY</v>
      </c>
    </row>
    <row r="2061" spans="1:43" s="15" customFormat="1">
      <c r="A2061" s="208" t="s">
        <v>171</v>
      </c>
      <c r="B2061" s="209">
        <v>2021</v>
      </c>
      <c r="C2061" s="209">
        <v>6</v>
      </c>
      <c r="D2061" s="57" t="str">
        <f t="shared" si="400"/>
        <v>Q1</v>
      </c>
      <c r="E2061" s="208" t="s">
        <v>171</v>
      </c>
      <c r="F2061" s="208" t="s">
        <v>171</v>
      </c>
      <c r="G2061" s="209" t="s">
        <v>1552</v>
      </c>
      <c r="H2061" s="213" t="s">
        <v>2006</v>
      </c>
      <c r="I2061" s="57" t="str">
        <f t="shared" si="402"/>
        <v>Cancel</v>
      </c>
      <c r="J2061" s="204" t="s">
        <v>2033</v>
      </c>
      <c r="K2061" s="213" t="s">
        <v>2034</v>
      </c>
      <c r="L2061" s="210" t="s">
        <v>55</v>
      </c>
      <c r="M2061" s="208" t="s">
        <v>47</v>
      </c>
      <c r="N2061" s="208">
        <v>1</v>
      </c>
      <c r="O2061" s="208"/>
      <c r="P2061" s="57" t="str">
        <f t="shared" si="403"/>
        <v>MAIN UNIT</v>
      </c>
      <c r="Q2061" s="208" t="s">
        <v>56</v>
      </c>
      <c r="R2061" s="208" t="s">
        <v>49</v>
      </c>
      <c r="S2061" s="208" t="s">
        <v>37</v>
      </c>
      <c r="T2061" s="208" t="s">
        <v>75</v>
      </c>
      <c r="U2061" s="208" t="s">
        <v>58</v>
      </c>
      <c r="V2061" s="208" t="s">
        <v>949</v>
      </c>
      <c r="W2061" s="208" t="s">
        <v>51</v>
      </c>
      <c r="X2061" s="34">
        <v>585200</v>
      </c>
      <c r="Y2061" s="215" t="str">
        <f t="shared" si="404"/>
        <v>1.13</v>
      </c>
      <c r="Z2061" s="26">
        <f t="shared" si="401"/>
        <v>585200</v>
      </c>
      <c r="AA2061" s="208">
        <v>1.2</v>
      </c>
      <c r="AB2061" s="35">
        <f t="shared" si="412"/>
        <v>621451.32743362838</v>
      </c>
      <c r="AC2061" s="27">
        <f t="shared" si="405"/>
        <v>74574.159292035401</v>
      </c>
      <c r="AD2061" s="212">
        <v>0.12</v>
      </c>
      <c r="AE2061" s="211">
        <f t="shared" si="406"/>
        <v>1</v>
      </c>
      <c r="AF2061" s="211">
        <f>IF(AND(COUNTIFS($J$18:J2061,J2061)=1,AE2061=1),1,"")</f>
        <v>1</v>
      </c>
      <c r="AG2061" s="211">
        <f>IF(C2061="","",IF(AND(COUNTIFS($J$18:J2061,J2061)=1,C2061&lt;&gt;""),1,""))</f>
        <v>1</v>
      </c>
      <c r="AH2061" s="211">
        <f>IF(G2061="","",IF(AND(COUNTIFS($J$18:J2061,J2061)=1,G2061&lt;&gt;""),1,""))</f>
        <v>1</v>
      </c>
      <c r="AI2061" s="28">
        <f t="shared" si="407"/>
        <v>468573419.10712183</v>
      </c>
      <c r="AJ2061" s="28">
        <f t="shared" si="408"/>
        <v>55829466.862621114</v>
      </c>
      <c r="AK2061" s="29">
        <f t="shared" si="409"/>
        <v>0.11914774629983395</v>
      </c>
      <c r="AL2061" s="210"/>
      <c r="AM2061" s="210"/>
      <c r="AN2061" s="210"/>
      <c r="AO2061" s="210"/>
      <c r="AP2061" s="45" t="str">
        <f t="shared" si="410"/>
        <v>CancelCANCEL</v>
      </c>
      <c r="AQ2061" s="45" t="str">
        <f t="shared" si="411"/>
        <v>CancelCANCELRMB</v>
      </c>
    </row>
    <row r="2062" spans="1:43" s="15" customFormat="1">
      <c r="A2062" s="208" t="s">
        <v>171</v>
      </c>
      <c r="B2062" s="209">
        <v>2021</v>
      </c>
      <c r="C2062" s="209">
        <v>6</v>
      </c>
      <c r="D2062" s="57" t="str">
        <f t="shared" si="400"/>
        <v>Q1</v>
      </c>
      <c r="E2062" s="208" t="s">
        <v>171</v>
      </c>
      <c r="F2062" s="208" t="s">
        <v>171</v>
      </c>
      <c r="G2062" s="209" t="s">
        <v>1552</v>
      </c>
      <c r="H2062" s="213" t="s">
        <v>2006</v>
      </c>
      <c r="I2062" s="57" t="str">
        <f t="shared" si="402"/>
        <v>Cancel</v>
      </c>
      <c r="J2062" s="204" t="s">
        <v>2033</v>
      </c>
      <c r="K2062" s="213" t="s">
        <v>2034</v>
      </c>
      <c r="L2062" s="210" t="s">
        <v>55</v>
      </c>
      <c r="M2062" s="208" t="s">
        <v>47</v>
      </c>
      <c r="N2062" s="208">
        <v>1</v>
      </c>
      <c r="O2062" s="208"/>
      <c r="P2062" s="57" t="str">
        <f t="shared" si="403"/>
        <v>MAIN UNIT</v>
      </c>
      <c r="Q2062" s="208" t="s">
        <v>56</v>
      </c>
      <c r="R2062" s="208" t="s">
        <v>49</v>
      </c>
      <c r="S2062" s="208" t="s">
        <v>37</v>
      </c>
      <c r="T2062" s="208" t="s">
        <v>75</v>
      </c>
      <c r="U2062" s="208" t="s">
        <v>58</v>
      </c>
      <c r="V2062" s="208" t="s">
        <v>949</v>
      </c>
      <c r="W2062" s="208" t="s">
        <v>51</v>
      </c>
      <c r="X2062" s="34">
        <v>585200</v>
      </c>
      <c r="Y2062" s="215" t="str">
        <f t="shared" si="404"/>
        <v>1.13</v>
      </c>
      <c r="Z2062" s="26">
        <f t="shared" si="401"/>
        <v>585200</v>
      </c>
      <c r="AA2062" s="208">
        <v>1.2</v>
      </c>
      <c r="AB2062" s="35">
        <f t="shared" si="412"/>
        <v>621451.32743362838</v>
      </c>
      <c r="AC2062" s="27">
        <f t="shared" si="405"/>
        <v>74574.159292035401</v>
      </c>
      <c r="AD2062" s="212">
        <v>0.12</v>
      </c>
      <c r="AE2062" s="211">
        <f t="shared" si="406"/>
        <v>1</v>
      </c>
      <c r="AF2062" s="211" t="str">
        <f>IF(AND(COUNTIFS($J$18:J2062,J2062)=1,AE2062=1),1,"")</f>
        <v/>
      </c>
      <c r="AG2062" s="211" t="str">
        <f>IF(C2062="","",IF(AND(COUNTIFS($J$18:J2062,J2062)=1,C2062&lt;&gt;""),1,""))</f>
        <v/>
      </c>
      <c r="AH2062" s="211" t="str">
        <f>IF(G2062="","",IF(AND(COUNTIFS($J$18:J2062,J2062)=1,G2062&lt;&gt;""),1,""))</f>
        <v/>
      </c>
      <c r="AI2062" s="28">
        <f t="shared" si="407"/>
        <v>468573419.10712183</v>
      </c>
      <c r="AJ2062" s="28">
        <f t="shared" si="408"/>
        <v>55829466.862621114</v>
      </c>
      <c r="AK2062" s="29">
        <f t="shared" si="409"/>
        <v>0.11914774629983395</v>
      </c>
      <c r="AL2062" s="210"/>
      <c r="AM2062" s="210"/>
      <c r="AN2062" s="210"/>
      <c r="AO2062" s="210"/>
      <c r="AP2062" s="45" t="str">
        <f t="shared" si="410"/>
        <v>CancelCANCEL</v>
      </c>
      <c r="AQ2062" s="45" t="str">
        <f t="shared" si="411"/>
        <v>CancelCANCELRMB</v>
      </c>
    </row>
    <row r="2063" spans="1:43" s="15" customFormat="1">
      <c r="A2063" s="208" t="s">
        <v>171</v>
      </c>
      <c r="B2063" s="209">
        <v>2021</v>
      </c>
      <c r="C2063" s="209">
        <v>6</v>
      </c>
      <c r="D2063" s="57" t="str">
        <f t="shared" si="400"/>
        <v>Q1</v>
      </c>
      <c r="E2063" s="208" t="s">
        <v>171</v>
      </c>
      <c r="F2063" s="208" t="s">
        <v>171</v>
      </c>
      <c r="G2063" s="209" t="s">
        <v>1552</v>
      </c>
      <c r="H2063" s="213" t="s">
        <v>2006</v>
      </c>
      <c r="I2063" s="57" t="str">
        <f t="shared" si="402"/>
        <v>Cancel</v>
      </c>
      <c r="J2063" s="204" t="s">
        <v>2035</v>
      </c>
      <c r="K2063" s="213" t="s">
        <v>2036</v>
      </c>
      <c r="L2063" s="210" t="s">
        <v>55</v>
      </c>
      <c r="M2063" s="208" t="s">
        <v>47</v>
      </c>
      <c r="N2063" s="208">
        <v>1</v>
      </c>
      <c r="O2063" s="208"/>
      <c r="P2063" s="57" t="str">
        <f t="shared" si="403"/>
        <v>MAIN UNIT</v>
      </c>
      <c r="Q2063" s="208" t="s">
        <v>56</v>
      </c>
      <c r="R2063" s="208" t="s">
        <v>49</v>
      </c>
      <c r="S2063" s="208" t="s">
        <v>37</v>
      </c>
      <c r="T2063" s="208" t="s">
        <v>80</v>
      </c>
      <c r="U2063" s="208" t="s">
        <v>76</v>
      </c>
      <c r="V2063" s="208" t="s">
        <v>71</v>
      </c>
      <c r="W2063" s="208" t="s">
        <v>51</v>
      </c>
      <c r="X2063" s="34">
        <v>470000</v>
      </c>
      <c r="Y2063" s="215" t="str">
        <f t="shared" si="404"/>
        <v>1.13</v>
      </c>
      <c r="Z2063" s="26">
        <f t="shared" si="401"/>
        <v>470000</v>
      </c>
      <c r="AA2063" s="208">
        <v>1.2</v>
      </c>
      <c r="AB2063" s="35">
        <f t="shared" si="412"/>
        <v>499115.04424778768</v>
      </c>
      <c r="AC2063" s="27">
        <f t="shared" si="405"/>
        <v>59893.805309734518</v>
      </c>
      <c r="AD2063" s="212">
        <v>0.12</v>
      </c>
      <c r="AE2063" s="211">
        <f t="shared" si="406"/>
        <v>1</v>
      </c>
      <c r="AF2063" s="211">
        <f>IF(AND(COUNTIFS($J$18:J2063,J2063)=1,AE2063=1),1,"")</f>
        <v>1</v>
      </c>
      <c r="AG2063" s="211">
        <f>IF(C2063="","",IF(AND(COUNTIFS($J$18:J2063,J2063)=1,C2063&lt;&gt;""),1,""))</f>
        <v>1</v>
      </c>
      <c r="AH2063" s="211">
        <f>IF(G2063="","",IF(AND(COUNTIFS($J$18:J2063,J2063)=1,G2063&lt;&gt;""),1,""))</f>
        <v>1</v>
      </c>
      <c r="AI2063" s="28">
        <f t="shared" si="407"/>
        <v>468573419.10712183</v>
      </c>
      <c r="AJ2063" s="28">
        <f t="shared" si="408"/>
        <v>55829466.862621114</v>
      </c>
      <c r="AK2063" s="29">
        <f t="shared" si="409"/>
        <v>0.11914774629983395</v>
      </c>
      <c r="AL2063" s="210"/>
      <c r="AM2063" s="210"/>
      <c r="AN2063" s="210"/>
      <c r="AO2063" s="210"/>
      <c r="AP2063" s="45" t="str">
        <f t="shared" si="410"/>
        <v>CancelCANCEL</v>
      </c>
      <c r="AQ2063" s="45" t="str">
        <f t="shared" si="411"/>
        <v>CancelCANCELRMB</v>
      </c>
    </row>
    <row r="2064" spans="1:43" s="15" customFormat="1" ht="26.4">
      <c r="A2064" s="208" t="s">
        <v>171</v>
      </c>
      <c r="B2064" s="209">
        <v>2021</v>
      </c>
      <c r="C2064" s="209">
        <v>6</v>
      </c>
      <c r="D2064" s="57" t="str">
        <f t="shared" si="400"/>
        <v>Q1</v>
      </c>
      <c r="E2064" s="208" t="s">
        <v>171</v>
      </c>
      <c r="F2064" s="208" t="s">
        <v>171</v>
      </c>
      <c r="G2064" s="209" t="s">
        <v>1552</v>
      </c>
      <c r="H2064" s="213" t="s">
        <v>2006</v>
      </c>
      <c r="I2064" s="57" t="str">
        <f t="shared" si="402"/>
        <v>Cancel</v>
      </c>
      <c r="J2064" s="204" t="s">
        <v>2035</v>
      </c>
      <c r="K2064" s="213" t="s">
        <v>2036</v>
      </c>
      <c r="L2064" s="210" t="s">
        <v>488</v>
      </c>
      <c r="M2064" s="208" t="s">
        <v>47</v>
      </c>
      <c r="N2064" s="208">
        <v>0</v>
      </c>
      <c r="O2064" s="208">
        <v>41</v>
      </c>
      <c r="P2064" s="57" t="str">
        <f t="shared" si="403"/>
        <v>SERVICE/ PARTS</v>
      </c>
      <c r="Q2064" s="208" t="s">
        <v>56</v>
      </c>
      <c r="R2064" s="208" t="s">
        <v>49</v>
      </c>
      <c r="S2064" s="208" t="s">
        <v>37</v>
      </c>
      <c r="T2064" s="208" t="s">
        <v>80</v>
      </c>
      <c r="U2064" s="208" t="s">
        <v>76</v>
      </c>
      <c r="V2064" s="208" t="s">
        <v>71</v>
      </c>
      <c r="W2064" s="208" t="s">
        <v>51</v>
      </c>
      <c r="X2064" s="34">
        <v>3777.76</v>
      </c>
      <c r="Y2064" s="215" t="str">
        <f t="shared" si="404"/>
        <v>1.13</v>
      </c>
      <c r="Z2064" s="26">
        <f t="shared" si="401"/>
        <v>154888.16</v>
      </c>
      <c r="AA2064" s="208">
        <v>1.2</v>
      </c>
      <c r="AB2064" s="35">
        <f t="shared" si="412"/>
        <v>164483.00176991153</v>
      </c>
      <c r="AC2064" s="27">
        <f t="shared" si="405"/>
        <v>19737.960212389382</v>
      </c>
      <c r="AD2064" s="212">
        <v>0.12</v>
      </c>
      <c r="AE2064" s="211">
        <f t="shared" si="406"/>
        <v>1</v>
      </c>
      <c r="AF2064" s="211" t="str">
        <f>IF(AND(COUNTIFS($J$18:J2064,J2064)=1,AE2064=1),1,"")</f>
        <v/>
      </c>
      <c r="AG2064" s="211" t="str">
        <f>IF(C2064="","",IF(AND(COUNTIFS($J$18:J2064,J2064)=1,C2064&lt;&gt;""),1,""))</f>
        <v/>
      </c>
      <c r="AH2064" s="211" t="str">
        <f>IF(G2064="","",IF(AND(COUNTIFS($J$18:J2064,J2064)=1,G2064&lt;&gt;""),1,""))</f>
        <v/>
      </c>
      <c r="AI2064" s="28">
        <f t="shared" si="407"/>
        <v>468573419.10712183</v>
      </c>
      <c r="AJ2064" s="28">
        <f t="shared" si="408"/>
        <v>55829466.862621114</v>
      </c>
      <c r="AK2064" s="29">
        <f t="shared" si="409"/>
        <v>0.11914774629983395</v>
      </c>
      <c r="AL2064" s="210"/>
      <c r="AM2064" s="210"/>
      <c r="AN2064" s="210"/>
      <c r="AO2064" s="210"/>
      <c r="AP2064" s="45" t="str">
        <f t="shared" si="410"/>
        <v>CancelCANCEL</v>
      </c>
      <c r="AQ2064" s="45" t="str">
        <f t="shared" si="411"/>
        <v>CancelCANCELRMB</v>
      </c>
    </row>
    <row r="2065" spans="1:43" s="15" customFormat="1">
      <c r="A2065" s="208" t="s">
        <v>40</v>
      </c>
      <c r="B2065" s="209">
        <v>2021</v>
      </c>
      <c r="C2065" s="209">
        <v>7</v>
      </c>
      <c r="D2065" s="57" t="str">
        <f t="shared" si="400"/>
        <v>Q2</v>
      </c>
      <c r="E2065" s="208" t="s">
        <v>171</v>
      </c>
      <c r="F2065" s="208" t="s">
        <v>171</v>
      </c>
      <c r="G2065" s="209" t="s">
        <v>171</v>
      </c>
      <c r="H2065" s="213" t="s">
        <v>1553</v>
      </c>
      <c r="I2065" s="57" t="str">
        <f t="shared" si="402"/>
        <v>Cancel</v>
      </c>
      <c r="J2065" s="204" t="s">
        <v>2037</v>
      </c>
      <c r="K2065" s="213" t="s">
        <v>1611</v>
      </c>
      <c r="L2065" s="210" t="s">
        <v>55</v>
      </c>
      <c r="M2065" s="208" t="s">
        <v>47</v>
      </c>
      <c r="N2065" s="208">
        <v>1</v>
      </c>
      <c r="O2065" s="208"/>
      <c r="P2065" s="57" t="str">
        <f t="shared" si="403"/>
        <v>MAIN UNIT</v>
      </c>
      <c r="Q2065" s="208" t="s">
        <v>48</v>
      </c>
      <c r="R2065" s="208" t="s">
        <v>49</v>
      </c>
      <c r="S2065" s="208" t="s">
        <v>36</v>
      </c>
      <c r="T2065" s="208" t="s">
        <v>65</v>
      </c>
      <c r="U2065" s="208" t="s">
        <v>66</v>
      </c>
      <c r="V2065" s="208" t="s">
        <v>99</v>
      </c>
      <c r="W2065" s="208" t="s">
        <v>96</v>
      </c>
      <c r="X2065" s="34">
        <v>7600000</v>
      </c>
      <c r="Y2065" s="215" t="str">
        <f t="shared" si="404"/>
        <v>1</v>
      </c>
      <c r="Z2065" s="26">
        <f t="shared" si="401"/>
        <v>7600000</v>
      </c>
      <c r="AA2065" s="208">
        <v>6.25E-2</v>
      </c>
      <c r="AB2065" s="35">
        <f t="shared" si="412"/>
        <v>475000</v>
      </c>
      <c r="AC2065" s="27">
        <f t="shared" si="405"/>
        <v>57000</v>
      </c>
      <c r="AD2065" s="212">
        <v>0.12</v>
      </c>
      <c r="AE2065" s="211">
        <f t="shared" si="406"/>
        <v>0</v>
      </c>
      <c r="AF2065" s="211" t="str">
        <f>IF(AND(COUNTIFS($J$18:J2065,J2065)=1,AE2065=1),1,"")</f>
        <v/>
      </c>
      <c r="AG2065" s="211">
        <f>IF(C2065="","",IF(AND(COUNTIFS($J$18:J2065,J2065)=1,C2065&lt;&gt;""),1,""))</f>
        <v>1</v>
      </c>
      <c r="AH2065" s="211">
        <f>IF(G2065="","",IF(AND(COUNTIFS($J$18:J2065,J2065)=1,G2065&lt;&gt;""),1,""))</f>
        <v>1</v>
      </c>
      <c r="AI2065" s="28">
        <f t="shared" si="407"/>
        <v>468573419.10712183</v>
      </c>
      <c r="AJ2065" s="28">
        <f t="shared" si="408"/>
        <v>55829466.862621114</v>
      </c>
      <c r="AK2065" s="29">
        <f t="shared" si="409"/>
        <v>0.11914774629983395</v>
      </c>
      <c r="AL2065" s="210"/>
      <c r="AM2065" s="210"/>
      <c r="AN2065" s="210"/>
      <c r="AO2065" s="210"/>
      <c r="AP2065" s="45" t="str">
        <f t="shared" si="410"/>
        <v>CancelCancel</v>
      </c>
      <c r="AQ2065" s="45" t="str">
        <f t="shared" si="411"/>
        <v>CancelCancelJPY</v>
      </c>
    </row>
    <row r="2066" spans="1:43" s="15" customFormat="1">
      <c r="A2066" s="208" t="s">
        <v>40</v>
      </c>
      <c r="B2066" s="209">
        <v>2021</v>
      </c>
      <c r="C2066" s="209">
        <v>7</v>
      </c>
      <c r="D2066" s="57" t="str">
        <f t="shared" si="400"/>
        <v>Q2</v>
      </c>
      <c r="E2066" s="208" t="s">
        <v>171</v>
      </c>
      <c r="F2066" s="208" t="s">
        <v>171</v>
      </c>
      <c r="G2066" s="209" t="s">
        <v>171</v>
      </c>
      <c r="H2066" s="213"/>
      <c r="I2066" s="57" t="str">
        <f t="shared" si="402"/>
        <v>Cancel</v>
      </c>
      <c r="J2066" s="204" t="s">
        <v>2038</v>
      </c>
      <c r="K2066" s="213" t="s">
        <v>1884</v>
      </c>
      <c r="L2066" s="210" t="s">
        <v>79</v>
      </c>
      <c r="M2066" s="208" t="s">
        <v>47</v>
      </c>
      <c r="N2066" s="208">
        <v>1</v>
      </c>
      <c r="O2066" s="208"/>
      <c r="P2066" s="57" t="str">
        <f t="shared" si="403"/>
        <v>MAIN UNIT</v>
      </c>
      <c r="Q2066" s="208" t="s">
        <v>56</v>
      </c>
      <c r="R2066" s="208" t="s">
        <v>49</v>
      </c>
      <c r="S2066" s="208" t="s">
        <v>36</v>
      </c>
      <c r="T2066" s="208" t="s">
        <v>65</v>
      </c>
      <c r="U2066" s="208" t="s">
        <v>66</v>
      </c>
      <c r="V2066" s="208" t="s">
        <v>1821</v>
      </c>
      <c r="W2066" s="208" t="s">
        <v>96</v>
      </c>
      <c r="X2066" s="34">
        <v>13240000</v>
      </c>
      <c r="Y2066" s="215" t="str">
        <f t="shared" si="404"/>
        <v>1</v>
      </c>
      <c r="Z2066" s="26">
        <f t="shared" si="401"/>
        <v>13240000</v>
      </c>
      <c r="AA2066" s="208">
        <v>7.0000000000000007E-2</v>
      </c>
      <c r="AB2066" s="35">
        <f t="shared" si="412"/>
        <v>926800.00000000012</v>
      </c>
      <c r="AC2066" s="27">
        <f t="shared" si="405"/>
        <v>111216.00000000001</v>
      </c>
      <c r="AD2066" s="212">
        <v>0.12</v>
      </c>
      <c r="AE2066" s="211">
        <f t="shared" si="406"/>
        <v>1</v>
      </c>
      <c r="AF2066" s="211">
        <f>IF(AND(COUNTIFS($J$18:J2066,J2066)=1,AE2066=1),1,"")</f>
        <v>1</v>
      </c>
      <c r="AG2066" s="211">
        <f>IF(C2066="","",IF(AND(COUNTIFS($J$18:J2066,J2066)=1,C2066&lt;&gt;""),1,""))</f>
        <v>1</v>
      </c>
      <c r="AH2066" s="211">
        <f>IF(G2066="","",IF(AND(COUNTIFS($J$18:J2066,J2066)=1,G2066&lt;&gt;""),1,""))</f>
        <v>1</v>
      </c>
      <c r="AI2066" s="28">
        <f t="shared" si="407"/>
        <v>468573419.10712183</v>
      </c>
      <c r="AJ2066" s="28">
        <f t="shared" si="408"/>
        <v>55829466.862621114</v>
      </c>
      <c r="AK2066" s="29">
        <f t="shared" si="409"/>
        <v>0.11914774629983395</v>
      </c>
      <c r="AL2066" s="210"/>
      <c r="AM2066" s="210"/>
      <c r="AN2066" s="210"/>
      <c r="AO2066" s="210"/>
      <c r="AP2066" s="45" t="str">
        <f t="shared" si="410"/>
        <v>CancelCancel</v>
      </c>
      <c r="AQ2066" s="45" t="str">
        <f t="shared" si="411"/>
        <v>CancelCancelJPY</v>
      </c>
    </row>
    <row r="2067" spans="1:43" s="15" customFormat="1">
      <c r="A2067" s="208" t="s">
        <v>40</v>
      </c>
      <c r="B2067" s="209">
        <v>2021</v>
      </c>
      <c r="C2067" s="209">
        <v>7</v>
      </c>
      <c r="D2067" s="57" t="str">
        <f t="shared" si="400"/>
        <v>Q2</v>
      </c>
      <c r="E2067" s="208" t="s">
        <v>171</v>
      </c>
      <c r="F2067" s="208" t="s">
        <v>171</v>
      </c>
      <c r="G2067" s="209" t="s">
        <v>171</v>
      </c>
      <c r="H2067" s="213"/>
      <c r="I2067" s="57" t="str">
        <f t="shared" si="402"/>
        <v>Cancel</v>
      </c>
      <c r="J2067" s="204" t="s">
        <v>2038</v>
      </c>
      <c r="K2067" s="213" t="s">
        <v>1884</v>
      </c>
      <c r="L2067" s="210" t="s">
        <v>55</v>
      </c>
      <c r="M2067" s="208" t="s">
        <v>47</v>
      </c>
      <c r="N2067" s="208">
        <v>1</v>
      </c>
      <c r="O2067" s="208"/>
      <c r="P2067" s="57" t="str">
        <f t="shared" si="403"/>
        <v>MAIN UNIT</v>
      </c>
      <c r="Q2067" s="208" t="s">
        <v>56</v>
      </c>
      <c r="R2067" s="208" t="s">
        <v>49</v>
      </c>
      <c r="S2067" s="208" t="s">
        <v>36</v>
      </c>
      <c r="T2067" s="208" t="s">
        <v>65</v>
      </c>
      <c r="U2067" s="208" t="s">
        <v>66</v>
      </c>
      <c r="V2067" s="208" t="s">
        <v>1821</v>
      </c>
      <c r="W2067" s="208" t="s">
        <v>96</v>
      </c>
      <c r="X2067" s="34">
        <v>8000000</v>
      </c>
      <c r="Y2067" s="215" t="str">
        <f t="shared" si="404"/>
        <v>1</v>
      </c>
      <c r="Z2067" s="26">
        <f t="shared" si="401"/>
        <v>8000000</v>
      </c>
      <c r="AA2067" s="208">
        <v>7.0000000000000007E-2</v>
      </c>
      <c r="AB2067" s="35">
        <f t="shared" si="412"/>
        <v>560000</v>
      </c>
      <c r="AC2067" s="27">
        <f t="shared" si="405"/>
        <v>67200</v>
      </c>
      <c r="AD2067" s="212">
        <v>0.12</v>
      </c>
      <c r="AE2067" s="211">
        <f t="shared" si="406"/>
        <v>1</v>
      </c>
      <c r="AF2067" s="211" t="str">
        <f>IF(AND(COUNTIFS($J$18:J2067,J2067)=1,AE2067=1),1,"")</f>
        <v/>
      </c>
      <c r="AG2067" s="211" t="str">
        <f>IF(C2067="","",IF(AND(COUNTIFS($J$18:J2067,J2067)=1,C2067&lt;&gt;""),1,""))</f>
        <v/>
      </c>
      <c r="AH2067" s="211" t="str">
        <f>IF(G2067="","",IF(AND(COUNTIFS($J$18:J2067,J2067)=1,G2067&lt;&gt;""),1,""))</f>
        <v/>
      </c>
      <c r="AI2067" s="28">
        <f t="shared" si="407"/>
        <v>468573419.10712183</v>
      </c>
      <c r="AJ2067" s="28">
        <f t="shared" si="408"/>
        <v>55829466.862621114</v>
      </c>
      <c r="AK2067" s="29">
        <f t="shared" si="409"/>
        <v>0.11914774629983395</v>
      </c>
      <c r="AL2067" s="210"/>
      <c r="AM2067" s="210"/>
      <c r="AN2067" s="210"/>
      <c r="AO2067" s="210"/>
      <c r="AP2067" s="45" t="str">
        <f t="shared" si="410"/>
        <v>CancelCancel</v>
      </c>
      <c r="AQ2067" s="45" t="str">
        <f t="shared" si="411"/>
        <v>CancelCancelJPY</v>
      </c>
    </row>
    <row r="2068" spans="1:43" s="15" customFormat="1">
      <c r="A2068" s="208" t="s">
        <v>40</v>
      </c>
      <c r="B2068" s="209">
        <v>2021</v>
      </c>
      <c r="C2068" s="209">
        <v>8</v>
      </c>
      <c r="D2068" s="57" t="str">
        <f t="shared" si="400"/>
        <v>Q2</v>
      </c>
      <c r="E2068" s="208" t="s">
        <v>171</v>
      </c>
      <c r="F2068" s="208" t="s">
        <v>171</v>
      </c>
      <c r="G2068" s="209" t="s">
        <v>1558</v>
      </c>
      <c r="H2068" s="213"/>
      <c r="I2068" s="57" t="str">
        <f t="shared" si="402"/>
        <v>Cancel</v>
      </c>
      <c r="J2068" s="204" t="s">
        <v>2039</v>
      </c>
      <c r="K2068" s="213" t="s">
        <v>1410</v>
      </c>
      <c r="L2068" s="210" t="s">
        <v>55</v>
      </c>
      <c r="M2068" s="208" t="s">
        <v>47</v>
      </c>
      <c r="N2068" s="208">
        <v>1</v>
      </c>
      <c r="O2068" s="208"/>
      <c r="P2068" s="57" t="str">
        <f t="shared" si="403"/>
        <v>MAIN UNIT</v>
      </c>
      <c r="Q2068" s="208" t="s">
        <v>48</v>
      </c>
      <c r="R2068" s="208" t="s">
        <v>49</v>
      </c>
      <c r="S2068" s="208" t="s">
        <v>38</v>
      </c>
      <c r="T2068" s="208" t="s">
        <v>146</v>
      </c>
      <c r="U2068" s="208" t="s">
        <v>137</v>
      </c>
      <c r="V2068" s="208" t="s">
        <v>899</v>
      </c>
      <c r="W2068" s="208" t="s">
        <v>51</v>
      </c>
      <c r="X2068" s="34">
        <v>690000</v>
      </c>
      <c r="Y2068" s="215" t="str">
        <f t="shared" si="404"/>
        <v>1.13</v>
      </c>
      <c r="Z2068" s="26">
        <f t="shared" si="401"/>
        <v>690000</v>
      </c>
      <c r="AA2068" s="208">
        <v>1.175</v>
      </c>
      <c r="AB2068" s="35">
        <f t="shared" si="412"/>
        <v>717477.8761061948</v>
      </c>
      <c r="AC2068" s="27">
        <f t="shared" si="405"/>
        <v>86097.345132743372</v>
      </c>
      <c r="AD2068" s="212">
        <v>0.12</v>
      </c>
      <c r="AE2068" s="211">
        <f t="shared" si="406"/>
        <v>0</v>
      </c>
      <c r="AF2068" s="211" t="str">
        <f>IF(AND(COUNTIFS($J$18:J2068,J2068)=1,AE2068=1),1,"")</f>
        <v/>
      </c>
      <c r="AG2068" s="211">
        <f>IF(C2068="","",IF(AND(COUNTIFS($J$18:J2068,J2068)=1,C2068&lt;&gt;""),1,""))</f>
        <v>1</v>
      </c>
      <c r="AH2068" s="211">
        <f>IF(G2068="","",IF(AND(COUNTIFS($J$18:J2068,J2068)=1,G2068&lt;&gt;""),1,""))</f>
        <v>1</v>
      </c>
      <c r="AI2068" s="28">
        <f t="shared" si="407"/>
        <v>468573419.10712183</v>
      </c>
      <c r="AJ2068" s="28">
        <f t="shared" si="408"/>
        <v>55829466.862621114</v>
      </c>
      <c r="AK2068" s="29">
        <f t="shared" si="409"/>
        <v>0.11914774629983395</v>
      </c>
      <c r="AL2068" s="210"/>
      <c r="AM2068" s="210"/>
      <c r="AN2068" s="210"/>
      <c r="AO2068" s="210"/>
      <c r="AP2068" s="45" t="str">
        <f t="shared" si="410"/>
        <v>Cancelcancel</v>
      </c>
      <c r="AQ2068" s="45" t="str">
        <f t="shared" si="411"/>
        <v>CancelcancelRMB</v>
      </c>
    </row>
    <row r="2069" spans="1:43" s="15" customFormat="1">
      <c r="A2069" s="208" t="s">
        <v>40</v>
      </c>
      <c r="B2069" s="209">
        <v>2021</v>
      </c>
      <c r="C2069" s="209">
        <v>7</v>
      </c>
      <c r="D2069" s="57" t="str">
        <f t="shared" si="400"/>
        <v>Q2</v>
      </c>
      <c r="E2069" s="208" t="s">
        <v>171</v>
      </c>
      <c r="F2069" s="208" t="s">
        <v>171</v>
      </c>
      <c r="G2069" s="209" t="s">
        <v>171</v>
      </c>
      <c r="H2069" s="213"/>
      <c r="I2069" s="57" t="str">
        <f t="shared" si="402"/>
        <v>Cancel</v>
      </c>
      <c r="J2069" s="204" t="s">
        <v>1847</v>
      </c>
      <c r="K2069" s="213" t="s">
        <v>1848</v>
      </c>
      <c r="L2069" s="210" t="s">
        <v>55</v>
      </c>
      <c r="M2069" s="208" t="s">
        <v>47</v>
      </c>
      <c r="N2069" s="208">
        <v>1</v>
      </c>
      <c r="O2069" s="208"/>
      <c r="P2069" s="57" t="str">
        <f t="shared" si="403"/>
        <v>MAIN UNIT</v>
      </c>
      <c r="Q2069" s="208" t="s">
        <v>56</v>
      </c>
      <c r="R2069" s="208" t="s">
        <v>49</v>
      </c>
      <c r="S2069" s="208" t="s">
        <v>39</v>
      </c>
      <c r="T2069" s="208" t="s">
        <v>1595</v>
      </c>
      <c r="U2069" s="208" t="s">
        <v>163</v>
      </c>
      <c r="V2069" s="208" t="s">
        <v>164</v>
      </c>
      <c r="W2069" s="208" t="s">
        <v>51</v>
      </c>
      <c r="X2069" s="34">
        <v>505000</v>
      </c>
      <c r="Y2069" s="215" t="str">
        <f t="shared" si="404"/>
        <v>1.13</v>
      </c>
      <c r="Z2069" s="26">
        <f t="shared" si="401"/>
        <v>505000</v>
      </c>
      <c r="AA2069" s="208">
        <v>1.175</v>
      </c>
      <c r="AB2069" s="35">
        <f t="shared" si="412"/>
        <v>525110.61946902669</v>
      </c>
      <c r="AC2069" s="27">
        <f t="shared" si="405"/>
        <v>79081.659292035431</v>
      </c>
      <c r="AD2069" s="212">
        <v>0.15060000000000001</v>
      </c>
      <c r="AE2069" s="211">
        <f t="shared" si="406"/>
        <v>1</v>
      </c>
      <c r="AF2069" s="211" t="str">
        <f>IF(AND(COUNTIFS($J$18:J2069,J2069)=1,AE2069=1),1,"")</f>
        <v/>
      </c>
      <c r="AG2069" s="211" t="str">
        <f>IF(C2069="","",IF(AND(COUNTIFS($J$18:J2069,J2069)=1,C2069&lt;&gt;""),1,""))</f>
        <v/>
      </c>
      <c r="AH2069" s="211" t="str">
        <f>IF(G2069="","",IF(AND(COUNTIFS($J$18:J2069,J2069)=1,G2069&lt;&gt;""),1,""))</f>
        <v/>
      </c>
      <c r="AI2069" s="28">
        <f t="shared" si="407"/>
        <v>468573419.10712183</v>
      </c>
      <c r="AJ2069" s="28">
        <f t="shared" si="408"/>
        <v>55829466.862621114</v>
      </c>
      <c r="AK2069" s="29">
        <f t="shared" si="409"/>
        <v>0.11914774629983395</v>
      </c>
      <c r="AL2069" s="210" t="s">
        <v>3178</v>
      </c>
      <c r="AM2069" s="210"/>
      <c r="AN2069" s="210"/>
      <c r="AO2069" s="210"/>
      <c r="AP2069" s="45" t="str">
        <f t="shared" si="410"/>
        <v>CancelCancel</v>
      </c>
      <c r="AQ2069" s="45" t="str">
        <f t="shared" si="411"/>
        <v>CancelCancelRMB</v>
      </c>
    </row>
    <row r="2070" spans="1:43" s="15" customFormat="1">
      <c r="A2070" s="208" t="s">
        <v>40</v>
      </c>
      <c r="B2070" s="209">
        <v>2021</v>
      </c>
      <c r="C2070" s="209">
        <v>9</v>
      </c>
      <c r="D2070" s="57" t="str">
        <f t="shared" si="400"/>
        <v>Q2</v>
      </c>
      <c r="E2070" s="208" t="s">
        <v>171</v>
      </c>
      <c r="F2070" s="208" t="s">
        <v>171</v>
      </c>
      <c r="G2070" s="209" t="s">
        <v>171</v>
      </c>
      <c r="H2070" s="213"/>
      <c r="I2070" s="57" t="str">
        <f t="shared" si="402"/>
        <v>Cancel</v>
      </c>
      <c r="J2070" s="204" t="s">
        <v>2040</v>
      </c>
      <c r="K2070" s="213" t="s">
        <v>1355</v>
      </c>
      <c r="L2070" s="210" t="s">
        <v>79</v>
      </c>
      <c r="M2070" s="208" t="s">
        <v>47</v>
      </c>
      <c r="N2070" s="208">
        <v>1</v>
      </c>
      <c r="O2070" s="208"/>
      <c r="P2070" s="57" t="str">
        <f t="shared" si="403"/>
        <v>MAIN UNIT</v>
      </c>
      <c r="Q2070" s="208" t="s">
        <v>48</v>
      </c>
      <c r="R2070" s="208" t="s">
        <v>49</v>
      </c>
      <c r="S2070" s="208" t="s">
        <v>36</v>
      </c>
      <c r="T2070" s="208" t="s">
        <v>65</v>
      </c>
      <c r="U2070" s="208" t="s">
        <v>66</v>
      </c>
      <c r="V2070" s="208" t="s">
        <v>67</v>
      </c>
      <c r="W2070" s="208" t="s">
        <v>51</v>
      </c>
      <c r="X2070" s="34">
        <v>850000</v>
      </c>
      <c r="Y2070" s="215" t="str">
        <f t="shared" si="404"/>
        <v>1.13</v>
      </c>
      <c r="Z2070" s="26">
        <f t="shared" si="401"/>
        <v>850000</v>
      </c>
      <c r="AA2070" s="208">
        <v>1.21</v>
      </c>
      <c r="AB2070" s="35">
        <f t="shared" si="412"/>
        <v>910176.99115044251</v>
      </c>
      <c r="AC2070" s="27">
        <f t="shared" si="405"/>
        <v>109221.23893805309</v>
      </c>
      <c r="AD2070" s="207">
        <v>0.12</v>
      </c>
      <c r="AE2070" s="211">
        <f t="shared" si="406"/>
        <v>0</v>
      </c>
      <c r="AF2070" s="211" t="str">
        <f>IF(AND(COUNTIFS($J$18:J2070,J2070)=1,AE2070=1),1,"")</f>
        <v/>
      </c>
      <c r="AG2070" s="211">
        <f>IF(C2070="","",IF(AND(COUNTIFS($J$18:J2070,J2070)=1,C2070&lt;&gt;""),1,""))</f>
        <v>1</v>
      </c>
      <c r="AH2070" s="211">
        <f>IF(G2070="","",IF(AND(COUNTIFS($J$18:J2070,J2070)=1,G2070&lt;&gt;""),1,""))</f>
        <v>1</v>
      </c>
      <c r="AI2070" s="28">
        <f t="shared" si="407"/>
        <v>468573419.10712183</v>
      </c>
      <c r="AJ2070" s="28">
        <f t="shared" si="408"/>
        <v>55829466.862621114</v>
      </c>
      <c r="AK2070" s="29">
        <f t="shared" si="409"/>
        <v>0.11914774629983395</v>
      </c>
      <c r="AL2070" s="210"/>
      <c r="AM2070" s="210"/>
      <c r="AN2070" s="210"/>
      <c r="AO2070" s="210"/>
      <c r="AP2070" s="45" t="str">
        <f t="shared" si="410"/>
        <v>CancelCancel</v>
      </c>
      <c r="AQ2070" s="45" t="str">
        <f t="shared" si="411"/>
        <v>CancelCancelRMB</v>
      </c>
    </row>
    <row r="2071" spans="1:43" s="15" customFormat="1">
      <c r="A2071" s="208" t="s">
        <v>42</v>
      </c>
      <c r="B2071" s="209">
        <v>2023</v>
      </c>
      <c r="C2071" s="209">
        <v>8</v>
      </c>
      <c r="D2071" s="57" t="str">
        <f t="shared" si="400"/>
        <v>Q2</v>
      </c>
      <c r="E2071" s="208" t="s">
        <v>42</v>
      </c>
      <c r="F2071" s="209">
        <v>2023</v>
      </c>
      <c r="G2071" s="209">
        <v>12</v>
      </c>
      <c r="H2071" s="213"/>
      <c r="I2071" s="57" t="str">
        <f t="shared" si="402"/>
        <v>Q3</v>
      </c>
      <c r="J2071" s="204" t="s">
        <v>2041</v>
      </c>
      <c r="K2071" s="213" t="s">
        <v>1249</v>
      </c>
      <c r="L2071" s="210" t="s">
        <v>55</v>
      </c>
      <c r="M2071" s="208" t="s">
        <v>47</v>
      </c>
      <c r="N2071" s="208">
        <v>1</v>
      </c>
      <c r="O2071" s="208"/>
      <c r="P2071" s="57" t="str">
        <f t="shared" si="403"/>
        <v>MAIN UNIT</v>
      </c>
      <c r="Q2071" s="208" t="s">
        <v>48</v>
      </c>
      <c r="R2071" s="208" t="s">
        <v>49</v>
      </c>
      <c r="S2071" s="208" t="s">
        <v>36</v>
      </c>
      <c r="T2071" s="208" t="s">
        <v>65</v>
      </c>
      <c r="U2071" s="208" t="s">
        <v>66</v>
      </c>
      <c r="V2071" s="208" t="s">
        <v>67</v>
      </c>
      <c r="W2071" s="208" t="s">
        <v>849</v>
      </c>
      <c r="X2071" s="34">
        <v>60000</v>
      </c>
      <c r="Y2071" s="215" t="str">
        <f t="shared" si="404"/>
        <v>1</v>
      </c>
      <c r="Z2071" s="26">
        <f t="shared" si="401"/>
        <v>60000</v>
      </c>
      <c r="AA2071" s="208">
        <v>7.8</v>
      </c>
      <c r="AB2071" s="35">
        <f t="shared" si="412"/>
        <v>468000</v>
      </c>
      <c r="AC2071" s="27">
        <f t="shared" si="405"/>
        <v>127062.00000000001</v>
      </c>
      <c r="AD2071" s="217">
        <v>0.27150000000000002</v>
      </c>
      <c r="AE2071" s="211">
        <f t="shared" si="406"/>
        <v>0</v>
      </c>
      <c r="AF2071" s="211" t="str">
        <f>IF(AND(COUNTIFS($J$18:J2071,J2071)=1,AE2071=1),1,"")</f>
        <v/>
      </c>
      <c r="AG2071" s="211">
        <f>IF(C2071="","",IF(AND(COUNTIFS($J$18:J2071,J2071)=1,C2071&lt;&gt;""),1,""))</f>
        <v>1</v>
      </c>
      <c r="AH2071" s="211">
        <f>IF(G2071="","",IF(AND(COUNTIFS($J$18:J2071,J2071)=1,G2071&lt;&gt;""),1,""))</f>
        <v>1</v>
      </c>
      <c r="AI2071" s="28">
        <f t="shared" si="407"/>
        <v>9716727.4867256619</v>
      </c>
      <c r="AJ2071" s="28">
        <f t="shared" si="408"/>
        <v>1227228.7260761061</v>
      </c>
      <c r="AK2071" s="29">
        <f t="shared" si="409"/>
        <v>0.12630062207185117</v>
      </c>
      <c r="AL2071" s="210"/>
      <c r="AM2071" s="210"/>
      <c r="AN2071" s="210"/>
      <c r="AO2071" s="210"/>
      <c r="AP2071" s="45" t="str">
        <f t="shared" si="410"/>
        <v>202312</v>
      </c>
      <c r="AQ2071" s="45" t="str">
        <f t="shared" si="411"/>
        <v>202312USD</v>
      </c>
    </row>
    <row r="2072" spans="1:43" s="15" customFormat="1">
      <c r="A2072" s="208" t="s">
        <v>42</v>
      </c>
      <c r="B2072" s="209">
        <v>2023</v>
      </c>
      <c r="C2072" s="209">
        <v>8</v>
      </c>
      <c r="D2072" s="57" t="str">
        <f t="shared" si="400"/>
        <v>Q2</v>
      </c>
      <c r="E2072" s="208" t="s">
        <v>42</v>
      </c>
      <c r="F2072" s="209">
        <v>2023</v>
      </c>
      <c r="G2072" s="209">
        <v>12</v>
      </c>
      <c r="H2072" s="213"/>
      <c r="I2072" s="57" t="str">
        <f t="shared" si="402"/>
        <v>Q3</v>
      </c>
      <c r="J2072" s="204" t="s">
        <v>2041</v>
      </c>
      <c r="K2072" s="213" t="s">
        <v>1249</v>
      </c>
      <c r="L2072" s="210" t="s">
        <v>55</v>
      </c>
      <c r="M2072" s="208" t="s">
        <v>47</v>
      </c>
      <c r="N2072" s="208">
        <v>1</v>
      </c>
      <c r="O2072" s="208"/>
      <c r="P2072" s="57" t="str">
        <f t="shared" si="403"/>
        <v>MAIN UNIT</v>
      </c>
      <c r="Q2072" s="208" t="s">
        <v>48</v>
      </c>
      <c r="R2072" s="208" t="s">
        <v>49</v>
      </c>
      <c r="S2072" s="208" t="s">
        <v>36</v>
      </c>
      <c r="T2072" s="208" t="s">
        <v>65</v>
      </c>
      <c r="U2072" s="208" t="s">
        <v>66</v>
      </c>
      <c r="V2072" s="208" t="s">
        <v>67</v>
      </c>
      <c r="W2072" s="208" t="s">
        <v>849</v>
      </c>
      <c r="X2072" s="34">
        <v>60000</v>
      </c>
      <c r="Y2072" s="215" t="str">
        <f t="shared" si="404"/>
        <v>1</v>
      </c>
      <c r="Z2072" s="26">
        <f t="shared" si="401"/>
        <v>60000</v>
      </c>
      <c r="AA2072" s="208">
        <v>7.8</v>
      </c>
      <c r="AB2072" s="35">
        <f t="shared" si="412"/>
        <v>468000</v>
      </c>
      <c r="AC2072" s="27">
        <f t="shared" si="405"/>
        <v>127062.00000000001</v>
      </c>
      <c r="AD2072" s="217">
        <v>0.27150000000000002</v>
      </c>
      <c r="AE2072" s="211">
        <f t="shared" si="406"/>
        <v>0</v>
      </c>
      <c r="AF2072" s="211" t="str">
        <f>IF(AND(COUNTIFS($J$18:J2072,J2072)=1,AE2072=1),1,"")</f>
        <v/>
      </c>
      <c r="AG2072" s="211" t="str">
        <f>IF(C2072="","",IF(AND(COUNTIFS($J$18:J2072,J2072)=1,C2072&lt;&gt;""),1,""))</f>
        <v/>
      </c>
      <c r="AH2072" s="211" t="str">
        <f>IF(G2072="","",IF(AND(COUNTIFS($J$18:J2072,J2072)=1,G2072&lt;&gt;""),1,""))</f>
        <v/>
      </c>
      <c r="AI2072" s="28">
        <f t="shared" si="407"/>
        <v>9716727.4867256619</v>
      </c>
      <c r="AJ2072" s="28">
        <f t="shared" si="408"/>
        <v>1227228.7260761061</v>
      </c>
      <c r="AK2072" s="29">
        <f t="shared" si="409"/>
        <v>0.12630062207185117</v>
      </c>
      <c r="AL2072" s="210"/>
      <c r="AM2072" s="210"/>
      <c r="AN2072" s="210"/>
      <c r="AO2072" s="210"/>
      <c r="AP2072" s="45" t="str">
        <f t="shared" si="410"/>
        <v>202312</v>
      </c>
      <c r="AQ2072" s="45" t="str">
        <f t="shared" si="411"/>
        <v>202312USD</v>
      </c>
    </row>
    <row r="2073" spans="1:43" s="15" customFormat="1">
      <c r="A2073" s="208" t="s">
        <v>42</v>
      </c>
      <c r="B2073" s="209">
        <v>2023</v>
      </c>
      <c r="C2073" s="209">
        <v>11</v>
      </c>
      <c r="D2073" s="57" t="str">
        <f t="shared" si="400"/>
        <v>Q3</v>
      </c>
      <c r="E2073" s="208" t="s">
        <v>42</v>
      </c>
      <c r="F2073" s="209">
        <v>2024</v>
      </c>
      <c r="G2073" s="209">
        <v>1</v>
      </c>
      <c r="H2073" s="213"/>
      <c r="I2073" s="57" t="str">
        <f t="shared" si="402"/>
        <v>Q4</v>
      </c>
      <c r="J2073" s="204" t="s">
        <v>2042</v>
      </c>
      <c r="K2073" s="213" t="s">
        <v>1249</v>
      </c>
      <c r="L2073" s="210" t="s">
        <v>55</v>
      </c>
      <c r="M2073" s="208" t="s">
        <v>47</v>
      </c>
      <c r="N2073" s="208">
        <v>1</v>
      </c>
      <c r="O2073" s="208"/>
      <c r="P2073" s="57" t="str">
        <f t="shared" si="403"/>
        <v>MAIN UNIT</v>
      </c>
      <c r="Q2073" s="208" t="s">
        <v>48</v>
      </c>
      <c r="R2073" s="208" t="s">
        <v>49</v>
      </c>
      <c r="S2073" s="208" t="s">
        <v>36</v>
      </c>
      <c r="T2073" s="208" t="s">
        <v>65</v>
      </c>
      <c r="U2073" s="208" t="s">
        <v>66</v>
      </c>
      <c r="V2073" s="208" t="s">
        <v>67</v>
      </c>
      <c r="W2073" s="208" t="s">
        <v>849</v>
      </c>
      <c r="X2073" s="34">
        <v>58000</v>
      </c>
      <c r="Y2073" s="215" t="str">
        <f>IF(W2073="","",IF(W2073="RMB","1.13", "1"))</f>
        <v>1</v>
      </c>
      <c r="Z2073" s="26">
        <f t="shared" si="401"/>
        <v>58000</v>
      </c>
      <c r="AA2073" s="208">
        <v>7.8</v>
      </c>
      <c r="AB2073" s="35">
        <f t="shared" si="412"/>
        <v>452400</v>
      </c>
      <c r="AC2073" s="27">
        <f t="shared" si="405"/>
        <v>54288</v>
      </c>
      <c r="AD2073" s="212">
        <v>0.12</v>
      </c>
      <c r="AE2073" s="211">
        <f t="shared" si="406"/>
        <v>0</v>
      </c>
      <c r="AF2073" s="211" t="str">
        <f>IF(AND(COUNTIFS($J$18:J2073,J2073)=1,AE2073=1),1,"")</f>
        <v/>
      </c>
      <c r="AG2073" s="211">
        <f>IF(C2073="","",IF(AND(COUNTIFS($J$18:J2073,J2073)=1,C2073&lt;&gt;""),1,""))</f>
        <v>1</v>
      </c>
      <c r="AH2073" s="211">
        <f>IF(G2073="","",IF(AND(COUNTIFS($J$18:J2073,J2073)=1,G2073&lt;&gt;""),1,""))</f>
        <v>1</v>
      </c>
      <c r="AI2073" s="28">
        <f t="shared" si="407"/>
        <v>13623719.89557522</v>
      </c>
      <c r="AJ2073" s="28">
        <f t="shared" si="408"/>
        <v>1568246.387469027</v>
      </c>
      <c r="AK2073" s="29">
        <f t="shared" si="409"/>
        <v>0.11511146731505907</v>
      </c>
      <c r="AL2073" s="210"/>
      <c r="AM2073" s="210"/>
      <c r="AN2073" s="210"/>
      <c r="AO2073" s="210"/>
      <c r="AP2073" s="45" t="str">
        <f t="shared" si="410"/>
        <v>20241</v>
      </c>
      <c r="AQ2073" s="45" t="str">
        <f t="shared" si="411"/>
        <v>20241USD</v>
      </c>
    </row>
    <row r="2074" spans="1:43" s="15" customFormat="1">
      <c r="A2074" s="208" t="s">
        <v>42</v>
      </c>
      <c r="B2074" s="209">
        <v>2023</v>
      </c>
      <c r="C2074" s="209">
        <v>11</v>
      </c>
      <c r="D2074" s="57" t="str">
        <f t="shared" si="400"/>
        <v>Q3</v>
      </c>
      <c r="E2074" s="208" t="s">
        <v>42</v>
      </c>
      <c r="F2074" s="209">
        <v>2024</v>
      </c>
      <c r="G2074" s="209">
        <v>1</v>
      </c>
      <c r="H2074" s="213"/>
      <c r="I2074" s="57" t="str">
        <f t="shared" si="402"/>
        <v>Q4</v>
      </c>
      <c r="J2074" s="204" t="s">
        <v>2042</v>
      </c>
      <c r="K2074" s="213" t="s">
        <v>1249</v>
      </c>
      <c r="L2074" s="210" t="s">
        <v>55</v>
      </c>
      <c r="M2074" s="208" t="s">
        <v>47</v>
      </c>
      <c r="N2074" s="208">
        <v>1</v>
      </c>
      <c r="O2074" s="208"/>
      <c r="P2074" s="57" t="str">
        <f t="shared" si="403"/>
        <v>MAIN UNIT</v>
      </c>
      <c r="Q2074" s="208" t="s">
        <v>48</v>
      </c>
      <c r="R2074" s="208" t="s">
        <v>49</v>
      </c>
      <c r="S2074" s="208" t="s">
        <v>36</v>
      </c>
      <c r="T2074" s="208" t="s">
        <v>65</v>
      </c>
      <c r="U2074" s="208" t="s">
        <v>66</v>
      </c>
      <c r="V2074" s="208" t="s">
        <v>67</v>
      </c>
      <c r="W2074" s="208" t="s">
        <v>849</v>
      </c>
      <c r="X2074" s="34">
        <v>58000</v>
      </c>
      <c r="Y2074" s="215" t="str">
        <f>IF(W2074="","",IF(W2074="RMB","1.13", "1"))</f>
        <v>1</v>
      </c>
      <c r="Z2074" s="26">
        <f t="shared" si="401"/>
        <v>58000</v>
      </c>
      <c r="AA2074" s="208">
        <v>7.8</v>
      </c>
      <c r="AB2074" s="35">
        <f t="shared" si="412"/>
        <v>452400</v>
      </c>
      <c r="AC2074" s="27">
        <f t="shared" si="405"/>
        <v>54288</v>
      </c>
      <c r="AD2074" s="212">
        <v>0.12</v>
      </c>
      <c r="AE2074" s="211">
        <f t="shared" si="406"/>
        <v>0</v>
      </c>
      <c r="AF2074" s="211" t="str">
        <f>IF(AND(COUNTIFS($J$18:J2074,J2074)=1,AE2074=1),1,"")</f>
        <v/>
      </c>
      <c r="AG2074" s="211" t="str">
        <f>IF(C2074="","",IF(AND(COUNTIFS($J$18:J2074,J2074)=1,C2074&lt;&gt;""),1,""))</f>
        <v/>
      </c>
      <c r="AH2074" s="211" t="str">
        <f>IF(G2074="","",IF(AND(COUNTIFS($J$18:J2074,J2074)=1,G2074&lt;&gt;""),1,""))</f>
        <v/>
      </c>
      <c r="AI2074" s="28">
        <f t="shared" si="407"/>
        <v>13623719.89557522</v>
      </c>
      <c r="AJ2074" s="28">
        <f t="shared" si="408"/>
        <v>1568246.387469027</v>
      </c>
      <c r="AK2074" s="29">
        <f t="shared" si="409"/>
        <v>0.11511146731505907</v>
      </c>
      <c r="AL2074" s="210"/>
      <c r="AM2074" s="210"/>
      <c r="AN2074" s="210"/>
      <c r="AO2074" s="210"/>
      <c r="AP2074" s="45" t="str">
        <f t="shared" si="410"/>
        <v>20241</v>
      </c>
      <c r="AQ2074" s="45" t="str">
        <f t="shared" si="411"/>
        <v>20241USD</v>
      </c>
    </row>
    <row r="2075" spans="1:43" s="15" customFormat="1">
      <c r="A2075" s="208" t="s">
        <v>41</v>
      </c>
      <c r="B2075" s="209">
        <v>2022</v>
      </c>
      <c r="C2075" s="209">
        <v>10</v>
      </c>
      <c r="D2075" s="57" t="str">
        <f t="shared" si="400"/>
        <v>Q3</v>
      </c>
      <c r="E2075" s="208" t="s">
        <v>42</v>
      </c>
      <c r="F2075" s="209">
        <v>2024</v>
      </c>
      <c r="G2075" s="209">
        <v>2</v>
      </c>
      <c r="H2075" s="213"/>
      <c r="I2075" s="57" t="str">
        <f t="shared" si="402"/>
        <v>Q4</v>
      </c>
      <c r="J2075" s="204" t="s">
        <v>2043</v>
      </c>
      <c r="K2075" s="213" t="s">
        <v>2044</v>
      </c>
      <c r="L2075" s="210" t="s">
        <v>79</v>
      </c>
      <c r="M2075" s="208" t="s">
        <v>47</v>
      </c>
      <c r="N2075" s="208">
        <v>1</v>
      </c>
      <c r="O2075" s="208"/>
      <c r="P2075" s="57" t="str">
        <f t="shared" si="403"/>
        <v>MAIN UNIT</v>
      </c>
      <c r="Q2075" s="208" t="s">
        <v>56</v>
      </c>
      <c r="R2075" s="208" t="s">
        <v>49</v>
      </c>
      <c r="S2075" s="208" t="s">
        <v>37</v>
      </c>
      <c r="T2075" s="208" t="s">
        <v>88</v>
      </c>
      <c r="U2075" s="208" t="s">
        <v>58</v>
      </c>
      <c r="V2075" s="208" t="s">
        <v>949</v>
      </c>
      <c r="W2075" s="208" t="s">
        <v>51</v>
      </c>
      <c r="X2075" s="34">
        <v>1050000</v>
      </c>
      <c r="Y2075" s="215" t="str">
        <f t="shared" ref="Y2075:Y2138" si="413">IF(W2075="RMB","1.13", "1")</f>
        <v>1.13</v>
      </c>
      <c r="Z2075" s="26">
        <f t="shared" si="401"/>
        <v>1050000</v>
      </c>
      <c r="AA2075" s="208">
        <v>1.1000000000000001</v>
      </c>
      <c r="AB2075" s="35">
        <f t="shared" si="412"/>
        <v>1022123.8938053099</v>
      </c>
      <c r="AC2075" s="27">
        <f t="shared" si="405"/>
        <v>122654.86725663718</v>
      </c>
      <c r="AD2075" s="212">
        <v>0.12</v>
      </c>
      <c r="AE2075" s="211">
        <f t="shared" si="406"/>
        <v>1</v>
      </c>
      <c r="AF2075" s="211">
        <f>IF(AND(COUNTIFS($J$18:J2075,J2075)=1,AE2075=1),1,"")</f>
        <v>1</v>
      </c>
      <c r="AG2075" s="211">
        <f>IF(C2075="","",IF(AND(COUNTIFS($J$18:J2075,J2075)=1,C2075&lt;&gt;""),1,""))</f>
        <v>1</v>
      </c>
      <c r="AH2075" s="211">
        <f>IF(G2075="","",IF(AND(COUNTIFS($J$18:J2075,J2075)=1,G2075&lt;&gt;""),1,""))</f>
        <v>1</v>
      </c>
      <c r="AI2075" s="28">
        <f t="shared" si="407"/>
        <v>16000190.159292037</v>
      </c>
      <c r="AJ2075" s="28">
        <f t="shared" si="408"/>
        <v>1920022.8191150443</v>
      </c>
      <c r="AK2075" s="29">
        <f t="shared" si="409"/>
        <v>0.12</v>
      </c>
      <c r="AL2075" s="210"/>
      <c r="AM2075" s="210"/>
      <c r="AN2075" s="210"/>
      <c r="AO2075" s="210"/>
      <c r="AP2075" s="45" t="str">
        <f t="shared" si="410"/>
        <v>20242</v>
      </c>
      <c r="AQ2075" s="45" t="str">
        <f t="shared" si="411"/>
        <v>20242RMB</v>
      </c>
    </row>
    <row r="2076" spans="1:43" s="15" customFormat="1">
      <c r="A2076" s="208" t="s">
        <v>42</v>
      </c>
      <c r="B2076" s="209">
        <v>2023</v>
      </c>
      <c r="C2076" s="209">
        <v>7</v>
      </c>
      <c r="D2076" s="57" t="str">
        <f t="shared" si="400"/>
        <v>Q2</v>
      </c>
      <c r="E2076" s="208" t="s">
        <v>42</v>
      </c>
      <c r="F2076" s="209">
        <v>2024</v>
      </c>
      <c r="G2076" s="209">
        <v>1</v>
      </c>
      <c r="H2076" s="213"/>
      <c r="I2076" s="57" t="str">
        <f t="shared" si="402"/>
        <v>Q4</v>
      </c>
      <c r="J2076" s="204" t="s">
        <v>2045</v>
      </c>
      <c r="K2076" s="213" t="s">
        <v>2046</v>
      </c>
      <c r="L2076" s="210" t="s">
        <v>79</v>
      </c>
      <c r="M2076" s="208" t="s">
        <v>47</v>
      </c>
      <c r="N2076" s="208">
        <v>2</v>
      </c>
      <c r="O2076" s="208"/>
      <c r="P2076" s="57" t="str">
        <f t="shared" si="403"/>
        <v>MAIN UNIT</v>
      </c>
      <c r="Q2076" s="208" t="s">
        <v>56</v>
      </c>
      <c r="R2076" s="208" t="s">
        <v>49</v>
      </c>
      <c r="S2076" s="208" t="s">
        <v>37</v>
      </c>
      <c r="T2076" s="208" t="s">
        <v>75</v>
      </c>
      <c r="U2076" s="208" t="s">
        <v>58</v>
      </c>
      <c r="V2076" s="208" t="s">
        <v>949</v>
      </c>
      <c r="W2076" s="208" t="s">
        <v>51</v>
      </c>
      <c r="X2076" s="34">
        <v>701750</v>
      </c>
      <c r="Y2076" s="215" t="str">
        <f t="shared" si="413"/>
        <v>1.13</v>
      </c>
      <c r="Z2076" s="26">
        <f t="shared" si="401"/>
        <v>1403500</v>
      </c>
      <c r="AA2076" s="208">
        <v>1.1000000000000001</v>
      </c>
      <c r="AB2076" s="35">
        <f t="shared" si="412"/>
        <v>1366238.9380530976</v>
      </c>
      <c r="AC2076" s="27">
        <f t="shared" si="405"/>
        <v>163948.67256637171</v>
      </c>
      <c r="AD2076" s="212">
        <v>0.12</v>
      </c>
      <c r="AE2076" s="211">
        <f t="shared" si="406"/>
        <v>1</v>
      </c>
      <c r="AF2076" s="211">
        <f>IF(AND(COUNTIFS($J$18:J2076,J2076)=1,AE2076=1),1,"")</f>
        <v>1</v>
      </c>
      <c r="AG2076" s="211">
        <f>IF(C2076="","",IF(AND(COUNTIFS($J$18:J2076,J2076)=1,C2076&lt;&gt;""),1,""))</f>
        <v>1</v>
      </c>
      <c r="AH2076" s="211">
        <f>IF(G2076="","",IF(AND(COUNTIFS($J$18:J2076,J2076)=1,G2076&lt;&gt;""),1,""))</f>
        <v>1</v>
      </c>
      <c r="AI2076" s="28">
        <f t="shared" si="407"/>
        <v>13623719.89557522</v>
      </c>
      <c r="AJ2076" s="28">
        <f t="shared" si="408"/>
        <v>1568246.387469027</v>
      </c>
      <c r="AK2076" s="29">
        <f t="shared" si="409"/>
        <v>0.11511146731505907</v>
      </c>
      <c r="AL2076" s="210"/>
      <c r="AM2076" s="210"/>
      <c r="AN2076" s="210"/>
      <c r="AO2076" s="210"/>
      <c r="AP2076" s="45" t="str">
        <f t="shared" si="410"/>
        <v>20241</v>
      </c>
      <c r="AQ2076" s="45" t="str">
        <f t="shared" si="411"/>
        <v>20241RMB</v>
      </c>
    </row>
    <row r="2077" spans="1:43" s="15" customFormat="1">
      <c r="A2077" s="208" t="s">
        <v>42</v>
      </c>
      <c r="B2077" s="209">
        <v>2023</v>
      </c>
      <c r="C2077" s="209">
        <v>7</v>
      </c>
      <c r="D2077" s="57" t="str">
        <f t="shared" si="400"/>
        <v>Q2</v>
      </c>
      <c r="E2077" s="208" t="s">
        <v>42</v>
      </c>
      <c r="F2077" s="209">
        <v>2024</v>
      </c>
      <c r="G2077" s="209">
        <v>1</v>
      </c>
      <c r="H2077" s="213"/>
      <c r="I2077" s="57" t="str">
        <f t="shared" si="402"/>
        <v>Q4</v>
      </c>
      <c r="J2077" s="204" t="s">
        <v>2045</v>
      </c>
      <c r="K2077" s="213" t="s">
        <v>2046</v>
      </c>
      <c r="L2077" s="210" t="s">
        <v>55</v>
      </c>
      <c r="M2077" s="208" t="s">
        <v>47</v>
      </c>
      <c r="N2077" s="208">
        <v>2</v>
      </c>
      <c r="O2077" s="208"/>
      <c r="P2077" s="57" t="str">
        <f t="shared" si="403"/>
        <v>MAIN UNIT</v>
      </c>
      <c r="Q2077" s="208" t="s">
        <v>56</v>
      </c>
      <c r="R2077" s="208" t="s">
        <v>49</v>
      </c>
      <c r="S2077" s="208" t="s">
        <v>37</v>
      </c>
      <c r="T2077" s="208" t="s">
        <v>75</v>
      </c>
      <c r="U2077" s="208" t="s">
        <v>58</v>
      </c>
      <c r="V2077" s="208" t="s">
        <v>949</v>
      </c>
      <c r="W2077" s="208" t="s">
        <v>51</v>
      </c>
      <c r="X2077" s="34">
        <v>441000</v>
      </c>
      <c r="Y2077" s="215" t="str">
        <f t="shared" si="413"/>
        <v>1.13</v>
      </c>
      <c r="Z2077" s="26">
        <f t="shared" si="401"/>
        <v>882000</v>
      </c>
      <c r="AA2077" s="208">
        <v>1.1000000000000001</v>
      </c>
      <c r="AB2077" s="35">
        <f t="shared" si="412"/>
        <v>858584.07079646038</v>
      </c>
      <c r="AC2077" s="27">
        <f t="shared" si="405"/>
        <v>103030.08849557524</v>
      </c>
      <c r="AD2077" s="212">
        <v>0.12</v>
      </c>
      <c r="AE2077" s="211">
        <f t="shared" si="406"/>
        <v>1</v>
      </c>
      <c r="AF2077" s="211" t="str">
        <f>IF(AND(COUNTIFS($J$18:J2077,J2077)=1,AE2077=1),1,"")</f>
        <v/>
      </c>
      <c r="AG2077" s="211" t="str">
        <f>IF(C2077="","",IF(AND(COUNTIFS($J$18:J2077,J2077)=1,C2077&lt;&gt;""),1,""))</f>
        <v/>
      </c>
      <c r="AH2077" s="211" t="str">
        <f>IF(G2077="","",IF(AND(COUNTIFS($J$18:J2077,J2077)=1,G2077&lt;&gt;""),1,""))</f>
        <v/>
      </c>
      <c r="AI2077" s="28">
        <f t="shared" si="407"/>
        <v>13623719.89557522</v>
      </c>
      <c r="AJ2077" s="28">
        <f t="shared" si="408"/>
        <v>1568246.387469027</v>
      </c>
      <c r="AK2077" s="29">
        <f t="shared" si="409"/>
        <v>0.11511146731505907</v>
      </c>
      <c r="AL2077" s="210"/>
      <c r="AM2077" s="210"/>
      <c r="AN2077" s="210"/>
      <c r="AO2077" s="210"/>
      <c r="AP2077" s="45" t="str">
        <f t="shared" si="410"/>
        <v>20241</v>
      </c>
      <c r="AQ2077" s="45" t="str">
        <f t="shared" si="411"/>
        <v>20241RMB</v>
      </c>
    </row>
    <row r="2078" spans="1:43" s="15" customFormat="1">
      <c r="A2078" s="208" t="s">
        <v>42</v>
      </c>
      <c r="B2078" s="209">
        <v>2023</v>
      </c>
      <c r="C2078" s="209">
        <v>7</v>
      </c>
      <c r="D2078" s="57" t="str">
        <f t="shared" si="400"/>
        <v>Q2</v>
      </c>
      <c r="E2078" s="218" t="s">
        <v>42</v>
      </c>
      <c r="F2078" s="219">
        <v>2023</v>
      </c>
      <c r="G2078" s="219">
        <v>10</v>
      </c>
      <c r="H2078" s="220"/>
      <c r="I2078" s="57" t="str">
        <f t="shared" si="402"/>
        <v>Q3</v>
      </c>
      <c r="J2078" s="205" t="s">
        <v>2047</v>
      </c>
      <c r="K2078" s="220" t="s">
        <v>2048</v>
      </c>
      <c r="L2078" s="221" t="s">
        <v>55</v>
      </c>
      <c r="M2078" s="218" t="s">
        <v>47</v>
      </c>
      <c r="N2078" s="218">
        <v>1</v>
      </c>
      <c r="O2078" s="208"/>
      <c r="P2078" s="57" t="str">
        <f t="shared" si="403"/>
        <v>MAIN UNIT</v>
      </c>
      <c r="Q2078" s="218" t="s">
        <v>56</v>
      </c>
      <c r="R2078" s="208" t="s">
        <v>49</v>
      </c>
      <c r="S2078" s="218" t="s">
        <v>37</v>
      </c>
      <c r="T2078" s="218" t="s">
        <v>75</v>
      </c>
      <c r="U2078" s="218" t="s">
        <v>58</v>
      </c>
      <c r="V2078" s="218" t="s">
        <v>1336</v>
      </c>
      <c r="W2078" s="218" t="s">
        <v>51</v>
      </c>
      <c r="X2078" s="156">
        <v>510000</v>
      </c>
      <c r="Y2078" s="215" t="str">
        <f t="shared" si="413"/>
        <v>1.13</v>
      </c>
      <c r="Z2078" s="26">
        <f t="shared" si="401"/>
        <v>510000</v>
      </c>
      <c r="AA2078" s="218">
        <v>1.07</v>
      </c>
      <c r="AB2078" s="157">
        <f t="shared" si="412"/>
        <v>482920.35398230091</v>
      </c>
      <c r="AC2078" s="158">
        <f t="shared" si="405"/>
        <v>53893.911504424781</v>
      </c>
      <c r="AD2078" s="222">
        <v>0.1116</v>
      </c>
      <c r="AE2078" s="223">
        <f t="shared" si="406"/>
        <v>1</v>
      </c>
      <c r="AF2078" s="223">
        <f>IF(AND(COUNTIFS($J$18:J2078,J2078)=1,AE2078=1),1,"")</f>
        <v>1</v>
      </c>
      <c r="AG2078" s="223">
        <f>IF(C2078="","",IF(AND(COUNTIFS($J$18:J2078,J2078)=1,C2078&lt;&gt;""),1,""))</f>
        <v>1</v>
      </c>
      <c r="AH2078" s="223">
        <f>IF(G2078="","",IF(AND(COUNTIFS($J$18:J2078,J2078)=1,G2078&lt;&gt;""),1,""))</f>
        <v>1</v>
      </c>
      <c r="AI2078" s="28">
        <f t="shared" si="407"/>
        <v>5219988.5752212387</v>
      </c>
      <c r="AJ2078" s="28">
        <f t="shared" si="408"/>
        <v>631627.0013460177</v>
      </c>
      <c r="AK2078" s="159">
        <f t="shared" si="409"/>
        <v>0.12100160608478869</v>
      </c>
      <c r="AL2078" s="210"/>
      <c r="AM2078" s="210"/>
      <c r="AN2078" s="210"/>
      <c r="AO2078" s="210"/>
      <c r="AP2078" s="45" t="str">
        <f t="shared" si="410"/>
        <v>202310</v>
      </c>
      <c r="AQ2078" s="45" t="str">
        <f t="shared" si="411"/>
        <v>202310RMB</v>
      </c>
    </row>
    <row r="2079" spans="1:43" s="15" customFormat="1">
      <c r="A2079" s="208" t="s">
        <v>41</v>
      </c>
      <c r="B2079" s="209">
        <v>2022</v>
      </c>
      <c r="C2079" s="209">
        <v>10</v>
      </c>
      <c r="D2079" s="57" t="str">
        <f t="shared" si="400"/>
        <v>Q3</v>
      </c>
      <c r="E2079" s="208" t="s">
        <v>41</v>
      </c>
      <c r="F2079" s="209">
        <v>2023</v>
      </c>
      <c r="G2079" s="209">
        <v>1</v>
      </c>
      <c r="H2079" s="213"/>
      <c r="I2079" s="57" t="str">
        <f t="shared" si="402"/>
        <v>Q4</v>
      </c>
      <c r="J2079" s="204" t="s">
        <v>2049</v>
      </c>
      <c r="K2079" s="213" t="s">
        <v>2050</v>
      </c>
      <c r="L2079" s="210" t="s">
        <v>55</v>
      </c>
      <c r="M2079" s="208" t="s">
        <v>47</v>
      </c>
      <c r="N2079" s="208">
        <v>1</v>
      </c>
      <c r="O2079" s="208"/>
      <c r="P2079" s="57" t="str">
        <f t="shared" si="403"/>
        <v>MAIN UNIT</v>
      </c>
      <c r="Q2079" s="208" t="s">
        <v>56</v>
      </c>
      <c r="R2079" s="208" t="s">
        <v>49</v>
      </c>
      <c r="S2079" s="208" t="s">
        <v>38</v>
      </c>
      <c r="T2079" s="208" t="s">
        <v>326</v>
      </c>
      <c r="U2079" s="208" t="s">
        <v>137</v>
      </c>
      <c r="V2079" s="208" t="s">
        <v>122</v>
      </c>
      <c r="W2079" s="208" t="s">
        <v>51</v>
      </c>
      <c r="X2079" s="34">
        <v>624000</v>
      </c>
      <c r="Y2079" s="215" t="str">
        <f t="shared" si="413"/>
        <v>1.13</v>
      </c>
      <c r="Z2079" s="26">
        <f t="shared" si="401"/>
        <v>624000</v>
      </c>
      <c r="AA2079" s="208">
        <v>1.1200000000000001</v>
      </c>
      <c r="AB2079" s="35">
        <f t="shared" si="412"/>
        <v>618477.8761061948</v>
      </c>
      <c r="AC2079" s="27">
        <f t="shared" si="405"/>
        <v>80402.123893805328</v>
      </c>
      <c r="AD2079" s="212">
        <v>0.13</v>
      </c>
      <c r="AE2079" s="211">
        <f t="shared" si="406"/>
        <v>1</v>
      </c>
      <c r="AF2079" s="211">
        <f>IF(AND(COUNTIFS($J$18:J2079,J2079)=1,AE2079=1),1,"")</f>
        <v>1</v>
      </c>
      <c r="AG2079" s="211">
        <f>IF(C2079="","",IF(AND(COUNTIFS($J$18:J2079,J2079)=1,C2079&lt;&gt;""),1,""))</f>
        <v>1</v>
      </c>
      <c r="AH2079" s="211">
        <f>IF(G2079="","",IF(AND(COUNTIFS($J$18:J2079,J2079)=1,G2079&lt;&gt;""),1,""))</f>
        <v>1</v>
      </c>
      <c r="AI2079" s="28">
        <f t="shared" si="407"/>
        <v>7502645.9971681433</v>
      </c>
      <c r="AJ2079" s="28">
        <f t="shared" si="408"/>
        <v>664841.72044240707</v>
      </c>
      <c r="AK2079" s="29">
        <f t="shared" si="409"/>
        <v>8.8614299634202393E-2</v>
      </c>
      <c r="AL2079" s="210"/>
      <c r="AM2079" s="210"/>
      <c r="AN2079" s="210"/>
      <c r="AO2079" s="210"/>
      <c r="AP2079" s="45" t="str">
        <f t="shared" si="410"/>
        <v>20231</v>
      </c>
      <c r="AQ2079" s="45" t="str">
        <f t="shared" si="411"/>
        <v>20231RMB</v>
      </c>
    </row>
    <row r="2080" spans="1:43" s="15" customFormat="1">
      <c r="A2080" s="208" t="s">
        <v>41</v>
      </c>
      <c r="B2080" s="209">
        <v>2022</v>
      </c>
      <c r="C2080" s="209">
        <v>4</v>
      </c>
      <c r="D2080" s="57" t="str">
        <f t="shared" si="400"/>
        <v>Q1</v>
      </c>
      <c r="E2080" s="208" t="s">
        <v>41</v>
      </c>
      <c r="F2080" s="209">
        <v>2023</v>
      </c>
      <c r="G2080" s="209">
        <v>1</v>
      </c>
      <c r="H2080" s="213"/>
      <c r="I2080" s="57" t="str">
        <f t="shared" si="402"/>
        <v>Q4</v>
      </c>
      <c r="J2080" s="204" t="s">
        <v>2051</v>
      </c>
      <c r="K2080" s="213" t="s">
        <v>1262</v>
      </c>
      <c r="L2080" s="210" t="s">
        <v>79</v>
      </c>
      <c r="M2080" s="208" t="s">
        <v>47</v>
      </c>
      <c r="N2080" s="208">
        <v>1</v>
      </c>
      <c r="O2080" s="208"/>
      <c r="P2080" s="57" t="str">
        <f t="shared" si="403"/>
        <v>MAIN UNIT</v>
      </c>
      <c r="Q2080" s="208" t="s">
        <v>48</v>
      </c>
      <c r="R2080" s="208" t="s">
        <v>49</v>
      </c>
      <c r="S2080" s="208" t="s">
        <v>36</v>
      </c>
      <c r="T2080" s="208" t="s">
        <v>65</v>
      </c>
      <c r="U2080" s="208" t="s">
        <v>66</v>
      </c>
      <c r="V2080" s="208" t="s">
        <v>67</v>
      </c>
      <c r="W2080" s="208" t="s">
        <v>96</v>
      </c>
      <c r="X2080" s="34">
        <v>10500000</v>
      </c>
      <c r="Y2080" s="215" t="str">
        <f t="shared" si="413"/>
        <v>1</v>
      </c>
      <c r="Z2080" s="26">
        <f t="shared" si="401"/>
        <v>10500000</v>
      </c>
      <c r="AA2080" s="208">
        <v>0.06</v>
      </c>
      <c r="AB2080" s="35">
        <f t="shared" si="412"/>
        <v>630000</v>
      </c>
      <c r="AC2080" s="27">
        <f t="shared" si="405"/>
        <v>41265</v>
      </c>
      <c r="AD2080" s="212">
        <v>6.5500000000000003E-2</v>
      </c>
      <c r="AE2080" s="211">
        <f t="shared" si="406"/>
        <v>0</v>
      </c>
      <c r="AF2080" s="211" t="str">
        <f>IF(AND(COUNTIFS($J$18:J2080,J2080)=1,AE2080=1),1,"")</f>
        <v/>
      </c>
      <c r="AG2080" s="211">
        <f>IF(C2080="","",IF(AND(COUNTIFS($J$18:J2080,J2080)=1,C2080&lt;&gt;""),1,""))</f>
        <v>1</v>
      </c>
      <c r="AH2080" s="211">
        <f>IF(G2080="","",IF(AND(COUNTIFS($J$18:J2080,J2080)=1,G2080&lt;&gt;""),1,""))</f>
        <v>1</v>
      </c>
      <c r="AI2080" s="28">
        <f t="shared" si="407"/>
        <v>7502645.9971681433</v>
      </c>
      <c r="AJ2080" s="28">
        <f t="shared" si="408"/>
        <v>664841.72044240707</v>
      </c>
      <c r="AK2080" s="29">
        <f t="shared" si="409"/>
        <v>8.8614299634202393E-2</v>
      </c>
      <c r="AL2080" s="210"/>
      <c r="AM2080" s="210"/>
      <c r="AN2080" s="210"/>
      <c r="AO2080" s="210" t="s">
        <v>2052</v>
      </c>
      <c r="AP2080" s="45" t="str">
        <f t="shared" si="410"/>
        <v>20231</v>
      </c>
      <c r="AQ2080" s="45" t="str">
        <f t="shared" si="411"/>
        <v>20231JPY</v>
      </c>
    </row>
    <row r="2081" spans="1:43" s="15" customFormat="1">
      <c r="A2081" s="208" t="s">
        <v>41</v>
      </c>
      <c r="B2081" s="209">
        <v>2022</v>
      </c>
      <c r="C2081" s="209">
        <v>4</v>
      </c>
      <c r="D2081" s="57" t="str">
        <f t="shared" si="400"/>
        <v>Q1</v>
      </c>
      <c r="E2081" s="208" t="s">
        <v>41</v>
      </c>
      <c r="F2081" s="209">
        <v>2023</v>
      </c>
      <c r="G2081" s="209">
        <v>1</v>
      </c>
      <c r="H2081" s="213"/>
      <c r="I2081" s="57" t="str">
        <f t="shared" si="402"/>
        <v>Q4</v>
      </c>
      <c r="J2081" s="204" t="s">
        <v>2051</v>
      </c>
      <c r="K2081" s="213" t="s">
        <v>1262</v>
      </c>
      <c r="L2081" s="210" t="s">
        <v>55</v>
      </c>
      <c r="M2081" s="208" t="s">
        <v>47</v>
      </c>
      <c r="N2081" s="208">
        <v>1</v>
      </c>
      <c r="O2081" s="208"/>
      <c r="P2081" s="57" t="str">
        <f t="shared" si="403"/>
        <v>MAIN UNIT</v>
      </c>
      <c r="Q2081" s="208" t="s">
        <v>48</v>
      </c>
      <c r="R2081" s="208" t="s">
        <v>49</v>
      </c>
      <c r="S2081" s="208" t="s">
        <v>36</v>
      </c>
      <c r="T2081" s="208" t="s">
        <v>65</v>
      </c>
      <c r="U2081" s="208" t="s">
        <v>66</v>
      </c>
      <c r="V2081" s="208" t="s">
        <v>67</v>
      </c>
      <c r="W2081" s="208" t="s">
        <v>96</v>
      </c>
      <c r="X2081" s="34">
        <v>6400000</v>
      </c>
      <c r="Y2081" s="215" t="str">
        <f t="shared" si="413"/>
        <v>1</v>
      </c>
      <c r="Z2081" s="26">
        <f t="shared" si="401"/>
        <v>6400000</v>
      </c>
      <c r="AA2081" s="208">
        <v>0.06</v>
      </c>
      <c r="AB2081" s="35">
        <f t="shared" si="412"/>
        <v>384000</v>
      </c>
      <c r="AC2081" s="27">
        <f t="shared" si="405"/>
        <v>25152</v>
      </c>
      <c r="AD2081" s="212">
        <v>6.5500000000000003E-2</v>
      </c>
      <c r="AE2081" s="211">
        <f t="shared" si="406"/>
        <v>0</v>
      </c>
      <c r="AF2081" s="211" t="str">
        <f>IF(AND(COUNTIFS($J$18:J2081,J2081)=1,AE2081=1),1,"")</f>
        <v/>
      </c>
      <c r="AG2081" s="211" t="str">
        <f>IF(C2081="","",IF(AND(COUNTIFS($J$18:J2081,J2081)=1,C2081&lt;&gt;""),1,""))</f>
        <v/>
      </c>
      <c r="AH2081" s="211" t="str">
        <f>IF(G2081="","",IF(AND(COUNTIFS($J$18:J2081,J2081)=1,G2081&lt;&gt;""),1,""))</f>
        <v/>
      </c>
      <c r="AI2081" s="28">
        <f t="shared" si="407"/>
        <v>7502645.9971681433</v>
      </c>
      <c r="AJ2081" s="28">
        <f t="shared" si="408"/>
        <v>664841.72044240707</v>
      </c>
      <c r="AK2081" s="29">
        <f t="shared" si="409"/>
        <v>8.8614299634202393E-2</v>
      </c>
      <c r="AL2081" s="210"/>
      <c r="AM2081" s="210"/>
      <c r="AN2081" s="210"/>
      <c r="AO2081" s="210" t="s">
        <v>2052</v>
      </c>
      <c r="AP2081" s="45" t="str">
        <f t="shared" si="410"/>
        <v>20231</v>
      </c>
      <c r="AQ2081" s="45" t="str">
        <f t="shared" si="411"/>
        <v>20231JPY</v>
      </c>
    </row>
    <row r="2082" spans="1:43" s="15" customFormat="1">
      <c r="A2082" s="208" t="s">
        <v>41</v>
      </c>
      <c r="B2082" s="209">
        <v>2022</v>
      </c>
      <c r="C2082" s="209">
        <v>12</v>
      </c>
      <c r="D2082" s="57" t="str">
        <f t="shared" ref="D2082:D2145" si="414">IF(B2082="","",IF(AND(C2082&gt;=10,C2082&lt;=12),"Q3",IF(AND(C2082&gt;=1,C2082&lt;=3),"Q4",IF(AND(C2082&gt;=7,C2082&lt;=9),"Q2",IF(AND(C2082&gt;=4,C2082&lt;=6),"Q1")))))</f>
        <v>Q3</v>
      </c>
      <c r="E2082" s="208" t="s">
        <v>41</v>
      </c>
      <c r="F2082" s="209">
        <v>2023</v>
      </c>
      <c r="G2082" s="209">
        <v>1</v>
      </c>
      <c r="H2082" s="213"/>
      <c r="I2082" s="57" t="str">
        <f t="shared" si="402"/>
        <v>Q4</v>
      </c>
      <c r="J2082" s="204" t="s">
        <v>2053</v>
      </c>
      <c r="K2082" s="213" t="s">
        <v>2054</v>
      </c>
      <c r="L2082" s="210" t="s">
        <v>79</v>
      </c>
      <c r="M2082" s="208" t="s">
        <v>47</v>
      </c>
      <c r="N2082" s="208">
        <v>1</v>
      </c>
      <c r="O2082" s="208"/>
      <c r="P2082" s="57" t="str">
        <f t="shared" si="403"/>
        <v>MAIN UNIT</v>
      </c>
      <c r="Q2082" s="208" t="s">
        <v>56</v>
      </c>
      <c r="R2082" s="208" t="s">
        <v>49</v>
      </c>
      <c r="S2082" s="208" t="s">
        <v>39</v>
      </c>
      <c r="T2082" s="208" t="s">
        <v>1595</v>
      </c>
      <c r="U2082" s="208" t="s">
        <v>163</v>
      </c>
      <c r="V2082" s="208" t="s">
        <v>164</v>
      </c>
      <c r="W2082" s="208" t="s">
        <v>51</v>
      </c>
      <c r="X2082" s="34">
        <v>936666.66</v>
      </c>
      <c r="Y2082" s="215" t="str">
        <f t="shared" si="413"/>
        <v>1.13</v>
      </c>
      <c r="Z2082" s="26">
        <f t="shared" ref="Z2082:Z2145" si="415">IF(X2082="","",X2082*MAX(O2082,N2082))</f>
        <v>936666.66</v>
      </c>
      <c r="AA2082" s="208">
        <v>1.1599999999999999</v>
      </c>
      <c r="AB2082" s="35">
        <f t="shared" si="412"/>
        <v>961533.91646017693</v>
      </c>
      <c r="AC2082" s="27">
        <f t="shared" si="405"/>
        <v>78749.627758088493</v>
      </c>
      <c r="AD2082" s="212">
        <v>8.1900000000000001E-2</v>
      </c>
      <c r="AE2082" s="211">
        <f t="shared" si="406"/>
        <v>1</v>
      </c>
      <c r="AF2082" s="211">
        <f>IF(AND(COUNTIFS($J$18:J2082,J2082)=1,AE2082=1),1,"")</f>
        <v>1</v>
      </c>
      <c r="AG2082" s="211">
        <f>IF(C2082="","",IF(AND(COUNTIFS($J$18:J2082,J2082)=1,C2082&lt;&gt;""),1,""))</f>
        <v>1</v>
      </c>
      <c r="AH2082" s="211">
        <f>IF(G2082="","",IF(AND(COUNTIFS($J$18:J2082,J2082)=1,G2082&lt;&gt;""),1,""))</f>
        <v>1</v>
      </c>
      <c r="AI2082" s="28">
        <f t="shared" si="407"/>
        <v>7502645.9971681433</v>
      </c>
      <c r="AJ2082" s="28">
        <f t="shared" si="408"/>
        <v>664841.72044240707</v>
      </c>
      <c r="AK2082" s="29">
        <f t="shared" si="409"/>
        <v>8.8614299634202393E-2</v>
      </c>
      <c r="AL2082" s="210"/>
      <c r="AM2082" s="210"/>
      <c r="AN2082" s="210"/>
      <c r="AO2082" s="210"/>
      <c r="AP2082" s="45" t="str">
        <f t="shared" si="410"/>
        <v>20231</v>
      </c>
      <c r="AQ2082" s="45" t="str">
        <f t="shared" si="411"/>
        <v>20231RMB</v>
      </c>
    </row>
    <row r="2083" spans="1:43" s="15" customFormat="1">
      <c r="A2083" s="208" t="s">
        <v>41</v>
      </c>
      <c r="B2083" s="209">
        <v>2022</v>
      </c>
      <c r="C2083" s="209">
        <v>12</v>
      </c>
      <c r="D2083" s="57" t="str">
        <f t="shared" si="414"/>
        <v>Q3</v>
      </c>
      <c r="E2083" s="208" t="s">
        <v>41</v>
      </c>
      <c r="F2083" s="209">
        <v>2023</v>
      </c>
      <c r="G2083" s="209">
        <v>1</v>
      </c>
      <c r="H2083" s="213"/>
      <c r="I2083" s="57" t="str">
        <f t="shared" si="402"/>
        <v>Q4</v>
      </c>
      <c r="J2083" s="204" t="s">
        <v>2053</v>
      </c>
      <c r="K2083" s="213" t="s">
        <v>2054</v>
      </c>
      <c r="L2083" s="210" t="s">
        <v>79</v>
      </c>
      <c r="M2083" s="208" t="s">
        <v>47</v>
      </c>
      <c r="N2083" s="208">
        <v>1</v>
      </c>
      <c r="O2083" s="208"/>
      <c r="P2083" s="57" t="str">
        <f t="shared" si="403"/>
        <v>MAIN UNIT</v>
      </c>
      <c r="Q2083" s="208" t="s">
        <v>56</v>
      </c>
      <c r="R2083" s="208" t="s">
        <v>49</v>
      </c>
      <c r="S2083" s="208" t="s">
        <v>39</v>
      </c>
      <c r="T2083" s="208" t="s">
        <v>1595</v>
      </c>
      <c r="U2083" s="208" t="s">
        <v>163</v>
      </c>
      <c r="V2083" s="208" t="s">
        <v>164</v>
      </c>
      <c r="W2083" s="208" t="s">
        <v>51</v>
      </c>
      <c r="X2083" s="34">
        <v>936666.66</v>
      </c>
      <c r="Y2083" s="215" t="str">
        <f t="shared" si="413"/>
        <v>1.13</v>
      </c>
      <c r="Z2083" s="26">
        <f t="shared" si="415"/>
        <v>936666.66</v>
      </c>
      <c r="AA2083" s="208">
        <v>1.1599999999999999</v>
      </c>
      <c r="AB2083" s="35">
        <f t="shared" si="412"/>
        <v>961533.91646017693</v>
      </c>
      <c r="AC2083" s="27">
        <f t="shared" si="405"/>
        <v>78749.627758088493</v>
      </c>
      <c r="AD2083" s="212">
        <v>8.1900000000000001E-2</v>
      </c>
      <c r="AE2083" s="211">
        <f t="shared" si="406"/>
        <v>1</v>
      </c>
      <c r="AF2083" s="211" t="str">
        <f>IF(AND(COUNTIFS($J$18:J2083,J2083)=1,AE2083=1),1,"")</f>
        <v/>
      </c>
      <c r="AG2083" s="211" t="str">
        <f>IF(C2083="","",IF(AND(COUNTIFS($J$18:J2083,J2083)=1,C2083&lt;&gt;""),1,""))</f>
        <v/>
      </c>
      <c r="AH2083" s="211" t="str">
        <f>IF(G2083="","",IF(AND(COUNTIFS($J$18:J2083,J2083)=1,G2083&lt;&gt;""),1,""))</f>
        <v/>
      </c>
      <c r="AI2083" s="28">
        <f t="shared" si="407"/>
        <v>7502645.9971681433</v>
      </c>
      <c r="AJ2083" s="28">
        <f t="shared" si="408"/>
        <v>664841.72044240707</v>
      </c>
      <c r="AK2083" s="29">
        <f t="shared" si="409"/>
        <v>8.8614299634202393E-2</v>
      </c>
      <c r="AL2083" s="210"/>
      <c r="AM2083" s="210"/>
      <c r="AN2083" s="210"/>
      <c r="AO2083" s="210"/>
      <c r="AP2083" s="45" t="str">
        <f t="shared" si="410"/>
        <v>20231</v>
      </c>
      <c r="AQ2083" s="45" t="str">
        <f t="shared" si="411"/>
        <v>20231RMB</v>
      </c>
    </row>
    <row r="2084" spans="1:43" s="15" customFormat="1">
      <c r="A2084" s="208" t="s">
        <v>41</v>
      </c>
      <c r="B2084" s="209">
        <v>2022</v>
      </c>
      <c r="C2084" s="209">
        <v>12</v>
      </c>
      <c r="D2084" s="57" t="str">
        <f t="shared" si="414"/>
        <v>Q3</v>
      </c>
      <c r="E2084" s="208" t="s">
        <v>41</v>
      </c>
      <c r="F2084" s="209">
        <v>2023</v>
      </c>
      <c r="G2084" s="209">
        <v>1</v>
      </c>
      <c r="H2084" s="213"/>
      <c r="I2084" s="57" t="str">
        <f t="shared" si="402"/>
        <v>Q4</v>
      </c>
      <c r="J2084" s="204" t="s">
        <v>2053</v>
      </c>
      <c r="K2084" s="213" t="s">
        <v>2054</v>
      </c>
      <c r="L2084" s="210" t="s">
        <v>79</v>
      </c>
      <c r="M2084" s="208" t="s">
        <v>47</v>
      </c>
      <c r="N2084" s="208">
        <v>1</v>
      </c>
      <c r="O2084" s="208"/>
      <c r="P2084" s="57" t="str">
        <f t="shared" si="403"/>
        <v>MAIN UNIT</v>
      </c>
      <c r="Q2084" s="208" t="s">
        <v>56</v>
      </c>
      <c r="R2084" s="208" t="s">
        <v>49</v>
      </c>
      <c r="S2084" s="208" t="s">
        <v>39</v>
      </c>
      <c r="T2084" s="208" t="s">
        <v>1595</v>
      </c>
      <c r="U2084" s="208" t="s">
        <v>163</v>
      </c>
      <c r="V2084" s="208" t="s">
        <v>164</v>
      </c>
      <c r="W2084" s="208" t="s">
        <v>51</v>
      </c>
      <c r="X2084" s="34">
        <v>936666.66</v>
      </c>
      <c r="Y2084" s="215" t="str">
        <f t="shared" si="413"/>
        <v>1.13</v>
      </c>
      <c r="Z2084" s="26">
        <f t="shared" si="415"/>
        <v>936666.66</v>
      </c>
      <c r="AA2084" s="208">
        <v>1.1599999999999999</v>
      </c>
      <c r="AB2084" s="35">
        <f t="shared" si="412"/>
        <v>961533.91646017693</v>
      </c>
      <c r="AC2084" s="27">
        <f t="shared" si="405"/>
        <v>78749.627758088493</v>
      </c>
      <c r="AD2084" s="212">
        <v>8.1900000000000001E-2</v>
      </c>
      <c r="AE2084" s="211">
        <f t="shared" si="406"/>
        <v>1</v>
      </c>
      <c r="AF2084" s="211" t="str">
        <f>IF(AND(COUNTIFS($J$18:J2084,J2084)=1,AE2084=1),1,"")</f>
        <v/>
      </c>
      <c r="AG2084" s="211" t="str">
        <f>IF(C2084="","",IF(AND(COUNTIFS($J$18:J2084,J2084)=1,C2084&lt;&gt;""),1,""))</f>
        <v/>
      </c>
      <c r="AH2084" s="211" t="str">
        <f>IF(G2084="","",IF(AND(COUNTIFS($J$18:J2084,J2084)=1,G2084&lt;&gt;""),1,""))</f>
        <v/>
      </c>
      <c r="AI2084" s="28">
        <f t="shared" si="407"/>
        <v>7502645.9971681433</v>
      </c>
      <c r="AJ2084" s="28">
        <f t="shared" si="408"/>
        <v>664841.72044240707</v>
      </c>
      <c r="AK2084" s="29">
        <f t="shared" si="409"/>
        <v>8.8614299634202393E-2</v>
      </c>
      <c r="AL2084" s="210"/>
      <c r="AM2084" s="210"/>
      <c r="AN2084" s="210"/>
      <c r="AO2084" s="210"/>
      <c r="AP2084" s="45" t="str">
        <f t="shared" si="410"/>
        <v>20231</v>
      </c>
      <c r="AQ2084" s="45" t="str">
        <f t="shared" si="411"/>
        <v>20231RMB</v>
      </c>
    </row>
    <row r="2085" spans="1:43" s="15" customFormat="1">
      <c r="A2085" s="208" t="s">
        <v>41</v>
      </c>
      <c r="B2085" s="209">
        <v>2022</v>
      </c>
      <c r="C2085" s="209">
        <v>5</v>
      </c>
      <c r="D2085" s="57" t="str">
        <f t="shared" si="414"/>
        <v>Q1</v>
      </c>
      <c r="E2085" s="208" t="s">
        <v>41</v>
      </c>
      <c r="F2085" s="209">
        <v>2023</v>
      </c>
      <c r="G2085" s="209">
        <v>2</v>
      </c>
      <c r="H2085" s="213"/>
      <c r="I2085" s="57" t="str">
        <f t="shared" si="402"/>
        <v>Q4</v>
      </c>
      <c r="J2085" s="204" t="s">
        <v>2055</v>
      </c>
      <c r="K2085" s="213" t="s">
        <v>2056</v>
      </c>
      <c r="L2085" s="210" t="s">
        <v>55</v>
      </c>
      <c r="M2085" s="208" t="s">
        <v>47</v>
      </c>
      <c r="N2085" s="208">
        <v>1</v>
      </c>
      <c r="O2085" s="208"/>
      <c r="P2085" s="57" t="str">
        <f t="shared" si="403"/>
        <v>MAIN UNIT</v>
      </c>
      <c r="Q2085" s="208" t="s">
        <v>958</v>
      </c>
      <c r="R2085" s="208" t="s">
        <v>49</v>
      </c>
      <c r="S2085" s="208" t="s">
        <v>37</v>
      </c>
      <c r="T2085" s="208" t="s">
        <v>75</v>
      </c>
      <c r="U2085" s="208" t="s">
        <v>58</v>
      </c>
      <c r="V2085" s="208" t="s">
        <v>949</v>
      </c>
      <c r="W2085" s="208" t="s">
        <v>51</v>
      </c>
      <c r="X2085" s="34">
        <v>520000</v>
      </c>
      <c r="Y2085" s="215" t="str">
        <f t="shared" si="413"/>
        <v>1.13</v>
      </c>
      <c r="Z2085" s="26">
        <f t="shared" si="415"/>
        <v>520000</v>
      </c>
      <c r="AA2085" s="208">
        <v>1.1599999999999999</v>
      </c>
      <c r="AB2085" s="35">
        <f t="shared" si="412"/>
        <v>533805.30973451328</v>
      </c>
      <c r="AC2085" s="27">
        <f t="shared" si="405"/>
        <v>75373.30973451327</v>
      </c>
      <c r="AD2085" s="212">
        <v>0.14119999999999999</v>
      </c>
      <c r="AE2085" s="211">
        <f t="shared" si="406"/>
        <v>1</v>
      </c>
      <c r="AF2085" s="211">
        <f>IF(AND(COUNTIFS($J$18:J2085,J2085)=1,AE2085=1),1,"")</f>
        <v>1</v>
      </c>
      <c r="AG2085" s="211">
        <f>IF(C2085="","",IF(AND(COUNTIFS($J$18:J2085,J2085)=1,C2085&lt;&gt;""),1,""))</f>
        <v>1</v>
      </c>
      <c r="AH2085" s="211">
        <f>IF(G2085="","",IF(AND(COUNTIFS($J$18:J2085,J2085)=1,G2085&lt;&gt;""),1,""))</f>
        <v>1</v>
      </c>
      <c r="AI2085" s="28">
        <f t="shared" si="407"/>
        <v>21045012.884955756</v>
      </c>
      <c r="AJ2085" s="28">
        <f t="shared" si="408"/>
        <v>2650260.9603327434</v>
      </c>
      <c r="AK2085" s="29">
        <f t="shared" si="409"/>
        <v>0.12593296924172043</v>
      </c>
      <c r="AL2085" s="210"/>
      <c r="AM2085" s="210"/>
      <c r="AN2085" s="210"/>
      <c r="AO2085" s="210"/>
      <c r="AP2085" s="45" t="str">
        <f t="shared" si="410"/>
        <v>20232</v>
      </c>
      <c r="AQ2085" s="45" t="str">
        <f t="shared" si="411"/>
        <v>20232RMB</v>
      </c>
    </row>
    <row r="2086" spans="1:43" s="15" customFormat="1">
      <c r="A2086" s="208" t="s">
        <v>41</v>
      </c>
      <c r="B2086" s="209">
        <v>2022</v>
      </c>
      <c r="C2086" s="209">
        <v>5</v>
      </c>
      <c r="D2086" s="57" t="str">
        <f t="shared" si="414"/>
        <v>Q1</v>
      </c>
      <c r="E2086" s="208" t="s">
        <v>41</v>
      </c>
      <c r="F2086" s="209">
        <v>2023</v>
      </c>
      <c r="G2086" s="209">
        <v>2</v>
      </c>
      <c r="H2086" s="213"/>
      <c r="I2086" s="57" t="str">
        <f t="shared" si="402"/>
        <v>Q4</v>
      </c>
      <c r="J2086" s="204" t="s">
        <v>2055</v>
      </c>
      <c r="K2086" s="213" t="s">
        <v>2056</v>
      </c>
      <c r="L2086" s="210" t="s">
        <v>55</v>
      </c>
      <c r="M2086" s="208" t="s">
        <v>47</v>
      </c>
      <c r="N2086" s="208">
        <v>1</v>
      </c>
      <c r="O2086" s="208"/>
      <c r="P2086" s="57" t="str">
        <f t="shared" si="403"/>
        <v>MAIN UNIT</v>
      </c>
      <c r="Q2086" s="208" t="s">
        <v>958</v>
      </c>
      <c r="R2086" s="208" t="s">
        <v>49</v>
      </c>
      <c r="S2086" s="208" t="s">
        <v>37</v>
      </c>
      <c r="T2086" s="208" t="s">
        <v>75</v>
      </c>
      <c r="U2086" s="208" t="s">
        <v>58</v>
      </c>
      <c r="V2086" s="208" t="s">
        <v>949</v>
      </c>
      <c r="W2086" s="208" t="s">
        <v>51</v>
      </c>
      <c r="X2086" s="34">
        <v>520000</v>
      </c>
      <c r="Y2086" s="215" t="str">
        <f t="shared" si="413"/>
        <v>1.13</v>
      </c>
      <c r="Z2086" s="26">
        <f t="shared" si="415"/>
        <v>520000</v>
      </c>
      <c r="AA2086" s="208">
        <v>1.1599999999999999</v>
      </c>
      <c r="AB2086" s="35">
        <f t="shared" si="412"/>
        <v>533805.30973451328</v>
      </c>
      <c r="AC2086" s="27">
        <f t="shared" si="405"/>
        <v>75373.30973451327</v>
      </c>
      <c r="AD2086" s="212">
        <v>0.14119999999999999</v>
      </c>
      <c r="AE2086" s="211">
        <f t="shared" si="406"/>
        <v>1</v>
      </c>
      <c r="AF2086" s="211" t="str">
        <f>IF(AND(COUNTIFS($J$18:J2086,J2086)=1,AE2086=1),1,"")</f>
        <v/>
      </c>
      <c r="AG2086" s="211" t="str">
        <f>IF(C2086="","",IF(AND(COUNTIFS($J$18:J2086,J2086)=1,C2086&lt;&gt;""),1,""))</f>
        <v/>
      </c>
      <c r="AH2086" s="211" t="str">
        <f>IF(G2086="","",IF(AND(COUNTIFS($J$18:J2086,J2086)=1,G2086&lt;&gt;""),1,""))</f>
        <v/>
      </c>
      <c r="AI2086" s="28">
        <f t="shared" si="407"/>
        <v>21045012.884955756</v>
      </c>
      <c r="AJ2086" s="28">
        <f t="shared" si="408"/>
        <v>2650260.9603327434</v>
      </c>
      <c r="AK2086" s="29">
        <f t="shared" si="409"/>
        <v>0.12593296924172043</v>
      </c>
      <c r="AL2086" s="210"/>
      <c r="AM2086" s="210"/>
      <c r="AN2086" s="210"/>
      <c r="AO2086" s="210"/>
      <c r="AP2086" s="45" t="str">
        <f t="shared" si="410"/>
        <v>20232</v>
      </c>
      <c r="AQ2086" s="45" t="str">
        <f t="shared" si="411"/>
        <v>20232RMB</v>
      </c>
    </row>
    <row r="2087" spans="1:43" s="15" customFormat="1">
      <c r="A2087" s="208" t="s">
        <v>41</v>
      </c>
      <c r="B2087" s="209">
        <v>2022</v>
      </c>
      <c r="C2087" s="209">
        <v>5</v>
      </c>
      <c r="D2087" s="57" t="str">
        <f t="shared" si="414"/>
        <v>Q1</v>
      </c>
      <c r="E2087" s="208" t="s">
        <v>41</v>
      </c>
      <c r="F2087" s="209">
        <v>2023</v>
      </c>
      <c r="G2087" s="209">
        <v>2</v>
      </c>
      <c r="H2087" s="213"/>
      <c r="I2087" s="57" t="str">
        <f t="shared" si="402"/>
        <v>Q4</v>
      </c>
      <c r="J2087" s="204" t="s">
        <v>2055</v>
      </c>
      <c r="K2087" s="213" t="s">
        <v>2056</v>
      </c>
      <c r="L2087" s="210" t="s">
        <v>79</v>
      </c>
      <c r="M2087" s="208" t="s">
        <v>47</v>
      </c>
      <c r="N2087" s="208">
        <v>1</v>
      </c>
      <c r="O2087" s="208"/>
      <c r="P2087" s="57" t="str">
        <f t="shared" si="403"/>
        <v>MAIN UNIT</v>
      </c>
      <c r="Q2087" s="208" t="s">
        <v>958</v>
      </c>
      <c r="R2087" s="208" t="s">
        <v>49</v>
      </c>
      <c r="S2087" s="208" t="s">
        <v>37</v>
      </c>
      <c r="T2087" s="208" t="s">
        <v>75</v>
      </c>
      <c r="U2087" s="208" t="s">
        <v>58</v>
      </c>
      <c r="V2087" s="208" t="s">
        <v>949</v>
      </c>
      <c r="W2087" s="208" t="s">
        <v>51</v>
      </c>
      <c r="X2087" s="34">
        <v>820000</v>
      </c>
      <c r="Y2087" s="215" t="str">
        <f t="shared" si="413"/>
        <v>1.13</v>
      </c>
      <c r="Z2087" s="26">
        <f t="shared" si="415"/>
        <v>820000</v>
      </c>
      <c r="AA2087" s="208">
        <v>1.1599999999999999</v>
      </c>
      <c r="AB2087" s="35">
        <f t="shared" si="412"/>
        <v>841769.91150442488</v>
      </c>
      <c r="AC2087" s="27">
        <f t="shared" si="405"/>
        <v>118857.91150442479</v>
      </c>
      <c r="AD2087" s="212">
        <v>0.14119999999999999</v>
      </c>
      <c r="AE2087" s="211">
        <f t="shared" si="406"/>
        <v>1</v>
      </c>
      <c r="AF2087" s="211" t="str">
        <f>IF(AND(COUNTIFS($J$18:J2087,J2087)=1,AE2087=1),1,"")</f>
        <v/>
      </c>
      <c r="AG2087" s="211" t="str">
        <f>IF(C2087="","",IF(AND(COUNTIFS($J$18:J2087,J2087)=1,C2087&lt;&gt;""),1,""))</f>
        <v/>
      </c>
      <c r="AH2087" s="211" t="str">
        <f>IF(G2087="","",IF(AND(COUNTIFS($J$18:J2087,J2087)=1,G2087&lt;&gt;""),1,""))</f>
        <v/>
      </c>
      <c r="AI2087" s="28">
        <f t="shared" si="407"/>
        <v>21045012.884955756</v>
      </c>
      <c r="AJ2087" s="28">
        <f t="shared" si="408"/>
        <v>2650260.9603327434</v>
      </c>
      <c r="AK2087" s="29">
        <f t="shared" si="409"/>
        <v>0.12593296924172043</v>
      </c>
      <c r="AL2087" s="210"/>
      <c r="AM2087" s="210"/>
      <c r="AN2087" s="210"/>
      <c r="AO2087" s="210"/>
      <c r="AP2087" s="45" t="str">
        <f t="shared" si="410"/>
        <v>20232</v>
      </c>
      <c r="AQ2087" s="45" t="str">
        <f t="shared" si="411"/>
        <v>20232RMB</v>
      </c>
    </row>
    <row r="2088" spans="1:43" s="15" customFormat="1">
      <c r="A2088" s="208" t="s">
        <v>41</v>
      </c>
      <c r="B2088" s="209">
        <v>2022</v>
      </c>
      <c r="C2088" s="209">
        <v>5</v>
      </c>
      <c r="D2088" s="57" t="str">
        <f t="shared" si="414"/>
        <v>Q1</v>
      </c>
      <c r="E2088" s="208" t="s">
        <v>41</v>
      </c>
      <c r="F2088" s="209">
        <v>2023</v>
      </c>
      <c r="G2088" s="209">
        <v>2</v>
      </c>
      <c r="H2088" s="213"/>
      <c r="I2088" s="57" t="str">
        <f t="shared" si="402"/>
        <v>Q4</v>
      </c>
      <c r="J2088" s="204" t="s">
        <v>2055</v>
      </c>
      <c r="K2088" s="213" t="s">
        <v>2056</v>
      </c>
      <c r="L2088" s="210" t="s">
        <v>79</v>
      </c>
      <c r="M2088" s="208" t="s">
        <v>47</v>
      </c>
      <c r="N2088" s="208">
        <v>1</v>
      </c>
      <c r="O2088" s="208"/>
      <c r="P2088" s="57" t="str">
        <f t="shared" si="403"/>
        <v>MAIN UNIT</v>
      </c>
      <c r="Q2088" s="208" t="s">
        <v>958</v>
      </c>
      <c r="R2088" s="208" t="s">
        <v>49</v>
      </c>
      <c r="S2088" s="208" t="s">
        <v>37</v>
      </c>
      <c r="T2088" s="208" t="s">
        <v>75</v>
      </c>
      <c r="U2088" s="208" t="s">
        <v>58</v>
      </c>
      <c r="V2088" s="208" t="s">
        <v>949</v>
      </c>
      <c r="W2088" s="208" t="s">
        <v>51</v>
      </c>
      <c r="X2088" s="34">
        <v>820000</v>
      </c>
      <c r="Y2088" s="215" t="str">
        <f t="shared" si="413"/>
        <v>1.13</v>
      </c>
      <c r="Z2088" s="26">
        <f t="shared" si="415"/>
        <v>820000</v>
      </c>
      <c r="AA2088" s="208">
        <v>1.1599999999999999</v>
      </c>
      <c r="AB2088" s="35">
        <f t="shared" si="412"/>
        <v>841769.91150442488</v>
      </c>
      <c r="AC2088" s="27">
        <f t="shared" si="405"/>
        <v>118857.91150442479</v>
      </c>
      <c r="AD2088" s="212">
        <v>0.14119999999999999</v>
      </c>
      <c r="AE2088" s="211">
        <f t="shared" si="406"/>
        <v>1</v>
      </c>
      <c r="AF2088" s="211" t="str">
        <f>IF(AND(COUNTIFS($J$18:J2088,J2088)=1,AE2088=1),1,"")</f>
        <v/>
      </c>
      <c r="AG2088" s="211" t="str">
        <f>IF(C2088="","",IF(AND(COUNTIFS($J$18:J2088,J2088)=1,C2088&lt;&gt;""),1,""))</f>
        <v/>
      </c>
      <c r="AH2088" s="211" t="str">
        <f>IF(G2088="","",IF(AND(COUNTIFS($J$18:J2088,J2088)=1,G2088&lt;&gt;""),1,""))</f>
        <v/>
      </c>
      <c r="AI2088" s="28">
        <f t="shared" si="407"/>
        <v>21045012.884955756</v>
      </c>
      <c r="AJ2088" s="28">
        <f t="shared" si="408"/>
        <v>2650260.9603327434</v>
      </c>
      <c r="AK2088" s="29">
        <f t="shared" si="409"/>
        <v>0.12593296924172043</v>
      </c>
      <c r="AL2088" s="210"/>
      <c r="AM2088" s="210"/>
      <c r="AN2088" s="210"/>
      <c r="AO2088" s="210"/>
      <c r="AP2088" s="45" t="str">
        <f t="shared" si="410"/>
        <v>20232</v>
      </c>
      <c r="AQ2088" s="45" t="str">
        <f t="shared" si="411"/>
        <v>20232RMB</v>
      </c>
    </row>
    <row r="2089" spans="1:43" s="15" customFormat="1">
      <c r="A2089" s="208" t="s">
        <v>41</v>
      </c>
      <c r="B2089" s="209">
        <v>2022</v>
      </c>
      <c r="C2089" s="209">
        <v>11</v>
      </c>
      <c r="D2089" s="57" t="str">
        <f t="shared" si="414"/>
        <v>Q3</v>
      </c>
      <c r="E2089" s="208" t="s">
        <v>41</v>
      </c>
      <c r="F2089" s="209">
        <v>2023</v>
      </c>
      <c r="G2089" s="209">
        <v>2</v>
      </c>
      <c r="H2089" s="213"/>
      <c r="I2089" s="57" t="str">
        <f t="shared" si="402"/>
        <v>Q4</v>
      </c>
      <c r="J2089" s="204" t="s">
        <v>2057</v>
      </c>
      <c r="K2089" s="213" t="s">
        <v>2058</v>
      </c>
      <c r="L2089" s="210" t="s">
        <v>55</v>
      </c>
      <c r="M2089" s="208" t="s">
        <v>47</v>
      </c>
      <c r="N2089" s="208">
        <v>1</v>
      </c>
      <c r="O2089" s="208"/>
      <c r="P2089" s="57" t="str">
        <f t="shared" si="403"/>
        <v>MAIN UNIT</v>
      </c>
      <c r="Q2089" s="208" t="s">
        <v>48</v>
      </c>
      <c r="R2089" s="208" t="s">
        <v>49</v>
      </c>
      <c r="S2089" s="208" t="s">
        <v>37</v>
      </c>
      <c r="T2089" s="208" t="s">
        <v>196</v>
      </c>
      <c r="U2089" s="208" t="s">
        <v>197</v>
      </c>
      <c r="V2089" s="208" t="s">
        <v>2059</v>
      </c>
      <c r="W2089" s="208" t="s">
        <v>51</v>
      </c>
      <c r="X2089" s="34">
        <v>733868</v>
      </c>
      <c r="Y2089" s="215" t="str">
        <f t="shared" si="413"/>
        <v>1.13</v>
      </c>
      <c r="Z2089" s="26">
        <f t="shared" si="415"/>
        <v>733868</v>
      </c>
      <c r="AA2089" s="208">
        <v>1.1599999999999999</v>
      </c>
      <c r="AB2089" s="35">
        <f t="shared" si="412"/>
        <v>753351.22123893804</v>
      </c>
      <c r="AC2089" s="27">
        <f t="shared" si="405"/>
        <v>90402.146548672565</v>
      </c>
      <c r="AD2089" s="212">
        <v>0.12</v>
      </c>
      <c r="AE2089" s="211">
        <f t="shared" si="406"/>
        <v>0</v>
      </c>
      <c r="AF2089" s="211" t="str">
        <f>IF(AND(COUNTIFS($J$18:J2089,J2089)=1,AE2089=1),1,"")</f>
        <v/>
      </c>
      <c r="AG2089" s="211">
        <f>IF(C2089="","",IF(AND(COUNTIFS($J$18:J2089,J2089)=1,C2089&lt;&gt;""),1,""))</f>
        <v>1</v>
      </c>
      <c r="AH2089" s="211">
        <f>IF(G2089="","",IF(AND(COUNTIFS($J$18:J2089,J2089)=1,G2089&lt;&gt;""),1,""))</f>
        <v>1</v>
      </c>
      <c r="AI2089" s="28">
        <f t="shared" si="407"/>
        <v>21045012.884955756</v>
      </c>
      <c r="AJ2089" s="28">
        <f t="shared" si="408"/>
        <v>2650260.9603327434</v>
      </c>
      <c r="AK2089" s="29">
        <f t="shared" si="409"/>
        <v>0.12593296924172043</v>
      </c>
      <c r="AL2089" s="210"/>
      <c r="AM2089" s="210"/>
      <c r="AN2089" s="210"/>
      <c r="AO2089" s="210"/>
      <c r="AP2089" s="45" t="str">
        <f t="shared" si="410"/>
        <v>20232</v>
      </c>
      <c r="AQ2089" s="45" t="str">
        <f t="shared" si="411"/>
        <v>20232RMB</v>
      </c>
    </row>
    <row r="2090" spans="1:43" s="15" customFormat="1">
      <c r="A2090" s="208" t="s">
        <v>41</v>
      </c>
      <c r="B2090" s="209">
        <v>2022</v>
      </c>
      <c r="C2090" s="209">
        <v>11</v>
      </c>
      <c r="D2090" s="57" t="str">
        <f t="shared" si="414"/>
        <v>Q3</v>
      </c>
      <c r="E2090" s="208" t="s">
        <v>41</v>
      </c>
      <c r="F2090" s="209">
        <v>2023</v>
      </c>
      <c r="G2090" s="209">
        <v>2</v>
      </c>
      <c r="H2090" s="213"/>
      <c r="I2090" s="57" t="str">
        <f t="shared" si="402"/>
        <v>Q4</v>
      </c>
      <c r="J2090" s="204" t="s">
        <v>2057</v>
      </c>
      <c r="K2090" s="213" t="s">
        <v>2058</v>
      </c>
      <c r="L2090" s="210" t="s">
        <v>79</v>
      </c>
      <c r="M2090" s="208" t="s">
        <v>47</v>
      </c>
      <c r="N2090" s="208">
        <v>1</v>
      </c>
      <c r="O2090" s="208"/>
      <c r="P2090" s="57" t="str">
        <f t="shared" si="403"/>
        <v>MAIN UNIT</v>
      </c>
      <c r="Q2090" s="208" t="s">
        <v>48</v>
      </c>
      <c r="R2090" s="208" t="s">
        <v>49</v>
      </c>
      <c r="S2090" s="208" t="s">
        <v>37</v>
      </c>
      <c r="T2090" s="208" t="s">
        <v>196</v>
      </c>
      <c r="U2090" s="208" t="s">
        <v>197</v>
      </c>
      <c r="V2090" s="208" t="s">
        <v>2059</v>
      </c>
      <c r="W2090" s="208" t="s">
        <v>51</v>
      </c>
      <c r="X2090" s="34">
        <v>910000</v>
      </c>
      <c r="Y2090" s="215" t="str">
        <f t="shared" si="413"/>
        <v>1.13</v>
      </c>
      <c r="Z2090" s="26">
        <f t="shared" si="415"/>
        <v>910000</v>
      </c>
      <c r="AA2090" s="208">
        <v>1.1599999999999999</v>
      </c>
      <c r="AB2090" s="35">
        <f t="shared" si="412"/>
        <v>934159.29203539819</v>
      </c>
      <c r="AC2090" s="27">
        <f t="shared" si="405"/>
        <v>112099.11504424778</v>
      </c>
      <c r="AD2090" s="212">
        <v>0.12</v>
      </c>
      <c r="AE2090" s="211">
        <f t="shared" si="406"/>
        <v>0</v>
      </c>
      <c r="AF2090" s="211" t="str">
        <f>IF(AND(COUNTIFS($J$18:J2090,J2090)=1,AE2090=1),1,"")</f>
        <v/>
      </c>
      <c r="AG2090" s="211" t="str">
        <f>IF(C2090="","",IF(AND(COUNTIFS($J$18:J2090,J2090)=1,C2090&lt;&gt;""),1,""))</f>
        <v/>
      </c>
      <c r="AH2090" s="211" t="str">
        <f>IF(G2090="","",IF(AND(COUNTIFS($J$18:J2090,J2090)=1,G2090&lt;&gt;""),1,""))</f>
        <v/>
      </c>
      <c r="AI2090" s="28">
        <f t="shared" si="407"/>
        <v>21045012.884955756</v>
      </c>
      <c r="AJ2090" s="28">
        <f t="shared" si="408"/>
        <v>2650260.9603327434</v>
      </c>
      <c r="AK2090" s="29">
        <f t="shared" si="409"/>
        <v>0.12593296924172043</v>
      </c>
      <c r="AL2090" s="210"/>
      <c r="AM2090" s="210"/>
      <c r="AN2090" s="210"/>
      <c r="AO2090" s="210"/>
      <c r="AP2090" s="45" t="str">
        <f t="shared" si="410"/>
        <v>20232</v>
      </c>
      <c r="AQ2090" s="45" t="str">
        <f t="shared" si="411"/>
        <v>20232RMB</v>
      </c>
    </row>
    <row r="2091" spans="1:43" s="15" customFormat="1">
      <c r="A2091" s="208" t="s">
        <v>41</v>
      </c>
      <c r="B2091" s="209">
        <v>2022</v>
      </c>
      <c r="C2091" s="209">
        <v>12</v>
      </c>
      <c r="D2091" s="57" t="str">
        <f t="shared" si="414"/>
        <v>Q3</v>
      </c>
      <c r="E2091" s="208" t="s">
        <v>41</v>
      </c>
      <c r="F2091" s="209">
        <v>2023</v>
      </c>
      <c r="G2091" s="209">
        <v>2</v>
      </c>
      <c r="H2091" s="213"/>
      <c r="I2091" s="57" t="str">
        <f t="shared" si="402"/>
        <v>Q4</v>
      </c>
      <c r="J2091" s="204" t="s">
        <v>2060</v>
      </c>
      <c r="K2091" s="213" t="s">
        <v>1340</v>
      </c>
      <c r="L2091" s="210" t="s">
        <v>55</v>
      </c>
      <c r="M2091" s="208" t="s">
        <v>47</v>
      </c>
      <c r="N2091" s="208">
        <v>1</v>
      </c>
      <c r="O2091" s="208"/>
      <c r="P2091" s="57" t="str">
        <f t="shared" si="403"/>
        <v>MAIN UNIT</v>
      </c>
      <c r="Q2091" s="208" t="s">
        <v>48</v>
      </c>
      <c r="R2091" s="208" t="s">
        <v>49</v>
      </c>
      <c r="S2091" s="208" t="s">
        <v>36</v>
      </c>
      <c r="T2091" s="208" t="s">
        <v>65</v>
      </c>
      <c r="U2091" s="208" t="s">
        <v>66</v>
      </c>
      <c r="V2091" s="208" t="s">
        <v>99</v>
      </c>
      <c r="W2091" s="208" t="s">
        <v>51</v>
      </c>
      <c r="X2091" s="34">
        <v>450000</v>
      </c>
      <c r="Y2091" s="215" t="str">
        <f t="shared" si="413"/>
        <v>1.13</v>
      </c>
      <c r="Z2091" s="26">
        <f t="shared" si="415"/>
        <v>450000</v>
      </c>
      <c r="AA2091" s="208">
        <v>1.1599999999999999</v>
      </c>
      <c r="AB2091" s="35">
        <f t="shared" si="412"/>
        <v>461946.90265486727</v>
      </c>
      <c r="AC2091" s="27">
        <f t="shared" si="405"/>
        <v>37325.309734513277</v>
      </c>
      <c r="AD2091" s="212">
        <v>8.0799999999999997E-2</v>
      </c>
      <c r="AE2091" s="211">
        <f t="shared" si="406"/>
        <v>0</v>
      </c>
      <c r="AF2091" s="211" t="str">
        <f>IF(AND(COUNTIFS($J$18:J2091,J2091)=1,AE2091=1),1,"")</f>
        <v/>
      </c>
      <c r="AG2091" s="211">
        <f>IF(C2091="","",IF(AND(COUNTIFS($J$18:J2091,J2091)=1,C2091&lt;&gt;""),1,""))</f>
        <v>1</v>
      </c>
      <c r="AH2091" s="211">
        <f>IF(G2091="","",IF(AND(COUNTIFS($J$18:J2091,J2091)=1,G2091&lt;&gt;""),1,""))</f>
        <v>1</v>
      </c>
      <c r="AI2091" s="28">
        <f t="shared" si="407"/>
        <v>21045012.884955756</v>
      </c>
      <c r="AJ2091" s="28">
        <f t="shared" si="408"/>
        <v>2650260.9603327434</v>
      </c>
      <c r="AK2091" s="29">
        <f t="shared" si="409"/>
        <v>0.12593296924172043</v>
      </c>
      <c r="AL2091" s="210"/>
      <c r="AM2091" s="210"/>
      <c r="AN2091" s="210"/>
      <c r="AO2091" s="210"/>
      <c r="AP2091" s="45" t="str">
        <f t="shared" si="410"/>
        <v>20232</v>
      </c>
      <c r="AQ2091" s="45" t="str">
        <f t="shared" si="411"/>
        <v>20232RMB</v>
      </c>
    </row>
    <row r="2092" spans="1:43" s="15" customFormat="1">
      <c r="A2092" s="208" t="s">
        <v>41</v>
      </c>
      <c r="B2092" s="209">
        <v>2022</v>
      </c>
      <c r="C2092" s="209">
        <v>12</v>
      </c>
      <c r="D2092" s="57" t="str">
        <f t="shared" si="414"/>
        <v>Q3</v>
      </c>
      <c r="E2092" s="208" t="s">
        <v>41</v>
      </c>
      <c r="F2092" s="209">
        <v>2023</v>
      </c>
      <c r="G2092" s="209">
        <v>2</v>
      </c>
      <c r="H2092" s="213"/>
      <c r="I2092" s="57" t="str">
        <f t="shared" si="402"/>
        <v>Q4</v>
      </c>
      <c r="J2092" s="204" t="s">
        <v>2060</v>
      </c>
      <c r="K2092" s="213" t="s">
        <v>1340</v>
      </c>
      <c r="L2092" s="210" t="s">
        <v>55</v>
      </c>
      <c r="M2092" s="208" t="s">
        <v>47</v>
      </c>
      <c r="N2092" s="208">
        <v>1</v>
      </c>
      <c r="O2092" s="208"/>
      <c r="P2092" s="57" t="str">
        <f t="shared" si="403"/>
        <v>MAIN UNIT</v>
      </c>
      <c r="Q2092" s="208" t="s">
        <v>48</v>
      </c>
      <c r="R2092" s="208" t="s">
        <v>49</v>
      </c>
      <c r="S2092" s="208" t="s">
        <v>36</v>
      </c>
      <c r="T2092" s="208" t="s">
        <v>65</v>
      </c>
      <c r="U2092" s="208" t="s">
        <v>66</v>
      </c>
      <c r="V2092" s="208" t="s">
        <v>99</v>
      </c>
      <c r="W2092" s="208" t="s">
        <v>51</v>
      </c>
      <c r="X2092" s="34">
        <v>450000</v>
      </c>
      <c r="Y2092" s="215" t="str">
        <f t="shared" si="413"/>
        <v>1.13</v>
      </c>
      <c r="Z2092" s="26">
        <f t="shared" si="415"/>
        <v>450000</v>
      </c>
      <c r="AA2092" s="208">
        <v>1.1599999999999999</v>
      </c>
      <c r="AB2092" s="35">
        <f t="shared" si="412"/>
        <v>461946.90265486727</v>
      </c>
      <c r="AC2092" s="27">
        <f t="shared" si="405"/>
        <v>37325.309734513277</v>
      </c>
      <c r="AD2092" s="212">
        <v>8.0799999999999997E-2</v>
      </c>
      <c r="AE2092" s="211">
        <f t="shared" si="406"/>
        <v>0</v>
      </c>
      <c r="AF2092" s="211" t="str">
        <f>IF(AND(COUNTIFS($J$18:J2092,J2092)=1,AE2092=1),1,"")</f>
        <v/>
      </c>
      <c r="AG2092" s="211" t="str">
        <f>IF(C2092="","",IF(AND(COUNTIFS($J$18:J2092,J2092)=1,C2092&lt;&gt;""),1,""))</f>
        <v/>
      </c>
      <c r="AH2092" s="211" t="str">
        <f>IF(G2092="","",IF(AND(COUNTIFS($J$18:J2092,J2092)=1,G2092&lt;&gt;""),1,""))</f>
        <v/>
      </c>
      <c r="AI2092" s="28">
        <f t="shared" si="407"/>
        <v>21045012.884955756</v>
      </c>
      <c r="AJ2092" s="28">
        <f t="shared" si="408"/>
        <v>2650260.9603327434</v>
      </c>
      <c r="AK2092" s="29">
        <f t="shared" si="409"/>
        <v>0.12593296924172043</v>
      </c>
      <c r="AL2092" s="210"/>
      <c r="AM2092" s="210"/>
      <c r="AN2092" s="210"/>
      <c r="AO2092" s="210"/>
      <c r="AP2092" s="45" t="str">
        <f t="shared" si="410"/>
        <v>20232</v>
      </c>
      <c r="AQ2092" s="45" t="str">
        <f t="shared" si="411"/>
        <v>20232RMB</v>
      </c>
    </row>
    <row r="2093" spans="1:43" s="15" customFormat="1">
      <c r="A2093" s="208" t="s">
        <v>41</v>
      </c>
      <c r="B2093" s="209">
        <v>2022</v>
      </c>
      <c r="C2093" s="209">
        <v>12</v>
      </c>
      <c r="D2093" s="57" t="str">
        <f t="shared" si="414"/>
        <v>Q3</v>
      </c>
      <c r="E2093" s="208" t="s">
        <v>41</v>
      </c>
      <c r="F2093" s="209">
        <v>2023</v>
      </c>
      <c r="G2093" s="209">
        <v>2</v>
      </c>
      <c r="H2093" s="213"/>
      <c r="I2093" s="57" t="str">
        <f t="shared" si="402"/>
        <v>Q4</v>
      </c>
      <c r="J2093" s="204" t="s">
        <v>2060</v>
      </c>
      <c r="K2093" s="213" t="s">
        <v>1340</v>
      </c>
      <c r="L2093" s="210" t="s">
        <v>55</v>
      </c>
      <c r="M2093" s="208" t="s">
        <v>47</v>
      </c>
      <c r="N2093" s="208">
        <v>1</v>
      </c>
      <c r="O2093" s="208"/>
      <c r="P2093" s="57" t="str">
        <f t="shared" si="403"/>
        <v>MAIN UNIT</v>
      </c>
      <c r="Q2093" s="208" t="s">
        <v>48</v>
      </c>
      <c r="R2093" s="208" t="s">
        <v>49</v>
      </c>
      <c r="S2093" s="208" t="s">
        <v>36</v>
      </c>
      <c r="T2093" s="208" t="s">
        <v>65</v>
      </c>
      <c r="U2093" s="208" t="s">
        <v>66</v>
      </c>
      <c r="V2093" s="208" t="s">
        <v>99</v>
      </c>
      <c r="W2093" s="208" t="s">
        <v>51</v>
      </c>
      <c r="X2093" s="34">
        <v>450000</v>
      </c>
      <c r="Y2093" s="215" t="str">
        <f t="shared" si="413"/>
        <v>1.13</v>
      </c>
      <c r="Z2093" s="26">
        <f t="shared" si="415"/>
        <v>450000</v>
      </c>
      <c r="AA2093" s="208">
        <v>1.1599999999999999</v>
      </c>
      <c r="AB2093" s="35">
        <f t="shared" si="412"/>
        <v>461946.90265486727</v>
      </c>
      <c r="AC2093" s="27">
        <f t="shared" si="405"/>
        <v>37325.309734513277</v>
      </c>
      <c r="AD2093" s="212">
        <v>8.0799999999999997E-2</v>
      </c>
      <c r="AE2093" s="211">
        <f t="shared" si="406"/>
        <v>0</v>
      </c>
      <c r="AF2093" s="211" t="str">
        <f>IF(AND(COUNTIFS($J$18:J2093,J2093)=1,AE2093=1),1,"")</f>
        <v/>
      </c>
      <c r="AG2093" s="211" t="str">
        <f>IF(C2093="","",IF(AND(COUNTIFS($J$18:J2093,J2093)=1,C2093&lt;&gt;""),1,""))</f>
        <v/>
      </c>
      <c r="AH2093" s="211" t="str">
        <f>IF(G2093="","",IF(AND(COUNTIFS($J$18:J2093,J2093)=1,G2093&lt;&gt;""),1,""))</f>
        <v/>
      </c>
      <c r="AI2093" s="28">
        <f t="shared" si="407"/>
        <v>21045012.884955756</v>
      </c>
      <c r="AJ2093" s="28">
        <f t="shared" si="408"/>
        <v>2650260.9603327434</v>
      </c>
      <c r="AK2093" s="29">
        <f t="shared" si="409"/>
        <v>0.12593296924172043</v>
      </c>
      <c r="AL2093" s="210"/>
      <c r="AM2093" s="210"/>
      <c r="AN2093" s="210"/>
      <c r="AO2093" s="210"/>
      <c r="AP2093" s="45" t="str">
        <f t="shared" si="410"/>
        <v>20232</v>
      </c>
      <c r="AQ2093" s="45" t="str">
        <f t="shared" si="411"/>
        <v>20232RMB</v>
      </c>
    </row>
    <row r="2094" spans="1:43" s="15" customFormat="1">
      <c r="A2094" s="208" t="s">
        <v>41</v>
      </c>
      <c r="B2094" s="209">
        <v>2022</v>
      </c>
      <c r="C2094" s="209">
        <v>12</v>
      </c>
      <c r="D2094" s="57" t="str">
        <f t="shared" si="414"/>
        <v>Q3</v>
      </c>
      <c r="E2094" s="208" t="s">
        <v>41</v>
      </c>
      <c r="F2094" s="209">
        <v>2023</v>
      </c>
      <c r="G2094" s="209">
        <v>2</v>
      </c>
      <c r="H2094" s="213"/>
      <c r="I2094" s="57" t="str">
        <f t="shared" si="402"/>
        <v>Q4</v>
      </c>
      <c r="J2094" s="204" t="s">
        <v>2060</v>
      </c>
      <c r="K2094" s="213" t="s">
        <v>1340</v>
      </c>
      <c r="L2094" s="210" t="s">
        <v>55</v>
      </c>
      <c r="M2094" s="208" t="s">
        <v>47</v>
      </c>
      <c r="N2094" s="208">
        <v>1</v>
      </c>
      <c r="O2094" s="208"/>
      <c r="P2094" s="57" t="str">
        <f t="shared" si="403"/>
        <v>MAIN UNIT</v>
      </c>
      <c r="Q2094" s="208" t="s">
        <v>48</v>
      </c>
      <c r="R2094" s="208" t="s">
        <v>49</v>
      </c>
      <c r="S2094" s="208" t="s">
        <v>36</v>
      </c>
      <c r="T2094" s="208" t="s">
        <v>65</v>
      </c>
      <c r="U2094" s="208" t="s">
        <v>66</v>
      </c>
      <c r="V2094" s="208" t="s">
        <v>99</v>
      </c>
      <c r="W2094" s="208" t="s">
        <v>51</v>
      </c>
      <c r="X2094" s="34">
        <v>450000</v>
      </c>
      <c r="Y2094" s="215" t="str">
        <f t="shared" si="413"/>
        <v>1.13</v>
      </c>
      <c r="Z2094" s="26">
        <f t="shared" si="415"/>
        <v>450000</v>
      </c>
      <c r="AA2094" s="208">
        <v>1.1599999999999999</v>
      </c>
      <c r="AB2094" s="35">
        <f t="shared" si="412"/>
        <v>461946.90265486727</v>
      </c>
      <c r="AC2094" s="27">
        <f t="shared" si="405"/>
        <v>37325.309734513277</v>
      </c>
      <c r="AD2094" s="212">
        <v>8.0799999999999997E-2</v>
      </c>
      <c r="AE2094" s="211">
        <f t="shared" si="406"/>
        <v>0</v>
      </c>
      <c r="AF2094" s="211" t="str">
        <f>IF(AND(COUNTIFS($J$18:J2094,J2094)=1,AE2094=1),1,"")</f>
        <v/>
      </c>
      <c r="AG2094" s="211" t="str">
        <f>IF(C2094="","",IF(AND(COUNTIFS($J$18:J2094,J2094)=1,C2094&lt;&gt;""),1,""))</f>
        <v/>
      </c>
      <c r="AH2094" s="211" t="str">
        <f>IF(G2094="","",IF(AND(COUNTIFS($J$18:J2094,J2094)=1,G2094&lt;&gt;""),1,""))</f>
        <v/>
      </c>
      <c r="AI2094" s="28">
        <f t="shared" si="407"/>
        <v>21045012.884955756</v>
      </c>
      <c r="AJ2094" s="28">
        <f t="shared" si="408"/>
        <v>2650260.9603327434</v>
      </c>
      <c r="AK2094" s="29">
        <f t="shared" si="409"/>
        <v>0.12593296924172043</v>
      </c>
      <c r="AL2094" s="210"/>
      <c r="AM2094" s="210"/>
      <c r="AN2094" s="210"/>
      <c r="AO2094" s="210"/>
      <c r="AP2094" s="45" t="str">
        <f t="shared" si="410"/>
        <v>20232</v>
      </c>
      <c r="AQ2094" s="45" t="str">
        <f t="shared" si="411"/>
        <v>20232RMB</v>
      </c>
    </row>
    <row r="2095" spans="1:43" s="15" customFormat="1">
      <c r="A2095" s="208" t="s">
        <v>41</v>
      </c>
      <c r="B2095" s="209">
        <v>2022</v>
      </c>
      <c r="C2095" s="209">
        <v>12</v>
      </c>
      <c r="D2095" s="57" t="str">
        <f t="shared" si="414"/>
        <v>Q3</v>
      </c>
      <c r="E2095" s="208" t="s">
        <v>41</v>
      </c>
      <c r="F2095" s="209">
        <v>2023</v>
      </c>
      <c r="G2095" s="209">
        <v>2</v>
      </c>
      <c r="H2095" s="213"/>
      <c r="I2095" s="57" t="str">
        <f t="shared" si="402"/>
        <v>Q4</v>
      </c>
      <c r="J2095" s="204" t="s">
        <v>2060</v>
      </c>
      <c r="K2095" s="213" t="s">
        <v>1340</v>
      </c>
      <c r="L2095" s="210" t="s">
        <v>55</v>
      </c>
      <c r="M2095" s="208" t="s">
        <v>47</v>
      </c>
      <c r="N2095" s="208">
        <v>1</v>
      </c>
      <c r="O2095" s="208"/>
      <c r="P2095" s="57" t="str">
        <f t="shared" si="403"/>
        <v>MAIN UNIT</v>
      </c>
      <c r="Q2095" s="208" t="s">
        <v>48</v>
      </c>
      <c r="R2095" s="208" t="s">
        <v>49</v>
      </c>
      <c r="S2095" s="208" t="s">
        <v>36</v>
      </c>
      <c r="T2095" s="208" t="s">
        <v>65</v>
      </c>
      <c r="U2095" s="208" t="s">
        <v>66</v>
      </c>
      <c r="V2095" s="208" t="s">
        <v>99</v>
      </c>
      <c r="W2095" s="208" t="s">
        <v>51</v>
      </c>
      <c r="X2095" s="34">
        <v>450000</v>
      </c>
      <c r="Y2095" s="215" t="str">
        <f t="shared" si="413"/>
        <v>1.13</v>
      </c>
      <c r="Z2095" s="26">
        <f t="shared" si="415"/>
        <v>450000</v>
      </c>
      <c r="AA2095" s="208">
        <v>1.1599999999999999</v>
      </c>
      <c r="AB2095" s="35">
        <f t="shared" si="412"/>
        <v>461946.90265486727</v>
      </c>
      <c r="AC2095" s="27">
        <f t="shared" si="405"/>
        <v>37325.309734513277</v>
      </c>
      <c r="AD2095" s="212">
        <v>8.0799999999999997E-2</v>
      </c>
      <c r="AE2095" s="211">
        <f t="shared" si="406"/>
        <v>0</v>
      </c>
      <c r="AF2095" s="211" t="str">
        <f>IF(AND(COUNTIFS($J$18:J2095,J2095)=1,AE2095=1),1,"")</f>
        <v/>
      </c>
      <c r="AG2095" s="211" t="str">
        <f>IF(C2095="","",IF(AND(COUNTIFS($J$18:J2095,J2095)=1,C2095&lt;&gt;""),1,""))</f>
        <v/>
      </c>
      <c r="AH2095" s="211" t="str">
        <f>IF(G2095="","",IF(AND(COUNTIFS($J$18:J2095,J2095)=1,G2095&lt;&gt;""),1,""))</f>
        <v/>
      </c>
      <c r="AI2095" s="28">
        <f t="shared" si="407"/>
        <v>21045012.884955756</v>
      </c>
      <c r="AJ2095" s="28">
        <f t="shared" si="408"/>
        <v>2650260.9603327434</v>
      </c>
      <c r="AK2095" s="29">
        <f t="shared" si="409"/>
        <v>0.12593296924172043</v>
      </c>
      <c r="AL2095" s="210"/>
      <c r="AM2095" s="210"/>
      <c r="AN2095" s="210"/>
      <c r="AO2095" s="210"/>
      <c r="AP2095" s="45" t="str">
        <f t="shared" si="410"/>
        <v>20232</v>
      </c>
      <c r="AQ2095" s="45" t="str">
        <f t="shared" si="411"/>
        <v>20232RMB</v>
      </c>
    </row>
    <row r="2096" spans="1:43" s="15" customFormat="1">
      <c r="A2096" s="208" t="s">
        <v>41</v>
      </c>
      <c r="B2096" s="209">
        <v>2022</v>
      </c>
      <c r="C2096" s="209">
        <v>12</v>
      </c>
      <c r="D2096" s="57" t="str">
        <f t="shared" si="414"/>
        <v>Q3</v>
      </c>
      <c r="E2096" s="208" t="s">
        <v>41</v>
      </c>
      <c r="F2096" s="209">
        <v>2023</v>
      </c>
      <c r="G2096" s="209">
        <v>2</v>
      </c>
      <c r="H2096" s="213"/>
      <c r="I2096" s="57" t="str">
        <f t="shared" si="402"/>
        <v>Q4</v>
      </c>
      <c r="J2096" s="204" t="s">
        <v>2060</v>
      </c>
      <c r="K2096" s="213" t="s">
        <v>1340</v>
      </c>
      <c r="L2096" s="210" t="s">
        <v>79</v>
      </c>
      <c r="M2096" s="208" t="s">
        <v>47</v>
      </c>
      <c r="N2096" s="208">
        <v>1</v>
      </c>
      <c r="O2096" s="208"/>
      <c r="P2096" s="57" t="str">
        <f t="shared" si="403"/>
        <v>MAIN UNIT</v>
      </c>
      <c r="Q2096" s="208" t="s">
        <v>48</v>
      </c>
      <c r="R2096" s="208" t="s">
        <v>49</v>
      </c>
      <c r="S2096" s="208" t="s">
        <v>36</v>
      </c>
      <c r="T2096" s="208" t="s">
        <v>65</v>
      </c>
      <c r="U2096" s="208" t="s">
        <v>66</v>
      </c>
      <c r="V2096" s="208" t="s">
        <v>99</v>
      </c>
      <c r="W2096" s="208" t="s">
        <v>51</v>
      </c>
      <c r="X2096" s="34">
        <v>726000</v>
      </c>
      <c r="Y2096" s="215" t="str">
        <f t="shared" si="413"/>
        <v>1.13</v>
      </c>
      <c r="Z2096" s="26">
        <f t="shared" si="415"/>
        <v>726000</v>
      </c>
      <c r="AA2096" s="208">
        <v>1.1599999999999999</v>
      </c>
      <c r="AB2096" s="35">
        <f t="shared" si="412"/>
        <v>745274.33628318587</v>
      </c>
      <c r="AC2096" s="27">
        <f t="shared" si="405"/>
        <v>60218.166371681415</v>
      </c>
      <c r="AD2096" s="212">
        <v>8.0799999999999997E-2</v>
      </c>
      <c r="AE2096" s="211">
        <f t="shared" si="406"/>
        <v>0</v>
      </c>
      <c r="AF2096" s="211" t="str">
        <f>IF(AND(COUNTIFS($J$18:J2096,J2096)=1,AE2096=1),1,"")</f>
        <v/>
      </c>
      <c r="AG2096" s="211" t="str">
        <f>IF(C2096="","",IF(AND(COUNTIFS($J$18:J2096,J2096)=1,C2096&lt;&gt;""),1,""))</f>
        <v/>
      </c>
      <c r="AH2096" s="211" t="str">
        <f>IF(G2096="","",IF(AND(COUNTIFS($J$18:J2096,J2096)=1,G2096&lt;&gt;""),1,""))</f>
        <v/>
      </c>
      <c r="AI2096" s="28">
        <f t="shared" si="407"/>
        <v>21045012.884955756</v>
      </c>
      <c r="AJ2096" s="28">
        <f t="shared" si="408"/>
        <v>2650260.9603327434</v>
      </c>
      <c r="AK2096" s="29">
        <f t="shared" si="409"/>
        <v>0.12593296924172043</v>
      </c>
      <c r="AL2096" s="210"/>
      <c r="AM2096" s="210"/>
      <c r="AN2096" s="210"/>
      <c r="AO2096" s="210"/>
      <c r="AP2096" s="45" t="str">
        <f t="shared" si="410"/>
        <v>20232</v>
      </c>
      <c r="AQ2096" s="45" t="str">
        <f t="shared" si="411"/>
        <v>20232RMB</v>
      </c>
    </row>
    <row r="2097" spans="1:43" s="15" customFormat="1">
      <c r="A2097" s="208" t="s">
        <v>40</v>
      </c>
      <c r="B2097" s="209">
        <v>2022</v>
      </c>
      <c r="C2097" s="209">
        <v>1</v>
      </c>
      <c r="D2097" s="57" t="str">
        <f t="shared" si="414"/>
        <v>Q4</v>
      </c>
      <c r="E2097" s="208" t="s">
        <v>40</v>
      </c>
      <c r="F2097" s="209">
        <v>2022</v>
      </c>
      <c r="G2097" s="209">
        <v>1</v>
      </c>
      <c r="H2097" s="213"/>
      <c r="I2097" s="57" t="str">
        <f t="shared" si="402"/>
        <v>Q4</v>
      </c>
      <c r="J2097" s="204" t="s">
        <v>2061</v>
      </c>
      <c r="K2097" s="213" t="s">
        <v>2062</v>
      </c>
      <c r="L2097" s="210" t="s">
        <v>273</v>
      </c>
      <c r="M2097" s="208" t="s">
        <v>47</v>
      </c>
      <c r="N2097" s="208">
        <v>1</v>
      </c>
      <c r="O2097" s="208"/>
      <c r="P2097" s="57" t="str">
        <f t="shared" si="403"/>
        <v>MAIN UNIT</v>
      </c>
      <c r="Q2097" s="208" t="s">
        <v>48</v>
      </c>
      <c r="R2097" s="208" t="s">
        <v>49</v>
      </c>
      <c r="S2097" s="208" t="s">
        <v>36</v>
      </c>
      <c r="T2097" s="208" t="s">
        <v>65</v>
      </c>
      <c r="U2097" s="208" t="s">
        <v>66</v>
      </c>
      <c r="V2097" s="208" t="s">
        <v>290</v>
      </c>
      <c r="W2097" s="208" t="s">
        <v>51</v>
      </c>
      <c r="X2097" s="34">
        <v>1298000</v>
      </c>
      <c r="Y2097" s="215" t="str">
        <f t="shared" si="413"/>
        <v>1.13</v>
      </c>
      <c r="Z2097" s="26">
        <f t="shared" si="415"/>
        <v>1298000</v>
      </c>
      <c r="AA2097" s="208">
        <v>1.22</v>
      </c>
      <c r="AB2097" s="35">
        <f t="shared" si="412"/>
        <v>1401380.5309734517</v>
      </c>
      <c r="AC2097" s="27">
        <f t="shared" si="405"/>
        <v>165923.45486725669</v>
      </c>
      <c r="AD2097" s="212">
        <v>0.11840000000000001</v>
      </c>
      <c r="AE2097" s="211">
        <f t="shared" si="406"/>
        <v>0</v>
      </c>
      <c r="AF2097" s="211" t="str">
        <f>IF(AND(COUNTIFS($J$18:J2097,J2097)=1,AE2097=1),1,"")</f>
        <v/>
      </c>
      <c r="AG2097" s="211">
        <f>IF(C2097="","",IF(AND(COUNTIFS($J$18:J2097,J2097)=1,C2097&lt;&gt;""),1,""))</f>
        <v>1</v>
      </c>
      <c r="AH2097" s="211">
        <f>IF(G2097="","",IF(AND(COUNTIFS($J$18:J2097,J2097)=1,G2097&lt;&gt;""),1,""))</f>
        <v>1</v>
      </c>
      <c r="AI2097" s="28">
        <f t="shared" si="407"/>
        <v>26407088.359292038</v>
      </c>
      <c r="AJ2097" s="28">
        <f t="shared" si="408"/>
        <v>3424510.6998470803</v>
      </c>
      <c r="AK2097" s="29">
        <f t="shared" si="409"/>
        <v>0.12968149510667559</v>
      </c>
      <c r="AL2097" s="210"/>
      <c r="AM2097" s="210"/>
      <c r="AN2097" s="210"/>
      <c r="AO2097" s="210"/>
      <c r="AP2097" s="45" t="str">
        <f t="shared" si="410"/>
        <v>20221</v>
      </c>
      <c r="AQ2097" s="45" t="str">
        <f t="shared" si="411"/>
        <v>20221RMB</v>
      </c>
    </row>
    <row r="2098" spans="1:43" s="15" customFormat="1">
      <c r="A2098" s="208" t="s">
        <v>40</v>
      </c>
      <c r="B2098" s="209">
        <v>2022</v>
      </c>
      <c r="C2098" s="209">
        <v>1</v>
      </c>
      <c r="D2098" s="57" t="str">
        <f t="shared" si="414"/>
        <v>Q4</v>
      </c>
      <c r="E2098" s="208" t="s">
        <v>40</v>
      </c>
      <c r="F2098" s="209">
        <v>2022</v>
      </c>
      <c r="G2098" s="209">
        <v>2</v>
      </c>
      <c r="H2098" s="213"/>
      <c r="I2098" s="57" t="str">
        <f t="shared" si="402"/>
        <v>Q4</v>
      </c>
      <c r="J2098" s="204" t="s">
        <v>2063</v>
      </c>
      <c r="K2098" s="213" t="s">
        <v>532</v>
      </c>
      <c r="L2098" s="210" t="s">
        <v>273</v>
      </c>
      <c r="M2098" s="208" t="s">
        <v>47</v>
      </c>
      <c r="N2098" s="208">
        <v>1</v>
      </c>
      <c r="O2098" s="208"/>
      <c r="P2098" s="57" t="str">
        <f t="shared" si="403"/>
        <v>MAIN UNIT</v>
      </c>
      <c r="Q2098" s="208" t="s">
        <v>48</v>
      </c>
      <c r="R2098" s="208" t="s">
        <v>49</v>
      </c>
      <c r="S2098" s="208" t="s">
        <v>36</v>
      </c>
      <c r="T2098" s="208" t="s">
        <v>65</v>
      </c>
      <c r="U2098" s="208" t="s">
        <v>66</v>
      </c>
      <c r="V2098" s="208" t="s">
        <v>290</v>
      </c>
      <c r="W2098" s="208" t="s">
        <v>51</v>
      </c>
      <c r="X2098" s="34">
        <v>1300000</v>
      </c>
      <c r="Y2098" s="215" t="str">
        <f t="shared" si="413"/>
        <v>1.13</v>
      </c>
      <c r="Z2098" s="26">
        <f t="shared" si="415"/>
        <v>1300000</v>
      </c>
      <c r="AA2098" s="208">
        <v>1.22</v>
      </c>
      <c r="AB2098" s="35">
        <f t="shared" si="412"/>
        <v>1403539.8230088495</v>
      </c>
      <c r="AC2098" s="27">
        <f t="shared" si="405"/>
        <v>148494.51327433629</v>
      </c>
      <c r="AD2098" s="212">
        <v>0.10580000000000001</v>
      </c>
      <c r="AE2098" s="211">
        <f t="shared" si="406"/>
        <v>0</v>
      </c>
      <c r="AF2098" s="211" t="str">
        <f>IF(AND(COUNTIFS($J$18:J2098,J2098)=1,AE2098=1),1,"")</f>
        <v/>
      </c>
      <c r="AG2098" s="211">
        <f>IF(C2098="","",IF(AND(COUNTIFS($J$18:J2098,J2098)=1,C2098&lt;&gt;""),1,""))</f>
        <v>1</v>
      </c>
      <c r="AH2098" s="211">
        <f>IF(G2098="","",IF(AND(COUNTIFS($J$18:J2098,J2098)=1,G2098&lt;&gt;""),1,""))</f>
        <v>1</v>
      </c>
      <c r="AI2098" s="28">
        <f t="shared" si="407"/>
        <v>31750699.113741599</v>
      </c>
      <c r="AJ2098" s="28">
        <f t="shared" si="408"/>
        <v>4396077.3195289988</v>
      </c>
      <c r="AK2098" s="29">
        <f t="shared" si="409"/>
        <v>0.13845607946397598</v>
      </c>
      <c r="AL2098" s="210"/>
      <c r="AM2098" s="210"/>
      <c r="AN2098" s="210"/>
      <c r="AO2098" s="210"/>
      <c r="AP2098" s="45" t="str">
        <f t="shared" si="410"/>
        <v>20222</v>
      </c>
      <c r="AQ2098" s="45" t="str">
        <f t="shared" si="411"/>
        <v>20222RMB</v>
      </c>
    </row>
    <row r="2099" spans="1:43" s="15" customFormat="1">
      <c r="A2099" s="208" t="s">
        <v>40</v>
      </c>
      <c r="B2099" s="209">
        <v>2022</v>
      </c>
      <c r="C2099" s="209">
        <v>1</v>
      </c>
      <c r="D2099" s="57" t="str">
        <f t="shared" si="414"/>
        <v>Q4</v>
      </c>
      <c r="E2099" s="208" t="s">
        <v>40</v>
      </c>
      <c r="F2099" s="209">
        <v>2022</v>
      </c>
      <c r="G2099" s="209">
        <v>2</v>
      </c>
      <c r="H2099" s="213"/>
      <c r="I2099" s="57" t="str">
        <f t="shared" si="402"/>
        <v>Q4</v>
      </c>
      <c r="J2099" s="204" t="s">
        <v>2063</v>
      </c>
      <c r="K2099" s="213" t="s">
        <v>532</v>
      </c>
      <c r="L2099" s="210" t="s">
        <v>273</v>
      </c>
      <c r="M2099" s="208" t="s">
        <v>47</v>
      </c>
      <c r="N2099" s="208">
        <v>1</v>
      </c>
      <c r="O2099" s="208"/>
      <c r="P2099" s="57" t="str">
        <f t="shared" si="403"/>
        <v>MAIN UNIT</v>
      </c>
      <c r="Q2099" s="208" t="s">
        <v>48</v>
      </c>
      <c r="R2099" s="208" t="s">
        <v>49</v>
      </c>
      <c r="S2099" s="208" t="s">
        <v>36</v>
      </c>
      <c r="T2099" s="208" t="s">
        <v>65</v>
      </c>
      <c r="U2099" s="208" t="s">
        <v>66</v>
      </c>
      <c r="V2099" s="208" t="s">
        <v>290</v>
      </c>
      <c r="W2099" s="208" t="s">
        <v>51</v>
      </c>
      <c r="X2099" s="34">
        <v>1300000</v>
      </c>
      <c r="Y2099" s="215" t="str">
        <f t="shared" si="413"/>
        <v>1.13</v>
      </c>
      <c r="Z2099" s="26">
        <f t="shared" si="415"/>
        <v>1300000</v>
      </c>
      <c r="AA2099" s="208">
        <v>1.22</v>
      </c>
      <c r="AB2099" s="35">
        <f t="shared" si="412"/>
        <v>1403539.8230088495</v>
      </c>
      <c r="AC2099" s="27">
        <f t="shared" si="405"/>
        <v>148494.51327433629</v>
      </c>
      <c r="AD2099" s="212">
        <v>0.10580000000000001</v>
      </c>
      <c r="AE2099" s="211">
        <f t="shared" si="406"/>
        <v>0</v>
      </c>
      <c r="AF2099" s="211" t="str">
        <f>IF(AND(COUNTIFS($J$18:J2099,J2099)=1,AE2099=1),1,"")</f>
        <v/>
      </c>
      <c r="AG2099" s="211" t="str">
        <f>IF(C2099="","",IF(AND(COUNTIFS($J$18:J2099,J2099)=1,C2099&lt;&gt;""),1,""))</f>
        <v/>
      </c>
      <c r="AH2099" s="211" t="str">
        <f>IF(G2099="","",IF(AND(COUNTIFS($J$18:J2099,J2099)=1,G2099&lt;&gt;""),1,""))</f>
        <v/>
      </c>
      <c r="AI2099" s="28">
        <f t="shared" si="407"/>
        <v>31750699.113741599</v>
      </c>
      <c r="AJ2099" s="28">
        <f t="shared" si="408"/>
        <v>4396077.3195289988</v>
      </c>
      <c r="AK2099" s="29">
        <f t="shared" si="409"/>
        <v>0.13845607946397598</v>
      </c>
      <c r="AL2099" s="210"/>
      <c r="AM2099" s="210"/>
      <c r="AN2099" s="210"/>
      <c r="AO2099" s="210"/>
      <c r="AP2099" s="45" t="str">
        <f t="shared" si="410"/>
        <v>20222</v>
      </c>
      <c r="AQ2099" s="45" t="str">
        <f t="shared" si="411"/>
        <v>20222RMB</v>
      </c>
    </row>
    <row r="2100" spans="1:43" s="15" customFormat="1">
      <c r="A2100" s="208" t="s">
        <v>40</v>
      </c>
      <c r="B2100" s="209">
        <v>2022</v>
      </c>
      <c r="C2100" s="209">
        <v>1</v>
      </c>
      <c r="D2100" s="57" t="str">
        <f t="shared" si="414"/>
        <v>Q4</v>
      </c>
      <c r="E2100" s="208" t="s">
        <v>40</v>
      </c>
      <c r="F2100" s="209">
        <v>2022</v>
      </c>
      <c r="G2100" s="209">
        <v>2</v>
      </c>
      <c r="H2100" s="213"/>
      <c r="I2100" s="57" t="str">
        <f t="shared" si="402"/>
        <v>Q4</v>
      </c>
      <c r="J2100" s="204" t="s">
        <v>2063</v>
      </c>
      <c r="K2100" s="213" t="s">
        <v>532</v>
      </c>
      <c r="L2100" s="210" t="s">
        <v>273</v>
      </c>
      <c r="M2100" s="208" t="s">
        <v>47</v>
      </c>
      <c r="N2100" s="208">
        <v>1</v>
      </c>
      <c r="O2100" s="208"/>
      <c r="P2100" s="57" t="str">
        <f t="shared" si="403"/>
        <v>MAIN UNIT</v>
      </c>
      <c r="Q2100" s="208" t="s">
        <v>48</v>
      </c>
      <c r="R2100" s="208" t="s">
        <v>49</v>
      </c>
      <c r="S2100" s="208" t="s">
        <v>36</v>
      </c>
      <c r="T2100" s="208" t="s">
        <v>65</v>
      </c>
      <c r="U2100" s="208" t="s">
        <v>66</v>
      </c>
      <c r="V2100" s="208" t="s">
        <v>290</v>
      </c>
      <c r="W2100" s="208" t="s">
        <v>51</v>
      </c>
      <c r="X2100" s="34">
        <v>1300000</v>
      </c>
      <c r="Y2100" s="215" t="str">
        <f t="shared" si="413"/>
        <v>1.13</v>
      </c>
      <c r="Z2100" s="26">
        <f t="shared" si="415"/>
        <v>1300000</v>
      </c>
      <c r="AA2100" s="208">
        <v>1.22</v>
      </c>
      <c r="AB2100" s="35">
        <f t="shared" si="412"/>
        <v>1403539.8230088495</v>
      </c>
      <c r="AC2100" s="27">
        <f t="shared" si="405"/>
        <v>148494.51327433629</v>
      </c>
      <c r="AD2100" s="212">
        <v>0.10580000000000001</v>
      </c>
      <c r="AE2100" s="211">
        <f t="shared" si="406"/>
        <v>0</v>
      </c>
      <c r="AF2100" s="211" t="str">
        <f>IF(AND(COUNTIFS($J$18:J2100,J2100)=1,AE2100=1),1,"")</f>
        <v/>
      </c>
      <c r="AG2100" s="211" t="str">
        <f>IF(C2100="","",IF(AND(COUNTIFS($J$18:J2100,J2100)=1,C2100&lt;&gt;""),1,""))</f>
        <v/>
      </c>
      <c r="AH2100" s="211" t="str">
        <f>IF(G2100="","",IF(AND(COUNTIFS($J$18:J2100,J2100)=1,G2100&lt;&gt;""),1,""))</f>
        <v/>
      </c>
      <c r="AI2100" s="28">
        <f t="shared" si="407"/>
        <v>31750699.113741599</v>
      </c>
      <c r="AJ2100" s="28">
        <f t="shared" si="408"/>
        <v>4396077.3195289988</v>
      </c>
      <c r="AK2100" s="29">
        <f t="shared" si="409"/>
        <v>0.13845607946397598</v>
      </c>
      <c r="AL2100" s="210"/>
      <c r="AM2100" s="210"/>
      <c r="AN2100" s="210"/>
      <c r="AO2100" s="210"/>
      <c r="AP2100" s="45" t="str">
        <f t="shared" si="410"/>
        <v>20222</v>
      </c>
      <c r="AQ2100" s="45" t="str">
        <f t="shared" si="411"/>
        <v>20222RMB</v>
      </c>
    </row>
    <row r="2101" spans="1:43" s="15" customFormat="1">
      <c r="A2101" s="208" t="s">
        <v>40</v>
      </c>
      <c r="B2101" s="209">
        <v>2022</v>
      </c>
      <c r="C2101" s="209">
        <v>1</v>
      </c>
      <c r="D2101" s="57" t="str">
        <f t="shared" si="414"/>
        <v>Q4</v>
      </c>
      <c r="E2101" s="208" t="s">
        <v>40</v>
      </c>
      <c r="F2101" s="209">
        <v>2022</v>
      </c>
      <c r="G2101" s="209">
        <v>2</v>
      </c>
      <c r="H2101" s="213"/>
      <c r="I2101" s="57" t="str">
        <f t="shared" si="402"/>
        <v>Q4</v>
      </c>
      <c r="J2101" s="204" t="s">
        <v>2063</v>
      </c>
      <c r="K2101" s="213" t="s">
        <v>532</v>
      </c>
      <c r="L2101" s="210" t="s">
        <v>273</v>
      </c>
      <c r="M2101" s="208" t="s">
        <v>47</v>
      </c>
      <c r="N2101" s="208">
        <v>1</v>
      </c>
      <c r="O2101" s="208"/>
      <c r="P2101" s="57" t="str">
        <f t="shared" si="403"/>
        <v>MAIN UNIT</v>
      </c>
      <c r="Q2101" s="208" t="s">
        <v>48</v>
      </c>
      <c r="R2101" s="208" t="s">
        <v>49</v>
      </c>
      <c r="S2101" s="208" t="s">
        <v>36</v>
      </c>
      <c r="T2101" s="208" t="s">
        <v>65</v>
      </c>
      <c r="U2101" s="208" t="s">
        <v>66</v>
      </c>
      <c r="V2101" s="208" t="s">
        <v>290</v>
      </c>
      <c r="W2101" s="208" t="s">
        <v>51</v>
      </c>
      <c r="X2101" s="34">
        <v>1300000</v>
      </c>
      <c r="Y2101" s="215" t="str">
        <f t="shared" si="413"/>
        <v>1.13</v>
      </c>
      <c r="Z2101" s="26">
        <f t="shared" si="415"/>
        <v>1300000</v>
      </c>
      <c r="AA2101" s="208">
        <v>1.22</v>
      </c>
      <c r="AB2101" s="35">
        <f t="shared" si="412"/>
        <v>1403539.8230088495</v>
      </c>
      <c r="AC2101" s="27">
        <f t="shared" si="405"/>
        <v>148494.51327433629</v>
      </c>
      <c r="AD2101" s="212">
        <v>0.10580000000000001</v>
      </c>
      <c r="AE2101" s="211">
        <f t="shared" si="406"/>
        <v>0</v>
      </c>
      <c r="AF2101" s="211" t="str">
        <f>IF(AND(COUNTIFS($J$18:J2101,J2101)=1,AE2101=1),1,"")</f>
        <v/>
      </c>
      <c r="AG2101" s="211" t="str">
        <f>IF(C2101="","",IF(AND(COUNTIFS($J$18:J2101,J2101)=1,C2101&lt;&gt;""),1,""))</f>
        <v/>
      </c>
      <c r="AH2101" s="211" t="str">
        <f>IF(G2101="","",IF(AND(COUNTIFS($J$18:J2101,J2101)=1,G2101&lt;&gt;""),1,""))</f>
        <v/>
      </c>
      <c r="AI2101" s="28">
        <f t="shared" si="407"/>
        <v>31750699.113741599</v>
      </c>
      <c r="AJ2101" s="28">
        <f t="shared" si="408"/>
        <v>4396077.3195289988</v>
      </c>
      <c r="AK2101" s="29">
        <f t="shared" si="409"/>
        <v>0.13845607946397598</v>
      </c>
      <c r="AL2101" s="210"/>
      <c r="AM2101" s="210"/>
      <c r="AN2101" s="210"/>
      <c r="AO2101" s="210"/>
      <c r="AP2101" s="45" t="str">
        <f t="shared" si="410"/>
        <v>20222</v>
      </c>
      <c r="AQ2101" s="45" t="str">
        <f t="shared" si="411"/>
        <v>20222RMB</v>
      </c>
    </row>
    <row r="2102" spans="1:43" s="15" customFormat="1">
      <c r="A2102" s="208" t="s">
        <v>40</v>
      </c>
      <c r="B2102" s="209">
        <v>2022</v>
      </c>
      <c r="C2102" s="209">
        <v>1</v>
      </c>
      <c r="D2102" s="57" t="str">
        <f t="shared" si="414"/>
        <v>Q4</v>
      </c>
      <c r="E2102" s="208" t="s">
        <v>40</v>
      </c>
      <c r="F2102" s="209">
        <v>2022</v>
      </c>
      <c r="G2102" s="209">
        <v>2</v>
      </c>
      <c r="H2102" s="213"/>
      <c r="I2102" s="57" t="str">
        <f t="shared" si="402"/>
        <v>Q4</v>
      </c>
      <c r="J2102" s="204" t="s">
        <v>2063</v>
      </c>
      <c r="K2102" s="213" t="s">
        <v>532</v>
      </c>
      <c r="L2102" s="210" t="s">
        <v>273</v>
      </c>
      <c r="M2102" s="208" t="s">
        <v>47</v>
      </c>
      <c r="N2102" s="208">
        <v>1</v>
      </c>
      <c r="O2102" s="208"/>
      <c r="P2102" s="57" t="str">
        <f t="shared" si="403"/>
        <v>MAIN UNIT</v>
      </c>
      <c r="Q2102" s="208" t="s">
        <v>48</v>
      </c>
      <c r="R2102" s="208" t="s">
        <v>49</v>
      </c>
      <c r="S2102" s="208" t="s">
        <v>36</v>
      </c>
      <c r="T2102" s="208" t="s">
        <v>65</v>
      </c>
      <c r="U2102" s="208" t="s">
        <v>66</v>
      </c>
      <c r="V2102" s="208" t="s">
        <v>290</v>
      </c>
      <c r="W2102" s="208" t="s">
        <v>51</v>
      </c>
      <c r="X2102" s="34">
        <v>1300000</v>
      </c>
      <c r="Y2102" s="215" t="str">
        <f t="shared" si="413"/>
        <v>1.13</v>
      </c>
      <c r="Z2102" s="26">
        <f t="shared" si="415"/>
        <v>1300000</v>
      </c>
      <c r="AA2102" s="208">
        <v>1.22</v>
      </c>
      <c r="AB2102" s="35">
        <f t="shared" si="412"/>
        <v>1403539.8230088495</v>
      </c>
      <c r="AC2102" s="27">
        <f t="shared" si="405"/>
        <v>148494.51327433629</v>
      </c>
      <c r="AD2102" s="212">
        <v>0.10580000000000001</v>
      </c>
      <c r="AE2102" s="211">
        <f t="shared" si="406"/>
        <v>0</v>
      </c>
      <c r="AF2102" s="211" t="str">
        <f>IF(AND(COUNTIFS($J$18:J2102,J2102)=1,AE2102=1),1,"")</f>
        <v/>
      </c>
      <c r="AG2102" s="211" t="str">
        <f>IF(C2102="","",IF(AND(COUNTIFS($J$18:J2102,J2102)=1,C2102&lt;&gt;""),1,""))</f>
        <v/>
      </c>
      <c r="AH2102" s="211" t="str">
        <f>IF(G2102="","",IF(AND(COUNTIFS($J$18:J2102,J2102)=1,G2102&lt;&gt;""),1,""))</f>
        <v/>
      </c>
      <c r="AI2102" s="28">
        <f t="shared" si="407"/>
        <v>31750699.113741599</v>
      </c>
      <c r="AJ2102" s="28">
        <f t="shared" si="408"/>
        <v>4396077.3195289988</v>
      </c>
      <c r="AK2102" s="29">
        <f t="shared" si="409"/>
        <v>0.13845607946397598</v>
      </c>
      <c r="AL2102" s="210"/>
      <c r="AM2102" s="210"/>
      <c r="AN2102" s="210"/>
      <c r="AO2102" s="210"/>
      <c r="AP2102" s="45" t="str">
        <f t="shared" si="410"/>
        <v>20222</v>
      </c>
      <c r="AQ2102" s="45" t="str">
        <f t="shared" si="411"/>
        <v>20222RMB</v>
      </c>
    </row>
    <row r="2103" spans="1:43" s="15" customFormat="1">
      <c r="A2103" s="208" t="s">
        <v>40</v>
      </c>
      <c r="B2103" s="209">
        <v>2022</v>
      </c>
      <c r="C2103" s="209">
        <v>1</v>
      </c>
      <c r="D2103" s="57" t="str">
        <f t="shared" si="414"/>
        <v>Q4</v>
      </c>
      <c r="E2103" s="208" t="s">
        <v>40</v>
      </c>
      <c r="F2103" s="209">
        <v>2022</v>
      </c>
      <c r="G2103" s="209">
        <v>2</v>
      </c>
      <c r="H2103" s="213"/>
      <c r="I2103" s="57" t="str">
        <f t="shared" si="402"/>
        <v>Q4</v>
      </c>
      <c r="J2103" s="204" t="s">
        <v>2064</v>
      </c>
      <c r="K2103" s="213" t="s">
        <v>2065</v>
      </c>
      <c r="L2103" s="210" t="s">
        <v>79</v>
      </c>
      <c r="M2103" s="208" t="s">
        <v>47</v>
      </c>
      <c r="N2103" s="208">
        <v>1</v>
      </c>
      <c r="O2103" s="208"/>
      <c r="P2103" s="57" t="str">
        <f t="shared" si="403"/>
        <v>MAIN UNIT</v>
      </c>
      <c r="Q2103" s="208" t="s">
        <v>56</v>
      </c>
      <c r="R2103" s="208" t="s">
        <v>49</v>
      </c>
      <c r="S2103" s="208" t="s">
        <v>36</v>
      </c>
      <c r="T2103" s="208" t="s">
        <v>65</v>
      </c>
      <c r="U2103" s="208" t="s">
        <v>66</v>
      </c>
      <c r="V2103" s="208" t="s">
        <v>2066</v>
      </c>
      <c r="W2103" s="208" t="s">
        <v>96</v>
      </c>
      <c r="X2103" s="34">
        <v>12800000</v>
      </c>
      <c r="Y2103" s="215" t="str">
        <f t="shared" si="413"/>
        <v>1</v>
      </c>
      <c r="Z2103" s="26">
        <f t="shared" si="415"/>
        <v>12800000</v>
      </c>
      <c r="AA2103" s="208">
        <v>6.9199999999999998E-2</v>
      </c>
      <c r="AB2103" s="35">
        <f t="shared" si="412"/>
        <v>885760</v>
      </c>
      <c r="AC2103" s="27">
        <f t="shared" si="405"/>
        <v>162802.68799999999</v>
      </c>
      <c r="AD2103" s="212">
        <v>0.18379999999999999</v>
      </c>
      <c r="AE2103" s="211">
        <f t="shared" si="406"/>
        <v>1</v>
      </c>
      <c r="AF2103" s="211">
        <f>IF(AND(COUNTIFS($J$18:J2103,J2103)=1,AE2103=1),1,"")</f>
        <v>1</v>
      </c>
      <c r="AG2103" s="211">
        <f>IF(C2103="","",IF(AND(COUNTIFS($J$18:J2103,J2103)=1,C2103&lt;&gt;""),1,""))</f>
        <v>1</v>
      </c>
      <c r="AH2103" s="211">
        <f>IF(G2103="","",IF(AND(COUNTIFS($J$18:J2103,J2103)=1,G2103&lt;&gt;""),1,""))</f>
        <v>1</v>
      </c>
      <c r="AI2103" s="28">
        <f t="shared" si="407"/>
        <v>31750699.113741599</v>
      </c>
      <c r="AJ2103" s="28">
        <f t="shared" si="408"/>
        <v>4396077.3195289988</v>
      </c>
      <c r="AK2103" s="29">
        <f t="shared" si="409"/>
        <v>0.13845607946397598</v>
      </c>
      <c r="AL2103" s="210"/>
      <c r="AM2103" s="210"/>
      <c r="AN2103" s="210"/>
      <c r="AO2103" s="210"/>
      <c r="AP2103" s="45" t="str">
        <f t="shared" si="410"/>
        <v>20222</v>
      </c>
      <c r="AQ2103" s="45" t="str">
        <f t="shared" si="411"/>
        <v>20222JPY</v>
      </c>
    </row>
    <row r="2104" spans="1:43" s="15" customFormat="1">
      <c r="A2104" s="208" t="s">
        <v>40</v>
      </c>
      <c r="B2104" s="209">
        <v>2022</v>
      </c>
      <c r="C2104" s="209">
        <v>1</v>
      </c>
      <c r="D2104" s="57" t="str">
        <f t="shared" si="414"/>
        <v>Q4</v>
      </c>
      <c r="E2104" s="208" t="s">
        <v>40</v>
      </c>
      <c r="F2104" s="209">
        <v>2022</v>
      </c>
      <c r="G2104" s="209">
        <v>2</v>
      </c>
      <c r="H2104" s="213"/>
      <c r="I2104" s="57" t="str">
        <f t="shared" si="402"/>
        <v>Q4</v>
      </c>
      <c r="J2104" s="204" t="s">
        <v>2067</v>
      </c>
      <c r="K2104" s="213" t="s">
        <v>853</v>
      </c>
      <c r="L2104" s="210" t="s">
        <v>79</v>
      </c>
      <c r="M2104" s="208" t="s">
        <v>47</v>
      </c>
      <c r="N2104" s="208">
        <v>1</v>
      </c>
      <c r="O2104" s="208"/>
      <c r="P2104" s="57" t="str">
        <f t="shared" si="403"/>
        <v>MAIN UNIT</v>
      </c>
      <c r="Q2104" s="208" t="s">
        <v>48</v>
      </c>
      <c r="R2104" s="208" t="s">
        <v>49</v>
      </c>
      <c r="S2104" s="208" t="s">
        <v>36</v>
      </c>
      <c r="T2104" s="208" t="s">
        <v>65</v>
      </c>
      <c r="U2104" s="208" t="s">
        <v>66</v>
      </c>
      <c r="V2104" s="208" t="s">
        <v>67</v>
      </c>
      <c r="W2104" s="208" t="s">
        <v>96</v>
      </c>
      <c r="X2104" s="34">
        <v>14390000</v>
      </c>
      <c r="Y2104" s="215" t="str">
        <f t="shared" si="413"/>
        <v>1</v>
      </c>
      <c r="Z2104" s="26">
        <f t="shared" si="415"/>
        <v>14390000</v>
      </c>
      <c r="AA2104" s="208">
        <v>6.9199999999999998E-2</v>
      </c>
      <c r="AB2104" s="35">
        <f t="shared" si="412"/>
        <v>995788</v>
      </c>
      <c r="AC2104" s="27">
        <f t="shared" si="405"/>
        <v>128854.96719999998</v>
      </c>
      <c r="AD2104" s="212">
        <v>0.12939999999999999</v>
      </c>
      <c r="AE2104" s="211">
        <f t="shared" si="406"/>
        <v>0</v>
      </c>
      <c r="AF2104" s="211" t="str">
        <f>IF(AND(COUNTIFS($J$18:J2104,J2104)=1,AE2104=1),1,"")</f>
        <v/>
      </c>
      <c r="AG2104" s="211">
        <f>IF(C2104="","",IF(AND(COUNTIFS($J$18:J2104,J2104)=1,C2104&lt;&gt;""),1,""))</f>
        <v>1</v>
      </c>
      <c r="AH2104" s="211">
        <f>IF(G2104="","",IF(AND(COUNTIFS($J$18:J2104,J2104)=1,G2104&lt;&gt;""),1,""))</f>
        <v>1</v>
      </c>
      <c r="AI2104" s="28">
        <f t="shared" si="407"/>
        <v>31750699.113741599</v>
      </c>
      <c r="AJ2104" s="28">
        <f t="shared" si="408"/>
        <v>4396077.3195289988</v>
      </c>
      <c r="AK2104" s="29">
        <f t="shared" si="409"/>
        <v>0.13845607946397598</v>
      </c>
      <c r="AL2104" s="210"/>
      <c r="AM2104" s="210"/>
      <c r="AN2104" s="210"/>
      <c r="AO2104" s="210"/>
      <c r="AP2104" s="45" t="str">
        <f t="shared" si="410"/>
        <v>20222</v>
      </c>
      <c r="AQ2104" s="45" t="str">
        <f t="shared" si="411"/>
        <v>20222JPY</v>
      </c>
    </row>
    <row r="2105" spans="1:43" s="15" customFormat="1">
      <c r="A2105" s="208" t="s">
        <v>40</v>
      </c>
      <c r="B2105" s="209">
        <v>2022</v>
      </c>
      <c r="C2105" s="209">
        <v>1</v>
      </c>
      <c r="D2105" s="57" t="str">
        <f t="shared" si="414"/>
        <v>Q4</v>
      </c>
      <c r="E2105" s="208" t="s">
        <v>40</v>
      </c>
      <c r="F2105" s="209">
        <v>2022</v>
      </c>
      <c r="G2105" s="209">
        <v>3</v>
      </c>
      <c r="H2105" s="213"/>
      <c r="I2105" s="57" t="str">
        <f t="shared" si="402"/>
        <v>Q4</v>
      </c>
      <c r="J2105" s="204" t="s">
        <v>2068</v>
      </c>
      <c r="K2105" s="213" t="s">
        <v>2069</v>
      </c>
      <c r="L2105" s="210" t="s">
        <v>79</v>
      </c>
      <c r="M2105" s="208" t="s">
        <v>47</v>
      </c>
      <c r="N2105" s="208">
        <v>1</v>
      </c>
      <c r="O2105" s="208"/>
      <c r="P2105" s="57" t="str">
        <f t="shared" si="403"/>
        <v>MAIN UNIT</v>
      </c>
      <c r="Q2105" s="208" t="s">
        <v>56</v>
      </c>
      <c r="R2105" s="208" t="s">
        <v>49</v>
      </c>
      <c r="S2105" s="208" t="s">
        <v>36</v>
      </c>
      <c r="T2105" s="208" t="s">
        <v>65</v>
      </c>
      <c r="U2105" s="208" t="s">
        <v>66</v>
      </c>
      <c r="V2105" s="208" t="s">
        <v>1948</v>
      </c>
      <c r="W2105" s="208" t="s">
        <v>96</v>
      </c>
      <c r="X2105" s="34">
        <v>17000000</v>
      </c>
      <c r="Y2105" s="215" t="str">
        <f t="shared" si="413"/>
        <v>1</v>
      </c>
      <c r="Z2105" s="26">
        <f t="shared" si="415"/>
        <v>17000000</v>
      </c>
      <c r="AA2105" s="208">
        <v>6.9199999999999998E-2</v>
      </c>
      <c r="AB2105" s="35">
        <f t="shared" si="412"/>
        <v>1176400</v>
      </c>
      <c r="AC2105" s="27">
        <f t="shared" si="405"/>
        <v>192576.68000000002</v>
      </c>
      <c r="AD2105" s="212">
        <v>0.16370000000000001</v>
      </c>
      <c r="AE2105" s="211">
        <f t="shared" si="406"/>
        <v>1</v>
      </c>
      <c r="AF2105" s="211">
        <f>IF(AND(COUNTIFS($J$18:J2105,J2105)=1,AE2105=1),1,"")</f>
        <v>1</v>
      </c>
      <c r="AG2105" s="211">
        <f>IF(C2105="","",IF(AND(COUNTIFS($J$18:J2105,J2105)=1,C2105&lt;&gt;""),1,""))</f>
        <v>1</v>
      </c>
      <c r="AH2105" s="211">
        <f>IF(G2105="","",IF(AND(COUNTIFS($J$18:J2105,J2105)=1,G2105&lt;&gt;""),1,""))</f>
        <v>1</v>
      </c>
      <c r="AI2105" s="28">
        <f t="shared" si="407"/>
        <v>28726768.133805312</v>
      </c>
      <c r="AJ2105" s="28">
        <f t="shared" si="408"/>
        <v>3888166.2308864431</v>
      </c>
      <c r="AK2105" s="29">
        <f t="shared" si="409"/>
        <v>0.13534993608664583</v>
      </c>
      <c r="AL2105" s="210"/>
      <c r="AM2105" s="210"/>
      <c r="AN2105" s="210"/>
      <c r="AO2105" s="210"/>
      <c r="AP2105" s="45" t="str">
        <f t="shared" si="410"/>
        <v>20223</v>
      </c>
      <c r="AQ2105" s="45" t="str">
        <f t="shared" si="411"/>
        <v>20223JPY</v>
      </c>
    </row>
    <row r="2106" spans="1:43" s="15" customFormat="1">
      <c r="A2106" s="208" t="s">
        <v>40</v>
      </c>
      <c r="B2106" s="209">
        <v>2022</v>
      </c>
      <c r="C2106" s="209">
        <v>1</v>
      </c>
      <c r="D2106" s="57" t="str">
        <f t="shared" si="414"/>
        <v>Q4</v>
      </c>
      <c r="E2106" s="208" t="s">
        <v>40</v>
      </c>
      <c r="F2106" s="209">
        <v>2022</v>
      </c>
      <c r="G2106" s="209">
        <v>3</v>
      </c>
      <c r="H2106" s="213"/>
      <c r="I2106" s="57" t="str">
        <f t="shared" si="402"/>
        <v>Q4</v>
      </c>
      <c r="J2106" s="204" t="s">
        <v>2068</v>
      </c>
      <c r="K2106" s="213" t="s">
        <v>2069</v>
      </c>
      <c r="L2106" s="210" t="s">
        <v>55</v>
      </c>
      <c r="M2106" s="208" t="s">
        <v>47</v>
      </c>
      <c r="N2106" s="208">
        <v>1</v>
      </c>
      <c r="O2106" s="208"/>
      <c r="P2106" s="57" t="str">
        <f t="shared" si="403"/>
        <v>MAIN UNIT</v>
      </c>
      <c r="Q2106" s="208" t="s">
        <v>56</v>
      </c>
      <c r="R2106" s="208" t="s">
        <v>49</v>
      </c>
      <c r="S2106" s="208" t="s">
        <v>36</v>
      </c>
      <c r="T2106" s="208" t="s">
        <v>65</v>
      </c>
      <c r="U2106" s="208" t="s">
        <v>66</v>
      </c>
      <c r="V2106" s="208" t="s">
        <v>1948</v>
      </c>
      <c r="W2106" s="208" t="s">
        <v>96</v>
      </c>
      <c r="X2106" s="34">
        <v>11800000</v>
      </c>
      <c r="Y2106" s="215" t="str">
        <f t="shared" si="413"/>
        <v>1</v>
      </c>
      <c r="Z2106" s="26">
        <f t="shared" si="415"/>
        <v>11800000</v>
      </c>
      <c r="AA2106" s="208">
        <v>6.9199999999999998E-2</v>
      </c>
      <c r="AB2106" s="35">
        <f t="shared" si="412"/>
        <v>816560</v>
      </c>
      <c r="AC2106" s="27">
        <f t="shared" si="405"/>
        <v>133670.872</v>
      </c>
      <c r="AD2106" s="212">
        <v>0.16370000000000001</v>
      </c>
      <c r="AE2106" s="211">
        <f t="shared" si="406"/>
        <v>1</v>
      </c>
      <c r="AF2106" s="211" t="str">
        <f>IF(AND(COUNTIFS($J$18:J2106,J2106)=1,AE2106=1),1,"")</f>
        <v/>
      </c>
      <c r="AG2106" s="211" t="str">
        <f>IF(C2106="","",IF(AND(COUNTIFS($J$18:J2106,J2106)=1,C2106&lt;&gt;""),1,""))</f>
        <v/>
      </c>
      <c r="AH2106" s="211" t="str">
        <f>IF(G2106="","",IF(AND(COUNTIFS($J$18:J2106,J2106)=1,G2106&lt;&gt;""),1,""))</f>
        <v/>
      </c>
      <c r="AI2106" s="28">
        <f t="shared" si="407"/>
        <v>28726768.133805312</v>
      </c>
      <c r="AJ2106" s="28">
        <f t="shared" si="408"/>
        <v>3888166.2308864431</v>
      </c>
      <c r="AK2106" s="29">
        <f t="shared" si="409"/>
        <v>0.13534993608664583</v>
      </c>
      <c r="AL2106" s="210"/>
      <c r="AM2106" s="210"/>
      <c r="AN2106" s="210"/>
      <c r="AO2106" s="210"/>
      <c r="AP2106" s="45" t="str">
        <f t="shared" si="410"/>
        <v>20223</v>
      </c>
      <c r="AQ2106" s="45" t="str">
        <f t="shared" si="411"/>
        <v>20223JPY</v>
      </c>
    </row>
    <row r="2107" spans="1:43" s="15" customFormat="1">
      <c r="A2107" s="208" t="s">
        <v>40</v>
      </c>
      <c r="B2107" s="209">
        <v>2022</v>
      </c>
      <c r="C2107" s="209">
        <v>2</v>
      </c>
      <c r="D2107" s="57" t="str">
        <f t="shared" si="414"/>
        <v>Q4</v>
      </c>
      <c r="E2107" s="208" t="s">
        <v>40</v>
      </c>
      <c r="F2107" s="209">
        <v>2022</v>
      </c>
      <c r="G2107" s="209">
        <v>3</v>
      </c>
      <c r="H2107" s="213"/>
      <c r="I2107" s="57" t="str">
        <f t="shared" si="402"/>
        <v>Q4</v>
      </c>
      <c r="J2107" s="204" t="s">
        <v>2070</v>
      </c>
      <c r="K2107" s="213" t="s">
        <v>1491</v>
      </c>
      <c r="L2107" s="210" t="s">
        <v>79</v>
      </c>
      <c r="M2107" s="208" t="s">
        <v>47</v>
      </c>
      <c r="N2107" s="208">
        <v>1</v>
      </c>
      <c r="O2107" s="208"/>
      <c r="P2107" s="57" t="str">
        <f t="shared" si="403"/>
        <v>MAIN UNIT</v>
      </c>
      <c r="Q2107" s="208" t="s">
        <v>48</v>
      </c>
      <c r="R2107" s="208" t="s">
        <v>2071</v>
      </c>
      <c r="S2107" s="208" t="s">
        <v>37</v>
      </c>
      <c r="T2107" s="208" t="s">
        <v>75</v>
      </c>
      <c r="U2107" s="208" t="s">
        <v>58</v>
      </c>
      <c r="V2107" s="208" t="s">
        <v>156</v>
      </c>
      <c r="W2107" s="208" t="s">
        <v>51</v>
      </c>
      <c r="X2107" s="34">
        <v>930000</v>
      </c>
      <c r="Y2107" s="215" t="str">
        <f t="shared" si="413"/>
        <v>1.13</v>
      </c>
      <c r="Z2107" s="26">
        <f t="shared" si="415"/>
        <v>930000</v>
      </c>
      <c r="AA2107" s="208">
        <v>1.22</v>
      </c>
      <c r="AB2107" s="35">
        <f t="shared" si="412"/>
        <v>1004070.7964601771</v>
      </c>
      <c r="AC2107" s="27">
        <f t="shared" si="405"/>
        <v>150811.4336283186</v>
      </c>
      <c r="AD2107" s="212">
        <v>0.1502</v>
      </c>
      <c r="AE2107" s="211">
        <f t="shared" si="406"/>
        <v>0</v>
      </c>
      <c r="AF2107" s="211" t="str">
        <f>IF(AND(COUNTIFS($J$18:J2107,J2107)=1,AE2107=1),1,"")</f>
        <v/>
      </c>
      <c r="AG2107" s="211">
        <f>IF(C2107="","",IF(AND(COUNTIFS($J$18:J2107,J2107)=1,C2107&lt;&gt;""),1,""))</f>
        <v>1</v>
      </c>
      <c r="AH2107" s="211">
        <f>IF(G2107="","",IF(AND(COUNTIFS($J$18:J2107,J2107)=1,G2107&lt;&gt;""),1,""))</f>
        <v>1</v>
      </c>
      <c r="AI2107" s="28">
        <f t="shared" si="407"/>
        <v>28726768.133805312</v>
      </c>
      <c r="AJ2107" s="28">
        <f t="shared" si="408"/>
        <v>3888166.2308864431</v>
      </c>
      <c r="AK2107" s="29">
        <f t="shared" si="409"/>
        <v>0.13534993608664583</v>
      </c>
      <c r="AL2107" s="210"/>
      <c r="AM2107" s="210"/>
      <c r="AN2107" s="210"/>
      <c r="AO2107" s="210"/>
      <c r="AP2107" s="45" t="str">
        <f t="shared" si="410"/>
        <v>20223</v>
      </c>
      <c r="AQ2107" s="45" t="str">
        <f t="shared" si="411"/>
        <v>20223RMB</v>
      </c>
    </row>
    <row r="2108" spans="1:43" s="15" customFormat="1" ht="26.4">
      <c r="A2108" s="208" t="s">
        <v>40</v>
      </c>
      <c r="B2108" s="209">
        <v>2022</v>
      </c>
      <c r="C2108" s="209">
        <v>3</v>
      </c>
      <c r="D2108" s="57" t="str">
        <f t="shared" si="414"/>
        <v>Q4</v>
      </c>
      <c r="E2108" s="208" t="s">
        <v>40</v>
      </c>
      <c r="F2108" s="209">
        <v>2022</v>
      </c>
      <c r="G2108" s="209">
        <v>3</v>
      </c>
      <c r="H2108" s="213"/>
      <c r="I2108" s="57" t="str">
        <f t="shared" si="402"/>
        <v>Q4</v>
      </c>
      <c r="J2108" s="204" t="s">
        <v>2072</v>
      </c>
      <c r="K2108" s="213" t="s">
        <v>1335</v>
      </c>
      <c r="L2108" s="210" t="s">
        <v>488</v>
      </c>
      <c r="M2108" s="208" t="s">
        <v>47</v>
      </c>
      <c r="N2108" s="208">
        <v>0</v>
      </c>
      <c r="O2108" s="208">
        <v>1</v>
      </c>
      <c r="P2108" s="57" t="str">
        <f t="shared" si="403"/>
        <v>SERVICE/ PARTS</v>
      </c>
      <c r="Q2108" s="208" t="s">
        <v>48</v>
      </c>
      <c r="R2108" s="208" t="s">
        <v>49</v>
      </c>
      <c r="S2108" s="208" t="s">
        <v>37</v>
      </c>
      <c r="T2108" s="208" t="s">
        <v>75</v>
      </c>
      <c r="U2108" s="208" t="s">
        <v>58</v>
      </c>
      <c r="V2108" s="208" t="s">
        <v>1336</v>
      </c>
      <c r="W2108" s="208" t="s">
        <v>51</v>
      </c>
      <c r="X2108" s="34">
        <v>8000</v>
      </c>
      <c r="Y2108" s="215" t="str">
        <f t="shared" si="413"/>
        <v>1.13</v>
      </c>
      <c r="Z2108" s="26">
        <f t="shared" si="415"/>
        <v>8000</v>
      </c>
      <c r="AA2108" s="208">
        <v>1.22</v>
      </c>
      <c r="AB2108" s="35">
        <f t="shared" si="412"/>
        <v>8637.1681415929215</v>
      </c>
      <c r="AC2108" s="27">
        <f t="shared" si="405"/>
        <v>1814.6690265486729</v>
      </c>
      <c r="AD2108" s="212">
        <v>0.21010000000000001</v>
      </c>
      <c r="AE2108" s="211">
        <f t="shared" si="406"/>
        <v>0</v>
      </c>
      <c r="AF2108" s="211" t="str">
        <f>IF(AND(COUNTIFS($J$18:J2108,J2108)=1,AE2108=1),1,"")</f>
        <v/>
      </c>
      <c r="AG2108" s="211">
        <f>IF(C2108="","",IF(AND(COUNTIFS($J$18:J2108,J2108)=1,C2108&lt;&gt;""),1,""))</f>
        <v>1</v>
      </c>
      <c r="AH2108" s="211">
        <f>IF(G2108="","",IF(AND(COUNTIFS($J$18:J2108,J2108)=1,G2108&lt;&gt;""),1,""))</f>
        <v>1</v>
      </c>
      <c r="AI2108" s="28">
        <f t="shared" si="407"/>
        <v>28726768.133805312</v>
      </c>
      <c r="AJ2108" s="28">
        <f t="shared" si="408"/>
        <v>3888166.2308864431</v>
      </c>
      <c r="AK2108" s="29">
        <f t="shared" si="409"/>
        <v>0.13534993608664583</v>
      </c>
      <c r="AL2108" s="210"/>
      <c r="AM2108" s="210"/>
      <c r="AN2108" s="210"/>
      <c r="AO2108" s="210"/>
      <c r="AP2108" s="45" t="str">
        <f t="shared" si="410"/>
        <v>20223</v>
      </c>
      <c r="AQ2108" s="45" t="str">
        <f t="shared" si="411"/>
        <v>20223RMB</v>
      </c>
    </row>
    <row r="2109" spans="1:43" s="15" customFormat="1">
      <c r="A2109" s="208" t="s">
        <v>40</v>
      </c>
      <c r="B2109" s="209">
        <v>2022</v>
      </c>
      <c r="C2109" s="209">
        <v>3</v>
      </c>
      <c r="D2109" s="57" t="str">
        <f t="shared" si="414"/>
        <v>Q4</v>
      </c>
      <c r="E2109" s="208" t="s">
        <v>40</v>
      </c>
      <c r="F2109" s="209">
        <v>2022</v>
      </c>
      <c r="G2109" s="209">
        <v>3</v>
      </c>
      <c r="H2109" s="213"/>
      <c r="I2109" s="57" t="str">
        <f t="shared" si="402"/>
        <v>Q4</v>
      </c>
      <c r="J2109" s="204" t="s">
        <v>2073</v>
      </c>
      <c r="K2109" s="213" t="s">
        <v>2074</v>
      </c>
      <c r="L2109" s="210" t="s">
        <v>79</v>
      </c>
      <c r="M2109" s="208" t="s">
        <v>47</v>
      </c>
      <c r="N2109" s="208">
        <v>1</v>
      </c>
      <c r="O2109" s="208"/>
      <c r="P2109" s="57" t="str">
        <f t="shared" si="403"/>
        <v>MAIN UNIT</v>
      </c>
      <c r="Q2109" s="208" t="s">
        <v>958</v>
      </c>
      <c r="R2109" s="208" t="s">
        <v>49</v>
      </c>
      <c r="S2109" s="208" t="s">
        <v>37</v>
      </c>
      <c r="T2109" s="208" t="s">
        <v>80</v>
      </c>
      <c r="U2109" s="208" t="s">
        <v>58</v>
      </c>
      <c r="V2109" s="208" t="s">
        <v>1336</v>
      </c>
      <c r="W2109" s="208" t="s">
        <v>51</v>
      </c>
      <c r="X2109" s="34">
        <v>783200</v>
      </c>
      <c r="Y2109" s="215" t="str">
        <f t="shared" si="413"/>
        <v>1.13</v>
      </c>
      <c r="Z2109" s="26">
        <f t="shared" si="415"/>
        <v>783200</v>
      </c>
      <c r="AA2109" s="208">
        <v>1.22</v>
      </c>
      <c r="AB2109" s="35">
        <f t="shared" si="412"/>
        <v>845578.76106194698</v>
      </c>
      <c r="AC2109" s="27">
        <f t="shared" si="405"/>
        <v>130134.57132743364</v>
      </c>
      <c r="AD2109" s="212">
        <v>0.15390000000000001</v>
      </c>
      <c r="AE2109" s="211">
        <f t="shared" si="406"/>
        <v>1</v>
      </c>
      <c r="AF2109" s="211">
        <f>IF(AND(COUNTIFS($J$18:J2109,J2109)=1,AE2109=1),1,"")</f>
        <v>1</v>
      </c>
      <c r="AG2109" s="211">
        <f>IF(C2109="","",IF(AND(COUNTIFS($J$18:J2109,J2109)=1,C2109&lt;&gt;""),1,""))</f>
        <v>1</v>
      </c>
      <c r="AH2109" s="211">
        <f>IF(G2109="","",IF(AND(COUNTIFS($J$18:J2109,J2109)=1,G2109&lt;&gt;""),1,""))</f>
        <v>1</v>
      </c>
      <c r="AI2109" s="28">
        <f t="shared" si="407"/>
        <v>28726768.133805312</v>
      </c>
      <c r="AJ2109" s="28">
        <f t="shared" si="408"/>
        <v>3888166.2308864431</v>
      </c>
      <c r="AK2109" s="29">
        <f t="shared" si="409"/>
        <v>0.13534993608664583</v>
      </c>
      <c r="AL2109" s="210"/>
      <c r="AM2109" s="210"/>
      <c r="AN2109" s="210"/>
      <c r="AO2109" s="210"/>
      <c r="AP2109" s="45" t="str">
        <f t="shared" si="410"/>
        <v>20223</v>
      </c>
      <c r="AQ2109" s="45" t="str">
        <f t="shared" si="411"/>
        <v>20223RMB</v>
      </c>
    </row>
    <row r="2110" spans="1:43" s="15" customFormat="1">
      <c r="A2110" s="208" t="s">
        <v>40</v>
      </c>
      <c r="B2110" s="209">
        <v>2022</v>
      </c>
      <c r="C2110" s="209">
        <v>3</v>
      </c>
      <c r="D2110" s="57" t="str">
        <f t="shared" si="414"/>
        <v>Q4</v>
      </c>
      <c r="E2110" s="208" t="s">
        <v>40</v>
      </c>
      <c r="F2110" s="209">
        <v>2022</v>
      </c>
      <c r="G2110" s="209">
        <v>3</v>
      </c>
      <c r="H2110" s="213"/>
      <c r="I2110" s="57" t="str">
        <f t="shared" si="402"/>
        <v>Q4</v>
      </c>
      <c r="J2110" s="204" t="s">
        <v>2073</v>
      </c>
      <c r="K2110" s="213" t="s">
        <v>2074</v>
      </c>
      <c r="L2110" s="210" t="s">
        <v>79</v>
      </c>
      <c r="M2110" s="208" t="s">
        <v>47</v>
      </c>
      <c r="N2110" s="208">
        <v>1</v>
      </c>
      <c r="O2110" s="208"/>
      <c r="P2110" s="57" t="str">
        <f t="shared" si="403"/>
        <v>MAIN UNIT</v>
      </c>
      <c r="Q2110" s="208" t="s">
        <v>958</v>
      </c>
      <c r="R2110" s="208" t="s">
        <v>49</v>
      </c>
      <c r="S2110" s="208" t="s">
        <v>37</v>
      </c>
      <c r="T2110" s="208" t="s">
        <v>80</v>
      </c>
      <c r="U2110" s="208" t="s">
        <v>58</v>
      </c>
      <c r="V2110" s="208" t="s">
        <v>1336</v>
      </c>
      <c r="W2110" s="208" t="s">
        <v>51</v>
      </c>
      <c r="X2110" s="34">
        <v>783200</v>
      </c>
      <c r="Y2110" s="215" t="str">
        <f t="shared" si="413"/>
        <v>1.13</v>
      </c>
      <c r="Z2110" s="26">
        <f t="shared" si="415"/>
        <v>783200</v>
      </c>
      <c r="AA2110" s="208">
        <v>1.22</v>
      </c>
      <c r="AB2110" s="35">
        <f t="shared" si="412"/>
        <v>845578.76106194698</v>
      </c>
      <c r="AC2110" s="27">
        <f t="shared" si="405"/>
        <v>130134.57132743364</v>
      </c>
      <c r="AD2110" s="212">
        <v>0.15390000000000001</v>
      </c>
      <c r="AE2110" s="211">
        <f t="shared" si="406"/>
        <v>1</v>
      </c>
      <c r="AF2110" s="211" t="str">
        <f>IF(AND(COUNTIFS($J$18:J2110,J2110)=1,AE2110=1),1,"")</f>
        <v/>
      </c>
      <c r="AG2110" s="211" t="str">
        <f>IF(C2110="","",IF(AND(COUNTIFS($J$18:J2110,J2110)=1,C2110&lt;&gt;""),1,""))</f>
        <v/>
      </c>
      <c r="AH2110" s="211" t="str">
        <f>IF(G2110="","",IF(AND(COUNTIFS($J$18:J2110,J2110)=1,G2110&lt;&gt;""),1,""))</f>
        <v/>
      </c>
      <c r="AI2110" s="28">
        <f t="shared" si="407"/>
        <v>28726768.133805312</v>
      </c>
      <c r="AJ2110" s="28">
        <f t="shared" si="408"/>
        <v>3888166.2308864431</v>
      </c>
      <c r="AK2110" s="29">
        <f t="shared" si="409"/>
        <v>0.13534993608664583</v>
      </c>
      <c r="AL2110" s="210"/>
      <c r="AM2110" s="210"/>
      <c r="AN2110" s="210"/>
      <c r="AO2110" s="210"/>
      <c r="AP2110" s="45" t="str">
        <f t="shared" si="410"/>
        <v>20223</v>
      </c>
      <c r="AQ2110" s="45" t="str">
        <f t="shared" si="411"/>
        <v>20223RMB</v>
      </c>
    </row>
    <row r="2111" spans="1:43" s="15" customFormat="1" ht="26.4">
      <c r="A2111" s="208" t="s">
        <v>40</v>
      </c>
      <c r="B2111" s="209">
        <v>2022</v>
      </c>
      <c r="C2111" s="209">
        <v>3</v>
      </c>
      <c r="D2111" s="57" t="str">
        <f t="shared" si="414"/>
        <v>Q4</v>
      </c>
      <c r="E2111" s="208" t="s">
        <v>40</v>
      </c>
      <c r="F2111" s="209">
        <v>2022</v>
      </c>
      <c r="G2111" s="209">
        <v>3</v>
      </c>
      <c r="H2111" s="213"/>
      <c r="I2111" s="57" t="str">
        <f t="shared" si="402"/>
        <v>Q4</v>
      </c>
      <c r="J2111" s="204" t="s">
        <v>2073</v>
      </c>
      <c r="K2111" s="213" t="s">
        <v>2074</v>
      </c>
      <c r="L2111" s="210" t="s">
        <v>488</v>
      </c>
      <c r="M2111" s="208" t="s">
        <v>47</v>
      </c>
      <c r="N2111" s="208">
        <v>0</v>
      </c>
      <c r="O2111" s="208">
        <v>104</v>
      </c>
      <c r="P2111" s="57" t="str">
        <f t="shared" si="403"/>
        <v>SERVICE/ PARTS</v>
      </c>
      <c r="Q2111" s="208" t="s">
        <v>958</v>
      </c>
      <c r="R2111" s="208" t="s">
        <v>49</v>
      </c>
      <c r="S2111" s="208" t="s">
        <v>37</v>
      </c>
      <c r="T2111" s="208" t="s">
        <v>80</v>
      </c>
      <c r="U2111" s="208" t="s">
        <v>58</v>
      </c>
      <c r="V2111" s="208" t="s">
        <v>1336</v>
      </c>
      <c r="W2111" s="208" t="s">
        <v>51</v>
      </c>
      <c r="X2111" s="34">
        <v>3629.6149999999998</v>
      </c>
      <c r="Y2111" s="215" t="str">
        <f t="shared" si="413"/>
        <v>1.13</v>
      </c>
      <c r="Z2111" s="26">
        <f t="shared" si="415"/>
        <v>377479.95999999996</v>
      </c>
      <c r="AA2111" s="208">
        <v>1.22</v>
      </c>
      <c r="AB2111" s="35">
        <f t="shared" si="412"/>
        <v>407544.73557522125</v>
      </c>
      <c r="AC2111" s="27">
        <f t="shared" si="405"/>
        <v>62721.134805026551</v>
      </c>
      <c r="AD2111" s="212">
        <v>0.15390000000000001</v>
      </c>
      <c r="AE2111" s="211">
        <f t="shared" si="406"/>
        <v>1</v>
      </c>
      <c r="AF2111" s="211" t="str">
        <f>IF(AND(COUNTIFS($J$18:J2111,J2111)=1,AE2111=1),1,"")</f>
        <v/>
      </c>
      <c r="AG2111" s="211" t="str">
        <f>IF(C2111="","",IF(AND(COUNTIFS($J$18:J2111,J2111)=1,C2111&lt;&gt;""),1,""))</f>
        <v/>
      </c>
      <c r="AH2111" s="211" t="str">
        <f>IF(G2111="","",IF(AND(COUNTIFS($J$18:J2111,J2111)=1,G2111&lt;&gt;""),1,""))</f>
        <v/>
      </c>
      <c r="AI2111" s="28">
        <f t="shared" si="407"/>
        <v>28726768.133805312</v>
      </c>
      <c r="AJ2111" s="28">
        <f t="shared" si="408"/>
        <v>3888166.2308864431</v>
      </c>
      <c r="AK2111" s="29">
        <f t="shared" si="409"/>
        <v>0.13534993608664583</v>
      </c>
      <c r="AL2111" s="210"/>
      <c r="AM2111" s="210"/>
      <c r="AN2111" s="210"/>
      <c r="AO2111" s="210"/>
      <c r="AP2111" s="45" t="str">
        <f t="shared" si="410"/>
        <v>20223</v>
      </c>
      <c r="AQ2111" s="45" t="str">
        <f t="shared" si="411"/>
        <v>20223RMB</v>
      </c>
    </row>
    <row r="2112" spans="1:43" s="15" customFormat="1" ht="26.4">
      <c r="A2112" s="208" t="s">
        <v>40</v>
      </c>
      <c r="B2112" s="209">
        <v>2022</v>
      </c>
      <c r="C2112" s="209">
        <v>3</v>
      </c>
      <c r="D2112" s="57" t="str">
        <f t="shared" si="414"/>
        <v>Q4</v>
      </c>
      <c r="E2112" s="208" t="s">
        <v>40</v>
      </c>
      <c r="F2112" s="209">
        <v>2022</v>
      </c>
      <c r="G2112" s="209">
        <v>3</v>
      </c>
      <c r="H2112" s="213"/>
      <c r="I2112" s="57" t="str">
        <f t="shared" si="402"/>
        <v>Q4</v>
      </c>
      <c r="J2112" s="204" t="s">
        <v>2073</v>
      </c>
      <c r="K2112" s="213" t="s">
        <v>2074</v>
      </c>
      <c r="L2112" s="210" t="s">
        <v>814</v>
      </c>
      <c r="M2112" s="208" t="s">
        <v>354</v>
      </c>
      <c r="N2112" s="208">
        <v>0</v>
      </c>
      <c r="O2112" s="208">
        <v>4</v>
      </c>
      <c r="P2112" s="57" t="str">
        <f t="shared" si="403"/>
        <v>SERVICE/ PARTS</v>
      </c>
      <c r="Q2112" s="208" t="s">
        <v>958</v>
      </c>
      <c r="R2112" s="208" t="s">
        <v>49</v>
      </c>
      <c r="S2112" s="208" t="s">
        <v>37</v>
      </c>
      <c r="T2112" s="208" t="s">
        <v>80</v>
      </c>
      <c r="U2112" s="208" t="s">
        <v>58</v>
      </c>
      <c r="V2112" s="208" t="s">
        <v>1336</v>
      </c>
      <c r="W2112" s="208" t="s">
        <v>51</v>
      </c>
      <c r="X2112" s="34">
        <v>530</v>
      </c>
      <c r="Y2112" s="215" t="str">
        <f t="shared" si="413"/>
        <v>1.13</v>
      </c>
      <c r="Z2112" s="26">
        <f t="shared" si="415"/>
        <v>2120</v>
      </c>
      <c r="AA2112" s="208">
        <v>1.22</v>
      </c>
      <c r="AB2112" s="35">
        <f t="shared" si="412"/>
        <v>2288.8495575221241</v>
      </c>
      <c r="AC2112" s="27">
        <f t="shared" si="405"/>
        <v>352.25394690265495</v>
      </c>
      <c r="AD2112" s="212">
        <v>0.15390000000000001</v>
      </c>
      <c r="AE2112" s="211">
        <f t="shared" si="406"/>
        <v>1</v>
      </c>
      <c r="AF2112" s="211" t="str">
        <f>IF(AND(COUNTIFS($J$18:J2112,J2112)=1,AE2112=1),1,"")</f>
        <v/>
      </c>
      <c r="AG2112" s="211" t="str">
        <f>IF(C2112="","",IF(AND(COUNTIFS($J$18:J2112,J2112)=1,C2112&lt;&gt;""),1,""))</f>
        <v/>
      </c>
      <c r="AH2112" s="211" t="str">
        <f>IF(G2112="","",IF(AND(COUNTIFS($J$18:J2112,J2112)=1,G2112&lt;&gt;""),1,""))</f>
        <v/>
      </c>
      <c r="AI2112" s="28">
        <f t="shared" si="407"/>
        <v>28726768.133805312</v>
      </c>
      <c r="AJ2112" s="28">
        <f t="shared" si="408"/>
        <v>3888166.2308864431</v>
      </c>
      <c r="AK2112" s="29">
        <f t="shared" si="409"/>
        <v>0.13534993608664583</v>
      </c>
      <c r="AL2112" s="210"/>
      <c r="AM2112" s="210"/>
      <c r="AN2112" s="210"/>
      <c r="AO2112" s="210"/>
      <c r="AP2112" s="45" t="str">
        <f t="shared" si="410"/>
        <v>20223</v>
      </c>
      <c r="AQ2112" s="45" t="str">
        <f t="shared" si="411"/>
        <v>20223RMB</v>
      </c>
    </row>
    <row r="2113" spans="1:43" s="15" customFormat="1">
      <c r="A2113" s="208" t="s">
        <v>40</v>
      </c>
      <c r="B2113" s="209">
        <v>2022</v>
      </c>
      <c r="C2113" s="209">
        <v>3</v>
      </c>
      <c r="D2113" s="57" t="str">
        <f t="shared" si="414"/>
        <v>Q4</v>
      </c>
      <c r="E2113" s="208" t="s">
        <v>40</v>
      </c>
      <c r="F2113" s="209">
        <v>2022</v>
      </c>
      <c r="G2113" s="209">
        <v>3</v>
      </c>
      <c r="H2113" s="213"/>
      <c r="I2113" s="57" t="str">
        <f t="shared" si="402"/>
        <v>Q4</v>
      </c>
      <c r="J2113" s="204" t="s">
        <v>2075</v>
      </c>
      <c r="K2113" s="213" t="s">
        <v>2076</v>
      </c>
      <c r="L2113" s="210" t="s">
        <v>79</v>
      </c>
      <c r="M2113" s="208" t="s">
        <v>47</v>
      </c>
      <c r="N2113" s="208">
        <v>1</v>
      </c>
      <c r="O2113" s="208"/>
      <c r="P2113" s="57" t="str">
        <f t="shared" si="403"/>
        <v>MAIN UNIT</v>
      </c>
      <c r="Q2113" s="208" t="s">
        <v>56</v>
      </c>
      <c r="R2113" s="208" t="s">
        <v>49</v>
      </c>
      <c r="S2113" s="208" t="s">
        <v>36</v>
      </c>
      <c r="T2113" s="208" t="s">
        <v>65</v>
      </c>
      <c r="U2113" s="208" t="s">
        <v>66</v>
      </c>
      <c r="V2113" s="208" t="s">
        <v>67</v>
      </c>
      <c r="W2113" s="208" t="s">
        <v>96</v>
      </c>
      <c r="X2113" s="34">
        <v>13200000</v>
      </c>
      <c r="Y2113" s="215" t="str">
        <f t="shared" si="413"/>
        <v>1</v>
      </c>
      <c r="Z2113" s="26">
        <f t="shared" si="415"/>
        <v>13200000</v>
      </c>
      <c r="AA2113" s="208">
        <v>6.9199999999999998E-2</v>
      </c>
      <c r="AB2113" s="35">
        <f t="shared" si="412"/>
        <v>913440</v>
      </c>
      <c r="AC2113" s="27">
        <f t="shared" si="405"/>
        <v>113266.56</v>
      </c>
      <c r="AD2113" s="212">
        <v>0.124</v>
      </c>
      <c r="AE2113" s="211">
        <f t="shared" si="406"/>
        <v>1</v>
      </c>
      <c r="AF2113" s="211">
        <f>IF(AND(COUNTIFS($J$18:J2113,J2113)=1,AE2113=1),1,"")</f>
        <v>1</v>
      </c>
      <c r="AG2113" s="211">
        <f>IF(C2113="","",IF(AND(COUNTIFS($J$18:J2113,J2113)=1,C2113&lt;&gt;""),1,""))</f>
        <v>1</v>
      </c>
      <c r="AH2113" s="211">
        <f>IF(G2113="","",IF(AND(COUNTIFS($J$18:J2113,J2113)=1,G2113&lt;&gt;""),1,""))</f>
        <v>1</v>
      </c>
      <c r="AI2113" s="28">
        <f t="shared" si="407"/>
        <v>28726768.133805312</v>
      </c>
      <c r="AJ2113" s="28">
        <f t="shared" si="408"/>
        <v>3888166.2308864431</v>
      </c>
      <c r="AK2113" s="29">
        <f t="shared" si="409"/>
        <v>0.13534993608664583</v>
      </c>
      <c r="AL2113" s="210"/>
      <c r="AM2113" s="210"/>
      <c r="AN2113" s="210"/>
      <c r="AO2113" s="210"/>
      <c r="AP2113" s="45" t="str">
        <f t="shared" si="410"/>
        <v>20223</v>
      </c>
      <c r="AQ2113" s="45" t="str">
        <f t="shared" si="411"/>
        <v>20223JPY</v>
      </c>
    </row>
    <row r="2114" spans="1:43" s="15" customFormat="1">
      <c r="A2114" s="208" t="s">
        <v>40</v>
      </c>
      <c r="B2114" s="209">
        <v>2022</v>
      </c>
      <c r="C2114" s="209">
        <v>2</v>
      </c>
      <c r="D2114" s="57" t="str">
        <f t="shared" si="414"/>
        <v>Q4</v>
      </c>
      <c r="E2114" s="208" t="s">
        <v>40</v>
      </c>
      <c r="F2114" s="209">
        <v>2022</v>
      </c>
      <c r="G2114" s="209">
        <v>3</v>
      </c>
      <c r="H2114" s="213"/>
      <c r="I2114" s="57" t="str">
        <f t="shared" ref="I2114:I2177" si="416">IFERROR(IF(F2114="","",IF(F2114="TBA","TBA",IF(F2114="Cancel","Cancel",IF(AND(G2114&gt;=10,G2114&lt;=12),"Q3",IF(AND(G2114&gt;=1,G2114&lt;=3),"Q4",IF(AND(G2114&gt;=7,G2114&lt;=9),"Q2",IF(AND(G2114&gt;=4,G2114&lt;=6),"Q1"))))))),"")</f>
        <v>Q4</v>
      </c>
      <c r="J2114" s="204" t="s">
        <v>2077</v>
      </c>
      <c r="K2114" s="213" t="s">
        <v>1529</v>
      </c>
      <c r="L2114" s="210" t="s">
        <v>79</v>
      </c>
      <c r="M2114" s="208" t="s">
        <v>47</v>
      </c>
      <c r="N2114" s="208">
        <v>1</v>
      </c>
      <c r="O2114" s="208"/>
      <c r="P2114" s="57" t="str">
        <f t="shared" ref="P2114:P2177" si="417">IF(M2114="","",IF(AND(N2114&gt;0,L2114&lt;&gt;""),"MAIN UNIT",IF(AND(O2114&gt;0,L2114&lt;&gt;""),"SERVICE/ PARTS","C66 SERVICE/OTHERS")))</f>
        <v>MAIN UNIT</v>
      </c>
      <c r="Q2114" s="208" t="s">
        <v>48</v>
      </c>
      <c r="R2114" s="208" t="s">
        <v>49</v>
      </c>
      <c r="S2114" s="208" t="s">
        <v>36</v>
      </c>
      <c r="T2114" s="208" t="s">
        <v>65</v>
      </c>
      <c r="U2114" s="208" t="s">
        <v>66</v>
      </c>
      <c r="V2114" s="208" t="s">
        <v>99</v>
      </c>
      <c r="W2114" s="208" t="s">
        <v>51</v>
      </c>
      <c r="X2114" s="34">
        <v>967200</v>
      </c>
      <c r="Y2114" s="215" t="str">
        <f t="shared" si="413"/>
        <v>1.13</v>
      </c>
      <c r="Z2114" s="26">
        <f t="shared" si="415"/>
        <v>967200</v>
      </c>
      <c r="AA2114" s="208">
        <v>1.22</v>
      </c>
      <c r="AB2114" s="35">
        <f t="shared" si="412"/>
        <v>1044233.6283185842</v>
      </c>
      <c r="AC2114" s="27">
        <f t="shared" ref="AC2114:AC2177" si="418">IF(R2114&lt;&gt;"",AB2114*AD2114,"")</f>
        <v>168539.30761061946</v>
      </c>
      <c r="AD2114" s="212">
        <v>0.16139999999999999</v>
      </c>
      <c r="AE2114" s="211">
        <f t="shared" ref="AE2114:AE2177" si="419">IF(Q2114="","",IF(Q2114="Yes",1,0))</f>
        <v>0</v>
      </c>
      <c r="AF2114" s="211" t="str">
        <f>IF(AND(COUNTIFS($J$18:J2114,J2114)=1,AE2114=1),1,"")</f>
        <v/>
      </c>
      <c r="AG2114" s="211">
        <f>IF(C2114="","",IF(AND(COUNTIFS($J$18:J2114,J2114)=1,C2114&lt;&gt;""),1,""))</f>
        <v>1</v>
      </c>
      <c r="AH2114" s="211">
        <f>IF(G2114="","",IF(AND(COUNTIFS($J$18:J2114,J2114)=1,G2114&lt;&gt;""),1,""))</f>
        <v>1</v>
      </c>
      <c r="AI2114" s="28">
        <f t="shared" ref="AI2114:AI2177" si="420">IF(P2114="C66 SERVICE","",SUMIFS(AB:AB,F:F,F2114,G:G,G2114,E:E,E2114))</f>
        <v>28726768.133805312</v>
      </c>
      <c r="AJ2114" s="28">
        <f t="shared" ref="AJ2114:AJ2177" si="421">IF(P2114="C66 SERVICE","",SUMIFS(AC:AC,F:F,F2114,G:G,G2114,E:E,E2114))</f>
        <v>3888166.2308864431</v>
      </c>
      <c r="AK2114" s="29">
        <f t="shared" ref="AK2114:AK2177" si="422">IF(AJ2114&gt;0,AJ2114/AI2114,"")</f>
        <v>0.13534993608664583</v>
      </c>
      <c r="AL2114" s="210"/>
      <c r="AM2114" s="210"/>
      <c r="AN2114" s="210"/>
      <c r="AO2114" s="210"/>
      <c r="AP2114" s="45" t="str">
        <f t="shared" ref="AP2114:AP2177" si="423">IF(F2114="","",F2114&amp;G2114)</f>
        <v>20223</v>
      </c>
      <c r="AQ2114" s="45" t="str">
        <f t="shared" ref="AQ2114:AQ2177" si="424">IF(W2114="","",F2114&amp;G2114&amp;W2114)</f>
        <v>20223RMB</v>
      </c>
    </row>
    <row r="2115" spans="1:43" s="15" customFormat="1">
      <c r="A2115" s="208" t="s">
        <v>41</v>
      </c>
      <c r="B2115" s="209">
        <v>2022</v>
      </c>
      <c r="C2115" s="209">
        <v>12</v>
      </c>
      <c r="D2115" s="57" t="str">
        <f t="shared" si="414"/>
        <v>Q3</v>
      </c>
      <c r="E2115" s="208" t="s">
        <v>41</v>
      </c>
      <c r="F2115" s="209">
        <v>2023</v>
      </c>
      <c r="G2115" s="209">
        <v>3</v>
      </c>
      <c r="H2115" s="213"/>
      <c r="I2115" s="57" t="str">
        <f t="shared" si="416"/>
        <v>Q4</v>
      </c>
      <c r="J2115" s="204" t="s">
        <v>2078</v>
      </c>
      <c r="K2115" s="213" t="s">
        <v>2079</v>
      </c>
      <c r="L2115" s="210" t="s">
        <v>55</v>
      </c>
      <c r="M2115" s="208" t="s">
        <v>47</v>
      </c>
      <c r="N2115" s="208">
        <v>1</v>
      </c>
      <c r="O2115" s="208"/>
      <c r="P2115" s="57" t="str">
        <f t="shared" si="417"/>
        <v>MAIN UNIT</v>
      </c>
      <c r="Q2115" s="208" t="s">
        <v>958</v>
      </c>
      <c r="R2115" s="208" t="s">
        <v>49</v>
      </c>
      <c r="S2115" s="208" t="s">
        <v>37</v>
      </c>
      <c r="T2115" s="208" t="s">
        <v>88</v>
      </c>
      <c r="U2115" s="208" t="s">
        <v>58</v>
      </c>
      <c r="V2115" s="208" t="s">
        <v>59</v>
      </c>
      <c r="W2115" s="208" t="s">
        <v>51</v>
      </c>
      <c r="X2115" s="34">
        <v>515000</v>
      </c>
      <c r="Y2115" s="215" t="str">
        <f t="shared" si="413"/>
        <v>1.13</v>
      </c>
      <c r="Z2115" s="26">
        <f t="shared" si="415"/>
        <v>515000</v>
      </c>
      <c r="AA2115" s="208">
        <v>1.1299999999999999</v>
      </c>
      <c r="AB2115" s="35">
        <f t="shared" si="412"/>
        <v>515000</v>
      </c>
      <c r="AC2115" s="27">
        <f t="shared" si="418"/>
        <v>56083.5</v>
      </c>
      <c r="AD2115" s="212">
        <v>0.1089</v>
      </c>
      <c r="AE2115" s="211">
        <f t="shared" si="419"/>
        <v>1</v>
      </c>
      <c r="AF2115" s="211">
        <f>IF(AND(COUNTIFS($J$18:J2115,J2115)=1,AE2115=1),1,"")</f>
        <v>1</v>
      </c>
      <c r="AG2115" s="211">
        <f>IF(C2115="","",IF(AND(COUNTIFS($J$18:J2115,J2115)=1,C2115&lt;&gt;""),1,""))</f>
        <v>1</v>
      </c>
      <c r="AH2115" s="211">
        <f>IF(G2115="","",IF(AND(COUNTIFS($J$18:J2115,J2115)=1,G2115&lt;&gt;""),1,""))</f>
        <v>1</v>
      </c>
      <c r="AI2115" s="28">
        <f t="shared" si="420"/>
        <v>33543315.897345133</v>
      </c>
      <c r="AJ2115" s="28">
        <f t="shared" si="421"/>
        <v>4706169.325298408</v>
      </c>
      <c r="AK2115" s="29">
        <f t="shared" si="422"/>
        <v>0.14030125523967321</v>
      </c>
      <c r="AL2115" s="210"/>
      <c r="AM2115" s="210"/>
      <c r="AN2115" s="210"/>
      <c r="AO2115" s="210"/>
      <c r="AP2115" s="45" t="str">
        <f t="shared" si="423"/>
        <v>20233</v>
      </c>
      <c r="AQ2115" s="45" t="str">
        <f t="shared" si="424"/>
        <v>20233RMB</v>
      </c>
    </row>
    <row r="2116" spans="1:43" s="15" customFormat="1">
      <c r="A2116" s="208" t="s">
        <v>41</v>
      </c>
      <c r="B2116" s="209">
        <v>2022</v>
      </c>
      <c r="C2116" s="209">
        <v>12</v>
      </c>
      <c r="D2116" s="57" t="str">
        <f t="shared" si="414"/>
        <v>Q3</v>
      </c>
      <c r="E2116" s="208" t="s">
        <v>41</v>
      </c>
      <c r="F2116" s="209">
        <v>2023</v>
      </c>
      <c r="G2116" s="209">
        <v>3</v>
      </c>
      <c r="H2116" s="213"/>
      <c r="I2116" s="57" t="str">
        <f t="shared" si="416"/>
        <v>Q4</v>
      </c>
      <c r="J2116" s="204" t="s">
        <v>2078</v>
      </c>
      <c r="K2116" s="213" t="s">
        <v>2079</v>
      </c>
      <c r="L2116" s="210" t="s">
        <v>55</v>
      </c>
      <c r="M2116" s="208" t="s">
        <v>47</v>
      </c>
      <c r="N2116" s="208">
        <v>1</v>
      </c>
      <c r="O2116" s="208"/>
      <c r="P2116" s="57" t="str">
        <f t="shared" si="417"/>
        <v>MAIN UNIT</v>
      </c>
      <c r="Q2116" s="208" t="s">
        <v>958</v>
      </c>
      <c r="R2116" s="208" t="s">
        <v>49</v>
      </c>
      <c r="S2116" s="208" t="s">
        <v>37</v>
      </c>
      <c r="T2116" s="208" t="s">
        <v>88</v>
      </c>
      <c r="U2116" s="208" t="s">
        <v>58</v>
      </c>
      <c r="V2116" s="208" t="s">
        <v>59</v>
      </c>
      <c r="W2116" s="208" t="s">
        <v>51</v>
      </c>
      <c r="X2116" s="34">
        <v>515000</v>
      </c>
      <c r="Y2116" s="215" t="str">
        <f t="shared" si="413"/>
        <v>1.13</v>
      </c>
      <c r="Z2116" s="26">
        <f t="shared" si="415"/>
        <v>515000</v>
      </c>
      <c r="AA2116" s="208">
        <v>1.1299999999999999</v>
      </c>
      <c r="AB2116" s="35">
        <f t="shared" si="412"/>
        <v>515000</v>
      </c>
      <c r="AC2116" s="27">
        <f t="shared" si="418"/>
        <v>56083.5</v>
      </c>
      <c r="AD2116" s="212">
        <v>0.1089</v>
      </c>
      <c r="AE2116" s="211">
        <f t="shared" si="419"/>
        <v>1</v>
      </c>
      <c r="AF2116" s="211" t="str">
        <f>IF(AND(COUNTIFS($J$18:J2116,J2116)=1,AE2116=1),1,"")</f>
        <v/>
      </c>
      <c r="AG2116" s="211" t="str">
        <f>IF(C2116="","",IF(AND(COUNTIFS($J$18:J2116,J2116)=1,C2116&lt;&gt;""),1,""))</f>
        <v/>
      </c>
      <c r="AH2116" s="211" t="str">
        <f>IF(G2116="","",IF(AND(COUNTIFS($J$18:J2116,J2116)=1,G2116&lt;&gt;""),1,""))</f>
        <v/>
      </c>
      <c r="AI2116" s="28">
        <f t="shared" si="420"/>
        <v>33543315.897345133</v>
      </c>
      <c r="AJ2116" s="28">
        <f t="shared" si="421"/>
        <v>4706169.325298408</v>
      </c>
      <c r="AK2116" s="29">
        <f t="shared" si="422"/>
        <v>0.14030125523967321</v>
      </c>
      <c r="AL2116" s="210"/>
      <c r="AM2116" s="210"/>
      <c r="AN2116" s="210"/>
      <c r="AO2116" s="210"/>
      <c r="AP2116" s="45" t="str">
        <f t="shared" si="423"/>
        <v>20233</v>
      </c>
      <c r="AQ2116" s="45" t="str">
        <f t="shared" si="424"/>
        <v>20233RMB</v>
      </c>
    </row>
    <row r="2117" spans="1:43" s="15" customFormat="1">
      <c r="A2117" s="208" t="s">
        <v>41</v>
      </c>
      <c r="B2117" s="209">
        <v>2022</v>
      </c>
      <c r="C2117" s="209">
        <v>12</v>
      </c>
      <c r="D2117" s="57" t="str">
        <f t="shared" si="414"/>
        <v>Q3</v>
      </c>
      <c r="E2117" s="208" t="s">
        <v>41</v>
      </c>
      <c r="F2117" s="209">
        <v>2023</v>
      </c>
      <c r="G2117" s="209">
        <v>3</v>
      </c>
      <c r="H2117" s="213"/>
      <c r="I2117" s="57" t="str">
        <f t="shared" si="416"/>
        <v>Q4</v>
      </c>
      <c r="J2117" s="204" t="s">
        <v>2080</v>
      </c>
      <c r="K2117" s="213" t="s">
        <v>1373</v>
      </c>
      <c r="L2117" s="210" t="s">
        <v>1236</v>
      </c>
      <c r="M2117" s="208" t="s">
        <v>47</v>
      </c>
      <c r="N2117" s="208">
        <v>1</v>
      </c>
      <c r="O2117" s="208"/>
      <c r="P2117" s="57" t="str">
        <f t="shared" si="417"/>
        <v>MAIN UNIT</v>
      </c>
      <c r="Q2117" s="208" t="s">
        <v>48</v>
      </c>
      <c r="R2117" s="208" t="s">
        <v>49</v>
      </c>
      <c r="S2117" s="208" t="s">
        <v>36</v>
      </c>
      <c r="T2117" s="208" t="s">
        <v>65</v>
      </c>
      <c r="U2117" s="208" t="s">
        <v>66</v>
      </c>
      <c r="V2117" s="208" t="s">
        <v>1343</v>
      </c>
      <c r="W2117" s="208" t="s">
        <v>96</v>
      </c>
      <c r="X2117" s="34">
        <v>21000000</v>
      </c>
      <c r="Y2117" s="215" t="str">
        <f t="shared" si="413"/>
        <v>1</v>
      </c>
      <c r="Z2117" s="26">
        <f t="shared" si="415"/>
        <v>21000000</v>
      </c>
      <c r="AA2117" s="208">
        <v>5.8799999999999998E-2</v>
      </c>
      <c r="AB2117" s="35">
        <f t="shared" si="412"/>
        <v>1234800</v>
      </c>
      <c r="AC2117" s="27">
        <f t="shared" si="418"/>
        <v>215102.16</v>
      </c>
      <c r="AD2117" s="212">
        <v>0.17419999999999999</v>
      </c>
      <c r="AE2117" s="211">
        <f t="shared" si="419"/>
        <v>0</v>
      </c>
      <c r="AF2117" s="211" t="str">
        <f>IF(AND(COUNTIFS($J$18:J2117,J2117)=1,AE2117=1),1,"")</f>
        <v/>
      </c>
      <c r="AG2117" s="211">
        <f>IF(C2117="","",IF(AND(COUNTIFS($J$18:J2117,J2117)=1,C2117&lt;&gt;""),1,""))</f>
        <v>1</v>
      </c>
      <c r="AH2117" s="211">
        <f>IF(G2117="","",IF(AND(COUNTIFS($J$18:J2117,J2117)=1,G2117&lt;&gt;""),1,""))</f>
        <v>1</v>
      </c>
      <c r="AI2117" s="28">
        <f t="shared" si="420"/>
        <v>33543315.897345133</v>
      </c>
      <c r="AJ2117" s="28">
        <f t="shared" si="421"/>
        <v>4706169.325298408</v>
      </c>
      <c r="AK2117" s="29">
        <f t="shared" si="422"/>
        <v>0.14030125523967321</v>
      </c>
      <c r="AL2117" s="210"/>
      <c r="AM2117" s="210"/>
      <c r="AN2117" s="210"/>
      <c r="AO2117" s="210"/>
      <c r="AP2117" s="45" t="str">
        <f t="shared" si="423"/>
        <v>20233</v>
      </c>
      <c r="AQ2117" s="45" t="str">
        <f t="shared" si="424"/>
        <v>20233JPY</v>
      </c>
    </row>
    <row r="2118" spans="1:43" s="15" customFormat="1">
      <c r="A2118" s="208" t="s">
        <v>41</v>
      </c>
      <c r="B2118" s="209">
        <v>2022</v>
      </c>
      <c r="C2118" s="209">
        <v>12</v>
      </c>
      <c r="D2118" s="57" t="str">
        <f t="shared" si="414"/>
        <v>Q3</v>
      </c>
      <c r="E2118" s="208" t="s">
        <v>41</v>
      </c>
      <c r="F2118" s="209">
        <v>2023</v>
      </c>
      <c r="G2118" s="209">
        <v>3</v>
      </c>
      <c r="H2118" s="213"/>
      <c r="I2118" s="57" t="str">
        <f t="shared" si="416"/>
        <v>Q4</v>
      </c>
      <c r="J2118" s="204" t="s">
        <v>2080</v>
      </c>
      <c r="K2118" s="213" t="s">
        <v>1373</v>
      </c>
      <c r="L2118" s="210" t="s">
        <v>1236</v>
      </c>
      <c r="M2118" s="208" t="s">
        <v>47</v>
      </c>
      <c r="N2118" s="208">
        <v>1</v>
      </c>
      <c r="O2118" s="208"/>
      <c r="P2118" s="57" t="str">
        <f t="shared" si="417"/>
        <v>MAIN UNIT</v>
      </c>
      <c r="Q2118" s="208" t="s">
        <v>48</v>
      </c>
      <c r="R2118" s="208" t="s">
        <v>49</v>
      </c>
      <c r="S2118" s="208" t="s">
        <v>36</v>
      </c>
      <c r="T2118" s="208" t="s">
        <v>65</v>
      </c>
      <c r="U2118" s="208" t="s">
        <v>66</v>
      </c>
      <c r="V2118" s="208" t="s">
        <v>1343</v>
      </c>
      <c r="W2118" s="208" t="s">
        <v>96</v>
      </c>
      <c r="X2118" s="34">
        <v>21000000</v>
      </c>
      <c r="Y2118" s="215" t="str">
        <f t="shared" si="413"/>
        <v>1</v>
      </c>
      <c r="Z2118" s="26">
        <f t="shared" si="415"/>
        <v>21000000</v>
      </c>
      <c r="AA2118" s="208">
        <v>5.8799999999999998E-2</v>
      </c>
      <c r="AB2118" s="35">
        <f t="shared" si="412"/>
        <v>1234800</v>
      </c>
      <c r="AC2118" s="27">
        <f t="shared" si="418"/>
        <v>215102.16</v>
      </c>
      <c r="AD2118" s="212">
        <v>0.17419999999999999</v>
      </c>
      <c r="AE2118" s="211">
        <f t="shared" si="419"/>
        <v>0</v>
      </c>
      <c r="AF2118" s="211" t="str">
        <f>IF(AND(COUNTIFS($J$18:J2118,J2118)=1,AE2118=1),1,"")</f>
        <v/>
      </c>
      <c r="AG2118" s="211" t="str">
        <f>IF(C2118="","",IF(AND(COUNTIFS($J$18:J2118,J2118)=1,C2118&lt;&gt;""),1,""))</f>
        <v/>
      </c>
      <c r="AH2118" s="211" t="str">
        <f>IF(G2118="","",IF(AND(COUNTIFS($J$18:J2118,J2118)=1,G2118&lt;&gt;""),1,""))</f>
        <v/>
      </c>
      <c r="AI2118" s="28">
        <f t="shared" si="420"/>
        <v>33543315.897345133</v>
      </c>
      <c r="AJ2118" s="28">
        <f t="shared" si="421"/>
        <v>4706169.325298408</v>
      </c>
      <c r="AK2118" s="29">
        <f t="shared" si="422"/>
        <v>0.14030125523967321</v>
      </c>
      <c r="AL2118" s="210"/>
      <c r="AM2118" s="210"/>
      <c r="AN2118" s="210"/>
      <c r="AO2118" s="210"/>
      <c r="AP2118" s="45" t="str">
        <f t="shared" si="423"/>
        <v>20233</v>
      </c>
      <c r="AQ2118" s="45" t="str">
        <f t="shared" si="424"/>
        <v>20233JPY</v>
      </c>
    </row>
    <row r="2119" spans="1:43" s="15" customFormat="1">
      <c r="A2119" s="208" t="s">
        <v>41</v>
      </c>
      <c r="B2119" s="209">
        <v>2022</v>
      </c>
      <c r="C2119" s="209">
        <v>12</v>
      </c>
      <c r="D2119" s="57" t="str">
        <f t="shared" si="414"/>
        <v>Q3</v>
      </c>
      <c r="E2119" s="208" t="s">
        <v>41</v>
      </c>
      <c r="F2119" s="209">
        <v>2023</v>
      </c>
      <c r="G2119" s="209">
        <v>3</v>
      </c>
      <c r="H2119" s="213"/>
      <c r="I2119" s="57" t="str">
        <f t="shared" si="416"/>
        <v>Q4</v>
      </c>
      <c r="J2119" s="204" t="s">
        <v>2080</v>
      </c>
      <c r="K2119" s="213" t="s">
        <v>1373</v>
      </c>
      <c r="L2119" s="210" t="s">
        <v>1236</v>
      </c>
      <c r="M2119" s="208" t="s">
        <v>47</v>
      </c>
      <c r="N2119" s="208">
        <v>1</v>
      </c>
      <c r="O2119" s="208"/>
      <c r="P2119" s="57" t="str">
        <f t="shared" si="417"/>
        <v>MAIN UNIT</v>
      </c>
      <c r="Q2119" s="208" t="s">
        <v>48</v>
      </c>
      <c r="R2119" s="208" t="s">
        <v>49</v>
      </c>
      <c r="S2119" s="208" t="s">
        <v>36</v>
      </c>
      <c r="T2119" s="208" t="s">
        <v>65</v>
      </c>
      <c r="U2119" s="208" t="s">
        <v>66</v>
      </c>
      <c r="V2119" s="208" t="s">
        <v>1343</v>
      </c>
      <c r="W2119" s="208" t="s">
        <v>96</v>
      </c>
      <c r="X2119" s="34">
        <v>21000000</v>
      </c>
      <c r="Y2119" s="215" t="str">
        <f t="shared" si="413"/>
        <v>1</v>
      </c>
      <c r="Z2119" s="26">
        <f t="shared" si="415"/>
        <v>21000000</v>
      </c>
      <c r="AA2119" s="208">
        <v>5.8799999999999998E-2</v>
      </c>
      <c r="AB2119" s="35">
        <f t="shared" si="412"/>
        <v>1234800</v>
      </c>
      <c r="AC2119" s="27">
        <f t="shared" si="418"/>
        <v>215102.16</v>
      </c>
      <c r="AD2119" s="212">
        <v>0.17419999999999999</v>
      </c>
      <c r="AE2119" s="211">
        <f t="shared" si="419"/>
        <v>0</v>
      </c>
      <c r="AF2119" s="211" t="str">
        <f>IF(AND(COUNTIFS($J$18:J2119,J2119)=1,AE2119=1),1,"")</f>
        <v/>
      </c>
      <c r="AG2119" s="211" t="str">
        <f>IF(C2119="","",IF(AND(COUNTIFS($J$18:J2119,J2119)=1,C2119&lt;&gt;""),1,""))</f>
        <v/>
      </c>
      <c r="AH2119" s="211" t="str">
        <f>IF(G2119="","",IF(AND(COUNTIFS($J$18:J2119,J2119)=1,G2119&lt;&gt;""),1,""))</f>
        <v/>
      </c>
      <c r="AI2119" s="28">
        <f t="shared" si="420"/>
        <v>33543315.897345133</v>
      </c>
      <c r="AJ2119" s="28">
        <f t="shared" si="421"/>
        <v>4706169.325298408</v>
      </c>
      <c r="AK2119" s="29">
        <f t="shared" si="422"/>
        <v>0.14030125523967321</v>
      </c>
      <c r="AL2119" s="210"/>
      <c r="AM2119" s="210"/>
      <c r="AN2119" s="210"/>
      <c r="AO2119" s="210"/>
      <c r="AP2119" s="45" t="str">
        <f t="shared" si="423"/>
        <v>20233</v>
      </c>
      <c r="AQ2119" s="45" t="str">
        <f t="shared" si="424"/>
        <v>20233JPY</v>
      </c>
    </row>
    <row r="2120" spans="1:43" s="15" customFormat="1">
      <c r="A2120" s="208" t="s">
        <v>40</v>
      </c>
      <c r="B2120" s="209">
        <v>2022</v>
      </c>
      <c r="C2120" s="209">
        <v>1</v>
      </c>
      <c r="D2120" s="57" t="str">
        <f t="shared" si="414"/>
        <v>Q4</v>
      </c>
      <c r="E2120" s="208" t="s">
        <v>41</v>
      </c>
      <c r="F2120" s="209">
        <v>2022</v>
      </c>
      <c r="G2120" s="209">
        <v>4</v>
      </c>
      <c r="H2120" s="213"/>
      <c r="I2120" s="57" t="str">
        <f t="shared" si="416"/>
        <v>Q1</v>
      </c>
      <c r="J2120" s="204" t="s">
        <v>2081</v>
      </c>
      <c r="K2120" s="213" t="s">
        <v>2082</v>
      </c>
      <c r="L2120" s="210" t="s">
        <v>648</v>
      </c>
      <c r="M2120" s="208" t="s">
        <v>649</v>
      </c>
      <c r="N2120" s="208">
        <v>1</v>
      </c>
      <c r="O2120" s="208"/>
      <c r="P2120" s="57" t="str">
        <f t="shared" si="417"/>
        <v>MAIN UNIT</v>
      </c>
      <c r="Q2120" s="208" t="s">
        <v>56</v>
      </c>
      <c r="R2120" s="208" t="s">
        <v>49</v>
      </c>
      <c r="S2120" s="208" t="s">
        <v>36</v>
      </c>
      <c r="T2120" s="208" t="s">
        <v>65</v>
      </c>
      <c r="U2120" s="208" t="s">
        <v>66</v>
      </c>
      <c r="V2120" s="208" t="s">
        <v>99</v>
      </c>
      <c r="W2120" s="208" t="s">
        <v>96</v>
      </c>
      <c r="X2120" s="34">
        <v>16665000</v>
      </c>
      <c r="Y2120" s="215" t="str">
        <f t="shared" si="413"/>
        <v>1</v>
      </c>
      <c r="Z2120" s="26">
        <f t="shared" si="415"/>
        <v>16665000</v>
      </c>
      <c r="AA2120" s="208">
        <v>6.54E-2</v>
      </c>
      <c r="AB2120" s="35">
        <f t="shared" si="412"/>
        <v>1089891</v>
      </c>
      <c r="AC2120" s="27">
        <f t="shared" si="418"/>
        <v>141576.84089999998</v>
      </c>
      <c r="AD2120" s="212">
        <v>0.12989999999999999</v>
      </c>
      <c r="AE2120" s="211">
        <f t="shared" si="419"/>
        <v>1</v>
      </c>
      <c r="AF2120" s="211">
        <f>IF(AND(COUNTIFS($J$18:J2120,J2120)=1,AE2120=1),1,"")</f>
        <v>1</v>
      </c>
      <c r="AG2120" s="211">
        <f>IF(C2120="","",IF(AND(COUNTIFS($J$18:J2120,J2120)=1,C2120&lt;&gt;""),1,""))</f>
        <v>1</v>
      </c>
      <c r="AH2120" s="211">
        <f>IF(G2120="","",IF(AND(COUNTIFS($J$18:J2120,J2120)=1,G2120&lt;&gt;""),1,""))</f>
        <v>1</v>
      </c>
      <c r="AI2120" s="28">
        <f t="shared" si="420"/>
        <v>46600814.041769922</v>
      </c>
      <c r="AJ2120" s="28">
        <f t="shared" si="421"/>
        <v>5956366.3435927089</v>
      </c>
      <c r="AK2120" s="29">
        <f t="shared" si="422"/>
        <v>0.1278167874546958</v>
      </c>
      <c r="AL2120" s="210"/>
      <c r="AM2120" s="210"/>
      <c r="AN2120" s="210"/>
      <c r="AO2120" s="210"/>
      <c r="AP2120" s="45" t="str">
        <f t="shared" si="423"/>
        <v>20224</v>
      </c>
      <c r="AQ2120" s="45" t="str">
        <f t="shared" si="424"/>
        <v>20224JPY</v>
      </c>
    </row>
    <row r="2121" spans="1:43" s="15" customFormat="1">
      <c r="A2121" s="208" t="s">
        <v>40</v>
      </c>
      <c r="B2121" s="209">
        <v>2022</v>
      </c>
      <c r="C2121" s="209">
        <v>1</v>
      </c>
      <c r="D2121" s="57" t="str">
        <f t="shared" si="414"/>
        <v>Q4</v>
      </c>
      <c r="E2121" s="208" t="s">
        <v>41</v>
      </c>
      <c r="F2121" s="209">
        <v>2022</v>
      </c>
      <c r="G2121" s="209">
        <v>4</v>
      </c>
      <c r="H2121" s="213"/>
      <c r="I2121" s="57" t="str">
        <f t="shared" si="416"/>
        <v>Q1</v>
      </c>
      <c r="J2121" s="204" t="s">
        <v>2081</v>
      </c>
      <c r="K2121" s="213" t="s">
        <v>2082</v>
      </c>
      <c r="L2121" s="210" t="s">
        <v>648</v>
      </c>
      <c r="M2121" s="208" t="s">
        <v>649</v>
      </c>
      <c r="N2121" s="208">
        <v>1</v>
      </c>
      <c r="O2121" s="208"/>
      <c r="P2121" s="57" t="str">
        <f t="shared" si="417"/>
        <v>MAIN UNIT</v>
      </c>
      <c r="Q2121" s="208" t="s">
        <v>56</v>
      </c>
      <c r="R2121" s="208" t="s">
        <v>49</v>
      </c>
      <c r="S2121" s="208" t="s">
        <v>36</v>
      </c>
      <c r="T2121" s="208" t="s">
        <v>65</v>
      </c>
      <c r="U2121" s="208" t="s">
        <v>66</v>
      </c>
      <c r="V2121" s="208" t="s">
        <v>99</v>
      </c>
      <c r="W2121" s="208" t="s">
        <v>96</v>
      </c>
      <c r="X2121" s="34">
        <v>16665000</v>
      </c>
      <c r="Y2121" s="215" t="str">
        <f t="shared" si="413"/>
        <v>1</v>
      </c>
      <c r="Z2121" s="26">
        <f t="shared" si="415"/>
        <v>16665000</v>
      </c>
      <c r="AA2121" s="208">
        <v>6.54E-2</v>
      </c>
      <c r="AB2121" s="35">
        <f t="shared" si="412"/>
        <v>1089891</v>
      </c>
      <c r="AC2121" s="27">
        <f t="shared" si="418"/>
        <v>141576.84089999998</v>
      </c>
      <c r="AD2121" s="212">
        <v>0.12989999999999999</v>
      </c>
      <c r="AE2121" s="211">
        <f t="shared" si="419"/>
        <v>1</v>
      </c>
      <c r="AF2121" s="211" t="str">
        <f>IF(AND(COUNTIFS($J$18:J2121,J2121)=1,AE2121=1),1,"")</f>
        <v/>
      </c>
      <c r="AG2121" s="211" t="str">
        <f>IF(C2121="","",IF(AND(COUNTIFS($J$18:J2121,J2121)=1,C2121&lt;&gt;""),1,""))</f>
        <v/>
      </c>
      <c r="AH2121" s="211" t="str">
        <f>IF(G2121="","",IF(AND(COUNTIFS($J$18:J2121,J2121)=1,G2121&lt;&gt;""),1,""))</f>
        <v/>
      </c>
      <c r="AI2121" s="28">
        <f t="shared" si="420"/>
        <v>46600814.041769922</v>
      </c>
      <c r="AJ2121" s="28">
        <f t="shared" si="421"/>
        <v>5956366.3435927089</v>
      </c>
      <c r="AK2121" s="29">
        <f t="shared" si="422"/>
        <v>0.1278167874546958</v>
      </c>
      <c r="AL2121" s="210"/>
      <c r="AM2121" s="210"/>
      <c r="AN2121" s="210"/>
      <c r="AO2121" s="210"/>
      <c r="AP2121" s="45" t="str">
        <f t="shared" si="423"/>
        <v>20224</v>
      </c>
      <c r="AQ2121" s="45" t="str">
        <f t="shared" si="424"/>
        <v>20224JPY</v>
      </c>
    </row>
    <row r="2122" spans="1:43" s="15" customFormat="1">
      <c r="A2122" s="208" t="s">
        <v>40</v>
      </c>
      <c r="B2122" s="209">
        <v>2022</v>
      </c>
      <c r="C2122" s="209">
        <v>1</v>
      </c>
      <c r="D2122" s="57" t="str">
        <f t="shared" si="414"/>
        <v>Q4</v>
      </c>
      <c r="E2122" s="208" t="s">
        <v>41</v>
      </c>
      <c r="F2122" s="209">
        <v>2022</v>
      </c>
      <c r="G2122" s="209">
        <v>4</v>
      </c>
      <c r="H2122" s="213"/>
      <c r="I2122" s="57" t="str">
        <f t="shared" si="416"/>
        <v>Q1</v>
      </c>
      <c r="J2122" s="204" t="s">
        <v>2081</v>
      </c>
      <c r="K2122" s="213" t="s">
        <v>2082</v>
      </c>
      <c r="L2122" s="210" t="s">
        <v>648</v>
      </c>
      <c r="M2122" s="208" t="s">
        <v>649</v>
      </c>
      <c r="N2122" s="208">
        <v>1</v>
      </c>
      <c r="O2122" s="208"/>
      <c r="P2122" s="57" t="str">
        <f t="shared" si="417"/>
        <v>MAIN UNIT</v>
      </c>
      <c r="Q2122" s="208" t="s">
        <v>56</v>
      </c>
      <c r="R2122" s="208" t="s">
        <v>49</v>
      </c>
      <c r="S2122" s="208" t="s">
        <v>36</v>
      </c>
      <c r="T2122" s="208" t="s">
        <v>65</v>
      </c>
      <c r="U2122" s="208" t="s">
        <v>66</v>
      </c>
      <c r="V2122" s="208" t="s">
        <v>99</v>
      </c>
      <c r="W2122" s="208" t="s">
        <v>96</v>
      </c>
      <c r="X2122" s="34">
        <v>16665000</v>
      </c>
      <c r="Y2122" s="215" t="str">
        <f t="shared" si="413"/>
        <v>1</v>
      </c>
      <c r="Z2122" s="26">
        <f t="shared" si="415"/>
        <v>16665000</v>
      </c>
      <c r="AA2122" s="208">
        <v>6.54E-2</v>
      </c>
      <c r="AB2122" s="35">
        <f t="shared" ref="AB2122:AB2185" si="425">IF(AND(R2122&lt;&gt;"C66",R2122&lt;&gt;""),Z2122/Y2122*AA2122,"")</f>
        <v>1089891</v>
      </c>
      <c r="AC2122" s="27">
        <f t="shared" si="418"/>
        <v>141576.84089999998</v>
      </c>
      <c r="AD2122" s="212">
        <v>0.12989999999999999</v>
      </c>
      <c r="AE2122" s="211">
        <f t="shared" si="419"/>
        <v>1</v>
      </c>
      <c r="AF2122" s="211" t="str">
        <f>IF(AND(COUNTIFS($J$18:J2122,J2122)=1,AE2122=1),1,"")</f>
        <v/>
      </c>
      <c r="AG2122" s="211" t="str">
        <f>IF(C2122="","",IF(AND(COUNTIFS($J$18:J2122,J2122)=1,C2122&lt;&gt;""),1,""))</f>
        <v/>
      </c>
      <c r="AH2122" s="211" t="str">
        <f>IF(G2122="","",IF(AND(COUNTIFS($J$18:J2122,J2122)=1,G2122&lt;&gt;""),1,""))</f>
        <v/>
      </c>
      <c r="AI2122" s="28">
        <f t="shared" si="420"/>
        <v>46600814.041769922</v>
      </c>
      <c r="AJ2122" s="28">
        <f t="shared" si="421"/>
        <v>5956366.3435927089</v>
      </c>
      <c r="AK2122" s="29">
        <f t="shared" si="422"/>
        <v>0.1278167874546958</v>
      </c>
      <c r="AL2122" s="210"/>
      <c r="AM2122" s="210"/>
      <c r="AN2122" s="210"/>
      <c r="AO2122" s="210"/>
      <c r="AP2122" s="45" t="str">
        <f t="shared" si="423"/>
        <v>20224</v>
      </c>
      <c r="AQ2122" s="45" t="str">
        <f t="shared" si="424"/>
        <v>20224JPY</v>
      </c>
    </row>
    <row r="2123" spans="1:43" s="15" customFormat="1">
      <c r="A2123" s="208" t="s">
        <v>40</v>
      </c>
      <c r="B2123" s="209">
        <v>2022</v>
      </c>
      <c r="C2123" s="209">
        <v>1</v>
      </c>
      <c r="D2123" s="57" t="str">
        <f t="shared" si="414"/>
        <v>Q4</v>
      </c>
      <c r="E2123" s="208" t="s">
        <v>41</v>
      </c>
      <c r="F2123" s="209">
        <v>2022</v>
      </c>
      <c r="G2123" s="209">
        <v>4</v>
      </c>
      <c r="H2123" s="213"/>
      <c r="I2123" s="57" t="str">
        <f t="shared" si="416"/>
        <v>Q1</v>
      </c>
      <c r="J2123" s="204" t="s">
        <v>2081</v>
      </c>
      <c r="K2123" s="213" t="s">
        <v>2082</v>
      </c>
      <c r="L2123" s="210" t="s">
        <v>648</v>
      </c>
      <c r="M2123" s="208" t="s">
        <v>649</v>
      </c>
      <c r="N2123" s="208">
        <v>1</v>
      </c>
      <c r="O2123" s="208"/>
      <c r="P2123" s="57" t="str">
        <f t="shared" si="417"/>
        <v>MAIN UNIT</v>
      </c>
      <c r="Q2123" s="208" t="s">
        <v>56</v>
      </c>
      <c r="R2123" s="208" t="s">
        <v>49</v>
      </c>
      <c r="S2123" s="208" t="s">
        <v>36</v>
      </c>
      <c r="T2123" s="208" t="s">
        <v>65</v>
      </c>
      <c r="U2123" s="208" t="s">
        <v>66</v>
      </c>
      <c r="V2123" s="208" t="s">
        <v>99</v>
      </c>
      <c r="W2123" s="208" t="s">
        <v>96</v>
      </c>
      <c r="X2123" s="34">
        <v>16665000</v>
      </c>
      <c r="Y2123" s="215" t="str">
        <f t="shared" si="413"/>
        <v>1</v>
      </c>
      <c r="Z2123" s="26">
        <f t="shared" si="415"/>
        <v>16665000</v>
      </c>
      <c r="AA2123" s="208">
        <v>6.54E-2</v>
      </c>
      <c r="AB2123" s="35">
        <f t="shared" si="425"/>
        <v>1089891</v>
      </c>
      <c r="AC2123" s="27">
        <f t="shared" si="418"/>
        <v>141576.84089999998</v>
      </c>
      <c r="AD2123" s="212">
        <v>0.12989999999999999</v>
      </c>
      <c r="AE2123" s="211">
        <f t="shared" si="419"/>
        <v>1</v>
      </c>
      <c r="AF2123" s="211" t="str">
        <f>IF(AND(COUNTIFS($J$18:J2123,J2123)=1,AE2123=1),1,"")</f>
        <v/>
      </c>
      <c r="AG2123" s="211" t="str">
        <f>IF(C2123="","",IF(AND(COUNTIFS($J$18:J2123,J2123)=1,C2123&lt;&gt;""),1,""))</f>
        <v/>
      </c>
      <c r="AH2123" s="211" t="str">
        <f>IF(G2123="","",IF(AND(COUNTIFS($J$18:J2123,J2123)=1,G2123&lt;&gt;""),1,""))</f>
        <v/>
      </c>
      <c r="AI2123" s="28">
        <f t="shared" si="420"/>
        <v>46600814.041769922</v>
      </c>
      <c r="AJ2123" s="28">
        <f t="shared" si="421"/>
        <v>5956366.3435927089</v>
      </c>
      <c r="AK2123" s="29">
        <f t="shared" si="422"/>
        <v>0.1278167874546958</v>
      </c>
      <c r="AL2123" s="210"/>
      <c r="AM2123" s="210"/>
      <c r="AN2123" s="210"/>
      <c r="AO2123" s="210"/>
      <c r="AP2123" s="45" t="str">
        <f t="shared" si="423"/>
        <v>20224</v>
      </c>
      <c r="AQ2123" s="45" t="str">
        <f t="shared" si="424"/>
        <v>20224JPY</v>
      </c>
    </row>
    <row r="2124" spans="1:43" s="15" customFormat="1">
      <c r="A2124" s="208" t="s">
        <v>40</v>
      </c>
      <c r="B2124" s="209">
        <v>2022</v>
      </c>
      <c r="C2124" s="209">
        <v>1</v>
      </c>
      <c r="D2124" s="57" t="str">
        <f t="shared" si="414"/>
        <v>Q4</v>
      </c>
      <c r="E2124" s="208" t="s">
        <v>41</v>
      </c>
      <c r="F2124" s="209">
        <v>2022</v>
      </c>
      <c r="G2124" s="209">
        <v>4</v>
      </c>
      <c r="H2124" s="213"/>
      <c r="I2124" s="57" t="str">
        <f t="shared" si="416"/>
        <v>Q1</v>
      </c>
      <c r="J2124" s="204" t="s">
        <v>2081</v>
      </c>
      <c r="K2124" s="213" t="s">
        <v>2082</v>
      </c>
      <c r="L2124" s="210" t="s">
        <v>648</v>
      </c>
      <c r="M2124" s="208" t="s">
        <v>649</v>
      </c>
      <c r="N2124" s="208">
        <v>1</v>
      </c>
      <c r="O2124" s="208"/>
      <c r="P2124" s="57" t="str">
        <f t="shared" si="417"/>
        <v>MAIN UNIT</v>
      </c>
      <c r="Q2124" s="208" t="s">
        <v>56</v>
      </c>
      <c r="R2124" s="208" t="s">
        <v>49</v>
      </c>
      <c r="S2124" s="208" t="s">
        <v>36</v>
      </c>
      <c r="T2124" s="208" t="s">
        <v>65</v>
      </c>
      <c r="U2124" s="208" t="s">
        <v>66</v>
      </c>
      <c r="V2124" s="208" t="s">
        <v>99</v>
      </c>
      <c r="W2124" s="208" t="s">
        <v>96</v>
      </c>
      <c r="X2124" s="34">
        <v>16665000</v>
      </c>
      <c r="Y2124" s="215" t="str">
        <f t="shared" si="413"/>
        <v>1</v>
      </c>
      <c r="Z2124" s="26">
        <f t="shared" si="415"/>
        <v>16665000</v>
      </c>
      <c r="AA2124" s="208">
        <v>6.54E-2</v>
      </c>
      <c r="AB2124" s="35">
        <f t="shared" si="425"/>
        <v>1089891</v>
      </c>
      <c r="AC2124" s="27">
        <f t="shared" si="418"/>
        <v>141576.84089999998</v>
      </c>
      <c r="AD2124" s="212">
        <v>0.12989999999999999</v>
      </c>
      <c r="AE2124" s="211">
        <f t="shared" si="419"/>
        <v>1</v>
      </c>
      <c r="AF2124" s="211" t="str">
        <f>IF(AND(COUNTIFS($J$18:J2124,J2124)=1,AE2124=1),1,"")</f>
        <v/>
      </c>
      <c r="AG2124" s="211" t="str">
        <f>IF(C2124="","",IF(AND(COUNTIFS($J$18:J2124,J2124)=1,C2124&lt;&gt;""),1,""))</f>
        <v/>
      </c>
      <c r="AH2124" s="211" t="str">
        <f>IF(G2124="","",IF(AND(COUNTIFS($J$18:J2124,J2124)=1,G2124&lt;&gt;""),1,""))</f>
        <v/>
      </c>
      <c r="AI2124" s="28">
        <f t="shared" si="420"/>
        <v>46600814.041769922</v>
      </c>
      <c r="AJ2124" s="28">
        <f t="shared" si="421"/>
        <v>5956366.3435927089</v>
      </c>
      <c r="AK2124" s="29">
        <f t="shared" si="422"/>
        <v>0.1278167874546958</v>
      </c>
      <c r="AL2124" s="210"/>
      <c r="AM2124" s="210"/>
      <c r="AN2124" s="210"/>
      <c r="AO2124" s="210"/>
      <c r="AP2124" s="45" t="str">
        <f t="shared" si="423"/>
        <v>20224</v>
      </c>
      <c r="AQ2124" s="45" t="str">
        <f t="shared" si="424"/>
        <v>20224JPY</v>
      </c>
    </row>
    <row r="2125" spans="1:43" s="15" customFormat="1">
      <c r="A2125" s="208" t="s">
        <v>40</v>
      </c>
      <c r="B2125" s="209">
        <v>2022</v>
      </c>
      <c r="C2125" s="209">
        <v>1</v>
      </c>
      <c r="D2125" s="57" t="str">
        <f t="shared" si="414"/>
        <v>Q4</v>
      </c>
      <c r="E2125" s="208" t="s">
        <v>41</v>
      </c>
      <c r="F2125" s="209">
        <v>2022</v>
      </c>
      <c r="G2125" s="209">
        <v>4</v>
      </c>
      <c r="H2125" s="213"/>
      <c r="I2125" s="57" t="str">
        <f t="shared" si="416"/>
        <v>Q1</v>
      </c>
      <c r="J2125" s="204" t="s">
        <v>2081</v>
      </c>
      <c r="K2125" s="213" t="s">
        <v>2082</v>
      </c>
      <c r="L2125" s="210" t="s">
        <v>648</v>
      </c>
      <c r="M2125" s="208" t="s">
        <v>649</v>
      </c>
      <c r="N2125" s="208">
        <v>1</v>
      </c>
      <c r="O2125" s="208"/>
      <c r="P2125" s="57" t="str">
        <f t="shared" si="417"/>
        <v>MAIN UNIT</v>
      </c>
      <c r="Q2125" s="208" t="s">
        <v>56</v>
      </c>
      <c r="R2125" s="208" t="s">
        <v>49</v>
      </c>
      <c r="S2125" s="208" t="s">
        <v>36</v>
      </c>
      <c r="T2125" s="208" t="s">
        <v>65</v>
      </c>
      <c r="U2125" s="208" t="s">
        <v>66</v>
      </c>
      <c r="V2125" s="208" t="s">
        <v>99</v>
      </c>
      <c r="W2125" s="208" t="s">
        <v>96</v>
      </c>
      <c r="X2125" s="34">
        <v>16665000</v>
      </c>
      <c r="Y2125" s="215" t="str">
        <f t="shared" si="413"/>
        <v>1</v>
      </c>
      <c r="Z2125" s="26">
        <f t="shared" si="415"/>
        <v>16665000</v>
      </c>
      <c r="AA2125" s="208">
        <v>6.54E-2</v>
      </c>
      <c r="AB2125" s="35">
        <f t="shared" si="425"/>
        <v>1089891</v>
      </c>
      <c r="AC2125" s="27">
        <f t="shared" si="418"/>
        <v>141576.84089999998</v>
      </c>
      <c r="AD2125" s="212">
        <v>0.12989999999999999</v>
      </c>
      <c r="AE2125" s="211">
        <f t="shared" si="419"/>
        <v>1</v>
      </c>
      <c r="AF2125" s="211" t="str">
        <f>IF(AND(COUNTIFS($J$18:J2125,J2125)=1,AE2125=1),1,"")</f>
        <v/>
      </c>
      <c r="AG2125" s="211" t="str">
        <f>IF(C2125="","",IF(AND(COUNTIFS($J$18:J2125,J2125)=1,C2125&lt;&gt;""),1,""))</f>
        <v/>
      </c>
      <c r="AH2125" s="211" t="str">
        <f>IF(G2125="","",IF(AND(COUNTIFS($J$18:J2125,J2125)=1,G2125&lt;&gt;""),1,""))</f>
        <v/>
      </c>
      <c r="AI2125" s="28">
        <f t="shared" si="420"/>
        <v>46600814.041769922</v>
      </c>
      <c r="AJ2125" s="28">
        <f t="shared" si="421"/>
        <v>5956366.3435927089</v>
      </c>
      <c r="AK2125" s="29">
        <f t="shared" si="422"/>
        <v>0.1278167874546958</v>
      </c>
      <c r="AL2125" s="210"/>
      <c r="AM2125" s="210"/>
      <c r="AN2125" s="210"/>
      <c r="AO2125" s="210"/>
      <c r="AP2125" s="45" t="str">
        <f t="shared" si="423"/>
        <v>20224</v>
      </c>
      <c r="AQ2125" s="45" t="str">
        <f t="shared" si="424"/>
        <v>20224JPY</v>
      </c>
    </row>
    <row r="2126" spans="1:43" s="15" customFormat="1">
      <c r="A2126" s="208" t="s">
        <v>40</v>
      </c>
      <c r="B2126" s="209">
        <v>2022</v>
      </c>
      <c r="C2126" s="209">
        <v>1</v>
      </c>
      <c r="D2126" s="57" t="str">
        <f t="shared" si="414"/>
        <v>Q4</v>
      </c>
      <c r="E2126" s="208" t="s">
        <v>41</v>
      </c>
      <c r="F2126" s="209">
        <v>2022</v>
      </c>
      <c r="G2126" s="209">
        <v>4</v>
      </c>
      <c r="H2126" s="213"/>
      <c r="I2126" s="57" t="str">
        <f t="shared" si="416"/>
        <v>Q1</v>
      </c>
      <c r="J2126" s="204" t="s">
        <v>2064</v>
      </c>
      <c r="K2126" s="213" t="s">
        <v>2065</v>
      </c>
      <c r="L2126" s="210" t="s">
        <v>55</v>
      </c>
      <c r="M2126" s="208" t="s">
        <v>47</v>
      </c>
      <c r="N2126" s="208">
        <v>1</v>
      </c>
      <c r="O2126" s="208"/>
      <c r="P2126" s="57" t="str">
        <f t="shared" si="417"/>
        <v>MAIN UNIT</v>
      </c>
      <c r="Q2126" s="208" t="s">
        <v>56</v>
      </c>
      <c r="R2126" s="208" t="s">
        <v>49</v>
      </c>
      <c r="S2126" s="208" t="s">
        <v>36</v>
      </c>
      <c r="T2126" s="208" t="s">
        <v>65</v>
      </c>
      <c r="U2126" s="208" t="s">
        <v>66</v>
      </c>
      <c r="V2126" s="208" t="s">
        <v>2066</v>
      </c>
      <c r="W2126" s="208" t="s">
        <v>96</v>
      </c>
      <c r="X2126" s="34">
        <v>7800000</v>
      </c>
      <c r="Y2126" s="215" t="str">
        <f t="shared" si="413"/>
        <v>1</v>
      </c>
      <c r="Z2126" s="26">
        <f t="shared" si="415"/>
        <v>7800000</v>
      </c>
      <c r="AA2126" s="208">
        <v>6.54E-2</v>
      </c>
      <c r="AB2126" s="35">
        <f t="shared" si="425"/>
        <v>510120</v>
      </c>
      <c r="AC2126" s="27">
        <f t="shared" si="418"/>
        <v>93760.055999999997</v>
      </c>
      <c r="AD2126" s="212">
        <v>0.18379999999999999</v>
      </c>
      <c r="AE2126" s="211">
        <f t="shared" si="419"/>
        <v>1</v>
      </c>
      <c r="AF2126" s="211" t="str">
        <f>IF(AND(COUNTIFS($J$18:J2126,J2126)=1,AE2126=1),1,"")</f>
        <v/>
      </c>
      <c r="AG2126" s="211" t="str">
        <f>IF(C2126="","",IF(AND(COUNTIFS($J$18:J2126,J2126)=1,C2126&lt;&gt;""),1,""))</f>
        <v/>
      </c>
      <c r="AH2126" s="211" t="str">
        <f>IF(G2126="","",IF(AND(COUNTIFS($J$18:J2126,J2126)=1,G2126&lt;&gt;""),1,""))</f>
        <v/>
      </c>
      <c r="AI2126" s="28">
        <f t="shared" si="420"/>
        <v>46600814.041769922</v>
      </c>
      <c r="AJ2126" s="28">
        <f t="shared" si="421"/>
        <v>5956366.3435927089</v>
      </c>
      <c r="AK2126" s="29">
        <f t="shared" si="422"/>
        <v>0.1278167874546958</v>
      </c>
      <c r="AL2126" s="210"/>
      <c r="AM2126" s="210"/>
      <c r="AN2126" s="210"/>
      <c r="AO2126" s="210"/>
      <c r="AP2126" s="45" t="str">
        <f t="shared" si="423"/>
        <v>20224</v>
      </c>
      <c r="AQ2126" s="45" t="str">
        <f t="shared" si="424"/>
        <v>20224JPY</v>
      </c>
    </row>
    <row r="2127" spans="1:43" s="15" customFormat="1">
      <c r="A2127" s="208" t="s">
        <v>40</v>
      </c>
      <c r="B2127" s="209">
        <v>2022</v>
      </c>
      <c r="C2127" s="209">
        <v>1</v>
      </c>
      <c r="D2127" s="57" t="str">
        <f t="shared" si="414"/>
        <v>Q4</v>
      </c>
      <c r="E2127" s="208" t="s">
        <v>41</v>
      </c>
      <c r="F2127" s="209">
        <v>2022</v>
      </c>
      <c r="G2127" s="209">
        <v>4</v>
      </c>
      <c r="H2127" s="213"/>
      <c r="I2127" s="57" t="str">
        <f t="shared" si="416"/>
        <v>Q1</v>
      </c>
      <c r="J2127" s="204" t="s">
        <v>2067</v>
      </c>
      <c r="K2127" s="213" t="s">
        <v>853</v>
      </c>
      <c r="L2127" s="210" t="s">
        <v>79</v>
      </c>
      <c r="M2127" s="208" t="s">
        <v>47</v>
      </c>
      <c r="N2127" s="208">
        <v>1</v>
      </c>
      <c r="O2127" s="208"/>
      <c r="P2127" s="57" t="str">
        <f t="shared" si="417"/>
        <v>MAIN UNIT</v>
      </c>
      <c r="Q2127" s="208" t="s">
        <v>48</v>
      </c>
      <c r="R2127" s="208" t="s">
        <v>49</v>
      </c>
      <c r="S2127" s="208" t="s">
        <v>36</v>
      </c>
      <c r="T2127" s="208" t="s">
        <v>65</v>
      </c>
      <c r="U2127" s="208" t="s">
        <v>66</v>
      </c>
      <c r="V2127" s="208" t="s">
        <v>67</v>
      </c>
      <c r="W2127" s="208" t="s">
        <v>96</v>
      </c>
      <c r="X2127" s="34">
        <v>14390000</v>
      </c>
      <c r="Y2127" s="215" t="str">
        <f t="shared" si="413"/>
        <v>1</v>
      </c>
      <c r="Z2127" s="26">
        <f t="shared" si="415"/>
        <v>14390000</v>
      </c>
      <c r="AA2127" s="208">
        <v>6.54E-2</v>
      </c>
      <c r="AB2127" s="35">
        <f t="shared" si="425"/>
        <v>941106</v>
      </c>
      <c r="AC2127" s="27">
        <f t="shared" si="418"/>
        <v>121779.11639999998</v>
      </c>
      <c r="AD2127" s="212">
        <v>0.12939999999999999</v>
      </c>
      <c r="AE2127" s="211">
        <f t="shared" si="419"/>
        <v>0</v>
      </c>
      <c r="AF2127" s="211" t="str">
        <f>IF(AND(COUNTIFS($J$18:J2127,J2127)=1,AE2127=1),1,"")</f>
        <v/>
      </c>
      <c r="AG2127" s="211" t="str">
        <f>IF(C2127="","",IF(AND(COUNTIFS($J$18:J2127,J2127)=1,C2127&lt;&gt;""),1,""))</f>
        <v/>
      </c>
      <c r="AH2127" s="211" t="str">
        <f>IF(G2127="","",IF(AND(COUNTIFS($J$18:J2127,J2127)=1,G2127&lt;&gt;""),1,""))</f>
        <v/>
      </c>
      <c r="AI2127" s="28">
        <f t="shared" si="420"/>
        <v>46600814.041769922</v>
      </c>
      <c r="AJ2127" s="28">
        <f t="shared" si="421"/>
        <v>5956366.3435927089</v>
      </c>
      <c r="AK2127" s="29">
        <f t="shared" si="422"/>
        <v>0.1278167874546958</v>
      </c>
      <c r="AL2127" s="210"/>
      <c r="AM2127" s="210"/>
      <c r="AN2127" s="210"/>
      <c r="AO2127" s="210"/>
      <c r="AP2127" s="45" t="str">
        <f t="shared" si="423"/>
        <v>20224</v>
      </c>
      <c r="AQ2127" s="45" t="str">
        <f t="shared" si="424"/>
        <v>20224JPY</v>
      </c>
    </row>
    <row r="2128" spans="1:43" s="15" customFormat="1">
      <c r="A2128" s="208" t="s">
        <v>40</v>
      </c>
      <c r="B2128" s="209">
        <v>2022</v>
      </c>
      <c r="C2128" s="209">
        <v>1</v>
      </c>
      <c r="D2128" s="57" t="str">
        <f t="shared" si="414"/>
        <v>Q4</v>
      </c>
      <c r="E2128" s="208" t="s">
        <v>41</v>
      </c>
      <c r="F2128" s="209">
        <v>2022</v>
      </c>
      <c r="G2128" s="209">
        <v>4</v>
      </c>
      <c r="H2128" s="213"/>
      <c r="I2128" s="57" t="str">
        <f t="shared" si="416"/>
        <v>Q1</v>
      </c>
      <c r="J2128" s="204" t="s">
        <v>2083</v>
      </c>
      <c r="K2128" s="213" t="s">
        <v>983</v>
      </c>
      <c r="L2128" s="210" t="s">
        <v>55</v>
      </c>
      <c r="M2128" s="208" t="s">
        <v>47</v>
      </c>
      <c r="N2128" s="208">
        <v>1</v>
      </c>
      <c r="O2128" s="208"/>
      <c r="P2128" s="57" t="str">
        <f t="shared" si="417"/>
        <v>MAIN UNIT</v>
      </c>
      <c r="Q2128" s="208" t="s">
        <v>48</v>
      </c>
      <c r="R2128" s="208" t="s">
        <v>49</v>
      </c>
      <c r="S2128" s="208" t="s">
        <v>37</v>
      </c>
      <c r="T2128" s="208" t="s">
        <v>65</v>
      </c>
      <c r="U2128" s="208" t="s">
        <v>66</v>
      </c>
      <c r="V2128" s="208" t="s">
        <v>99</v>
      </c>
      <c r="W2128" s="208" t="s">
        <v>51</v>
      </c>
      <c r="X2128" s="34">
        <v>747200</v>
      </c>
      <c r="Y2128" s="215" t="str">
        <f t="shared" si="413"/>
        <v>1.13</v>
      </c>
      <c r="Z2128" s="26">
        <f t="shared" si="415"/>
        <v>747200</v>
      </c>
      <c r="AA2128" s="208">
        <v>1.22</v>
      </c>
      <c r="AB2128" s="35">
        <f t="shared" si="425"/>
        <v>806711.50442477886</v>
      </c>
      <c r="AC2128" s="27">
        <f t="shared" si="418"/>
        <v>166989.2814159292</v>
      </c>
      <c r="AD2128" s="212">
        <v>0.20699999999999999</v>
      </c>
      <c r="AE2128" s="211">
        <f t="shared" si="419"/>
        <v>0</v>
      </c>
      <c r="AF2128" s="211" t="str">
        <f>IF(AND(COUNTIFS($J$18:J2128,J2128)=1,AE2128=1),1,"")</f>
        <v/>
      </c>
      <c r="AG2128" s="211">
        <f>IF(C2128="","",IF(AND(COUNTIFS($J$18:J2128,J2128)=1,C2128&lt;&gt;""),1,""))</f>
        <v>1</v>
      </c>
      <c r="AH2128" s="211">
        <f>IF(G2128="","",IF(AND(COUNTIFS($J$18:J2128,J2128)=1,G2128&lt;&gt;""),1,""))</f>
        <v>1</v>
      </c>
      <c r="AI2128" s="28">
        <f t="shared" si="420"/>
        <v>46600814.041769922</v>
      </c>
      <c r="AJ2128" s="28">
        <f t="shared" si="421"/>
        <v>5956366.3435927089</v>
      </c>
      <c r="AK2128" s="29">
        <f t="shared" si="422"/>
        <v>0.1278167874546958</v>
      </c>
      <c r="AL2128" s="210"/>
      <c r="AM2128" s="210"/>
      <c r="AN2128" s="210"/>
      <c r="AO2128" s="210" t="s">
        <v>2084</v>
      </c>
      <c r="AP2128" s="45" t="str">
        <f t="shared" si="423"/>
        <v>20224</v>
      </c>
      <c r="AQ2128" s="45" t="str">
        <f t="shared" si="424"/>
        <v>20224RMB</v>
      </c>
    </row>
    <row r="2129" spans="1:43" s="15" customFormat="1">
      <c r="A2129" s="208" t="s">
        <v>40</v>
      </c>
      <c r="B2129" s="209">
        <v>2022</v>
      </c>
      <c r="C2129" s="209">
        <v>1</v>
      </c>
      <c r="D2129" s="57" t="str">
        <f t="shared" si="414"/>
        <v>Q4</v>
      </c>
      <c r="E2129" s="208" t="s">
        <v>41</v>
      </c>
      <c r="F2129" s="209">
        <v>2022</v>
      </c>
      <c r="G2129" s="209">
        <v>4</v>
      </c>
      <c r="H2129" s="213"/>
      <c r="I2129" s="57" t="str">
        <f t="shared" si="416"/>
        <v>Q1</v>
      </c>
      <c r="J2129" s="204" t="s">
        <v>2083</v>
      </c>
      <c r="K2129" s="213" t="s">
        <v>983</v>
      </c>
      <c r="L2129" s="210" t="s">
        <v>55</v>
      </c>
      <c r="M2129" s="208" t="s">
        <v>47</v>
      </c>
      <c r="N2129" s="208">
        <v>1</v>
      </c>
      <c r="O2129" s="208"/>
      <c r="P2129" s="57" t="str">
        <f t="shared" si="417"/>
        <v>MAIN UNIT</v>
      </c>
      <c r="Q2129" s="208" t="s">
        <v>48</v>
      </c>
      <c r="R2129" s="208" t="s">
        <v>49</v>
      </c>
      <c r="S2129" s="208" t="s">
        <v>37</v>
      </c>
      <c r="T2129" s="208" t="s">
        <v>65</v>
      </c>
      <c r="U2129" s="208" t="s">
        <v>66</v>
      </c>
      <c r="V2129" s="208" t="s">
        <v>99</v>
      </c>
      <c r="W2129" s="208" t="s">
        <v>51</v>
      </c>
      <c r="X2129" s="34">
        <v>747200</v>
      </c>
      <c r="Y2129" s="215" t="str">
        <f t="shared" si="413"/>
        <v>1.13</v>
      </c>
      <c r="Z2129" s="26">
        <f t="shared" si="415"/>
        <v>747200</v>
      </c>
      <c r="AA2129" s="208">
        <v>1.22</v>
      </c>
      <c r="AB2129" s="35">
        <f t="shared" si="425"/>
        <v>806711.50442477886</v>
      </c>
      <c r="AC2129" s="27">
        <f t="shared" si="418"/>
        <v>166989.2814159292</v>
      </c>
      <c r="AD2129" s="212">
        <v>0.20699999999999999</v>
      </c>
      <c r="AE2129" s="211">
        <f t="shared" si="419"/>
        <v>0</v>
      </c>
      <c r="AF2129" s="211" t="str">
        <f>IF(AND(COUNTIFS($J$18:J2129,J2129)=1,AE2129=1),1,"")</f>
        <v/>
      </c>
      <c r="AG2129" s="211" t="str">
        <f>IF(C2129="","",IF(AND(COUNTIFS($J$18:J2129,J2129)=1,C2129&lt;&gt;""),1,""))</f>
        <v/>
      </c>
      <c r="AH2129" s="211" t="str">
        <f>IF(G2129="","",IF(AND(COUNTIFS($J$18:J2129,J2129)=1,G2129&lt;&gt;""),1,""))</f>
        <v/>
      </c>
      <c r="AI2129" s="28">
        <f t="shared" si="420"/>
        <v>46600814.041769922</v>
      </c>
      <c r="AJ2129" s="28">
        <f t="shared" si="421"/>
        <v>5956366.3435927089</v>
      </c>
      <c r="AK2129" s="29">
        <f t="shared" si="422"/>
        <v>0.1278167874546958</v>
      </c>
      <c r="AL2129" s="210"/>
      <c r="AM2129" s="210"/>
      <c r="AN2129" s="210"/>
      <c r="AO2129" s="210" t="s">
        <v>2084</v>
      </c>
      <c r="AP2129" s="45" t="str">
        <f t="shared" si="423"/>
        <v>20224</v>
      </c>
      <c r="AQ2129" s="45" t="str">
        <f t="shared" si="424"/>
        <v>20224RMB</v>
      </c>
    </row>
    <row r="2130" spans="1:43" s="15" customFormat="1">
      <c r="A2130" s="208" t="s">
        <v>40</v>
      </c>
      <c r="B2130" s="209">
        <v>2022</v>
      </c>
      <c r="C2130" s="209">
        <v>1</v>
      </c>
      <c r="D2130" s="57" t="str">
        <f t="shared" si="414"/>
        <v>Q4</v>
      </c>
      <c r="E2130" s="208" t="s">
        <v>41</v>
      </c>
      <c r="F2130" s="209">
        <v>2022</v>
      </c>
      <c r="G2130" s="209">
        <v>4</v>
      </c>
      <c r="H2130" s="213"/>
      <c r="I2130" s="57" t="str">
        <f t="shared" si="416"/>
        <v>Q1</v>
      </c>
      <c r="J2130" s="204" t="s">
        <v>2083</v>
      </c>
      <c r="K2130" s="213" t="s">
        <v>983</v>
      </c>
      <c r="L2130" s="210" t="s">
        <v>55</v>
      </c>
      <c r="M2130" s="208" t="s">
        <v>47</v>
      </c>
      <c r="N2130" s="208">
        <v>1</v>
      </c>
      <c r="O2130" s="208"/>
      <c r="P2130" s="57" t="str">
        <f t="shared" si="417"/>
        <v>MAIN UNIT</v>
      </c>
      <c r="Q2130" s="208" t="s">
        <v>48</v>
      </c>
      <c r="R2130" s="208" t="s">
        <v>49</v>
      </c>
      <c r="S2130" s="208" t="s">
        <v>37</v>
      </c>
      <c r="T2130" s="208" t="s">
        <v>65</v>
      </c>
      <c r="U2130" s="208" t="s">
        <v>66</v>
      </c>
      <c r="V2130" s="208" t="s">
        <v>99</v>
      </c>
      <c r="W2130" s="208" t="s">
        <v>51</v>
      </c>
      <c r="X2130" s="34">
        <v>747200</v>
      </c>
      <c r="Y2130" s="215" t="str">
        <f t="shared" si="413"/>
        <v>1.13</v>
      </c>
      <c r="Z2130" s="26">
        <f t="shared" si="415"/>
        <v>747200</v>
      </c>
      <c r="AA2130" s="208">
        <v>1.22</v>
      </c>
      <c r="AB2130" s="35">
        <f t="shared" si="425"/>
        <v>806711.50442477886</v>
      </c>
      <c r="AC2130" s="27">
        <f t="shared" si="418"/>
        <v>166989.2814159292</v>
      </c>
      <c r="AD2130" s="212">
        <v>0.20699999999999999</v>
      </c>
      <c r="AE2130" s="211">
        <f t="shared" si="419"/>
        <v>0</v>
      </c>
      <c r="AF2130" s="211" t="str">
        <f>IF(AND(COUNTIFS($J$18:J2130,J2130)=1,AE2130=1),1,"")</f>
        <v/>
      </c>
      <c r="AG2130" s="211" t="str">
        <f>IF(C2130="","",IF(AND(COUNTIFS($J$18:J2130,J2130)=1,C2130&lt;&gt;""),1,""))</f>
        <v/>
      </c>
      <c r="AH2130" s="211" t="str">
        <f>IF(G2130="","",IF(AND(COUNTIFS($J$18:J2130,J2130)=1,G2130&lt;&gt;""),1,""))</f>
        <v/>
      </c>
      <c r="AI2130" s="28">
        <f t="shared" si="420"/>
        <v>46600814.041769922</v>
      </c>
      <c r="AJ2130" s="28">
        <f t="shared" si="421"/>
        <v>5956366.3435927089</v>
      </c>
      <c r="AK2130" s="29">
        <f t="shared" si="422"/>
        <v>0.1278167874546958</v>
      </c>
      <c r="AL2130" s="210"/>
      <c r="AM2130" s="210"/>
      <c r="AN2130" s="210"/>
      <c r="AO2130" s="210" t="s">
        <v>2084</v>
      </c>
      <c r="AP2130" s="45" t="str">
        <f t="shared" si="423"/>
        <v>20224</v>
      </c>
      <c r="AQ2130" s="45" t="str">
        <f t="shared" si="424"/>
        <v>20224RMB</v>
      </c>
    </row>
    <row r="2131" spans="1:43" s="15" customFormat="1">
      <c r="A2131" s="208" t="s">
        <v>40</v>
      </c>
      <c r="B2131" s="209">
        <v>2022</v>
      </c>
      <c r="C2131" s="209">
        <v>1</v>
      </c>
      <c r="D2131" s="57" t="str">
        <f t="shared" si="414"/>
        <v>Q4</v>
      </c>
      <c r="E2131" s="208" t="s">
        <v>41</v>
      </c>
      <c r="F2131" s="209">
        <v>2022</v>
      </c>
      <c r="G2131" s="209">
        <v>4</v>
      </c>
      <c r="H2131" s="213"/>
      <c r="I2131" s="57" t="str">
        <f t="shared" si="416"/>
        <v>Q1</v>
      </c>
      <c r="J2131" s="204" t="s">
        <v>2083</v>
      </c>
      <c r="K2131" s="213" t="s">
        <v>983</v>
      </c>
      <c r="L2131" s="210" t="s">
        <v>55</v>
      </c>
      <c r="M2131" s="208" t="s">
        <v>47</v>
      </c>
      <c r="N2131" s="208">
        <v>1</v>
      </c>
      <c r="O2131" s="208"/>
      <c r="P2131" s="57" t="str">
        <f t="shared" si="417"/>
        <v>MAIN UNIT</v>
      </c>
      <c r="Q2131" s="208" t="s">
        <v>48</v>
      </c>
      <c r="R2131" s="208" t="s">
        <v>49</v>
      </c>
      <c r="S2131" s="208" t="s">
        <v>37</v>
      </c>
      <c r="T2131" s="208" t="s">
        <v>65</v>
      </c>
      <c r="U2131" s="208" t="s">
        <v>66</v>
      </c>
      <c r="V2131" s="208" t="s">
        <v>99</v>
      </c>
      <c r="W2131" s="208" t="s">
        <v>51</v>
      </c>
      <c r="X2131" s="34">
        <v>747200</v>
      </c>
      <c r="Y2131" s="215" t="str">
        <f t="shared" si="413"/>
        <v>1.13</v>
      </c>
      <c r="Z2131" s="26">
        <f t="shared" si="415"/>
        <v>747200</v>
      </c>
      <c r="AA2131" s="208">
        <v>1.22</v>
      </c>
      <c r="AB2131" s="35">
        <f t="shared" si="425"/>
        <v>806711.50442477886</v>
      </c>
      <c r="AC2131" s="27">
        <f t="shared" si="418"/>
        <v>166989.2814159292</v>
      </c>
      <c r="AD2131" s="212">
        <v>0.20699999999999999</v>
      </c>
      <c r="AE2131" s="211">
        <f t="shared" si="419"/>
        <v>0</v>
      </c>
      <c r="AF2131" s="211" t="str">
        <f>IF(AND(COUNTIFS($J$18:J2131,J2131)=1,AE2131=1),1,"")</f>
        <v/>
      </c>
      <c r="AG2131" s="211" t="str">
        <f>IF(C2131="","",IF(AND(COUNTIFS($J$18:J2131,J2131)=1,C2131&lt;&gt;""),1,""))</f>
        <v/>
      </c>
      <c r="AH2131" s="211" t="str">
        <f>IF(G2131="","",IF(AND(COUNTIFS($J$18:J2131,J2131)=1,G2131&lt;&gt;""),1,""))</f>
        <v/>
      </c>
      <c r="AI2131" s="28">
        <f t="shared" si="420"/>
        <v>46600814.041769922</v>
      </c>
      <c r="AJ2131" s="28">
        <f t="shared" si="421"/>
        <v>5956366.3435927089</v>
      </c>
      <c r="AK2131" s="29">
        <f t="shared" si="422"/>
        <v>0.1278167874546958</v>
      </c>
      <c r="AL2131" s="210"/>
      <c r="AM2131" s="210"/>
      <c r="AN2131" s="210"/>
      <c r="AO2131" s="210" t="s">
        <v>2084</v>
      </c>
      <c r="AP2131" s="45" t="str">
        <f t="shared" si="423"/>
        <v>20224</v>
      </c>
      <c r="AQ2131" s="45" t="str">
        <f t="shared" si="424"/>
        <v>20224RMB</v>
      </c>
    </row>
    <row r="2132" spans="1:43" s="15" customFormat="1">
      <c r="A2132" s="208" t="s">
        <v>40</v>
      </c>
      <c r="B2132" s="209">
        <v>2022</v>
      </c>
      <c r="C2132" s="209">
        <v>1</v>
      </c>
      <c r="D2132" s="57" t="str">
        <f t="shared" si="414"/>
        <v>Q4</v>
      </c>
      <c r="E2132" s="208" t="s">
        <v>41</v>
      </c>
      <c r="F2132" s="209">
        <v>2022</v>
      </c>
      <c r="G2132" s="209">
        <v>4</v>
      </c>
      <c r="H2132" s="213"/>
      <c r="I2132" s="57" t="str">
        <f t="shared" si="416"/>
        <v>Q1</v>
      </c>
      <c r="J2132" s="204" t="s">
        <v>2083</v>
      </c>
      <c r="K2132" s="213" t="s">
        <v>983</v>
      </c>
      <c r="L2132" s="210" t="s">
        <v>55</v>
      </c>
      <c r="M2132" s="208" t="s">
        <v>47</v>
      </c>
      <c r="N2132" s="208">
        <v>1</v>
      </c>
      <c r="O2132" s="208"/>
      <c r="P2132" s="57" t="str">
        <f t="shared" si="417"/>
        <v>MAIN UNIT</v>
      </c>
      <c r="Q2132" s="208" t="s">
        <v>48</v>
      </c>
      <c r="R2132" s="208" t="s">
        <v>49</v>
      </c>
      <c r="S2132" s="208" t="s">
        <v>37</v>
      </c>
      <c r="T2132" s="208" t="s">
        <v>65</v>
      </c>
      <c r="U2132" s="208" t="s">
        <v>66</v>
      </c>
      <c r="V2132" s="208" t="s">
        <v>99</v>
      </c>
      <c r="W2132" s="208" t="s">
        <v>51</v>
      </c>
      <c r="X2132" s="34">
        <v>747200</v>
      </c>
      <c r="Y2132" s="215" t="str">
        <f t="shared" si="413"/>
        <v>1.13</v>
      </c>
      <c r="Z2132" s="26">
        <f t="shared" si="415"/>
        <v>747200</v>
      </c>
      <c r="AA2132" s="208">
        <v>1.22</v>
      </c>
      <c r="AB2132" s="35">
        <f t="shared" si="425"/>
        <v>806711.50442477886</v>
      </c>
      <c r="AC2132" s="27">
        <f t="shared" si="418"/>
        <v>166989.2814159292</v>
      </c>
      <c r="AD2132" s="212">
        <v>0.20699999999999999</v>
      </c>
      <c r="AE2132" s="211">
        <f t="shared" si="419"/>
        <v>0</v>
      </c>
      <c r="AF2132" s="211" t="str">
        <f>IF(AND(COUNTIFS($J$18:J2132,J2132)=1,AE2132=1),1,"")</f>
        <v/>
      </c>
      <c r="AG2132" s="211" t="str">
        <f>IF(C2132="","",IF(AND(COUNTIFS($J$18:J2132,J2132)=1,C2132&lt;&gt;""),1,""))</f>
        <v/>
      </c>
      <c r="AH2132" s="211" t="str">
        <f>IF(G2132="","",IF(AND(COUNTIFS($J$18:J2132,J2132)=1,G2132&lt;&gt;""),1,""))</f>
        <v/>
      </c>
      <c r="AI2132" s="28">
        <f t="shared" si="420"/>
        <v>46600814.041769922</v>
      </c>
      <c r="AJ2132" s="28">
        <f t="shared" si="421"/>
        <v>5956366.3435927089</v>
      </c>
      <c r="AK2132" s="29">
        <f t="shared" si="422"/>
        <v>0.1278167874546958</v>
      </c>
      <c r="AL2132" s="210"/>
      <c r="AM2132" s="210"/>
      <c r="AN2132" s="210"/>
      <c r="AO2132" s="210" t="s">
        <v>2084</v>
      </c>
      <c r="AP2132" s="45" t="str">
        <f t="shared" si="423"/>
        <v>20224</v>
      </c>
      <c r="AQ2132" s="45" t="str">
        <f t="shared" si="424"/>
        <v>20224RMB</v>
      </c>
    </row>
    <row r="2133" spans="1:43" s="15" customFormat="1">
      <c r="A2133" s="208" t="s">
        <v>40</v>
      </c>
      <c r="B2133" s="209">
        <v>2022</v>
      </c>
      <c r="C2133" s="209">
        <v>1</v>
      </c>
      <c r="D2133" s="57" t="str">
        <f t="shared" si="414"/>
        <v>Q4</v>
      </c>
      <c r="E2133" s="208" t="s">
        <v>41</v>
      </c>
      <c r="F2133" s="209">
        <v>2022</v>
      </c>
      <c r="G2133" s="209">
        <v>4</v>
      </c>
      <c r="H2133" s="213"/>
      <c r="I2133" s="57" t="str">
        <f t="shared" si="416"/>
        <v>Q1</v>
      </c>
      <c r="J2133" s="204" t="s">
        <v>2085</v>
      </c>
      <c r="K2133" s="213" t="s">
        <v>2086</v>
      </c>
      <c r="L2133" s="210" t="s">
        <v>55</v>
      </c>
      <c r="M2133" s="208" t="s">
        <v>47</v>
      </c>
      <c r="N2133" s="208">
        <v>1</v>
      </c>
      <c r="O2133" s="208"/>
      <c r="P2133" s="57" t="str">
        <f t="shared" si="417"/>
        <v>MAIN UNIT</v>
      </c>
      <c r="Q2133" s="208" t="s">
        <v>56</v>
      </c>
      <c r="R2133" s="208" t="s">
        <v>49</v>
      </c>
      <c r="S2133" s="208" t="s">
        <v>36</v>
      </c>
      <c r="T2133" s="208" t="s">
        <v>65</v>
      </c>
      <c r="U2133" s="208" t="s">
        <v>66</v>
      </c>
      <c r="V2133" s="208" t="s">
        <v>119</v>
      </c>
      <c r="W2133" s="208" t="s">
        <v>51</v>
      </c>
      <c r="X2133" s="34">
        <v>600000</v>
      </c>
      <c r="Y2133" s="215" t="str">
        <f t="shared" si="413"/>
        <v>1.13</v>
      </c>
      <c r="Z2133" s="26">
        <f t="shared" si="415"/>
        <v>600000</v>
      </c>
      <c r="AA2133" s="208">
        <v>1.22</v>
      </c>
      <c r="AB2133" s="35">
        <f t="shared" si="425"/>
        <v>647787.61061946908</v>
      </c>
      <c r="AC2133" s="27">
        <f t="shared" si="418"/>
        <v>184813.80530973454</v>
      </c>
      <c r="AD2133" s="212">
        <v>0.2853</v>
      </c>
      <c r="AE2133" s="211">
        <f t="shared" si="419"/>
        <v>1</v>
      </c>
      <c r="AF2133" s="211">
        <f>IF(AND(COUNTIFS($J$18:J2133,J2133)=1,AE2133=1),1,"")</f>
        <v>1</v>
      </c>
      <c r="AG2133" s="211">
        <f>IF(C2133="","",IF(AND(COUNTIFS($J$18:J2133,J2133)=1,C2133&lt;&gt;""),1,""))</f>
        <v>1</v>
      </c>
      <c r="AH2133" s="211">
        <f>IF(G2133="","",IF(AND(COUNTIFS($J$18:J2133,J2133)=1,G2133&lt;&gt;""),1,""))</f>
        <v>1</v>
      </c>
      <c r="AI2133" s="28">
        <f t="shared" si="420"/>
        <v>46600814.041769922</v>
      </c>
      <c r="AJ2133" s="28">
        <f t="shared" si="421"/>
        <v>5956366.3435927089</v>
      </c>
      <c r="AK2133" s="29">
        <f t="shared" si="422"/>
        <v>0.1278167874546958</v>
      </c>
      <c r="AL2133" s="210"/>
      <c r="AM2133" s="210"/>
      <c r="AN2133" s="210"/>
      <c r="AO2133" s="210"/>
      <c r="AP2133" s="45" t="str">
        <f t="shared" si="423"/>
        <v>20224</v>
      </c>
      <c r="AQ2133" s="45" t="str">
        <f t="shared" si="424"/>
        <v>20224RMB</v>
      </c>
    </row>
    <row r="2134" spans="1:43" s="15" customFormat="1">
      <c r="A2134" s="208" t="s">
        <v>40</v>
      </c>
      <c r="B2134" s="209">
        <v>2022</v>
      </c>
      <c r="C2134" s="209">
        <v>2</v>
      </c>
      <c r="D2134" s="57" t="str">
        <f t="shared" si="414"/>
        <v>Q4</v>
      </c>
      <c r="E2134" s="208" t="s">
        <v>41</v>
      </c>
      <c r="F2134" s="209">
        <v>2022</v>
      </c>
      <c r="G2134" s="209">
        <v>4</v>
      </c>
      <c r="H2134" s="213"/>
      <c r="I2134" s="57" t="str">
        <f t="shared" si="416"/>
        <v>Q1</v>
      </c>
      <c r="J2134" s="204" t="s">
        <v>2087</v>
      </c>
      <c r="K2134" s="213" t="s">
        <v>2088</v>
      </c>
      <c r="L2134" s="210" t="s">
        <v>79</v>
      </c>
      <c r="M2134" s="208" t="s">
        <v>47</v>
      </c>
      <c r="N2134" s="208">
        <v>1</v>
      </c>
      <c r="O2134" s="208"/>
      <c r="P2134" s="57" t="str">
        <f t="shared" si="417"/>
        <v>MAIN UNIT</v>
      </c>
      <c r="Q2134" s="208" t="s">
        <v>56</v>
      </c>
      <c r="R2134" s="208" t="s">
        <v>2071</v>
      </c>
      <c r="S2134" s="208" t="s">
        <v>39</v>
      </c>
      <c r="T2134" s="208" t="s">
        <v>130</v>
      </c>
      <c r="U2134" s="208" t="s">
        <v>1013</v>
      </c>
      <c r="V2134" s="208" t="s">
        <v>132</v>
      </c>
      <c r="W2134" s="208" t="s">
        <v>51</v>
      </c>
      <c r="X2134" s="34">
        <v>1000000</v>
      </c>
      <c r="Y2134" s="215" t="str">
        <f t="shared" si="413"/>
        <v>1.13</v>
      </c>
      <c r="Z2134" s="26">
        <f t="shared" si="415"/>
        <v>1000000</v>
      </c>
      <c r="AA2134" s="208">
        <v>1.22</v>
      </c>
      <c r="AB2134" s="35">
        <f t="shared" si="425"/>
        <v>1079646.0176991152</v>
      </c>
      <c r="AC2134" s="27">
        <f t="shared" si="418"/>
        <v>183539.82300884961</v>
      </c>
      <c r="AD2134" s="212">
        <v>0.17</v>
      </c>
      <c r="AE2134" s="211">
        <f t="shared" si="419"/>
        <v>1</v>
      </c>
      <c r="AF2134" s="211">
        <f>IF(AND(COUNTIFS($J$18:J2134,J2134)=1,AE2134=1),1,"")</f>
        <v>1</v>
      </c>
      <c r="AG2134" s="211">
        <f>IF(C2134="","",IF(AND(COUNTIFS($J$18:J2134,J2134)=1,C2134&lt;&gt;""),1,""))</f>
        <v>1</v>
      </c>
      <c r="AH2134" s="211">
        <f>IF(G2134="","",IF(AND(COUNTIFS($J$18:J2134,J2134)=1,G2134&lt;&gt;""),1,""))</f>
        <v>1</v>
      </c>
      <c r="AI2134" s="28">
        <f t="shared" si="420"/>
        <v>46600814.041769922</v>
      </c>
      <c r="AJ2134" s="28">
        <f t="shared" si="421"/>
        <v>5956366.3435927089</v>
      </c>
      <c r="AK2134" s="29">
        <f t="shared" si="422"/>
        <v>0.1278167874546958</v>
      </c>
      <c r="AL2134" s="210"/>
      <c r="AM2134" s="210"/>
      <c r="AN2134" s="210"/>
      <c r="AO2134" s="210"/>
      <c r="AP2134" s="45" t="str">
        <f t="shared" si="423"/>
        <v>20224</v>
      </c>
      <c r="AQ2134" s="45" t="str">
        <f t="shared" si="424"/>
        <v>20224RMB</v>
      </c>
    </row>
    <row r="2135" spans="1:43" s="15" customFormat="1">
      <c r="A2135" s="208" t="s">
        <v>40</v>
      </c>
      <c r="B2135" s="209">
        <v>2022</v>
      </c>
      <c r="C2135" s="209">
        <v>2</v>
      </c>
      <c r="D2135" s="57" t="str">
        <f t="shared" si="414"/>
        <v>Q4</v>
      </c>
      <c r="E2135" s="208" t="s">
        <v>41</v>
      </c>
      <c r="F2135" s="209">
        <v>2022</v>
      </c>
      <c r="G2135" s="209">
        <v>4</v>
      </c>
      <c r="H2135" s="213"/>
      <c r="I2135" s="57" t="str">
        <f t="shared" si="416"/>
        <v>Q1</v>
      </c>
      <c r="J2135" s="204" t="s">
        <v>2087</v>
      </c>
      <c r="K2135" s="213" t="s">
        <v>2088</v>
      </c>
      <c r="L2135" s="210" t="s">
        <v>55</v>
      </c>
      <c r="M2135" s="208" t="s">
        <v>47</v>
      </c>
      <c r="N2135" s="208">
        <v>1</v>
      </c>
      <c r="O2135" s="208"/>
      <c r="P2135" s="57" t="str">
        <f t="shared" si="417"/>
        <v>MAIN UNIT</v>
      </c>
      <c r="Q2135" s="208" t="s">
        <v>56</v>
      </c>
      <c r="R2135" s="208" t="s">
        <v>2071</v>
      </c>
      <c r="S2135" s="208" t="s">
        <v>39</v>
      </c>
      <c r="T2135" s="208" t="s">
        <v>130</v>
      </c>
      <c r="U2135" s="208" t="s">
        <v>1013</v>
      </c>
      <c r="V2135" s="208" t="s">
        <v>132</v>
      </c>
      <c r="W2135" s="208" t="s">
        <v>51</v>
      </c>
      <c r="X2135" s="34">
        <v>810000</v>
      </c>
      <c r="Y2135" s="215" t="str">
        <f t="shared" si="413"/>
        <v>1.13</v>
      </c>
      <c r="Z2135" s="26">
        <f t="shared" si="415"/>
        <v>810000</v>
      </c>
      <c r="AA2135" s="208">
        <v>1.22</v>
      </c>
      <c r="AB2135" s="35">
        <f t="shared" si="425"/>
        <v>874513.27433628333</v>
      </c>
      <c r="AC2135" s="27">
        <f t="shared" si="418"/>
        <v>148667.25663716818</v>
      </c>
      <c r="AD2135" s="212">
        <v>0.17</v>
      </c>
      <c r="AE2135" s="211">
        <f t="shared" si="419"/>
        <v>1</v>
      </c>
      <c r="AF2135" s="211" t="str">
        <f>IF(AND(COUNTIFS($J$18:J2135,J2135)=1,AE2135=1),1,"")</f>
        <v/>
      </c>
      <c r="AG2135" s="211" t="str">
        <f>IF(C2135="","",IF(AND(COUNTIFS($J$18:J2135,J2135)=1,C2135&lt;&gt;""),1,""))</f>
        <v/>
      </c>
      <c r="AH2135" s="211" t="str">
        <f>IF(G2135="","",IF(AND(COUNTIFS($J$18:J2135,J2135)=1,G2135&lt;&gt;""),1,""))</f>
        <v/>
      </c>
      <c r="AI2135" s="28">
        <f t="shared" si="420"/>
        <v>46600814.041769922</v>
      </c>
      <c r="AJ2135" s="28">
        <f t="shared" si="421"/>
        <v>5956366.3435927089</v>
      </c>
      <c r="AK2135" s="29">
        <f t="shared" si="422"/>
        <v>0.1278167874546958</v>
      </c>
      <c r="AL2135" s="210"/>
      <c r="AM2135" s="210"/>
      <c r="AN2135" s="210"/>
      <c r="AO2135" s="210"/>
      <c r="AP2135" s="45" t="str">
        <f t="shared" si="423"/>
        <v>20224</v>
      </c>
      <c r="AQ2135" s="45" t="str">
        <f t="shared" si="424"/>
        <v>20224RMB</v>
      </c>
    </row>
    <row r="2136" spans="1:43" s="15" customFormat="1">
      <c r="A2136" s="208" t="s">
        <v>40</v>
      </c>
      <c r="B2136" s="209">
        <v>2022</v>
      </c>
      <c r="C2136" s="209">
        <v>3</v>
      </c>
      <c r="D2136" s="57" t="str">
        <f t="shared" si="414"/>
        <v>Q4</v>
      </c>
      <c r="E2136" s="208" t="s">
        <v>41</v>
      </c>
      <c r="F2136" s="209">
        <v>2022</v>
      </c>
      <c r="G2136" s="209">
        <v>4</v>
      </c>
      <c r="H2136" s="213"/>
      <c r="I2136" s="57" t="str">
        <f t="shared" si="416"/>
        <v>Q1</v>
      </c>
      <c r="J2136" s="204" t="s">
        <v>2089</v>
      </c>
      <c r="K2136" s="213" t="s">
        <v>2090</v>
      </c>
      <c r="L2136" s="210" t="s">
        <v>79</v>
      </c>
      <c r="M2136" s="208" t="s">
        <v>47</v>
      </c>
      <c r="N2136" s="208">
        <v>1</v>
      </c>
      <c r="O2136" s="208"/>
      <c r="P2136" s="57" t="str">
        <f t="shared" si="417"/>
        <v>MAIN UNIT</v>
      </c>
      <c r="Q2136" s="208" t="s">
        <v>48</v>
      </c>
      <c r="R2136" s="208" t="s">
        <v>49</v>
      </c>
      <c r="S2136" s="208" t="s">
        <v>37</v>
      </c>
      <c r="T2136" s="208" t="s">
        <v>65</v>
      </c>
      <c r="U2136" s="208" t="s">
        <v>66</v>
      </c>
      <c r="V2136" s="208" t="s">
        <v>114</v>
      </c>
      <c r="W2136" s="208" t="s">
        <v>51</v>
      </c>
      <c r="X2136" s="34">
        <v>900000</v>
      </c>
      <c r="Y2136" s="215" t="str">
        <f t="shared" si="413"/>
        <v>1.13</v>
      </c>
      <c r="Z2136" s="26">
        <f t="shared" si="415"/>
        <v>900000</v>
      </c>
      <c r="AA2136" s="208">
        <v>1.22</v>
      </c>
      <c r="AB2136" s="35">
        <f t="shared" si="425"/>
        <v>971681.41592920362</v>
      </c>
      <c r="AC2136" s="27">
        <f t="shared" si="418"/>
        <v>102415.22123893806</v>
      </c>
      <c r="AD2136" s="212">
        <v>0.10539999999999999</v>
      </c>
      <c r="AE2136" s="211">
        <f t="shared" si="419"/>
        <v>0</v>
      </c>
      <c r="AF2136" s="211" t="str">
        <f>IF(AND(COUNTIFS($J$18:J2136,J2136)=1,AE2136=1),1,"")</f>
        <v/>
      </c>
      <c r="AG2136" s="211">
        <f>IF(C2136="","",IF(AND(COUNTIFS($J$18:J2136,J2136)=1,C2136&lt;&gt;""),1,""))</f>
        <v>1</v>
      </c>
      <c r="AH2136" s="211">
        <f>IF(G2136="","",IF(AND(COUNTIFS($J$18:J2136,J2136)=1,G2136&lt;&gt;""),1,""))</f>
        <v>1</v>
      </c>
      <c r="AI2136" s="28">
        <f t="shared" si="420"/>
        <v>46600814.041769922</v>
      </c>
      <c r="AJ2136" s="28">
        <f t="shared" si="421"/>
        <v>5956366.3435927089</v>
      </c>
      <c r="AK2136" s="29">
        <f t="shared" si="422"/>
        <v>0.1278167874546958</v>
      </c>
      <c r="AL2136" s="210"/>
      <c r="AM2136" s="210"/>
      <c r="AN2136" s="210"/>
      <c r="AO2136" s="210" t="s">
        <v>2084</v>
      </c>
      <c r="AP2136" s="45" t="str">
        <f t="shared" si="423"/>
        <v>20224</v>
      </c>
      <c r="AQ2136" s="45" t="str">
        <f t="shared" si="424"/>
        <v>20224RMB</v>
      </c>
    </row>
    <row r="2137" spans="1:43" s="15" customFormat="1">
      <c r="A2137" s="208" t="s">
        <v>40</v>
      </c>
      <c r="B2137" s="209">
        <v>2022</v>
      </c>
      <c r="C2137" s="209">
        <v>1</v>
      </c>
      <c r="D2137" s="57" t="str">
        <f t="shared" si="414"/>
        <v>Q4</v>
      </c>
      <c r="E2137" s="208" t="s">
        <v>41</v>
      </c>
      <c r="F2137" s="209">
        <v>2022</v>
      </c>
      <c r="G2137" s="209">
        <v>5</v>
      </c>
      <c r="H2137" s="213"/>
      <c r="I2137" s="57" t="str">
        <f t="shared" si="416"/>
        <v>Q1</v>
      </c>
      <c r="J2137" s="204" t="s">
        <v>2091</v>
      </c>
      <c r="K2137" s="213" t="s">
        <v>2016</v>
      </c>
      <c r="L2137" s="210" t="s">
        <v>55</v>
      </c>
      <c r="M2137" s="208" t="s">
        <v>47</v>
      </c>
      <c r="N2137" s="208">
        <v>1</v>
      </c>
      <c r="O2137" s="208"/>
      <c r="P2137" s="57" t="str">
        <f t="shared" si="417"/>
        <v>MAIN UNIT</v>
      </c>
      <c r="Q2137" s="208" t="s">
        <v>463</v>
      </c>
      <c r="R2137" s="208" t="s">
        <v>49</v>
      </c>
      <c r="S2137" s="208" t="s">
        <v>38</v>
      </c>
      <c r="T2137" s="208" t="s">
        <v>894</v>
      </c>
      <c r="U2137" s="208" t="s">
        <v>137</v>
      </c>
      <c r="V2137" s="208" t="s">
        <v>480</v>
      </c>
      <c r="W2137" s="208" t="s">
        <v>51</v>
      </c>
      <c r="X2137" s="34">
        <v>1225000</v>
      </c>
      <c r="Y2137" s="215" t="str">
        <f t="shared" si="413"/>
        <v>1.13</v>
      </c>
      <c r="Z2137" s="26">
        <f t="shared" si="415"/>
        <v>1225000</v>
      </c>
      <c r="AA2137" s="208">
        <v>1.1950000000000001</v>
      </c>
      <c r="AB2137" s="35">
        <f t="shared" si="425"/>
        <v>1295464.6017699116</v>
      </c>
      <c r="AC2137" s="27">
        <f t="shared" si="418"/>
        <v>226706.30530973451</v>
      </c>
      <c r="AD2137" s="212">
        <v>0.17499999999999999</v>
      </c>
      <c r="AE2137" s="211">
        <f t="shared" si="419"/>
        <v>0</v>
      </c>
      <c r="AF2137" s="211" t="str">
        <f>IF(AND(COUNTIFS($J$18:J2137,J2137)=1,AE2137=1),1,"")</f>
        <v/>
      </c>
      <c r="AG2137" s="211">
        <f>IF(C2137="","",IF(AND(COUNTIFS($J$18:J2137,J2137)=1,C2137&lt;&gt;""),1,""))</f>
        <v>1</v>
      </c>
      <c r="AH2137" s="211">
        <f>IF(G2137="","",IF(AND(COUNTIFS($J$18:J2137,J2137)=1,G2137&lt;&gt;""),1,""))</f>
        <v>1</v>
      </c>
      <c r="AI2137" s="28">
        <f t="shared" si="420"/>
        <v>44014086.982070781</v>
      </c>
      <c r="AJ2137" s="28">
        <f t="shared" si="421"/>
        <v>6419974.022188928</v>
      </c>
      <c r="AK2137" s="29">
        <f t="shared" si="422"/>
        <v>0.14586180158193707</v>
      </c>
      <c r="AL2137" s="210"/>
      <c r="AM2137" s="210"/>
      <c r="AN2137" s="210"/>
      <c r="AO2137" s="210"/>
      <c r="AP2137" s="45" t="str">
        <f t="shared" si="423"/>
        <v>20225</v>
      </c>
      <c r="AQ2137" s="45" t="str">
        <f t="shared" si="424"/>
        <v>20225RMB</v>
      </c>
    </row>
    <row r="2138" spans="1:43" s="15" customFormat="1">
      <c r="A2138" s="208" t="s">
        <v>40</v>
      </c>
      <c r="B2138" s="209">
        <v>2022</v>
      </c>
      <c r="C2138" s="209">
        <v>1</v>
      </c>
      <c r="D2138" s="57" t="str">
        <f t="shared" si="414"/>
        <v>Q4</v>
      </c>
      <c r="E2138" s="208" t="s">
        <v>41</v>
      </c>
      <c r="F2138" s="209">
        <v>2022</v>
      </c>
      <c r="G2138" s="209">
        <v>5</v>
      </c>
      <c r="H2138" s="213"/>
      <c r="I2138" s="57" t="str">
        <f t="shared" si="416"/>
        <v>Q1</v>
      </c>
      <c r="J2138" s="204" t="s">
        <v>2092</v>
      </c>
      <c r="K2138" s="213" t="s">
        <v>1373</v>
      </c>
      <c r="L2138" s="210" t="s">
        <v>79</v>
      </c>
      <c r="M2138" s="208" t="s">
        <v>47</v>
      </c>
      <c r="N2138" s="208">
        <v>1</v>
      </c>
      <c r="O2138" s="208"/>
      <c r="P2138" s="57" t="str">
        <f t="shared" si="417"/>
        <v>MAIN UNIT</v>
      </c>
      <c r="Q2138" s="208" t="s">
        <v>48</v>
      </c>
      <c r="R2138" s="208" t="s">
        <v>49</v>
      </c>
      <c r="S2138" s="208" t="s">
        <v>36</v>
      </c>
      <c r="T2138" s="208" t="s">
        <v>65</v>
      </c>
      <c r="U2138" s="208" t="s">
        <v>66</v>
      </c>
      <c r="V2138" s="208" t="s">
        <v>1343</v>
      </c>
      <c r="W2138" s="208" t="s">
        <v>96</v>
      </c>
      <c r="X2138" s="34">
        <v>18000000</v>
      </c>
      <c r="Y2138" s="215" t="str">
        <f t="shared" si="413"/>
        <v>1</v>
      </c>
      <c r="Z2138" s="26">
        <f t="shared" si="415"/>
        <v>18000000</v>
      </c>
      <c r="AA2138" s="208">
        <v>6.2799999999999995E-2</v>
      </c>
      <c r="AB2138" s="35">
        <f t="shared" si="425"/>
        <v>1130400</v>
      </c>
      <c r="AC2138" s="27">
        <f t="shared" si="418"/>
        <v>158934.24</v>
      </c>
      <c r="AD2138" s="212">
        <v>0.1406</v>
      </c>
      <c r="AE2138" s="211">
        <f t="shared" si="419"/>
        <v>0</v>
      </c>
      <c r="AF2138" s="211" t="str">
        <f>IF(AND(COUNTIFS($J$18:J2138,J2138)=1,AE2138=1),1,"")</f>
        <v/>
      </c>
      <c r="AG2138" s="211">
        <f>IF(C2138="","",IF(AND(COUNTIFS($J$18:J2138,J2138)=1,C2138&lt;&gt;""),1,""))</f>
        <v>1</v>
      </c>
      <c r="AH2138" s="211">
        <f>IF(G2138="","",IF(AND(COUNTIFS($J$18:J2138,J2138)=1,G2138&lt;&gt;""),1,""))</f>
        <v>1</v>
      </c>
      <c r="AI2138" s="28">
        <f t="shared" si="420"/>
        <v>44014086.982070781</v>
      </c>
      <c r="AJ2138" s="28">
        <f t="shared" si="421"/>
        <v>6419974.022188928</v>
      </c>
      <c r="AK2138" s="29">
        <f t="shared" si="422"/>
        <v>0.14586180158193707</v>
      </c>
      <c r="AL2138" s="210"/>
      <c r="AM2138" s="210"/>
      <c r="AN2138" s="210"/>
      <c r="AO2138" s="210"/>
      <c r="AP2138" s="45" t="str">
        <f t="shared" si="423"/>
        <v>20225</v>
      </c>
      <c r="AQ2138" s="45" t="str">
        <f t="shared" si="424"/>
        <v>20225JPY</v>
      </c>
    </row>
    <row r="2139" spans="1:43" s="15" customFormat="1">
      <c r="A2139" s="208" t="s">
        <v>40</v>
      </c>
      <c r="B2139" s="209">
        <v>2022</v>
      </c>
      <c r="C2139" s="209">
        <v>1</v>
      </c>
      <c r="D2139" s="57" t="str">
        <f t="shared" si="414"/>
        <v>Q4</v>
      </c>
      <c r="E2139" s="208" t="s">
        <v>41</v>
      </c>
      <c r="F2139" s="209">
        <v>2022</v>
      </c>
      <c r="G2139" s="209">
        <v>5</v>
      </c>
      <c r="H2139" s="213"/>
      <c r="I2139" s="57" t="str">
        <f t="shared" si="416"/>
        <v>Q1</v>
      </c>
      <c r="J2139" s="204" t="s">
        <v>2092</v>
      </c>
      <c r="K2139" s="213" t="s">
        <v>1373</v>
      </c>
      <c r="L2139" s="210" t="s">
        <v>79</v>
      </c>
      <c r="M2139" s="208" t="s">
        <v>47</v>
      </c>
      <c r="N2139" s="208">
        <v>1</v>
      </c>
      <c r="O2139" s="208"/>
      <c r="P2139" s="57" t="str">
        <f t="shared" si="417"/>
        <v>MAIN UNIT</v>
      </c>
      <c r="Q2139" s="208" t="s">
        <v>48</v>
      </c>
      <c r="R2139" s="208" t="s">
        <v>49</v>
      </c>
      <c r="S2139" s="208" t="s">
        <v>36</v>
      </c>
      <c r="T2139" s="208" t="s">
        <v>65</v>
      </c>
      <c r="U2139" s="208" t="s">
        <v>66</v>
      </c>
      <c r="V2139" s="208" t="s">
        <v>1343</v>
      </c>
      <c r="W2139" s="208" t="s">
        <v>96</v>
      </c>
      <c r="X2139" s="34">
        <v>18000000</v>
      </c>
      <c r="Y2139" s="215" t="str">
        <f t="shared" ref="Y2139:Y2202" si="426">IF(W2139="RMB","1.13", "1")</f>
        <v>1</v>
      </c>
      <c r="Z2139" s="26">
        <f t="shared" si="415"/>
        <v>18000000</v>
      </c>
      <c r="AA2139" s="208">
        <v>6.2799999999999995E-2</v>
      </c>
      <c r="AB2139" s="35">
        <f t="shared" si="425"/>
        <v>1130400</v>
      </c>
      <c r="AC2139" s="27">
        <f t="shared" si="418"/>
        <v>158934.24</v>
      </c>
      <c r="AD2139" s="212">
        <v>0.1406</v>
      </c>
      <c r="AE2139" s="211">
        <f t="shared" si="419"/>
        <v>0</v>
      </c>
      <c r="AF2139" s="211" t="str">
        <f>IF(AND(COUNTIFS($J$18:J2139,J2139)=1,AE2139=1),1,"")</f>
        <v/>
      </c>
      <c r="AG2139" s="211" t="str">
        <f>IF(C2139="","",IF(AND(COUNTIFS($J$18:J2139,J2139)=1,C2139&lt;&gt;""),1,""))</f>
        <v/>
      </c>
      <c r="AH2139" s="211" t="str">
        <f>IF(G2139="","",IF(AND(COUNTIFS($J$18:J2139,J2139)=1,G2139&lt;&gt;""),1,""))</f>
        <v/>
      </c>
      <c r="AI2139" s="28">
        <f t="shared" si="420"/>
        <v>44014086.982070781</v>
      </c>
      <c r="AJ2139" s="28">
        <f t="shared" si="421"/>
        <v>6419974.022188928</v>
      </c>
      <c r="AK2139" s="29">
        <f t="shared" si="422"/>
        <v>0.14586180158193707</v>
      </c>
      <c r="AL2139" s="210"/>
      <c r="AM2139" s="210"/>
      <c r="AN2139" s="210"/>
      <c r="AO2139" s="210"/>
      <c r="AP2139" s="45" t="str">
        <f t="shared" si="423"/>
        <v>20225</v>
      </c>
      <c r="AQ2139" s="45" t="str">
        <f t="shared" si="424"/>
        <v>20225JPY</v>
      </c>
    </row>
    <row r="2140" spans="1:43" s="15" customFormat="1">
      <c r="A2140" s="208" t="s">
        <v>40</v>
      </c>
      <c r="B2140" s="209">
        <v>2022</v>
      </c>
      <c r="C2140" s="209">
        <v>1</v>
      </c>
      <c r="D2140" s="57" t="str">
        <f t="shared" si="414"/>
        <v>Q4</v>
      </c>
      <c r="E2140" s="208" t="s">
        <v>41</v>
      </c>
      <c r="F2140" s="209">
        <v>2022</v>
      </c>
      <c r="G2140" s="209">
        <v>5</v>
      </c>
      <c r="H2140" s="213"/>
      <c r="I2140" s="57" t="str">
        <f t="shared" si="416"/>
        <v>Q1</v>
      </c>
      <c r="J2140" s="204" t="s">
        <v>2092</v>
      </c>
      <c r="K2140" s="213" t="s">
        <v>1373</v>
      </c>
      <c r="L2140" s="210" t="s">
        <v>55</v>
      </c>
      <c r="M2140" s="208" t="s">
        <v>47</v>
      </c>
      <c r="N2140" s="208">
        <v>1</v>
      </c>
      <c r="O2140" s="208"/>
      <c r="P2140" s="57" t="str">
        <f t="shared" si="417"/>
        <v>MAIN UNIT</v>
      </c>
      <c r="Q2140" s="208" t="s">
        <v>48</v>
      </c>
      <c r="R2140" s="208" t="s">
        <v>49</v>
      </c>
      <c r="S2140" s="208" t="s">
        <v>36</v>
      </c>
      <c r="T2140" s="208" t="s">
        <v>65</v>
      </c>
      <c r="U2140" s="208" t="s">
        <v>66</v>
      </c>
      <c r="V2140" s="208" t="s">
        <v>1343</v>
      </c>
      <c r="W2140" s="208" t="s">
        <v>96</v>
      </c>
      <c r="X2140" s="34">
        <v>11500000</v>
      </c>
      <c r="Y2140" s="215" t="str">
        <f t="shared" si="426"/>
        <v>1</v>
      </c>
      <c r="Z2140" s="26">
        <f t="shared" si="415"/>
        <v>11500000</v>
      </c>
      <c r="AA2140" s="208">
        <v>6.2799999999999995E-2</v>
      </c>
      <c r="AB2140" s="35">
        <f t="shared" si="425"/>
        <v>722199.99999999988</v>
      </c>
      <c r="AC2140" s="27">
        <f t="shared" si="418"/>
        <v>101541.31999999999</v>
      </c>
      <c r="AD2140" s="212">
        <v>0.1406</v>
      </c>
      <c r="AE2140" s="211">
        <f t="shared" si="419"/>
        <v>0</v>
      </c>
      <c r="AF2140" s="211" t="str">
        <f>IF(AND(COUNTIFS($J$18:J2140,J2140)=1,AE2140=1),1,"")</f>
        <v/>
      </c>
      <c r="AG2140" s="211" t="str">
        <f>IF(C2140="","",IF(AND(COUNTIFS($J$18:J2140,J2140)=1,C2140&lt;&gt;""),1,""))</f>
        <v/>
      </c>
      <c r="AH2140" s="211" t="str">
        <f>IF(G2140="","",IF(AND(COUNTIFS($J$18:J2140,J2140)=1,G2140&lt;&gt;""),1,""))</f>
        <v/>
      </c>
      <c r="AI2140" s="28">
        <f t="shared" si="420"/>
        <v>44014086.982070781</v>
      </c>
      <c r="AJ2140" s="28">
        <f t="shared" si="421"/>
        <v>6419974.022188928</v>
      </c>
      <c r="AK2140" s="29">
        <f t="shared" si="422"/>
        <v>0.14586180158193707</v>
      </c>
      <c r="AL2140" s="210"/>
      <c r="AM2140" s="210"/>
      <c r="AN2140" s="210"/>
      <c r="AO2140" s="210"/>
      <c r="AP2140" s="45" t="str">
        <f t="shared" si="423"/>
        <v>20225</v>
      </c>
      <c r="AQ2140" s="45" t="str">
        <f t="shared" si="424"/>
        <v>20225JPY</v>
      </c>
    </row>
    <row r="2141" spans="1:43" s="15" customFormat="1">
      <c r="A2141" s="208" t="s">
        <v>40</v>
      </c>
      <c r="B2141" s="209">
        <v>2022</v>
      </c>
      <c r="C2141" s="209">
        <v>1</v>
      </c>
      <c r="D2141" s="57" t="str">
        <f t="shared" si="414"/>
        <v>Q4</v>
      </c>
      <c r="E2141" s="208" t="s">
        <v>41</v>
      </c>
      <c r="F2141" s="209">
        <v>2022</v>
      </c>
      <c r="G2141" s="209">
        <v>5</v>
      </c>
      <c r="H2141" s="213"/>
      <c r="I2141" s="57" t="str">
        <f t="shared" si="416"/>
        <v>Q1</v>
      </c>
      <c r="J2141" s="204" t="s">
        <v>2092</v>
      </c>
      <c r="K2141" s="213" t="s">
        <v>1373</v>
      </c>
      <c r="L2141" s="210" t="s">
        <v>55</v>
      </c>
      <c r="M2141" s="208" t="s">
        <v>47</v>
      </c>
      <c r="N2141" s="208">
        <v>1</v>
      </c>
      <c r="O2141" s="208"/>
      <c r="P2141" s="57" t="str">
        <f t="shared" si="417"/>
        <v>MAIN UNIT</v>
      </c>
      <c r="Q2141" s="208" t="s">
        <v>48</v>
      </c>
      <c r="R2141" s="208" t="s">
        <v>49</v>
      </c>
      <c r="S2141" s="208" t="s">
        <v>36</v>
      </c>
      <c r="T2141" s="208" t="s">
        <v>65</v>
      </c>
      <c r="U2141" s="208" t="s">
        <v>66</v>
      </c>
      <c r="V2141" s="208" t="s">
        <v>1343</v>
      </c>
      <c r="W2141" s="208" t="s">
        <v>96</v>
      </c>
      <c r="X2141" s="34">
        <v>11500000</v>
      </c>
      <c r="Y2141" s="215" t="str">
        <f t="shared" si="426"/>
        <v>1</v>
      </c>
      <c r="Z2141" s="26">
        <f t="shared" si="415"/>
        <v>11500000</v>
      </c>
      <c r="AA2141" s="208">
        <v>6.2799999999999995E-2</v>
      </c>
      <c r="AB2141" s="35">
        <f t="shared" si="425"/>
        <v>722199.99999999988</v>
      </c>
      <c r="AC2141" s="27">
        <f t="shared" si="418"/>
        <v>101541.31999999999</v>
      </c>
      <c r="AD2141" s="212">
        <v>0.1406</v>
      </c>
      <c r="AE2141" s="211">
        <f t="shared" si="419"/>
        <v>0</v>
      </c>
      <c r="AF2141" s="211" t="str">
        <f>IF(AND(COUNTIFS($J$18:J2141,J2141)=1,AE2141=1),1,"")</f>
        <v/>
      </c>
      <c r="AG2141" s="211" t="str">
        <f>IF(C2141="","",IF(AND(COUNTIFS($J$18:J2141,J2141)=1,C2141&lt;&gt;""),1,""))</f>
        <v/>
      </c>
      <c r="AH2141" s="211" t="str">
        <f>IF(G2141="","",IF(AND(COUNTIFS($J$18:J2141,J2141)=1,G2141&lt;&gt;""),1,""))</f>
        <v/>
      </c>
      <c r="AI2141" s="28">
        <f t="shared" si="420"/>
        <v>44014086.982070781</v>
      </c>
      <c r="AJ2141" s="28">
        <f t="shared" si="421"/>
        <v>6419974.022188928</v>
      </c>
      <c r="AK2141" s="29">
        <f t="shared" si="422"/>
        <v>0.14586180158193707</v>
      </c>
      <c r="AL2141" s="210"/>
      <c r="AM2141" s="210"/>
      <c r="AN2141" s="210"/>
      <c r="AO2141" s="210"/>
      <c r="AP2141" s="45" t="str">
        <f t="shared" si="423"/>
        <v>20225</v>
      </c>
      <c r="AQ2141" s="45" t="str">
        <f t="shared" si="424"/>
        <v>20225JPY</v>
      </c>
    </row>
    <row r="2142" spans="1:43" s="15" customFormat="1">
      <c r="A2142" s="208" t="s">
        <v>40</v>
      </c>
      <c r="B2142" s="209">
        <v>2022</v>
      </c>
      <c r="C2142" s="209">
        <v>1</v>
      </c>
      <c r="D2142" s="57" t="str">
        <f t="shared" si="414"/>
        <v>Q4</v>
      </c>
      <c r="E2142" s="208" t="s">
        <v>41</v>
      </c>
      <c r="F2142" s="209">
        <v>2022</v>
      </c>
      <c r="G2142" s="209">
        <v>5</v>
      </c>
      <c r="H2142" s="213"/>
      <c r="I2142" s="57" t="str">
        <f t="shared" si="416"/>
        <v>Q1</v>
      </c>
      <c r="J2142" s="204" t="s">
        <v>2092</v>
      </c>
      <c r="K2142" s="213" t="s">
        <v>1373</v>
      </c>
      <c r="L2142" s="210" t="s">
        <v>55</v>
      </c>
      <c r="M2142" s="208" t="s">
        <v>47</v>
      </c>
      <c r="N2142" s="208">
        <v>1</v>
      </c>
      <c r="O2142" s="208"/>
      <c r="P2142" s="57" t="str">
        <f t="shared" si="417"/>
        <v>MAIN UNIT</v>
      </c>
      <c r="Q2142" s="208" t="s">
        <v>48</v>
      </c>
      <c r="R2142" s="208" t="s">
        <v>49</v>
      </c>
      <c r="S2142" s="208" t="s">
        <v>36</v>
      </c>
      <c r="T2142" s="208" t="s">
        <v>65</v>
      </c>
      <c r="U2142" s="208" t="s">
        <v>66</v>
      </c>
      <c r="V2142" s="208" t="s">
        <v>1343</v>
      </c>
      <c r="W2142" s="208" t="s">
        <v>96</v>
      </c>
      <c r="X2142" s="34">
        <v>11500000</v>
      </c>
      <c r="Y2142" s="215" t="str">
        <f t="shared" si="426"/>
        <v>1</v>
      </c>
      <c r="Z2142" s="26">
        <f t="shared" si="415"/>
        <v>11500000</v>
      </c>
      <c r="AA2142" s="208">
        <v>6.2799999999999995E-2</v>
      </c>
      <c r="AB2142" s="35">
        <f t="shared" si="425"/>
        <v>722199.99999999988</v>
      </c>
      <c r="AC2142" s="27">
        <f t="shared" si="418"/>
        <v>101541.31999999999</v>
      </c>
      <c r="AD2142" s="212">
        <v>0.1406</v>
      </c>
      <c r="AE2142" s="211">
        <f t="shared" si="419"/>
        <v>0</v>
      </c>
      <c r="AF2142" s="211" t="str">
        <f>IF(AND(COUNTIFS($J$18:J2142,J2142)=1,AE2142=1),1,"")</f>
        <v/>
      </c>
      <c r="AG2142" s="211" t="str">
        <f>IF(C2142="","",IF(AND(COUNTIFS($J$18:J2142,J2142)=1,C2142&lt;&gt;""),1,""))</f>
        <v/>
      </c>
      <c r="AH2142" s="211" t="str">
        <f>IF(G2142="","",IF(AND(COUNTIFS($J$18:J2142,J2142)=1,G2142&lt;&gt;""),1,""))</f>
        <v/>
      </c>
      <c r="AI2142" s="28">
        <f t="shared" si="420"/>
        <v>44014086.982070781</v>
      </c>
      <c r="AJ2142" s="28">
        <f t="shared" si="421"/>
        <v>6419974.022188928</v>
      </c>
      <c r="AK2142" s="29">
        <f t="shared" si="422"/>
        <v>0.14586180158193707</v>
      </c>
      <c r="AL2142" s="210"/>
      <c r="AM2142" s="210"/>
      <c r="AN2142" s="210"/>
      <c r="AO2142" s="210"/>
      <c r="AP2142" s="45" t="str">
        <f t="shared" si="423"/>
        <v>20225</v>
      </c>
      <c r="AQ2142" s="45" t="str">
        <f t="shared" si="424"/>
        <v>20225JPY</v>
      </c>
    </row>
    <row r="2143" spans="1:43" s="15" customFormat="1">
      <c r="A2143" s="208" t="s">
        <v>40</v>
      </c>
      <c r="B2143" s="209">
        <v>2022</v>
      </c>
      <c r="C2143" s="209">
        <v>1</v>
      </c>
      <c r="D2143" s="57" t="str">
        <f t="shared" si="414"/>
        <v>Q4</v>
      </c>
      <c r="E2143" s="208" t="s">
        <v>41</v>
      </c>
      <c r="F2143" s="209">
        <v>2022</v>
      </c>
      <c r="G2143" s="209">
        <v>5</v>
      </c>
      <c r="H2143" s="213"/>
      <c r="I2143" s="57" t="str">
        <f t="shared" si="416"/>
        <v>Q1</v>
      </c>
      <c r="J2143" s="204" t="s">
        <v>2092</v>
      </c>
      <c r="K2143" s="213" t="s">
        <v>1373</v>
      </c>
      <c r="L2143" s="210" t="s">
        <v>55</v>
      </c>
      <c r="M2143" s="208" t="s">
        <v>47</v>
      </c>
      <c r="N2143" s="208">
        <v>1</v>
      </c>
      <c r="O2143" s="208"/>
      <c r="P2143" s="57" t="str">
        <f t="shared" si="417"/>
        <v>MAIN UNIT</v>
      </c>
      <c r="Q2143" s="208" t="s">
        <v>48</v>
      </c>
      <c r="R2143" s="208" t="s">
        <v>49</v>
      </c>
      <c r="S2143" s="208" t="s">
        <v>36</v>
      </c>
      <c r="T2143" s="208" t="s">
        <v>65</v>
      </c>
      <c r="U2143" s="208" t="s">
        <v>66</v>
      </c>
      <c r="V2143" s="208" t="s">
        <v>1343</v>
      </c>
      <c r="W2143" s="208" t="s">
        <v>96</v>
      </c>
      <c r="X2143" s="34">
        <v>11500000</v>
      </c>
      <c r="Y2143" s="215" t="str">
        <f t="shared" si="426"/>
        <v>1</v>
      </c>
      <c r="Z2143" s="26">
        <f t="shared" si="415"/>
        <v>11500000</v>
      </c>
      <c r="AA2143" s="208">
        <v>6.2799999999999995E-2</v>
      </c>
      <c r="AB2143" s="35">
        <f t="shared" si="425"/>
        <v>722199.99999999988</v>
      </c>
      <c r="AC2143" s="27">
        <f t="shared" si="418"/>
        <v>101541.31999999999</v>
      </c>
      <c r="AD2143" s="212">
        <v>0.1406</v>
      </c>
      <c r="AE2143" s="211">
        <f t="shared" si="419"/>
        <v>0</v>
      </c>
      <c r="AF2143" s="211" t="str">
        <f>IF(AND(COUNTIFS($J$18:J2143,J2143)=1,AE2143=1),1,"")</f>
        <v/>
      </c>
      <c r="AG2143" s="211" t="str">
        <f>IF(C2143="","",IF(AND(COUNTIFS($J$18:J2143,J2143)=1,C2143&lt;&gt;""),1,""))</f>
        <v/>
      </c>
      <c r="AH2143" s="211" t="str">
        <f>IF(G2143="","",IF(AND(COUNTIFS($J$18:J2143,J2143)=1,G2143&lt;&gt;""),1,""))</f>
        <v/>
      </c>
      <c r="AI2143" s="28">
        <f t="shared" si="420"/>
        <v>44014086.982070781</v>
      </c>
      <c r="AJ2143" s="28">
        <f t="shared" si="421"/>
        <v>6419974.022188928</v>
      </c>
      <c r="AK2143" s="29">
        <f t="shared" si="422"/>
        <v>0.14586180158193707</v>
      </c>
      <c r="AL2143" s="210"/>
      <c r="AM2143" s="210"/>
      <c r="AN2143" s="210"/>
      <c r="AO2143" s="210"/>
      <c r="AP2143" s="45" t="str">
        <f t="shared" si="423"/>
        <v>20225</v>
      </c>
      <c r="AQ2143" s="45" t="str">
        <f t="shared" si="424"/>
        <v>20225JPY</v>
      </c>
    </row>
    <row r="2144" spans="1:43" s="15" customFormat="1">
      <c r="A2144" s="208" t="s">
        <v>40</v>
      </c>
      <c r="B2144" s="209">
        <v>2022</v>
      </c>
      <c r="C2144" s="209">
        <v>1</v>
      </c>
      <c r="D2144" s="57" t="str">
        <f t="shared" si="414"/>
        <v>Q4</v>
      </c>
      <c r="E2144" s="208" t="s">
        <v>41</v>
      </c>
      <c r="F2144" s="209">
        <v>2022</v>
      </c>
      <c r="G2144" s="209">
        <v>5</v>
      </c>
      <c r="H2144" s="213"/>
      <c r="I2144" s="57" t="str">
        <f t="shared" si="416"/>
        <v>Q1</v>
      </c>
      <c r="J2144" s="204" t="s">
        <v>2093</v>
      </c>
      <c r="K2144" s="213" t="s">
        <v>2094</v>
      </c>
      <c r="L2144" s="210" t="s">
        <v>79</v>
      </c>
      <c r="M2144" s="208" t="s">
        <v>47</v>
      </c>
      <c r="N2144" s="208">
        <v>1</v>
      </c>
      <c r="O2144" s="208"/>
      <c r="P2144" s="57" t="str">
        <f t="shared" si="417"/>
        <v>MAIN UNIT</v>
      </c>
      <c r="Q2144" s="208" t="s">
        <v>48</v>
      </c>
      <c r="R2144" s="208" t="s">
        <v>49</v>
      </c>
      <c r="S2144" s="208" t="s">
        <v>36</v>
      </c>
      <c r="T2144" s="208" t="s">
        <v>65</v>
      </c>
      <c r="U2144" s="208" t="s">
        <v>66</v>
      </c>
      <c r="V2144" s="208" t="s">
        <v>99</v>
      </c>
      <c r="W2144" s="208" t="s">
        <v>96</v>
      </c>
      <c r="X2144" s="34">
        <v>18000000</v>
      </c>
      <c r="Y2144" s="215" t="str">
        <f t="shared" si="426"/>
        <v>1</v>
      </c>
      <c r="Z2144" s="26">
        <f t="shared" si="415"/>
        <v>18000000</v>
      </c>
      <c r="AA2144" s="208">
        <v>6.2799999999999995E-2</v>
      </c>
      <c r="AB2144" s="35">
        <f t="shared" si="425"/>
        <v>1130400</v>
      </c>
      <c r="AC2144" s="27">
        <f t="shared" si="418"/>
        <v>171142.56</v>
      </c>
      <c r="AD2144" s="212">
        <v>0.15140000000000001</v>
      </c>
      <c r="AE2144" s="211">
        <f t="shared" si="419"/>
        <v>0</v>
      </c>
      <c r="AF2144" s="211" t="str">
        <f>IF(AND(COUNTIFS($J$18:J2144,J2144)=1,AE2144=1),1,"")</f>
        <v/>
      </c>
      <c r="AG2144" s="211">
        <f>IF(C2144="","",IF(AND(COUNTIFS($J$18:J2144,J2144)=1,C2144&lt;&gt;""),1,""))</f>
        <v>1</v>
      </c>
      <c r="AH2144" s="211">
        <f>IF(G2144="","",IF(AND(COUNTIFS($J$18:J2144,J2144)=1,G2144&lt;&gt;""),1,""))</f>
        <v>1</v>
      </c>
      <c r="AI2144" s="28">
        <f t="shared" si="420"/>
        <v>44014086.982070781</v>
      </c>
      <c r="AJ2144" s="28">
        <f t="shared" si="421"/>
        <v>6419974.022188928</v>
      </c>
      <c r="AK2144" s="29">
        <f t="shared" si="422"/>
        <v>0.14586180158193707</v>
      </c>
      <c r="AL2144" s="210"/>
      <c r="AM2144" s="210"/>
      <c r="AN2144" s="210"/>
      <c r="AO2144" s="210"/>
      <c r="AP2144" s="45" t="str">
        <f t="shared" si="423"/>
        <v>20225</v>
      </c>
      <c r="AQ2144" s="45" t="str">
        <f t="shared" si="424"/>
        <v>20225JPY</v>
      </c>
    </row>
    <row r="2145" spans="1:43" s="15" customFormat="1">
      <c r="A2145" s="208" t="s">
        <v>40</v>
      </c>
      <c r="B2145" s="209">
        <v>2022</v>
      </c>
      <c r="C2145" s="209">
        <v>1</v>
      </c>
      <c r="D2145" s="57" t="str">
        <f t="shared" si="414"/>
        <v>Q4</v>
      </c>
      <c r="E2145" s="208" t="s">
        <v>41</v>
      </c>
      <c r="F2145" s="209">
        <v>2022</v>
      </c>
      <c r="G2145" s="209">
        <v>5</v>
      </c>
      <c r="H2145" s="213"/>
      <c r="I2145" s="57" t="str">
        <f t="shared" si="416"/>
        <v>Q1</v>
      </c>
      <c r="J2145" s="204" t="s">
        <v>2093</v>
      </c>
      <c r="K2145" s="213" t="s">
        <v>2094</v>
      </c>
      <c r="L2145" s="210" t="s">
        <v>79</v>
      </c>
      <c r="M2145" s="208" t="s">
        <v>47</v>
      </c>
      <c r="N2145" s="208">
        <v>1</v>
      </c>
      <c r="O2145" s="208"/>
      <c r="P2145" s="57" t="str">
        <f t="shared" si="417"/>
        <v>MAIN UNIT</v>
      </c>
      <c r="Q2145" s="208" t="s">
        <v>48</v>
      </c>
      <c r="R2145" s="208" t="s">
        <v>49</v>
      </c>
      <c r="S2145" s="208" t="s">
        <v>36</v>
      </c>
      <c r="T2145" s="208" t="s">
        <v>65</v>
      </c>
      <c r="U2145" s="208" t="s">
        <v>66</v>
      </c>
      <c r="V2145" s="208" t="s">
        <v>99</v>
      </c>
      <c r="W2145" s="208" t="s">
        <v>96</v>
      </c>
      <c r="X2145" s="34">
        <v>18000000</v>
      </c>
      <c r="Y2145" s="215" t="str">
        <f t="shared" si="426"/>
        <v>1</v>
      </c>
      <c r="Z2145" s="26">
        <f t="shared" si="415"/>
        <v>18000000</v>
      </c>
      <c r="AA2145" s="208">
        <v>6.2799999999999995E-2</v>
      </c>
      <c r="AB2145" s="35">
        <f t="shared" si="425"/>
        <v>1130400</v>
      </c>
      <c r="AC2145" s="27">
        <f t="shared" si="418"/>
        <v>171142.56</v>
      </c>
      <c r="AD2145" s="212">
        <v>0.15140000000000001</v>
      </c>
      <c r="AE2145" s="211">
        <f t="shared" si="419"/>
        <v>0</v>
      </c>
      <c r="AF2145" s="211" t="str">
        <f>IF(AND(COUNTIFS($J$18:J2145,J2145)=1,AE2145=1),1,"")</f>
        <v/>
      </c>
      <c r="AG2145" s="211" t="str">
        <f>IF(C2145="","",IF(AND(COUNTIFS($J$18:J2145,J2145)=1,C2145&lt;&gt;""),1,""))</f>
        <v/>
      </c>
      <c r="AH2145" s="211" t="str">
        <f>IF(G2145="","",IF(AND(COUNTIFS($J$18:J2145,J2145)=1,G2145&lt;&gt;""),1,""))</f>
        <v/>
      </c>
      <c r="AI2145" s="28">
        <f t="shared" si="420"/>
        <v>44014086.982070781</v>
      </c>
      <c r="AJ2145" s="28">
        <f t="shared" si="421"/>
        <v>6419974.022188928</v>
      </c>
      <c r="AK2145" s="29">
        <f t="shared" si="422"/>
        <v>0.14586180158193707</v>
      </c>
      <c r="AL2145" s="210"/>
      <c r="AM2145" s="210"/>
      <c r="AN2145" s="210"/>
      <c r="AO2145" s="210"/>
      <c r="AP2145" s="45" t="str">
        <f t="shared" si="423"/>
        <v>20225</v>
      </c>
      <c r="AQ2145" s="45" t="str">
        <f t="shared" si="424"/>
        <v>20225JPY</v>
      </c>
    </row>
    <row r="2146" spans="1:43" s="15" customFormat="1">
      <c r="A2146" s="208" t="s">
        <v>40</v>
      </c>
      <c r="B2146" s="209">
        <v>2022</v>
      </c>
      <c r="C2146" s="209">
        <v>1</v>
      </c>
      <c r="D2146" s="57" t="str">
        <f t="shared" ref="D2146:D2209" si="427">IF(B2146="","",IF(AND(C2146&gt;=10,C2146&lt;=12),"Q3",IF(AND(C2146&gt;=1,C2146&lt;=3),"Q4",IF(AND(C2146&gt;=7,C2146&lt;=9),"Q2",IF(AND(C2146&gt;=4,C2146&lt;=6),"Q1")))))</f>
        <v>Q4</v>
      </c>
      <c r="E2146" s="208" t="s">
        <v>41</v>
      </c>
      <c r="F2146" s="209">
        <v>2022</v>
      </c>
      <c r="G2146" s="209">
        <v>5</v>
      </c>
      <c r="H2146" s="213"/>
      <c r="I2146" s="57" t="str">
        <f t="shared" si="416"/>
        <v>Q1</v>
      </c>
      <c r="J2146" s="204" t="s">
        <v>2093</v>
      </c>
      <c r="K2146" s="213" t="s">
        <v>2094</v>
      </c>
      <c r="L2146" s="210" t="s">
        <v>55</v>
      </c>
      <c r="M2146" s="208" t="s">
        <v>47</v>
      </c>
      <c r="N2146" s="208">
        <v>1</v>
      </c>
      <c r="O2146" s="208"/>
      <c r="P2146" s="57" t="str">
        <f t="shared" si="417"/>
        <v>MAIN UNIT</v>
      </c>
      <c r="Q2146" s="208" t="s">
        <v>48</v>
      </c>
      <c r="R2146" s="208" t="s">
        <v>49</v>
      </c>
      <c r="S2146" s="208" t="s">
        <v>36</v>
      </c>
      <c r="T2146" s="208" t="s">
        <v>65</v>
      </c>
      <c r="U2146" s="208" t="s">
        <v>66</v>
      </c>
      <c r="V2146" s="208" t="s">
        <v>99</v>
      </c>
      <c r="W2146" s="208" t="s">
        <v>96</v>
      </c>
      <c r="X2146" s="34">
        <v>13453405</v>
      </c>
      <c r="Y2146" s="215" t="str">
        <f t="shared" si="426"/>
        <v>1</v>
      </c>
      <c r="Z2146" s="26">
        <f t="shared" ref="Z2146:Z2209" si="428">IF(X2146="","",X2146*MAX(O2146,N2146))</f>
        <v>13453405</v>
      </c>
      <c r="AA2146" s="208">
        <v>6.2799999999999995E-2</v>
      </c>
      <c r="AB2146" s="35">
        <f t="shared" si="425"/>
        <v>844873.83399999992</v>
      </c>
      <c r="AC2146" s="27">
        <f t="shared" si="418"/>
        <v>127913.8984676</v>
      </c>
      <c r="AD2146" s="212">
        <v>0.15140000000000001</v>
      </c>
      <c r="AE2146" s="211">
        <f t="shared" si="419"/>
        <v>0</v>
      </c>
      <c r="AF2146" s="211" t="str">
        <f>IF(AND(COUNTIFS($J$18:J2146,J2146)=1,AE2146=1),1,"")</f>
        <v/>
      </c>
      <c r="AG2146" s="211" t="str">
        <f>IF(C2146="","",IF(AND(COUNTIFS($J$18:J2146,J2146)=1,C2146&lt;&gt;""),1,""))</f>
        <v/>
      </c>
      <c r="AH2146" s="211" t="str">
        <f>IF(G2146="","",IF(AND(COUNTIFS($J$18:J2146,J2146)=1,G2146&lt;&gt;""),1,""))</f>
        <v/>
      </c>
      <c r="AI2146" s="28">
        <f t="shared" si="420"/>
        <v>44014086.982070781</v>
      </c>
      <c r="AJ2146" s="28">
        <f t="shared" si="421"/>
        <v>6419974.022188928</v>
      </c>
      <c r="AK2146" s="29">
        <f t="shared" si="422"/>
        <v>0.14586180158193707</v>
      </c>
      <c r="AL2146" s="210"/>
      <c r="AM2146" s="210"/>
      <c r="AN2146" s="210"/>
      <c r="AO2146" s="210"/>
      <c r="AP2146" s="45" t="str">
        <f t="shared" si="423"/>
        <v>20225</v>
      </c>
      <c r="AQ2146" s="45" t="str">
        <f t="shared" si="424"/>
        <v>20225JPY</v>
      </c>
    </row>
    <row r="2147" spans="1:43" s="15" customFormat="1">
      <c r="A2147" s="208" t="s">
        <v>40</v>
      </c>
      <c r="B2147" s="209">
        <v>2022</v>
      </c>
      <c r="C2147" s="209">
        <v>1</v>
      </c>
      <c r="D2147" s="57" t="str">
        <f t="shared" si="427"/>
        <v>Q4</v>
      </c>
      <c r="E2147" s="208" t="s">
        <v>41</v>
      </c>
      <c r="F2147" s="209">
        <v>2022</v>
      </c>
      <c r="G2147" s="209">
        <v>5</v>
      </c>
      <c r="H2147" s="213"/>
      <c r="I2147" s="57" t="str">
        <f t="shared" si="416"/>
        <v>Q1</v>
      </c>
      <c r="J2147" s="204" t="s">
        <v>2093</v>
      </c>
      <c r="K2147" s="213" t="s">
        <v>2094</v>
      </c>
      <c r="L2147" s="210" t="s">
        <v>55</v>
      </c>
      <c r="M2147" s="208" t="s">
        <v>47</v>
      </c>
      <c r="N2147" s="208">
        <v>1</v>
      </c>
      <c r="O2147" s="208"/>
      <c r="P2147" s="57" t="str">
        <f t="shared" si="417"/>
        <v>MAIN UNIT</v>
      </c>
      <c r="Q2147" s="208" t="s">
        <v>48</v>
      </c>
      <c r="R2147" s="208" t="s">
        <v>49</v>
      </c>
      <c r="S2147" s="208" t="s">
        <v>36</v>
      </c>
      <c r="T2147" s="208" t="s">
        <v>65</v>
      </c>
      <c r="U2147" s="208" t="s">
        <v>66</v>
      </c>
      <c r="V2147" s="208" t="s">
        <v>99</v>
      </c>
      <c r="W2147" s="208" t="s">
        <v>96</v>
      </c>
      <c r="X2147" s="34">
        <v>13453405</v>
      </c>
      <c r="Y2147" s="215" t="str">
        <f t="shared" si="426"/>
        <v>1</v>
      </c>
      <c r="Z2147" s="26">
        <f t="shared" si="428"/>
        <v>13453405</v>
      </c>
      <c r="AA2147" s="208">
        <v>6.2799999999999995E-2</v>
      </c>
      <c r="AB2147" s="35">
        <f t="shared" si="425"/>
        <v>844873.83399999992</v>
      </c>
      <c r="AC2147" s="27">
        <f t="shared" si="418"/>
        <v>127913.8984676</v>
      </c>
      <c r="AD2147" s="212">
        <v>0.15140000000000001</v>
      </c>
      <c r="AE2147" s="211">
        <f t="shared" si="419"/>
        <v>0</v>
      </c>
      <c r="AF2147" s="211" t="str">
        <f>IF(AND(COUNTIFS($J$18:J2147,J2147)=1,AE2147=1),1,"")</f>
        <v/>
      </c>
      <c r="AG2147" s="211" t="str">
        <f>IF(C2147="","",IF(AND(COUNTIFS($J$18:J2147,J2147)=1,C2147&lt;&gt;""),1,""))</f>
        <v/>
      </c>
      <c r="AH2147" s="211" t="str">
        <f>IF(G2147="","",IF(AND(COUNTIFS($J$18:J2147,J2147)=1,G2147&lt;&gt;""),1,""))</f>
        <v/>
      </c>
      <c r="AI2147" s="28">
        <f t="shared" si="420"/>
        <v>44014086.982070781</v>
      </c>
      <c r="AJ2147" s="28">
        <f t="shared" si="421"/>
        <v>6419974.022188928</v>
      </c>
      <c r="AK2147" s="29">
        <f t="shared" si="422"/>
        <v>0.14586180158193707</v>
      </c>
      <c r="AL2147" s="210"/>
      <c r="AM2147" s="210"/>
      <c r="AN2147" s="210"/>
      <c r="AO2147" s="210"/>
      <c r="AP2147" s="45" t="str">
        <f t="shared" si="423"/>
        <v>20225</v>
      </c>
      <c r="AQ2147" s="45" t="str">
        <f t="shared" si="424"/>
        <v>20225JPY</v>
      </c>
    </row>
    <row r="2148" spans="1:43" s="15" customFormat="1">
      <c r="A2148" s="208" t="s">
        <v>40</v>
      </c>
      <c r="B2148" s="209">
        <v>2022</v>
      </c>
      <c r="C2148" s="209">
        <v>1</v>
      </c>
      <c r="D2148" s="57" t="str">
        <f t="shared" si="427"/>
        <v>Q4</v>
      </c>
      <c r="E2148" s="208" t="s">
        <v>41</v>
      </c>
      <c r="F2148" s="209">
        <v>2022</v>
      </c>
      <c r="G2148" s="209">
        <v>5</v>
      </c>
      <c r="H2148" s="213"/>
      <c r="I2148" s="57" t="str">
        <f t="shared" si="416"/>
        <v>Q1</v>
      </c>
      <c r="J2148" s="204" t="s">
        <v>2095</v>
      </c>
      <c r="K2148" s="213" t="s">
        <v>2096</v>
      </c>
      <c r="L2148" s="210" t="s">
        <v>55</v>
      </c>
      <c r="M2148" s="208" t="s">
        <v>47</v>
      </c>
      <c r="N2148" s="208">
        <v>1</v>
      </c>
      <c r="O2148" s="208"/>
      <c r="P2148" s="57" t="str">
        <f t="shared" si="417"/>
        <v>MAIN UNIT</v>
      </c>
      <c r="Q2148" s="208" t="s">
        <v>958</v>
      </c>
      <c r="R2148" s="208" t="s">
        <v>49</v>
      </c>
      <c r="S2148" s="208" t="s">
        <v>37</v>
      </c>
      <c r="T2148" s="208" t="s">
        <v>75</v>
      </c>
      <c r="U2148" s="208" t="s">
        <v>58</v>
      </c>
      <c r="V2148" s="208" t="s">
        <v>81</v>
      </c>
      <c r="W2148" s="208" t="s">
        <v>51</v>
      </c>
      <c r="X2148" s="34">
        <v>495000</v>
      </c>
      <c r="Y2148" s="215" t="str">
        <f t="shared" si="426"/>
        <v>1.13</v>
      </c>
      <c r="Z2148" s="26">
        <f t="shared" si="428"/>
        <v>495000</v>
      </c>
      <c r="AA2148" s="208">
        <v>1.1950000000000001</v>
      </c>
      <c r="AB2148" s="35">
        <f t="shared" si="425"/>
        <v>523473.45132743369</v>
      </c>
      <c r="AC2148" s="27">
        <f t="shared" si="418"/>
        <v>98151.27212389381</v>
      </c>
      <c r="AD2148" s="212">
        <v>0.1875</v>
      </c>
      <c r="AE2148" s="211">
        <f t="shared" si="419"/>
        <v>1</v>
      </c>
      <c r="AF2148" s="211">
        <f>IF(AND(COUNTIFS($J$18:J2148,J2148)=1,AE2148=1),1,"")</f>
        <v>1</v>
      </c>
      <c r="AG2148" s="211">
        <f>IF(C2148="","",IF(AND(COUNTIFS($J$18:J2148,J2148)=1,C2148&lt;&gt;""),1,""))</f>
        <v>1</v>
      </c>
      <c r="AH2148" s="211">
        <f>IF(G2148="","",IF(AND(COUNTIFS($J$18:J2148,J2148)=1,G2148&lt;&gt;""),1,""))</f>
        <v>1</v>
      </c>
      <c r="AI2148" s="28">
        <f t="shared" si="420"/>
        <v>44014086.982070781</v>
      </c>
      <c r="AJ2148" s="28">
        <f t="shared" si="421"/>
        <v>6419974.022188928</v>
      </c>
      <c r="AK2148" s="29">
        <f t="shared" si="422"/>
        <v>0.14586180158193707</v>
      </c>
      <c r="AL2148" s="210"/>
      <c r="AM2148" s="210"/>
      <c r="AN2148" s="210"/>
      <c r="AO2148" s="210"/>
      <c r="AP2148" s="45" t="str">
        <f t="shared" si="423"/>
        <v>20225</v>
      </c>
      <c r="AQ2148" s="45" t="str">
        <f t="shared" si="424"/>
        <v>20225RMB</v>
      </c>
    </row>
    <row r="2149" spans="1:43" s="15" customFormat="1">
      <c r="A2149" s="208" t="s">
        <v>40</v>
      </c>
      <c r="B2149" s="209">
        <v>2022</v>
      </c>
      <c r="C2149" s="209">
        <v>1</v>
      </c>
      <c r="D2149" s="57" t="str">
        <f t="shared" si="427"/>
        <v>Q4</v>
      </c>
      <c r="E2149" s="208" t="s">
        <v>41</v>
      </c>
      <c r="F2149" s="209">
        <v>2022</v>
      </c>
      <c r="G2149" s="209">
        <v>5</v>
      </c>
      <c r="H2149" s="213"/>
      <c r="I2149" s="57" t="str">
        <f t="shared" si="416"/>
        <v>Q1</v>
      </c>
      <c r="J2149" s="204" t="s">
        <v>2095</v>
      </c>
      <c r="K2149" s="213" t="s">
        <v>2096</v>
      </c>
      <c r="L2149" s="210" t="s">
        <v>79</v>
      </c>
      <c r="M2149" s="208" t="s">
        <v>47</v>
      </c>
      <c r="N2149" s="208">
        <v>1</v>
      </c>
      <c r="O2149" s="208"/>
      <c r="P2149" s="57" t="str">
        <f t="shared" si="417"/>
        <v>MAIN UNIT</v>
      </c>
      <c r="Q2149" s="208" t="s">
        <v>958</v>
      </c>
      <c r="R2149" s="208" t="s">
        <v>49</v>
      </c>
      <c r="S2149" s="208" t="s">
        <v>37</v>
      </c>
      <c r="T2149" s="208" t="s">
        <v>75</v>
      </c>
      <c r="U2149" s="208" t="s">
        <v>58</v>
      </c>
      <c r="V2149" s="208" t="s">
        <v>81</v>
      </c>
      <c r="W2149" s="208" t="s">
        <v>51</v>
      </c>
      <c r="X2149" s="34">
        <v>955900</v>
      </c>
      <c r="Y2149" s="215" t="str">
        <f t="shared" si="426"/>
        <v>1.13</v>
      </c>
      <c r="Z2149" s="26">
        <f t="shared" si="428"/>
        <v>955900</v>
      </c>
      <c r="AA2149" s="208">
        <v>1.1950000000000001</v>
      </c>
      <c r="AB2149" s="35">
        <f t="shared" si="425"/>
        <v>1010885.3982300886</v>
      </c>
      <c r="AC2149" s="27">
        <f t="shared" si="418"/>
        <v>189541.01216814161</v>
      </c>
      <c r="AD2149" s="212">
        <v>0.1875</v>
      </c>
      <c r="AE2149" s="211">
        <f t="shared" si="419"/>
        <v>1</v>
      </c>
      <c r="AF2149" s="211" t="str">
        <f>IF(AND(COUNTIFS($J$18:J2149,J2149)=1,AE2149=1),1,"")</f>
        <v/>
      </c>
      <c r="AG2149" s="211" t="str">
        <f>IF(C2149="","",IF(AND(COUNTIFS($J$18:J2149,J2149)=1,C2149&lt;&gt;""),1,""))</f>
        <v/>
      </c>
      <c r="AH2149" s="211" t="str">
        <f>IF(G2149="","",IF(AND(COUNTIFS($J$18:J2149,J2149)=1,G2149&lt;&gt;""),1,""))</f>
        <v/>
      </c>
      <c r="AI2149" s="28">
        <f t="shared" si="420"/>
        <v>44014086.982070781</v>
      </c>
      <c r="AJ2149" s="28">
        <f t="shared" si="421"/>
        <v>6419974.022188928</v>
      </c>
      <c r="AK2149" s="29">
        <f t="shared" si="422"/>
        <v>0.14586180158193707</v>
      </c>
      <c r="AL2149" s="210"/>
      <c r="AM2149" s="210"/>
      <c r="AN2149" s="210"/>
      <c r="AO2149" s="210"/>
      <c r="AP2149" s="45" t="str">
        <f t="shared" si="423"/>
        <v>20225</v>
      </c>
      <c r="AQ2149" s="45" t="str">
        <f t="shared" si="424"/>
        <v>20225RMB</v>
      </c>
    </row>
    <row r="2150" spans="1:43" s="15" customFormat="1">
      <c r="A2150" s="208" t="s">
        <v>40</v>
      </c>
      <c r="B2150" s="209">
        <v>2022</v>
      </c>
      <c r="C2150" s="209">
        <v>2</v>
      </c>
      <c r="D2150" s="57" t="str">
        <f t="shared" si="427"/>
        <v>Q4</v>
      </c>
      <c r="E2150" s="208" t="s">
        <v>41</v>
      </c>
      <c r="F2150" s="209">
        <v>2022</v>
      </c>
      <c r="G2150" s="209">
        <v>5</v>
      </c>
      <c r="H2150" s="213"/>
      <c r="I2150" s="57" t="str">
        <f t="shared" si="416"/>
        <v>Q1</v>
      </c>
      <c r="J2150" s="204" t="s">
        <v>2097</v>
      </c>
      <c r="K2150" s="213" t="s">
        <v>2098</v>
      </c>
      <c r="L2150" s="210" t="s">
        <v>55</v>
      </c>
      <c r="M2150" s="208" t="s">
        <v>47</v>
      </c>
      <c r="N2150" s="208">
        <v>1</v>
      </c>
      <c r="O2150" s="208"/>
      <c r="P2150" s="57" t="str">
        <f t="shared" si="417"/>
        <v>MAIN UNIT</v>
      </c>
      <c r="Q2150" s="208" t="s">
        <v>1864</v>
      </c>
      <c r="R2150" s="208" t="s">
        <v>2071</v>
      </c>
      <c r="S2150" s="208" t="s">
        <v>2099</v>
      </c>
      <c r="T2150" s="208" t="s">
        <v>65</v>
      </c>
      <c r="U2150" s="208" t="s">
        <v>66</v>
      </c>
      <c r="V2150" s="208" t="s">
        <v>1242</v>
      </c>
      <c r="W2150" s="208" t="s">
        <v>1276</v>
      </c>
      <c r="X2150" s="34">
        <v>9000000</v>
      </c>
      <c r="Y2150" s="215" t="str">
        <f t="shared" si="426"/>
        <v>1</v>
      </c>
      <c r="Z2150" s="26">
        <f t="shared" si="428"/>
        <v>9000000</v>
      </c>
      <c r="AA2150" s="208">
        <v>6.2799999999999995E-2</v>
      </c>
      <c r="AB2150" s="35">
        <f t="shared" si="425"/>
        <v>565200</v>
      </c>
      <c r="AC2150" s="27">
        <f t="shared" si="418"/>
        <v>92014.56</v>
      </c>
      <c r="AD2150" s="212">
        <v>0.1628</v>
      </c>
      <c r="AE2150" s="211">
        <f t="shared" si="419"/>
        <v>0</v>
      </c>
      <c r="AF2150" s="211" t="str">
        <f>IF(AND(COUNTIFS($J$18:J2150,J2150)=1,AE2150=1),1,"")</f>
        <v/>
      </c>
      <c r="AG2150" s="211">
        <f>IF(C2150="","",IF(AND(COUNTIFS($J$18:J2150,J2150)=1,C2150&lt;&gt;""),1,""))</f>
        <v>1</v>
      </c>
      <c r="AH2150" s="211">
        <f>IF(G2150="","",IF(AND(COUNTIFS($J$18:J2150,J2150)=1,G2150&lt;&gt;""),1,""))</f>
        <v>1</v>
      </c>
      <c r="AI2150" s="28">
        <f t="shared" si="420"/>
        <v>44014086.982070781</v>
      </c>
      <c r="AJ2150" s="28">
        <f t="shared" si="421"/>
        <v>6419974.022188928</v>
      </c>
      <c r="AK2150" s="29">
        <f t="shared" si="422"/>
        <v>0.14586180158193707</v>
      </c>
      <c r="AL2150" s="210"/>
      <c r="AM2150" s="210"/>
      <c r="AN2150" s="210"/>
      <c r="AO2150" s="210"/>
      <c r="AP2150" s="45" t="str">
        <f t="shared" si="423"/>
        <v>20225</v>
      </c>
      <c r="AQ2150" s="45" t="str">
        <f t="shared" si="424"/>
        <v>20225JPY</v>
      </c>
    </row>
    <row r="2151" spans="1:43" s="15" customFormat="1">
      <c r="A2151" s="208" t="s">
        <v>40</v>
      </c>
      <c r="B2151" s="209">
        <v>2022</v>
      </c>
      <c r="C2151" s="209">
        <v>2</v>
      </c>
      <c r="D2151" s="57" t="str">
        <f t="shared" si="427"/>
        <v>Q4</v>
      </c>
      <c r="E2151" s="208" t="s">
        <v>41</v>
      </c>
      <c r="F2151" s="209">
        <v>2022</v>
      </c>
      <c r="G2151" s="209">
        <v>5</v>
      </c>
      <c r="H2151" s="213"/>
      <c r="I2151" s="57" t="str">
        <f t="shared" si="416"/>
        <v>Q1</v>
      </c>
      <c r="J2151" s="204" t="s">
        <v>2097</v>
      </c>
      <c r="K2151" s="213" t="s">
        <v>2098</v>
      </c>
      <c r="L2151" s="210" t="s">
        <v>55</v>
      </c>
      <c r="M2151" s="208" t="s">
        <v>47</v>
      </c>
      <c r="N2151" s="208">
        <v>1</v>
      </c>
      <c r="O2151" s="208"/>
      <c r="P2151" s="57" t="str">
        <f t="shared" si="417"/>
        <v>MAIN UNIT</v>
      </c>
      <c r="Q2151" s="208" t="s">
        <v>1864</v>
      </c>
      <c r="R2151" s="208" t="s">
        <v>2071</v>
      </c>
      <c r="S2151" s="208" t="s">
        <v>2099</v>
      </c>
      <c r="T2151" s="208" t="s">
        <v>65</v>
      </c>
      <c r="U2151" s="208" t="s">
        <v>66</v>
      </c>
      <c r="V2151" s="208" t="s">
        <v>1242</v>
      </c>
      <c r="W2151" s="208" t="s">
        <v>1276</v>
      </c>
      <c r="X2151" s="34">
        <v>9000000</v>
      </c>
      <c r="Y2151" s="215" t="str">
        <f t="shared" si="426"/>
        <v>1</v>
      </c>
      <c r="Z2151" s="26">
        <f t="shared" si="428"/>
        <v>9000000</v>
      </c>
      <c r="AA2151" s="208">
        <v>6.2799999999999995E-2</v>
      </c>
      <c r="AB2151" s="35">
        <f t="shared" si="425"/>
        <v>565200</v>
      </c>
      <c r="AC2151" s="27">
        <f t="shared" si="418"/>
        <v>92014.56</v>
      </c>
      <c r="AD2151" s="212">
        <v>0.1628</v>
      </c>
      <c r="AE2151" s="211">
        <f t="shared" si="419"/>
        <v>0</v>
      </c>
      <c r="AF2151" s="211" t="str">
        <f>IF(AND(COUNTIFS($J$18:J2151,J2151)=1,AE2151=1),1,"")</f>
        <v/>
      </c>
      <c r="AG2151" s="211" t="str">
        <f>IF(C2151="","",IF(AND(COUNTIFS($J$18:J2151,J2151)=1,C2151&lt;&gt;""),1,""))</f>
        <v/>
      </c>
      <c r="AH2151" s="211" t="str">
        <f>IF(G2151="","",IF(AND(COUNTIFS($J$18:J2151,J2151)=1,G2151&lt;&gt;""),1,""))</f>
        <v/>
      </c>
      <c r="AI2151" s="28">
        <f t="shared" si="420"/>
        <v>44014086.982070781</v>
      </c>
      <c r="AJ2151" s="28">
        <f t="shared" si="421"/>
        <v>6419974.022188928</v>
      </c>
      <c r="AK2151" s="29">
        <f t="shared" si="422"/>
        <v>0.14586180158193707</v>
      </c>
      <c r="AL2151" s="210"/>
      <c r="AM2151" s="210"/>
      <c r="AN2151" s="210"/>
      <c r="AO2151" s="210"/>
      <c r="AP2151" s="45" t="str">
        <f t="shared" si="423"/>
        <v>20225</v>
      </c>
      <c r="AQ2151" s="45" t="str">
        <f t="shared" si="424"/>
        <v>20225JPY</v>
      </c>
    </row>
    <row r="2152" spans="1:43" s="15" customFormat="1">
      <c r="A2152" s="208" t="s">
        <v>40</v>
      </c>
      <c r="B2152" s="209">
        <v>2022</v>
      </c>
      <c r="C2152" s="209">
        <v>2</v>
      </c>
      <c r="D2152" s="57" t="str">
        <f t="shared" si="427"/>
        <v>Q4</v>
      </c>
      <c r="E2152" s="208" t="s">
        <v>41</v>
      </c>
      <c r="F2152" s="209">
        <v>2022</v>
      </c>
      <c r="G2152" s="209">
        <v>5</v>
      </c>
      <c r="H2152" s="213"/>
      <c r="I2152" s="57" t="str">
        <f t="shared" si="416"/>
        <v>Q1</v>
      </c>
      <c r="J2152" s="204" t="s">
        <v>2100</v>
      </c>
      <c r="K2152" s="213" t="s">
        <v>1335</v>
      </c>
      <c r="L2152" s="210" t="s">
        <v>55</v>
      </c>
      <c r="M2152" s="208" t="s">
        <v>47</v>
      </c>
      <c r="N2152" s="208">
        <v>1</v>
      </c>
      <c r="O2152" s="208"/>
      <c r="P2152" s="57" t="str">
        <f t="shared" si="417"/>
        <v>MAIN UNIT</v>
      </c>
      <c r="Q2152" s="208" t="s">
        <v>48</v>
      </c>
      <c r="R2152" s="208" t="s">
        <v>2071</v>
      </c>
      <c r="S2152" s="208" t="s">
        <v>37</v>
      </c>
      <c r="T2152" s="208" t="s">
        <v>75</v>
      </c>
      <c r="U2152" s="208" t="s">
        <v>58</v>
      </c>
      <c r="V2152" s="208" t="s">
        <v>1336</v>
      </c>
      <c r="W2152" s="208" t="s">
        <v>51</v>
      </c>
      <c r="X2152" s="34">
        <v>561000</v>
      </c>
      <c r="Y2152" s="215" t="str">
        <f t="shared" si="426"/>
        <v>1.13</v>
      </c>
      <c r="Z2152" s="26">
        <f t="shared" si="428"/>
        <v>561000</v>
      </c>
      <c r="AA2152" s="208">
        <v>1.1950000000000001</v>
      </c>
      <c r="AB2152" s="35">
        <f t="shared" si="425"/>
        <v>593269.91150442488</v>
      </c>
      <c r="AC2152" s="27">
        <f t="shared" si="418"/>
        <v>97177.6115044248</v>
      </c>
      <c r="AD2152" s="212">
        <v>0.1638</v>
      </c>
      <c r="AE2152" s="211">
        <f t="shared" si="419"/>
        <v>0</v>
      </c>
      <c r="AF2152" s="211" t="str">
        <f>IF(AND(COUNTIFS($J$18:J2152,J2152)=1,AE2152=1),1,"")</f>
        <v/>
      </c>
      <c r="AG2152" s="211">
        <f>IF(C2152="","",IF(AND(COUNTIFS($J$18:J2152,J2152)=1,C2152&lt;&gt;""),1,""))</f>
        <v>1</v>
      </c>
      <c r="AH2152" s="211">
        <f>IF(G2152="","",IF(AND(COUNTIFS($J$18:J2152,J2152)=1,G2152&lt;&gt;""),1,""))</f>
        <v>1</v>
      </c>
      <c r="AI2152" s="28">
        <f t="shared" si="420"/>
        <v>44014086.982070781</v>
      </c>
      <c r="AJ2152" s="28">
        <f t="shared" si="421"/>
        <v>6419974.022188928</v>
      </c>
      <c r="AK2152" s="29">
        <f t="shared" si="422"/>
        <v>0.14586180158193707</v>
      </c>
      <c r="AL2152" s="210"/>
      <c r="AM2152" s="210"/>
      <c r="AN2152" s="210"/>
      <c r="AO2152" s="210"/>
      <c r="AP2152" s="45" t="str">
        <f t="shared" si="423"/>
        <v>20225</v>
      </c>
      <c r="AQ2152" s="45" t="str">
        <f t="shared" si="424"/>
        <v>20225RMB</v>
      </c>
    </row>
    <row r="2153" spans="1:43" s="15" customFormat="1">
      <c r="A2153" s="208" t="s">
        <v>40</v>
      </c>
      <c r="B2153" s="209">
        <v>2022</v>
      </c>
      <c r="C2153" s="209">
        <v>2</v>
      </c>
      <c r="D2153" s="57" t="str">
        <f t="shared" si="427"/>
        <v>Q4</v>
      </c>
      <c r="E2153" s="208" t="s">
        <v>41</v>
      </c>
      <c r="F2153" s="209">
        <v>2022</v>
      </c>
      <c r="G2153" s="209">
        <v>5</v>
      </c>
      <c r="H2153" s="213"/>
      <c r="I2153" s="57" t="str">
        <f t="shared" si="416"/>
        <v>Q1</v>
      </c>
      <c r="J2153" s="204" t="s">
        <v>2101</v>
      </c>
      <c r="K2153" s="213" t="s">
        <v>1526</v>
      </c>
      <c r="L2153" s="210" t="s">
        <v>1236</v>
      </c>
      <c r="M2153" s="208" t="s">
        <v>47</v>
      </c>
      <c r="N2153" s="208">
        <v>1</v>
      </c>
      <c r="O2153" s="208"/>
      <c r="P2153" s="57" t="str">
        <f t="shared" si="417"/>
        <v>MAIN UNIT</v>
      </c>
      <c r="Q2153" s="208" t="s">
        <v>48</v>
      </c>
      <c r="R2153" s="208" t="s">
        <v>49</v>
      </c>
      <c r="S2153" s="208" t="s">
        <v>36</v>
      </c>
      <c r="T2153" s="208" t="s">
        <v>65</v>
      </c>
      <c r="U2153" s="208" t="s">
        <v>66</v>
      </c>
      <c r="V2153" s="208" t="s">
        <v>119</v>
      </c>
      <c r="W2153" s="208" t="s">
        <v>96</v>
      </c>
      <c r="X2153" s="34">
        <v>18000000</v>
      </c>
      <c r="Y2153" s="215" t="str">
        <f t="shared" si="426"/>
        <v>1</v>
      </c>
      <c r="Z2153" s="26">
        <f t="shared" si="428"/>
        <v>18000000</v>
      </c>
      <c r="AA2153" s="208">
        <v>6.2799999999999995E-2</v>
      </c>
      <c r="AB2153" s="35">
        <f t="shared" si="425"/>
        <v>1130400</v>
      </c>
      <c r="AC2153" s="27">
        <f t="shared" si="418"/>
        <v>193298.40000000002</v>
      </c>
      <c r="AD2153" s="212">
        <v>0.17100000000000001</v>
      </c>
      <c r="AE2153" s="211">
        <f t="shared" si="419"/>
        <v>0</v>
      </c>
      <c r="AF2153" s="211" t="str">
        <f>IF(AND(COUNTIFS($J$18:J2153,J2153)=1,AE2153=1),1,"")</f>
        <v/>
      </c>
      <c r="AG2153" s="211">
        <f>IF(C2153="","",IF(AND(COUNTIFS($J$18:J2153,J2153)=1,C2153&lt;&gt;""),1,""))</f>
        <v>1</v>
      </c>
      <c r="AH2153" s="211">
        <f>IF(G2153="","",IF(AND(COUNTIFS($J$18:J2153,J2153)=1,G2153&lt;&gt;""),1,""))</f>
        <v>1</v>
      </c>
      <c r="AI2153" s="28">
        <f t="shared" si="420"/>
        <v>44014086.982070781</v>
      </c>
      <c r="AJ2153" s="28">
        <f t="shared" si="421"/>
        <v>6419974.022188928</v>
      </c>
      <c r="AK2153" s="29">
        <f t="shared" si="422"/>
        <v>0.14586180158193707</v>
      </c>
      <c r="AL2153" s="210"/>
      <c r="AM2153" s="210"/>
      <c r="AN2153" s="210"/>
      <c r="AO2153" s="210"/>
      <c r="AP2153" s="45" t="str">
        <f t="shared" si="423"/>
        <v>20225</v>
      </c>
      <c r="AQ2153" s="45" t="str">
        <f t="shared" si="424"/>
        <v>20225JPY</v>
      </c>
    </row>
    <row r="2154" spans="1:43" s="15" customFormat="1">
      <c r="A2154" s="208" t="s">
        <v>40</v>
      </c>
      <c r="B2154" s="209">
        <v>2022</v>
      </c>
      <c r="C2154" s="209">
        <v>2</v>
      </c>
      <c r="D2154" s="57" t="str">
        <f t="shared" si="427"/>
        <v>Q4</v>
      </c>
      <c r="E2154" s="208" t="s">
        <v>41</v>
      </c>
      <c r="F2154" s="209">
        <v>2022</v>
      </c>
      <c r="G2154" s="209">
        <v>5</v>
      </c>
      <c r="H2154" s="213"/>
      <c r="I2154" s="57" t="str">
        <f t="shared" si="416"/>
        <v>Q1</v>
      </c>
      <c r="J2154" s="204" t="s">
        <v>2101</v>
      </c>
      <c r="K2154" s="213" t="s">
        <v>1526</v>
      </c>
      <c r="L2154" s="210" t="s">
        <v>1236</v>
      </c>
      <c r="M2154" s="208" t="s">
        <v>47</v>
      </c>
      <c r="N2154" s="208">
        <v>1</v>
      </c>
      <c r="O2154" s="208"/>
      <c r="P2154" s="57" t="str">
        <f t="shared" si="417"/>
        <v>MAIN UNIT</v>
      </c>
      <c r="Q2154" s="208" t="s">
        <v>48</v>
      </c>
      <c r="R2154" s="208" t="s">
        <v>49</v>
      </c>
      <c r="S2154" s="208" t="s">
        <v>36</v>
      </c>
      <c r="T2154" s="208" t="s">
        <v>65</v>
      </c>
      <c r="U2154" s="208" t="s">
        <v>66</v>
      </c>
      <c r="V2154" s="208" t="s">
        <v>119</v>
      </c>
      <c r="W2154" s="208" t="s">
        <v>96</v>
      </c>
      <c r="X2154" s="34">
        <v>18000000</v>
      </c>
      <c r="Y2154" s="215" t="str">
        <f t="shared" si="426"/>
        <v>1</v>
      </c>
      <c r="Z2154" s="26">
        <f t="shared" si="428"/>
        <v>18000000</v>
      </c>
      <c r="AA2154" s="208">
        <v>6.2799999999999995E-2</v>
      </c>
      <c r="AB2154" s="35">
        <f t="shared" si="425"/>
        <v>1130400</v>
      </c>
      <c r="AC2154" s="27">
        <f t="shared" si="418"/>
        <v>193298.40000000002</v>
      </c>
      <c r="AD2154" s="212">
        <v>0.17100000000000001</v>
      </c>
      <c r="AE2154" s="211">
        <f t="shared" si="419"/>
        <v>0</v>
      </c>
      <c r="AF2154" s="211" t="str">
        <f>IF(AND(COUNTIFS($J$18:J2154,J2154)=1,AE2154=1),1,"")</f>
        <v/>
      </c>
      <c r="AG2154" s="211" t="str">
        <f>IF(C2154="","",IF(AND(COUNTIFS($J$18:J2154,J2154)=1,C2154&lt;&gt;""),1,""))</f>
        <v/>
      </c>
      <c r="AH2154" s="211" t="str">
        <f>IF(G2154="","",IF(AND(COUNTIFS($J$18:J2154,J2154)=1,G2154&lt;&gt;""),1,""))</f>
        <v/>
      </c>
      <c r="AI2154" s="28">
        <f t="shared" si="420"/>
        <v>44014086.982070781</v>
      </c>
      <c r="AJ2154" s="28">
        <f t="shared" si="421"/>
        <v>6419974.022188928</v>
      </c>
      <c r="AK2154" s="29">
        <f t="shared" si="422"/>
        <v>0.14586180158193707</v>
      </c>
      <c r="AL2154" s="210"/>
      <c r="AM2154" s="210"/>
      <c r="AN2154" s="210"/>
      <c r="AO2154" s="210"/>
      <c r="AP2154" s="45" t="str">
        <f t="shared" si="423"/>
        <v>20225</v>
      </c>
      <c r="AQ2154" s="45" t="str">
        <f t="shared" si="424"/>
        <v>20225JPY</v>
      </c>
    </row>
    <row r="2155" spans="1:43" s="15" customFormat="1">
      <c r="A2155" s="208" t="s">
        <v>40</v>
      </c>
      <c r="B2155" s="209">
        <v>2022</v>
      </c>
      <c r="C2155" s="209">
        <v>2</v>
      </c>
      <c r="D2155" s="57" t="str">
        <f t="shared" si="427"/>
        <v>Q4</v>
      </c>
      <c r="E2155" s="208" t="s">
        <v>41</v>
      </c>
      <c r="F2155" s="209">
        <v>2022</v>
      </c>
      <c r="G2155" s="209">
        <v>5</v>
      </c>
      <c r="H2155" s="213"/>
      <c r="I2155" s="57" t="str">
        <f t="shared" si="416"/>
        <v>Q1</v>
      </c>
      <c r="J2155" s="204" t="s">
        <v>2101</v>
      </c>
      <c r="K2155" s="213" t="s">
        <v>1526</v>
      </c>
      <c r="L2155" s="210" t="s">
        <v>1236</v>
      </c>
      <c r="M2155" s="208" t="s">
        <v>47</v>
      </c>
      <c r="N2155" s="208">
        <v>1</v>
      </c>
      <c r="O2155" s="208"/>
      <c r="P2155" s="57" t="str">
        <f t="shared" si="417"/>
        <v>MAIN UNIT</v>
      </c>
      <c r="Q2155" s="208" t="s">
        <v>48</v>
      </c>
      <c r="R2155" s="208" t="s">
        <v>49</v>
      </c>
      <c r="S2155" s="208" t="s">
        <v>36</v>
      </c>
      <c r="T2155" s="208" t="s">
        <v>65</v>
      </c>
      <c r="U2155" s="208" t="s">
        <v>66</v>
      </c>
      <c r="V2155" s="208" t="s">
        <v>119</v>
      </c>
      <c r="W2155" s="208" t="s">
        <v>96</v>
      </c>
      <c r="X2155" s="34">
        <v>18000000</v>
      </c>
      <c r="Y2155" s="215" t="str">
        <f t="shared" si="426"/>
        <v>1</v>
      </c>
      <c r="Z2155" s="26">
        <f t="shared" si="428"/>
        <v>18000000</v>
      </c>
      <c r="AA2155" s="208">
        <v>6.2799999999999995E-2</v>
      </c>
      <c r="AB2155" s="35">
        <f t="shared" si="425"/>
        <v>1130400</v>
      </c>
      <c r="AC2155" s="27">
        <f t="shared" si="418"/>
        <v>193298.40000000002</v>
      </c>
      <c r="AD2155" s="212">
        <v>0.17100000000000001</v>
      </c>
      <c r="AE2155" s="211">
        <f t="shared" si="419"/>
        <v>0</v>
      </c>
      <c r="AF2155" s="211" t="str">
        <f>IF(AND(COUNTIFS($J$18:J2155,J2155)=1,AE2155=1),1,"")</f>
        <v/>
      </c>
      <c r="AG2155" s="211" t="str">
        <f>IF(C2155="","",IF(AND(COUNTIFS($J$18:J2155,J2155)=1,C2155&lt;&gt;""),1,""))</f>
        <v/>
      </c>
      <c r="AH2155" s="211" t="str">
        <f>IF(G2155="","",IF(AND(COUNTIFS($J$18:J2155,J2155)=1,G2155&lt;&gt;""),1,""))</f>
        <v/>
      </c>
      <c r="AI2155" s="28">
        <f t="shared" si="420"/>
        <v>44014086.982070781</v>
      </c>
      <c r="AJ2155" s="28">
        <f t="shared" si="421"/>
        <v>6419974.022188928</v>
      </c>
      <c r="AK2155" s="29">
        <f t="shared" si="422"/>
        <v>0.14586180158193707</v>
      </c>
      <c r="AL2155" s="210"/>
      <c r="AM2155" s="210"/>
      <c r="AN2155" s="210"/>
      <c r="AO2155" s="210"/>
      <c r="AP2155" s="45" t="str">
        <f t="shared" si="423"/>
        <v>20225</v>
      </c>
      <c r="AQ2155" s="45" t="str">
        <f t="shared" si="424"/>
        <v>20225JPY</v>
      </c>
    </row>
    <row r="2156" spans="1:43" s="15" customFormat="1">
      <c r="A2156" s="208" t="s">
        <v>40</v>
      </c>
      <c r="B2156" s="209">
        <v>2022</v>
      </c>
      <c r="C2156" s="209">
        <v>2</v>
      </c>
      <c r="D2156" s="57" t="str">
        <f t="shared" si="427"/>
        <v>Q4</v>
      </c>
      <c r="E2156" s="208" t="s">
        <v>41</v>
      </c>
      <c r="F2156" s="209">
        <v>2022</v>
      </c>
      <c r="G2156" s="209">
        <v>5</v>
      </c>
      <c r="H2156" s="213"/>
      <c r="I2156" s="57" t="str">
        <f t="shared" si="416"/>
        <v>Q1</v>
      </c>
      <c r="J2156" s="204" t="s">
        <v>2101</v>
      </c>
      <c r="K2156" s="213" t="s">
        <v>1526</v>
      </c>
      <c r="L2156" s="210" t="s">
        <v>79</v>
      </c>
      <c r="M2156" s="208" t="s">
        <v>47</v>
      </c>
      <c r="N2156" s="208">
        <v>1</v>
      </c>
      <c r="O2156" s="208"/>
      <c r="P2156" s="57" t="str">
        <f t="shared" si="417"/>
        <v>MAIN UNIT</v>
      </c>
      <c r="Q2156" s="208" t="s">
        <v>48</v>
      </c>
      <c r="R2156" s="208" t="s">
        <v>49</v>
      </c>
      <c r="S2156" s="208" t="s">
        <v>36</v>
      </c>
      <c r="T2156" s="208" t="s">
        <v>65</v>
      </c>
      <c r="U2156" s="208" t="s">
        <v>66</v>
      </c>
      <c r="V2156" s="208" t="s">
        <v>119</v>
      </c>
      <c r="W2156" s="208" t="s">
        <v>96</v>
      </c>
      <c r="X2156" s="34">
        <v>16000000</v>
      </c>
      <c r="Y2156" s="215" t="str">
        <f t="shared" si="426"/>
        <v>1</v>
      </c>
      <c r="Z2156" s="26">
        <f t="shared" si="428"/>
        <v>16000000</v>
      </c>
      <c r="AA2156" s="208">
        <v>6.2799999999999995E-2</v>
      </c>
      <c r="AB2156" s="35">
        <f t="shared" si="425"/>
        <v>1004799.9999999999</v>
      </c>
      <c r="AC2156" s="27">
        <f t="shared" si="418"/>
        <v>171820.79999999999</v>
      </c>
      <c r="AD2156" s="212">
        <v>0.17100000000000001</v>
      </c>
      <c r="AE2156" s="211">
        <f t="shared" si="419"/>
        <v>0</v>
      </c>
      <c r="AF2156" s="211" t="str">
        <f>IF(AND(COUNTIFS($J$18:J2156,J2156)=1,AE2156=1),1,"")</f>
        <v/>
      </c>
      <c r="AG2156" s="211" t="str">
        <f>IF(C2156="","",IF(AND(COUNTIFS($J$18:J2156,J2156)=1,C2156&lt;&gt;""),1,""))</f>
        <v/>
      </c>
      <c r="AH2156" s="211" t="str">
        <f>IF(G2156="","",IF(AND(COUNTIFS($J$18:J2156,J2156)=1,G2156&lt;&gt;""),1,""))</f>
        <v/>
      </c>
      <c r="AI2156" s="28">
        <f t="shared" si="420"/>
        <v>44014086.982070781</v>
      </c>
      <c r="AJ2156" s="28">
        <f t="shared" si="421"/>
        <v>6419974.022188928</v>
      </c>
      <c r="AK2156" s="29">
        <f t="shared" si="422"/>
        <v>0.14586180158193707</v>
      </c>
      <c r="AL2156" s="210"/>
      <c r="AM2156" s="210"/>
      <c r="AN2156" s="210"/>
      <c r="AO2156" s="210"/>
      <c r="AP2156" s="45" t="str">
        <f t="shared" si="423"/>
        <v>20225</v>
      </c>
      <c r="AQ2156" s="45" t="str">
        <f t="shared" si="424"/>
        <v>20225JPY</v>
      </c>
    </row>
    <row r="2157" spans="1:43" s="15" customFormat="1">
      <c r="A2157" s="208" t="s">
        <v>40</v>
      </c>
      <c r="B2157" s="209">
        <v>2022</v>
      </c>
      <c r="C2157" s="209">
        <v>2</v>
      </c>
      <c r="D2157" s="57" t="str">
        <f t="shared" si="427"/>
        <v>Q4</v>
      </c>
      <c r="E2157" s="208" t="s">
        <v>41</v>
      </c>
      <c r="F2157" s="209">
        <v>2022</v>
      </c>
      <c r="G2157" s="209">
        <v>5</v>
      </c>
      <c r="H2157" s="213"/>
      <c r="I2157" s="57" t="str">
        <f t="shared" si="416"/>
        <v>Q1</v>
      </c>
      <c r="J2157" s="204" t="s">
        <v>2101</v>
      </c>
      <c r="K2157" s="213" t="s">
        <v>1526</v>
      </c>
      <c r="L2157" s="210" t="s">
        <v>79</v>
      </c>
      <c r="M2157" s="208" t="s">
        <v>47</v>
      </c>
      <c r="N2157" s="208">
        <v>1</v>
      </c>
      <c r="O2157" s="208"/>
      <c r="P2157" s="57" t="str">
        <f t="shared" si="417"/>
        <v>MAIN UNIT</v>
      </c>
      <c r="Q2157" s="208" t="s">
        <v>48</v>
      </c>
      <c r="R2157" s="208" t="s">
        <v>49</v>
      </c>
      <c r="S2157" s="208" t="s">
        <v>36</v>
      </c>
      <c r="T2157" s="208" t="s">
        <v>65</v>
      </c>
      <c r="U2157" s="208" t="s">
        <v>66</v>
      </c>
      <c r="V2157" s="208" t="s">
        <v>119</v>
      </c>
      <c r="W2157" s="208" t="s">
        <v>96</v>
      </c>
      <c r="X2157" s="34">
        <v>16000000</v>
      </c>
      <c r="Y2157" s="215" t="str">
        <f t="shared" si="426"/>
        <v>1</v>
      </c>
      <c r="Z2157" s="26">
        <f t="shared" si="428"/>
        <v>16000000</v>
      </c>
      <c r="AA2157" s="208">
        <v>6.2799999999999995E-2</v>
      </c>
      <c r="AB2157" s="35">
        <f t="shared" si="425"/>
        <v>1004799.9999999999</v>
      </c>
      <c r="AC2157" s="27">
        <f t="shared" si="418"/>
        <v>171820.79999999999</v>
      </c>
      <c r="AD2157" s="212">
        <v>0.17100000000000001</v>
      </c>
      <c r="AE2157" s="211">
        <f t="shared" si="419"/>
        <v>0</v>
      </c>
      <c r="AF2157" s="211" t="str">
        <f>IF(AND(COUNTIFS($J$18:J2157,J2157)=1,AE2157=1),1,"")</f>
        <v/>
      </c>
      <c r="AG2157" s="211" t="str">
        <f>IF(C2157="","",IF(AND(COUNTIFS($J$18:J2157,J2157)=1,C2157&lt;&gt;""),1,""))</f>
        <v/>
      </c>
      <c r="AH2157" s="211" t="str">
        <f>IF(G2157="","",IF(AND(COUNTIFS($J$18:J2157,J2157)=1,G2157&lt;&gt;""),1,""))</f>
        <v/>
      </c>
      <c r="AI2157" s="28">
        <f t="shared" si="420"/>
        <v>44014086.982070781</v>
      </c>
      <c r="AJ2157" s="28">
        <f t="shared" si="421"/>
        <v>6419974.022188928</v>
      </c>
      <c r="AK2157" s="29">
        <f t="shared" si="422"/>
        <v>0.14586180158193707</v>
      </c>
      <c r="AL2157" s="210"/>
      <c r="AM2157" s="210"/>
      <c r="AN2157" s="210"/>
      <c r="AO2157" s="210"/>
      <c r="AP2157" s="45" t="str">
        <f t="shared" si="423"/>
        <v>20225</v>
      </c>
      <c r="AQ2157" s="45" t="str">
        <f t="shared" si="424"/>
        <v>20225JPY</v>
      </c>
    </row>
    <row r="2158" spans="1:43" s="15" customFormat="1">
      <c r="A2158" s="208" t="s">
        <v>40</v>
      </c>
      <c r="B2158" s="209">
        <v>2022</v>
      </c>
      <c r="C2158" s="209">
        <v>2</v>
      </c>
      <c r="D2158" s="57" t="str">
        <f t="shared" si="427"/>
        <v>Q4</v>
      </c>
      <c r="E2158" s="208" t="s">
        <v>41</v>
      </c>
      <c r="F2158" s="209">
        <v>2022</v>
      </c>
      <c r="G2158" s="209">
        <v>5</v>
      </c>
      <c r="H2158" s="213"/>
      <c r="I2158" s="57" t="str">
        <f t="shared" si="416"/>
        <v>Q1</v>
      </c>
      <c r="J2158" s="204" t="s">
        <v>2101</v>
      </c>
      <c r="K2158" s="213" t="s">
        <v>1526</v>
      </c>
      <c r="L2158" s="210" t="s">
        <v>55</v>
      </c>
      <c r="M2158" s="208" t="s">
        <v>47</v>
      </c>
      <c r="N2158" s="208">
        <v>1</v>
      </c>
      <c r="O2158" s="208"/>
      <c r="P2158" s="57" t="str">
        <f t="shared" si="417"/>
        <v>MAIN UNIT</v>
      </c>
      <c r="Q2158" s="208" t="s">
        <v>48</v>
      </c>
      <c r="R2158" s="208" t="s">
        <v>49</v>
      </c>
      <c r="S2158" s="208" t="s">
        <v>36</v>
      </c>
      <c r="T2158" s="208" t="s">
        <v>65</v>
      </c>
      <c r="U2158" s="208" t="s">
        <v>66</v>
      </c>
      <c r="V2158" s="208" t="s">
        <v>119</v>
      </c>
      <c r="W2158" s="208" t="s">
        <v>96</v>
      </c>
      <c r="X2158" s="34">
        <v>11000000</v>
      </c>
      <c r="Y2158" s="215" t="str">
        <f t="shared" si="426"/>
        <v>1</v>
      </c>
      <c r="Z2158" s="26">
        <f t="shared" si="428"/>
        <v>11000000</v>
      </c>
      <c r="AA2158" s="208">
        <v>6.2799999999999995E-2</v>
      </c>
      <c r="AB2158" s="35">
        <f t="shared" si="425"/>
        <v>690800</v>
      </c>
      <c r="AC2158" s="27">
        <f t="shared" si="418"/>
        <v>118126.8</v>
      </c>
      <c r="AD2158" s="212">
        <v>0.17100000000000001</v>
      </c>
      <c r="AE2158" s="211">
        <f t="shared" si="419"/>
        <v>0</v>
      </c>
      <c r="AF2158" s="211" t="str">
        <f>IF(AND(COUNTIFS($J$18:J2158,J2158)=1,AE2158=1),1,"")</f>
        <v/>
      </c>
      <c r="AG2158" s="211" t="str">
        <f>IF(C2158="","",IF(AND(COUNTIFS($J$18:J2158,J2158)=1,C2158&lt;&gt;""),1,""))</f>
        <v/>
      </c>
      <c r="AH2158" s="211" t="str">
        <f>IF(G2158="","",IF(AND(COUNTIFS($J$18:J2158,J2158)=1,G2158&lt;&gt;""),1,""))</f>
        <v/>
      </c>
      <c r="AI2158" s="28">
        <f t="shared" si="420"/>
        <v>44014086.982070781</v>
      </c>
      <c r="AJ2158" s="28">
        <f t="shared" si="421"/>
        <v>6419974.022188928</v>
      </c>
      <c r="AK2158" s="29">
        <f t="shared" si="422"/>
        <v>0.14586180158193707</v>
      </c>
      <c r="AL2158" s="210"/>
      <c r="AM2158" s="210"/>
      <c r="AN2158" s="210"/>
      <c r="AO2158" s="210"/>
      <c r="AP2158" s="45" t="str">
        <f t="shared" si="423"/>
        <v>20225</v>
      </c>
      <c r="AQ2158" s="45" t="str">
        <f t="shared" si="424"/>
        <v>20225JPY</v>
      </c>
    </row>
    <row r="2159" spans="1:43" s="15" customFormat="1">
      <c r="A2159" s="208" t="s">
        <v>40</v>
      </c>
      <c r="B2159" s="209">
        <v>2022</v>
      </c>
      <c r="C2159" s="209">
        <v>2</v>
      </c>
      <c r="D2159" s="57" t="str">
        <f t="shared" si="427"/>
        <v>Q4</v>
      </c>
      <c r="E2159" s="208" t="s">
        <v>41</v>
      </c>
      <c r="F2159" s="209">
        <v>2022</v>
      </c>
      <c r="G2159" s="209">
        <v>5</v>
      </c>
      <c r="H2159" s="213"/>
      <c r="I2159" s="57" t="str">
        <f t="shared" si="416"/>
        <v>Q1</v>
      </c>
      <c r="J2159" s="204" t="s">
        <v>2101</v>
      </c>
      <c r="K2159" s="213" t="s">
        <v>1526</v>
      </c>
      <c r="L2159" s="210" t="s">
        <v>55</v>
      </c>
      <c r="M2159" s="208" t="s">
        <v>47</v>
      </c>
      <c r="N2159" s="208">
        <v>1</v>
      </c>
      <c r="O2159" s="208"/>
      <c r="P2159" s="57" t="str">
        <f t="shared" si="417"/>
        <v>MAIN UNIT</v>
      </c>
      <c r="Q2159" s="208" t="s">
        <v>48</v>
      </c>
      <c r="R2159" s="208" t="s">
        <v>49</v>
      </c>
      <c r="S2159" s="208" t="s">
        <v>36</v>
      </c>
      <c r="T2159" s="208" t="s">
        <v>65</v>
      </c>
      <c r="U2159" s="208" t="s">
        <v>66</v>
      </c>
      <c r="V2159" s="208" t="s">
        <v>119</v>
      </c>
      <c r="W2159" s="208" t="s">
        <v>96</v>
      </c>
      <c r="X2159" s="34">
        <v>11000000</v>
      </c>
      <c r="Y2159" s="215" t="str">
        <f t="shared" si="426"/>
        <v>1</v>
      </c>
      <c r="Z2159" s="26">
        <f t="shared" si="428"/>
        <v>11000000</v>
      </c>
      <c r="AA2159" s="208">
        <v>6.2799999999999995E-2</v>
      </c>
      <c r="AB2159" s="35">
        <f t="shared" si="425"/>
        <v>690800</v>
      </c>
      <c r="AC2159" s="27">
        <f t="shared" si="418"/>
        <v>118126.8</v>
      </c>
      <c r="AD2159" s="212">
        <v>0.17100000000000001</v>
      </c>
      <c r="AE2159" s="211">
        <f t="shared" si="419"/>
        <v>0</v>
      </c>
      <c r="AF2159" s="211" t="str">
        <f>IF(AND(COUNTIFS($J$18:J2159,J2159)=1,AE2159=1),1,"")</f>
        <v/>
      </c>
      <c r="AG2159" s="211" t="str">
        <f>IF(C2159="","",IF(AND(COUNTIFS($J$18:J2159,J2159)=1,C2159&lt;&gt;""),1,""))</f>
        <v/>
      </c>
      <c r="AH2159" s="211" t="str">
        <f>IF(G2159="","",IF(AND(COUNTIFS($J$18:J2159,J2159)=1,G2159&lt;&gt;""),1,""))</f>
        <v/>
      </c>
      <c r="AI2159" s="28">
        <f t="shared" si="420"/>
        <v>44014086.982070781</v>
      </c>
      <c r="AJ2159" s="28">
        <f t="shared" si="421"/>
        <v>6419974.022188928</v>
      </c>
      <c r="AK2159" s="29">
        <f t="shared" si="422"/>
        <v>0.14586180158193707</v>
      </c>
      <c r="AL2159" s="210"/>
      <c r="AM2159" s="210"/>
      <c r="AN2159" s="210"/>
      <c r="AO2159" s="210"/>
      <c r="AP2159" s="45" t="str">
        <f t="shared" si="423"/>
        <v>20225</v>
      </c>
      <c r="AQ2159" s="45" t="str">
        <f t="shared" si="424"/>
        <v>20225JPY</v>
      </c>
    </row>
    <row r="2160" spans="1:43" s="15" customFormat="1">
      <c r="A2160" s="208" t="s">
        <v>40</v>
      </c>
      <c r="B2160" s="209">
        <v>2022</v>
      </c>
      <c r="C2160" s="209">
        <v>2</v>
      </c>
      <c r="D2160" s="57" t="str">
        <f t="shared" si="427"/>
        <v>Q4</v>
      </c>
      <c r="E2160" s="208" t="s">
        <v>41</v>
      </c>
      <c r="F2160" s="209">
        <v>2022</v>
      </c>
      <c r="G2160" s="209">
        <v>5</v>
      </c>
      <c r="H2160" s="213"/>
      <c r="I2160" s="57" t="str">
        <f t="shared" si="416"/>
        <v>Q1</v>
      </c>
      <c r="J2160" s="204" t="s">
        <v>2101</v>
      </c>
      <c r="K2160" s="213" t="s">
        <v>1526</v>
      </c>
      <c r="L2160" s="210" t="s">
        <v>55</v>
      </c>
      <c r="M2160" s="208" t="s">
        <v>47</v>
      </c>
      <c r="N2160" s="208">
        <v>1</v>
      </c>
      <c r="O2160" s="208"/>
      <c r="P2160" s="57" t="str">
        <f t="shared" si="417"/>
        <v>MAIN UNIT</v>
      </c>
      <c r="Q2160" s="208" t="s">
        <v>48</v>
      </c>
      <c r="R2160" s="208" t="s">
        <v>49</v>
      </c>
      <c r="S2160" s="208" t="s">
        <v>36</v>
      </c>
      <c r="T2160" s="208" t="s">
        <v>65</v>
      </c>
      <c r="U2160" s="208" t="s">
        <v>66</v>
      </c>
      <c r="V2160" s="208" t="s">
        <v>119</v>
      </c>
      <c r="W2160" s="208" t="s">
        <v>96</v>
      </c>
      <c r="X2160" s="34">
        <v>11000000</v>
      </c>
      <c r="Y2160" s="215" t="str">
        <f t="shared" si="426"/>
        <v>1</v>
      </c>
      <c r="Z2160" s="26">
        <f t="shared" si="428"/>
        <v>11000000</v>
      </c>
      <c r="AA2160" s="208">
        <v>6.2799999999999995E-2</v>
      </c>
      <c r="AB2160" s="35">
        <f t="shared" si="425"/>
        <v>690800</v>
      </c>
      <c r="AC2160" s="27">
        <f t="shared" si="418"/>
        <v>118126.8</v>
      </c>
      <c r="AD2160" s="212">
        <v>0.17100000000000001</v>
      </c>
      <c r="AE2160" s="211">
        <f t="shared" si="419"/>
        <v>0</v>
      </c>
      <c r="AF2160" s="211" t="str">
        <f>IF(AND(COUNTIFS($J$18:J2160,J2160)=1,AE2160=1),1,"")</f>
        <v/>
      </c>
      <c r="AG2160" s="211" t="str">
        <f>IF(C2160="","",IF(AND(COUNTIFS($J$18:J2160,J2160)=1,C2160&lt;&gt;""),1,""))</f>
        <v/>
      </c>
      <c r="AH2160" s="211" t="str">
        <f>IF(G2160="","",IF(AND(COUNTIFS($J$18:J2160,J2160)=1,G2160&lt;&gt;""),1,""))</f>
        <v/>
      </c>
      <c r="AI2160" s="28">
        <f t="shared" si="420"/>
        <v>44014086.982070781</v>
      </c>
      <c r="AJ2160" s="28">
        <f t="shared" si="421"/>
        <v>6419974.022188928</v>
      </c>
      <c r="AK2160" s="29">
        <f t="shared" si="422"/>
        <v>0.14586180158193707</v>
      </c>
      <c r="AL2160" s="210"/>
      <c r="AM2160" s="210"/>
      <c r="AN2160" s="210"/>
      <c r="AO2160" s="210"/>
      <c r="AP2160" s="45" t="str">
        <f t="shared" si="423"/>
        <v>20225</v>
      </c>
      <c r="AQ2160" s="45" t="str">
        <f t="shared" si="424"/>
        <v>20225JPY</v>
      </c>
    </row>
    <row r="2161" spans="1:43" s="15" customFormat="1">
      <c r="A2161" s="208" t="s">
        <v>40</v>
      </c>
      <c r="B2161" s="209">
        <v>2022</v>
      </c>
      <c r="C2161" s="209">
        <v>2</v>
      </c>
      <c r="D2161" s="57" t="str">
        <f t="shared" si="427"/>
        <v>Q4</v>
      </c>
      <c r="E2161" s="208" t="s">
        <v>41</v>
      </c>
      <c r="F2161" s="209">
        <v>2022</v>
      </c>
      <c r="G2161" s="209">
        <v>5</v>
      </c>
      <c r="H2161" s="213"/>
      <c r="I2161" s="57" t="str">
        <f t="shared" si="416"/>
        <v>Q1</v>
      </c>
      <c r="J2161" s="204" t="s">
        <v>2101</v>
      </c>
      <c r="K2161" s="213" t="s">
        <v>1526</v>
      </c>
      <c r="L2161" s="210" t="s">
        <v>55</v>
      </c>
      <c r="M2161" s="208" t="s">
        <v>47</v>
      </c>
      <c r="N2161" s="208">
        <v>1</v>
      </c>
      <c r="O2161" s="208"/>
      <c r="P2161" s="57" t="str">
        <f t="shared" si="417"/>
        <v>MAIN UNIT</v>
      </c>
      <c r="Q2161" s="208" t="s">
        <v>48</v>
      </c>
      <c r="R2161" s="208" t="s">
        <v>49</v>
      </c>
      <c r="S2161" s="208" t="s">
        <v>36</v>
      </c>
      <c r="T2161" s="208" t="s">
        <v>65</v>
      </c>
      <c r="U2161" s="208" t="s">
        <v>66</v>
      </c>
      <c r="V2161" s="208" t="s">
        <v>119</v>
      </c>
      <c r="W2161" s="208" t="s">
        <v>96</v>
      </c>
      <c r="X2161" s="34">
        <v>11000000</v>
      </c>
      <c r="Y2161" s="215" t="str">
        <f t="shared" si="426"/>
        <v>1</v>
      </c>
      <c r="Z2161" s="26">
        <f t="shared" si="428"/>
        <v>11000000</v>
      </c>
      <c r="AA2161" s="208">
        <v>6.2799999999999995E-2</v>
      </c>
      <c r="AB2161" s="35">
        <f t="shared" si="425"/>
        <v>690800</v>
      </c>
      <c r="AC2161" s="27">
        <f t="shared" si="418"/>
        <v>118126.8</v>
      </c>
      <c r="AD2161" s="212">
        <v>0.17100000000000001</v>
      </c>
      <c r="AE2161" s="211">
        <f t="shared" si="419"/>
        <v>0</v>
      </c>
      <c r="AF2161" s="211" t="str">
        <f>IF(AND(COUNTIFS($J$18:J2161,J2161)=1,AE2161=1),1,"")</f>
        <v/>
      </c>
      <c r="AG2161" s="211" t="str">
        <f>IF(C2161="","",IF(AND(COUNTIFS($J$18:J2161,J2161)=1,C2161&lt;&gt;""),1,""))</f>
        <v/>
      </c>
      <c r="AH2161" s="211" t="str">
        <f>IF(G2161="","",IF(AND(COUNTIFS($J$18:J2161,J2161)=1,G2161&lt;&gt;""),1,""))</f>
        <v/>
      </c>
      <c r="AI2161" s="28">
        <f t="shared" si="420"/>
        <v>44014086.982070781</v>
      </c>
      <c r="AJ2161" s="28">
        <f t="shared" si="421"/>
        <v>6419974.022188928</v>
      </c>
      <c r="AK2161" s="29">
        <f t="shared" si="422"/>
        <v>0.14586180158193707</v>
      </c>
      <c r="AL2161" s="210"/>
      <c r="AM2161" s="210"/>
      <c r="AN2161" s="210"/>
      <c r="AO2161" s="210"/>
      <c r="AP2161" s="45" t="str">
        <f t="shared" si="423"/>
        <v>20225</v>
      </c>
      <c r="AQ2161" s="45" t="str">
        <f t="shared" si="424"/>
        <v>20225JPY</v>
      </c>
    </row>
    <row r="2162" spans="1:43" s="15" customFormat="1">
      <c r="A2162" s="208" t="s">
        <v>40</v>
      </c>
      <c r="B2162" s="209">
        <v>2022</v>
      </c>
      <c r="C2162" s="209">
        <v>2</v>
      </c>
      <c r="D2162" s="57" t="str">
        <f t="shared" si="427"/>
        <v>Q4</v>
      </c>
      <c r="E2162" s="208" t="s">
        <v>41</v>
      </c>
      <c r="F2162" s="209">
        <v>2022</v>
      </c>
      <c r="G2162" s="209">
        <v>5</v>
      </c>
      <c r="H2162" s="213"/>
      <c r="I2162" s="57" t="str">
        <f t="shared" si="416"/>
        <v>Q1</v>
      </c>
      <c r="J2162" s="204" t="s">
        <v>2101</v>
      </c>
      <c r="K2162" s="213" t="s">
        <v>1526</v>
      </c>
      <c r="L2162" s="210" t="s">
        <v>55</v>
      </c>
      <c r="M2162" s="208" t="s">
        <v>47</v>
      </c>
      <c r="N2162" s="208">
        <v>1</v>
      </c>
      <c r="O2162" s="208"/>
      <c r="P2162" s="57" t="str">
        <f t="shared" si="417"/>
        <v>MAIN UNIT</v>
      </c>
      <c r="Q2162" s="208" t="s">
        <v>48</v>
      </c>
      <c r="R2162" s="208" t="s">
        <v>49</v>
      </c>
      <c r="S2162" s="208" t="s">
        <v>36</v>
      </c>
      <c r="T2162" s="208" t="s">
        <v>65</v>
      </c>
      <c r="U2162" s="208" t="s">
        <v>66</v>
      </c>
      <c r="V2162" s="208" t="s">
        <v>119</v>
      </c>
      <c r="W2162" s="208" t="s">
        <v>96</v>
      </c>
      <c r="X2162" s="34">
        <v>11000000</v>
      </c>
      <c r="Y2162" s="215" t="str">
        <f t="shared" si="426"/>
        <v>1</v>
      </c>
      <c r="Z2162" s="26">
        <f t="shared" si="428"/>
        <v>11000000</v>
      </c>
      <c r="AA2162" s="208">
        <v>6.2799999999999995E-2</v>
      </c>
      <c r="AB2162" s="35">
        <f t="shared" si="425"/>
        <v>690800</v>
      </c>
      <c r="AC2162" s="27">
        <f t="shared" si="418"/>
        <v>118126.8</v>
      </c>
      <c r="AD2162" s="212">
        <v>0.17100000000000001</v>
      </c>
      <c r="AE2162" s="211">
        <f t="shared" si="419"/>
        <v>0</v>
      </c>
      <c r="AF2162" s="211" t="str">
        <f>IF(AND(COUNTIFS($J$18:J2162,J2162)=1,AE2162=1),1,"")</f>
        <v/>
      </c>
      <c r="AG2162" s="211" t="str">
        <f>IF(C2162="","",IF(AND(COUNTIFS($J$18:J2162,J2162)=1,C2162&lt;&gt;""),1,""))</f>
        <v/>
      </c>
      <c r="AH2162" s="211" t="str">
        <f>IF(G2162="","",IF(AND(COUNTIFS($J$18:J2162,J2162)=1,G2162&lt;&gt;""),1,""))</f>
        <v/>
      </c>
      <c r="AI2162" s="28">
        <f t="shared" si="420"/>
        <v>44014086.982070781</v>
      </c>
      <c r="AJ2162" s="28">
        <f t="shared" si="421"/>
        <v>6419974.022188928</v>
      </c>
      <c r="AK2162" s="29">
        <f t="shared" si="422"/>
        <v>0.14586180158193707</v>
      </c>
      <c r="AL2162" s="210"/>
      <c r="AM2162" s="210"/>
      <c r="AN2162" s="210"/>
      <c r="AO2162" s="210"/>
      <c r="AP2162" s="45" t="str">
        <f t="shared" si="423"/>
        <v>20225</v>
      </c>
      <c r="AQ2162" s="45" t="str">
        <f t="shared" si="424"/>
        <v>20225JPY</v>
      </c>
    </row>
    <row r="2163" spans="1:43" s="15" customFormat="1">
      <c r="A2163" s="208" t="s">
        <v>40</v>
      </c>
      <c r="B2163" s="209">
        <v>2022</v>
      </c>
      <c r="C2163" s="209">
        <v>2</v>
      </c>
      <c r="D2163" s="57" t="str">
        <f t="shared" si="427"/>
        <v>Q4</v>
      </c>
      <c r="E2163" s="208" t="s">
        <v>41</v>
      </c>
      <c r="F2163" s="209">
        <v>2022</v>
      </c>
      <c r="G2163" s="209">
        <v>5</v>
      </c>
      <c r="H2163" s="213"/>
      <c r="I2163" s="57" t="str">
        <f t="shared" si="416"/>
        <v>Q1</v>
      </c>
      <c r="J2163" s="204" t="s">
        <v>2102</v>
      </c>
      <c r="K2163" s="213" t="s">
        <v>2103</v>
      </c>
      <c r="L2163" s="210" t="s">
        <v>55</v>
      </c>
      <c r="M2163" s="208" t="s">
        <v>47</v>
      </c>
      <c r="N2163" s="208">
        <v>1</v>
      </c>
      <c r="O2163" s="208"/>
      <c r="P2163" s="57" t="str">
        <f t="shared" si="417"/>
        <v>MAIN UNIT</v>
      </c>
      <c r="Q2163" s="208" t="s">
        <v>56</v>
      </c>
      <c r="R2163" s="208" t="s">
        <v>49</v>
      </c>
      <c r="S2163" s="208" t="s">
        <v>38</v>
      </c>
      <c r="T2163" s="208" t="s">
        <v>2104</v>
      </c>
      <c r="U2163" s="208" t="s">
        <v>137</v>
      </c>
      <c r="V2163" s="208" t="s">
        <v>899</v>
      </c>
      <c r="W2163" s="208" t="s">
        <v>51</v>
      </c>
      <c r="X2163" s="34">
        <v>810000</v>
      </c>
      <c r="Y2163" s="215" t="str">
        <f t="shared" si="426"/>
        <v>1.13</v>
      </c>
      <c r="Z2163" s="26">
        <f t="shared" si="428"/>
        <v>810000</v>
      </c>
      <c r="AA2163" s="208">
        <v>1.1950000000000001</v>
      </c>
      <c r="AB2163" s="35">
        <f t="shared" si="425"/>
        <v>856592.92035398248</v>
      </c>
      <c r="AC2163" s="27">
        <f t="shared" si="418"/>
        <v>147162.66371681419</v>
      </c>
      <c r="AD2163" s="212">
        <v>0.17180000000000001</v>
      </c>
      <c r="AE2163" s="211">
        <f t="shared" si="419"/>
        <v>1</v>
      </c>
      <c r="AF2163" s="211">
        <f>IF(AND(COUNTIFS($J$18:J2163,J2163)=1,AE2163=1),1,"")</f>
        <v>1</v>
      </c>
      <c r="AG2163" s="211">
        <f>IF(C2163="","",IF(AND(COUNTIFS($J$18:J2163,J2163)=1,C2163&lt;&gt;""),1,""))</f>
        <v>1</v>
      </c>
      <c r="AH2163" s="211">
        <f>IF(G2163="","",IF(AND(COUNTIFS($J$18:J2163,J2163)=1,G2163&lt;&gt;""),1,""))</f>
        <v>1</v>
      </c>
      <c r="AI2163" s="28">
        <f t="shared" si="420"/>
        <v>44014086.982070781</v>
      </c>
      <c r="AJ2163" s="28">
        <f t="shared" si="421"/>
        <v>6419974.022188928</v>
      </c>
      <c r="AK2163" s="29">
        <f t="shared" si="422"/>
        <v>0.14586180158193707</v>
      </c>
      <c r="AL2163" s="210"/>
      <c r="AM2163" s="210"/>
      <c r="AN2163" s="210"/>
      <c r="AO2163" s="210"/>
      <c r="AP2163" s="45" t="str">
        <f t="shared" si="423"/>
        <v>20225</v>
      </c>
      <c r="AQ2163" s="45" t="str">
        <f t="shared" si="424"/>
        <v>20225RMB</v>
      </c>
    </row>
    <row r="2164" spans="1:43" s="15" customFormat="1">
      <c r="A2164" s="208" t="s">
        <v>40</v>
      </c>
      <c r="B2164" s="209">
        <v>2022</v>
      </c>
      <c r="C2164" s="209">
        <v>3</v>
      </c>
      <c r="D2164" s="57" t="str">
        <f t="shared" si="427"/>
        <v>Q4</v>
      </c>
      <c r="E2164" s="208" t="s">
        <v>41</v>
      </c>
      <c r="F2164" s="209">
        <v>2022</v>
      </c>
      <c r="G2164" s="209">
        <v>5</v>
      </c>
      <c r="H2164" s="213"/>
      <c r="I2164" s="57" t="str">
        <f t="shared" si="416"/>
        <v>Q1</v>
      </c>
      <c r="J2164" s="204" t="s">
        <v>2105</v>
      </c>
      <c r="K2164" s="213" t="s">
        <v>2106</v>
      </c>
      <c r="L2164" s="210" t="s">
        <v>55</v>
      </c>
      <c r="M2164" s="208" t="s">
        <v>47</v>
      </c>
      <c r="N2164" s="208">
        <v>1</v>
      </c>
      <c r="O2164" s="208"/>
      <c r="P2164" s="57" t="str">
        <f t="shared" si="417"/>
        <v>MAIN UNIT</v>
      </c>
      <c r="Q2164" s="208" t="s">
        <v>48</v>
      </c>
      <c r="R2164" s="208" t="s">
        <v>49</v>
      </c>
      <c r="S2164" s="208" t="s">
        <v>38</v>
      </c>
      <c r="T2164" s="208" t="s">
        <v>2104</v>
      </c>
      <c r="U2164" s="208" t="s">
        <v>137</v>
      </c>
      <c r="V2164" s="208" t="s">
        <v>899</v>
      </c>
      <c r="W2164" s="208" t="s">
        <v>51</v>
      </c>
      <c r="X2164" s="34">
        <v>647900</v>
      </c>
      <c r="Y2164" s="215" t="str">
        <f t="shared" si="426"/>
        <v>1.13</v>
      </c>
      <c r="Z2164" s="26">
        <f t="shared" si="428"/>
        <v>647900</v>
      </c>
      <c r="AA2164" s="208">
        <v>1.1950000000000001</v>
      </c>
      <c r="AB2164" s="35">
        <f t="shared" si="425"/>
        <v>685168.5840707965</v>
      </c>
      <c r="AC2164" s="27">
        <f t="shared" si="418"/>
        <v>96608.770353982298</v>
      </c>
      <c r="AD2164" s="212">
        <v>0.14099999999999999</v>
      </c>
      <c r="AE2164" s="211">
        <f t="shared" si="419"/>
        <v>0</v>
      </c>
      <c r="AF2164" s="211" t="str">
        <f>IF(AND(COUNTIFS($J$18:J2164,J2164)=1,AE2164=1),1,"")</f>
        <v/>
      </c>
      <c r="AG2164" s="211">
        <f>IF(C2164="","",IF(AND(COUNTIFS($J$18:J2164,J2164)=1,C2164&lt;&gt;""),1,""))</f>
        <v>1</v>
      </c>
      <c r="AH2164" s="211">
        <f>IF(G2164="","",IF(AND(COUNTIFS($J$18:J2164,J2164)=1,G2164&lt;&gt;""),1,""))</f>
        <v>1</v>
      </c>
      <c r="AI2164" s="28">
        <f t="shared" si="420"/>
        <v>44014086.982070781</v>
      </c>
      <c r="AJ2164" s="28">
        <f t="shared" si="421"/>
        <v>6419974.022188928</v>
      </c>
      <c r="AK2164" s="29">
        <f t="shared" si="422"/>
        <v>0.14586180158193707</v>
      </c>
      <c r="AL2164" s="210"/>
      <c r="AM2164" s="210"/>
      <c r="AN2164" s="210"/>
      <c r="AO2164" s="210"/>
      <c r="AP2164" s="45" t="str">
        <f t="shared" si="423"/>
        <v>20225</v>
      </c>
      <c r="AQ2164" s="45" t="str">
        <f t="shared" si="424"/>
        <v>20225RMB</v>
      </c>
    </row>
    <row r="2165" spans="1:43" s="15" customFormat="1">
      <c r="A2165" s="208" t="s">
        <v>40</v>
      </c>
      <c r="B2165" s="209">
        <v>2022</v>
      </c>
      <c r="C2165" s="209">
        <v>3</v>
      </c>
      <c r="D2165" s="57" t="str">
        <f t="shared" si="427"/>
        <v>Q4</v>
      </c>
      <c r="E2165" s="208" t="s">
        <v>41</v>
      </c>
      <c r="F2165" s="209">
        <v>2022</v>
      </c>
      <c r="G2165" s="209">
        <v>5</v>
      </c>
      <c r="H2165" s="213"/>
      <c r="I2165" s="57" t="str">
        <f t="shared" si="416"/>
        <v>Q1</v>
      </c>
      <c r="J2165" s="204" t="s">
        <v>2107</v>
      </c>
      <c r="K2165" s="213" t="s">
        <v>2108</v>
      </c>
      <c r="L2165" s="210" t="s">
        <v>55</v>
      </c>
      <c r="M2165" s="208" t="s">
        <v>47</v>
      </c>
      <c r="N2165" s="208">
        <v>1</v>
      </c>
      <c r="O2165" s="208"/>
      <c r="P2165" s="57" t="str">
        <f t="shared" si="417"/>
        <v>MAIN UNIT</v>
      </c>
      <c r="Q2165" s="208" t="s">
        <v>56</v>
      </c>
      <c r="R2165" s="208" t="s">
        <v>49</v>
      </c>
      <c r="S2165" s="208" t="s">
        <v>36</v>
      </c>
      <c r="T2165" s="208" t="s">
        <v>65</v>
      </c>
      <c r="U2165" s="208" t="s">
        <v>66</v>
      </c>
      <c r="V2165" s="208" t="s">
        <v>1821</v>
      </c>
      <c r="W2165" s="208" t="s">
        <v>51</v>
      </c>
      <c r="X2165" s="34">
        <v>516500</v>
      </c>
      <c r="Y2165" s="215" t="str">
        <f t="shared" si="426"/>
        <v>1.13</v>
      </c>
      <c r="Z2165" s="26">
        <f t="shared" si="428"/>
        <v>516500</v>
      </c>
      <c r="AA2165" s="208">
        <v>1.1950000000000001</v>
      </c>
      <c r="AB2165" s="35">
        <f t="shared" si="425"/>
        <v>546210.17699115048</v>
      </c>
      <c r="AC2165" s="27">
        <f t="shared" si="418"/>
        <v>88813.774778761072</v>
      </c>
      <c r="AD2165" s="212">
        <v>0.16259999999999999</v>
      </c>
      <c r="AE2165" s="211">
        <f t="shared" si="419"/>
        <v>1</v>
      </c>
      <c r="AF2165" s="211">
        <f>IF(AND(COUNTIFS($J$18:J2165,J2165)=1,AE2165=1),1,"")</f>
        <v>1</v>
      </c>
      <c r="AG2165" s="211">
        <f>IF(C2165="","",IF(AND(COUNTIFS($J$18:J2165,J2165)=1,C2165&lt;&gt;""),1,""))</f>
        <v>1</v>
      </c>
      <c r="AH2165" s="211">
        <f>IF(G2165="","",IF(AND(COUNTIFS($J$18:J2165,J2165)=1,G2165&lt;&gt;""),1,""))</f>
        <v>1</v>
      </c>
      <c r="AI2165" s="28">
        <f t="shared" si="420"/>
        <v>44014086.982070781</v>
      </c>
      <c r="AJ2165" s="28">
        <f t="shared" si="421"/>
        <v>6419974.022188928</v>
      </c>
      <c r="AK2165" s="29">
        <f t="shared" si="422"/>
        <v>0.14586180158193707</v>
      </c>
      <c r="AL2165" s="210"/>
      <c r="AM2165" s="210"/>
      <c r="AN2165" s="210"/>
      <c r="AO2165" s="210"/>
      <c r="AP2165" s="45" t="str">
        <f t="shared" si="423"/>
        <v>20225</v>
      </c>
      <c r="AQ2165" s="45" t="str">
        <f t="shared" si="424"/>
        <v>20225RMB</v>
      </c>
    </row>
    <row r="2166" spans="1:43" s="15" customFormat="1">
      <c r="A2166" s="208" t="s">
        <v>40</v>
      </c>
      <c r="B2166" s="209">
        <v>2022</v>
      </c>
      <c r="C2166" s="209">
        <v>3</v>
      </c>
      <c r="D2166" s="57" t="str">
        <f t="shared" si="427"/>
        <v>Q4</v>
      </c>
      <c r="E2166" s="208" t="s">
        <v>41</v>
      </c>
      <c r="F2166" s="209">
        <v>2022</v>
      </c>
      <c r="G2166" s="209">
        <v>5</v>
      </c>
      <c r="H2166" s="213"/>
      <c r="I2166" s="57" t="str">
        <f t="shared" si="416"/>
        <v>Q1</v>
      </c>
      <c r="J2166" s="204" t="s">
        <v>2107</v>
      </c>
      <c r="K2166" s="213" t="s">
        <v>2108</v>
      </c>
      <c r="L2166" s="210" t="s">
        <v>55</v>
      </c>
      <c r="M2166" s="208" t="s">
        <v>47</v>
      </c>
      <c r="N2166" s="208">
        <v>1</v>
      </c>
      <c r="O2166" s="208"/>
      <c r="P2166" s="57" t="str">
        <f t="shared" si="417"/>
        <v>MAIN UNIT</v>
      </c>
      <c r="Q2166" s="208" t="s">
        <v>56</v>
      </c>
      <c r="R2166" s="208" t="s">
        <v>49</v>
      </c>
      <c r="S2166" s="208" t="s">
        <v>36</v>
      </c>
      <c r="T2166" s="208" t="s">
        <v>65</v>
      </c>
      <c r="U2166" s="208" t="s">
        <v>66</v>
      </c>
      <c r="V2166" s="208" t="s">
        <v>1821</v>
      </c>
      <c r="W2166" s="208" t="s">
        <v>51</v>
      </c>
      <c r="X2166" s="34">
        <v>516500</v>
      </c>
      <c r="Y2166" s="215" t="str">
        <f t="shared" si="426"/>
        <v>1.13</v>
      </c>
      <c r="Z2166" s="26">
        <f t="shared" si="428"/>
        <v>516500</v>
      </c>
      <c r="AA2166" s="208">
        <v>1.1950000000000001</v>
      </c>
      <c r="AB2166" s="35">
        <f t="shared" si="425"/>
        <v>546210.17699115048</v>
      </c>
      <c r="AC2166" s="27">
        <f t="shared" si="418"/>
        <v>88813.774778761072</v>
      </c>
      <c r="AD2166" s="212">
        <v>0.16259999999999999</v>
      </c>
      <c r="AE2166" s="211">
        <f t="shared" si="419"/>
        <v>1</v>
      </c>
      <c r="AF2166" s="211" t="str">
        <f>IF(AND(COUNTIFS($J$18:J2166,J2166)=1,AE2166=1),1,"")</f>
        <v/>
      </c>
      <c r="AG2166" s="211" t="str">
        <f>IF(C2166="","",IF(AND(COUNTIFS($J$18:J2166,J2166)=1,C2166&lt;&gt;""),1,""))</f>
        <v/>
      </c>
      <c r="AH2166" s="211" t="str">
        <f>IF(G2166="","",IF(AND(COUNTIFS($J$18:J2166,J2166)=1,G2166&lt;&gt;""),1,""))</f>
        <v/>
      </c>
      <c r="AI2166" s="28">
        <f t="shared" si="420"/>
        <v>44014086.982070781</v>
      </c>
      <c r="AJ2166" s="28">
        <f t="shared" si="421"/>
        <v>6419974.022188928</v>
      </c>
      <c r="AK2166" s="29">
        <f t="shared" si="422"/>
        <v>0.14586180158193707</v>
      </c>
      <c r="AL2166" s="210"/>
      <c r="AM2166" s="210"/>
      <c r="AN2166" s="210"/>
      <c r="AO2166" s="210"/>
      <c r="AP2166" s="45" t="str">
        <f t="shared" si="423"/>
        <v>20225</v>
      </c>
      <c r="AQ2166" s="45" t="str">
        <f t="shared" si="424"/>
        <v>20225RMB</v>
      </c>
    </row>
    <row r="2167" spans="1:43" s="15" customFormat="1">
      <c r="A2167" s="208" t="s">
        <v>40</v>
      </c>
      <c r="B2167" s="209">
        <v>2022</v>
      </c>
      <c r="C2167" s="209">
        <v>3</v>
      </c>
      <c r="D2167" s="57" t="str">
        <f t="shared" si="427"/>
        <v>Q4</v>
      </c>
      <c r="E2167" s="208" t="s">
        <v>41</v>
      </c>
      <c r="F2167" s="209">
        <v>2022</v>
      </c>
      <c r="G2167" s="209">
        <v>5</v>
      </c>
      <c r="H2167" s="213"/>
      <c r="I2167" s="57" t="str">
        <f t="shared" si="416"/>
        <v>Q1</v>
      </c>
      <c r="J2167" s="204" t="s">
        <v>2109</v>
      </c>
      <c r="K2167" s="213" t="s">
        <v>2110</v>
      </c>
      <c r="L2167" s="210" t="s">
        <v>55</v>
      </c>
      <c r="M2167" s="208" t="s">
        <v>47</v>
      </c>
      <c r="N2167" s="208">
        <v>1</v>
      </c>
      <c r="O2167" s="208"/>
      <c r="P2167" s="57" t="str">
        <f t="shared" si="417"/>
        <v>MAIN UNIT</v>
      </c>
      <c r="Q2167" s="208" t="s">
        <v>56</v>
      </c>
      <c r="R2167" s="208" t="s">
        <v>49</v>
      </c>
      <c r="S2167" s="208" t="s">
        <v>36</v>
      </c>
      <c r="T2167" s="208" t="s">
        <v>65</v>
      </c>
      <c r="U2167" s="208" t="s">
        <v>66</v>
      </c>
      <c r="V2167" s="208" t="s">
        <v>1948</v>
      </c>
      <c r="W2167" s="208" t="s">
        <v>96</v>
      </c>
      <c r="X2167" s="34">
        <v>10068000</v>
      </c>
      <c r="Y2167" s="215" t="str">
        <f t="shared" si="426"/>
        <v>1</v>
      </c>
      <c r="Z2167" s="26">
        <f t="shared" si="428"/>
        <v>10068000</v>
      </c>
      <c r="AA2167" s="208">
        <v>6.2799999999999995E-2</v>
      </c>
      <c r="AB2167" s="35">
        <f t="shared" si="425"/>
        <v>632270.39999999991</v>
      </c>
      <c r="AC2167" s="27">
        <f t="shared" si="418"/>
        <v>111658.95263999999</v>
      </c>
      <c r="AD2167" s="212">
        <v>0.17660000000000001</v>
      </c>
      <c r="AE2167" s="211">
        <f t="shared" si="419"/>
        <v>1</v>
      </c>
      <c r="AF2167" s="211">
        <f>IF(AND(COUNTIFS($J$18:J2167,J2167)=1,AE2167=1),1,"")</f>
        <v>1</v>
      </c>
      <c r="AG2167" s="211">
        <f>IF(C2167="","",IF(AND(COUNTIFS($J$18:J2167,J2167)=1,C2167&lt;&gt;""),1,""))</f>
        <v>1</v>
      </c>
      <c r="AH2167" s="211">
        <f>IF(G2167="","",IF(AND(COUNTIFS($J$18:J2167,J2167)=1,G2167&lt;&gt;""),1,""))</f>
        <v>1</v>
      </c>
      <c r="AI2167" s="28">
        <f t="shared" si="420"/>
        <v>44014086.982070781</v>
      </c>
      <c r="AJ2167" s="28">
        <f t="shared" si="421"/>
        <v>6419974.022188928</v>
      </c>
      <c r="AK2167" s="29">
        <f t="shared" si="422"/>
        <v>0.14586180158193707</v>
      </c>
      <c r="AL2167" s="210"/>
      <c r="AM2167" s="210"/>
      <c r="AN2167" s="210"/>
      <c r="AO2167" s="210"/>
      <c r="AP2167" s="45" t="str">
        <f t="shared" si="423"/>
        <v>20225</v>
      </c>
      <c r="AQ2167" s="45" t="str">
        <f t="shared" si="424"/>
        <v>20225JPY</v>
      </c>
    </row>
    <row r="2168" spans="1:43" s="15" customFormat="1">
      <c r="A2168" s="208" t="s">
        <v>41</v>
      </c>
      <c r="B2168" s="209">
        <v>2022</v>
      </c>
      <c r="C2168" s="209">
        <v>4</v>
      </c>
      <c r="D2168" s="57" t="str">
        <f t="shared" si="427"/>
        <v>Q1</v>
      </c>
      <c r="E2168" s="208" t="s">
        <v>41</v>
      </c>
      <c r="F2168" s="209">
        <v>2022</v>
      </c>
      <c r="G2168" s="209">
        <v>5</v>
      </c>
      <c r="H2168" s="213"/>
      <c r="I2168" s="57" t="str">
        <f t="shared" si="416"/>
        <v>Q1</v>
      </c>
      <c r="J2168" s="204" t="s">
        <v>2111</v>
      </c>
      <c r="K2168" s="213" t="s">
        <v>2112</v>
      </c>
      <c r="L2168" s="210" t="s">
        <v>79</v>
      </c>
      <c r="M2168" s="208" t="s">
        <v>47</v>
      </c>
      <c r="N2168" s="208">
        <v>1</v>
      </c>
      <c r="O2168" s="208"/>
      <c r="P2168" s="57" t="str">
        <f t="shared" si="417"/>
        <v>MAIN UNIT</v>
      </c>
      <c r="Q2168" s="208" t="s">
        <v>56</v>
      </c>
      <c r="R2168" s="208" t="s">
        <v>49</v>
      </c>
      <c r="S2168" s="208" t="s">
        <v>36</v>
      </c>
      <c r="T2168" s="208" t="s">
        <v>65</v>
      </c>
      <c r="U2168" s="208" t="s">
        <v>66</v>
      </c>
      <c r="V2168" s="208" t="s">
        <v>1948</v>
      </c>
      <c r="W2168" s="208" t="s">
        <v>51</v>
      </c>
      <c r="X2168" s="34">
        <v>986383</v>
      </c>
      <c r="Y2168" s="215" t="str">
        <f t="shared" si="426"/>
        <v>1.13</v>
      </c>
      <c r="Z2168" s="26">
        <f t="shared" si="428"/>
        <v>986383</v>
      </c>
      <c r="AA2168" s="208">
        <v>1.1950000000000001</v>
      </c>
      <c r="AB2168" s="35">
        <f t="shared" si="425"/>
        <v>1043121.8451327436</v>
      </c>
      <c r="AC2168" s="27">
        <f t="shared" si="418"/>
        <v>171802.16789336287</v>
      </c>
      <c r="AD2168" s="212">
        <v>0.16470000000000001</v>
      </c>
      <c r="AE2168" s="211">
        <f t="shared" si="419"/>
        <v>1</v>
      </c>
      <c r="AF2168" s="211">
        <f>IF(AND(COUNTIFS($J$18:J2168,J2168)=1,AE2168=1),1,"")</f>
        <v>1</v>
      </c>
      <c r="AG2168" s="211">
        <f>IF(C2168="","",IF(AND(COUNTIFS($J$18:J2168,J2168)=1,C2168&lt;&gt;""),1,""))</f>
        <v>1</v>
      </c>
      <c r="AH2168" s="211">
        <f>IF(G2168="","",IF(AND(COUNTIFS($J$18:J2168,J2168)=1,G2168&lt;&gt;""),1,""))</f>
        <v>1</v>
      </c>
      <c r="AI2168" s="28">
        <f t="shared" si="420"/>
        <v>44014086.982070781</v>
      </c>
      <c r="AJ2168" s="28">
        <f t="shared" si="421"/>
        <v>6419974.022188928</v>
      </c>
      <c r="AK2168" s="29">
        <f t="shared" si="422"/>
        <v>0.14586180158193707</v>
      </c>
      <c r="AL2168" s="210"/>
      <c r="AM2168" s="210"/>
      <c r="AN2168" s="210"/>
      <c r="AO2168" s="210"/>
      <c r="AP2168" s="45" t="str">
        <f t="shared" si="423"/>
        <v>20225</v>
      </c>
      <c r="AQ2168" s="45" t="str">
        <f t="shared" si="424"/>
        <v>20225RMB</v>
      </c>
    </row>
    <row r="2169" spans="1:43" s="15" customFormat="1">
      <c r="A2169" s="208" t="s">
        <v>41</v>
      </c>
      <c r="B2169" s="209">
        <v>2022</v>
      </c>
      <c r="C2169" s="209">
        <v>4</v>
      </c>
      <c r="D2169" s="57" t="str">
        <f t="shared" si="427"/>
        <v>Q1</v>
      </c>
      <c r="E2169" s="208" t="s">
        <v>41</v>
      </c>
      <c r="F2169" s="209">
        <v>2022</v>
      </c>
      <c r="G2169" s="209">
        <v>5</v>
      </c>
      <c r="H2169" s="213"/>
      <c r="I2169" s="57" t="str">
        <f t="shared" si="416"/>
        <v>Q1</v>
      </c>
      <c r="J2169" s="204" t="s">
        <v>2113</v>
      </c>
      <c r="K2169" s="213" t="s">
        <v>1943</v>
      </c>
      <c r="L2169" s="210" t="s">
        <v>55</v>
      </c>
      <c r="M2169" s="208" t="s">
        <v>47</v>
      </c>
      <c r="N2169" s="208">
        <v>1</v>
      </c>
      <c r="O2169" s="208"/>
      <c r="P2169" s="57" t="str">
        <f t="shared" si="417"/>
        <v>MAIN UNIT</v>
      </c>
      <c r="Q2169" s="208" t="s">
        <v>48</v>
      </c>
      <c r="R2169" s="208" t="s">
        <v>49</v>
      </c>
      <c r="S2169" s="208" t="s">
        <v>36</v>
      </c>
      <c r="T2169" s="208" t="s">
        <v>65</v>
      </c>
      <c r="U2169" s="208" t="s">
        <v>66</v>
      </c>
      <c r="V2169" s="208" t="s">
        <v>99</v>
      </c>
      <c r="W2169" s="208" t="s">
        <v>96</v>
      </c>
      <c r="X2169" s="34">
        <v>9393000</v>
      </c>
      <c r="Y2169" s="215" t="str">
        <f t="shared" si="426"/>
        <v>1</v>
      </c>
      <c r="Z2169" s="26">
        <f t="shared" si="428"/>
        <v>9393000</v>
      </c>
      <c r="AA2169" s="208">
        <v>6.2799999999999995E-2</v>
      </c>
      <c r="AB2169" s="35">
        <f t="shared" si="425"/>
        <v>589880.39999999991</v>
      </c>
      <c r="AC2169" s="27">
        <f t="shared" si="418"/>
        <v>105706.56767999998</v>
      </c>
      <c r="AD2169" s="212">
        <v>0.1792</v>
      </c>
      <c r="AE2169" s="211">
        <f t="shared" si="419"/>
        <v>0</v>
      </c>
      <c r="AF2169" s="211" t="str">
        <f>IF(AND(COUNTIFS($J$18:J2169,J2169)=1,AE2169=1),1,"")</f>
        <v/>
      </c>
      <c r="AG2169" s="211">
        <f>IF(C2169="","",IF(AND(COUNTIFS($J$18:J2169,J2169)=1,C2169&lt;&gt;""),1,""))</f>
        <v>1</v>
      </c>
      <c r="AH2169" s="211">
        <f>IF(G2169="","",IF(AND(COUNTIFS($J$18:J2169,J2169)=1,G2169&lt;&gt;""),1,""))</f>
        <v>1</v>
      </c>
      <c r="AI2169" s="28">
        <f t="shared" si="420"/>
        <v>44014086.982070781</v>
      </c>
      <c r="AJ2169" s="28">
        <f t="shared" si="421"/>
        <v>6419974.022188928</v>
      </c>
      <c r="AK2169" s="29">
        <f t="shared" si="422"/>
        <v>0.14586180158193707</v>
      </c>
      <c r="AL2169" s="210"/>
      <c r="AM2169" s="210"/>
      <c r="AN2169" s="210"/>
      <c r="AO2169" s="210"/>
      <c r="AP2169" s="45" t="str">
        <f t="shared" si="423"/>
        <v>20225</v>
      </c>
      <c r="AQ2169" s="45" t="str">
        <f t="shared" si="424"/>
        <v>20225JPY</v>
      </c>
    </row>
    <row r="2170" spans="1:43" s="15" customFormat="1">
      <c r="A2170" s="208" t="s">
        <v>41</v>
      </c>
      <c r="B2170" s="209">
        <v>2022</v>
      </c>
      <c r="C2170" s="209">
        <v>4</v>
      </c>
      <c r="D2170" s="57" t="str">
        <f t="shared" si="427"/>
        <v>Q1</v>
      </c>
      <c r="E2170" s="208" t="s">
        <v>41</v>
      </c>
      <c r="F2170" s="209">
        <v>2022</v>
      </c>
      <c r="G2170" s="209">
        <v>5</v>
      </c>
      <c r="H2170" s="213"/>
      <c r="I2170" s="57" t="str">
        <f t="shared" si="416"/>
        <v>Q1</v>
      </c>
      <c r="J2170" s="204" t="s">
        <v>2113</v>
      </c>
      <c r="K2170" s="213" t="s">
        <v>1943</v>
      </c>
      <c r="L2170" s="210" t="s">
        <v>55</v>
      </c>
      <c r="M2170" s="208" t="s">
        <v>47</v>
      </c>
      <c r="N2170" s="208">
        <v>1</v>
      </c>
      <c r="O2170" s="208"/>
      <c r="P2170" s="57" t="str">
        <f t="shared" si="417"/>
        <v>MAIN UNIT</v>
      </c>
      <c r="Q2170" s="208" t="s">
        <v>48</v>
      </c>
      <c r="R2170" s="208" t="s">
        <v>49</v>
      </c>
      <c r="S2170" s="208" t="s">
        <v>36</v>
      </c>
      <c r="T2170" s="208" t="s">
        <v>65</v>
      </c>
      <c r="U2170" s="208" t="s">
        <v>66</v>
      </c>
      <c r="V2170" s="208" t="s">
        <v>99</v>
      </c>
      <c r="W2170" s="208" t="s">
        <v>96</v>
      </c>
      <c r="X2170" s="34">
        <v>9393000</v>
      </c>
      <c r="Y2170" s="215" t="str">
        <f t="shared" si="426"/>
        <v>1</v>
      </c>
      <c r="Z2170" s="26">
        <f t="shared" si="428"/>
        <v>9393000</v>
      </c>
      <c r="AA2170" s="208">
        <v>6.2799999999999995E-2</v>
      </c>
      <c r="AB2170" s="35">
        <f t="shared" si="425"/>
        <v>589880.39999999991</v>
      </c>
      <c r="AC2170" s="27">
        <f t="shared" si="418"/>
        <v>105706.56767999998</v>
      </c>
      <c r="AD2170" s="212">
        <v>0.1792</v>
      </c>
      <c r="AE2170" s="211">
        <f t="shared" si="419"/>
        <v>0</v>
      </c>
      <c r="AF2170" s="211" t="str">
        <f>IF(AND(COUNTIFS($J$18:J2170,J2170)=1,AE2170=1),1,"")</f>
        <v/>
      </c>
      <c r="AG2170" s="211" t="str">
        <f>IF(C2170="","",IF(AND(COUNTIFS($J$18:J2170,J2170)=1,C2170&lt;&gt;""),1,""))</f>
        <v/>
      </c>
      <c r="AH2170" s="211" t="str">
        <f>IF(G2170="","",IF(AND(COUNTIFS($J$18:J2170,J2170)=1,G2170&lt;&gt;""),1,""))</f>
        <v/>
      </c>
      <c r="AI2170" s="28">
        <f t="shared" si="420"/>
        <v>44014086.982070781</v>
      </c>
      <c r="AJ2170" s="28">
        <f t="shared" si="421"/>
        <v>6419974.022188928</v>
      </c>
      <c r="AK2170" s="29">
        <f t="shared" si="422"/>
        <v>0.14586180158193707</v>
      </c>
      <c r="AL2170" s="210"/>
      <c r="AM2170" s="210"/>
      <c r="AN2170" s="210"/>
      <c r="AO2170" s="210"/>
      <c r="AP2170" s="45" t="str">
        <f t="shared" si="423"/>
        <v>20225</v>
      </c>
      <c r="AQ2170" s="45" t="str">
        <f t="shared" si="424"/>
        <v>20225JPY</v>
      </c>
    </row>
    <row r="2171" spans="1:43" s="15" customFormat="1">
      <c r="A2171" s="208" t="s">
        <v>41</v>
      </c>
      <c r="B2171" s="209">
        <v>2022</v>
      </c>
      <c r="C2171" s="209">
        <v>5</v>
      </c>
      <c r="D2171" s="57" t="str">
        <f t="shared" si="427"/>
        <v>Q1</v>
      </c>
      <c r="E2171" s="208" t="s">
        <v>41</v>
      </c>
      <c r="F2171" s="209">
        <v>2022</v>
      </c>
      <c r="G2171" s="209">
        <v>5</v>
      </c>
      <c r="H2171" s="213"/>
      <c r="I2171" s="57" t="str">
        <f t="shared" si="416"/>
        <v>Q1</v>
      </c>
      <c r="J2171" s="204" t="s">
        <v>2114</v>
      </c>
      <c r="K2171" s="213" t="s">
        <v>2103</v>
      </c>
      <c r="L2171" s="210" t="s">
        <v>79</v>
      </c>
      <c r="M2171" s="208" t="s">
        <v>47</v>
      </c>
      <c r="N2171" s="208">
        <v>1</v>
      </c>
      <c r="O2171" s="208"/>
      <c r="P2171" s="57" t="str">
        <f t="shared" si="417"/>
        <v>MAIN UNIT</v>
      </c>
      <c r="Q2171" s="208" t="s">
        <v>48</v>
      </c>
      <c r="R2171" s="208" t="s">
        <v>49</v>
      </c>
      <c r="S2171" s="208" t="s">
        <v>38</v>
      </c>
      <c r="T2171" s="208" t="s">
        <v>2104</v>
      </c>
      <c r="U2171" s="208" t="s">
        <v>137</v>
      </c>
      <c r="V2171" s="208" t="s">
        <v>899</v>
      </c>
      <c r="W2171" s="208" t="s">
        <v>51</v>
      </c>
      <c r="X2171" s="34">
        <v>750000</v>
      </c>
      <c r="Y2171" s="215" t="str">
        <f t="shared" si="426"/>
        <v>1.13</v>
      </c>
      <c r="Z2171" s="26">
        <f t="shared" si="428"/>
        <v>750000</v>
      </c>
      <c r="AA2171" s="208">
        <v>1.1950000000000001</v>
      </c>
      <c r="AB2171" s="35">
        <f t="shared" si="425"/>
        <v>793141.5929203541</v>
      </c>
      <c r="AC2171" s="27">
        <f t="shared" si="418"/>
        <v>83438.495575221255</v>
      </c>
      <c r="AD2171" s="212">
        <v>0.1052</v>
      </c>
      <c r="AE2171" s="211">
        <f t="shared" si="419"/>
        <v>0</v>
      </c>
      <c r="AF2171" s="211" t="str">
        <f>IF(AND(COUNTIFS($J$18:J2171,J2171)=1,AE2171=1),1,"")</f>
        <v/>
      </c>
      <c r="AG2171" s="211">
        <f>IF(C2171="","",IF(AND(COUNTIFS($J$18:J2171,J2171)=1,C2171&lt;&gt;""),1,""))</f>
        <v>1</v>
      </c>
      <c r="AH2171" s="211">
        <f>IF(G2171="","",IF(AND(COUNTIFS($J$18:J2171,J2171)=1,G2171&lt;&gt;""),1,""))</f>
        <v>1</v>
      </c>
      <c r="AI2171" s="28">
        <f t="shared" si="420"/>
        <v>44014086.982070781</v>
      </c>
      <c r="AJ2171" s="28">
        <f t="shared" si="421"/>
        <v>6419974.022188928</v>
      </c>
      <c r="AK2171" s="29">
        <f t="shared" si="422"/>
        <v>0.14586180158193707</v>
      </c>
      <c r="AL2171" s="210"/>
      <c r="AM2171" s="210"/>
      <c r="AN2171" s="210"/>
      <c r="AO2171" s="210"/>
      <c r="AP2171" s="45" t="str">
        <f t="shared" si="423"/>
        <v>20225</v>
      </c>
      <c r="AQ2171" s="45" t="str">
        <f t="shared" si="424"/>
        <v>20225RMB</v>
      </c>
    </row>
    <row r="2172" spans="1:43" s="15" customFormat="1">
      <c r="A2172" s="208" t="s">
        <v>40</v>
      </c>
      <c r="B2172" s="209">
        <v>2022</v>
      </c>
      <c r="C2172" s="209">
        <v>1</v>
      </c>
      <c r="D2172" s="57" t="str">
        <f t="shared" si="427"/>
        <v>Q4</v>
      </c>
      <c r="E2172" s="208" t="s">
        <v>41</v>
      </c>
      <c r="F2172" s="209">
        <v>2022</v>
      </c>
      <c r="G2172" s="209">
        <v>6</v>
      </c>
      <c r="H2172" s="213"/>
      <c r="I2172" s="57" t="str">
        <f t="shared" si="416"/>
        <v>Q1</v>
      </c>
      <c r="J2172" s="204" t="s">
        <v>2115</v>
      </c>
      <c r="K2172" s="213" t="s">
        <v>154</v>
      </c>
      <c r="L2172" s="210" t="s">
        <v>79</v>
      </c>
      <c r="M2172" s="208" t="s">
        <v>47</v>
      </c>
      <c r="N2172" s="208">
        <v>1</v>
      </c>
      <c r="O2172" s="208"/>
      <c r="P2172" s="57" t="str">
        <f t="shared" si="417"/>
        <v>MAIN UNIT</v>
      </c>
      <c r="Q2172" s="208" t="s">
        <v>48</v>
      </c>
      <c r="R2172" s="208" t="s">
        <v>49</v>
      </c>
      <c r="S2172" s="208" t="s">
        <v>37</v>
      </c>
      <c r="T2172" s="208" t="s">
        <v>80</v>
      </c>
      <c r="U2172" s="208" t="s">
        <v>58</v>
      </c>
      <c r="V2172" s="208" t="s">
        <v>156</v>
      </c>
      <c r="W2172" s="208" t="s">
        <v>51</v>
      </c>
      <c r="X2172" s="34">
        <v>1006130</v>
      </c>
      <c r="Y2172" s="215" t="str">
        <f t="shared" si="426"/>
        <v>1.13</v>
      </c>
      <c r="Z2172" s="26">
        <f t="shared" si="428"/>
        <v>1006130</v>
      </c>
      <c r="AA2172" s="208">
        <v>1.175</v>
      </c>
      <c r="AB2172" s="35">
        <f t="shared" si="425"/>
        <v>1046197.1238938054</v>
      </c>
      <c r="AC2172" s="27">
        <f t="shared" si="418"/>
        <v>151803.20267699118</v>
      </c>
      <c r="AD2172" s="212">
        <v>0.14510000000000001</v>
      </c>
      <c r="AE2172" s="211">
        <f t="shared" si="419"/>
        <v>0</v>
      </c>
      <c r="AF2172" s="211" t="str">
        <f>IF(AND(COUNTIFS($J$18:J2172,J2172)=1,AE2172=1),1,"")</f>
        <v/>
      </c>
      <c r="AG2172" s="211">
        <f>IF(C2172="","",IF(AND(COUNTIFS($J$18:J2172,J2172)=1,C2172&lt;&gt;""),1,""))</f>
        <v>1</v>
      </c>
      <c r="AH2172" s="211">
        <f>IF(G2172="","",IF(AND(COUNTIFS($J$18:J2172,J2172)=1,G2172&lt;&gt;""),1,""))</f>
        <v>1</v>
      </c>
      <c r="AI2172" s="28">
        <f t="shared" si="420"/>
        <v>35682787.057522133</v>
      </c>
      <c r="AJ2172" s="28">
        <f t="shared" si="421"/>
        <v>5833368.3789623892</v>
      </c>
      <c r="AK2172" s="29">
        <f t="shared" si="422"/>
        <v>0.16347849649632909</v>
      </c>
      <c r="AL2172" s="210"/>
      <c r="AM2172" s="210"/>
      <c r="AN2172" s="210"/>
      <c r="AO2172" s="210"/>
      <c r="AP2172" s="45" t="str">
        <f t="shared" si="423"/>
        <v>20226</v>
      </c>
      <c r="AQ2172" s="45" t="str">
        <f t="shared" si="424"/>
        <v>20226RMB</v>
      </c>
    </row>
    <row r="2173" spans="1:43" s="15" customFormat="1">
      <c r="A2173" s="208" t="s">
        <v>40</v>
      </c>
      <c r="B2173" s="209">
        <v>2022</v>
      </c>
      <c r="C2173" s="209">
        <v>2</v>
      </c>
      <c r="D2173" s="57" t="str">
        <f t="shared" si="427"/>
        <v>Q4</v>
      </c>
      <c r="E2173" s="208" t="s">
        <v>41</v>
      </c>
      <c r="F2173" s="209">
        <v>2022</v>
      </c>
      <c r="G2173" s="209">
        <v>6</v>
      </c>
      <c r="H2173" s="213"/>
      <c r="I2173" s="57" t="str">
        <f t="shared" si="416"/>
        <v>Q1</v>
      </c>
      <c r="J2173" s="204" t="s">
        <v>2116</v>
      </c>
      <c r="K2173" s="213" t="s">
        <v>2117</v>
      </c>
      <c r="L2173" s="210" t="s">
        <v>79</v>
      </c>
      <c r="M2173" s="208" t="s">
        <v>47</v>
      </c>
      <c r="N2173" s="208">
        <v>1</v>
      </c>
      <c r="O2173" s="208"/>
      <c r="P2173" s="57" t="str">
        <f t="shared" si="417"/>
        <v>MAIN UNIT</v>
      </c>
      <c r="Q2173" s="208" t="s">
        <v>1864</v>
      </c>
      <c r="R2173" s="208" t="s">
        <v>2071</v>
      </c>
      <c r="S2173" s="208" t="s">
        <v>2099</v>
      </c>
      <c r="T2173" s="208" t="s">
        <v>65</v>
      </c>
      <c r="U2173" s="208" t="s">
        <v>66</v>
      </c>
      <c r="V2173" s="208" t="s">
        <v>1246</v>
      </c>
      <c r="W2173" s="208" t="s">
        <v>1276</v>
      </c>
      <c r="X2173" s="34">
        <v>13000000</v>
      </c>
      <c r="Y2173" s="215" t="str">
        <f t="shared" si="426"/>
        <v>1</v>
      </c>
      <c r="Z2173" s="26">
        <f t="shared" si="428"/>
        <v>13000000</v>
      </c>
      <c r="AA2173" s="208">
        <v>6.25E-2</v>
      </c>
      <c r="AB2173" s="35">
        <f t="shared" si="425"/>
        <v>812500</v>
      </c>
      <c r="AC2173" s="27">
        <f t="shared" si="418"/>
        <v>109443.74999999999</v>
      </c>
      <c r="AD2173" s="212">
        <v>0.13469999999999999</v>
      </c>
      <c r="AE2173" s="211">
        <f t="shared" si="419"/>
        <v>0</v>
      </c>
      <c r="AF2173" s="211" t="str">
        <f>IF(AND(COUNTIFS($J$18:J2173,J2173)=1,AE2173=1),1,"")</f>
        <v/>
      </c>
      <c r="AG2173" s="211">
        <f>IF(C2173="","",IF(AND(COUNTIFS($J$18:J2173,J2173)=1,C2173&lt;&gt;""),1,""))</f>
        <v>1</v>
      </c>
      <c r="AH2173" s="211">
        <f>IF(G2173="","",IF(AND(COUNTIFS($J$18:J2173,J2173)=1,G2173&lt;&gt;""),1,""))</f>
        <v>1</v>
      </c>
      <c r="AI2173" s="28">
        <f t="shared" si="420"/>
        <v>35682787.057522133</v>
      </c>
      <c r="AJ2173" s="28">
        <f t="shared" si="421"/>
        <v>5833368.3789623892</v>
      </c>
      <c r="AK2173" s="29">
        <f t="shared" si="422"/>
        <v>0.16347849649632909</v>
      </c>
      <c r="AL2173" s="210"/>
      <c r="AM2173" s="210"/>
      <c r="AN2173" s="210"/>
      <c r="AO2173" s="210"/>
      <c r="AP2173" s="45" t="str">
        <f t="shared" si="423"/>
        <v>20226</v>
      </c>
      <c r="AQ2173" s="45" t="str">
        <f t="shared" si="424"/>
        <v>20226JPY</v>
      </c>
    </row>
    <row r="2174" spans="1:43" s="15" customFormat="1">
      <c r="A2174" s="208" t="s">
        <v>40</v>
      </c>
      <c r="B2174" s="209">
        <v>2022</v>
      </c>
      <c r="C2174" s="209">
        <v>2</v>
      </c>
      <c r="D2174" s="57" t="str">
        <f t="shared" si="427"/>
        <v>Q4</v>
      </c>
      <c r="E2174" s="208" t="s">
        <v>41</v>
      </c>
      <c r="F2174" s="209">
        <v>2022</v>
      </c>
      <c r="G2174" s="209">
        <v>6</v>
      </c>
      <c r="H2174" s="213"/>
      <c r="I2174" s="57" t="str">
        <f t="shared" si="416"/>
        <v>Q1</v>
      </c>
      <c r="J2174" s="204" t="s">
        <v>2116</v>
      </c>
      <c r="K2174" s="213" t="s">
        <v>2117</v>
      </c>
      <c r="L2174" s="210" t="s">
        <v>55</v>
      </c>
      <c r="M2174" s="208" t="s">
        <v>47</v>
      </c>
      <c r="N2174" s="208">
        <v>1</v>
      </c>
      <c r="O2174" s="208"/>
      <c r="P2174" s="57" t="str">
        <f t="shared" si="417"/>
        <v>MAIN UNIT</v>
      </c>
      <c r="Q2174" s="208" t="s">
        <v>1864</v>
      </c>
      <c r="R2174" s="208" t="s">
        <v>2071</v>
      </c>
      <c r="S2174" s="208" t="s">
        <v>2099</v>
      </c>
      <c r="T2174" s="208" t="s">
        <v>65</v>
      </c>
      <c r="U2174" s="208" t="s">
        <v>66</v>
      </c>
      <c r="V2174" s="208" t="s">
        <v>1246</v>
      </c>
      <c r="W2174" s="208" t="s">
        <v>1276</v>
      </c>
      <c r="X2174" s="34">
        <v>8000000</v>
      </c>
      <c r="Y2174" s="215" t="str">
        <f t="shared" si="426"/>
        <v>1</v>
      </c>
      <c r="Z2174" s="26">
        <f t="shared" si="428"/>
        <v>8000000</v>
      </c>
      <c r="AA2174" s="208">
        <v>6.25E-2</v>
      </c>
      <c r="AB2174" s="35">
        <f t="shared" si="425"/>
        <v>500000</v>
      </c>
      <c r="AC2174" s="27">
        <f t="shared" si="418"/>
        <v>67350</v>
      </c>
      <c r="AD2174" s="212">
        <v>0.13469999999999999</v>
      </c>
      <c r="AE2174" s="211">
        <f t="shared" si="419"/>
        <v>0</v>
      </c>
      <c r="AF2174" s="211" t="str">
        <f>IF(AND(COUNTIFS($J$18:J2174,J2174)=1,AE2174=1),1,"")</f>
        <v/>
      </c>
      <c r="AG2174" s="211" t="str">
        <f>IF(C2174="","",IF(AND(COUNTIFS($J$18:J2174,J2174)=1,C2174&lt;&gt;""),1,""))</f>
        <v/>
      </c>
      <c r="AH2174" s="211" t="str">
        <f>IF(G2174="","",IF(AND(COUNTIFS($J$18:J2174,J2174)=1,G2174&lt;&gt;""),1,""))</f>
        <v/>
      </c>
      <c r="AI2174" s="28">
        <f t="shared" si="420"/>
        <v>35682787.057522133</v>
      </c>
      <c r="AJ2174" s="28">
        <f t="shared" si="421"/>
        <v>5833368.3789623892</v>
      </c>
      <c r="AK2174" s="29">
        <f t="shared" si="422"/>
        <v>0.16347849649632909</v>
      </c>
      <c r="AL2174" s="210"/>
      <c r="AM2174" s="210"/>
      <c r="AN2174" s="210"/>
      <c r="AO2174" s="210"/>
      <c r="AP2174" s="45" t="str">
        <f t="shared" si="423"/>
        <v>20226</v>
      </c>
      <c r="AQ2174" s="45" t="str">
        <f t="shared" si="424"/>
        <v>20226JPY</v>
      </c>
    </row>
    <row r="2175" spans="1:43" s="15" customFormat="1">
      <c r="A2175" s="208" t="s">
        <v>40</v>
      </c>
      <c r="B2175" s="209">
        <v>2022</v>
      </c>
      <c r="C2175" s="209">
        <v>2</v>
      </c>
      <c r="D2175" s="57" t="str">
        <f t="shared" si="427"/>
        <v>Q4</v>
      </c>
      <c r="E2175" s="208" t="s">
        <v>41</v>
      </c>
      <c r="F2175" s="209">
        <v>2022</v>
      </c>
      <c r="G2175" s="209">
        <v>6</v>
      </c>
      <c r="H2175" s="213"/>
      <c r="I2175" s="57" t="str">
        <f t="shared" si="416"/>
        <v>Q1</v>
      </c>
      <c r="J2175" s="204" t="s">
        <v>2118</v>
      </c>
      <c r="K2175" s="213" t="s">
        <v>2119</v>
      </c>
      <c r="L2175" s="210" t="s">
        <v>79</v>
      </c>
      <c r="M2175" s="208" t="s">
        <v>47</v>
      </c>
      <c r="N2175" s="208">
        <v>1</v>
      </c>
      <c r="O2175" s="208"/>
      <c r="P2175" s="57" t="str">
        <f t="shared" si="417"/>
        <v>MAIN UNIT</v>
      </c>
      <c r="Q2175" s="208" t="s">
        <v>48</v>
      </c>
      <c r="R2175" s="208" t="s">
        <v>2071</v>
      </c>
      <c r="S2175" s="208" t="s">
        <v>39</v>
      </c>
      <c r="T2175" s="208" t="s">
        <v>130</v>
      </c>
      <c r="U2175" s="208" t="s">
        <v>1013</v>
      </c>
      <c r="V2175" s="208" t="s">
        <v>132</v>
      </c>
      <c r="W2175" s="208" t="s">
        <v>51</v>
      </c>
      <c r="X2175" s="34">
        <v>979433</v>
      </c>
      <c r="Y2175" s="215" t="str">
        <f t="shared" si="426"/>
        <v>1.13</v>
      </c>
      <c r="Z2175" s="26">
        <f t="shared" si="428"/>
        <v>979433</v>
      </c>
      <c r="AA2175" s="208">
        <v>1.175</v>
      </c>
      <c r="AB2175" s="35">
        <f t="shared" si="425"/>
        <v>1018436.9690265488</v>
      </c>
      <c r="AC2175" s="27">
        <f t="shared" si="418"/>
        <v>213566.23240486727</v>
      </c>
      <c r="AD2175" s="212">
        <v>0.2097</v>
      </c>
      <c r="AE2175" s="211">
        <f t="shared" si="419"/>
        <v>0</v>
      </c>
      <c r="AF2175" s="211" t="str">
        <f>IF(AND(COUNTIFS($J$18:J2175,J2175)=1,AE2175=1),1,"")</f>
        <v/>
      </c>
      <c r="AG2175" s="211">
        <f>IF(C2175="","",IF(AND(COUNTIFS($J$18:J2175,J2175)=1,C2175&lt;&gt;""),1,""))</f>
        <v>1</v>
      </c>
      <c r="AH2175" s="211">
        <f>IF(G2175="","",IF(AND(COUNTIFS($J$18:J2175,J2175)=1,G2175&lt;&gt;""),1,""))</f>
        <v>1</v>
      </c>
      <c r="AI2175" s="28">
        <f t="shared" si="420"/>
        <v>35682787.057522133</v>
      </c>
      <c r="AJ2175" s="28">
        <f t="shared" si="421"/>
        <v>5833368.3789623892</v>
      </c>
      <c r="AK2175" s="29">
        <f t="shared" si="422"/>
        <v>0.16347849649632909</v>
      </c>
      <c r="AL2175" s="210"/>
      <c r="AM2175" s="210"/>
      <c r="AN2175" s="210"/>
      <c r="AO2175" s="210"/>
      <c r="AP2175" s="45" t="str">
        <f t="shared" si="423"/>
        <v>20226</v>
      </c>
      <c r="AQ2175" s="45" t="str">
        <f t="shared" si="424"/>
        <v>20226RMB</v>
      </c>
    </row>
    <row r="2176" spans="1:43" s="15" customFormat="1">
      <c r="A2176" s="208" t="s">
        <v>40</v>
      </c>
      <c r="B2176" s="209">
        <v>2022</v>
      </c>
      <c r="C2176" s="209">
        <v>2</v>
      </c>
      <c r="D2176" s="57" t="str">
        <f t="shared" si="427"/>
        <v>Q4</v>
      </c>
      <c r="E2176" s="208" t="s">
        <v>41</v>
      </c>
      <c r="F2176" s="209">
        <v>2022</v>
      </c>
      <c r="G2176" s="209">
        <v>6</v>
      </c>
      <c r="H2176" s="213"/>
      <c r="I2176" s="57" t="str">
        <f t="shared" si="416"/>
        <v>Q1</v>
      </c>
      <c r="J2176" s="204" t="s">
        <v>2101</v>
      </c>
      <c r="K2176" s="213" t="s">
        <v>1526</v>
      </c>
      <c r="L2176" s="210" t="s">
        <v>79</v>
      </c>
      <c r="M2176" s="208" t="s">
        <v>47</v>
      </c>
      <c r="N2176" s="208">
        <v>1</v>
      </c>
      <c r="O2176" s="208"/>
      <c r="P2176" s="57" t="str">
        <f t="shared" si="417"/>
        <v>MAIN UNIT</v>
      </c>
      <c r="Q2176" s="208" t="s">
        <v>48</v>
      </c>
      <c r="R2176" s="208" t="s">
        <v>49</v>
      </c>
      <c r="S2176" s="208" t="s">
        <v>36</v>
      </c>
      <c r="T2176" s="208" t="s">
        <v>65</v>
      </c>
      <c r="U2176" s="208" t="s">
        <v>66</v>
      </c>
      <c r="V2176" s="208" t="s">
        <v>119</v>
      </c>
      <c r="W2176" s="208" t="s">
        <v>96</v>
      </c>
      <c r="X2176" s="34">
        <v>16000000</v>
      </c>
      <c r="Y2176" s="215" t="str">
        <f t="shared" si="426"/>
        <v>1</v>
      </c>
      <c r="Z2176" s="26">
        <f t="shared" si="428"/>
        <v>16000000</v>
      </c>
      <c r="AA2176" s="208">
        <v>6.25E-2</v>
      </c>
      <c r="AB2176" s="35">
        <f t="shared" si="425"/>
        <v>1000000</v>
      </c>
      <c r="AC2176" s="27">
        <f t="shared" si="418"/>
        <v>171000</v>
      </c>
      <c r="AD2176" s="212">
        <v>0.17100000000000001</v>
      </c>
      <c r="AE2176" s="211">
        <f t="shared" si="419"/>
        <v>0</v>
      </c>
      <c r="AF2176" s="211" t="str">
        <f>IF(AND(COUNTIFS($J$18:J2176,J2176)=1,AE2176=1),1,"")</f>
        <v/>
      </c>
      <c r="AG2176" s="211" t="str">
        <f>IF(C2176="","",IF(AND(COUNTIFS($J$18:J2176,J2176)=1,C2176&lt;&gt;""),1,""))</f>
        <v/>
      </c>
      <c r="AH2176" s="211" t="str">
        <f>IF(G2176="","",IF(AND(COUNTIFS($J$18:J2176,J2176)=1,G2176&lt;&gt;""),1,""))</f>
        <v/>
      </c>
      <c r="AI2176" s="28">
        <f t="shared" si="420"/>
        <v>35682787.057522133</v>
      </c>
      <c r="AJ2176" s="28">
        <f t="shared" si="421"/>
        <v>5833368.3789623892</v>
      </c>
      <c r="AK2176" s="29">
        <f t="shared" si="422"/>
        <v>0.16347849649632909</v>
      </c>
      <c r="AL2176" s="210"/>
      <c r="AM2176" s="210"/>
      <c r="AN2176" s="210"/>
      <c r="AO2176" s="210"/>
      <c r="AP2176" s="45" t="str">
        <f t="shared" si="423"/>
        <v>20226</v>
      </c>
      <c r="AQ2176" s="45" t="str">
        <f t="shared" si="424"/>
        <v>20226JPY</v>
      </c>
    </row>
    <row r="2177" spans="1:43" s="15" customFormat="1">
      <c r="A2177" s="208" t="s">
        <v>40</v>
      </c>
      <c r="B2177" s="209">
        <v>2022</v>
      </c>
      <c r="C2177" s="209">
        <v>2</v>
      </c>
      <c r="D2177" s="57" t="str">
        <f t="shared" si="427"/>
        <v>Q4</v>
      </c>
      <c r="E2177" s="208" t="s">
        <v>41</v>
      </c>
      <c r="F2177" s="209">
        <v>2022</v>
      </c>
      <c r="G2177" s="209">
        <v>6</v>
      </c>
      <c r="H2177" s="213"/>
      <c r="I2177" s="57" t="str">
        <f t="shared" si="416"/>
        <v>Q1</v>
      </c>
      <c r="J2177" s="204" t="s">
        <v>2101</v>
      </c>
      <c r="K2177" s="213" t="s">
        <v>1526</v>
      </c>
      <c r="L2177" s="210" t="s">
        <v>55</v>
      </c>
      <c r="M2177" s="208" t="s">
        <v>47</v>
      </c>
      <c r="N2177" s="208">
        <v>1</v>
      </c>
      <c r="O2177" s="208"/>
      <c r="P2177" s="57" t="str">
        <f t="shared" si="417"/>
        <v>MAIN UNIT</v>
      </c>
      <c r="Q2177" s="208" t="s">
        <v>48</v>
      </c>
      <c r="R2177" s="208" t="s">
        <v>49</v>
      </c>
      <c r="S2177" s="208" t="s">
        <v>36</v>
      </c>
      <c r="T2177" s="208" t="s">
        <v>65</v>
      </c>
      <c r="U2177" s="208" t="s">
        <v>66</v>
      </c>
      <c r="V2177" s="208" t="s">
        <v>119</v>
      </c>
      <c r="W2177" s="208" t="s">
        <v>96</v>
      </c>
      <c r="X2177" s="34">
        <v>11000000</v>
      </c>
      <c r="Y2177" s="215" t="str">
        <f t="shared" si="426"/>
        <v>1</v>
      </c>
      <c r="Z2177" s="26">
        <f t="shared" si="428"/>
        <v>11000000</v>
      </c>
      <c r="AA2177" s="208">
        <v>6.25E-2</v>
      </c>
      <c r="AB2177" s="35">
        <f t="shared" si="425"/>
        <v>687500</v>
      </c>
      <c r="AC2177" s="27">
        <f t="shared" si="418"/>
        <v>117562.50000000001</v>
      </c>
      <c r="AD2177" s="212">
        <v>0.17100000000000001</v>
      </c>
      <c r="AE2177" s="211">
        <f t="shared" si="419"/>
        <v>0</v>
      </c>
      <c r="AF2177" s="211" t="str">
        <f>IF(AND(COUNTIFS($J$18:J2177,J2177)=1,AE2177=1),1,"")</f>
        <v/>
      </c>
      <c r="AG2177" s="211" t="str">
        <f>IF(C2177="","",IF(AND(COUNTIFS($J$18:J2177,J2177)=1,C2177&lt;&gt;""),1,""))</f>
        <v/>
      </c>
      <c r="AH2177" s="211" t="str">
        <f>IF(G2177="","",IF(AND(COUNTIFS($J$18:J2177,J2177)=1,G2177&lt;&gt;""),1,""))</f>
        <v/>
      </c>
      <c r="AI2177" s="28">
        <f t="shared" si="420"/>
        <v>35682787.057522133</v>
      </c>
      <c r="AJ2177" s="28">
        <f t="shared" si="421"/>
        <v>5833368.3789623892</v>
      </c>
      <c r="AK2177" s="29">
        <f t="shared" si="422"/>
        <v>0.16347849649632909</v>
      </c>
      <c r="AL2177" s="210"/>
      <c r="AM2177" s="210"/>
      <c r="AN2177" s="210"/>
      <c r="AO2177" s="210"/>
      <c r="AP2177" s="45" t="str">
        <f t="shared" si="423"/>
        <v>20226</v>
      </c>
      <c r="AQ2177" s="45" t="str">
        <f t="shared" si="424"/>
        <v>20226JPY</v>
      </c>
    </row>
    <row r="2178" spans="1:43" s="15" customFormat="1">
      <c r="A2178" s="208" t="s">
        <v>40</v>
      </c>
      <c r="B2178" s="209">
        <v>2022</v>
      </c>
      <c r="C2178" s="209">
        <v>3</v>
      </c>
      <c r="D2178" s="57" t="str">
        <f t="shared" si="427"/>
        <v>Q4</v>
      </c>
      <c r="E2178" s="208" t="s">
        <v>41</v>
      </c>
      <c r="F2178" s="209">
        <v>2022</v>
      </c>
      <c r="G2178" s="209">
        <v>6</v>
      </c>
      <c r="H2178" s="213"/>
      <c r="I2178" s="57" t="str">
        <f t="shared" ref="I2178:I2241" si="429">IFERROR(IF(F2178="","",IF(F2178="TBA","TBA",IF(F2178="Cancel","Cancel",IF(AND(G2178&gt;=10,G2178&lt;=12),"Q3",IF(AND(G2178&gt;=1,G2178&lt;=3),"Q4",IF(AND(G2178&gt;=7,G2178&lt;=9),"Q2",IF(AND(G2178&gt;=4,G2178&lt;=6),"Q1"))))))),"")</f>
        <v>Q1</v>
      </c>
      <c r="J2178" s="204" t="s">
        <v>2120</v>
      </c>
      <c r="K2178" s="213" t="s">
        <v>2121</v>
      </c>
      <c r="L2178" s="210" t="s">
        <v>79</v>
      </c>
      <c r="M2178" s="208" t="s">
        <v>47</v>
      </c>
      <c r="N2178" s="208">
        <v>1</v>
      </c>
      <c r="O2178" s="208"/>
      <c r="P2178" s="57" t="str">
        <f t="shared" ref="P2178:P2241" si="430">IF(M2178="","",IF(AND(N2178&gt;0,L2178&lt;&gt;""),"MAIN UNIT",IF(AND(O2178&gt;0,L2178&lt;&gt;""),"SERVICE/ PARTS","C66 SERVICE/OTHERS")))</f>
        <v>MAIN UNIT</v>
      </c>
      <c r="Q2178" s="208" t="s">
        <v>48</v>
      </c>
      <c r="R2178" s="208" t="s">
        <v>49</v>
      </c>
      <c r="S2178" s="208" t="s">
        <v>36</v>
      </c>
      <c r="T2178" s="208" t="s">
        <v>65</v>
      </c>
      <c r="U2178" s="208" t="s">
        <v>66</v>
      </c>
      <c r="V2178" s="208" t="s">
        <v>99</v>
      </c>
      <c r="W2178" s="208" t="s">
        <v>96</v>
      </c>
      <c r="X2178" s="34">
        <v>13500000</v>
      </c>
      <c r="Y2178" s="215" t="str">
        <f t="shared" si="426"/>
        <v>1</v>
      </c>
      <c r="Z2178" s="26">
        <f t="shared" si="428"/>
        <v>13500000</v>
      </c>
      <c r="AA2178" s="208">
        <v>6.25E-2</v>
      </c>
      <c r="AB2178" s="35">
        <f t="shared" si="425"/>
        <v>843750</v>
      </c>
      <c r="AC2178" s="27">
        <f t="shared" ref="AC2178:AC2241" si="431">IF(R2178&lt;&gt;"",AB2178*AD2178,"")</f>
        <v>143859.375</v>
      </c>
      <c r="AD2178" s="212">
        <v>0.17050000000000001</v>
      </c>
      <c r="AE2178" s="211">
        <f t="shared" ref="AE2178:AE2241" si="432">IF(Q2178="","",IF(Q2178="Yes",1,0))</f>
        <v>0</v>
      </c>
      <c r="AF2178" s="211" t="str">
        <f>IF(AND(COUNTIFS($J$18:J2178,J2178)=1,AE2178=1),1,"")</f>
        <v/>
      </c>
      <c r="AG2178" s="211">
        <f>IF(C2178="","",IF(AND(COUNTIFS($J$18:J2178,J2178)=1,C2178&lt;&gt;""),1,""))</f>
        <v>1</v>
      </c>
      <c r="AH2178" s="211">
        <f>IF(G2178="","",IF(AND(COUNTIFS($J$18:J2178,J2178)=1,G2178&lt;&gt;""),1,""))</f>
        <v>1</v>
      </c>
      <c r="AI2178" s="28">
        <f t="shared" ref="AI2178:AI2241" si="433">IF(P2178="C66 SERVICE","",SUMIFS(AB:AB,F:F,F2178,G:G,G2178,E:E,E2178))</f>
        <v>35682787.057522133</v>
      </c>
      <c r="AJ2178" s="28">
        <f t="shared" ref="AJ2178:AJ2241" si="434">IF(P2178="C66 SERVICE","",SUMIFS(AC:AC,F:F,F2178,G:G,G2178,E:E,E2178))</f>
        <v>5833368.3789623892</v>
      </c>
      <c r="AK2178" s="29">
        <f t="shared" ref="AK2178:AK2241" si="435">IF(AJ2178&gt;0,AJ2178/AI2178,"")</f>
        <v>0.16347849649632909</v>
      </c>
      <c r="AL2178" s="210"/>
      <c r="AM2178" s="210"/>
      <c r="AN2178" s="210"/>
      <c r="AO2178" s="210"/>
      <c r="AP2178" s="45" t="str">
        <f t="shared" ref="AP2178:AP2241" si="436">IF(F2178="","",F2178&amp;G2178)</f>
        <v>20226</v>
      </c>
      <c r="AQ2178" s="45" t="str">
        <f t="shared" ref="AQ2178:AQ2241" si="437">IF(W2178="","",F2178&amp;G2178&amp;W2178)</f>
        <v>20226JPY</v>
      </c>
    </row>
    <row r="2179" spans="1:43" s="15" customFormat="1">
      <c r="A2179" s="208" t="s">
        <v>40</v>
      </c>
      <c r="B2179" s="209">
        <v>2022</v>
      </c>
      <c r="C2179" s="209">
        <v>3</v>
      </c>
      <c r="D2179" s="57" t="str">
        <f t="shared" si="427"/>
        <v>Q4</v>
      </c>
      <c r="E2179" s="208" t="s">
        <v>41</v>
      </c>
      <c r="F2179" s="209">
        <v>2022</v>
      </c>
      <c r="G2179" s="209">
        <v>6</v>
      </c>
      <c r="H2179" s="213"/>
      <c r="I2179" s="57" t="str">
        <f t="shared" si="429"/>
        <v>Q1</v>
      </c>
      <c r="J2179" s="204" t="s">
        <v>2120</v>
      </c>
      <c r="K2179" s="213" t="s">
        <v>2121</v>
      </c>
      <c r="L2179" s="210" t="s">
        <v>55</v>
      </c>
      <c r="M2179" s="208" t="s">
        <v>47</v>
      </c>
      <c r="N2179" s="208">
        <v>1</v>
      </c>
      <c r="O2179" s="208"/>
      <c r="P2179" s="57" t="str">
        <f t="shared" si="430"/>
        <v>MAIN UNIT</v>
      </c>
      <c r="Q2179" s="208" t="s">
        <v>48</v>
      </c>
      <c r="R2179" s="208" t="s">
        <v>49</v>
      </c>
      <c r="S2179" s="208" t="s">
        <v>36</v>
      </c>
      <c r="T2179" s="208" t="s">
        <v>65</v>
      </c>
      <c r="U2179" s="208" t="s">
        <v>66</v>
      </c>
      <c r="V2179" s="208" t="s">
        <v>99</v>
      </c>
      <c r="W2179" s="208" t="s">
        <v>96</v>
      </c>
      <c r="X2179" s="34">
        <v>10500000</v>
      </c>
      <c r="Y2179" s="215" t="str">
        <f t="shared" si="426"/>
        <v>1</v>
      </c>
      <c r="Z2179" s="26">
        <f t="shared" si="428"/>
        <v>10500000</v>
      </c>
      <c r="AA2179" s="208">
        <v>6.25E-2</v>
      </c>
      <c r="AB2179" s="35">
        <f t="shared" si="425"/>
        <v>656250</v>
      </c>
      <c r="AC2179" s="27">
        <f t="shared" si="431"/>
        <v>111890.62500000001</v>
      </c>
      <c r="AD2179" s="212">
        <v>0.17050000000000001</v>
      </c>
      <c r="AE2179" s="211">
        <f t="shared" si="432"/>
        <v>0</v>
      </c>
      <c r="AF2179" s="211" t="str">
        <f>IF(AND(COUNTIFS($J$18:J2179,J2179)=1,AE2179=1),1,"")</f>
        <v/>
      </c>
      <c r="AG2179" s="211" t="str">
        <f>IF(C2179="","",IF(AND(COUNTIFS($J$18:J2179,J2179)=1,C2179&lt;&gt;""),1,""))</f>
        <v/>
      </c>
      <c r="AH2179" s="211" t="str">
        <f>IF(G2179="","",IF(AND(COUNTIFS($J$18:J2179,J2179)=1,G2179&lt;&gt;""),1,""))</f>
        <v/>
      </c>
      <c r="AI2179" s="28">
        <f t="shared" si="433"/>
        <v>35682787.057522133</v>
      </c>
      <c r="AJ2179" s="28">
        <f t="shared" si="434"/>
        <v>5833368.3789623892</v>
      </c>
      <c r="AK2179" s="29">
        <f t="shared" si="435"/>
        <v>0.16347849649632909</v>
      </c>
      <c r="AL2179" s="210"/>
      <c r="AM2179" s="210"/>
      <c r="AN2179" s="210"/>
      <c r="AO2179" s="210"/>
      <c r="AP2179" s="45" t="str">
        <f t="shared" si="436"/>
        <v>20226</v>
      </c>
      <c r="AQ2179" s="45" t="str">
        <f t="shared" si="437"/>
        <v>20226JPY</v>
      </c>
    </row>
    <row r="2180" spans="1:43" s="15" customFormat="1">
      <c r="A2180" s="208" t="s">
        <v>40</v>
      </c>
      <c r="B2180" s="209">
        <v>2022</v>
      </c>
      <c r="C2180" s="209">
        <v>3</v>
      </c>
      <c r="D2180" s="57" t="str">
        <f t="shared" si="427"/>
        <v>Q4</v>
      </c>
      <c r="E2180" s="208" t="s">
        <v>41</v>
      </c>
      <c r="F2180" s="209">
        <v>2022</v>
      </c>
      <c r="G2180" s="209">
        <v>6</v>
      </c>
      <c r="H2180" s="213"/>
      <c r="I2180" s="57" t="str">
        <f t="shared" si="429"/>
        <v>Q1</v>
      </c>
      <c r="J2180" s="204" t="s">
        <v>2120</v>
      </c>
      <c r="K2180" s="213" t="s">
        <v>2121</v>
      </c>
      <c r="L2180" s="210" t="s">
        <v>55</v>
      </c>
      <c r="M2180" s="208" t="s">
        <v>47</v>
      </c>
      <c r="N2180" s="208">
        <v>1</v>
      </c>
      <c r="O2180" s="208"/>
      <c r="P2180" s="57" t="str">
        <f t="shared" si="430"/>
        <v>MAIN UNIT</v>
      </c>
      <c r="Q2180" s="208" t="s">
        <v>48</v>
      </c>
      <c r="R2180" s="208" t="s">
        <v>49</v>
      </c>
      <c r="S2180" s="208" t="s">
        <v>36</v>
      </c>
      <c r="T2180" s="208" t="s">
        <v>65</v>
      </c>
      <c r="U2180" s="208" t="s">
        <v>66</v>
      </c>
      <c r="V2180" s="208" t="s">
        <v>99</v>
      </c>
      <c r="W2180" s="208" t="s">
        <v>96</v>
      </c>
      <c r="X2180" s="34">
        <v>10500000</v>
      </c>
      <c r="Y2180" s="215" t="str">
        <f t="shared" si="426"/>
        <v>1</v>
      </c>
      <c r="Z2180" s="26">
        <f t="shared" si="428"/>
        <v>10500000</v>
      </c>
      <c r="AA2180" s="208">
        <v>6.25E-2</v>
      </c>
      <c r="AB2180" s="35">
        <f t="shared" si="425"/>
        <v>656250</v>
      </c>
      <c r="AC2180" s="27">
        <f t="shared" si="431"/>
        <v>111890.62500000001</v>
      </c>
      <c r="AD2180" s="212">
        <v>0.17050000000000001</v>
      </c>
      <c r="AE2180" s="211">
        <f t="shared" si="432"/>
        <v>0</v>
      </c>
      <c r="AF2180" s="211" t="str">
        <f>IF(AND(COUNTIFS($J$18:J2180,J2180)=1,AE2180=1),1,"")</f>
        <v/>
      </c>
      <c r="AG2180" s="211" t="str">
        <f>IF(C2180="","",IF(AND(COUNTIFS($J$18:J2180,J2180)=1,C2180&lt;&gt;""),1,""))</f>
        <v/>
      </c>
      <c r="AH2180" s="211" t="str">
        <f>IF(G2180="","",IF(AND(COUNTIFS($J$18:J2180,J2180)=1,G2180&lt;&gt;""),1,""))</f>
        <v/>
      </c>
      <c r="AI2180" s="28">
        <f t="shared" si="433"/>
        <v>35682787.057522133</v>
      </c>
      <c r="AJ2180" s="28">
        <f t="shared" si="434"/>
        <v>5833368.3789623892</v>
      </c>
      <c r="AK2180" s="29">
        <f t="shared" si="435"/>
        <v>0.16347849649632909</v>
      </c>
      <c r="AL2180" s="210"/>
      <c r="AM2180" s="210"/>
      <c r="AN2180" s="210"/>
      <c r="AO2180" s="210"/>
      <c r="AP2180" s="45" t="str">
        <f t="shared" si="436"/>
        <v>20226</v>
      </c>
      <c r="AQ2180" s="45" t="str">
        <f t="shared" si="437"/>
        <v>20226JPY</v>
      </c>
    </row>
    <row r="2181" spans="1:43" s="15" customFormat="1">
      <c r="A2181" s="208" t="s">
        <v>40</v>
      </c>
      <c r="B2181" s="209">
        <v>2022</v>
      </c>
      <c r="C2181" s="209">
        <v>3</v>
      </c>
      <c r="D2181" s="57" t="str">
        <f t="shared" si="427"/>
        <v>Q4</v>
      </c>
      <c r="E2181" s="208" t="s">
        <v>41</v>
      </c>
      <c r="F2181" s="209">
        <v>2022</v>
      </c>
      <c r="G2181" s="209">
        <v>6</v>
      </c>
      <c r="H2181" s="213"/>
      <c r="I2181" s="57" t="str">
        <f t="shared" si="429"/>
        <v>Q1</v>
      </c>
      <c r="J2181" s="204" t="s">
        <v>2122</v>
      </c>
      <c r="K2181" s="213" t="s">
        <v>2123</v>
      </c>
      <c r="L2181" s="210" t="s">
        <v>79</v>
      </c>
      <c r="M2181" s="208" t="s">
        <v>47</v>
      </c>
      <c r="N2181" s="208">
        <v>1</v>
      </c>
      <c r="O2181" s="208"/>
      <c r="P2181" s="57" t="str">
        <f t="shared" si="430"/>
        <v>MAIN UNIT</v>
      </c>
      <c r="Q2181" s="208" t="s">
        <v>56</v>
      </c>
      <c r="R2181" s="208" t="s">
        <v>49</v>
      </c>
      <c r="S2181" s="208" t="s">
        <v>36</v>
      </c>
      <c r="T2181" s="208" t="s">
        <v>65</v>
      </c>
      <c r="U2181" s="208" t="s">
        <v>66</v>
      </c>
      <c r="V2181" s="208" t="s">
        <v>99</v>
      </c>
      <c r="W2181" s="208" t="s">
        <v>96</v>
      </c>
      <c r="X2181" s="34">
        <v>25000000</v>
      </c>
      <c r="Y2181" s="215" t="str">
        <f t="shared" si="426"/>
        <v>1</v>
      </c>
      <c r="Z2181" s="26">
        <f t="shared" si="428"/>
        <v>25000000</v>
      </c>
      <c r="AA2181" s="208">
        <v>6.25E-2</v>
      </c>
      <c r="AB2181" s="35">
        <f t="shared" si="425"/>
        <v>1562500</v>
      </c>
      <c r="AC2181" s="27">
        <f t="shared" si="431"/>
        <v>211249.99999999997</v>
      </c>
      <c r="AD2181" s="212">
        <v>0.13519999999999999</v>
      </c>
      <c r="AE2181" s="211">
        <f t="shared" si="432"/>
        <v>1</v>
      </c>
      <c r="AF2181" s="211">
        <f>IF(AND(COUNTIFS($J$18:J2181,J2181)=1,AE2181=1),1,"")</f>
        <v>1</v>
      </c>
      <c r="AG2181" s="211">
        <f>IF(C2181="","",IF(AND(COUNTIFS($J$18:J2181,J2181)=1,C2181&lt;&gt;""),1,""))</f>
        <v>1</v>
      </c>
      <c r="AH2181" s="211">
        <f>IF(G2181="","",IF(AND(COUNTIFS($J$18:J2181,J2181)=1,G2181&lt;&gt;""),1,""))</f>
        <v>1</v>
      </c>
      <c r="AI2181" s="28">
        <f t="shared" si="433"/>
        <v>35682787.057522133</v>
      </c>
      <c r="AJ2181" s="28">
        <f t="shared" si="434"/>
        <v>5833368.3789623892</v>
      </c>
      <c r="AK2181" s="29">
        <f t="shared" si="435"/>
        <v>0.16347849649632909</v>
      </c>
      <c r="AL2181" s="210"/>
      <c r="AM2181" s="210"/>
      <c r="AN2181" s="210"/>
      <c r="AO2181" s="210"/>
      <c r="AP2181" s="45" t="str">
        <f t="shared" si="436"/>
        <v>20226</v>
      </c>
      <c r="AQ2181" s="45" t="str">
        <f t="shared" si="437"/>
        <v>20226JPY</v>
      </c>
    </row>
    <row r="2182" spans="1:43" s="15" customFormat="1">
      <c r="A2182" s="208" t="s">
        <v>40</v>
      </c>
      <c r="B2182" s="209">
        <v>2022</v>
      </c>
      <c r="C2182" s="209">
        <v>2</v>
      </c>
      <c r="D2182" s="57" t="str">
        <f t="shared" si="427"/>
        <v>Q4</v>
      </c>
      <c r="E2182" s="208" t="s">
        <v>41</v>
      </c>
      <c r="F2182" s="209">
        <v>2022</v>
      </c>
      <c r="G2182" s="209">
        <v>6</v>
      </c>
      <c r="H2182" s="213"/>
      <c r="I2182" s="57" t="str">
        <f t="shared" si="429"/>
        <v>Q1</v>
      </c>
      <c r="J2182" s="204" t="s">
        <v>2124</v>
      </c>
      <c r="K2182" s="213" t="s">
        <v>1468</v>
      </c>
      <c r="L2182" s="210" t="s">
        <v>79</v>
      </c>
      <c r="M2182" s="208" t="s">
        <v>47</v>
      </c>
      <c r="N2182" s="208">
        <v>1</v>
      </c>
      <c r="O2182" s="208"/>
      <c r="P2182" s="57" t="str">
        <f t="shared" si="430"/>
        <v>MAIN UNIT</v>
      </c>
      <c r="Q2182" s="208" t="s">
        <v>48</v>
      </c>
      <c r="R2182" s="208" t="s">
        <v>49</v>
      </c>
      <c r="S2182" s="208" t="s">
        <v>36</v>
      </c>
      <c r="T2182" s="208" t="s">
        <v>65</v>
      </c>
      <c r="U2182" s="208" t="s">
        <v>66</v>
      </c>
      <c r="V2182" s="208" t="s">
        <v>290</v>
      </c>
      <c r="W2182" s="208" t="s">
        <v>96</v>
      </c>
      <c r="X2182" s="34">
        <v>14190000</v>
      </c>
      <c r="Y2182" s="215" t="str">
        <f t="shared" si="426"/>
        <v>1</v>
      </c>
      <c r="Z2182" s="26">
        <f t="shared" si="428"/>
        <v>14190000</v>
      </c>
      <c r="AA2182" s="208">
        <v>6.25E-2</v>
      </c>
      <c r="AB2182" s="35">
        <f t="shared" si="425"/>
        <v>886875</v>
      </c>
      <c r="AC2182" s="27">
        <f t="shared" si="431"/>
        <v>108996.9375</v>
      </c>
      <c r="AD2182" s="212">
        <v>0.1229</v>
      </c>
      <c r="AE2182" s="211">
        <f t="shared" si="432"/>
        <v>0</v>
      </c>
      <c r="AF2182" s="211" t="str">
        <f>IF(AND(COUNTIFS($J$18:J2182,J2182)=1,AE2182=1),1,"")</f>
        <v/>
      </c>
      <c r="AG2182" s="211">
        <f>IF(C2182="","",IF(AND(COUNTIFS($J$18:J2182,J2182)=1,C2182&lt;&gt;""),1,""))</f>
        <v>1</v>
      </c>
      <c r="AH2182" s="211">
        <f>IF(G2182="","",IF(AND(COUNTIFS($J$18:J2182,J2182)=1,G2182&lt;&gt;""),1,""))</f>
        <v>1</v>
      </c>
      <c r="AI2182" s="28">
        <f t="shared" si="433"/>
        <v>35682787.057522133</v>
      </c>
      <c r="AJ2182" s="28">
        <f t="shared" si="434"/>
        <v>5833368.3789623892</v>
      </c>
      <c r="AK2182" s="29">
        <f t="shared" si="435"/>
        <v>0.16347849649632909</v>
      </c>
      <c r="AL2182" s="210"/>
      <c r="AM2182" s="210"/>
      <c r="AN2182" s="210"/>
      <c r="AO2182" s="210"/>
      <c r="AP2182" s="45" t="str">
        <f t="shared" si="436"/>
        <v>20226</v>
      </c>
      <c r="AQ2182" s="45" t="str">
        <f t="shared" si="437"/>
        <v>20226JPY</v>
      </c>
    </row>
    <row r="2183" spans="1:43" s="15" customFormat="1">
      <c r="A2183" s="208" t="s">
        <v>40</v>
      </c>
      <c r="B2183" s="209">
        <v>2022</v>
      </c>
      <c r="C2183" s="209">
        <v>3</v>
      </c>
      <c r="D2183" s="57" t="str">
        <f t="shared" si="427"/>
        <v>Q4</v>
      </c>
      <c r="E2183" s="208" t="s">
        <v>41</v>
      </c>
      <c r="F2183" s="209">
        <v>2022</v>
      </c>
      <c r="G2183" s="209">
        <v>6</v>
      </c>
      <c r="H2183" s="213"/>
      <c r="I2183" s="57" t="str">
        <f t="shared" si="429"/>
        <v>Q1</v>
      </c>
      <c r="J2183" s="204" t="s">
        <v>2125</v>
      </c>
      <c r="K2183" s="213" t="s">
        <v>2126</v>
      </c>
      <c r="L2183" s="210" t="s">
        <v>79</v>
      </c>
      <c r="M2183" s="208" t="s">
        <v>47</v>
      </c>
      <c r="N2183" s="208">
        <v>1</v>
      </c>
      <c r="O2183" s="208"/>
      <c r="P2183" s="57" t="str">
        <f t="shared" si="430"/>
        <v>MAIN UNIT</v>
      </c>
      <c r="Q2183" s="208" t="s">
        <v>48</v>
      </c>
      <c r="R2183" s="208" t="s">
        <v>49</v>
      </c>
      <c r="S2183" s="208" t="s">
        <v>36</v>
      </c>
      <c r="T2183" s="208" t="s">
        <v>65</v>
      </c>
      <c r="U2183" s="208" t="s">
        <v>66</v>
      </c>
      <c r="V2183" s="208" t="s">
        <v>114</v>
      </c>
      <c r="W2183" s="208" t="s">
        <v>51</v>
      </c>
      <c r="X2183" s="34">
        <v>850000</v>
      </c>
      <c r="Y2183" s="215" t="str">
        <f t="shared" si="426"/>
        <v>1.13</v>
      </c>
      <c r="Z2183" s="26">
        <f t="shared" si="428"/>
        <v>850000</v>
      </c>
      <c r="AA2183" s="208">
        <v>1.175</v>
      </c>
      <c r="AB2183" s="35">
        <f t="shared" si="425"/>
        <v>883849.55752212403</v>
      </c>
      <c r="AC2183" s="27">
        <f t="shared" si="431"/>
        <v>120380.30973451328</v>
      </c>
      <c r="AD2183" s="212">
        <v>0.13619999999999999</v>
      </c>
      <c r="AE2183" s="211">
        <f t="shared" si="432"/>
        <v>0</v>
      </c>
      <c r="AF2183" s="211" t="str">
        <f>IF(AND(COUNTIFS($J$18:J2183,J2183)=1,AE2183=1),1,"")</f>
        <v/>
      </c>
      <c r="AG2183" s="211">
        <f>IF(C2183="","",IF(AND(COUNTIFS($J$18:J2183,J2183)=1,C2183&lt;&gt;""),1,""))</f>
        <v>1</v>
      </c>
      <c r="AH2183" s="211">
        <f>IF(G2183="","",IF(AND(COUNTIFS($J$18:J2183,J2183)=1,G2183&lt;&gt;""),1,""))</f>
        <v>1</v>
      </c>
      <c r="AI2183" s="28">
        <f t="shared" si="433"/>
        <v>35682787.057522133</v>
      </c>
      <c r="AJ2183" s="28">
        <f t="shared" si="434"/>
        <v>5833368.3789623892</v>
      </c>
      <c r="AK2183" s="29">
        <f t="shared" si="435"/>
        <v>0.16347849649632909</v>
      </c>
      <c r="AL2183" s="210"/>
      <c r="AM2183" s="210"/>
      <c r="AN2183" s="210"/>
      <c r="AO2183" s="210"/>
      <c r="AP2183" s="45" t="str">
        <f t="shared" si="436"/>
        <v>20226</v>
      </c>
      <c r="AQ2183" s="45" t="str">
        <f t="shared" si="437"/>
        <v>20226RMB</v>
      </c>
    </row>
    <row r="2184" spans="1:43" s="15" customFormat="1">
      <c r="A2184" s="208" t="s">
        <v>41</v>
      </c>
      <c r="B2184" s="209">
        <v>2022</v>
      </c>
      <c r="C2184" s="209">
        <v>4</v>
      </c>
      <c r="D2184" s="57" t="str">
        <f t="shared" si="427"/>
        <v>Q1</v>
      </c>
      <c r="E2184" s="208" t="s">
        <v>41</v>
      </c>
      <c r="F2184" s="209">
        <v>2022</v>
      </c>
      <c r="G2184" s="209">
        <v>6</v>
      </c>
      <c r="H2184" s="213"/>
      <c r="I2184" s="57" t="str">
        <f t="shared" si="429"/>
        <v>Q1</v>
      </c>
      <c r="J2184" s="204" t="s">
        <v>2127</v>
      </c>
      <c r="K2184" s="213" t="s">
        <v>2128</v>
      </c>
      <c r="L2184" s="210" t="s">
        <v>79</v>
      </c>
      <c r="M2184" s="208" t="s">
        <v>47</v>
      </c>
      <c r="N2184" s="208">
        <v>1</v>
      </c>
      <c r="O2184" s="208"/>
      <c r="P2184" s="57" t="str">
        <f t="shared" si="430"/>
        <v>MAIN UNIT</v>
      </c>
      <c r="Q2184" s="208" t="s">
        <v>48</v>
      </c>
      <c r="R2184" s="208" t="s">
        <v>49</v>
      </c>
      <c r="S2184" s="208" t="s">
        <v>36</v>
      </c>
      <c r="T2184" s="208" t="s">
        <v>65</v>
      </c>
      <c r="U2184" s="208" t="s">
        <v>66</v>
      </c>
      <c r="V2184" s="208" t="s">
        <v>67</v>
      </c>
      <c r="W2184" s="208" t="s">
        <v>96</v>
      </c>
      <c r="X2184" s="34">
        <v>11300000</v>
      </c>
      <c r="Y2184" s="215" t="str">
        <f t="shared" si="426"/>
        <v>1</v>
      </c>
      <c r="Z2184" s="26">
        <f t="shared" si="428"/>
        <v>11300000</v>
      </c>
      <c r="AA2184" s="208">
        <v>6.25E-2</v>
      </c>
      <c r="AB2184" s="35">
        <f t="shared" si="425"/>
        <v>706250</v>
      </c>
      <c r="AC2184" s="27">
        <f t="shared" si="431"/>
        <v>35736.25</v>
      </c>
      <c r="AD2184" s="212">
        <v>5.0599999999999999E-2</v>
      </c>
      <c r="AE2184" s="211">
        <f t="shared" si="432"/>
        <v>0</v>
      </c>
      <c r="AF2184" s="211" t="str">
        <f>IF(AND(COUNTIFS($J$18:J2184,J2184)=1,AE2184=1),1,"")</f>
        <v/>
      </c>
      <c r="AG2184" s="211">
        <f>IF(C2184="","",IF(AND(COUNTIFS($J$18:J2184,J2184)=1,C2184&lt;&gt;""),1,""))</f>
        <v>1</v>
      </c>
      <c r="AH2184" s="211">
        <f>IF(G2184="","",IF(AND(COUNTIFS($J$18:J2184,J2184)=1,G2184&lt;&gt;""),1,""))</f>
        <v>1</v>
      </c>
      <c r="AI2184" s="28">
        <f t="shared" si="433"/>
        <v>35682787.057522133</v>
      </c>
      <c r="AJ2184" s="28">
        <f t="shared" si="434"/>
        <v>5833368.3789623892</v>
      </c>
      <c r="AK2184" s="29">
        <f t="shared" si="435"/>
        <v>0.16347849649632909</v>
      </c>
      <c r="AL2184" s="210"/>
      <c r="AM2184" s="210"/>
      <c r="AN2184" s="210"/>
      <c r="AO2184" s="210"/>
      <c r="AP2184" s="45" t="str">
        <f t="shared" si="436"/>
        <v>20226</v>
      </c>
      <c r="AQ2184" s="45" t="str">
        <f t="shared" si="437"/>
        <v>20226JPY</v>
      </c>
    </row>
    <row r="2185" spans="1:43" s="15" customFormat="1">
      <c r="A2185" s="208" t="s">
        <v>41</v>
      </c>
      <c r="B2185" s="209">
        <v>2022</v>
      </c>
      <c r="C2185" s="209">
        <v>4</v>
      </c>
      <c r="D2185" s="57" t="str">
        <f t="shared" si="427"/>
        <v>Q1</v>
      </c>
      <c r="E2185" s="208" t="s">
        <v>41</v>
      </c>
      <c r="F2185" s="209">
        <v>2022</v>
      </c>
      <c r="G2185" s="209">
        <v>6</v>
      </c>
      <c r="H2185" s="213"/>
      <c r="I2185" s="57" t="str">
        <f t="shared" si="429"/>
        <v>Q1</v>
      </c>
      <c r="J2185" s="204" t="s">
        <v>2127</v>
      </c>
      <c r="K2185" s="213" t="s">
        <v>2128</v>
      </c>
      <c r="L2185" s="210" t="s">
        <v>55</v>
      </c>
      <c r="M2185" s="208" t="s">
        <v>47</v>
      </c>
      <c r="N2185" s="208">
        <v>1</v>
      </c>
      <c r="O2185" s="208"/>
      <c r="P2185" s="57" t="str">
        <f t="shared" si="430"/>
        <v>MAIN UNIT</v>
      </c>
      <c r="Q2185" s="208" t="s">
        <v>48</v>
      </c>
      <c r="R2185" s="208" t="s">
        <v>49</v>
      </c>
      <c r="S2185" s="208" t="s">
        <v>36</v>
      </c>
      <c r="T2185" s="208" t="s">
        <v>65</v>
      </c>
      <c r="U2185" s="208" t="s">
        <v>66</v>
      </c>
      <c r="V2185" s="208" t="s">
        <v>67</v>
      </c>
      <c r="W2185" s="208" t="s">
        <v>96</v>
      </c>
      <c r="X2185" s="34">
        <v>7000000</v>
      </c>
      <c r="Y2185" s="215" t="str">
        <f t="shared" si="426"/>
        <v>1</v>
      </c>
      <c r="Z2185" s="26">
        <f t="shared" si="428"/>
        <v>7000000</v>
      </c>
      <c r="AA2185" s="208">
        <v>6.25E-2</v>
      </c>
      <c r="AB2185" s="35">
        <f t="shared" si="425"/>
        <v>437500</v>
      </c>
      <c r="AC2185" s="27">
        <f t="shared" si="431"/>
        <v>22137.5</v>
      </c>
      <c r="AD2185" s="212">
        <v>5.0599999999999999E-2</v>
      </c>
      <c r="AE2185" s="211">
        <f t="shared" si="432"/>
        <v>0</v>
      </c>
      <c r="AF2185" s="211" t="str">
        <f>IF(AND(COUNTIFS($J$18:J2185,J2185)=1,AE2185=1),1,"")</f>
        <v/>
      </c>
      <c r="AG2185" s="211" t="str">
        <f>IF(C2185="","",IF(AND(COUNTIFS($J$18:J2185,J2185)=1,C2185&lt;&gt;""),1,""))</f>
        <v/>
      </c>
      <c r="AH2185" s="211" t="str">
        <f>IF(G2185="","",IF(AND(COUNTIFS($J$18:J2185,J2185)=1,G2185&lt;&gt;""),1,""))</f>
        <v/>
      </c>
      <c r="AI2185" s="28">
        <f t="shared" si="433"/>
        <v>35682787.057522133</v>
      </c>
      <c r="AJ2185" s="28">
        <f t="shared" si="434"/>
        <v>5833368.3789623892</v>
      </c>
      <c r="AK2185" s="29">
        <f t="shared" si="435"/>
        <v>0.16347849649632909</v>
      </c>
      <c r="AL2185" s="210"/>
      <c r="AM2185" s="210"/>
      <c r="AN2185" s="210"/>
      <c r="AO2185" s="210"/>
      <c r="AP2185" s="45" t="str">
        <f t="shared" si="436"/>
        <v>20226</v>
      </c>
      <c r="AQ2185" s="45" t="str">
        <f t="shared" si="437"/>
        <v>20226JPY</v>
      </c>
    </row>
    <row r="2186" spans="1:43" s="15" customFormat="1">
      <c r="A2186" s="208" t="s">
        <v>41</v>
      </c>
      <c r="B2186" s="209">
        <v>2022</v>
      </c>
      <c r="C2186" s="209">
        <v>4</v>
      </c>
      <c r="D2186" s="57" t="str">
        <f t="shared" si="427"/>
        <v>Q1</v>
      </c>
      <c r="E2186" s="208" t="s">
        <v>41</v>
      </c>
      <c r="F2186" s="209">
        <v>2022</v>
      </c>
      <c r="G2186" s="209">
        <v>6</v>
      </c>
      <c r="H2186" s="213"/>
      <c r="I2186" s="57" t="str">
        <f t="shared" si="429"/>
        <v>Q1</v>
      </c>
      <c r="J2186" s="204" t="s">
        <v>2129</v>
      </c>
      <c r="K2186" s="213" t="s">
        <v>1251</v>
      </c>
      <c r="L2186" s="210" t="s">
        <v>55</v>
      </c>
      <c r="M2186" s="208" t="s">
        <v>47</v>
      </c>
      <c r="N2186" s="208">
        <v>1</v>
      </c>
      <c r="O2186" s="208"/>
      <c r="P2186" s="57" t="str">
        <f t="shared" si="430"/>
        <v>MAIN UNIT</v>
      </c>
      <c r="Q2186" s="208" t="s">
        <v>48</v>
      </c>
      <c r="R2186" s="208" t="s">
        <v>49</v>
      </c>
      <c r="S2186" s="208" t="s">
        <v>36</v>
      </c>
      <c r="T2186" s="208" t="s">
        <v>65</v>
      </c>
      <c r="U2186" s="208" t="s">
        <v>66</v>
      </c>
      <c r="V2186" s="208" t="s">
        <v>99</v>
      </c>
      <c r="W2186" s="208" t="s">
        <v>51</v>
      </c>
      <c r="X2186" s="34">
        <v>490000</v>
      </c>
      <c r="Y2186" s="215" t="str">
        <f t="shared" si="426"/>
        <v>1.13</v>
      </c>
      <c r="Z2186" s="26">
        <f t="shared" si="428"/>
        <v>490000</v>
      </c>
      <c r="AA2186" s="208">
        <v>1.175</v>
      </c>
      <c r="AB2186" s="35">
        <f t="shared" ref="AB2186:AB2249" si="438">IF(AND(R2186&lt;&gt;"C66",R2186&lt;&gt;""),Z2186/Y2186*AA2186,"")</f>
        <v>509513.27433628327</v>
      </c>
      <c r="AC2186" s="27">
        <f t="shared" si="431"/>
        <v>105469.24778761063</v>
      </c>
      <c r="AD2186" s="212">
        <v>0.20699999999999999</v>
      </c>
      <c r="AE2186" s="211">
        <f t="shared" si="432"/>
        <v>0</v>
      </c>
      <c r="AF2186" s="211" t="str">
        <f>IF(AND(COUNTIFS($J$18:J2186,J2186)=1,AE2186=1),1,"")</f>
        <v/>
      </c>
      <c r="AG2186" s="211">
        <f>IF(C2186="","",IF(AND(COUNTIFS($J$18:J2186,J2186)=1,C2186&lt;&gt;""),1,""))</f>
        <v>1</v>
      </c>
      <c r="AH2186" s="211">
        <f>IF(G2186="","",IF(AND(COUNTIFS($J$18:J2186,J2186)=1,G2186&lt;&gt;""),1,""))</f>
        <v>1</v>
      </c>
      <c r="AI2186" s="28">
        <f t="shared" si="433"/>
        <v>35682787.057522133</v>
      </c>
      <c r="AJ2186" s="28">
        <f t="shared" si="434"/>
        <v>5833368.3789623892</v>
      </c>
      <c r="AK2186" s="29">
        <f t="shared" si="435"/>
        <v>0.16347849649632909</v>
      </c>
      <c r="AL2186" s="210"/>
      <c r="AM2186" s="210"/>
      <c r="AN2186" s="210"/>
      <c r="AO2186" s="210"/>
      <c r="AP2186" s="45" t="str">
        <f t="shared" si="436"/>
        <v>20226</v>
      </c>
      <c r="AQ2186" s="45" t="str">
        <f t="shared" si="437"/>
        <v>20226RMB</v>
      </c>
    </row>
    <row r="2187" spans="1:43" s="15" customFormat="1">
      <c r="A2187" s="208" t="s">
        <v>40</v>
      </c>
      <c r="B2187" s="209">
        <v>2022</v>
      </c>
      <c r="C2187" s="209">
        <v>3</v>
      </c>
      <c r="D2187" s="57" t="str">
        <f t="shared" si="427"/>
        <v>Q4</v>
      </c>
      <c r="E2187" s="208" t="s">
        <v>41</v>
      </c>
      <c r="F2187" s="209">
        <v>2022</v>
      </c>
      <c r="G2187" s="209">
        <v>6</v>
      </c>
      <c r="H2187" s="213"/>
      <c r="I2187" s="57" t="str">
        <f t="shared" si="429"/>
        <v>Q1</v>
      </c>
      <c r="J2187" s="204" t="s">
        <v>2130</v>
      </c>
      <c r="K2187" s="213" t="s">
        <v>2131</v>
      </c>
      <c r="L2187" s="210" t="s">
        <v>79</v>
      </c>
      <c r="M2187" s="208" t="s">
        <v>47</v>
      </c>
      <c r="N2187" s="208">
        <v>1</v>
      </c>
      <c r="O2187" s="208"/>
      <c r="P2187" s="57" t="str">
        <f t="shared" si="430"/>
        <v>MAIN UNIT</v>
      </c>
      <c r="Q2187" s="208" t="s">
        <v>48</v>
      </c>
      <c r="R2187" s="208" t="s">
        <v>49</v>
      </c>
      <c r="S2187" s="208" t="s">
        <v>39</v>
      </c>
      <c r="T2187" s="208" t="s">
        <v>162</v>
      </c>
      <c r="U2187" s="208" t="s">
        <v>163</v>
      </c>
      <c r="V2187" s="208" t="s">
        <v>164</v>
      </c>
      <c r="W2187" s="208" t="s">
        <v>51</v>
      </c>
      <c r="X2187" s="34">
        <v>1000000</v>
      </c>
      <c r="Y2187" s="215" t="str">
        <f t="shared" si="426"/>
        <v>1.13</v>
      </c>
      <c r="Z2187" s="26">
        <f t="shared" si="428"/>
        <v>1000000</v>
      </c>
      <c r="AA2187" s="208">
        <v>1.175</v>
      </c>
      <c r="AB2187" s="35">
        <f t="shared" si="438"/>
        <v>1039823.0088495577</v>
      </c>
      <c r="AC2187" s="27">
        <f t="shared" si="431"/>
        <v>185296.46017699118</v>
      </c>
      <c r="AD2187" s="212">
        <v>0.1782</v>
      </c>
      <c r="AE2187" s="211">
        <f t="shared" si="432"/>
        <v>0</v>
      </c>
      <c r="AF2187" s="211" t="str">
        <f>IF(AND(COUNTIFS($J$18:J2187,J2187)=1,AE2187=1),1,"")</f>
        <v/>
      </c>
      <c r="AG2187" s="211">
        <f>IF(C2187="","",IF(AND(COUNTIFS($J$18:J2187,J2187)=1,C2187&lt;&gt;""),1,""))</f>
        <v>1</v>
      </c>
      <c r="AH2187" s="211">
        <f>IF(G2187="","",IF(AND(COUNTIFS($J$18:J2187,J2187)=1,G2187&lt;&gt;""),1,""))</f>
        <v>1</v>
      </c>
      <c r="AI2187" s="28">
        <f t="shared" si="433"/>
        <v>35682787.057522133</v>
      </c>
      <c r="AJ2187" s="28">
        <f t="shared" si="434"/>
        <v>5833368.3789623892</v>
      </c>
      <c r="AK2187" s="29">
        <f t="shared" si="435"/>
        <v>0.16347849649632909</v>
      </c>
      <c r="AL2187" s="210"/>
      <c r="AM2187" s="210"/>
      <c r="AN2187" s="210"/>
      <c r="AO2187" s="210"/>
      <c r="AP2187" s="45" t="str">
        <f t="shared" si="436"/>
        <v>20226</v>
      </c>
      <c r="AQ2187" s="45" t="str">
        <f t="shared" si="437"/>
        <v>20226RMB</v>
      </c>
    </row>
    <row r="2188" spans="1:43" s="15" customFormat="1">
      <c r="A2188" s="208" t="s">
        <v>40</v>
      </c>
      <c r="B2188" s="209">
        <v>2022</v>
      </c>
      <c r="C2188" s="209">
        <v>3</v>
      </c>
      <c r="D2188" s="57" t="str">
        <f t="shared" si="427"/>
        <v>Q4</v>
      </c>
      <c r="E2188" s="208" t="s">
        <v>41</v>
      </c>
      <c r="F2188" s="209">
        <v>2022</v>
      </c>
      <c r="G2188" s="209">
        <v>6</v>
      </c>
      <c r="H2188" s="213"/>
      <c r="I2188" s="57" t="str">
        <f t="shared" si="429"/>
        <v>Q1</v>
      </c>
      <c r="J2188" s="204" t="s">
        <v>2130</v>
      </c>
      <c r="K2188" s="213" t="s">
        <v>2131</v>
      </c>
      <c r="L2188" s="210" t="s">
        <v>55</v>
      </c>
      <c r="M2188" s="208" t="s">
        <v>47</v>
      </c>
      <c r="N2188" s="208">
        <v>1</v>
      </c>
      <c r="O2188" s="208"/>
      <c r="P2188" s="57" t="str">
        <f t="shared" si="430"/>
        <v>MAIN UNIT</v>
      </c>
      <c r="Q2188" s="208" t="s">
        <v>48</v>
      </c>
      <c r="R2188" s="208" t="s">
        <v>49</v>
      </c>
      <c r="S2188" s="208" t="s">
        <v>39</v>
      </c>
      <c r="T2188" s="208" t="s">
        <v>162</v>
      </c>
      <c r="U2188" s="208" t="s">
        <v>163</v>
      </c>
      <c r="V2188" s="208" t="s">
        <v>164</v>
      </c>
      <c r="W2188" s="208" t="s">
        <v>51</v>
      </c>
      <c r="X2188" s="34">
        <v>610000</v>
      </c>
      <c r="Y2188" s="215" t="str">
        <f t="shared" si="426"/>
        <v>1.13</v>
      </c>
      <c r="Z2188" s="26">
        <f t="shared" si="428"/>
        <v>610000</v>
      </c>
      <c r="AA2188" s="208">
        <v>1.175</v>
      </c>
      <c r="AB2188" s="35">
        <f t="shared" si="438"/>
        <v>634292.03539823019</v>
      </c>
      <c r="AC2188" s="27">
        <f t="shared" si="431"/>
        <v>113030.84070796461</v>
      </c>
      <c r="AD2188" s="212">
        <v>0.1782</v>
      </c>
      <c r="AE2188" s="211">
        <f t="shared" si="432"/>
        <v>0</v>
      </c>
      <c r="AF2188" s="211" t="str">
        <f>IF(AND(COUNTIFS($J$18:J2188,J2188)=1,AE2188=1),1,"")</f>
        <v/>
      </c>
      <c r="AG2188" s="211" t="str">
        <f>IF(C2188="","",IF(AND(COUNTIFS($J$18:J2188,J2188)=1,C2188&lt;&gt;""),1,""))</f>
        <v/>
      </c>
      <c r="AH2188" s="211" t="str">
        <f>IF(G2188="","",IF(AND(COUNTIFS($J$18:J2188,J2188)=1,G2188&lt;&gt;""),1,""))</f>
        <v/>
      </c>
      <c r="AI2188" s="28">
        <f t="shared" si="433"/>
        <v>35682787.057522133</v>
      </c>
      <c r="AJ2188" s="28">
        <f t="shared" si="434"/>
        <v>5833368.3789623892</v>
      </c>
      <c r="AK2188" s="29">
        <f t="shared" si="435"/>
        <v>0.16347849649632909</v>
      </c>
      <c r="AL2188" s="210"/>
      <c r="AM2188" s="210"/>
      <c r="AN2188" s="210"/>
      <c r="AO2188" s="210"/>
      <c r="AP2188" s="45" t="str">
        <f t="shared" si="436"/>
        <v>20226</v>
      </c>
      <c r="AQ2188" s="45" t="str">
        <f t="shared" si="437"/>
        <v>20226RMB</v>
      </c>
    </row>
    <row r="2189" spans="1:43" s="15" customFormat="1">
      <c r="A2189" s="208" t="s">
        <v>40</v>
      </c>
      <c r="B2189" s="209">
        <v>2022</v>
      </c>
      <c r="C2189" s="209">
        <v>3</v>
      </c>
      <c r="D2189" s="57" t="str">
        <f t="shared" si="427"/>
        <v>Q4</v>
      </c>
      <c r="E2189" s="208" t="s">
        <v>41</v>
      </c>
      <c r="F2189" s="209">
        <v>2022</v>
      </c>
      <c r="G2189" s="209">
        <v>6</v>
      </c>
      <c r="H2189" s="213"/>
      <c r="I2189" s="57" t="str">
        <f t="shared" si="429"/>
        <v>Q1</v>
      </c>
      <c r="J2189" s="204" t="s">
        <v>2132</v>
      </c>
      <c r="K2189" s="213" t="s">
        <v>754</v>
      </c>
      <c r="L2189" s="210" t="s">
        <v>55</v>
      </c>
      <c r="M2189" s="208" t="s">
        <v>47</v>
      </c>
      <c r="N2189" s="208">
        <v>1</v>
      </c>
      <c r="O2189" s="208"/>
      <c r="P2189" s="57" t="str">
        <f t="shared" si="430"/>
        <v>MAIN UNIT</v>
      </c>
      <c r="Q2189" s="208" t="s">
        <v>48</v>
      </c>
      <c r="R2189" s="208" t="s">
        <v>49</v>
      </c>
      <c r="S2189" s="208" t="s">
        <v>37</v>
      </c>
      <c r="T2189" s="208" t="s">
        <v>75</v>
      </c>
      <c r="U2189" s="208" t="s">
        <v>58</v>
      </c>
      <c r="V2189" s="208" t="s">
        <v>156</v>
      </c>
      <c r="W2189" s="208" t="s">
        <v>51</v>
      </c>
      <c r="X2189" s="34">
        <v>610000</v>
      </c>
      <c r="Y2189" s="215" t="str">
        <f t="shared" si="426"/>
        <v>1.13</v>
      </c>
      <c r="Z2189" s="26">
        <f t="shared" si="428"/>
        <v>610000</v>
      </c>
      <c r="AA2189" s="208">
        <v>1.175</v>
      </c>
      <c r="AB2189" s="35">
        <f t="shared" si="438"/>
        <v>634292.03539823019</v>
      </c>
      <c r="AC2189" s="27">
        <f t="shared" si="431"/>
        <v>122672.07964601771</v>
      </c>
      <c r="AD2189" s="212">
        <v>0.19339999999999999</v>
      </c>
      <c r="AE2189" s="211">
        <f t="shared" si="432"/>
        <v>0</v>
      </c>
      <c r="AF2189" s="211" t="str">
        <f>IF(AND(COUNTIFS($J$18:J2189,J2189)=1,AE2189=1),1,"")</f>
        <v/>
      </c>
      <c r="AG2189" s="211">
        <f>IF(C2189="","",IF(AND(COUNTIFS($J$18:J2189,J2189)=1,C2189&lt;&gt;""),1,""))</f>
        <v>1</v>
      </c>
      <c r="AH2189" s="211">
        <f>IF(G2189="","",IF(AND(COUNTIFS($J$18:J2189,J2189)=1,G2189&lt;&gt;""),1,""))</f>
        <v>1</v>
      </c>
      <c r="AI2189" s="28">
        <f t="shared" si="433"/>
        <v>35682787.057522133</v>
      </c>
      <c r="AJ2189" s="28">
        <f t="shared" si="434"/>
        <v>5833368.3789623892</v>
      </c>
      <c r="AK2189" s="29">
        <f t="shared" si="435"/>
        <v>0.16347849649632909</v>
      </c>
      <c r="AL2189" s="210"/>
      <c r="AM2189" s="210"/>
      <c r="AN2189" s="210"/>
      <c r="AO2189" s="210"/>
      <c r="AP2189" s="45" t="str">
        <f t="shared" si="436"/>
        <v>20226</v>
      </c>
      <c r="AQ2189" s="45" t="str">
        <f t="shared" si="437"/>
        <v>20226RMB</v>
      </c>
    </row>
    <row r="2190" spans="1:43" s="15" customFormat="1">
      <c r="A2190" s="208" t="s">
        <v>41</v>
      </c>
      <c r="B2190" s="209">
        <v>2022</v>
      </c>
      <c r="C2190" s="209">
        <v>5</v>
      </c>
      <c r="D2190" s="57" t="str">
        <f t="shared" si="427"/>
        <v>Q1</v>
      </c>
      <c r="E2190" s="208" t="s">
        <v>41</v>
      </c>
      <c r="F2190" s="209">
        <v>2022</v>
      </c>
      <c r="G2190" s="209">
        <v>6</v>
      </c>
      <c r="H2190" s="213"/>
      <c r="I2190" s="57" t="str">
        <f t="shared" si="429"/>
        <v>Q1</v>
      </c>
      <c r="J2190" s="204" t="s">
        <v>2133</v>
      </c>
      <c r="K2190" s="213" t="s">
        <v>1502</v>
      </c>
      <c r="L2190" s="210" t="s">
        <v>55</v>
      </c>
      <c r="M2190" s="208" t="s">
        <v>47</v>
      </c>
      <c r="N2190" s="208">
        <v>1</v>
      </c>
      <c r="O2190" s="208"/>
      <c r="P2190" s="57" t="str">
        <f t="shared" si="430"/>
        <v>MAIN UNIT</v>
      </c>
      <c r="Q2190" s="208" t="s">
        <v>48</v>
      </c>
      <c r="R2190" s="208" t="s">
        <v>49</v>
      </c>
      <c r="S2190" s="208" t="s">
        <v>37</v>
      </c>
      <c r="T2190" s="208" t="s">
        <v>75</v>
      </c>
      <c r="U2190" s="208" t="s">
        <v>58</v>
      </c>
      <c r="V2190" s="208" t="s">
        <v>59</v>
      </c>
      <c r="W2190" s="208" t="s">
        <v>51</v>
      </c>
      <c r="X2190" s="34">
        <v>650000</v>
      </c>
      <c r="Y2190" s="215" t="str">
        <f t="shared" si="426"/>
        <v>1.13</v>
      </c>
      <c r="Z2190" s="26">
        <f t="shared" si="428"/>
        <v>650000</v>
      </c>
      <c r="AA2190" s="208">
        <v>1.175</v>
      </c>
      <c r="AB2190" s="35">
        <f t="shared" si="438"/>
        <v>675884.95575221244</v>
      </c>
      <c r="AC2190" s="27">
        <f t="shared" si="431"/>
        <v>155115.59734513276</v>
      </c>
      <c r="AD2190" s="212">
        <v>0.22950000000000001</v>
      </c>
      <c r="AE2190" s="211">
        <f t="shared" si="432"/>
        <v>0</v>
      </c>
      <c r="AF2190" s="211" t="str">
        <f>IF(AND(COUNTIFS($J$18:J2190,J2190)=1,AE2190=1),1,"")</f>
        <v/>
      </c>
      <c r="AG2190" s="211">
        <f>IF(C2190="","",IF(AND(COUNTIFS($J$18:J2190,J2190)=1,C2190&lt;&gt;""),1,""))</f>
        <v>1</v>
      </c>
      <c r="AH2190" s="211">
        <f>IF(G2190="","",IF(AND(COUNTIFS($J$18:J2190,J2190)=1,G2190&lt;&gt;""),1,""))</f>
        <v>1</v>
      </c>
      <c r="AI2190" s="28">
        <f t="shared" si="433"/>
        <v>35682787.057522133</v>
      </c>
      <c r="AJ2190" s="28">
        <f t="shared" si="434"/>
        <v>5833368.3789623892</v>
      </c>
      <c r="AK2190" s="29">
        <f t="shared" si="435"/>
        <v>0.16347849649632909</v>
      </c>
      <c r="AL2190" s="210"/>
      <c r="AM2190" s="210"/>
      <c r="AN2190" s="210"/>
      <c r="AO2190" s="210"/>
      <c r="AP2190" s="45" t="str">
        <f t="shared" si="436"/>
        <v>20226</v>
      </c>
      <c r="AQ2190" s="45" t="str">
        <f t="shared" si="437"/>
        <v>20226RMB</v>
      </c>
    </row>
    <row r="2191" spans="1:43" s="15" customFormat="1">
      <c r="A2191" s="208" t="s">
        <v>41</v>
      </c>
      <c r="B2191" s="209">
        <v>2022</v>
      </c>
      <c r="C2191" s="209">
        <v>5</v>
      </c>
      <c r="D2191" s="57" t="str">
        <f t="shared" si="427"/>
        <v>Q1</v>
      </c>
      <c r="E2191" s="208" t="s">
        <v>41</v>
      </c>
      <c r="F2191" s="209">
        <v>2022</v>
      </c>
      <c r="G2191" s="209">
        <v>6</v>
      </c>
      <c r="H2191" s="213"/>
      <c r="I2191" s="57" t="str">
        <f t="shared" si="429"/>
        <v>Q1</v>
      </c>
      <c r="J2191" s="204" t="s">
        <v>2134</v>
      </c>
      <c r="K2191" s="213" t="s">
        <v>2135</v>
      </c>
      <c r="L2191" s="210" t="s">
        <v>55</v>
      </c>
      <c r="M2191" s="208" t="s">
        <v>47</v>
      </c>
      <c r="N2191" s="208">
        <v>1</v>
      </c>
      <c r="O2191" s="208"/>
      <c r="P2191" s="57" t="str">
        <f t="shared" si="430"/>
        <v>MAIN UNIT</v>
      </c>
      <c r="Q2191" s="208" t="s">
        <v>48</v>
      </c>
      <c r="R2191" s="208" t="s">
        <v>49</v>
      </c>
      <c r="S2191" s="208" t="s">
        <v>36</v>
      </c>
      <c r="T2191" s="208" t="s">
        <v>65</v>
      </c>
      <c r="U2191" s="208" t="s">
        <v>66</v>
      </c>
      <c r="V2191" s="208" t="s">
        <v>1343</v>
      </c>
      <c r="W2191" s="208" t="s">
        <v>96</v>
      </c>
      <c r="X2191" s="34">
        <v>10500000</v>
      </c>
      <c r="Y2191" s="215" t="str">
        <f t="shared" si="426"/>
        <v>1</v>
      </c>
      <c r="Z2191" s="26">
        <f t="shared" si="428"/>
        <v>10500000</v>
      </c>
      <c r="AA2191" s="208">
        <v>6.25E-2</v>
      </c>
      <c r="AB2191" s="35">
        <f t="shared" si="438"/>
        <v>656250</v>
      </c>
      <c r="AC2191" s="27">
        <f t="shared" si="431"/>
        <v>77240.625</v>
      </c>
      <c r="AD2191" s="212">
        <v>0.1177</v>
      </c>
      <c r="AE2191" s="211">
        <f t="shared" si="432"/>
        <v>0</v>
      </c>
      <c r="AF2191" s="211" t="str">
        <f>IF(AND(COUNTIFS($J$18:J2191,J2191)=1,AE2191=1),1,"")</f>
        <v/>
      </c>
      <c r="AG2191" s="211">
        <f>IF(C2191="","",IF(AND(COUNTIFS($J$18:J2191,J2191)=1,C2191&lt;&gt;""),1,""))</f>
        <v>1</v>
      </c>
      <c r="AH2191" s="211">
        <f>IF(G2191="","",IF(AND(COUNTIFS($J$18:J2191,J2191)=1,G2191&lt;&gt;""),1,""))</f>
        <v>1</v>
      </c>
      <c r="AI2191" s="28">
        <f t="shared" si="433"/>
        <v>35682787.057522133</v>
      </c>
      <c r="AJ2191" s="28">
        <f t="shared" si="434"/>
        <v>5833368.3789623892</v>
      </c>
      <c r="AK2191" s="29">
        <f t="shared" si="435"/>
        <v>0.16347849649632909</v>
      </c>
      <c r="AL2191" s="210"/>
      <c r="AM2191" s="210"/>
      <c r="AN2191" s="210"/>
      <c r="AO2191" s="210"/>
      <c r="AP2191" s="45" t="str">
        <f t="shared" si="436"/>
        <v>20226</v>
      </c>
      <c r="AQ2191" s="45" t="str">
        <f t="shared" si="437"/>
        <v>20226JPY</v>
      </c>
    </row>
    <row r="2192" spans="1:43" s="15" customFormat="1">
      <c r="A2192" s="208" t="s">
        <v>41</v>
      </c>
      <c r="B2192" s="209">
        <v>2022</v>
      </c>
      <c r="C2192" s="209">
        <v>4</v>
      </c>
      <c r="D2192" s="57" t="str">
        <f t="shared" si="427"/>
        <v>Q1</v>
      </c>
      <c r="E2192" s="208" t="s">
        <v>41</v>
      </c>
      <c r="F2192" s="209">
        <v>2022</v>
      </c>
      <c r="G2192" s="209">
        <v>6</v>
      </c>
      <c r="H2192" s="213"/>
      <c r="I2192" s="57" t="str">
        <f t="shared" si="429"/>
        <v>Q1</v>
      </c>
      <c r="J2192" s="204" t="s">
        <v>2136</v>
      </c>
      <c r="K2192" s="213" t="s">
        <v>2137</v>
      </c>
      <c r="L2192" s="210" t="s">
        <v>55</v>
      </c>
      <c r="M2192" s="208" t="s">
        <v>47</v>
      </c>
      <c r="N2192" s="208">
        <v>1</v>
      </c>
      <c r="O2192" s="208"/>
      <c r="P2192" s="57" t="str">
        <f t="shared" si="430"/>
        <v>MAIN UNIT</v>
      </c>
      <c r="Q2192" s="208" t="s">
        <v>48</v>
      </c>
      <c r="R2192" s="208" t="s">
        <v>49</v>
      </c>
      <c r="S2192" s="208" t="s">
        <v>39</v>
      </c>
      <c r="T2192" s="208" t="s">
        <v>130</v>
      </c>
      <c r="U2192" s="208" t="s">
        <v>1013</v>
      </c>
      <c r="V2192" s="208" t="s">
        <v>132</v>
      </c>
      <c r="W2192" s="208" t="s">
        <v>51</v>
      </c>
      <c r="X2192" s="34">
        <v>560000</v>
      </c>
      <c r="Y2192" s="215" t="str">
        <f t="shared" si="426"/>
        <v>1.13</v>
      </c>
      <c r="Z2192" s="26">
        <f t="shared" si="428"/>
        <v>560000</v>
      </c>
      <c r="AA2192" s="208">
        <v>1.175</v>
      </c>
      <c r="AB2192" s="35">
        <f t="shared" si="438"/>
        <v>582300.88495575229</v>
      </c>
      <c r="AC2192" s="27">
        <f t="shared" si="431"/>
        <v>98175.929203539839</v>
      </c>
      <c r="AD2192" s="212">
        <v>0.1686</v>
      </c>
      <c r="AE2192" s="211">
        <f t="shared" si="432"/>
        <v>0</v>
      </c>
      <c r="AF2192" s="211" t="str">
        <f>IF(AND(COUNTIFS($J$18:J2192,J2192)=1,AE2192=1),1,"")</f>
        <v/>
      </c>
      <c r="AG2192" s="211">
        <f>IF(C2192="","",IF(AND(COUNTIFS($J$18:J2192,J2192)=1,C2192&lt;&gt;""),1,""))</f>
        <v>1</v>
      </c>
      <c r="AH2192" s="211">
        <f>IF(G2192="","",IF(AND(COUNTIFS($J$18:J2192,J2192)=1,G2192&lt;&gt;""),1,""))</f>
        <v>1</v>
      </c>
      <c r="AI2192" s="28">
        <f t="shared" si="433"/>
        <v>35682787.057522133</v>
      </c>
      <c r="AJ2192" s="28">
        <f t="shared" si="434"/>
        <v>5833368.3789623892</v>
      </c>
      <c r="AK2192" s="29">
        <f t="shared" si="435"/>
        <v>0.16347849649632909</v>
      </c>
      <c r="AL2192" s="210"/>
      <c r="AM2192" s="210"/>
      <c r="AN2192" s="210"/>
      <c r="AO2192" s="210"/>
      <c r="AP2192" s="45" t="str">
        <f t="shared" si="436"/>
        <v>20226</v>
      </c>
      <c r="AQ2192" s="45" t="str">
        <f t="shared" si="437"/>
        <v>20226RMB</v>
      </c>
    </row>
    <row r="2193" spans="1:43" s="15" customFormat="1">
      <c r="A2193" s="208" t="s">
        <v>41</v>
      </c>
      <c r="B2193" s="209">
        <v>2022</v>
      </c>
      <c r="C2193" s="209">
        <v>5</v>
      </c>
      <c r="D2193" s="57" t="str">
        <f t="shared" si="427"/>
        <v>Q1</v>
      </c>
      <c r="E2193" s="208" t="s">
        <v>41</v>
      </c>
      <c r="F2193" s="209">
        <v>2022</v>
      </c>
      <c r="G2193" s="209">
        <v>6</v>
      </c>
      <c r="H2193" s="213"/>
      <c r="I2193" s="57" t="str">
        <f t="shared" si="429"/>
        <v>Q1</v>
      </c>
      <c r="J2193" s="204" t="s">
        <v>2138</v>
      </c>
      <c r="K2193" s="213" t="s">
        <v>610</v>
      </c>
      <c r="L2193" s="210" t="s">
        <v>55</v>
      </c>
      <c r="M2193" s="208" t="s">
        <v>47</v>
      </c>
      <c r="N2193" s="208">
        <v>1</v>
      </c>
      <c r="O2193" s="208"/>
      <c r="P2193" s="57" t="str">
        <f t="shared" si="430"/>
        <v>MAIN UNIT</v>
      </c>
      <c r="Q2193" s="208" t="s">
        <v>48</v>
      </c>
      <c r="R2193" s="208" t="s">
        <v>49</v>
      </c>
      <c r="S2193" s="208" t="s">
        <v>36</v>
      </c>
      <c r="T2193" s="208" t="s">
        <v>65</v>
      </c>
      <c r="U2193" s="208" t="s">
        <v>66</v>
      </c>
      <c r="V2193" s="208" t="s">
        <v>290</v>
      </c>
      <c r="W2193" s="208" t="s">
        <v>51</v>
      </c>
      <c r="X2193" s="34">
        <v>515000</v>
      </c>
      <c r="Y2193" s="215" t="str">
        <f t="shared" si="426"/>
        <v>1.13</v>
      </c>
      <c r="Z2193" s="26">
        <f t="shared" si="428"/>
        <v>515000</v>
      </c>
      <c r="AA2193" s="208">
        <v>1.175</v>
      </c>
      <c r="AB2193" s="35">
        <f t="shared" si="438"/>
        <v>535508.84955752222</v>
      </c>
      <c r="AC2193" s="27">
        <f t="shared" si="431"/>
        <v>75774.502212389387</v>
      </c>
      <c r="AD2193" s="212">
        <v>0.14149999999999999</v>
      </c>
      <c r="AE2193" s="211">
        <f t="shared" si="432"/>
        <v>0</v>
      </c>
      <c r="AF2193" s="211" t="str">
        <f>IF(AND(COUNTIFS($J$18:J2193,J2193)=1,AE2193=1),1,"")</f>
        <v/>
      </c>
      <c r="AG2193" s="211">
        <f>IF(C2193="","",IF(AND(COUNTIFS($J$18:J2193,J2193)=1,C2193&lt;&gt;""),1,""))</f>
        <v>1</v>
      </c>
      <c r="AH2193" s="211">
        <f>IF(G2193="","",IF(AND(COUNTIFS($J$18:J2193,J2193)=1,G2193&lt;&gt;""),1,""))</f>
        <v>1</v>
      </c>
      <c r="AI2193" s="28">
        <f t="shared" si="433"/>
        <v>35682787.057522133</v>
      </c>
      <c r="AJ2193" s="28">
        <f t="shared" si="434"/>
        <v>5833368.3789623892</v>
      </c>
      <c r="AK2193" s="29">
        <f t="shared" si="435"/>
        <v>0.16347849649632909</v>
      </c>
      <c r="AL2193" s="210"/>
      <c r="AM2193" s="210"/>
      <c r="AN2193" s="210"/>
      <c r="AO2193" s="210"/>
      <c r="AP2193" s="45" t="str">
        <f t="shared" si="436"/>
        <v>20226</v>
      </c>
      <c r="AQ2193" s="45" t="str">
        <f t="shared" si="437"/>
        <v>20226RMB</v>
      </c>
    </row>
    <row r="2194" spans="1:43" s="15" customFormat="1">
      <c r="A2194" s="208" t="s">
        <v>41</v>
      </c>
      <c r="B2194" s="209">
        <v>2022</v>
      </c>
      <c r="C2194" s="209">
        <v>5</v>
      </c>
      <c r="D2194" s="57" t="str">
        <f t="shared" si="427"/>
        <v>Q1</v>
      </c>
      <c r="E2194" s="208" t="s">
        <v>41</v>
      </c>
      <c r="F2194" s="209">
        <v>2022</v>
      </c>
      <c r="G2194" s="209">
        <v>6</v>
      </c>
      <c r="H2194" s="213"/>
      <c r="I2194" s="57" t="str">
        <f t="shared" si="429"/>
        <v>Q1</v>
      </c>
      <c r="J2194" s="204" t="s">
        <v>2139</v>
      </c>
      <c r="K2194" s="213" t="s">
        <v>1223</v>
      </c>
      <c r="L2194" s="210" t="s">
        <v>55</v>
      </c>
      <c r="M2194" s="208" t="s">
        <v>47</v>
      </c>
      <c r="N2194" s="208">
        <v>1</v>
      </c>
      <c r="O2194" s="208"/>
      <c r="P2194" s="57" t="str">
        <f t="shared" si="430"/>
        <v>MAIN UNIT</v>
      </c>
      <c r="Q2194" s="208" t="s">
        <v>48</v>
      </c>
      <c r="R2194" s="208" t="s">
        <v>49</v>
      </c>
      <c r="S2194" s="208" t="s">
        <v>37</v>
      </c>
      <c r="T2194" s="208" t="s">
        <v>196</v>
      </c>
      <c r="U2194" s="208" t="s">
        <v>197</v>
      </c>
      <c r="V2194" s="208" t="s">
        <v>198</v>
      </c>
      <c r="W2194" s="208" t="s">
        <v>51</v>
      </c>
      <c r="X2194" s="34">
        <v>442500</v>
      </c>
      <c r="Y2194" s="215" t="str">
        <f t="shared" si="426"/>
        <v>1.13</v>
      </c>
      <c r="Z2194" s="26">
        <f t="shared" si="428"/>
        <v>442500</v>
      </c>
      <c r="AA2194" s="208">
        <v>1.175</v>
      </c>
      <c r="AB2194" s="35">
        <f t="shared" si="438"/>
        <v>460121.68141592928</v>
      </c>
      <c r="AC2194" s="27">
        <f t="shared" si="431"/>
        <v>76518.235619469036</v>
      </c>
      <c r="AD2194" s="212">
        <v>0.1663</v>
      </c>
      <c r="AE2194" s="211">
        <f t="shared" si="432"/>
        <v>0</v>
      </c>
      <c r="AF2194" s="211" t="str">
        <f>IF(AND(COUNTIFS($J$18:J2194,J2194)=1,AE2194=1),1,"")</f>
        <v/>
      </c>
      <c r="AG2194" s="211">
        <f>IF(C2194="","",IF(AND(COUNTIFS($J$18:J2194,J2194)=1,C2194&lt;&gt;""),1,""))</f>
        <v>1</v>
      </c>
      <c r="AH2194" s="211">
        <f>IF(G2194="","",IF(AND(COUNTIFS($J$18:J2194,J2194)=1,G2194&lt;&gt;""),1,""))</f>
        <v>1</v>
      </c>
      <c r="AI2194" s="28">
        <f t="shared" si="433"/>
        <v>35682787.057522133</v>
      </c>
      <c r="AJ2194" s="28">
        <f t="shared" si="434"/>
        <v>5833368.3789623892</v>
      </c>
      <c r="AK2194" s="29">
        <f t="shared" si="435"/>
        <v>0.16347849649632909</v>
      </c>
      <c r="AL2194" s="210"/>
      <c r="AM2194" s="210"/>
      <c r="AN2194" s="210"/>
      <c r="AO2194" s="210"/>
      <c r="AP2194" s="45" t="str">
        <f t="shared" si="436"/>
        <v>20226</v>
      </c>
      <c r="AQ2194" s="45" t="str">
        <f t="shared" si="437"/>
        <v>20226RMB</v>
      </c>
    </row>
    <row r="2195" spans="1:43" s="15" customFormat="1">
      <c r="A2195" s="208" t="s">
        <v>41</v>
      </c>
      <c r="B2195" s="209">
        <v>2022</v>
      </c>
      <c r="C2195" s="209">
        <v>6</v>
      </c>
      <c r="D2195" s="57" t="str">
        <f t="shared" si="427"/>
        <v>Q1</v>
      </c>
      <c r="E2195" s="208" t="s">
        <v>41</v>
      </c>
      <c r="F2195" s="209">
        <v>2022</v>
      </c>
      <c r="G2195" s="209">
        <v>6</v>
      </c>
      <c r="H2195" s="213"/>
      <c r="I2195" s="57" t="str">
        <f t="shared" si="429"/>
        <v>Q1</v>
      </c>
      <c r="J2195" s="204" t="s">
        <v>2140</v>
      </c>
      <c r="K2195" s="213" t="s">
        <v>2141</v>
      </c>
      <c r="L2195" s="210" t="s">
        <v>55</v>
      </c>
      <c r="M2195" s="208" t="s">
        <v>47</v>
      </c>
      <c r="N2195" s="208">
        <v>1</v>
      </c>
      <c r="O2195" s="208"/>
      <c r="P2195" s="57" t="str">
        <f t="shared" si="430"/>
        <v>MAIN UNIT</v>
      </c>
      <c r="Q2195" s="208" t="s">
        <v>48</v>
      </c>
      <c r="R2195" s="208" t="s">
        <v>49</v>
      </c>
      <c r="S2195" s="208" t="s">
        <v>38</v>
      </c>
      <c r="T2195" s="208" t="s">
        <v>326</v>
      </c>
      <c r="U2195" s="208" t="s">
        <v>137</v>
      </c>
      <c r="V2195" s="208" t="s">
        <v>899</v>
      </c>
      <c r="W2195" s="208" t="s">
        <v>51</v>
      </c>
      <c r="X2195" s="34">
        <v>605000</v>
      </c>
      <c r="Y2195" s="215" t="str">
        <f t="shared" si="426"/>
        <v>1.13</v>
      </c>
      <c r="Z2195" s="26">
        <f t="shared" si="428"/>
        <v>605000</v>
      </c>
      <c r="AA2195" s="208">
        <v>1.175</v>
      </c>
      <c r="AB2195" s="35">
        <f t="shared" si="438"/>
        <v>629092.92035398236</v>
      </c>
      <c r="AC2195" s="27">
        <f t="shared" si="431"/>
        <v>91470.110619469036</v>
      </c>
      <c r="AD2195" s="212">
        <v>0.1454</v>
      </c>
      <c r="AE2195" s="211">
        <f t="shared" si="432"/>
        <v>0</v>
      </c>
      <c r="AF2195" s="211" t="str">
        <f>IF(AND(COUNTIFS($J$18:J2195,J2195)=1,AE2195=1),1,"")</f>
        <v/>
      </c>
      <c r="AG2195" s="211">
        <f>IF(C2195="","",IF(AND(COUNTIFS($J$18:J2195,J2195)=1,C2195&lt;&gt;""),1,""))</f>
        <v>1</v>
      </c>
      <c r="AH2195" s="211">
        <f>IF(G2195="","",IF(AND(COUNTIFS($J$18:J2195,J2195)=1,G2195&lt;&gt;""),1,""))</f>
        <v>1</v>
      </c>
      <c r="AI2195" s="28">
        <f t="shared" si="433"/>
        <v>35682787.057522133</v>
      </c>
      <c r="AJ2195" s="28">
        <f t="shared" si="434"/>
        <v>5833368.3789623892</v>
      </c>
      <c r="AK2195" s="29">
        <f t="shared" si="435"/>
        <v>0.16347849649632909</v>
      </c>
      <c r="AL2195" s="210"/>
      <c r="AM2195" s="210"/>
      <c r="AN2195" s="210"/>
      <c r="AO2195" s="210"/>
      <c r="AP2195" s="45" t="str">
        <f t="shared" si="436"/>
        <v>20226</v>
      </c>
      <c r="AQ2195" s="45" t="str">
        <f t="shared" si="437"/>
        <v>20226RMB</v>
      </c>
    </row>
    <row r="2196" spans="1:43" s="15" customFormat="1">
      <c r="A2196" s="208" t="s">
        <v>41</v>
      </c>
      <c r="B2196" s="209">
        <v>2022</v>
      </c>
      <c r="C2196" s="209">
        <v>6</v>
      </c>
      <c r="D2196" s="57" t="str">
        <f t="shared" si="427"/>
        <v>Q1</v>
      </c>
      <c r="E2196" s="208" t="s">
        <v>41</v>
      </c>
      <c r="F2196" s="209">
        <v>2022</v>
      </c>
      <c r="G2196" s="209">
        <v>6</v>
      </c>
      <c r="H2196" s="213"/>
      <c r="I2196" s="57" t="str">
        <f t="shared" si="429"/>
        <v>Q1</v>
      </c>
      <c r="J2196" s="204" t="s">
        <v>2142</v>
      </c>
      <c r="K2196" s="213" t="s">
        <v>339</v>
      </c>
      <c r="L2196" s="210" t="s">
        <v>55</v>
      </c>
      <c r="M2196" s="208" t="s">
        <v>47</v>
      </c>
      <c r="N2196" s="208">
        <v>1</v>
      </c>
      <c r="O2196" s="208"/>
      <c r="P2196" s="57" t="str">
        <f t="shared" si="430"/>
        <v>MAIN UNIT</v>
      </c>
      <c r="Q2196" s="208" t="s">
        <v>48</v>
      </c>
      <c r="R2196" s="208" t="s">
        <v>49</v>
      </c>
      <c r="S2196" s="208" t="s">
        <v>36</v>
      </c>
      <c r="T2196" s="208" t="s">
        <v>65</v>
      </c>
      <c r="U2196" s="208" t="s">
        <v>66</v>
      </c>
      <c r="V2196" s="208" t="s">
        <v>290</v>
      </c>
      <c r="W2196" s="208" t="s">
        <v>51</v>
      </c>
      <c r="X2196" s="34">
        <v>460000</v>
      </c>
      <c r="Y2196" s="215" t="str">
        <f t="shared" si="426"/>
        <v>1.13</v>
      </c>
      <c r="Z2196" s="26">
        <f t="shared" si="428"/>
        <v>460000</v>
      </c>
      <c r="AA2196" s="208">
        <v>1.175</v>
      </c>
      <c r="AB2196" s="35">
        <f t="shared" si="438"/>
        <v>478318.5840707965</v>
      </c>
      <c r="AC2196" s="27">
        <f t="shared" si="431"/>
        <v>68256.061946902657</v>
      </c>
      <c r="AD2196" s="212">
        <v>0.14269999999999999</v>
      </c>
      <c r="AE2196" s="211">
        <f t="shared" si="432"/>
        <v>0</v>
      </c>
      <c r="AF2196" s="211" t="str">
        <f>IF(AND(COUNTIFS($J$18:J2196,J2196)=1,AE2196=1),1,"")</f>
        <v/>
      </c>
      <c r="AG2196" s="211">
        <f>IF(C2196="","",IF(AND(COUNTIFS($J$18:J2196,J2196)=1,C2196&lt;&gt;""),1,""))</f>
        <v>1</v>
      </c>
      <c r="AH2196" s="211">
        <f>IF(G2196="","",IF(AND(COUNTIFS($J$18:J2196,J2196)=1,G2196&lt;&gt;""),1,""))</f>
        <v>1</v>
      </c>
      <c r="AI2196" s="28">
        <f t="shared" si="433"/>
        <v>35682787.057522133</v>
      </c>
      <c r="AJ2196" s="28">
        <f t="shared" si="434"/>
        <v>5833368.3789623892</v>
      </c>
      <c r="AK2196" s="29">
        <f t="shared" si="435"/>
        <v>0.16347849649632909</v>
      </c>
      <c r="AL2196" s="210"/>
      <c r="AM2196" s="210"/>
      <c r="AN2196" s="210"/>
      <c r="AO2196" s="210"/>
      <c r="AP2196" s="45" t="str">
        <f t="shared" si="436"/>
        <v>20226</v>
      </c>
      <c r="AQ2196" s="45" t="str">
        <f t="shared" si="437"/>
        <v>20226RMB</v>
      </c>
    </row>
    <row r="2197" spans="1:43" s="15" customFormat="1">
      <c r="A2197" s="208" t="s">
        <v>41</v>
      </c>
      <c r="B2197" s="209">
        <v>2022</v>
      </c>
      <c r="C2197" s="209">
        <v>6</v>
      </c>
      <c r="D2197" s="57" t="str">
        <f t="shared" si="427"/>
        <v>Q1</v>
      </c>
      <c r="E2197" s="208" t="s">
        <v>41</v>
      </c>
      <c r="F2197" s="209">
        <v>2022</v>
      </c>
      <c r="G2197" s="209">
        <v>6</v>
      </c>
      <c r="H2197" s="213"/>
      <c r="I2197" s="57" t="str">
        <f t="shared" si="429"/>
        <v>Q1</v>
      </c>
      <c r="J2197" s="204" t="s">
        <v>2143</v>
      </c>
      <c r="K2197" s="213" t="s">
        <v>1938</v>
      </c>
      <c r="L2197" s="210" t="s">
        <v>55</v>
      </c>
      <c r="M2197" s="208" t="s">
        <v>47</v>
      </c>
      <c r="N2197" s="208">
        <v>1</v>
      </c>
      <c r="O2197" s="208"/>
      <c r="P2197" s="57" t="str">
        <f t="shared" si="430"/>
        <v>MAIN UNIT</v>
      </c>
      <c r="Q2197" s="208" t="s">
        <v>48</v>
      </c>
      <c r="R2197" s="208" t="s">
        <v>49</v>
      </c>
      <c r="S2197" s="208" t="s">
        <v>36</v>
      </c>
      <c r="T2197" s="208" t="s">
        <v>65</v>
      </c>
      <c r="U2197" s="208" t="s">
        <v>66</v>
      </c>
      <c r="V2197" s="208" t="s">
        <v>99</v>
      </c>
      <c r="W2197" s="208" t="s">
        <v>51</v>
      </c>
      <c r="X2197" s="34">
        <v>660000</v>
      </c>
      <c r="Y2197" s="215" t="str">
        <f t="shared" si="426"/>
        <v>1.13</v>
      </c>
      <c r="Z2197" s="26">
        <f t="shared" si="428"/>
        <v>660000</v>
      </c>
      <c r="AA2197" s="208">
        <v>1.175</v>
      </c>
      <c r="AB2197" s="35">
        <f t="shared" si="438"/>
        <v>686283.18584070809</v>
      </c>
      <c r="AC2197" s="27">
        <f t="shared" si="431"/>
        <v>117628.93805309736</v>
      </c>
      <c r="AD2197" s="212">
        <v>0.1714</v>
      </c>
      <c r="AE2197" s="211">
        <f t="shared" si="432"/>
        <v>0</v>
      </c>
      <c r="AF2197" s="211" t="str">
        <f>IF(AND(COUNTIFS($J$18:J2197,J2197)=1,AE2197=1),1,"")</f>
        <v/>
      </c>
      <c r="AG2197" s="211">
        <f>IF(C2197="","",IF(AND(COUNTIFS($J$18:J2197,J2197)=1,C2197&lt;&gt;""),1,""))</f>
        <v>1</v>
      </c>
      <c r="AH2197" s="211">
        <f>IF(G2197="","",IF(AND(COUNTIFS($J$18:J2197,J2197)=1,G2197&lt;&gt;""),1,""))</f>
        <v>1</v>
      </c>
      <c r="AI2197" s="28">
        <f t="shared" si="433"/>
        <v>35682787.057522133</v>
      </c>
      <c r="AJ2197" s="28">
        <f t="shared" si="434"/>
        <v>5833368.3789623892</v>
      </c>
      <c r="AK2197" s="29">
        <f t="shared" si="435"/>
        <v>0.16347849649632909</v>
      </c>
      <c r="AL2197" s="210"/>
      <c r="AM2197" s="210"/>
      <c r="AN2197" s="210"/>
      <c r="AO2197" s="210"/>
      <c r="AP2197" s="45" t="str">
        <f t="shared" si="436"/>
        <v>20226</v>
      </c>
      <c r="AQ2197" s="45" t="str">
        <f t="shared" si="437"/>
        <v>20226RMB</v>
      </c>
    </row>
    <row r="2198" spans="1:43" s="15" customFormat="1">
      <c r="A2198" s="208" t="s">
        <v>41</v>
      </c>
      <c r="B2198" s="209">
        <v>2022</v>
      </c>
      <c r="C2198" s="209">
        <v>6</v>
      </c>
      <c r="D2198" s="57" t="str">
        <f t="shared" si="427"/>
        <v>Q1</v>
      </c>
      <c r="E2198" s="208" t="s">
        <v>41</v>
      </c>
      <c r="F2198" s="209">
        <v>2022</v>
      </c>
      <c r="G2198" s="209">
        <v>6</v>
      </c>
      <c r="H2198" s="213"/>
      <c r="I2198" s="57" t="str">
        <f t="shared" si="429"/>
        <v>Q1</v>
      </c>
      <c r="J2198" s="204" t="s">
        <v>2143</v>
      </c>
      <c r="K2198" s="213" t="s">
        <v>1938</v>
      </c>
      <c r="L2198" s="210" t="s">
        <v>79</v>
      </c>
      <c r="M2198" s="208" t="s">
        <v>47</v>
      </c>
      <c r="N2198" s="208">
        <v>1</v>
      </c>
      <c r="O2198" s="208"/>
      <c r="P2198" s="57" t="str">
        <f t="shared" si="430"/>
        <v>MAIN UNIT</v>
      </c>
      <c r="Q2198" s="208" t="s">
        <v>48</v>
      </c>
      <c r="R2198" s="208" t="s">
        <v>49</v>
      </c>
      <c r="S2198" s="208" t="s">
        <v>36</v>
      </c>
      <c r="T2198" s="208" t="s">
        <v>65</v>
      </c>
      <c r="U2198" s="208" t="s">
        <v>66</v>
      </c>
      <c r="V2198" s="208" t="s">
        <v>99</v>
      </c>
      <c r="W2198" s="208" t="s">
        <v>51</v>
      </c>
      <c r="X2198" s="34">
        <v>900000</v>
      </c>
      <c r="Y2198" s="215" t="str">
        <f t="shared" si="426"/>
        <v>1.13</v>
      </c>
      <c r="Z2198" s="26">
        <f t="shared" si="428"/>
        <v>900000</v>
      </c>
      <c r="AA2198" s="208">
        <v>1.175</v>
      </c>
      <c r="AB2198" s="35">
        <f t="shared" si="438"/>
        <v>935840.70796460181</v>
      </c>
      <c r="AC2198" s="27">
        <f t="shared" si="431"/>
        <v>160403.09734513276</v>
      </c>
      <c r="AD2198" s="212">
        <v>0.1714</v>
      </c>
      <c r="AE2198" s="211">
        <f t="shared" si="432"/>
        <v>0</v>
      </c>
      <c r="AF2198" s="211" t="str">
        <f>IF(AND(COUNTIFS($J$18:J2198,J2198)=1,AE2198=1),1,"")</f>
        <v/>
      </c>
      <c r="AG2198" s="211" t="str">
        <f>IF(C2198="","",IF(AND(COUNTIFS($J$18:J2198,J2198)=1,C2198&lt;&gt;""),1,""))</f>
        <v/>
      </c>
      <c r="AH2198" s="211" t="str">
        <f>IF(G2198="","",IF(AND(COUNTIFS($J$18:J2198,J2198)=1,G2198&lt;&gt;""),1,""))</f>
        <v/>
      </c>
      <c r="AI2198" s="28">
        <f t="shared" si="433"/>
        <v>35682787.057522133</v>
      </c>
      <c r="AJ2198" s="28">
        <f t="shared" si="434"/>
        <v>5833368.3789623892</v>
      </c>
      <c r="AK2198" s="29">
        <f t="shared" si="435"/>
        <v>0.16347849649632909</v>
      </c>
      <c r="AL2198" s="210"/>
      <c r="AM2198" s="210"/>
      <c r="AN2198" s="210"/>
      <c r="AO2198" s="210"/>
      <c r="AP2198" s="45" t="str">
        <f t="shared" si="436"/>
        <v>20226</v>
      </c>
      <c r="AQ2198" s="45" t="str">
        <f t="shared" si="437"/>
        <v>20226RMB</v>
      </c>
    </row>
    <row r="2199" spans="1:43" s="15" customFormat="1">
      <c r="A2199" s="208" t="s">
        <v>41</v>
      </c>
      <c r="B2199" s="209">
        <v>2022</v>
      </c>
      <c r="C2199" s="209">
        <v>6</v>
      </c>
      <c r="D2199" s="57" t="str">
        <f t="shared" si="427"/>
        <v>Q1</v>
      </c>
      <c r="E2199" s="208" t="s">
        <v>41</v>
      </c>
      <c r="F2199" s="209">
        <v>2022</v>
      </c>
      <c r="G2199" s="209">
        <v>6</v>
      </c>
      <c r="H2199" s="213"/>
      <c r="I2199" s="57" t="str">
        <f t="shared" si="429"/>
        <v>Q1</v>
      </c>
      <c r="J2199" s="204" t="s">
        <v>2144</v>
      </c>
      <c r="K2199" s="213" t="s">
        <v>1353</v>
      </c>
      <c r="L2199" s="210" t="s">
        <v>55</v>
      </c>
      <c r="M2199" s="208" t="s">
        <v>47</v>
      </c>
      <c r="N2199" s="208">
        <v>1</v>
      </c>
      <c r="O2199" s="208"/>
      <c r="P2199" s="57" t="str">
        <f t="shared" si="430"/>
        <v>MAIN UNIT</v>
      </c>
      <c r="Q2199" s="208" t="s">
        <v>48</v>
      </c>
      <c r="R2199" s="208" t="s">
        <v>49</v>
      </c>
      <c r="S2199" s="208" t="s">
        <v>36</v>
      </c>
      <c r="T2199" s="208" t="s">
        <v>65</v>
      </c>
      <c r="U2199" s="208" t="s">
        <v>66</v>
      </c>
      <c r="V2199" s="208" t="s">
        <v>114</v>
      </c>
      <c r="W2199" s="208" t="s">
        <v>51</v>
      </c>
      <c r="X2199" s="34">
        <v>450000</v>
      </c>
      <c r="Y2199" s="215" t="str">
        <f t="shared" si="426"/>
        <v>1.13</v>
      </c>
      <c r="Z2199" s="26">
        <f t="shared" si="428"/>
        <v>450000</v>
      </c>
      <c r="AA2199" s="208">
        <v>1.175</v>
      </c>
      <c r="AB2199" s="35">
        <f t="shared" si="438"/>
        <v>467920.35398230091</v>
      </c>
      <c r="AC2199" s="27">
        <f t="shared" si="431"/>
        <v>86050.553097345139</v>
      </c>
      <c r="AD2199" s="212">
        <v>0.18390000000000001</v>
      </c>
      <c r="AE2199" s="211">
        <f t="shared" si="432"/>
        <v>0</v>
      </c>
      <c r="AF2199" s="211" t="str">
        <f>IF(AND(COUNTIFS($J$18:J2199,J2199)=1,AE2199=1),1,"")</f>
        <v/>
      </c>
      <c r="AG2199" s="211">
        <f>IF(C2199="","",IF(AND(COUNTIFS($J$18:J2199,J2199)=1,C2199&lt;&gt;""),1,""))</f>
        <v>1</v>
      </c>
      <c r="AH2199" s="211">
        <f>IF(G2199="","",IF(AND(COUNTIFS($J$18:J2199,J2199)=1,G2199&lt;&gt;""),1,""))</f>
        <v>1</v>
      </c>
      <c r="AI2199" s="28">
        <f t="shared" si="433"/>
        <v>35682787.057522133</v>
      </c>
      <c r="AJ2199" s="28">
        <f t="shared" si="434"/>
        <v>5833368.3789623892</v>
      </c>
      <c r="AK2199" s="29">
        <f t="shared" si="435"/>
        <v>0.16347849649632909</v>
      </c>
      <c r="AL2199" s="210"/>
      <c r="AM2199" s="210"/>
      <c r="AN2199" s="210"/>
      <c r="AO2199" s="210"/>
      <c r="AP2199" s="45" t="str">
        <f t="shared" si="436"/>
        <v>20226</v>
      </c>
      <c r="AQ2199" s="45" t="str">
        <f t="shared" si="437"/>
        <v>20226RMB</v>
      </c>
    </row>
    <row r="2200" spans="1:43" s="15" customFormat="1">
      <c r="A2200" s="208" t="s">
        <v>41</v>
      </c>
      <c r="B2200" s="209">
        <v>2022</v>
      </c>
      <c r="C2200" s="209">
        <v>6</v>
      </c>
      <c r="D2200" s="57" t="str">
        <f t="shared" si="427"/>
        <v>Q1</v>
      </c>
      <c r="E2200" s="208" t="s">
        <v>41</v>
      </c>
      <c r="F2200" s="209">
        <v>2022</v>
      </c>
      <c r="G2200" s="209">
        <v>6</v>
      </c>
      <c r="H2200" s="213"/>
      <c r="I2200" s="57" t="str">
        <f t="shared" si="429"/>
        <v>Q1</v>
      </c>
      <c r="J2200" s="204" t="s">
        <v>2144</v>
      </c>
      <c r="K2200" s="213" t="s">
        <v>1353</v>
      </c>
      <c r="L2200" s="210" t="s">
        <v>55</v>
      </c>
      <c r="M2200" s="208" t="s">
        <v>47</v>
      </c>
      <c r="N2200" s="208">
        <v>1</v>
      </c>
      <c r="O2200" s="208"/>
      <c r="P2200" s="57" t="str">
        <f t="shared" si="430"/>
        <v>MAIN UNIT</v>
      </c>
      <c r="Q2200" s="208" t="s">
        <v>48</v>
      </c>
      <c r="R2200" s="208" t="s">
        <v>49</v>
      </c>
      <c r="S2200" s="208" t="s">
        <v>36</v>
      </c>
      <c r="T2200" s="208" t="s">
        <v>65</v>
      </c>
      <c r="U2200" s="208" t="s">
        <v>66</v>
      </c>
      <c r="V2200" s="208" t="s">
        <v>114</v>
      </c>
      <c r="W2200" s="208" t="s">
        <v>51</v>
      </c>
      <c r="X2200" s="34">
        <v>450000</v>
      </c>
      <c r="Y2200" s="215" t="str">
        <f t="shared" si="426"/>
        <v>1.13</v>
      </c>
      <c r="Z2200" s="26">
        <f t="shared" si="428"/>
        <v>450000</v>
      </c>
      <c r="AA2200" s="208">
        <v>1.175</v>
      </c>
      <c r="AB2200" s="35">
        <f t="shared" si="438"/>
        <v>467920.35398230091</v>
      </c>
      <c r="AC2200" s="27">
        <f t="shared" si="431"/>
        <v>86050.553097345139</v>
      </c>
      <c r="AD2200" s="212">
        <v>0.18390000000000001</v>
      </c>
      <c r="AE2200" s="211">
        <f t="shared" si="432"/>
        <v>0</v>
      </c>
      <c r="AF2200" s="211" t="str">
        <f>IF(AND(COUNTIFS($J$18:J2200,J2200)=1,AE2200=1),1,"")</f>
        <v/>
      </c>
      <c r="AG2200" s="211" t="str">
        <f>IF(C2200="","",IF(AND(COUNTIFS($J$18:J2200,J2200)=1,C2200&lt;&gt;""),1,""))</f>
        <v/>
      </c>
      <c r="AH2200" s="211" t="str">
        <f>IF(G2200="","",IF(AND(COUNTIFS($J$18:J2200,J2200)=1,G2200&lt;&gt;""),1,""))</f>
        <v/>
      </c>
      <c r="AI2200" s="28">
        <f t="shared" si="433"/>
        <v>35682787.057522133</v>
      </c>
      <c r="AJ2200" s="28">
        <f t="shared" si="434"/>
        <v>5833368.3789623892</v>
      </c>
      <c r="AK2200" s="29">
        <f t="shared" si="435"/>
        <v>0.16347849649632909</v>
      </c>
      <c r="AL2200" s="210"/>
      <c r="AM2200" s="210"/>
      <c r="AN2200" s="210"/>
      <c r="AO2200" s="210"/>
      <c r="AP2200" s="45" t="str">
        <f t="shared" si="436"/>
        <v>20226</v>
      </c>
      <c r="AQ2200" s="45" t="str">
        <f t="shared" si="437"/>
        <v>20226RMB</v>
      </c>
    </row>
    <row r="2201" spans="1:43" s="15" customFormat="1">
      <c r="A2201" s="208" t="s">
        <v>40</v>
      </c>
      <c r="B2201" s="209">
        <v>2022</v>
      </c>
      <c r="C2201" s="209">
        <v>2</v>
      </c>
      <c r="D2201" s="57" t="str">
        <f t="shared" si="427"/>
        <v>Q4</v>
      </c>
      <c r="E2201" s="208" t="s">
        <v>41</v>
      </c>
      <c r="F2201" s="209">
        <v>2022</v>
      </c>
      <c r="G2201" s="209">
        <v>7</v>
      </c>
      <c r="H2201" s="213"/>
      <c r="I2201" s="57" t="str">
        <f t="shared" si="429"/>
        <v>Q2</v>
      </c>
      <c r="J2201" s="204" t="s">
        <v>2145</v>
      </c>
      <c r="K2201" s="213" t="s">
        <v>1828</v>
      </c>
      <c r="L2201" s="210" t="s">
        <v>55</v>
      </c>
      <c r="M2201" s="208" t="s">
        <v>47</v>
      </c>
      <c r="N2201" s="208">
        <v>1</v>
      </c>
      <c r="O2201" s="208"/>
      <c r="P2201" s="57" t="str">
        <f t="shared" si="430"/>
        <v>MAIN UNIT</v>
      </c>
      <c r="Q2201" s="208" t="s">
        <v>48</v>
      </c>
      <c r="R2201" s="208" t="s">
        <v>49</v>
      </c>
      <c r="S2201" s="208" t="s">
        <v>36</v>
      </c>
      <c r="T2201" s="208" t="s">
        <v>65</v>
      </c>
      <c r="U2201" s="208" t="s">
        <v>66</v>
      </c>
      <c r="V2201" s="208" t="s">
        <v>290</v>
      </c>
      <c r="W2201" s="208" t="s">
        <v>96</v>
      </c>
      <c r="X2201" s="34">
        <v>9600000</v>
      </c>
      <c r="Y2201" s="215" t="str">
        <f t="shared" si="426"/>
        <v>1</v>
      </c>
      <c r="Z2201" s="26">
        <f t="shared" si="428"/>
        <v>9600000</v>
      </c>
      <c r="AA2201" s="208">
        <v>5.8700000000000002E-2</v>
      </c>
      <c r="AB2201" s="35">
        <f t="shared" si="438"/>
        <v>563520</v>
      </c>
      <c r="AC2201" s="27">
        <f t="shared" si="431"/>
        <v>62663.423999999999</v>
      </c>
      <c r="AD2201" s="212">
        <v>0.11119999999999999</v>
      </c>
      <c r="AE2201" s="211">
        <f t="shared" si="432"/>
        <v>0</v>
      </c>
      <c r="AF2201" s="211" t="str">
        <f>IF(AND(COUNTIFS($J$18:J2201,J2201)=1,AE2201=1),1,"")</f>
        <v/>
      </c>
      <c r="AG2201" s="211">
        <f>IF(C2201="","",IF(AND(COUNTIFS($J$18:J2201,J2201)=1,C2201&lt;&gt;""),1,""))</f>
        <v>1</v>
      </c>
      <c r="AH2201" s="211">
        <f>IF(G2201="","",IF(AND(COUNTIFS($J$18:J2201,J2201)=1,G2201&lt;&gt;""),1,""))</f>
        <v>1</v>
      </c>
      <c r="AI2201" s="28">
        <f t="shared" si="433"/>
        <v>36480247.665929191</v>
      </c>
      <c r="AJ2201" s="28">
        <f t="shared" si="434"/>
        <v>5330996.6372757507</v>
      </c>
      <c r="AK2201" s="29">
        <f t="shared" si="435"/>
        <v>0.14613378412599559</v>
      </c>
      <c r="AL2201" s="210"/>
      <c r="AM2201" s="210"/>
      <c r="AN2201" s="210"/>
      <c r="AO2201" s="210"/>
      <c r="AP2201" s="45" t="str">
        <f t="shared" si="436"/>
        <v>20227</v>
      </c>
      <c r="AQ2201" s="45" t="str">
        <f t="shared" si="437"/>
        <v>20227JPY</v>
      </c>
    </row>
    <row r="2202" spans="1:43" s="15" customFormat="1">
      <c r="A2202" s="208" t="s">
        <v>40</v>
      </c>
      <c r="B2202" s="209">
        <v>2022</v>
      </c>
      <c r="C2202" s="209">
        <v>3</v>
      </c>
      <c r="D2202" s="57" t="str">
        <f t="shared" si="427"/>
        <v>Q4</v>
      </c>
      <c r="E2202" s="208" t="s">
        <v>41</v>
      </c>
      <c r="F2202" s="209">
        <v>2022</v>
      </c>
      <c r="G2202" s="209">
        <v>7</v>
      </c>
      <c r="H2202" s="213"/>
      <c r="I2202" s="57" t="str">
        <f t="shared" si="429"/>
        <v>Q2</v>
      </c>
      <c r="J2202" s="204" t="s">
        <v>2146</v>
      </c>
      <c r="K2202" s="213" t="s">
        <v>2147</v>
      </c>
      <c r="L2202" s="210" t="s">
        <v>79</v>
      </c>
      <c r="M2202" s="208" t="s">
        <v>47</v>
      </c>
      <c r="N2202" s="208">
        <v>1</v>
      </c>
      <c r="O2202" s="208"/>
      <c r="P2202" s="57" t="str">
        <f t="shared" si="430"/>
        <v>MAIN UNIT</v>
      </c>
      <c r="Q2202" s="208" t="s">
        <v>958</v>
      </c>
      <c r="R2202" s="208" t="s">
        <v>49</v>
      </c>
      <c r="S2202" s="208" t="s">
        <v>37</v>
      </c>
      <c r="T2202" s="208" t="s">
        <v>80</v>
      </c>
      <c r="U2202" s="208" t="s">
        <v>58</v>
      </c>
      <c r="V2202" s="208" t="s">
        <v>81</v>
      </c>
      <c r="W2202" s="208" t="s">
        <v>51</v>
      </c>
      <c r="X2202" s="34">
        <v>800000</v>
      </c>
      <c r="Y2202" s="215" t="str">
        <f t="shared" si="426"/>
        <v>1.13</v>
      </c>
      <c r="Z2202" s="26">
        <f t="shared" si="428"/>
        <v>800000</v>
      </c>
      <c r="AA2202" s="208">
        <v>1.17</v>
      </c>
      <c r="AB2202" s="35">
        <f t="shared" si="438"/>
        <v>828318.5840707965</v>
      </c>
      <c r="AC2202" s="27">
        <f t="shared" si="431"/>
        <v>152576.28318584073</v>
      </c>
      <c r="AD2202" s="212">
        <v>0.1842</v>
      </c>
      <c r="AE2202" s="211">
        <f t="shared" si="432"/>
        <v>1</v>
      </c>
      <c r="AF2202" s="211">
        <f>IF(AND(COUNTIFS($J$18:J2202,J2202)=1,AE2202=1),1,"")</f>
        <v>1</v>
      </c>
      <c r="AG2202" s="211">
        <f>IF(C2202="","",IF(AND(COUNTIFS($J$18:J2202,J2202)=1,C2202&lt;&gt;""),1,""))</f>
        <v>1</v>
      </c>
      <c r="AH2202" s="211">
        <f>IF(G2202="","",IF(AND(COUNTIFS($J$18:J2202,J2202)=1,G2202&lt;&gt;""),1,""))</f>
        <v>1</v>
      </c>
      <c r="AI2202" s="28">
        <f t="shared" si="433"/>
        <v>36480247.665929191</v>
      </c>
      <c r="AJ2202" s="28">
        <f t="shared" si="434"/>
        <v>5330996.6372757507</v>
      </c>
      <c r="AK2202" s="29">
        <f t="shared" si="435"/>
        <v>0.14613378412599559</v>
      </c>
      <c r="AL2202" s="210"/>
      <c r="AM2202" s="210"/>
      <c r="AN2202" s="210"/>
      <c r="AO2202" s="210"/>
      <c r="AP2202" s="45" t="str">
        <f t="shared" si="436"/>
        <v>20227</v>
      </c>
      <c r="AQ2202" s="45" t="str">
        <f t="shared" si="437"/>
        <v>20227RMB</v>
      </c>
    </row>
    <row r="2203" spans="1:43" s="15" customFormat="1">
      <c r="A2203" s="208" t="s">
        <v>40</v>
      </c>
      <c r="B2203" s="209">
        <v>2022</v>
      </c>
      <c r="C2203" s="209">
        <v>3</v>
      </c>
      <c r="D2203" s="57" t="str">
        <f t="shared" si="427"/>
        <v>Q4</v>
      </c>
      <c r="E2203" s="208" t="s">
        <v>41</v>
      </c>
      <c r="F2203" s="209">
        <v>2022</v>
      </c>
      <c r="G2203" s="209">
        <v>7</v>
      </c>
      <c r="H2203" s="213"/>
      <c r="I2203" s="57" t="str">
        <f t="shared" si="429"/>
        <v>Q2</v>
      </c>
      <c r="J2203" s="204" t="s">
        <v>2146</v>
      </c>
      <c r="K2203" s="213" t="s">
        <v>2147</v>
      </c>
      <c r="L2203" s="210" t="s">
        <v>55</v>
      </c>
      <c r="M2203" s="208" t="s">
        <v>47</v>
      </c>
      <c r="N2203" s="208">
        <v>1</v>
      </c>
      <c r="O2203" s="208"/>
      <c r="P2203" s="57" t="str">
        <f t="shared" si="430"/>
        <v>MAIN UNIT</v>
      </c>
      <c r="Q2203" s="208" t="s">
        <v>958</v>
      </c>
      <c r="R2203" s="208" t="s">
        <v>49</v>
      </c>
      <c r="S2203" s="208" t="s">
        <v>37</v>
      </c>
      <c r="T2203" s="208" t="s">
        <v>80</v>
      </c>
      <c r="U2203" s="208" t="s">
        <v>58</v>
      </c>
      <c r="V2203" s="208" t="s">
        <v>81</v>
      </c>
      <c r="W2203" s="208" t="s">
        <v>51</v>
      </c>
      <c r="X2203" s="34">
        <v>894000</v>
      </c>
      <c r="Y2203" s="215" t="str">
        <f t="shared" ref="Y2203:Y2266" si="439">IF(W2203="RMB","1.13", "1")</f>
        <v>1.13</v>
      </c>
      <c r="Z2203" s="26">
        <f t="shared" si="428"/>
        <v>894000</v>
      </c>
      <c r="AA2203" s="208">
        <v>1.17</v>
      </c>
      <c r="AB2203" s="35">
        <f t="shared" si="438"/>
        <v>925646.01769911509</v>
      </c>
      <c r="AC2203" s="27">
        <f t="shared" si="431"/>
        <v>170503.996460177</v>
      </c>
      <c r="AD2203" s="212">
        <v>0.1842</v>
      </c>
      <c r="AE2203" s="211">
        <f t="shared" si="432"/>
        <v>1</v>
      </c>
      <c r="AF2203" s="211" t="str">
        <f>IF(AND(COUNTIFS($J$18:J2203,J2203)=1,AE2203=1),1,"")</f>
        <v/>
      </c>
      <c r="AG2203" s="211" t="str">
        <f>IF(C2203="","",IF(AND(COUNTIFS($J$18:J2203,J2203)=1,C2203&lt;&gt;""),1,""))</f>
        <v/>
      </c>
      <c r="AH2203" s="211" t="str">
        <f>IF(G2203="","",IF(AND(COUNTIFS($J$18:J2203,J2203)=1,G2203&lt;&gt;""),1,""))</f>
        <v/>
      </c>
      <c r="AI2203" s="28">
        <f t="shared" si="433"/>
        <v>36480247.665929191</v>
      </c>
      <c r="AJ2203" s="28">
        <f t="shared" si="434"/>
        <v>5330996.6372757507</v>
      </c>
      <c r="AK2203" s="29">
        <f t="shared" si="435"/>
        <v>0.14613378412599559</v>
      </c>
      <c r="AL2203" s="210"/>
      <c r="AM2203" s="210"/>
      <c r="AN2203" s="210"/>
      <c r="AO2203" s="210"/>
      <c r="AP2203" s="45" t="str">
        <f t="shared" si="436"/>
        <v>20227</v>
      </c>
      <c r="AQ2203" s="45" t="str">
        <f t="shared" si="437"/>
        <v>20227RMB</v>
      </c>
    </row>
    <row r="2204" spans="1:43" s="15" customFormat="1">
      <c r="A2204" s="208" t="s">
        <v>40</v>
      </c>
      <c r="B2204" s="209">
        <v>2022</v>
      </c>
      <c r="C2204" s="209">
        <v>3</v>
      </c>
      <c r="D2204" s="57" t="str">
        <f t="shared" si="427"/>
        <v>Q4</v>
      </c>
      <c r="E2204" s="208" t="s">
        <v>41</v>
      </c>
      <c r="F2204" s="209">
        <v>2022</v>
      </c>
      <c r="G2204" s="209">
        <v>7</v>
      </c>
      <c r="H2204" s="213"/>
      <c r="I2204" s="57" t="str">
        <f t="shared" si="429"/>
        <v>Q2</v>
      </c>
      <c r="J2204" s="204" t="s">
        <v>2148</v>
      </c>
      <c r="K2204" s="213" t="s">
        <v>2149</v>
      </c>
      <c r="L2204" s="210" t="s">
        <v>79</v>
      </c>
      <c r="M2204" s="208" t="s">
        <v>47</v>
      </c>
      <c r="N2204" s="208">
        <v>1</v>
      </c>
      <c r="O2204" s="208"/>
      <c r="P2204" s="57" t="str">
        <f t="shared" si="430"/>
        <v>MAIN UNIT</v>
      </c>
      <c r="Q2204" s="208" t="s">
        <v>56</v>
      </c>
      <c r="R2204" s="208" t="s">
        <v>49</v>
      </c>
      <c r="S2204" s="208" t="s">
        <v>36</v>
      </c>
      <c r="T2204" s="208" t="s">
        <v>65</v>
      </c>
      <c r="U2204" s="208" t="s">
        <v>66</v>
      </c>
      <c r="V2204" s="208" t="s">
        <v>1649</v>
      </c>
      <c r="W2204" s="208" t="s">
        <v>96</v>
      </c>
      <c r="X2204" s="34">
        <v>17846000</v>
      </c>
      <c r="Y2204" s="215" t="str">
        <f t="shared" si="439"/>
        <v>1</v>
      </c>
      <c r="Z2204" s="26">
        <f t="shared" si="428"/>
        <v>17846000</v>
      </c>
      <c r="AA2204" s="208">
        <v>5.8700000000000002E-2</v>
      </c>
      <c r="AB2204" s="35">
        <f t="shared" si="438"/>
        <v>1047560.2000000001</v>
      </c>
      <c r="AC2204" s="27">
        <f t="shared" si="431"/>
        <v>148334.52432000003</v>
      </c>
      <c r="AD2204" s="212">
        <v>0.1416</v>
      </c>
      <c r="AE2204" s="211">
        <f t="shared" si="432"/>
        <v>1</v>
      </c>
      <c r="AF2204" s="211">
        <f>IF(AND(COUNTIFS($J$18:J2204,J2204)=1,AE2204=1),1,"")</f>
        <v>1</v>
      </c>
      <c r="AG2204" s="211">
        <f>IF(C2204="","",IF(AND(COUNTIFS($J$18:J2204,J2204)=1,C2204&lt;&gt;""),1,""))</f>
        <v>1</v>
      </c>
      <c r="AH2204" s="211">
        <f>IF(G2204="","",IF(AND(COUNTIFS($J$18:J2204,J2204)=1,G2204&lt;&gt;""),1,""))</f>
        <v>1</v>
      </c>
      <c r="AI2204" s="28">
        <f t="shared" si="433"/>
        <v>36480247.665929191</v>
      </c>
      <c r="AJ2204" s="28">
        <f t="shared" si="434"/>
        <v>5330996.6372757507</v>
      </c>
      <c r="AK2204" s="29">
        <f t="shared" si="435"/>
        <v>0.14613378412599559</v>
      </c>
      <c r="AL2204" s="210"/>
      <c r="AM2204" s="210"/>
      <c r="AN2204" s="210"/>
      <c r="AO2204" s="210"/>
      <c r="AP2204" s="45" t="str">
        <f t="shared" si="436"/>
        <v>20227</v>
      </c>
      <c r="AQ2204" s="45" t="str">
        <f t="shared" si="437"/>
        <v>20227JPY</v>
      </c>
    </row>
    <row r="2205" spans="1:43" s="15" customFormat="1">
      <c r="A2205" s="208" t="s">
        <v>40</v>
      </c>
      <c r="B2205" s="209">
        <v>2022</v>
      </c>
      <c r="C2205" s="209">
        <v>3</v>
      </c>
      <c r="D2205" s="57" t="str">
        <f t="shared" si="427"/>
        <v>Q4</v>
      </c>
      <c r="E2205" s="208" t="s">
        <v>41</v>
      </c>
      <c r="F2205" s="209">
        <v>2022</v>
      </c>
      <c r="G2205" s="209">
        <v>7</v>
      </c>
      <c r="H2205" s="213"/>
      <c r="I2205" s="57" t="str">
        <f t="shared" si="429"/>
        <v>Q2</v>
      </c>
      <c r="J2205" s="204" t="s">
        <v>2150</v>
      </c>
      <c r="K2205" s="213" t="s">
        <v>2151</v>
      </c>
      <c r="L2205" s="210" t="s">
        <v>79</v>
      </c>
      <c r="M2205" s="208" t="s">
        <v>47</v>
      </c>
      <c r="N2205" s="208">
        <v>1</v>
      </c>
      <c r="O2205" s="208"/>
      <c r="P2205" s="57" t="str">
        <f t="shared" si="430"/>
        <v>MAIN UNIT</v>
      </c>
      <c r="Q2205" s="208" t="s">
        <v>48</v>
      </c>
      <c r="R2205" s="208" t="s">
        <v>49</v>
      </c>
      <c r="S2205" s="208" t="s">
        <v>36</v>
      </c>
      <c r="T2205" s="208" t="s">
        <v>65</v>
      </c>
      <c r="U2205" s="208" t="s">
        <v>66</v>
      </c>
      <c r="V2205" s="208" t="s">
        <v>67</v>
      </c>
      <c r="W2205" s="208" t="s">
        <v>96</v>
      </c>
      <c r="X2205" s="34">
        <v>13000000</v>
      </c>
      <c r="Y2205" s="215" t="str">
        <f t="shared" si="439"/>
        <v>1</v>
      </c>
      <c r="Z2205" s="26">
        <f t="shared" si="428"/>
        <v>13000000</v>
      </c>
      <c r="AA2205" s="208">
        <v>5.8700000000000002E-2</v>
      </c>
      <c r="AB2205" s="35">
        <f t="shared" si="438"/>
        <v>763100</v>
      </c>
      <c r="AC2205" s="27">
        <f t="shared" si="431"/>
        <v>105613.04</v>
      </c>
      <c r="AD2205" s="212">
        <v>0.1384</v>
      </c>
      <c r="AE2205" s="211">
        <f t="shared" si="432"/>
        <v>0</v>
      </c>
      <c r="AF2205" s="211" t="str">
        <f>IF(AND(COUNTIFS($J$18:J2205,J2205)=1,AE2205=1),1,"")</f>
        <v/>
      </c>
      <c r="AG2205" s="211">
        <f>IF(C2205="","",IF(AND(COUNTIFS($J$18:J2205,J2205)=1,C2205&lt;&gt;""),1,""))</f>
        <v>1</v>
      </c>
      <c r="AH2205" s="211">
        <f>IF(G2205="","",IF(AND(COUNTIFS($J$18:J2205,J2205)=1,G2205&lt;&gt;""),1,""))</f>
        <v>1</v>
      </c>
      <c r="AI2205" s="28">
        <f t="shared" si="433"/>
        <v>36480247.665929191</v>
      </c>
      <c r="AJ2205" s="28">
        <f t="shared" si="434"/>
        <v>5330996.6372757507</v>
      </c>
      <c r="AK2205" s="29">
        <f t="shared" si="435"/>
        <v>0.14613378412599559</v>
      </c>
      <c r="AL2205" s="210"/>
      <c r="AM2205" s="210"/>
      <c r="AN2205" s="210"/>
      <c r="AO2205" s="210"/>
      <c r="AP2205" s="45" t="str">
        <f t="shared" si="436"/>
        <v>20227</v>
      </c>
      <c r="AQ2205" s="45" t="str">
        <f t="shared" si="437"/>
        <v>20227JPY</v>
      </c>
    </row>
    <row r="2206" spans="1:43" s="15" customFormat="1">
      <c r="A2206" s="208" t="s">
        <v>40</v>
      </c>
      <c r="B2206" s="209">
        <v>2022</v>
      </c>
      <c r="C2206" s="209">
        <v>3</v>
      </c>
      <c r="D2206" s="57" t="str">
        <f t="shared" si="427"/>
        <v>Q4</v>
      </c>
      <c r="E2206" s="208" t="s">
        <v>41</v>
      </c>
      <c r="F2206" s="209">
        <v>2022</v>
      </c>
      <c r="G2206" s="209">
        <v>7</v>
      </c>
      <c r="H2206" s="213"/>
      <c r="I2206" s="57" t="str">
        <f t="shared" si="429"/>
        <v>Q2</v>
      </c>
      <c r="J2206" s="204" t="s">
        <v>2150</v>
      </c>
      <c r="K2206" s="213" t="s">
        <v>2151</v>
      </c>
      <c r="L2206" s="210" t="s">
        <v>79</v>
      </c>
      <c r="M2206" s="208" t="s">
        <v>47</v>
      </c>
      <c r="N2206" s="208">
        <v>1</v>
      </c>
      <c r="O2206" s="208"/>
      <c r="P2206" s="57" t="str">
        <f t="shared" si="430"/>
        <v>MAIN UNIT</v>
      </c>
      <c r="Q2206" s="208" t="s">
        <v>48</v>
      </c>
      <c r="R2206" s="208" t="s">
        <v>49</v>
      </c>
      <c r="S2206" s="208" t="s">
        <v>36</v>
      </c>
      <c r="T2206" s="208" t="s">
        <v>65</v>
      </c>
      <c r="U2206" s="208" t="s">
        <v>66</v>
      </c>
      <c r="V2206" s="208" t="s">
        <v>67</v>
      </c>
      <c r="W2206" s="208" t="s">
        <v>96</v>
      </c>
      <c r="X2206" s="34">
        <v>13000000</v>
      </c>
      <c r="Y2206" s="215" t="str">
        <f t="shared" si="439"/>
        <v>1</v>
      </c>
      <c r="Z2206" s="26">
        <f t="shared" si="428"/>
        <v>13000000</v>
      </c>
      <c r="AA2206" s="208">
        <v>5.8700000000000002E-2</v>
      </c>
      <c r="AB2206" s="35">
        <f t="shared" si="438"/>
        <v>763100</v>
      </c>
      <c r="AC2206" s="27">
        <f t="shared" si="431"/>
        <v>105613.04</v>
      </c>
      <c r="AD2206" s="212">
        <v>0.1384</v>
      </c>
      <c r="AE2206" s="211">
        <f t="shared" si="432"/>
        <v>0</v>
      </c>
      <c r="AF2206" s="211" t="str">
        <f>IF(AND(COUNTIFS($J$18:J2206,J2206)=1,AE2206=1),1,"")</f>
        <v/>
      </c>
      <c r="AG2206" s="211" t="str">
        <f>IF(C2206="","",IF(AND(COUNTIFS($J$18:J2206,J2206)=1,C2206&lt;&gt;""),1,""))</f>
        <v/>
      </c>
      <c r="AH2206" s="211" t="str">
        <f>IF(G2206="","",IF(AND(COUNTIFS($J$18:J2206,J2206)=1,G2206&lt;&gt;""),1,""))</f>
        <v/>
      </c>
      <c r="AI2206" s="28">
        <f t="shared" si="433"/>
        <v>36480247.665929191</v>
      </c>
      <c r="AJ2206" s="28">
        <f t="shared" si="434"/>
        <v>5330996.6372757507</v>
      </c>
      <c r="AK2206" s="29">
        <f t="shared" si="435"/>
        <v>0.14613378412599559</v>
      </c>
      <c r="AL2206" s="210"/>
      <c r="AM2206" s="210"/>
      <c r="AN2206" s="210"/>
      <c r="AO2206" s="210"/>
      <c r="AP2206" s="45" t="str">
        <f t="shared" si="436"/>
        <v>20227</v>
      </c>
      <c r="AQ2206" s="45" t="str">
        <f t="shared" si="437"/>
        <v>20227JPY</v>
      </c>
    </row>
    <row r="2207" spans="1:43" s="15" customFormat="1">
      <c r="A2207" s="208" t="s">
        <v>40</v>
      </c>
      <c r="B2207" s="209">
        <v>2022</v>
      </c>
      <c r="C2207" s="209">
        <v>3</v>
      </c>
      <c r="D2207" s="57" t="str">
        <f t="shared" si="427"/>
        <v>Q4</v>
      </c>
      <c r="E2207" s="208" t="s">
        <v>41</v>
      </c>
      <c r="F2207" s="209">
        <v>2022</v>
      </c>
      <c r="G2207" s="209">
        <v>7</v>
      </c>
      <c r="H2207" s="213"/>
      <c r="I2207" s="57" t="str">
        <f t="shared" si="429"/>
        <v>Q2</v>
      </c>
      <c r="J2207" s="204" t="s">
        <v>2150</v>
      </c>
      <c r="K2207" s="213" t="s">
        <v>2151</v>
      </c>
      <c r="L2207" s="210" t="s">
        <v>79</v>
      </c>
      <c r="M2207" s="208" t="s">
        <v>47</v>
      </c>
      <c r="N2207" s="208">
        <v>1</v>
      </c>
      <c r="O2207" s="208"/>
      <c r="P2207" s="57" t="str">
        <f t="shared" si="430"/>
        <v>MAIN UNIT</v>
      </c>
      <c r="Q2207" s="208" t="s">
        <v>48</v>
      </c>
      <c r="R2207" s="208" t="s">
        <v>49</v>
      </c>
      <c r="S2207" s="208" t="s">
        <v>36</v>
      </c>
      <c r="T2207" s="208" t="s">
        <v>65</v>
      </c>
      <c r="U2207" s="208" t="s">
        <v>66</v>
      </c>
      <c r="V2207" s="208" t="s">
        <v>67</v>
      </c>
      <c r="W2207" s="208" t="s">
        <v>96</v>
      </c>
      <c r="X2207" s="34">
        <v>13000000</v>
      </c>
      <c r="Y2207" s="215" t="str">
        <f t="shared" si="439"/>
        <v>1</v>
      </c>
      <c r="Z2207" s="26">
        <f t="shared" si="428"/>
        <v>13000000</v>
      </c>
      <c r="AA2207" s="208">
        <v>5.8700000000000002E-2</v>
      </c>
      <c r="AB2207" s="35">
        <f t="shared" si="438"/>
        <v>763100</v>
      </c>
      <c r="AC2207" s="27">
        <f t="shared" si="431"/>
        <v>105613.04</v>
      </c>
      <c r="AD2207" s="212">
        <v>0.1384</v>
      </c>
      <c r="AE2207" s="211">
        <f t="shared" si="432"/>
        <v>0</v>
      </c>
      <c r="AF2207" s="211" t="str">
        <f>IF(AND(COUNTIFS($J$18:J2207,J2207)=1,AE2207=1),1,"")</f>
        <v/>
      </c>
      <c r="AG2207" s="211" t="str">
        <f>IF(C2207="","",IF(AND(COUNTIFS($J$18:J2207,J2207)=1,C2207&lt;&gt;""),1,""))</f>
        <v/>
      </c>
      <c r="AH2207" s="211" t="str">
        <f>IF(G2207="","",IF(AND(COUNTIFS($J$18:J2207,J2207)=1,G2207&lt;&gt;""),1,""))</f>
        <v/>
      </c>
      <c r="AI2207" s="28">
        <f t="shared" si="433"/>
        <v>36480247.665929191</v>
      </c>
      <c r="AJ2207" s="28">
        <f t="shared" si="434"/>
        <v>5330996.6372757507</v>
      </c>
      <c r="AK2207" s="29">
        <f t="shared" si="435"/>
        <v>0.14613378412599559</v>
      </c>
      <c r="AL2207" s="210"/>
      <c r="AM2207" s="210"/>
      <c r="AN2207" s="210"/>
      <c r="AO2207" s="210"/>
      <c r="AP2207" s="45" t="str">
        <f t="shared" si="436"/>
        <v>20227</v>
      </c>
      <c r="AQ2207" s="45" t="str">
        <f t="shared" si="437"/>
        <v>20227JPY</v>
      </c>
    </row>
    <row r="2208" spans="1:43" s="15" customFormat="1">
      <c r="A2208" s="208" t="s">
        <v>40</v>
      </c>
      <c r="B2208" s="209">
        <v>2022</v>
      </c>
      <c r="C2208" s="209">
        <v>3</v>
      </c>
      <c r="D2208" s="57" t="str">
        <f t="shared" si="427"/>
        <v>Q4</v>
      </c>
      <c r="E2208" s="208" t="s">
        <v>41</v>
      </c>
      <c r="F2208" s="209">
        <v>2022</v>
      </c>
      <c r="G2208" s="209">
        <v>7</v>
      </c>
      <c r="H2208" s="213"/>
      <c r="I2208" s="57" t="str">
        <f t="shared" si="429"/>
        <v>Q2</v>
      </c>
      <c r="J2208" s="204" t="s">
        <v>2150</v>
      </c>
      <c r="K2208" s="213" t="s">
        <v>2151</v>
      </c>
      <c r="L2208" s="210" t="s">
        <v>79</v>
      </c>
      <c r="M2208" s="208" t="s">
        <v>47</v>
      </c>
      <c r="N2208" s="208">
        <v>1</v>
      </c>
      <c r="O2208" s="208"/>
      <c r="P2208" s="57" t="str">
        <f t="shared" si="430"/>
        <v>MAIN UNIT</v>
      </c>
      <c r="Q2208" s="208" t="s">
        <v>48</v>
      </c>
      <c r="R2208" s="208" t="s">
        <v>49</v>
      </c>
      <c r="S2208" s="208" t="s">
        <v>36</v>
      </c>
      <c r="T2208" s="208" t="s">
        <v>65</v>
      </c>
      <c r="U2208" s="208" t="s">
        <v>66</v>
      </c>
      <c r="V2208" s="208" t="s">
        <v>67</v>
      </c>
      <c r="W2208" s="208" t="s">
        <v>96</v>
      </c>
      <c r="X2208" s="34">
        <v>13000000</v>
      </c>
      <c r="Y2208" s="215" t="str">
        <f t="shared" si="439"/>
        <v>1</v>
      </c>
      <c r="Z2208" s="26">
        <f t="shared" si="428"/>
        <v>13000000</v>
      </c>
      <c r="AA2208" s="208">
        <v>5.8700000000000002E-2</v>
      </c>
      <c r="AB2208" s="35">
        <f t="shared" si="438"/>
        <v>763100</v>
      </c>
      <c r="AC2208" s="27">
        <f t="shared" si="431"/>
        <v>105613.04</v>
      </c>
      <c r="AD2208" s="212">
        <v>0.1384</v>
      </c>
      <c r="AE2208" s="211">
        <f t="shared" si="432"/>
        <v>0</v>
      </c>
      <c r="AF2208" s="211" t="str">
        <f>IF(AND(COUNTIFS($J$18:J2208,J2208)=1,AE2208=1),1,"")</f>
        <v/>
      </c>
      <c r="AG2208" s="211" t="str">
        <f>IF(C2208="","",IF(AND(COUNTIFS($J$18:J2208,J2208)=1,C2208&lt;&gt;""),1,""))</f>
        <v/>
      </c>
      <c r="AH2208" s="211" t="str">
        <f>IF(G2208="","",IF(AND(COUNTIFS($J$18:J2208,J2208)=1,G2208&lt;&gt;""),1,""))</f>
        <v/>
      </c>
      <c r="AI2208" s="28">
        <f t="shared" si="433"/>
        <v>36480247.665929191</v>
      </c>
      <c r="AJ2208" s="28">
        <f t="shared" si="434"/>
        <v>5330996.6372757507</v>
      </c>
      <c r="AK2208" s="29">
        <f t="shared" si="435"/>
        <v>0.14613378412599559</v>
      </c>
      <c r="AL2208" s="210"/>
      <c r="AM2208" s="210"/>
      <c r="AN2208" s="210"/>
      <c r="AO2208" s="210"/>
      <c r="AP2208" s="45" t="str">
        <f t="shared" si="436"/>
        <v>20227</v>
      </c>
      <c r="AQ2208" s="45" t="str">
        <f t="shared" si="437"/>
        <v>20227JPY</v>
      </c>
    </row>
    <row r="2209" spans="1:43" s="15" customFormat="1">
      <c r="A2209" s="208" t="s">
        <v>40</v>
      </c>
      <c r="B2209" s="209">
        <v>2022</v>
      </c>
      <c r="C2209" s="209">
        <v>3</v>
      </c>
      <c r="D2209" s="57" t="str">
        <f t="shared" si="427"/>
        <v>Q4</v>
      </c>
      <c r="E2209" s="208" t="s">
        <v>41</v>
      </c>
      <c r="F2209" s="209">
        <v>2022</v>
      </c>
      <c r="G2209" s="209">
        <v>7</v>
      </c>
      <c r="H2209" s="213"/>
      <c r="I2209" s="57" t="str">
        <f t="shared" si="429"/>
        <v>Q2</v>
      </c>
      <c r="J2209" s="204" t="s">
        <v>2150</v>
      </c>
      <c r="K2209" s="213" t="s">
        <v>2151</v>
      </c>
      <c r="L2209" s="210" t="s">
        <v>79</v>
      </c>
      <c r="M2209" s="208" t="s">
        <v>47</v>
      </c>
      <c r="N2209" s="208">
        <v>1</v>
      </c>
      <c r="O2209" s="208"/>
      <c r="P2209" s="57" t="str">
        <f t="shared" si="430"/>
        <v>MAIN UNIT</v>
      </c>
      <c r="Q2209" s="208" t="s">
        <v>48</v>
      </c>
      <c r="R2209" s="208" t="s">
        <v>49</v>
      </c>
      <c r="S2209" s="208" t="s">
        <v>36</v>
      </c>
      <c r="T2209" s="208" t="s">
        <v>65</v>
      </c>
      <c r="U2209" s="208" t="s">
        <v>66</v>
      </c>
      <c r="V2209" s="208" t="s">
        <v>67</v>
      </c>
      <c r="W2209" s="208" t="s">
        <v>96</v>
      </c>
      <c r="X2209" s="34">
        <v>13000000</v>
      </c>
      <c r="Y2209" s="215" t="str">
        <f t="shared" si="439"/>
        <v>1</v>
      </c>
      <c r="Z2209" s="26">
        <f t="shared" si="428"/>
        <v>13000000</v>
      </c>
      <c r="AA2209" s="208">
        <v>5.8700000000000002E-2</v>
      </c>
      <c r="AB2209" s="35">
        <f t="shared" si="438"/>
        <v>763100</v>
      </c>
      <c r="AC2209" s="27">
        <f t="shared" si="431"/>
        <v>105613.04</v>
      </c>
      <c r="AD2209" s="212">
        <v>0.1384</v>
      </c>
      <c r="AE2209" s="211">
        <f t="shared" si="432"/>
        <v>0</v>
      </c>
      <c r="AF2209" s="211" t="str">
        <f>IF(AND(COUNTIFS($J$18:J2209,J2209)=1,AE2209=1),1,"")</f>
        <v/>
      </c>
      <c r="AG2209" s="211" t="str">
        <f>IF(C2209="","",IF(AND(COUNTIFS($J$18:J2209,J2209)=1,C2209&lt;&gt;""),1,""))</f>
        <v/>
      </c>
      <c r="AH2209" s="211" t="str">
        <f>IF(G2209="","",IF(AND(COUNTIFS($J$18:J2209,J2209)=1,G2209&lt;&gt;""),1,""))</f>
        <v/>
      </c>
      <c r="AI2209" s="28">
        <f t="shared" si="433"/>
        <v>36480247.665929191</v>
      </c>
      <c r="AJ2209" s="28">
        <f t="shared" si="434"/>
        <v>5330996.6372757507</v>
      </c>
      <c r="AK2209" s="29">
        <f t="shared" si="435"/>
        <v>0.14613378412599559</v>
      </c>
      <c r="AL2209" s="210"/>
      <c r="AM2209" s="210"/>
      <c r="AN2209" s="210"/>
      <c r="AO2209" s="210"/>
      <c r="AP2209" s="45" t="str">
        <f t="shared" si="436"/>
        <v>20227</v>
      </c>
      <c r="AQ2209" s="45" t="str">
        <f t="shared" si="437"/>
        <v>20227JPY</v>
      </c>
    </row>
    <row r="2210" spans="1:43" s="15" customFormat="1">
      <c r="A2210" s="208" t="s">
        <v>40</v>
      </c>
      <c r="B2210" s="209">
        <v>2022</v>
      </c>
      <c r="C2210" s="209">
        <v>3</v>
      </c>
      <c r="D2210" s="57" t="str">
        <f t="shared" ref="D2210:D2273" si="440">IF(B2210="","",IF(AND(C2210&gt;=10,C2210&lt;=12),"Q3",IF(AND(C2210&gt;=1,C2210&lt;=3),"Q4",IF(AND(C2210&gt;=7,C2210&lt;=9),"Q2",IF(AND(C2210&gt;=4,C2210&lt;=6),"Q1")))))</f>
        <v>Q4</v>
      </c>
      <c r="E2210" s="208" t="s">
        <v>41</v>
      </c>
      <c r="F2210" s="209">
        <v>2022</v>
      </c>
      <c r="G2210" s="209">
        <v>7</v>
      </c>
      <c r="H2210" s="213"/>
      <c r="I2210" s="57" t="str">
        <f t="shared" si="429"/>
        <v>Q2</v>
      </c>
      <c r="J2210" s="204" t="s">
        <v>2150</v>
      </c>
      <c r="K2210" s="213" t="s">
        <v>2151</v>
      </c>
      <c r="L2210" s="210" t="s">
        <v>55</v>
      </c>
      <c r="M2210" s="208" t="s">
        <v>47</v>
      </c>
      <c r="N2210" s="208">
        <v>1</v>
      </c>
      <c r="O2210" s="208"/>
      <c r="P2210" s="57" t="str">
        <f t="shared" si="430"/>
        <v>MAIN UNIT</v>
      </c>
      <c r="Q2210" s="208" t="s">
        <v>48</v>
      </c>
      <c r="R2210" s="208" t="s">
        <v>49</v>
      </c>
      <c r="S2210" s="208" t="s">
        <v>36</v>
      </c>
      <c r="T2210" s="208" t="s">
        <v>65</v>
      </c>
      <c r="U2210" s="208" t="s">
        <v>66</v>
      </c>
      <c r="V2210" s="208" t="s">
        <v>67</v>
      </c>
      <c r="W2210" s="208" t="s">
        <v>96</v>
      </c>
      <c r="X2210" s="34">
        <v>8000000</v>
      </c>
      <c r="Y2210" s="215" t="str">
        <f t="shared" si="439"/>
        <v>1</v>
      </c>
      <c r="Z2210" s="26">
        <f t="shared" ref="Z2210:Z2273" si="441">IF(X2210="","",X2210*MAX(O2210,N2210))</f>
        <v>8000000</v>
      </c>
      <c r="AA2210" s="208">
        <v>5.8700000000000002E-2</v>
      </c>
      <c r="AB2210" s="35">
        <f t="shared" si="438"/>
        <v>469600</v>
      </c>
      <c r="AC2210" s="27">
        <f t="shared" si="431"/>
        <v>64992.639999999999</v>
      </c>
      <c r="AD2210" s="212">
        <v>0.1384</v>
      </c>
      <c r="AE2210" s="211">
        <f t="shared" si="432"/>
        <v>0</v>
      </c>
      <c r="AF2210" s="211" t="str">
        <f>IF(AND(COUNTIFS($J$18:J2210,J2210)=1,AE2210=1),1,"")</f>
        <v/>
      </c>
      <c r="AG2210" s="211" t="str">
        <f>IF(C2210="","",IF(AND(COUNTIFS($J$18:J2210,J2210)=1,C2210&lt;&gt;""),1,""))</f>
        <v/>
      </c>
      <c r="AH2210" s="211" t="str">
        <f>IF(G2210="","",IF(AND(COUNTIFS($J$18:J2210,J2210)=1,G2210&lt;&gt;""),1,""))</f>
        <v/>
      </c>
      <c r="AI2210" s="28">
        <f t="shared" si="433"/>
        <v>36480247.665929191</v>
      </c>
      <c r="AJ2210" s="28">
        <f t="shared" si="434"/>
        <v>5330996.6372757507</v>
      </c>
      <c r="AK2210" s="29">
        <f t="shared" si="435"/>
        <v>0.14613378412599559</v>
      </c>
      <c r="AL2210" s="210"/>
      <c r="AM2210" s="210"/>
      <c r="AN2210" s="210"/>
      <c r="AO2210" s="210"/>
      <c r="AP2210" s="45" t="str">
        <f t="shared" si="436"/>
        <v>20227</v>
      </c>
      <c r="AQ2210" s="45" t="str">
        <f t="shared" si="437"/>
        <v>20227JPY</v>
      </c>
    </row>
    <row r="2211" spans="1:43" s="15" customFormat="1">
      <c r="A2211" s="208" t="s">
        <v>40</v>
      </c>
      <c r="B2211" s="209">
        <v>2022</v>
      </c>
      <c r="C2211" s="209">
        <v>3</v>
      </c>
      <c r="D2211" s="57" t="str">
        <f t="shared" si="440"/>
        <v>Q4</v>
      </c>
      <c r="E2211" s="208" t="s">
        <v>41</v>
      </c>
      <c r="F2211" s="209">
        <v>2022</v>
      </c>
      <c r="G2211" s="209">
        <v>7</v>
      </c>
      <c r="H2211" s="213"/>
      <c r="I2211" s="57" t="str">
        <f t="shared" si="429"/>
        <v>Q2</v>
      </c>
      <c r="J2211" s="204" t="s">
        <v>2150</v>
      </c>
      <c r="K2211" s="213" t="s">
        <v>2151</v>
      </c>
      <c r="L2211" s="210" t="s">
        <v>55</v>
      </c>
      <c r="M2211" s="208" t="s">
        <v>47</v>
      </c>
      <c r="N2211" s="208">
        <v>1</v>
      </c>
      <c r="O2211" s="208"/>
      <c r="P2211" s="57" t="str">
        <f t="shared" si="430"/>
        <v>MAIN UNIT</v>
      </c>
      <c r="Q2211" s="208" t="s">
        <v>48</v>
      </c>
      <c r="R2211" s="208" t="s">
        <v>49</v>
      </c>
      <c r="S2211" s="208" t="s">
        <v>36</v>
      </c>
      <c r="T2211" s="208" t="s">
        <v>65</v>
      </c>
      <c r="U2211" s="208" t="s">
        <v>66</v>
      </c>
      <c r="V2211" s="208" t="s">
        <v>67</v>
      </c>
      <c r="W2211" s="208" t="s">
        <v>96</v>
      </c>
      <c r="X2211" s="34">
        <v>8000000</v>
      </c>
      <c r="Y2211" s="215" t="str">
        <f t="shared" si="439"/>
        <v>1</v>
      </c>
      <c r="Z2211" s="26">
        <f t="shared" si="441"/>
        <v>8000000</v>
      </c>
      <c r="AA2211" s="208">
        <v>5.8700000000000002E-2</v>
      </c>
      <c r="AB2211" s="35">
        <f t="shared" si="438"/>
        <v>469600</v>
      </c>
      <c r="AC2211" s="27">
        <f t="shared" si="431"/>
        <v>64992.639999999999</v>
      </c>
      <c r="AD2211" s="212">
        <v>0.1384</v>
      </c>
      <c r="AE2211" s="211">
        <f t="shared" si="432"/>
        <v>0</v>
      </c>
      <c r="AF2211" s="211" t="str">
        <f>IF(AND(COUNTIFS($J$18:J2211,J2211)=1,AE2211=1),1,"")</f>
        <v/>
      </c>
      <c r="AG2211" s="211" t="str">
        <f>IF(C2211="","",IF(AND(COUNTIFS($J$18:J2211,J2211)=1,C2211&lt;&gt;""),1,""))</f>
        <v/>
      </c>
      <c r="AH2211" s="211" t="str">
        <f>IF(G2211="","",IF(AND(COUNTIFS($J$18:J2211,J2211)=1,G2211&lt;&gt;""),1,""))</f>
        <v/>
      </c>
      <c r="AI2211" s="28">
        <f t="shared" si="433"/>
        <v>36480247.665929191</v>
      </c>
      <c r="AJ2211" s="28">
        <f t="shared" si="434"/>
        <v>5330996.6372757507</v>
      </c>
      <c r="AK2211" s="29">
        <f t="shared" si="435"/>
        <v>0.14613378412599559</v>
      </c>
      <c r="AL2211" s="210"/>
      <c r="AM2211" s="210"/>
      <c r="AN2211" s="210"/>
      <c r="AO2211" s="210"/>
      <c r="AP2211" s="45" t="str">
        <f t="shared" si="436"/>
        <v>20227</v>
      </c>
      <c r="AQ2211" s="45" t="str">
        <f t="shared" si="437"/>
        <v>20227JPY</v>
      </c>
    </row>
    <row r="2212" spans="1:43" s="15" customFormat="1">
      <c r="A2212" s="208" t="s">
        <v>40</v>
      </c>
      <c r="B2212" s="209">
        <v>2022</v>
      </c>
      <c r="C2212" s="209">
        <v>3</v>
      </c>
      <c r="D2212" s="57" t="str">
        <f t="shared" si="440"/>
        <v>Q4</v>
      </c>
      <c r="E2212" s="208" t="s">
        <v>41</v>
      </c>
      <c r="F2212" s="209">
        <v>2022</v>
      </c>
      <c r="G2212" s="209">
        <v>7</v>
      </c>
      <c r="H2212" s="213"/>
      <c r="I2212" s="57" t="str">
        <f t="shared" si="429"/>
        <v>Q2</v>
      </c>
      <c r="J2212" s="204" t="s">
        <v>2150</v>
      </c>
      <c r="K2212" s="213" t="s">
        <v>2151</v>
      </c>
      <c r="L2212" s="210" t="s">
        <v>55</v>
      </c>
      <c r="M2212" s="208" t="s">
        <v>47</v>
      </c>
      <c r="N2212" s="208">
        <v>1</v>
      </c>
      <c r="O2212" s="208"/>
      <c r="P2212" s="57" t="str">
        <f t="shared" si="430"/>
        <v>MAIN UNIT</v>
      </c>
      <c r="Q2212" s="208" t="s">
        <v>48</v>
      </c>
      <c r="R2212" s="208" t="s">
        <v>49</v>
      </c>
      <c r="S2212" s="208" t="s">
        <v>36</v>
      </c>
      <c r="T2212" s="208" t="s">
        <v>65</v>
      </c>
      <c r="U2212" s="208" t="s">
        <v>66</v>
      </c>
      <c r="V2212" s="208" t="s">
        <v>67</v>
      </c>
      <c r="W2212" s="208" t="s">
        <v>96</v>
      </c>
      <c r="X2212" s="34">
        <v>8000000</v>
      </c>
      <c r="Y2212" s="215" t="str">
        <f t="shared" si="439"/>
        <v>1</v>
      </c>
      <c r="Z2212" s="26">
        <f t="shared" si="441"/>
        <v>8000000</v>
      </c>
      <c r="AA2212" s="208">
        <v>5.8700000000000002E-2</v>
      </c>
      <c r="AB2212" s="35">
        <f t="shared" si="438"/>
        <v>469600</v>
      </c>
      <c r="AC2212" s="27">
        <f t="shared" si="431"/>
        <v>64992.639999999999</v>
      </c>
      <c r="AD2212" s="212">
        <v>0.1384</v>
      </c>
      <c r="AE2212" s="211">
        <f t="shared" si="432"/>
        <v>0</v>
      </c>
      <c r="AF2212" s="211" t="str">
        <f>IF(AND(COUNTIFS($J$18:J2212,J2212)=1,AE2212=1),1,"")</f>
        <v/>
      </c>
      <c r="AG2212" s="211" t="str">
        <f>IF(C2212="","",IF(AND(COUNTIFS($J$18:J2212,J2212)=1,C2212&lt;&gt;""),1,""))</f>
        <v/>
      </c>
      <c r="AH2212" s="211" t="str">
        <f>IF(G2212="","",IF(AND(COUNTIFS($J$18:J2212,J2212)=1,G2212&lt;&gt;""),1,""))</f>
        <v/>
      </c>
      <c r="AI2212" s="28">
        <f t="shared" si="433"/>
        <v>36480247.665929191</v>
      </c>
      <c r="AJ2212" s="28">
        <f t="shared" si="434"/>
        <v>5330996.6372757507</v>
      </c>
      <c r="AK2212" s="29">
        <f t="shared" si="435"/>
        <v>0.14613378412599559</v>
      </c>
      <c r="AL2212" s="210"/>
      <c r="AM2212" s="210"/>
      <c r="AN2212" s="210"/>
      <c r="AO2212" s="210"/>
      <c r="AP2212" s="45" t="str">
        <f t="shared" si="436"/>
        <v>20227</v>
      </c>
      <c r="AQ2212" s="45" t="str">
        <f t="shared" si="437"/>
        <v>20227JPY</v>
      </c>
    </row>
    <row r="2213" spans="1:43" s="15" customFormat="1">
      <c r="A2213" s="208" t="s">
        <v>40</v>
      </c>
      <c r="B2213" s="209">
        <v>2022</v>
      </c>
      <c r="C2213" s="209">
        <v>3</v>
      </c>
      <c r="D2213" s="57" t="str">
        <f t="shared" si="440"/>
        <v>Q4</v>
      </c>
      <c r="E2213" s="208" t="s">
        <v>41</v>
      </c>
      <c r="F2213" s="209">
        <v>2022</v>
      </c>
      <c r="G2213" s="209">
        <v>7</v>
      </c>
      <c r="H2213" s="213"/>
      <c r="I2213" s="57" t="str">
        <f t="shared" si="429"/>
        <v>Q2</v>
      </c>
      <c r="J2213" s="204" t="s">
        <v>2150</v>
      </c>
      <c r="K2213" s="213" t="s">
        <v>2151</v>
      </c>
      <c r="L2213" s="210" t="s">
        <v>55</v>
      </c>
      <c r="M2213" s="208" t="s">
        <v>47</v>
      </c>
      <c r="N2213" s="208">
        <v>1</v>
      </c>
      <c r="O2213" s="208"/>
      <c r="P2213" s="57" t="str">
        <f t="shared" si="430"/>
        <v>MAIN UNIT</v>
      </c>
      <c r="Q2213" s="208" t="s">
        <v>48</v>
      </c>
      <c r="R2213" s="208" t="s">
        <v>49</v>
      </c>
      <c r="S2213" s="208" t="s">
        <v>36</v>
      </c>
      <c r="T2213" s="208" t="s">
        <v>65</v>
      </c>
      <c r="U2213" s="208" t="s">
        <v>66</v>
      </c>
      <c r="V2213" s="208" t="s">
        <v>67</v>
      </c>
      <c r="W2213" s="208" t="s">
        <v>96</v>
      </c>
      <c r="X2213" s="34">
        <v>8000000</v>
      </c>
      <c r="Y2213" s="215" t="str">
        <f t="shared" si="439"/>
        <v>1</v>
      </c>
      <c r="Z2213" s="26">
        <f t="shared" si="441"/>
        <v>8000000</v>
      </c>
      <c r="AA2213" s="208">
        <v>5.8700000000000002E-2</v>
      </c>
      <c r="AB2213" s="35">
        <f t="shared" si="438"/>
        <v>469600</v>
      </c>
      <c r="AC2213" s="27">
        <f t="shared" si="431"/>
        <v>64992.639999999999</v>
      </c>
      <c r="AD2213" s="212">
        <v>0.1384</v>
      </c>
      <c r="AE2213" s="211">
        <f t="shared" si="432"/>
        <v>0</v>
      </c>
      <c r="AF2213" s="211" t="str">
        <f>IF(AND(COUNTIFS($J$18:J2213,J2213)=1,AE2213=1),1,"")</f>
        <v/>
      </c>
      <c r="AG2213" s="211" t="str">
        <f>IF(C2213="","",IF(AND(COUNTIFS($J$18:J2213,J2213)=1,C2213&lt;&gt;""),1,""))</f>
        <v/>
      </c>
      <c r="AH2213" s="211" t="str">
        <f>IF(G2213="","",IF(AND(COUNTIFS($J$18:J2213,J2213)=1,G2213&lt;&gt;""),1,""))</f>
        <v/>
      </c>
      <c r="AI2213" s="28">
        <f t="shared" si="433"/>
        <v>36480247.665929191</v>
      </c>
      <c r="AJ2213" s="28">
        <f t="shared" si="434"/>
        <v>5330996.6372757507</v>
      </c>
      <c r="AK2213" s="29">
        <f t="shared" si="435"/>
        <v>0.14613378412599559</v>
      </c>
      <c r="AL2213" s="210"/>
      <c r="AM2213" s="210"/>
      <c r="AN2213" s="210"/>
      <c r="AO2213" s="210"/>
      <c r="AP2213" s="45" t="str">
        <f t="shared" si="436"/>
        <v>20227</v>
      </c>
      <c r="AQ2213" s="45" t="str">
        <f t="shared" si="437"/>
        <v>20227JPY</v>
      </c>
    </row>
    <row r="2214" spans="1:43" s="15" customFormat="1">
      <c r="A2214" s="208" t="s">
        <v>40</v>
      </c>
      <c r="B2214" s="209">
        <v>2022</v>
      </c>
      <c r="C2214" s="209">
        <v>3</v>
      </c>
      <c r="D2214" s="57" t="str">
        <f t="shared" si="440"/>
        <v>Q4</v>
      </c>
      <c r="E2214" s="208" t="s">
        <v>41</v>
      </c>
      <c r="F2214" s="209">
        <v>2022</v>
      </c>
      <c r="G2214" s="209">
        <v>7</v>
      </c>
      <c r="H2214" s="213"/>
      <c r="I2214" s="57" t="str">
        <f t="shared" si="429"/>
        <v>Q2</v>
      </c>
      <c r="J2214" s="204" t="s">
        <v>2152</v>
      </c>
      <c r="K2214" s="213" t="s">
        <v>321</v>
      </c>
      <c r="L2214" s="210" t="s">
        <v>79</v>
      </c>
      <c r="M2214" s="208" t="s">
        <v>47</v>
      </c>
      <c r="N2214" s="208">
        <v>1</v>
      </c>
      <c r="O2214" s="208"/>
      <c r="P2214" s="57" t="str">
        <f t="shared" si="430"/>
        <v>MAIN UNIT</v>
      </c>
      <c r="Q2214" s="208" t="s">
        <v>48</v>
      </c>
      <c r="R2214" s="208" t="s">
        <v>49</v>
      </c>
      <c r="S2214" s="208" t="s">
        <v>36</v>
      </c>
      <c r="T2214" s="208" t="s">
        <v>65</v>
      </c>
      <c r="U2214" s="208" t="s">
        <v>66</v>
      </c>
      <c r="V2214" s="208" t="s">
        <v>290</v>
      </c>
      <c r="W2214" s="208" t="s">
        <v>96</v>
      </c>
      <c r="X2214" s="34">
        <v>15786000</v>
      </c>
      <c r="Y2214" s="215" t="str">
        <f t="shared" si="439"/>
        <v>1</v>
      </c>
      <c r="Z2214" s="26">
        <f t="shared" si="441"/>
        <v>15786000</v>
      </c>
      <c r="AA2214" s="208">
        <v>5.8700000000000002E-2</v>
      </c>
      <c r="AB2214" s="35">
        <f t="shared" si="438"/>
        <v>926638.20000000007</v>
      </c>
      <c r="AC2214" s="27">
        <f t="shared" si="431"/>
        <v>119258.33634000002</v>
      </c>
      <c r="AD2214" s="212">
        <v>0.12870000000000001</v>
      </c>
      <c r="AE2214" s="211">
        <f t="shared" si="432"/>
        <v>0</v>
      </c>
      <c r="AF2214" s="211" t="str">
        <f>IF(AND(COUNTIFS($J$18:J2214,J2214)=1,AE2214=1),1,"")</f>
        <v/>
      </c>
      <c r="AG2214" s="211">
        <f>IF(C2214="","",IF(AND(COUNTIFS($J$18:J2214,J2214)=1,C2214&lt;&gt;""),1,""))</f>
        <v>1</v>
      </c>
      <c r="AH2214" s="211">
        <f>IF(G2214="","",IF(AND(COUNTIFS($J$18:J2214,J2214)=1,G2214&lt;&gt;""),1,""))</f>
        <v>1</v>
      </c>
      <c r="AI2214" s="28">
        <f t="shared" si="433"/>
        <v>36480247.665929191</v>
      </c>
      <c r="AJ2214" s="28">
        <f t="shared" si="434"/>
        <v>5330996.6372757507</v>
      </c>
      <c r="AK2214" s="29">
        <f t="shared" si="435"/>
        <v>0.14613378412599559</v>
      </c>
      <c r="AL2214" s="210"/>
      <c r="AM2214" s="210"/>
      <c r="AN2214" s="210"/>
      <c r="AO2214" s="210"/>
      <c r="AP2214" s="45" t="str">
        <f t="shared" si="436"/>
        <v>20227</v>
      </c>
      <c r="AQ2214" s="45" t="str">
        <f t="shared" si="437"/>
        <v>20227JPY</v>
      </c>
    </row>
    <row r="2215" spans="1:43" s="15" customFormat="1">
      <c r="A2215" s="208" t="s">
        <v>40</v>
      </c>
      <c r="B2215" s="209">
        <v>2022</v>
      </c>
      <c r="C2215" s="209">
        <v>3</v>
      </c>
      <c r="D2215" s="57" t="str">
        <f t="shared" si="440"/>
        <v>Q4</v>
      </c>
      <c r="E2215" s="208" t="s">
        <v>41</v>
      </c>
      <c r="F2215" s="209">
        <v>2022</v>
      </c>
      <c r="G2215" s="209">
        <v>7</v>
      </c>
      <c r="H2215" s="213"/>
      <c r="I2215" s="57" t="str">
        <f t="shared" si="429"/>
        <v>Q2</v>
      </c>
      <c r="J2215" s="204" t="s">
        <v>2152</v>
      </c>
      <c r="K2215" s="213" t="s">
        <v>321</v>
      </c>
      <c r="L2215" s="210" t="s">
        <v>79</v>
      </c>
      <c r="M2215" s="208" t="s">
        <v>47</v>
      </c>
      <c r="N2215" s="208">
        <v>1</v>
      </c>
      <c r="O2215" s="208"/>
      <c r="P2215" s="57" t="str">
        <f t="shared" si="430"/>
        <v>MAIN UNIT</v>
      </c>
      <c r="Q2215" s="208" t="s">
        <v>48</v>
      </c>
      <c r="R2215" s="208" t="s">
        <v>49</v>
      </c>
      <c r="S2215" s="208" t="s">
        <v>36</v>
      </c>
      <c r="T2215" s="208" t="s">
        <v>65</v>
      </c>
      <c r="U2215" s="208" t="s">
        <v>66</v>
      </c>
      <c r="V2215" s="208" t="s">
        <v>290</v>
      </c>
      <c r="W2215" s="208" t="s">
        <v>96</v>
      </c>
      <c r="X2215" s="34">
        <v>15786000</v>
      </c>
      <c r="Y2215" s="215" t="str">
        <f t="shared" si="439"/>
        <v>1</v>
      </c>
      <c r="Z2215" s="26">
        <f t="shared" si="441"/>
        <v>15786000</v>
      </c>
      <c r="AA2215" s="208">
        <v>5.8700000000000002E-2</v>
      </c>
      <c r="AB2215" s="35">
        <f t="shared" si="438"/>
        <v>926638.20000000007</v>
      </c>
      <c r="AC2215" s="27">
        <f t="shared" si="431"/>
        <v>119258.33634000002</v>
      </c>
      <c r="AD2215" s="212">
        <v>0.12870000000000001</v>
      </c>
      <c r="AE2215" s="211">
        <f t="shared" si="432"/>
        <v>0</v>
      </c>
      <c r="AF2215" s="211" t="str">
        <f>IF(AND(COUNTIFS($J$18:J2215,J2215)=1,AE2215=1),1,"")</f>
        <v/>
      </c>
      <c r="AG2215" s="211" t="str">
        <f>IF(C2215="","",IF(AND(COUNTIFS($J$18:J2215,J2215)=1,C2215&lt;&gt;""),1,""))</f>
        <v/>
      </c>
      <c r="AH2215" s="211" t="str">
        <f>IF(G2215="","",IF(AND(COUNTIFS($J$18:J2215,J2215)=1,G2215&lt;&gt;""),1,""))</f>
        <v/>
      </c>
      <c r="AI2215" s="28">
        <f t="shared" si="433"/>
        <v>36480247.665929191</v>
      </c>
      <c r="AJ2215" s="28">
        <f t="shared" si="434"/>
        <v>5330996.6372757507</v>
      </c>
      <c r="AK2215" s="29">
        <f t="shared" si="435"/>
        <v>0.14613378412599559</v>
      </c>
      <c r="AL2215" s="210"/>
      <c r="AM2215" s="210"/>
      <c r="AN2215" s="210"/>
      <c r="AO2215" s="210"/>
      <c r="AP2215" s="45" t="str">
        <f t="shared" si="436"/>
        <v>20227</v>
      </c>
      <c r="AQ2215" s="45" t="str">
        <f t="shared" si="437"/>
        <v>20227JPY</v>
      </c>
    </row>
    <row r="2216" spans="1:43" s="15" customFormat="1">
      <c r="A2216" s="208" t="s">
        <v>40</v>
      </c>
      <c r="B2216" s="209">
        <v>2022</v>
      </c>
      <c r="C2216" s="209">
        <v>3</v>
      </c>
      <c r="D2216" s="57" t="str">
        <f t="shared" si="440"/>
        <v>Q4</v>
      </c>
      <c r="E2216" s="208" t="s">
        <v>41</v>
      </c>
      <c r="F2216" s="209">
        <v>2022</v>
      </c>
      <c r="G2216" s="209">
        <v>7</v>
      </c>
      <c r="H2216" s="213"/>
      <c r="I2216" s="57" t="str">
        <f t="shared" si="429"/>
        <v>Q2</v>
      </c>
      <c r="J2216" s="204" t="s">
        <v>2152</v>
      </c>
      <c r="K2216" s="213" t="s">
        <v>321</v>
      </c>
      <c r="L2216" s="210" t="s">
        <v>79</v>
      </c>
      <c r="M2216" s="208" t="s">
        <v>47</v>
      </c>
      <c r="N2216" s="208">
        <v>1</v>
      </c>
      <c r="O2216" s="208"/>
      <c r="P2216" s="57" t="str">
        <f t="shared" si="430"/>
        <v>MAIN UNIT</v>
      </c>
      <c r="Q2216" s="208" t="s">
        <v>48</v>
      </c>
      <c r="R2216" s="208" t="s">
        <v>49</v>
      </c>
      <c r="S2216" s="208" t="s">
        <v>36</v>
      </c>
      <c r="T2216" s="208" t="s">
        <v>65</v>
      </c>
      <c r="U2216" s="208" t="s">
        <v>66</v>
      </c>
      <c r="V2216" s="208" t="s">
        <v>290</v>
      </c>
      <c r="W2216" s="208" t="s">
        <v>96</v>
      </c>
      <c r="X2216" s="34">
        <v>15786000</v>
      </c>
      <c r="Y2216" s="215" t="str">
        <f t="shared" si="439"/>
        <v>1</v>
      </c>
      <c r="Z2216" s="26">
        <f t="shared" si="441"/>
        <v>15786000</v>
      </c>
      <c r="AA2216" s="208">
        <v>5.8700000000000002E-2</v>
      </c>
      <c r="AB2216" s="35">
        <f t="shared" si="438"/>
        <v>926638.20000000007</v>
      </c>
      <c r="AC2216" s="27">
        <f t="shared" si="431"/>
        <v>119258.33634000002</v>
      </c>
      <c r="AD2216" s="212">
        <v>0.12870000000000001</v>
      </c>
      <c r="AE2216" s="211">
        <f t="shared" si="432"/>
        <v>0</v>
      </c>
      <c r="AF2216" s="211" t="str">
        <f>IF(AND(COUNTIFS($J$18:J2216,J2216)=1,AE2216=1),1,"")</f>
        <v/>
      </c>
      <c r="AG2216" s="211" t="str">
        <f>IF(C2216="","",IF(AND(COUNTIFS($J$18:J2216,J2216)=1,C2216&lt;&gt;""),1,""))</f>
        <v/>
      </c>
      <c r="AH2216" s="211" t="str">
        <f>IF(G2216="","",IF(AND(COUNTIFS($J$18:J2216,J2216)=1,G2216&lt;&gt;""),1,""))</f>
        <v/>
      </c>
      <c r="AI2216" s="28">
        <f t="shared" si="433"/>
        <v>36480247.665929191</v>
      </c>
      <c r="AJ2216" s="28">
        <f t="shared" si="434"/>
        <v>5330996.6372757507</v>
      </c>
      <c r="AK2216" s="29">
        <f t="shared" si="435"/>
        <v>0.14613378412599559</v>
      </c>
      <c r="AL2216" s="210"/>
      <c r="AM2216" s="210"/>
      <c r="AN2216" s="210"/>
      <c r="AO2216" s="210"/>
      <c r="AP2216" s="45" t="str">
        <f t="shared" si="436"/>
        <v>20227</v>
      </c>
      <c r="AQ2216" s="45" t="str">
        <f t="shared" si="437"/>
        <v>20227JPY</v>
      </c>
    </row>
    <row r="2217" spans="1:43" s="15" customFormat="1">
      <c r="A2217" s="208" t="s">
        <v>40</v>
      </c>
      <c r="B2217" s="209">
        <v>2022</v>
      </c>
      <c r="C2217" s="209">
        <v>3</v>
      </c>
      <c r="D2217" s="57" t="str">
        <f t="shared" si="440"/>
        <v>Q4</v>
      </c>
      <c r="E2217" s="208" t="s">
        <v>41</v>
      </c>
      <c r="F2217" s="209">
        <v>2022</v>
      </c>
      <c r="G2217" s="209">
        <v>7</v>
      </c>
      <c r="H2217" s="213"/>
      <c r="I2217" s="57" t="str">
        <f t="shared" si="429"/>
        <v>Q2</v>
      </c>
      <c r="J2217" s="204" t="s">
        <v>2152</v>
      </c>
      <c r="K2217" s="213" t="s">
        <v>321</v>
      </c>
      <c r="L2217" s="210" t="s">
        <v>55</v>
      </c>
      <c r="M2217" s="208" t="s">
        <v>47</v>
      </c>
      <c r="N2217" s="208">
        <v>1</v>
      </c>
      <c r="O2217" s="208"/>
      <c r="P2217" s="57" t="str">
        <f t="shared" si="430"/>
        <v>MAIN UNIT</v>
      </c>
      <c r="Q2217" s="208" t="s">
        <v>48</v>
      </c>
      <c r="R2217" s="208" t="s">
        <v>49</v>
      </c>
      <c r="S2217" s="208" t="s">
        <v>36</v>
      </c>
      <c r="T2217" s="208" t="s">
        <v>65</v>
      </c>
      <c r="U2217" s="208" t="s">
        <v>66</v>
      </c>
      <c r="V2217" s="208" t="s">
        <v>290</v>
      </c>
      <c r="W2217" s="208" t="s">
        <v>96</v>
      </c>
      <c r="X2217" s="34">
        <v>8700000</v>
      </c>
      <c r="Y2217" s="215" t="str">
        <f t="shared" si="439"/>
        <v>1</v>
      </c>
      <c r="Z2217" s="26">
        <f t="shared" si="441"/>
        <v>8700000</v>
      </c>
      <c r="AA2217" s="208">
        <v>5.8700000000000002E-2</v>
      </c>
      <c r="AB2217" s="35">
        <f t="shared" si="438"/>
        <v>510690</v>
      </c>
      <c r="AC2217" s="27">
        <f t="shared" si="431"/>
        <v>65725.803</v>
      </c>
      <c r="AD2217" s="212">
        <v>0.12870000000000001</v>
      </c>
      <c r="AE2217" s="211">
        <f t="shared" si="432"/>
        <v>0</v>
      </c>
      <c r="AF2217" s="211" t="str">
        <f>IF(AND(COUNTIFS($J$18:J2217,J2217)=1,AE2217=1),1,"")</f>
        <v/>
      </c>
      <c r="AG2217" s="211" t="str">
        <f>IF(C2217="","",IF(AND(COUNTIFS($J$18:J2217,J2217)=1,C2217&lt;&gt;""),1,""))</f>
        <v/>
      </c>
      <c r="AH2217" s="211" t="str">
        <f>IF(G2217="","",IF(AND(COUNTIFS($J$18:J2217,J2217)=1,G2217&lt;&gt;""),1,""))</f>
        <v/>
      </c>
      <c r="AI2217" s="28">
        <f t="shared" si="433"/>
        <v>36480247.665929191</v>
      </c>
      <c r="AJ2217" s="28">
        <f t="shared" si="434"/>
        <v>5330996.6372757507</v>
      </c>
      <c r="AK2217" s="29">
        <f t="shared" si="435"/>
        <v>0.14613378412599559</v>
      </c>
      <c r="AL2217" s="210"/>
      <c r="AM2217" s="210"/>
      <c r="AN2217" s="210"/>
      <c r="AO2217" s="210"/>
      <c r="AP2217" s="45" t="str">
        <f t="shared" si="436"/>
        <v>20227</v>
      </c>
      <c r="AQ2217" s="45" t="str">
        <f t="shared" si="437"/>
        <v>20227JPY</v>
      </c>
    </row>
    <row r="2218" spans="1:43" s="15" customFormat="1">
      <c r="A2218" s="208" t="s">
        <v>40</v>
      </c>
      <c r="B2218" s="209">
        <v>2022</v>
      </c>
      <c r="C2218" s="209">
        <v>3</v>
      </c>
      <c r="D2218" s="57" t="str">
        <f t="shared" si="440"/>
        <v>Q4</v>
      </c>
      <c r="E2218" s="208" t="s">
        <v>41</v>
      </c>
      <c r="F2218" s="209">
        <v>2022</v>
      </c>
      <c r="G2218" s="209">
        <v>7</v>
      </c>
      <c r="H2218" s="213"/>
      <c r="I2218" s="57" t="str">
        <f t="shared" si="429"/>
        <v>Q2</v>
      </c>
      <c r="J2218" s="204" t="s">
        <v>2152</v>
      </c>
      <c r="K2218" s="213" t="s">
        <v>321</v>
      </c>
      <c r="L2218" s="210" t="s">
        <v>55</v>
      </c>
      <c r="M2218" s="208" t="s">
        <v>47</v>
      </c>
      <c r="N2218" s="208">
        <v>1</v>
      </c>
      <c r="O2218" s="208"/>
      <c r="P2218" s="57" t="str">
        <f t="shared" si="430"/>
        <v>MAIN UNIT</v>
      </c>
      <c r="Q2218" s="208" t="s">
        <v>48</v>
      </c>
      <c r="R2218" s="208" t="s">
        <v>49</v>
      </c>
      <c r="S2218" s="208" t="s">
        <v>36</v>
      </c>
      <c r="T2218" s="208" t="s">
        <v>65</v>
      </c>
      <c r="U2218" s="208" t="s">
        <v>66</v>
      </c>
      <c r="V2218" s="208" t="s">
        <v>290</v>
      </c>
      <c r="W2218" s="208" t="s">
        <v>96</v>
      </c>
      <c r="X2218" s="34">
        <v>8700000</v>
      </c>
      <c r="Y2218" s="215" t="str">
        <f t="shared" si="439"/>
        <v>1</v>
      </c>
      <c r="Z2218" s="26">
        <f t="shared" si="441"/>
        <v>8700000</v>
      </c>
      <c r="AA2218" s="208">
        <v>5.8700000000000002E-2</v>
      </c>
      <c r="AB2218" s="35">
        <f t="shared" si="438"/>
        <v>510690</v>
      </c>
      <c r="AC2218" s="27">
        <f t="shared" si="431"/>
        <v>65725.803</v>
      </c>
      <c r="AD2218" s="212">
        <v>0.12870000000000001</v>
      </c>
      <c r="AE2218" s="211">
        <f t="shared" si="432"/>
        <v>0</v>
      </c>
      <c r="AF2218" s="211" t="str">
        <f>IF(AND(COUNTIFS($J$18:J2218,J2218)=1,AE2218=1),1,"")</f>
        <v/>
      </c>
      <c r="AG2218" s="211" t="str">
        <f>IF(C2218="","",IF(AND(COUNTIFS($J$18:J2218,J2218)=1,C2218&lt;&gt;""),1,""))</f>
        <v/>
      </c>
      <c r="AH2218" s="211" t="str">
        <f>IF(G2218="","",IF(AND(COUNTIFS($J$18:J2218,J2218)=1,G2218&lt;&gt;""),1,""))</f>
        <v/>
      </c>
      <c r="AI2218" s="28">
        <f t="shared" si="433"/>
        <v>36480247.665929191</v>
      </c>
      <c r="AJ2218" s="28">
        <f t="shared" si="434"/>
        <v>5330996.6372757507</v>
      </c>
      <c r="AK2218" s="29">
        <f t="shared" si="435"/>
        <v>0.14613378412599559</v>
      </c>
      <c r="AL2218" s="210"/>
      <c r="AM2218" s="210"/>
      <c r="AN2218" s="210"/>
      <c r="AO2218" s="210"/>
      <c r="AP2218" s="45" t="str">
        <f t="shared" si="436"/>
        <v>20227</v>
      </c>
      <c r="AQ2218" s="45" t="str">
        <f t="shared" si="437"/>
        <v>20227JPY</v>
      </c>
    </row>
    <row r="2219" spans="1:43" s="15" customFormat="1">
      <c r="A2219" s="208" t="s">
        <v>40</v>
      </c>
      <c r="B2219" s="209">
        <v>2022</v>
      </c>
      <c r="C2219" s="209">
        <v>3</v>
      </c>
      <c r="D2219" s="57" t="str">
        <f t="shared" si="440"/>
        <v>Q4</v>
      </c>
      <c r="E2219" s="208" t="s">
        <v>41</v>
      </c>
      <c r="F2219" s="209">
        <v>2022</v>
      </c>
      <c r="G2219" s="209">
        <v>7</v>
      </c>
      <c r="H2219" s="213"/>
      <c r="I2219" s="57" t="str">
        <f t="shared" si="429"/>
        <v>Q2</v>
      </c>
      <c r="J2219" s="204" t="s">
        <v>2153</v>
      </c>
      <c r="K2219" s="213" t="s">
        <v>1447</v>
      </c>
      <c r="L2219" s="210" t="s">
        <v>79</v>
      </c>
      <c r="M2219" s="208" t="s">
        <v>47</v>
      </c>
      <c r="N2219" s="208">
        <v>1</v>
      </c>
      <c r="O2219" s="208"/>
      <c r="P2219" s="57" t="str">
        <f t="shared" si="430"/>
        <v>MAIN UNIT</v>
      </c>
      <c r="Q2219" s="208" t="s">
        <v>48</v>
      </c>
      <c r="R2219" s="208" t="s">
        <v>49</v>
      </c>
      <c r="S2219" s="208" t="s">
        <v>36</v>
      </c>
      <c r="T2219" s="208" t="s">
        <v>65</v>
      </c>
      <c r="U2219" s="208" t="s">
        <v>66</v>
      </c>
      <c r="V2219" s="208" t="s">
        <v>290</v>
      </c>
      <c r="W2219" s="208" t="s">
        <v>96</v>
      </c>
      <c r="X2219" s="34">
        <v>13990000</v>
      </c>
      <c r="Y2219" s="215" t="str">
        <f t="shared" si="439"/>
        <v>1</v>
      </c>
      <c r="Z2219" s="26">
        <f t="shared" si="441"/>
        <v>13990000</v>
      </c>
      <c r="AA2219" s="208">
        <v>5.8700000000000002E-2</v>
      </c>
      <c r="AB2219" s="35">
        <f t="shared" si="438"/>
        <v>821213</v>
      </c>
      <c r="AC2219" s="27">
        <f t="shared" si="431"/>
        <v>75305.232100000008</v>
      </c>
      <c r="AD2219" s="212">
        <v>9.1700000000000004E-2</v>
      </c>
      <c r="AE2219" s="211">
        <f t="shared" si="432"/>
        <v>0</v>
      </c>
      <c r="AF2219" s="211" t="str">
        <f>IF(AND(COUNTIFS($J$18:J2219,J2219)=1,AE2219=1),1,"")</f>
        <v/>
      </c>
      <c r="AG2219" s="211">
        <f>IF(C2219="","",IF(AND(COUNTIFS($J$18:J2219,J2219)=1,C2219&lt;&gt;""),1,""))</f>
        <v>1</v>
      </c>
      <c r="AH2219" s="211">
        <f>IF(G2219="","",IF(AND(COUNTIFS($J$18:J2219,J2219)=1,G2219&lt;&gt;""),1,""))</f>
        <v>1</v>
      </c>
      <c r="AI2219" s="28">
        <f t="shared" si="433"/>
        <v>36480247.665929191</v>
      </c>
      <c r="AJ2219" s="28">
        <f t="shared" si="434"/>
        <v>5330996.6372757507</v>
      </c>
      <c r="AK2219" s="29">
        <f t="shared" si="435"/>
        <v>0.14613378412599559</v>
      </c>
      <c r="AL2219" s="210"/>
      <c r="AM2219" s="210"/>
      <c r="AN2219" s="210"/>
      <c r="AO2219" s="210"/>
      <c r="AP2219" s="45" t="str">
        <f t="shared" si="436"/>
        <v>20227</v>
      </c>
      <c r="AQ2219" s="45" t="str">
        <f t="shared" si="437"/>
        <v>20227JPY</v>
      </c>
    </row>
    <row r="2220" spans="1:43" s="15" customFormat="1">
      <c r="A2220" s="208" t="s">
        <v>41</v>
      </c>
      <c r="B2220" s="209">
        <v>2022</v>
      </c>
      <c r="C2220" s="209">
        <v>5</v>
      </c>
      <c r="D2220" s="57" t="str">
        <f t="shared" si="440"/>
        <v>Q1</v>
      </c>
      <c r="E2220" s="208" t="s">
        <v>41</v>
      </c>
      <c r="F2220" s="209">
        <v>2022</v>
      </c>
      <c r="G2220" s="209">
        <v>7</v>
      </c>
      <c r="H2220" s="213"/>
      <c r="I2220" s="57" t="str">
        <f t="shared" si="429"/>
        <v>Q2</v>
      </c>
      <c r="J2220" s="204" t="s">
        <v>2154</v>
      </c>
      <c r="K2220" s="213" t="s">
        <v>2155</v>
      </c>
      <c r="L2220" s="210" t="s">
        <v>2156</v>
      </c>
      <c r="M2220" s="208" t="s">
        <v>354</v>
      </c>
      <c r="N2220" s="208">
        <v>1</v>
      </c>
      <c r="O2220" s="208"/>
      <c r="P2220" s="57" t="str">
        <f t="shared" si="430"/>
        <v>MAIN UNIT</v>
      </c>
      <c r="Q2220" s="208" t="s">
        <v>48</v>
      </c>
      <c r="R2220" s="208" t="s">
        <v>49</v>
      </c>
      <c r="S2220" s="208" t="s">
        <v>37</v>
      </c>
      <c r="T2220" s="208" t="s">
        <v>179</v>
      </c>
      <c r="U2220" s="208" t="s">
        <v>58</v>
      </c>
      <c r="V2220" s="208" t="s">
        <v>81</v>
      </c>
      <c r="W2220" s="208" t="s">
        <v>51</v>
      </c>
      <c r="X2220" s="34">
        <v>66000</v>
      </c>
      <c r="Y2220" s="215" t="str">
        <f t="shared" si="439"/>
        <v>1.13</v>
      </c>
      <c r="Z2220" s="26">
        <f t="shared" si="441"/>
        <v>66000</v>
      </c>
      <c r="AA2220" s="208">
        <v>1.17</v>
      </c>
      <c r="AB2220" s="35">
        <f t="shared" si="438"/>
        <v>68336.283185840715</v>
      </c>
      <c r="AC2220" s="27">
        <f t="shared" si="431"/>
        <v>24853.906194690269</v>
      </c>
      <c r="AD2220" s="212">
        <v>0.36370000000000002</v>
      </c>
      <c r="AE2220" s="211">
        <f t="shared" si="432"/>
        <v>0</v>
      </c>
      <c r="AF2220" s="211" t="str">
        <f>IF(AND(COUNTIFS($J$18:J2220,J2220)=1,AE2220=1),1,"")</f>
        <v/>
      </c>
      <c r="AG2220" s="211">
        <f>IF(C2220="","",IF(AND(COUNTIFS($J$18:J2220,J2220)=1,C2220&lt;&gt;""),1,""))</f>
        <v>1</v>
      </c>
      <c r="AH2220" s="211">
        <f>IF(G2220="","",IF(AND(COUNTIFS($J$18:J2220,J2220)=1,G2220&lt;&gt;""),1,""))</f>
        <v>1</v>
      </c>
      <c r="AI2220" s="28">
        <f t="shared" si="433"/>
        <v>36480247.665929191</v>
      </c>
      <c r="AJ2220" s="28">
        <f t="shared" si="434"/>
        <v>5330996.6372757507</v>
      </c>
      <c r="AK2220" s="29">
        <f t="shared" si="435"/>
        <v>0.14613378412599559</v>
      </c>
      <c r="AL2220" s="210"/>
      <c r="AM2220" s="210"/>
      <c r="AN2220" s="210"/>
      <c r="AO2220" s="210"/>
      <c r="AP2220" s="45" t="str">
        <f t="shared" si="436"/>
        <v>20227</v>
      </c>
      <c r="AQ2220" s="45" t="str">
        <f t="shared" si="437"/>
        <v>20227RMB</v>
      </c>
    </row>
    <row r="2221" spans="1:43" s="15" customFormat="1">
      <c r="A2221" s="208" t="s">
        <v>41</v>
      </c>
      <c r="B2221" s="209">
        <v>2022</v>
      </c>
      <c r="C2221" s="209">
        <v>4</v>
      </c>
      <c r="D2221" s="57" t="str">
        <f t="shared" si="440"/>
        <v>Q1</v>
      </c>
      <c r="E2221" s="208" t="s">
        <v>41</v>
      </c>
      <c r="F2221" s="209">
        <v>2022</v>
      </c>
      <c r="G2221" s="209">
        <v>7</v>
      </c>
      <c r="H2221" s="213"/>
      <c r="I2221" s="57" t="str">
        <f t="shared" si="429"/>
        <v>Q2</v>
      </c>
      <c r="J2221" s="204" t="s">
        <v>2157</v>
      </c>
      <c r="K2221" s="213" t="s">
        <v>2158</v>
      </c>
      <c r="L2221" s="210" t="s">
        <v>79</v>
      </c>
      <c r="M2221" s="208" t="s">
        <v>47</v>
      </c>
      <c r="N2221" s="208">
        <v>1</v>
      </c>
      <c r="O2221" s="208"/>
      <c r="P2221" s="57" t="str">
        <f t="shared" si="430"/>
        <v>MAIN UNIT</v>
      </c>
      <c r="Q2221" s="208" t="s">
        <v>48</v>
      </c>
      <c r="R2221" s="208" t="s">
        <v>49</v>
      </c>
      <c r="S2221" s="208" t="s">
        <v>36</v>
      </c>
      <c r="T2221" s="208" t="s">
        <v>65</v>
      </c>
      <c r="U2221" s="208" t="s">
        <v>66</v>
      </c>
      <c r="V2221" s="208" t="s">
        <v>119</v>
      </c>
      <c r="W2221" s="208" t="s">
        <v>96</v>
      </c>
      <c r="X2221" s="34">
        <v>12800000</v>
      </c>
      <c r="Y2221" s="215" t="str">
        <f t="shared" si="439"/>
        <v>1</v>
      </c>
      <c r="Z2221" s="26">
        <f t="shared" si="441"/>
        <v>12800000</v>
      </c>
      <c r="AA2221" s="208">
        <v>5.8700000000000002E-2</v>
      </c>
      <c r="AB2221" s="35">
        <f t="shared" si="438"/>
        <v>751360</v>
      </c>
      <c r="AC2221" s="27">
        <f t="shared" si="431"/>
        <v>76788.991999999998</v>
      </c>
      <c r="AD2221" s="212">
        <v>0.1022</v>
      </c>
      <c r="AE2221" s="211">
        <f t="shared" si="432"/>
        <v>0</v>
      </c>
      <c r="AF2221" s="211" t="str">
        <f>IF(AND(COUNTIFS($J$18:J2221,J2221)=1,AE2221=1),1,"")</f>
        <v/>
      </c>
      <c r="AG2221" s="211">
        <f>IF(C2221="","",IF(AND(COUNTIFS($J$18:J2221,J2221)=1,C2221&lt;&gt;""),1,""))</f>
        <v>1</v>
      </c>
      <c r="AH2221" s="211">
        <f>IF(G2221="","",IF(AND(COUNTIFS($J$18:J2221,J2221)=1,G2221&lt;&gt;""),1,""))</f>
        <v>1</v>
      </c>
      <c r="AI2221" s="28">
        <f t="shared" si="433"/>
        <v>36480247.665929191</v>
      </c>
      <c r="AJ2221" s="28">
        <f t="shared" si="434"/>
        <v>5330996.6372757507</v>
      </c>
      <c r="AK2221" s="29">
        <f t="shared" si="435"/>
        <v>0.14613378412599559</v>
      </c>
      <c r="AL2221" s="210"/>
      <c r="AM2221" s="210"/>
      <c r="AN2221" s="210"/>
      <c r="AO2221" s="210"/>
      <c r="AP2221" s="45" t="str">
        <f t="shared" si="436"/>
        <v>20227</v>
      </c>
      <c r="AQ2221" s="45" t="str">
        <f t="shared" si="437"/>
        <v>20227JPY</v>
      </c>
    </row>
    <row r="2222" spans="1:43" s="15" customFormat="1">
      <c r="A2222" s="208" t="s">
        <v>41</v>
      </c>
      <c r="B2222" s="209">
        <v>2022</v>
      </c>
      <c r="C2222" s="209">
        <v>5</v>
      </c>
      <c r="D2222" s="57" t="str">
        <f t="shared" si="440"/>
        <v>Q1</v>
      </c>
      <c r="E2222" s="208" t="s">
        <v>41</v>
      </c>
      <c r="F2222" s="209">
        <v>2022</v>
      </c>
      <c r="G2222" s="209">
        <v>7</v>
      </c>
      <c r="H2222" s="213"/>
      <c r="I2222" s="57" t="str">
        <f t="shared" si="429"/>
        <v>Q2</v>
      </c>
      <c r="J2222" s="204" t="s">
        <v>2159</v>
      </c>
      <c r="K2222" s="213" t="s">
        <v>1351</v>
      </c>
      <c r="L2222" s="210" t="s">
        <v>79</v>
      </c>
      <c r="M2222" s="208" t="s">
        <v>47</v>
      </c>
      <c r="N2222" s="208">
        <v>1</v>
      </c>
      <c r="O2222" s="208"/>
      <c r="P2222" s="57" t="str">
        <f t="shared" si="430"/>
        <v>MAIN UNIT</v>
      </c>
      <c r="Q2222" s="208" t="s">
        <v>48</v>
      </c>
      <c r="R2222" s="208" t="s">
        <v>49</v>
      </c>
      <c r="S2222" s="208" t="s">
        <v>36</v>
      </c>
      <c r="T2222" s="208" t="s">
        <v>65</v>
      </c>
      <c r="U2222" s="208" t="s">
        <v>66</v>
      </c>
      <c r="V2222" s="208" t="s">
        <v>119</v>
      </c>
      <c r="W2222" s="208" t="s">
        <v>96</v>
      </c>
      <c r="X2222" s="34">
        <v>15000000</v>
      </c>
      <c r="Y2222" s="215" t="str">
        <f t="shared" si="439"/>
        <v>1</v>
      </c>
      <c r="Z2222" s="26">
        <f t="shared" si="441"/>
        <v>15000000</v>
      </c>
      <c r="AA2222" s="208">
        <v>5.8700000000000002E-2</v>
      </c>
      <c r="AB2222" s="35">
        <f t="shared" si="438"/>
        <v>880500</v>
      </c>
      <c r="AC2222" s="27">
        <f t="shared" si="431"/>
        <v>144402</v>
      </c>
      <c r="AD2222" s="212">
        <v>0.16400000000000001</v>
      </c>
      <c r="AE2222" s="211">
        <f t="shared" si="432"/>
        <v>0</v>
      </c>
      <c r="AF2222" s="211" t="str">
        <f>IF(AND(COUNTIFS($J$18:J2222,J2222)=1,AE2222=1),1,"")</f>
        <v/>
      </c>
      <c r="AG2222" s="211">
        <f>IF(C2222="","",IF(AND(COUNTIFS($J$18:J2222,J2222)=1,C2222&lt;&gt;""),1,""))</f>
        <v>1</v>
      </c>
      <c r="AH2222" s="211">
        <f>IF(G2222="","",IF(AND(COUNTIFS($J$18:J2222,J2222)=1,G2222&lt;&gt;""),1,""))</f>
        <v>1</v>
      </c>
      <c r="AI2222" s="28">
        <f t="shared" si="433"/>
        <v>36480247.665929191</v>
      </c>
      <c r="AJ2222" s="28">
        <f t="shared" si="434"/>
        <v>5330996.6372757507</v>
      </c>
      <c r="AK2222" s="29">
        <f t="shared" si="435"/>
        <v>0.14613378412599559</v>
      </c>
      <c r="AL2222" s="210"/>
      <c r="AM2222" s="210"/>
      <c r="AN2222" s="210"/>
      <c r="AO2222" s="210"/>
      <c r="AP2222" s="45" t="str">
        <f t="shared" si="436"/>
        <v>20227</v>
      </c>
      <c r="AQ2222" s="45" t="str">
        <f t="shared" si="437"/>
        <v>20227JPY</v>
      </c>
    </row>
    <row r="2223" spans="1:43" s="15" customFormat="1">
      <c r="A2223" s="208" t="s">
        <v>41</v>
      </c>
      <c r="B2223" s="209">
        <v>2022</v>
      </c>
      <c r="C2223" s="209">
        <v>5</v>
      </c>
      <c r="D2223" s="57" t="str">
        <f t="shared" si="440"/>
        <v>Q1</v>
      </c>
      <c r="E2223" s="208" t="s">
        <v>41</v>
      </c>
      <c r="F2223" s="209">
        <v>2022</v>
      </c>
      <c r="G2223" s="209">
        <v>7</v>
      </c>
      <c r="H2223" s="213"/>
      <c r="I2223" s="57" t="str">
        <f t="shared" si="429"/>
        <v>Q2</v>
      </c>
      <c r="J2223" s="204" t="s">
        <v>2159</v>
      </c>
      <c r="K2223" s="213" t="s">
        <v>1351</v>
      </c>
      <c r="L2223" s="210" t="s">
        <v>55</v>
      </c>
      <c r="M2223" s="208" t="s">
        <v>47</v>
      </c>
      <c r="N2223" s="208">
        <v>1</v>
      </c>
      <c r="O2223" s="208"/>
      <c r="P2223" s="57" t="str">
        <f t="shared" si="430"/>
        <v>MAIN UNIT</v>
      </c>
      <c r="Q2223" s="208" t="s">
        <v>48</v>
      </c>
      <c r="R2223" s="208" t="s">
        <v>49</v>
      </c>
      <c r="S2223" s="208" t="s">
        <v>36</v>
      </c>
      <c r="T2223" s="208" t="s">
        <v>65</v>
      </c>
      <c r="U2223" s="208" t="s">
        <v>66</v>
      </c>
      <c r="V2223" s="208" t="s">
        <v>119</v>
      </c>
      <c r="W2223" s="208" t="s">
        <v>96</v>
      </c>
      <c r="X2223" s="34">
        <v>10400000</v>
      </c>
      <c r="Y2223" s="215" t="str">
        <f t="shared" si="439"/>
        <v>1</v>
      </c>
      <c r="Z2223" s="26">
        <f t="shared" si="441"/>
        <v>10400000</v>
      </c>
      <c r="AA2223" s="208">
        <v>5.8700000000000002E-2</v>
      </c>
      <c r="AB2223" s="35">
        <f t="shared" si="438"/>
        <v>610480</v>
      </c>
      <c r="AC2223" s="27">
        <f t="shared" si="431"/>
        <v>100118.72</v>
      </c>
      <c r="AD2223" s="212">
        <v>0.16400000000000001</v>
      </c>
      <c r="AE2223" s="211">
        <f t="shared" si="432"/>
        <v>0</v>
      </c>
      <c r="AF2223" s="211" t="str">
        <f>IF(AND(COUNTIFS($J$18:J2223,J2223)=1,AE2223=1),1,"")</f>
        <v/>
      </c>
      <c r="AG2223" s="211" t="str">
        <f>IF(C2223="","",IF(AND(COUNTIFS($J$18:J2223,J2223)=1,C2223&lt;&gt;""),1,""))</f>
        <v/>
      </c>
      <c r="AH2223" s="211" t="str">
        <f>IF(G2223="","",IF(AND(COUNTIFS($J$18:J2223,J2223)=1,G2223&lt;&gt;""),1,""))</f>
        <v/>
      </c>
      <c r="AI2223" s="28">
        <f t="shared" si="433"/>
        <v>36480247.665929191</v>
      </c>
      <c r="AJ2223" s="28">
        <f t="shared" si="434"/>
        <v>5330996.6372757507</v>
      </c>
      <c r="AK2223" s="29">
        <f t="shared" si="435"/>
        <v>0.14613378412599559</v>
      </c>
      <c r="AL2223" s="210"/>
      <c r="AM2223" s="210"/>
      <c r="AN2223" s="210"/>
      <c r="AO2223" s="210"/>
      <c r="AP2223" s="45" t="str">
        <f t="shared" si="436"/>
        <v>20227</v>
      </c>
      <c r="AQ2223" s="45" t="str">
        <f t="shared" si="437"/>
        <v>20227JPY</v>
      </c>
    </row>
    <row r="2224" spans="1:43" s="15" customFormat="1">
      <c r="A2224" s="208" t="s">
        <v>41</v>
      </c>
      <c r="B2224" s="209">
        <v>2022</v>
      </c>
      <c r="C2224" s="209">
        <v>6</v>
      </c>
      <c r="D2224" s="57" t="str">
        <f t="shared" si="440"/>
        <v>Q1</v>
      </c>
      <c r="E2224" s="208" t="s">
        <v>41</v>
      </c>
      <c r="F2224" s="209">
        <v>2022</v>
      </c>
      <c r="G2224" s="209">
        <v>7</v>
      </c>
      <c r="H2224" s="213"/>
      <c r="I2224" s="57" t="str">
        <f t="shared" si="429"/>
        <v>Q2</v>
      </c>
      <c r="J2224" s="204" t="s">
        <v>2160</v>
      </c>
      <c r="K2224" s="213" t="s">
        <v>1687</v>
      </c>
      <c r="L2224" s="210" t="s">
        <v>79</v>
      </c>
      <c r="M2224" s="208" t="s">
        <v>47</v>
      </c>
      <c r="N2224" s="208">
        <v>1</v>
      </c>
      <c r="O2224" s="208"/>
      <c r="P2224" s="57" t="str">
        <f t="shared" si="430"/>
        <v>MAIN UNIT</v>
      </c>
      <c r="Q2224" s="208" t="s">
        <v>48</v>
      </c>
      <c r="R2224" s="208" t="s">
        <v>49</v>
      </c>
      <c r="S2224" s="208" t="s">
        <v>37</v>
      </c>
      <c r="T2224" s="208" t="s">
        <v>88</v>
      </c>
      <c r="U2224" s="208" t="s">
        <v>58</v>
      </c>
      <c r="V2224" s="208" t="s">
        <v>89</v>
      </c>
      <c r="W2224" s="208" t="s">
        <v>51</v>
      </c>
      <c r="X2224" s="34">
        <v>1020000</v>
      </c>
      <c r="Y2224" s="215" t="str">
        <f t="shared" si="439"/>
        <v>1.13</v>
      </c>
      <c r="Z2224" s="26">
        <f t="shared" si="441"/>
        <v>1020000</v>
      </c>
      <c r="AA2224" s="208">
        <v>1.17</v>
      </c>
      <c r="AB2224" s="35">
        <f t="shared" si="438"/>
        <v>1056106.1946902655</v>
      </c>
      <c r="AC2224" s="27">
        <f t="shared" si="431"/>
        <v>142679.94690265486</v>
      </c>
      <c r="AD2224" s="212">
        <v>0.1351</v>
      </c>
      <c r="AE2224" s="211">
        <f t="shared" si="432"/>
        <v>0</v>
      </c>
      <c r="AF2224" s="211" t="str">
        <f>IF(AND(COUNTIFS($J$18:J2224,J2224)=1,AE2224=1),1,"")</f>
        <v/>
      </c>
      <c r="AG2224" s="211">
        <f>IF(C2224="","",IF(AND(COUNTIFS($J$18:J2224,J2224)=1,C2224&lt;&gt;""),1,""))</f>
        <v>1</v>
      </c>
      <c r="AH2224" s="211">
        <f>IF(G2224="","",IF(AND(COUNTIFS($J$18:J2224,J2224)=1,G2224&lt;&gt;""),1,""))</f>
        <v>1</v>
      </c>
      <c r="AI2224" s="28">
        <f t="shared" si="433"/>
        <v>36480247.665929191</v>
      </c>
      <c r="AJ2224" s="28">
        <f t="shared" si="434"/>
        <v>5330996.6372757507</v>
      </c>
      <c r="AK2224" s="29">
        <f t="shared" si="435"/>
        <v>0.14613378412599559</v>
      </c>
      <c r="AL2224" s="210"/>
      <c r="AM2224" s="210"/>
      <c r="AN2224" s="210"/>
      <c r="AO2224" s="210"/>
      <c r="AP2224" s="45" t="str">
        <f t="shared" si="436"/>
        <v>20227</v>
      </c>
      <c r="AQ2224" s="45" t="str">
        <f t="shared" si="437"/>
        <v>20227RMB</v>
      </c>
    </row>
    <row r="2225" spans="1:43" s="15" customFormat="1">
      <c r="A2225" s="208" t="s">
        <v>41</v>
      </c>
      <c r="B2225" s="209">
        <v>2022</v>
      </c>
      <c r="C2225" s="209">
        <v>6</v>
      </c>
      <c r="D2225" s="57" t="str">
        <f t="shared" si="440"/>
        <v>Q1</v>
      </c>
      <c r="E2225" s="208" t="s">
        <v>41</v>
      </c>
      <c r="F2225" s="209">
        <v>2022</v>
      </c>
      <c r="G2225" s="209">
        <v>7</v>
      </c>
      <c r="H2225" s="213"/>
      <c r="I2225" s="57" t="str">
        <f t="shared" si="429"/>
        <v>Q2</v>
      </c>
      <c r="J2225" s="204" t="s">
        <v>2161</v>
      </c>
      <c r="K2225" s="213" t="s">
        <v>2162</v>
      </c>
      <c r="L2225" s="210" t="s">
        <v>79</v>
      </c>
      <c r="M2225" s="208" t="s">
        <v>47</v>
      </c>
      <c r="N2225" s="208">
        <v>1</v>
      </c>
      <c r="O2225" s="208"/>
      <c r="P2225" s="57" t="str">
        <f t="shared" si="430"/>
        <v>MAIN UNIT</v>
      </c>
      <c r="Q2225" s="208" t="s">
        <v>958</v>
      </c>
      <c r="R2225" s="208" t="s">
        <v>49</v>
      </c>
      <c r="S2225" s="208" t="s">
        <v>37</v>
      </c>
      <c r="T2225" s="208" t="s">
        <v>88</v>
      </c>
      <c r="U2225" s="208" t="s">
        <v>58</v>
      </c>
      <c r="V2225" s="208" t="s">
        <v>156</v>
      </c>
      <c r="W2225" s="208" t="s">
        <v>51</v>
      </c>
      <c r="X2225" s="34">
        <v>1020000</v>
      </c>
      <c r="Y2225" s="215" t="str">
        <f t="shared" si="439"/>
        <v>1.13</v>
      </c>
      <c r="Z2225" s="26">
        <f t="shared" si="441"/>
        <v>1020000</v>
      </c>
      <c r="AA2225" s="208">
        <v>1.17</v>
      </c>
      <c r="AB2225" s="35">
        <f t="shared" si="438"/>
        <v>1056106.1946902655</v>
      </c>
      <c r="AC2225" s="27">
        <f t="shared" si="431"/>
        <v>160316.92035398228</v>
      </c>
      <c r="AD2225" s="212">
        <v>0.15179999999999999</v>
      </c>
      <c r="AE2225" s="211">
        <f t="shared" si="432"/>
        <v>1</v>
      </c>
      <c r="AF2225" s="211">
        <f>IF(AND(COUNTIFS($J$18:J2225,J2225)=1,AE2225=1),1,"")</f>
        <v>1</v>
      </c>
      <c r="AG2225" s="211">
        <f>IF(C2225="","",IF(AND(COUNTIFS($J$18:J2225,J2225)=1,C2225&lt;&gt;""),1,""))</f>
        <v>1</v>
      </c>
      <c r="AH2225" s="211">
        <f>IF(G2225="","",IF(AND(COUNTIFS($J$18:J2225,J2225)=1,G2225&lt;&gt;""),1,""))</f>
        <v>1</v>
      </c>
      <c r="AI2225" s="28">
        <f t="shared" si="433"/>
        <v>36480247.665929191</v>
      </c>
      <c r="AJ2225" s="28">
        <f t="shared" si="434"/>
        <v>5330996.6372757507</v>
      </c>
      <c r="AK2225" s="29">
        <f t="shared" si="435"/>
        <v>0.14613378412599559</v>
      </c>
      <c r="AL2225" s="210"/>
      <c r="AM2225" s="210"/>
      <c r="AN2225" s="210"/>
      <c r="AO2225" s="210"/>
      <c r="AP2225" s="45" t="str">
        <f t="shared" si="436"/>
        <v>20227</v>
      </c>
      <c r="AQ2225" s="45" t="str">
        <f t="shared" si="437"/>
        <v>20227RMB</v>
      </c>
    </row>
    <row r="2226" spans="1:43" s="15" customFormat="1">
      <c r="A2226" s="208" t="s">
        <v>41</v>
      </c>
      <c r="B2226" s="209">
        <v>2022</v>
      </c>
      <c r="C2226" s="209">
        <v>6</v>
      </c>
      <c r="D2226" s="57" t="str">
        <f t="shared" si="440"/>
        <v>Q1</v>
      </c>
      <c r="E2226" s="208" t="s">
        <v>41</v>
      </c>
      <c r="F2226" s="209">
        <v>2022</v>
      </c>
      <c r="G2226" s="209">
        <v>7</v>
      </c>
      <c r="H2226" s="213"/>
      <c r="I2226" s="57" t="str">
        <f t="shared" si="429"/>
        <v>Q2</v>
      </c>
      <c r="J2226" s="204" t="s">
        <v>2163</v>
      </c>
      <c r="K2226" s="213" t="s">
        <v>1491</v>
      </c>
      <c r="L2226" s="210" t="s">
        <v>55</v>
      </c>
      <c r="M2226" s="208" t="s">
        <v>47</v>
      </c>
      <c r="N2226" s="208">
        <v>1</v>
      </c>
      <c r="O2226" s="208"/>
      <c r="P2226" s="57" t="str">
        <f t="shared" si="430"/>
        <v>MAIN UNIT</v>
      </c>
      <c r="Q2226" s="208" t="s">
        <v>48</v>
      </c>
      <c r="R2226" s="208" t="s">
        <v>49</v>
      </c>
      <c r="S2226" s="208" t="s">
        <v>37</v>
      </c>
      <c r="T2226" s="208" t="s">
        <v>303</v>
      </c>
      <c r="U2226" s="208" t="s">
        <v>58</v>
      </c>
      <c r="V2226" s="208" t="s">
        <v>156</v>
      </c>
      <c r="W2226" s="208" t="s">
        <v>51</v>
      </c>
      <c r="X2226" s="34">
        <v>460000</v>
      </c>
      <c r="Y2226" s="215" t="str">
        <f t="shared" si="439"/>
        <v>1.13</v>
      </c>
      <c r="Z2226" s="26">
        <f t="shared" si="441"/>
        <v>460000</v>
      </c>
      <c r="AA2226" s="208">
        <v>1.17</v>
      </c>
      <c r="AB2226" s="35">
        <f t="shared" si="438"/>
        <v>476283.18584070797</v>
      </c>
      <c r="AC2226" s="27">
        <f t="shared" si="431"/>
        <v>64679.256637168146</v>
      </c>
      <c r="AD2226" s="212">
        <v>0.1358</v>
      </c>
      <c r="AE2226" s="211">
        <f t="shared" si="432"/>
        <v>0</v>
      </c>
      <c r="AF2226" s="211" t="str">
        <f>IF(AND(COUNTIFS($J$18:J2226,J2226)=1,AE2226=1),1,"")</f>
        <v/>
      </c>
      <c r="AG2226" s="211">
        <f>IF(C2226="","",IF(AND(COUNTIFS($J$18:J2226,J2226)=1,C2226&lt;&gt;""),1,""))</f>
        <v>1</v>
      </c>
      <c r="AH2226" s="211">
        <f>IF(G2226="","",IF(AND(COUNTIFS($J$18:J2226,J2226)=1,G2226&lt;&gt;""),1,""))</f>
        <v>1</v>
      </c>
      <c r="AI2226" s="28">
        <f t="shared" si="433"/>
        <v>36480247.665929191</v>
      </c>
      <c r="AJ2226" s="28">
        <f t="shared" si="434"/>
        <v>5330996.6372757507</v>
      </c>
      <c r="AK2226" s="29">
        <f t="shared" si="435"/>
        <v>0.14613378412599559</v>
      </c>
      <c r="AL2226" s="210"/>
      <c r="AM2226" s="210"/>
      <c r="AN2226" s="210"/>
      <c r="AO2226" s="210"/>
      <c r="AP2226" s="45" t="str">
        <f t="shared" si="436"/>
        <v>20227</v>
      </c>
      <c r="AQ2226" s="45" t="str">
        <f t="shared" si="437"/>
        <v>20227RMB</v>
      </c>
    </row>
    <row r="2227" spans="1:43" s="15" customFormat="1">
      <c r="A2227" s="208" t="s">
        <v>41</v>
      </c>
      <c r="B2227" s="209">
        <v>2022</v>
      </c>
      <c r="C2227" s="209">
        <v>6</v>
      </c>
      <c r="D2227" s="57" t="str">
        <f t="shared" si="440"/>
        <v>Q1</v>
      </c>
      <c r="E2227" s="208" t="s">
        <v>41</v>
      </c>
      <c r="F2227" s="209">
        <v>2022</v>
      </c>
      <c r="G2227" s="209">
        <v>7</v>
      </c>
      <c r="H2227" s="213"/>
      <c r="I2227" s="57" t="str">
        <f t="shared" si="429"/>
        <v>Q2</v>
      </c>
      <c r="J2227" s="204" t="s">
        <v>2164</v>
      </c>
      <c r="K2227" s="213" t="s">
        <v>754</v>
      </c>
      <c r="L2227" s="210" t="s">
        <v>55</v>
      </c>
      <c r="M2227" s="208" t="s">
        <v>47</v>
      </c>
      <c r="N2227" s="208">
        <v>1</v>
      </c>
      <c r="O2227" s="208"/>
      <c r="P2227" s="57" t="str">
        <f t="shared" si="430"/>
        <v>MAIN UNIT</v>
      </c>
      <c r="Q2227" s="208" t="s">
        <v>48</v>
      </c>
      <c r="R2227" s="208" t="s">
        <v>49</v>
      </c>
      <c r="S2227" s="208" t="s">
        <v>37</v>
      </c>
      <c r="T2227" s="208" t="s">
        <v>75</v>
      </c>
      <c r="U2227" s="208" t="s">
        <v>58</v>
      </c>
      <c r="V2227" s="208" t="s">
        <v>156</v>
      </c>
      <c r="W2227" s="208" t="s">
        <v>51</v>
      </c>
      <c r="X2227" s="34">
        <v>590000</v>
      </c>
      <c r="Y2227" s="215" t="str">
        <f t="shared" si="439"/>
        <v>1.13</v>
      </c>
      <c r="Z2227" s="26">
        <f t="shared" si="441"/>
        <v>590000</v>
      </c>
      <c r="AA2227" s="208">
        <v>1.17</v>
      </c>
      <c r="AB2227" s="35">
        <f t="shared" si="438"/>
        <v>610884.95575221244</v>
      </c>
      <c r="AC2227" s="27">
        <f t="shared" si="431"/>
        <v>111303.23893805311</v>
      </c>
      <c r="AD2227" s="212">
        <v>0.1822</v>
      </c>
      <c r="AE2227" s="211">
        <f t="shared" si="432"/>
        <v>0</v>
      </c>
      <c r="AF2227" s="211" t="str">
        <f>IF(AND(COUNTIFS($J$18:J2227,J2227)=1,AE2227=1),1,"")</f>
        <v/>
      </c>
      <c r="AG2227" s="211">
        <f>IF(C2227="","",IF(AND(COUNTIFS($J$18:J2227,J2227)=1,C2227&lt;&gt;""),1,""))</f>
        <v>1</v>
      </c>
      <c r="AH2227" s="211">
        <f>IF(G2227="","",IF(AND(COUNTIFS($J$18:J2227,J2227)=1,G2227&lt;&gt;""),1,""))</f>
        <v>1</v>
      </c>
      <c r="AI2227" s="28">
        <f t="shared" si="433"/>
        <v>36480247.665929191</v>
      </c>
      <c r="AJ2227" s="28">
        <f t="shared" si="434"/>
        <v>5330996.6372757507</v>
      </c>
      <c r="AK2227" s="29">
        <f t="shared" si="435"/>
        <v>0.14613378412599559</v>
      </c>
      <c r="AL2227" s="210"/>
      <c r="AM2227" s="210"/>
      <c r="AN2227" s="210"/>
      <c r="AO2227" s="210"/>
      <c r="AP2227" s="45" t="str">
        <f t="shared" si="436"/>
        <v>20227</v>
      </c>
      <c r="AQ2227" s="45" t="str">
        <f t="shared" si="437"/>
        <v>20227RMB</v>
      </c>
    </row>
    <row r="2228" spans="1:43" s="15" customFormat="1">
      <c r="A2228" s="208" t="s">
        <v>41</v>
      </c>
      <c r="B2228" s="209">
        <v>2022</v>
      </c>
      <c r="C2228" s="209">
        <v>6</v>
      </c>
      <c r="D2228" s="57" t="str">
        <f t="shared" si="440"/>
        <v>Q1</v>
      </c>
      <c r="E2228" s="208" t="s">
        <v>41</v>
      </c>
      <c r="F2228" s="209">
        <v>2022</v>
      </c>
      <c r="G2228" s="209">
        <v>7</v>
      </c>
      <c r="H2228" s="213"/>
      <c r="I2228" s="57" t="str">
        <f t="shared" si="429"/>
        <v>Q2</v>
      </c>
      <c r="J2228" s="204" t="s">
        <v>2164</v>
      </c>
      <c r="K2228" s="213" t="s">
        <v>754</v>
      </c>
      <c r="L2228" s="210" t="s">
        <v>55</v>
      </c>
      <c r="M2228" s="208" t="s">
        <v>47</v>
      </c>
      <c r="N2228" s="208">
        <v>1</v>
      </c>
      <c r="O2228" s="208"/>
      <c r="P2228" s="57" t="str">
        <f t="shared" si="430"/>
        <v>MAIN UNIT</v>
      </c>
      <c r="Q2228" s="208" t="s">
        <v>48</v>
      </c>
      <c r="R2228" s="208" t="s">
        <v>49</v>
      </c>
      <c r="S2228" s="208" t="s">
        <v>37</v>
      </c>
      <c r="T2228" s="208" t="s">
        <v>75</v>
      </c>
      <c r="U2228" s="208" t="s">
        <v>58</v>
      </c>
      <c r="V2228" s="208" t="s">
        <v>156</v>
      </c>
      <c r="W2228" s="208" t="s">
        <v>51</v>
      </c>
      <c r="X2228" s="34">
        <v>590000</v>
      </c>
      <c r="Y2228" s="215" t="str">
        <f t="shared" si="439"/>
        <v>1.13</v>
      </c>
      <c r="Z2228" s="26">
        <f t="shared" si="441"/>
        <v>590000</v>
      </c>
      <c r="AA2228" s="208">
        <v>1.17</v>
      </c>
      <c r="AB2228" s="35">
        <f t="shared" si="438"/>
        <v>610884.95575221244</v>
      </c>
      <c r="AC2228" s="27">
        <f t="shared" si="431"/>
        <v>111303.23893805311</v>
      </c>
      <c r="AD2228" s="212">
        <v>0.1822</v>
      </c>
      <c r="AE2228" s="211">
        <f t="shared" si="432"/>
        <v>0</v>
      </c>
      <c r="AF2228" s="211" t="str">
        <f>IF(AND(COUNTIFS($J$18:J2228,J2228)=1,AE2228=1),1,"")</f>
        <v/>
      </c>
      <c r="AG2228" s="211" t="str">
        <f>IF(C2228="","",IF(AND(COUNTIFS($J$18:J2228,J2228)=1,C2228&lt;&gt;""),1,""))</f>
        <v/>
      </c>
      <c r="AH2228" s="211" t="str">
        <f>IF(G2228="","",IF(AND(COUNTIFS($J$18:J2228,J2228)=1,G2228&lt;&gt;""),1,""))</f>
        <v/>
      </c>
      <c r="AI2228" s="28">
        <f t="shared" si="433"/>
        <v>36480247.665929191</v>
      </c>
      <c r="AJ2228" s="28">
        <f t="shared" si="434"/>
        <v>5330996.6372757507</v>
      </c>
      <c r="AK2228" s="29">
        <f t="shared" si="435"/>
        <v>0.14613378412599559</v>
      </c>
      <c r="AL2228" s="210"/>
      <c r="AM2228" s="210"/>
      <c r="AN2228" s="210"/>
      <c r="AO2228" s="210"/>
      <c r="AP2228" s="45" t="str">
        <f t="shared" si="436"/>
        <v>20227</v>
      </c>
      <c r="AQ2228" s="45" t="str">
        <f t="shared" si="437"/>
        <v>20227RMB</v>
      </c>
    </row>
    <row r="2229" spans="1:43" s="15" customFormat="1">
      <c r="A2229" s="208" t="s">
        <v>41</v>
      </c>
      <c r="B2229" s="209">
        <v>2022</v>
      </c>
      <c r="C2229" s="209">
        <v>6</v>
      </c>
      <c r="D2229" s="57" t="str">
        <f t="shared" si="440"/>
        <v>Q1</v>
      </c>
      <c r="E2229" s="208" t="s">
        <v>41</v>
      </c>
      <c r="F2229" s="209">
        <v>2022</v>
      </c>
      <c r="G2229" s="209">
        <v>7</v>
      </c>
      <c r="H2229" s="213"/>
      <c r="I2229" s="57" t="str">
        <f t="shared" si="429"/>
        <v>Q2</v>
      </c>
      <c r="J2229" s="204" t="s">
        <v>2165</v>
      </c>
      <c r="K2229" s="213" t="s">
        <v>2166</v>
      </c>
      <c r="L2229" s="210" t="s">
        <v>55</v>
      </c>
      <c r="M2229" s="208" t="s">
        <v>47</v>
      </c>
      <c r="N2229" s="208">
        <v>1</v>
      </c>
      <c r="O2229" s="208"/>
      <c r="P2229" s="57" t="str">
        <f t="shared" si="430"/>
        <v>MAIN UNIT</v>
      </c>
      <c r="Q2229" s="208" t="s">
        <v>56</v>
      </c>
      <c r="R2229" s="208" t="s">
        <v>49</v>
      </c>
      <c r="S2229" s="208" t="s">
        <v>36</v>
      </c>
      <c r="T2229" s="208" t="s">
        <v>65</v>
      </c>
      <c r="U2229" s="208" t="s">
        <v>66</v>
      </c>
      <c r="V2229" s="208" t="s">
        <v>1948</v>
      </c>
      <c r="W2229" s="208" t="s">
        <v>51</v>
      </c>
      <c r="X2229" s="34">
        <v>623546</v>
      </c>
      <c r="Y2229" s="215" t="str">
        <f t="shared" si="439"/>
        <v>1.13</v>
      </c>
      <c r="Z2229" s="26">
        <f t="shared" si="441"/>
        <v>623546</v>
      </c>
      <c r="AA2229" s="208">
        <v>1.17</v>
      </c>
      <c r="AB2229" s="35">
        <f t="shared" si="438"/>
        <v>645618.42477876099</v>
      </c>
      <c r="AC2229" s="27">
        <f t="shared" si="431"/>
        <v>150622.77850088495</v>
      </c>
      <c r="AD2229" s="212">
        <v>0.23330000000000001</v>
      </c>
      <c r="AE2229" s="211">
        <f t="shared" si="432"/>
        <v>1</v>
      </c>
      <c r="AF2229" s="211">
        <f>IF(AND(COUNTIFS($J$18:J2229,J2229)=1,AE2229=1),1,"")</f>
        <v>1</v>
      </c>
      <c r="AG2229" s="211">
        <f>IF(C2229="","",IF(AND(COUNTIFS($J$18:J2229,J2229)=1,C2229&lt;&gt;""),1,""))</f>
        <v>1</v>
      </c>
      <c r="AH2229" s="211">
        <f>IF(G2229="","",IF(AND(COUNTIFS($J$18:J2229,J2229)=1,G2229&lt;&gt;""),1,""))</f>
        <v>1</v>
      </c>
      <c r="AI2229" s="28">
        <f t="shared" si="433"/>
        <v>36480247.665929191</v>
      </c>
      <c r="AJ2229" s="28">
        <f t="shared" si="434"/>
        <v>5330996.6372757507</v>
      </c>
      <c r="AK2229" s="29">
        <f t="shared" si="435"/>
        <v>0.14613378412599559</v>
      </c>
      <c r="AL2229" s="210"/>
      <c r="AM2229" s="210"/>
      <c r="AN2229" s="210"/>
      <c r="AO2229" s="210"/>
      <c r="AP2229" s="45" t="str">
        <f t="shared" si="436"/>
        <v>20227</v>
      </c>
      <c r="AQ2229" s="45" t="str">
        <f t="shared" si="437"/>
        <v>20227RMB</v>
      </c>
    </row>
    <row r="2230" spans="1:43" s="15" customFormat="1">
      <c r="A2230" s="208" t="s">
        <v>41</v>
      </c>
      <c r="B2230" s="209">
        <v>2022</v>
      </c>
      <c r="C2230" s="209">
        <v>6</v>
      </c>
      <c r="D2230" s="57" t="str">
        <f t="shared" si="440"/>
        <v>Q1</v>
      </c>
      <c r="E2230" s="208" t="s">
        <v>41</v>
      </c>
      <c r="F2230" s="209">
        <v>2022</v>
      </c>
      <c r="G2230" s="209">
        <v>7</v>
      </c>
      <c r="H2230" s="213"/>
      <c r="I2230" s="57" t="str">
        <f t="shared" si="429"/>
        <v>Q2</v>
      </c>
      <c r="J2230" s="204" t="s">
        <v>2167</v>
      </c>
      <c r="K2230" s="213" t="s">
        <v>1526</v>
      </c>
      <c r="L2230" s="210" t="s">
        <v>79</v>
      </c>
      <c r="M2230" s="208" t="s">
        <v>47</v>
      </c>
      <c r="N2230" s="208">
        <v>1</v>
      </c>
      <c r="O2230" s="208"/>
      <c r="P2230" s="57" t="str">
        <f t="shared" si="430"/>
        <v>MAIN UNIT</v>
      </c>
      <c r="Q2230" s="208" t="s">
        <v>48</v>
      </c>
      <c r="R2230" s="208" t="s">
        <v>49</v>
      </c>
      <c r="S2230" s="208" t="s">
        <v>36</v>
      </c>
      <c r="T2230" s="208" t="s">
        <v>65</v>
      </c>
      <c r="U2230" s="208" t="s">
        <v>66</v>
      </c>
      <c r="V2230" s="208" t="s">
        <v>109</v>
      </c>
      <c r="W2230" s="208" t="s">
        <v>51</v>
      </c>
      <c r="X2230" s="34">
        <v>762233</v>
      </c>
      <c r="Y2230" s="215" t="str">
        <f t="shared" si="439"/>
        <v>1.13</v>
      </c>
      <c r="Z2230" s="26">
        <f t="shared" si="441"/>
        <v>762233</v>
      </c>
      <c r="AA2230" s="208">
        <v>1.17</v>
      </c>
      <c r="AB2230" s="35">
        <f t="shared" si="438"/>
        <v>789214.69911504432</v>
      </c>
      <c r="AC2230" s="27">
        <f t="shared" si="431"/>
        <v>144268.44699823009</v>
      </c>
      <c r="AD2230" s="212">
        <v>0.18279999999999999</v>
      </c>
      <c r="AE2230" s="211">
        <f t="shared" si="432"/>
        <v>0</v>
      </c>
      <c r="AF2230" s="211" t="str">
        <f>IF(AND(COUNTIFS($J$18:J2230,J2230)=1,AE2230=1),1,"")</f>
        <v/>
      </c>
      <c r="AG2230" s="211">
        <f>IF(C2230="","",IF(AND(COUNTIFS($J$18:J2230,J2230)=1,C2230&lt;&gt;""),1,""))</f>
        <v>1</v>
      </c>
      <c r="AH2230" s="211">
        <f>IF(G2230="","",IF(AND(COUNTIFS($J$18:J2230,J2230)=1,G2230&lt;&gt;""),1,""))</f>
        <v>1</v>
      </c>
      <c r="AI2230" s="28">
        <f t="shared" si="433"/>
        <v>36480247.665929191</v>
      </c>
      <c r="AJ2230" s="28">
        <f t="shared" si="434"/>
        <v>5330996.6372757507</v>
      </c>
      <c r="AK2230" s="29">
        <f t="shared" si="435"/>
        <v>0.14613378412599559</v>
      </c>
      <c r="AL2230" s="210"/>
      <c r="AM2230" s="210"/>
      <c r="AN2230" s="210"/>
      <c r="AO2230" s="210"/>
      <c r="AP2230" s="45" t="str">
        <f t="shared" si="436"/>
        <v>20227</v>
      </c>
      <c r="AQ2230" s="45" t="str">
        <f t="shared" si="437"/>
        <v>20227RMB</v>
      </c>
    </row>
    <row r="2231" spans="1:43" s="15" customFormat="1">
      <c r="A2231" s="208" t="s">
        <v>41</v>
      </c>
      <c r="B2231" s="209">
        <v>2022</v>
      </c>
      <c r="C2231" s="209">
        <v>6</v>
      </c>
      <c r="D2231" s="57" t="str">
        <f t="shared" si="440"/>
        <v>Q1</v>
      </c>
      <c r="E2231" s="208" t="s">
        <v>41</v>
      </c>
      <c r="F2231" s="209">
        <v>2022</v>
      </c>
      <c r="G2231" s="209">
        <v>7</v>
      </c>
      <c r="H2231" s="213"/>
      <c r="I2231" s="57" t="str">
        <f t="shared" si="429"/>
        <v>Q2</v>
      </c>
      <c r="J2231" s="204" t="s">
        <v>2167</v>
      </c>
      <c r="K2231" s="213" t="s">
        <v>1526</v>
      </c>
      <c r="L2231" s="210" t="s">
        <v>79</v>
      </c>
      <c r="M2231" s="208" t="s">
        <v>47</v>
      </c>
      <c r="N2231" s="208">
        <v>1</v>
      </c>
      <c r="O2231" s="208"/>
      <c r="P2231" s="57" t="str">
        <f t="shared" si="430"/>
        <v>MAIN UNIT</v>
      </c>
      <c r="Q2231" s="208" t="s">
        <v>48</v>
      </c>
      <c r="R2231" s="208" t="s">
        <v>49</v>
      </c>
      <c r="S2231" s="208" t="s">
        <v>36</v>
      </c>
      <c r="T2231" s="208" t="s">
        <v>65</v>
      </c>
      <c r="U2231" s="208" t="s">
        <v>66</v>
      </c>
      <c r="V2231" s="208" t="s">
        <v>109</v>
      </c>
      <c r="W2231" s="208" t="s">
        <v>51</v>
      </c>
      <c r="X2231" s="34">
        <v>762233</v>
      </c>
      <c r="Y2231" s="215" t="str">
        <f t="shared" si="439"/>
        <v>1.13</v>
      </c>
      <c r="Z2231" s="26">
        <f t="shared" si="441"/>
        <v>762233</v>
      </c>
      <c r="AA2231" s="208">
        <v>1.17</v>
      </c>
      <c r="AB2231" s="35">
        <f t="shared" si="438"/>
        <v>789214.69911504432</v>
      </c>
      <c r="AC2231" s="27">
        <f t="shared" si="431"/>
        <v>144268.44699823009</v>
      </c>
      <c r="AD2231" s="212">
        <v>0.18279999999999999</v>
      </c>
      <c r="AE2231" s="211">
        <f t="shared" si="432"/>
        <v>0</v>
      </c>
      <c r="AF2231" s="211" t="str">
        <f>IF(AND(COUNTIFS($J$18:J2231,J2231)=1,AE2231=1),1,"")</f>
        <v/>
      </c>
      <c r="AG2231" s="211" t="str">
        <f>IF(C2231="","",IF(AND(COUNTIFS($J$18:J2231,J2231)=1,C2231&lt;&gt;""),1,""))</f>
        <v/>
      </c>
      <c r="AH2231" s="211" t="str">
        <f>IF(G2231="","",IF(AND(COUNTIFS($J$18:J2231,J2231)=1,G2231&lt;&gt;""),1,""))</f>
        <v/>
      </c>
      <c r="AI2231" s="28">
        <f t="shared" si="433"/>
        <v>36480247.665929191</v>
      </c>
      <c r="AJ2231" s="28">
        <f t="shared" si="434"/>
        <v>5330996.6372757507</v>
      </c>
      <c r="AK2231" s="29">
        <f t="shared" si="435"/>
        <v>0.14613378412599559</v>
      </c>
      <c r="AL2231" s="210"/>
      <c r="AM2231" s="210"/>
      <c r="AN2231" s="210"/>
      <c r="AO2231" s="210"/>
      <c r="AP2231" s="45" t="str">
        <f t="shared" si="436"/>
        <v>20227</v>
      </c>
      <c r="AQ2231" s="45" t="str">
        <f t="shared" si="437"/>
        <v>20227RMB</v>
      </c>
    </row>
    <row r="2232" spans="1:43" s="15" customFormat="1">
      <c r="A2232" s="208" t="s">
        <v>41</v>
      </c>
      <c r="B2232" s="209">
        <v>2022</v>
      </c>
      <c r="C2232" s="209">
        <v>6</v>
      </c>
      <c r="D2232" s="57" t="str">
        <f t="shared" si="440"/>
        <v>Q1</v>
      </c>
      <c r="E2232" s="208" t="s">
        <v>41</v>
      </c>
      <c r="F2232" s="209">
        <v>2022</v>
      </c>
      <c r="G2232" s="209">
        <v>7</v>
      </c>
      <c r="H2232" s="213"/>
      <c r="I2232" s="57" t="str">
        <f t="shared" si="429"/>
        <v>Q2</v>
      </c>
      <c r="J2232" s="204" t="s">
        <v>2167</v>
      </c>
      <c r="K2232" s="213" t="s">
        <v>1526</v>
      </c>
      <c r="L2232" s="210" t="s">
        <v>55</v>
      </c>
      <c r="M2232" s="208" t="s">
        <v>47</v>
      </c>
      <c r="N2232" s="208">
        <v>1</v>
      </c>
      <c r="O2232" s="208"/>
      <c r="P2232" s="57" t="str">
        <f t="shared" si="430"/>
        <v>MAIN UNIT</v>
      </c>
      <c r="Q2232" s="208" t="s">
        <v>48</v>
      </c>
      <c r="R2232" s="208" t="s">
        <v>49</v>
      </c>
      <c r="S2232" s="208" t="s">
        <v>36</v>
      </c>
      <c r="T2232" s="208" t="s">
        <v>65</v>
      </c>
      <c r="U2232" s="208" t="s">
        <v>66</v>
      </c>
      <c r="V2232" s="208" t="s">
        <v>109</v>
      </c>
      <c r="W2232" s="208" t="s">
        <v>51</v>
      </c>
      <c r="X2232" s="34">
        <v>575779</v>
      </c>
      <c r="Y2232" s="215" t="str">
        <f t="shared" si="439"/>
        <v>1.13</v>
      </c>
      <c r="Z2232" s="26">
        <f t="shared" si="441"/>
        <v>575779</v>
      </c>
      <c r="AA2232" s="208">
        <v>1.17</v>
      </c>
      <c r="AB2232" s="35">
        <f t="shared" si="438"/>
        <v>596160.55752212391</v>
      </c>
      <c r="AC2232" s="27">
        <f t="shared" si="431"/>
        <v>108978.14991504424</v>
      </c>
      <c r="AD2232" s="212">
        <v>0.18279999999999999</v>
      </c>
      <c r="AE2232" s="211">
        <f t="shared" si="432"/>
        <v>0</v>
      </c>
      <c r="AF2232" s="211" t="str">
        <f>IF(AND(COUNTIFS($J$18:J2232,J2232)=1,AE2232=1),1,"")</f>
        <v/>
      </c>
      <c r="AG2232" s="211" t="str">
        <f>IF(C2232="","",IF(AND(COUNTIFS($J$18:J2232,J2232)=1,C2232&lt;&gt;""),1,""))</f>
        <v/>
      </c>
      <c r="AH2232" s="211" t="str">
        <f>IF(G2232="","",IF(AND(COUNTIFS($J$18:J2232,J2232)=1,G2232&lt;&gt;""),1,""))</f>
        <v/>
      </c>
      <c r="AI2232" s="28">
        <f t="shared" si="433"/>
        <v>36480247.665929191</v>
      </c>
      <c r="AJ2232" s="28">
        <f t="shared" si="434"/>
        <v>5330996.6372757507</v>
      </c>
      <c r="AK2232" s="29">
        <f t="shared" si="435"/>
        <v>0.14613378412599559</v>
      </c>
      <c r="AL2232" s="210"/>
      <c r="AM2232" s="210"/>
      <c r="AN2232" s="210"/>
      <c r="AO2232" s="210"/>
      <c r="AP2232" s="45" t="str">
        <f t="shared" si="436"/>
        <v>20227</v>
      </c>
      <c r="AQ2232" s="45" t="str">
        <f t="shared" si="437"/>
        <v>20227RMB</v>
      </c>
    </row>
    <row r="2233" spans="1:43" s="15" customFormat="1">
      <c r="A2233" s="208" t="s">
        <v>41</v>
      </c>
      <c r="B2233" s="209">
        <v>2022</v>
      </c>
      <c r="C2233" s="209">
        <v>6</v>
      </c>
      <c r="D2233" s="57" t="str">
        <f t="shared" si="440"/>
        <v>Q1</v>
      </c>
      <c r="E2233" s="208" t="s">
        <v>41</v>
      </c>
      <c r="F2233" s="209">
        <v>2022</v>
      </c>
      <c r="G2233" s="209">
        <v>7</v>
      </c>
      <c r="H2233" s="213"/>
      <c r="I2233" s="57" t="str">
        <f t="shared" si="429"/>
        <v>Q2</v>
      </c>
      <c r="J2233" s="204" t="s">
        <v>2168</v>
      </c>
      <c r="K2233" s="213" t="s">
        <v>1093</v>
      </c>
      <c r="L2233" s="210" t="s">
        <v>55</v>
      </c>
      <c r="M2233" s="208" t="s">
        <v>47</v>
      </c>
      <c r="N2233" s="208">
        <v>1</v>
      </c>
      <c r="O2233" s="208"/>
      <c r="P2233" s="57" t="str">
        <f t="shared" si="430"/>
        <v>MAIN UNIT</v>
      </c>
      <c r="Q2233" s="208" t="s">
        <v>48</v>
      </c>
      <c r="R2233" s="208" t="s">
        <v>49</v>
      </c>
      <c r="S2233" s="208" t="s">
        <v>36</v>
      </c>
      <c r="T2233" s="208" t="s">
        <v>65</v>
      </c>
      <c r="U2233" s="208" t="s">
        <v>66</v>
      </c>
      <c r="V2233" s="208" t="s">
        <v>99</v>
      </c>
      <c r="W2233" s="208" t="s">
        <v>51</v>
      </c>
      <c r="X2233" s="34">
        <v>570000</v>
      </c>
      <c r="Y2233" s="215" t="str">
        <f t="shared" si="439"/>
        <v>1.13</v>
      </c>
      <c r="Z2233" s="26">
        <f t="shared" si="441"/>
        <v>570000</v>
      </c>
      <c r="AA2233" s="208">
        <v>1.17</v>
      </c>
      <c r="AB2233" s="35">
        <f t="shared" si="438"/>
        <v>590176.99115044251</v>
      </c>
      <c r="AC2233" s="27">
        <f t="shared" si="431"/>
        <v>111425.41592920355</v>
      </c>
      <c r="AD2233" s="212">
        <v>0.1888</v>
      </c>
      <c r="AE2233" s="211">
        <f t="shared" si="432"/>
        <v>0</v>
      </c>
      <c r="AF2233" s="211" t="str">
        <f>IF(AND(COUNTIFS($J$18:J2233,J2233)=1,AE2233=1),1,"")</f>
        <v/>
      </c>
      <c r="AG2233" s="211">
        <f>IF(C2233="","",IF(AND(COUNTIFS($J$18:J2233,J2233)=1,C2233&lt;&gt;""),1,""))</f>
        <v>1</v>
      </c>
      <c r="AH2233" s="211">
        <f>IF(G2233="","",IF(AND(COUNTIFS($J$18:J2233,J2233)=1,G2233&lt;&gt;""),1,""))</f>
        <v>1</v>
      </c>
      <c r="AI2233" s="28">
        <f t="shared" si="433"/>
        <v>36480247.665929191</v>
      </c>
      <c r="AJ2233" s="28">
        <f t="shared" si="434"/>
        <v>5330996.6372757507</v>
      </c>
      <c r="AK2233" s="29">
        <f t="shared" si="435"/>
        <v>0.14613378412599559</v>
      </c>
      <c r="AL2233" s="210"/>
      <c r="AM2233" s="210"/>
      <c r="AN2233" s="210"/>
      <c r="AO2233" s="210"/>
      <c r="AP2233" s="45" t="str">
        <f t="shared" si="436"/>
        <v>20227</v>
      </c>
      <c r="AQ2233" s="45" t="str">
        <f t="shared" si="437"/>
        <v>20227RMB</v>
      </c>
    </row>
    <row r="2234" spans="1:43" s="15" customFormat="1">
      <c r="A2234" s="208" t="s">
        <v>41</v>
      </c>
      <c r="B2234" s="209">
        <v>2022</v>
      </c>
      <c r="C2234" s="209">
        <v>6</v>
      </c>
      <c r="D2234" s="57" t="str">
        <f t="shared" si="440"/>
        <v>Q1</v>
      </c>
      <c r="E2234" s="208" t="s">
        <v>41</v>
      </c>
      <c r="F2234" s="209">
        <v>2022</v>
      </c>
      <c r="G2234" s="209">
        <v>7</v>
      </c>
      <c r="H2234" s="213"/>
      <c r="I2234" s="57" t="str">
        <f t="shared" si="429"/>
        <v>Q2</v>
      </c>
      <c r="J2234" s="204" t="s">
        <v>2169</v>
      </c>
      <c r="K2234" s="213" t="s">
        <v>2170</v>
      </c>
      <c r="L2234" s="210" t="s">
        <v>55</v>
      </c>
      <c r="M2234" s="208" t="s">
        <v>47</v>
      </c>
      <c r="N2234" s="208">
        <v>1</v>
      </c>
      <c r="O2234" s="208"/>
      <c r="P2234" s="57" t="str">
        <f t="shared" si="430"/>
        <v>MAIN UNIT</v>
      </c>
      <c r="Q2234" s="208" t="s">
        <v>56</v>
      </c>
      <c r="R2234" s="208" t="s">
        <v>49</v>
      </c>
      <c r="S2234" s="208" t="s">
        <v>39</v>
      </c>
      <c r="T2234" s="208" t="s">
        <v>388</v>
      </c>
      <c r="U2234" s="208" t="s">
        <v>1013</v>
      </c>
      <c r="V2234" s="208" t="s">
        <v>132</v>
      </c>
      <c r="W2234" s="208" t="s">
        <v>51</v>
      </c>
      <c r="X2234" s="34">
        <v>500000</v>
      </c>
      <c r="Y2234" s="215" t="str">
        <f t="shared" si="439"/>
        <v>1.13</v>
      </c>
      <c r="Z2234" s="26">
        <f t="shared" si="441"/>
        <v>500000</v>
      </c>
      <c r="AA2234" s="208">
        <v>1.17</v>
      </c>
      <c r="AB2234" s="35">
        <f t="shared" si="438"/>
        <v>517699.11504424782</v>
      </c>
      <c r="AC2234" s="27">
        <f t="shared" si="431"/>
        <v>75687.610619469036</v>
      </c>
      <c r="AD2234" s="212">
        <v>0.1462</v>
      </c>
      <c r="AE2234" s="211">
        <f t="shared" si="432"/>
        <v>1</v>
      </c>
      <c r="AF2234" s="211">
        <f>IF(AND(COUNTIFS($J$18:J2234,J2234)=1,AE2234=1),1,"")</f>
        <v>1</v>
      </c>
      <c r="AG2234" s="211">
        <f>IF(C2234="","",IF(AND(COUNTIFS($J$18:J2234,J2234)=1,C2234&lt;&gt;""),1,""))</f>
        <v>1</v>
      </c>
      <c r="AH2234" s="211">
        <f>IF(G2234="","",IF(AND(COUNTIFS($J$18:J2234,J2234)=1,G2234&lt;&gt;""),1,""))</f>
        <v>1</v>
      </c>
      <c r="AI2234" s="28">
        <f t="shared" si="433"/>
        <v>36480247.665929191</v>
      </c>
      <c r="AJ2234" s="28">
        <f t="shared" si="434"/>
        <v>5330996.6372757507</v>
      </c>
      <c r="AK2234" s="29">
        <f t="shared" si="435"/>
        <v>0.14613378412599559</v>
      </c>
      <c r="AL2234" s="210"/>
      <c r="AM2234" s="210"/>
      <c r="AN2234" s="210"/>
      <c r="AO2234" s="210"/>
      <c r="AP2234" s="45" t="str">
        <f t="shared" si="436"/>
        <v>20227</v>
      </c>
      <c r="AQ2234" s="45" t="str">
        <f t="shared" si="437"/>
        <v>20227RMB</v>
      </c>
    </row>
    <row r="2235" spans="1:43" s="15" customFormat="1">
      <c r="A2235" s="208" t="s">
        <v>41</v>
      </c>
      <c r="B2235" s="209">
        <v>2022</v>
      </c>
      <c r="C2235" s="209">
        <v>7</v>
      </c>
      <c r="D2235" s="57" t="str">
        <f t="shared" si="440"/>
        <v>Q2</v>
      </c>
      <c r="E2235" s="208" t="s">
        <v>41</v>
      </c>
      <c r="F2235" s="209">
        <v>2022</v>
      </c>
      <c r="G2235" s="209">
        <v>7</v>
      </c>
      <c r="H2235" s="213"/>
      <c r="I2235" s="57" t="str">
        <f t="shared" si="429"/>
        <v>Q2</v>
      </c>
      <c r="J2235" s="204" t="s">
        <v>2171</v>
      </c>
      <c r="K2235" s="213" t="s">
        <v>610</v>
      </c>
      <c r="L2235" s="210" t="s">
        <v>79</v>
      </c>
      <c r="M2235" s="208" t="s">
        <v>47</v>
      </c>
      <c r="N2235" s="208">
        <v>1</v>
      </c>
      <c r="O2235" s="208"/>
      <c r="P2235" s="57" t="str">
        <f t="shared" si="430"/>
        <v>MAIN UNIT</v>
      </c>
      <c r="Q2235" s="208" t="s">
        <v>48</v>
      </c>
      <c r="R2235" s="208" t="s">
        <v>49</v>
      </c>
      <c r="S2235" s="208" t="s">
        <v>36</v>
      </c>
      <c r="T2235" s="208" t="s">
        <v>65</v>
      </c>
      <c r="U2235" s="208" t="s">
        <v>66</v>
      </c>
      <c r="V2235" s="208" t="s">
        <v>290</v>
      </c>
      <c r="W2235" s="208" t="s">
        <v>51</v>
      </c>
      <c r="X2235" s="34">
        <v>750000</v>
      </c>
      <c r="Y2235" s="215" t="str">
        <f t="shared" si="439"/>
        <v>1.13</v>
      </c>
      <c r="Z2235" s="26">
        <f t="shared" si="441"/>
        <v>750000</v>
      </c>
      <c r="AA2235" s="208">
        <v>1.17</v>
      </c>
      <c r="AB2235" s="35">
        <f t="shared" si="438"/>
        <v>776548.67256637174</v>
      </c>
      <c r="AC2235" s="27">
        <f t="shared" si="431"/>
        <v>143506.19469026549</v>
      </c>
      <c r="AD2235" s="212">
        <v>0.18479999999999999</v>
      </c>
      <c r="AE2235" s="211">
        <f t="shared" si="432"/>
        <v>0</v>
      </c>
      <c r="AF2235" s="211" t="str">
        <f>IF(AND(COUNTIFS($J$18:J2235,J2235)=1,AE2235=1),1,"")</f>
        <v/>
      </c>
      <c r="AG2235" s="211">
        <f>IF(C2235="","",IF(AND(COUNTIFS($J$18:J2235,J2235)=1,C2235&lt;&gt;""),1,""))</f>
        <v>1</v>
      </c>
      <c r="AH2235" s="211">
        <f>IF(G2235="","",IF(AND(COUNTIFS($J$18:J2235,J2235)=1,G2235&lt;&gt;""),1,""))</f>
        <v>1</v>
      </c>
      <c r="AI2235" s="28">
        <f t="shared" si="433"/>
        <v>36480247.665929191</v>
      </c>
      <c r="AJ2235" s="28">
        <f t="shared" si="434"/>
        <v>5330996.6372757507</v>
      </c>
      <c r="AK2235" s="29">
        <f t="shared" si="435"/>
        <v>0.14613378412599559</v>
      </c>
      <c r="AL2235" s="210"/>
      <c r="AM2235" s="210"/>
      <c r="AN2235" s="210"/>
      <c r="AO2235" s="210"/>
      <c r="AP2235" s="45" t="str">
        <f t="shared" si="436"/>
        <v>20227</v>
      </c>
      <c r="AQ2235" s="45" t="str">
        <f t="shared" si="437"/>
        <v>20227RMB</v>
      </c>
    </row>
    <row r="2236" spans="1:43" s="15" customFormat="1">
      <c r="A2236" s="208" t="s">
        <v>41</v>
      </c>
      <c r="B2236" s="209">
        <v>2022</v>
      </c>
      <c r="C2236" s="209">
        <v>7</v>
      </c>
      <c r="D2236" s="57" t="str">
        <f t="shared" si="440"/>
        <v>Q2</v>
      </c>
      <c r="E2236" s="208" t="s">
        <v>41</v>
      </c>
      <c r="F2236" s="209">
        <v>2022</v>
      </c>
      <c r="G2236" s="209">
        <v>7</v>
      </c>
      <c r="H2236" s="213"/>
      <c r="I2236" s="57" t="str">
        <f t="shared" si="429"/>
        <v>Q2</v>
      </c>
      <c r="J2236" s="204" t="s">
        <v>2172</v>
      </c>
      <c r="K2236" s="213" t="s">
        <v>1526</v>
      </c>
      <c r="L2236" s="210" t="s">
        <v>79</v>
      </c>
      <c r="M2236" s="208" t="s">
        <v>47</v>
      </c>
      <c r="N2236" s="208">
        <v>1</v>
      </c>
      <c r="O2236" s="208"/>
      <c r="P2236" s="57" t="str">
        <f t="shared" si="430"/>
        <v>MAIN UNIT</v>
      </c>
      <c r="Q2236" s="208" t="s">
        <v>48</v>
      </c>
      <c r="R2236" s="208" t="s">
        <v>49</v>
      </c>
      <c r="S2236" s="208" t="s">
        <v>36</v>
      </c>
      <c r="T2236" s="208" t="s">
        <v>65</v>
      </c>
      <c r="U2236" s="208" t="s">
        <v>66</v>
      </c>
      <c r="V2236" s="208" t="s">
        <v>109</v>
      </c>
      <c r="W2236" s="208" t="s">
        <v>96</v>
      </c>
      <c r="X2236" s="34">
        <v>17000000</v>
      </c>
      <c r="Y2236" s="215" t="str">
        <f t="shared" si="439"/>
        <v>1</v>
      </c>
      <c r="Z2236" s="26">
        <f t="shared" si="441"/>
        <v>17000000</v>
      </c>
      <c r="AA2236" s="208">
        <v>5.8700000000000002E-2</v>
      </c>
      <c r="AB2236" s="35">
        <f t="shared" si="438"/>
        <v>997900</v>
      </c>
      <c r="AC2236" s="27">
        <f t="shared" si="431"/>
        <v>170042.16</v>
      </c>
      <c r="AD2236" s="212">
        <v>0.1704</v>
      </c>
      <c r="AE2236" s="211">
        <f t="shared" si="432"/>
        <v>0</v>
      </c>
      <c r="AF2236" s="211" t="str">
        <f>IF(AND(COUNTIFS($J$18:J2236,J2236)=1,AE2236=1),1,"")</f>
        <v/>
      </c>
      <c r="AG2236" s="211">
        <f>IF(C2236="","",IF(AND(COUNTIFS($J$18:J2236,J2236)=1,C2236&lt;&gt;""),1,""))</f>
        <v>1</v>
      </c>
      <c r="AH2236" s="211">
        <f>IF(G2236="","",IF(AND(COUNTIFS($J$18:J2236,J2236)=1,G2236&lt;&gt;""),1,""))</f>
        <v>1</v>
      </c>
      <c r="AI2236" s="28">
        <f t="shared" si="433"/>
        <v>36480247.665929191</v>
      </c>
      <c r="AJ2236" s="28">
        <f t="shared" si="434"/>
        <v>5330996.6372757507</v>
      </c>
      <c r="AK2236" s="29">
        <f t="shared" si="435"/>
        <v>0.14613378412599559</v>
      </c>
      <c r="AL2236" s="210"/>
      <c r="AM2236" s="210"/>
      <c r="AN2236" s="210"/>
      <c r="AO2236" s="210"/>
      <c r="AP2236" s="45" t="str">
        <f t="shared" si="436"/>
        <v>20227</v>
      </c>
      <c r="AQ2236" s="45" t="str">
        <f t="shared" si="437"/>
        <v>20227JPY</v>
      </c>
    </row>
    <row r="2237" spans="1:43" s="15" customFormat="1">
      <c r="A2237" s="208" t="s">
        <v>41</v>
      </c>
      <c r="B2237" s="209">
        <v>2022</v>
      </c>
      <c r="C2237" s="209">
        <v>7</v>
      </c>
      <c r="D2237" s="57" t="str">
        <f t="shared" si="440"/>
        <v>Q2</v>
      </c>
      <c r="E2237" s="208" t="s">
        <v>41</v>
      </c>
      <c r="F2237" s="209">
        <v>2022</v>
      </c>
      <c r="G2237" s="209">
        <v>7</v>
      </c>
      <c r="H2237" s="213"/>
      <c r="I2237" s="57" t="str">
        <f t="shared" si="429"/>
        <v>Q2</v>
      </c>
      <c r="J2237" s="204" t="s">
        <v>2172</v>
      </c>
      <c r="K2237" s="213" t="s">
        <v>1526</v>
      </c>
      <c r="L2237" s="210" t="s">
        <v>79</v>
      </c>
      <c r="M2237" s="208" t="s">
        <v>47</v>
      </c>
      <c r="N2237" s="208">
        <v>1</v>
      </c>
      <c r="O2237" s="208"/>
      <c r="P2237" s="57" t="str">
        <f t="shared" si="430"/>
        <v>MAIN UNIT</v>
      </c>
      <c r="Q2237" s="208" t="s">
        <v>48</v>
      </c>
      <c r="R2237" s="208" t="s">
        <v>49</v>
      </c>
      <c r="S2237" s="208" t="s">
        <v>36</v>
      </c>
      <c r="T2237" s="208" t="s">
        <v>65</v>
      </c>
      <c r="U2237" s="208" t="s">
        <v>66</v>
      </c>
      <c r="V2237" s="208" t="s">
        <v>109</v>
      </c>
      <c r="W2237" s="208" t="s">
        <v>96</v>
      </c>
      <c r="X2237" s="34">
        <v>17000000</v>
      </c>
      <c r="Y2237" s="215" t="str">
        <f t="shared" si="439"/>
        <v>1</v>
      </c>
      <c r="Z2237" s="26">
        <f t="shared" si="441"/>
        <v>17000000</v>
      </c>
      <c r="AA2237" s="208">
        <v>5.8700000000000002E-2</v>
      </c>
      <c r="AB2237" s="35">
        <f t="shared" si="438"/>
        <v>997900</v>
      </c>
      <c r="AC2237" s="27">
        <f t="shared" si="431"/>
        <v>170042.16</v>
      </c>
      <c r="AD2237" s="212">
        <v>0.1704</v>
      </c>
      <c r="AE2237" s="211">
        <f t="shared" si="432"/>
        <v>0</v>
      </c>
      <c r="AF2237" s="211" t="str">
        <f>IF(AND(COUNTIFS($J$18:J2237,J2237)=1,AE2237=1),1,"")</f>
        <v/>
      </c>
      <c r="AG2237" s="211" t="str">
        <f>IF(C2237="","",IF(AND(COUNTIFS($J$18:J2237,J2237)=1,C2237&lt;&gt;""),1,""))</f>
        <v/>
      </c>
      <c r="AH2237" s="211" t="str">
        <f>IF(G2237="","",IF(AND(COUNTIFS($J$18:J2237,J2237)=1,G2237&lt;&gt;""),1,""))</f>
        <v/>
      </c>
      <c r="AI2237" s="28">
        <f t="shared" si="433"/>
        <v>36480247.665929191</v>
      </c>
      <c r="AJ2237" s="28">
        <f t="shared" si="434"/>
        <v>5330996.6372757507</v>
      </c>
      <c r="AK2237" s="29">
        <f t="shared" si="435"/>
        <v>0.14613378412599559</v>
      </c>
      <c r="AL2237" s="210"/>
      <c r="AM2237" s="210"/>
      <c r="AN2237" s="210"/>
      <c r="AO2237" s="210"/>
      <c r="AP2237" s="45" t="str">
        <f t="shared" si="436"/>
        <v>20227</v>
      </c>
      <c r="AQ2237" s="45" t="str">
        <f t="shared" si="437"/>
        <v>20227JPY</v>
      </c>
    </row>
    <row r="2238" spans="1:43" s="15" customFormat="1">
      <c r="A2238" s="208" t="s">
        <v>41</v>
      </c>
      <c r="B2238" s="209">
        <v>2022</v>
      </c>
      <c r="C2238" s="209">
        <v>7</v>
      </c>
      <c r="D2238" s="57" t="str">
        <f t="shared" si="440"/>
        <v>Q2</v>
      </c>
      <c r="E2238" s="208" t="s">
        <v>41</v>
      </c>
      <c r="F2238" s="209">
        <v>2022</v>
      </c>
      <c r="G2238" s="209">
        <v>7</v>
      </c>
      <c r="H2238" s="213"/>
      <c r="I2238" s="57" t="str">
        <f t="shared" si="429"/>
        <v>Q2</v>
      </c>
      <c r="J2238" s="204" t="s">
        <v>2172</v>
      </c>
      <c r="K2238" s="213" t="s">
        <v>1526</v>
      </c>
      <c r="L2238" s="210" t="s">
        <v>79</v>
      </c>
      <c r="M2238" s="208" t="s">
        <v>47</v>
      </c>
      <c r="N2238" s="208">
        <v>1</v>
      </c>
      <c r="O2238" s="208"/>
      <c r="P2238" s="57" t="str">
        <f t="shared" si="430"/>
        <v>MAIN UNIT</v>
      </c>
      <c r="Q2238" s="208" t="s">
        <v>48</v>
      </c>
      <c r="R2238" s="208" t="s">
        <v>49</v>
      </c>
      <c r="S2238" s="208" t="s">
        <v>36</v>
      </c>
      <c r="T2238" s="208" t="s">
        <v>65</v>
      </c>
      <c r="U2238" s="208" t="s">
        <v>66</v>
      </c>
      <c r="V2238" s="208" t="s">
        <v>109</v>
      </c>
      <c r="W2238" s="208" t="s">
        <v>96</v>
      </c>
      <c r="X2238" s="34">
        <v>17000000</v>
      </c>
      <c r="Y2238" s="215" t="str">
        <f t="shared" si="439"/>
        <v>1</v>
      </c>
      <c r="Z2238" s="26">
        <f t="shared" si="441"/>
        <v>17000000</v>
      </c>
      <c r="AA2238" s="208">
        <v>5.8700000000000002E-2</v>
      </c>
      <c r="AB2238" s="35">
        <f t="shared" si="438"/>
        <v>997900</v>
      </c>
      <c r="AC2238" s="27">
        <f t="shared" si="431"/>
        <v>170042.16</v>
      </c>
      <c r="AD2238" s="212">
        <v>0.1704</v>
      </c>
      <c r="AE2238" s="211">
        <f t="shared" si="432"/>
        <v>0</v>
      </c>
      <c r="AF2238" s="211" t="str">
        <f>IF(AND(COUNTIFS($J$18:J2238,J2238)=1,AE2238=1),1,"")</f>
        <v/>
      </c>
      <c r="AG2238" s="211" t="str">
        <f>IF(C2238="","",IF(AND(COUNTIFS($J$18:J2238,J2238)=1,C2238&lt;&gt;""),1,""))</f>
        <v/>
      </c>
      <c r="AH2238" s="211" t="str">
        <f>IF(G2238="","",IF(AND(COUNTIFS($J$18:J2238,J2238)=1,G2238&lt;&gt;""),1,""))</f>
        <v/>
      </c>
      <c r="AI2238" s="28">
        <f t="shared" si="433"/>
        <v>36480247.665929191</v>
      </c>
      <c r="AJ2238" s="28">
        <f t="shared" si="434"/>
        <v>5330996.6372757507</v>
      </c>
      <c r="AK2238" s="29">
        <f t="shared" si="435"/>
        <v>0.14613378412599559</v>
      </c>
      <c r="AL2238" s="210"/>
      <c r="AM2238" s="210"/>
      <c r="AN2238" s="210"/>
      <c r="AO2238" s="210"/>
      <c r="AP2238" s="45" t="str">
        <f t="shared" si="436"/>
        <v>20227</v>
      </c>
      <c r="AQ2238" s="45" t="str">
        <f t="shared" si="437"/>
        <v>20227JPY</v>
      </c>
    </row>
    <row r="2239" spans="1:43" s="15" customFormat="1">
      <c r="A2239" s="208" t="s">
        <v>41</v>
      </c>
      <c r="B2239" s="209">
        <v>2022</v>
      </c>
      <c r="C2239" s="209">
        <v>7</v>
      </c>
      <c r="D2239" s="57" t="str">
        <f t="shared" si="440"/>
        <v>Q2</v>
      </c>
      <c r="E2239" s="208" t="s">
        <v>41</v>
      </c>
      <c r="F2239" s="209">
        <v>2022</v>
      </c>
      <c r="G2239" s="209">
        <v>7</v>
      </c>
      <c r="H2239" s="213"/>
      <c r="I2239" s="57" t="str">
        <f t="shared" si="429"/>
        <v>Q2</v>
      </c>
      <c r="J2239" s="204" t="s">
        <v>2172</v>
      </c>
      <c r="K2239" s="213" t="s">
        <v>1526</v>
      </c>
      <c r="L2239" s="210" t="s">
        <v>55</v>
      </c>
      <c r="M2239" s="208" t="s">
        <v>47</v>
      </c>
      <c r="N2239" s="208">
        <v>1</v>
      </c>
      <c r="O2239" s="208"/>
      <c r="P2239" s="57" t="str">
        <f t="shared" si="430"/>
        <v>MAIN UNIT</v>
      </c>
      <c r="Q2239" s="208" t="s">
        <v>48</v>
      </c>
      <c r="R2239" s="208" t="s">
        <v>49</v>
      </c>
      <c r="S2239" s="208" t="s">
        <v>36</v>
      </c>
      <c r="T2239" s="208" t="s">
        <v>65</v>
      </c>
      <c r="U2239" s="208" t="s">
        <v>66</v>
      </c>
      <c r="V2239" s="208" t="s">
        <v>109</v>
      </c>
      <c r="W2239" s="208" t="s">
        <v>96</v>
      </c>
      <c r="X2239" s="34">
        <v>12014500</v>
      </c>
      <c r="Y2239" s="215" t="str">
        <f t="shared" si="439"/>
        <v>1</v>
      </c>
      <c r="Z2239" s="26">
        <f t="shared" si="441"/>
        <v>12014500</v>
      </c>
      <c r="AA2239" s="208">
        <v>5.8700000000000002E-2</v>
      </c>
      <c r="AB2239" s="35">
        <f t="shared" si="438"/>
        <v>705251.15</v>
      </c>
      <c r="AC2239" s="27">
        <f t="shared" si="431"/>
        <v>120174.79596</v>
      </c>
      <c r="AD2239" s="212">
        <v>0.1704</v>
      </c>
      <c r="AE2239" s="211">
        <f t="shared" si="432"/>
        <v>0</v>
      </c>
      <c r="AF2239" s="211" t="str">
        <f>IF(AND(COUNTIFS($J$18:J2239,J2239)=1,AE2239=1),1,"")</f>
        <v/>
      </c>
      <c r="AG2239" s="211" t="str">
        <f>IF(C2239="","",IF(AND(COUNTIFS($J$18:J2239,J2239)=1,C2239&lt;&gt;""),1,""))</f>
        <v/>
      </c>
      <c r="AH2239" s="211" t="str">
        <f>IF(G2239="","",IF(AND(COUNTIFS($J$18:J2239,J2239)=1,G2239&lt;&gt;""),1,""))</f>
        <v/>
      </c>
      <c r="AI2239" s="28">
        <f t="shared" si="433"/>
        <v>36480247.665929191</v>
      </c>
      <c r="AJ2239" s="28">
        <f t="shared" si="434"/>
        <v>5330996.6372757507</v>
      </c>
      <c r="AK2239" s="29">
        <f t="shared" si="435"/>
        <v>0.14613378412599559</v>
      </c>
      <c r="AL2239" s="210"/>
      <c r="AM2239" s="210"/>
      <c r="AN2239" s="210"/>
      <c r="AO2239" s="210"/>
      <c r="AP2239" s="45" t="str">
        <f t="shared" si="436"/>
        <v>20227</v>
      </c>
      <c r="AQ2239" s="45" t="str">
        <f t="shared" si="437"/>
        <v>20227JPY</v>
      </c>
    </row>
    <row r="2240" spans="1:43" s="15" customFormat="1">
      <c r="A2240" s="208" t="s">
        <v>41</v>
      </c>
      <c r="B2240" s="209">
        <v>2022</v>
      </c>
      <c r="C2240" s="209">
        <v>7</v>
      </c>
      <c r="D2240" s="57" t="str">
        <f t="shared" si="440"/>
        <v>Q2</v>
      </c>
      <c r="E2240" s="208" t="s">
        <v>41</v>
      </c>
      <c r="F2240" s="209">
        <v>2022</v>
      </c>
      <c r="G2240" s="209">
        <v>7</v>
      </c>
      <c r="H2240" s="213"/>
      <c r="I2240" s="57" t="str">
        <f t="shared" si="429"/>
        <v>Q2</v>
      </c>
      <c r="J2240" s="204" t="s">
        <v>2172</v>
      </c>
      <c r="K2240" s="213" t="s">
        <v>1526</v>
      </c>
      <c r="L2240" s="210" t="s">
        <v>55</v>
      </c>
      <c r="M2240" s="208" t="s">
        <v>47</v>
      </c>
      <c r="N2240" s="208">
        <v>1</v>
      </c>
      <c r="O2240" s="208"/>
      <c r="P2240" s="57" t="str">
        <f t="shared" si="430"/>
        <v>MAIN UNIT</v>
      </c>
      <c r="Q2240" s="208" t="s">
        <v>48</v>
      </c>
      <c r="R2240" s="208" t="s">
        <v>49</v>
      </c>
      <c r="S2240" s="208" t="s">
        <v>36</v>
      </c>
      <c r="T2240" s="208" t="s">
        <v>65</v>
      </c>
      <c r="U2240" s="208" t="s">
        <v>66</v>
      </c>
      <c r="V2240" s="208" t="s">
        <v>109</v>
      </c>
      <c r="W2240" s="208" t="s">
        <v>96</v>
      </c>
      <c r="X2240" s="34">
        <v>12014500</v>
      </c>
      <c r="Y2240" s="215" t="str">
        <f t="shared" si="439"/>
        <v>1</v>
      </c>
      <c r="Z2240" s="26">
        <f t="shared" si="441"/>
        <v>12014500</v>
      </c>
      <c r="AA2240" s="208">
        <v>5.8700000000000002E-2</v>
      </c>
      <c r="AB2240" s="35">
        <f t="shared" si="438"/>
        <v>705251.15</v>
      </c>
      <c r="AC2240" s="27">
        <f t="shared" si="431"/>
        <v>120174.79596</v>
      </c>
      <c r="AD2240" s="212">
        <v>0.1704</v>
      </c>
      <c r="AE2240" s="211">
        <f t="shared" si="432"/>
        <v>0</v>
      </c>
      <c r="AF2240" s="211" t="str">
        <f>IF(AND(COUNTIFS($J$18:J2240,J2240)=1,AE2240=1),1,"")</f>
        <v/>
      </c>
      <c r="AG2240" s="211" t="str">
        <f>IF(C2240="","",IF(AND(COUNTIFS($J$18:J2240,J2240)=1,C2240&lt;&gt;""),1,""))</f>
        <v/>
      </c>
      <c r="AH2240" s="211" t="str">
        <f>IF(G2240="","",IF(AND(COUNTIFS($J$18:J2240,J2240)=1,G2240&lt;&gt;""),1,""))</f>
        <v/>
      </c>
      <c r="AI2240" s="28">
        <f t="shared" si="433"/>
        <v>36480247.665929191</v>
      </c>
      <c r="AJ2240" s="28">
        <f t="shared" si="434"/>
        <v>5330996.6372757507</v>
      </c>
      <c r="AK2240" s="29">
        <f t="shared" si="435"/>
        <v>0.14613378412599559</v>
      </c>
      <c r="AL2240" s="210"/>
      <c r="AM2240" s="210"/>
      <c r="AN2240" s="210"/>
      <c r="AO2240" s="210"/>
      <c r="AP2240" s="45" t="str">
        <f t="shared" si="436"/>
        <v>20227</v>
      </c>
      <c r="AQ2240" s="45" t="str">
        <f t="shared" si="437"/>
        <v>20227JPY</v>
      </c>
    </row>
    <row r="2241" spans="1:43" s="15" customFormat="1">
      <c r="A2241" s="208" t="s">
        <v>41</v>
      </c>
      <c r="B2241" s="209">
        <v>2022</v>
      </c>
      <c r="C2241" s="209">
        <v>7</v>
      </c>
      <c r="D2241" s="57" t="str">
        <f t="shared" si="440"/>
        <v>Q2</v>
      </c>
      <c r="E2241" s="208" t="s">
        <v>41</v>
      </c>
      <c r="F2241" s="209">
        <v>2022</v>
      </c>
      <c r="G2241" s="209">
        <v>7</v>
      </c>
      <c r="H2241" s="213"/>
      <c r="I2241" s="57" t="str">
        <f t="shared" si="429"/>
        <v>Q2</v>
      </c>
      <c r="J2241" s="204" t="s">
        <v>2172</v>
      </c>
      <c r="K2241" s="213" t="s">
        <v>1526</v>
      </c>
      <c r="L2241" s="210" t="s">
        <v>55</v>
      </c>
      <c r="M2241" s="208" t="s">
        <v>47</v>
      </c>
      <c r="N2241" s="208">
        <v>1</v>
      </c>
      <c r="O2241" s="208"/>
      <c r="P2241" s="57" t="str">
        <f t="shared" si="430"/>
        <v>MAIN UNIT</v>
      </c>
      <c r="Q2241" s="208" t="s">
        <v>48</v>
      </c>
      <c r="R2241" s="208" t="s">
        <v>49</v>
      </c>
      <c r="S2241" s="208" t="s">
        <v>36</v>
      </c>
      <c r="T2241" s="208" t="s">
        <v>65</v>
      </c>
      <c r="U2241" s="208" t="s">
        <v>66</v>
      </c>
      <c r="V2241" s="208" t="s">
        <v>109</v>
      </c>
      <c r="W2241" s="208" t="s">
        <v>96</v>
      </c>
      <c r="X2241" s="34">
        <v>12014500</v>
      </c>
      <c r="Y2241" s="215" t="str">
        <f t="shared" si="439"/>
        <v>1</v>
      </c>
      <c r="Z2241" s="26">
        <f t="shared" si="441"/>
        <v>12014500</v>
      </c>
      <c r="AA2241" s="208">
        <v>5.8700000000000002E-2</v>
      </c>
      <c r="AB2241" s="35">
        <f t="shared" si="438"/>
        <v>705251.15</v>
      </c>
      <c r="AC2241" s="27">
        <f t="shared" si="431"/>
        <v>120174.79596</v>
      </c>
      <c r="AD2241" s="212">
        <v>0.1704</v>
      </c>
      <c r="AE2241" s="211">
        <f t="shared" si="432"/>
        <v>0</v>
      </c>
      <c r="AF2241" s="211" t="str">
        <f>IF(AND(COUNTIFS($J$18:J2241,J2241)=1,AE2241=1),1,"")</f>
        <v/>
      </c>
      <c r="AG2241" s="211" t="str">
        <f>IF(C2241="","",IF(AND(COUNTIFS($J$18:J2241,J2241)=1,C2241&lt;&gt;""),1,""))</f>
        <v/>
      </c>
      <c r="AH2241" s="211" t="str">
        <f>IF(G2241="","",IF(AND(COUNTIFS($J$18:J2241,J2241)=1,G2241&lt;&gt;""),1,""))</f>
        <v/>
      </c>
      <c r="AI2241" s="28">
        <f t="shared" si="433"/>
        <v>36480247.665929191</v>
      </c>
      <c r="AJ2241" s="28">
        <f t="shared" si="434"/>
        <v>5330996.6372757507</v>
      </c>
      <c r="AK2241" s="29">
        <f t="shared" si="435"/>
        <v>0.14613378412599559</v>
      </c>
      <c r="AL2241" s="210"/>
      <c r="AM2241" s="210"/>
      <c r="AN2241" s="210"/>
      <c r="AO2241" s="210"/>
      <c r="AP2241" s="45" t="str">
        <f t="shared" si="436"/>
        <v>20227</v>
      </c>
      <c r="AQ2241" s="45" t="str">
        <f t="shared" si="437"/>
        <v>20227JPY</v>
      </c>
    </row>
    <row r="2242" spans="1:43" s="15" customFormat="1">
      <c r="A2242" s="208" t="s">
        <v>41</v>
      </c>
      <c r="B2242" s="209">
        <v>2022</v>
      </c>
      <c r="C2242" s="209">
        <v>7</v>
      </c>
      <c r="D2242" s="57" t="str">
        <f t="shared" si="440"/>
        <v>Q2</v>
      </c>
      <c r="E2242" s="208" t="s">
        <v>41</v>
      </c>
      <c r="F2242" s="209">
        <v>2022</v>
      </c>
      <c r="G2242" s="209">
        <v>7</v>
      </c>
      <c r="H2242" s="213"/>
      <c r="I2242" s="57" t="str">
        <f t="shared" ref="I2242:I2305" si="442">IFERROR(IF(F2242="","",IF(F2242="TBA","TBA",IF(F2242="Cancel","Cancel",IF(AND(G2242&gt;=10,G2242&lt;=12),"Q3",IF(AND(G2242&gt;=1,G2242&lt;=3),"Q4",IF(AND(G2242&gt;=7,G2242&lt;=9),"Q2",IF(AND(G2242&gt;=4,G2242&lt;=6),"Q1"))))))),"")</f>
        <v>Q2</v>
      </c>
      <c r="J2242" s="204" t="s">
        <v>2173</v>
      </c>
      <c r="K2242" s="213" t="s">
        <v>2174</v>
      </c>
      <c r="L2242" s="210" t="s">
        <v>55</v>
      </c>
      <c r="M2242" s="208" t="s">
        <v>47</v>
      </c>
      <c r="N2242" s="208">
        <v>1</v>
      </c>
      <c r="O2242" s="208"/>
      <c r="P2242" s="57" t="str">
        <f t="shared" ref="P2242:P2305" si="443">IF(M2242="","",IF(AND(N2242&gt;0,L2242&lt;&gt;""),"MAIN UNIT",IF(AND(O2242&gt;0,L2242&lt;&gt;""),"SERVICE/ PARTS","C66 SERVICE/OTHERS")))</f>
        <v>MAIN UNIT</v>
      </c>
      <c r="Q2242" s="208" t="s">
        <v>56</v>
      </c>
      <c r="R2242" s="208" t="s">
        <v>49</v>
      </c>
      <c r="S2242" s="208" t="s">
        <v>38</v>
      </c>
      <c r="T2242" s="208" t="s">
        <v>981</v>
      </c>
      <c r="U2242" s="208" t="s">
        <v>137</v>
      </c>
      <c r="V2242" s="208" t="s">
        <v>899</v>
      </c>
      <c r="W2242" s="208" t="s">
        <v>51</v>
      </c>
      <c r="X2242" s="34">
        <v>640000</v>
      </c>
      <c r="Y2242" s="215" t="str">
        <f t="shared" si="439"/>
        <v>1.13</v>
      </c>
      <c r="Z2242" s="26">
        <f t="shared" si="441"/>
        <v>640000</v>
      </c>
      <c r="AA2242" s="208">
        <v>1.17</v>
      </c>
      <c r="AB2242" s="35">
        <f t="shared" si="438"/>
        <v>662654.8672566372</v>
      </c>
      <c r="AC2242" s="27">
        <f t="shared" ref="AC2242:AC2305" si="444">IF(R2242&lt;&gt;"",AB2242*AD2242,"")</f>
        <v>71765.52212389381</v>
      </c>
      <c r="AD2242" s="212">
        <v>0.10829999999999999</v>
      </c>
      <c r="AE2242" s="211">
        <f t="shared" ref="AE2242:AE2305" si="445">IF(Q2242="","",IF(Q2242="Yes",1,0))</f>
        <v>1</v>
      </c>
      <c r="AF2242" s="211">
        <f>IF(AND(COUNTIFS($J$18:J2242,J2242)=1,AE2242=1),1,"")</f>
        <v>1</v>
      </c>
      <c r="AG2242" s="211">
        <f>IF(C2242="","",IF(AND(COUNTIFS($J$18:J2242,J2242)=1,C2242&lt;&gt;""),1,""))</f>
        <v>1</v>
      </c>
      <c r="AH2242" s="211">
        <f>IF(G2242="","",IF(AND(COUNTIFS($J$18:J2242,J2242)=1,G2242&lt;&gt;""),1,""))</f>
        <v>1</v>
      </c>
      <c r="AI2242" s="28">
        <f t="shared" ref="AI2242:AI2305" si="446">IF(P2242="C66 SERVICE","",SUMIFS(AB:AB,F:F,F2242,G:G,G2242,E:E,E2242))</f>
        <v>36480247.665929191</v>
      </c>
      <c r="AJ2242" s="28">
        <f t="shared" ref="AJ2242:AJ2305" si="447">IF(P2242="C66 SERVICE","",SUMIFS(AC:AC,F:F,F2242,G:G,G2242,E:E,E2242))</f>
        <v>5330996.6372757507</v>
      </c>
      <c r="AK2242" s="29">
        <f t="shared" ref="AK2242:AK2305" si="448">IF(AJ2242&gt;0,AJ2242/AI2242,"")</f>
        <v>0.14613378412599559</v>
      </c>
      <c r="AL2242" s="210"/>
      <c r="AM2242" s="210"/>
      <c r="AN2242" s="210"/>
      <c r="AO2242" s="210"/>
      <c r="AP2242" s="45" t="str">
        <f t="shared" ref="AP2242:AP2305" si="449">IF(F2242="","",F2242&amp;G2242)</f>
        <v>20227</v>
      </c>
      <c r="AQ2242" s="45" t="str">
        <f t="shared" ref="AQ2242:AQ2305" si="450">IF(W2242="","",F2242&amp;G2242&amp;W2242)</f>
        <v>20227RMB</v>
      </c>
    </row>
    <row r="2243" spans="1:43" s="15" customFormat="1" ht="26.4">
      <c r="A2243" s="208" t="s">
        <v>41</v>
      </c>
      <c r="B2243" s="209">
        <v>2022</v>
      </c>
      <c r="C2243" s="209">
        <v>6</v>
      </c>
      <c r="D2243" s="57" t="str">
        <f t="shared" si="440"/>
        <v>Q1</v>
      </c>
      <c r="E2243" s="208" t="s">
        <v>41</v>
      </c>
      <c r="F2243" s="209">
        <v>2022</v>
      </c>
      <c r="G2243" s="209">
        <v>7</v>
      </c>
      <c r="H2243" s="213"/>
      <c r="I2243" s="57" t="str">
        <f t="shared" si="442"/>
        <v>Q2</v>
      </c>
      <c r="J2243" s="204" t="s">
        <v>2175</v>
      </c>
      <c r="K2243" s="213" t="s">
        <v>1502</v>
      </c>
      <c r="L2243" s="210" t="s">
        <v>1087</v>
      </c>
      <c r="M2243" s="208" t="s">
        <v>354</v>
      </c>
      <c r="N2243" s="208">
        <v>0</v>
      </c>
      <c r="O2243" s="208">
        <v>25</v>
      </c>
      <c r="P2243" s="57" t="str">
        <f t="shared" si="443"/>
        <v>SERVICE/ PARTS</v>
      </c>
      <c r="Q2243" s="208" t="s">
        <v>48</v>
      </c>
      <c r="R2243" s="208" t="s">
        <v>49</v>
      </c>
      <c r="S2243" s="208" t="s">
        <v>37</v>
      </c>
      <c r="T2243" s="208" t="s">
        <v>75</v>
      </c>
      <c r="U2243" s="208" t="s">
        <v>58</v>
      </c>
      <c r="V2243" s="208" t="s">
        <v>59</v>
      </c>
      <c r="W2243" s="208" t="s">
        <v>51</v>
      </c>
      <c r="X2243" s="34">
        <v>556</v>
      </c>
      <c r="Y2243" s="215" t="str">
        <f t="shared" si="439"/>
        <v>1.13</v>
      </c>
      <c r="Z2243" s="26">
        <f t="shared" si="441"/>
        <v>13900</v>
      </c>
      <c r="AA2243" s="208">
        <v>1.17</v>
      </c>
      <c r="AB2243" s="35">
        <f t="shared" si="438"/>
        <v>14392.035398230089</v>
      </c>
      <c r="AC2243" s="27">
        <f t="shared" si="444"/>
        <v>3635.4281415929204</v>
      </c>
      <c r="AD2243" s="212">
        <v>0.25259999999999999</v>
      </c>
      <c r="AE2243" s="211">
        <f t="shared" si="445"/>
        <v>0</v>
      </c>
      <c r="AF2243" s="211" t="str">
        <f>IF(AND(COUNTIFS($J$18:J2243,J2243)=1,AE2243=1),1,"")</f>
        <v/>
      </c>
      <c r="AG2243" s="211">
        <f>IF(C2243="","",IF(AND(COUNTIFS($J$18:J2243,J2243)=1,C2243&lt;&gt;""),1,""))</f>
        <v>1</v>
      </c>
      <c r="AH2243" s="211">
        <f>IF(G2243="","",IF(AND(COUNTIFS($J$18:J2243,J2243)=1,G2243&lt;&gt;""),1,""))</f>
        <v>1</v>
      </c>
      <c r="AI2243" s="28">
        <f t="shared" si="446"/>
        <v>36480247.665929191</v>
      </c>
      <c r="AJ2243" s="28">
        <f t="shared" si="447"/>
        <v>5330996.6372757507</v>
      </c>
      <c r="AK2243" s="29">
        <f t="shared" si="448"/>
        <v>0.14613378412599559</v>
      </c>
      <c r="AL2243" s="210"/>
      <c r="AM2243" s="210"/>
      <c r="AN2243" s="210"/>
      <c r="AO2243" s="210"/>
      <c r="AP2243" s="45" t="str">
        <f t="shared" si="449"/>
        <v>20227</v>
      </c>
      <c r="AQ2243" s="45" t="str">
        <f t="shared" si="450"/>
        <v>20227RMB</v>
      </c>
    </row>
    <row r="2244" spans="1:43" s="15" customFormat="1" ht="26.4">
      <c r="A2244" s="208" t="s">
        <v>41</v>
      </c>
      <c r="B2244" s="209">
        <v>2022</v>
      </c>
      <c r="C2244" s="209">
        <v>6</v>
      </c>
      <c r="D2244" s="57" t="str">
        <f t="shared" si="440"/>
        <v>Q1</v>
      </c>
      <c r="E2244" s="208" t="s">
        <v>41</v>
      </c>
      <c r="F2244" s="209">
        <v>2022</v>
      </c>
      <c r="G2244" s="209">
        <v>7</v>
      </c>
      <c r="H2244" s="213"/>
      <c r="I2244" s="57" t="str">
        <f t="shared" si="442"/>
        <v>Q2</v>
      </c>
      <c r="J2244" s="204" t="s">
        <v>2175</v>
      </c>
      <c r="K2244" s="213" t="s">
        <v>1502</v>
      </c>
      <c r="L2244" s="210" t="s">
        <v>2176</v>
      </c>
      <c r="M2244" s="208" t="s">
        <v>354</v>
      </c>
      <c r="N2244" s="208">
        <v>0</v>
      </c>
      <c r="O2244" s="208">
        <v>3</v>
      </c>
      <c r="P2244" s="57" t="str">
        <f t="shared" si="443"/>
        <v>SERVICE/ PARTS</v>
      </c>
      <c r="Q2244" s="208" t="s">
        <v>48</v>
      </c>
      <c r="R2244" s="208" t="s">
        <v>49</v>
      </c>
      <c r="S2244" s="208" t="s">
        <v>37</v>
      </c>
      <c r="T2244" s="208" t="s">
        <v>75</v>
      </c>
      <c r="U2244" s="208" t="s">
        <v>58</v>
      </c>
      <c r="V2244" s="208" t="s">
        <v>59</v>
      </c>
      <c r="W2244" s="208" t="s">
        <v>51</v>
      </c>
      <c r="X2244" s="34">
        <v>1300</v>
      </c>
      <c r="Y2244" s="215" t="str">
        <f t="shared" si="439"/>
        <v>1.13</v>
      </c>
      <c r="Z2244" s="26">
        <f t="shared" si="441"/>
        <v>3900</v>
      </c>
      <c r="AA2244" s="208">
        <v>1.17</v>
      </c>
      <c r="AB2244" s="35">
        <f t="shared" si="438"/>
        <v>4038.0530973451328</v>
      </c>
      <c r="AC2244" s="27">
        <f t="shared" si="444"/>
        <v>1020.0122123893805</v>
      </c>
      <c r="AD2244" s="212">
        <v>0.25259999999999999</v>
      </c>
      <c r="AE2244" s="211">
        <f t="shared" si="445"/>
        <v>0</v>
      </c>
      <c r="AF2244" s="211" t="str">
        <f>IF(AND(COUNTIFS($J$18:J2244,J2244)=1,AE2244=1),1,"")</f>
        <v/>
      </c>
      <c r="AG2244" s="211" t="str">
        <f>IF(C2244="","",IF(AND(COUNTIFS($J$18:J2244,J2244)=1,C2244&lt;&gt;""),1,""))</f>
        <v/>
      </c>
      <c r="AH2244" s="211" t="str">
        <f>IF(G2244="","",IF(AND(COUNTIFS($J$18:J2244,J2244)=1,G2244&lt;&gt;""),1,""))</f>
        <v/>
      </c>
      <c r="AI2244" s="28">
        <f t="shared" si="446"/>
        <v>36480247.665929191</v>
      </c>
      <c r="AJ2244" s="28">
        <f t="shared" si="447"/>
        <v>5330996.6372757507</v>
      </c>
      <c r="AK2244" s="29">
        <f t="shared" si="448"/>
        <v>0.14613378412599559</v>
      </c>
      <c r="AL2244" s="210"/>
      <c r="AM2244" s="210"/>
      <c r="AN2244" s="210"/>
      <c r="AO2244" s="210"/>
      <c r="AP2244" s="45" t="str">
        <f t="shared" si="449"/>
        <v>20227</v>
      </c>
      <c r="AQ2244" s="45" t="str">
        <f t="shared" si="450"/>
        <v>20227RMB</v>
      </c>
    </row>
    <row r="2245" spans="1:43" s="15" customFormat="1">
      <c r="A2245" s="208" t="s">
        <v>41</v>
      </c>
      <c r="B2245" s="209">
        <v>2022</v>
      </c>
      <c r="C2245" s="209">
        <v>4</v>
      </c>
      <c r="D2245" s="57" t="str">
        <f t="shared" si="440"/>
        <v>Q1</v>
      </c>
      <c r="E2245" s="208" t="s">
        <v>41</v>
      </c>
      <c r="F2245" s="209">
        <v>2022</v>
      </c>
      <c r="G2245" s="209">
        <v>8</v>
      </c>
      <c r="H2245" s="213"/>
      <c r="I2245" s="57" t="str">
        <f t="shared" si="442"/>
        <v>Q2</v>
      </c>
      <c r="J2245" s="204" t="s">
        <v>2127</v>
      </c>
      <c r="K2245" s="213" t="s">
        <v>2128</v>
      </c>
      <c r="L2245" s="210" t="s">
        <v>79</v>
      </c>
      <c r="M2245" s="208" t="s">
        <v>47</v>
      </c>
      <c r="N2245" s="208">
        <v>1</v>
      </c>
      <c r="O2245" s="208"/>
      <c r="P2245" s="57" t="str">
        <f t="shared" si="443"/>
        <v>MAIN UNIT</v>
      </c>
      <c r="Q2245" s="208" t="s">
        <v>48</v>
      </c>
      <c r="R2245" s="208" t="s">
        <v>49</v>
      </c>
      <c r="S2245" s="208" t="s">
        <v>36</v>
      </c>
      <c r="T2245" s="208" t="s">
        <v>65</v>
      </c>
      <c r="U2245" s="208" t="s">
        <v>66</v>
      </c>
      <c r="V2245" s="208" t="s">
        <v>67</v>
      </c>
      <c r="W2245" s="208" t="s">
        <v>96</v>
      </c>
      <c r="X2245" s="34">
        <v>11300000</v>
      </c>
      <c r="Y2245" s="215" t="str">
        <f t="shared" si="439"/>
        <v>1</v>
      </c>
      <c r="Z2245" s="26">
        <f t="shared" si="441"/>
        <v>11300000</v>
      </c>
      <c r="AA2245" s="208">
        <v>5.96E-2</v>
      </c>
      <c r="AB2245" s="35">
        <f t="shared" si="438"/>
        <v>673480</v>
      </c>
      <c r="AC2245" s="27">
        <f t="shared" si="444"/>
        <v>34078.087999999996</v>
      </c>
      <c r="AD2245" s="212">
        <v>5.0599999999999999E-2</v>
      </c>
      <c r="AE2245" s="211">
        <f t="shared" si="445"/>
        <v>0</v>
      </c>
      <c r="AF2245" s="211" t="str">
        <f>IF(AND(COUNTIFS($J$18:J2245,J2245)=1,AE2245=1),1,"")</f>
        <v/>
      </c>
      <c r="AG2245" s="211" t="str">
        <f>IF(C2245="","",IF(AND(COUNTIFS($J$18:J2245,J2245)=1,C2245&lt;&gt;""),1,""))</f>
        <v/>
      </c>
      <c r="AH2245" s="211" t="str">
        <f>IF(G2245="","",IF(AND(COUNTIFS($J$18:J2245,J2245)=1,G2245&lt;&gt;""),1,""))</f>
        <v/>
      </c>
      <c r="AI2245" s="28">
        <f t="shared" si="446"/>
        <v>35073581.838938065</v>
      </c>
      <c r="AJ2245" s="28">
        <f t="shared" si="447"/>
        <v>5034113.9728989378</v>
      </c>
      <c r="AK2245" s="29">
        <f t="shared" si="448"/>
        <v>0.1435300790211895</v>
      </c>
      <c r="AL2245" s="210"/>
      <c r="AM2245" s="210"/>
      <c r="AN2245" s="210"/>
      <c r="AO2245" s="210"/>
      <c r="AP2245" s="45" t="str">
        <f t="shared" si="449"/>
        <v>20228</v>
      </c>
      <c r="AQ2245" s="45" t="str">
        <f t="shared" si="450"/>
        <v>20228JPY</v>
      </c>
    </row>
    <row r="2246" spans="1:43" s="15" customFormat="1">
      <c r="A2246" s="208" t="s">
        <v>41</v>
      </c>
      <c r="B2246" s="209">
        <v>2022</v>
      </c>
      <c r="C2246" s="209">
        <v>4</v>
      </c>
      <c r="D2246" s="57" t="str">
        <f t="shared" si="440"/>
        <v>Q1</v>
      </c>
      <c r="E2246" s="208" t="s">
        <v>41</v>
      </c>
      <c r="F2246" s="209">
        <v>2022</v>
      </c>
      <c r="G2246" s="209">
        <v>8</v>
      </c>
      <c r="H2246" s="213"/>
      <c r="I2246" s="57" t="str">
        <f t="shared" si="442"/>
        <v>Q2</v>
      </c>
      <c r="J2246" s="204" t="s">
        <v>2127</v>
      </c>
      <c r="K2246" s="213" t="s">
        <v>2128</v>
      </c>
      <c r="L2246" s="210" t="s">
        <v>55</v>
      </c>
      <c r="M2246" s="208" t="s">
        <v>47</v>
      </c>
      <c r="N2246" s="208">
        <v>1</v>
      </c>
      <c r="O2246" s="208"/>
      <c r="P2246" s="57" t="str">
        <f t="shared" si="443"/>
        <v>MAIN UNIT</v>
      </c>
      <c r="Q2246" s="208" t="s">
        <v>48</v>
      </c>
      <c r="R2246" s="208" t="s">
        <v>49</v>
      </c>
      <c r="S2246" s="208" t="s">
        <v>36</v>
      </c>
      <c r="T2246" s="208" t="s">
        <v>65</v>
      </c>
      <c r="U2246" s="208" t="s">
        <v>66</v>
      </c>
      <c r="V2246" s="208" t="s">
        <v>67</v>
      </c>
      <c r="W2246" s="208" t="s">
        <v>96</v>
      </c>
      <c r="X2246" s="34">
        <v>7000000</v>
      </c>
      <c r="Y2246" s="215" t="str">
        <f t="shared" si="439"/>
        <v>1</v>
      </c>
      <c r="Z2246" s="26">
        <f t="shared" si="441"/>
        <v>7000000</v>
      </c>
      <c r="AA2246" s="208">
        <v>5.96E-2</v>
      </c>
      <c r="AB2246" s="35">
        <f t="shared" si="438"/>
        <v>417200</v>
      </c>
      <c r="AC2246" s="27">
        <f t="shared" si="444"/>
        <v>21110.32</v>
      </c>
      <c r="AD2246" s="212">
        <v>5.0599999999999999E-2</v>
      </c>
      <c r="AE2246" s="211">
        <f t="shared" si="445"/>
        <v>0</v>
      </c>
      <c r="AF2246" s="211" t="str">
        <f>IF(AND(COUNTIFS($J$18:J2246,J2246)=1,AE2246=1),1,"")</f>
        <v/>
      </c>
      <c r="AG2246" s="211" t="str">
        <f>IF(C2246="","",IF(AND(COUNTIFS($J$18:J2246,J2246)=1,C2246&lt;&gt;""),1,""))</f>
        <v/>
      </c>
      <c r="AH2246" s="211" t="str">
        <f>IF(G2246="","",IF(AND(COUNTIFS($J$18:J2246,J2246)=1,G2246&lt;&gt;""),1,""))</f>
        <v/>
      </c>
      <c r="AI2246" s="28">
        <f t="shared" si="446"/>
        <v>35073581.838938065</v>
      </c>
      <c r="AJ2246" s="28">
        <f t="shared" si="447"/>
        <v>5034113.9728989378</v>
      </c>
      <c r="AK2246" s="29">
        <f t="shared" si="448"/>
        <v>0.1435300790211895</v>
      </c>
      <c r="AL2246" s="210"/>
      <c r="AM2246" s="210"/>
      <c r="AN2246" s="210"/>
      <c r="AO2246" s="210"/>
      <c r="AP2246" s="45" t="str">
        <f t="shared" si="449"/>
        <v>20228</v>
      </c>
      <c r="AQ2246" s="45" t="str">
        <f t="shared" si="450"/>
        <v>20228JPY</v>
      </c>
    </row>
    <row r="2247" spans="1:43" s="15" customFormat="1">
      <c r="A2247" s="208" t="s">
        <v>41</v>
      </c>
      <c r="B2247" s="209">
        <v>2022</v>
      </c>
      <c r="C2247" s="209">
        <v>4</v>
      </c>
      <c r="D2247" s="57" t="str">
        <f t="shared" si="440"/>
        <v>Q1</v>
      </c>
      <c r="E2247" s="208" t="s">
        <v>41</v>
      </c>
      <c r="F2247" s="209">
        <v>2022</v>
      </c>
      <c r="G2247" s="209">
        <v>8</v>
      </c>
      <c r="H2247" s="213"/>
      <c r="I2247" s="57" t="str">
        <f t="shared" si="442"/>
        <v>Q2</v>
      </c>
      <c r="J2247" s="204" t="s">
        <v>2177</v>
      </c>
      <c r="K2247" s="213" t="s">
        <v>1683</v>
      </c>
      <c r="L2247" s="210" t="s">
        <v>79</v>
      </c>
      <c r="M2247" s="208" t="s">
        <v>47</v>
      </c>
      <c r="N2247" s="208">
        <v>1</v>
      </c>
      <c r="O2247" s="208"/>
      <c r="P2247" s="57" t="str">
        <f t="shared" si="443"/>
        <v>MAIN UNIT</v>
      </c>
      <c r="Q2247" s="208" t="s">
        <v>48</v>
      </c>
      <c r="R2247" s="208" t="s">
        <v>49</v>
      </c>
      <c r="S2247" s="208" t="s">
        <v>36</v>
      </c>
      <c r="T2247" s="208" t="s">
        <v>65</v>
      </c>
      <c r="U2247" s="208" t="s">
        <v>66</v>
      </c>
      <c r="V2247" s="208" t="s">
        <v>114</v>
      </c>
      <c r="W2247" s="208" t="s">
        <v>96</v>
      </c>
      <c r="X2247" s="34">
        <v>13900000</v>
      </c>
      <c r="Y2247" s="215" t="str">
        <f t="shared" si="439"/>
        <v>1</v>
      </c>
      <c r="Z2247" s="26">
        <f t="shared" si="441"/>
        <v>13900000</v>
      </c>
      <c r="AA2247" s="208">
        <v>5.96E-2</v>
      </c>
      <c r="AB2247" s="35">
        <f t="shared" si="438"/>
        <v>828440</v>
      </c>
      <c r="AC2247" s="27">
        <f t="shared" si="444"/>
        <v>83341.063999999998</v>
      </c>
      <c r="AD2247" s="212">
        <v>0.10059999999999999</v>
      </c>
      <c r="AE2247" s="211">
        <f t="shared" si="445"/>
        <v>0</v>
      </c>
      <c r="AF2247" s="211" t="str">
        <f>IF(AND(COUNTIFS($J$18:J2247,J2247)=1,AE2247=1),1,"")</f>
        <v/>
      </c>
      <c r="AG2247" s="211">
        <f>IF(C2247="","",IF(AND(COUNTIFS($J$18:J2247,J2247)=1,C2247&lt;&gt;""),1,""))</f>
        <v>1</v>
      </c>
      <c r="AH2247" s="211">
        <f>IF(G2247="","",IF(AND(COUNTIFS($J$18:J2247,J2247)=1,G2247&lt;&gt;""),1,""))</f>
        <v>1</v>
      </c>
      <c r="AI2247" s="28">
        <f t="shared" si="446"/>
        <v>35073581.838938065</v>
      </c>
      <c r="AJ2247" s="28">
        <f t="shared" si="447"/>
        <v>5034113.9728989378</v>
      </c>
      <c r="AK2247" s="29">
        <f t="shared" si="448"/>
        <v>0.1435300790211895</v>
      </c>
      <c r="AL2247" s="210"/>
      <c r="AM2247" s="210"/>
      <c r="AN2247" s="210"/>
      <c r="AO2247" s="210"/>
      <c r="AP2247" s="45" t="str">
        <f t="shared" si="449"/>
        <v>20228</v>
      </c>
      <c r="AQ2247" s="45" t="str">
        <f t="shared" si="450"/>
        <v>20228JPY</v>
      </c>
    </row>
    <row r="2248" spans="1:43" s="15" customFormat="1">
      <c r="A2248" s="208" t="s">
        <v>41</v>
      </c>
      <c r="B2248" s="209">
        <v>2022</v>
      </c>
      <c r="C2248" s="209">
        <v>4</v>
      </c>
      <c r="D2248" s="57" t="str">
        <f t="shared" si="440"/>
        <v>Q1</v>
      </c>
      <c r="E2248" s="208" t="s">
        <v>41</v>
      </c>
      <c r="F2248" s="209">
        <v>2022</v>
      </c>
      <c r="G2248" s="209">
        <v>8</v>
      </c>
      <c r="H2248" s="213"/>
      <c r="I2248" s="57" t="str">
        <f t="shared" si="442"/>
        <v>Q2</v>
      </c>
      <c r="J2248" s="204" t="s">
        <v>2177</v>
      </c>
      <c r="K2248" s="213" t="s">
        <v>1683</v>
      </c>
      <c r="L2248" s="210" t="s">
        <v>55</v>
      </c>
      <c r="M2248" s="208" t="s">
        <v>47</v>
      </c>
      <c r="N2248" s="208">
        <v>1</v>
      </c>
      <c r="O2248" s="208"/>
      <c r="P2248" s="57" t="str">
        <f t="shared" si="443"/>
        <v>MAIN UNIT</v>
      </c>
      <c r="Q2248" s="208" t="s">
        <v>48</v>
      </c>
      <c r="R2248" s="208" t="s">
        <v>49</v>
      </c>
      <c r="S2248" s="208" t="s">
        <v>36</v>
      </c>
      <c r="T2248" s="208" t="s">
        <v>65</v>
      </c>
      <c r="U2248" s="208" t="s">
        <v>66</v>
      </c>
      <c r="V2248" s="208" t="s">
        <v>114</v>
      </c>
      <c r="W2248" s="208" t="s">
        <v>96</v>
      </c>
      <c r="X2248" s="34">
        <v>9978000</v>
      </c>
      <c r="Y2248" s="215" t="str">
        <f t="shared" si="439"/>
        <v>1</v>
      </c>
      <c r="Z2248" s="26">
        <f t="shared" si="441"/>
        <v>9978000</v>
      </c>
      <c r="AA2248" s="208">
        <v>5.96E-2</v>
      </c>
      <c r="AB2248" s="35">
        <f t="shared" si="438"/>
        <v>594688.80000000005</v>
      </c>
      <c r="AC2248" s="27">
        <f t="shared" si="444"/>
        <v>59825.69328</v>
      </c>
      <c r="AD2248" s="212">
        <v>0.10059999999999999</v>
      </c>
      <c r="AE2248" s="211">
        <f t="shared" si="445"/>
        <v>0</v>
      </c>
      <c r="AF2248" s="211" t="str">
        <f>IF(AND(COUNTIFS($J$18:J2248,J2248)=1,AE2248=1),1,"")</f>
        <v/>
      </c>
      <c r="AG2248" s="211" t="str">
        <f>IF(C2248="","",IF(AND(COUNTIFS($J$18:J2248,J2248)=1,C2248&lt;&gt;""),1,""))</f>
        <v/>
      </c>
      <c r="AH2248" s="211" t="str">
        <f>IF(G2248="","",IF(AND(COUNTIFS($J$18:J2248,J2248)=1,G2248&lt;&gt;""),1,""))</f>
        <v/>
      </c>
      <c r="AI2248" s="28">
        <f t="shared" si="446"/>
        <v>35073581.838938065</v>
      </c>
      <c r="AJ2248" s="28">
        <f t="shared" si="447"/>
        <v>5034113.9728989378</v>
      </c>
      <c r="AK2248" s="29">
        <f t="shared" si="448"/>
        <v>0.1435300790211895</v>
      </c>
      <c r="AL2248" s="210"/>
      <c r="AM2248" s="210"/>
      <c r="AN2248" s="210"/>
      <c r="AO2248" s="210"/>
      <c r="AP2248" s="45" t="str">
        <f t="shared" si="449"/>
        <v>20228</v>
      </c>
      <c r="AQ2248" s="45" t="str">
        <f t="shared" si="450"/>
        <v>20228JPY</v>
      </c>
    </row>
    <row r="2249" spans="1:43" s="15" customFormat="1">
      <c r="A2249" s="208" t="s">
        <v>41</v>
      </c>
      <c r="B2249" s="209">
        <v>2022</v>
      </c>
      <c r="C2249" s="209">
        <v>4</v>
      </c>
      <c r="D2249" s="57" t="str">
        <f t="shared" si="440"/>
        <v>Q1</v>
      </c>
      <c r="E2249" s="208" t="s">
        <v>41</v>
      </c>
      <c r="F2249" s="209">
        <v>2022</v>
      </c>
      <c r="G2249" s="209">
        <v>8</v>
      </c>
      <c r="H2249" s="213"/>
      <c r="I2249" s="57" t="str">
        <f t="shared" si="442"/>
        <v>Q2</v>
      </c>
      <c r="J2249" s="204" t="s">
        <v>2178</v>
      </c>
      <c r="K2249" s="213" t="s">
        <v>1500</v>
      </c>
      <c r="L2249" s="210" t="s">
        <v>79</v>
      </c>
      <c r="M2249" s="208" t="s">
        <v>47</v>
      </c>
      <c r="N2249" s="208">
        <v>1</v>
      </c>
      <c r="O2249" s="208"/>
      <c r="P2249" s="57" t="str">
        <f t="shared" si="443"/>
        <v>MAIN UNIT</v>
      </c>
      <c r="Q2249" s="208" t="s">
        <v>48</v>
      </c>
      <c r="R2249" s="208" t="s">
        <v>49</v>
      </c>
      <c r="S2249" s="208" t="s">
        <v>37</v>
      </c>
      <c r="T2249" s="208" t="s">
        <v>80</v>
      </c>
      <c r="U2249" s="208" t="s">
        <v>58</v>
      </c>
      <c r="V2249" s="208" t="s">
        <v>156</v>
      </c>
      <c r="W2249" s="208" t="s">
        <v>51</v>
      </c>
      <c r="X2249" s="34">
        <v>845000</v>
      </c>
      <c r="Y2249" s="215" t="str">
        <f t="shared" si="439"/>
        <v>1.13</v>
      </c>
      <c r="Z2249" s="26">
        <f t="shared" si="441"/>
        <v>845000</v>
      </c>
      <c r="AA2249" s="208">
        <v>1.163</v>
      </c>
      <c r="AB2249" s="35">
        <f t="shared" si="438"/>
        <v>869676.99115044251</v>
      </c>
      <c r="AC2249" s="27">
        <f t="shared" si="444"/>
        <v>117928.2</v>
      </c>
      <c r="AD2249" s="212">
        <v>0.1356</v>
      </c>
      <c r="AE2249" s="211">
        <f t="shared" si="445"/>
        <v>0</v>
      </c>
      <c r="AF2249" s="211" t="str">
        <f>IF(AND(COUNTIFS($J$18:J2249,J2249)=1,AE2249=1),1,"")</f>
        <v/>
      </c>
      <c r="AG2249" s="211">
        <f>IF(C2249="","",IF(AND(COUNTIFS($J$18:J2249,J2249)=1,C2249&lt;&gt;""),1,""))</f>
        <v>1</v>
      </c>
      <c r="AH2249" s="211">
        <f>IF(G2249="","",IF(AND(COUNTIFS($J$18:J2249,J2249)=1,G2249&lt;&gt;""),1,""))</f>
        <v>1</v>
      </c>
      <c r="AI2249" s="28">
        <f t="shared" si="446"/>
        <v>35073581.838938065</v>
      </c>
      <c r="AJ2249" s="28">
        <f t="shared" si="447"/>
        <v>5034113.9728989378</v>
      </c>
      <c r="AK2249" s="29">
        <f t="shared" si="448"/>
        <v>0.1435300790211895</v>
      </c>
      <c r="AL2249" s="210"/>
      <c r="AM2249" s="210"/>
      <c r="AN2249" s="210"/>
      <c r="AO2249" s="210"/>
      <c r="AP2249" s="45" t="str">
        <f t="shared" si="449"/>
        <v>20228</v>
      </c>
      <c r="AQ2249" s="45" t="str">
        <f t="shared" si="450"/>
        <v>20228RMB</v>
      </c>
    </row>
    <row r="2250" spans="1:43" s="15" customFormat="1">
      <c r="A2250" s="208" t="s">
        <v>41</v>
      </c>
      <c r="B2250" s="209">
        <v>2022</v>
      </c>
      <c r="C2250" s="209">
        <v>4</v>
      </c>
      <c r="D2250" s="57" t="str">
        <f t="shared" si="440"/>
        <v>Q1</v>
      </c>
      <c r="E2250" s="208" t="s">
        <v>41</v>
      </c>
      <c r="F2250" s="209">
        <v>2022</v>
      </c>
      <c r="G2250" s="209">
        <v>8</v>
      </c>
      <c r="H2250" s="213"/>
      <c r="I2250" s="57" t="str">
        <f t="shared" si="442"/>
        <v>Q2</v>
      </c>
      <c r="J2250" s="204" t="s">
        <v>2178</v>
      </c>
      <c r="K2250" s="213" t="s">
        <v>1500</v>
      </c>
      <c r="L2250" s="210" t="s">
        <v>79</v>
      </c>
      <c r="M2250" s="208" t="s">
        <v>47</v>
      </c>
      <c r="N2250" s="208">
        <v>1</v>
      </c>
      <c r="O2250" s="208"/>
      <c r="P2250" s="57" t="str">
        <f t="shared" si="443"/>
        <v>MAIN UNIT</v>
      </c>
      <c r="Q2250" s="208" t="s">
        <v>48</v>
      </c>
      <c r="R2250" s="208" t="s">
        <v>49</v>
      </c>
      <c r="S2250" s="208" t="s">
        <v>37</v>
      </c>
      <c r="T2250" s="208" t="s">
        <v>80</v>
      </c>
      <c r="U2250" s="208" t="s">
        <v>58</v>
      </c>
      <c r="V2250" s="208" t="s">
        <v>156</v>
      </c>
      <c r="W2250" s="208" t="s">
        <v>51</v>
      </c>
      <c r="X2250" s="34">
        <v>845000</v>
      </c>
      <c r="Y2250" s="215" t="str">
        <f t="shared" si="439"/>
        <v>1.13</v>
      </c>
      <c r="Z2250" s="26">
        <f t="shared" si="441"/>
        <v>845000</v>
      </c>
      <c r="AA2250" s="208">
        <v>1.163</v>
      </c>
      <c r="AB2250" s="35">
        <f t="shared" ref="AB2250:AB2313" si="451">IF(AND(R2250&lt;&gt;"C66",R2250&lt;&gt;""),Z2250/Y2250*AA2250,"")</f>
        <v>869676.99115044251</v>
      </c>
      <c r="AC2250" s="27">
        <f t="shared" si="444"/>
        <v>117928.2</v>
      </c>
      <c r="AD2250" s="212">
        <v>0.1356</v>
      </c>
      <c r="AE2250" s="211">
        <f t="shared" si="445"/>
        <v>0</v>
      </c>
      <c r="AF2250" s="211" t="str">
        <f>IF(AND(COUNTIFS($J$18:J2250,J2250)=1,AE2250=1),1,"")</f>
        <v/>
      </c>
      <c r="AG2250" s="211" t="str">
        <f>IF(C2250="","",IF(AND(COUNTIFS($J$18:J2250,J2250)=1,C2250&lt;&gt;""),1,""))</f>
        <v/>
      </c>
      <c r="AH2250" s="211" t="str">
        <f>IF(G2250="","",IF(AND(COUNTIFS($J$18:J2250,J2250)=1,G2250&lt;&gt;""),1,""))</f>
        <v/>
      </c>
      <c r="AI2250" s="28">
        <f t="shared" si="446"/>
        <v>35073581.838938065</v>
      </c>
      <c r="AJ2250" s="28">
        <f t="shared" si="447"/>
        <v>5034113.9728989378</v>
      </c>
      <c r="AK2250" s="29">
        <f t="shared" si="448"/>
        <v>0.1435300790211895</v>
      </c>
      <c r="AL2250" s="210"/>
      <c r="AM2250" s="210"/>
      <c r="AN2250" s="210"/>
      <c r="AO2250" s="210"/>
      <c r="AP2250" s="45" t="str">
        <f t="shared" si="449"/>
        <v>20228</v>
      </c>
      <c r="AQ2250" s="45" t="str">
        <f t="shared" si="450"/>
        <v>20228RMB</v>
      </c>
    </row>
    <row r="2251" spans="1:43" s="15" customFormat="1">
      <c r="A2251" s="208" t="s">
        <v>41</v>
      </c>
      <c r="B2251" s="209">
        <v>2022</v>
      </c>
      <c r="C2251" s="209">
        <v>4</v>
      </c>
      <c r="D2251" s="57" t="str">
        <f t="shared" si="440"/>
        <v>Q1</v>
      </c>
      <c r="E2251" s="208" t="s">
        <v>41</v>
      </c>
      <c r="F2251" s="209">
        <v>2022</v>
      </c>
      <c r="G2251" s="209">
        <v>8</v>
      </c>
      <c r="H2251" s="213"/>
      <c r="I2251" s="57" t="str">
        <f t="shared" si="442"/>
        <v>Q2</v>
      </c>
      <c r="J2251" s="204" t="s">
        <v>2178</v>
      </c>
      <c r="K2251" s="213" t="s">
        <v>1500</v>
      </c>
      <c r="L2251" s="210" t="s">
        <v>55</v>
      </c>
      <c r="M2251" s="208" t="s">
        <v>47</v>
      </c>
      <c r="N2251" s="208">
        <v>1</v>
      </c>
      <c r="O2251" s="208"/>
      <c r="P2251" s="57" t="str">
        <f t="shared" si="443"/>
        <v>MAIN UNIT</v>
      </c>
      <c r="Q2251" s="208" t="s">
        <v>48</v>
      </c>
      <c r="R2251" s="208" t="s">
        <v>49</v>
      </c>
      <c r="S2251" s="208" t="s">
        <v>37</v>
      </c>
      <c r="T2251" s="208" t="s">
        <v>80</v>
      </c>
      <c r="U2251" s="208" t="s">
        <v>58</v>
      </c>
      <c r="V2251" s="208" t="s">
        <v>156</v>
      </c>
      <c r="W2251" s="208" t="s">
        <v>51</v>
      </c>
      <c r="X2251" s="34">
        <v>500000</v>
      </c>
      <c r="Y2251" s="215" t="str">
        <f t="shared" si="439"/>
        <v>1.13</v>
      </c>
      <c r="Z2251" s="26">
        <f t="shared" si="441"/>
        <v>500000</v>
      </c>
      <c r="AA2251" s="208">
        <v>1.163</v>
      </c>
      <c r="AB2251" s="35">
        <f t="shared" si="451"/>
        <v>514601.76991150453</v>
      </c>
      <c r="AC2251" s="27">
        <f t="shared" si="444"/>
        <v>69780.000000000015</v>
      </c>
      <c r="AD2251" s="212">
        <v>0.1356</v>
      </c>
      <c r="AE2251" s="211">
        <f t="shared" si="445"/>
        <v>0</v>
      </c>
      <c r="AF2251" s="211" t="str">
        <f>IF(AND(COUNTIFS($J$18:J2251,J2251)=1,AE2251=1),1,"")</f>
        <v/>
      </c>
      <c r="AG2251" s="211" t="str">
        <f>IF(C2251="","",IF(AND(COUNTIFS($J$18:J2251,J2251)=1,C2251&lt;&gt;""),1,""))</f>
        <v/>
      </c>
      <c r="AH2251" s="211" t="str">
        <f>IF(G2251="","",IF(AND(COUNTIFS($J$18:J2251,J2251)=1,G2251&lt;&gt;""),1,""))</f>
        <v/>
      </c>
      <c r="AI2251" s="28">
        <f t="shared" si="446"/>
        <v>35073581.838938065</v>
      </c>
      <c r="AJ2251" s="28">
        <f t="shared" si="447"/>
        <v>5034113.9728989378</v>
      </c>
      <c r="AK2251" s="29">
        <f t="shared" si="448"/>
        <v>0.1435300790211895</v>
      </c>
      <c r="AL2251" s="210"/>
      <c r="AM2251" s="210"/>
      <c r="AN2251" s="210"/>
      <c r="AO2251" s="210"/>
      <c r="AP2251" s="45" t="str">
        <f t="shared" si="449"/>
        <v>20228</v>
      </c>
      <c r="AQ2251" s="45" t="str">
        <f t="shared" si="450"/>
        <v>20228RMB</v>
      </c>
    </row>
    <row r="2252" spans="1:43" s="15" customFormat="1">
      <c r="A2252" s="208" t="s">
        <v>41</v>
      </c>
      <c r="B2252" s="209">
        <v>2022</v>
      </c>
      <c r="C2252" s="209">
        <v>4</v>
      </c>
      <c r="D2252" s="57" t="str">
        <f t="shared" si="440"/>
        <v>Q1</v>
      </c>
      <c r="E2252" s="208" t="s">
        <v>41</v>
      </c>
      <c r="F2252" s="209">
        <v>2022</v>
      </c>
      <c r="G2252" s="209">
        <v>8</v>
      </c>
      <c r="H2252" s="213"/>
      <c r="I2252" s="57" t="str">
        <f t="shared" si="442"/>
        <v>Q2</v>
      </c>
      <c r="J2252" s="204" t="s">
        <v>2178</v>
      </c>
      <c r="K2252" s="213" t="s">
        <v>1500</v>
      </c>
      <c r="L2252" s="210" t="s">
        <v>55</v>
      </c>
      <c r="M2252" s="208" t="s">
        <v>47</v>
      </c>
      <c r="N2252" s="208">
        <v>1</v>
      </c>
      <c r="O2252" s="208"/>
      <c r="P2252" s="57" t="str">
        <f t="shared" si="443"/>
        <v>MAIN UNIT</v>
      </c>
      <c r="Q2252" s="208" t="s">
        <v>48</v>
      </c>
      <c r="R2252" s="208" t="s">
        <v>49</v>
      </c>
      <c r="S2252" s="208" t="s">
        <v>37</v>
      </c>
      <c r="T2252" s="208" t="s">
        <v>80</v>
      </c>
      <c r="U2252" s="208" t="s">
        <v>58</v>
      </c>
      <c r="V2252" s="208" t="s">
        <v>156</v>
      </c>
      <c r="W2252" s="208" t="s">
        <v>51</v>
      </c>
      <c r="X2252" s="34">
        <v>500000</v>
      </c>
      <c r="Y2252" s="215" t="str">
        <f t="shared" si="439"/>
        <v>1.13</v>
      </c>
      <c r="Z2252" s="26">
        <f t="shared" si="441"/>
        <v>500000</v>
      </c>
      <c r="AA2252" s="208">
        <v>1.163</v>
      </c>
      <c r="AB2252" s="35">
        <f t="shared" si="451"/>
        <v>514601.76991150453</v>
      </c>
      <c r="AC2252" s="27">
        <f t="shared" si="444"/>
        <v>69780.000000000015</v>
      </c>
      <c r="AD2252" s="212">
        <v>0.1356</v>
      </c>
      <c r="AE2252" s="211">
        <f t="shared" si="445"/>
        <v>0</v>
      </c>
      <c r="AF2252" s="211" t="str">
        <f>IF(AND(COUNTIFS($J$18:J2252,J2252)=1,AE2252=1),1,"")</f>
        <v/>
      </c>
      <c r="AG2252" s="211" t="str">
        <f>IF(C2252="","",IF(AND(COUNTIFS($J$18:J2252,J2252)=1,C2252&lt;&gt;""),1,""))</f>
        <v/>
      </c>
      <c r="AH2252" s="211" t="str">
        <f>IF(G2252="","",IF(AND(COUNTIFS($J$18:J2252,J2252)=1,G2252&lt;&gt;""),1,""))</f>
        <v/>
      </c>
      <c r="AI2252" s="28">
        <f t="shared" si="446"/>
        <v>35073581.838938065</v>
      </c>
      <c r="AJ2252" s="28">
        <f t="shared" si="447"/>
        <v>5034113.9728989378</v>
      </c>
      <c r="AK2252" s="29">
        <f t="shared" si="448"/>
        <v>0.1435300790211895</v>
      </c>
      <c r="AL2252" s="210"/>
      <c r="AM2252" s="210"/>
      <c r="AN2252" s="210"/>
      <c r="AO2252" s="210"/>
      <c r="AP2252" s="45" t="str">
        <f t="shared" si="449"/>
        <v>20228</v>
      </c>
      <c r="AQ2252" s="45" t="str">
        <f t="shared" si="450"/>
        <v>20228RMB</v>
      </c>
    </row>
    <row r="2253" spans="1:43" s="15" customFormat="1">
      <c r="A2253" s="208" t="s">
        <v>41</v>
      </c>
      <c r="B2253" s="209">
        <v>2022</v>
      </c>
      <c r="C2253" s="209">
        <v>5</v>
      </c>
      <c r="D2253" s="57" t="str">
        <f t="shared" si="440"/>
        <v>Q1</v>
      </c>
      <c r="E2253" s="208" t="s">
        <v>41</v>
      </c>
      <c r="F2253" s="209">
        <v>2022</v>
      </c>
      <c r="G2253" s="209">
        <v>8</v>
      </c>
      <c r="H2253" s="213"/>
      <c r="I2253" s="57" t="str">
        <f t="shared" si="442"/>
        <v>Q2</v>
      </c>
      <c r="J2253" s="204" t="s">
        <v>2179</v>
      </c>
      <c r="K2253" s="213" t="s">
        <v>544</v>
      </c>
      <c r="L2253" s="210" t="s">
        <v>1236</v>
      </c>
      <c r="M2253" s="208" t="s">
        <v>47</v>
      </c>
      <c r="N2253" s="208">
        <v>1</v>
      </c>
      <c r="O2253" s="208"/>
      <c r="P2253" s="57" t="str">
        <f t="shared" si="443"/>
        <v>MAIN UNIT</v>
      </c>
      <c r="Q2253" s="208" t="s">
        <v>48</v>
      </c>
      <c r="R2253" s="208" t="s">
        <v>49</v>
      </c>
      <c r="S2253" s="208" t="s">
        <v>37</v>
      </c>
      <c r="T2253" s="208" t="s">
        <v>88</v>
      </c>
      <c r="U2253" s="208" t="s">
        <v>58</v>
      </c>
      <c r="V2253" s="208" t="s">
        <v>89</v>
      </c>
      <c r="W2253" s="208" t="s">
        <v>51</v>
      </c>
      <c r="X2253" s="34">
        <v>1288000</v>
      </c>
      <c r="Y2253" s="215" t="str">
        <f t="shared" si="439"/>
        <v>1.13</v>
      </c>
      <c r="Z2253" s="26">
        <f t="shared" si="441"/>
        <v>1288000</v>
      </c>
      <c r="AA2253" s="208">
        <v>1.163</v>
      </c>
      <c r="AB2253" s="35">
        <f t="shared" si="451"/>
        <v>1325614.1592920357</v>
      </c>
      <c r="AC2253" s="27">
        <f t="shared" si="444"/>
        <v>172594.96353982307</v>
      </c>
      <c r="AD2253" s="212">
        <v>0.13020000000000001</v>
      </c>
      <c r="AE2253" s="211">
        <f t="shared" si="445"/>
        <v>0</v>
      </c>
      <c r="AF2253" s="211" t="str">
        <f>IF(AND(COUNTIFS($J$18:J2253,J2253)=1,AE2253=1),1,"")</f>
        <v/>
      </c>
      <c r="AG2253" s="211">
        <f>IF(C2253="","",IF(AND(COUNTIFS($J$18:J2253,J2253)=1,C2253&lt;&gt;""),1,""))</f>
        <v>1</v>
      </c>
      <c r="AH2253" s="211">
        <f>IF(G2253="","",IF(AND(COUNTIFS($J$18:J2253,J2253)=1,G2253&lt;&gt;""),1,""))</f>
        <v>1</v>
      </c>
      <c r="AI2253" s="28">
        <f t="shared" si="446"/>
        <v>35073581.838938065</v>
      </c>
      <c r="AJ2253" s="28">
        <f t="shared" si="447"/>
        <v>5034113.9728989378</v>
      </c>
      <c r="AK2253" s="29">
        <f t="shared" si="448"/>
        <v>0.1435300790211895</v>
      </c>
      <c r="AL2253" s="210"/>
      <c r="AM2253" s="210"/>
      <c r="AN2253" s="210"/>
      <c r="AO2253" s="210"/>
      <c r="AP2253" s="45" t="str">
        <f t="shared" si="449"/>
        <v>20228</v>
      </c>
      <c r="AQ2253" s="45" t="str">
        <f t="shared" si="450"/>
        <v>20228RMB</v>
      </c>
    </row>
    <row r="2254" spans="1:43" s="15" customFormat="1">
      <c r="A2254" s="208" t="s">
        <v>41</v>
      </c>
      <c r="B2254" s="209">
        <v>2022</v>
      </c>
      <c r="C2254" s="209">
        <v>5</v>
      </c>
      <c r="D2254" s="57" t="str">
        <f t="shared" si="440"/>
        <v>Q1</v>
      </c>
      <c r="E2254" s="208" t="s">
        <v>41</v>
      </c>
      <c r="F2254" s="209">
        <v>2022</v>
      </c>
      <c r="G2254" s="209">
        <v>8</v>
      </c>
      <c r="H2254" s="213"/>
      <c r="I2254" s="57" t="str">
        <f t="shared" si="442"/>
        <v>Q2</v>
      </c>
      <c r="J2254" s="204" t="s">
        <v>2180</v>
      </c>
      <c r="K2254" s="213" t="s">
        <v>209</v>
      </c>
      <c r="L2254" s="210" t="s">
        <v>55</v>
      </c>
      <c r="M2254" s="208" t="s">
        <v>47</v>
      </c>
      <c r="N2254" s="208">
        <v>1</v>
      </c>
      <c r="O2254" s="208"/>
      <c r="P2254" s="57" t="str">
        <f t="shared" si="443"/>
        <v>MAIN UNIT</v>
      </c>
      <c r="Q2254" s="208" t="s">
        <v>48</v>
      </c>
      <c r="R2254" s="208" t="s">
        <v>49</v>
      </c>
      <c r="S2254" s="208" t="s">
        <v>37</v>
      </c>
      <c r="T2254" s="208" t="s">
        <v>80</v>
      </c>
      <c r="U2254" s="208" t="s">
        <v>58</v>
      </c>
      <c r="V2254" s="208" t="s">
        <v>81</v>
      </c>
      <c r="W2254" s="208" t="s">
        <v>51</v>
      </c>
      <c r="X2254" s="34">
        <v>560000</v>
      </c>
      <c r="Y2254" s="215" t="str">
        <f t="shared" si="439"/>
        <v>1.13</v>
      </c>
      <c r="Z2254" s="26">
        <f t="shared" si="441"/>
        <v>560000</v>
      </c>
      <c r="AA2254" s="208">
        <v>1.163</v>
      </c>
      <c r="AB2254" s="35">
        <f t="shared" si="451"/>
        <v>576353.98230088502</v>
      </c>
      <c r="AC2254" s="27">
        <f t="shared" si="444"/>
        <v>100227.95752212391</v>
      </c>
      <c r="AD2254" s="212">
        <v>0.1739</v>
      </c>
      <c r="AE2254" s="211">
        <f t="shared" si="445"/>
        <v>0</v>
      </c>
      <c r="AF2254" s="211" t="str">
        <f>IF(AND(COUNTIFS($J$18:J2254,J2254)=1,AE2254=1),1,"")</f>
        <v/>
      </c>
      <c r="AG2254" s="211">
        <f>IF(C2254="","",IF(AND(COUNTIFS($J$18:J2254,J2254)=1,C2254&lt;&gt;""),1,""))</f>
        <v>1</v>
      </c>
      <c r="AH2254" s="211">
        <f>IF(G2254="","",IF(AND(COUNTIFS($J$18:J2254,J2254)=1,G2254&lt;&gt;""),1,""))</f>
        <v>1</v>
      </c>
      <c r="AI2254" s="28">
        <f t="shared" si="446"/>
        <v>35073581.838938065</v>
      </c>
      <c r="AJ2254" s="28">
        <f t="shared" si="447"/>
        <v>5034113.9728989378</v>
      </c>
      <c r="AK2254" s="29">
        <f t="shared" si="448"/>
        <v>0.1435300790211895</v>
      </c>
      <c r="AL2254" s="210"/>
      <c r="AM2254" s="210"/>
      <c r="AN2254" s="210"/>
      <c r="AO2254" s="210"/>
      <c r="AP2254" s="45" t="str">
        <f t="shared" si="449"/>
        <v>20228</v>
      </c>
      <c r="AQ2254" s="45" t="str">
        <f t="shared" si="450"/>
        <v>20228RMB</v>
      </c>
    </row>
    <row r="2255" spans="1:43" s="15" customFormat="1">
      <c r="A2255" s="208" t="s">
        <v>41</v>
      </c>
      <c r="B2255" s="209">
        <v>2022</v>
      </c>
      <c r="C2255" s="209">
        <v>5</v>
      </c>
      <c r="D2255" s="57" t="str">
        <f t="shared" si="440"/>
        <v>Q1</v>
      </c>
      <c r="E2255" s="208" t="s">
        <v>41</v>
      </c>
      <c r="F2255" s="209">
        <v>2022</v>
      </c>
      <c r="G2255" s="209">
        <v>8</v>
      </c>
      <c r="H2255" s="213"/>
      <c r="I2255" s="57" t="str">
        <f t="shared" si="442"/>
        <v>Q2</v>
      </c>
      <c r="J2255" s="204" t="s">
        <v>2181</v>
      </c>
      <c r="K2255" s="213" t="s">
        <v>393</v>
      </c>
      <c r="L2255" s="210" t="s">
        <v>79</v>
      </c>
      <c r="M2255" s="208" t="s">
        <v>47</v>
      </c>
      <c r="N2255" s="208">
        <v>1</v>
      </c>
      <c r="O2255" s="208"/>
      <c r="P2255" s="57" t="str">
        <f t="shared" si="443"/>
        <v>MAIN UNIT</v>
      </c>
      <c r="Q2255" s="208" t="s">
        <v>48</v>
      </c>
      <c r="R2255" s="208" t="s">
        <v>49</v>
      </c>
      <c r="S2255" s="208" t="s">
        <v>36</v>
      </c>
      <c r="T2255" s="208" t="s">
        <v>65</v>
      </c>
      <c r="U2255" s="208" t="s">
        <v>66</v>
      </c>
      <c r="V2255" s="208" t="s">
        <v>99</v>
      </c>
      <c r="W2255" s="208" t="s">
        <v>96</v>
      </c>
      <c r="X2255" s="34">
        <v>14000000</v>
      </c>
      <c r="Y2255" s="215" t="str">
        <f t="shared" si="439"/>
        <v>1</v>
      </c>
      <c r="Z2255" s="26">
        <f t="shared" si="441"/>
        <v>14000000</v>
      </c>
      <c r="AA2255" s="208">
        <v>5.96E-2</v>
      </c>
      <c r="AB2255" s="35">
        <f t="shared" si="451"/>
        <v>834400</v>
      </c>
      <c r="AC2255" s="27">
        <f t="shared" si="444"/>
        <v>110724.88</v>
      </c>
      <c r="AD2255" s="212">
        <v>0.13270000000000001</v>
      </c>
      <c r="AE2255" s="211">
        <f t="shared" si="445"/>
        <v>0</v>
      </c>
      <c r="AF2255" s="211" t="str">
        <f>IF(AND(COUNTIFS($J$18:J2255,J2255)=1,AE2255=1),1,"")</f>
        <v/>
      </c>
      <c r="AG2255" s="211">
        <f>IF(C2255="","",IF(AND(COUNTIFS($J$18:J2255,J2255)=1,C2255&lt;&gt;""),1,""))</f>
        <v>1</v>
      </c>
      <c r="AH2255" s="211">
        <f>IF(G2255="","",IF(AND(COUNTIFS($J$18:J2255,J2255)=1,G2255&lt;&gt;""),1,""))</f>
        <v>1</v>
      </c>
      <c r="AI2255" s="28">
        <f t="shared" si="446"/>
        <v>35073581.838938065</v>
      </c>
      <c r="AJ2255" s="28">
        <f t="shared" si="447"/>
        <v>5034113.9728989378</v>
      </c>
      <c r="AK2255" s="29">
        <f t="shared" si="448"/>
        <v>0.1435300790211895</v>
      </c>
      <c r="AL2255" s="210"/>
      <c r="AM2255" s="210"/>
      <c r="AN2255" s="210"/>
      <c r="AO2255" s="210"/>
      <c r="AP2255" s="45" t="str">
        <f t="shared" si="449"/>
        <v>20228</v>
      </c>
      <c r="AQ2255" s="45" t="str">
        <f t="shared" si="450"/>
        <v>20228JPY</v>
      </c>
    </row>
    <row r="2256" spans="1:43" s="15" customFormat="1">
      <c r="A2256" s="208" t="s">
        <v>41</v>
      </c>
      <c r="B2256" s="209">
        <v>2022</v>
      </c>
      <c r="C2256" s="209">
        <v>5</v>
      </c>
      <c r="D2256" s="57" t="str">
        <f t="shared" si="440"/>
        <v>Q1</v>
      </c>
      <c r="E2256" s="208" t="s">
        <v>41</v>
      </c>
      <c r="F2256" s="209">
        <v>2022</v>
      </c>
      <c r="G2256" s="209">
        <v>8</v>
      </c>
      <c r="H2256" s="213"/>
      <c r="I2256" s="57" t="str">
        <f t="shared" si="442"/>
        <v>Q2</v>
      </c>
      <c r="J2256" s="204" t="s">
        <v>2181</v>
      </c>
      <c r="K2256" s="213" t="s">
        <v>393</v>
      </c>
      <c r="L2256" s="210" t="s">
        <v>55</v>
      </c>
      <c r="M2256" s="208" t="s">
        <v>47</v>
      </c>
      <c r="N2256" s="208">
        <v>1</v>
      </c>
      <c r="O2256" s="208"/>
      <c r="P2256" s="57" t="str">
        <f t="shared" si="443"/>
        <v>MAIN UNIT</v>
      </c>
      <c r="Q2256" s="208" t="s">
        <v>48</v>
      </c>
      <c r="R2256" s="208" t="s">
        <v>49</v>
      </c>
      <c r="S2256" s="208" t="s">
        <v>36</v>
      </c>
      <c r="T2256" s="208" t="s">
        <v>65</v>
      </c>
      <c r="U2256" s="208" t="s">
        <v>66</v>
      </c>
      <c r="V2256" s="208" t="s">
        <v>99</v>
      </c>
      <c r="W2256" s="208" t="s">
        <v>96</v>
      </c>
      <c r="X2256" s="34">
        <v>10000000</v>
      </c>
      <c r="Y2256" s="215" t="str">
        <f t="shared" si="439"/>
        <v>1</v>
      </c>
      <c r="Z2256" s="26">
        <f t="shared" si="441"/>
        <v>10000000</v>
      </c>
      <c r="AA2256" s="208">
        <v>5.96E-2</v>
      </c>
      <c r="AB2256" s="35">
        <f t="shared" si="451"/>
        <v>596000</v>
      </c>
      <c r="AC2256" s="27">
        <f t="shared" si="444"/>
        <v>79089.200000000012</v>
      </c>
      <c r="AD2256" s="212">
        <v>0.13270000000000001</v>
      </c>
      <c r="AE2256" s="211">
        <f t="shared" si="445"/>
        <v>0</v>
      </c>
      <c r="AF2256" s="211" t="str">
        <f>IF(AND(COUNTIFS($J$18:J2256,J2256)=1,AE2256=1),1,"")</f>
        <v/>
      </c>
      <c r="AG2256" s="211" t="str">
        <f>IF(C2256="","",IF(AND(COUNTIFS($J$18:J2256,J2256)=1,C2256&lt;&gt;""),1,""))</f>
        <v/>
      </c>
      <c r="AH2256" s="211" t="str">
        <f>IF(G2256="","",IF(AND(COUNTIFS($J$18:J2256,J2256)=1,G2256&lt;&gt;""),1,""))</f>
        <v/>
      </c>
      <c r="AI2256" s="28">
        <f t="shared" si="446"/>
        <v>35073581.838938065</v>
      </c>
      <c r="AJ2256" s="28">
        <f t="shared" si="447"/>
        <v>5034113.9728989378</v>
      </c>
      <c r="AK2256" s="29">
        <f t="shared" si="448"/>
        <v>0.1435300790211895</v>
      </c>
      <c r="AL2256" s="210"/>
      <c r="AM2256" s="210"/>
      <c r="AN2256" s="210"/>
      <c r="AO2256" s="210"/>
      <c r="AP2256" s="45" t="str">
        <f t="shared" si="449"/>
        <v>20228</v>
      </c>
      <c r="AQ2256" s="45" t="str">
        <f t="shared" si="450"/>
        <v>20228JPY</v>
      </c>
    </row>
    <row r="2257" spans="1:43" s="15" customFormat="1">
      <c r="A2257" s="208" t="s">
        <v>41</v>
      </c>
      <c r="B2257" s="209">
        <v>2022</v>
      </c>
      <c r="C2257" s="209">
        <v>5</v>
      </c>
      <c r="D2257" s="57" t="str">
        <f t="shared" si="440"/>
        <v>Q1</v>
      </c>
      <c r="E2257" s="208" t="s">
        <v>41</v>
      </c>
      <c r="F2257" s="209">
        <v>2022</v>
      </c>
      <c r="G2257" s="209">
        <v>8</v>
      </c>
      <c r="H2257" s="213"/>
      <c r="I2257" s="57" t="str">
        <f t="shared" si="442"/>
        <v>Q2</v>
      </c>
      <c r="J2257" s="204" t="s">
        <v>2182</v>
      </c>
      <c r="K2257" s="213" t="s">
        <v>1824</v>
      </c>
      <c r="L2257" s="210" t="s">
        <v>79</v>
      </c>
      <c r="M2257" s="208" t="s">
        <v>47</v>
      </c>
      <c r="N2257" s="208">
        <v>1</v>
      </c>
      <c r="O2257" s="208"/>
      <c r="P2257" s="57" t="str">
        <f t="shared" si="443"/>
        <v>MAIN UNIT</v>
      </c>
      <c r="Q2257" s="208" t="s">
        <v>48</v>
      </c>
      <c r="R2257" s="208" t="s">
        <v>49</v>
      </c>
      <c r="S2257" s="208" t="s">
        <v>36</v>
      </c>
      <c r="T2257" s="208" t="s">
        <v>65</v>
      </c>
      <c r="U2257" s="208" t="s">
        <v>66</v>
      </c>
      <c r="V2257" s="208" t="s">
        <v>672</v>
      </c>
      <c r="W2257" s="208" t="s">
        <v>96</v>
      </c>
      <c r="X2257" s="34">
        <v>15000000</v>
      </c>
      <c r="Y2257" s="215" t="str">
        <f t="shared" si="439"/>
        <v>1</v>
      </c>
      <c r="Z2257" s="26">
        <f t="shared" si="441"/>
        <v>15000000</v>
      </c>
      <c r="AA2257" s="208">
        <v>5.96E-2</v>
      </c>
      <c r="AB2257" s="35">
        <f t="shared" si="451"/>
        <v>894000</v>
      </c>
      <c r="AC2257" s="27">
        <f t="shared" si="444"/>
        <v>122209.79999999999</v>
      </c>
      <c r="AD2257" s="212">
        <v>0.13669999999999999</v>
      </c>
      <c r="AE2257" s="211">
        <f t="shared" si="445"/>
        <v>0</v>
      </c>
      <c r="AF2257" s="211" t="str">
        <f>IF(AND(COUNTIFS($J$18:J2257,J2257)=1,AE2257=1),1,"")</f>
        <v/>
      </c>
      <c r="AG2257" s="211">
        <f>IF(C2257="","",IF(AND(COUNTIFS($J$18:J2257,J2257)=1,C2257&lt;&gt;""),1,""))</f>
        <v>1</v>
      </c>
      <c r="AH2257" s="211">
        <f>IF(G2257="","",IF(AND(COUNTIFS($J$18:J2257,J2257)=1,G2257&lt;&gt;""),1,""))</f>
        <v>1</v>
      </c>
      <c r="AI2257" s="28">
        <f t="shared" si="446"/>
        <v>35073581.838938065</v>
      </c>
      <c r="AJ2257" s="28">
        <f t="shared" si="447"/>
        <v>5034113.9728989378</v>
      </c>
      <c r="AK2257" s="29">
        <f t="shared" si="448"/>
        <v>0.1435300790211895</v>
      </c>
      <c r="AL2257" s="210"/>
      <c r="AM2257" s="210"/>
      <c r="AN2257" s="210"/>
      <c r="AO2257" s="210"/>
      <c r="AP2257" s="45" t="str">
        <f t="shared" si="449"/>
        <v>20228</v>
      </c>
      <c r="AQ2257" s="45" t="str">
        <f t="shared" si="450"/>
        <v>20228JPY</v>
      </c>
    </row>
    <row r="2258" spans="1:43" s="15" customFormat="1">
      <c r="A2258" s="208" t="s">
        <v>41</v>
      </c>
      <c r="B2258" s="209">
        <v>2022</v>
      </c>
      <c r="C2258" s="209">
        <v>5</v>
      </c>
      <c r="D2258" s="57" t="str">
        <f t="shared" si="440"/>
        <v>Q1</v>
      </c>
      <c r="E2258" s="208" t="s">
        <v>41</v>
      </c>
      <c r="F2258" s="209">
        <v>2022</v>
      </c>
      <c r="G2258" s="209">
        <v>8</v>
      </c>
      <c r="H2258" s="213"/>
      <c r="I2258" s="57" t="str">
        <f t="shared" si="442"/>
        <v>Q2</v>
      </c>
      <c r="J2258" s="204" t="s">
        <v>2182</v>
      </c>
      <c r="K2258" s="213" t="s">
        <v>1824</v>
      </c>
      <c r="L2258" s="210" t="s">
        <v>79</v>
      </c>
      <c r="M2258" s="208" t="s">
        <v>47</v>
      </c>
      <c r="N2258" s="208">
        <v>1</v>
      </c>
      <c r="O2258" s="208"/>
      <c r="P2258" s="57" t="str">
        <f t="shared" si="443"/>
        <v>MAIN UNIT</v>
      </c>
      <c r="Q2258" s="208" t="s">
        <v>48</v>
      </c>
      <c r="R2258" s="208" t="s">
        <v>49</v>
      </c>
      <c r="S2258" s="208" t="s">
        <v>36</v>
      </c>
      <c r="T2258" s="208" t="s">
        <v>65</v>
      </c>
      <c r="U2258" s="208" t="s">
        <v>66</v>
      </c>
      <c r="V2258" s="208" t="s">
        <v>672</v>
      </c>
      <c r="W2258" s="208" t="s">
        <v>96</v>
      </c>
      <c r="X2258" s="34">
        <v>15000000</v>
      </c>
      <c r="Y2258" s="215" t="str">
        <f t="shared" si="439"/>
        <v>1</v>
      </c>
      <c r="Z2258" s="26">
        <f t="shared" si="441"/>
        <v>15000000</v>
      </c>
      <c r="AA2258" s="208">
        <v>5.96E-2</v>
      </c>
      <c r="AB2258" s="35">
        <f t="shared" si="451"/>
        <v>894000</v>
      </c>
      <c r="AC2258" s="27">
        <f t="shared" si="444"/>
        <v>122209.79999999999</v>
      </c>
      <c r="AD2258" s="212">
        <v>0.13669999999999999</v>
      </c>
      <c r="AE2258" s="211">
        <f t="shared" si="445"/>
        <v>0</v>
      </c>
      <c r="AF2258" s="211" t="str">
        <f>IF(AND(COUNTIFS($J$18:J2258,J2258)=1,AE2258=1),1,"")</f>
        <v/>
      </c>
      <c r="AG2258" s="211" t="str">
        <f>IF(C2258="","",IF(AND(COUNTIFS($J$18:J2258,J2258)=1,C2258&lt;&gt;""),1,""))</f>
        <v/>
      </c>
      <c r="AH2258" s="211" t="str">
        <f>IF(G2258="","",IF(AND(COUNTIFS($J$18:J2258,J2258)=1,G2258&lt;&gt;""),1,""))</f>
        <v/>
      </c>
      <c r="AI2258" s="28">
        <f t="shared" si="446"/>
        <v>35073581.838938065</v>
      </c>
      <c r="AJ2258" s="28">
        <f t="shared" si="447"/>
        <v>5034113.9728989378</v>
      </c>
      <c r="AK2258" s="29">
        <f t="shared" si="448"/>
        <v>0.1435300790211895</v>
      </c>
      <c r="AL2258" s="210"/>
      <c r="AM2258" s="210"/>
      <c r="AN2258" s="210"/>
      <c r="AO2258" s="210"/>
      <c r="AP2258" s="45" t="str">
        <f t="shared" si="449"/>
        <v>20228</v>
      </c>
      <c r="AQ2258" s="45" t="str">
        <f t="shared" si="450"/>
        <v>20228JPY</v>
      </c>
    </row>
    <row r="2259" spans="1:43" s="15" customFormat="1">
      <c r="A2259" s="208" t="s">
        <v>41</v>
      </c>
      <c r="B2259" s="209">
        <v>2022</v>
      </c>
      <c r="C2259" s="209">
        <v>5</v>
      </c>
      <c r="D2259" s="57" t="str">
        <f t="shared" si="440"/>
        <v>Q1</v>
      </c>
      <c r="E2259" s="208" t="s">
        <v>41</v>
      </c>
      <c r="F2259" s="209">
        <v>2022</v>
      </c>
      <c r="G2259" s="209">
        <v>8</v>
      </c>
      <c r="H2259" s="213"/>
      <c r="I2259" s="57" t="str">
        <f t="shared" si="442"/>
        <v>Q2</v>
      </c>
      <c r="J2259" s="204" t="s">
        <v>2183</v>
      </c>
      <c r="K2259" s="213" t="s">
        <v>2184</v>
      </c>
      <c r="L2259" s="210" t="s">
        <v>79</v>
      </c>
      <c r="M2259" s="208" t="s">
        <v>47</v>
      </c>
      <c r="N2259" s="208">
        <v>1</v>
      </c>
      <c r="O2259" s="208"/>
      <c r="P2259" s="57" t="str">
        <f t="shared" si="443"/>
        <v>MAIN UNIT</v>
      </c>
      <c r="Q2259" s="208" t="s">
        <v>56</v>
      </c>
      <c r="R2259" s="208" t="s">
        <v>49</v>
      </c>
      <c r="S2259" s="208" t="s">
        <v>38</v>
      </c>
      <c r="T2259" s="208" t="s">
        <v>2104</v>
      </c>
      <c r="U2259" s="208" t="s">
        <v>137</v>
      </c>
      <c r="V2259" s="208" t="s">
        <v>899</v>
      </c>
      <c r="W2259" s="208" t="s">
        <v>51</v>
      </c>
      <c r="X2259" s="34">
        <v>900000</v>
      </c>
      <c r="Y2259" s="215" t="str">
        <f t="shared" si="439"/>
        <v>1.13</v>
      </c>
      <c r="Z2259" s="26">
        <f t="shared" si="441"/>
        <v>900000</v>
      </c>
      <c r="AA2259" s="208">
        <v>1.163</v>
      </c>
      <c r="AB2259" s="35">
        <f t="shared" si="451"/>
        <v>926283.18584070809</v>
      </c>
      <c r="AC2259" s="27">
        <f t="shared" si="444"/>
        <v>132921.63716814161</v>
      </c>
      <c r="AD2259" s="212">
        <v>0.14349999999999999</v>
      </c>
      <c r="AE2259" s="211">
        <f t="shared" si="445"/>
        <v>1</v>
      </c>
      <c r="AF2259" s="211">
        <f>IF(AND(COUNTIFS($J$18:J2259,J2259)=1,AE2259=1),1,"")</f>
        <v>1</v>
      </c>
      <c r="AG2259" s="211">
        <f>IF(C2259="","",IF(AND(COUNTIFS($J$18:J2259,J2259)=1,C2259&lt;&gt;""),1,""))</f>
        <v>1</v>
      </c>
      <c r="AH2259" s="211">
        <f>IF(G2259="","",IF(AND(COUNTIFS($J$18:J2259,J2259)=1,G2259&lt;&gt;""),1,""))</f>
        <v>1</v>
      </c>
      <c r="AI2259" s="28">
        <f t="shared" si="446"/>
        <v>35073581.838938065</v>
      </c>
      <c r="AJ2259" s="28">
        <f t="shared" si="447"/>
        <v>5034113.9728989378</v>
      </c>
      <c r="AK2259" s="29">
        <f t="shared" si="448"/>
        <v>0.1435300790211895</v>
      </c>
      <c r="AL2259" s="210"/>
      <c r="AM2259" s="210"/>
      <c r="AN2259" s="210"/>
      <c r="AO2259" s="210"/>
      <c r="AP2259" s="45" t="str">
        <f t="shared" si="449"/>
        <v>20228</v>
      </c>
      <c r="AQ2259" s="45" t="str">
        <f t="shared" si="450"/>
        <v>20228RMB</v>
      </c>
    </row>
    <row r="2260" spans="1:43" s="15" customFormat="1">
      <c r="A2260" s="208" t="s">
        <v>41</v>
      </c>
      <c r="B2260" s="209">
        <v>2022</v>
      </c>
      <c r="C2260" s="209">
        <v>5</v>
      </c>
      <c r="D2260" s="57" t="str">
        <f t="shared" si="440"/>
        <v>Q1</v>
      </c>
      <c r="E2260" s="208" t="s">
        <v>41</v>
      </c>
      <c r="F2260" s="209">
        <v>2022</v>
      </c>
      <c r="G2260" s="209">
        <v>8</v>
      </c>
      <c r="H2260" s="213"/>
      <c r="I2260" s="57" t="str">
        <f t="shared" si="442"/>
        <v>Q2</v>
      </c>
      <c r="J2260" s="204" t="s">
        <v>2183</v>
      </c>
      <c r="K2260" s="213" t="s">
        <v>2184</v>
      </c>
      <c r="L2260" s="210" t="s">
        <v>55</v>
      </c>
      <c r="M2260" s="208" t="s">
        <v>47</v>
      </c>
      <c r="N2260" s="208">
        <v>1</v>
      </c>
      <c r="O2260" s="208"/>
      <c r="P2260" s="57" t="str">
        <f t="shared" si="443"/>
        <v>MAIN UNIT</v>
      </c>
      <c r="Q2260" s="208" t="s">
        <v>56</v>
      </c>
      <c r="R2260" s="208" t="s">
        <v>49</v>
      </c>
      <c r="S2260" s="208" t="s">
        <v>38</v>
      </c>
      <c r="T2260" s="208" t="s">
        <v>2104</v>
      </c>
      <c r="U2260" s="208" t="s">
        <v>137</v>
      </c>
      <c r="V2260" s="208" t="s">
        <v>899</v>
      </c>
      <c r="W2260" s="208" t="s">
        <v>51</v>
      </c>
      <c r="X2260" s="34">
        <v>665000</v>
      </c>
      <c r="Y2260" s="215" t="str">
        <f t="shared" si="439"/>
        <v>1.13</v>
      </c>
      <c r="Z2260" s="26">
        <f t="shared" si="441"/>
        <v>665000</v>
      </c>
      <c r="AA2260" s="208">
        <v>1.163</v>
      </c>
      <c r="AB2260" s="35">
        <f t="shared" si="451"/>
        <v>684420.35398230096</v>
      </c>
      <c r="AC2260" s="27">
        <f t="shared" si="444"/>
        <v>98214.320796460175</v>
      </c>
      <c r="AD2260" s="212">
        <v>0.14349999999999999</v>
      </c>
      <c r="AE2260" s="211">
        <f t="shared" si="445"/>
        <v>1</v>
      </c>
      <c r="AF2260" s="211" t="str">
        <f>IF(AND(COUNTIFS($J$18:J2260,J2260)=1,AE2260=1),1,"")</f>
        <v/>
      </c>
      <c r="AG2260" s="211" t="str">
        <f>IF(C2260="","",IF(AND(COUNTIFS($J$18:J2260,J2260)=1,C2260&lt;&gt;""),1,""))</f>
        <v/>
      </c>
      <c r="AH2260" s="211" t="str">
        <f>IF(G2260="","",IF(AND(COUNTIFS($J$18:J2260,J2260)=1,G2260&lt;&gt;""),1,""))</f>
        <v/>
      </c>
      <c r="AI2260" s="28">
        <f t="shared" si="446"/>
        <v>35073581.838938065</v>
      </c>
      <c r="AJ2260" s="28">
        <f t="shared" si="447"/>
        <v>5034113.9728989378</v>
      </c>
      <c r="AK2260" s="29">
        <f t="shared" si="448"/>
        <v>0.1435300790211895</v>
      </c>
      <c r="AL2260" s="210"/>
      <c r="AM2260" s="210"/>
      <c r="AN2260" s="210"/>
      <c r="AO2260" s="210"/>
      <c r="AP2260" s="45" t="str">
        <f t="shared" si="449"/>
        <v>20228</v>
      </c>
      <c r="AQ2260" s="45" t="str">
        <f t="shared" si="450"/>
        <v>20228RMB</v>
      </c>
    </row>
    <row r="2261" spans="1:43" s="15" customFormat="1">
      <c r="A2261" s="208" t="s">
        <v>41</v>
      </c>
      <c r="B2261" s="209">
        <v>2022</v>
      </c>
      <c r="C2261" s="209">
        <v>6</v>
      </c>
      <c r="D2261" s="57" t="str">
        <f t="shared" si="440"/>
        <v>Q1</v>
      </c>
      <c r="E2261" s="208" t="s">
        <v>41</v>
      </c>
      <c r="F2261" s="209">
        <v>2022</v>
      </c>
      <c r="G2261" s="209">
        <v>8</v>
      </c>
      <c r="H2261" s="213"/>
      <c r="I2261" s="57" t="str">
        <f t="shared" si="442"/>
        <v>Q2</v>
      </c>
      <c r="J2261" s="204" t="s">
        <v>2185</v>
      </c>
      <c r="K2261" s="213" t="s">
        <v>2186</v>
      </c>
      <c r="L2261" s="210" t="s">
        <v>55</v>
      </c>
      <c r="M2261" s="208" t="s">
        <v>47</v>
      </c>
      <c r="N2261" s="208">
        <v>1</v>
      </c>
      <c r="O2261" s="208"/>
      <c r="P2261" s="57" t="str">
        <f t="shared" si="443"/>
        <v>MAIN UNIT</v>
      </c>
      <c r="Q2261" s="208" t="s">
        <v>48</v>
      </c>
      <c r="R2261" s="208" t="s">
        <v>49</v>
      </c>
      <c r="S2261" s="208" t="s">
        <v>37</v>
      </c>
      <c r="T2261" s="208" t="s">
        <v>155</v>
      </c>
      <c r="U2261" s="208" t="s">
        <v>76</v>
      </c>
      <c r="V2261" s="208" t="s">
        <v>71</v>
      </c>
      <c r="W2261" s="208" t="s">
        <v>51</v>
      </c>
      <c r="X2261" s="34">
        <v>460000</v>
      </c>
      <c r="Y2261" s="215" t="str">
        <f t="shared" si="439"/>
        <v>1.13</v>
      </c>
      <c r="Z2261" s="26">
        <f t="shared" si="441"/>
        <v>460000</v>
      </c>
      <c r="AA2261" s="208">
        <v>1.163</v>
      </c>
      <c r="AB2261" s="35">
        <f t="shared" si="451"/>
        <v>473433.62831858412</v>
      </c>
      <c r="AC2261" s="27">
        <f t="shared" si="444"/>
        <v>64860.407079646029</v>
      </c>
      <c r="AD2261" s="212">
        <v>0.13700000000000001</v>
      </c>
      <c r="AE2261" s="211">
        <f t="shared" si="445"/>
        <v>0</v>
      </c>
      <c r="AF2261" s="211" t="str">
        <f>IF(AND(COUNTIFS($J$18:J2261,J2261)=1,AE2261=1),1,"")</f>
        <v/>
      </c>
      <c r="AG2261" s="211">
        <f>IF(C2261="","",IF(AND(COUNTIFS($J$18:J2261,J2261)=1,C2261&lt;&gt;""),1,""))</f>
        <v>1</v>
      </c>
      <c r="AH2261" s="211">
        <f>IF(G2261="","",IF(AND(COUNTIFS($J$18:J2261,J2261)=1,G2261&lt;&gt;""),1,""))</f>
        <v>1</v>
      </c>
      <c r="AI2261" s="28">
        <f t="shared" si="446"/>
        <v>35073581.838938065</v>
      </c>
      <c r="AJ2261" s="28">
        <f t="shared" si="447"/>
        <v>5034113.9728989378</v>
      </c>
      <c r="AK2261" s="29">
        <f t="shared" si="448"/>
        <v>0.1435300790211895</v>
      </c>
      <c r="AL2261" s="210"/>
      <c r="AM2261" s="210"/>
      <c r="AN2261" s="210"/>
      <c r="AO2261" s="210"/>
      <c r="AP2261" s="45" t="str">
        <f t="shared" si="449"/>
        <v>20228</v>
      </c>
      <c r="AQ2261" s="45" t="str">
        <f t="shared" si="450"/>
        <v>20228RMB</v>
      </c>
    </row>
    <row r="2262" spans="1:43" s="15" customFormat="1">
      <c r="A2262" s="208" t="s">
        <v>41</v>
      </c>
      <c r="B2262" s="209">
        <v>2022</v>
      </c>
      <c r="C2262" s="209">
        <v>6</v>
      </c>
      <c r="D2262" s="57" t="str">
        <f t="shared" si="440"/>
        <v>Q1</v>
      </c>
      <c r="E2262" s="208" t="s">
        <v>41</v>
      </c>
      <c r="F2262" s="209">
        <v>2022</v>
      </c>
      <c r="G2262" s="209">
        <v>8</v>
      </c>
      <c r="H2262" s="213"/>
      <c r="I2262" s="57" t="str">
        <f t="shared" si="442"/>
        <v>Q2</v>
      </c>
      <c r="J2262" s="204" t="s">
        <v>2187</v>
      </c>
      <c r="K2262" s="213" t="s">
        <v>154</v>
      </c>
      <c r="L2262" s="210" t="s">
        <v>55</v>
      </c>
      <c r="M2262" s="208" t="s">
        <v>47</v>
      </c>
      <c r="N2262" s="208">
        <v>1</v>
      </c>
      <c r="O2262" s="208"/>
      <c r="P2262" s="57" t="str">
        <f t="shared" si="443"/>
        <v>MAIN UNIT</v>
      </c>
      <c r="Q2262" s="208" t="s">
        <v>48</v>
      </c>
      <c r="R2262" s="208" t="s">
        <v>49</v>
      </c>
      <c r="S2262" s="208" t="s">
        <v>37</v>
      </c>
      <c r="T2262" s="208" t="s">
        <v>80</v>
      </c>
      <c r="U2262" s="208" t="s">
        <v>58</v>
      </c>
      <c r="V2262" s="208" t="s">
        <v>156</v>
      </c>
      <c r="W2262" s="208" t="s">
        <v>51</v>
      </c>
      <c r="X2262" s="34">
        <v>497000</v>
      </c>
      <c r="Y2262" s="215" t="str">
        <f t="shared" si="439"/>
        <v>1.13</v>
      </c>
      <c r="Z2262" s="26">
        <f t="shared" si="441"/>
        <v>497000</v>
      </c>
      <c r="AA2262" s="208">
        <v>1.163</v>
      </c>
      <c r="AB2262" s="35">
        <f t="shared" si="451"/>
        <v>511514.15929203545</v>
      </c>
      <c r="AC2262" s="27">
        <f t="shared" si="444"/>
        <v>82762.990973451335</v>
      </c>
      <c r="AD2262" s="212">
        <v>0.1618</v>
      </c>
      <c r="AE2262" s="211">
        <f t="shared" si="445"/>
        <v>0</v>
      </c>
      <c r="AF2262" s="211" t="str">
        <f>IF(AND(COUNTIFS($J$18:J2262,J2262)=1,AE2262=1),1,"")</f>
        <v/>
      </c>
      <c r="AG2262" s="211">
        <f>IF(C2262="","",IF(AND(COUNTIFS($J$18:J2262,J2262)=1,C2262&lt;&gt;""),1,""))</f>
        <v>1</v>
      </c>
      <c r="AH2262" s="211">
        <f>IF(G2262="","",IF(AND(COUNTIFS($J$18:J2262,J2262)=1,G2262&lt;&gt;""),1,""))</f>
        <v>1</v>
      </c>
      <c r="AI2262" s="28">
        <f t="shared" si="446"/>
        <v>35073581.838938065</v>
      </c>
      <c r="AJ2262" s="28">
        <f t="shared" si="447"/>
        <v>5034113.9728989378</v>
      </c>
      <c r="AK2262" s="29">
        <f t="shared" si="448"/>
        <v>0.1435300790211895</v>
      </c>
      <c r="AL2262" s="210"/>
      <c r="AM2262" s="210"/>
      <c r="AN2262" s="210"/>
      <c r="AO2262" s="210"/>
      <c r="AP2262" s="45" t="str">
        <f t="shared" si="449"/>
        <v>20228</v>
      </c>
      <c r="AQ2262" s="45" t="str">
        <f t="shared" si="450"/>
        <v>20228RMB</v>
      </c>
    </row>
    <row r="2263" spans="1:43" s="15" customFormat="1">
      <c r="A2263" s="208" t="s">
        <v>41</v>
      </c>
      <c r="B2263" s="209">
        <v>2022</v>
      </c>
      <c r="C2263" s="209">
        <v>6</v>
      </c>
      <c r="D2263" s="57" t="str">
        <f t="shared" si="440"/>
        <v>Q1</v>
      </c>
      <c r="E2263" s="208" t="s">
        <v>41</v>
      </c>
      <c r="F2263" s="209">
        <v>2022</v>
      </c>
      <c r="G2263" s="209">
        <v>8</v>
      </c>
      <c r="H2263" s="213"/>
      <c r="I2263" s="57" t="str">
        <f t="shared" si="442"/>
        <v>Q2</v>
      </c>
      <c r="J2263" s="204" t="s">
        <v>2187</v>
      </c>
      <c r="K2263" s="213" t="s">
        <v>154</v>
      </c>
      <c r="L2263" s="210" t="s">
        <v>55</v>
      </c>
      <c r="M2263" s="208" t="s">
        <v>47</v>
      </c>
      <c r="N2263" s="208">
        <v>1</v>
      </c>
      <c r="O2263" s="208"/>
      <c r="P2263" s="57" t="str">
        <f t="shared" si="443"/>
        <v>MAIN UNIT</v>
      </c>
      <c r="Q2263" s="208" t="s">
        <v>48</v>
      </c>
      <c r="R2263" s="208" t="s">
        <v>49</v>
      </c>
      <c r="S2263" s="208" t="s">
        <v>37</v>
      </c>
      <c r="T2263" s="208" t="s">
        <v>80</v>
      </c>
      <c r="U2263" s="208" t="s">
        <v>58</v>
      </c>
      <c r="V2263" s="208" t="s">
        <v>156</v>
      </c>
      <c r="W2263" s="208" t="s">
        <v>51</v>
      </c>
      <c r="X2263" s="34">
        <v>497000</v>
      </c>
      <c r="Y2263" s="215" t="str">
        <f t="shared" si="439"/>
        <v>1.13</v>
      </c>
      <c r="Z2263" s="26">
        <f t="shared" si="441"/>
        <v>497000</v>
      </c>
      <c r="AA2263" s="208">
        <v>1.163</v>
      </c>
      <c r="AB2263" s="35">
        <f t="shared" si="451"/>
        <v>511514.15929203545</v>
      </c>
      <c r="AC2263" s="27">
        <f t="shared" si="444"/>
        <v>82762.990973451335</v>
      </c>
      <c r="AD2263" s="212">
        <v>0.1618</v>
      </c>
      <c r="AE2263" s="211">
        <f t="shared" si="445"/>
        <v>0</v>
      </c>
      <c r="AF2263" s="211" t="str">
        <f>IF(AND(COUNTIFS($J$18:J2263,J2263)=1,AE2263=1),1,"")</f>
        <v/>
      </c>
      <c r="AG2263" s="211" t="str">
        <f>IF(C2263="","",IF(AND(COUNTIFS($J$18:J2263,J2263)=1,C2263&lt;&gt;""),1,""))</f>
        <v/>
      </c>
      <c r="AH2263" s="211" t="str">
        <f>IF(G2263="","",IF(AND(COUNTIFS($J$18:J2263,J2263)=1,G2263&lt;&gt;""),1,""))</f>
        <v/>
      </c>
      <c r="AI2263" s="28">
        <f t="shared" si="446"/>
        <v>35073581.838938065</v>
      </c>
      <c r="AJ2263" s="28">
        <f t="shared" si="447"/>
        <v>5034113.9728989378</v>
      </c>
      <c r="AK2263" s="29">
        <f t="shared" si="448"/>
        <v>0.1435300790211895</v>
      </c>
      <c r="AL2263" s="210"/>
      <c r="AM2263" s="210"/>
      <c r="AN2263" s="210"/>
      <c r="AO2263" s="210"/>
      <c r="AP2263" s="45" t="str">
        <f t="shared" si="449"/>
        <v>20228</v>
      </c>
      <c r="AQ2263" s="45" t="str">
        <f t="shared" si="450"/>
        <v>20228RMB</v>
      </c>
    </row>
    <row r="2264" spans="1:43" s="15" customFormat="1">
      <c r="A2264" s="208" t="s">
        <v>41</v>
      </c>
      <c r="B2264" s="209">
        <v>2022</v>
      </c>
      <c r="C2264" s="209">
        <v>6</v>
      </c>
      <c r="D2264" s="57" t="str">
        <f t="shared" si="440"/>
        <v>Q1</v>
      </c>
      <c r="E2264" s="208" t="s">
        <v>41</v>
      </c>
      <c r="F2264" s="209">
        <v>2022</v>
      </c>
      <c r="G2264" s="209">
        <v>8</v>
      </c>
      <c r="H2264" s="213"/>
      <c r="I2264" s="57" t="str">
        <f t="shared" si="442"/>
        <v>Q2</v>
      </c>
      <c r="J2264" s="204" t="s">
        <v>2187</v>
      </c>
      <c r="K2264" s="213" t="s">
        <v>154</v>
      </c>
      <c r="L2264" s="210" t="s">
        <v>79</v>
      </c>
      <c r="M2264" s="208" t="s">
        <v>47</v>
      </c>
      <c r="N2264" s="208">
        <v>1</v>
      </c>
      <c r="O2264" s="208"/>
      <c r="P2264" s="57" t="str">
        <f t="shared" si="443"/>
        <v>MAIN UNIT</v>
      </c>
      <c r="Q2264" s="208" t="s">
        <v>48</v>
      </c>
      <c r="R2264" s="208" t="s">
        <v>49</v>
      </c>
      <c r="S2264" s="208" t="s">
        <v>37</v>
      </c>
      <c r="T2264" s="208" t="s">
        <v>80</v>
      </c>
      <c r="U2264" s="208" t="s">
        <v>58</v>
      </c>
      <c r="V2264" s="208" t="s">
        <v>156</v>
      </c>
      <c r="W2264" s="208" t="s">
        <v>51</v>
      </c>
      <c r="X2264" s="34">
        <v>956030</v>
      </c>
      <c r="Y2264" s="215" t="str">
        <f t="shared" si="439"/>
        <v>1.13</v>
      </c>
      <c r="Z2264" s="26">
        <f t="shared" si="441"/>
        <v>956030</v>
      </c>
      <c r="AA2264" s="208">
        <v>1.163</v>
      </c>
      <c r="AB2264" s="35">
        <f t="shared" si="451"/>
        <v>983949.4601769913</v>
      </c>
      <c r="AC2264" s="27">
        <f t="shared" si="444"/>
        <v>159203.02265663719</v>
      </c>
      <c r="AD2264" s="212">
        <v>0.1618</v>
      </c>
      <c r="AE2264" s="211">
        <f t="shared" si="445"/>
        <v>0</v>
      </c>
      <c r="AF2264" s="211" t="str">
        <f>IF(AND(COUNTIFS($J$18:J2264,J2264)=1,AE2264=1),1,"")</f>
        <v/>
      </c>
      <c r="AG2264" s="211" t="str">
        <f>IF(C2264="","",IF(AND(COUNTIFS($J$18:J2264,J2264)=1,C2264&lt;&gt;""),1,""))</f>
        <v/>
      </c>
      <c r="AH2264" s="211" t="str">
        <f>IF(G2264="","",IF(AND(COUNTIFS($J$18:J2264,J2264)=1,G2264&lt;&gt;""),1,""))</f>
        <v/>
      </c>
      <c r="AI2264" s="28">
        <f t="shared" si="446"/>
        <v>35073581.838938065</v>
      </c>
      <c r="AJ2264" s="28">
        <f t="shared" si="447"/>
        <v>5034113.9728989378</v>
      </c>
      <c r="AK2264" s="29">
        <f t="shared" si="448"/>
        <v>0.1435300790211895</v>
      </c>
      <c r="AL2264" s="210"/>
      <c r="AM2264" s="210"/>
      <c r="AN2264" s="210"/>
      <c r="AO2264" s="210"/>
      <c r="AP2264" s="45" t="str">
        <f t="shared" si="449"/>
        <v>20228</v>
      </c>
      <c r="AQ2264" s="45" t="str">
        <f t="shared" si="450"/>
        <v>20228RMB</v>
      </c>
    </row>
    <row r="2265" spans="1:43" s="15" customFormat="1">
      <c r="A2265" s="208" t="s">
        <v>41</v>
      </c>
      <c r="B2265" s="209">
        <v>2022</v>
      </c>
      <c r="C2265" s="209">
        <v>6</v>
      </c>
      <c r="D2265" s="57" t="str">
        <f t="shared" si="440"/>
        <v>Q1</v>
      </c>
      <c r="E2265" s="208" t="s">
        <v>41</v>
      </c>
      <c r="F2265" s="209">
        <v>2022</v>
      </c>
      <c r="G2265" s="209">
        <v>8</v>
      </c>
      <c r="H2265" s="213"/>
      <c r="I2265" s="57" t="str">
        <f t="shared" si="442"/>
        <v>Q2</v>
      </c>
      <c r="J2265" s="204" t="s">
        <v>2187</v>
      </c>
      <c r="K2265" s="213" t="s">
        <v>154</v>
      </c>
      <c r="L2265" s="210" t="s">
        <v>79</v>
      </c>
      <c r="M2265" s="208" t="s">
        <v>47</v>
      </c>
      <c r="N2265" s="208">
        <v>1</v>
      </c>
      <c r="O2265" s="208"/>
      <c r="P2265" s="57" t="str">
        <f t="shared" si="443"/>
        <v>MAIN UNIT</v>
      </c>
      <c r="Q2265" s="208" t="s">
        <v>48</v>
      </c>
      <c r="R2265" s="208" t="s">
        <v>49</v>
      </c>
      <c r="S2265" s="208" t="s">
        <v>37</v>
      </c>
      <c r="T2265" s="208" t="s">
        <v>80</v>
      </c>
      <c r="U2265" s="208" t="s">
        <v>58</v>
      </c>
      <c r="V2265" s="208" t="s">
        <v>156</v>
      </c>
      <c r="W2265" s="208" t="s">
        <v>51</v>
      </c>
      <c r="X2265" s="34">
        <v>956030</v>
      </c>
      <c r="Y2265" s="215" t="str">
        <f t="shared" si="439"/>
        <v>1.13</v>
      </c>
      <c r="Z2265" s="26">
        <f t="shared" si="441"/>
        <v>956030</v>
      </c>
      <c r="AA2265" s="208">
        <v>1.163</v>
      </c>
      <c r="AB2265" s="35">
        <f t="shared" si="451"/>
        <v>983949.4601769913</v>
      </c>
      <c r="AC2265" s="27">
        <f t="shared" si="444"/>
        <v>159203.02265663719</v>
      </c>
      <c r="AD2265" s="212">
        <v>0.1618</v>
      </c>
      <c r="AE2265" s="211">
        <f t="shared" si="445"/>
        <v>0</v>
      </c>
      <c r="AF2265" s="211" t="str">
        <f>IF(AND(COUNTIFS($J$18:J2265,J2265)=1,AE2265=1),1,"")</f>
        <v/>
      </c>
      <c r="AG2265" s="211" t="str">
        <f>IF(C2265="","",IF(AND(COUNTIFS($J$18:J2265,J2265)=1,C2265&lt;&gt;""),1,""))</f>
        <v/>
      </c>
      <c r="AH2265" s="211" t="str">
        <f>IF(G2265="","",IF(AND(COUNTIFS($J$18:J2265,J2265)=1,G2265&lt;&gt;""),1,""))</f>
        <v/>
      </c>
      <c r="AI2265" s="28">
        <f t="shared" si="446"/>
        <v>35073581.838938065</v>
      </c>
      <c r="AJ2265" s="28">
        <f t="shared" si="447"/>
        <v>5034113.9728989378</v>
      </c>
      <c r="AK2265" s="29">
        <f t="shared" si="448"/>
        <v>0.1435300790211895</v>
      </c>
      <c r="AL2265" s="210"/>
      <c r="AM2265" s="210"/>
      <c r="AN2265" s="210"/>
      <c r="AO2265" s="210"/>
      <c r="AP2265" s="45" t="str">
        <f t="shared" si="449"/>
        <v>20228</v>
      </c>
      <c r="AQ2265" s="45" t="str">
        <f t="shared" si="450"/>
        <v>20228RMB</v>
      </c>
    </row>
    <row r="2266" spans="1:43" s="15" customFormat="1">
      <c r="A2266" s="208" t="s">
        <v>41</v>
      </c>
      <c r="B2266" s="209">
        <v>2022</v>
      </c>
      <c r="C2266" s="209">
        <v>6</v>
      </c>
      <c r="D2266" s="57" t="str">
        <f t="shared" si="440"/>
        <v>Q1</v>
      </c>
      <c r="E2266" s="208" t="s">
        <v>41</v>
      </c>
      <c r="F2266" s="209">
        <v>2022</v>
      </c>
      <c r="G2266" s="209">
        <v>8</v>
      </c>
      <c r="H2266" s="213"/>
      <c r="I2266" s="57" t="str">
        <f t="shared" si="442"/>
        <v>Q2</v>
      </c>
      <c r="J2266" s="204" t="s">
        <v>2188</v>
      </c>
      <c r="K2266" s="213" t="s">
        <v>1694</v>
      </c>
      <c r="L2266" s="210" t="s">
        <v>55</v>
      </c>
      <c r="M2266" s="208" t="s">
        <v>47</v>
      </c>
      <c r="N2266" s="208">
        <v>1</v>
      </c>
      <c r="O2266" s="208"/>
      <c r="P2266" s="57" t="str">
        <f t="shared" si="443"/>
        <v>MAIN UNIT</v>
      </c>
      <c r="Q2266" s="208" t="s">
        <v>48</v>
      </c>
      <c r="R2266" s="208" t="s">
        <v>49</v>
      </c>
      <c r="S2266" s="208" t="s">
        <v>37</v>
      </c>
      <c r="T2266" s="208" t="s">
        <v>88</v>
      </c>
      <c r="U2266" s="208" t="s">
        <v>58</v>
      </c>
      <c r="V2266" s="208" t="s">
        <v>89</v>
      </c>
      <c r="W2266" s="208" t="s">
        <v>51</v>
      </c>
      <c r="X2266" s="34">
        <v>835000</v>
      </c>
      <c r="Y2266" s="215" t="str">
        <f t="shared" si="439"/>
        <v>1.13</v>
      </c>
      <c r="Z2266" s="26">
        <f t="shared" si="441"/>
        <v>835000</v>
      </c>
      <c r="AA2266" s="208">
        <v>1.163</v>
      </c>
      <c r="AB2266" s="35">
        <f t="shared" si="451"/>
        <v>859384.95575221244</v>
      </c>
      <c r="AC2266" s="27">
        <f t="shared" si="444"/>
        <v>111891.92123893807</v>
      </c>
      <c r="AD2266" s="212">
        <v>0.13020000000000001</v>
      </c>
      <c r="AE2266" s="211">
        <f t="shared" si="445"/>
        <v>0</v>
      </c>
      <c r="AF2266" s="211" t="str">
        <f>IF(AND(COUNTIFS($J$18:J2266,J2266)=1,AE2266=1),1,"")</f>
        <v/>
      </c>
      <c r="AG2266" s="211">
        <f>IF(C2266="","",IF(AND(COUNTIFS($J$18:J2266,J2266)=1,C2266&lt;&gt;""),1,""))</f>
        <v>1</v>
      </c>
      <c r="AH2266" s="211">
        <f>IF(G2266="","",IF(AND(COUNTIFS($J$18:J2266,J2266)=1,G2266&lt;&gt;""),1,""))</f>
        <v>1</v>
      </c>
      <c r="AI2266" s="28">
        <f t="shared" si="446"/>
        <v>35073581.838938065</v>
      </c>
      <c r="AJ2266" s="28">
        <f t="shared" si="447"/>
        <v>5034113.9728989378</v>
      </c>
      <c r="AK2266" s="29">
        <f t="shared" si="448"/>
        <v>0.1435300790211895</v>
      </c>
      <c r="AL2266" s="210"/>
      <c r="AM2266" s="210"/>
      <c r="AN2266" s="210"/>
      <c r="AO2266" s="210"/>
      <c r="AP2266" s="45" t="str">
        <f t="shared" si="449"/>
        <v>20228</v>
      </c>
      <c r="AQ2266" s="45" t="str">
        <f t="shared" si="450"/>
        <v>20228RMB</v>
      </c>
    </row>
    <row r="2267" spans="1:43" s="15" customFormat="1">
      <c r="A2267" s="208" t="s">
        <v>41</v>
      </c>
      <c r="B2267" s="209">
        <v>2022</v>
      </c>
      <c r="C2267" s="209">
        <v>5</v>
      </c>
      <c r="D2267" s="57" t="str">
        <f t="shared" si="440"/>
        <v>Q1</v>
      </c>
      <c r="E2267" s="208" t="s">
        <v>41</v>
      </c>
      <c r="F2267" s="209">
        <v>2022</v>
      </c>
      <c r="G2267" s="209">
        <v>8</v>
      </c>
      <c r="H2267" s="213"/>
      <c r="I2267" s="57" t="str">
        <f t="shared" si="442"/>
        <v>Q2</v>
      </c>
      <c r="J2267" s="204" t="s">
        <v>2189</v>
      </c>
      <c r="K2267" s="213" t="s">
        <v>2190</v>
      </c>
      <c r="L2267" s="210" t="s">
        <v>55</v>
      </c>
      <c r="M2267" s="208" t="s">
        <v>47</v>
      </c>
      <c r="N2267" s="208">
        <v>1</v>
      </c>
      <c r="O2267" s="208"/>
      <c r="P2267" s="57" t="str">
        <f t="shared" si="443"/>
        <v>MAIN UNIT</v>
      </c>
      <c r="Q2267" s="208" t="s">
        <v>48</v>
      </c>
      <c r="R2267" s="208" t="s">
        <v>49</v>
      </c>
      <c r="S2267" s="208" t="s">
        <v>37</v>
      </c>
      <c r="T2267" s="208" t="s">
        <v>88</v>
      </c>
      <c r="U2267" s="208" t="s">
        <v>58</v>
      </c>
      <c r="V2267" s="208" t="s">
        <v>89</v>
      </c>
      <c r="W2267" s="208" t="s">
        <v>51</v>
      </c>
      <c r="X2267" s="34">
        <v>968760</v>
      </c>
      <c r="Y2267" s="215" t="str">
        <f t="shared" ref="Y2267:Y2330" si="452">IF(W2267="RMB","1.13", "1")</f>
        <v>1.13</v>
      </c>
      <c r="Z2267" s="26">
        <f t="shared" si="441"/>
        <v>968760</v>
      </c>
      <c r="AA2267" s="208">
        <v>1.163</v>
      </c>
      <c r="AB2267" s="35">
        <f t="shared" si="451"/>
        <v>997051.22123893816</v>
      </c>
      <c r="AC2267" s="27">
        <f t="shared" si="444"/>
        <v>197017.32131681417</v>
      </c>
      <c r="AD2267" s="212">
        <v>0.1976</v>
      </c>
      <c r="AE2267" s="211">
        <f t="shared" si="445"/>
        <v>0</v>
      </c>
      <c r="AF2267" s="211" t="str">
        <f>IF(AND(COUNTIFS($J$18:J2267,J2267)=1,AE2267=1),1,"")</f>
        <v/>
      </c>
      <c r="AG2267" s="211">
        <f>IF(C2267="","",IF(AND(COUNTIFS($J$18:J2267,J2267)=1,C2267&lt;&gt;""),1,""))</f>
        <v>1</v>
      </c>
      <c r="AH2267" s="211">
        <f>IF(G2267="","",IF(AND(COUNTIFS($J$18:J2267,J2267)=1,G2267&lt;&gt;""),1,""))</f>
        <v>1</v>
      </c>
      <c r="AI2267" s="28">
        <f t="shared" si="446"/>
        <v>35073581.838938065</v>
      </c>
      <c r="AJ2267" s="28">
        <f t="shared" si="447"/>
        <v>5034113.9728989378</v>
      </c>
      <c r="AK2267" s="29">
        <f t="shared" si="448"/>
        <v>0.1435300790211895</v>
      </c>
      <c r="AL2267" s="210"/>
      <c r="AM2267" s="210"/>
      <c r="AN2267" s="210"/>
      <c r="AO2267" s="210"/>
      <c r="AP2267" s="45" t="str">
        <f t="shared" si="449"/>
        <v>20228</v>
      </c>
      <c r="AQ2267" s="45" t="str">
        <f t="shared" si="450"/>
        <v>20228RMB</v>
      </c>
    </row>
    <row r="2268" spans="1:43" s="15" customFormat="1">
      <c r="A2268" s="208" t="s">
        <v>41</v>
      </c>
      <c r="B2268" s="209">
        <v>2022</v>
      </c>
      <c r="C2268" s="209">
        <v>5</v>
      </c>
      <c r="D2268" s="57" t="str">
        <f t="shared" si="440"/>
        <v>Q1</v>
      </c>
      <c r="E2268" s="208" t="s">
        <v>41</v>
      </c>
      <c r="F2268" s="209">
        <v>2022</v>
      </c>
      <c r="G2268" s="209">
        <v>8</v>
      </c>
      <c r="H2268" s="213"/>
      <c r="I2268" s="57" t="str">
        <f t="shared" si="442"/>
        <v>Q2</v>
      </c>
      <c r="J2268" s="204" t="s">
        <v>2189</v>
      </c>
      <c r="K2268" s="213" t="s">
        <v>2190</v>
      </c>
      <c r="L2268" s="210" t="s">
        <v>79</v>
      </c>
      <c r="M2268" s="208" t="s">
        <v>47</v>
      </c>
      <c r="N2268" s="208">
        <v>1</v>
      </c>
      <c r="O2268" s="208"/>
      <c r="P2268" s="57" t="str">
        <f t="shared" si="443"/>
        <v>MAIN UNIT</v>
      </c>
      <c r="Q2268" s="208" t="s">
        <v>48</v>
      </c>
      <c r="R2268" s="208" t="s">
        <v>49</v>
      </c>
      <c r="S2268" s="208" t="s">
        <v>37</v>
      </c>
      <c r="T2268" s="208" t="s">
        <v>88</v>
      </c>
      <c r="U2268" s="208" t="s">
        <v>58</v>
      </c>
      <c r="V2268" s="208" t="s">
        <v>89</v>
      </c>
      <c r="W2268" s="208" t="s">
        <v>51</v>
      </c>
      <c r="X2268" s="34">
        <v>968760</v>
      </c>
      <c r="Y2268" s="215" t="str">
        <f t="shared" si="452"/>
        <v>1.13</v>
      </c>
      <c r="Z2268" s="26">
        <f t="shared" si="441"/>
        <v>968760</v>
      </c>
      <c r="AA2268" s="208">
        <v>1.163</v>
      </c>
      <c r="AB2268" s="35">
        <f t="shared" si="451"/>
        <v>997051.22123893816</v>
      </c>
      <c r="AC2268" s="27">
        <f t="shared" si="444"/>
        <v>197017.32131681417</v>
      </c>
      <c r="AD2268" s="212">
        <v>0.1976</v>
      </c>
      <c r="AE2268" s="211">
        <f t="shared" si="445"/>
        <v>0</v>
      </c>
      <c r="AF2268" s="211" t="str">
        <f>IF(AND(COUNTIFS($J$18:J2268,J2268)=1,AE2268=1),1,"")</f>
        <v/>
      </c>
      <c r="AG2268" s="211" t="str">
        <f>IF(C2268="","",IF(AND(COUNTIFS($J$18:J2268,J2268)=1,C2268&lt;&gt;""),1,""))</f>
        <v/>
      </c>
      <c r="AH2268" s="211" t="str">
        <f>IF(G2268="","",IF(AND(COUNTIFS($J$18:J2268,J2268)=1,G2268&lt;&gt;""),1,""))</f>
        <v/>
      </c>
      <c r="AI2268" s="28">
        <f t="shared" si="446"/>
        <v>35073581.838938065</v>
      </c>
      <c r="AJ2268" s="28">
        <f t="shared" si="447"/>
        <v>5034113.9728989378</v>
      </c>
      <c r="AK2268" s="29">
        <f t="shared" si="448"/>
        <v>0.1435300790211895</v>
      </c>
      <c r="AL2268" s="210"/>
      <c r="AM2268" s="210"/>
      <c r="AN2268" s="210"/>
      <c r="AO2268" s="210"/>
      <c r="AP2268" s="45" t="str">
        <f t="shared" si="449"/>
        <v>20228</v>
      </c>
      <c r="AQ2268" s="45" t="str">
        <f t="shared" si="450"/>
        <v>20228RMB</v>
      </c>
    </row>
    <row r="2269" spans="1:43" s="15" customFormat="1">
      <c r="A2269" s="208" t="s">
        <v>41</v>
      </c>
      <c r="B2269" s="209">
        <v>2022</v>
      </c>
      <c r="C2269" s="209">
        <v>5</v>
      </c>
      <c r="D2269" s="57" t="str">
        <f t="shared" si="440"/>
        <v>Q1</v>
      </c>
      <c r="E2269" s="208" t="s">
        <v>41</v>
      </c>
      <c r="F2269" s="209">
        <v>2022</v>
      </c>
      <c r="G2269" s="209">
        <v>8</v>
      </c>
      <c r="H2269" s="213"/>
      <c r="I2269" s="57" t="str">
        <f t="shared" si="442"/>
        <v>Q2</v>
      </c>
      <c r="J2269" s="204" t="s">
        <v>2189</v>
      </c>
      <c r="K2269" s="213" t="s">
        <v>2190</v>
      </c>
      <c r="L2269" s="210" t="s">
        <v>79</v>
      </c>
      <c r="M2269" s="208" t="s">
        <v>47</v>
      </c>
      <c r="N2269" s="208">
        <v>1</v>
      </c>
      <c r="O2269" s="208"/>
      <c r="P2269" s="57" t="str">
        <f t="shared" si="443"/>
        <v>MAIN UNIT</v>
      </c>
      <c r="Q2269" s="208" t="s">
        <v>48</v>
      </c>
      <c r="R2269" s="208" t="s">
        <v>49</v>
      </c>
      <c r="S2269" s="208" t="s">
        <v>37</v>
      </c>
      <c r="T2269" s="208" t="s">
        <v>88</v>
      </c>
      <c r="U2269" s="208" t="s">
        <v>58</v>
      </c>
      <c r="V2269" s="208" t="s">
        <v>89</v>
      </c>
      <c r="W2269" s="208" t="s">
        <v>51</v>
      </c>
      <c r="X2269" s="34">
        <v>968760</v>
      </c>
      <c r="Y2269" s="215" t="str">
        <f t="shared" si="452"/>
        <v>1.13</v>
      </c>
      <c r="Z2269" s="26">
        <f t="shared" si="441"/>
        <v>968760</v>
      </c>
      <c r="AA2269" s="208">
        <v>1.163</v>
      </c>
      <c r="AB2269" s="35">
        <f t="shared" si="451"/>
        <v>997051.22123893816</v>
      </c>
      <c r="AC2269" s="27">
        <f t="shared" si="444"/>
        <v>197017.32131681417</v>
      </c>
      <c r="AD2269" s="212">
        <v>0.1976</v>
      </c>
      <c r="AE2269" s="211">
        <f t="shared" si="445"/>
        <v>0</v>
      </c>
      <c r="AF2269" s="211" t="str">
        <f>IF(AND(COUNTIFS($J$18:J2269,J2269)=1,AE2269=1),1,"")</f>
        <v/>
      </c>
      <c r="AG2269" s="211" t="str">
        <f>IF(C2269="","",IF(AND(COUNTIFS($J$18:J2269,J2269)=1,C2269&lt;&gt;""),1,""))</f>
        <v/>
      </c>
      <c r="AH2269" s="211" t="str">
        <f>IF(G2269="","",IF(AND(COUNTIFS($J$18:J2269,J2269)=1,G2269&lt;&gt;""),1,""))</f>
        <v/>
      </c>
      <c r="AI2269" s="28">
        <f t="shared" si="446"/>
        <v>35073581.838938065</v>
      </c>
      <c r="AJ2269" s="28">
        <f t="shared" si="447"/>
        <v>5034113.9728989378</v>
      </c>
      <c r="AK2269" s="29">
        <f t="shared" si="448"/>
        <v>0.1435300790211895</v>
      </c>
      <c r="AL2269" s="210"/>
      <c r="AM2269" s="210"/>
      <c r="AN2269" s="210"/>
      <c r="AO2269" s="210"/>
      <c r="AP2269" s="45" t="str">
        <f t="shared" si="449"/>
        <v>20228</v>
      </c>
      <c r="AQ2269" s="45" t="str">
        <f t="shared" si="450"/>
        <v>20228RMB</v>
      </c>
    </row>
    <row r="2270" spans="1:43" s="15" customFormat="1">
      <c r="A2270" s="208" t="s">
        <v>41</v>
      </c>
      <c r="B2270" s="209">
        <v>2022</v>
      </c>
      <c r="C2270" s="209">
        <v>7</v>
      </c>
      <c r="D2270" s="57" t="str">
        <f t="shared" si="440"/>
        <v>Q2</v>
      </c>
      <c r="E2270" s="208" t="s">
        <v>41</v>
      </c>
      <c r="F2270" s="209">
        <v>2022</v>
      </c>
      <c r="G2270" s="209">
        <v>8</v>
      </c>
      <c r="H2270" s="213"/>
      <c r="I2270" s="57" t="str">
        <f t="shared" si="442"/>
        <v>Q2</v>
      </c>
      <c r="J2270" s="204" t="s">
        <v>2191</v>
      </c>
      <c r="K2270" s="213" t="s">
        <v>2192</v>
      </c>
      <c r="L2270" s="210" t="s">
        <v>79</v>
      </c>
      <c r="M2270" s="208" t="s">
        <v>47</v>
      </c>
      <c r="N2270" s="208">
        <v>1</v>
      </c>
      <c r="O2270" s="208"/>
      <c r="P2270" s="57" t="str">
        <f t="shared" si="443"/>
        <v>MAIN UNIT</v>
      </c>
      <c r="Q2270" s="208" t="s">
        <v>56</v>
      </c>
      <c r="R2270" s="208" t="s">
        <v>49</v>
      </c>
      <c r="S2270" s="208" t="s">
        <v>36</v>
      </c>
      <c r="T2270" s="208" t="s">
        <v>65</v>
      </c>
      <c r="U2270" s="208" t="s">
        <v>66</v>
      </c>
      <c r="V2270" s="208" t="s">
        <v>290</v>
      </c>
      <c r="W2270" s="208" t="s">
        <v>51</v>
      </c>
      <c r="X2270" s="34">
        <v>740000</v>
      </c>
      <c r="Y2270" s="215" t="str">
        <f t="shared" si="452"/>
        <v>1.13</v>
      </c>
      <c r="Z2270" s="26">
        <f t="shared" si="441"/>
        <v>740000</v>
      </c>
      <c r="AA2270" s="208">
        <v>1.163</v>
      </c>
      <c r="AB2270" s="35">
        <f t="shared" si="451"/>
        <v>761610.61946902669</v>
      </c>
      <c r="AC2270" s="27">
        <f t="shared" si="444"/>
        <v>73190.780530973469</v>
      </c>
      <c r="AD2270" s="212">
        <v>9.6100000000000005E-2</v>
      </c>
      <c r="AE2270" s="211">
        <f t="shared" si="445"/>
        <v>1</v>
      </c>
      <c r="AF2270" s="211">
        <f>IF(AND(COUNTIFS($J$18:J2270,J2270)=1,AE2270=1),1,"")</f>
        <v>1</v>
      </c>
      <c r="AG2270" s="211">
        <f>IF(C2270="","",IF(AND(COUNTIFS($J$18:J2270,J2270)=1,C2270&lt;&gt;""),1,""))</f>
        <v>1</v>
      </c>
      <c r="AH2270" s="211">
        <f>IF(G2270="","",IF(AND(COUNTIFS($J$18:J2270,J2270)=1,G2270&lt;&gt;""),1,""))</f>
        <v>1</v>
      </c>
      <c r="AI2270" s="28">
        <f t="shared" si="446"/>
        <v>35073581.838938065</v>
      </c>
      <c r="AJ2270" s="28">
        <f t="shared" si="447"/>
        <v>5034113.9728989378</v>
      </c>
      <c r="AK2270" s="29">
        <f t="shared" si="448"/>
        <v>0.1435300790211895</v>
      </c>
      <c r="AL2270" s="210"/>
      <c r="AM2270" s="210"/>
      <c r="AN2270" s="210"/>
      <c r="AO2270" s="210"/>
      <c r="AP2270" s="45" t="str">
        <f t="shared" si="449"/>
        <v>20228</v>
      </c>
      <c r="AQ2270" s="45" t="str">
        <f t="shared" si="450"/>
        <v>20228RMB</v>
      </c>
    </row>
    <row r="2271" spans="1:43" s="15" customFormat="1">
      <c r="A2271" s="208" t="s">
        <v>41</v>
      </c>
      <c r="B2271" s="209">
        <v>2022</v>
      </c>
      <c r="C2271" s="209">
        <v>7</v>
      </c>
      <c r="D2271" s="57" t="str">
        <f t="shared" si="440"/>
        <v>Q2</v>
      </c>
      <c r="E2271" s="208" t="s">
        <v>41</v>
      </c>
      <c r="F2271" s="209">
        <v>2022</v>
      </c>
      <c r="G2271" s="209">
        <v>8</v>
      </c>
      <c r="H2271" s="213"/>
      <c r="I2271" s="57" t="str">
        <f t="shared" si="442"/>
        <v>Q2</v>
      </c>
      <c r="J2271" s="204" t="s">
        <v>2191</v>
      </c>
      <c r="K2271" s="213" t="s">
        <v>2192</v>
      </c>
      <c r="L2271" s="210" t="s">
        <v>55</v>
      </c>
      <c r="M2271" s="208" t="s">
        <v>47</v>
      </c>
      <c r="N2271" s="208">
        <v>1</v>
      </c>
      <c r="O2271" s="208"/>
      <c r="P2271" s="57" t="str">
        <f t="shared" si="443"/>
        <v>MAIN UNIT</v>
      </c>
      <c r="Q2271" s="208" t="s">
        <v>56</v>
      </c>
      <c r="R2271" s="208" t="s">
        <v>49</v>
      </c>
      <c r="S2271" s="208" t="s">
        <v>36</v>
      </c>
      <c r="T2271" s="208" t="s">
        <v>65</v>
      </c>
      <c r="U2271" s="208" t="s">
        <v>66</v>
      </c>
      <c r="V2271" s="208" t="s">
        <v>290</v>
      </c>
      <c r="W2271" s="208" t="s">
        <v>51</v>
      </c>
      <c r="X2271" s="34">
        <v>435000</v>
      </c>
      <c r="Y2271" s="215" t="str">
        <f t="shared" si="452"/>
        <v>1.13</v>
      </c>
      <c r="Z2271" s="26">
        <f t="shared" si="441"/>
        <v>435000</v>
      </c>
      <c r="AA2271" s="208">
        <v>1.163</v>
      </c>
      <c r="AB2271" s="35">
        <f t="shared" si="451"/>
        <v>447703.53982300893</v>
      </c>
      <c r="AC2271" s="27">
        <f t="shared" si="444"/>
        <v>43024.310176991159</v>
      </c>
      <c r="AD2271" s="212">
        <v>9.6100000000000005E-2</v>
      </c>
      <c r="AE2271" s="211">
        <f t="shared" si="445"/>
        <v>1</v>
      </c>
      <c r="AF2271" s="211" t="str">
        <f>IF(AND(COUNTIFS($J$18:J2271,J2271)=1,AE2271=1),1,"")</f>
        <v/>
      </c>
      <c r="AG2271" s="211" t="str">
        <f>IF(C2271="","",IF(AND(COUNTIFS($J$18:J2271,J2271)=1,C2271&lt;&gt;""),1,""))</f>
        <v/>
      </c>
      <c r="AH2271" s="211" t="str">
        <f>IF(G2271="","",IF(AND(COUNTIFS($J$18:J2271,J2271)=1,G2271&lt;&gt;""),1,""))</f>
        <v/>
      </c>
      <c r="AI2271" s="28">
        <f t="shared" si="446"/>
        <v>35073581.838938065</v>
      </c>
      <c r="AJ2271" s="28">
        <f t="shared" si="447"/>
        <v>5034113.9728989378</v>
      </c>
      <c r="AK2271" s="29">
        <f t="shared" si="448"/>
        <v>0.1435300790211895</v>
      </c>
      <c r="AL2271" s="210"/>
      <c r="AM2271" s="210"/>
      <c r="AN2271" s="210"/>
      <c r="AO2271" s="210"/>
      <c r="AP2271" s="45" t="str">
        <f t="shared" si="449"/>
        <v>20228</v>
      </c>
      <c r="AQ2271" s="45" t="str">
        <f t="shared" si="450"/>
        <v>20228RMB</v>
      </c>
    </row>
    <row r="2272" spans="1:43" s="15" customFormat="1">
      <c r="A2272" s="208" t="s">
        <v>41</v>
      </c>
      <c r="B2272" s="209">
        <v>2022</v>
      </c>
      <c r="C2272" s="209">
        <v>7</v>
      </c>
      <c r="D2272" s="57" t="str">
        <f t="shared" si="440"/>
        <v>Q2</v>
      </c>
      <c r="E2272" s="208" t="s">
        <v>41</v>
      </c>
      <c r="F2272" s="209">
        <v>2022</v>
      </c>
      <c r="G2272" s="209">
        <v>8</v>
      </c>
      <c r="H2272" s="213"/>
      <c r="I2272" s="57" t="str">
        <f t="shared" si="442"/>
        <v>Q2</v>
      </c>
      <c r="J2272" s="204" t="s">
        <v>2193</v>
      </c>
      <c r="K2272" s="213" t="s">
        <v>1007</v>
      </c>
      <c r="L2272" s="210" t="s">
        <v>55</v>
      </c>
      <c r="M2272" s="208" t="s">
        <v>47</v>
      </c>
      <c r="N2272" s="208">
        <v>1</v>
      </c>
      <c r="O2272" s="208"/>
      <c r="P2272" s="57" t="str">
        <f t="shared" si="443"/>
        <v>MAIN UNIT</v>
      </c>
      <c r="Q2272" s="208" t="s">
        <v>48</v>
      </c>
      <c r="R2272" s="208" t="s">
        <v>49</v>
      </c>
      <c r="S2272" s="208" t="s">
        <v>36</v>
      </c>
      <c r="T2272" s="208" t="s">
        <v>65</v>
      </c>
      <c r="U2272" s="208" t="s">
        <v>66</v>
      </c>
      <c r="V2272" s="208" t="s">
        <v>67</v>
      </c>
      <c r="W2272" s="208" t="s">
        <v>51</v>
      </c>
      <c r="X2272" s="34">
        <v>475000</v>
      </c>
      <c r="Y2272" s="215" t="str">
        <f t="shared" si="452"/>
        <v>1.13</v>
      </c>
      <c r="Z2272" s="26">
        <f t="shared" si="441"/>
        <v>475000</v>
      </c>
      <c r="AA2272" s="208">
        <v>1.163</v>
      </c>
      <c r="AB2272" s="35">
        <f t="shared" si="451"/>
        <v>488871.68141592928</v>
      </c>
      <c r="AC2272" s="27">
        <f t="shared" si="444"/>
        <v>55731.371681415942</v>
      </c>
      <c r="AD2272" s="212">
        <v>0.114</v>
      </c>
      <c r="AE2272" s="211">
        <f t="shared" si="445"/>
        <v>0</v>
      </c>
      <c r="AF2272" s="211" t="str">
        <f>IF(AND(COUNTIFS($J$18:J2272,J2272)=1,AE2272=1),1,"")</f>
        <v/>
      </c>
      <c r="AG2272" s="211">
        <f>IF(C2272="","",IF(AND(COUNTIFS($J$18:J2272,J2272)=1,C2272&lt;&gt;""),1,""))</f>
        <v>1</v>
      </c>
      <c r="AH2272" s="211">
        <f>IF(G2272="","",IF(AND(COUNTIFS($J$18:J2272,J2272)=1,G2272&lt;&gt;""),1,""))</f>
        <v>1</v>
      </c>
      <c r="AI2272" s="28">
        <f t="shared" si="446"/>
        <v>35073581.838938065</v>
      </c>
      <c r="AJ2272" s="28">
        <f t="shared" si="447"/>
        <v>5034113.9728989378</v>
      </c>
      <c r="AK2272" s="29">
        <f t="shared" si="448"/>
        <v>0.1435300790211895</v>
      </c>
      <c r="AL2272" s="210"/>
      <c r="AM2272" s="210"/>
      <c r="AN2272" s="210"/>
      <c r="AO2272" s="210"/>
      <c r="AP2272" s="45" t="str">
        <f t="shared" si="449"/>
        <v>20228</v>
      </c>
      <c r="AQ2272" s="45" t="str">
        <f t="shared" si="450"/>
        <v>20228RMB</v>
      </c>
    </row>
    <row r="2273" spans="1:43" s="15" customFormat="1">
      <c r="A2273" s="208" t="s">
        <v>41</v>
      </c>
      <c r="B2273" s="209">
        <v>2022</v>
      </c>
      <c r="C2273" s="209">
        <v>7</v>
      </c>
      <c r="D2273" s="57" t="str">
        <f t="shared" si="440"/>
        <v>Q2</v>
      </c>
      <c r="E2273" s="208" t="s">
        <v>41</v>
      </c>
      <c r="F2273" s="209">
        <v>2022</v>
      </c>
      <c r="G2273" s="209">
        <v>8</v>
      </c>
      <c r="H2273" s="213"/>
      <c r="I2273" s="57" t="str">
        <f t="shared" si="442"/>
        <v>Q2</v>
      </c>
      <c r="J2273" s="204" t="s">
        <v>2194</v>
      </c>
      <c r="K2273" s="213" t="s">
        <v>2195</v>
      </c>
      <c r="L2273" s="210" t="s">
        <v>273</v>
      </c>
      <c r="M2273" s="208" t="s">
        <v>47</v>
      </c>
      <c r="N2273" s="208">
        <v>1</v>
      </c>
      <c r="O2273" s="208"/>
      <c r="P2273" s="57" t="str">
        <f t="shared" si="443"/>
        <v>MAIN UNIT</v>
      </c>
      <c r="Q2273" s="208" t="s">
        <v>48</v>
      </c>
      <c r="R2273" s="208" t="s">
        <v>49</v>
      </c>
      <c r="S2273" s="208" t="s">
        <v>36</v>
      </c>
      <c r="T2273" s="208" t="s">
        <v>65</v>
      </c>
      <c r="U2273" s="208" t="s">
        <v>66</v>
      </c>
      <c r="V2273" s="208" t="s">
        <v>114</v>
      </c>
      <c r="W2273" s="208" t="s">
        <v>51</v>
      </c>
      <c r="X2273" s="34">
        <v>1440000</v>
      </c>
      <c r="Y2273" s="215" t="str">
        <f t="shared" si="452"/>
        <v>1.13</v>
      </c>
      <c r="Z2273" s="26">
        <f t="shared" si="441"/>
        <v>1440000</v>
      </c>
      <c r="AA2273" s="208">
        <v>1.163</v>
      </c>
      <c r="AB2273" s="35">
        <f t="shared" si="451"/>
        <v>1482053.0973451328</v>
      </c>
      <c r="AC2273" s="27">
        <f t="shared" si="444"/>
        <v>289741.38053097349</v>
      </c>
      <c r="AD2273" s="212">
        <v>0.19550000000000001</v>
      </c>
      <c r="AE2273" s="211">
        <f t="shared" si="445"/>
        <v>0</v>
      </c>
      <c r="AF2273" s="211" t="str">
        <f>IF(AND(COUNTIFS($J$18:J2273,J2273)=1,AE2273=1),1,"")</f>
        <v/>
      </c>
      <c r="AG2273" s="211">
        <f>IF(C2273="","",IF(AND(COUNTIFS($J$18:J2273,J2273)=1,C2273&lt;&gt;""),1,""))</f>
        <v>1</v>
      </c>
      <c r="AH2273" s="211">
        <f>IF(G2273="","",IF(AND(COUNTIFS($J$18:J2273,J2273)=1,G2273&lt;&gt;""),1,""))</f>
        <v>1</v>
      </c>
      <c r="AI2273" s="28">
        <f t="shared" si="446"/>
        <v>35073581.838938065</v>
      </c>
      <c r="AJ2273" s="28">
        <f t="shared" si="447"/>
        <v>5034113.9728989378</v>
      </c>
      <c r="AK2273" s="29">
        <f t="shared" si="448"/>
        <v>0.1435300790211895</v>
      </c>
      <c r="AL2273" s="210"/>
      <c r="AM2273" s="210"/>
      <c r="AN2273" s="210"/>
      <c r="AO2273" s="210"/>
      <c r="AP2273" s="45" t="str">
        <f t="shared" si="449"/>
        <v>20228</v>
      </c>
      <c r="AQ2273" s="45" t="str">
        <f t="shared" si="450"/>
        <v>20228RMB</v>
      </c>
    </row>
    <row r="2274" spans="1:43" s="15" customFormat="1">
      <c r="A2274" s="208" t="s">
        <v>41</v>
      </c>
      <c r="B2274" s="209">
        <v>2022</v>
      </c>
      <c r="C2274" s="209">
        <v>7</v>
      </c>
      <c r="D2274" s="57" t="str">
        <f t="shared" ref="D2274:D2337" si="453">IF(B2274="","",IF(AND(C2274&gt;=10,C2274&lt;=12),"Q3",IF(AND(C2274&gt;=1,C2274&lt;=3),"Q4",IF(AND(C2274&gt;=7,C2274&lt;=9),"Q2",IF(AND(C2274&gt;=4,C2274&lt;=6),"Q1")))))</f>
        <v>Q2</v>
      </c>
      <c r="E2274" s="208" t="s">
        <v>41</v>
      </c>
      <c r="F2274" s="209">
        <v>2022</v>
      </c>
      <c r="G2274" s="209">
        <v>8</v>
      </c>
      <c r="H2274" s="213"/>
      <c r="I2274" s="57" t="str">
        <f t="shared" si="442"/>
        <v>Q2</v>
      </c>
      <c r="J2274" s="204" t="s">
        <v>2194</v>
      </c>
      <c r="K2274" s="213" t="s">
        <v>2195</v>
      </c>
      <c r="L2274" s="210" t="s">
        <v>273</v>
      </c>
      <c r="M2274" s="208" t="s">
        <v>47</v>
      </c>
      <c r="N2274" s="208">
        <v>1</v>
      </c>
      <c r="O2274" s="208"/>
      <c r="P2274" s="57" t="str">
        <f t="shared" si="443"/>
        <v>MAIN UNIT</v>
      </c>
      <c r="Q2274" s="208" t="s">
        <v>48</v>
      </c>
      <c r="R2274" s="208" t="s">
        <v>49</v>
      </c>
      <c r="S2274" s="208" t="s">
        <v>36</v>
      </c>
      <c r="T2274" s="208" t="s">
        <v>65</v>
      </c>
      <c r="U2274" s="208" t="s">
        <v>66</v>
      </c>
      <c r="V2274" s="208" t="s">
        <v>114</v>
      </c>
      <c r="W2274" s="208" t="s">
        <v>51</v>
      </c>
      <c r="X2274" s="34">
        <v>1440000</v>
      </c>
      <c r="Y2274" s="215" t="str">
        <f t="shared" si="452"/>
        <v>1.13</v>
      </c>
      <c r="Z2274" s="26">
        <f t="shared" ref="Z2274:Z2337" si="454">IF(X2274="","",X2274*MAX(O2274,N2274))</f>
        <v>1440000</v>
      </c>
      <c r="AA2274" s="208">
        <v>1.163</v>
      </c>
      <c r="AB2274" s="35">
        <f t="shared" si="451"/>
        <v>1482053.0973451328</v>
      </c>
      <c r="AC2274" s="27">
        <f t="shared" si="444"/>
        <v>289741.38053097349</v>
      </c>
      <c r="AD2274" s="212">
        <v>0.19550000000000001</v>
      </c>
      <c r="AE2274" s="211">
        <f t="shared" si="445"/>
        <v>0</v>
      </c>
      <c r="AF2274" s="211" t="str">
        <f>IF(AND(COUNTIFS($J$18:J2274,J2274)=1,AE2274=1),1,"")</f>
        <v/>
      </c>
      <c r="AG2274" s="211" t="str">
        <f>IF(C2274="","",IF(AND(COUNTIFS($J$18:J2274,J2274)=1,C2274&lt;&gt;""),1,""))</f>
        <v/>
      </c>
      <c r="AH2274" s="211" t="str">
        <f>IF(G2274="","",IF(AND(COUNTIFS($J$18:J2274,J2274)=1,G2274&lt;&gt;""),1,""))</f>
        <v/>
      </c>
      <c r="AI2274" s="28">
        <f t="shared" si="446"/>
        <v>35073581.838938065</v>
      </c>
      <c r="AJ2274" s="28">
        <f t="shared" si="447"/>
        <v>5034113.9728989378</v>
      </c>
      <c r="AK2274" s="29">
        <f t="shared" si="448"/>
        <v>0.1435300790211895</v>
      </c>
      <c r="AL2274" s="210"/>
      <c r="AM2274" s="210"/>
      <c r="AN2274" s="210"/>
      <c r="AO2274" s="210"/>
      <c r="AP2274" s="45" t="str">
        <f t="shared" si="449"/>
        <v>20228</v>
      </c>
      <c r="AQ2274" s="45" t="str">
        <f t="shared" si="450"/>
        <v>20228RMB</v>
      </c>
    </row>
    <row r="2275" spans="1:43" s="15" customFormat="1">
      <c r="A2275" s="208" t="s">
        <v>41</v>
      </c>
      <c r="B2275" s="209">
        <v>2022</v>
      </c>
      <c r="C2275" s="209">
        <v>7</v>
      </c>
      <c r="D2275" s="57" t="str">
        <f t="shared" si="453"/>
        <v>Q2</v>
      </c>
      <c r="E2275" s="208" t="s">
        <v>41</v>
      </c>
      <c r="F2275" s="209">
        <v>2022</v>
      </c>
      <c r="G2275" s="209">
        <v>8</v>
      </c>
      <c r="H2275" s="213"/>
      <c r="I2275" s="57" t="str">
        <f t="shared" si="442"/>
        <v>Q2</v>
      </c>
      <c r="J2275" s="204" t="s">
        <v>2196</v>
      </c>
      <c r="K2275" s="213" t="s">
        <v>2197</v>
      </c>
      <c r="L2275" s="210" t="s">
        <v>79</v>
      </c>
      <c r="M2275" s="208" t="s">
        <v>47</v>
      </c>
      <c r="N2275" s="208">
        <v>1</v>
      </c>
      <c r="O2275" s="208"/>
      <c r="P2275" s="57" t="str">
        <f t="shared" si="443"/>
        <v>MAIN UNIT</v>
      </c>
      <c r="Q2275" s="208" t="s">
        <v>48</v>
      </c>
      <c r="R2275" s="208" t="s">
        <v>49</v>
      </c>
      <c r="S2275" s="208" t="s">
        <v>36</v>
      </c>
      <c r="T2275" s="208" t="s">
        <v>65</v>
      </c>
      <c r="U2275" s="208" t="s">
        <v>66</v>
      </c>
      <c r="V2275" s="208" t="s">
        <v>114</v>
      </c>
      <c r="W2275" s="208" t="s">
        <v>51</v>
      </c>
      <c r="X2275" s="34">
        <v>860640</v>
      </c>
      <c r="Y2275" s="215" t="str">
        <f t="shared" si="452"/>
        <v>1.13</v>
      </c>
      <c r="Z2275" s="26">
        <f t="shared" si="454"/>
        <v>860640</v>
      </c>
      <c r="AA2275" s="208">
        <v>1.163</v>
      </c>
      <c r="AB2275" s="35">
        <f t="shared" si="451"/>
        <v>885773.73451327451</v>
      </c>
      <c r="AC2275" s="27">
        <f t="shared" si="444"/>
        <v>111341.75842831862</v>
      </c>
      <c r="AD2275" s="212">
        <v>0.12570000000000001</v>
      </c>
      <c r="AE2275" s="211">
        <f t="shared" si="445"/>
        <v>0</v>
      </c>
      <c r="AF2275" s="211" t="str">
        <f>IF(AND(COUNTIFS($J$18:J2275,J2275)=1,AE2275=1),1,"")</f>
        <v/>
      </c>
      <c r="AG2275" s="211">
        <f>IF(C2275="","",IF(AND(COUNTIFS($J$18:J2275,J2275)=1,C2275&lt;&gt;""),1,""))</f>
        <v>1</v>
      </c>
      <c r="AH2275" s="211">
        <f>IF(G2275="","",IF(AND(COUNTIFS($J$18:J2275,J2275)=1,G2275&lt;&gt;""),1,""))</f>
        <v>1</v>
      </c>
      <c r="AI2275" s="28">
        <f t="shared" si="446"/>
        <v>35073581.838938065</v>
      </c>
      <c r="AJ2275" s="28">
        <f t="shared" si="447"/>
        <v>5034113.9728989378</v>
      </c>
      <c r="AK2275" s="29">
        <f t="shared" si="448"/>
        <v>0.1435300790211895</v>
      </c>
      <c r="AL2275" s="210"/>
      <c r="AM2275" s="210"/>
      <c r="AN2275" s="210"/>
      <c r="AO2275" s="210"/>
      <c r="AP2275" s="45" t="str">
        <f t="shared" si="449"/>
        <v>20228</v>
      </c>
      <c r="AQ2275" s="45" t="str">
        <f t="shared" si="450"/>
        <v>20228RMB</v>
      </c>
    </row>
    <row r="2276" spans="1:43" s="15" customFormat="1">
      <c r="A2276" s="208" t="s">
        <v>41</v>
      </c>
      <c r="B2276" s="209">
        <v>2022</v>
      </c>
      <c r="C2276" s="209">
        <v>7</v>
      </c>
      <c r="D2276" s="57" t="str">
        <f t="shared" si="453"/>
        <v>Q2</v>
      </c>
      <c r="E2276" s="208" t="s">
        <v>41</v>
      </c>
      <c r="F2276" s="209">
        <v>2022</v>
      </c>
      <c r="G2276" s="209">
        <v>8</v>
      </c>
      <c r="H2276" s="213"/>
      <c r="I2276" s="57" t="str">
        <f t="shared" si="442"/>
        <v>Q2</v>
      </c>
      <c r="J2276" s="204">
        <v>2022070501</v>
      </c>
      <c r="K2276" s="213" t="s">
        <v>2198</v>
      </c>
      <c r="L2276" s="210" t="s">
        <v>55</v>
      </c>
      <c r="M2276" s="208" t="s">
        <v>47</v>
      </c>
      <c r="N2276" s="208">
        <v>1</v>
      </c>
      <c r="O2276" s="208"/>
      <c r="P2276" s="57" t="str">
        <f t="shared" si="443"/>
        <v>MAIN UNIT</v>
      </c>
      <c r="Q2276" s="208" t="s">
        <v>958</v>
      </c>
      <c r="R2276" s="208" t="s">
        <v>49</v>
      </c>
      <c r="S2276" s="208" t="s">
        <v>37</v>
      </c>
      <c r="T2276" s="208" t="s">
        <v>88</v>
      </c>
      <c r="U2276" s="208" t="s">
        <v>58</v>
      </c>
      <c r="V2276" s="208" t="s">
        <v>949</v>
      </c>
      <c r="W2276" s="208" t="s">
        <v>51</v>
      </c>
      <c r="X2276" s="34">
        <v>543315</v>
      </c>
      <c r="Y2276" s="215" t="str">
        <f t="shared" si="452"/>
        <v>1.13</v>
      </c>
      <c r="Z2276" s="26">
        <f t="shared" si="454"/>
        <v>543315</v>
      </c>
      <c r="AA2276" s="208">
        <v>1.163</v>
      </c>
      <c r="AB2276" s="35">
        <f t="shared" si="451"/>
        <v>559181.72123893816</v>
      </c>
      <c r="AC2276" s="27">
        <f t="shared" si="444"/>
        <v>80410.331514159319</v>
      </c>
      <c r="AD2276" s="212">
        <v>0.14380000000000001</v>
      </c>
      <c r="AE2276" s="211">
        <f t="shared" si="445"/>
        <v>1</v>
      </c>
      <c r="AF2276" s="211">
        <f>IF(AND(COUNTIFS($J$18:J2276,J2276)=1,AE2276=1),1,"")</f>
        <v>1</v>
      </c>
      <c r="AG2276" s="211">
        <f>IF(C2276="","",IF(AND(COUNTIFS($J$18:J2276,J2276)=1,C2276&lt;&gt;""),1,""))</f>
        <v>1</v>
      </c>
      <c r="AH2276" s="211">
        <f>IF(G2276="","",IF(AND(COUNTIFS($J$18:J2276,J2276)=1,G2276&lt;&gt;""),1,""))</f>
        <v>1</v>
      </c>
      <c r="AI2276" s="28">
        <f t="shared" si="446"/>
        <v>35073581.838938065</v>
      </c>
      <c r="AJ2276" s="28">
        <f t="shared" si="447"/>
        <v>5034113.9728989378</v>
      </c>
      <c r="AK2276" s="29">
        <f t="shared" si="448"/>
        <v>0.1435300790211895</v>
      </c>
      <c r="AL2276" s="210"/>
      <c r="AM2276" s="210"/>
      <c r="AN2276" s="210"/>
      <c r="AO2276" s="210"/>
      <c r="AP2276" s="45" t="str">
        <f t="shared" si="449"/>
        <v>20228</v>
      </c>
      <c r="AQ2276" s="45" t="str">
        <f t="shared" si="450"/>
        <v>20228RMB</v>
      </c>
    </row>
    <row r="2277" spans="1:43" s="15" customFormat="1">
      <c r="A2277" s="208" t="s">
        <v>41</v>
      </c>
      <c r="B2277" s="209">
        <v>2022</v>
      </c>
      <c r="C2277" s="209">
        <v>7</v>
      </c>
      <c r="D2277" s="57" t="str">
        <f t="shared" si="453"/>
        <v>Q2</v>
      </c>
      <c r="E2277" s="208" t="s">
        <v>41</v>
      </c>
      <c r="F2277" s="209">
        <v>2022</v>
      </c>
      <c r="G2277" s="209">
        <v>8</v>
      </c>
      <c r="H2277" s="213"/>
      <c r="I2277" s="57" t="str">
        <f t="shared" si="442"/>
        <v>Q2</v>
      </c>
      <c r="J2277" s="204" t="s">
        <v>2199</v>
      </c>
      <c r="K2277" s="213" t="s">
        <v>2200</v>
      </c>
      <c r="L2277" s="210" t="s">
        <v>55</v>
      </c>
      <c r="M2277" s="208" t="s">
        <v>47</v>
      </c>
      <c r="N2277" s="208">
        <v>1</v>
      </c>
      <c r="O2277" s="208"/>
      <c r="P2277" s="57" t="str">
        <f t="shared" si="443"/>
        <v>MAIN UNIT</v>
      </c>
      <c r="Q2277" s="208" t="s">
        <v>48</v>
      </c>
      <c r="R2277" s="208" t="s">
        <v>49</v>
      </c>
      <c r="S2277" s="208" t="s">
        <v>37</v>
      </c>
      <c r="T2277" s="208" t="s">
        <v>75</v>
      </c>
      <c r="U2277" s="208" t="s">
        <v>58</v>
      </c>
      <c r="V2277" s="208" t="s">
        <v>89</v>
      </c>
      <c r="W2277" s="208" t="s">
        <v>51</v>
      </c>
      <c r="X2277" s="34">
        <v>900000</v>
      </c>
      <c r="Y2277" s="215" t="str">
        <f t="shared" si="452"/>
        <v>1.13</v>
      </c>
      <c r="Z2277" s="26">
        <f t="shared" si="454"/>
        <v>900000</v>
      </c>
      <c r="AA2277" s="208">
        <v>1.163</v>
      </c>
      <c r="AB2277" s="35">
        <f t="shared" si="451"/>
        <v>926283.18584070809</v>
      </c>
      <c r="AC2277" s="27">
        <f t="shared" si="444"/>
        <v>157838.65486725664</v>
      </c>
      <c r="AD2277" s="212">
        <v>0.1704</v>
      </c>
      <c r="AE2277" s="211">
        <f t="shared" si="445"/>
        <v>0</v>
      </c>
      <c r="AF2277" s="211" t="str">
        <f>IF(AND(COUNTIFS($J$18:J2277,J2277)=1,AE2277=1),1,"")</f>
        <v/>
      </c>
      <c r="AG2277" s="211">
        <f>IF(C2277="","",IF(AND(COUNTIFS($J$18:J2277,J2277)=1,C2277&lt;&gt;""),1,""))</f>
        <v>1</v>
      </c>
      <c r="AH2277" s="211">
        <f>IF(G2277="","",IF(AND(COUNTIFS($J$18:J2277,J2277)=1,G2277&lt;&gt;""),1,""))</f>
        <v>1</v>
      </c>
      <c r="AI2277" s="28">
        <f t="shared" si="446"/>
        <v>35073581.838938065</v>
      </c>
      <c r="AJ2277" s="28">
        <f t="shared" si="447"/>
        <v>5034113.9728989378</v>
      </c>
      <c r="AK2277" s="29">
        <f t="shared" si="448"/>
        <v>0.1435300790211895</v>
      </c>
      <c r="AL2277" s="210"/>
      <c r="AM2277" s="210"/>
      <c r="AN2277" s="210"/>
      <c r="AO2277" s="210"/>
      <c r="AP2277" s="45" t="str">
        <f t="shared" si="449"/>
        <v>20228</v>
      </c>
      <c r="AQ2277" s="45" t="str">
        <f t="shared" si="450"/>
        <v>20228RMB</v>
      </c>
    </row>
    <row r="2278" spans="1:43" s="15" customFormat="1">
      <c r="A2278" s="208" t="s">
        <v>41</v>
      </c>
      <c r="B2278" s="209">
        <v>2022</v>
      </c>
      <c r="C2278" s="209">
        <v>7</v>
      </c>
      <c r="D2278" s="57" t="str">
        <f t="shared" si="453"/>
        <v>Q2</v>
      </c>
      <c r="E2278" s="208" t="s">
        <v>41</v>
      </c>
      <c r="F2278" s="209">
        <v>2022</v>
      </c>
      <c r="G2278" s="209">
        <v>8</v>
      </c>
      <c r="H2278" s="213"/>
      <c r="I2278" s="57" t="str">
        <f t="shared" si="442"/>
        <v>Q2</v>
      </c>
      <c r="J2278" s="204" t="s">
        <v>2199</v>
      </c>
      <c r="K2278" s="213" t="s">
        <v>2200</v>
      </c>
      <c r="L2278" s="210" t="s">
        <v>79</v>
      </c>
      <c r="M2278" s="208" t="s">
        <v>47</v>
      </c>
      <c r="N2278" s="208">
        <v>1</v>
      </c>
      <c r="O2278" s="208"/>
      <c r="P2278" s="57" t="str">
        <f t="shared" si="443"/>
        <v>MAIN UNIT</v>
      </c>
      <c r="Q2278" s="208" t="s">
        <v>48</v>
      </c>
      <c r="R2278" s="208" t="s">
        <v>49</v>
      </c>
      <c r="S2278" s="208" t="s">
        <v>37</v>
      </c>
      <c r="T2278" s="208" t="s">
        <v>75</v>
      </c>
      <c r="U2278" s="208" t="s">
        <v>58</v>
      </c>
      <c r="V2278" s="208" t="s">
        <v>89</v>
      </c>
      <c r="W2278" s="208" t="s">
        <v>51</v>
      </c>
      <c r="X2278" s="34">
        <v>790000</v>
      </c>
      <c r="Y2278" s="215" t="str">
        <f t="shared" si="452"/>
        <v>1.13</v>
      </c>
      <c r="Z2278" s="26">
        <f t="shared" si="454"/>
        <v>790000</v>
      </c>
      <c r="AA2278" s="208">
        <v>1.163</v>
      </c>
      <c r="AB2278" s="35">
        <f t="shared" si="451"/>
        <v>813070.79646017705</v>
      </c>
      <c r="AC2278" s="27">
        <f t="shared" si="444"/>
        <v>138547.26371681417</v>
      </c>
      <c r="AD2278" s="212">
        <v>0.1704</v>
      </c>
      <c r="AE2278" s="211">
        <f t="shared" si="445"/>
        <v>0</v>
      </c>
      <c r="AF2278" s="211" t="str">
        <f>IF(AND(COUNTIFS($J$18:J2278,J2278)=1,AE2278=1),1,"")</f>
        <v/>
      </c>
      <c r="AG2278" s="211" t="str">
        <f>IF(C2278="","",IF(AND(COUNTIFS($J$18:J2278,J2278)=1,C2278&lt;&gt;""),1,""))</f>
        <v/>
      </c>
      <c r="AH2278" s="211" t="str">
        <f>IF(G2278="","",IF(AND(COUNTIFS($J$18:J2278,J2278)=1,G2278&lt;&gt;""),1,""))</f>
        <v/>
      </c>
      <c r="AI2278" s="28">
        <f t="shared" si="446"/>
        <v>35073581.838938065</v>
      </c>
      <c r="AJ2278" s="28">
        <f t="shared" si="447"/>
        <v>5034113.9728989378</v>
      </c>
      <c r="AK2278" s="29">
        <f t="shared" si="448"/>
        <v>0.1435300790211895</v>
      </c>
      <c r="AL2278" s="210"/>
      <c r="AM2278" s="210"/>
      <c r="AN2278" s="210"/>
      <c r="AO2278" s="210"/>
      <c r="AP2278" s="45" t="str">
        <f t="shared" si="449"/>
        <v>20228</v>
      </c>
      <c r="AQ2278" s="45" t="str">
        <f t="shared" si="450"/>
        <v>20228RMB</v>
      </c>
    </row>
    <row r="2279" spans="1:43" s="15" customFormat="1">
      <c r="A2279" s="208" t="s">
        <v>41</v>
      </c>
      <c r="B2279" s="209">
        <v>2022</v>
      </c>
      <c r="C2279" s="209">
        <v>7</v>
      </c>
      <c r="D2279" s="57" t="str">
        <f t="shared" si="453"/>
        <v>Q2</v>
      </c>
      <c r="E2279" s="208" t="s">
        <v>41</v>
      </c>
      <c r="F2279" s="209">
        <v>2022</v>
      </c>
      <c r="G2279" s="209">
        <v>8</v>
      </c>
      <c r="H2279" s="213"/>
      <c r="I2279" s="57" t="str">
        <f t="shared" si="442"/>
        <v>Q2</v>
      </c>
      <c r="J2279" s="204" t="s">
        <v>2199</v>
      </c>
      <c r="K2279" s="213" t="s">
        <v>2200</v>
      </c>
      <c r="L2279" s="210" t="s">
        <v>79</v>
      </c>
      <c r="M2279" s="208" t="s">
        <v>47</v>
      </c>
      <c r="N2279" s="208">
        <v>1</v>
      </c>
      <c r="O2279" s="208"/>
      <c r="P2279" s="57" t="str">
        <f t="shared" si="443"/>
        <v>MAIN UNIT</v>
      </c>
      <c r="Q2279" s="208" t="s">
        <v>48</v>
      </c>
      <c r="R2279" s="208" t="s">
        <v>49</v>
      </c>
      <c r="S2279" s="208" t="s">
        <v>37</v>
      </c>
      <c r="T2279" s="208" t="s">
        <v>75</v>
      </c>
      <c r="U2279" s="208" t="s">
        <v>58</v>
      </c>
      <c r="V2279" s="208" t="s">
        <v>89</v>
      </c>
      <c r="W2279" s="208" t="s">
        <v>51</v>
      </c>
      <c r="X2279" s="34">
        <v>790000</v>
      </c>
      <c r="Y2279" s="215" t="str">
        <f t="shared" si="452"/>
        <v>1.13</v>
      </c>
      <c r="Z2279" s="26">
        <f t="shared" si="454"/>
        <v>790000</v>
      </c>
      <c r="AA2279" s="208">
        <v>1.163</v>
      </c>
      <c r="AB2279" s="35">
        <f t="shared" si="451"/>
        <v>813070.79646017705</v>
      </c>
      <c r="AC2279" s="27">
        <f t="shared" si="444"/>
        <v>138547.26371681417</v>
      </c>
      <c r="AD2279" s="212">
        <v>0.1704</v>
      </c>
      <c r="AE2279" s="211">
        <f t="shared" si="445"/>
        <v>0</v>
      </c>
      <c r="AF2279" s="211" t="str">
        <f>IF(AND(COUNTIFS($J$18:J2279,J2279)=1,AE2279=1),1,"")</f>
        <v/>
      </c>
      <c r="AG2279" s="211" t="str">
        <f>IF(C2279="","",IF(AND(COUNTIFS($J$18:J2279,J2279)=1,C2279&lt;&gt;""),1,""))</f>
        <v/>
      </c>
      <c r="AH2279" s="211" t="str">
        <f>IF(G2279="","",IF(AND(COUNTIFS($J$18:J2279,J2279)=1,G2279&lt;&gt;""),1,""))</f>
        <v/>
      </c>
      <c r="AI2279" s="28">
        <f t="shared" si="446"/>
        <v>35073581.838938065</v>
      </c>
      <c r="AJ2279" s="28">
        <f t="shared" si="447"/>
        <v>5034113.9728989378</v>
      </c>
      <c r="AK2279" s="29">
        <f t="shared" si="448"/>
        <v>0.1435300790211895</v>
      </c>
      <c r="AL2279" s="210"/>
      <c r="AM2279" s="210"/>
      <c r="AN2279" s="210"/>
      <c r="AO2279" s="210"/>
      <c r="AP2279" s="45" t="str">
        <f t="shared" si="449"/>
        <v>20228</v>
      </c>
      <c r="AQ2279" s="45" t="str">
        <f t="shared" si="450"/>
        <v>20228RMB</v>
      </c>
    </row>
    <row r="2280" spans="1:43" s="15" customFormat="1">
      <c r="A2280" s="208" t="s">
        <v>41</v>
      </c>
      <c r="B2280" s="209">
        <v>2022</v>
      </c>
      <c r="C2280" s="209">
        <v>8</v>
      </c>
      <c r="D2280" s="57" t="str">
        <f t="shared" si="453"/>
        <v>Q2</v>
      </c>
      <c r="E2280" s="208" t="s">
        <v>41</v>
      </c>
      <c r="F2280" s="209">
        <v>2022</v>
      </c>
      <c r="G2280" s="209">
        <v>8</v>
      </c>
      <c r="H2280" s="213"/>
      <c r="I2280" s="57" t="str">
        <f t="shared" si="442"/>
        <v>Q2</v>
      </c>
      <c r="J2280" s="204" t="s">
        <v>2201</v>
      </c>
      <c r="K2280" s="213" t="s">
        <v>2202</v>
      </c>
      <c r="L2280" s="210" t="s">
        <v>55</v>
      </c>
      <c r="M2280" s="208" t="s">
        <v>47</v>
      </c>
      <c r="N2280" s="208">
        <v>1</v>
      </c>
      <c r="O2280" s="208"/>
      <c r="P2280" s="57" t="str">
        <f t="shared" si="443"/>
        <v>MAIN UNIT</v>
      </c>
      <c r="Q2280" s="208" t="s">
        <v>48</v>
      </c>
      <c r="R2280" s="208" t="s">
        <v>49</v>
      </c>
      <c r="S2280" s="208" t="s">
        <v>38</v>
      </c>
      <c r="T2280" s="208" t="s">
        <v>326</v>
      </c>
      <c r="U2280" s="208" t="s">
        <v>137</v>
      </c>
      <c r="V2280" s="208" t="s">
        <v>899</v>
      </c>
      <c r="W2280" s="208" t="s">
        <v>51</v>
      </c>
      <c r="X2280" s="34">
        <v>490000</v>
      </c>
      <c r="Y2280" s="215" t="str">
        <f t="shared" si="452"/>
        <v>1.13</v>
      </c>
      <c r="Z2280" s="26">
        <f t="shared" si="454"/>
        <v>490000</v>
      </c>
      <c r="AA2280" s="208">
        <v>1.163</v>
      </c>
      <c r="AB2280" s="35">
        <f t="shared" si="451"/>
        <v>504309.73451327439</v>
      </c>
      <c r="AC2280" s="27">
        <f t="shared" si="444"/>
        <v>49724.939823008855</v>
      </c>
      <c r="AD2280" s="212">
        <v>9.8599999999999993E-2</v>
      </c>
      <c r="AE2280" s="211">
        <f t="shared" si="445"/>
        <v>0</v>
      </c>
      <c r="AF2280" s="211" t="str">
        <f>IF(AND(COUNTIFS($J$18:J2280,J2280)=1,AE2280=1),1,"")</f>
        <v/>
      </c>
      <c r="AG2280" s="211">
        <f>IF(C2280="","",IF(AND(COUNTIFS($J$18:J2280,J2280)=1,C2280&lt;&gt;""),1,""))</f>
        <v>1</v>
      </c>
      <c r="AH2280" s="211">
        <f>IF(G2280="","",IF(AND(COUNTIFS($J$18:J2280,J2280)=1,G2280&lt;&gt;""),1,""))</f>
        <v>1</v>
      </c>
      <c r="AI2280" s="28">
        <f t="shared" si="446"/>
        <v>35073581.838938065</v>
      </c>
      <c r="AJ2280" s="28">
        <f t="shared" si="447"/>
        <v>5034113.9728989378</v>
      </c>
      <c r="AK2280" s="29">
        <f t="shared" si="448"/>
        <v>0.1435300790211895</v>
      </c>
      <c r="AL2280" s="210"/>
      <c r="AM2280" s="210"/>
      <c r="AN2280" s="210"/>
      <c r="AO2280" s="210"/>
      <c r="AP2280" s="45" t="str">
        <f t="shared" si="449"/>
        <v>20228</v>
      </c>
      <c r="AQ2280" s="45" t="str">
        <f t="shared" si="450"/>
        <v>20228RMB</v>
      </c>
    </row>
    <row r="2281" spans="1:43" s="15" customFormat="1">
      <c r="A2281" s="208" t="s">
        <v>41</v>
      </c>
      <c r="B2281" s="209">
        <v>2022</v>
      </c>
      <c r="C2281" s="209">
        <v>8</v>
      </c>
      <c r="D2281" s="57" t="str">
        <f t="shared" si="453"/>
        <v>Q2</v>
      </c>
      <c r="E2281" s="208" t="s">
        <v>41</v>
      </c>
      <c r="F2281" s="209">
        <v>2022</v>
      </c>
      <c r="G2281" s="209">
        <v>8</v>
      </c>
      <c r="H2281" s="213"/>
      <c r="I2281" s="57" t="str">
        <f t="shared" si="442"/>
        <v>Q2</v>
      </c>
      <c r="J2281" s="204" t="s">
        <v>2203</v>
      </c>
      <c r="K2281" s="213" t="s">
        <v>2204</v>
      </c>
      <c r="L2281" s="210" t="s">
        <v>79</v>
      </c>
      <c r="M2281" s="208" t="s">
        <v>47</v>
      </c>
      <c r="N2281" s="208">
        <v>1</v>
      </c>
      <c r="O2281" s="208"/>
      <c r="P2281" s="57" t="str">
        <f t="shared" si="443"/>
        <v>MAIN UNIT</v>
      </c>
      <c r="Q2281" s="208" t="s">
        <v>48</v>
      </c>
      <c r="R2281" s="208" t="s">
        <v>49</v>
      </c>
      <c r="S2281" s="208" t="s">
        <v>37</v>
      </c>
      <c r="T2281" s="208" t="s">
        <v>88</v>
      </c>
      <c r="U2281" s="208" t="s">
        <v>58</v>
      </c>
      <c r="V2281" s="208" t="s">
        <v>89</v>
      </c>
      <c r="W2281" s="208" t="s">
        <v>51</v>
      </c>
      <c r="X2281" s="34">
        <v>1162603</v>
      </c>
      <c r="Y2281" s="215" t="str">
        <f t="shared" si="452"/>
        <v>1.13</v>
      </c>
      <c r="Z2281" s="26">
        <f t="shared" si="454"/>
        <v>1162603</v>
      </c>
      <c r="AA2281" s="208">
        <v>1.163</v>
      </c>
      <c r="AB2281" s="35">
        <f t="shared" si="451"/>
        <v>1196555.1230088498</v>
      </c>
      <c r="AC2281" s="27">
        <f t="shared" si="444"/>
        <v>246011.73329061954</v>
      </c>
      <c r="AD2281" s="212">
        <v>0.2056</v>
      </c>
      <c r="AE2281" s="211">
        <f t="shared" si="445"/>
        <v>0</v>
      </c>
      <c r="AF2281" s="211" t="str">
        <f>IF(AND(COUNTIFS($J$18:J2281,J2281)=1,AE2281=1),1,"")</f>
        <v/>
      </c>
      <c r="AG2281" s="211">
        <f>IF(C2281="","",IF(AND(COUNTIFS($J$18:J2281,J2281)=1,C2281&lt;&gt;""),1,""))</f>
        <v>1</v>
      </c>
      <c r="AH2281" s="211">
        <f>IF(G2281="","",IF(AND(COUNTIFS($J$18:J2281,J2281)=1,G2281&lt;&gt;""),1,""))</f>
        <v>1</v>
      </c>
      <c r="AI2281" s="28">
        <f t="shared" si="446"/>
        <v>35073581.838938065</v>
      </c>
      <c r="AJ2281" s="28">
        <f t="shared" si="447"/>
        <v>5034113.9728989378</v>
      </c>
      <c r="AK2281" s="29">
        <f t="shared" si="448"/>
        <v>0.1435300790211895</v>
      </c>
      <c r="AL2281" s="210"/>
      <c r="AM2281" s="210"/>
      <c r="AN2281" s="210"/>
      <c r="AO2281" s="210"/>
      <c r="AP2281" s="45" t="str">
        <f t="shared" si="449"/>
        <v>20228</v>
      </c>
      <c r="AQ2281" s="45" t="str">
        <f t="shared" si="450"/>
        <v>20228RMB</v>
      </c>
    </row>
    <row r="2282" spans="1:43" s="15" customFormat="1">
      <c r="A2282" s="208" t="s">
        <v>41</v>
      </c>
      <c r="B2282" s="209">
        <v>2022</v>
      </c>
      <c r="C2282" s="209">
        <v>8</v>
      </c>
      <c r="D2282" s="57" t="str">
        <f t="shared" si="453"/>
        <v>Q2</v>
      </c>
      <c r="E2282" s="208" t="s">
        <v>41</v>
      </c>
      <c r="F2282" s="209">
        <v>2022</v>
      </c>
      <c r="G2282" s="209">
        <v>8</v>
      </c>
      <c r="H2282" s="213"/>
      <c r="I2282" s="57" t="str">
        <f t="shared" si="442"/>
        <v>Q2</v>
      </c>
      <c r="J2282" s="204" t="s">
        <v>2205</v>
      </c>
      <c r="K2282" s="213" t="s">
        <v>231</v>
      </c>
      <c r="L2282" s="210" t="s">
        <v>55</v>
      </c>
      <c r="M2282" s="208" t="s">
        <v>47</v>
      </c>
      <c r="N2282" s="208">
        <v>1</v>
      </c>
      <c r="O2282" s="208"/>
      <c r="P2282" s="57" t="str">
        <f t="shared" si="443"/>
        <v>MAIN UNIT</v>
      </c>
      <c r="Q2282" s="208" t="s">
        <v>48</v>
      </c>
      <c r="R2282" s="208" t="s">
        <v>49</v>
      </c>
      <c r="S2282" s="208" t="s">
        <v>36</v>
      </c>
      <c r="T2282" s="208" t="s">
        <v>65</v>
      </c>
      <c r="U2282" s="208" t="s">
        <v>66</v>
      </c>
      <c r="V2282" s="208" t="s">
        <v>99</v>
      </c>
      <c r="W2282" s="208" t="s">
        <v>51</v>
      </c>
      <c r="X2282" s="34">
        <v>480000</v>
      </c>
      <c r="Y2282" s="215" t="str">
        <f t="shared" si="452"/>
        <v>1.13</v>
      </c>
      <c r="Z2282" s="26">
        <f t="shared" si="454"/>
        <v>480000</v>
      </c>
      <c r="AA2282" s="208">
        <v>1.163</v>
      </c>
      <c r="AB2282" s="35">
        <f t="shared" si="451"/>
        <v>494017.69911504426</v>
      </c>
      <c r="AC2282" s="27">
        <f t="shared" si="444"/>
        <v>57602.463716814156</v>
      </c>
      <c r="AD2282" s="212">
        <v>0.1166</v>
      </c>
      <c r="AE2282" s="211">
        <f t="shared" si="445"/>
        <v>0</v>
      </c>
      <c r="AF2282" s="211" t="str">
        <f>IF(AND(COUNTIFS($J$18:J2282,J2282)=1,AE2282=1),1,"")</f>
        <v/>
      </c>
      <c r="AG2282" s="211">
        <f>IF(C2282="","",IF(AND(COUNTIFS($J$18:J2282,J2282)=1,C2282&lt;&gt;""),1,""))</f>
        <v>1</v>
      </c>
      <c r="AH2282" s="211">
        <f>IF(G2282="","",IF(AND(COUNTIFS($J$18:J2282,J2282)=1,G2282&lt;&gt;""),1,""))</f>
        <v>1</v>
      </c>
      <c r="AI2282" s="28">
        <f t="shared" si="446"/>
        <v>35073581.838938065</v>
      </c>
      <c r="AJ2282" s="28">
        <f t="shared" si="447"/>
        <v>5034113.9728989378</v>
      </c>
      <c r="AK2282" s="29">
        <f t="shared" si="448"/>
        <v>0.1435300790211895</v>
      </c>
      <c r="AL2282" s="210"/>
      <c r="AM2282" s="210"/>
      <c r="AN2282" s="210"/>
      <c r="AO2282" s="210"/>
      <c r="AP2282" s="45" t="str">
        <f t="shared" si="449"/>
        <v>20228</v>
      </c>
      <c r="AQ2282" s="45" t="str">
        <f t="shared" si="450"/>
        <v>20228RMB</v>
      </c>
    </row>
    <row r="2283" spans="1:43" s="15" customFormat="1">
      <c r="A2283" s="208" t="s">
        <v>40</v>
      </c>
      <c r="B2283" s="209">
        <v>2022</v>
      </c>
      <c r="C2283" s="209">
        <v>1</v>
      </c>
      <c r="D2283" s="57" t="str">
        <f t="shared" si="453"/>
        <v>Q4</v>
      </c>
      <c r="E2283" s="208" t="s">
        <v>41</v>
      </c>
      <c r="F2283" s="209">
        <v>2022</v>
      </c>
      <c r="G2283" s="209">
        <v>9</v>
      </c>
      <c r="H2283" s="213"/>
      <c r="I2283" s="57" t="str">
        <f t="shared" si="442"/>
        <v>Q2</v>
      </c>
      <c r="J2283" s="204" t="s">
        <v>2206</v>
      </c>
      <c r="K2283" s="213" t="s">
        <v>1616</v>
      </c>
      <c r="L2283" s="210" t="s">
        <v>55</v>
      </c>
      <c r="M2283" s="208" t="s">
        <v>47</v>
      </c>
      <c r="N2283" s="208">
        <v>1</v>
      </c>
      <c r="O2283" s="208"/>
      <c r="P2283" s="57" t="str">
        <f t="shared" si="443"/>
        <v>MAIN UNIT</v>
      </c>
      <c r="Q2283" s="208" t="s">
        <v>48</v>
      </c>
      <c r="R2283" s="208" t="s">
        <v>49</v>
      </c>
      <c r="S2283" s="208" t="s">
        <v>36</v>
      </c>
      <c r="T2283" s="208" t="s">
        <v>65</v>
      </c>
      <c r="U2283" s="208" t="s">
        <v>66</v>
      </c>
      <c r="V2283" s="208" t="s">
        <v>1343</v>
      </c>
      <c r="W2283" s="208" t="s">
        <v>96</v>
      </c>
      <c r="X2283" s="34">
        <v>11200000</v>
      </c>
      <c r="Y2283" s="215" t="str">
        <f t="shared" si="452"/>
        <v>1</v>
      </c>
      <c r="Z2283" s="26">
        <f t="shared" si="454"/>
        <v>11200000</v>
      </c>
      <c r="AA2283" s="208">
        <v>5.7799999999999997E-2</v>
      </c>
      <c r="AB2283" s="35">
        <f t="shared" si="451"/>
        <v>647360</v>
      </c>
      <c r="AC2283" s="27">
        <f t="shared" si="444"/>
        <v>81567.360000000001</v>
      </c>
      <c r="AD2283" s="212">
        <v>0.126</v>
      </c>
      <c r="AE2283" s="211">
        <f t="shared" si="445"/>
        <v>0</v>
      </c>
      <c r="AF2283" s="211" t="str">
        <f>IF(AND(COUNTIFS($J$18:J2283,J2283)=1,AE2283=1),1,"")</f>
        <v/>
      </c>
      <c r="AG2283" s="211">
        <f>IF(C2283="","",IF(AND(COUNTIFS($J$18:J2283,J2283)=1,C2283&lt;&gt;""),1,""))</f>
        <v>1</v>
      </c>
      <c r="AH2283" s="211">
        <f>IF(G2283="","",IF(AND(COUNTIFS($J$18:J2283,J2283)=1,G2283&lt;&gt;""),1,""))</f>
        <v>1</v>
      </c>
      <c r="AI2283" s="28">
        <f t="shared" si="446"/>
        <v>15948576.102654872</v>
      </c>
      <c r="AJ2283" s="28">
        <f t="shared" si="447"/>
        <v>2739848.7004853101</v>
      </c>
      <c r="AK2283" s="29">
        <f t="shared" si="448"/>
        <v>0.17179268436567341</v>
      </c>
      <c r="AL2283" s="210"/>
      <c r="AM2283" s="210"/>
      <c r="AN2283" s="210"/>
      <c r="AO2283" s="210"/>
      <c r="AP2283" s="45" t="str">
        <f t="shared" si="449"/>
        <v>20229</v>
      </c>
      <c r="AQ2283" s="45" t="str">
        <f t="shared" si="450"/>
        <v>20229JPY</v>
      </c>
    </row>
    <row r="2284" spans="1:43" s="15" customFormat="1">
      <c r="A2284" s="208" t="s">
        <v>41</v>
      </c>
      <c r="B2284" s="209">
        <v>2022</v>
      </c>
      <c r="C2284" s="209">
        <v>7</v>
      </c>
      <c r="D2284" s="57" t="str">
        <f t="shared" si="453"/>
        <v>Q2</v>
      </c>
      <c r="E2284" s="208" t="s">
        <v>41</v>
      </c>
      <c r="F2284" s="209">
        <v>2022</v>
      </c>
      <c r="G2284" s="209">
        <v>9</v>
      </c>
      <c r="H2284" s="213"/>
      <c r="I2284" s="57" t="str">
        <f t="shared" si="442"/>
        <v>Q2</v>
      </c>
      <c r="J2284" s="204" t="s">
        <v>2193</v>
      </c>
      <c r="K2284" s="213" t="s">
        <v>1007</v>
      </c>
      <c r="L2284" s="210" t="s">
        <v>55</v>
      </c>
      <c r="M2284" s="208" t="s">
        <v>47</v>
      </c>
      <c r="N2284" s="208">
        <v>1</v>
      </c>
      <c r="O2284" s="208"/>
      <c r="P2284" s="57" t="str">
        <f t="shared" si="443"/>
        <v>MAIN UNIT</v>
      </c>
      <c r="Q2284" s="208" t="s">
        <v>48</v>
      </c>
      <c r="R2284" s="208" t="s">
        <v>49</v>
      </c>
      <c r="S2284" s="208" t="s">
        <v>36</v>
      </c>
      <c r="T2284" s="208" t="s">
        <v>65</v>
      </c>
      <c r="U2284" s="208" t="s">
        <v>66</v>
      </c>
      <c r="V2284" s="208" t="s">
        <v>67</v>
      </c>
      <c r="W2284" s="208" t="s">
        <v>51</v>
      </c>
      <c r="X2284" s="34">
        <v>475000</v>
      </c>
      <c r="Y2284" s="215" t="str">
        <f t="shared" si="452"/>
        <v>1.13</v>
      </c>
      <c r="Z2284" s="26">
        <f t="shared" si="454"/>
        <v>475000</v>
      </c>
      <c r="AA2284" s="208">
        <v>1.135</v>
      </c>
      <c r="AB2284" s="35">
        <f t="shared" si="451"/>
        <v>477101.76991150453</v>
      </c>
      <c r="AC2284" s="27">
        <f t="shared" si="444"/>
        <v>54389.601769911518</v>
      </c>
      <c r="AD2284" s="212">
        <v>0.114</v>
      </c>
      <c r="AE2284" s="211">
        <f t="shared" si="445"/>
        <v>0</v>
      </c>
      <c r="AF2284" s="211" t="str">
        <f>IF(AND(COUNTIFS($J$18:J2284,J2284)=1,AE2284=1),1,"")</f>
        <v/>
      </c>
      <c r="AG2284" s="211" t="str">
        <f>IF(C2284="","",IF(AND(COUNTIFS($J$18:J2284,J2284)=1,C2284&lt;&gt;""),1,""))</f>
        <v/>
      </c>
      <c r="AH2284" s="211" t="str">
        <f>IF(G2284="","",IF(AND(COUNTIFS($J$18:J2284,J2284)=1,G2284&lt;&gt;""),1,""))</f>
        <v/>
      </c>
      <c r="AI2284" s="28">
        <f t="shared" si="446"/>
        <v>15948576.102654872</v>
      </c>
      <c r="AJ2284" s="28">
        <f t="shared" si="447"/>
        <v>2739848.7004853101</v>
      </c>
      <c r="AK2284" s="29">
        <f t="shared" si="448"/>
        <v>0.17179268436567341</v>
      </c>
      <c r="AL2284" s="210"/>
      <c r="AM2284" s="210"/>
      <c r="AN2284" s="210"/>
      <c r="AO2284" s="210"/>
      <c r="AP2284" s="45" t="str">
        <f t="shared" si="449"/>
        <v>20229</v>
      </c>
      <c r="AQ2284" s="45" t="str">
        <f t="shared" si="450"/>
        <v>20229RMB</v>
      </c>
    </row>
    <row r="2285" spans="1:43" s="15" customFormat="1">
      <c r="A2285" s="208" t="s">
        <v>41</v>
      </c>
      <c r="B2285" s="209">
        <v>2022</v>
      </c>
      <c r="C2285" s="209">
        <v>7</v>
      </c>
      <c r="D2285" s="57" t="str">
        <f t="shared" si="453"/>
        <v>Q2</v>
      </c>
      <c r="E2285" s="208" t="s">
        <v>41</v>
      </c>
      <c r="F2285" s="209">
        <v>2022</v>
      </c>
      <c r="G2285" s="209">
        <v>9</v>
      </c>
      <c r="H2285" s="213"/>
      <c r="I2285" s="57" t="str">
        <f t="shared" si="442"/>
        <v>Q2</v>
      </c>
      <c r="J2285" s="204" t="s">
        <v>2207</v>
      </c>
      <c r="K2285" s="213" t="s">
        <v>1526</v>
      </c>
      <c r="L2285" s="210" t="s">
        <v>79</v>
      </c>
      <c r="M2285" s="208" t="s">
        <v>47</v>
      </c>
      <c r="N2285" s="208">
        <v>1</v>
      </c>
      <c r="O2285" s="208"/>
      <c r="P2285" s="57" t="str">
        <f t="shared" si="443"/>
        <v>MAIN UNIT</v>
      </c>
      <c r="Q2285" s="208" t="s">
        <v>48</v>
      </c>
      <c r="R2285" s="208" t="s">
        <v>49</v>
      </c>
      <c r="S2285" s="208" t="s">
        <v>36</v>
      </c>
      <c r="T2285" s="208" t="s">
        <v>65</v>
      </c>
      <c r="U2285" s="208" t="s">
        <v>66</v>
      </c>
      <c r="V2285" s="208" t="s">
        <v>109</v>
      </c>
      <c r="W2285" s="208" t="s">
        <v>96</v>
      </c>
      <c r="X2285" s="34">
        <v>17000000</v>
      </c>
      <c r="Y2285" s="215" t="str">
        <f t="shared" si="452"/>
        <v>1</v>
      </c>
      <c r="Z2285" s="26">
        <f t="shared" si="454"/>
        <v>17000000</v>
      </c>
      <c r="AA2285" s="208">
        <v>5.7799999999999997E-2</v>
      </c>
      <c r="AB2285" s="35">
        <f t="shared" si="451"/>
        <v>982600</v>
      </c>
      <c r="AC2285" s="27">
        <f t="shared" si="444"/>
        <v>169891.54</v>
      </c>
      <c r="AD2285" s="212">
        <v>0.1729</v>
      </c>
      <c r="AE2285" s="211">
        <f t="shared" si="445"/>
        <v>0</v>
      </c>
      <c r="AF2285" s="211" t="str">
        <f>IF(AND(COUNTIFS($J$18:J2285,J2285)=1,AE2285=1),1,"")</f>
        <v/>
      </c>
      <c r="AG2285" s="211">
        <f>IF(C2285="","",IF(AND(COUNTIFS($J$18:J2285,J2285)=1,C2285&lt;&gt;""),1,""))</f>
        <v>1</v>
      </c>
      <c r="AH2285" s="211">
        <f>IF(G2285="","",IF(AND(COUNTIFS($J$18:J2285,J2285)=1,G2285&lt;&gt;""),1,""))</f>
        <v>1</v>
      </c>
      <c r="AI2285" s="28">
        <f t="shared" si="446"/>
        <v>15948576.102654872</v>
      </c>
      <c r="AJ2285" s="28">
        <f t="shared" si="447"/>
        <v>2739848.7004853101</v>
      </c>
      <c r="AK2285" s="29">
        <f t="shared" si="448"/>
        <v>0.17179268436567341</v>
      </c>
      <c r="AL2285" s="210"/>
      <c r="AM2285" s="210"/>
      <c r="AN2285" s="210"/>
      <c r="AO2285" s="210"/>
      <c r="AP2285" s="45" t="str">
        <f t="shared" si="449"/>
        <v>20229</v>
      </c>
      <c r="AQ2285" s="45" t="str">
        <f t="shared" si="450"/>
        <v>20229JPY</v>
      </c>
    </row>
    <row r="2286" spans="1:43" s="15" customFormat="1">
      <c r="A2286" s="208" t="s">
        <v>41</v>
      </c>
      <c r="B2286" s="209">
        <v>2022</v>
      </c>
      <c r="C2286" s="209">
        <v>7</v>
      </c>
      <c r="D2286" s="57" t="str">
        <f t="shared" si="453"/>
        <v>Q2</v>
      </c>
      <c r="E2286" s="208" t="s">
        <v>41</v>
      </c>
      <c r="F2286" s="209">
        <v>2022</v>
      </c>
      <c r="G2286" s="209">
        <v>9</v>
      </c>
      <c r="H2286" s="213"/>
      <c r="I2286" s="57" t="str">
        <f t="shared" si="442"/>
        <v>Q2</v>
      </c>
      <c r="J2286" s="204" t="s">
        <v>2207</v>
      </c>
      <c r="K2286" s="213" t="s">
        <v>1526</v>
      </c>
      <c r="L2286" s="210" t="s">
        <v>55</v>
      </c>
      <c r="M2286" s="208" t="s">
        <v>47</v>
      </c>
      <c r="N2286" s="208">
        <v>1</v>
      </c>
      <c r="O2286" s="208"/>
      <c r="P2286" s="57" t="str">
        <f t="shared" si="443"/>
        <v>MAIN UNIT</v>
      </c>
      <c r="Q2286" s="208" t="s">
        <v>48</v>
      </c>
      <c r="R2286" s="208" t="s">
        <v>49</v>
      </c>
      <c r="S2286" s="208" t="s">
        <v>36</v>
      </c>
      <c r="T2286" s="208" t="s">
        <v>65</v>
      </c>
      <c r="U2286" s="208" t="s">
        <v>66</v>
      </c>
      <c r="V2286" s="208" t="s">
        <v>109</v>
      </c>
      <c r="W2286" s="208" t="s">
        <v>96</v>
      </c>
      <c r="X2286" s="34">
        <v>12294000</v>
      </c>
      <c r="Y2286" s="215" t="str">
        <f t="shared" si="452"/>
        <v>1</v>
      </c>
      <c r="Z2286" s="26">
        <f t="shared" si="454"/>
        <v>12294000</v>
      </c>
      <c r="AA2286" s="208">
        <v>5.7799999999999997E-2</v>
      </c>
      <c r="AB2286" s="35">
        <f t="shared" si="451"/>
        <v>710593.2</v>
      </c>
      <c r="AC2286" s="27">
        <f t="shared" si="444"/>
        <v>122861.56427999999</v>
      </c>
      <c r="AD2286" s="212">
        <v>0.1729</v>
      </c>
      <c r="AE2286" s="211">
        <f t="shared" si="445"/>
        <v>0</v>
      </c>
      <c r="AF2286" s="211" t="str">
        <f>IF(AND(COUNTIFS($J$18:J2286,J2286)=1,AE2286=1),1,"")</f>
        <v/>
      </c>
      <c r="AG2286" s="211" t="str">
        <f>IF(C2286="","",IF(AND(COUNTIFS($J$18:J2286,J2286)=1,C2286&lt;&gt;""),1,""))</f>
        <v/>
      </c>
      <c r="AH2286" s="211" t="str">
        <f>IF(G2286="","",IF(AND(COUNTIFS($J$18:J2286,J2286)=1,G2286&lt;&gt;""),1,""))</f>
        <v/>
      </c>
      <c r="AI2286" s="28">
        <f t="shared" si="446"/>
        <v>15948576.102654872</v>
      </c>
      <c r="AJ2286" s="28">
        <f t="shared" si="447"/>
        <v>2739848.7004853101</v>
      </c>
      <c r="AK2286" s="29">
        <f t="shared" si="448"/>
        <v>0.17179268436567341</v>
      </c>
      <c r="AL2286" s="210"/>
      <c r="AM2286" s="210"/>
      <c r="AN2286" s="210"/>
      <c r="AO2286" s="210"/>
      <c r="AP2286" s="45" t="str">
        <f t="shared" si="449"/>
        <v>20229</v>
      </c>
      <c r="AQ2286" s="45" t="str">
        <f t="shared" si="450"/>
        <v>20229JPY</v>
      </c>
    </row>
    <row r="2287" spans="1:43" s="15" customFormat="1">
      <c r="A2287" s="208" t="s">
        <v>41</v>
      </c>
      <c r="B2287" s="209">
        <v>2022</v>
      </c>
      <c r="C2287" s="209">
        <v>8</v>
      </c>
      <c r="D2287" s="57" t="str">
        <f t="shared" si="453"/>
        <v>Q2</v>
      </c>
      <c r="E2287" s="208" t="s">
        <v>41</v>
      </c>
      <c r="F2287" s="209">
        <v>2022</v>
      </c>
      <c r="G2287" s="209">
        <v>9</v>
      </c>
      <c r="H2287" s="213"/>
      <c r="I2287" s="57" t="str">
        <f t="shared" si="442"/>
        <v>Q2</v>
      </c>
      <c r="J2287" s="204" t="s">
        <v>2208</v>
      </c>
      <c r="K2287" s="213" t="s">
        <v>2209</v>
      </c>
      <c r="L2287" s="210" t="s">
        <v>55</v>
      </c>
      <c r="M2287" s="208" t="s">
        <v>47</v>
      </c>
      <c r="N2287" s="208">
        <v>1</v>
      </c>
      <c r="O2287" s="208"/>
      <c r="P2287" s="57" t="str">
        <f t="shared" si="443"/>
        <v>MAIN UNIT</v>
      </c>
      <c r="Q2287" s="208" t="s">
        <v>958</v>
      </c>
      <c r="R2287" s="208" t="s">
        <v>49</v>
      </c>
      <c r="S2287" s="208" t="s">
        <v>37</v>
      </c>
      <c r="T2287" s="208" t="s">
        <v>179</v>
      </c>
      <c r="U2287" s="208" t="s">
        <v>58</v>
      </c>
      <c r="V2287" s="208" t="s">
        <v>949</v>
      </c>
      <c r="W2287" s="208" t="s">
        <v>51</v>
      </c>
      <c r="X2287" s="34">
        <v>560000</v>
      </c>
      <c r="Y2287" s="215" t="str">
        <f t="shared" si="452"/>
        <v>1.13</v>
      </c>
      <c r="Z2287" s="26">
        <f t="shared" si="454"/>
        <v>560000</v>
      </c>
      <c r="AA2287" s="208">
        <v>1.135</v>
      </c>
      <c r="AB2287" s="35">
        <f t="shared" si="451"/>
        <v>562477.8761061948</v>
      </c>
      <c r="AC2287" s="27">
        <f t="shared" si="444"/>
        <v>106027.07964601772</v>
      </c>
      <c r="AD2287" s="212">
        <v>0.1885</v>
      </c>
      <c r="AE2287" s="211">
        <f t="shared" si="445"/>
        <v>1</v>
      </c>
      <c r="AF2287" s="211">
        <f>IF(AND(COUNTIFS($J$18:J2287,J2287)=1,AE2287=1),1,"")</f>
        <v>1</v>
      </c>
      <c r="AG2287" s="211">
        <f>IF(C2287="","",IF(AND(COUNTIFS($J$18:J2287,J2287)=1,C2287&lt;&gt;""),1,""))</f>
        <v>1</v>
      </c>
      <c r="AH2287" s="211">
        <f>IF(G2287="","",IF(AND(COUNTIFS($J$18:J2287,J2287)=1,G2287&lt;&gt;""),1,""))</f>
        <v>1</v>
      </c>
      <c r="AI2287" s="28">
        <f t="shared" si="446"/>
        <v>15948576.102654872</v>
      </c>
      <c r="AJ2287" s="28">
        <f t="shared" si="447"/>
        <v>2739848.7004853101</v>
      </c>
      <c r="AK2287" s="29">
        <f t="shared" si="448"/>
        <v>0.17179268436567341</v>
      </c>
      <c r="AL2287" s="210"/>
      <c r="AM2287" s="210"/>
      <c r="AN2287" s="210"/>
      <c r="AO2287" s="210"/>
      <c r="AP2287" s="45" t="str">
        <f t="shared" si="449"/>
        <v>20229</v>
      </c>
      <c r="AQ2287" s="45" t="str">
        <f t="shared" si="450"/>
        <v>20229RMB</v>
      </c>
    </row>
    <row r="2288" spans="1:43" s="15" customFormat="1">
      <c r="A2288" s="208" t="s">
        <v>41</v>
      </c>
      <c r="B2288" s="209">
        <v>2022</v>
      </c>
      <c r="C2288" s="209">
        <v>11</v>
      </c>
      <c r="D2288" s="57" t="str">
        <f t="shared" si="453"/>
        <v>Q3</v>
      </c>
      <c r="E2288" s="208" t="s">
        <v>42</v>
      </c>
      <c r="F2288" s="209">
        <v>2023</v>
      </c>
      <c r="G2288" s="209">
        <v>4</v>
      </c>
      <c r="H2288" s="213"/>
      <c r="I2288" s="57" t="str">
        <f t="shared" si="442"/>
        <v>Q1</v>
      </c>
      <c r="J2288" s="204" t="s">
        <v>2210</v>
      </c>
      <c r="K2288" s="213" t="s">
        <v>1732</v>
      </c>
      <c r="L2288" s="210" t="s">
        <v>79</v>
      </c>
      <c r="M2288" s="208" t="s">
        <v>47</v>
      </c>
      <c r="N2288" s="208">
        <v>1</v>
      </c>
      <c r="O2288" s="208"/>
      <c r="P2288" s="57" t="str">
        <f t="shared" si="443"/>
        <v>MAIN UNIT</v>
      </c>
      <c r="Q2288" s="208" t="s">
        <v>48</v>
      </c>
      <c r="R2288" s="208" t="s">
        <v>49</v>
      </c>
      <c r="S2288" s="208" t="s">
        <v>38</v>
      </c>
      <c r="T2288" s="208" t="s">
        <v>326</v>
      </c>
      <c r="U2288" s="208" t="s">
        <v>137</v>
      </c>
      <c r="V2288" s="208" t="s">
        <v>899</v>
      </c>
      <c r="W2288" s="208" t="s">
        <v>51</v>
      </c>
      <c r="X2288" s="34">
        <v>900000</v>
      </c>
      <c r="Y2288" s="215" t="str">
        <f t="shared" si="452"/>
        <v>1.13</v>
      </c>
      <c r="Z2288" s="26">
        <f t="shared" si="454"/>
        <v>900000</v>
      </c>
      <c r="AA2288" s="208">
        <v>1.1399999999999999</v>
      </c>
      <c r="AB2288" s="35">
        <f t="shared" si="451"/>
        <v>907964.60176991147</v>
      </c>
      <c r="AC2288" s="27">
        <f t="shared" si="444"/>
        <v>86165.840707964599</v>
      </c>
      <c r="AD2288" s="212">
        <v>9.4899999999999998E-2</v>
      </c>
      <c r="AE2288" s="211">
        <f t="shared" si="445"/>
        <v>0</v>
      </c>
      <c r="AF2288" s="211" t="str">
        <f>IF(AND(COUNTIFS($J$18:J2288,J2288)=1,AE2288=1),1,"")</f>
        <v/>
      </c>
      <c r="AG2288" s="211">
        <f>IF(C2288="","",IF(AND(COUNTIFS($J$18:J2288,J2288)=1,C2288&lt;&gt;""),1,""))</f>
        <v>1</v>
      </c>
      <c r="AH2288" s="211">
        <f>IF(G2288="","",IF(AND(COUNTIFS($J$18:J2288,J2288)=1,G2288&lt;&gt;""),1,""))</f>
        <v>1</v>
      </c>
      <c r="AI2288" s="28">
        <f t="shared" si="446"/>
        <v>30573205.452778772</v>
      </c>
      <c r="AJ2288" s="28">
        <f t="shared" si="447"/>
        <v>3790930.1683151261</v>
      </c>
      <c r="AK2288" s="29">
        <f t="shared" si="448"/>
        <v>0.12399518179964253</v>
      </c>
      <c r="AL2288" s="210"/>
      <c r="AM2288" s="210"/>
      <c r="AN2288" s="210"/>
      <c r="AO2288" s="210"/>
      <c r="AP2288" s="45" t="str">
        <f t="shared" si="449"/>
        <v>20234</v>
      </c>
      <c r="AQ2288" s="45" t="str">
        <f t="shared" si="450"/>
        <v>20234RMB</v>
      </c>
    </row>
    <row r="2289" spans="1:43" s="15" customFormat="1">
      <c r="A2289" s="208" t="s">
        <v>41</v>
      </c>
      <c r="B2289" s="209">
        <v>2022</v>
      </c>
      <c r="C2289" s="209">
        <v>11</v>
      </c>
      <c r="D2289" s="57" t="str">
        <f t="shared" si="453"/>
        <v>Q3</v>
      </c>
      <c r="E2289" s="208" t="s">
        <v>42</v>
      </c>
      <c r="F2289" s="209">
        <v>2023</v>
      </c>
      <c r="G2289" s="209">
        <v>4</v>
      </c>
      <c r="H2289" s="213"/>
      <c r="I2289" s="57" t="str">
        <f t="shared" si="442"/>
        <v>Q1</v>
      </c>
      <c r="J2289" s="204" t="s">
        <v>2210</v>
      </c>
      <c r="K2289" s="213" t="s">
        <v>1732</v>
      </c>
      <c r="L2289" s="210" t="s">
        <v>55</v>
      </c>
      <c r="M2289" s="208" t="s">
        <v>47</v>
      </c>
      <c r="N2289" s="208">
        <v>1</v>
      </c>
      <c r="O2289" s="208"/>
      <c r="P2289" s="57" t="str">
        <f t="shared" si="443"/>
        <v>MAIN UNIT</v>
      </c>
      <c r="Q2289" s="208" t="s">
        <v>48</v>
      </c>
      <c r="R2289" s="208" t="s">
        <v>49</v>
      </c>
      <c r="S2289" s="208" t="s">
        <v>38</v>
      </c>
      <c r="T2289" s="208" t="s">
        <v>326</v>
      </c>
      <c r="U2289" s="208" t="s">
        <v>137</v>
      </c>
      <c r="V2289" s="208" t="s">
        <v>899</v>
      </c>
      <c r="W2289" s="208" t="s">
        <v>51</v>
      </c>
      <c r="X2289" s="34">
        <v>700000</v>
      </c>
      <c r="Y2289" s="215" t="str">
        <f t="shared" si="452"/>
        <v>1.13</v>
      </c>
      <c r="Z2289" s="26">
        <f t="shared" si="454"/>
        <v>700000</v>
      </c>
      <c r="AA2289" s="208">
        <v>1.1399999999999999</v>
      </c>
      <c r="AB2289" s="35">
        <f t="shared" si="451"/>
        <v>706194.69026548672</v>
      </c>
      <c r="AC2289" s="27">
        <f t="shared" si="444"/>
        <v>67017.876106194686</v>
      </c>
      <c r="AD2289" s="212">
        <v>9.4899999999999998E-2</v>
      </c>
      <c r="AE2289" s="211">
        <f t="shared" si="445"/>
        <v>0</v>
      </c>
      <c r="AF2289" s="211" t="str">
        <f>IF(AND(COUNTIFS($J$18:J2289,J2289)=1,AE2289=1),1,"")</f>
        <v/>
      </c>
      <c r="AG2289" s="211" t="str">
        <f>IF(C2289="","",IF(AND(COUNTIFS($J$18:J2289,J2289)=1,C2289&lt;&gt;""),1,""))</f>
        <v/>
      </c>
      <c r="AH2289" s="211" t="str">
        <f>IF(G2289="","",IF(AND(COUNTIFS($J$18:J2289,J2289)=1,G2289&lt;&gt;""),1,""))</f>
        <v/>
      </c>
      <c r="AI2289" s="28">
        <f t="shared" si="446"/>
        <v>30573205.452778772</v>
      </c>
      <c r="AJ2289" s="28">
        <f t="shared" si="447"/>
        <v>3790930.1683151261</v>
      </c>
      <c r="AK2289" s="29">
        <f t="shared" si="448"/>
        <v>0.12399518179964253</v>
      </c>
      <c r="AL2289" s="210"/>
      <c r="AM2289" s="210"/>
      <c r="AN2289" s="210"/>
      <c r="AO2289" s="210"/>
      <c r="AP2289" s="45" t="str">
        <f t="shared" si="449"/>
        <v>20234</v>
      </c>
      <c r="AQ2289" s="45" t="str">
        <f t="shared" si="450"/>
        <v>20234RMB</v>
      </c>
    </row>
    <row r="2290" spans="1:43" s="15" customFormat="1">
      <c r="A2290" s="208" t="s">
        <v>41</v>
      </c>
      <c r="B2290" s="209">
        <v>2022</v>
      </c>
      <c r="C2290" s="209">
        <v>12</v>
      </c>
      <c r="D2290" s="57" t="str">
        <f t="shared" si="453"/>
        <v>Q3</v>
      </c>
      <c r="E2290" s="208" t="s">
        <v>42</v>
      </c>
      <c r="F2290" s="209">
        <v>2023</v>
      </c>
      <c r="G2290" s="209">
        <v>4</v>
      </c>
      <c r="H2290" s="213"/>
      <c r="I2290" s="57" t="str">
        <f t="shared" si="442"/>
        <v>Q1</v>
      </c>
      <c r="J2290" s="204" t="s">
        <v>2211</v>
      </c>
      <c r="K2290" s="213" t="s">
        <v>1719</v>
      </c>
      <c r="L2290" s="210" t="s">
        <v>55</v>
      </c>
      <c r="M2290" s="208" t="s">
        <v>47</v>
      </c>
      <c r="N2290" s="208">
        <v>1</v>
      </c>
      <c r="O2290" s="208"/>
      <c r="P2290" s="57" t="str">
        <f t="shared" si="443"/>
        <v>MAIN UNIT</v>
      </c>
      <c r="Q2290" s="208" t="s">
        <v>48</v>
      </c>
      <c r="R2290" s="208" t="s">
        <v>49</v>
      </c>
      <c r="S2290" s="208" t="s">
        <v>36</v>
      </c>
      <c r="T2290" s="208" t="s">
        <v>65</v>
      </c>
      <c r="U2290" s="208" t="s">
        <v>66</v>
      </c>
      <c r="V2290" s="208" t="s">
        <v>67</v>
      </c>
      <c r="W2290" s="208" t="s">
        <v>51</v>
      </c>
      <c r="X2290" s="34">
        <v>415000</v>
      </c>
      <c r="Y2290" s="215" t="str">
        <f t="shared" si="452"/>
        <v>1.13</v>
      </c>
      <c r="Z2290" s="26">
        <f t="shared" si="454"/>
        <v>415000</v>
      </c>
      <c r="AA2290" s="208">
        <v>1.1399999999999999</v>
      </c>
      <c r="AB2290" s="35">
        <f t="shared" si="451"/>
        <v>418672.5663716814</v>
      </c>
      <c r="AC2290" s="27">
        <f t="shared" si="444"/>
        <v>47728.672566371679</v>
      </c>
      <c r="AD2290" s="212">
        <v>0.114</v>
      </c>
      <c r="AE2290" s="211">
        <f t="shared" si="445"/>
        <v>0</v>
      </c>
      <c r="AF2290" s="211" t="str">
        <f>IF(AND(COUNTIFS($J$18:J2290,J2290)=1,AE2290=1),1,"")</f>
        <v/>
      </c>
      <c r="AG2290" s="211">
        <f>IF(C2290="","",IF(AND(COUNTIFS($J$18:J2290,J2290)=1,C2290&lt;&gt;""),1,""))</f>
        <v>1</v>
      </c>
      <c r="AH2290" s="211">
        <f>IF(G2290="","",IF(AND(COUNTIFS($J$18:J2290,J2290)=1,G2290&lt;&gt;""),1,""))</f>
        <v>1</v>
      </c>
      <c r="AI2290" s="28">
        <f t="shared" si="446"/>
        <v>30573205.452778772</v>
      </c>
      <c r="AJ2290" s="28">
        <f t="shared" si="447"/>
        <v>3790930.1683151261</v>
      </c>
      <c r="AK2290" s="29">
        <f t="shared" si="448"/>
        <v>0.12399518179964253</v>
      </c>
      <c r="AL2290" s="210"/>
      <c r="AM2290" s="210"/>
      <c r="AN2290" s="210"/>
      <c r="AO2290" s="210"/>
      <c r="AP2290" s="45" t="str">
        <f t="shared" si="449"/>
        <v>20234</v>
      </c>
      <c r="AQ2290" s="45" t="str">
        <f t="shared" si="450"/>
        <v>20234RMB</v>
      </c>
    </row>
    <row r="2291" spans="1:43" s="15" customFormat="1">
      <c r="A2291" s="208" t="s">
        <v>41</v>
      </c>
      <c r="B2291" s="209">
        <v>2022</v>
      </c>
      <c r="C2291" s="209">
        <v>12</v>
      </c>
      <c r="D2291" s="57" t="str">
        <f t="shared" si="453"/>
        <v>Q3</v>
      </c>
      <c r="E2291" s="208" t="s">
        <v>42</v>
      </c>
      <c r="F2291" s="209">
        <v>2023</v>
      </c>
      <c r="G2291" s="209">
        <v>4</v>
      </c>
      <c r="H2291" s="213"/>
      <c r="I2291" s="57" t="str">
        <f t="shared" si="442"/>
        <v>Q1</v>
      </c>
      <c r="J2291" s="204" t="s">
        <v>2211</v>
      </c>
      <c r="K2291" s="213" t="s">
        <v>1719</v>
      </c>
      <c r="L2291" s="210" t="s">
        <v>55</v>
      </c>
      <c r="M2291" s="208" t="s">
        <v>47</v>
      </c>
      <c r="N2291" s="208">
        <v>1</v>
      </c>
      <c r="O2291" s="208"/>
      <c r="P2291" s="57" t="str">
        <f t="shared" si="443"/>
        <v>MAIN UNIT</v>
      </c>
      <c r="Q2291" s="208" t="s">
        <v>48</v>
      </c>
      <c r="R2291" s="208" t="s">
        <v>49</v>
      </c>
      <c r="S2291" s="208" t="s">
        <v>36</v>
      </c>
      <c r="T2291" s="208" t="s">
        <v>65</v>
      </c>
      <c r="U2291" s="208" t="s">
        <v>66</v>
      </c>
      <c r="V2291" s="208" t="s">
        <v>67</v>
      </c>
      <c r="W2291" s="208" t="s">
        <v>51</v>
      </c>
      <c r="X2291" s="34">
        <v>415000</v>
      </c>
      <c r="Y2291" s="215" t="str">
        <f t="shared" si="452"/>
        <v>1.13</v>
      </c>
      <c r="Z2291" s="26">
        <f t="shared" si="454"/>
        <v>415000</v>
      </c>
      <c r="AA2291" s="208">
        <v>1.1399999999999999</v>
      </c>
      <c r="AB2291" s="35">
        <f t="shared" si="451"/>
        <v>418672.5663716814</v>
      </c>
      <c r="AC2291" s="27">
        <f t="shared" si="444"/>
        <v>47728.672566371679</v>
      </c>
      <c r="AD2291" s="212">
        <v>0.114</v>
      </c>
      <c r="AE2291" s="211">
        <f t="shared" si="445"/>
        <v>0</v>
      </c>
      <c r="AF2291" s="211" t="str">
        <f>IF(AND(COUNTIFS($J$18:J2291,J2291)=1,AE2291=1),1,"")</f>
        <v/>
      </c>
      <c r="AG2291" s="211" t="str">
        <f>IF(C2291="","",IF(AND(COUNTIFS($J$18:J2291,J2291)=1,C2291&lt;&gt;""),1,""))</f>
        <v/>
      </c>
      <c r="AH2291" s="211" t="str">
        <f>IF(G2291="","",IF(AND(COUNTIFS($J$18:J2291,J2291)=1,G2291&lt;&gt;""),1,""))</f>
        <v/>
      </c>
      <c r="AI2291" s="28">
        <f t="shared" si="446"/>
        <v>30573205.452778772</v>
      </c>
      <c r="AJ2291" s="28">
        <f t="shared" si="447"/>
        <v>3790930.1683151261</v>
      </c>
      <c r="AK2291" s="29">
        <f t="shared" si="448"/>
        <v>0.12399518179964253</v>
      </c>
      <c r="AL2291" s="210"/>
      <c r="AM2291" s="210"/>
      <c r="AN2291" s="210"/>
      <c r="AO2291" s="210"/>
      <c r="AP2291" s="45" t="str">
        <f t="shared" si="449"/>
        <v>20234</v>
      </c>
      <c r="AQ2291" s="45" t="str">
        <f t="shared" si="450"/>
        <v>20234RMB</v>
      </c>
    </row>
    <row r="2292" spans="1:43" s="15" customFormat="1">
      <c r="A2292" s="208" t="s">
        <v>41</v>
      </c>
      <c r="B2292" s="209">
        <v>2022</v>
      </c>
      <c r="C2292" s="209">
        <v>12</v>
      </c>
      <c r="D2292" s="57" t="str">
        <f t="shared" si="453"/>
        <v>Q3</v>
      </c>
      <c r="E2292" s="208" t="s">
        <v>42</v>
      </c>
      <c r="F2292" s="209">
        <v>2023</v>
      </c>
      <c r="G2292" s="209">
        <v>4</v>
      </c>
      <c r="H2292" s="213"/>
      <c r="I2292" s="57" t="str">
        <f t="shared" si="442"/>
        <v>Q1</v>
      </c>
      <c r="J2292" s="204" t="s">
        <v>2212</v>
      </c>
      <c r="K2292" s="213" t="s">
        <v>1150</v>
      </c>
      <c r="L2292" s="210" t="s">
        <v>55</v>
      </c>
      <c r="M2292" s="208" t="s">
        <v>47</v>
      </c>
      <c r="N2292" s="208">
        <v>1</v>
      </c>
      <c r="O2292" s="208"/>
      <c r="P2292" s="57" t="str">
        <f t="shared" si="443"/>
        <v>MAIN UNIT</v>
      </c>
      <c r="Q2292" s="208" t="s">
        <v>48</v>
      </c>
      <c r="R2292" s="208" t="s">
        <v>49</v>
      </c>
      <c r="S2292" s="208" t="s">
        <v>36</v>
      </c>
      <c r="T2292" s="208" t="s">
        <v>65</v>
      </c>
      <c r="U2292" s="208" t="s">
        <v>66</v>
      </c>
      <c r="V2292" s="208" t="s">
        <v>122</v>
      </c>
      <c r="W2292" s="208" t="s">
        <v>51</v>
      </c>
      <c r="X2292" s="34">
        <v>447500</v>
      </c>
      <c r="Y2292" s="215" t="str">
        <f t="shared" si="452"/>
        <v>1.13</v>
      </c>
      <c r="Z2292" s="26">
        <f t="shared" si="454"/>
        <v>447500</v>
      </c>
      <c r="AA2292" s="208">
        <v>1.1399999999999999</v>
      </c>
      <c r="AB2292" s="35">
        <f t="shared" si="451"/>
        <v>451460.17699115042</v>
      </c>
      <c r="AC2292" s="27">
        <f t="shared" si="444"/>
        <v>93136.234513274336</v>
      </c>
      <c r="AD2292" s="212">
        <v>0.20630000000000001</v>
      </c>
      <c r="AE2292" s="211">
        <f t="shared" si="445"/>
        <v>0</v>
      </c>
      <c r="AF2292" s="211" t="str">
        <f>IF(AND(COUNTIFS($J$18:J2292,J2292)=1,AE2292=1),1,"")</f>
        <v/>
      </c>
      <c r="AG2292" s="211">
        <f>IF(C2292="","",IF(AND(COUNTIFS($J$18:J2292,J2292)=1,C2292&lt;&gt;""),1,""))</f>
        <v>1</v>
      </c>
      <c r="AH2292" s="211">
        <f>IF(G2292="","",IF(AND(COUNTIFS($J$18:J2292,J2292)=1,G2292&lt;&gt;""),1,""))</f>
        <v>1</v>
      </c>
      <c r="AI2292" s="28">
        <f t="shared" si="446"/>
        <v>30573205.452778772</v>
      </c>
      <c r="AJ2292" s="28">
        <f t="shared" si="447"/>
        <v>3790930.1683151261</v>
      </c>
      <c r="AK2292" s="29">
        <f t="shared" si="448"/>
        <v>0.12399518179964253</v>
      </c>
      <c r="AL2292" s="210"/>
      <c r="AM2292" s="210"/>
      <c r="AN2292" s="210"/>
      <c r="AO2292" s="210"/>
      <c r="AP2292" s="45" t="str">
        <f t="shared" si="449"/>
        <v>20234</v>
      </c>
      <c r="AQ2292" s="45" t="str">
        <f t="shared" si="450"/>
        <v>20234RMB</v>
      </c>
    </row>
    <row r="2293" spans="1:43" s="15" customFormat="1">
      <c r="A2293" s="208" t="s">
        <v>41</v>
      </c>
      <c r="B2293" s="209">
        <v>2022</v>
      </c>
      <c r="C2293" s="209">
        <v>12</v>
      </c>
      <c r="D2293" s="57" t="str">
        <f t="shared" si="453"/>
        <v>Q3</v>
      </c>
      <c r="E2293" s="208" t="s">
        <v>42</v>
      </c>
      <c r="F2293" s="209">
        <v>2023</v>
      </c>
      <c r="G2293" s="209">
        <v>4</v>
      </c>
      <c r="H2293" s="213"/>
      <c r="I2293" s="57" t="str">
        <f t="shared" si="442"/>
        <v>Q1</v>
      </c>
      <c r="J2293" s="204" t="s">
        <v>2212</v>
      </c>
      <c r="K2293" s="213" t="s">
        <v>1150</v>
      </c>
      <c r="L2293" s="210" t="s">
        <v>55</v>
      </c>
      <c r="M2293" s="208" t="s">
        <v>47</v>
      </c>
      <c r="N2293" s="208">
        <v>1</v>
      </c>
      <c r="O2293" s="208"/>
      <c r="P2293" s="57" t="str">
        <f t="shared" si="443"/>
        <v>MAIN UNIT</v>
      </c>
      <c r="Q2293" s="208" t="s">
        <v>48</v>
      </c>
      <c r="R2293" s="208" t="s">
        <v>49</v>
      </c>
      <c r="S2293" s="208" t="s">
        <v>36</v>
      </c>
      <c r="T2293" s="208" t="s">
        <v>65</v>
      </c>
      <c r="U2293" s="208" t="s">
        <v>66</v>
      </c>
      <c r="V2293" s="208" t="s">
        <v>122</v>
      </c>
      <c r="W2293" s="208" t="s">
        <v>51</v>
      </c>
      <c r="X2293" s="34">
        <v>447500</v>
      </c>
      <c r="Y2293" s="215" t="str">
        <f t="shared" si="452"/>
        <v>1.13</v>
      </c>
      <c r="Z2293" s="26">
        <f t="shared" si="454"/>
        <v>447500</v>
      </c>
      <c r="AA2293" s="208">
        <v>1.1399999999999999</v>
      </c>
      <c r="AB2293" s="35">
        <f t="shared" si="451"/>
        <v>451460.17699115042</v>
      </c>
      <c r="AC2293" s="27">
        <f t="shared" si="444"/>
        <v>93136.234513274336</v>
      </c>
      <c r="AD2293" s="212">
        <v>0.20630000000000001</v>
      </c>
      <c r="AE2293" s="211">
        <f t="shared" si="445"/>
        <v>0</v>
      </c>
      <c r="AF2293" s="211" t="str">
        <f>IF(AND(COUNTIFS($J$18:J2293,J2293)=1,AE2293=1),1,"")</f>
        <v/>
      </c>
      <c r="AG2293" s="211" t="str">
        <f>IF(C2293="","",IF(AND(COUNTIFS($J$18:J2293,J2293)=1,C2293&lt;&gt;""),1,""))</f>
        <v/>
      </c>
      <c r="AH2293" s="211" t="str">
        <f>IF(G2293="","",IF(AND(COUNTIFS($J$18:J2293,J2293)=1,G2293&lt;&gt;""),1,""))</f>
        <v/>
      </c>
      <c r="AI2293" s="28">
        <f t="shared" si="446"/>
        <v>30573205.452778772</v>
      </c>
      <c r="AJ2293" s="28">
        <f t="shared" si="447"/>
        <v>3790930.1683151261</v>
      </c>
      <c r="AK2293" s="29">
        <f t="shared" si="448"/>
        <v>0.12399518179964253</v>
      </c>
      <c r="AL2293" s="210"/>
      <c r="AM2293" s="210"/>
      <c r="AN2293" s="210"/>
      <c r="AO2293" s="210"/>
      <c r="AP2293" s="45" t="str">
        <f t="shared" si="449"/>
        <v>20234</v>
      </c>
      <c r="AQ2293" s="45" t="str">
        <f t="shared" si="450"/>
        <v>20234RMB</v>
      </c>
    </row>
    <row r="2294" spans="1:43" s="15" customFormat="1">
      <c r="A2294" s="208" t="s">
        <v>41</v>
      </c>
      <c r="B2294" s="209">
        <v>2022</v>
      </c>
      <c r="C2294" s="209">
        <v>12</v>
      </c>
      <c r="D2294" s="57" t="str">
        <f t="shared" si="453"/>
        <v>Q3</v>
      </c>
      <c r="E2294" s="208" t="s">
        <v>42</v>
      </c>
      <c r="F2294" s="209">
        <v>2023</v>
      </c>
      <c r="G2294" s="209">
        <v>4</v>
      </c>
      <c r="H2294" s="213"/>
      <c r="I2294" s="57" t="str">
        <f t="shared" si="442"/>
        <v>Q1</v>
      </c>
      <c r="J2294" s="204" t="s">
        <v>2212</v>
      </c>
      <c r="K2294" s="213" t="s">
        <v>1150</v>
      </c>
      <c r="L2294" s="210" t="s">
        <v>55</v>
      </c>
      <c r="M2294" s="208" t="s">
        <v>47</v>
      </c>
      <c r="N2294" s="208">
        <v>1</v>
      </c>
      <c r="O2294" s="208"/>
      <c r="P2294" s="57" t="str">
        <f t="shared" si="443"/>
        <v>MAIN UNIT</v>
      </c>
      <c r="Q2294" s="208" t="s">
        <v>48</v>
      </c>
      <c r="R2294" s="208" t="s">
        <v>49</v>
      </c>
      <c r="S2294" s="208" t="s">
        <v>36</v>
      </c>
      <c r="T2294" s="208" t="s">
        <v>65</v>
      </c>
      <c r="U2294" s="208" t="s">
        <v>66</v>
      </c>
      <c r="V2294" s="208" t="s">
        <v>122</v>
      </c>
      <c r="W2294" s="208" t="s">
        <v>51</v>
      </c>
      <c r="X2294" s="34">
        <v>447500</v>
      </c>
      <c r="Y2294" s="215" t="str">
        <f t="shared" si="452"/>
        <v>1.13</v>
      </c>
      <c r="Z2294" s="26">
        <f t="shared" si="454"/>
        <v>447500</v>
      </c>
      <c r="AA2294" s="208">
        <v>1.1399999999999999</v>
      </c>
      <c r="AB2294" s="35">
        <f t="shared" si="451"/>
        <v>451460.17699115042</v>
      </c>
      <c r="AC2294" s="27">
        <f t="shared" si="444"/>
        <v>93136.234513274336</v>
      </c>
      <c r="AD2294" s="212">
        <v>0.20630000000000001</v>
      </c>
      <c r="AE2294" s="211">
        <f t="shared" si="445"/>
        <v>0</v>
      </c>
      <c r="AF2294" s="211" t="str">
        <f>IF(AND(COUNTIFS($J$18:J2294,J2294)=1,AE2294=1),1,"")</f>
        <v/>
      </c>
      <c r="AG2294" s="211" t="str">
        <f>IF(C2294="","",IF(AND(COUNTIFS($J$18:J2294,J2294)=1,C2294&lt;&gt;""),1,""))</f>
        <v/>
      </c>
      <c r="AH2294" s="211" t="str">
        <f>IF(G2294="","",IF(AND(COUNTIFS($J$18:J2294,J2294)=1,G2294&lt;&gt;""),1,""))</f>
        <v/>
      </c>
      <c r="AI2294" s="28">
        <f t="shared" si="446"/>
        <v>30573205.452778772</v>
      </c>
      <c r="AJ2294" s="28">
        <f t="shared" si="447"/>
        <v>3790930.1683151261</v>
      </c>
      <c r="AK2294" s="29">
        <f t="shared" si="448"/>
        <v>0.12399518179964253</v>
      </c>
      <c r="AL2294" s="210"/>
      <c r="AM2294" s="210"/>
      <c r="AN2294" s="210"/>
      <c r="AO2294" s="210"/>
      <c r="AP2294" s="45" t="str">
        <f t="shared" si="449"/>
        <v>20234</v>
      </c>
      <c r="AQ2294" s="45" t="str">
        <f t="shared" si="450"/>
        <v>20234RMB</v>
      </c>
    </row>
    <row r="2295" spans="1:43" s="15" customFormat="1">
      <c r="A2295" s="208" t="s">
        <v>41</v>
      </c>
      <c r="B2295" s="209">
        <v>2022</v>
      </c>
      <c r="C2295" s="209">
        <v>12</v>
      </c>
      <c r="D2295" s="57" t="str">
        <f t="shared" si="453"/>
        <v>Q3</v>
      </c>
      <c r="E2295" s="208" t="s">
        <v>42</v>
      </c>
      <c r="F2295" s="209">
        <v>2023</v>
      </c>
      <c r="G2295" s="209">
        <v>4</v>
      </c>
      <c r="H2295" s="213"/>
      <c r="I2295" s="57" t="str">
        <f t="shared" si="442"/>
        <v>Q1</v>
      </c>
      <c r="J2295" s="204" t="s">
        <v>2212</v>
      </c>
      <c r="K2295" s="213" t="s">
        <v>1150</v>
      </c>
      <c r="L2295" s="210" t="s">
        <v>55</v>
      </c>
      <c r="M2295" s="208" t="s">
        <v>47</v>
      </c>
      <c r="N2295" s="208">
        <v>1</v>
      </c>
      <c r="O2295" s="208"/>
      <c r="P2295" s="57" t="str">
        <f t="shared" si="443"/>
        <v>MAIN UNIT</v>
      </c>
      <c r="Q2295" s="208" t="s">
        <v>48</v>
      </c>
      <c r="R2295" s="208" t="s">
        <v>49</v>
      </c>
      <c r="S2295" s="208" t="s">
        <v>36</v>
      </c>
      <c r="T2295" s="208" t="s">
        <v>65</v>
      </c>
      <c r="U2295" s="208" t="s">
        <v>66</v>
      </c>
      <c r="V2295" s="208" t="s">
        <v>122</v>
      </c>
      <c r="W2295" s="208" t="s">
        <v>51</v>
      </c>
      <c r="X2295" s="34">
        <v>447500</v>
      </c>
      <c r="Y2295" s="215" t="str">
        <f t="shared" si="452"/>
        <v>1.13</v>
      </c>
      <c r="Z2295" s="26">
        <f t="shared" si="454"/>
        <v>447500</v>
      </c>
      <c r="AA2295" s="208">
        <v>1.1399999999999999</v>
      </c>
      <c r="AB2295" s="35">
        <f t="shared" si="451"/>
        <v>451460.17699115042</v>
      </c>
      <c r="AC2295" s="27">
        <f t="shared" si="444"/>
        <v>93136.234513274336</v>
      </c>
      <c r="AD2295" s="212">
        <v>0.20630000000000001</v>
      </c>
      <c r="AE2295" s="211">
        <f t="shared" si="445"/>
        <v>0</v>
      </c>
      <c r="AF2295" s="211" t="str">
        <f>IF(AND(COUNTIFS($J$18:J2295,J2295)=1,AE2295=1),1,"")</f>
        <v/>
      </c>
      <c r="AG2295" s="211" t="str">
        <f>IF(C2295="","",IF(AND(COUNTIFS($J$18:J2295,J2295)=1,C2295&lt;&gt;""),1,""))</f>
        <v/>
      </c>
      <c r="AH2295" s="211" t="str">
        <f>IF(G2295="","",IF(AND(COUNTIFS($J$18:J2295,J2295)=1,G2295&lt;&gt;""),1,""))</f>
        <v/>
      </c>
      <c r="AI2295" s="28">
        <f t="shared" si="446"/>
        <v>30573205.452778772</v>
      </c>
      <c r="AJ2295" s="28">
        <f t="shared" si="447"/>
        <v>3790930.1683151261</v>
      </c>
      <c r="AK2295" s="29">
        <f t="shared" si="448"/>
        <v>0.12399518179964253</v>
      </c>
      <c r="AL2295" s="210"/>
      <c r="AM2295" s="210"/>
      <c r="AN2295" s="210"/>
      <c r="AO2295" s="210"/>
      <c r="AP2295" s="45" t="str">
        <f t="shared" si="449"/>
        <v>20234</v>
      </c>
      <c r="AQ2295" s="45" t="str">
        <f t="shared" si="450"/>
        <v>20234RMB</v>
      </c>
    </row>
    <row r="2296" spans="1:43" s="15" customFormat="1">
      <c r="A2296" s="208" t="s">
        <v>41</v>
      </c>
      <c r="B2296" s="209">
        <v>2022</v>
      </c>
      <c r="C2296" s="209">
        <v>12</v>
      </c>
      <c r="D2296" s="57" t="str">
        <f t="shared" si="453"/>
        <v>Q3</v>
      </c>
      <c r="E2296" s="208" t="s">
        <v>42</v>
      </c>
      <c r="F2296" s="209">
        <v>2023</v>
      </c>
      <c r="G2296" s="209">
        <v>4</v>
      </c>
      <c r="H2296" s="213"/>
      <c r="I2296" s="57" t="str">
        <f t="shared" si="442"/>
        <v>Q1</v>
      </c>
      <c r="J2296" s="204" t="s">
        <v>2212</v>
      </c>
      <c r="K2296" s="213" t="s">
        <v>1150</v>
      </c>
      <c r="L2296" s="210" t="s">
        <v>55</v>
      </c>
      <c r="M2296" s="208" t="s">
        <v>47</v>
      </c>
      <c r="N2296" s="208">
        <v>1</v>
      </c>
      <c r="O2296" s="208"/>
      <c r="P2296" s="57" t="str">
        <f t="shared" si="443"/>
        <v>MAIN UNIT</v>
      </c>
      <c r="Q2296" s="208" t="s">
        <v>48</v>
      </c>
      <c r="R2296" s="208" t="s">
        <v>49</v>
      </c>
      <c r="S2296" s="208" t="s">
        <v>36</v>
      </c>
      <c r="T2296" s="208" t="s">
        <v>65</v>
      </c>
      <c r="U2296" s="208" t="s">
        <v>66</v>
      </c>
      <c r="V2296" s="208" t="s">
        <v>122</v>
      </c>
      <c r="W2296" s="208" t="s">
        <v>51</v>
      </c>
      <c r="X2296" s="34">
        <v>447500</v>
      </c>
      <c r="Y2296" s="215" t="str">
        <f t="shared" si="452"/>
        <v>1.13</v>
      </c>
      <c r="Z2296" s="26">
        <f t="shared" si="454"/>
        <v>447500</v>
      </c>
      <c r="AA2296" s="208">
        <v>1.1399999999999999</v>
      </c>
      <c r="AB2296" s="35">
        <f t="shared" si="451"/>
        <v>451460.17699115042</v>
      </c>
      <c r="AC2296" s="27">
        <f t="shared" si="444"/>
        <v>93136.234513274336</v>
      </c>
      <c r="AD2296" s="212">
        <v>0.20630000000000001</v>
      </c>
      <c r="AE2296" s="211">
        <f t="shared" si="445"/>
        <v>0</v>
      </c>
      <c r="AF2296" s="211" t="str">
        <f>IF(AND(COUNTIFS($J$18:J2296,J2296)=1,AE2296=1),1,"")</f>
        <v/>
      </c>
      <c r="AG2296" s="211" t="str">
        <f>IF(C2296="","",IF(AND(COUNTIFS($J$18:J2296,J2296)=1,C2296&lt;&gt;""),1,""))</f>
        <v/>
      </c>
      <c r="AH2296" s="211" t="str">
        <f>IF(G2296="","",IF(AND(COUNTIFS($J$18:J2296,J2296)=1,G2296&lt;&gt;""),1,""))</f>
        <v/>
      </c>
      <c r="AI2296" s="28">
        <f t="shared" si="446"/>
        <v>30573205.452778772</v>
      </c>
      <c r="AJ2296" s="28">
        <f t="shared" si="447"/>
        <v>3790930.1683151261</v>
      </c>
      <c r="AK2296" s="29">
        <f t="shared" si="448"/>
        <v>0.12399518179964253</v>
      </c>
      <c r="AL2296" s="210"/>
      <c r="AM2296" s="210"/>
      <c r="AN2296" s="210"/>
      <c r="AO2296" s="210"/>
      <c r="AP2296" s="45" t="str">
        <f t="shared" si="449"/>
        <v>20234</v>
      </c>
      <c r="AQ2296" s="45" t="str">
        <f t="shared" si="450"/>
        <v>20234RMB</v>
      </c>
    </row>
    <row r="2297" spans="1:43" s="15" customFormat="1">
      <c r="A2297" s="208" t="s">
        <v>41</v>
      </c>
      <c r="B2297" s="209">
        <v>2022</v>
      </c>
      <c r="C2297" s="209">
        <v>12</v>
      </c>
      <c r="D2297" s="57" t="str">
        <f t="shared" si="453"/>
        <v>Q3</v>
      </c>
      <c r="E2297" s="208" t="s">
        <v>42</v>
      </c>
      <c r="F2297" s="209">
        <v>2023</v>
      </c>
      <c r="G2297" s="209">
        <v>4</v>
      </c>
      <c r="H2297" s="213"/>
      <c r="I2297" s="57" t="str">
        <f t="shared" si="442"/>
        <v>Q1</v>
      </c>
      <c r="J2297" s="204" t="s">
        <v>2212</v>
      </c>
      <c r="K2297" s="213" t="s">
        <v>1150</v>
      </c>
      <c r="L2297" s="210" t="s">
        <v>55</v>
      </c>
      <c r="M2297" s="208" t="s">
        <v>47</v>
      </c>
      <c r="N2297" s="208">
        <v>1</v>
      </c>
      <c r="O2297" s="208"/>
      <c r="P2297" s="57" t="str">
        <f t="shared" si="443"/>
        <v>MAIN UNIT</v>
      </c>
      <c r="Q2297" s="208" t="s">
        <v>48</v>
      </c>
      <c r="R2297" s="208" t="s">
        <v>49</v>
      </c>
      <c r="S2297" s="208" t="s">
        <v>36</v>
      </c>
      <c r="T2297" s="208" t="s">
        <v>65</v>
      </c>
      <c r="U2297" s="208" t="s">
        <v>66</v>
      </c>
      <c r="V2297" s="208" t="s">
        <v>122</v>
      </c>
      <c r="W2297" s="208" t="s">
        <v>51</v>
      </c>
      <c r="X2297" s="34">
        <v>447500</v>
      </c>
      <c r="Y2297" s="215" t="str">
        <f t="shared" si="452"/>
        <v>1.13</v>
      </c>
      <c r="Z2297" s="26">
        <f t="shared" si="454"/>
        <v>447500</v>
      </c>
      <c r="AA2297" s="208">
        <v>1.1399999999999999</v>
      </c>
      <c r="AB2297" s="35">
        <f t="shared" si="451"/>
        <v>451460.17699115042</v>
      </c>
      <c r="AC2297" s="27">
        <f t="shared" si="444"/>
        <v>93136.234513274336</v>
      </c>
      <c r="AD2297" s="212">
        <v>0.20630000000000001</v>
      </c>
      <c r="AE2297" s="211">
        <f t="shared" si="445"/>
        <v>0</v>
      </c>
      <c r="AF2297" s="211" t="str">
        <f>IF(AND(COUNTIFS($J$18:J2297,J2297)=1,AE2297=1),1,"")</f>
        <v/>
      </c>
      <c r="AG2297" s="211" t="str">
        <f>IF(C2297="","",IF(AND(COUNTIFS($J$18:J2297,J2297)=1,C2297&lt;&gt;""),1,""))</f>
        <v/>
      </c>
      <c r="AH2297" s="211" t="str">
        <f>IF(G2297="","",IF(AND(COUNTIFS($J$18:J2297,J2297)=1,G2297&lt;&gt;""),1,""))</f>
        <v/>
      </c>
      <c r="AI2297" s="28">
        <f t="shared" si="446"/>
        <v>30573205.452778772</v>
      </c>
      <c r="AJ2297" s="28">
        <f t="shared" si="447"/>
        <v>3790930.1683151261</v>
      </c>
      <c r="AK2297" s="29">
        <f t="shared" si="448"/>
        <v>0.12399518179964253</v>
      </c>
      <c r="AL2297" s="210"/>
      <c r="AM2297" s="210"/>
      <c r="AN2297" s="210"/>
      <c r="AO2297" s="210"/>
      <c r="AP2297" s="45" t="str">
        <f t="shared" si="449"/>
        <v>20234</v>
      </c>
      <c r="AQ2297" s="45" t="str">
        <f t="shared" si="450"/>
        <v>20234RMB</v>
      </c>
    </row>
    <row r="2298" spans="1:43" s="15" customFormat="1">
      <c r="A2298" s="208" t="s">
        <v>41</v>
      </c>
      <c r="B2298" s="209">
        <v>2022</v>
      </c>
      <c r="C2298" s="209">
        <v>8</v>
      </c>
      <c r="D2298" s="57" t="str">
        <f t="shared" si="453"/>
        <v>Q2</v>
      </c>
      <c r="E2298" s="208" t="s">
        <v>41</v>
      </c>
      <c r="F2298" s="209">
        <v>2022</v>
      </c>
      <c r="G2298" s="209">
        <v>9</v>
      </c>
      <c r="H2298" s="213"/>
      <c r="I2298" s="57" t="str">
        <f t="shared" si="442"/>
        <v>Q2</v>
      </c>
      <c r="J2298" s="204" t="s">
        <v>2213</v>
      </c>
      <c r="K2298" s="213" t="s">
        <v>2214</v>
      </c>
      <c r="L2298" s="210" t="s">
        <v>55</v>
      </c>
      <c r="M2298" s="208" t="s">
        <v>47</v>
      </c>
      <c r="N2298" s="208">
        <v>1</v>
      </c>
      <c r="O2298" s="208"/>
      <c r="P2298" s="57" t="str">
        <f t="shared" si="443"/>
        <v>MAIN UNIT</v>
      </c>
      <c r="Q2298" s="208" t="s">
        <v>958</v>
      </c>
      <c r="R2298" s="208" t="s">
        <v>49</v>
      </c>
      <c r="S2298" s="208" t="s">
        <v>37</v>
      </c>
      <c r="T2298" s="208" t="s">
        <v>179</v>
      </c>
      <c r="U2298" s="208" t="s">
        <v>58</v>
      </c>
      <c r="V2298" s="208" t="s">
        <v>949</v>
      </c>
      <c r="W2298" s="208" t="s">
        <v>51</v>
      </c>
      <c r="X2298" s="34">
        <v>560000</v>
      </c>
      <c r="Y2298" s="215" t="str">
        <f t="shared" si="452"/>
        <v>1.13</v>
      </c>
      <c r="Z2298" s="26">
        <f t="shared" si="454"/>
        <v>560000</v>
      </c>
      <c r="AA2298" s="208">
        <v>1.135</v>
      </c>
      <c r="AB2298" s="35">
        <f t="shared" si="451"/>
        <v>562477.8761061948</v>
      </c>
      <c r="AC2298" s="27">
        <f t="shared" si="444"/>
        <v>109345.69911504426</v>
      </c>
      <c r="AD2298" s="212">
        <v>0.19439999999999999</v>
      </c>
      <c r="AE2298" s="211">
        <f t="shared" si="445"/>
        <v>1</v>
      </c>
      <c r="AF2298" s="211">
        <f>IF(AND(COUNTIFS($J$18:J2298,J2298)=1,AE2298=1),1,"")</f>
        <v>1</v>
      </c>
      <c r="AG2298" s="211">
        <f>IF(C2298="","",IF(AND(COUNTIFS($J$18:J2298,J2298)=1,C2298&lt;&gt;""),1,""))</f>
        <v>1</v>
      </c>
      <c r="AH2298" s="211">
        <f>IF(G2298="","",IF(AND(COUNTIFS($J$18:J2298,J2298)=1,G2298&lt;&gt;""),1,""))</f>
        <v>1</v>
      </c>
      <c r="AI2298" s="28">
        <f t="shared" si="446"/>
        <v>15948576.102654872</v>
      </c>
      <c r="AJ2298" s="28">
        <f t="shared" si="447"/>
        <v>2739848.7004853101</v>
      </c>
      <c r="AK2298" s="29">
        <f t="shared" si="448"/>
        <v>0.17179268436567341</v>
      </c>
      <c r="AL2298" s="210"/>
      <c r="AM2298" s="210"/>
      <c r="AN2298" s="210"/>
      <c r="AO2298" s="210"/>
      <c r="AP2298" s="45" t="str">
        <f t="shared" si="449"/>
        <v>20229</v>
      </c>
      <c r="AQ2298" s="45" t="str">
        <f t="shared" si="450"/>
        <v>20229RMB</v>
      </c>
    </row>
    <row r="2299" spans="1:43" s="15" customFormat="1">
      <c r="A2299" s="208" t="s">
        <v>41</v>
      </c>
      <c r="B2299" s="209">
        <v>2022</v>
      </c>
      <c r="C2299" s="209">
        <v>8</v>
      </c>
      <c r="D2299" s="57" t="str">
        <f t="shared" si="453"/>
        <v>Q2</v>
      </c>
      <c r="E2299" s="208" t="s">
        <v>41</v>
      </c>
      <c r="F2299" s="209">
        <v>2022</v>
      </c>
      <c r="G2299" s="209">
        <v>9</v>
      </c>
      <c r="H2299" s="213"/>
      <c r="I2299" s="57" t="str">
        <f t="shared" si="442"/>
        <v>Q2</v>
      </c>
      <c r="J2299" s="204" t="s">
        <v>2215</v>
      </c>
      <c r="K2299" s="213" t="s">
        <v>2204</v>
      </c>
      <c r="L2299" s="210" t="s">
        <v>79</v>
      </c>
      <c r="M2299" s="208" t="s">
        <v>47</v>
      </c>
      <c r="N2299" s="208">
        <v>1</v>
      </c>
      <c r="O2299" s="208"/>
      <c r="P2299" s="57" t="str">
        <f t="shared" si="443"/>
        <v>MAIN UNIT</v>
      </c>
      <c r="Q2299" s="208" t="s">
        <v>48</v>
      </c>
      <c r="R2299" s="208" t="s">
        <v>49</v>
      </c>
      <c r="S2299" s="208" t="s">
        <v>37</v>
      </c>
      <c r="T2299" s="208" t="s">
        <v>88</v>
      </c>
      <c r="U2299" s="208" t="s">
        <v>58</v>
      </c>
      <c r="V2299" s="208" t="s">
        <v>89</v>
      </c>
      <c r="W2299" s="208" t="s">
        <v>51</v>
      </c>
      <c r="X2299" s="34">
        <v>1162603</v>
      </c>
      <c r="Y2299" s="215" t="str">
        <f t="shared" si="452"/>
        <v>1.13</v>
      </c>
      <c r="Z2299" s="26">
        <f t="shared" si="454"/>
        <v>1162603</v>
      </c>
      <c r="AA2299" s="208">
        <v>1.135</v>
      </c>
      <c r="AB2299" s="35">
        <f t="shared" si="451"/>
        <v>1167747.2610619471</v>
      </c>
      <c r="AC2299" s="27">
        <f t="shared" si="444"/>
        <v>271384.46347079647</v>
      </c>
      <c r="AD2299" s="212">
        <v>0.2324</v>
      </c>
      <c r="AE2299" s="211">
        <f t="shared" si="445"/>
        <v>0</v>
      </c>
      <c r="AF2299" s="211" t="str">
        <f>IF(AND(COUNTIFS($J$18:J2299,J2299)=1,AE2299=1),1,"")</f>
        <v/>
      </c>
      <c r="AG2299" s="211">
        <f>IF(C2299="","",IF(AND(COUNTIFS($J$18:J2299,J2299)=1,C2299&lt;&gt;""),1,""))</f>
        <v>1</v>
      </c>
      <c r="AH2299" s="211">
        <f>IF(G2299="","",IF(AND(COUNTIFS($J$18:J2299,J2299)=1,G2299&lt;&gt;""),1,""))</f>
        <v>1</v>
      </c>
      <c r="AI2299" s="28">
        <f t="shared" si="446"/>
        <v>15948576.102654872</v>
      </c>
      <c r="AJ2299" s="28">
        <f t="shared" si="447"/>
        <v>2739848.7004853101</v>
      </c>
      <c r="AK2299" s="29">
        <f t="shared" si="448"/>
        <v>0.17179268436567341</v>
      </c>
      <c r="AL2299" s="210"/>
      <c r="AM2299" s="210"/>
      <c r="AN2299" s="210"/>
      <c r="AO2299" s="210"/>
      <c r="AP2299" s="45" t="str">
        <f t="shared" si="449"/>
        <v>20229</v>
      </c>
      <c r="AQ2299" s="45" t="str">
        <f t="shared" si="450"/>
        <v>20229RMB</v>
      </c>
    </row>
    <row r="2300" spans="1:43" s="15" customFormat="1">
      <c r="A2300" s="208" t="s">
        <v>41</v>
      </c>
      <c r="B2300" s="209">
        <v>2022</v>
      </c>
      <c r="C2300" s="209">
        <v>8</v>
      </c>
      <c r="D2300" s="57" t="str">
        <f t="shared" si="453"/>
        <v>Q2</v>
      </c>
      <c r="E2300" s="208" t="s">
        <v>41</v>
      </c>
      <c r="F2300" s="209">
        <v>2022</v>
      </c>
      <c r="G2300" s="209">
        <v>9</v>
      </c>
      <c r="H2300" s="213"/>
      <c r="I2300" s="57" t="str">
        <f t="shared" si="442"/>
        <v>Q2</v>
      </c>
      <c r="J2300" s="204" t="s">
        <v>2215</v>
      </c>
      <c r="K2300" s="213" t="s">
        <v>2204</v>
      </c>
      <c r="L2300" s="210" t="s">
        <v>79</v>
      </c>
      <c r="M2300" s="208" t="s">
        <v>47</v>
      </c>
      <c r="N2300" s="208">
        <v>1</v>
      </c>
      <c r="O2300" s="208"/>
      <c r="P2300" s="57" t="str">
        <f t="shared" si="443"/>
        <v>MAIN UNIT</v>
      </c>
      <c r="Q2300" s="208" t="s">
        <v>48</v>
      </c>
      <c r="R2300" s="208" t="s">
        <v>49</v>
      </c>
      <c r="S2300" s="208" t="s">
        <v>37</v>
      </c>
      <c r="T2300" s="208" t="s">
        <v>88</v>
      </c>
      <c r="U2300" s="208" t="s">
        <v>58</v>
      </c>
      <c r="V2300" s="208" t="s">
        <v>89</v>
      </c>
      <c r="W2300" s="208" t="s">
        <v>51</v>
      </c>
      <c r="X2300" s="34">
        <v>1162603</v>
      </c>
      <c r="Y2300" s="215" t="str">
        <f t="shared" si="452"/>
        <v>1.13</v>
      </c>
      <c r="Z2300" s="26">
        <f t="shared" si="454"/>
        <v>1162603</v>
      </c>
      <c r="AA2300" s="208">
        <v>1.135</v>
      </c>
      <c r="AB2300" s="35">
        <f t="shared" si="451"/>
        <v>1167747.2610619471</v>
      </c>
      <c r="AC2300" s="27">
        <f t="shared" si="444"/>
        <v>271384.46347079647</v>
      </c>
      <c r="AD2300" s="212">
        <v>0.2324</v>
      </c>
      <c r="AE2300" s="211">
        <f t="shared" si="445"/>
        <v>0</v>
      </c>
      <c r="AF2300" s="211" t="str">
        <f>IF(AND(COUNTIFS($J$18:J2300,J2300)=1,AE2300=1),1,"")</f>
        <v/>
      </c>
      <c r="AG2300" s="211" t="str">
        <f>IF(C2300="","",IF(AND(COUNTIFS($J$18:J2300,J2300)=1,C2300&lt;&gt;""),1,""))</f>
        <v/>
      </c>
      <c r="AH2300" s="211" t="str">
        <f>IF(G2300="","",IF(AND(COUNTIFS($J$18:J2300,J2300)=1,G2300&lt;&gt;""),1,""))</f>
        <v/>
      </c>
      <c r="AI2300" s="28">
        <f t="shared" si="446"/>
        <v>15948576.102654872</v>
      </c>
      <c r="AJ2300" s="28">
        <f t="shared" si="447"/>
        <v>2739848.7004853101</v>
      </c>
      <c r="AK2300" s="29">
        <f t="shared" si="448"/>
        <v>0.17179268436567341</v>
      </c>
      <c r="AL2300" s="210"/>
      <c r="AM2300" s="210"/>
      <c r="AN2300" s="210"/>
      <c r="AO2300" s="210"/>
      <c r="AP2300" s="45" t="str">
        <f t="shared" si="449"/>
        <v>20229</v>
      </c>
      <c r="AQ2300" s="45" t="str">
        <f t="shared" si="450"/>
        <v>20229RMB</v>
      </c>
    </row>
    <row r="2301" spans="1:43" s="15" customFormat="1">
      <c r="A2301" s="208" t="s">
        <v>41</v>
      </c>
      <c r="B2301" s="209">
        <v>2022</v>
      </c>
      <c r="C2301" s="209">
        <v>8</v>
      </c>
      <c r="D2301" s="57" t="str">
        <f t="shared" si="453"/>
        <v>Q2</v>
      </c>
      <c r="E2301" s="208" t="s">
        <v>41</v>
      </c>
      <c r="F2301" s="209">
        <v>2022</v>
      </c>
      <c r="G2301" s="209">
        <v>9</v>
      </c>
      <c r="H2301" s="213"/>
      <c r="I2301" s="57" t="str">
        <f t="shared" si="442"/>
        <v>Q2</v>
      </c>
      <c r="J2301" s="204" t="s">
        <v>2215</v>
      </c>
      <c r="K2301" s="213" t="s">
        <v>2204</v>
      </c>
      <c r="L2301" s="210" t="s">
        <v>79</v>
      </c>
      <c r="M2301" s="208" t="s">
        <v>47</v>
      </c>
      <c r="N2301" s="208">
        <v>1</v>
      </c>
      <c r="O2301" s="208"/>
      <c r="P2301" s="57" t="str">
        <f t="shared" si="443"/>
        <v>MAIN UNIT</v>
      </c>
      <c r="Q2301" s="208" t="s">
        <v>48</v>
      </c>
      <c r="R2301" s="208" t="s">
        <v>49</v>
      </c>
      <c r="S2301" s="208" t="s">
        <v>37</v>
      </c>
      <c r="T2301" s="208" t="s">
        <v>88</v>
      </c>
      <c r="U2301" s="208" t="s">
        <v>58</v>
      </c>
      <c r="V2301" s="208" t="s">
        <v>89</v>
      </c>
      <c r="W2301" s="208" t="s">
        <v>51</v>
      </c>
      <c r="X2301" s="34">
        <v>1162603</v>
      </c>
      <c r="Y2301" s="215" t="str">
        <f t="shared" si="452"/>
        <v>1.13</v>
      </c>
      <c r="Z2301" s="26">
        <f t="shared" si="454"/>
        <v>1162603</v>
      </c>
      <c r="AA2301" s="208">
        <v>1.135</v>
      </c>
      <c r="AB2301" s="35">
        <f t="shared" si="451"/>
        <v>1167747.2610619471</v>
      </c>
      <c r="AC2301" s="27">
        <f t="shared" si="444"/>
        <v>271384.46347079647</v>
      </c>
      <c r="AD2301" s="212">
        <v>0.2324</v>
      </c>
      <c r="AE2301" s="211">
        <f t="shared" si="445"/>
        <v>0</v>
      </c>
      <c r="AF2301" s="211" t="str">
        <f>IF(AND(COUNTIFS($J$18:J2301,J2301)=1,AE2301=1),1,"")</f>
        <v/>
      </c>
      <c r="AG2301" s="211" t="str">
        <f>IF(C2301="","",IF(AND(COUNTIFS($J$18:J2301,J2301)=1,C2301&lt;&gt;""),1,""))</f>
        <v/>
      </c>
      <c r="AH2301" s="211" t="str">
        <f>IF(G2301="","",IF(AND(COUNTIFS($J$18:J2301,J2301)=1,G2301&lt;&gt;""),1,""))</f>
        <v/>
      </c>
      <c r="AI2301" s="28">
        <f t="shared" si="446"/>
        <v>15948576.102654872</v>
      </c>
      <c r="AJ2301" s="28">
        <f t="shared" si="447"/>
        <v>2739848.7004853101</v>
      </c>
      <c r="AK2301" s="29">
        <f t="shared" si="448"/>
        <v>0.17179268436567341</v>
      </c>
      <c r="AL2301" s="210"/>
      <c r="AM2301" s="210"/>
      <c r="AN2301" s="210"/>
      <c r="AO2301" s="210"/>
      <c r="AP2301" s="45" t="str">
        <f t="shared" si="449"/>
        <v>20229</v>
      </c>
      <c r="AQ2301" s="45" t="str">
        <f t="shared" si="450"/>
        <v>20229RMB</v>
      </c>
    </row>
    <row r="2302" spans="1:43" s="15" customFormat="1">
      <c r="A2302" s="208" t="s">
        <v>41</v>
      </c>
      <c r="B2302" s="209">
        <v>2022</v>
      </c>
      <c r="C2302" s="209">
        <v>9</v>
      </c>
      <c r="D2302" s="57" t="str">
        <f t="shared" si="453"/>
        <v>Q2</v>
      </c>
      <c r="E2302" s="208" t="s">
        <v>41</v>
      </c>
      <c r="F2302" s="209">
        <v>2022</v>
      </c>
      <c r="G2302" s="209">
        <v>9</v>
      </c>
      <c r="H2302" s="213"/>
      <c r="I2302" s="57" t="str">
        <f t="shared" si="442"/>
        <v>Q2</v>
      </c>
      <c r="J2302" s="204" t="s">
        <v>2216</v>
      </c>
      <c r="K2302" s="213" t="s">
        <v>2217</v>
      </c>
      <c r="L2302" s="210" t="s">
        <v>55</v>
      </c>
      <c r="M2302" s="208" t="s">
        <v>47</v>
      </c>
      <c r="N2302" s="208">
        <v>1</v>
      </c>
      <c r="O2302" s="208"/>
      <c r="P2302" s="57" t="str">
        <f t="shared" si="443"/>
        <v>MAIN UNIT</v>
      </c>
      <c r="Q2302" s="208" t="s">
        <v>958</v>
      </c>
      <c r="R2302" s="208" t="s">
        <v>49</v>
      </c>
      <c r="S2302" s="208" t="s">
        <v>38</v>
      </c>
      <c r="T2302" s="208" t="s">
        <v>981</v>
      </c>
      <c r="U2302" s="208" t="s">
        <v>137</v>
      </c>
      <c r="V2302" s="208" t="s">
        <v>899</v>
      </c>
      <c r="W2302" s="208" t="s">
        <v>51</v>
      </c>
      <c r="X2302" s="34">
        <v>600000</v>
      </c>
      <c r="Y2302" s="215" t="str">
        <f t="shared" si="452"/>
        <v>1.13</v>
      </c>
      <c r="Z2302" s="26">
        <f t="shared" si="454"/>
        <v>600000</v>
      </c>
      <c r="AA2302" s="208">
        <v>1.135</v>
      </c>
      <c r="AB2302" s="35">
        <f t="shared" si="451"/>
        <v>602654.8672566372</v>
      </c>
      <c r="AC2302" s="27">
        <f t="shared" si="444"/>
        <v>112816.99115044248</v>
      </c>
      <c r="AD2302" s="212">
        <v>0.18720000000000001</v>
      </c>
      <c r="AE2302" s="211">
        <f t="shared" si="445"/>
        <v>1</v>
      </c>
      <c r="AF2302" s="211">
        <f>IF(AND(COUNTIFS($J$18:J2302,J2302)=1,AE2302=1),1,"")</f>
        <v>1</v>
      </c>
      <c r="AG2302" s="211">
        <f>IF(C2302="","",IF(AND(COUNTIFS($J$18:J2302,J2302)=1,C2302&lt;&gt;""),1,""))</f>
        <v>1</v>
      </c>
      <c r="AH2302" s="211">
        <f>IF(G2302="","",IF(AND(COUNTIFS($J$18:J2302,J2302)=1,G2302&lt;&gt;""),1,""))</f>
        <v>1</v>
      </c>
      <c r="AI2302" s="28">
        <f t="shared" si="446"/>
        <v>15948576.102654872</v>
      </c>
      <c r="AJ2302" s="28">
        <f t="shared" si="447"/>
        <v>2739848.7004853101</v>
      </c>
      <c r="AK2302" s="29">
        <f t="shared" si="448"/>
        <v>0.17179268436567341</v>
      </c>
      <c r="AL2302" s="210"/>
      <c r="AM2302" s="210"/>
      <c r="AN2302" s="210"/>
      <c r="AO2302" s="210"/>
      <c r="AP2302" s="45" t="str">
        <f t="shared" si="449"/>
        <v>20229</v>
      </c>
      <c r="AQ2302" s="45" t="str">
        <f t="shared" si="450"/>
        <v>20229RMB</v>
      </c>
    </row>
    <row r="2303" spans="1:43" s="15" customFormat="1">
      <c r="A2303" s="208" t="s">
        <v>41</v>
      </c>
      <c r="B2303" s="209">
        <v>2022</v>
      </c>
      <c r="C2303" s="209">
        <v>8</v>
      </c>
      <c r="D2303" s="57" t="str">
        <f t="shared" si="453"/>
        <v>Q2</v>
      </c>
      <c r="E2303" s="208" t="s">
        <v>41</v>
      </c>
      <c r="F2303" s="209">
        <v>2022</v>
      </c>
      <c r="G2303" s="209">
        <v>9</v>
      </c>
      <c r="H2303" s="213"/>
      <c r="I2303" s="57" t="str">
        <f t="shared" si="442"/>
        <v>Q2</v>
      </c>
      <c r="J2303" s="204" t="s">
        <v>2215</v>
      </c>
      <c r="K2303" s="213" t="s">
        <v>2204</v>
      </c>
      <c r="L2303" s="210" t="s">
        <v>55</v>
      </c>
      <c r="M2303" s="208" t="s">
        <v>47</v>
      </c>
      <c r="N2303" s="208">
        <v>1</v>
      </c>
      <c r="O2303" s="208"/>
      <c r="P2303" s="57" t="str">
        <f t="shared" si="443"/>
        <v>MAIN UNIT</v>
      </c>
      <c r="Q2303" s="208" t="s">
        <v>48</v>
      </c>
      <c r="R2303" s="208" t="s">
        <v>49</v>
      </c>
      <c r="S2303" s="208" t="s">
        <v>37</v>
      </c>
      <c r="T2303" s="208" t="s">
        <v>88</v>
      </c>
      <c r="U2303" s="208" t="s">
        <v>58</v>
      </c>
      <c r="V2303" s="208" t="s">
        <v>89</v>
      </c>
      <c r="W2303" s="208" t="s">
        <v>51</v>
      </c>
      <c r="X2303" s="34">
        <v>971079</v>
      </c>
      <c r="Y2303" s="215" t="str">
        <f t="shared" si="452"/>
        <v>1.13</v>
      </c>
      <c r="Z2303" s="26">
        <f t="shared" si="454"/>
        <v>971079</v>
      </c>
      <c r="AA2303" s="208">
        <v>1.135</v>
      </c>
      <c r="AB2303" s="35">
        <f t="shared" si="451"/>
        <v>975375.8097345134</v>
      </c>
      <c r="AC2303" s="27">
        <f t="shared" si="444"/>
        <v>226677.33818230091</v>
      </c>
      <c r="AD2303" s="212">
        <v>0.2324</v>
      </c>
      <c r="AE2303" s="211">
        <f t="shared" si="445"/>
        <v>0</v>
      </c>
      <c r="AF2303" s="211" t="str">
        <f>IF(AND(COUNTIFS($J$18:J2303,J2303)=1,AE2303=1),1,"")</f>
        <v/>
      </c>
      <c r="AG2303" s="211" t="str">
        <f>IF(C2303="","",IF(AND(COUNTIFS($J$18:J2303,J2303)=1,C2303&lt;&gt;""),1,""))</f>
        <v/>
      </c>
      <c r="AH2303" s="211" t="str">
        <f>IF(G2303="","",IF(AND(COUNTIFS($J$18:J2303,J2303)=1,G2303&lt;&gt;""),1,""))</f>
        <v/>
      </c>
      <c r="AI2303" s="28">
        <f t="shared" si="446"/>
        <v>15948576.102654872</v>
      </c>
      <c r="AJ2303" s="28">
        <f t="shared" si="447"/>
        <v>2739848.7004853101</v>
      </c>
      <c r="AK2303" s="29">
        <f t="shared" si="448"/>
        <v>0.17179268436567341</v>
      </c>
      <c r="AL2303" s="210"/>
      <c r="AM2303" s="210"/>
      <c r="AN2303" s="210"/>
      <c r="AO2303" s="210"/>
      <c r="AP2303" s="45" t="str">
        <f t="shared" si="449"/>
        <v>20229</v>
      </c>
      <c r="AQ2303" s="45" t="str">
        <f t="shared" si="450"/>
        <v>20229RMB</v>
      </c>
    </row>
    <row r="2304" spans="1:43" s="15" customFormat="1">
      <c r="A2304" s="208" t="s">
        <v>41</v>
      </c>
      <c r="B2304" s="209">
        <v>2022</v>
      </c>
      <c r="C2304" s="209">
        <v>8</v>
      </c>
      <c r="D2304" s="57" t="str">
        <f t="shared" si="453"/>
        <v>Q2</v>
      </c>
      <c r="E2304" s="208" t="s">
        <v>41</v>
      </c>
      <c r="F2304" s="209">
        <v>2022</v>
      </c>
      <c r="G2304" s="209">
        <v>9</v>
      </c>
      <c r="H2304" s="213"/>
      <c r="I2304" s="57" t="str">
        <f t="shared" si="442"/>
        <v>Q2</v>
      </c>
      <c r="J2304" s="204" t="s">
        <v>2218</v>
      </c>
      <c r="K2304" s="213" t="s">
        <v>2219</v>
      </c>
      <c r="L2304" s="210" t="s">
        <v>55</v>
      </c>
      <c r="M2304" s="208" t="s">
        <v>47</v>
      </c>
      <c r="N2304" s="208">
        <v>1</v>
      </c>
      <c r="O2304" s="208"/>
      <c r="P2304" s="57" t="str">
        <f t="shared" si="443"/>
        <v>MAIN UNIT</v>
      </c>
      <c r="Q2304" s="208" t="s">
        <v>958</v>
      </c>
      <c r="R2304" s="208" t="s">
        <v>49</v>
      </c>
      <c r="S2304" s="208" t="s">
        <v>37</v>
      </c>
      <c r="T2304" s="208" t="s">
        <v>57</v>
      </c>
      <c r="U2304" s="208" t="s">
        <v>58</v>
      </c>
      <c r="V2304" s="208" t="s">
        <v>1336</v>
      </c>
      <c r="W2304" s="208" t="s">
        <v>51</v>
      </c>
      <c r="X2304" s="34">
        <v>471400</v>
      </c>
      <c r="Y2304" s="215" t="str">
        <f t="shared" si="452"/>
        <v>1.13</v>
      </c>
      <c r="Z2304" s="26">
        <f t="shared" si="454"/>
        <v>471400</v>
      </c>
      <c r="AA2304" s="208">
        <v>1.135</v>
      </c>
      <c r="AB2304" s="35">
        <f t="shared" si="451"/>
        <v>473485.84070796467</v>
      </c>
      <c r="AC2304" s="27">
        <f t="shared" si="444"/>
        <v>72916.819469026552</v>
      </c>
      <c r="AD2304" s="212">
        <v>0.154</v>
      </c>
      <c r="AE2304" s="211">
        <f t="shared" si="445"/>
        <v>1</v>
      </c>
      <c r="AF2304" s="211">
        <f>IF(AND(COUNTIFS($J$18:J2304,J2304)=1,AE2304=1),1,"")</f>
        <v>1</v>
      </c>
      <c r="AG2304" s="211">
        <f>IF(C2304="","",IF(AND(COUNTIFS($J$18:J2304,J2304)=1,C2304&lt;&gt;""),1,""))</f>
        <v>1</v>
      </c>
      <c r="AH2304" s="211">
        <f>IF(G2304="","",IF(AND(COUNTIFS($J$18:J2304,J2304)=1,G2304&lt;&gt;""),1,""))</f>
        <v>1</v>
      </c>
      <c r="AI2304" s="28">
        <f t="shared" si="446"/>
        <v>15948576.102654872</v>
      </c>
      <c r="AJ2304" s="28">
        <f t="shared" si="447"/>
        <v>2739848.7004853101</v>
      </c>
      <c r="AK2304" s="29">
        <f t="shared" si="448"/>
        <v>0.17179268436567341</v>
      </c>
      <c r="AL2304" s="210"/>
      <c r="AM2304" s="210"/>
      <c r="AN2304" s="210"/>
      <c r="AO2304" s="210"/>
      <c r="AP2304" s="45" t="str">
        <f t="shared" si="449"/>
        <v>20229</v>
      </c>
      <c r="AQ2304" s="45" t="str">
        <f t="shared" si="450"/>
        <v>20229RMB</v>
      </c>
    </row>
    <row r="2305" spans="1:43" s="15" customFormat="1">
      <c r="A2305" s="208" t="s">
        <v>41</v>
      </c>
      <c r="B2305" s="209">
        <v>2022</v>
      </c>
      <c r="C2305" s="209">
        <v>8</v>
      </c>
      <c r="D2305" s="57" t="str">
        <f t="shared" si="453"/>
        <v>Q2</v>
      </c>
      <c r="E2305" s="208" t="s">
        <v>41</v>
      </c>
      <c r="F2305" s="209">
        <v>2022</v>
      </c>
      <c r="G2305" s="209">
        <v>9</v>
      </c>
      <c r="H2305" s="213"/>
      <c r="I2305" s="57" t="str">
        <f t="shared" si="442"/>
        <v>Q2</v>
      </c>
      <c r="J2305" s="204" t="s">
        <v>2220</v>
      </c>
      <c r="K2305" s="213" t="s">
        <v>2221</v>
      </c>
      <c r="L2305" s="210" t="s">
        <v>55</v>
      </c>
      <c r="M2305" s="208" t="s">
        <v>47</v>
      </c>
      <c r="N2305" s="208">
        <v>1</v>
      </c>
      <c r="O2305" s="208"/>
      <c r="P2305" s="57" t="str">
        <f t="shared" si="443"/>
        <v>MAIN UNIT</v>
      </c>
      <c r="Q2305" s="208" t="s">
        <v>958</v>
      </c>
      <c r="R2305" s="208" t="s">
        <v>49</v>
      </c>
      <c r="S2305" s="208" t="s">
        <v>37</v>
      </c>
      <c r="T2305" s="208" t="s">
        <v>155</v>
      </c>
      <c r="U2305" s="208" t="s">
        <v>76</v>
      </c>
      <c r="V2305" s="208" t="s">
        <v>71</v>
      </c>
      <c r="W2305" s="208" t="s">
        <v>51</v>
      </c>
      <c r="X2305" s="34">
        <v>440000</v>
      </c>
      <c r="Y2305" s="215" t="str">
        <f t="shared" si="452"/>
        <v>1.13</v>
      </c>
      <c r="Z2305" s="26">
        <f t="shared" si="454"/>
        <v>440000</v>
      </c>
      <c r="AA2305" s="208">
        <v>1.135</v>
      </c>
      <c r="AB2305" s="35">
        <f t="shared" si="451"/>
        <v>441946.90265486733</v>
      </c>
      <c r="AC2305" s="27">
        <f t="shared" si="444"/>
        <v>60325.752212389394</v>
      </c>
      <c r="AD2305" s="212">
        <v>0.13650000000000001</v>
      </c>
      <c r="AE2305" s="211">
        <f t="shared" si="445"/>
        <v>1</v>
      </c>
      <c r="AF2305" s="211">
        <f>IF(AND(COUNTIFS($J$18:J2305,J2305)=1,AE2305=1),1,"")</f>
        <v>1</v>
      </c>
      <c r="AG2305" s="211">
        <f>IF(C2305="","",IF(AND(COUNTIFS($J$18:J2305,J2305)=1,C2305&lt;&gt;""),1,""))</f>
        <v>1</v>
      </c>
      <c r="AH2305" s="211">
        <f>IF(G2305="","",IF(AND(COUNTIFS($J$18:J2305,J2305)=1,G2305&lt;&gt;""),1,""))</f>
        <v>1</v>
      </c>
      <c r="AI2305" s="28">
        <f t="shared" si="446"/>
        <v>15948576.102654872</v>
      </c>
      <c r="AJ2305" s="28">
        <f t="shared" si="447"/>
        <v>2739848.7004853101</v>
      </c>
      <c r="AK2305" s="29">
        <f t="shared" si="448"/>
        <v>0.17179268436567341</v>
      </c>
      <c r="AL2305" s="210"/>
      <c r="AM2305" s="210"/>
      <c r="AN2305" s="210"/>
      <c r="AO2305" s="210"/>
      <c r="AP2305" s="45" t="str">
        <f t="shared" si="449"/>
        <v>20229</v>
      </c>
      <c r="AQ2305" s="45" t="str">
        <f t="shared" si="450"/>
        <v>20229RMB</v>
      </c>
    </row>
    <row r="2306" spans="1:43" s="15" customFormat="1">
      <c r="A2306" s="208" t="s">
        <v>41</v>
      </c>
      <c r="B2306" s="209">
        <v>2022</v>
      </c>
      <c r="C2306" s="209">
        <v>8</v>
      </c>
      <c r="D2306" s="57" t="str">
        <f t="shared" si="453"/>
        <v>Q2</v>
      </c>
      <c r="E2306" s="208" t="s">
        <v>41</v>
      </c>
      <c r="F2306" s="209">
        <v>2022</v>
      </c>
      <c r="G2306" s="209">
        <v>9</v>
      </c>
      <c r="H2306" s="213"/>
      <c r="I2306" s="57" t="str">
        <f t="shared" ref="I2306:I2369" si="455">IFERROR(IF(F2306="","",IF(F2306="TBA","TBA",IF(F2306="Cancel","Cancel",IF(AND(G2306&gt;=10,G2306&lt;=12),"Q3",IF(AND(G2306&gt;=1,G2306&lt;=3),"Q4",IF(AND(G2306&gt;=7,G2306&lt;=9),"Q2",IF(AND(G2306&gt;=4,G2306&lt;=6),"Q1"))))))),"")</f>
        <v>Q2</v>
      </c>
      <c r="J2306" s="204" t="s">
        <v>2222</v>
      </c>
      <c r="K2306" s="213" t="s">
        <v>2223</v>
      </c>
      <c r="L2306" s="210" t="s">
        <v>55</v>
      </c>
      <c r="M2306" s="208" t="s">
        <v>47</v>
      </c>
      <c r="N2306" s="208">
        <v>1</v>
      </c>
      <c r="O2306" s="208"/>
      <c r="P2306" s="57" t="str">
        <f t="shared" ref="P2306:P2369" si="456">IF(M2306="","",IF(AND(N2306&gt;0,L2306&lt;&gt;""),"MAIN UNIT",IF(AND(O2306&gt;0,L2306&lt;&gt;""),"SERVICE/ PARTS","C66 SERVICE/OTHERS")))</f>
        <v>MAIN UNIT</v>
      </c>
      <c r="Q2306" s="208" t="s">
        <v>56</v>
      </c>
      <c r="R2306" s="208" t="s">
        <v>49</v>
      </c>
      <c r="S2306" s="208" t="s">
        <v>36</v>
      </c>
      <c r="T2306" s="208" t="s">
        <v>65</v>
      </c>
      <c r="U2306" s="208" t="s">
        <v>66</v>
      </c>
      <c r="V2306" s="208" t="s">
        <v>1948</v>
      </c>
      <c r="W2306" s="208" t="s">
        <v>51</v>
      </c>
      <c r="X2306" s="34">
        <v>570000</v>
      </c>
      <c r="Y2306" s="215" t="str">
        <f t="shared" si="452"/>
        <v>1.13</v>
      </c>
      <c r="Z2306" s="26">
        <f t="shared" si="454"/>
        <v>570000</v>
      </c>
      <c r="AA2306" s="208">
        <v>1.135</v>
      </c>
      <c r="AB2306" s="35">
        <f t="shared" si="451"/>
        <v>572522.12389380543</v>
      </c>
      <c r="AC2306" s="27">
        <f t="shared" ref="AC2306:AC2369" si="457">IF(R2306&lt;&gt;"",AB2306*AD2306,"")</f>
        <v>80897.376106194715</v>
      </c>
      <c r="AD2306" s="212">
        <v>0.14130000000000001</v>
      </c>
      <c r="AE2306" s="211">
        <f t="shared" ref="AE2306:AE2369" si="458">IF(Q2306="","",IF(Q2306="Yes",1,0))</f>
        <v>1</v>
      </c>
      <c r="AF2306" s="211">
        <f>IF(AND(COUNTIFS($J$18:J2306,J2306)=1,AE2306=1),1,"")</f>
        <v>1</v>
      </c>
      <c r="AG2306" s="211">
        <f>IF(C2306="","",IF(AND(COUNTIFS($J$18:J2306,J2306)=1,C2306&lt;&gt;""),1,""))</f>
        <v>1</v>
      </c>
      <c r="AH2306" s="211">
        <f>IF(G2306="","",IF(AND(COUNTIFS($J$18:J2306,J2306)=1,G2306&lt;&gt;""),1,""))</f>
        <v>1</v>
      </c>
      <c r="AI2306" s="28">
        <f t="shared" ref="AI2306:AI2369" si="459">IF(P2306="C66 SERVICE","",SUMIFS(AB:AB,F:F,F2306,G:G,G2306,E:E,E2306))</f>
        <v>15948576.102654872</v>
      </c>
      <c r="AJ2306" s="28">
        <f t="shared" ref="AJ2306:AJ2369" si="460">IF(P2306="C66 SERVICE","",SUMIFS(AC:AC,F:F,F2306,G:G,G2306,E:E,E2306))</f>
        <v>2739848.7004853101</v>
      </c>
      <c r="AK2306" s="29">
        <f t="shared" ref="AK2306:AK2369" si="461">IF(AJ2306&gt;0,AJ2306/AI2306,"")</f>
        <v>0.17179268436567341</v>
      </c>
      <c r="AL2306" s="210"/>
      <c r="AM2306" s="210"/>
      <c r="AN2306" s="210"/>
      <c r="AO2306" s="210"/>
      <c r="AP2306" s="45" t="str">
        <f t="shared" ref="AP2306:AP2369" si="462">IF(F2306="","",F2306&amp;G2306)</f>
        <v>20229</v>
      </c>
      <c r="AQ2306" s="45" t="str">
        <f t="shared" ref="AQ2306:AQ2369" si="463">IF(W2306="","",F2306&amp;G2306&amp;W2306)</f>
        <v>20229RMB</v>
      </c>
    </row>
    <row r="2307" spans="1:43" s="15" customFormat="1">
      <c r="A2307" s="208" t="s">
        <v>41</v>
      </c>
      <c r="B2307" s="209">
        <v>2022</v>
      </c>
      <c r="C2307" s="209">
        <v>8</v>
      </c>
      <c r="D2307" s="57" t="str">
        <f t="shared" si="453"/>
        <v>Q2</v>
      </c>
      <c r="E2307" s="208" t="s">
        <v>41</v>
      </c>
      <c r="F2307" s="209">
        <v>2022</v>
      </c>
      <c r="G2307" s="209">
        <v>9</v>
      </c>
      <c r="H2307" s="213"/>
      <c r="I2307" s="57" t="str">
        <f t="shared" si="455"/>
        <v>Q2</v>
      </c>
      <c r="J2307" s="204" t="s">
        <v>2222</v>
      </c>
      <c r="K2307" s="213" t="s">
        <v>2223</v>
      </c>
      <c r="L2307" s="210" t="s">
        <v>79</v>
      </c>
      <c r="M2307" s="208" t="s">
        <v>47</v>
      </c>
      <c r="N2307" s="208">
        <v>1</v>
      </c>
      <c r="O2307" s="208"/>
      <c r="P2307" s="57" t="str">
        <f t="shared" si="456"/>
        <v>MAIN UNIT</v>
      </c>
      <c r="Q2307" s="208" t="s">
        <v>56</v>
      </c>
      <c r="R2307" s="208" t="s">
        <v>49</v>
      </c>
      <c r="S2307" s="208" t="s">
        <v>36</v>
      </c>
      <c r="T2307" s="208" t="s">
        <v>65</v>
      </c>
      <c r="U2307" s="208" t="s">
        <v>66</v>
      </c>
      <c r="V2307" s="208" t="s">
        <v>1948</v>
      </c>
      <c r="W2307" s="208" t="s">
        <v>51</v>
      </c>
      <c r="X2307" s="34">
        <v>800000</v>
      </c>
      <c r="Y2307" s="215" t="str">
        <f t="shared" si="452"/>
        <v>1.13</v>
      </c>
      <c r="Z2307" s="26">
        <f t="shared" si="454"/>
        <v>800000</v>
      </c>
      <c r="AA2307" s="208">
        <v>1.135</v>
      </c>
      <c r="AB2307" s="35">
        <f t="shared" si="451"/>
        <v>803539.82300884963</v>
      </c>
      <c r="AC2307" s="27">
        <f t="shared" si="457"/>
        <v>113540.17699115047</v>
      </c>
      <c r="AD2307" s="212">
        <v>0.14130000000000001</v>
      </c>
      <c r="AE2307" s="211">
        <f t="shared" si="458"/>
        <v>1</v>
      </c>
      <c r="AF2307" s="211" t="str">
        <f>IF(AND(COUNTIFS($J$18:J2307,J2307)=1,AE2307=1),1,"")</f>
        <v/>
      </c>
      <c r="AG2307" s="211" t="str">
        <f>IF(C2307="","",IF(AND(COUNTIFS($J$18:J2307,J2307)=1,C2307&lt;&gt;""),1,""))</f>
        <v/>
      </c>
      <c r="AH2307" s="211" t="str">
        <f>IF(G2307="","",IF(AND(COUNTIFS($J$18:J2307,J2307)=1,G2307&lt;&gt;""),1,""))</f>
        <v/>
      </c>
      <c r="AI2307" s="28">
        <f t="shared" si="459"/>
        <v>15948576.102654872</v>
      </c>
      <c r="AJ2307" s="28">
        <f t="shared" si="460"/>
        <v>2739848.7004853101</v>
      </c>
      <c r="AK2307" s="29">
        <f t="shared" si="461"/>
        <v>0.17179268436567341</v>
      </c>
      <c r="AL2307" s="210"/>
      <c r="AM2307" s="210"/>
      <c r="AN2307" s="210"/>
      <c r="AO2307" s="210"/>
      <c r="AP2307" s="45" t="str">
        <f t="shared" si="462"/>
        <v>20229</v>
      </c>
      <c r="AQ2307" s="45" t="str">
        <f t="shared" si="463"/>
        <v>20229RMB</v>
      </c>
    </row>
    <row r="2308" spans="1:43" s="15" customFormat="1">
      <c r="A2308" s="208" t="s">
        <v>41</v>
      </c>
      <c r="B2308" s="209">
        <v>2022</v>
      </c>
      <c r="C2308" s="209">
        <v>6</v>
      </c>
      <c r="D2308" s="57" t="str">
        <f t="shared" si="453"/>
        <v>Q1</v>
      </c>
      <c r="E2308" s="208" t="s">
        <v>41</v>
      </c>
      <c r="F2308" s="209">
        <v>2022</v>
      </c>
      <c r="G2308" s="209">
        <v>9</v>
      </c>
      <c r="H2308" s="213"/>
      <c r="I2308" s="57" t="str">
        <f t="shared" si="455"/>
        <v>Q2</v>
      </c>
      <c r="J2308" s="204" t="s">
        <v>2224</v>
      </c>
      <c r="K2308" s="213" t="s">
        <v>2225</v>
      </c>
      <c r="L2308" s="210" t="s">
        <v>55</v>
      </c>
      <c r="M2308" s="208" t="s">
        <v>47</v>
      </c>
      <c r="N2308" s="208">
        <v>1</v>
      </c>
      <c r="O2308" s="208"/>
      <c r="P2308" s="57" t="str">
        <f t="shared" si="456"/>
        <v>MAIN UNIT</v>
      </c>
      <c r="Q2308" s="208" t="s">
        <v>56</v>
      </c>
      <c r="R2308" s="208" t="s">
        <v>49</v>
      </c>
      <c r="S2308" s="208" t="s">
        <v>38</v>
      </c>
      <c r="T2308" s="208" t="s">
        <v>326</v>
      </c>
      <c r="U2308" s="208" t="s">
        <v>137</v>
      </c>
      <c r="V2308" s="208" t="s">
        <v>899</v>
      </c>
      <c r="W2308" s="208" t="s">
        <v>51</v>
      </c>
      <c r="X2308" s="34">
        <v>610000</v>
      </c>
      <c r="Y2308" s="215" t="str">
        <f t="shared" si="452"/>
        <v>1.13</v>
      </c>
      <c r="Z2308" s="26">
        <f t="shared" si="454"/>
        <v>610000</v>
      </c>
      <c r="AA2308" s="208">
        <v>1.135</v>
      </c>
      <c r="AB2308" s="35">
        <f t="shared" si="451"/>
        <v>612699.11504424794</v>
      </c>
      <c r="AC2308" s="27">
        <f t="shared" si="457"/>
        <v>106915.99557522126</v>
      </c>
      <c r="AD2308" s="212">
        <v>0.17449999999999999</v>
      </c>
      <c r="AE2308" s="211">
        <f t="shared" si="458"/>
        <v>1</v>
      </c>
      <c r="AF2308" s="211">
        <f>IF(AND(COUNTIFS($J$18:J2308,J2308)=1,AE2308=1),1,"")</f>
        <v>1</v>
      </c>
      <c r="AG2308" s="211">
        <f>IF(C2308="","",IF(AND(COUNTIFS($J$18:J2308,J2308)=1,C2308&lt;&gt;""),1,""))</f>
        <v>1</v>
      </c>
      <c r="AH2308" s="211">
        <f>IF(G2308="","",IF(AND(COUNTIFS($J$18:J2308,J2308)=1,G2308&lt;&gt;""),1,""))</f>
        <v>1</v>
      </c>
      <c r="AI2308" s="28">
        <f t="shared" si="459"/>
        <v>15948576.102654872</v>
      </c>
      <c r="AJ2308" s="28">
        <f t="shared" si="460"/>
        <v>2739848.7004853101</v>
      </c>
      <c r="AK2308" s="29">
        <f t="shared" si="461"/>
        <v>0.17179268436567341</v>
      </c>
      <c r="AL2308" s="210"/>
      <c r="AM2308" s="210"/>
      <c r="AN2308" s="210"/>
      <c r="AO2308" s="210"/>
      <c r="AP2308" s="45" t="str">
        <f t="shared" si="462"/>
        <v>20229</v>
      </c>
      <c r="AQ2308" s="45" t="str">
        <f t="shared" si="463"/>
        <v>20229RMB</v>
      </c>
    </row>
    <row r="2309" spans="1:43" s="15" customFormat="1">
      <c r="A2309" s="208" t="s">
        <v>41</v>
      </c>
      <c r="B2309" s="209">
        <v>2022</v>
      </c>
      <c r="C2309" s="209">
        <v>6</v>
      </c>
      <c r="D2309" s="57" t="str">
        <f t="shared" si="453"/>
        <v>Q1</v>
      </c>
      <c r="E2309" s="208" t="s">
        <v>41</v>
      </c>
      <c r="F2309" s="209">
        <v>2022</v>
      </c>
      <c r="G2309" s="209">
        <v>9</v>
      </c>
      <c r="H2309" s="213"/>
      <c r="I2309" s="57" t="str">
        <f t="shared" si="455"/>
        <v>Q2</v>
      </c>
      <c r="J2309" s="204" t="s">
        <v>2224</v>
      </c>
      <c r="K2309" s="213" t="s">
        <v>2225</v>
      </c>
      <c r="L2309" s="210" t="s">
        <v>55</v>
      </c>
      <c r="M2309" s="208" t="s">
        <v>47</v>
      </c>
      <c r="N2309" s="208">
        <v>1</v>
      </c>
      <c r="O2309" s="208"/>
      <c r="P2309" s="57" t="str">
        <f t="shared" si="456"/>
        <v>MAIN UNIT</v>
      </c>
      <c r="Q2309" s="208" t="s">
        <v>56</v>
      </c>
      <c r="R2309" s="208" t="s">
        <v>49</v>
      </c>
      <c r="S2309" s="208" t="s">
        <v>38</v>
      </c>
      <c r="T2309" s="208" t="s">
        <v>326</v>
      </c>
      <c r="U2309" s="208" t="s">
        <v>137</v>
      </c>
      <c r="V2309" s="208" t="s">
        <v>899</v>
      </c>
      <c r="W2309" s="208" t="s">
        <v>51</v>
      </c>
      <c r="X2309" s="34">
        <v>610000</v>
      </c>
      <c r="Y2309" s="215" t="str">
        <f t="shared" si="452"/>
        <v>1.13</v>
      </c>
      <c r="Z2309" s="26">
        <f t="shared" si="454"/>
        <v>610000</v>
      </c>
      <c r="AA2309" s="208">
        <v>1.135</v>
      </c>
      <c r="AB2309" s="35">
        <f t="shared" si="451"/>
        <v>612699.11504424794</v>
      </c>
      <c r="AC2309" s="27">
        <f t="shared" si="457"/>
        <v>106915.99557522126</v>
      </c>
      <c r="AD2309" s="212">
        <v>0.17449999999999999</v>
      </c>
      <c r="AE2309" s="211">
        <f t="shared" si="458"/>
        <v>1</v>
      </c>
      <c r="AF2309" s="211" t="str">
        <f>IF(AND(COUNTIFS($J$18:J2309,J2309)=1,AE2309=1),1,"")</f>
        <v/>
      </c>
      <c r="AG2309" s="211" t="str">
        <f>IF(C2309="","",IF(AND(COUNTIFS($J$18:J2309,J2309)=1,C2309&lt;&gt;""),1,""))</f>
        <v/>
      </c>
      <c r="AH2309" s="211" t="str">
        <f>IF(G2309="","",IF(AND(COUNTIFS($J$18:J2309,J2309)=1,G2309&lt;&gt;""),1,""))</f>
        <v/>
      </c>
      <c r="AI2309" s="28">
        <f t="shared" si="459"/>
        <v>15948576.102654872</v>
      </c>
      <c r="AJ2309" s="28">
        <f t="shared" si="460"/>
        <v>2739848.7004853101</v>
      </c>
      <c r="AK2309" s="29">
        <f t="shared" si="461"/>
        <v>0.17179268436567341</v>
      </c>
      <c r="AL2309" s="210"/>
      <c r="AM2309" s="210"/>
      <c r="AN2309" s="210"/>
      <c r="AO2309" s="210"/>
      <c r="AP2309" s="45" t="str">
        <f t="shared" si="462"/>
        <v>20229</v>
      </c>
      <c r="AQ2309" s="45" t="str">
        <f t="shared" si="463"/>
        <v>20229RMB</v>
      </c>
    </row>
    <row r="2310" spans="1:43" s="15" customFormat="1">
      <c r="A2310" s="208" t="s">
        <v>41</v>
      </c>
      <c r="B2310" s="209">
        <v>2022</v>
      </c>
      <c r="C2310" s="209">
        <v>6</v>
      </c>
      <c r="D2310" s="57" t="str">
        <f t="shared" si="453"/>
        <v>Q1</v>
      </c>
      <c r="E2310" s="208" t="s">
        <v>41</v>
      </c>
      <c r="F2310" s="209">
        <v>2022</v>
      </c>
      <c r="G2310" s="209">
        <v>10</v>
      </c>
      <c r="H2310" s="213"/>
      <c r="I2310" s="57" t="str">
        <f t="shared" si="455"/>
        <v>Q3</v>
      </c>
      <c r="J2310" s="204" t="s">
        <v>2226</v>
      </c>
      <c r="K2310" s="213" t="s">
        <v>2227</v>
      </c>
      <c r="L2310" s="210" t="s">
        <v>79</v>
      </c>
      <c r="M2310" s="208" t="s">
        <v>47</v>
      </c>
      <c r="N2310" s="208">
        <v>1</v>
      </c>
      <c r="O2310" s="208"/>
      <c r="P2310" s="57" t="str">
        <f t="shared" si="456"/>
        <v>MAIN UNIT</v>
      </c>
      <c r="Q2310" s="208" t="s">
        <v>56</v>
      </c>
      <c r="R2310" s="208" t="s">
        <v>49</v>
      </c>
      <c r="S2310" s="208" t="s">
        <v>36</v>
      </c>
      <c r="T2310" s="208" t="s">
        <v>65</v>
      </c>
      <c r="U2310" s="208" t="s">
        <v>66</v>
      </c>
      <c r="V2310" s="208" t="s">
        <v>114</v>
      </c>
      <c r="W2310" s="208" t="s">
        <v>96</v>
      </c>
      <c r="X2310" s="34">
        <v>13980000</v>
      </c>
      <c r="Y2310" s="215" t="str">
        <f t="shared" si="452"/>
        <v>1</v>
      </c>
      <c r="Z2310" s="26">
        <f t="shared" si="454"/>
        <v>13980000</v>
      </c>
      <c r="AA2310" s="208">
        <v>5.5399999999999998E-2</v>
      </c>
      <c r="AB2310" s="35">
        <f t="shared" si="451"/>
        <v>774492</v>
      </c>
      <c r="AC2310" s="27">
        <f t="shared" si="457"/>
        <v>111371.94960000001</v>
      </c>
      <c r="AD2310" s="212">
        <v>0.14380000000000001</v>
      </c>
      <c r="AE2310" s="211">
        <f t="shared" si="458"/>
        <v>1</v>
      </c>
      <c r="AF2310" s="211">
        <f>IF(AND(COUNTIFS($J$18:J2310,J2310)=1,AE2310=1),1,"")</f>
        <v>1</v>
      </c>
      <c r="AG2310" s="211">
        <f>IF(C2310="","",IF(AND(COUNTIFS($J$18:J2310,J2310)=1,C2310&lt;&gt;""),1,""))</f>
        <v>1</v>
      </c>
      <c r="AH2310" s="211">
        <f>IF(G2310="","",IF(AND(COUNTIFS($J$18:J2310,J2310)=1,G2310&lt;&gt;""),1,""))</f>
        <v>1</v>
      </c>
      <c r="AI2310" s="28">
        <f t="shared" si="459"/>
        <v>22717528.991150446</v>
      </c>
      <c r="AJ2310" s="28">
        <f t="shared" si="460"/>
        <v>3947747.192555753</v>
      </c>
      <c r="AK2310" s="29">
        <f t="shared" si="461"/>
        <v>0.17377537821536787</v>
      </c>
      <c r="AL2310" s="210"/>
      <c r="AM2310" s="210"/>
      <c r="AN2310" s="210"/>
      <c r="AO2310" s="210"/>
      <c r="AP2310" s="45" t="str">
        <f t="shared" si="462"/>
        <v>202210</v>
      </c>
      <c r="AQ2310" s="45" t="str">
        <f t="shared" si="463"/>
        <v>202210JPY</v>
      </c>
    </row>
    <row r="2311" spans="1:43" s="15" customFormat="1">
      <c r="A2311" s="208" t="s">
        <v>41</v>
      </c>
      <c r="B2311" s="209">
        <v>2022</v>
      </c>
      <c r="C2311" s="209">
        <v>7</v>
      </c>
      <c r="D2311" s="57" t="str">
        <f t="shared" si="453"/>
        <v>Q2</v>
      </c>
      <c r="E2311" s="208" t="s">
        <v>41</v>
      </c>
      <c r="F2311" s="209">
        <v>2022</v>
      </c>
      <c r="G2311" s="209">
        <v>10</v>
      </c>
      <c r="H2311" s="213"/>
      <c r="I2311" s="57" t="str">
        <f t="shared" si="455"/>
        <v>Q3</v>
      </c>
      <c r="J2311" s="204" t="s">
        <v>2228</v>
      </c>
      <c r="K2311" s="213" t="s">
        <v>1062</v>
      </c>
      <c r="L2311" s="210" t="s">
        <v>79</v>
      </c>
      <c r="M2311" s="208" t="s">
        <v>47</v>
      </c>
      <c r="N2311" s="208">
        <v>1</v>
      </c>
      <c r="O2311" s="208"/>
      <c r="P2311" s="57" t="str">
        <f t="shared" si="456"/>
        <v>MAIN UNIT</v>
      </c>
      <c r="Q2311" s="208" t="s">
        <v>48</v>
      </c>
      <c r="R2311" s="208" t="s">
        <v>49</v>
      </c>
      <c r="S2311" s="208" t="s">
        <v>38</v>
      </c>
      <c r="T2311" s="208" t="s">
        <v>136</v>
      </c>
      <c r="U2311" s="208" t="s">
        <v>137</v>
      </c>
      <c r="V2311" s="208" t="s">
        <v>480</v>
      </c>
      <c r="W2311" s="208" t="s">
        <v>51</v>
      </c>
      <c r="X2311" s="34">
        <v>1015900</v>
      </c>
      <c r="Y2311" s="215" t="str">
        <f t="shared" si="452"/>
        <v>1.13</v>
      </c>
      <c r="Z2311" s="26">
        <f t="shared" si="454"/>
        <v>1015900</v>
      </c>
      <c r="AA2311" s="208">
        <v>1.1000000000000001</v>
      </c>
      <c r="AB2311" s="35">
        <f t="shared" si="451"/>
        <v>988929.20353982318</v>
      </c>
      <c r="AC2311" s="27">
        <f t="shared" si="457"/>
        <v>206587.31061946906</v>
      </c>
      <c r="AD2311" s="212">
        <v>0.2089</v>
      </c>
      <c r="AE2311" s="211">
        <f t="shared" si="458"/>
        <v>0</v>
      </c>
      <c r="AF2311" s="211" t="str">
        <f>IF(AND(COUNTIFS($J$18:J2311,J2311)=1,AE2311=1),1,"")</f>
        <v/>
      </c>
      <c r="AG2311" s="211">
        <f>IF(C2311="","",IF(AND(COUNTIFS($J$18:J2311,J2311)=1,C2311&lt;&gt;""),1,""))</f>
        <v>1</v>
      </c>
      <c r="AH2311" s="211">
        <f>IF(G2311="","",IF(AND(COUNTIFS($J$18:J2311,J2311)=1,G2311&lt;&gt;""),1,""))</f>
        <v>1</v>
      </c>
      <c r="AI2311" s="28">
        <f t="shared" si="459"/>
        <v>22717528.991150446</v>
      </c>
      <c r="AJ2311" s="28">
        <f t="shared" si="460"/>
        <v>3947747.192555753</v>
      </c>
      <c r="AK2311" s="29">
        <f t="shared" si="461"/>
        <v>0.17377537821536787</v>
      </c>
      <c r="AL2311" s="210"/>
      <c r="AM2311" s="210"/>
      <c r="AN2311" s="210"/>
      <c r="AO2311" s="210"/>
      <c r="AP2311" s="45" t="str">
        <f t="shared" si="462"/>
        <v>202210</v>
      </c>
      <c r="AQ2311" s="45" t="str">
        <f t="shared" si="463"/>
        <v>202210RMB</v>
      </c>
    </row>
    <row r="2312" spans="1:43" s="15" customFormat="1">
      <c r="A2312" s="208" t="s">
        <v>41</v>
      </c>
      <c r="B2312" s="209">
        <v>2022</v>
      </c>
      <c r="C2312" s="209">
        <v>9</v>
      </c>
      <c r="D2312" s="57" t="str">
        <f t="shared" si="453"/>
        <v>Q2</v>
      </c>
      <c r="E2312" s="208" t="s">
        <v>41</v>
      </c>
      <c r="F2312" s="209">
        <v>2022</v>
      </c>
      <c r="G2312" s="209">
        <v>10</v>
      </c>
      <c r="H2312" s="213"/>
      <c r="I2312" s="57" t="str">
        <f t="shared" si="455"/>
        <v>Q3</v>
      </c>
      <c r="J2312" s="204" t="s">
        <v>2229</v>
      </c>
      <c r="K2312" s="213" t="s">
        <v>2230</v>
      </c>
      <c r="L2312" s="210" t="s">
        <v>55</v>
      </c>
      <c r="M2312" s="208" t="s">
        <v>47</v>
      </c>
      <c r="N2312" s="208">
        <v>1</v>
      </c>
      <c r="O2312" s="208"/>
      <c r="P2312" s="57" t="str">
        <f t="shared" si="456"/>
        <v>MAIN UNIT</v>
      </c>
      <c r="Q2312" s="208" t="s">
        <v>958</v>
      </c>
      <c r="R2312" s="208" t="s">
        <v>49</v>
      </c>
      <c r="S2312" s="208" t="s">
        <v>37</v>
      </c>
      <c r="T2312" s="208" t="s">
        <v>2231</v>
      </c>
      <c r="U2312" s="208" t="s">
        <v>58</v>
      </c>
      <c r="V2312" s="208" t="s">
        <v>89</v>
      </c>
      <c r="W2312" s="208" t="s">
        <v>849</v>
      </c>
      <c r="X2312" s="34">
        <v>98000</v>
      </c>
      <c r="Y2312" s="215" t="str">
        <f t="shared" si="452"/>
        <v>1</v>
      </c>
      <c r="Z2312" s="26">
        <f t="shared" si="454"/>
        <v>98000</v>
      </c>
      <c r="AA2312" s="208">
        <v>7.8</v>
      </c>
      <c r="AB2312" s="35">
        <f t="shared" si="451"/>
        <v>764400</v>
      </c>
      <c r="AC2312" s="27">
        <f t="shared" si="457"/>
        <v>167632.91999999998</v>
      </c>
      <c r="AD2312" s="212">
        <v>0.21929999999999999</v>
      </c>
      <c r="AE2312" s="211">
        <f t="shared" si="458"/>
        <v>1</v>
      </c>
      <c r="AF2312" s="211">
        <f>IF(AND(COUNTIFS($J$18:J2312,J2312)=1,AE2312=1),1,"")</f>
        <v>1</v>
      </c>
      <c r="AG2312" s="211">
        <f>IF(C2312="","",IF(AND(COUNTIFS($J$18:J2312,J2312)=1,C2312&lt;&gt;""),1,""))</f>
        <v>1</v>
      </c>
      <c r="AH2312" s="211">
        <f>IF(G2312="","",IF(AND(COUNTIFS($J$18:J2312,J2312)=1,G2312&lt;&gt;""),1,""))</f>
        <v>1</v>
      </c>
      <c r="AI2312" s="28">
        <f t="shared" si="459"/>
        <v>22717528.991150446</v>
      </c>
      <c r="AJ2312" s="28">
        <f t="shared" si="460"/>
        <v>3947747.192555753</v>
      </c>
      <c r="AK2312" s="29">
        <f t="shared" si="461"/>
        <v>0.17377537821536787</v>
      </c>
      <c r="AL2312" s="210"/>
      <c r="AM2312" s="210"/>
      <c r="AN2312" s="210"/>
      <c r="AO2312" s="210"/>
      <c r="AP2312" s="45" t="str">
        <f t="shared" si="462"/>
        <v>202210</v>
      </c>
      <c r="AQ2312" s="45" t="str">
        <f t="shared" si="463"/>
        <v>202210USD</v>
      </c>
    </row>
    <row r="2313" spans="1:43" s="15" customFormat="1">
      <c r="A2313" s="208" t="s">
        <v>41</v>
      </c>
      <c r="B2313" s="209">
        <v>2022</v>
      </c>
      <c r="C2313" s="209">
        <v>9</v>
      </c>
      <c r="D2313" s="57" t="str">
        <f t="shared" si="453"/>
        <v>Q2</v>
      </c>
      <c r="E2313" s="208" t="s">
        <v>41</v>
      </c>
      <c r="F2313" s="209">
        <v>2022</v>
      </c>
      <c r="G2313" s="209">
        <v>10</v>
      </c>
      <c r="H2313" s="213"/>
      <c r="I2313" s="57" t="str">
        <f t="shared" si="455"/>
        <v>Q3</v>
      </c>
      <c r="J2313" s="204" t="s">
        <v>2229</v>
      </c>
      <c r="K2313" s="213" t="s">
        <v>2230</v>
      </c>
      <c r="L2313" s="210" t="s">
        <v>79</v>
      </c>
      <c r="M2313" s="208" t="s">
        <v>47</v>
      </c>
      <c r="N2313" s="208">
        <v>1</v>
      </c>
      <c r="O2313" s="208"/>
      <c r="P2313" s="57" t="str">
        <f t="shared" si="456"/>
        <v>MAIN UNIT</v>
      </c>
      <c r="Q2313" s="208" t="s">
        <v>958</v>
      </c>
      <c r="R2313" s="208" t="s">
        <v>49</v>
      </c>
      <c r="S2313" s="208" t="s">
        <v>37</v>
      </c>
      <c r="T2313" s="208" t="s">
        <v>2231</v>
      </c>
      <c r="U2313" s="208" t="s">
        <v>58</v>
      </c>
      <c r="V2313" s="208" t="s">
        <v>89</v>
      </c>
      <c r="W2313" s="208" t="s">
        <v>849</v>
      </c>
      <c r="X2313" s="34">
        <v>126000</v>
      </c>
      <c r="Y2313" s="215" t="str">
        <f t="shared" si="452"/>
        <v>1</v>
      </c>
      <c r="Z2313" s="26">
        <f t="shared" si="454"/>
        <v>126000</v>
      </c>
      <c r="AA2313" s="208">
        <v>7.8</v>
      </c>
      <c r="AB2313" s="35">
        <f t="shared" si="451"/>
        <v>982800</v>
      </c>
      <c r="AC2313" s="27">
        <f t="shared" si="457"/>
        <v>215528.04</v>
      </c>
      <c r="AD2313" s="212">
        <v>0.21929999999999999</v>
      </c>
      <c r="AE2313" s="211">
        <f t="shared" si="458"/>
        <v>1</v>
      </c>
      <c r="AF2313" s="211" t="str">
        <f>IF(AND(COUNTIFS($J$18:J2313,J2313)=1,AE2313=1),1,"")</f>
        <v/>
      </c>
      <c r="AG2313" s="211" t="str">
        <f>IF(C2313="","",IF(AND(COUNTIFS($J$18:J2313,J2313)=1,C2313&lt;&gt;""),1,""))</f>
        <v/>
      </c>
      <c r="AH2313" s="211" t="str">
        <f>IF(G2313="","",IF(AND(COUNTIFS($J$18:J2313,J2313)=1,G2313&lt;&gt;""),1,""))</f>
        <v/>
      </c>
      <c r="AI2313" s="28">
        <f t="shared" si="459"/>
        <v>22717528.991150446</v>
      </c>
      <c r="AJ2313" s="28">
        <f t="shared" si="460"/>
        <v>3947747.192555753</v>
      </c>
      <c r="AK2313" s="29">
        <f t="shared" si="461"/>
        <v>0.17377537821536787</v>
      </c>
      <c r="AL2313" s="210"/>
      <c r="AM2313" s="210"/>
      <c r="AN2313" s="210"/>
      <c r="AO2313" s="210"/>
      <c r="AP2313" s="45" t="str">
        <f t="shared" si="462"/>
        <v>202210</v>
      </c>
      <c r="AQ2313" s="45" t="str">
        <f t="shared" si="463"/>
        <v>202210USD</v>
      </c>
    </row>
    <row r="2314" spans="1:43" s="15" customFormat="1">
      <c r="A2314" s="208" t="s">
        <v>41</v>
      </c>
      <c r="B2314" s="209">
        <v>2022</v>
      </c>
      <c r="C2314" s="209">
        <v>9</v>
      </c>
      <c r="D2314" s="57" t="str">
        <f t="shared" si="453"/>
        <v>Q2</v>
      </c>
      <c r="E2314" s="208" t="s">
        <v>41</v>
      </c>
      <c r="F2314" s="209">
        <v>2022</v>
      </c>
      <c r="G2314" s="209">
        <v>10</v>
      </c>
      <c r="H2314" s="213"/>
      <c r="I2314" s="57" t="str">
        <f t="shared" si="455"/>
        <v>Q3</v>
      </c>
      <c r="J2314" s="204" t="s">
        <v>2232</v>
      </c>
      <c r="K2314" s="213" t="s">
        <v>2233</v>
      </c>
      <c r="L2314" s="210" t="s">
        <v>79</v>
      </c>
      <c r="M2314" s="208" t="s">
        <v>47</v>
      </c>
      <c r="N2314" s="208">
        <v>1</v>
      </c>
      <c r="O2314" s="208"/>
      <c r="P2314" s="57" t="str">
        <f t="shared" si="456"/>
        <v>MAIN UNIT</v>
      </c>
      <c r="Q2314" s="208" t="s">
        <v>48</v>
      </c>
      <c r="R2314" s="208" t="s">
        <v>49</v>
      </c>
      <c r="S2314" s="208" t="s">
        <v>36</v>
      </c>
      <c r="T2314" s="208" t="s">
        <v>65</v>
      </c>
      <c r="U2314" s="208" t="s">
        <v>66</v>
      </c>
      <c r="V2314" s="208" t="s">
        <v>67</v>
      </c>
      <c r="W2314" s="208" t="s">
        <v>96</v>
      </c>
      <c r="X2314" s="34">
        <v>12600000</v>
      </c>
      <c r="Y2314" s="215" t="str">
        <f t="shared" si="452"/>
        <v>1</v>
      </c>
      <c r="Z2314" s="26">
        <f t="shared" si="454"/>
        <v>12600000</v>
      </c>
      <c r="AA2314" s="208">
        <v>5.5399999999999998E-2</v>
      </c>
      <c r="AB2314" s="35">
        <f t="shared" ref="AB2314:AB2377" si="464">IF(AND(R2314&lt;&gt;"C66",R2314&lt;&gt;""),Z2314/Y2314*AA2314,"")</f>
        <v>698040</v>
      </c>
      <c r="AC2314" s="27">
        <f t="shared" si="457"/>
        <v>100029.13200000001</v>
      </c>
      <c r="AD2314" s="212">
        <v>0.14330000000000001</v>
      </c>
      <c r="AE2314" s="211">
        <f t="shared" si="458"/>
        <v>0</v>
      </c>
      <c r="AF2314" s="211" t="str">
        <f>IF(AND(COUNTIFS($J$18:J2314,J2314)=1,AE2314=1),1,"")</f>
        <v/>
      </c>
      <c r="AG2314" s="211">
        <f>IF(C2314="","",IF(AND(COUNTIFS($J$18:J2314,J2314)=1,C2314&lt;&gt;""),1,""))</f>
        <v>1</v>
      </c>
      <c r="AH2314" s="211">
        <f>IF(G2314="","",IF(AND(COUNTIFS($J$18:J2314,J2314)=1,G2314&lt;&gt;""),1,""))</f>
        <v>1</v>
      </c>
      <c r="AI2314" s="28">
        <f t="shared" si="459"/>
        <v>22717528.991150446</v>
      </c>
      <c r="AJ2314" s="28">
        <f t="shared" si="460"/>
        <v>3947747.192555753</v>
      </c>
      <c r="AK2314" s="29">
        <f t="shared" si="461"/>
        <v>0.17377537821536787</v>
      </c>
      <c r="AL2314" s="210"/>
      <c r="AM2314" s="210"/>
      <c r="AN2314" s="210"/>
      <c r="AO2314" s="210"/>
      <c r="AP2314" s="45" t="str">
        <f t="shared" si="462"/>
        <v>202210</v>
      </c>
      <c r="AQ2314" s="45" t="str">
        <f t="shared" si="463"/>
        <v>202210JPY</v>
      </c>
    </row>
    <row r="2315" spans="1:43" s="15" customFormat="1">
      <c r="A2315" s="208" t="s">
        <v>41</v>
      </c>
      <c r="B2315" s="209">
        <v>2022</v>
      </c>
      <c r="C2315" s="209">
        <v>9</v>
      </c>
      <c r="D2315" s="57" t="str">
        <f t="shared" si="453"/>
        <v>Q2</v>
      </c>
      <c r="E2315" s="208" t="s">
        <v>41</v>
      </c>
      <c r="F2315" s="209">
        <v>2022</v>
      </c>
      <c r="G2315" s="209">
        <v>10</v>
      </c>
      <c r="H2315" s="213"/>
      <c r="I2315" s="57" t="str">
        <f t="shared" si="455"/>
        <v>Q3</v>
      </c>
      <c r="J2315" s="204" t="s">
        <v>2232</v>
      </c>
      <c r="K2315" s="213" t="s">
        <v>2233</v>
      </c>
      <c r="L2315" s="210" t="s">
        <v>55</v>
      </c>
      <c r="M2315" s="208" t="s">
        <v>47</v>
      </c>
      <c r="N2315" s="208">
        <v>1</v>
      </c>
      <c r="O2315" s="208"/>
      <c r="P2315" s="57" t="str">
        <f t="shared" si="456"/>
        <v>MAIN UNIT</v>
      </c>
      <c r="Q2315" s="208" t="s">
        <v>48</v>
      </c>
      <c r="R2315" s="208" t="s">
        <v>49</v>
      </c>
      <c r="S2315" s="208" t="s">
        <v>36</v>
      </c>
      <c r="T2315" s="208" t="s">
        <v>65</v>
      </c>
      <c r="U2315" s="208" t="s">
        <v>66</v>
      </c>
      <c r="V2315" s="208" t="s">
        <v>67</v>
      </c>
      <c r="W2315" s="208" t="s">
        <v>96</v>
      </c>
      <c r="X2315" s="34">
        <v>7600000</v>
      </c>
      <c r="Y2315" s="215" t="str">
        <f t="shared" si="452"/>
        <v>1</v>
      </c>
      <c r="Z2315" s="26">
        <f t="shared" si="454"/>
        <v>7600000</v>
      </c>
      <c r="AA2315" s="208">
        <v>5.5399999999999998E-2</v>
      </c>
      <c r="AB2315" s="35">
        <f t="shared" si="464"/>
        <v>421040</v>
      </c>
      <c r="AC2315" s="27">
        <f t="shared" si="457"/>
        <v>60335.032000000007</v>
      </c>
      <c r="AD2315" s="212">
        <v>0.14330000000000001</v>
      </c>
      <c r="AE2315" s="211">
        <f t="shared" si="458"/>
        <v>0</v>
      </c>
      <c r="AF2315" s="211" t="str">
        <f>IF(AND(COUNTIFS($J$18:J2315,J2315)=1,AE2315=1),1,"")</f>
        <v/>
      </c>
      <c r="AG2315" s="211" t="str">
        <f>IF(C2315="","",IF(AND(COUNTIFS($J$18:J2315,J2315)=1,C2315&lt;&gt;""),1,""))</f>
        <v/>
      </c>
      <c r="AH2315" s="211" t="str">
        <f>IF(G2315="","",IF(AND(COUNTIFS($J$18:J2315,J2315)=1,G2315&lt;&gt;""),1,""))</f>
        <v/>
      </c>
      <c r="AI2315" s="28">
        <f t="shared" si="459"/>
        <v>22717528.991150446</v>
      </c>
      <c r="AJ2315" s="28">
        <f t="shared" si="460"/>
        <v>3947747.192555753</v>
      </c>
      <c r="AK2315" s="29">
        <f t="shared" si="461"/>
        <v>0.17377537821536787</v>
      </c>
      <c r="AL2315" s="210"/>
      <c r="AM2315" s="210"/>
      <c r="AN2315" s="210"/>
      <c r="AO2315" s="210"/>
      <c r="AP2315" s="45" t="str">
        <f t="shared" si="462"/>
        <v>202210</v>
      </c>
      <c r="AQ2315" s="45" t="str">
        <f t="shared" si="463"/>
        <v>202210JPY</v>
      </c>
    </row>
    <row r="2316" spans="1:43" s="15" customFormat="1">
      <c r="A2316" s="208" t="s">
        <v>41</v>
      </c>
      <c r="B2316" s="209">
        <v>2022</v>
      </c>
      <c r="C2316" s="209">
        <v>9</v>
      </c>
      <c r="D2316" s="57" t="str">
        <f t="shared" si="453"/>
        <v>Q2</v>
      </c>
      <c r="E2316" s="208" t="s">
        <v>41</v>
      </c>
      <c r="F2316" s="209">
        <v>2022</v>
      </c>
      <c r="G2316" s="209">
        <v>10</v>
      </c>
      <c r="H2316" s="213"/>
      <c r="I2316" s="57" t="str">
        <f t="shared" si="455"/>
        <v>Q3</v>
      </c>
      <c r="J2316" s="204" t="s">
        <v>2232</v>
      </c>
      <c r="K2316" s="213" t="s">
        <v>2233</v>
      </c>
      <c r="L2316" s="210" t="s">
        <v>55</v>
      </c>
      <c r="M2316" s="208" t="s">
        <v>47</v>
      </c>
      <c r="N2316" s="208">
        <v>1</v>
      </c>
      <c r="O2316" s="208"/>
      <c r="P2316" s="57" t="str">
        <f t="shared" si="456"/>
        <v>MAIN UNIT</v>
      </c>
      <c r="Q2316" s="208" t="s">
        <v>48</v>
      </c>
      <c r="R2316" s="208" t="s">
        <v>49</v>
      </c>
      <c r="S2316" s="208" t="s">
        <v>36</v>
      </c>
      <c r="T2316" s="208" t="s">
        <v>65</v>
      </c>
      <c r="U2316" s="208" t="s">
        <v>66</v>
      </c>
      <c r="V2316" s="208" t="s">
        <v>67</v>
      </c>
      <c r="W2316" s="208" t="s">
        <v>96</v>
      </c>
      <c r="X2316" s="34">
        <v>7600000</v>
      </c>
      <c r="Y2316" s="215" t="str">
        <f t="shared" si="452"/>
        <v>1</v>
      </c>
      <c r="Z2316" s="26">
        <f t="shared" si="454"/>
        <v>7600000</v>
      </c>
      <c r="AA2316" s="208">
        <v>5.5399999999999998E-2</v>
      </c>
      <c r="AB2316" s="35">
        <f t="shared" si="464"/>
        <v>421040</v>
      </c>
      <c r="AC2316" s="27">
        <f t="shared" si="457"/>
        <v>60335.032000000007</v>
      </c>
      <c r="AD2316" s="212">
        <v>0.14330000000000001</v>
      </c>
      <c r="AE2316" s="211">
        <f t="shared" si="458"/>
        <v>0</v>
      </c>
      <c r="AF2316" s="211" t="str">
        <f>IF(AND(COUNTIFS($J$18:J2316,J2316)=1,AE2316=1),1,"")</f>
        <v/>
      </c>
      <c r="AG2316" s="211" t="str">
        <f>IF(C2316="","",IF(AND(COUNTIFS($J$18:J2316,J2316)=1,C2316&lt;&gt;""),1,""))</f>
        <v/>
      </c>
      <c r="AH2316" s="211" t="str">
        <f>IF(G2316="","",IF(AND(COUNTIFS($J$18:J2316,J2316)=1,G2316&lt;&gt;""),1,""))</f>
        <v/>
      </c>
      <c r="AI2316" s="28">
        <f t="shared" si="459"/>
        <v>22717528.991150446</v>
      </c>
      <c r="AJ2316" s="28">
        <f t="shared" si="460"/>
        <v>3947747.192555753</v>
      </c>
      <c r="AK2316" s="29">
        <f t="shared" si="461"/>
        <v>0.17377537821536787</v>
      </c>
      <c r="AL2316" s="210"/>
      <c r="AM2316" s="210"/>
      <c r="AN2316" s="210"/>
      <c r="AO2316" s="210"/>
      <c r="AP2316" s="45" t="str">
        <f t="shared" si="462"/>
        <v>202210</v>
      </c>
      <c r="AQ2316" s="45" t="str">
        <f t="shared" si="463"/>
        <v>202210JPY</v>
      </c>
    </row>
    <row r="2317" spans="1:43" s="15" customFormat="1">
      <c r="A2317" s="208" t="s">
        <v>41</v>
      </c>
      <c r="B2317" s="209">
        <v>2022</v>
      </c>
      <c r="C2317" s="209">
        <v>9</v>
      </c>
      <c r="D2317" s="57" t="str">
        <f t="shared" si="453"/>
        <v>Q2</v>
      </c>
      <c r="E2317" s="208" t="s">
        <v>41</v>
      </c>
      <c r="F2317" s="209">
        <v>2022</v>
      </c>
      <c r="G2317" s="209">
        <v>10</v>
      </c>
      <c r="H2317" s="213"/>
      <c r="I2317" s="57" t="str">
        <f t="shared" si="455"/>
        <v>Q3</v>
      </c>
      <c r="J2317" s="204" t="s">
        <v>2232</v>
      </c>
      <c r="K2317" s="213" t="s">
        <v>2233</v>
      </c>
      <c r="L2317" s="210" t="s">
        <v>55</v>
      </c>
      <c r="M2317" s="208" t="s">
        <v>47</v>
      </c>
      <c r="N2317" s="208">
        <v>1</v>
      </c>
      <c r="O2317" s="208"/>
      <c r="P2317" s="57" t="str">
        <f t="shared" si="456"/>
        <v>MAIN UNIT</v>
      </c>
      <c r="Q2317" s="208" t="s">
        <v>48</v>
      </c>
      <c r="R2317" s="208" t="s">
        <v>49</v>
      </c>
      <c r="S2317" s="208" t="s">
        <v>36</v>
      </c>
      <c r="T2317" s="208" t="s">
        <v>65</v>
      </c>
      <c r="U2317" s="208" t="s">
        <v>66</v>
      </c>
      <c r="V2317" s="208" t="s">
        <v>67</v>
      </c>
      <c r="W2317" s="208" t="s">
        <v>96</v>
      </c>
      <c r="X2317" s="34">
        <v>7600000</v>
      </c>
      <c r="Y2317" s="215" t="str">
        <f t="shared" si="452"/>
        <v>1</v>
      </c>
      <c r="Z2317" s="26">
        <f t="shared" si="454"/>
        <v>7600000</v>
      </c>
      <c r="AA2317" s="208">
        <v>5.5399999999999998E-2</v>
      </c>
      <c r="AB2317" s="35">
        <f t="shared" si="464"/>
        <v>421040</v>
      </c>
      <c r="AC2317" s="27">
        <f t="shared" si="457"/>
        <v>60335.032000000007</v>
      </c>
      <c r="AD2317" s="212">
        <v>0.14330000000000001</v>
      </c>
      <c r="AE2317" s="211">
        <f t="shared" si="458"/>
        <v>0</v>
      </c>
      <c r="AF2317" s="211" t="str">
        <f>IF(AND(COUNTIFS($J$18:J2317,J2317)=1,AE2317=1),1,"")</f>
        <v/>
      </c>
      <c r="AG2317" s="211" t="str">
        <f>IF(C2317="","",IF(AND(COUNTIFS($J$18:J2317,J2317)=1,C2317&lt;&gt;""),1,""))</f>
        <v/>
      </c>
      <c r="AH2317" s="211" t="str">
        <f>IF(G2317="","",IF(AND(COUNTIFS($J$18:J2317,J2317)=1,G2317&lt;&gt;""),1,""))</f>
        <v/>
      </c>
      <c r="AI2317" s="28">
        <f t="shared" si="459"/>
        <v>22717528.991150446</v>
      </c>
      <c r="AJ2317" s="28">
        <f t="shared" si="460"/>
        <v>3947747.192555753</v>
      </c>
      <c r="AK2317" s="29">
        <f t="shared" si="461"/>
        <v>0.17377537821536787</v>
      </c>
      <c r="AL2317" s="210"/>
      <c r="AM2317" s="210"/>
      <c r="AN2317" s="210"/>
      <c r="AO2317" s="210"/>
      <c r="AP2317" s="45" t="str">
        <f t="shared" si="462"/>
        <v>202210</v>
      </c>
      <c r="AQ2317" s="45" t="str">
        <f t="shared" si="463"/>
        <v>202210JPY</v>
      </c>
    </row>
    <row r="2318" spans="1:43" s="15" customFormat="1">
      <c r="A2318" s="208" t="s">
        <v>41</v>
      </c>
      <c r="B2318" s="209">
        <v>2022</v>
      </c>
      <c r="C2318" s="209">
        <v>9</v>
      </c>
      <c r="D2318" s="57" t="str">
        <f t="shared" si="453"/>
        <v>Q2</v>
      </c>
      <c r="E2318" s="208" t="s">
        <v>41</v>
      </c>
      <c r="F2318" s="209">
        <v>2022</v>
      </c>
      <c r="G2318" s="209">
        <v>10</v>
      </c>
      <c r="H2318" s="213"/>
      <c r="I2318" s="57" t="str">
        <f t="shared" si="455"/>
        <v>Q3</v>
      </c>
      <c r="J2318" s="204" t="s">
        <v>2234</v>
      </c>
      <c r="K2318" s="213" t="s">
        <v>610</v>
      </c>
      <c r="L2318" s="210" t="s">
        <v>55</v>
      </c>
      <c r="M2318" s="208" t="s">
        <v>47</v>
      </c>
      <c r="N2318" s="208">
        <v>1</v>
      </c>
      <c r="O2318" s="208"/>
      <c r="P2318" s="57" t="str">
        <f t="shared" si="456"/>
        <v>MAIN UNIT</v>
      </c>
      <c r="Q2318" s="208" t="s">
        <v>48</v>
      </c>
      <c r="R2318" s="208" t="s">
        <v>49</v>
      </c>
      <c r="S2318" s="208" t="s">
        <v>36</v>
      </c>
      <c r="T2318" s="208" t="s">
        <v>65</v>
      </c>
      <c r="U2318" s="208" t="s">
        <v>66</v>
      </c>
      <c r="V2318" s="208" t="s">
        <v>290</v>
      </c>
      <c r="W2318" s="208" t="s">
        <v>51</v>
      </c>
      <c r="X2318" s="34">
        <v>440000</v>
      </c>
      <c r="Y2318" s="215" t="str">
        <f t="shared" si="452"/>
        <v>1.13</v>
      </c>
      <c r="Z2318" s="26">
        <f t="shared" si="454"/>
        <v>440000</v>
      </c>
      <c r="AA2318" s="208">
        <v>1.1000000000000001</v>
      </c>
      <c r="AB2318" s="35">
        <f t="shared" si="464"/>
        <v>428318.58407079655</v>
      </c>
      <c r="AC2318" s="27">
        <f t="shared" si="457"/>
        <v>54439.292035398241</v>
      </c>
      <c r="AD2318" s="212">
        <v>0.12709999999999999</v>
      </c>
      <c r="AE2318" s="211">
        <f t="shared" si="458"/>
        <v>0</v>
      </c>
      <c r="AF2318" s="211" t="str">
        <f>IF(AND(COUNTIFS($J$18:J2318,J2318)=1,AE2318=1),1,"")</f>
        <v/>
      </c>
      <c r="AG2318" s="211">
        <f>IF(C2318="","",IF(AND(COUNTIFS($J$18:J2318,J2318)=1,C2318&lt;&gt;""),1,""))</f>
        <v>1</v>
      </c>
      <c r="AH2318" s="211">
        <f>IF(G2318="","",IF(AND(COUNTIFS($J$18:J2318,J2318)=1,G2318&lt;&gt;""),1,""))</f>
        <v>1</v>
      </c>
      <c r="AI2318" s="28">
        <f t="shared" si="459"/>
        <v>22717528.991150446</v>
      </c>
      <c r="AJ2318" s="28">
        <f t="shared" si="460"/>
        <v>3947747.192555753</v>
      </c>
      <c r="AK2318" s="29">
        <f t="shared" si="461"/>
        <v>0.17377537821536787</v>
      </c>
      <c r="AL2318" s="210"/>
      <c r="AM2318" s="210"/>
      <c r="AN2318" s="210"/>
      <c r="AO2318" s="210"/>
      <c r="AP2318" s="45" t="str">
        <f t="shared" si="462"/>
        <v>202210</v>
      </c>
      <c r="AQ2318" s="45" t="str">
        <f t="shared" si="463"/>
        <v>202210RMB</v>
      </c>
    </row>
    <row r="2319" spans="1:43" s="15" customFormat="1">
      <c r="A2319" s="208" t="s">
        <v>41</v>
      </c>
      <c r="B2319" s="209">
        <v>2022</v>
      </c>
      <c r="C2319" s="209">
        <v>9</v>
      </c>
      <c r="D2319" s="57" t="str">
        <f t="shared" si="453"/>
        <v>Q2</v>
      </c>
      <c r="E2319" s="208" t="s">
        <v>41</v>
      </c>
      <c r="F2319" s="209">
        <v>2022</v>
      </c>
      <c r="G2319" s="209">
        <v>10</v>
      </c>
      <c r="H2319" s="213"/>
      <c r="I2319" s="57" t="str">
        <f t="shared" si="455"/>
        <v>Q3</v>
      </c>
      <c r="J2319" s="204" t="s">
        <v>2235</v>
      </c>
      <c r="K2319" s="213" t="s">
        <v>1907</v>
      </c>
      <c r="L2319" s="210" t="s">
        <v>79</v>
      </c>
      <c r="M2319" s="208" t="s">
        <v>47</v>
      </c>
      <c r="N2319" s="208">
        <v>1</v>
      </c>
      <c r="O2319" s="208"/>
      <c r="P2319" s="57" t="str">
        <f t="shared" si="456"/>
        <v>MAIN UNIT</v>
      </c>
      <c r="Q2319" s="208" t="s">
        <v>48</v>
      </c>
      <c r="R2319" s="208" t="s">
        <v>49</v>
      </c>
      <c r="S2319" s="208" t="s">
        <v>36</v>
      </c>
      <c r="T2319" s="208" t="s">
        <v>65</v>
      </c>
      <c r="U2319" s="208" t="s">
        <v>66</v>
      </c>
      <c r="V2319" s="208" t="s">
        <v>109</v>
      </c>
      <c r="W2319" s="208" t="s">
        <v>51</v>
      </c>
      <c r="X2319" s="34">
        <v>775000</v>
      </c>
      <c r="Y2319" s="215" t="str">
        <f t="shared" si="452"/>
        <v>1.13</v>
      </c>
      <c r="Z2319" s="26">
        <f t="shared" si="454"/>
        <v>775000</v>
      </c>
      <c r="AA2319" s="208">
        <v>1.1000000000000001</v>
      </c>
      <c r="AB2319" s="35">
        <f t="shared" si="464"/>
        <v>754424.77876106207</v>
      </c>
      <c r="AC2319" s="27">
        <f t="shared" si="457"/>
        <v>110221.46017699117</v>
      </c>
      <c r="AD2319" s="212">
        <v>0.14610000000000001</v>
      </c>
      <c r="AE2319" s="211">
        <f t="shared" si="458"/>
        <v>0</v>
      </c>
      <c r="AF2319" s="211" t="str">
        <f>IF(AND(COUNTIFS($J$18:J2319,J2319)=1,AE2319=1),1,"")</f>
        <v/>
      </c>
      <c r="AG2319" s="211">
        <f>IF(C2319="","",IF(AND(COUNTIFS($J$18:J2319,J2319)=1,C2319&lt;&gt;""),1,""))</f>
        <v>1</v>
      </c>
      <c r="AH2319" s="211">
        <f>IF(G2319="","",IF(AND(COUNTIFS($J$18:J2319,J2319)=1,G2319&lt;&gt;""),1,""))</f>
        <v>1</v>
      </c>
      <c r="AI2319" s="28">
        <f t="shared" si="459"/>
        <v>22717528.991150446</v>
      </c>
      <c r="AJ2319" s="28">
        <f t="shared" si="460"/>
        <v>3947747.192555753</v>
      </c>
      <c r="AK2319" s="29">
        <f t="shared" si="461"/>
        <v>0.17377537821536787</v>
      </c>
      <c r="AL2319" s="210"/>
      <c r="AM2319" s="210"/>
      <c r="AN2319" s="210"/>
      <c r="AO2319" s="210"/>
      <c r="AP2319" s="45" t="str">
        <f t="shared" si="462"/>
        <v>202210</v>
      </c>
      <c r="AQ2319" s="45" t="str">
        <f t="shared" si="463"/>
        <v>202210RMB</v>
      </c>
    </row>
    <row r="2320" spans="1:43" s="15" customFormat="1">
      <c r="A2320" s="208" t="s">
        <v>41</v>
      </c>
      <c r="B2320" s="209">
        <v>2022</v>
      </c>
      <c r="C2320" s="209">
        <v>9</v>
      </c>
      <c r="D2320" s="57" t="str">
        <f t="shared" si="453"/>
        <v>Q2</v>
      </c>
      <c r="E2320" s="208" t="s">
        <v>41</v>
      </c>
      <c r="F2320" s="209">
        <v>2022</v>
      </c>
      <c r="G2320" s="209">
        <v>10</v>
      </c>
      <c r="H2320" s="213"/>
      <c r="I2320" s="57" t="str">
        <f t="shared" si="455"/>
        <v>Q3</v>
      </c>
      <c r="J2320" s="204" t="s">
        <v>2235</v>
      </c>
      <c r="K2320" s="213" t="s">
        <v>1907</v>
      </c>
      <c r="L2320" s="210" t="s">
        <v>79</v>
      </c>
      <c r="M2320" s="208" t="s">
        <v>47</v>
      </c>
      <c r="N2320" s="208">
        <v>1</v>
      </c>
      <c r="O2320" s="208"/>
      <c r="P2320" s="57" t="str">
        <f t="shared" si="456"/>
        <v>MAIN UNIT</v>
      </c>
      <c r="Q2320" s="208" t="s">
        <v>48</v>
      </c>
      <c r="R2320" s="208" t="s">
        <v>49</v>
      </c>
      <c r="S2320" s="208" t="s">
        <v>36</v>
      </c>
      <c r="T2320" s="208" t="s">
        <v>65</v>
      </c>
      <c r="U2320" s="208" t="s">
        <v>66</v>
      </c>
      <c r="V2320" s="208" t="s">
        <v>109</v>
      </c>
      <c r="W2320" s="208" t="s">
        <v>51</v>
      </c>
      <c r="X2320" s="34">
        <v>775000</v>
      </c>
      <c r="Y2320" s="215" t="str">
        <f t="shared" si="452"/>
        <v>1.13</v>
      </c>
      <c r="Z2320" s="26">
        <f t="shared" si="454"/>
        <v>775000</v>
      </c>
      <c r="AA2320" s="208">
        <v>1.1000000000000001</v>
      </c>
      <c r="AB2320" s="35">
        <f t="shared" si="464"/>
        <v>754424.77876106207</v>
      </c>
      <c r="AC2320" s="27">
        <f t="shared" si="457"/>
        <v>110221.46017699117</v>
      </c>
      <c r="AD2320" s="212">
        <v>0.14610000000000001</v>
      </c>
      <c r="AE2320" s="211">
        <f t="shared" si="458"/>
        <v>0</v>
      </c>
      <c r="AF2320" s="211" t="str">
        <f>IF(AND(COUNTIFS($J$18:J2320,J2320)=1,AE2320=1),1,"")</f>
        <v/>
      </c>
      <c r="AG2320" s="211" t="str">
        <f>IF(C2320="","",IF(AND(COUNTIFS($J$18:J2320,J2320)=1,C2320&lt;&gt;""),1,""))</f>
        <v/>
      </c>
      <c r="AH2320" s="211" t="str">
        <f>IF(G2320="","",IF(AND(COUNTIFS($J$18:J2320,J2320)=1,G2320&lt;&gt;""),1,""))</f>
        <v/>
      </c>
      <c r="AI2320" s="28">
        <f t="shared" si="459"/>
        <v>22717528.991150446</v>
      </c>
      <c r="AJ2320" s="28">
        <f t="shared" si="460"/>
        <v>3947747.192555753</v>
      </c>
      <c r="AK2320" s="29">
        <f t="shared" si="461"/>
        <v>0.17377537821536787</v>
      </c>
      <c r="AL2320" s="210"/>
      <c r="AM2320" s="210"/>
      <c r="AN2320" s="210"/>
      <c r="AO2320" s="210"/>
      <c r="AP2320" s="45" t="str">
        <f t="shared" si="462"/>
        <v>202210</v>
      </c>
      <c r="AQ2320" s="45" t="str">
        <f t="shared" si="463"/>
        <v>202210RMB</v>
      </c>
    </row>
    <row r="2321" spans="1:43" s="15" customFormat="1">
      <c r="A2321" s="208" t="s">
        <v>41</v>
      </c>
      <c r="B2321" s="209">
        <v>2022</v>
      </c>
      <c r="C2321" s="209">
        <v>9</v>
      </c>
      <c r="D2321" s="57" t="str">
        <f t="shared" si="453"/>
        <v>Q2</v>
      </c>
      <c r="E2321" s="208" t="s">
        <v>41</v>
      </c>
      <c r="F2321" s="209">
        <v>2022</v>
      </c>
      <c r="G2321" s="209">
        <v>10</v>
      </c>
      <c r="H2321" s="213"/>
      <c r="I2321" s="57" t="str">
        <f t="shared" si="455"/>
        <v>Q3</v>
      </c>
      <c r="J2321" s="204" t="s">
        <v>2236</v>
      </c>
      <c r="K2321" s="213" t="s">
        <v>1526</v>
      </c>
      <c r="L2321" s="210" t="s">
        <v>79</v>
      </c>
      <c r="M2321" s="208" t="s">
        <v>47</v>
      </c>
      <c r="N2321" s="208">
        <v>1</v>
      </c>
      <c r="O2321" s="208"/>
      <c r="P2321" s="57" t="str">
        <f t="shared" si="456"/>
        <v>MAIN UNIT</v>
      </c>
      <c r="Q2321" s="208" t="s">
        <v>48</v>
      </c>
      <c r="R2321" s="208" t="s">
        <v>49</v>
      </c>
      <c r="S2321" s="208" t="s">
        <v>36</v>
      </c>
      <c r="T2321" s="208" t="s">
        <v>65</v>
      </c>
      <c r="U2321" s="208" t="s">
        <v>66</v>
      </c>
      <c r="V2321" s="208" t="s">
        <v>109</v>
      </c>
      <c r="W2321" s="208" t="s">
        <v>51</v>
      </c>
      <c r="X2321" s="34">
        <v>910000</v>
      </c>
      <c r="Y2321" s="215" t="str">
        <f t="shared" si="452"/>
        <v>1.13</v>
      </c>
      <c r="Z2321" s="26">
        <f t="shared" si="454"/>
        <v>910000</v>
      </c>
      <c r="AA2321" s="208">
        <v>1.1000000000000001</v>
      </c>
      <c r="AB2321" s="35">
        <f t="shared" si="464"/>
        <v>885840.70796460193</v>
      </c>
      <c r="AC2321" s="27">
        <f t="shared" si="457"/>
        <v>134736.37168141597</v>
      </c>
      <c r="AD2321" s="212">
        <v>0.15210000000000001</v>
      </c>
      <c r="AE2321" s="211">
        <f t="shared" si="458"/>
        <v>0</v>
      </c>
      <c r="AF2321" s="211" t="str">
        <f>IF(AND(COUNTIFS($J$18:J2321,J2321)=1,AE2321=1),1,"")</f>
        <v/>
      </c>
      <c r="AG2321" s="211">
        <f>IF(C2321="","",IF(AND(COUNTIFS($J$18:J2321,J2321)=1,C2321&lt;&gt;""),1,""))</f>
        <v>1</v>
      </c>
      <c r="AH2321" s="211">
        <f>IF(G2321="","",IF(AND(COUNTIFS($J$18:J2321,J2321)=1,G2321&lt;&gt;""),1,""))</f>
        <v>1</v>
      </c>
      <c r="AI2321" s="28">
        <f t="shared" si="459"/>
        <v>22717528.991150446</v>
      </c>
      <c r="AJ2321" s="28">
        <f t="shared" si="460"/>
        <v>3947747.192555753</v>
      </c>
      <c r="AK2321" s="29">
        <f t="shared" si="461"/>
        <v>0.17377537821536787</v>
      </c>
      <c r="AL2321" s="210"/>
      <c r="AM2321" s="210"/>
      <c r="AN2321" s="210"/>
      <c r="AO2321" s="210"/>
      <c r="AP2321" s="45" t="str">
        <f t="shared" si="462"/>
        <v>202210</v>
      </c>
      <c r="AQ2321" s="45" t="str">
        <f t="shared" si="463"/>
        <v>202210RMB</v>
      </c>
    </row>
    <row r="2322" spans="1:43" s="15" customFormat="1">
      <c r="A2322" s="208" t="s">
        <v>41</v>
      </c>
      <c r="B2322" s="209">
        <v>2022</v>
      </c>
      <c r="C2322" s="209">
        <v>9</v>
      </c>
      <c r="D2322" s="57" t="str">
        <f t="shared" si="453"/>
        <v>Q2</v>
      </c>
      <c r="E2322" s="208" t="s">
        <v>41</v>
      </c>
      <c r="F2322" s="209">
        <v>2022</v>
      </c>
      <c r="G2322" s="209">
        <v>10</v>
      </c>
      <c r="H2322" s="213"/>
      <c r="I2322" s="57" t="str">
        <f t="shared" si="455"/>
        <v>Q3</v>
      </c>
      <c r="J2322" s="204" t="s">
        <v>2236</v>
      </c>
      <c r="K2322" s="213" t="s">
        <v>1526</v>
      </c>
      <c r="L2322" s="210" t="s">
        <v>55</v>
      </c>
      <c r="M2322" s="208" t="s">
        <v>47</v>
      </c>
      <c r="N2322" s="208">
        <v>1</v>
      </c>
      <c r="O2322" s="208"/>
      <c r="P2322" s="57" t="str">
        <f t="shared" si="456"/>
        <v>MAIN UNIT</v>
      </c>
      <c r="Q2322" s="208" t="s">
        <v>48</v>
      </c>
      <c r="R2322" s="208" t="s">
        <v>49</v>
      </c>
      <c r="S2322" s="208" t="s">
        <v>36</v>
      </c>
      <c r="T2322" s="208" t="s">
        <v>65</v>
      </c>
      <c r="U2322" s="208" t="s">
        <v>66</v>
      </c>
      <c r="V2322" s="208" t="s">
        <v>109</v>
      </c>
      <c r="W2322" s="208" t="s">
        <v>51</v>
      </c>
      <c r="X2322" s="34">
        <v>700000</v>
      </c>
      <c r="Y2322" s="215" t="str">
        <f t="shared" si="452"/>
        <v>1.13</v>
      </c>
      <c r="Z2322" s="26">
        <f t="shared" si="454"/>
        <v>700000</v>
      </c>
      <c r="AA2322" s="208">
        <v>1.1000000000000001</v>
      </c>
      <c r="AB2322" s="35">
        <f t="shared" si="464"/>
        <v>681415.92920353985</v>
      </c>
      <c r="AC2322" s="27">
        <f t="shared" si="457"/>
        <v>103643.36283185842</v>
      </c>
      <c r="AD2322" s="212">
        <v>0.15210000000000001</v>
      </c>
      <c r="AE2322" s="211">
        <f t="shared" si="458"/>
        <v>0</v>
      </c>
      <c r="AF2322" s="211" t="str">
        <f>IF(AND(COUNTIFS($J$18:J2322,J2322)=1,AE2322=1),1,"")</f>
        <v/>
      </c>
      <c r="AG2322" s="211" t="str">
        <f>IF(C2322="","",IF(AND(COUNTIFS($J$18:J2322,J2322)=1,C2322&lt;&gt;""),1,""))</f>
        <v/>
      </c>
      <c r="AH2322" s="211" t="str">
        <f>IF(G2322="","",IF(AND(COUNTIFS($J$18:J2322,J2322)=1,G2322&lt;&gt;""),1,""))</f>
        <v/>
      </c>
      <c r="AI2322" s="28">
        <f t="shared" si="459"/>
        <v>22717528.991150446</v>
      </c>
      <c r="AJ2322" s="28">
        <f t="shared" si="460"/>
        <v>3947747.192555753</v>
      </c>
      <c r="AK2322" s="29">
        <f t="shared" si="461"/>
        <v>0.17377537821536787</v>
      </c>
      <c r="AL2322" s="210"/>
      <c r="AM2322" s="210"/>
      <c r="AN2322" s="210"/>
      <c r="AO2322" s="210"/>
      <c r="AP2322" s="45" t="str">
        <f t="shared" si="462"/>
        <v>202210</v>
      </c>
      <c r="AQ2322" s="45" t="str">
        <f t="shared" si="463"/>
        <v>202210RMB</v>
      </c>
    </row>
    <row r="2323" spans="1:43" s="15" customFormat="1">
      <c r="A2323" s="208" t="s">
        <v>41</v>
      </c>
      <c r="B2323" s="209">
        <v>2022</v>
      </c>
      <c r="C2323" s="209">
        <v>9</v>
      </c>
      <c r="D2323" s="57" t="str">
        <f t="shared" si="453"/>
        <v>Q2</v>
      </c>
      <c r="E2323" s="208" t="s">
        <v>41</v>
      </c>
      <c r="F2323" s="209">
        <v>2022</v>
      </c>
      <c r="G2323" s="209">
        <v>10</v>
      </c>
      <c r="H2323" s="213"/>
      <c r="I2323" s="57" t="str">
        <f t="shared" si="455"/>
        <v>Q3</v>
      </c>
      <c r="J2323" s="204" t="s">
        <v>2237</v>
      </c>
      <c r="K2323" s="213" t="s">
        <v>2238</v>
      </c>
      <c r="L2323" s="210" t="s">
        <v>55</v>
      </c>
      <c r="M2323" s="208" t="s">
        <v>47</v>
      </c>
      <c r="N2323" s="208">
        <v>1</v>
      </c>
      <c r="O2323" s="208"/>
      <c r="P2323" s="57" t="str">
        <f t="shared" si="456"/>
        <v>MAIN UNIT</v>
      </c>
      <c r="Q2323" s="208" t="s">
        <v>56</v>
      </c>
      <c r="R2323" s="208" t="s">
        <v>49</v>
      </c>
      <c r="S2323" s="208" t="s">
        <v>39</v>
      </c>
      <c r="T2323" s="208" t="s">
        <v>2239</v>
      </c>
      <c r="U2323" s="208" t="s">
        <v>1013</v>
      </c>
      <c r="V2323" s="208" t="s">
        <v>132</v>
      </c>
      <c r="W2323" s="208" t="s">
        <v>51</v>
      </c>
      <c r="X2323" s="34">
        <v>507000</v>
      </c>
      <c r="Y2323" s="215" t="str">
        <f t="shared" si="452"/>
        <v>1.13</v>
      </c>
      <c r="Z2323" s="26">
        <f t="shared" si="454"/>
        <v>507000</v>
      </c>
      <c r="AA2323" s="208">
        <v>1.1000000000000001</v>
      </c>
      <c r="AB2323" s="35">
        <f t="shared" si="464"/>
        <v>493539.82300884963</v>
      </c>
      <c r="AC2323" s="27">
        <f t="shared" si="457"/>
        <v>77387.04424778762</v>
      </c>
      <c r="AD2323" s="212">
        <v>0.15679999999999999</v>
      </c>
      <c r="AE2323" s="211">
        <f t="shared" si="458"/>
        <v>1</v>
      </c>
      <c r="AF2323" s="211">
        <f>IF(AND(COUNTIFS($J$18:J2323,J2323)=1,AE2323=1),1,"")</f>
        <v>1</v>
      </c>
      <c r="AG2323" s="211">
        <f>IF(C2323="","",IF(AND(COUNTIFS($J$18:J2323,J2323)=1,C2323&lt;&gt;""),1,""))</f>
        <v>1</v>
      </c>
      <c r="AH2323" s="211">
        <f>IF(G2323="","",IF(AND(COUNTIFS($J$18:J2323,J2323)=1,G2323&lt;&gt;""),1,""))</f>
        <v>1</v>
      </c>
      <c r="AI2323" s="28">
        <f t="shared" si="459"/>
        <v>22717528.991150446</v>
      </c>
      <c r="AJ2323" s="28">
        <f t="shared" si="460"/>
        <v>3947747.192555753</v>
      </c>
      <c r="AK2323" s="29">
        <f t="shared" si="461"/>
        <v>0.17377537821536787</v>
      </c>
      <c r="AL2323" s="210"/>
      <c r="AM2323" s="210"/>
      <c r="AN2323" s="210"/>
      <c r="AO2323" s="210"/>
      <c r="AP2323" s="45" t="str">
        <f t="shared" si="462"/>
        <v>202210</v>
      </c>
      <c r="AQ2323" s="45" t="str">
        <f t="shared" si="463"/>
        <v>202210RMB</v>
      </c>
    </row>
    <row r="2324" spans="1:43" s="15" customFormat="1">
      <c r="A2324" s="208" t="s">
        <v>41</v>
      </c>
      <c r="B2324" s="209">
        <v>2022</v>
      </c>
      <c r="C2324" s="209">
        <v>10</v>
      </c>
      <c r="D2324" s="57" t="str">
        <f t="shared" si="453"/>
        <v>Q3</v>
      </c>
      <c r="E2324" s="208" t="s">
        <v>41</v>
      </c>
      <c r="F2324" s="209">
        <v>2022</v>
      </c>
      <c r="G2324" s="209">
        <v>10</v>
      </c>
      <c r="H2324" s="213"/>
      <c r="I2324" s="57" t="str">
        <f t="shared" si="455"/>
        <v>Q3</v>
      </c>
      <c r="J2324" s="204" t="s">
        <v>2240</v>
      </c>
      <c r="K2324" s="213" t="s">
        <v>2106</v>
      </c>
      <c r="L2324" s="210" t="s">
        <v>55</v>
      </c>
      <c r="M2324" s="208" t="s">
        <v>47</v>
      </c>
      <c r="N2324" s="208">
        <v>1</v>
      </c>
      <c r="O2324" s="208"/>
      <c r="P2324" s="57" t="str">
        <f t="shared" si="456"/>
        <v>MAIN UNIT</v>
      </c>
      <c r="Q2324" s="208" t="s">
        <v>48</v>
      </c>
      <c r="R2324" s="208" t="s">
        <v>49</v>
      </c>
      <c r="S2324" s="208" t="s">
        <v>38</v>
      </c>
      <c r="T2324" s="208" t="s">
        <v>326</v>
      </c>
      <c r="U2324" s="208" t="s">
        <v>137</v>
      </c>
      <c r="V2324" s="208" t="s">
        <v>899</v>
      </c>
      <c r="W2324" s="208" t="s">
        <v>51</v>
      </c>
      <c r="X2324" s="34">
        <v>470000</v>
      </c>
      <c r="Y2324" s="215" t="str">
        <f t="shared" si="452"/>
        <v>1.13</v>
      </c>
      <c r="Z2324" s="26">
        <f t="shared" si="454"/>
        <v>470000</v>
      </c>
      <c r="AA2324" s="208">
        <v>1.1000000000000001</v>
      </c>
      <c r="AB2324" s="35">
        <f t="shared" si="464"/>
        <v>457522.12389380543</v>
      </c>
      <c r="AC2324" s="27">
        <f t="shared" si="457"/>
        <v>75399.646017699139</v>
      </c>
      <c r="AD2324" s="212">
        <v>0.1648</v>
      </c>
      <c r="AE2324" s="211">
        <f t="shared" si="458"/>
        <v>0</v>
      </c>
      <c r="AF2324" s="211" t="str">
        <f>IF(AND(COUNTIFS($J$18:J2324,J2324)=1,AE2324=1),1,"")</f>
        <v/>
      </c>
      <c r="AG2324" s="211">
        <f>IF(C2324="","",IF(AND(COUNTIFS($J$18:J2324,J2324)=1,C2324&lt;&gt;""),1,""))</f>
        <v>1</v>
      </c>
      <c r="AH2324" s="211">
        <f>IF(G2324="","",IF(AND(COUNTIFS($J$18:J2324,J2324)=1,G2324&lt;&gt;""),1,""))</f>
        <v>1</v>
      </c>
      <c r="AI2324" s="28">
        <f t="shared" si="459"/>
        <v>22717528.991150446</v>
      </c>
      <c r="AJ2324" s="28">
        <f t="shared" si="460"/>
        <v>3947747.192555753</v>
      </c>
      <c r="AK2324" s="29">
        <f t="shared" si="461"/>
        <v>0.17377537821536787</v>
      </c>
      <c r="AL2324" s="210"/>
      <c r="AM2324" s="210"/>
      <c r="AN2324" s="210"/>
      <c r="AO2324" s="210"/>
      <c r="AP2324" s="45" t="str">
        <f t="shared" si="462"/>
        <v>202210</v>
      </c>
      <c r="AQ2324" s="45" t="str">
        <f t="shared" si="463"/>
        <v>202210RMB</v>
      </c>
    </row>
    <row r="2325" spans="1:43" s="15" customFormat="1">
      <c r="A2325" s="208" t="s">
        <v>41</v>
      </c>
      <c r="B2325" s="209">
        <v>2022</v>
      </c>
      <c r="C2325" s="209">
        <v>10</v>
      </c>
      <c r="D2325" s="57" t="str">
        <f t="shared" si="453"/>
        <v>Q3</v>
      </c>
      <c r="E2325" s="208" t="s">
        <v>41</v>
      </c>
      <c r="F2325" s="209">
        <v>2022</v>
      </c>
      <c r="G2325" s="209">
        <v>10</v>
      </c>
      <c r="H2325" s="213"/>
      <c r="I2325" s="57" t="str">
        <f t="shared" si="455"/>
        <v>Q3</v>
      </c>
      <c r="J2325" s="204" t="s">
        <v>2241</v>
      </c>
      <c r="K2325" s="213" t="s">
        <v>669</v>
      </c>
      <c r="L2325" s="210" t="s">
        <v>79</v>
      </c>
      <c r="M2325" s="208" t="s">
        <v>47</v>
      </c>
      <c r="N2325" s="208">
        <v>1</v>
      </c>
      <c r="O2325" s="208"/>
      <c r="P2325" s="57" t="str">
        <f t="shared" si="456"/>
        <v>MAIN UNIT</v>
      </c>
      <c r="Q2325" s="208" t="s">
        <v>48</v>
      </c>
      <c r="R2325" s="208" t="s">
        <v>49</v>
      </c>
      <c r="S2325" s="208" t="s">
        <v>36</v>
      </c>
      <c r="T2325" s="208" t="s">
        <v>65</v>
      </c>
      <c r="U2325" s="208" t="s">
        <v>66</v>
      </c>
      <c r="V2325" s="208" t="s">
        <v>99</v>
      </c>
      <c r="W2325" s="208" t="s">
        <v>51</v>
      </c>
      <c r="X2325" s="34">
        <v>826000</v>
      </c>
      <c r="Y2325" s="215" t="str">
        <f t="shared" si="452"/>
        <v>1.13</v>
      </c>
      <c r="Z2325" s="26">
        <f t="shared" si="454"/>
        <v>826000</v>
      </c>
      <c r="AA2325" s="208">
        <v>1.1000000000000001</v>
      </c>
      <c r="AB2325" s="35">
        <f t="shared" si="464"/>
        <v>804070.79646017717</v>
      </c>
      <c r="AC2325" s="27">
        <f t="shared" si="457"/>
        <v>121334.28318584074</v>
      </c>
      <c r="AD2325" s="212">
        <v>0.15090000000000001</v>
      </c>
      <c r="AE2325" s="211">
        <f t="shared" si="458"/>
        <v>0</v>
      </c>
      <c r="AF2325" s="211" t="str">
        <f>IF(AND(COUNTIFS($J$18:J2325,J2325)=1,AE2325=1),1,"")</f>
        <v/>
      </c>
      <c r="AG2325" s="211">
        <f>IF(C2325="","",IF(AND(COUNTIFS($J$18:J2325,J2325)=1,C2325&lt;&gt;""),1,""))</f>
        <v>1</v>
      </c>
      <c r="AH2325" s="211">
        <f>IF(G2325="","",IF(AND(COUNTIFS($J$18:J2325,J2325)=1,G2325&lt;&gt;""),1,""))</f>
        <v>1</v>
      </c>
      <c r="AI2325" s="28">
        <f t="shared" si="459"/>
        <v>22717528.991150446</v>
      </c>
      <c r="AJ2325" s="28">
        <f t="shared" si="460"/>
        <v>3947747.192555753</v>
      </c>
      <c r="AK2325" s="29">
        <f t="shared" si="461"/>
        <v>0.17377537821536787</v>
      </c>
      <c r="AL2325" s="210"/>
      <c r="AM2325" s="210"/>
      <c r="AN2325" s="210"/>
      <c r="AO2325" s="210"/>
      <c r="AP2325" s="45" t="str">
        <f t="shared" si="462"/>
        <v>202210</v>
      </c>
      <c r="AQ2325" s="45" t="str">
        <f t="shared" si="463"/>
        <v>202210RMB</v>
      </c>
    </row>
    <row r="2326" spans="1:43" s="15" customFormat="1">
      <c r="A2326" s="208" t="s">
        <v>41</v>
      </c>
      <c r="B2326" s="209">
        <v>2022</v>
      </c>
      <c r="C2326" s="209">
        <v>10</v>
      </c>
      <c r="D2326" s="57" t="str">
        <f t="shared" si="453"/>
        <v>Q3</v>
      </c>
      <c r="E2326" s="208" t="s">
        <v>41</v>
      </c>
      <c r="F2326" s="209">
        <v>2022</v>
      </c>
      <c r="G2326" s="209">
        <v>10</v>
      </c>
      <c r="H2326" s="213"/>
      <c r="I2326" s="57" t="str">
        <f t="shared" si="455"/>
        <v>Q3</v>
      </c>
      <c r="J2326" s="204" t="s">
        <v>2242</v>
      </c>
      <c r="K2326" s="213" t="s">
        <v>1526</v>
      </c>
      <c r="L2326" s="210" t="s">
        <v>79</v>
      </c>
      <c r="M2326" s="208" t="s">
        <v>47</v>
      </c>
      <c r="N2326" s="208">
        <v>1</v>
      </c>
      <c r="O2326" s="208"/>
      <c r="P2326" s="57" t="str">
        <f t="shared" si="456"/>
        <v>MAIN UNIT</v>
      </c>
      <c r="Q2326" s="208" t="s">
        <v>48</v>
      </c>
      <c r="R2326" s="208" t="s">
        <v>49</v>
      </c>
      <c r="S2326" s="208" t="s">
        <v>36</v>
      </c>
      <c r="T2326" s="208" t="s">
        <v>65</v>
      </c>
      <c r="U2326" s="208" t="s">
        <v>66</v>
      </c>
      <c r="V2326" s="208" t="s">
        <v>109</v>
      </c>
      <c r="W2326" s="208" t="s">
        <v>51</v>
      </c>
      <c r="X2326" s="34">
        <v>925000</v>
      </c>
      <c r="Y2326" s="215" t="str">
        <f t="shared" si="452"/>
        <v>1.13</v>
      </c>
      <c r="Z2326" s="26">
        <f t="shared" si="454"/>
        <v>925000</v>
      </c>
      <c r="AA2326" s="208">
        <v>1.1000000000000001</v>
      </c>
      <c r="AB2326" s="35">
        <f t="shared" si="464"/>
        <v>900442.47787610639</v>
      </c>
      <c r="AC2326" s="27">
        <f t="shared" si="457"/>
        <v>162169.69026548677</v>
      </c>
      <c r="AD2326" s="212">
        <v>0.18010000000000001</v>
      </c>
      <c r="AE2326" s="211">
        <f t="shared" si="458"/>
        <v>0</v>
      </c>
      <c r="AF2326" s="211" t="str">
        <f>IF(AND(COUNTIFS($J$18:J2326,J2326)=1,AE2326=1),1,"")</f>
        <v/>
      </c>
      <c r="AG2326" s="211">
        <f>IF(C2326="","",IF(AND(COUNTIFS($J$18:J2326,J2326)=1,C2326&lt;&gt;""),1,""))</f>
        <v>1</v>
      </c>
      <c r="AH2326" s="211">
        <f>IF(G2326="","",IF(AND(COUNTIFS($J$18:J2326,J2326)=1,G2326&lt;&gt;""),1,""))</f>
        <v>1</v>
      </c>
      <c r="AI2326" s="28">
        <f t="shared" si="459"/>
        <v>22717528.991150446</v>
      </c>
      <c r="AJ2326" s="28">
        <f t="shared" si="460"/>
        <v>3947747.192555753</v>
      </c>
      <c r="AK2326" s="29">
        <f t="shared" si="461"/>
        <v>0.17377537821536787</v>
      </c>
      <c r="AL2326" s="210"/>
      <c r="AM2326" s="210"/>
      <c r="AN2326" s="210"/>
      <c r="AO2326" s="210"/>
      <c r="AP2326" s="45" t="str">
        <f t="shared" si="462"/>
        <v>202210</v>
      </c>
      <c r="AQ2326" s="45" t="str">
        <f t="shared" si="463"/>
        <v>202210RMB</v>
      </c>
    </row>
    <row r="2327" spans="1:43" s="15" customFormat="1">
      <c r="A2327" s="208" t="s">
        <v>41</v>
      </c>
      <c r="B2327" s="209">
        <v>2022</v>
      </c>
      <c r="C2327" s="209">
        <v>10</v>
      </c>
      <c r="D2327" s="57" t="str">
        <f t="shared" si="453"/>
        <v>Q3</v>
      </c>
      <c r="E2327" s="208" t="s">
        <v>41</v>
      </c>
      <c r="F2327" s="209">
        <v>2022</v>
      </c>
      <c r="G2327" s="209">
        <v>10</v>
      </c>
      <c r="H2327" s="213"/>
      <c r="I2327" s="57" t="str">
        <f t="shared" si="455"/>
        <v>Q3</v>
      </c>
      <c r="J2327" s="204" t="s">
        <v>2242</v>
      </c>
      <c r="K2327" s="213" t="s">
        <v>1526</v>
      </c>
      <c r="L2327" s="210" t="s">
        <v>79</v>
      </c>
      <c r="M2327" s="208" t="s">
        <v>47</v>
      </c>
      <c r="N2327" s="208">
        <v>1</v>
      </c>
      <c r="O2327" s="208"/>
      <c r="P2327" s="57" t="str">
        <f t="shared" si="456"/>
        <v>MAIN UNIT</v>
      </c>
      <c r="Q2327" s="208" t="s">
        <v>48</v>
      </c>
      <c r="R2327" s="208" t="s">
        <v>49</v>
      </c>
      <c r="S2327" s="208" t="s">
        <v>36</v>
      </c>
      <c r="T2327" s="208" t="s">
        <v>65</v>
      </c>
      <c r="U2327" s="208" t="s">
        <v>66</v>
      </c>
      <c r="V2327" s="208" t="s">
        <v>109</v>
      </c>
      <c r="W2327" s="208" t="s">
        <v>51</v>
      </c>
      <c r="X2327" s="34">
        <v>925000</v>
      </c>
      <c r="Y2327" s="215" t="str">
        <f t="shared" si="452"/>
        <v>1.13</v>
      </c>
      <c r="Z2327" s="26">
        <f t="shared" si="454"/>
        <v>925000</v>
      </c>
      <c r="AA2327" s="208">
        <v>1.1000000000000001</v>
      </c>
      <c r="AB2327" s="35">
        <f t="shared" si="464"/>
        <v>900442.47787610639</v>
      </c>
      <c r="AC2327" s="27">
        <f t="shared" si="457"/>
        <v>162169.69026548677</v>
      </c>
      <c r="AD2327" s="212">
        <v>0.18010000000000001</v>
      </c>
      <c r="AE2327" s="211">
        <f t="shared" si="458"/>
        <v>0</v>
      </c>
      <c r="AF2327" s="211" t="str">
        <f>IF(AND(COUNTIFS($J$18:J2327,J2327)=1,AE2327=1),1,"")</f>
        <v/>
      </c>
      <c r="AG2327" s="211" t="str">
        <f>IF(C2327="","",IF(AND(COUNTIFS($J$18:J2327,J2327)=1,C2327&lt;&gt;""),1,""))</f>
        <v/>
      </c>
      <c r="AH2327" s="211" t="str">
        <f>IF(G2327="","",IF(AND(COUNTIFS($J$18:J2327,J2327)=1,G2327&lt;&gt;""),1,""))</f>
        <v/>
      </c>
      <c r="AI2327" s="28">
        <f t="shared" si="459"/>
        <v>22717528.991150446</v>
      </c>
      <c r="AJ2327" s="28">
        <f t="shared" si="460"/>
        <v>3947747.192555753</v>
      </c>
      <c r="AK2327" s="29">
        <f t="shared" si="461"/>
        <v>0.17377537821536787</v>
      </c>
      <c r="AL2327" s="210"/>
      <c r="AM2327" s="210"/>
      <c r="AN2327" s="210"/>
      <c r="AO2327" s="210"/>
      <c r="AP2327" s="45" t="str">
        <f t="shared" si="462"/>
        <v>202210</v>
      </c>
      <c r="AQ2327" s="45" t="str">
        <f t="shared" si="463"/>
        <v>202210RMB</v>
      </c>
    </row>
    <row r="2328" spans="1:43" s="15" customFormat="1">
      <c r="A2328" s="208" t="s">
        <v>41</v>
      </c>
      <c r="B2328" s="209">
        <v>2022</v>
      </c>
      <c r="C2328" s="209">
        <v>10</v>
      </c>
      <c r="D2328" s="57" t="str">
        <f t="shared" si="453"/>
        <v>Q3</v>
      </c>
      <c r="E2328" s="208" t="s">
        <v>41</v>
      </c>
      <c r="F2328" s="209">
        <v>2022</v>
      </c>
      <c r="G2328" s="209">
        <v>10</v>
      </c>
      <c r="H2328" s="213"/>
      <c r="I2328" s="57" t="str">
        <f t="shared" si="455"/>
        <v>Q3</v>
      </c>
      <c r="J2328" s="204" t="s">
        <v>2242</v>
      </c>
      <c r="K2328" s="213" t="s">
        <v>1526</v>
      </c>
      <c r="L2328" s="210" t="s">
        <v>79</v>
      </c>
      <c r="M2328" s="208" t="s">
        <v>47</v>
      </c>
      <c r="N2328" s="208">
        <v>1</v>
      </c>
      <c r="O2328" s="208"/>
      <c r="P2328" s="57" t="str">
        <f t="shared" si="456"/>
        <v>MAIN UNIT</v>
      </c>
      <c r="Q2328" s="208" t="s">
        <v>48</v>
      </c>
      <c r="R2328" s="208" t="s">
        <v>49</v>
      </c>
      <c r="S2328" s="208" t="s">
        <v>36</v>
      </c>
      <c r="T2328" s="208" t="s">
        <v>65</v>
      </c>
      <c r="U2328" s="208" t="s">
        <v>66</v>
      </c>
      <c r="V2328" s="208" t="s">
        <v>109</v>
      </c>
      <c r="W2328" s="208" t="s">
        <v>51</v>
      </c>
      <c r="X2328" s="34">
        <v>925000</v>
      </c>
      <c r="Y2328" s="215" t="str">
        <f t="shared" si="452"/>
        <v>1.13</v>
      </c>
      <c r="Z2328" s="26">
        <f t="shared" si="454"/>
        <v>925000</v>
      </c>
      <c r="AA2328" s="208">
        <v>1.1000000000000001</v>
      </c>
      <c r="AB2328" s="35">
        <f t="shared" si="464"/>
        <v>900442.47787610639</v>
      </c>
      <c r="AC2328" s="27">
        <f t="shared" si="457"/>
        <v>162169.69026548677</v>
      </c>
      <c r="AD2328" s="212">
        <v>0.18010000000000001</v>
      </c>
      <c r="AE2328" s="211">
        <f t="shared" si="458"/>
        <v>0</v>
      </c>
      <c r="AF2328" s="211" t="str">
        <f>IF(AND(COUNTIFS($J$18:J2328,J2328)=1,AE2328=1),1,"")</f>
        <v/>
      </c>
      <c r="AG2328" s="211" t="str">
        <f>IF(C2328="","",IF(AND(COUNTIFS($J$18:J2328,J2328)=1,C2328&lt;&gt;""),1,""))</f>
        <v/>
      </c>
      <c r="AH2328" s="211" t="str">
        <f>IF(G2328="","",IF(AND(COUNTIFS($J$18:J2328,J2328)=1,G2328&lt;&gt;""),1,""))</f>
        <v/>
      </c>
      <c r="AI2328" s="28">
        <f t="shared" si="459"/>
        <v>22717528.991150446</v>
      </c>
      <c r="AJ2328" s="28">
        <f t="shared" si="460"/>
        <v>3947747.192555753</v>
      </c>
      <c r="AK2328" s="29">
        <f t="shared" si="461"/>
        <v>0.17377537821536787</v>
      </c>
      <c r="AL2328" s="210"/>
      <c r="AM2328" s="210"/>
      <c r="AN2328" s="210"/>
      <c r="AO2328" s="210"/>
      <c r="AP2328" s="45" t="str">
        <f t="shared" si="462"/>
        <v>202210</v>
      </c>
      <c r="AQ2328" s="45" t="str">
        <f t="shared" si="463"/>
        <v>202210RMB</v>
      </c>
    </row>
    <row r="2329" spans="1:43" s="15" customFormat="1">
      <c r="A2329" s="208" t="s">
        <v>41</v>
      </c>
      <c r="B2329" s="209">
        <v>2022</v>
      </c>
      <c r="C2329" s="209">
        <v>10</v>
      </c>
      <c r="D2329" s="57" t="str">
        <f t="shared" si="453"/>
        <v>Q3</v>
      </c>
      <c r="E2329" s="208" t="s">
        <v>41</v>
      </c>
      <c r="F2329" s="209">
        <v>2022</v>
      </c>
      <c r="G2329" s="209">
        <v>10</v>
      </c>
      <c r="H2329" s="213"/>
      <c r="I2329" s="57" t="str">
        <f t="shared" si="455"/>
        <v>Q3</v>
      </c>
      <c r="J2329" s="204" t="s">
        <v>2242</v>
      </c>
      <c r="K2329" s="213" t="s">
        <v>1526</v>
      </c>
      <c r="L2329" s="210" t="s">
        <v>79</v>
      </c>
      <c r="M2329" s="208" t="s">
        <v>47</v>
      </c>
      <c r="N2329" s="208">
        <v>1</v>
      </c>
      <c r="O2329" s="208"/>
      <c r="P2329" s="57" t="str">
        <f t="shared" si="456"/>
        <v>MAIN UNIT</v>
      </c>
      <c r="Q2329" s="208" t="s">
        <v>48</v>
      </c>
      <c r="R2329" s="208" t="s">
        <v>49</v>
      </c>
      <c r="S2329" s="208" t="s">
        <v>36</v>
      </c>
      <c r="T2329" s="208" t="s">
        <v>65</v>
      </c>
      <c r="U2329" s="208" t="s">
        <v>66</v>
      </c>
      <c r="V2329" s="208" t="s">
        <v>109</v>
      </c>
      <c r="W2329" s="208" t="s">
        <v>51</v>
      </c>
      <c r="X2329" s="34">
        <v>925000</v>
      </c>
      <c r="Y2329" s="215" t="str">
        <f t="shared" si="452"/>
        <v>1.13</v>
      </c>
      <c r="Z2329" s="26">
        <f t="shared" si="454"/>
        <v>925000</v>
      </c>
      <c r="AA2329" s="208">
        <v>1.1000000000000001</v>
      </c>
      <c r="AB2329" s="35">
        <f t="shared" si="464"/>
        <v>900442.47787610639</v>
      </c>
      <c r="AC2329" s="27">
        <f t="shared" si="457"/>
        <v>162169.69026548677</v>
      </c>
      <c r="AD2329" s="212">
        <v>0.18010000000000001</v>
      </c>
      <c r="AE2329" s="211">
        <f t="shared" si="458"/>
        <v>0</v>
      </c>
      <c r="AF2329" s="211" t="str">
        <f>IF(AND(COUNTIFS($J$18:J2329,J2329)=1,AE2329=1),1,"")</f>
        <v/>
      </c>
      <c r="AG2329" s="211" t="str">
        <f>IF(C2329="","",IF(AND(COUNTIFS($J$18:J2329,J2329)=1,C2329&lt;&gt;""),1,""))</f>
        <v/>
      </c>
      <c r="AH2329" s="211" t="str">
        <f>IF(G2329="","",IF(AND(COUNTIFS($J$18:J2329,J2329)=1,G2329&lt;&gt;""),1,""))</f>
        <v/>
      </c>
      <c r="AI2329" s="28">
        <f t="shared" si="459"/>
        <v>22717528.991150446</v>
      </c>
      <c r="AJ2329" s="28">
        <f t="shared" si="460"/>
        <v>3947747.192555753</v>
      </c>
      <c r="AK2329" s="29">
        <f t="shared" si="461"/>
        <v>0.17377537821536787</v>
      </c>
      <c r="AL2329" s="210"/>
      <c r="AM2329" s="210"/>
      <c r="AN2329" s="210"/>
      <c r="AO2329" s="210"/>
      <c r="AP2329" s="45" t="str">
        <f t="shared" si="462"/>
        <v>202210</v>
      </c>
      <c r="AQ2329" s="45" t="str">
        <f t="shared" si="463"/>
        <v>202210RMB</v>
      </c>
    </row>
    <row r="2330" spans="1:43" s="15" customFormat="1">
      <c r="A2330" s="208" t="s">
        <v>41</v>
      </c>
      <c r="B2330" s="209">
        <v>2022</v>
      </c>
      <c r="C2330" s="209">
        <v>10</v>
      </c>
      <c r="D2330" s="57" t="str">
        <f t="shared" si="453"/>
        <v>Q3</v>
      </c>
      <c r="E2330" s="208" t="s">
        <v>41</v>
      </c>
      <c r="F2330" s="209">
        <v>2022</v>
      </c>
      <c r="G2330" s="209">
        <v>10</v>
      </c>
      <c r="H2330" s="213"/>
      <c r="I2330" s="57" t="str">
        <f t="shared" si="455"/>
        <v>Q3</v>
      </c>
      <c r="J2330" s="204" t="s">
        <v>2242</v>
      </c>
      <c r="K2330" s="213" t="s">
        <v>1526</v>
      </c>
      <c r="L2330" s="210" t="s">
        <v>55</v>
      </c>
      <c r="M2330" s="208" t="s">
        <v>47</v>
      </c>
      <c r="N2330" s="208">
        <v>1</v>
      </c>
      <c r="O2330" s="208"/>
      <c r="P2330" s="57" t="str">
        <f t="shared" si="456"/>
        <v>MAIN UNIT</v>
      </c>
      <c r="Q2330" s="208" t="s">
        <v>48</v>
      </c>
      <c r="R2330" s="208" t="s">
        <v>49</v>
      </c>
      <c r="S2330" s="208" t="s">
        <v>36</v>
      </c>
      <c r="T2330" s="208" t="s">
        <v>65</v>
      </c>
      <c r="U2330" s="208" t="s">
        <v>66</v>
      </c>
      <c r="V2330" s="208" t="s">
        <v>109</v>
      </c>
      <c r="W2330" s="208" t="s">
        <v>51</v>
      </c>
      <c r="X2330" s="34">
        <v>710800</v>
      </c>
      <c r="Y2330" s="215" t="str">
        <f t="shared" si="452"/>
        <v>1.13</v>
      </c>
      <c r="Z2330" s="26">
        <f t="shared" si="454"/>
        <v>710800</v>
      </c>
      <c r="AA2330" s="208">
        <v>1.1000000000000001</v>
      </c>
      <c r="AB2330" s="35">
        <f t="shared" si="464"/>
        <v>691929.20353982307</v>
      </c>
      <c r="AC2330" s="27">
        <f t="shared" si="457"/>
        <v>124616.44955752214</v>
      </c>
      <c r="AD2330" s="212">
        <v>0.18010000000000001</v>
      </c>
      <c r="AE2330" s="211">
        <f t="shared" si="458"/>
        <v>0</v>
      </c>
      <c r="AF2330" s="211" t="str">
        <f>IF(AND(COUNTIFS($J$18:J2330,J2330)=1,AE2330=1),1,"")</f>
        <v/>
      </c>
      <c r="AG2330" s="211" t="str">
        <f>IF(C2330="","",IF(AND(COUNTIFS($J$18:J2330,J2330)=1,C2330&lt;&gt;""),1,""))</f>
        <v/>
      </c>
      <c r="AH2330" s="211" t="str">
        <f>IF(G2330="","",IF(AND(COUNTIFS($J$18:J2330,J2330)=1,G2330&lt;&gt;""),1,""))</f>
        <v/>
      </c>
      <c r="AI2330" s="28">
        <f t="shared" si="459"/>
        <v>22717528.991150446</v>
      </c>
      <c r="AJ2330" s="28">
        <f t="shared" si="460"/>
        <v>3947747.192555753</v>
      </c>
      <c r="AK2330" s="29">
        <f t="shared" si="461"/>
        <v>0.17377537821536787</v>
      </c>
      <c r="AL2330" s="210"/>
      <c r="AM2330" s="210"/>
      <c r="AN2330" s="210"/>
      <c r="AO2330" s="210"/>
      <c r="AP2330" s="45" t="str">
        <f t="shared" si="462"/>
        <v>202210</v>
      </c>
      <c r="AQ2330" s="45" t="str">
        <f t="shared" si="463"/>
        <v>202210RMB</v>
      </c>
    </row>
    <row r="2331" spans="1:43" s="15" customFormat="1">
      <c r="A2331" s="208" t="s">
        <v>41</v>
      </c>
      <c r="B2331" s="209">
        <v>2022</v>
      </c>
      <c r="C2331" s="209">
        <v>10</v>
      </c>
      <c r="D2331" s="57" t="str">
        <f t="shared" si="453"/>
        <v>Q3</v>
      </c>
      <c r="E2331" s="208" t="s">
        <v>41</v>
      </c>
      <c r="F2331" s="209">
        <v>2022</v>
      </c>
      <c r="G2331" s="209">
        <v>10</v>
      </c>
      <c r="H2331" s="213"/>
      <c r="I2331" s="57" t="str">
        <f t="shared" si="455"/>
        <v>Q3</v>
      </c>
      <c r="J2331" s="204" t="s">
        <v>2242</v>
      </c>
      <c r="K2331" s="213" t="s">
        <v>1526</v>
      </c>
      <c r="L2331" s="210" t="s">
        <v>55</v>
      </c>
      <c r="M2331" s="208" t="s">
        <v>47</v>
      </c>
      <c r="N2331" s="208">
        <v>1</v>
      </c>
      <c r="O2331" s="208"/>
      <c r="P2331" s="57" t="str">
        <f t="shared" si="456"/>
        <v>MAIN UNIT</v>
      </c>
      <c r="Q2331" s="208" t="s">
        <v>48</v>
      </c>
      <c r="R2331" s="208" t="s">
        <v>49</v>
      </c>
      <c r="S2331" s="208" t="s">
        <v>36</v>
      </c>
      <c r="T2331" s="208" t="s">
        <v>65</v>
      </c>
      <c r="U2331" s="208" t="s">
        <v>66</v>
      </c>
      <c r="V2331" s="208" t="s">
        <v>109</v>
      </c>
      <c r="W2331" s="208" t="s">
        <v>51</v>
      </c>
      <c r="X2331" s="34">
        <v>710800</v>
      </c>
      <c r="Y2331" s="215" t="str">
        <f t="shared" ref="Y2331:Y2371" si="465">IF(W2331="RMB","1.13", "1")</f>
        <v>1.13</v>
      </c>
      <c r="Z2331" s="26">
        <f t="shared" si="454"/>
        <v>710800</v>
      </c>
      <c r="AA2331" s="208">
        <v>1.1000000000000001</v>
      </c>
      <c r="AB2331" s="35">
        <f t="shared" si="464"/>
        <v>691929.20353982307</v>
      </c>
      <c r="AC2331" s="27">
        <f t="shared" si="457"/>
        <v>124616.44955752214</v>
      </c>
      <c r="AD2331" s="212">
        <v>0.18010000000000001</v>
      </c>
      <c r="AE2331" s="211">
        <f t="shared" si="458"/>
        <v>0</v>
      </c>
      <c r="AF2331" s="211" t="str">
        <f>IF(AND(COUNTIFS($J$18:J2331,J2331)=1,AE2331=1),1,"")</f>
        <v/>
      </c>
      <c r="AG2331" s="211" t="str">
        <f>IF(C2331="","",IF(AND(COUNTIFS($J$18:J2331,J2331)=1,C2331&lt;&gt;""),1,""))</f>
        <v/>
      </c>
      <c r="AH2331" s="211" t="str">
        <f>IF(G2331="","",IF(AND(COUNTIFS($J$18:J2331,J2331)=1,G2331&lt;&gt;""),1,""))</f>
        <v/>
      </c>
      <c r="AI2331" s="28">
        <f t="shared" si="459"/>
        <v>22717528.991150446</v>
      </c>
      <c r="AJ2331" s="28">
        <f t="shared" si="460"/>
        <v>3947747.192555753</v>
      </c>
      <c r="AK2331" s="29">
        <f t="shared" si="461"/>
        <v>0.17377537821536787</v>
      </c>
      <c r="AL2331" s="210"/>
      <c r="AM2331" s="210"/>
      <c r="AN2331" s="210"/>
      <c r="AO2331" s="210"/>
      <c r="AP2331" s="45" t="str">
        <f t="shared" si="462"/>
        <v>202210</v>
      </c>
      <c r="AQ2331" s="45" t="str">
        <f t="shared" si="463"/>
        <v>202210RMB</v>
      </c>
    </row>
    <row r="2332" spans="1:43" s="15" customFormat="1">
      <c r="A2332" s="208" t="s">
        <v>41</v>
      </c>
      <c r="B2332" s="209">
        <v>2022</v>
      </c>
      <c r="C2332" s="209">
        <v>10</v>
      </c>
      <c r="D2332" s="57" t="str">
        <f t="shared" si="453"/>
        <v>Q3</v>
      </c>
      <c r="E2332" s="208" t="s">
        <v>41</v>
      </c>
      <c r="F2332" s="209">
        <v>2022</v>
      </c>
      <c r="G2332" s="209">
        <v>10</v>
      </c>
      <c r="H2332" s="213"/>
      <c r="I2332" s="57" t="str">
        <f t="shared" si="455"/>
        <v>Q3</v>
      </c>
      <c r="J2332" s="204" t="s">
        <v>2243</v>
      </c>
      <c r="K2332" s="213" t="s">
        <v>1586</v>
      </c>
      <c r="L2332" s="210" t="s">
        <v>55</v>
      </c>
      <c r="M2332" s="208" t="s">
        <v>47</v>
      </c>
      <c r="N2332" s="208">
        <v>1</v>
      </c>
      <c r="O2332" s="208"/>
      <c r="P2332" s="57" t="str">
        <f t="shared" si="456"/>
        <v>MAIN UNIT</v>
      </c>
      <c r="Q2332" s="208" t="s">
        <v>48</v>
      </c>
      <c r="R2332" s="208" t="s">
        <v>49</v>
      </c>
      <c r="S2332" s="208" t="s">
        <v>36</v>
      </c>
      <c r="T2332" s="208" t="s">
        <v>65</v>
      </c>
      <c r="U2332" s="208" t="s">
        <v>66</v>
      </c>
      <c r="V2332" s="208" t="s">
        <v>99</v>
      </c>
      <c r="W2332" s="208" t="s">
        <v>51</v>
      </c>
      <c r="X2332" s="34">
        <v>430000</v>
      </c>
      <c r="Y2332" s="215" t="str">
        <f t="shared" si="465"/>
        <v>1.13</v>
      </c>
      <c r="Z2332" s="26">
        <f t="shared" si="454"/>
        <v>430000</v>
      </c>
      <c r="AA2332" s="208">
        <v>1.1000000000000001</v>
      </c>
      <c r="AB2332" s="35">
        <f t="shared" si="464"/>
        <v>418584.07079646026</v>
      </c>
      <c r="AC2332" s="27">
        <f t="shared" si="457"/>
        <v>55755.398230088511</v>
      </c>
      <c r="AD2332" s="212">
        <v>0.13320000000000001</v>
      </c>
      <c r="AE2332" s="211">
        <f t="shared" si="458"/>
        <v>0</v>
      </c>
      <c r="AF2332" s="211" t="str">
        <f>IF(AND(COUNTIFS($J$18:J2332,J2332)=1,AE2332=1),1,"")</f>
        <v/>
      </c>
      <c r="AG2332" s="211">
        <f>IF(C2332="","",IF(AND(COUNTIFS($J$18:J2332,J2332)=1,C2332&lt;&gt;""),1,""))</f>
        <v>1</v>
      </c>
      <c r="AH2332" s="211">
        <f>IF(G2332="","",IF(AND(COUNTIFS($J$18:J2332,J2332)=1,G2332&lt;&gt;""),1,""))</f>
        <v>1</v>
      </c>
      <c r="AI2332" s="28">
        <f t="shared" si="459"/>
        <v>22717528.991150446</v>
      </c>
      <c r="AJ2332" s="28">
        <f t="shared" si="460"/>
        <v>3947747.192555753</v>
      </c>
      <c r="AK2332" s="29">
        <f t="shared" si="461"/>
        <v>0.17377537821536787</v>
      </c>
      <c r="AL2332" s="210"/>
      <c r="AM2332" s="210"/>
      <c r="AN2332" s="210"/>
      <c r="AO2332" s="210"/>
      <c r="AP2332" s="45" t="str">
        <f t="shared" si="462"/>
        <v>202210</v>
      </c>
      <c r="AQ2332" s="45" t="str">
        <f t="shared" si="463"/>
        <v>202210RMB</v>
      </c>
    </row>
    <row r="2333" spans="1:43" s="15" customFormat="1">
      <c r="A2333" s="208" t="s">
        <v>41</v>
      </c>
      <c r="B2333" s="209">
        <v>2022</v>
      </c>
      <c r="C2333" s="209">
        <v>10</v>
      </c>
      <c r="D2333" s="57" t="str">
        <f t="shared" si="453"/>
        <v>Q3</v>
      </c>
      <c r="E2333" s="208" t="s">
        <v>41</v>
      </c>
      <c r="F2333" s="209">
        <v>2022</v>
      </c>
      <c r="G2333" s="209">
        <v>10</v>
      </c>
      <c r="H2333" s="213"/>
      <c r="I2333" s="57" t="str">
        <f t="shared" si="455"/>
        <v>Q3</v>
      </c>
      <c r="J2333" s="204" t="s">
        <v>2244</v>
      </c>
      <c r="K2333" s="213" t="s">
        <v>2245</v>
      </c>
      <c r="L2333" s="210" t="s">
        <v>79</v>
      </c>
      <c r="M2333" s="208" t="s">
        <v>47</v>
      </c>
      <c r="N2333" s="208">
        <v>1</v>
      </c>
      <c r="O2333" s="208"/>
      <c r="P2333" s="57" t="str">
        <f t="shared" si="456"/>
        <v>MAIN UNIT</v>
      </c>
      <c r="Q2333" s="208" t="s">
        <v>56</v>
      </c>
      <c r="R2333" s="208" t="s">
        <v>49</v>
      </c>
      <c r="S2333" s="208" t="s">
        <v>36</v>
      </c>
      <c r="T2333" s="208" t="s">
        <v>65</v>
      </c>
      <c r="U2333" s="208" t="s">
        <v>66</v>
      </c>
      <c r="V2333" s="208" t="s">
        <v>290</v>
      </c>
      <c r="W2333" s="208" t="s">
        <v>96</v>
      </c>
      <c r="X2333" s="34">
        <v>18000000</v>
      </c>
      <c r="Y2333" s="215" t="str">
        <f t="shared" si="465"/>
        <v>1</v>
      </c>
      <c r="Z2333" s="26">
        <f t="shared" si="454"/>
        <v>18000000</v>
      </c>
      <c r="AA2333" s="208">
        <v>5.5399999999999998E-2</v>
      </c>
      <c r="AB2333" s="35">
        <f t="shared" si="464"/>
        <v>997200</v>
      </c>
      <c r="AC2333" s="27">
        <f t="shared" si="457"/>
        <v>80075.16</v>
      </c>
      <c r="AD2333" s="212">
        <v>8.0299999999999996E-2</v>
      </c>
      <c r="AE2333" s="211">
        <f t="shared" si="458"/>
        <v>1</v>
      </c>
      <c r="AF2333" s="211">
        <f>IF(AND(COUNTIFS($J$18:J2333,J2333)=1,AE2333=1),1,"")</f>
        <v>1</v>
      </c>
      <c r="AG2333" s="211">
        <f>IF(C2333="","",IF(AND(COUNTIFS($J$18:J2333,J2333)=1,C2333&lt;&gt;""),1,""))</f>
        <v>1</v>
      </c>
      <c r="AH2333" s="211">
        <f>IF(G2333="","",IF(AND(COUNTIFS($J$18:J2333,J2333)=1,G2333&lt;&gt;""),1,""))</f>
        <v>1</v>
      </c>
      <c r="AI2333" s="28">
        <f t="shared" si="459"/>
        <v>22717528.991150446</v>
      </c>
      <c r="AJ2333" s="28">
        <f t="shared" si="460"/>
        <v>3947747.192555753</v>
      </c>
      <c r="AK2333" s="29">
        <f t="shared" si="461"/>
        <v>0.17377537821536787</v>
      </c>
      <c r="AL2333" s="210"/>
      <c r="AM2333" s="210"/>
      <c r="AN2333" s="210"/>
      <c r="AO2333" s="210"/>
      <c r="AP2333" s="45" t="str">
        <f t="shared" si="462"/>
        <v>202210</v>
      </c>
      <c r="AQ2333" s="45" t="str">
        <f t="shared" si="463"/>
        <v>202210JPY</v>
      </c>
    </row>
    <row r="2334" spans="1:43" s="15" customFormat="1">
      <c r="A2334" s="208" t="s">
        <v>41</v>
      </c>
      <c r="B2334" s="209">
        <v>2022</v>
      </c>
      <c r="C2334" s="209">
        <v>10</v>
      </c>
      <c r="D2334" s="57" t="str">
        <f t="shared" si="453"/>
        <v>Q3</v>
      </c>
      <c r="E2334" s="208" t="s">
        <v>41</v>
      </c>
      <c r="F2334" s="209">
        <v>2022</v>
      </c>
      <c r="G2334" s="209">
        <v>10</v>
      </c>
      <c r="H2334" s="213"/>
      <c r="I2334" s="57" t="str">
        <f t="shared" si="455"/>
        <v>Q3</v>
      </c>
      <c r="J2334" s="204" t="s">
        <v>2244</v>
      </c>
      <c r="K2334" s="213" t="s">
        <v>2245</v>
      </c>
      <c r="L2334" s="210" t="s">
        <v>55</v>
      </c>
      <c r="M2334" s="208" t="s">
        <v>47</v>
      </c>
      <c r="N2334" s="208">
        <v>1</v>
      </c>
      <c r="O2334" s="208"/>
      <c r="P2334" s="57" t="str">
        <f t="shared" si="456"/>
        <v>MAIN UNIT</v>
      </c>
      <c r="Q2334" s="208" t="s">
        <v>56</v>
      </c>
      <c r="R2334" s="208" t="s">
        <v>49</v>
      </c>
      <c r="S2334" s="208" t="s">
        <v>36</v>
      </c>
      <c r="T2334" s="208" t="s">
        <v>65</v>
      </c>
      <c r="U2334" s="208" t="s">
        <v>66</v>
      </c>
      <c r="V2334" s="208" t="s">
        <v>290</v>
      </c>
      <c r="W2334" s="208" t="s">
        <v>96</v>
      </c>
      <c r="X2334" s="34">
        <v>11500000</v>
      </c>
      <c r="Y2334" s="215" t="str">
        <f t="shared" si="465"/>
        <v>1</v>
      </c>
      <c r="Z2334" s="26">
        <f t="shared" si="454"/>
        <v>11500000</v>
      </c>
      <c r="AA2334" s="208">
        <v>5.5399999999999998E-2</v>
      </c>
      <c r="AB2334" s="35">
        <f t="shared" si="464"/>
        <v>637100</v>
      </c>
      <c r="AC2334" s="27">
        <f t="shared" si="457"/>
        <v>51159.13</v>
      </c>
      <c r="AD2334" s="212">
        <v>8.0299999999999996E-2</v>
      </c>
      <c r="AE2334" s="211">
        <f t="shared" si="458"/>
        <v>1</v>
      </c>
      <c r="AF2334" s="211" t="str">
        <f>IF(AND(COUNTIFS($J$18:J2334,J2334)=1,AE2334=1),1,"")</f>
        <v/>
      </c>
      <c r="AG2334" s="211" t="str">
        <f>IF(C2334="","",IF(AND(COUNTIFS($J$18:J2334,J2334)=1,C2334&lt;&gt;""),1,""))</f>
        <v/>
      </c>
      <c r="AH2334" s="211" t="str">
        <f>IF(G2334="","",IF(AND(COUNTIFS($J$18:J2334,J2334)=1,G2334&lt;&gt;""),1,""))</f>
        <v/>
      </c>
      <c r="AI2334" s="28">
        <f t="shared" si="459"/>
        <v>22717528.991150446</v>
      </c>
      <c r="AJ2334" s="28">
        <f t="shared" si="460"/>
        <v>3947747.192555753</v>
      </c>
      <c r="AK2334" s="29">
        <f t="shared" si="461"/>
        <v>0.17377537821536787</v>
      </c>
      <c r="AL2334" s="210"/>
      <c r="AM2334" s="210"/>
      <c r="AN2334" s="210"/>
      <c r="AO2334" s="210"/>
      <c r="AP2334" s="45" t="str">
        <f t="shared" si="462"/>
        <v>202210</v>
      </c>
      <c r="AQ2334" s="45" t="str">
        <f t="shared" si="463"/>
        <v>202210JPY</v>
      </c>
    </row>
    <row r="2335" spans="1:43" s="15" customFormat="1">
      <c r="A2335" s="208" t="s">
        <v>41</v>
      </c>
      <c r="B2335" s="209">
        <v>2022</v>
      </c>
      <c r="C2335" s="209">
        <v>8</v>
      </c>
      <c r="D2335" s="57" t="str">
        <f t="shared" si="453"/>
        <v>Q2</v>
      </c>
      <c r="E2335" s="208" t="s">
        <v>41</v>
      </c>
      <c r="F2335" s="209">
        <v>2022</v>
      </c>
      <c r="G2335" s="209">
        <v>11</v>
      </c>
      <c r="H2335" s="213"/>
      <c r="I2335" s="57" t="str">
        <f t="shared" si="455"/>
        <v>Q3</v>
      </c>
      <c r="J2335" s="204" t="s">
        <v>2246</v>
      </c>
      <c r="K2335" s="213" t="s">
        <v>995</v>
      </c>
      <c r="L2335" s="210" t="s">
        <v>79</v>
      </c>
      <c r="M2335" s="208" t="s">
        <v>47</v>
      </c>
      <c r="N2335" s="208">
        <v>1</v>
      </c>
      <c r="O2335" s="208"/>
      <c r="P2335" s="57" t="str">
        <f t="shared" si="456"/>
        <v>MAIN UNIT</v>
      </c>
      <c r="Q2335" s="208" t="s">
        <v>48</v>
      </c>
      <c r="R2335" s="208" t="s">
        <v>49</v>
      </c>
      <c r="S2335" s="208" t="s">
        <v>37</v>
      </c>
      <c r="T2335" s="208" t="s">
        <v>75</v>
      </c>
      <c r="U2335" s="208" t="s">
        <v>58</v>
      </c>
      <c r="V2335" s="208" t="s">
        <v>81</v>
      </c>
      <c r="W2335" s="208" t="s">
        <v>51</v>
      </c>
      <c r="X2335" s="34">
        <v>1133889</v>
      </c>
      <c r="Y2335" s="215" t="str">
        <f t="shared" si="465"/>
        <v>1.13</v>
      </c>
      <c r="Z2335" s="26">
        <f t="shared" si="454"/>
        <v>1133889</v>
      </c>
      <c r="AA2335" s="208">
        <v>1.08</v>
      </c>
      <c r="AB2335" s="35">
        <f t="shared" si="464"/>
        <v>1083716.9203539826</v>
      </c>
      <c r="AC2335" s="27">
        <f t="shared" si="457"/>
        <v>164941.71527787615</v>
      </c>
      <c r="AD2335" s="212">
        <v>0.1522</v>
      </c>
      <c r="AE2335" s="211">
        <f t="shared" si="458"/>
        <v>0</v>
      </c>
      <c r="AF2335" s="211" t="str">
        <f>IF(AND(COUNTIFS($J$18:J2335,J2335)=1,AE2335=1),1,"")</f>
        <v/>
      </c>
      <c r="AG2335" s="211">
        <f>IF(C2335="","",IF(AND(COUNTIFS($J$18:J2335,J2335)=1,C2335&lt;&gt;""),1,""))</f>
        <v>1</v>
      </c>
      <c r="AH2335" s="211">
        <f>IF(G2335="","",IF(AND(COUNTIFS($J$18:J2335,J2335)=1,G2335&lt;&gt;""),1,""))</f>
        <v>1</v>
      </c>
      <c r="AI2335" s="28">
        <f t="shared" si="459"/>
        <v>31017966.201968145</v>
      </c>
      <c r="AJ2335" s="28">
        <f t="shared" si="460"/>
        <v>4704250.3347305888</v>
      </c>
      <c r="AK2335" s="29">
        <f t="shared" si="461"/>
        <v>0.15166211427595455</v>
      </c>
      <c r="AL2335" s="210"/>
      <c r="AM2335" s="210"/>
      <c r="AN2335" s="210"/>
      <c r="AO2335" s="210"/>
      <c r="AP2335" s="45" t="str">
        <f t="shared" si="462"/>
        <v>202211</v>
      </c>
      <c r="AQ2335" s="45" t="str">
        <f t="shared" si="463"/>
        <v>202211RMB</v>
      </c>
    </row>
    <row r="2336" spans="1:43" s="15" customFormat="1">
      <c r="A2336" s="208" t="s">
        <v>41</v>
      </c>
      <c r="B2336" s="209">
        <v>2022</v>
      </c>
      <c r="C2336" s="209">
        <v>8</v>
      </c>
      <c r="D2336" s="57" t="str">
        <f t="shared" si="453"/>
        <v>Q2</v>
      </c>
      <c r="E2336" s="208" t="s">
        <v>41</v>
      </c>
      <c r="F2336" s="209">
        <v>2022</v>
      </c>
      <c r="G2336" s="209">
        <v>11</v>
      </c>
      <c r="H2336" s="213"/>
      <c r="I2336" s="57" t="str">
        <f t="shared" si="455"/>
        <v>Q3</v>
      </c>
      <c r="J2336" s="204" t="s">
        <v>2246</v>
      </c>
      <c r="K2336" s="213" t="s">
        <v>995</v>
      </c>
      <c r="L2336" s="210" t="s">
        <v>55</v>
      </c>
      <c r="M2336" s="208" t="s">
        <v>47</v>
      </c>
      <c r="N2336" s="208">
        <v>1</v>
      </c>
      <c r="O2336" s="208"/>
      <c r="P2336" s="57" t="str">
        <f t="shared" si="456"/>
        <v>MAIN UNIT</v>
      </c>
      <c r="Q2336" s="208" t="s">
        <v>48</v>
      </c>
      <c r="R2336" s="208" t="s">
        <v>49</v>
      </c>
      <c r="S2336" s="208" t="s">
        <v>37</v>
      </c>
      <c r="T2336" s="208" t="s">
        <v>75</v>
      </c>
      <c r="U2336" s="208" t="s">
        <v>58</v>
      </c>
      <c r="V2336" s="208" t="s">
        <v>81</v>
      </c>
      <c r="W2336" s="208" t="s">
        <v>51</v>
      </c>
      <c r="X2336" s="34">
        <v>545000</v>
      </c>
      <c r="Y2336" s="215" t="str">
        <f t="shared" si="465"/>
        <v>1.13</v>
      </c>
      <c r="Z2336" s="26">
        <f t="shared" si="454"/>
        <v>545000</v>
      </c>
      <c r="AA2336" s="208">
        <v>1.08</v>
      </c>
      <c r="AB2336" s="35">
        <f t="shared" si="464"/>
        <v>520884.95575221244</v>
      </c>
      <c r="AC2336" s="27">
        <f t="shared" si="457"/>
        <v>79278.69026548673</v>
      </c>
      <c r="AD2336" s="212">
        <v>0.1522</v>
      </c>
      <c r="AE2336" s="211">
        <f t="shared" si="458"/>
        <v>0</v>
      </c>
      <c r="AF2336" s="211" t="str">
        <f>IF(AND(COUNTIFS($J$18:J2336,J2336)=1,AE2336=1),1,"")</f>
        <v/>
      </c>
      <c r="AG2336" s="211" t="str">
        <f>IF(C2336="","",IF(AND(COUNTIFS($J$18:J2336,J2336)=1,C2336&lt;&gt;""),1,""))</f>
        <v/>
      </c>
      <c r="AH2336" s="211" t="str">
        <f>IF(G2336="","",IF(AND(COUNTIFS($J$18:J2336,J2336)=1,G2336&lt;&gt;""),1,""))</f>
        <v/>
      </c>
      <c r="AI2336" s="28">
        <f t="shared" si="459"/>
        <v>31017966.201968145</v>
      </c>
      <c r="AJ2336" s="28">
        <f t="shared" si="460"/>
        <v>4704250.3347305888</v>
      </c>
      <c r="AK2336" s="29">
        <f t="shared" si="461"/>
        <v>0.15166211427595455</v>
      </c>
      <c r="AL2336" s="210"/>
      <c r="AM2336" s="210"/>
      <c r="AN2336" s="210"/>
      <c r="AO2336" s="210"/>
      <c r="AP2336" s="45" t="str">
        <f t="shared" si="462"/>
        <v>202211</v>
      </c>
      <c r="AQ2336" s="45" t="str">
        <f t="shared" si="463"/>
        <v>202211RMB</v>
      </c>
    </row>
    <row r="2337" spans="1:43" s="15" customFormat="1">
      <c r="A2337" s="208" t="s">
        <v>41</v>
      </c>
      <c r="B2337" s="209">
        <v>2022</v>
      </c>
      <c r="C2337" s="209">
        <v>8</v>
      </c>
      <c r="D2337" s="57" t="str">
        <f t="shared" si="453"/>
        <v>Q2</v>
      </c>
      <c r="E2337" s="208" t="s">
        <v>41</v>
      </c>
      <c r="F2337" s="209">
        <v>2022</v>
      </c>
      <c r="G2337" s="209">
        <v>11</v>
      </c>
      <c r="H2337" s="213"/>
      <c r="I2337" s="57" t="str">
        <f t="shared" si="455"/>
        <v>Q3</v>
      </c>
      <c r="J2337" s="204" t="s">
        <v>2246</v>
      </c>
      <c r="K2337" s="213" t="s">
        <v>995</v>
      </c>
      <c r="L2337" s="210" t="s">
        <v>55</v>
      </c>
      <c r="M2337" s="208" t="s">
        <v>47</v>
      </c>
      <c r="N2337" s="208">
        <v>1</v>
      </c>
      <c r="O2337" s="208"/>
      <c r="P2337" s="57" t="str">
        <f t="shared" si="456"/>
        <v>MAIN UNIT</v>
      </c>
      <c r="Q2337" s="208" t="s">
        <v>48</v>
      </c>
      <c r="R2337" s="208" t="s">
        <v>49</v>
      </c>
      <c r="S2337" s="208" t="s">
        <v>37</v>
      </c>
      <c r="T2337" s="208" t="s">
        <v>75</v>
      </c>
      <c r="U2337" s="208" t="s">
        <v>58</v>
      </c>
      <c r="V2337" s="208" t="s">
        <v>81</v>
      </c>
      <c r="W2337" s="208" t="s">
        <v>51</v>
      </c>
      <c r="X2337" s="34">
        <v>680000</v>
      </c>
      <c r="Y2337" s="215" t="str">
        <f t="shared" si="465"/>
        <v>1.13</v>
      </c>
      <c r="Z2337" s="26">
        <f t="shared" si="454"/>
        <v>680000</v>
      </c>
      <c r="AA2337" s="208">
        <v>1.08</v>
      </c>
      <c r="AB2337" s="35">
        <f t="shared" si="464"/>
        <v>649911.50442477886</v>
      </c>
      <c r="AC2337" s="27">
        <f t="shared" si="457"/>
        <v>98916.530973451343</v>
      </c>
      <c r="AD2337" s="212">
        <v>0.1522</v>
      </c>
      <c r="AE2337" s="211">
        <f t="shared" si="458"/>
        <v>0</v>
      </c>
      <c r="AF2337" s="211" t="str">
        <f>IF(AND(COUNTIFS($J$18:J2337,J2337)=1,AE2337=1),1,"")</f>
        <v/>
      </c>
      <c r="AG2337" s="211" t="str">
        <f>IF(C2337="","",IF(AND(COUNTIFS($J$18:J2337,J2337)=1,C2337&lt;&gt;""),1,""))</f>
        <v/>
      </c>
      <c r="AH2337" s="211" t="str">
        <f>IF(G2337="","",IF(AND(COUNTIFS($J$18:J2337,J2337)=1,G2337&lt;&gt;""),1,""))</f>
        <v/>
      </c>
      <c r="AI2337" s="28">
        <f t="shared" si="459"/>
        <v>31017966.201968145</v>
      </c>
      <c r="AJ2337" s="28">
        <f t="shared" si="460"/>
        <v>4704250.3347305888</v>
      </c>
      <c r="AK2337" s="29">
        <f t="shared" si="461"/>
        <v>0.15166211427595455</v>
      </c>
      <c r="AL2337" s="210"/>
      <c r="AM2337" s="210"/>
      <c r="AN2337" s="210"/>
      <c r="AO2337" s="210"/>
      <c r="AP2337" s="45" t="str">
        <f t="shared" si="462"/>
        <v>202211</v>
      </c>
      <c r="AQ2337" s="45" t="str">
        <f t="shared" si="463"/>
        <v>202211RMB</v>
      </c>
    </row>
    <row r="2338" spans="1:43" s="15" customFormat="1">
      <c r="A2338" s="208" t="s">
        <v>41</v>
      </c>
      <c r="B2338" s="209">
        <v>2022</v>
      </c>
      <c r="C2338" s="209">
        <v>8</v>
      </c>
      <c r="D2338" s="57" t="str">
        <f t="shared" ref="D2338:D2401" si="466">IF(B2338="","",IF(AND(C2338&gt;=10,C2338&lt;=12),"Q3",IF(AND(C2338&gt;=1,C2338&lt;=3),"Q4",IF(AND(C2338&gt;=7,C2338&lt;=9),"Q2",IF(AND(C2338&gt;=4,C2338&lt;=6),"Q1")))))</f>
        <v>Q2</v>
      </c>
      <c r="E2338" s="208" t="s">
        <v>41</v>
      </c>
      <c r="F2338" s="209">
        <v>2022</v>
      </c>
      <c r="G2338" s="209">
        <v>11</v>
      </c>
      <c r="H2338" s="213"/>
      <c r="I2338" s="57" t="str">
        <f t="shared" si="455"/>
        <v>Q3</v>
      </c>
      <c r="J2338" s="204" t="s">
        <v>2247</v>
      </c>
      <c r="K2338" s="213" t="s">
        <v>2248</v>
      </c>
      <c r="L2338" s="210" t="s">
        <v>79</v>
      </c>
      <c r="M2338" s="208" t="s">
        <v>47</v>
      </c>
      <c r="N2338" s="208">
        <v>1</v>
      </c>
      <c r="O2338" s="208"/>
      <c r="P2338" s="57" t="str">
        <f t="shared" si="456"/>
        <v>MAIN UNIT</v>
      </c>
      <c r="Q2338" s="208" t="s">
        <v>48</v>
      </c>
      <c r="R2338" s="208" t="s">
        <v>49</v>
      </c>
      <c r="S2338" s="208" t="s">
        <v>36</v>
      </c>
      <c r="T2338" s="208" t="s">
        <v>65</v>
      </c>
      <c r="U2338" s="208" t="s">
        <v>66</v>
      </c>
      <c r="V2338" s="208" t="s">
        <v>942</v>
      </c>
      <c r="W2338" s="208" t="s">
        <v>96</v>
      </c>
      <c r="X2338" s="34">
        <v>20507500</v>
      </c>
      <c r="Y2338" s="215" t="str">
        <f t="shared" si="465"/>
        <v>1</v>
      </c>
      <c r="Z2338" s="26">
        <f t="shared" ref="Z2338:Z2401" si="467">IF(X2338="","",X2338*MAX(O2338,N2338))</f>
        <v>20507500</v>
      </c>
      <c r="AA2338" s="208">
        <v>5.4100000000000002E-2</v>
      </c>
      <c r="AB2338" s="35">
        <f t="shared" si="464"/>
        <v>1109455.75</v>
      </c>
      <c r="AC2338" s="27">
        <f t="shared" si="457"/>
        <v>177734.81115000002</v>
      </c>
      <c r="AD2338" s="212">
        <v>0.16020000000000001</v>
      </c>
      <c r="AE2338" s="211">
        <f t="shared" si="458"/>
        <v>0</v>
      </c>
      <c r="AF2338" s="211" t="str">
        <f>IF(AND(COUNTIFS($J$18:J2338,J2338)=1,AE2338=1),1,"")</f>
        <v/>
      </c>
      <c r="AG2338" s="211">
        <f>IF(C2338="","",IF(AND(COUNTIFS($J$18:J2338,J2338)=1,C2338&lt;&gt;""),1,""))</f>
        <v>1</v>
      </c>
      <c r="AH2338" s="211">
        <f>IF(G2338="","",IF(AND(COUNTIFS($J$18:J2338,J2338)=1,G2338&lt;&gt;""),1,""))</f>
        <v>1</v>
      </c>
      <c r="AI2338" s="28">
        <f t="shared" si="459"/>
        <v>31017966.201968145</v>
      </c>
      <c r="AJ2338" s="28">
        <f t="shared" si="460"/>
        <v>4704250.3347305888</v>
      </c>
      <c r="AK2338" s="29">
        <f t="shared" si="461"/>
        <v>0.15166211427595455</v>
      </c>
      <c r="AL2338" s="210"/>
      <c r="AM2338" s="210"/>
      <c r="AN2338" s="210"/>
      <c r="AO2338" s="210"/>
      <c r="AP2338" s="45" t="str">
        <f t="shared" si="462"/>
        <v>202211</v>
      </c>
      <c r="AQ2338" s="45" t="str">
        <f t="shared" si="463"/>
        <v>202211JPY</v>
      </c>
    </row>
    <row r="2339" spans="1:43" s="15" customFormat="1">
      <c r="A2339" s="208" t="s">
        <v>41</v>
      </c>
      <c r="B2339" s="209">
        <v>2022</v>
      </c>
      <c r="C2339" s="209">
        <v>8</v>
      </c>
      <c r="D2339" s="57" t="str">
        <f t="shared" si="466"/>
        <v>Q2</v>
      </c>
      <c r="E2339" s="208" t="s">
        <v>41</v>
      </c>
      <c r="F2339" s="209">
        <v>2022</v>
      </c>
      <c r="G2339" s="209">
        <v>11</v>
      </c>
      <c r="H2339" s="213"/>
      <c r="I2339" s="57" t="str">
        <f t="shared" si="455"/>
        <v>Q3</v>
      </c>
      <c r="J2339" s="204" t="s">
        <v>2247</v>
      </c>
      <c r="K2339" s="213" t="s">
        <v>2248</v>
      </c>
      <c r="L2339" s="210" t="s">
        <v>79</v>
      </c>
      <c r="M2339" s="208" t="s">
        <v>47</v>
      </c>
      <c r="N2339" s="208">
        <v>1</v>
      </c>
      <c r="O2339" s="208"/>
      <c r="P2339" s="57" t="str">
        <f t="shared" si="456"/>
        <v>MAIN UNIT</v>
      </c>
      <c r="Q2339" s="208" t="s">
        <v>48</v>
      </c>
      <c r="R2339" s="208" t="s">
        <v>49</v>
      </c>
      <c r="S2339" s="208" t="s">
        <v>36</v>
      </c>
      <c r="T2339" s="208" t="s">
        <v>65</v>
      </c>
      <c r="U2339" s="208" t="s">
        <v>66</v>
      </c>
      <c r="V2339" s="208" t="s">
        <v>942</v>
      </c>
      <c r="W2339" s="208" t="s">
        <v>96</v>
      </c>
      <c r="X2339" s="34">
        <v>20507500</v>
      </c>
      <c r="Y2339" s="215" t="str">
        <f t="shared" si="465"/>
        <v>1</v>
      </c>
      <c r="Z2339" s="26">
        <f t="shared" si="467"/>
        <v>20507500</v>
      </c>
      <c r="AA2339" s="208">
        <v>5.4100000000000002E-2</v>
      </c>
      <c r="AB2339" s="35">
        <f t="shared" si="464"/>
        <v>1109455.75</v>
      </c>
      <c r="AC2339" s="27">
        <f t="shared" si="457"/>
        <v>177734.81115000002</v>
      </c>
      <c r="AD2339" s="212">
        <v>0.16020000000000001</v>
      </c>
      <c r="AE2339" s="211">
        <f t="shared" si="458"/>
        <v>0</v>
      </c>
      <c r="AF2339" s="211" t="str">
        <f>IF(AND(COUNTIFS($J$18:J2339,J2339)=1,AE2339=1),1,"")</f>
        <v/>
      </c>
      <c r="AG2339" s="211" t="str">
        <f>IF(C2339="","",IF(AND(COUNTIFS($J$18:J2339,J2339)=1,C2339&lt;&gt;""),1,""))</f>
        <v/>
      </c>
      <c r="AH2339" s="211" t="str">
        <f>IF(G2339="","",IF(AND(COUNTIFS($J$18:J2339,J2339)=1,G2339&lt;&gt;""),1,""))</f>
        <v/>
      </c>
      <c r="AI2339" s="28">
        <f t="shared" si="459"/>
        <v>31017966.201968145</v>
      </c>
      <c r="AJ2339" s="28">
        <f t="shared" si="460"/>
        <v>4704250.3347305888</v>
      </c>
      <c r="AK2339" s="29">
        <f t="shared" si="461"/>
        <v>0.15166211427595455</v>
      </c>
      <c r="AL2339" s="210"/>
      <c r="AM2339" s="210"/>
      <c r="AN2339" s="210"/>
      <c r="AO2339" s="210"/>
      <c r="AP2339" s="45" t="str">
        <f t="shared" si="462"/>
        <v>202211</v>
      </c>
      <c r="AQ2339" s="45" t="str">
        <f t="shared" si="463"/>
        <v>202211JPY</v>
      </c>
    </row>
    <row r="2340" spans="1:43" s="15" customFormat="1">
      <c r="A2340" s="208" t="s">
        <v>41</v>
      </c>
      <c r="B2340" s="209">
        <v>2022</v>
      </c>
      <c r="C2340" s="209">
        <v>9</v>
      </c>
      <c r="D2340" s="57" t="str">
        <f t="shared" si="466"/>
        <v>Q2</v>
      </c>
      <c r="E2340" s="208" t="s">
        <v>41</v>
      </c>
      <c r="F2340" s="209">
        <v>2022</v>
      </c>
      <c r="G2340" s="209">
        <v>11</v>
      </c>
      <c r="H2340" s="213"/>
      <c r="I2340" s="57" t="str">
        <f t="shared" si="455"/>
        <v>Q3</v>
      </c>
      <c r="J2340" s="204" t="s">
        <v>2249</v>
      </c>
      <c r="K2340" s="213" t="s">
        <v>2248</v>
      </c>
      <c r="L2340" s="210" t="s">
        <v>79</v>
      </c>
      <c r="M2340" s="208" t="s">
        <v>47</v>
      </c>
      <c r="N2340" s="208">
        <v>1</v>
      </c>
      <c r="O2340" s="208"/>
      <c r="P2340" s="57" t="str">
        <f t="shared" si="456"/>
        <v>MAIN UNIT</v>
      </c>
      <c r="Q2340" s="208" t="s">
        <v>48</v>
      </c>
      <c r="R2340" s="208" t="s">
        <v>49</v>
      </c>
      <c r="S2340" s="208" t="s">
        <v>36</v>
      </c>
      <c r="T2340" s="208" t="s">
        <v>65</v>
      </c>
      <c r="U2340" s="208" t="s">
        <v>66</v>
      </c>
      <c r="V2340" s="208" t="s">
        <v>942</v>
      </c>
      <c r="W2340" s="208" t="s">
        <v>96</v>
      </c>
      <c r="X2340" s="34">
        <v>11425308.710000001</v>
      </c>
      <c r="Y2340" s="215" t="str">
        <f t="shared" si="465"/>
        <v>1</v>
      </c>
      <c r="Z2340" s="26">
        <f t="shared" si="467"/>
        <v>11425308.710000001</v>
      </c>
      <c r="AA2340" s="208">
        <v>5.4100000000000002E-2</v>
      </c>
      <c r="AB2340" s="35">
        <f t="shared" si="464"/>
        <v>618109.20121100009</v>
      </c>
      <c r="AC2340" s="27">
        <f t="shared" si="457"/>
        <v>60883.756319283515</v>
      </c>
      <c r="AD2340" s="212">
        <v>9.8500000000000004E-2</v>
      </c>
      <c r="AE2340" s="211">
        <f t="shared" si="458"/>
        <v>0</v>
      </c>
      <c r="AF2340" s="211" t="str">
        <f>IF(AND(COUNTIFS($J$18:J2340,J2340)=1,AE2340=1),1,"")</f>
        <v/>
      </c>
      <c r="AG2340" s="211">
        <f>IF(C2340="","",IF(AND(COUNTIFS($J$18:J2340,J2340)=1,C2340&lt;&gt;""),1,""))</f>
        <v>1</v>
      </c>
      <c r="AH2340" s="211">
        <f>IF(G2340="","",IF(AND(COUNTIFS($J$18:J2340,J2340)=1,G2340&lt;&gt;""),1,""))</f>
        <v>1</v>
      </c>
      <c r="AI2340" s="28">
        <f t="shared" si="459"/>
        <v>31017966.201968145</v>
      </c>
      <c r="AJ2340" s="28">
        <f t="shared" si="460"/>
        <v>4704250.3347305888</v>
      </c>
      <c r="AK2340" s="29">
        <f t="shared" si="461"/>
        <v>0.15166211427595455</v>
      </c>
      <c r="AL2340" s="210"/>
      <c r="AM2340" s="210"/>
      <c r="AN2340" s="210"/>
      <c r="AO2340" s="210"/>
      <c r="AP2340" s="45" t="str">
        <f t="shared" si="462"/>
        <v>202211</v>
      </c>
      <c r="AQ2340" s="45" t="str">
        <f t="shared" si="463"/>
        <v>202211JPY</v>
      </c>
    </row>
    <row r="2341" spans="1:43" s="15" customFormat="1">
      <c r="A2341" s="208" t="s">
        <v>41</v>
      </c>
      <c r="B2341" s="209">
        <v>2022</v>
      </c>
      <c r="C2341" s="209">
        <v>9</v>
      </c>
      <c r="D2341" s="57" t="str">
        <f t="shared" si="466"/>
        <v>Q2</v>
      </c>
      <c r="E2341" s="208" t="s">
        <v>41</v>
      </c>
      <c r="F2341" s="209">
        <v>2022</v>
      </c>
      <c r="G2341" s="209">
        <v>11</v>
      </c>
      <c r="H2341" s="213"/>
      <c r="I2341" s="57" t="str">
        <f t="shared" si="455"/>
        <v>Q3</v>
      </c>
      <c r="J2341" s="204" t="s">
        <v>2249</v>
      </c>
      <c r="K2341" s="213" t="s">
        <v>2248</v>
      </c>
      <c r="L2341" s="210" t="s">
        <v>79</v>
      </c>
      <c r="M2341" s="208" t="s">
        <v>47</v>
      </c>
      <c r="N2341" s="208">
        <v>1</v>
      </c>
      <c r="O2341" s="208"/>
      <c r="P2341" s="57" t="str">
        <f t="shared" si="456"/>
        <v>MAIN UNIT</v>
      </c>
      <c r="Q2341" s="208" t="s">
        <v>48</v>
      </c>
      <c r="R2341" s="208" t="s">
        <v>49</v>
      </c>
      <c r="S2341" s="208" t="s">
        <v>36</v>
      </c>
      <c r="T2341" s="208" t="s">
        <v>65</v>
      </c>
      <c r="U2341" s="208" t="s">
        <v>66</v>
      </c>
      <c r="V2341" s="208" t="s">
        <v>942</v>
      </c>
      <c r="W2341" s="208" t="s">
        <v>96</v>
      </c>
      <c r="X2341" s="34">
        <v>11425308.710000001</v>
      </c>
      <c r="Y2341" s="215" t="str">
        <f t="shared" si="465"/>
        <v>1</v>
      </c>
      <c r="Z2341" s="26">
        <f t="shared" si="467"/>
        <v>11425308.710000001</v>
      </c>
      <c r="AA2341" s="208">
        <v>5.4100000000000002E-2</v>
      </c>
      <c r="AB2341" s="35">
        <f t="shared" si="464"/>
        <v>618109.20121100009</v>
      </c>
      <c r="AC2341" s="27">
        <f t="shared" si="457"/>
        <v>60883.756319283515</v>
      </c>
      <c r="AD2341" s="212">
        <v>9.8500000000000004E-2</v>
      </c>
      <c r="AE2341" s="211">
        <f t="shared" si="458"/>
        <v>0</v>
      </c>
      <c r="AF2341" s="211" t="str">
        <f>IF(AND(COUNTIFS($J$18:J2341,J2341)=1,AE2341=1),1,"")</f>
        <v/>
      </c>
      <c r="AG2341" s="211" t="str">
        <f>IF(C2341="","",IF(AND(COUNTIFS($J$18:J2341,J2341)=1,C2341&lt;&gt;""),1,""))</f>
        <v/>
      </c>
      <c r="AH2341" s="211" t="str">
        <f>IF(G2341="","",IF(AND(COUNTIFS($J$18:J2341,J2341)=1,G2341&lt;&gt;""),1,""))</f>
        <v/>
      </c>
      <c r="AI2341" s="28">
        <f t="shared" si="459"/>
        <v>31017966.201968145</v>
      </c>
      <c r="AJ2341" s="28">
        <f t="shared" si="460"/>
        <v>4704250.3347305888</v>
      </c>
      <c r="AK2341" s="29">
        <f t="shared" si="461"/>
        <v>0.15166211427595455</v>
      </c>
      <c r="AL2341" s="210"/>
      <c r="AM2341" s="210"/>
      <c r="AN2341" s="210"/>
      <c r="AO2341" s="210"/>
      <c r="AP2341" s="45" t="str">
        <f t="shared" si="462"/>
        <v>202211</v>
      </c>
      <c r="AQ2341" s="45" t="str">
        <f t="shared" si="463"/>
        <v>202211JPY</v>
      </c>
    </row>
    <row r="2342" spans="1:43" s="15" customFormat="1">
      <c r="A2342" s="208" t="s">
        <v>41</v>
      </c>
      <c r="B2342" s="209">
        <v>2022</v>
      </c>
      <c r="C2342" s="209">
        <v>9</v>
      </c>
      <c r="D2342" s="57" t="str">
        <f t="shared" si="466"/>
        <v>Q2</v>
      </c>
      <c r="E2342" s="208" t="s">
        <v>41</v>
      </c>
      <c r="F2342" s="209">
        <v>2022</v>
      </c>
      <c r="G2342" s="209">
        <v>11</v>
      </c>
      <c r="H2342" s="213"/>
      <c r="I2342" s="57" t="str">
        <f t="shared" si="455"/>
        <v>Q3</v>
      </c>
      <c r="J2342" s="204" t="s">
        <v>2249</v>
      </c>
      <c r="K2342" s="213" t="s">
        <v>2248</v>
      </c>
      <c r="L2342" s="210" t="s">
        <v>55</v>
      </c>
      <c r="M2342" s="208" t="s">
        <v>47</v>
      </c>
      <c r="N2342" s="208">
        <v>1</v>
      </c>
      <c r="O2342" s="208"/>
      <c r="P2342" s="57" t="str">
        <f t="shared" si="456"/>
        <v>MAIN UNIT</v>
      </c>
      <c r="Q2342" s="208" t="s">
        <v>48</v>
      </c>
      <c r="R2342" s="208" t="s">
        <v>49</v>
      </c>
      <c r="S2342" s="208" t="s">
        <v>36</v>
      </c>
      <c r="T2342" s="208" t="s">
        <v>65</v>
      </c>
      <c r="U2342" s="208" t="s">
        <v>66</v>
      </c>
      <c r="V2342" s="208" t="s">
        <v>942</v>
      </c>
      <c r="W2342" s="208" t="s">
        <v>96</v>
      </c>
      <c r="X2342" s="34">
        <v>7202455.29</v>
      </c>
      <c r="Y2342" s="215" t="str">
        <f t="shared" si="465"/>
        <v>1</v>
      </c>
      <c r="Z2342" s="26">
        <f t="shared" si="467"/>
        <v>7202455.29</v>
      </c>
      <c r="AA2342" s="208">
        <v>5.4100000000000002E-2</v>
      </c>
      <c r="AB2342" s="35">
        <f t="shared" si="464"/>
        <v>389652.83118899999</v>
      </c>
      <c r="AC2342" s="27">
        <f t="shared" si="457"/>
        <v>38380.803872116499</v>
      </c>
      <c r="AD2342" s="212">
        <v>9.8500000000000004E-2</v>
      </c>
      <c r="AE2342" s="211">
        <f t="shared" si="458"/>
        <v>0</v>
      </c>
      <c r="AF2342" s="211" t="str">
        <f>IF(AND(COUNTIFS($J$18:J2342,J2342)=1,AE2342=1),1,"")</f>
        <v/>
      </c>
      <c r="AG2342" s="211" t="str">
        <f>IF(C2342="","",IF(AND(COUNTIFS($J$18:J2342,J2342)=1,C2342&lt;&gt;""),1,""))</f>
        <v/>
      </c>
      <c r="AH2342" s="211" t="str">
        <f>IF(G2342="","",IF(AND(COUNTIFS($J$18:J2342,J2342)=1,G2342&lt;&gt;""),1,""))</f>
        <v/>
      </c>
      <c r="AI2342" s="28">
        <f t="shared" si="459"/>
        <v>31017966.201968145</v>
      </c>
      <c r="AJ2342" s="28">
        <f t="shared" si="460"/>
        <v>4704250.3347305888</v>
      </c>
      <c r="AK2342" s="29">
        <f t="shared" si="461"/>
        <v>0.15166211427595455</v>
      </c>
      <c r="AL2342" s="210"/>
      <c r="AM2342" s="210"/>
      <c r="AN2342" s="210"/>
      <c r="AO2342" s="210"/>
      <c r="AP2342" s="45" t="str">
        <f t="shared" si="462"/>
        <v>202211</v>
      </c>
      <c r="AQ2342" s="45" t="str">
        <f t="shared" si="463"/>
        <v>202211JPY</v>
      </c>
    </row>
    <row r="2343" spans="1:43" s="15" customFormat="1">
      <c r="A2343" s="208" t="s">
        <v>41</v>
      </c>
      <c r="B2343" s="209">
        <v>2022</v>
      </c>
      <c r="C2343" s="209">
        <v>9</v>
      </c>
      <c r="D2343" s="57" t="str">
        <f t="shared" si="466"/>
        <v>Q2</v>
      </c>
      <c r="E2343" s="208" t="s">
        <v>41</v>
      </c>
      <c r="F2343" s="209">
        <v>2022</v>
      </c>
      <c r="G2343" s="209">
        <v>11</v>
      </c>
      <c r="H2343" s="213"/>
      <c r="I2343" s="57" t="str">
        <f t="shared" si="455"/>
        <v>Q3</v>
      </c>
      <c r="J2343" s="204" t="s">
        <v>2249</v>
      </c>
      <c r="K2343" s="213" t="s">
        <v>2248</v>
      </c>
      <c r="L2343" s="210" t="s">
        <v>55</v>
      </c>
      <c r="M2343" s="208" t="s">
        <v>47</v>
      </c>
      <c r="N2343" s="208">
        <v>1</v>
      </c>
      <c r="O2343" s="208"/>
      <c r="P2343" s="57" t="str">
        <f t="shared" si="456"/>
        <v>MAIN UNIT</v>
      </c>
      <c r="Q2343" s="208" t="s">
        <v>48</v>
      </c>
      <c r="R2343" s="208" t="s">
        <v>49</v>
      </c>
      <c r="S2343" s="208" t="s">
        <v>36</v>
      </c>
      <c r="T2343" s="208" t="s">
        <v>65</v>
      </c>
      <c r="U2343" s="208" t="s">
        <v>66</v>
      </c>
      <c r="V2343" s="208" t="s">
        <v>942</v>
      </c>
      <c r="W2343" s="208" t="s">
        <v>96</v>
      </c>
      <c r="X2343" s="34">
        <v>7202455.29</v>
      </c>
      <c r="Y2343" s="215" t="str">
        <f t="shared" si="465"/>
        <v>1</v>
      </c>
      <c r="Z2343" s="26">
        <f t="shared" si="467"/>
        <v>7202455.29</v>
      </c>
      <c r="AA2343" s="208">
        <v>5.4100000000000002E-2</v>
      </c>
      <c r="AB2343" s="35">
        <f t="shared" si="464"/>
        <v>389652.83118899999</v>
      </c>
      <c r="AC2343" s="27">
        <f t="shared" si="457"/>
        <v>38380.803872116499</v>
      </c>
      <c r="AD2343" s="212">
        <v>9.8500000000000004E-2</v>
      </c>
      <c r="AE2343" s="211">
        <f t="shared" si="458"/>
        <v>0</v>
      </c>
      <c r="AF2343" s="211" t="str">
        <f>IF(AND(COUNTIFS($J$18:J2343,J2343)=1,AE2343=1),1,"")</f>
        <v/>
      </c>
      <c r="AG2343" s="211" t="str">
        <f>IF(C2343="","",IF(AND(COUNTIFS($J$18:J2343,J2343)=1,C2343&lt;&gt;""),1,""))</f>
        <v/>
      </c>
      <c r="AH2343" s="211" t="str">
        <f>IF(G2343="","",IF(AND(COUNTIFS($J$18:J2343,J2343)=1,G2343&lt;&gt;""),1,""))</f>
        <v/>
      </c>
      <c r="AI2343" s="28">
        <f t="shared" si="459"/>
        <v>31017966.201968145</v>
      </c>
      <c r="AJ2343" s="28">
        <f t="shared" si="460"/>
        <v>4704250.3347305888</v>
      </c>
      <c r="AK2343" s="29">
        <f t="shared" si="461"/>
        <v>0.15166211427595455</v>
      </c>
      <c r="AL2343" s="210"/>
      <c r="AM2343" s="210"/>
      <c r="AN2343" s="210"/>
      <c r="AO2343" s="210"/>
      <c r="AP2343" s="45" t="str">
        <f t="shared" si="462"/>
        <v>202211</v>
      </c>
      <c r="AQ2343" s="45" t="str">
        <f t="shared" si="463"/>
        <v>202211JPY</v>
      </c>
    </row>
    <row r="2344" spans="1:43" s="15" customFormat="1">
      <c r="A2344" s="208" t="s">
        <v>41</v>
      </c>
      <c r="B2344" s="209">
        <v>2022</v>
      </c>
      <c r="C2344" s="209">
        <v>10</v>
      </c>
      <c r="D2344" s="57" t="str">
        <f t="shared" si="466"/>
        <v>Q3</v>
      </c>
      <c r="E2344" s="208" t="s">
        <v>41</v>
      </c>
      <c r="F2344" s="209">
        <v>2022</v>
      </c>
      <c r="G2344" s="209">
        <v>11</v>
      </c>
      <c r="H2344" s="213"/>
      <c r="I2344" s="57" t="str">
        <f t="shared" si="455"/>
        <v>Q3</v>
      </c>
      <c r="J2344" s="204" t="s">
        <v>2250</v>
      </c>
      <c r="K2344" s="213" t="s">
        <v>2251</v>
      </c>
      <c r="L2344" s="210" t="s">
        <v>55</v>
      </c>
      <c r="M2344" s="208" t="s">
        <v>47</v>
      </c>
      <c r="N2344" s="208">
        <v>1</v>
      </c>
      <c r="O2344" s="208"/>
      <c r="P2344" s="57" t="str">
        <f t="shared" si="456"/>
        <v>MAIN UNIT</v>
      </c>
      <c r="Q2344" s="208" t="s">
        <v>56</v>
      </c>
      <c r="R2344" s="208" t="s">
        <v>49</v>
      </c>
      <c r="S2344" s="208" t="s">
        <v>39</v>
      </c>
      <c r="T2344" s="208" t="s">
        <v>130</v>
      </c>
      <c r="U2344" s="208" t="s">
        <v>1013</v>
      </c>
      <c r="V2344" s="208" t="s">
        <v>132</v>
      </c>
      <c r="W2344" s="208" t="s">
        <v>51</v>
      </c>
      <c r="X2344" s="34">
        <v>650000</v>
      </c>
      <c r="Y2344" s="215" t="str">
        <f t="shared" si="465"/>
        <v>1.13</v>
      </c>
      <c r="Z2344" s="26">
        <f t="shared" si="467"/>
        <v>650000</v>
      </c>
      <c r="AA2344" s="208">
        <v>1.08</v>
      </c>
      <c r="AB2344" s="35">
        <f t="shared" si="464"/>
        <v>621238.93805309746</v>
      </c>
      <c r="AC2344" s="27">
        <f t="shared" si="457"/>
        <v>93931.327433628336</v>
      </c>
      <c r="AD2344" s="212">
        <v>0.1512</v>
      </c>
      <c r="AE2344" s="211">
        <f t="shared" si="458"/>
        <v>1</v>
      </c>
      <c r="AF2344" s="211">
        <f>IF(AND(COUNTIFS($J$18:J2344,J2344)=1,AE2344=1),1,"")</f>
        <v>1</v>
      </c>
      <c r="AG2344" s="211">
        <f>IF(C2344="","",IF(AND(COUNTIFS($J$18:J2344,J2344)=1,C2344&lt;&gt;""),1,""))</f>
        <v>1</v>
      </c>
      <c r="AH2344" s="211">
        <f>IF(G2344="","",IF(AND(COUNTIFS($J$18:J2344,J2344)=1,G2344&lt;&gt;""),1,""))</f>
        <v>1</v>
      </c>
      <c r="AI2344" s="28">
        <f t="shared" si="459"/>
        <v>31017966.201968145</v>
      </c>
      <c r="AJ2344" s="28">
        <f t="shared" si="460"/>
        <v>4704250.3347305888</v>
      </c>
      <c r="AK2344" s="29">
        <f t="shared" si="461"/>
        <v>0.15166211427595455</v>
      </c>
      <c r="AL2344" s="210"/>
      <c r="AM2344" s="210"/>
      <c r="AN2344" s="210"/>
      <c r="AO2344" s="210"/>
      <c r="AP2344" s="45" t="str">
        <f t="shared" si="462"/>
        <v>202211</v>
      </c>
      <c r="AQ2344" s="45" t="str">
        <f t="shared" si="463"/>
        <v>202211RMB</v>
      </c>
    </row>
    <row r="2345" spans="1:43" s="15" customFormat="1">
      <c r="A2345" s="208" t="s">
        <v>41</v>
      </c>
      <c r="B2345" s="209">
        <v>2022</v>
      </c>
      <c r="C2345" s="209">
        <v>10</v>
      </c>
      <c r="D2345" s="57" t="str">
        <f t="shared" si="466"/>
        <v>Q3</v>
      </c>
      <c r="E2345" s="208" t="s">
        <v>41</v>
      </c>
      <c r="F2345" s="209">
        <v>2022</v>
      </c>
      <c r="G2345" s="209">
        <v>11</v>
      </c>
      <c r="H2345" s="213"/>
      <c r="I2345" s="57" t="str">
        <f t="shared" si="455"/>
        <v>Q3</v>
      </c>
      <c r="J2345" s="204" t="s">
        <v>2250</v>
      </c>
      <c r="K2345" s="213" t="s">
        <v>2251</v>
      </c>
      <c r="L2345" s="210" t="s">
        <v>79</v>
      </c>
      <c r="M2345" s="208" t="s">
        <v>47</v>
      </c>
      <c r="N2345" s="208">
        <v>1</v>
      </c>
      <c r="O2345" s="208"/>
      <c r="P2345" s="57" t="str">
        <f t="shared" si="456"/>
        <v>MAIN UNIT</v>
      </c>
      <c r="Q2345" s="208" t="s">
        <v>56</v>
      </c>
      <c r="R2345" s="208" t="s">
        <v>49</v>
      </c>
      <c r="S2345" s="208" t="s">
        <v>39</v>
      </c>
      <c r="T2345" s="208" t="s">
        <v>130</v>
      </c>
      <c r="U2345" s="208" t="s">
        <v>1013</v>
      </c>
      <c r="V2345" s="208" t="s">
        <v>132</v>
      </c>
      <c r="W2345" s="208" t="s">
        <v>51</v>
      </c>
      <c r="X2345" s="34">
        <v>820000</v>
      </c>
      <c r="Y2345" s="215" t="str">
        <f t="shared" si="465"/>
        <v>1.13</v>
      </c>
      <c r="Z2345" s="26">
        <f t="shared" si="467"/>
        <v>820000</v>
      </c>
      <c r="AA2345" s="208">
        <v>1.08</v>
      </c>
      <c r="AB2345" s="35">
        <f t="shared" si="464"/>
        <v>783716.81415929226</v>
      </c>
      <c r="AC2345" s="27">
        <f t="shared" si="457"/>
        <v>118497.98230088499</v>
      </c>
      <c r="AD2345" s="212">
        <v>0.1512</v>
      </c>
      <c r="AE2345" s="211">
        <f t="shared" si="458"/>
        <v>1</v>
      </c>
      <c r="AF2345" s="211" t="str">
        <f>IF(AND(COUNTIFS($J$18:J2345,J2345)=1,AE2345=1),1,"")</f>
        <v/>
      </c>
      <c r="AG2345" s="211" t="str">
        <f>IF(C2345="","",IF(AND(COUNTIFS($J$18:J2345,J2345)=1,C2345&lt;&gt;""),1,""))</f>
        <v/>
      </c>
      <c r="AH2345" s="211" t="str">
        <f>IF(G2345="","",IF(AND(COUNTIFS($J$18:J2345,J2345)=1,G2345&lt;&gt;""),1,""))</f>
        <v/>
      </c>
      <c r="AI2345" s="28">
        <f t="shared" si="459"/>
        <v>31017966.201968145</v>
      </c>
      <c r="AJ2345" s="28">
        <f t="shared" si="460"/>
        <v>4704250.3347305888</v>
      </c>
      <c r="AK2345" s="29">
        <f t="shared" si="461"/>
        <v>0.15166211427595455</v>
      </c>
      <c r="AL2345" s="210"/>
      <c r="AM2345" s="210"/>
      <c r="AN2345" s="210"/>
      <c r="AO2345" s="210"/>
      <c r="AP2345" s="45" t="str">
        <f t="shared" si="462"/>
        <v>202211</v>
      </c>
      <c r="AQ2345" s="45" t="str">
        <f t="shared" si="463"/>
        <v>202211RMB</v>
      </c>
    </row>
    <row r="2346" spans="1:43" s="15" customFormat="1">
      <c r="A2346" s="208" t="s">
        <v>41</v>
      </c>
      <c r="B2346" s="209">
        <v>2022</v>
      </c>
      <c r="C2346" s="209">
        <v>10</v>
      </c>
      <c r="D2346" s="57" t="str">
        <f t="shared" si="466"/>
        <v>Q3</v>
      </c>
      <c r="E2346" s="208" t="s">
        <v>41</v>
      </c>
      <c r="F2346" s="209">
        <v>2022</v>
      </c>
      <c r="G2346" s="209">
        <v>11</v>
      </c>
      <c r="H2346" s="213"/>
      <c r="I2346" s="57" t="str">
        <f t="shared" si="455"/>
        <v>Q3</v>
      </c>
      <c r="J2346" s="204" t="s">
        <v>2252</v>
      </c>
      <c r="K2346" s="213" t="s">
        <v>2253</v>
      </c>
      <c r="L2346" s="210" t="s">
        <v>79</v>
      </c>
      <c r="M2346" s="208" t="s">
        <v>47</v>
      </c>
      <c r="N2346" s="208">
        <v>1</v>
      </c>
      <c r="O2346" s="208"/>
      <c r="P2346" s="57" t="str">
        <f t="shared" si="456"/>
        <v>MAIN UNIT</v>
      </c>
      <c r="Q2346" s="208" t="s">
        <v>958</v>
      </c>
      <c r="R2346" s="208" t="s">
        <v>49</v>
      </c>
      <c r="S2346" s="208" t="s">
        <v>37</v>
      </c>
      <c r="T2346" s="208" t="s">
        <v>179</v>
      </c>
      <c r="U2346" s="208" t="s">
        <v>58</v>
      </c>
      <c r="V2346" s="208" t="s">
        <v>81</v>
      </c>
      <c r="W2346" s="208" t="s">
        <v>51</v>
      </c>
      <c r="X2346" s="34">
        <v>950000</v>
      </c>
      <c r="Y2346" s="215" t="str">
        <f t="shared" si="465"/>
        <v>1.13</v>
      </c>
      <c r="Z2346" s="26">
        <f t="shared" si="467"/>
        <v>950000</v>
      </c>
      <c r="AA2346" s="208">
        <v>1.08</v>
      </c>
      <c r="AB2346" s="35">
        <f t="shared" si="464"/>
        <v>907964.60176991171</v>
      </c>
      <c r="AC2346" s="27">
        <f t="shared" si="457"/>
        <v>135468.31858407083</v>
      </c>
      <c r="AD2346" s="212">
        <v>0.1492</v>
      </c>
      <c r="AE2346" s="211">
        <f t="shared" si="458"/>
        <v>1</v>
      </c>
      <c r="AF2346" s="211">
        <f>IF(AND(COUNTIFS($J$18:J2346,J2346)=1,AE2346=1),1,"")</f>
        <v>1</v>
      </c>
      <c r="AG2346" s="211">
        <f>IF(C2346="","",IF(AND(COUNTIFS($J$18:J2346,J2346)=1,C2346&lt;&gt;""),1,""))</f>
        <v>1</v>
      </c>
      <c r="AH2346" s="211">
        <f>IF(G2346="","",IF(AND(COUNTIFS($J$18:J2346,J2346)=1,G2346&lt;&gt;""),1,""))</f>
        <v>1</v>
      </c>
      <c r="AI2346" s="28">
        <f t="shared" si="459"/>
        <v>31017966.201968145</v>
      </c>
      <c r="AJ2346" s="28">
        <f t="shared" si="460"/>
        <v>4704250.3347305888</v>
      </c>
      <c r="AK2346" s="29">
        <f t="shared" si="461"/>
        <v>0.15166211427595455</v>
      </c>
      <c r="AL2346" s="210"/>
      <c r="AM2346" s="210"/>
      <c r="AN2346" s="210"/>
      <c r="AO2346" s="210"/>
      <c r="AP2346" s="45" t="str">
        <f t="shared" si="462"/>
        <v>202211</v>
      </c>
      <c r="AQ2346" s="45" t="str">
        <f t="shared" si="463"/>
        <v>202211RMB</v>
      </c>
    </row>
    <row r="2347" spans="1:43" s="15" customFormat="1">
      <c r="A2347" s="208" t="s">
        <v>41</v>
      </c>
      <c r="B2347" s="209">
        <v>2022</v>
      </c>
      <c r="C2347" s="209">
        <v>10</v>
      </c>
      <c r="D2347" s="57" t="str">
        <f t="shared" si="466"/>
        <v>Q3</v>
      </c>
      <c r="E2347" s="208" t="s">
        <v>41</v>
      </c>
      <c r="F2347" s="209">
        <v>2022</v>
      </c>
      <c r="G2347" s="209">
        <v>11</v>
      </c>
      <c r="H2347" s="213"/>
      <c r="I2347" s="57" t="str">
        <f t="shared" si="455"/>
        <v>Q3</v>
      </c>
      <c r="J2347" s="204" t="s">
        <v>2254</v>
      </c>
      <c r="K2347" s="213" t="s">
        <v>2255</v>
      </c>
      <c r="L2347" s="210" t="s">
        <v>79</v>
      </c>
      <c r="M2347" s="208" t="s">
        <v>47</v>
      </c>
      <c r="N2347" s="208">
        <v>1</v>
      </c>
      <c r="O2347" s="208"/>
      <c r="P2347" s="57" t="str">
        <f t="shared" si="456"/>
        <v>MAIN UNIT</v>
      </c>
      <c r="Q2347" s="208" t="s">
        <v>48</v>
      </c>
      <c r="R2347" s="208" t="s">
        <v>49</v>
      </c>
      <c r="S2347" s="208" t="s">
        <v>38</v>
      </c>
      <c r="T2347" s="208" t="s">
        <v>326</v>
      </c>
      <c r="U2347" s="208" t="s">
        <v>137</v>
      </c>
      <c r="V2347" s="208" t="s">
        <v>899</v>
      </c>
      <c r="W2347" s="208" t="s">
        <v>51</v>
      </c>
      <c r="X2347" s="34">
        <v>900000</v>
      </c>
      <c r="Y2347" s="215" t="str">
        <f t="shared" si="465"/>
        <v>1.13</v>
      </c>
      <c r="Z2347" s="26">
        <f t="shared" si="467"/>
        <v>900000</v>
      </c>
      <c r="AA2347" s="208">
        <v>1.08</v>
      </c>
      <c r="AB2347" s="35">
        <f t="shared" si="464"/>
        <v>860176.99115044263</v>
      </c>
      <c r="AC2347" s="27">
        <f t="shared" si="457"/>
        <v>106661.94690265489</v>
      </c>
      <c r="AD2347" s="212">
        <v>0.124</v>
      </c>
      <c r="AE2347" s="211">
        <f t="shared" si="458"/>
        <v>0</v>
      </c>
      <c r="AF2347" s="211" t="str">
        <f>IF(AND(COUNTIFS($J$18:J2347,J2347)=1,AE2347=1),1,"")</f>
        <v/>
      </c>
      <c r="AG2347" s="211">
        <f>IF(C2347="","",IF(AND(COUNTIFS($J$18:J2347,J2347)=1,C2347&lt;&gt;""),1,""))</f>
        <v>1</v>
      </c>
      <c r="AH2347" s="211">
        <f>IF(G2347="","",IF(AND(COUNTIFS($J$18:J2347,J2347)=1,G2347&lt;&gt;""),1,""))</f>
        <v>1</v>
      </c>
      <c r="AI2347" s="28">
        <f t="shared" si="459"/>
        <v>31017966.201968145</v>
      </c>
      <c r="AJ2347" s="28">
        <f t="shared" si="460"/>
        <v>4704250.3347305888</v>
      </c>
      <c r="AK2347" s="29">
        <f t="shared" si="461"/>
        <v>0.15166211427595455</v>
      </c>
      <c r="AL2347" s="210"/>
      <c r="AM2347" s="210"/>
      <c r="AN2347" s="210"/>
      <c r="AO2347" s="210"/>
      <c r="AP2347" s="45" t="str">
        <f t="shared" si="462"/>
        <v>202211</v>
      </c>
      <c r="AQ2347" s="45" t="str">
        <f t="shared" si="463"/>
        <v>202211RMB</v>
      </c>
    </row>
    <row r="2348" spans="1:43" s="15" customFormat="1">
      <c r="A2348" s="208" t="s">
        <v>41</v>
      </c>
      <c r="B2348" s="209">
        <v>2022</v>
      </c>
      <c r="C2348" s="209">
        <v>10</v>
      </c>
      <c r="D2348" s="57" t="str">
        <f t="shared" si="466"/>
        <v>Q3</v>
      </c>
      <c r="E2348" s="208" t="s">
        <v>41</v>
      </c>
      <c r="F2348" s="209">
        <v>2022</v>
      </c>
      <c r="G2348" s="209">
        <v>11</v>
      </c>
      <c r="H2348" s="213"/>
      <c r="I2348" s="57" t="str">
        <f t="shared" si="455"/>
        <v>Q3</v>
      </c>
      <c r="J2348" s="204" t="s">
        <v>2254</v>
      </c>
      <c r="K2348" s="213" t="s">
        <v>2255</v>
      </c>
      <c r="L2348" s="210" t="s">
        <v>55</v>
      </c>
      <c r="M2348" s="208" t="s">
        <v>47</v>
      </c>
      <c r="N2348" s="208">
        <v>1</v>
      </c>
      <c r="O2348" s="208"/>
      <c r="P2348" s="57" t="str">
        <f t="shared" si="456"/>
        <v>MAIN UNIT</v>
      </c>
      <c r="Q2348" s="208" t="s">
        <v>48</v>
      </c>
      <c r="R2348" s="208" t="s">
        <v>49</v>
      </c>
      <c r="S2348" s="208" t="s">
        <v>38</v>
      </c>
      <c r="T2348" s="208" t="s">
        <v>326</v>
      </c>
      <c r="U2348" s="208" t="s">
        <v>137</v>
      </c>
      <c r="V2348" s="208" t="s">
        <v>899</v>
      </c>
      <c r="W2348" s="208" t="s">
        <v>51</v>
      </c>
      <c r="X2348" s="34">
        <v>700000</v>
      </c>
      <c r="Y2348" s="215" t="str">
        <f t="shared" si="465"/>
        <v>1.13</v>
      </c>
      <c r="Z2348" s="26">
        <f t="shared" si="467"/>
        <v>700000</v>
      </c>
      <c r="AA2348" s="208">
        <v>1.08</v>
      </c>
      <c r="AB2348" s="35">
        <f t="shared" si="464"/>
        <v>669026.54867256642</v>
      </c>
      <c r="AC2348" s="27">
        <f t="shared" si="457"/>
        <v>82959.292035398234</v>
      </c>
      <c r="AD2348" s="212">
        <v>0.124</v>
      </c>
      <c r="AE2348" s="211">
        <f t="shared" si="458"/>
        <v>0</v>
      </c>
      <c r="AF2348" s="211" t="str">
        <f>IF(AND(COUNTIFS($J$18:J2348,J2348)=1,AE2348=1),1,"")</f>
        <v/>
      </c>
      <c r="AG2348" s="211" t="str">
        <f>IF(C2348="","",IF(AND(COUNTIFS($J$18:J2348,J2348)=1,C2348&lt;&gt;""),1,""))</f>
        <v/>
      </c>
      <c r="AH2348" s="211" t="str">
        <f>IF(G2348="","",IF(AND(COUNTIFS($J$18:J2348,J2348)=1,G2348&lt;&gt;""),1,""))</f>
        <v/>
      </c>
      <c r="AI2348" s="28">
        <f t="shared" si="459"/>
        <v>31017966.201968145</v>
      </c>
      <c r="AJ2348" s="28">
        <f t="shared" si="460"/>
        <v>4704250.3347305888</v>
      </c>
      <c r="AK2348" s="29">
        <f t="shared" si="461"/>
        <v>0.15166211427595455</v>
      </c>
      <c r="AL2348" s="210"/>
      <c r="AM2348" s="210"/>
      <c r="AN2348" s="210"/>
      <c r="AO2348" s="210"/>
      <c r="AP2348" s="45" t="str">
        <f t="shared" si="462"/>
        <v>202211</v>
      </c>
      <c r="AQ2348" s="45" t="str">
        <f t="shared" si="463"/>
        <v>202211RMB</v>
      </c>
    </row>
    <row r="2349" spans="1:43" s="15" customFormat="1">
      <c r="A2349" s="208" t="s">
        <v>41</v>
      </c>
      <c r="B2349" s="209">
        <v>2022</v>
      </c>
      <c r="C2349" s="209">
        <v>10</v>
      </c>
      <c r="D2349" s="57" t="str">
        <f t="shared" si="466"/>
        <v>Q3</v>
      </c>
      <c r="E2349" s="208" t="s">
        <v>41</v>
      </c>
      <c r="F2349" s="209">
        <v>2022</v>
      </c>
      <c r="G2349" s="209">
        <v>11</v>
      </c>
      <c r="H2349" s="213"/>
      <c r="I2349" s="57" t="str">
        <f t="shared" si="455"/>
        <v>Q3</v>
      </c>
      <c r="J2349" s="204" t="s">
        <v>2256</v>
      </c>
      <c r="K2349" s="213" t="s">
        <v>317</v>
      </c>
      <c r="L2349" s="210" t="s">
        <v>55</v>
      </c>
      <c r="M2349" s="208" t="s">
        <v>47</v>
      </c>
      <c r="N2349" s="208">
        <v>1</v>
      </c>
      <c r="O2349" s="208"/>
      <c r="P2349" s="57" t="str">
        <f t="shared" si="456"/>
        <v>MAIN UNIT</v>
      </c>
      <c r="Q2349" s="208" t="s">
        <v>48</v>
      </c>
      <c r="R2349" s="208" t="s">
        <v>49</v>
      </c>
      <c r="S2349" s="208" t="s">
        <v>36</v>
      </c>
      <c r="T2349" s="208" t="s">
        <v>65</v>
      </c>
      <c r="U2349" s="208" t="s">
        <v>66</v>
      </c>
      <c r="V2349" s="208" t="s">
        <v>109</v>
      </c>
      <c r="W2349" s="208" t="s">
        <v>51</v>
      </c>
      <c r="X2349" s="34">
        <v>490000</v>
      </c>
      <c r="Y2349" s="215" t="str">
        <f t="shared" si="465"/>
        <v>1.13</v>
      </c>
      <c r="Z2349" s="26">
        <f t="shared" si="467"/>
        <v>490000</v>
      </c>
      <c r="AA2349" s="208">
        <v>1.08</v>
      </c>
      <c r="AB2349" s="35">
        <f t="shared" si="464"/>
        <v>468318.58407079655</v>
      </c>
      <c r="AC2349" s="27">
        <f t="shared" si="457"/>
        <v>66688.566371681431</v>
      </c>
      <c r="AD2349" s="212">
        <v>0.1424</v>
      </c>
      <c r="AE2349" s="211">
        <f t="shared" si="458"/>
        <v>0</v>
      </c>
      <c r="AF2349" s="211" t="str">
        <f>IF(AND(COUNTIFS($J$18:J2349,J2349)=1,AE2349=1),1,"")</f>
        <v/>
      </c>
      <c r="AG2349" s="211">
        <f>IF(C2349="","",IF(AND(COUNTIFS($J$18:J2349,J2349)=1,C2349&lt;&gt;""),1,""))</f>
        <v>1</v>
      </c>
      <c r="AH2349" s="211">
        <f>IF(G2349="","",IF(AND(COUNTIFS($J$18:J2349,J2349)=1,G2349&lt;&gt;""),1,""))</f>
        <v>1</v>
      </c>
      <c r="AI2349" s="28">
        <f t="shared" si="459"/>
        <v>31017966.201968145</v>
      </c>
      <c r="AJ2349" s="28">
        <f t="shared" si="460"/>
        <v>4704250.3347305888</v>
      </c>
      <c r="AK2349" s="29">
        <f t="shared" si="461"/>
        <v>0.15166211427595455</v>
      </c>
      <c r="AL2349" s="210"/>
      <c r="AM2349" s="210"/>
      <c r="AN2349" s="210"/>
      <c r="AO2349" s="210"/>
      <c r="AP2349" s="45" t="str">
        <f t="shared" si="462"/>
        <v>202211</v>
      </c>
      <c r="AQ2349" s="45" t="str">
        <f t="shared" si="463"/>
        <v>202211RMB</v>
      </c>
    </row>
    <row r="2350" spans="1:43" s="15" customFormat="1">
      <c r="A2350" s="208" t="s">
        <v>41</v>
      </c>
      <c r="B2350" s="209">
        <v>2022</v>
      </c>
      <c r="C2350" s="209">
        <v>10</v>
      </c>
      <c r="D2350" s="57" t="str">
        <f t="shared" si="466"/>
        <v>Q3</v>
      </c>
      <c r="E2350" s="208" t="s">
        <v>41</v>
      </c>
      <c r="F2350" s="209">
        <v>2022</v>
      </c>
      <c r="G2350" s="209">
        <v>11</v>
      </c>
      <c r="H2350" s="213"/>
      <c r="I2350" s="57" t="str">
        <f t="shared" si="455"/>
        <v>Q3</v>
      </c>
      <c r="J2350" s="204" t="s">
        <v>2257</v>
      </c>
      <c r="K2350" s="213" t="s">
        <v>2258</v>
      </c>
      <c r="L2350" s="210" t="s">
        <v>79</v>
      </c>
      <c r="M2350" s="208" t="s">
        <v>47</v>
      </c>
      <c r="N2350" s="208">
        <v>1</v>
      </c>
      <c r="O2350" s="208"/>
      <c r="P2350" s="57" t="str">
        <f t="shared" si="456"/>
        <v>MAIN UNIT</v>
      </c>
      <c r="Q2350" s="208" t="s">
        <v>48</v>
      </c>
      <c r="R2350" s="208" t="s">
        <v>49</v>
      </c>
      <c r="S2350" s="208" t="s">
        <v>36</v>
      </c>
      <c r="T2350" s="208" t="s">
        <v>65</v>
      </c>
      <c r="U2350" s="208" t="s">
        <v>66</v>
      </c>
      <c r="V2350" s="208" t="s">
        <v>1343</v>
      </c>
      <c r="W2350" s="208" t="s">
        <v>51</v>
      </c>
      <c r="X2350" s="34">
        <v>840000</v>
      </c>
      <c r="Y2350" s="215" t="str">
        <f t="shared" si="465"/>
        <v>1.13</v>
      </c>
      <c r="Z2350" s="26">
        <f t="shared" si="467"/>
        <v>840000</v>
      </c>
      <c r="AA2350" s="208">
        <v>1.08</v>
      </c>
      <c r="AB2350" s="35">
        <f t="shared" si="464"/>
        <v>802831.85840707971</v>
      </c>
      <c r="AC2350" s="27">
        <f t="shared" si="457"/>
        <v>77954.973451327445</v>
      </c>
      <c r="AD2350" s="212">
        <v>9.7100000000000006E-2</v>
      </c>
      <c r="AE2350" s="211">
        <f t="shared" si="458"/>
        <v>0</v>
      </c>
      <c r="AF2350" s="211" t="str">
        <f>IF(AND(COUNTIFS($J$18:J2350,J2350)=1,AE2350=1),1,"")</f>
        <v/>
      </c>
      <c r="AG2350" s="211">
        <f>IF(C2350="","",IF(AND(COUNTIFS($J$18:J2350,J2350)=1,C2350&lt;&gt;""),1,""))</f>
        <v>1</v>
      </c>
      <c r="AH2350" s="211">
        <f>IF(G2350="","",IF(AND(COUNTIFS($J$18:J2350,J2350)=1,G2350&lt;&gt;""),1,""))</f>
        <v>1</v>
      </c>
      <c r="AI2350" s="28">
        <f t="shared" si="459"/>
        <v>31017966.201968145</v>
      </c>
      <c r="AJ2350" s="28">
        <f t="shared" si="460"/>
        <v>4704250.3347305888</v>
      </c>
      <c r="AK2350" s="29">
        <f t="shared" si="461"/>
        <v>0.15166211427595455</v>
      </c>
      <c r="AL2350" s="210"/>
      <c r="AM2350" s="210"/>
      <c r="AN2350" s="210"/>
      <c r="AO2350" s="210"/>
      <c r="AP2350" s="45" t="str">
        <f t="shared" si="462"/>
        <v>202211</v>
      </c>
      <c r="AQ2350" s="45" t="str">
        <f t="shared" si="463"/>
        <v>202211RMB</v>
      </c>
    </row>
    <row r="2351" spans="1:43" s="15" customFormat="1">
      <c r="A2351" s="208" t="s">
        <v>41</v>
      </c>
      <c r="B2351" s="209">
        <v>2022</v>
      </c>
      <c r="C2351" s="209">
        <v>11</v>
      </c>
      <c r="D2351" s="57" t="str">
        <f t="shared" si="466"/>
        <v>Q3</v>
      </c>
      <c r="E2351" s="208" t="s">
        <v>41</v>
      </c>
      <c r="F2351" s="209">
        <v>2022</v>
      </c>
      <c r="G2351" s="209">
        <v>11</v>
      </c>
      <c r="H2351" s="213"/>
      <c r="I2351" s="57" t="str">
        <f t="shared" si="455"/>
        <v>Q3</v>
      </c>
      <c r="J2351" s="204" t="s">
        <v>2259</v>
      </c>
      <c r="K2351" s="213" t="s">
        <v>2260</v>
      </c>
      <c r="L2351" s="210" t="s">
        <v>55</v>
      </c>
      <c r="M2351" s="208" t="s">
        <v>47</v>
      </c>
      <c r="N2351" s="208">
        <v>1</v>
      </c>
      <c r="O2351" s="208"/>
      <c r="P2351" s="57" t="str">
        <f t="shared" si="456"/>
        <v>MAIN UNIT</v>
      </c>
      <c r="Q2351" s="208" t="s">
        <v>48</v>
      </c>
      <c r="R2351" s="208" t="s">
        <v>49</v>
      </c>
      <c r="S2351" s="208" t="s">
        <v>38</v>
      </c>
      <c r="T2351" s="208" t="s">
        <v>136</v>
      </c>
      <c r="U2351" s="208" t="s">
        <v>137</v>
      </c>
      <c r="V2351" s="208" t="s">
        <v>480</v>
      </c>
      <c r="W2351" s="208" t="s">
        <v>51</v>
      </c>
      <c r="X2351" s="34">
        <v>704000</v>
      </c>
      <c r="Y2351" s="215" t="str">
        <f t="shared" si="465"/>
        <v>1.13</v>
      </c>
      <c r="Z2351" s="26">
        <f t="shared" si="467"/>
        <v>704000</v>
      </c>
      <c r="AA2351" s="208">
        <v>1.08</v>
      </c>
      <c r="AB2351" s="35">
        <f t="shared" si="464"/>
        <v>672849.55752212403</v>
      </c>
      <c r="AC2351" s="27">
        <f t="shared" si="457"/>
        <v>72802.322123893828</v>
      </c>
      <c r="AD2351" s="212">
        <v>0.1082</v>
      </c>
      <c r="AE2351" s="211">
        <f t="shared" si="458"/>
        <v>0</v>
      </c>
      <c r="AF2351" s="211" t="str">
        <f>IF(AND(COUNTIFS($J$18:J2351,J2351)=1,AE2351=1),1,"")</f>
        <v/>
      </c>
      <c r="AG2351" s="211">
        <f>IF(C2351="","",IF(AND(COUNTIFS($J$18:J2351,J2351)=1,C2351&lt;&gt;""),1,""))</f>
        <v>1</v>
      </c>
      <c r="AH2351" s="211">
        <f>IF(G2351="","",IF(AND(COUNTIFS($J$18:J2351,J2351)=1,G2351&lt;&gt;""),1,""))</f>
        <v>1</v>
      </c>
      <c r="AI2351" s="28">
        <f t="shared" si="459"/>
        <v>31017966.201968145</v>
      </c>
      <c r="AJ2351" s="28">
        <f t="shared" si="460"/>
        <v>4704250.3347305888</v>
      </c>
      <c r="AK2351" s="29">
        <f t="shared" si="461"/>
        <v>0.15166211427595455</v>
      </c>
      <c r="AL2351" s="210"/>
      <c r="AM2351" s="210"/>
      <c r="AN2351" s="210"/>
      <c r="AO2351" s="210"/>
      <c r="AP2351" s="45" t="str">
        <f t="shared" si="462"/>
        <v>202211</v>
      </c>
      <c r="AQ2351" s="45" t="str">
        <f t="shared" si="463"/>
        <v>202211RMB</v>
      </c>
    </row>
    <row r="2352" spans="1:43" s="15" customFormat="1">
      <c r="A2352" s="208" t="s">
        <v>41</v>
      </c>
      <c r="B2352" s="209">
        <v>2022</v>
      </c>
      <c r="C2352" s="209">
        <v>11</v>
      </c>
      <c r="D2352" s="57" t="str">
        <f t="shared" si="466"/>
        <v>Q3</v>
      </c>
      <c r="E2352" s="208" t="s">
        <v>41</v>
      </c>
      <c r="F2352" s="209">
        <v>2022</v>
      </c>
      <c r="G2352" s="209">
        <v>11</v>
      </c>
      <c r="H2352" s="213"/>
      <c r="I2352" s="57" t="str">
        <f t="shared" si="455"/>
        <v>Q3</v>
      </c>
      <c r="J2352" s="204" t="s">
        <v>2261</v>
      </c>
      <c r="K2352" s="213" t="s">
        <v>2262</v>
      </c>
      <c r="L2352" s="210" t="s">
        <v>55</v>
      </c>
      <c r="M2352" s="208" t="s">
        <v>47</v>
      </c>
      <c r="N2352" s="208">
        <v>1</v>
      </c>
      <c r="O2352" s="208"/>
      <c r="P2352" s="57" t="str">
        <f t="shared" si="456"/>
        <v>MAIN UNIT</v>
      </c>
      <c r="Q2352" s="208" t="s">
        <v>56</v>
      </c>
      <c r="R2352" s="208" t="s">
        <v>49</v>
      </c>
      <c r="S2352" s="208" t="s">
        <v>38</v>
      </c>
      <c r="T2352" s="208" t="s">
        <v>326</v>
      </c>
      <c r="U2352" s="208" t="s">
        <v>137</v>
      </c>
      <c r="V2352" s="208" t="s">
        <v>899</v>
      </c>
      <c r="W2352" s="208" t="s">
        <v>51</v>
      </c>
      <c r="X2352" s="34">
        <v>606500</v>
      </c>
      <c r="Y2352" s="215" t="str">
        <f t="shared" si="465"/>
        <v>1.13</v>
      </c>
      <c r="Z2352" s="26">
        <f t="shared" si="467"/>
        <v>606500</v>
      </c>
      <c r="AA2352" s="208">
        <v>1.08</v>
      </c>
      <c r="AB2352" s="35">
        <f t="shared" si="464"/>
        <v>579663.71681415942</v>
      </c>
      <c r="AC2352" s="27">
        <f t="shared" si="457"/>
        <v>51474.138053097362</v>
      </c>
      <c r="AD2352" s="212">
        <v>8.8800000000000004E-2</v>
      </c>
      <c r="AE2352" s="211">
        <f t="shared" si="458"/>
        <v>1</v>
      </c>
      <c r="AF2352" s="211">
        <f>IF(AND(COUNTIFS($J$18:J2352,J2352)=1,AE2352=1),1,"")</f>
        <v>1</v>
      </c>
      <c r="AG2352" s="211">
        <f>IF(C2352="","",IF(AND(COUNTIFS($J$18:J2352,J2352)=1,C2352&lt;&gt;""),1,""))</f>
        <v>1</v>
      </c>
      <c r="AH2352" s="211">
        <f>IF(G2352="","",IF(AND(COUNTIFS($J$18:J2352,J2352)=1,G2352&lt;&gt;""),1,""))</f>
        <v>1</v>
      </c>
      <c r="AI2352" s="28">
        <f t="shared" si="459"/>
        <v>31017966.201968145</v>
      </c>
      <c r="AJ2352" s="28">
        <f t="shared" si="460"/>
        <v>4704250.3347305888</v>
      </c>
      <c r="AK2352" s="29">
        <f t="shared" si="461"/>
        <v>0.15166211427595455</v>
      </c>
      <c r="AL2352" s="210"/>
      <c r="AM2352" s="210"/>
      <c r="AN2352" s="210"/>
      <c r="AO2352" s="210"/>
      <c r="AP2352" s="45" t="str">
        <f t="shared" si="462"/>
        <v>202211</v>
      </c>
      <c r="AQ2352" s="45" t="str">
        <f t="shared" si="463"/>
        <v>202211RMB</v>
      </c>
    </row>
    <row r="2353" spans="1:43" s="15" customFormat="1">
      <c r="A2353" s="208" t="s">
        <v>41</v>
      </c>
      <c r="B2353" s="209">
        <v>2022</v>
      </c>
      <c r="C2353" s="209">
        <v>11</v>
      </c>
      <c r="D2353" s="57" t="str">
        <f t="shared" si="466"/>
        <v>Q3</v>
      </c>
      <c r="E2353" s="208" t="s">
        <v>41</v>
      </c>
      <c r="F2353" s="209">
        <v>2022</v>
      </c>
      <c r="G2353" s="209">
        <v>11</v>
      </c>
      <c r="H2353" s="213"/>
      <c r="I2353" s="57" t="str">
        <f t="shared" si="455"/>
        <v>Q3</v>
      </c>
      <c r="J2353" s="204" t="s">
        <v>2261</v>
      </c>
      <c r="K2353" s="213" t="s">
        <v>2262</v>
      </c>
      <c r="L2353" s="210" t="s">
        <v>55</v>
      </c>
      <c r="M2353" s="208" t="s">
        <v>47</v>
      </c>
      <c r="N2353" s="208">
        <v>1</v>
      </c>
      <c r="O2353" s="208"/>
      <c r="P2353" s="57" t="str">
        <f t="shared" si="456"/>
        <v>MAIN UNIT</v>
      </c>
      <c r="Q2353" s="208" t="s">
        <v>56</v>
      </c>
      <c r="R2353" s="208" t="s">
        <v>49</v>
      </c>
      <c r="S2353" s="208" t="s">
        <v>38</v>
      </c>
      <c r="T2353" s="208" t="s">
        <v>326</v>
      </c>
      <c r="U2353" s="208" t="s">
        <v>137</v>
      </c>
      <c r="V2353" s="208" t="s">
        <v>899</v>
      </c>
      <c r="W2353" s="208" t="s">
        <v>51</v>
      </c>
      <c r="X2353" s="34">
        <v>606500</v>
      </c>
      <c r="Y2353" s="215" t="str">
        <f t="shared" si="465"/>
        <v>1.13</v>
      </c>
      <c r="Z2353" s="26">
        <f t="shared" si="467"/>
        <v>606500</v>
      </c>
      <c r="AA2353" s="208">
        <v>1.08</v>
      </c>
      <c r="AB2353" s="35">
        <f t="shared" si="464"/>
        <v>579663.71681415942</v>
      </c>
      <c r="AC2353" s="27">
        <f t="shared" si="457"/>
        <v>51474.138053097362</v>
      </c>
      <c r="AD2353" s="212">
        <v>8.8800000000000004E-2</v>
      </c>
      <c r="AE2353" s="211">
        <f t="shared" si="458"/>
        <v>1</v>
      </c>
      <c r="AF2353" s="211" t="str">
        <f>IF(AND(COUNTIFS($J$18:J2353,J2353)=1,AE2353=1),1,"")</f>
        <v/>
      </c>
      <c r="AG2353" s="211" t="str">
        <f>IF(C2353="","",IF(AND(COUNTIFS($J$18:J2353,J2353)=1,C2353&lt;&gt;""),1,""))</f>
        <v/>
      </c>
      <c r="AH2353" s="211" t="str">
        <f>IF(G2353="","",IF(AND(COUNTIFS($J$18:J2353,J2353)=1,G2353&lt;&gt;""),1,""))</f>
        <v/>
      </c>
      <c r="AI2353" s="28">
        <f t="shared" si="459"/>
        <v>31017966.201968145</v>
      </c>
      <c r="AJ2353" s="28">
        <f t="shared" si="460"/>
        <v>4704250.3347305888</v>
      </c>
      <c r="AK2353" s="29">
        <f t="shared" si="461"/>
        <v>0.15166211427595455</v>
      </c>
      <c r="AL2353" s="210"/>
      <c r="AM2353" s="210"/>
      <c r="AN2353" s="210"/>
      <c r="AO2353" s="210"/>
      <c r="AP2353" s="45" t="str">
        <f t="shared" si="462"/>
        <v>202211</v>
      </c>
      <c r="AQ2353" s="45" t="str">
        <f t="shared" si="463"/>
        <v>202211RMB</v>
      </c>
    </row>
    <row r="2354" spans="1:43" s="15" customFormat="1">
      <c r="A2354" s="208" t="s">
        <v>41</v>
      </c>
      <c r="B2354" s="209">
        <v>2022</v>
      </c>
      <c r="C2354" s="209">
        <v>11</v>
      </c>
      <c r="D2354" s="57" t="str">
        <f t="shared" si="466"/>
        <v>Q3</v>
      </c>
      <c r="E2354" s="208" t="s">
        <v>41</v>
      </c>
      <c r="F2354" s="209">
        <v>2022</v>
      </c>
      <c r="G2354" s="209">
        <v>11</v>
      </c>
      <c r="H2354" s="213"/>
      <c r="I2354" s="57" t="str">
        <f t="shared" si="455"/>
        <v>Q3</v>
      </c>
      <c r="J2354" s="204" t="s">
        <v>2263</v>
      </c>
      <c r="K2354" s="213" t="s">
        <v>1833</v>
      </c>
      <c r="L2354" s="210" t="s">
        <v>79</v>
      </c>
      <c r="M2354" s="208" t="s">
        <v>47</v>
      </c>
      <c r="N2354" s="208">
        <v>1</v>
      </c>
      <c r="O2354" s="208"/>
      <c r="P2354" s="57" t="str">
        <f t="shared" si="456"/>
        <v>MAIN UNIT</v>
      </c>
      <c r="Q2354" s="208" t="s">
        <v>48</v>
      </c>
      <c r="R2354" s="208" t="s">
        <v>49</v>
      </c>
      <c r="S2354" s="208" t="s">
        <v>36</v>
      </c>
      <c r="T2354" s="208" t="s">
        <v>65</v>
      </c>
      <c r="U2354" s="208" t="s">
        <v>66</v>
      </c>
      <c r="V2354" s="208" t="s">
        <v>119</v>
      </c>
      <c r="W2354" s="208" t="s">
        <v>51</v>
      </c>
      <c r="X2354" s="34">
        <v>1375000</v>
      </c>
      <c r="Y2354" s="215" t="str">
        <f t="shared" si="465"/>
        <v>1.13</v>
      </c>
      <c r="Z2354" s="26">
        <f t="shared" si="467"/>
        <v>1375000</v>
      </c>
      <c r="AA2354" s="208">
        <v>1.08</v>
      </c>
      <c r="AB2354" s="35">
        <f t="shared" si="464"/>
        <v>1314159.2920353985</v>
      </c>
      <c r="AC2354" s="27">
        <f t="shared" si="457"/>
        <v>146003.09734513279</v>
      </c>
      <c r="AD2354" s="212">
        <v>0.1111</v>
      </c>
      <c r="AE2354" s="211">
        <f t="shared" si="458"/>
        <v>0</v>
      </c>
      <c r="AF2354" s="211" t="str">
        <f>IF(AND(COUNTIFS($J$18:J2354,J2354)=1,AE2354=1),1,"")</f>
        <v/>
      </c>
      <c r="AG2354" s="211">
        <f>IF(C2354="","",IF(AND(COUNTIFS($J$18:J2354,J2354)=1,C2354&lt;&gt;""),1,""))</f>
        <v>1</v>
      </c>
      <c r="AH2354" s="211">
        <f>IF(G2354="","",IF(AND(COUNTIFS($J$18:J2354,J2354)=1,G2354&lt;&gt;""),1,""))</f>
        <v>1</v>
      </c>
      <c r="AI2354" s="28">
        <f t="shared" si="459"/>
        <v>31017966.201968145</v>
      </c>
      <c r="AJ2354" s="28">
        <f t="shared" si="460"/>
        <v>4704250.3347305888</v>
      </c>
      <c r="AK2354" s="29">
        <f t="shared" si="461"/>
        <v>0.15166211427595455</v>
      </c>
      <c r="AL2354" s="210"/>
      <c r="AM2354" s="210"/>
      <c r="AN2354" s="210"/>
      <c r="AO2354" s="210"/>
      <c r="AP2354" s="45" t="str">
        <f t="shared" si="462"/>
        <v>202211</v>
      </c>
      <c r="AQ2354" s="45" t="str">
        <f t="shared" si="463"/>
        <v>202211RMB</v>
      </c>
    </row>
    <row r="2355" spans="1:43" s="15" customFormat="1">
      <c r="A2355" s="208" t="s">
        <v>41</v>
      </c>
      <c r="B2355" s="209">
        <v>2022</v>
      </c>
      <c r="C2355" s="209">
        <v>11</v>
      </c>
      <c r="D2355" s="57" t="str">
        <f t="shared" si="466"/>
        <v>Q3</v>
      </c>
      <c r="E2355" s="208" t="s">
        <v>41</v>
      </c>
      <c r="F2355" s="209">
        <v>2022</v>
      </c>
      <c r="G2355" s="209">
        <v>11</v>
      </c>
      <c r="H2355" s="213"/>
      <c r="I2355" s="57" t="str">
        <f t="shared" si="455"/>
        <v>Q3</v>
      </c>
      <c r="J2355" s="204" t="s">
        <v>2263</v>
      </c>
      <c r="K2355" s="213" t="s">
        <v>1833</v>
      </c>
      <c r="L2355" s="210" t="s">
        <v>79</v>
      </c>
      <c r="M2355" s="208" t="s">
        <v>47</v>
      </c>
      <c r="N2355" s="208">
        <v>1</v>
      </c>
      <c r="O2355" s="208"/>
      <c r="P2355" s="57" t="str">
        <f t="shared" si="456"/>
        <v>MAIN UNIT</v>
      </c>
      <c r="Q2355" s="208" t="s">
        <v>48</v>
      </c>
      <c r="R2355" s="208" t="s">
        <v>49</v>
      </c>
      <c r="S2355" s="208" t="s">
        <v>36</v>
      </c>
      <c r="T2355" s="208" t="s">
        <v>65</v>
      </c>
      <c r="U2355" s="208" t="s">
        <v>66</v>
      </c>
      <c r="V2355" s="208" t="s">
        <v>119</v>
      </c>
      <c r="W2355" s="208" t="s">
        <v>51</v>
      </c>
      <c r="X2355" s="34">
        <v>1375000</v>
      </c>
      <c r="Y2355" s="215" t="str">
        <f t="shared" si="465"/>
        <v>1.13</v>
      </c>
      <c r="Z2355" s="26">
        <f t="shared" si="467"/>
        <v>1375000</v>
      </c>
      <c r="AA2355" s="208">
        <v>1.08</v>
      </c>
      <c r="AB2355" s="35">
        <f t="shared" si="464"/>
        <v>1314159.2920353985</v>
      </c>
      <c r="AC2355" s="27">
        <f t="shared" si="457"/>
        <v>146003.09734513279</v>
      </c>
      <c r="AD2355" s="212">
        <v>0.1111</v>
      </c>
      <c r="AE2355" s="211">
        <f t="shared" si="458"/>
        <v>0</v>
      </c>
      <c r="AF2355" s="211" t="str">
        <f>IF(AND(COUNTIFS($J$18:J2355,J2355)=1,AE2355=1),1,"")</f>
        <v/>
      </c>
      <c r="AG2355" s="211" t="str">
        <f>IF(C2355="","",IF(AND(COUNTIFS($J$18:J2355,J2355)=1,C2355&lt;&gt;""),1,""))</f>
        <v/>
      </c>
      <c r="AH2355" s="211" t="str">
        <f>IF(G2355="","",IF(AND(COUNTIFS($J$18:J2355,J2355)=1,G2355&lt;&gt;""),1,""))</f>
        <v/>
      </c>
      <c r="AI2355" s="28">
        <f t="shared" si="459"/>
        <v>31017966.201968145</v>
      </c>
      <c r="AJ2355" s="28">
        <f t="shared" si="460"/>
        <v>4704250.3347305888</v>
      </c>
      <c r="AK2355" s="29">
        <f t="shared" si="461"/>
        <v>0.15166211427595455</v>
      </c>
      <c r="AL2355" s="210"/>
      <c r="AM2355" s="210"/>
      <c r="AN2355" s="210"/>
      <c r="AO2355" s="210"/>
      <c r="AP2355" s="45" t="str">
        <f t="shared" si="462"/>
        <v>202211</v>
      </c>
      <c r="AQ2355" s="45" t="str">
        <f t="shared" si="463"/>
        <v>202211RMB</v>
      </c>
    </row>
    <row r="2356" spans="1:43" s="15" customFormat="1">
      <c r="A2356" s="208" t="s">
        <v>41</v>
      </c>
      <c r="B2356" s="209">
        <v>2022</v>
      </c>
      <c r="C2356" s="209">
        <v>11</v>
      </c>
      <c r="D2356" s="57" t="str">
        <f t="shared" si="466"/>
        <v>Q3</v>
      </c>
      <c r="E2356" s="208" t="s">
        <v>41</v>
      </c>
      <c r="F2356" s="209">
        <v>2022</v>
      </c>
      <c r="G2356" s="209">
        <v>11</v>
      </c>
      <c r="H2356" s="213"/>
      <c r="I2356" s="57" t="str">
        <f t="shared" si="455"/>
        <v>Q3</v>
      </c>
      <c r="J2356" s="204" t="s">
        <v>2264</v>
      </c>
      <c r="K2356" s="213" t="s">
        <v>1535</v>
      </c>
      <c r="L2356" s="210" t="s">
        <v>79</v>
      </c>
      <c r="M2356" s="208" t="s">
        <v>47</v>
      </c>
      <c r="N2356" s="208">
        <v>1</v>
      </c>
      <c r="O2356" s="208"/>
      <c r="P2356" s="57" t="str">
        <f t="shared" si="456"/>
        <v>MAIN UNIT</v>
      </c>
      <c r="Q2356" s="208" t="s">
        <v>48</v>
      </c>
      <c r="R2356" s="208" t="s">
        <v>49</v>
      </c>
      <c r="S2356" s="208" t="s">
        <v>36</v>
      </c>
      <c r="T2356" s="208" t="s">
        <v>65</v>
      </c>
      <c r="U2356" s="208" t="s">
        <v>66</v>
      </c>
      <c r="V2356" s="208" t="s">
        <v>99</v>
      </c>
      <c r="W2356" s="208" t="s">
        <v>51</v>
      </c>
      <c r="X2356" s="34">
        <v>720000</v>
      </c>
      <c r="Y2356" s="215" t="str">
        <f t="shared" si="465"/>
        <v>1.13</v>
      </c>
      <c r="Z2356" s="26">
        <f t="shared" si="467"/>
        <v>720000</v>
      </c>
      <c r="AA2356" s="208">
        <v>1.08</v>
      </c>
      <c r="AB2356" s="35">
        <f t="shared" si="464"/>
        <v>688141.5929203541</v>
      </c>
      <c r="AC2356" s="27">
        <f t="shared" si="457"/>
        <v>74938.619469026555</v>
      </c>
      <c r="AD2356" s="212">
        <v>0.1089</v>
      </c>
      <c r="AE2356" s="211">
        <f t="shared" si="458"/>
        <v>0</v>
      </c>
      <c r="AF2356" s="211" t="str">
        <f>IF(AND(COUNTIFS($J$18:J2356,J2356)=1,AE2356=1),1,"")</f>
        <v/>
      </c>
      <c r="AG2356" s="211">
        <f>IF(C2356="","",IF(AND(COUNTIFS($J$18:J2356,J2356)=1,C2356&lt;&gt;""),1,""))</f>
        <v>1</v>
      </c>
      <c r="AH2356" s="211">
        <f>IF(G2356="","",IF(AND(COUNTIFS($J$18:J2356,J2356)=1,G2356&lt;&gt;""),1,""))</f>
        <v>1</v>
      </c>
      <c r="AI2356" s="28">
        <f t="shared" si="459"/>
        <v>31017966.201968145</v>
      </c>
      <c r="AJ2356" s="28">
        <f t="shared" si="460"/>
        <v>4704250.3347305888</v>
      </c>
      <c r="AK2356" s="29">
        <f t="shared" si="461"/>
        <v>0.15166211427595455</v>
      </c>
      <c r="AL2356" s="210"/>
      <c r="AM2356" s="210"/>
      <c r="AN2356" s="210"/>
      <c r="AO2356" s="210"/>
      <c r="AP2356" s="45" t="str">
        <f t="shared" si="462"/>
        <v>202211</v>
      </c>
      <c r="AQ2356" s="45" t="str">
        <f t="shared" si="463"/>
        <v>202211RMB</v>
      </c>
    </row>
    <row r="2357" spans="1:43" s="15" customFormat="1">
      <c r="A2357" s="208" t="s">
        <v>41</v>
      </c>
      <c r="B2357" s="209">
        <v>2022</v>
      </c>
      <c r="C2357" s="209">
        <v>11</v>
      </c>
      <c r="D2357" s="57" t="str">
        <f t="shared" si="466"/>
        <v>Q3</v>
      </c>
      <c r="E2357" s="208" t="s">
        <v>41</v>
      </c>
      <c r="F2357" s="209">
        <v>2022</v>
      </c>
      <c r="G2357" s="209">
        <v>11</v>
      </c>
      <c r="H2357" s="213"/>
      <c r="I2357" s="57" t="str">
        <f t="shared" si="455"/>
        <v>Q3</v>
      </c>
      <c r="J2357" s="204" t="s">
        <v>2265</v>
      </c>
      <c r="K2357" s="213" t="s">
        <v>1486</v>
      </c>
      <c r="L2357" s="210" t="s">
        <v>79</v>
      </c>
      <c r="M2357" s="208" t="s">
        <v>47</v>
      </c>
      <c r="N2357" s="208">
        <v>1</v>
      </c>
      <c r="O2357" s="208"/>
      <c r="P2357" s="57" t="str">
        <f t="shared" si="456"/>
        <v>MAIN UNIT</v>
      </c>
      <c r="Q2357" s="208" t="s">
        <v>48</v>
      </c>
      <c r="R2357" s="208" t="s">
        <v>49</v>
      </c>
      <c r="S2357" s="208" t="s">
        <v>36</v>
      </c>
      <c r="T2357" s="208" t="s">
        <v>65</v>
      </c>
      <c r="U2357" s="208" t="s">
        <v>66</v>
      </c>
      <c r="V2357" s="208" t="s">
        <v>109</v>
      </c>
      <c r="W2357" s="208" t="s">
        <v>51</v>
      </c>
      <c r="X2357" s="34">
        <v>1000000</v>
      </c>
      <c r="Y2357" s="215" t="str">
        <f t="shared" si="465"/>
        <v>1.13</v>
      </c>
      <c r="Z2357" s="26">
        <f t="shared" si="467"/>
        <v>1000000</v>
      </c>
      <c r="AA2357" s="208">
        <v>1.08</v>
      </c>
      <c r="AB2357" s="35">
        <f t="shared" si="464"/>
        <v>955752.21238938067</v>
      </c>
      <c r="AC2357" s="27">
        <f t="shared" si="457"/>
        <v>117461.94690265488</v>
      </c>
      <c r="AD2357" s="212">
        <v>0.1229</v>
      </c>
      <c r="AE2357" s="211">
        <f t="shared" si="458"/>
        <v>0</v>
      </c>
      <c r="AF2357" s="211" t="str">
        <f>IF(AND(COUNTIFS($J$18:J2357,J2357)=1,AE2357=1),1,"")</f>
        <v/>
      </c>
      <c r="AG2357" s="211">
        <f>IF(C2357="","",IF(AND(COUNTIFS($J$18:J2357,J2357)=1,C2357&lt;&gt;""),1,""))</f>
        <v>1</v>
      </c>
      <c r="AH2357" s="211">
        <f>IF(G2357="","",IF(AND(COUNTIFS($J$18:J2357,J2357)=1,G2357&lt;&gt;""),1,""))</f>
        <v>1</v>
      </c>
      <c r="AI2357" s="28">
        <f t="shared" si="459"/>
        <v>31017966.201968145</v>
      </c>
      <c r="AJ2357" s="28">
        <f t="shared" si="460"/>
        <v>4704250.3347305888</v>
      </c>
      <c r="AK2357" s="29">
        <f t="shared" si="461"/>
        <v>0.15166211427595455</v>
      </c>
      <c r="AL2357" s="210"/>
      <c r="AM2357" s="210"/>
      <c r="AN2357" s="210"/>
      <c r="AO2357" s="210"/>
      <c r="AP2357" s="45" t="str">
        <f t="shared" si="462"/>
        <v>202211</v>
      </c>
      <c r="AQ2357" s="45" t="str">
        <f t="shared" si="463"/>
        <v>202211RMB</v>
      </c>
    </row>
    <row r="2358" spans="1:43" s="15" customFormat="1">
      <c r="A2358" s="208" t="s">
        <v>41</v>
      </c>
      <c r="B2358" s="209">
        <v>2022</v>
      </c>
      <c r="C2358" s="209">
        <v>11</v>
      </c>
      <c r="D2358" s="57" t="str">
        <f t="shared" si="466"/>
        <v>Q3</v>
      </c>
      <c r="E2358" s="208" t="s">
        <v>41</v>
      </c>
      <c r="F2358" s="209">
        <v>2022</v>
      </c>
      <c r="G2358" s="209">
        <v>11</v>
      </c>
      <c r="H2358" s="213"/>
      <c r="I2358" s="57" t="str">
        <f t="shared" si="455"/>
        <v>Q3</v>
      </c>
      <c r="J2358" s="204" t="s">
        <v>2266</v>
      </c>
      <c r="K2358" s="213" t="s">
        <v>1526</v>
      </c>
      <c r="L2358" s="210" t="s">
        <v>79</v>
      </c>
      <c r="M2358" s="208" t="s">
        <v>47</v>
      </c>
      <c r="N2358" s="208">
        <v>1</v>
      </c>
      <c r="O2358" s="208"/>
      <c r="P2358" s="57" t="str">
        <f t="shared" si="456"/>
        <v>MAIN UNIT</v>
      </c>
      <c r="Q2358" s="208" t="s">
        <v>48</v>
      </c>
      <c r="R2358" s="208" t="s">
        <v>49</v>
      </c>
      <c r="S2358" s="208" t="s">
        <v>36</v>
      </c>
      <c r="T2358" s="208" t="s">
        <v>65</v>
      </c>
      <c r="U2358" s="208" t="s">
        <v>66</v>
      </c>
      <c r="V2358" s="208" t="s">
        <v>109</v>
      </c>
      <c r="W2358" s="208" t="s">
        <v>51</v>
      </c>
      <c r="X2358" s="34">
        <v>990000</v>
      </c>
      <c r="Y2358" s="215" t="str">
        <f t="shared" si="465"/>
        <v>1.13</v>
      </c>
      <c r="Z2358" s="26">
        <f t="shared" si="467"/>
        <v>990000</v>
      </c>
      <c r="AA2358" s="208">
        <v>1.08</v>
      </c>
      <c r="AB2358" s="35">
        <f t="shared" si="464"/>
        <v>946194.69026548683</v>
      </c>
      <c r="AC2358" s="27">
        <f t="shared" si="457"/>
        <v>174194.44247787615</v>
      </c>
      <c r="AD2358" s="212">
        <v>0.18410000000000001</v>
      </c>
      <c r="AE2358" s="211">
        <f t="shared" si="458"/>
        <v>0</v>
      </c>
      <c r="AF2358" s="211" t="str">
        <f>IF(AND(COUNTIFS($J$18:J2358,J2358)=1,AE2358=1),1,"")</f>
        <v/>
      </c>
      <c r="AG2358" s="211">
        <f>IF(C2358="","",IF(AND(COUNTIFS($J$18:J2358,J2358)=1,C2358&lt;&gt;""),1,""))</f>
        <v>1</v>
      </c>
      <c r="AH2358" s="211">
        <f>IF(G2358="","",IF(AND(COUNTIFS($J$18:J2358,J2358)=1,G2358&lt;&gt;""),1,""))</f>
        <v>1</v>
      </c>
      <c r="AI2358" s="28">
        <f t="shared" si="459"/>
        <v>31017966.201968145</v>
      </c>
      <c r="AJ2358" s="28">
        <f t="shared" si="460"/>
        <v>4704250.3347305888</v>
      </c>
      <c r="AK2358" s="29">
        <f t="shared" si="461"/>
        <v>0.15166211427595455</v>
      </c>
      <c r="AL2358" s="210"/>
      <c r="AM2358" s="210"/>
      <c r="AN2358" s="210"/>
      <c r="AO2358" s="210"/>
      <c r="AP2358" s="45" t="str">
        <f t="shared" si="462"/>
        <v>202211</v>
      </c>
      <c r="AQ2358" s="45" t="str">
        <f t="shared" si="463"/>
        <v>202211RMB</v>
      </c>
    </row>
    <row r="2359" spans="1:43" s="15" customFormat="1">
      <c r="A2359" s="208" t="s">
        <v>41</v>
      </c>
      <c r="B2359" s="209">
        <v>2022</v>
      </c>
      <c r="C2359" s="209">
        <v>8</v>
      </c>
      <c r="D2359" s="57" t="str">
        <f t="shared" si="466"/>
        <v>Q2</v>
      </c>
      <c r="E2359" s="208" t="s">
        <v>42</v>
      </c>
      <c r="F2359" s="209">
        <v>2023</v>
      </c>
      <c r="G2359" s="209">
        <v>5</v>
      </c>
      <c r="H2359" s="213"/>
      <c r="I2359" s="57" t="str">
        <f t="shared" si="455"/>
        <v>Q1</v>
      </c>
      <c r="J2359" s="204" t="s">
        <v>2267</v>
      </c>
      <c r="K2359" s="213" t="s">
        <v>2268</v>
      </c>
      <c r="L2359" s="210" t="s">
        <v>55</v>
      </c>
      <c r="M2359" s="208" t="s">
        <v>47</v>
      </c>
      <c r="N2359" s="208">
        <v>1</v>
      </c>
      <c r="O2359" s="208"/>
      <c r="P2359" s="57" t="str">
        <f t="shared" si="456"/>
        <v>MAIN UNIT</v>
      </c>
      <c r="Q2359" s="208" t="s">
        <v>56</v>
      </c>
      <c r="R2359" s="208" t="s">
        <v>49</v>
      </c>
      <c r="S2359" s="208" t="s">
        <v>36</v>
      </c>
      <c r="T2359" s="208" t="s">
        <v>65</v>
      </c>
      <c r="U2359" s="208" t="s">
        <v>66</v>
      </c>
      <c r="V2359" s="208" t="s">
        <v>109</v>
      </c>
      <c r="W2359" s="208" t="s">
        <v>51</v>
      </c>
      <c r="X2359" s="34">
        <v>550000</v>
      </c>
      <c r="Y2359" s="215" t="str">
        <f t="shared" si="465"/>
        <v>1.13</v>
      </c>
      <c r="Z2359" s="26">
        <f t="shared" si="467"/>
        <v>550000</v>
      </c>
      <c r="AA2359" s="208">
        <v>1.135</v>
      </c>
      <c r="AB2359" s="35">
        <f t="shared" si="464"/>
        <v>552433.62831858406</v>
      </c>
      <c r="AC2359" s="27">
        <f t="shared" si="457"/>
        <v>81152.5</v>
      </c>
      <c r="AD2359" s="212">
        <v>0.1469</v>
      </c>
      <c r="AE2359" s="211">
        <f t="shared" si="458"/>
        <v>1</v>
      </c>
      <c r="AF2359" s="211">
        <f>IF(AND(COUNTIFS($J$18:J2359,J2359)=1,AE2359=1),1,"")</f>
        <v>1</v>
      </c>
      <c r="AG2359" s="211">
        <f>IF(C2359="","",IF(AND(COUNTIFS($J$18:J2359,J2359)=1,C2359&lt;&gt;""),1,""))</f>
        <v>1</v>
      </c>
      <c r="AH2359" s="211">
        <f>IF(G2359="","",IF(AND(COUNTIFS($J$18:J2359,J2359)=1,G2359&lt;&gt;""),1,""))</f>
        <v>1</v>
      </c>
      <c r="AI2359" s="28">
        <f t="shared" si="459"/>
        <v>28177779.013274323</v>
      </c>
      <c r="AJ2359" s="28">
        <f t="shared" si="460"/>
        <v>4727216.637619026</v>
      </c>
      <c r="AK2359" s="29">
        <f t="shared" si="461"/>
        <v>0.16776399003598091</v>
      </c>
      <c r="AL2359" s="210"/>
      <c r="AM2359" s="210"/>
      <c r="AN2359" s="210"/>
      <c r="AO2359" s="210"/>
      <c r="AP2359" s="45" t="str">
        <f t="shared" si="462"/>
        <v>20235</v>
      </c>
      <c r="AQ2359" s="45" t="str">
        <f t="shared" si="463"/>
        <v>20235RMB</v>
      </c>
    </row>
    <row r="2360" spans="1:43" s="15" customFormat="1">
      <c r="A2360" s="208" t="s">
        <v>41</v>
      </c>
      <c r="B2360" s="209">
        <v>2022</v>
      </c>
      <c r="C2360" s="209">
        <v>11</v>
      </c>
      <c r="D2360" s="57" t="str">
        <f t="shared" si="466"/>
        <v>Q3</v>
      </c>
      <c r="E2360" s="208" t="s">
        <v>42</v>
      </c>
      <c r="F2360" s="209">
        <v>2023</v>
      </c>
      <c r="G2360" s="209">
        <v>6</v>
      </c>
      <c r="H2360" s="213"/>
      <c r="I2360" s="57" t="str">
        <f t="shared" si="455"/>
        <v>Q1</v>
      </c>
      <c r="J2360" s="204" t="s">
        <v>2269</v>
      </c>
      <c r="K2360" s="213" t="s">
        <v>2270</v>
      </c>
      <c r="L2360" s="210" t="s">
        <v>55</v>
      </c>
      <c r="M2360" s="208" t="s">
        <v>47</v>
      </c>
      <c r="N2360" s="208">
        <v>1</v>
      </c>
      <c r="O2360" s="208"/>
      <c r="P2360" s="57" t="str">
        <f t="shared" si="456"/>
        <v>MAIN UNIT</v>
      </c>
      <c r="Q2360" s="208" t="s">
        <v>958</v>
      </c>
      <c r="R2360" s="208" t="s">
        <v>49</v>
      </c>
      <c r="S2360" s="208" t="s">
        <v>37</v>
      </c>
      <c r="T2360" s="208" t="s">
        <v>75</v>
      </c>
      <c r="U2360" s="208" t="s">
        <v>58</v>
      </c>
      <c r="V2360" s="208" t="s">
        <v>949</v>
      </c>
      <c r="W2360" s="208" t="s">
        <v>51</v>
      </c>
      <c r="X2360" s="34">
        <v>460000</v>
      </c>
      <c r="Y2360" s="215" t="str">
        <f t="shared" si="465"/>
        <v>1.13</v>
      </c>
      <c r="Z2360" s="26">
        <f t="shared" si="467"/>
        <v>460000</v>
      </c>
      <c r="AA2360" s="208">
        <v>1.105</v>
      </c>
      <c r="AB2360" s="35">
        <f t="shared" si="464"/>
        <v>449823.00884955755</v>
      </c>
      <c r="AC2360" s="27">
        <f t="shared" si="457"/>
        <v>61760.699115044255</v>
      </c>
      <c r="AD2360" s="212">
        <v>0.13730000000000001</v>
      </c>
      <c r="AE2360" s="211">
        <f t="shared" si="458"/>
        <v>1</v>
      </c>
      <c r="AF2360" s="211">
        <f>IF(AND(COUNTIFS($J$18:J2360,J2360)=1,AE2360=1),1,"")</f>
        <v>1</v>
      </c>
      <c r="AG2360" s="211">
        <f>IF(C2360="","",IF(AND(COUNTIFS($J$18:J2360,J2360)=1,C2360&lt;&gt;""),1,""))</f>
        <v>1</v>
      </c>
      <c r="AH2360" s="211">
        <f>IF(G2360="","",IF(AND(COUNTIFS($J$18:J2360,J2360)=1,G2360&lt;&gt;""),1,""))</f>
        <v>1</v>
      </c>
      <c r="AI2360" s="28">
        <f t="shared" si="459"/>
        <v>13640480.497522123</v>
      </c>
      <c r="AJ2360" s="28">
        <f t="shared" si="460"/>
        <v>1928605.8020906285</v>
      </c>
      <c r="AK2360" s="29">
        <f t="shared" si="461"/>
        <v>0.14138840654777313</v>
      </c>
      <c r="AL2360" s="210"/>
      <c r="AM2360" s="210"/>
      <c r="AN2360" s="210"/>
      <c r="AO2360" s="210"/>
      <c r="AP2360" s="45" t="str">
        <f t="shared" si="462"/>
        <v>20236</v>
      </c>
      <c r="AQ2360" s="45" t="str">
        <f t="shared" si="463"/>
        <v>20236RMB</v>
      </c>
    </row>
    <row r="2361" spans="1:43" s="15" customFormat="1">
      <c r="A2361" s="208" t="s">
        <v>41</v>
      </c>
      <c r="B2361" s="209">
        <v>2022</v>
      </c>
      <c r="C2361" s="209">
        <v>11</v>
      </c>
      <c r="D2361" s="57" t="str">
        <f t="shared" si="466"/>
        <v>Q3</v>
      </c>
      <c r="E2361" s="208" t="s">
        <v>42</v>
      </c>
      <c r="F2361" s="209">
        <v>2023</v>
      </c>
      <c r="G2361" s="209">
        <v>6</v>
      </c>
      <c r="H2361" s="213"/>
      <c r="I2361" s="57" t="str">
        <f t="shared" si="455"/>
        <v>Q1</v>
      </c>
      <c r="J2361" s="204" t="s">
        <v>2271</v>
      </c>
      <c r="K2361" s="213" t="s">
        <v>1630</v>
      </c>
      <c r="L2361" s="210" t="s">
        <v>79</v>
      </c>
      <c r="M2361" s="208" t="s">
        <v>47</v>
      </c>
      <c r="N2361" s="208">
        <v>1</v>
      </c>
      <c r="O2361" s="208"/>
      <c r="P2361" s="57" t="str">
        <f t="shared" si="456"/>
        <v>MAIN UNIT</v>
      </c>
      <c r="Q2361" s="208" t="s">
        <v>48</v>
      </c>
      <c r="R2361" s="208" t="s">
        <v>49</v>
      </c>
      <c r="S2361" s="208" t="s">
        <v>38</v>
      </c>
      <c r="T2361" s="208" t="s">
        <v>894</v>
      </c>
      <c r="U2361" s="208" t="s">
        <v>137</v>
      </c>
      <c r="V2361" s="208" t="s">
        <v>899</v>
      </c>
      <c r="W2361" s="208" t="s">
        <v>51</v>
      </c>
      <c r="X2361" s="34">
        <v>900000</v>
      </c>
      <c r="Y2361" s="215" t="str">
        <f t="shared" si="465"/>
        <v>1.13</v>
      </c>
      <c r="Z2361" s="26">
        <f t="shared" si="467"/>
        <v>900000</v>
      </c>
      <c r="AA2361" s="208">
        <v>1.105</v>
      </c>
      <c r="AB2361" s="35">
        <f t="shared" si="464"/>
        <v>880088.49557522126</v>
      </c>
      <c r="AC2361" s="27">
        <f t="shared" si="457"/>
        <v>91001.150442477883</v>
      </c>
      <c r="AD2361" s="212">
        <v>0.10340000000000001</v>
      </c>
      <c r="AE2361" s="211">
        <f t="shared" si="458"/>
        <v>0</v>
      </c>
      <c r="AF2361" s="211" t="str">
        <f>IF(AND(COUNTIFS($J$18:J2361,J2361)=1,AE2361=1),1,"")</f>
        <v/>
      </c>
      <c r="AG2361" s="211">
        <f>IF(C2361="","",IF(AND(COUNTIFS($J$18:J2361,J2361)=1,C2361&lt;&gt;""),1,""))</f>
        <v>1</v>
      </c>
      <c r="AH2361" s="211">
        <f>IF(G2361="","",IF(AND(COUNTIFS($J$18:J2361,J2361)=1,G2361&lt;&gt;""),1,""))</f>
        <v>1</v>
      </c>
      <c r="AI2361" s="28">
        <f t="shared" si="459"/>
        <v>13640480.497522123</v>
      </c>
      <c r="AJ2361" s="28">
        <f t="shared" si="460"/>
        <v>1928605.8020906285</v>
      </c>
      <c r="AK2361" s="29">
        <f t="shared" si="461"/>
        <v>0.14138840654777313</v>
      </c>
      <c r="AL2361" s="210"/>
      <c r="AM2361" s="210"/>
      <c r="AN2361" s="210"/>
      <c r="AO2361" s="210"/>
      <c r="AP2361" s="45" t="str">
        <f t="shared" si="462"/>
        <v>20236</v>
      </c>
      <c r="AQ2361" s="45" t="str">
        <f t="shared" si="463"/>
        <v>20236RMB</v>
      </c>
    </row>
    <row r="2362" spans="1:43" s="15" customFormat="1">
      <c r="A2362" s="208" t="s">
        <v>41</v>
      </c>
      <c r="B2362" s="209">
        <v>2022</v>
      </c>
      <c r="C2362" s="209">
        <v>11</v>
      </c>
      <c r="D2362" s="57" t="str">
        <f t="shared" si="466"/>
        <v>Q3</v>
      </c>
      <c r="E2362" s="208" t="s">
        <v>42</v>
      </c>
      <c r="F2362" s="209">
        <v>2023</v>
      </c>
      <c r="G2362" s="209">
        <v>6</v>
      </c>
      <c r="H2362" s="213"/>
      <c r="I2362" s="57" t="str">
        <f t="shared" si="455"/>
        <v>Q1</v>
      </c>
      <c r="J2362" s="204" t="s">
        <v>2271</v>
      </c>
      <c r="K2362" s="213" t="s">
        <v>1630</v>
      </c>
      <c r="L2362" s="210" t="s">
        <v>55</v>
      </c>
      <c r="M2362" s="208" t="s">
        <v>47</v>
      </c>
      <c r="N2362" s="208">
        <v>1</v>
      </c>
      <c r="O2362" s="208"/>
      <c r="P2362" s="57" t="str">
        <f t="shared" si="456"/>
        <v>MAIN UNIT</v>
      </c>
      <c r="Q2362" s="208" t="s">
        <v>48</v>
      </c>
      <c r="R2362" s="208" t="s">
        <v>49</v>
      </c>
      <c r="S2362" s="208" t="s">
        <v>38</v>
      </c>
      <c r="T2362" s="208" t="s">
        <v>894</v>
      </c>
      <c r="U2362" s="208" t="s">
        <v>137</v>
      </c>
      <c r="V2362" s="208" t="s">
        <v>899</v>
      </c>
      <c r="W2362" s="208" t="s">
        <v>51</v>
      </c>
      <c r="X2362" s="34">
        <v>787000</v>
      </c>
      <c r="Y2362" s="215" t="str">
        <f t="shared" si="465"/>
        <v>1.13</v>
      </c>
      <c r="Z2362" s="26">
        <f t="shared" si="467"/>
        <v>787000</v>
      </c>
      <c r="AA2362" s="208">
        <v>1.105</v>
      </c>
      <c r="AB2362" s="35">
        <f t="shared" si="464"/>
        <v>769588.49557522126</v>
      </c>
      <c r="AC2362" s="27">
        <f t="shared" si="457"/>
        <v>79575.450442477886</v>
      </c>
      <c r="AD2362" s="212">
        <v>0.10340000000000001</v>
      </c>
      <c r="AE2362" s="211">
        <f t="shared" si="458"/>
        <v>0</v>
      </c>
      <c r="AF2362" s="211" t="str">
        <f>IF(AND(COUNTIFS($J$18:J2362,J2362)=1,AE2362=1),1,"")</f>
        <v/>
      </c>
      <c r="AG2362" s="211" t="str">
        <f>IF(C2362="","",IF(AND(COUNTIFS($J$18:J2362,J2362)=1,C2362&lt;&gt;""),1,""))</f>
        <v/>
      </c>
      <c r="AH2362" s="211" t="str">
        <f>IF(G2362="","",IF(AND(COUNTIFS($J$18:J2362,J2362)=1,G2362&lt;&gt;""),1,""))</f>
        <v/>
      </c>
      <c r="AI2362" s="28">
        <f t="shared" si="459"/>
        <v>13640480.497522123</v>
      </c>
      <c r="AJ2362" s="28">
        <f t="shared" si="460"/>
        <v>1928605.8020906285</v>
      </c>
      <c r="AK2362" s="29">
        <f t="shared" si="461"/>
        <v>0.14138840654777313</v>
      </c>
      <c r="AL2362" s="210"/>
      <c r="AM2362" s="210"/>
      <c r="AN2362" s="210"/>
      <c r="AO2362" s="210"/>
      <c r="AP2362" s="45" t="str">
        <f t="shared" si="462"/>
        <v>20236</v>
      </c>
      <c r="AQ2362" s="45" t="str">
        <f t="shared" si="463"/>
        <v>20236RMB</v>
      </c>
    </row>
    <row r="2363" spans="1:43" s="15" customFormat="1">
      <c r="A2363" s="208" t="s">
        <v>41</v>
      </c>
      <c r="B2363" s="209">
        <v>2022</v>
      </c>
      <c r="C2363" s="209">
        <v>4</v>
      </c>
      <c r="D2363" s="57" t="str">
        <f t="shared" si="466"/>
        <v>Q1</v>
      </c>
      <c r="E2363" s="208" t="s">
        <v>42</v>
      </c>
      <c r="F2363" s="209">
        <v>2023</v>
      </c>
      <c r="G2363" s="209">
        <v>8</v>
      </c>
      <c r="H2363" s="213"/>
      <c r="I2363" s="57" t="str">
        <f t="shared" si="455"/>
        <v>Q2</v>
      </c>
      <c r="J2363" s="204" t="s">
        <v>2272</v>
      </c>
      <c r="K2363" s="213" t="s">
        <v>2273</v>
      </c>
      <c r="L2363" s="210" t="s">
        <v>79</v>
      </c>
      <c r="M2363" s="208" t="s">
        <v>47</v>
      </c>
      <c r="N2363" s="208">
        <v>1</v>
      </c>
      <c r="O2363" s="208"/>
      <c r="P2363" s="57" t="str">
        <f t="shared" si="456"/>
        <v>MAIN UNIT</v>
      </c>
      <c r="Q2363" s="208" t="s">
        <v>48</v>
      </c>
      <c r="R2363" s="208" t="s">
        <v>49</v>
      </c>
      <c r="S2363" s="208" t="s">
        <v>39</v>
      </c>
      <c r="T2363" s="208" t="s">
        <v>2274</v>
      </c>
      <c r="U2363" s="208" t="s">
        <v>2275</v>
      </c>
      <c r="V2363" s="208" t="s">
        <v>67</v>
      </c>
      <c r="W2363" s="208" t="s">
        <v>51</v>
      </c>
      <c r="X2363" s="34">
        <v>990000</v>
      </c>
      <c r="Y2363" s="215" t="str">
        <f t="shared" si="465"/>
        <v>1.13</v>
      </c>
      <c r="Z2363" s="26">
        <f t="shared" si="467"/>
        <v>990000</v>
      </c>
      <c r="AA2363" s="208">
        <v>1.0920000000000001</v>
      </c>
      <c r="AB2363" s="35">
        <f t="shared" si="464"/>
        <v>956707.96460177004</v>
      </c>
      <c r="AC2363" s="27">
        <f t="shared" si="457"/>
        <v>217077.0371681416</v>
      </c>
      <c r="AD2363" s="212">
        <v>0.22689999999999999</v>
      </c>
      <c r="AE2363" s="211">
        <f t="shared" si="458"/>
        <v>0</v>
      </c>
      <c r="AF2363" s="211" t="str">
        <f>IF(AND(COUNTIFS($J$18:J2363,J2363)=1,AE2363=1),1,"")</f>
        <v/>
      </c>
      <c r="AG2363" s="211">
        <f>IF(C2363="","",IF(AND(COUNTIFS($J$18:J2363,J2363)=1,C2363&lt;&gt;""),1,""))</f>
        <v>1</v>
      </c>
      <c r="AH2363" s="211">
        <f>IF(G2363="","",IF(AND(COUNTIFS($J$18:J2363,J2363)=1,G2363&lt;&gt;""),1,""))</f>
        <v>1</v>
      </c>
      <c r="AI2363" s="28">
        <f t="shared" si="459"/>
        <v>22953677.784070797</v>
      </c>
      <c r="AJ2363" s="28">
        <f t="shared" si="460"/>
        <v>4168706.6744155749</v>
      </c>
      <c r="AK2363" s="29">
        <f t="shared" si="461"/>
        <v>0.18161388835511752</v>
      </c>
      <c r="AL2363" s="210"/>
      <c r="AM2363" s="210"/>
      <c r="AN2363" s="210"/>
      <c r="AO2363" s="210"/>
      <c r="AP2363" s="45" t="str">
        <f t="shared" si="462"/>
        <v>20238</v>
      </c>
      <c r="AQ2363" s="45" t="str">
        <f t="shared" si="463"/>
        <v>20238RMB</v>
      </c>
    </row>
    <row r="2364" spans="1:43" s="15" customFormat="1">
      <c r="A2364" s="208" t="s">
        <v>41</v>
      </c>
      <c r="B2364" s="209">
        <v>2022</v>
      </c>
      <c r="C2364" s="209">
        <v>4</v>
      </c>
      <c r="D2364" s="57" t="str">
        <f t="shared" si="466"/>
        <v>Q1</v>
      </c>
      <c r="E2364" s="208" t="s">
        <v>42</v>
      </c>
      <c r="F2364" s="209">
        <v>2023</v>
      </c>
      <c r="G2364" s="209">
        <v>8</v>
      </c>
      <c r="H2364" s="213"/>
      <c r="I2364" s="57" t="str">
        <f t="shared" si="455"/>
        <v>Q2</v>
      </c>
      <c r="J2364" s="204" t="s">
        <v>2272</v>
      </c>
      <c r="K2364" s="213" t="s">
        <v>2273</v>
      </c>
      <c r="L2364" s="210" t="s">
        <v>79</v>
      </c>
      <c r="M2364" s="208" t="s">
        <v>47</v>
      </c>
      <c r="N2364" s="208">
        <v>1</v>
      </c>
      <c r="O2364" s="208"/>
      <c r="P2364" s="57" t="str">
        <f t="shared" si="456"/>
        <v>MAIN UNIT</v>
      </c>
      <c r="Q2364" s="208" t="s">
        <v>48</v>
      </c>
      <c r="R2364" s="208" t="s">
        <v>49</v>
      </c>
      <c r="S2364" s="208" t="s">
        <v>39</v>
      </c>
      <c r="T2364" s="208" t="s">
        <v>2274</v>
      </c>
      <c r="U2364" s="208" t="s">
        <v>2275</v>
      </c>
      <c r="V2364" s="208" t="s">
        <v>67</v>
      </c>
      <c r="W2364" s="208" t="s">
        <v>51</v>
      </c>
      <c r="X2364" s="34">
        <v>990000</v>
      </c>
      <c r="Y2364" s="215" t="str">
        <f t="shared" si="465"/>
        <v>1.13</v>
      </c>
      <c r="Z2364" s="26">
        <f t="shared" si="467"/>
        <v>990000</v>
      </c>
      <c r="AA2364" s="208">
        <v>1.0920000000000001</v>
      </c>
      <c r="AB2364" s="35">
        <f t="shared" si="464"/>
        <v>956707.96460177004</v>
      </c>
      <c r="AC2364" s="27">
        <f t="shared" si="457"/>
        <v>217077.0371681416</v>
      </c>
      <c r="AD2364" s="212">
        <v>0.22689999999999999</v>
      </c>
      <c r="AE2364" s="211">
        <f t="shared" si="458"/>
        <v>0</v>
      </c>
      <c r="AF2364" s="211" t="str">
        <f>IF(AND(COUNTIFS($J$18:J2364,J2364)=1,AE2364=1),1,"")</f>
        <v/>
      </c>
      <c r="AG2364" s="211" t="str">
        <f>IF(C2364="","",IF(AND(COUNTIFS($J$18:J2364,J2364)=1,C2364&lt;&gt;""),1,""))</f>
        <v/>
      </c>
      <c r="AH2364" s="211" t="str">
        <f>IF(G2364="","",IF(AND(COUNTIFS($J$18:J2364,J2364)=1,G2364&lt;&gt;""),1,""))</f>
        <v/>
      </c>
      <c r="AI2364" s="28">
        <f t="shared" si="459"/>
        <v>22953677.784070797</v>
      </c>
      <c r="AJ2364" s="28">
        <f t="shared" si="460"/>
        <v>4168706.6744155749</v>
      </c>
      <c r="AK2364" s="29">
        <f t="shared" si="461"/>
        <v>0.18161388835511752</v>
      </c>
      <c r="AL2364" s="210"/>
      <c r="AM2364" s="210"/>
      <c r="AN2364" s="210"/>
      <c r="AO2364" s="210"/>
      <c r="AP2364" s="45" t="str">
        <f t="shared" si="462"/>
        <v>20238</v>
      </c>
      <c r="AQ2364" s="45" t="str">
        <f t="shared" si="463"/>
        <v>20238RMB</v>
      </c>
    </row>
    <row r="2365" spans="1:43" s="15" customFormat="1">
      <c r="A2365" s="208" t="s">
        <v>41</v>
      </c>
      <c r="B2365" s="209">
        <v>2022</v>
      </c>
      <c r="C2365" s="209">
        <v>4</v>
      </c>
      <c r="D2365" s="57" t="str">
        <f t="shared" si="466"/>
        <v>Q1</v>
      </c>
      <c r="E2365" s="208" t="s">
        <v>42</v>
      </c>
      <c r="F2365" s="209">
        <v>2023</v>
      </c>
      <c r="G2365" s="209">
        <v>8</v>
      </c>
      <c r="H2365" s="213"/>
      <c r="I2365" s="57" t="str">
        <f t="shared" si="455"/>
        <v>Q2</v>
      </c>
      <c r="J2365" s="204" t="s">
        <v>2272</v>
      </c>
      <c r="K2365" s="213" t="s">
        <v>2273</v>
      </c>
      <c r="L2365" s="210" t="s">
        <v>79</v>
      </c>
      <c r="M2365" s="208" t="s">
        <v>47</v>
      </c>
      <c r="N2365" s="208">
        <v>1</v>
      </c>
      <c r="O2365" s="208"/>
      <c r="P2365" s="57" t="str">
        <f t="shared" si="456"/>
        <v>MAIN UNIT</v>
      </c>
      <c r="Q2365" s="208" t="s">
        <v>48</v>
      </c>
      <c r="R2365" s="208" t="s">
        <v>49</v>
      </c>
      <c r="S2365" s="208" t="s">
        <v>39</v>
      </c>
      <c r="T2365" s="208" t="s">
        <v>2274</v>
      </c>
      <c r="U2365" s="208" t="s">
        <v>2275</v>
      </c>
      <c r="V2365" s="208" t="s">
        <v>67</v>
      </c>
      <c r="W2365" s="208" t="s">
        <v>51</v>
      </c>
      <c r="X2365" s="34">
        <v>990000</v>
      </c>
      <c r="Y2365" s="215" t="str">
        <f t="shared" si="465"/>
        <v>1.13</v>
      </c>
      <c r="Z2365" s="26">
        <f t="shared" si="467"/>
        <v>990000</v>
      </c>
      <c r="AA2365" s="208">
        <v>1.0920000000000001</v>
      </c>
      <c r="AB2365" s="35">
        <f t="shared" si="464"/>
        <v>956707.96460177004</v>
      </c>
      <c r="AC2365" s="27">
        <f t="shared" si="457"/>
        <v>217077.0371681416</v>
      </c>
      <c r="AD2365" s="212">
        <v>0.22689999999999999</v>
      </c>
      <c r="AE2365" s="211">
        <f t="shared" si="458"/>
        <v>0</v>
      </c>
      <c r="AF2365" s="211" t="str">
        <f>IF(AND(COUNTIFS($J$18:J2365,J2365)=1,AE2365=1),1,"")</f>
        <v/>
      </c>
      <c r="AG2365" s="211" t="str">
        <f>IF(C2365="","",IF(AND(COUNTIFS($J$18:J2365,J2365)=1,C2365&lt;&gt;""),1,""))</f>
        <v/>
      </c>
      <c r="AH2365" s="211" t="str">
        <f>IF(G2365="","",IF(AND(COUNTIFS($J$18:J2365,J2365)=1,G2365&lt;&gt;""),1,""))</f>
        <v/>
      </c>
      <c r="AI2365" s="28">
        <f t="shared" si="459"/>
        <v>22953677.784070797</v>
      </c>
      <c r="AJ2365" s="28">
        <f t="shared" si="460"/>
        <v>4168706.6744155749</v>
      </c>
      <c r="AK2365" s="29">
        <f t="shared" si="461"/>
        <v>0.18161388835511752</v>
      </c>
      <c r="AL2365" s="210"/>
      <c r="AM2365" s="210"/>
      <c r="AN2365" s="210"/>
      <c r="AO2365" s="210"/>
      <c r="AP2365" s="45" t="str">
        <f t="shared" si="462"/>
        <v>20238</v>
      </c>
      <c r="AQ2365" s="45" t="str">
        <f t="shared" si="463"/>
        <v>20238RMB</v>
      </c>
    </row>
    <row r="2366" spans="1:43" s="15" customFormat="1">
      <c r="A2366" s="208" t="s">
        <v>41</v>
      </c>
      <c r="B2366" s="209">
        <v>2022</v>
      </c>
      <c r="C2366" s="209">
        <v>4</v>
      </c>
      <c r="D2366" s="57" t="str">
        <f t="shared" si="466"/>
        <v>Q1</v>
      </c>
      <c r="E2366" s="208" t="s">
        <v>42</v>
      </c>
      <c r="F2366" s="209">
        <v>2023</v>
      </c>
      <c r="G2366" s="209">
        <v>8</v>
      </c>
      <c r="H2366" s="213"/>
      <c r="I2366" s="57" t="str">
        <f t="shared" si="455"/>
        <v>Q2</v>
      </c>
      <c r="J2366" s="204" t="s">
        <v>2272</v>
      </c>
      <c r="K2366" s="213" t="s">
        <v>2273</v>
      </c>
      <c r="L2366" s="210" t="s">
        <v>79</v>
      </c>
      <c r="M2366" s="208" t="s">
        <v>47</v>
      </c>
      <c r="N2366" s="208">
        <v>1</v>
      </c>
      <c r="O2366" s="208"/>
      <c r="P2366" s="57" t="str">
        <f t="shared" si="456"/>
        <v>MAIN UNIT</v>
      </c>
      <c r="Q2366" s="208" t="s">
        <v>48</v>
      </c>
      <c r="R2366" s="208" t="s">
        <v>49</v>
      </c>
      <c r="S2366" s="208" t="s">
        <v>39</v>
      </c>
      <c r="T2366" s="208" t="s">
        <v>2274</v>
      </c>
      <c r="U2366" s="208" t="s">
        <v>2275</v>
      </c>
      <c r="V2366" s="208" t="s">
        <v>67</v>
      </c>
      <c r="W2366" s="208" t="s">
        <v>51</v>
      </c>
      <c r="X2366" s="34">
        <v>990000</v>
      </c>
      <c r="Y2366" s="215" t="str">
        <f t="shared" si="465"/>
        <v>1.13</v>
      </c>
      <c r="Z2366" s="26">
        <f t="shared" si="467"/>
        <v>990000</v>
      </c>
      <c r="AA2366" s="208">
        <v>1.0920000000000001</v>
      </c>
      <c r="AB2366" s="35">
        <f t="shared" si="464"/>
        <v>956707.96460177004</v>
      </c>
      <c r="AC2366" s="27">
        <f t="shared" si="457"/>
        <v>217077.0371681416</v>
      </c>
      <c r="AD2366" s="212">
        <v>0.22689999999999999</v>
      </c>
      <c r="AE2366" s="211">
        <f t="shared" si="458"/>
        <v>0</v>
      </c>
      <c r="AF2366" s="211" t="str">
        <f>IF(AND(COUNTIFS($J$18:J2366,J2366)=1,AE2366=1),1,"")</f>
        <v/>
      </c>
      <c r="AG2366" s="211" t="str">
        <f>IF(C2366="","",IF(AND(COUNTIFS($J$18:J2366,J2366)=1,C2366&lt;&gt;""),1,""))</f>
        <v/>
      </c>
      <c r="AH2366" s="211" t="str">
        <f>IF(G2366="","",IF(AND(COUNTIFS($J$18:J2366,J2366)=1,G2366&lt;&gt;""),1,""))</f>
        <v/>
      </c>
      <c r="AI2366" s="28">
        <f t="shared" si="459"/>
        <v>22953677.784070797</v>
      </c>
      <c r="AJ2366" s="28">
        <f t="shared" si="460"/>
        <v>4168706.6744155749</v>
      </c>
      <c r="AK2366" s="29">
        <f t="shared" si="461"/>
        <v>0.18161388835511752</v>
      </c>
      <c r="AL2366" s="210"/>
      <c r="AM2366" s="210"/>
      <c r="AN2366" s="210"/>
      <c r="AO2366" s="210"/>
      <c r="AP2366" s="45" t="str">
        <f t="shared" si="462"/>
        <v>20238</v>
      </c>
      <c r="AQ2366" s="45" t="str">
        <f t="shared" si="463"/>
        <v>20238RMB</v>
      </c>
    </row>
    <row r="2367" spans="1:43" s="15" customFormat="1">
      <c r="A2367" s="208" t="s">
        <v>41</v>
      </c>
      <c r="B2367" s="209">
        <v>2022</v>
      </c>
      <c r="C2367" s="209">
        <v>4</v>
      </c>
      <c r="D2367" s="57" t="str">
        <f t="shared" si="466"/>
        <v>Q1</v>
      </c>
      <c r="E2367" s="208" t="s">
        <v>42</v>
      </c>
      <c r="F2367" s="209">
        <v>2023</v>
      </c>
      <c r="G2367" s="209">
        <v>8</v>
      </c>
      <c r="H2367" s="213"/>
      <c r="I2367" s="57" t="str">
        <f t="shared" si="455"/>
        <v>Q2</v>
      </c>
      <c r="J2367" s="204" t="s">
        <v>2272</v>
      </c>
      <c r="K2367" s="213" t="s">
        <v>2273</v>
      </c>
      <c r="L2367" s="210" t="s">
        <v>79</v>
      </c>
      <c r="M2367" s="208" t="s">
        <v>47</v>
      </c>
      <c r="N2367" s="208">
        <v>1</v>
      </c>
      <c r="O2367" s="208"/>
      <c r="P2367" s="57" t="str">
        <f t="shared" si="456"/>
        <v>MAIN UNIT</v>
      </c>
      <c r="Q2367" s="208" t="s">
        <v>48</v>
      </c>
      <c r="R2367" s="208" t="s">
        <v>49</v>
      </c>
      <c r="S2367" s="208" t="s">
        <v>39</v>
      </c>
      <c r="T2367" s="208" t="s">
        <v>2274</v>
      </c>
      <c r="U2367" s="208" t="s">
        <v>2275</v>
      </c>
      <c r="V2367" s="208" t="s">
        <v>67</v>
      </c>
      <c r="W2367" s="208" t="s">
        <v>51</v>
      </c>
      <c r="X2367" s="34">
        <v>990000</v>
      </c>
      <c r="Y2367" s="215" t="str">
        <f t="shared" si="465"/>
        <v>1.13</v>
      </c>
      <c r="Z2367" s="26">
        <f t="shared" si="467"/>
        <v>990000</v>
      </c>
      <c r="AA2367" s="208">
        <v>1.0920000000000001</v>
      </c>
      <c r="AB2367" s="35">
        <f t="shared" si="464"/>
        <v>956707.96460177004</v>
      </c>
      <c r="AC2367" s="27">
        <f t="shared" si="457"/>
        <v>217077.0371681416</v>
      </c>
      <c r="AD2367" s="212">
        <v>0.22689999999999999</v>
      </c>
      <c r="AE2367" s="211">
        <f t="shared" si="458"/>
        <v>0</v>
      </c>
      <c r="AF2367" s="211" t="str">
        <f>IF(AND(COUNTIFS($J$18:J2367,J2367)=1,AE2367=1),1,"")</f>
        <v/>
      </c>
      <c r="AG2367" s="211" t="str">
        <f>IF(C2367="","",IF(AND(COUNTIFS($J$18:J2367,J2367)=1,C2367&lt;&gt;""),1,""))</f>
        <v/>
      </c>
      <c r="AH2367" s="211" t="str">
        <f>IF(G2367="","",IF(AND(COUNTIFS($J$18:J2367,J2367)=1,G2367&lt;&gt;""),1,""))</f>
        <v/>
      </c>
      <c r="AI2367" s="28">
        <f t="shared" si="459"/>
        <v>22953677.784070797</v>
      </c>
      <c r="AJ2367" s="28">
        <f t="shared" si="460"/>
        <v>4168706.6744155749</v>
      </c>
      <c r="AK2367" s="29">
        <f t="shared" si="461"/>
        <v>0.18161388835511752</v>
      </c>
      <c r="AL2367" s="210"/>
      <c r="AM2367" s="210"/>
      <c r="AN2367" s="210"/>
      <c r="AO2367" s="210"/>
      <c r="AP2367" s="45" t="str">
        <f t="shared" si="462"/>
        <v>20238</v>
      </c>
      <c r="AQ2367" s="45" t="str">
        <f t="shared" si="463"/>
        <v>20238RMB</v>
      </c>
    </row>
    <row r="2368" spans="1:43" s="15" customFormat="1">
      <c r="A2368" s="208" t="s">
        <v>41</v>
      </c>
      <c r="B2368" s="209">
        <v>2022</v>
      </c>
      <c r="C2368" s="209">
        <v>4</v>
      </c>
      <c r="D2368" s="57" t="str">
        <f t="shared" si="466"/>
        <v>Q1</v>
      </c>
      <c r="E2368" s="208" t="s">
        <v>42</v>
      </c>
      <c r="F2368" s="209">
        <v>2023</v>
      </c>
      <c r="G2368" s="209">
        <v>8</v>
      </c>
      <c r="H2368" s="213"/>
      <c r="I2368" s="57" t="str">
        <f t="shared" si="455"/>
        <v>Q2</v>
      </c>
      <c r="J2368" s="204" t="s">
        <v>2272</v>
      </c>
      <c r="K2368" s="213" t="s">
        <v>2273</v>
      </c>
      <c r="L2368" s="210" t="s">
        <v>79</v>
      </c>
      <c r="M2368" s="208" t="s">
        <v>47</v>
      </c>
      <c r="N2368" s="208">
        <v>1</v>
      </c>
      <c r="O2368" s="208"/>
      <c r="P2368" s="57" t="str">
        <f t="shared" si="456"/>
        <v>MAIN UNIT</v>
      </c>
      <c r="Q2368" s="208" t="s">
        <v>48</v>
      </c>
      <c r="R2368" s="208" t="s">
        <v>49</v>
      </c>
      <c r="S2368" s="208" t="s">
        <v>39</v>
      </c>
      <c r="T2368" s="208" t="s">
        <v>2274</v>
      </c>
      <c r="U2368" s="208" t="s">
        <v>2275</v>
      </c>
      <c r="V2368" s="208" t="s">
        <v>67</v>
      </c>
      <c r="W2368" s="208" t="s">
        <v>51</v>
      </c>
      <c r="X2368" s="34">
        <v>990000</v>
      </c>
      <c r="Y2368" s="215" t="str">
        <f t="shared" si="465"/>
        <v>1.13</v>
      </c>
      <c r="Z2368" s="26">
        <f t="shared" si="467"/>
        <v>990000</v>
      </c>
      <c r="AA2368" s="208">
        <v>1.0920000000000001</v>
      </c>
      <c r="AB2368" s="35">
        <f t="shared" si="464"/>
        <v>956707.96460177004</v>
      </c>
      <c r="AC2368" s="27">
        <f t="shared" si="457"/>
        <v>217077.0371681416</v>
      </c>
      <c r="AD2368" s="212">
        <v>0.22689999999999999</v>
      </c>
      <c r="AE2368" s="211">
        <f t="shared" si="458"/>
        <v>0</v>
      </c>
      <c r="AF2368" s="211" t="str">
        <f>IF(AND(COUNTIFS($J$18:J2368,J2368)=1,AE2368=1),1,"")</f>
        <v/>
      </c>
      <c r="AG2368" s="211" t="str">
        <f>IF(C2368="","",IF(AND(COUNTIFS($J$18:J2368,J2368)=1,C2368&lt;&gt;""),1,""))</f>
        <v/>
      </c>
      <c r="AH2368" s="211" t="str">
        <f>IF(G2368="","",IF(AND(COUNTIFS($J$18:J2368,J2368)=1,G2368&lt;&gt;""),1,""))</f>
        <v/>
      </c>
      <c r="AI2368" s="28">
        <f t="shared" si="459"/>
        <v>22953677.784070797</v>
      </c>
      <c r="AJ2368" s="28">
        <f t="shared" si="460"/>
        <v>4168706.6744155749</v>
      </c>
      <c r="AK2368" s="29">
        <f t="shared" si="461"/>
        <v>0.18161388835511752</v>
      </c>
      <c r="AL2368" s="210"/>
      <c r="AM2368" s="210"/>
      <c r="AN2368" s="210"/>
      <c r="AO2368" s="210"/>
      <c r="AP2368" s="45" t="str">
        <f t="shared" si="462"/>
        <v>20238</v>
      </c>
      <c r="AQ2368" s="45" t="str">
        <f t="shared" si="463"/>
        <v>20238RMB</v>
      </c>
    </row>
    <row r="2369" spans="1:43" s="15" customFormat="1">
      <c r="A2369" s="208" t="s">
        <v>41</v>
      </c>
      <c r="B2369" s="209">
        <v>2022</v>
      </c>
      <c r="C2369" s="209">
        <v>4</v>
      </c>
      <c r="D2369" s="57" t="str">
        <f t="shared" si="466"/>
        <v>Q1</v>
      </c>
      <c r="E2369" s="208" t="s">
        <v>42</v>
      </c>
      <c r="F2369" s="209">
        <v>2023</v>
      </c>
      <c r="G2369" s="209">
        <v>8</v>
      </c>
      <c r="H2369" s="213"/>
      <c r="I2369" s="57" t="str">
        <f t="shared" si="455"/>
        <v>Q2</v>
      </c>
      <c r="J2369" s="204" t="s">
        <v>2272</v>
      </c>
      <c r="K2369" s="213" t="s">
        <v>2273</v>
      </c>
      <c r="L2369" s="210" t="s">
        <v>55</v>
      </c>
      <c r="M2369" s="208" t="s">
        <v>47</v>
      </c>
      <c r="N2369" s="208">
        <v>1</v>
      </c>
      <c r="O2369" s="208"/>
      <c r="P2369" s="57" t="str">
        <f t="shared" si="456"/>
        <v>MAIN UNIT</v>
      </c>
      <c r="Q2369" s="208" t="s">
        <v>48</v>
      </c>
      <c r="R2369" s="208" t="s">
        <v>49</v>
      </c>
      <c r="S2369" s="208" t="s">
        <v>39</v>
      </c>
      <c r="T2369" s="208" t="s">
        <v>2274</v>
      </c>
      <c r="U2369" s="208" t="s">
        <v>2275</v>
      </c>
      <c r="V2369" s="208" t="s">
        <v>67</v>
      </c>
      <c r="W2369" s="208" t="s">
        <v>51</v>
      </c>
      <c r="X2369" s="34">
        <v>650000</v>
      </c>
      <c r="Y2369" s="215" t="str">
        <f t="shared" si="465"/>
        <v>1.13</v>
      </c>
      <c r="Z2369" s="26">
        <f t="shared" si="467"/>
        <v>650000</v>
      </c>
      <c r="AA2369" s="208">
        <v>1.0920000000000001</v>
      </c>
      <c r="AB2369" s="35">
        <f t="shared" si="464"/>
        <v>628141.5929203541</v>
      </c>
      <c r="AC2369" s="27">
        <f t="shared" si="457"/>
        <v>142525.32743362835</v>
      </c>
      <c r="AD2369" s="212">
        <v>0.22689999999999999</v>
      </c>
      <c r="AE2369" s="211">
        <f t="shared" si="458"/>
        <v>0</v>
      </c>
      <c r="AF2369" s="211" t="str">
        <f>IF(AND(COUNTIFS($J$18:J2369,J2369)=1,AE2369=1),1,"")</f>
        <v/>
      </c>
      <c r="AG2369" s="211" t="str">
        <f>IF(C2369="","",IF(AND(COUNTIFS($J$18:J2369,J2369)=1,C2369&lt;&gt;""),1,""))</f>
        <v/>
      </c>
      <c r="AH2369" s="211" t="str">
        <f>IF(G2369="","",IF(AND(COUNTIFS($J$18:J2369,J2369)=1,G2369&lt;&gt;""),1,""))</f>
        <v/>
      </c>
      <c r="AI2369" s="28">
        <f t="shared" si="459"/>
        <v>22953677.784070797</v>
      </c>
      <c r="AJ2369" s="28">
        <f t="shared" si="460"/>
        <v>4168706.6744155749</v>
      </c>
      <c r="AK2369" s="29">
        <f t="shared" si="461"/>
        <v>0.18161388835511752</v>
      </c>
      <c r="AL2369" s="210"/>
      <c r="AM2369" s="210"/>
      <c r="AN2369" s="210"/>
      <c r="AO2369" s="210"/>
      <c r="AP2369" s="45" t="str">
        <f t="shared" si="462"/>
        <v>20238</v>
      </c>
      <c r="AQ2369" s="45" t="str">
        <f t="shared" si="463"/>
        <v>20238RMB</v>
      </c>
    </row>
    <row r="2370" spans="1:43" s="15" customFormat="1">
      <c r="A2370" s="208" t="s">
        <v>41</v>
      </c>
      <c r="B2370" s="209">
        <v>2022</v>
      </c>
      <c r="C2370" s="209">
        <v>4</v>
      </c>
      <c r="D2370" s="57" t="str">
        <f t="shared" si="466"/>
        <v>Q1</v>
      </c>
      <c r="E2370" s="208" t="s">
        <v>42</v>
      </c>
      <c r="F2370" s="209">
        <v>2023</v>
      </c>
      <c r="G2370" s="209">
        <v>8</v>
      </c>
      <c r="H2370" s="213"/>
      <c r="I2370" s="57" t="str">
        <f t="shared" ref="I2370:I2433" si="468">IFERROR(IF(F2370="","",IF(F2370="TBA","TBA",IF(F2370="Cancel","Cancel",IF(AND(G2370&gt;=10,G2370&lt;=12),"Q3",IF(AND(G2370&gt;=1,G2370&lt;=3),"Q4",IF(AND(G2370&gt;=7,G2370&lt;=9),"Q2",IF(AND(G2370&gt;=4,G2370&lt;=6),"Q1"))))))),"")</f>
        <v>Q2</v>
      </c>
      <c r="J2370" s="204" t="s">
        <v>2272</v>
      </c>
      <c r="K2370" s="213" t="s">
        <v>2273</v>
      </c>
      <c r="L2370" s="210" t="s">
        <v>55</v>
      </c>
      <c r="M2370" s="208" t="s">
        <v>47</v>
      </c>
      <c r="N2370" s="208">
        <v>1</v>
      </c>
      <c r="O2370" s="208"/>
      <c r="P2370" s="57" t="str">
        <f t="shared" ref="P2370:P2433" si="469">IF(M2370="","",IF(AND(N2370&gt;0,L2370&lt;&gt;""),"MAIN UNIT",IF(AND(O2370&gt;0,L2370&lt;&gt;""),"SERVICE/ PARTS","C66 SERVICE/OTHERS")))</f>
        <v>MAIN UNIT</v>
      </c>
      <c r="Q2370" s="208" t="s">
        <v>48</v>
      </c>
      <c r="R2370" s="208" t="s">
        <v>49</v>
      </c>
      <c r="S2370" s="208" t="s">
        <v>39</v>
      </c>
      <c r="T2370" s="208" t="s">
        <v>2274</v>
      </c>
      <c r="U2370" s="208" t="s">
        <v>2275</v>
      </c>
      <c r="V2370" s="208" t="s">
        <v>67</v>
      </c>
      <c r="W2370" s="208" t="s">
        <v>51</v>
      </c>
      <c r="X2370" s="34">
        <v>650000</v>
      </c>
      <c r="Y2370" s="215" t="str">
        <f t="shared" si="465"/>
        <v>1.13</v>
      </c>
      <c r="Z2370" s="26">
        <f t="shared" si="467"/>
        <v>650000</v>
      </c>
      <c r="AA2370" s="208">
        <v>1.0920000000000001</v>
      </c>
      <c r="AB2370" s="35">
        <f t="shared" si="464"/>
        <v>628141.5929203541</v>
      </c>
      <c r="AC2370" s="27">
        <f t="shared" ref="AC2370:AC2433" si="470">IF(R2370&lt;&gt;"",AB2370*AD2370,"")</f>
        <v>142525.32743362835</v>
      </c>
      <c r="AD2370" s="212">
        <v>0.22689999999999999</v>
      </c>
      <c r="AE2370" s="211">
        <f t="shared" ref="AE2370:AE2433" si="471">IF(Q2370="","",IF(Q2370="Yes",1,0))</f>
        <v>0</v>
      </c>
      <c r="AF2370" s="211" t="str">
        <f>IF(AND(COUNTIFS($J$18:J2370,J2370)=1,AE2370=1),1,"")</f>
        <v/>
      </c>
      <c r="AG2370" s="211" t="str">
        <f>IF(C2370="","",IF(AND(COUNTIFS($J$18:J2370,J2370)=1,C2370&lt;&gt;""),1,""))</f>
        <v/>
      </c>
      <c r="AH2370" s="211" t="str">
        <f>IF(G2370="","",IF(AND(COUNTIFS($J$18:J2370,J2370)=1,G2370&lt;&gt;""),1,""))</f>
        <v/>
      </c>
      <c r="AI2370" s="28">
        <f t="shared" ref="AI2370:AI2433" si="472">IF(P2370="C66 SERVICE","",SUMIFS(AB:AB,F:F,F2370,G:G,G2370,E:E,E2370))</f>
        <v>22953677.784070797</v>
      </c>
      <c r="AJ2370" s="28">
        <f t="shared" ref="AJ2370:AJ2433" si="473">IF(P2370="C66 SERVICE","",SUMIFS(AC:AC,F:F,F2370,G:G,G2370,E:E,E2370))</f>
        <v>4168706.6744155749</v>
      </c>
      <c r="AK2370" s="29">
        <f t="shared" ref="AK2370:AK2433" si="474">IF(AJ2370&gt;0,AJ2370/AI2370,"")</f>
        <v>0.18161388835511752</v>
      </c>
      <c r="AL2370" s="210"/>
      <c r="AM2370" s="210"/>
      <c r="AN2370" s="210"/>
      <c r="AO2370" s="210"/>
      <c r="AP2370" s="45" t="str">
        <f t="shared" ref="AP2370:AP2433" si="475">IF(F2370="","",F2370&amp;G2370)</f>
        <v>20238</v>
      </c>
      <c r="AQ2370" s="45" t="str">
        <f t="shared" ref="AQ2370:AQ2433" si="476">IF(W2370="","",F2370&amp;G2370&amp;W2370)</f>
        <v>20238RMB</v>
      </c>
    </row>
    <row r="2371" spans="1:43" s="15" customFormat="1">
      <c r="A2371" s="208" t="s">
        <v>41</v>
      </c>
      <c r="B2371" s="209">
        <v>2022</v>
      </c>
      <c r="C2371" s="209">
        <v>10</v>
      </c>
      <c r="D2371" s="57" t="str">
        <f t="shared" si="466"/>
        <v>Q3</v>
      </c>
      <c r="E2371" s="208" t="s">
        <v>42</v>
      </c>
      <c r="F2371" s="209">
        <v>2023</v>
      </c>
      <c r="G2371" s="209">
        <v>9</v>
      </c>
      <c r="H2371" s="213"/>
      <c r="I2371" s="57" t="str">
        <f t="shared" si="468"/>
        <v>Q2</v>
      </c>
      <c r="J2371" s="204" t="s">
        <v>2276</v>
      </c>
      <c r="K2371" s="213" t="s">
        <v>2277</v>
      </c>
      <c r="L2371" s="210" t="s">
        <v>79</v>
      </c>
      <c r="M2371" s="208" t="s">
        <v>47</v>
      </c>
      <c r="N2371" s="208">
        <v>1</v>
      </c>
      <c r="O2371" s="208"/>
      <c r="P2371" s="57" t="str">
        <f t="shared" si="469"/>
        <v>MAIN UNIT</v>
      </c>
      <c r="Q2371" s="208" t="s">
        <v>56</v>
      </c>
      <c r="R2371" s="208" t="s">
        <v>49</v>
      </c>
      <c r="S2371" s="208" t="s">
        <v>39</v>
      </c>
      <c r="T2371" s="208" t="s">
        <v>130</v>
      </c>
      <c r="U2371" s="208" t="s">
        <v>1013</v>
      </c>
      <c r="V2371" s="208" t="s">
        <v>132</v>
      </c>
      <c r="W2371" s="208" t="s">
        <v>51</v>
      </c>
      <c r="X2371" s="34">
        <v>1020000</v>
      </c>
      <c r="Y2371" s="215" t="str">
        <f t="shared" si="465"/>
        <v>1.13</v>
      </c>
      <c r="Z2371" s="26">
        <f t="shared" si="467"/>
        <v>1020000</v>
      </c>
      <c r="AA2371" s="208">
        <v>1.077</v>
      </c>
      <c r="AB2371" s="35">
        <f t="shared" si="464"/>
        <v>972159.29203539819</v>
      </c>
      <c r="AC2371" s="27">
        <f t="shared" si="470"/>
        <v>136199.51681415929</v>
      </c>
      <c r="AD2371" s="212">
        <v>0.1401</v>
      </c>
      <c r="AE2371" s="211">
        <f t="shared" si="471"/>
        <v>1</v>
      </c>
      <c r="AF2371" s="211">
        <f>IF(AND(COUNTIFS($J$18:J2371,J2371)=1,AE2371=1),1,"")</f>
        <v>1</v>
      </c>
      <c r="AG2371" s="211">
        <f>IF(C2371="","",IF(AND(COUNTIFS($J$18:J2371,J2371)=1,C2371&lt;&gt;""),1,""))</f>
        <v>1</v>
      </c>
      <c r="AH2371" s="211">
        <f>IF(G2371="","",IF(AND(COUNTIFS($J$18:J2371,J2371)=1,G2371&lt;&gt;""),1,""))</f>
        <v>1</v>
      </c>
      <c r="AI2371" s="28">
        <f t="shared" si="472"/>
        <v>26078226.463097349</v>
      </c>
      <c r="AJ2371" s="28">
        <f t="shared" si="473"/>
        <v>3137870.4427774516</v>
      </c>
      <c r="AK2371" s="29">
        <f t="shared" si="474"/>
        <v>0.12032530077218917</v>
      </c>
      <c r="AL2371" s="210"/>
      <c r="AM2371" s="210"/>
      <c r="AN2371" s="210"/>
      <c r="AO2371" s="210"/>
      <c r="AP2371" s="45" t="str">
        <f t="shared" si="475"/>
        <v>20239</v>
      </c>
      <c r="AQ2371" s="45" t="str">
        <f t="shared" si="476"/>
        <v>20239RMB</v>
      </c>
    </row>
    <row r="2372" spans="1:43" s="15" customFormat="1">
      <c r="A2372" s="208" t="s">
        <v>42</v>
      </c>
      <c r="B2372" s="209">
        <v>2023</v>
      </c>
      <c r="C2372" s="209">
        <v>9</v>
      </c>
      <c r="D2372" s="57" t="str">
        <f t="shared" si="466"/>
        <v>Q2</v>
      </c>
      <c r="E2372" s="208" t="s">
        <v>42</v>
      </c>
      <c r="F2372" s="209">
        <v>2023</v>
      </c>
      <c r="G2372" s="209">
        <v>10</v>
      </c>
      <c r="H2372" s="213"/>
      <c r="I2372" s="57" t="str">
        <f t="shared" si="468"/>
        <v>Q3</v>
      </c>
      <c r="J2372" s="204" t="s">
        <v>2278</v>
      </c>
      <c r="K2372" s="213" t="s">
        <v>2279</v>
      </c>
      <c r="L2372" s="210" t="s">
        <v>2280</v>
      </c>
      <c r="M2372" s="208" t="s">
        <v>1990</v>
      </c>
      <c r="N2372" s="208">
        <v>1</v>
      </c>
      <c r="O2372" s="208"/>
      <c r="P2372" s="57" t="str">
        <f t="shared" si="469"/>
        <v>MAIN UNIT</v>
      </c>
      <c r="Q2372" s="208" t="s">
        <v>56</v>
      </c>
      <c r="R2372" s="208" t="s">
        <v>1991</v>
      </c>
      <c r="S2372" s="208" t="s">
        <v>37</v>
      </c>
      <c r="T2372" s="208" t="s">
        <v>65</v>
      </c>
      <c r="U2372" s="208" t="s">
        <v>58</v>
      </c>
      <c r="V2372" s="208" t="s">
        <v>1993</v>
      </c>
      <c r="W2372" s="208" t="s">
        <v>51</v>
      </c>
      <c r="X2372" s="34">
        <v>59605</v>
      </c>
      <c r="Y2372" s="215" t="str">
        <f>IF(W2372="","",IF(W2372="RMB","1.13", "1"))</f>
        <v>1.13</v>
      </c>
      <c r="Z2372" s="26">
        <f t="shared" si="467"/>
        <v>59605</v>
      </c>
      <c r="AA2372" s="208">
        <v>1.07</v>
      </c>
      <c r="AB2372" s="35">
        <f t="shared" si="464"/>
        <v>56440.132743362839</v>
      </c>
      <c r="AC2372" s="27">
        <f t="shared" si="470"/>
        <v>10119.715800884956</v>
      </c>
      <c r="AD2372" s="212">
        <v>0.17929999999999999</v>
      </c>
      <c r="AE2372" s="211">
        <f t="shared" si="471"/>
        <v>1</v>
      </c>
      <c r="AF2372" s="211">
        <f>IF(AND(COUNTIFS($J$18:J2372,J2372)=1,AE2372=1),1,"")</f>
        <v>1</v>
      </c>
      <c r="AG2372" s="211">
        <f>IF(C2372="","",IF(AND(COUNTIFS($J$18:J2372,J2372)=1,C2372&lt;&gt;""),1,""))</f>
        <v>1</v>
      </c>
      <c r="AH2372" s="211">
        <f>IF(G2372="","",IF(AND(COUNTIFS($J$18:J2372,J2372)=1,G2372&lt;&gt;""),1,""))</f>
        <v>1</v>
      </c>
      <c r="AI2372" s="28">
        <f t="shared" si="472"/>
        <v>5219988.5752212387</v>
      </c>
      <c r="AJ2372" s="28">
        <f t="shared" si="473"/>
        <v>631627.0013460177</v>
      </c>
      <c r="AK2372" s="29">
        <f t="shared" si="474"/>
        <v>0.12100160608478869</v>
      </c>
      <c r="AL2372" s="210"/>
      <c r="AM2372" s="210"/>
      <c r="AN2372" s="210"/>
      <c r="AO2372" s="210"/>
      <c r="AP2372" s="45" t="str">
        <f t="shared" si="475"/>
        <v>202310</v>
      </c>
      <c r="AQ2372" s="45" t="str">
        <f t="shared" si="476"/>
        <v>202310RMB</v>
      </c>
    </row>
    <row r="2373" spans="1:43" s="15" customFormat="1">
      <c r="A2373" s="208" t="s">
        <v>40</v>
      </c>
      <c r="B2373" s="209">
        <v>2022</v>
      </c>
      <c r="C2373" s="209">
        <v>1</v>
      </c>
      <c r="D2373" s="57" t="str">
        <f t="shared" si="466"/>
        <v>Q4</v>
      </c>
      <c r="E2373" s="208" t="s">
        <v>171</v>
      </c>
      <c r="F2373" s="208" t="s">
        <v>171</v>
      </c>
      <c r="G2373" s="209" t="s">
        <v>171</v>
      </c>
      <c r="H2373" s="213" t="s">
        <v>1553</v>
      </c>
      <c r="I2373" s="57" t="str">
        <f t="shared" si="468"/>
        <v>Cancel</v>
      </c>
      <c r="J2373" s="204" t="s">
        <v>2281</v>
      </c>
      <c r="K2373" s="213" t="s">
        <v>2282</v>
      </c>
      <c r="L2373" s="210" t="s">
        <v>273</v>
      </c>
      <c r="M2373" s="208" t="s">
        <v>47</v>
      </c>
      <c r="N2373" s="208">
        <v>1</v>
      </c>
      <c r="O2373" s="208"/>
      <c r="P2373" s="57" t="str">
        <f t="shared" si="469"/>
        <v>MAIN UNIT</v>
      </c>
      <c r="Q2373" s="208" t="s">
        <v>56</v>
      </c>
      <c r="R2373" s="208" t="s">
        <v>49</v>
      </c>
      <c r="S2373" s="208" t="s">
        <v>36</v>
      </c>
      <c r="T2373" s="208" t="s">
        <v>65</v>
      </c>
      <c r="U2373" s="208" t="s">
        <v>66</v>
      </c>
      <c r="V2373" s="208" t="s">
        <v>1821</v>
      </c>
      <c r="W2373" s="208" t="s">
        <v>51</v>
      </c>
      <c r="X2373" s="34">
        <v>1300000</v>
      </c>
      <c r="Y2373" s="215" t="str">
        <f t="shared" ref="Y2373:Y2405" si="477">IF(W2373="RMB","1.13", "1")</f>
        <v>1.13</v>
      </c>
      <c r="Z2373" s="26">
        <f t="shared" si="467"/>
        <v>1300000</v>
      </c>
      <c r="AA2373" s="208">
        <v>1.175</v>
      </c>
      <c r="AB2373" s="35">
        <f t="shared" si="464"/>
        <v>1351769.9115044249</v>
      </c>
      <c r="AC2373" s="27">
        <f t="shared" si="470"/>
        <v>162212.38938053098</v>
      </c>
      <c r="AD2373" s="207">
        <v>0.12</v>
      </c>
      <c r="AE2373" s="211">
        <f t="shared" si="471"/>
        <v>1</v>
      </c>
      <c r="AF2373" s="211">
        <f>IF(AND(COUNTIFS($J$18:J2373,J2373)=1,AE2373=1),1,"")</f>
        <v>1</v>
      </c>
      <c r="AG2373" s="211">
        <f>IF(C2373="","",IF(AND(COUNTIFS($J$18:J2373,J2373)=1,C2373&lt;&gt;""),1,""))</f>
        <v>1</v>
      </c>
      <c r="AH2373" s="211">
        <f>IF(G2373="","",IF(AND(COUNTIFS($J$18:J2373,J2373)=1,G2373&lt;&gt;""),1,""))</f>
        <v>1</v>
      </c>
      <c r="AI2373" s="28">
        <f t="shared" si="472"/>
        <v>468573419.10712183</v>
      </c>
      <c r="AJ2373" s="28">
        <f t="shared" si="473"/>
        <v>55829466.862621114</v>
      </c>
      <c r="AK2373" s="29">
        <f t="shared" si="474"/>
        <v>0.11914774629983395</v>
      </c>
      <c r="AL2373" s="210"/>
      <c r="AM2373" s="210"/>
      <c r="AN2373" s="210"/>
      <c r="AO2373" s="210"/>
      <c r="AP2373" s="45" t="str">
        <f t="shared" si="475"/>
        <v>CancelCancel</v>
      </c>
      <c r="AQ2373" s="45" t="str">
        <f t="shared" si="476"/>
        <v>CancelCancelRMB</v>
      </c>
    </row>
    <row r="2374" spans="1:43" s="15" customFormat="1">
      <c r="A2374" s="208" t="s">
        <v>40</v>
      </c>
      <c r="B2374" s="209">
        <v>2022</v>
      </c>
      <c r="C2374" s="209">
        <v>1</v>
      </c>
      <c r="D2374" s="57" t="str">
        <f t="shared" si="466"/>
        <v>Q4</v>
      </c>
      <c r="E2374" s="208" t="s">
        <v>171</v>
      </c>
      <c r="F2374" s="208" t="s">
        <v>171</v>
      </c>
      <c r="G2374" s="209" t="s">
        <v>171</v>
      </c>
      <c r="H2374" s="213" t="s">
        <v>1553</v>
      </c>
      <c r="I2374" s="57" t="str">
        <f t="shared" si="468"/>
        <v>Cancel</v>
      </c>
      <c r="J2374" s="204" t="s">
        <v>2281</v>
      </c>
      <c r="K2374" s="213" t="s">
        <v>2282</v>
      </c>
      <c r="L2374" s="210" t="s">
        <v>273</v>
      </c>
      <c r="M2374" s="208" t="s">
        <v>47</v>
      </c>
      <c r="N2374" s="208">
        <v>1</v>
      </c>
      <c r="O2374" s="208"/>
      <c r="P2374" s="57" t="str">
        <f t="shared" si="469"/>
        <v>MAIN UNIT</v>
      </c>
      <c r="Q2374" s="208" t="s">
        <v>56</v>
      </c>
      <c r="R2374" s="208" t="s">
        <v>49</v>
      </c>
      <c r="S2374" s="208" t="s">
        <v>36</v>
      </c>
      <c r="T2374" s="208" t="s">
        <v>65</v>
      </c>
      <c r="U2374" s="208" t="s">
        <v>66</v>
      </c>
      <c r="V2374" s="208" t="s">
        <v>1821</v>
      </c>
      <c r="W2374" s="208" t="s">
        <v>51</v>
      </c>
      <c r="X2374" s="34">
        <v>1300000</v>
      </c>
      <c r="Y2374" s="215" t="str">
        <f t="shared" si="477"/>
        <v>1.13</v>
      </c>
      <c r="Z2374" s="26">
        <f t="shared" si="467"/>
        <v>1300000</v>
      </c>
      <c r="AA2374" s="208">
        <v>1.175</v>
      </c>
      <c r="AB2374" s="35">
        <f t="shared" si="464"/>
        <v>1351769.9115044249</v>
      </c>
      <c r="AC2374" s="27">
        <f t="shared" si="470"/>
        <v>162212.38938053098</v>
      </c>
      <c r="AD2374" s="207">
        <v>0.12</v>
      </c>
      <c r="AE2374" s="211">
        <f t="shared" si="471"/>
        <v>1</v>
      </c>
      <c r="AF2374" s="211" t="str">
        <f>IF(AND(COUNTIFS($J$18:J2374,J2374)=1,AE2374=1),1,"")</f>
        <v/>
      </c>
      <c r="AG2374" s="211" t="str">
        <f>IF(C2374="","",IF(AND(COUNTIFS($J$18:J2374,J2374)=1,C2374&lt;&gt;""),1,""))</f>
        <v/>
      </c>
      <c r="AH2374" s="211" t="str">
        <f>IF(G2374="","",IF(AND(COUNTIFS($J$18:J2374,J2374)=1,G2374&lt;&gt;""),1,""))</f>
        <v/>
      </c>
      <c r="AI2374" s="28">
        <f t="shared" si="472"/>
        <v>468573419.10712183</v>
      </c>
      <c r="AJ2374" s="28">
        <f t="shared" si="473"/>
        <v>55829466.862621114</v>
      </c>
      <c r="AK2374" s="29">
        <f t="shared" si="474"/>
        <v>0.11914774629983395</v>
      </c>
      <c r="AL2374" s="210"/>
      <c r="AM2374" s="210"/>
      <c r="AN2374" s="210"/>
      <c r="AO2374" s="210"/>
      <c r="AP2374" s="45" t="str">
        <f t="shared" si="475"/>
        <v>CancelCancel</v>
      </c>
      <c r="AQ2374" s="45" t="str">
        <f t="shared" si="476"/>
        <v>CancelCancelRMB</v>
      </c>
    </row>
    <row r="2375" spans="1:43" s="15" customFormat="1">
      <c r="A2375" s="208" t="s">
        <v>40</v>
      </c>
      <c r="B2375" s="209">
        <v>2022</v>
      </c>
      <c r="C2375" s="209">
        <v>1</v>
      </c>
      <c r="D2375" s="57" t="str">
        <f t="shared" si="466"/>
        <v>Q4</v>
      </c>
      <c r="E2375" s="208" t="s">
        <v>171</v>
      </c>
      <c r="F2375" s="208" t="s">
        <v>171</v>
      </c>
      <c r="G2375" s="209" t="s">
        <v>1552</v>
      </c>
      <c r="H2375" s="213"/>
      <c r="I2375" s="57" t="str">
        <f t="shared" si="468"/>
        <v>Cancel</v>
      </c>
      <c r="J2375" s="204" t="s">
        <v>2283</v>
      </c>
      <c r="K2375" s="213" t="s">
        <v>2284</v>
      </c>
      <c r="L2375" s="210" t="s">
        <v>55</v>
      </c>
      <c r="M2375" s="208" t="s">
        <v>47</v>
      </c>
      <c r="N2375" s="208">
        <v>1</v>
      </c>
      <c r="O2375" s="208"/>
      <c r="P2375" s="57" t="str">
        <f t="shared" si="469"/>
        <v>MAIN UNIT</v>
      </c>
      <c r="Q2375" s="208" t="s">
        <v>48</v>
      </c>
      <c r="R2375" s="208" t="s">
        <v>49</v>
      </c>
      <c r="S2375" s="208" t="s">
        <v>38</v>
      </c>
      <c r="T2375" s="208" t="s">
        <v>136</v>
      </c>
      <c r="U2375" s="208" t="s">
        <v>137</v>
      </c>
      <c r="V2375" s="208" t="s">
        <v>480</v>
      </c>
      <c r="W2375" s="208" t="s">
        <v>51</v>
      </c>
      <c r="X2375" s="34">
        <v>541700</v>
      </c>
      <c r="Y2375" s="215" t="str">
        <f t="shared" si="477"/>
        <v>1.13</v>
      </c>
      <c r="Z2375" s="26">
        <f t="shared" si="467"/>
        <v>541700</v>
      </c>
      <c r="AA2375" s="208">
        <v>1.105</v>
      </c>
      <c r="AB2375" s="35">
        <f t="shared" si="464"/>
        <v>529715.48672566377</v>
      </c>
      <c r="AC2375" s="27">
        <f t="shared" si="470"/>
        <v>63565.85840707965</v>
      </c>
      <c r="AD2375" s="212">
        <v>0.12</v>
      </c>
      <c r="AE2375" s="211">
        <f t="shared" si="471"/>
        <v>0</v>
      </c>
      <c r="AF2375" s="211" t="str">
        <f>IF(AND(COUNTIFS($J$18:J2375,J2375)=1,AE2375=1),1,"")</f>
        <v/>
      </c>
      <c r="AG2375" s="211">
        <f>IF(C2375="","",IF(AND(COUNTIFS($J$18:J2375,J2375)=1,C2375&lt;&gt;""),1,""))</f>
        <v>1</v>
      </c>
      <c r="AH2375" s="211">
        <f>IF(G2375="","",IF(AND(COUNTIFS($J$18:J2375,J2375)=1,G2375&lt;&gt;""),1,""))</f>
        <v>1</v>
      </c>
      <c r="AI2375" s="28">
        <f t="shared" si="472"/>
        <v>468573419.10712183</v>
      </c>
      <c r="AJ2375" s="28">
        <f t="shared" si="473"/>
        <v>55829466.862621114</v>
      </c>
      <c r="AK2375" s="29">
        <f t="shared" si="474"/>
        <v>0.11914774629983395</v>
      </c>
      <c r="AL2375" s="210"/>
      <c r="AM2375" s="210"/>
      <c r="AN2375" s="210"/>
      <c r="AO2375" s="210"/>
      <c r="AP2375" s="45" t="str">
        <f t="shared" si="475"/>
        <v>CancelCANCEL</v>
      </c>
      <c r="AQ2375" s="45" t="str">
        <f t="shared" si="476"/>
        <v>CancelCANCELRMB</v>
      </c>
    </row>
    <row r="2376" spans="1:43" s="15" customFormat="1">
      <c r="A2376" s="208" t="s">
        <v>40</v>
      </c>
      <c r="B2376" s="209">
        <v>2022</v>
      </c>
      <c r="C2376" s="209">
        <v>2</v>
      </c>
      <c r="D2376" s="57" t="str">
        <f t="shared" si="466"/>
        <v>Q4</v>
      </c>
      <c r="E2376" s="208" t="s">
        <v>171</v>
      </c>
      <c r="F2376" s="208" t="s">
        <v>171</v>
      </c>
      <c r="G2376" s="209" t="s">
        <v>171</v>
      </c>
      <c r="H2376" s="213" t="s">
        <v>2285</v>
      </c>
      <c r="I2376" s="57" t="str">
        <f t="shared" si="468"/>
        <v>Cancel</v>
      </c>
      <c r="J2376" s="204" t="s">
        <v>2286</v>
      </c>
      <c r="K2376" s="213" t="s">
        <v>1212</v>
      </c>
      <c r="L2376" s="210" t="s">
        <v>273</v>
      </c>
      <c r="M2376" s="208" t="s">
        <v>47</v>
      </c>
      <c r="N2376" s="208">
        <v>1</v>
      </c>
      <c r="O2376" s="208"/>
      <c r="P2376" s="57" t="str">
        <f t="shared" si="469"/>
        <v>MAIN UNIT</v>
      </c>
      <c r="Q2376" s="208" t="s">
        <v>48</v>
      </c>
      <c r="R2376" s="208" t="s">
        <v>49</v>
      </c>
      <c r="S2376" s="208" t="s">
        <v>36</v>
      </c>
      <c r="T2376" s="208" t="s">
        <v>65</v>
      </c>
      <c r="U2376" s="208" t="s">
        <v>66</v>
      </c>
      <c r="V2376" s="208" t="s">
        <v>634</v>
      </c>
      <c r="W2376" s="208" t="s">
        <v>51</v>
      </c>
      <c r="X2376" s="34">
        <v>1300000</v>
      </c>
      <c r="Y2376" s="215" t="str">
        <f t="shared" si="477"/>
        <v>1.13</v>
      </c>
      <c r="Z2376" s="26">
        <f t="shared" si="467"/>
        <v>1300000</v>
      </c>
      <c r="AA2376" s="208">
        <v>1.175</v>
      </c>
      <c r="AB2376" s="35">
        <f t="shared" si="464"/>
        <v>1351769.9115044249</v>
      </c>
      <c r="AC2376" s="27">
        <f t="shared" si="470"/>
        <v>162212.38938053098</v>
      </c>
      <c r="AD2376" s="212">
        <v>0.12</v>
      </c>
      <c r="AE2376" s="211">
        <f t="shared" si="471"/>
        <v>0</v>
      </c>
      <c r="AF2376" s="211" t="str">
        <f>IF(AND(COUNTIFS($J$18:J2376,J2376)=1,AE2376=1),1,"")</f>
        <v/>
      </c>
      <c r="AG2376" s="211">
        <f>IF(C2376="","",IF(AND(COUNTIFS($J$18:J2376,J2376)=1,C2376&lt;&gt;""),1,""))</f>
        <v>1</v>
      </c>
      <c r="AH2376" s="211">
        <f>IF(G2376="","",IF(AND(COUNTIFS($J$18:J2376,J2376)=1,G2376&lt;&gt;""),1,""))</f>
        <v>1</v>
      </c>
      <c r="AI2376" s="28">
        <f t="shared" si="472"/>
        <v>468573419.10712183</v>
      </c>
      <c r="AJ2376" s="28">
        <f t="shared" si="473"/>
        <v>55829466.862621114</v>
      </c>
      <c r="AK2376" s="29">
        <f t="shared" si="474"/>
        <v>0.11914774629983395</v>
      </c>
      <c r="AL2376" s="210"/>
      <c r="AM2376" s="210"/>
      <c r="AN2376" s="210"/>
      <c r="AO2376" s="210" t="s">
        <v>2287</v>
      </c>
      <c r="AP2376" s="45" t="str">
        <f t="shared" si="475"/>
        <v>CancelCancel</v>
      </c>
      <c r="AQ2376" s="45" t="str">
        <f t="shared" si="476"/>
        <v>CancelCancelRMB</v>
      </c>
    </row>
    <row r="2377" spans="1:43" s="15" customFormat="1">
      <c r="A2377" s="208" t="s">
        <v>40</v>
      </c>
      <c r="B2377" s="209">
        <v>2022</v>
      </c>
      <c r="C2377" s="209">
        <v>3</v>
      </c>
      <c r="D2377" s="57" t="str">
        <f t="shared" si="466"/>
        <v>Q4</v>
      </c>
      <c r="E2377" s="208" t="s">
        <v>171</v>
      </c>
      <c r="F2377" s="208" t="s">
        <v>171</v>
      </c>
      <c r="G2377" s="209" t="s">
        <v>171</v>
      </c>
      <c r="H2377" s="213"/>
      <c r="I2377" s="57" t="str">
        <f t="shared" si="468"/>
        <v>Cancel</v>
      </c>
      <c r="J2377" s="204" t="s">
        <v>2288</v>
      </c>
      <c r="K2377" s="213" t="s">
        <v>2289</v>
      </c>
      <c r="L2377" s="210" t="s">
        <v>55</v>
      </c>
      <c r="M2377" s="208" t="s">
        <v>47</v>
      </c>
      <c r="N2377" s="208">
        <v>1</v>
      </c>
      <c r="O2377" s="208"/>
      <c r="P2377" s="57" t="str">
        <f t="shared" si="469"/>
        <v>MAIN UNIT</v>
      </c>
      <c r="Q2377" s="208" t="s">
        <v>56</v>
      </c>
      <c r="R2377" s="208" t="s">
        <v>49</v>
      </c>
      <c r="S2377" s="208" t="s">
        <v>36</v>
      </c>
      <c r="T2377" s="208" t="s">
        <v>65</v>
      </c>
      <c r="U2377" s="208" t="s">
        <v>66</v>
      </c>
      <c r="V2377" s="208" t="s">
        <v>1649</v>
      </c>
      <c r="W2377" s="208" t="s">
        <v>51</v>
      </c>
      <c r="X2377" s="34">
        <v>660000</v>
      </c>
      <c r="Y2377" s="215" t="str">
        <f t="shared" si="477"/>
        <v>1.13</v>
      </c>
      <c r="Z2377" s="26">
        <f t="shared" si="467"/>
        <v>660000</v>
      </c>
      <c r="AA2377" s="208">
        <v>1.175</v>
      </c>
      <c r="AB2377" s="35">
        <f t="shared" si="464"/>
        <v>686283.18584070809</v>
      </c>
      <c r="AC2377" s="27">
        <f t="shared" si="470"/>
        <v>82353.982300884963</v>
      </c>
      <c r="AD2377" s="212">
        <v>0.12</v>
      </c>
      <c r="AE2377" s="211">
        <f t="shared" si="471"/>
        <v>1</v>
      </c>
      <c r="AF2377" s="211">
        <f>IF(AND(COUNTIFS($J$18:J2377,J2377)=1,AE2377=1),1,"")</f>
        <v>1</v>
      </c>
      <c r="AG2377" s="211">
        <f>IF(C2377="","",IF(AND(COUNTIFS($J$18:J2377,J2377)=1,C2377&lt;&gt;""),1,""))</f>
        <v>1</v>
      </c>
      <c r="AH2377" s="211">
        <f>IF(G2377="","",IF(AND(COUNTIFS($J$18:J2377,J2377)=1,G2377&lt;&gt;""),1,""))</f>
        <v>1</v>
      </c>
      <c r="AI2377" s="28">
        <f t="shared" si="472"/>
        <v>468573419.10712183</v>
      </c>
      <c r="AJ2377" s="28">
        <f t="shared" si="473"/>
        <v>55829466.862621114</v>
      </c>
      <c r="AK2377" s="29">
        <f t="shared" si="474"/>
        <v>0.11914774629983395</v>
      </c>
      <c r="AL2377" s="210"/>
      <c r="AM2377" s="210"/>
      <c r="AN2377" s="210"/>
      <c r="AO2377" s="210"/>
      <c r="AP2377" s="45" t="str">
        <f t="shared" si="475"/>
        <v>CancelCancel</v>
      </c>
      <c r="AQ2377" s="45" t="str">
        <f t="shared" si="476"/>
        <v>CancelCancelRMB</v>
      </c>
    </row>
    <row r="2378" spans="1:43" s="15" customFormat="1">
      <c r="A2378" s="208" t="s">
        <v>40</v>
      </c>
      <c r="B2378" s="209">
        <v>2022</v>
      </c>
      <c r="C2378" s="209">
        <v>3</v>
      </c>
      <c r="D2378" s="57" t="str">
        <f t="shared" si="466"/>
        <v>Q4</v>
      </c>
      <c r="E2378" s="208" t="s">
        <v>171</v>
      </c>
      <c r="F2378" s="208" t="s">
        <v>171</v>
      </c>
      <c r="G2378" s="209" t="s">
        <v>171</v>
      </c>
      <c r="H2378" s="213" t="s">
        <v>1553</v>
      </c>
      <c r="I2378" s="57" t="str">
        <f t="shared" si="468"/>
        <v>Cancel</v>
      </c>
      <c r="J2378" s="204" t="s">
        <v>2290</v>
      </c>
      <c r="K2378" s="213" t="s">
        <v>1331</v>
      </c>
      <c r="L2378" s="210" t="s">
        <v>273</v>
      </c>
      <c r="M2378" s="208" t="s">
        <v>47</v>
      </c>
      <c r="N2378" s="208">
        <v>1</v>
      </c>
      <c r="O2378" s="208"/>
      <c r="P2378" s="57" t="str">
        <f t="shared" si="469"/>
        <v>MAIN UNIT</v>
      </c>
      <c r="Q2378" s="208" t="s">
        <v>48</v>
      </c>
      <c r="R2378" s="208" t="s">
        <v>49</v>
      </c>
      <c r="S2378" s="208" t="s">
        <v>36</v>
      </c>
      <c r="T2378" s="208" t="s">
        <v>65</v>
      </c>
      <c r="U2378" s="208" t="s">
        <v>66</v>
      </c>
      <c r="V2378" s="208" t="s">
        <v>67</v>
      </c>
      <c r="W2378" s="208" t="s">
        <v>51</v>
      </c>
      <c r="X2378" s="34">
        <v>1290000</v>
      </c>
      <c r="Y2378" s="215" t="str">
        <f t="shared" si="477"/>
        <v>1.13</v>
      </c>
      <c r="Z2378" s="26">
        <f t="shared" si="467"/>
        <v>1290000</v>
      </c>
      <c r="AA2378" s="208">
        <v>1.175</v>
      </c>
      <c r="AB2378" s="35">
        <f t="shared" ref="AB2378:AB2441" si="478">IF(AND(R2378&lt;&gt;"C66",R2378&lt;&gt;""),Z2378/Y2378*AA2378,"")</f>
        <v>1341371.6814159292</v>
      </c>
      <c r="AC2378" s="27">
        <f t="shared" si="470"/>
        <v>160964.6017699115</v>
      </c>
      <c r="AD2378" s="207">
        <v>0.12</v>
      </c>
      <c r="AE2378" s="211">
        <f t="shared" si="471"/>
        <v>0</v>
      </c>
      <c r="AF2378" s="211" t="str">
        <f>IF(AND(COUNTIFS($J$18:J2378,J2378)=1,AE2378=1),1,"")</f>
        <v/>
      </c>
      <c r="AG2378" s="211">
        <f>IF(C2378="","",IF(AND(COUNTIFS($J$18:J2378,J2378)=1,C2378&lt;&gt;""),1,""))</f>
        <v>1</v>
      </c>
      <c r="AH2378" s="211">
        <f>IF(G2378="","",IF(AND(COUNTIFS($J$18:J2378,J2378)=1,G2378&lt;&gt;""),1,""))</f>
        <v>1</v>
      </c>
      <c r="AI2378" s="28">
        <f t="shared" si="472"/>
        <v>468573419.10712183</v>
      </c>
      <c r="AJ2378" s="28">
        <f t="shared" si="473"/>
        <v>55829466.862621114</v>
      </c>
      <c r="AK2378" s="29">
        <f t="shared" si="474"/>
        <v>0.11914774629983395</v>
      </c>
      <c r="AL2378" s="210"/>
      <c r="AM2378" s="210"/>
      <c r="AN2378" s="210"/>
      <c r="AO2378" s="210"/>
      <c r="AP2378" s="45" t="str">
        <f t="shared" si="475"/>
        <v>CancelCancel</v>
      </c>
      <c r="AQ2378" s="45" t="str">
        <f t="shared" si="476"/>
        <v>CancelCancelRMB</v>
      </c>
    </row>
    <row r="2379" spans="1:43" s="15" customFormat="1">
      <c r="A2379" s="208" t="s">
        <v>40</v>
      </c>
      <c r="B2379" s="209">
        <v>2022</v>
      </c>
      <c r="C2379" s="209">
        <v>3</v>
      </c>
      <c r="D2379" s="57" t="str">
        <f t="shared" si="466"/>
        <v>Q4</v>
      </c>
      <c r="E2379" s="208" t="s">
        <v>171</v>
      </c>
      <c r="F2379" s="208" t="s">
        <v>171</v>
      </c>
      <c r="G2379" s="209" t="s">
        <v>171</v>
      </c>
      <c r="H2379" s="213"/>
      <c r="I2379" s="57" t="str">
        <f t="shared" si="468"/>
        <v>Cancel</v>
      </c>
      <c r="J2379" s="204" t="s">
        <v>2291</v>
      </c>
      <c r="K2379" s="213" t="s">
        <v>1331</v>
      </c>
      <c r="L2379" s="210" t="s">
        <v>273</v>
      </c>
      <c r="M2379" s="208" t="s">
        <v>47</v>
      </c>
      <c r="N2379" s="208">
        <v>1</v>
      </c>
      <c r="O2379" s="208"/>
      <c r="P2379" s="57" t="str">
        <f t="shared" si="469"/>
        <v>MAIN UNIT</v>
      </c>
      <c r="Q2379" s="208" t="s">
        <v>48</v>
      </c>
      <c r="R2379" s="208" t="s">
        <v>49</v>
      </c>
      <c r="S2379" s="208" t="s">
        <v>36</v>
      </c>
      <c r="T2379" s="208" t="s">
        <v>65</v>
      </c>
      <c r="U2379" s="208" t="s">
        <v>66</v>
      </c>
      <c r="V2379" s="208" t="s">
        <v>67</v>
      </c>
      <c r="W2379" s="208" t="s">
        <v>96</v>
      </c>
      <c r="X2379" s="34">
        <v>20800000</v>
      </c>
      <c r="Y2379" s="215" t="str">
        <f t="shared" si="477"/>
        <v>1</v>
      </c>
      <c r="Z2379" s="26">
        <f t="shared" si="467"/>
        <v>20800000</v>
      </c>
      <c r="AA2379" s="208">
        <v>6.25E-2</v>
      </c>
      <c r="AB2379" s="35">
        <f t="shared" si="478"/>
        <v>1300000</v>
      </c>
      <c r="AC2379" s="27">
        <f t="shared" si="470"/>
        <v>156000</v>
      </c>
      <c r="AD2379" s="207">
        <v>0.12</v>
      </c>
      <c r="AE2379" s="211">
        <f t="shared" si="471"/>
        <v>0</v>
      </c>
      <c r="AF2379" s="211" t="str">
        <f>IF(AND(COUNTIFS($J$18:J2379,J2379)=1,AE2379=1),1,"")</f>
        <v/>
      </c>
      <c r="AG2379" s="211">
        <f>IF(C2379="","",IF(AND(COUNTIFS($J$18:J2379,J2379)=1,C2379&lt;&gt;""),1,""))</f>
        <v>1</v>
      </c>
      <c r="AH2379" s="211">
        <f>IF(G2379="","",IF(AND(COUNTIFS($J$18:J2379,J2379)=1,G2379&lt;&gt;""),1,""))</f>
        <v>1</v>
      </c>
      <c r="AI2379" s="28">
        <f t="shared" si="472"/>
        <v>468573419.10712183</v>
      </c>
      <c r="AJ2379" s="28">
        <f t="shared" si="473"/>
        <v>55829466.862621114</v>
      </c>
      <c r="AK2379" s="29">
        <f t="shared" si="474"/>
        <v>0.11914774629983395</v>
      </c>
      <c r="AL2379" s="210"/>
      <c r="AM2379" s="210"/>
      <c r="AN2379" s="210"/>
      <c r="AO2379" s="210"/>
      <c r="AP2379" s="45" t="str">
        <f t="shared" si="475"/>
        <v>CancelCancel</v>
      </c>
      <c r="AQ2379" s="45" t="str">
        <f t="shared" si="476"/>
        <v>CancelCancelJPY</v>
      </c>
    </row>
    <row r="2380" spans="1:43" s="15" customFormat="1">
      <c r="A2380" s="208" t="s">
        <v>40</v>
      </c>
      <c r="B2380" s="209">
        <v>2022</v>
      </c>
      <c r="C2380" s="209">
        <v>3</v>
      </c>
      <c r="D2380" s="57" t="str">
        <f t="shared" si="466"/>
        <v>Q4</v>
      </c>
      <c r="E2380" s="208" t="s">
        <v>171</v>
      </c>
      <c r="F2380" s="208" t="s">
        <v>171</v>
      </c>
      <c r="G2380" s="209" t="s">
        <v>171</v>
      </c>
      <c r="H2380" s="213"/>
      <c r="I2380" s="57" t="str">
        <f t="shared" si="468"/>
        <v>Cancel</v>
      </c>
      <c r="J2380" s="204" t="s">
        <v>2291</v>
      </c>
      <c r="K2380" s="213" t="s">
        <v>1331</v>
      </c>
      <c r="L2380" s="210" t="s">
        <v>273</v>
      </c>
      <c r="M2380" s="208" t="s">
        <v>47</v>
      </c>
      <c r="N2380" s="208">
        <v>1</v>
      </c>
      <c r="O2380" s="208"/>
      <c r="P2380" s="57" t="str">
        <f t="shared" si="469"/>
        <v>MAIN UNIT</v>
      </c>
      <c r="Q2380" s="208" t="s">
        <v>48</v>
      </c>
      <c r="R2380" s="208" t="s">
        <v>49</v>
      </c>
      <c r="S2380" s="208" t="s">
        <v>36</v>
      </c>
      <c r="T2380" s="208" t="s">
        <v>65</v>
      </c>
      <c r="U2380" s="208" t="s">
        <v>66</v>
      </c>
      <c r="V2380" s="208" t="s">
        <v>67</v>
      </c>
      <c r="W2380" s="208" t="s">
        <v>96</v>
      </c>
      <c r="X2380" s="34">
        <v>20800000</v>
      </c>
      <c r="Y2380" s="215" t="str">
        <f t="shared" si="477"/>
        <v>1</v>
      </c>
      <c r="Z2380" s="26">
        <f t="shared" si="467"/>
        <v>20800000</v>
      </c>
      <c r="AA2380" s="208">
        <v>6.25E-2</v>
      </c>
      <c r="AB2380" s="35">
        <f t="shared" si="478"/>
        <v>1300000</v>
      </c>
      <c r="AC2380" s="27">
        <f t="shared" si="470"/>
        <v>156000</v>
      </c>
      <c r="AD2380" s="207">
        <v>0.12</v>
      </c>
      <c r="AE2380" s="211">
        <f t="shared" si="471"/>
        <v>0</v>
      </c>
      <c r="AF2380" s="211" t="str">
        <f>IF(AND(COUNTIFS($J$18:J2380,J2380)=1,AE2380=1),1,"")</f>
        <v/>
      </c>
      <c r="AG2380" s="211" t="str">
        <f>IF(C2380="","",IF(AND(COUNTIFS($J$18:J2380,J2380)=1,C2380&lt;&gt;""),1,""))</f>
        <v/>
      </c>
      <c r="AH2380" s="211" t="str">
        <f>IF(G2380="","",IF(AND(COUNTIFS($J$18:J2380,J2380)=1,G2380&lt;&gt;""),1,""))</f>
        <v/>
      </c>
      <c r="AI2380" s="28">
        <f t="shared" si="472"/>
        <v>468573419.10712183</v>
      </c>
      <c r="AJ2380" s="28">
        <f t="shared" si="473"/>
        <v>55829466.862621114</v>
      </c>
      <c r="AK2380" s="29">
        <f t="shared" si="474"/>
        <v>0.11914774629983395</v>
      </c>
      <c r="AL2380" s="210"/>
      <c r="AM2380" s="210"/>
      <c r="AN2380" s="210"/>
      <c r="AO2380" s="210"/>
      <c r="AP2380" s="45" t="str">
        <f t="shared" si="475"/>
        <v>CancelCancel</v>
      </c>
      <c r="AQ2380" s="45" t="str">
        <f t="shared" si="476"/>
        <v>CancelCancelJPY</v>
      </c>
    </row>
    <row r="2381" spans="1:43" s="15" customFormat="1">
      <c r="A2381" s="208" t="s">
        <v>40</v>
      </c>
      <c r="B2381" s="209">
        <v>2022</v>
      </c>
      <c r="C2381" s="209">
        <v>3</v>
      </c>
      <c r="D2381" s="57" t="str">
        <f t="shared" si="466"/>
        <v>Q4</v>
      </c>
      <c r="E2381" s="208" t="s">
        <v>171</v>
      </c>
      <c r="F2381" s="208" t="s">
        <v>171</v>
      </c>
      <c r="G2381" s="209" t="s">
        <v>171</v>
      </c>
      <c r="H2381" s="213"/>
      <c r="I2381" s="57" t="str">
        <f t="shared" si="468"/>
        <v>Cancel</v>
      </c>
      <c r="J2381" s="204" t="s">
        <v>2291</v>
      </c>
      <c r="K2381" s="213" t="s">
        <v>1331</v>
      </c>
      <c r="L2381" s="210" t="s">
        <v>273</v>
      </c>
      <c r="M2381" s="208" t="s">
        <v>47</v>
      </c>
      <c r="N2381" s="208">
        <v>1</v>
      </c>
      <c r="O2381" s="208"/>
      <c r="P2381" s="57" t="str">
        <f t="shared" si="469"/>
        <v>MAIN UNIT</v>
      </c>
      <c r="Q2381" s="208" t="s">
        <v>48</v>
      </c>
      <c r="R2381" s="208" t="s">
        <v>49</v>
      </c>
      <c r="S2381" s="208" t="s">
        <v>36</v>
      </c>
      <c r="T2381" s="208" t="s">
        <v>65</v>
      </c>
      <c r="U2381" s="208" t="s">
        <v>66</v>
      </c>
      <c r="V2381" s="208" t="s">
        <v>67</v>
      </c>
      <c r="W2381" s="208" t="s">
        <v>96</v>
      </c>
      <c r="X2381" s="34">
        <v>20800000</v>
      </c>
      <c r="Y2381" s="215" t="str">
        <f t="shared" si="477"/>
        <v>1</v>
      </c>
      <c r="Z2381" s="26">
        <f t="shared" si="467"/>
        <v>20800000</v>
      </c>
      <c r="AA2381" s="208">
        <v>6.25E-2</v>
      </c>
      <c r="AB2381" s="35">
        <f t="shared" si="478"/>
        <v>1300000</v>
      </c>
      <c r="AC2381" s="27">
        <f t="shared" si="470"/>
        <v>156000</v>
      </c>
      <c r="AD2381" s="207">
        <v>0.12</v>
      </c>
      <c r="AE2381" s="211">
        <f t="shared" si="471"/>
        <v>0</v>
      </c>
      <c r="AF2381" s="211" t="str">
        <f>IF(AND(COUNTIFS($J$18:J2381,J2381)=1,AE2381=1),1,"")</f>
        <v/>
      </c>
      <c r="AG2381" s="211" t="str">
        <f>IF(C2381="","",IF(AND(COUNTIFS($J$18:J2381,J2381)=1,C2381&lt;&gt;""),1,""))</f>
        <v/>
      </c>
      <c r="AH2381" s="211" t="str">
        <f>IF(G2381="","",IF(AND(COUNTIFS($J$18:J2381,J2381)=1,G2381&lt;&gt;""),1,""))</f>
        <v/>
      </c>
      <c r="AI2381" s="28">
        <f t="shared" si="472"/>
        <v>468573419.10712183</v>
      </c>
      <c r="AJ2381" s="28">
        <f t="shared" si="473"/>
        <v>55829466.862621114</v>
      </c>
      <c r="AK2381" s="29">
        <f t="shared" si="474"/>
        <v>0.11914774629983395</v>
      </c>
      <c r="AL2381" s="210"/>
      <c r="AM2381" s="210"/>
      <c r="AN2381" s="210"/>
      <c r="AO2381" s="210"/>
      <c r="AP2381" s="45" t="str">
        <f t="shared" si="475"/>
        <v>CancelCancel</v>
      </c>
      <c r="AQ2381" s="45" t="str">
        <f t="shared" si="476"/>
        <v>CancelCancelJPY</v>
      </c>
    </row>
    <row r="2382" spans="1:43" s="15" customFormat="1">
      <c r="A2382" s="208" t="s">
        <v>40</v>
      </c>
      <c r="B2382" s="209">
        <v>2022</v>
      </c>
      <c r="C2382" s="209">
        <v>3</v>
      </c>
      <c r="D2382" s="57" t="str">
        <f t="shared" si="466"/>
        <v>Q4</v>
      </c>
      <c r="E2382" s="208" t="s">
        <v>171</v>
      </c>
      <c r="F2382" s="208" t="s">
        <v>171</v>
      </c>
      <c r="G2382" s="209" t="s">
        <v>171</v>
      </c>
      <c r="H2382" s="213"/>
      <c r="I2382" s="57" t="str">
        <f t="shared" si="468"/>
        <v>Cancel</v>
      </c>
      <c r="J2382" s="204" t="s">
        <v>2291</v>
      </c>
      <c r="K2382" s="213" t="s">
        <v>1331</v>
      </c>
      <c r="L2382" s="210" t="s">
        <v>273</v>
      </c>
      <c r="M2382" s="208" t="s">
        <v>47</v>
      </c>
      <c r="N2382" s="208">
        <v>1</v>
      </c>
      <c r="O2382" s="208"/>
      <c r="P2382" s="57" t="str">
        <f t="shared" si="469"/>
        <v>MAIN UNIT</v>
      </c>
      <c r="Q2382" s="208" t="s">
        <v>48</v>
      </c>
      <c r="R2382" s="208" t="s">
        <v>49</v>
      </c>
      <c r="S2382" s="208" t="s">
        <v>36</v>
      </c>
      <c r="T2382" s="208" t="s">
        <v>65</v>
      </c>
      <c r="U2382" s="208" t="s">
        <v>66</v>
      </c>
      <c r="V2382" s="208" t="s">
        <v>67</v>
      </c>
      <c r="W2382" s="208" t="s">
        <v>96</v>
      </c>
      <c r="X2382" s="34">
        <v>20800000</v>
      </c>
      <c r="Y2382" s="215" t="str">
        <f t="shared" si="477"/>
        <v>1</v>
      </c>
      <c r="Z2382" s="26">
        <f t="shared" si="467"/>
        <v>20800000</v>
      </c>
      <c r="AA2382" s="208">
        <v>6.25E-2</v>
      </c>
      <c r="AB2382" s="35">
        <f t="shared" si="478"/>
        <v>1300000</v>
      </c>
      <c r="AC2382" s="27">
        <f t="shared" si="470"/>
        <v>156000</v>
      </c>
      <c r="AD2382" s="207">
        <v>0.12</v>
      </c>
      <c r="AE2382" s="211">
        <f t="shared" si="471"/>
        <v>0</v>
      </c>
      <c r="AF2382" s="211" t="str">
        <f>IF(AND(COUNTIFS($J$18:J2382,J2382)=1,AE2382=1),1,"")</f>
        <v/>
      </c>
      <c r="AG2382" s="211" t="str">
        <f>IF(C2382="","",IF(AND(COUNTIFS($J$18:J2382,J2382)=1,C2382&lt;&gt;""),1,""))</f>
        <v/>
      </c>
      <c r="AH2382" s="211" t="str">
        <f>IF(G2382="","",IF(AND(COUNTIFS($J$18:J2382,J2382)=1,G2382&lt;&gt;""),1,""))</f>
        <v/>
      </c>
      <c r="AI2382" s="28">
        <f t="shared" si="472"/>
        <v>468573419.10712183</v>
      </c>
      <c r="AJ2382" s="28">
        <f t="shared" si="473"/>
        <v>55829466.862621114</v>
      </c>
      <c r="AK2382" s="29">
        <f t="shared" si="474"/>
        <v>0.11914774629983395</v>
      </c>
      <c r="AL2382" s="210"/>
      <c r="AM2382" s="210"/>
      <c r="AN2382" s="210"/>
      <c r="AO2382" s="210"/>
      <c r="AP2382" s="45" t="str">
        <f t="shared" si="475"/>
        <v>CancelCancel</v>
      </c>
      <c r="AQ2382" s="45" t="str">
        <f t="shared" si="476"/>
        <v>CancelCancelJPY</v>
      </c>
    </row>
    <row r="2383" spans="1:43" s="15" customFormat="1">
      <c r="A2383" s="208" t="s">
        <v>40</v>
      </c>
      <c r="B2383" s="209">
        <v>2022</v>
      </c>
      <c r="C2383" s="209">
        <v>3</v>
      </c>
      <c r="D2383" s="57" t="str">
        <f t="shared" si="466"/>
        <v>Q4</v>
      </c>
      <c r="E2383" s="208" t="s">
        <v>171</v>
      </c>
      <c r="F2383" s="208" t="s">
        <v>171</v>
      </c>
      <c r="G2383" s="209" t="s">
        <v>171</v>
      </c>
      <c r="H2383" s="213"/>
      <c r="I2383" s="57" t="str">
        <f t="shared" si="468"/>
        <v>Cancel</v>
      </c>
      <c r="J2383" s="204" t="s">
        <v>2292</v>
      </c>
      <c r="K2383" s="213" t="s">
        <v>1472</v>
      </c>
      <c r="L2383" s="210" t="s">
        <v>55</v>
      </c>
      <c r="M2383" s="208" t="s">
        <v>47</v>
      </c>
      <c r="N2383" s="208">
        <v>1</v>
      </c>
      <c r="O2383" s="208"/>
      <c r="P2383" s="57" t="str">
        <f t="shared" si="469"/>
        <v>MAIN UNIT</v>
      </c>
      <c r="Q2383" s="208" t="s">
        <v>48</v>
      </c>
      <c r="R2383" s="208" t="s">
        <v>49</v>
      </c>
      <c r="S2383" s="208" t="s">
        <v>36</v>
      </c>
      <c r="T2383" s="208" t="s">
        <v>65</v>
      </c>
      <c r="U2383" s="208" t="s">
        <v>66</v>
      </c>
      <c r="V2383" s="208" t="s">
        <v>290</v>
      </c>
      <c r="W2383" s="208" t="s">
        <v>51</v>
      </c>
      <c r="X2383" s="34">
        <v>490000</v>
      </c>
      <c r="Y2383" s="215" t="str">
        <f t="shared" si="477"/>
        <v>1.13</v>
      </c>
      <c r="Z2383" s="26">
        <f t="shared" si="467"/>
        <v>490000</v>
      </c>
      <c r="AA2383" s="208">
        <v>1.22</v>
      </c>
      <c r="AB2383" s="35">
        <f t="shared" si="478"/>
        <v>529026.54867256642</v>
      </c>
      <c r="AC2383" s="27">
        <f t="shared" si="470"/>
        <v>63483.185840707971</v>
      </c>
      <c r="AD2383" s="207">
        <v>0.12</v>
      </c>
      <c r="AE2383" s="211">
        <f t="shared" si="471"/>
        <v>0</v>
      </c>
      <c r="AF2383" s="211" t="str">
        <f>IF(AND(COUNTIFS($J$18:J2383,J2383)=1,AE2383=1),1,"")</f>
        <v/>
      </c>
      <c r="AG2383" s="211">
        <f>IF(C2383="","",IF(AND(COUNTIFS($J$18:J2383,J2383)=1,C2383&lt;&gt;""),1,""))</f>
        <v>1</v>
      </c>
      <c r="AH2383" s="211">
        <f>IF(G2383="","",IF(AND(COUNTIFS($J$18:J2383,J2383)=1,G2383&lt;&gt;""),1,""))</f>
        <v>1</v>
      </c>
      <c r="AI2383" s="28">
        <f t="shared" si="472"/>
        <v>468573419.10712183</v>
      </c>
      <c r="AJ2383" s="28">
        <f t="shared" si="473"/>
        <v>55829466.862621114</v>
      </c>
      <c r="AK2383" s="29">
        <f t="shared" si="474"/>
        <v>0.11914774629983395</v>
      </c>
      <c r="AL2383" s="210"/>
      <c r="AM2383" s="210"/>
      <c r="AN2383" s="210"/>
      <c r="AO2383" s="210"/>
      <c r="AP2383" s="45" t="str">
        <f t="shared" si="475"/>
        <v>CancelCancel</v>
      </c>
      <c r="AQ2383" s="45" t="str">
        <f t="shared" si="476"/>
        <v>CancelCancelRMB</v>
      </c>
    </row>
    <row r="2384" spans="1:43" s="15" customFormat="1">
      <c r="A2384" s="208" t="s">
        <v>40</v>
      </c>
      <c r="B2384" s="209">
        <v>2022</v>
      </c>
      <c r="C2384" s="209">
        <v>3</v>
      </c>
      <c r="D2384" s="57" t="str">
        <f t="shared" si="466"/>
        <v>Q4</v>
      </c>
      <c r="E2384" s="208" t="s">
        <v>171</v>
      </c>
      <c r="F2384" s="208" t="s">
        <v>171</v>
      </c>
      <c r="G2384" s="209" t="s">
        <v>171</v>
      </c>
      <c r="H2384" s="213"/>
      <c r="I2384" s="57" t="str">
        <f t="shared" si="468"/>
        <v>Cancel</v>
      </c>
      <c r="J2384" s="204" t="s">
        <v>2292</v>
      </c>
      <c r="K2384" s="213" t="s">
        <v>1472</v>
      </c>
      <c r="L2384" s="210" t="s">
        <v>79</v>
      </c>
      <c r="M2384" s="208" t="s">
        <v>47</v>
      </c>
      <c r="N2384" s="208">
        <v>1</v>
      </c>
      <c r="O2384" s="208"/>
      <c r="P2384" s="57" t="str">
        <f t="shared" si="469"/>
        <v>MAIN UNIT</v>
      </c>
      <c r="Q2384" s="208" t="s">
        <v>48</v>
      </c>
      <c r="R2384" s="208" t="s">
        <v>49</v>
      </c>
      <c r="S2384" s="208" t="s">
        <v>36</v>
      </c>
      <c r="T2384" s="208" t="s">
        <v>65</v>
      </c>
      <c r="U2384" s="208" t="s">
        <v>66</v>
      </c>
      <c r="V2384" s="208" t="s">
        <v>290</v>
      </c>
      <c r="W2384" s="208" t="s">
        <v>51</v>
      </c>
      <c r="X2384" s="34">
        <v>803285</v>
      </c>
      <c r="Y2384" s="215" t="str">
        <f t="shared" si="477"/>
        <v>1.13</v>
      </c>
      <c r="Z2384" s="26">
        <f t="shared" si="467"/>
        <v>803285</v>
      </c>
      <c r="AA2384" s="208">
        <v>1.22</v>
      </c>
      <c r="AB2384" s="35">
        <f t="shared" si="478"/>
        <v>867263.45132743369</v>
      </c>
      <c r="AC2384" s="27">
        <f t="shared" si="470"/>
        <v>104071.61415929203</v>
      </c>
      <c r="AD2384" s="207">
        <v>0.12</v>
      </c>
      <c r="AE2384" s="211">
        <f t="shared" si="471"/>
        <v>0</v>
      </c>
      <c r="AF2384" s="211" t="str">
        <f>IF(AND(COUNTIFS($J$18:J2384,J2384)=1,AE2384=1),1,"")</f>
        <v/>
      </c>
      <c r="AG2384" s="211" t="str">
        <f>IF(C2384="","",IF(AND(COUNTIFS($J$18:J2384,J2384)=1,C2384&lt;&gt;""),1,""))</f>
        <v/>
      </c>
      <c r="AH2384" s="211" t="str">
        <f>IF(G2384="","",IF(AND(COUNTIFS($J$18:J2384,J2384)=1,G2384&lt;&gt;""),1,""))</f>
        <v/>
      </c>
      <c r="AI2384" s="28">
        <f t="shared" si="472"/>
        <v>468573419.10712183</v>
      </c>
      <c r="AJ2384" s="28">
        <f t="shared" si="473"/>
        <v>55829466.862621114</v>
      </c>
      <c r="AK2384" s="29">
        <f t="shared" si="474"/>
        <v>0.11914774629983395</v>
      </c>
      <c r="AL2384" s="210"/>
      <c r="AM2384" s="210"/>
      <c r="AN2384" s="210"/>
      <c r="AO2384" s="210"/>
      <c r="AP2384" s="45" t="str">
        <f t="shared" si="475"/>
        <v>CancelCancel</v>
      </c>
      <c r="AQ2384" s="45" t="str">
        <f t="shared" si="476"/>
        <v>CancelCancelRMB</v>
      </c>
    </row>
    <row r="2385" spans="1:43" s="15" customFormat="1">
      <c r="A2385" s="208" t="s">
        <v>41</v>
      </c>
      <c r="B2385" s="209">
        <v>2022</v>
      </c>
      <c r="C2385" s="209">
        <v>4</v>
      </c>
      <c r="D2385" s="57" t="str">
        <f t="shared" si="466"/>
        <v>Q1</v>
      </c>
      <c r="E2385" s="208" t="s">
        <v>171</v>
      </c>
      <c r="F2385" s="208" t="s">
        <v>171</v>
      </c>
      <c r="G2385" s="209" t="s">
        <v>171</v>
      </c>
      <c r="H2385" s="213"/>
      <c r="I2385" s="57" t="str">
        <f t="shared" si="468"/>
        <v>Cancel</v>
      </c>
      <c r="J2385" s="204" t="s">
        <v>2293</v>
      </c>
      <c r="K2385" s="213" t="s">
        <v>1262</v>
      </c>
      <c r="L2385" s="210" t="s">
        <v>79</v>
      </c>
      <c r="M2385" s="208" t="s">
        <v>47</v>
      </c>
      <c r="N2385" s="208">
        <v>1</v>
      </c>
      <c r="O2385" s="208"/>
      <c r="P2385" s="57" t="str">
        <f t="shared" si="469"/>
        <v>MAIN UNIT</v>
      </c>
      <c r="Q2385" s="208" t="s">
        <v>48</v>
      </c>
      <c r="R2385" s="208" t="s">
        <v>49</v>
      </c>
      <c r="S2385" s="208" t="s">
        <v>36</v>
      </c>
      <c r="T2385" s="208" t="s">
        <v>65</v>
      </c>
      <c r="U2385" s="208" t="s">
        <v>66</v>
      </c>
      <c r="V2385" s="208" t="s">
        <v>67</v>
      </c>
      <c r="W2385" s="208" t="s">
        <v>96</v>
      </c>
      <c r="X2385" s="34">
        <v>11920000</v>
      </c>
      <c r="Y2385" s="215" t="str">
        <f t="shared" si="477"/>
        <v>1</v>
      </c>
      <c r="Z2385" s="26">
        <f t="shared" si="467"/>
        <v>11920000</v>
      </c>
      <c r="AA2385" s="208">
        <v>5.8700000000000002E-2</v>
      </c>
      <c r="AB2385" s="35">
        <f t="shared" si="478"/>
        <v>699704</v>
      </c>
      <c r="AC2385" s="27">
        <f t="shared" si="470"/>
        <v>83964.479999999996</v>
      </c>
      <c r="AD2385" s="212">
        <v>0.12</v>
      </c>
      <c r="AE2385" s="211">
        <f t="shared" si="471"/>
        <v>0</v>
      </c>
      <c r="AF2385" s="211" t="str">
        <f>IF(AND(COUNTIFS($J$18:J2385,J2385)=1,AE2385=1),1,"")</f>
        <v/>
      </c>
      <c r="AG2385" s="211">
        <f>IF(C2385="","",IF(AND(COUNTIFS($J$18:J2385,J2385)=1,C2385&lt;&gt;""),1,""))</f>
        <v>1</v>
      </c>
      <c r="AH2385" s="211">
        <f>IF(G2385="","",IF(AND(COUNTIFS($J$18:J2385,J2385)=1,G2385&lt;&gt;""),1,""))</f>
        <v>1</v>
      </c>
      <c r="AI2385" s="28">
        <f t="shared" si="472"/>
        <v>468573419.10712183</v>
      </c>
      <c r="AJ2385" s="28">
        <f t="shared" si="473"/>
        <v>55829466.862621114</v>
      </c>
      <c r="AK2385" s="29">
        <f t="shared" si="474"/>
        <v>0.11914774629983395</v>
      </c>
      <c r="AL2385" s="210"/>
      <c r="AM2385" s="210"/>
      <c r="AN2385" s="210"/>
      <c r="AO2385" s="210"/>
      <c r="AP2385" s="45" t="str">
        <f t="shared" si="475"/>
        <v>CancelCancel</v>
      </c>
      <c r="AQ2385" s="45" t="str">
        <f t="shared" si="476"/>
        <v>CancelCancelJPY</v>
      </c>
    </row>
    <row r="2386" spans="1:43" s="15" customFormat="1">
      <c r="A2386" s="208" t="s">
        <v>41</v>
      </c>
      <c r="B2386" s="209">
        <v>2022</v>
      </c>
      <c r="C2386" s="209">
        <v>4</v>
      </c>
      <c r="D2386" s="57" t="str">
        <f t="shared" si="466"/>
        <v>Q1</v>
      </c>
      <c r="E2386" s="208" t="s">
        <v>171</v>
      </c>
      <c r="F2386" s="208" t="s">
        <v>171</v>
      </c>
      <c r="G2386" s="209" t="s">
        <v>171</v>
      </c>
      <c r="H2386" s="213"/>
      <c r="I2386" s="57" t="str">
        <f t="shared" si="468"/>
        <v>Cancel</v>
      </c>
      <c r="J2386" s="204" t="s">
        <v>2293</v>
      </c>
      <c r="K2386" s="213" t="s">
        <v>1262</v>
      </c>
      <c r="L2386" s="210" t="s">
        <v>79</v>
      </c>
      <c r="M2386" s="208" t="s">
        <v>47</v>
      </c>
      <c r="N2386" s="208">
        <v>1</v>
      </c>
      <c r="O2386" s="208"/>
      <c r="P2386" s="57" t="str">
        <f t="shared" si="469"/>
        <v>MAIN UNIT</v>
      </c>
      <c r="Q2386" s="208" t="s">
        <v>48</v>
      </c>
      <c r="R2386" s="208" t="s">
        <v>49</v>
      </c>
      <c r="S2386" s="208" t="s">
        <v>36</v>
      </c>
      <c r="T2386" s="208" t="s">
        <v>65</v>
      </c>
      <c r="U2386" s="208" t="s">
        <v>66</v>
      </c>
      <c r="V2386" s="208" t="s">
        <v>67</v>
      </c>
      <c r="W2386" s="208" t="s">
        <v>96</v>
      </c>
      <c r="X2386" s="34">
        <v>11920000</v>
      </c>
      <c r="Y2386" s="215" t="str">
        <f t="shared" si="477"/>
        <v>1</v>
      </c>
      <c r="Z2386" s="26">
        <f t="shared" si="467"/>
        <v>11920000</v>
      </c>
      <c r="AA2386" s="208">
        <v>5.8700000000000002E-2</v>
      </c>
      <c r="AB2386" s="35">
        <f t="shared" si="478"/>
        <v>699704</v>
      </c>
      <c r="AC2386" s="27">
        <f t="shared" si="470"/>
        <v>83964.479999999996</v>
      </c>
      <c r="AD2386" s="212">
        <v>0.12</v>
      </c>
      <c r="AE2386" s="211">
        <f t="shared" si="471"/>
        <v>0</v>
      </c>
      <c r="AF2386" s="211" t="str">
        <f>IF(AND(COUNTIFS($J$18:J2386,J2386)=1,AE2386=1),1,"")</f>
        <v/>
      </c>
      <c r="AG2386" s="211" t="str">
        <f>IF(C2386="","",IF(AND(COUNTIFS($J$18:J2386,J2386)=1,C2386&lt;&gt;""),1,""))</f>
        <v/>
      </c>
      <c r="AH2386" s="211" t="str">
        <f>IF(G2386="","",IF(AND(COUNTIFS($J$18:J2386,J2386)=1,G2386&lt;&gt;""),1,""))</f>
        <v/>
      </c>
      <c r="AI2386" s="28">
        <f t="shared" si="472"/>
        <v>468573419.10712183</v>
      </c>
      <c r="AJ2386" s="28">
        <f t="shared" si="473"/>
        <v>55829466.862621114</v>
      </c>
      <c r="AK2386" s="29">
        <f t="shared" si="474"/>
        <v>0.11914774629983395</v>
      </c>
      <c r="AL2386" s="210"/>
      <c r="AM2386" s="210"/>
      <c r="AN2386" s="210"/>
      <c r="AO2386" s="210"/>
      <c r="AP2386" s="45" t="str">
        <f t="shared" si="475"/>
        <v>CancelCancel</v>
      </c>
      <c r="AQ2386" s="45" t="str">
        <f t="shared" si="476"/>
        <v>CancelCancelJPY</v>
      </c>
    </row>
    <row r="2387" spans="1:43" s="15" customFormat="1">
      <c r="A2387" s="208" t="s">
        <v>41</v>
      </c>
      <c r="B2387" s="209">
        <v>2022</v>
      </c>
      <c r="C2387" s="209">
        <v>4</v>
      </c>
      <c r="D2387" s="57" t="str">
        <f t="shared" si="466"/>
        <v>Q1</v>
      </c>
      <c r="E2387" s="208" t="s">
        <v>171</v>
      </c>
      <c r="F2387" s="208" t="s">
        <v>171</v>
      </c>
      <c r="G2387" s="209" t="s">
        <v>171</v>
      </c>
      <c r="H2387" s="213"/>
      <c r="I2387" s="57" t="str">
        <f t="shared" si="468"/>
        <v>Cancel</v>
      </c>
      <c r="J2387" s="204" t="s">
        <v>2293</v>
      </c>
      <c r="K2387" s="213" t="s">
        <v>1262</v>
      </c>
      <c r="L2387" s="210" t="s">
        <v>55</v>
      </c>
      <c r="M2387" s="208" t="s">
        <v>47</v>
      </c>
      <c r="N2387" s="208">
        <v>1</v>
      </c>
      <c r="O2387" s="208"/>
      <c r="P2387" s="57" t="str">
        <f t="shared" si="469"/>
        <v>MAIN UNIT</v>
      </c>
      <c r="Q2387" s="208" t="s">
        <v>48</v>
      </c>
      <c r="R2387" s="208" t="s">
        <v>49</v>
      </c>
      <c r="S2387" s="208" t="s">
        <v>36</v>
      </c>
      <c r="T2387" s="208" t="s">
        <v>65</v>
      </c>
      <c r="U2387" s="208" t="s">
        <v>66</v>
      </c>
      <c r="V2387" s="208" t="s">
        <v>67</v>
      </c>
      <c r="W2387" s="208" t="s">
        <v>96</v>
      </c>
      <c r="X2387" s="34">
        <v>7920000</v>
      </c>
      <c r="Y2387" s="215" t="str">
        <f t="shared" si="477"/>
        <v>1</v>
      </c>
      <c r="Z2387" s="26">
        <f t="shared" si="467"/>
        <v>7920000</v>
      </c>
      <c r="AA2387" s="208">
        <v>5.8700000000000002E-2</v>
      </c>
      <c r="AB2387" s="35">
        <f t="shared" si="478"/>
        <v>464904</v>
      </c>
      <c r="AC2387" s="27">
        <f t="shared" si="470"/>
        <v>55788.479999999996</v>
      </c>
      <c r="AD2387" s="212">
        <v>0.12</v>
      </c>
      <c r="AE2387" s="211">
        <f t="shared" si="471"/>
        <v>0</v>
      </c>
      <c r="AF2387" s="211" t="str">
        <f>IF(AND(COUNTIFS($J$18:J2387,J2387)=1,AE2387=1),1,"")</f>
        <v/>
      </c>
      <c r="AG2387" s="211" t="str">
        <f>IF(C2387="","",IF(AND(COUNTIFS($J$18:J2387,J2387)=1,C2387&lt;&gt;""),1,""))</f>
        <v/>
      </c>
      <c r="AH2387" s="211" t="str">
        <f>IF(G2387="","",IF(AND(COUNTIFS($J$18:J2387,J2387)=1,G2387&lt;&gt;""),1,""))</f>
        <v/>
      </c>
      <c r="AI2387" s="28">
        <f t="shared" si="472"/>
        <v>468573419.10712183</v>
      </c>
      <c r="AJ2387" s="28">
        <f t="shared" si="473"/>
        <v>55829466.862621114</v>
      </c>
      <c r="AK2387" s="29">
        <f t="shared" si="474"/>
        <v>0.11914774629983395</v>
      </c>
      <c r="AL2387" s="210"/>
      <c r="AM2387" s="210"/>
      <c r="AN2387" s="210"/>
      <c r="AO2387" s="210"/>
      <c r="AP2387" s="45" t="str">
        <f t="shared" si="475"/>
        <v>CancelCancel</v>
      </c>
      <c r="AQ2387" s="45" t="str">
        <f t="shared" si="476"/>
        <v>CancelCancelJPY</v>
      </c>
    </row>
    <row r="2388" spans="1:43" s="15" customFormat="1">
      <c r="A2388" s="208" t="s">
        <v>41</v>
      </c>
      <c r="B2388" s="209">
        <v>2022</v>
      </c>
      <c r="C2388" s="209">
        <v>4</v>
      </c>
      <c r="D2388" s="57" t="str">
        <f t="shared" si="466"/>
        <v>Q1</v>
      </c>
      <c r="E2388" s="208" t="s">
        <v>171</v>
      </c>
      <c r="F2388" s="208" t="s">
        <v>171</v>
      </c>
      <c r="G2388" s="209" t="s">
        <v>171</v>
      </c>
      <c r="H2388" s="213"/>
      <c r="I2388" s="57" t="str">
        <f t="shared" si="468"/>
        <v>Cancel</v>
      </c>
      <c r="J2388" s="204" t="s">
        <v>2293</v>
      </c>
      <c r="K2388" s="213" t="s">
        <v>1262</v>
      </c>
      <c r="L2388" s="210" t="s">
        <v>55</v>
      </c>
      <c r="M2388" s="208" t="s">
        <v>47</v>
      </c>
      <c r="N2388" s="208">
        <v>1</v>
      </c>
      <c r="O2388" s="208"/>
      <c r="P2388" s="57" t="str">
        <f t="shared" si="469"/>
        <v>MAIN UNIT</v>
      </c>
      <c r="Q2388" s="208" t="s">
        <v>48</v>
      </c>
      <c r="R2388" s="208" t="s">
        <v>49</v>
      </c>
      <c r="S2388" s="208" t="s">
        <v>36</v>
      </c>
      <c r="T2388" s="208" t="s">
        <v>65</v>
      </c>
      <c r="U2388" s="208" t="s">
        <v>66</v>
      </c>
      <c r="V2388" s="208" t="s">
        <v>67</v>
      </c>
      <c r="W2388" s="208" t="s">
        <v>96</v>
      </c>
      <c r="X2388" s="34">
        <v>7920000</v>
      </c>
      <c r="Y2388" s="215" t="str">
        <f t="shared" si="477"/>
        <v>1</v>
      </c>
      <c r="Z2388" s="26">
        <f t="shared" si="467"/>
        <v>7920000</v>
      </c>
      <c r="AA2388" s="208">
        <v>5.8700000000000002E-2</v>
      </c>
      <c r="AB2388" s="35">
        <f t="shared" si="478"/>
        <v>464904</v>
      </c>
      <c r="AC2388" s="27">
        <f t="shared" si="470"/>
        <v>55788.479999999996</v>
      </c>
      <c r="AD2388" s="212">
        <v>0.12</v>
      </c>
      <c r="AE2388" s="211">
        <f t="shared" si="471"/>
        <v>0</v>
      </c>
      <c r="AF2388" s="211" t="str">
        <f>IF(AND(COUNTIFS($J$18:J2388,J2388)=1,AE2388=1),1,"")</f>
        <v/>
      </c>
      <c r="AG2388" s="211" t="str">
        <f>IF(C2388="","",IF(AND(COUNTIFS($J$18:J2388,J2388)=1,C2388&lt;&gt;""),1,""))</f>
        <v/>
      </c>
      <c r="AH2388" s="211" t="str">
        <f>IF(G2388="","",IF(AND(COUNTIFS($J$18:J2388,J2388)=1,G2388&lt;&gt;""),1,""))</f>
        <v/>
      </c>
      <c r="AI2388" s="28">
        <f t="shared" si="472"/>
        <v>468573419.10712183</v>
      </c>
      <c r="AJ2388" s="28">
        <f t="shared" si="473"/>
        <v>55829466.862621114</v>
      </c>
      <c r="AK2388" s="29">
        <f t="shared" si="474"/>
        <v>0.11914774629983395</v>
      </c>
      <c r="AL2388" s="210"/>
      <c r="AM2388" s="210"/>
      <c r="AN2388" s="210"/>
      <c r="AO2388" s="210"/>
      <c r="AP2388" s="45" t="str">
        <f t="shared" si="475"/>
        <v>CancelCancel</v>
      </c>
      <c r="AQ2388" s="45" t="str">
        <f t="shared" si="476"/>
        <v>CancelCancelJPY</v>
      </c>
    </row>
    <row r="2389" spans="1:43" s="15" customFormat="1">
      <c r="A2389" s="208" t="s">
        <v>41</v>
      </c>
      <c r="B2389" s="209">
        <v>2022</v>
      </c>
      <c r="C2389" s="209">
        <v>5</v>
      </c>
      <c r="D2389" s="57" t="str">
        <f t="shared" si="466"/>
        <v>Q1</v>
      </c>
      <c r="E2389" s="208" t="s">
        <v>171</v>
      </c>
      <c r="F2389" s="208" t="s">
        <v>171</v>
      </c>
      <c r="G2389" s="209" t="s">
        <v>171</v>
      </c>
      <c r="H2389" s="213"/>
      <c r="I2389" s="57" t="str">
        <f t="shared" si="468"/>
        <v>Cancel</v>
      </c>
      <c r="J2389" s="204" t="s">
        <v>2294</v>
      </c>
      <c r="K2389" s="213" t="s">
        <v>195</v>
      </c>
      <c r="L2389" s="210" t="s">
        <v>79</v>
      </c>
      <c r="M2389" s="208" t="s">
        <v>47</v>
      </c>
      <c r="N2389" s="208">
        <v>1</v>
      </c>
      <c r="O2389" s="208"/>
      <c r="P2389" s="57" t="str">
        <f t="shared" si="469"/>
        <v>MAIN UNIT</v>
      </c>
      <c r="Q2389" s="208" t="s">
        <v>48</v>
      </c>
      <c r="R2389" s="208" t="s">
        <v>49</v>
      </c>
      <c r="S2389" s="208" t="s">
        <v>37</v>
      </c>
      <c r="T2389" s="208" t="s">
        <v>196</v>
      </c>
      <c r="U2389" s="208" t="s">
        <v>197</v>
      </c>
      <c r="V2389" s="208" t="s">
        <v>198</v>
      </c>
      <c r="W2389" s="208" t="s">
        <v>51</v>
      </c>
      <c r="X2389" s="34">
        <v>900000</v>
      </c>
      <c r="Y2389" s="215" t="str">
        <f t="shared" si="477"/>
        <v>1.13</v>
      </c>
      <c r="Z2389" s="26">
        <f t="shared" si="467"/>
        <v>900000</v>
      </c>
      <c r="AA2389" s="208">
        <v>1.105</v>
      </c>
      <c r="AB2389" s="35">
        <f t="shared" si="478"/>
        <v>880088.49557522126</v>
      </c>
      <c r="AC2389" s="27">
        <f t="shared" si="470"/>
        <v>105610.61946902654</v>
      </c>
      <c r="AD2389" s="212">
        <v>0.12</v>
      </c>
      <c r="AE2389" s="211">
        <f t="shared" si="471"/>
        <v>0</v>
      </c>
      <c r="AF2389" s="211" t="str">
        <f>IF(AND(COUNTIFS($J$18:J2389,J2389)=1,AE2389=1),1,"")</f>
        <v/>
      </c>
      <c r="AG2389" s="211">
        <f>IF(C2389="","",IF(AND(COUNTIFS($J$18:J2389,J2389)=1,C2389&lt;&gt;""),1,""))</f>
        <v>1</v>
      </c>
      <c r="AH2389" s="211">
        <f>IF(G2389="","",IF(AND(COUNTIFS($J$18:J2389,J2389)=1,G2389&lt;&gt;""),1,""))</f>
        <v>1</v>
      </c>
      <c r="AI2389" s="28">
        <f t="shared" si="472"/>
        <v>468573419.10712183</v>
      </c>
      <c r="AJ2389" s="28">
        <f t="shared" si="473"/>
        <v>55829466.862621114</v>
      </c>
      <c r="AK2389" s="29">
        <f t="shared" si="474"/>
        <v>0.11914774629983395</v>
      </c>
      <c r="AL2389" s="210"/>
      <c r="AM2389" s="210"/>
      <c r="AN2389" s="210"/>
      <c r="AO2389" s="210"/>
      <c r="AP2389" s="45" t="str">
        <f t="shared" si="475"/>
        <v>CancelCancel</v>
      </c>
      <c r="AQ2389" s="45" t="str">
        <f t="shared" si="476"/>
        <v>CancelCancelRMB</v>
      </c>
    </row>
    <row r="2390" spans="1:43" s="15" customFormat="1">
      <c r="A2390" s="208" t="s">
        <v>41</v>
      </c>
      <c r="B2390" s="209">
        <v>2022</v>
      </c>
      <c r="C2390" s="209">
        <v>5</v>
      </c>
      <c r="D2390" s="57" t="str">
        <f t="shared" si="466"/>
        <v>Q1</v>
      </c>
      <c r="E2390" s="208" t="s">
        <v>171</v>
      </c>
      <c r="F2390" s="208" t="s">
        <v>171</v>
      </c>
      <c r="G2390" s="209" t="s">
        <v>171</v>
      </c>
      <c r="H2390" s="213"/>
      <c r="I2390" s="57" t="str">
        <f t="shared" si="468"/>
        <v>Cancel</v>
      </c>
      <c r="J2390" s="204" t="s">
        <v>2294</v>
      </c>
      <c r="K2390" s="213" t="s">
        <v>195</v>
      </c>
      <c r="L2390" s="210" t="s">
        <v>55</v>
      </c>
      <c r="M2390" s="208" t="s">
        <v>47</v>
      </c>
      <c r="N2390" s="208">
        <v>1</v>
      </c>
      <c r="O2390" s="208"/>
      <c r="P2390" s="57" t="str">
        <f t="shared" si="469"/>
        <v>MAIN UNIT</v>
      </c>
      <c r="Q2390" s="208" t="s">
        <v>48</v>
      </c>
      <c r="R2390" s="208" t="s">
        <v>49</v>
      </c>
      <c r="S2390" s="208" t="s">
        <v>37</v>
      </c>
      <c r="T2390" s="208" t="s">
        <v>196</v>
      </c>
      <c r="U2390" s="208" t="s">
        <v>197</v>
      </c>
      <c r="V2390" s="208" t="s">
        <v>198</v>
      </c>
      <c r="W2390" s="208" t="s">
        <v>51</v>
      </c>
      <c r="X2390" s="34">
        <v>570000</v>
      </c>
      <c r="Y2390" s="215" t="str">
        <f t="shared" si="477"/>
        <v>1.13</v>
      </c>
      <c r="Z2390" s="26">
        <f t="shared" si="467"/>
        <v>570000</v>
      </c>
      <c r="AA2390" s="208">
        <v>1.105</v>
      </c>
      <c r="AB2390" s="35">
        <f t="shared" si="478"/>
        <v>557389.38053097355</v>
      </c>
      <c r="AC2390" s="27">
        <f t="shared" si="470"/>
        <v>66886.725663716818</v>
      </c>
      <c r="AD2390" s="212">
        <v>0.12</v>
      </c>
      <c r="AE2390" s="211">
        <f t="shared" si="471"/>
        <v>0</v>
      </c>
      <c r="AF2390" s="211" t="str">
        <f>IF(AND(COUNTIFS($J$18:J2390,J2390)=1,AE2390=1),1,"")</f>
        <v/>
      </c>
      <c r="AG2390" s="211" t="str">
        <f>IF(C2390="","",IF(AND(COUNTIFS($J$18:J2390,J2390)=1,C2390&lt;&gt;""),1,""))</f>
        <v/>
      </c>
      <c r="AH2390" s="211" t="str">
        <f>IF(G2390="","",IF(AND(COUNTIFS($J$18:J2390,J2390)=1,G2390&lt;&gt;""),1,""))</f>
        <v/>
      </c>
      <c r="AI2390" s="28">
        <f t="shared" si="472"/>
        <v>468573419.10712183</v>
      </c>
      <c r="AJ2390" s="28">
        <f t="shared" si="473"/>
        <v>55829466.862621114</v>
      </c>
      <c r="AK2390" s="29">
        <f t="shared" si="474"/>
        <v>0.11914774629983395</v>
      </c>
      <c r="AL2390" s="210"/>
      <c r="AM2390" s="210"/>
      <c r="AN2390" s="210"/>
      <c r="AO2390" s="210"/>
      <c r="AP2390" s="45" t="str">
        <f t="shared" si="475"/>
        <v>CancelCancel</v>
      </c>
      <c r="AQ2390" s="45" t="str">
        <f t="shared" si="476"/>
        <v>CancelCancelRMB</v>
      </c>
    </row>
    <row r="2391" spans="1:43" s="15" customFormat="1">
      <c r="A2391" s="208" t="s">
        <v>41</v>
      </c>
      <c r="B2391" s="209">
        <v>2022</v>
      </c>
      <c r="C2391" s="209">
        <v>6</v>
      </c>
      <c r="D2391" s="57" t="str">
        <f t="shared" si="466"/>
        <v>Q1</v>
      </c>
      <c r="E2391" s="208" t="s">
        <v>171</v>
      </c>
      <c r="F2391" s="208" t="s">
        <v>171</v>
      </c>
      <c r="G2391" s="209" t="s">
        <v>171</v>
      </c>
      <c r="H2391" s="213"/>
      <c r="I2391" s="57" t="str">
        <f t="shared" si="468"/>
        <v>Cancel</v>
      </c>
      <c r="J2391" s="204" t="s">
        <v>2295</v>
      </c>
      <c r="K2391" s="213" t="s">
        <v>1427</v>
      </c>
      <c r="L2391" s="210" t="s">
        <v>55</v>
      </c>
      <c r="M2391" s="208" t="s">
        <v>47</v>
      </c>
      <c r="N2391" s="208">
        <v>1</v>
      </c>
      <c r="O2391" s="208"/>
      <c r="P2391" s="57" t="str">
        <f t="shared" si="469"/>
        <v>MAIN UNIT</v>
      </c>
      <c r="Q2391" s="208" t="s">
        <v>48</v>
      </c>
      <c r="R2391" s="208" t="s">
        <v>49</v>
      </c>
      <c r="S2391" s="208" t="s">
        <v>38</v>
      </c>
      <c r="T2391" s="208" t="s">
        <v>326</v>
      </c>
      <c r="U2391" s="208" t="s">
        <v>137</v>
      </c>
      <c r="V2391" s="208" t="s">
        <v>899</v>
      </c>
      <c r="W2391" s="208" t="s">
        <v>51</v>
      </c>
      <c r="X2391" s="34">
        <v>584000</v>
      </c>
      <c r="Y2391" s="215" t="str">
        <f t="shared" si="477"/>
        <v>1.13</v>
      </c>
      <c r="Z2391" s="26">
        <f t="shared" si="467"/>
        <v>584000</v>
      </c>
      <c r="AA2391" s="208">
        <v>1.17</v>
      </c>
      <c r="AB2391" s="35">
        <f t="shared" si="478"/>
        <v>604672.5663716814</v>
      </c>
      <c r="AC2391" s="27">
        <f t="shared" si="470"/>
        <v>72560.707964601766</v>
      </c>
      <c r="AD2391" s="212">
        <v>0.12</v>
      </c>
      <c r="AE2391" s="211">
        <f t="shared" si="471"/>
        <v>0</v>
      </c>
      <c r="AF2391" s="211" t="str">
        <f>IF(AND(COUNTIFS($J$18:J2391,J2391)=1,AE2391=1),1,"")</f>
        <v/>
      </c>
      <c r="AG2391" s="211">
        <f>IF(C2391="","",IF(AND(COUNTIFS($J$18:J2391,J2391)=1,C2391&lt;&gt;""),1,""))</f>
        <v>1</v>
      </c>
      <c r="AH2391" s="211">
        <f>IF(G2391="","",IF(AND(COUNTIFS($J$18:J2391,J2391)=1,G2391&lt;&gt;""),1,""))</f>
        <v>1</v>
      </c>
      <c r="AI2391" s="28">
        <f t="shared" si="472"/>
        <v>468573419.10712183</v>
      </c>
      <c r="AJ2391" s="28">
        <f t="shared" si="473"/>
        <v>55829466.862621114</v>
      </c>
      <c r="AK2391" s="29">
        <f t="shared" si="474"/>
        <v>0.11914774629983395</v>
      </c>
      <c r="AL2391" s="210"/>
      <c r="AM2391" s="210"/>
      <c r="AN2391" s="210"/>
      <c r="AO2391" s="210"/>
      <c r="AP2391" s="45" t="str">
        <f t="shared" si="475"/>
        <v>CancelCancel</v>
      </c>
      <c r="AQ2391" s="45" t="str">
        <f t="shared" si="476"/>
        <v>CancelCancelRMB</v>
      </c>
    </row>
    <row r="2392" spans="1:43" s="15" customFormat="1">
      <c r="A2392" s="208" t="s">
        <v>41</v>
      </c>
      <c r="B2392" s="209">
        <v>2022</v>
      </c>
      <c r="C2392" s="209">
        <v>6</v>
      </c>
      <c r="D2392" s="57" t="str">
        <f t="shared" si="466"/>
        <v>Q1</v>
      </c>
      <c r="E2392" s="208" t="s">
        <v>171</v>
      </c>
      <c r="F2392" s="208" t="s">
        <v>171</v>
      </c>
      <c r="G2392" s="209" t="s">
        <v>171</v>
      </c>
      <c r="H2392" s="213"/>
      <c r="I2392" s="57" t="str">
        <f t="shared" si="468"/>
        <v>Cancel</v>
      </c>
      <c r="J2392" s="204" t="s">
        <v>2295</v>
      </c>
      <c r="K2392" s="213" t="s">
        <v>1427</v>
      </c>
      <c r="L2392" s="210" t="s">
        <v>55</v>
      </c>
      <c r="M2392" s="208" t="s">
        <v>47</v>
      </c>
      <c r="N2392" s="208">
        <v>1</v>
      </c>
      <c r="O2392" s="208"/>
      <c r="P2392" s="57" t="str">
        <f t="shared" si="469"/>
        <v>MAIN UNIT</v>
      </c>
      <c r="Q2392" s="208" t="s">
        <v>48</v>
      </c>
      <c r="R2392" s="208" t="s">
        <v>49</v>
      </c>
      <c r="S2392" s="208" t="s">
        <v>38</v>
      </c>
      <c r="T2392" s="208" t="s">
        <v>326</v>
      </c>
      <c r="U2392" s="208" t="s">
        <v>137</v>
      </c>
      <c r="V2392" s="208" t="s">
        <v>899</v>
      </c>
      <c r="W2392" s="208" t="s">
        <v>51</v>
      </c>
      <c r="X2392" s="34">
        <v>584000</v>
      </c>
      <c r="Y2392" s="215" t="str">
        <f t="shared" si="477"/>
        <v>1.13</v>
      </c>
      <c r="Z2392" s="26">
        <f t="shared" si="467"/>
        <v>584000</v>
      </c>
      <c r="AA2392" s="208">
        <v>1.17</v>
      </c>
      <c r="AB2392" s="35">
        <f t="shared" si="478"/>
        <v>604672.5663716814</v>
      </c>
      <c r="AC2392" s="27">
        <f t="shared" si="470"/>
        <v>72560.707964601766</v>
      </c>
      <c r="AD2392" s="212">
        <v>0.12</v>
      </c>
      <c r="AE2392" s="211">
        <f t="shared" si="471"/>
        <v>0</v>
      </c>
      <c r="AF2392" s="211" t="str">
        <f>IF(AND(COUNTIFS($J$18:J2392,J2392)=1,AE2392=1),1,"")</f>
        <v/>
      </c>
      <c r="AG2392" s="211" t="str">
        <f>IF(C2392="","",IF(AND(COUNTIFS($J$18:J2392,J2392)=1,C2392&lt;&gt;""),1,""))</f>
        <v/>
      </c>
      <c r="AH2392" s="211" t="str">
        <f>IF(G2392="","",IF(AND(COUNTIFS($J$18:J2392,J2392)=1,G2392&lt;&gt;""),1,""))</f>
        <v/>
      </c>
      <c r="AI2392" s="28">
        <f t="shared" si="472"/>
        <v>468573419.10712183</v>
      </c>
      <c r="AJ2392" s="28">
        <f t="shared" si="473"/>
        <v>55829466.862621114</v>
      </c>
      <c r="AK2392" s="29">
        <f t="shared" si="474"/>
        <v>0.11914774629983395</v>
      </c>
      <c r="AL2392" s="210"/>
      <c r="AM2392" s="210"/>
      <c r="AN2392" s="210"/>
      <c r="AO2392" s="210"/>
      <c r="AP2392" s="45" t="str">
        <f t="shared" si="475"/>
        <v>CancelCancel</v>
      </c>
      <c r="AQ2392" s="45" t="str">
        <f t="shared" si="476"/>
        <v>CancelCancelRMB</v>
      </c>
    </row>
    <row r="2393" spans="1:43" s="15" customFormat="1">
      <c r="A2393" s="208" t="s">
        <v>41</v>
      </c>
      <c r="B2393" s="209">
        <v>2022</v>
      </c>
      <c r="C2393" s="209">
        <v>6</v>
      </c>
      <c r="D2393" s="57" t="str">
        <f t="shared" si="466"/>
        <v>Q1</v>
      </c>
      <c r="E2393" s="208" t="s">
        <v>171</v>
      </c>
      <c r="F2393" s="208" t="s">
        <v>171</v>
      </c>
      <c r="G2393" s="209" t="s">
        <v>171</v>
      </c>
      <c r="H2393" s="213" t="s">
        <v>1553</v>
      </c>
      <c r="I2393" s="57" t="str">
        <f t="shared" si="468"/>
        <v>Cancel</v>
      </c>
      <c r="J2393" s="204" t="s">
        <v>2296</v>
      </c>
      <c r="K2393" s="213" t="s">
        <v>2297</v>
      </c>
      <c r="L2393" s="210" t="s">
        <v>79</v>
      </c>
      <c r="M2393" s="208" t="s">
        <v>47</v>
      </c>
      <c r="N2393" s="208">
        <v>1</v>
      </c>
      <c r="O2393" s="208"/>
      <c r="P2393" s="57" t="str">
        <f t="shared" si="469"/>
        <v>MAIN UNIT</v>
      </c>
      <c r="Q2393" s="208" t="s">
        <v>56</v>
      </c>
      <c r="R2393" s="208" t="s">
        <v>49</v>
      </c>
      <c r="S2393" s="208" t="s">
        <v>36</v>
      </c>
      <c r="T2393" s="208" t="s">
        <v>65</v>
      </c>
      <c r="U2393" s="208" t="s">
        <v>66</v>
      </c>
      <c r="V2393" s="208" t="s">
        <v>109</v>
      </c>
      <c r="W2393" s="208" t="s">
        <v>96</v>
      </c>
      <c r="X2393" s="34">
        <v>18100000</v>
      </c>
      <c r="Y2393" s="215" t="str">
        <f t="shared" si="477"/>
        <v>1</v>
      </c>
      <c r="Z2393" s="26">
        <f t="shared" si="467"/>
        <v>18100000</v>
      </c>
      <c r="AA2393" s="208">
        <v>5.8700000000000002E-2</v>
      </c>
      <c r="AB2393" s="35">
        <f t="shared" si="478"/>
        <v>1062470</v>
      </c>
      <c r="AC2393" s="27">
        <f t="shared" si="470"/>
        <v>127496.4</v>
      </c>
      <c r="AD2393" s="207">
        <v>0.12</v>
      </c>
      <c r="AE2393" s="211">
        <f t="shared" si="471"/>
        <v>1</v>
      </c>
      <c r="AF2393" s="211">
        <f>IF(AND(COUNTIFS($J$18:J2393,J2393)=1,AE2393=1),1,"")</f>
        <v>1</v>
      </c>
      <c r="AG2393" s="211">
        <f>IF(C2393="","",IF(AND(COUNTIFS($J$18:J2393,J2393)=1,C2393&lt;&gt;""),1,""))</f>
        <v>1</v>
      </c>
      <c r="AH2393" s="211">
        <f>IF(G2393="","",IF(AND(COUNTIFS($J$18:J2393,J2393)=1,G2393&lt;&gt;""),1,""))</f>
        <v>1</v>
      </c>
      <c r="AI2393" s="28">
        <f t="shared" si="472"/>
        <v>468573419.10712183</v>
      </c>
      <c r="AJ2393" s="28">
        <f t="shared" si="473"/>
        <v>55829466.862621114</v>
      </c>
      <c r="AK2393" s="29">
        <f t="shared" si="474"/>
        <v>0.11914774629983395</v>
      </c>
      <c r="AL2393" s="210"/>
      <c r="AM2393" s="210"/>
      <c r="AN2393" s="210"/>
      <c r="AO2393" s="210"/>
      <c r="AP2393" s="45" t="str">
        <f t="shared" si="475"/>
        <v>CancelCancel</v>
      </c>
      <c r="AQ2393" s="45" t="str">
        <f t="shared" si="476"/>
        <v>CancelCancelJPY</v>
      </c>
    </row>
    <row r="2394" spans="1:43" s="15" customFormat="1">
      <c r="A2394" s="208" t="s">
        <v>41</v>
      </c>
      <c r="B2394" s="209">
        <v>2022</v>
      </c>
      <c r="C2394" s="209">
        <v>6</v>
      </c>
      <c r="D2394" s="57" t="str">
        <f t="shared" si="466"/>
        <v>Q1</v>
      </c>
      <c r="E2394" s="208" t="s">
        <v>171</v>
      </c>
      <c r="F2394" s="208" t="s">
        <v>171</v>
      </c>
      <c r="G2394" s="209" t="s">
        <v>171</v>
      </c>
      <c r="H2394" s="213" t="s">
        <v>1553</v>
      </c>
      <c r="I2394" s="57" t="str">
        <f t="shared" si="468"/>
        <v>Cancel</v>
      </c>
      <c r="J2394" s="204" t="s">
        <v>2296</v>
      </c>
      <c r="K2394" s="213" t="s">
        <v>2297</v>
      </c>
      <c r="L2394" s="210" t="s">
        <v>79</v>
      </c>
      <c r="M2394" s="208" t="s">
        <v>47</v>
      </c>
      <c r="N2394" s="208">
        <v>1</v>
      </c>
      <c r="O2394" s="208"/>
      <c r="P2394" s="57" t="str">
        <f t="shared" si="469"/>
        <v>MAIN UNIT</v>
      </c>
      <c r="Q2394" s="208" t="s">
        <v>56</v>
      </c>
      <c r="R2394" s="208" t="s">
        <v>49</v>
      </c>
      <c r="S2394" s="208" t="s">
        <v>36</v>
      </c>
      <c r="T2394" s="208" t="s">
        <v>65</v>
      </c>
      <c r="U2394" s="208" t="s">
        <v>66</v>
      </c>
      <c r="V2394" s="208" t="s">
        <v>109</v>
      </c>
      <c r="W2394" s="208" t="s">
        <v>96</v>
      </c>
      <c r="X2394" s="34">
        <v>18100000</v>
      </c>
      <c r="Y2394" s="215" t="str">
        <f t="shared" si="477"/>
        <v>1</v>
      </c>
      <c r="Z2394" s="26">
        <f t="shared" si="467"/>
        <v>18100000</v>
      </c>
      <c r="AA2394" s="208">
        <v>5.8700000000000002E-2</v>
      </c>
      <c r="AB2394" s="35">
        <f t="shared" si="478"/>
        <v>1062470</v>
      </c>
      <c r="AC2394" s="27">
        <f t="shared" si="470"/>
        <v>127496.4</v>
      </c>
      <c r="AD2394" s="207">
        <v>0.12</v>
      </c>
      <c r="AE2394" s="211">
        <f t="shared" si="471"/>
        <v>1</v>
      </c>
      <c r="AF2394" s="211" t="str">
        <f>IF(AND(COUNTIFS($J$18:J2394,J2394)=1,AE2394=1),1,"")</f>
        <v/>
      </c>
      <c r="AG2394" s="211" t="str">
        <f>IF(C2394="","",IF(AND(COUNTIFS($J$18:J2394,J2394)=1,C2394&lt;&gt;""),1,""))</f>
        <v/>
      </c>
      <c r="AH2394" s="211" t="str">
        <f>IF(G2394="","",IF(AND(COUNTIFS($J$18:J2394,J2394)=1,G2394&lt;&gt;""),1,""))</f>
        <v/>
      </c>
      <c r="AI2394" s="28">
        <f t="shared" si="472"/>
        <v>468573419.10712183</v>
      </c>
      <c r="AJ2394" s="28">
        <f t="shared" si="473"/>
        <v>55829466.862621114</v>
      </c>
      <c r="AK2394" s="29">
        <f t="shared" si="474"/>
        <v>0.11914774629983395</v>
      </c>
      <c r="AL2394" s="210"/>
      <c r="AM2394" s="210"/>
      <c r="AN2394" s="210"/>
      <c r="AO2394" s="210"/>
      <c r="AP2394" s="45" t="str">
        <f t="shared" si="475"/>
        <v>CancelCancel</v>
      </c>
      <c r="AQ2394" s="45" t="str">
        <f t="shared" si="476"/>
        <v>CancelCancelJPY</v>
      </c>
    </row>
    <row r="2395" spans="1:43" s="15" customFormat="1">
      <c r="A2395" s="208" t="s">
        <v>41</v>
      </c>
      <c r="B2395" s="209">
        <v>2022</v>
      </c>
      <c r="C2395" s="209">
        <v>4</v>
      </c>
      <c r="D2395" s="57" t="str">
        <f t="shared" si="466"/>
        <v>Q1</v>
      </c>
      <c r="E2395" s="208" t="s">
        <v>171</v>
      </c>
      <c r="F2395" s="208" t="s">
        <v>171</v>
      </c>
      <c r="G2395" s="209" t="s">
        <v>171</v>
      </c>
      <c r="H2395" s="213"/>
      <c r="I2395" s="57" t="str">
        <f t="shared" si="468"/>
        <v>Cancel</v>
      </c>
      <c r="J2395" s="204" t="s">
        <v>2293</v>
      </c>
      <c r="K2395" s="213" t="s">
        <v>1262</v>
      </c>
      <c r="L2395" s="210" t="s">
        <v>79</v>
      </c>
      <c r="M2395" s="208" t="s">
        <v>47</v>
      </c>
      <c r="N2395" s="208">
        <v>1</v>
      </c>
      <c r="O2395" s="208"/>
      <c r="P2395" s="57" t="str">
        <f t="shared" si="469"/>
        <v>MAIN UNIT</v>
      </c>
      <c r="Q2395" s="208" t="s">
        <v>48</v>
      </c>
      <c r="R2395" s="208" t="s">
        <v>49</v>
      </c>
      <c r="S2395" s="208" t="s">
        <v>36</v>
      </c>
      <c r="T2395" s="208" t="s">
        <v>65</v>
      </c>
      <c r="U2395" s="208" t="s">
        <v>66</v>
      </c>
      <c r="V2395" s="208" t="s">
        <v>67</v>
      </c>
      <c r="W2395" s="208" t="s">
        <v>96</v>
      </c>
      <c r="X2395" s="34">
        <v>11920000</v>
      </c>
      <c r="Y2395" s="215" t="str">
        <f t="shared" si="477"/>
        <v>1</v>
      </c>
      <c r="Z2395" s="26">
        <f t="shared" si="467"/>
        <v>11920000</v>
      </c>
      <c r="AA2395" s="208">
        <v>5.4100000000000002E-2</v>
      </c>
      <c r="AB2395" s="35">
        <f t="shared" si="478"/>
        <v>644872</v>
      </c>
      <c r="AC2395" s="27">
        <f t="shared" si="470"/>
        <v>77384.639999999999</v>
      </c>
      <c r="AD2395" s="212">
        <v>0.12</v>
      </c>
      <c r="AE2395" s="211">
        <f t="shared" si="471"/>
        <v>0</v>
      </c>
      <c r="AF2395" s="211" t="str">
        <f>IF(AND(COUNTIFS($J$18:J2395,J2395)=1,AE2395=1),1,"")</f>
        <v/>
      </c>
      <c r="AG2395" s="211" t="str">
        <f>IF(C2395="","",IF(AND(COUNTIFS($J$18:J2395,J2395)=1,C2395&lt;&gt;""),1,""))</f>
        <v/>
      </c>
      <c r="AH2395" s="211" t="str">
        <f>IF(G2395="","",IF(AND(COUNTIFS($J$18:J2395,J2395)=1,G2395&lt;&gt;""),1,""))</f>
        <v/>
      </c>
      <c r="AI2395" s="28">
        <f t="shared" si="472"/>
        <v>468573419.10712183</v>
      </c>
      <c r="AJ2395" s="28">
        <f t="shared" si="473"/>
        <v>55829466.862621114</v>
      </c>
      <c r="AK2395" s="29">
        <f t="shared" si="474"/>
        <v>0.11914774629983395</v>
      </c>
      <c r="AL2395" s="210"/>
      <c r="AM2395" s="210"/>
      <c r="AN2395" s="210"/>
      <c r="AO2395" s="210"/>
      <c r="AP2395" s="45" t="str">
        <f t="shared" si="475"/>
        <v>CancelCancel</v>
      </c>
      <c r="AQ2395" s="45" t="str">
        <f t="shared" si="476"/>
        <v>CancelCancelJPY</v>
      </c>
    </row>
    <row r="2396" spans="1:43" s="15" customFormat="1">
      <c r="A2396" s="208" t="s">
        <v>41</v>
      </c>
      <c r="B2396" s="209">
        <v>2022</v>
      </c>
      <c r="C2396" s="209">
        <v>4</v>
      </c>
      <c r="D2396" s="57" t="str">
        <f t="shared" si="466"/>
        <v>Q1</v>
      </c>
      <c r="E2396" s="208" t="s">
        <v>171</v>
      </c>
      <c r="F2396" s="208" t="s">
        <v>171</v>
      </c>
      <c r="G2396" s="209" t="s">
        <v>171</v>
      </c>
      <c r="H2396" s="213"/>
      <c r="I2396" s="57" t="str">
        <f t="shared" si="468"/>
        <v>Cancel</v>
      </c>
      <c r="J2396" s="204" t="s">
        <v>2293</v>
      </c>
      <c r="K2396" s="213" t="s">
        <v>1262</v>
      </c>
      <c r="L2396" s="210" t="s">
        <v>55</v>
      </c>
      <c r="M2396" s="208" t="s">
        <v>47</v>
      </c>
      <c r="N2396" s="208">
        <v>1</v>
      </c>
      <c r="O2396" s="208"/>
      <c r="P2396" s="57" t="str">
        <f t="shared" si="469"/>
        <v>MAIN UNIT</v>
      </c>
      <c r="Q2396" s="208" t="s">
        <v>48</v>
      </c>
      <c r="R2396" s="208" t="s">
        <v>49</v>
      </c>
      <c r="S2396" s="208" t="s">
        <v>36</v>
      </c>
      <c r="T2396" s="208" t="s">
        <v>65</v>
      </c>
      <c r="U2396" s="208" t="s">
        <v>66</v>
      </c>
      <c r="V2396" s="208" t="s">
        <v>67</v>
      </c>
      <c r="W2396" s="208" t="s">
        <v>96</v>
      </c>
      <c r="X2396" s="34">
        <v>7920000</v>
      </c>
      <c r="Y2396" s="215" t="str">
        <f t="shared" si="477"/>
        <v>1</v>
      </c>
      <c r="Z2396" s="26">
        <f t="shared" si="467"/>
        <v>7920000</v>
      </c>
      <c r="AA2396" s="208">
        <v>5.4100000000000002E-2</v>
      </c>
      <c r="AB2396" s="35">
        <f t="shared" si="478"/>
        <v>428472</v>
      </c>
      <c r="AC2396" s="27">
        <f t="shared" si="470"/>
        <v>51416.639999999999</v>
      </c>
      <c r="AD2396" s="212">
        <v>0.12</v>
      </c>
      <c r="AE2396" s="211">
        <f t="shared" si="471"/>
        <v>0</v>
      </c>
      <c r="AF2396" s="211" t="str">
        <f>IF(AND(COUNTIFS($J$18:J2396,J2396)=1,AE2396=1),1,"")</f>
        <v/>
      </c>
      <c r="AG2396" s="211" t="str">
        <f>IF(C2396="","",IF(AND(COUNTIFS($J$18:J2396,J2396)=1,C2396&lt;&gt;""),1,""))</f>
        <v/>
      </c>
      <c r="AH2396" s="211" t="str">
        <f>IF(G2396="","",IF(AND(COUNTIFS($J$18:J2396,J2396)=1,G2396&lt;&gt;""),1,""))</f>
        <v/>
      </c>
      <c r="AI2396" s="28">
        <f t="shared" si="472"/>
        <v>468573419.10712183</v>
      </c>
      <c r="AJ2396" s="28">
        <f t="shared" si="473"/>
        <v>55829466.862621114</v>
      </c>
      <c r="AK2396" s="29">
        <f t="shared" si="474"/>
        <v>0.11914774629983395</v>
      </c>
      <c r="AL2396" s="210"/>
      <c r="AM2396" s="210"/>
      <c r="AN2396" s="210"/>
      <c r="AO2396" s="210"/>
      <c r="AP2396" s="45" t="str">
        <f t="shared" si="475"/>
        <v>CancelCancel</v>
      </c>
      <c r="AQ2396" s="45" t="str">
        <f t="shared" si="476"/>
        <v>CancelCancelJPY</v>
      </c>
    </row>
    <row r="2397" spans="1:43" s="15" customFormat="1">
      <c r="A2397" s="208" t="s">
        <v>41</v>
      </c>
      <c r="B2397" s="209">
        <v>2022</v>
      </c>
      <c r="C2397" s="209">
        <v>10</v>
      </c>
      <c r="D2397" s="57" t="str">
        <f t="shared" si="466"/>
        <v>Q3</v>
      </c>
      <c r="E2397" s="208" t="s">
        <v>171</v>
      </c>
      <c r="F2397" s="208" t="s">
        <v>171</v>
      </c>
      <c r="G2397" s="209" t="s">
        <v>171</v>
      </c>
      <c r="H2397" s="213"/>
      <c r="I2397" s="57" t="str">
        <f t="shared" si="468"/>
        <v>Cancel</v>
      </c>
      <c r="J2397" s="204" t="s">
        <v>2298</v>
      </c>
      <c r="K2397" s="213" t="s">
        <v>2299</v>
      </c>
      <c r="L2397" s="210" t="s">
        <v>79</v>
      </c>
      <c r="M2397" s="208" t="s">
        <v>47</v>
      </c>
      <c r="N2397" s="208">
        <v>1</v>
      </c>
      <c r="O2397" s="208"/>
      <c r="P2397" s="57" t="str">
        <f t="shared" si="469"/>
        <v>MAIN UNIT</v>
      </c>
      <c r="Q2397" s="208" t="s">
        <v>56</v>
      </c>
      <c r="R2397" s="208" t="s">
        <v>49</v>
      </c>
      <c r="S2397" s="208" t="s">
        <v>37</v>
      </c>
      <c r="T2397" s="208" t="s">
        <v>75</v>
      </c>
      <c r="U2397" s="208" t="s">
        <v>58</v>
      </c>
      <c r="V2397" s="208" t="s">
        <v>156</v>
      </c>
      <c r="W2397" s="208" t="s">
        <v>51</v>
      </c>
      <c r="X2397" s="34">
        <v>800000</v>
      </c>
      <c r="Y2397" s="215" t="str">
        <f t="shared" si="477"/>
        <v>1.13</v>
      </c>
      <c r="Z2397" s="26">
        <f t="shared" si="467"/>
        <v>800000</v>
      </c>
      <c r="AA2397" s="208">
        <v>1.105</v>
      </c>
      <c r="AB2397" s="35">
        <f t="shared" si="478"/>
        <v>782300.88495575229</v>
      </c>
      <c r="AC2397" s="27">
        <f t="shared" si="470"/>
        <v>93876.106194690277</v>
      </c>
      <c r="AD2397" s="212">
        <v>0.12</v>
      </c>
      <c r="AE2397" s="211">
        <f t="shared" si="471"/>
        <v>1</v>
      </c>
      <c r="AF2397" s="211">
        <f>IF(AND(COUNTIFS($J$18:J2397,J2397)=1,AE2397=1),1,"")</f>
        <v>1</v>
      </c>
      <c r="AG2397" s="211">
        <f>IF(C2397="","",IF(AND(COUNTIFS($J$18:J2397,J2397)=1,C2397&lt;&gt;""),1,""))</f>
        <v>1</v>
      </c>
      <c r="AH2397" s="211">
        <f>IF(G2397="","",IF(AND(COUNTIFS($J$18:J2397,J2397)=1,G2397&lt;&gt;""),1,""))</f>
        <v>1</v>
      </c>
      <c r="AI2397" s="28">
        <f t="shared" si="472"/>
        <v>468573419.10712183</v>
      </c>
      <c r="AJ2397" s="28">
        <f t="shared" si="473"/>
        <v>55829466.862621114</v>
      </c>
      <c r="AK2397" s="29">
        <f t="shared" si="474"/>
        <v>0.11914774629983395</v>
      </c>
      <c r="AL2397" s="210"/>
      <c r="AM2397" s="210"/>
      <c r="AN2397" s="210"/>
      <c r="AO2397" s="210"/>
      <c r="AP2397" s="45" t="str">
        <f t="shared" si="475"/>
        <v>CancelCancel</v>
      </c>
      <c r="AQ2397" s="45" t="str">
        <f t="shared" si="476"/>
        <v>CancelCancelRMB</v>
      </c>
    </row>
    <row r="2398" spans="1:43" s="15" customFormat="1">
      <c r="A2398" s="208" t="s">
        <v>41</v>
      </c>
      <c r="B2398" s="209">
        <v>2022</v>
      </c>
      <c r="C2398" s="209">
        <v>10</v>
      </c>
      <c r="D2398" s="57" t="str">
        <f t="shared" si="466"/>
        <v>Q3</v>
      </c>
      <c r="E2398" s="208" t="s">
        <v>171</v>
      </c>
      <c r="F2398" s="208" t="s">
        <v>171</v>
      </c>
      <c r="G2398" s="209" t="s">
        <v>171</v>
      </c>
      <c r="H2398" s="213"/>
      <c r="I2398" s="57" t="str">
        <f t="shared" si="468"/>
        <v>Cancel</v>
      </c>
      <c r="J2398" s="204" t="s">
        <v>2298</v>
      </c>
      <c r="K2398" s="213" t="s">
        <v>2299</v>
      </c>
      <c r="L2398" s="210" t="s">
        <v>55</v>
      </c>
      <c r="M2398" s="208" t="s">
        <v>47</v>
      </c>
      <c r="N2398" s="208">
        <v>1</v>
      </c>
      <c r="O2398" s="208"/>
      <c r="P2398" s="57" t="str">
        <f t="shared" si="469"/>
        <v>MAIN UNIT</v>
      </c>
      <c r="Q2398" s="208" t="s">
        <v>56</v>
      </c>
      <c r="R2398" s="208" t="s">
        <v>49</v>
      </c>
      <c r="S2398" s="208" t="s">
        <v>37</v>
      </c>
      <c r="T2398" s="208" t="s">
        <v>75</v>
      </c>
      <c r="U2398" s="208" t="s">
        <v>58</v>
      </c>
      <c r="V2398" s="208" t="s">
        <v>156</v>
      </c>
      <c r="W2398" s="208" t="s">
        <v>51</v>
      </c>
      <c r="X2398" s="34">
        <v>525000</v>
      </c>
      <c r="Y2398" s="215" t="str">
        <f t="shared" si="477"/>
        <v>1.13</v>
      </c>
      <c r="Z2398" s="26">
        <f t="shared" si="467"/>
        <v>525000</v>
      </c>
      <c r="AA2398" s="208">
        <v>1.105</v>
      </c>
      <c r="AB2398" s="35">
        <f t="shared" si="478"/>
        <v>513384.95575221244</v>
      </c>
      <c r="AC2398" s="27">
        <f t="shared" si="470"/>
        <v>61606.194690265489</v>
      </c>
      <c r="AD2398" s="212">
        <v>0.12</v>
      </c>
      <c r="AE2398" s="211">
        <f t="shared" si="471"/>
        <v>1</v>
      </c>
      <c r="AF2398" s="211" t="str">
        <f>IF(AND(COUNTIFS($J$18:J2398,J2398)=1,AE2398=1),1,"")</f>
        <v/>
      </c>
      <c r="AG2398" s="211" t="str">
        <f>IF(C2398="","",IF(AND(COUNTIFS($J$18:J2398,J2398)=1,C2398&lt;&gt;""),1,""))</f>
        <v/>
      </c>
      <c r="AH2398" s="211" t="str">
        <f>IF(G2398="","",IF(AND(COUNTIFS($J$18:J2398,J2398)=1,G2398&lt;&gt;""),1,""))</f>
        <v/>
      </c>
      <c r="AI2398" s="28">
        <f t="shared" si="472"/>
        <v>468573419.10712183</v>
      </c>
      <c r="AJ2398" s="28">
        <f t="shared" si="473"/>
        <v>55829466.862621114</v>
      </c>
      <c r="AK2398" s="29">
        <f t="shared" si="474"/>
        <v>0.11914774629983395</v>
      </c>
      <c r="AL2398" s="210"/>
      <c r="AM2398" s="210"/>
      <c r="AN2398" s="210"/>
      <c r="AO2398" s="210"/>
      <c r="AP2398" s="45" t="str">
        <f t="shared" si="475"/>
        <v>CancelCancel</v>
      </c>
      <c r="AQ2398" s="45" t="str">
        <f t="shared" si="476"/>
        <v>CancelCancelRMB</v>
      </c>
    </row>
    <row r="2399" spans="1:43" s="15" customFormat="1">
      <c r="A2399" s="208" t="s">
        <v>41</v>
      </c>
      <c r="B2399" s="209">
        <v>2022</v>
      </c>
      <c r="C2399" s="209">
        <v>12</v>
      </c>
      <c r="D2399" s="57" t="str">
        <f t="shared" si="466"/>
        <v>Q3</v>
      </c>
      <c r="E2399" s="208" t="s">
        <v>171</v>
      </c>
      <c r="F2399" s="208" t="s">
        <v>171</v>
      </c>
      <c r="G2399" s="209" t="s">
        <v>1552</v>
      </c>
      <c r="H2399" s="213"/>
      <c r="I2399" s="57" t="str">
        <f t="shared" si="468"/>
        <v>Cancel</v>
      </c>
      <c r="J2399" s="204" t="s">
        <v>2300</v>
      </c>
      <c r="K2399" s="213" t="s">
        <v>2301</v>
      </c>
      <c r="L2399" s="210" t="s">
        <v>79</v>
      </c>
      <c r="M2399" s="208" t="s">
        <v>47</v>
      </c>
      <c r="N2399" s="208">
        <v>1</v>
      </c>
      <c r="O2399" s="208"/>
      <c r="P2399" s="57" t="str">
        <f t="shared" si="469"/>
        <v>MAIN UNIT</v>
      </c>
      <c r="Q2399" s="208" t="s">
        <v>56</v>
      </c>
      <c r="R2399" s="208" t="s">
        <v>49</v>
      </c>
      <c r="S2399" s="208" t="s">
        <v>38</v>
      </c>
      <c r="T2399" s="208" t="s">
        <v>326</v>
      </c>
      <c r="U2399" s="208" t="s">
        <v>137</v>
      </c>
      <c r="V2399" s="208" t="s">
        <v>122</v>
      </c>
      <c r="W2399" s="208" t="s">
        <v>51</v>
      </c>
      <c r="X2399" s="34">
        <v>1040000</v>
      </c>
      <c r="Y2399" s="215" t="str">
        <f t="shared" si="477"/>
        <v>1.13</v>
      </c>
      <c r="Z2399" s="26">
        <f t="shared" si="467"/>
        <v>1040000</v>
      </c>
      <c r="AA2399" s="208">
        <v>1.105</v>
      </c>
      <c r="AB2399" s="35">
        <f t="shared" si="478"/>
        <v>1016991.1504424779</v>
      </c>
      <c r="AC2399" s="27">
        <f t="shared" si="470"/>
        <v>122038.93805309734</v>
      </c>
      <c r="AD2399" s="212">
        <v>0.12</v>
      </c>
      <c r="AE2399" s="211">
        <f t="shared" si="471"/>
        <v>1</v>
      </c>
      <c r="AF2399" s="211">
        <f>IF(AND(COUNTIFS($J$18:J2399,J2399)=1,AE2399=1),1,"")</f>
        <v>1</v>
      </c>
      <c r="AG2399" s="211">
        <f>IF(C2399="","",IF(AND(COUNTIFS($J$18:J2399,J2399)=1,C2399&lt;&gt;""),1,""))</f>
        <v>1</v>
      </c>
      <c r="AH2399" s="211">
        <f>IF(G2399="","",IF(AND(COUNTIFS($J$18:J2399,J2399)=1,G2399&lt;&gt;""),1,""))</f>
        <v>1</v>
      </c>
      <c r="AI2399" s="28">
        <f t="shared" si="472"/>
        <v>468573419.10712183</v>
      </c>
      <c r="AJ2399" s="28">
        <f t="shared" si="473"/>
        <v>55829466.862621114</v>
      </c>
      <c r="AK2399" s="29">
        <f t="shared" si="474"/>
        <v>0.11914774629983395</v>
      </c>
      <c r="AL2399" s="210"/>
      <c r="AM2399" s="210"/>
      <c r="AN2399" s="210"/>
      <c r="AO2399" s="210"/>
      <c r="AP2399" s="45" t="str">
        <f t="shared" si="475"/>
        <v>CancelCANCEL</v>
      </c>
      <c r="AQ2399" s="45" t="str">
        <f t="shared" si="476"/>
        <v>CancelCANCELRMB</v>
      </c>
    </row>
    <row r="2400" spans="1:43" s="15" customFormat="1">
      <c r="A2400" s="208" t="s">
        <v>41</v>
      </c>
      <c r="B2400" s="209">
        <v>2022</v>
      </c>
      <c r="C2400" s="209">
        <v>12</v>
      </c>
      <c r="D2400" s="57" t="str">
        <f t="shared" si="466"/>
        <v>Q3</v>
      </c>
      <c r="E2400" s="208" t="s">
        <v>171</v>
      </c>
      <c r="F2400" s="208" t="s">
        <v>171</v>
      </c>
      <c r="G2400" s="209" t="s">
        <v>1552</v>
      </c>
      <c r="H2400" s="213"/>
      <c r="I2400" s="57" t="str">
        <f t="shared" si="468"/>
        <v>Cancel</v>
      </c>
      <c r="J2400" s="204" t="s">
        <v>2300</v>
      </c>
      <c r="K2400" s="213" t="s">
        <v>2301</v>
      </c>
      <c r="L2400" s="210" t="s">
        <v>55</v>
      </c>
      <c r="M2400" s="208" t="s">
        <v>47</v>
      </c>
      <c r="N2400" s="208">
        <v>1</v>
      </c>
      <c r="O2400" s="208"/>
      <c r="P2400" s="57" t="str">
        <f t="shared" si="469"/>
        <v>MAIN UNIT</v>
      </c>
      <c r="Q2400" s="208" t="s">
        <v>56</v>
      </c>
      <c r="R2400" s="208" t="s">
        <v>49</v>
      </c>
      <c r="S2400" s="208" t="s">
        <v>38</v>
      </c>
      <c r="T2400" s="208" t="s">
        <v>326</v>
      </c>
      <c r="U2400" s="208" t="s">
        <v>137</v>
      </c>
      <c r="V2400" s="208" t="s">
        <v>122</v>
      </c>
      <c r="W2400" s="208" t="s">
        <v>51</v>
      </c>
      <c r="X2400" s="34">
        <v>900000</v>
      </c>
      <c r="Y2400" s="215" t="str">
        <f t="shared" si="477"/>
        <v>1.13</v>
      </c>
      <c r="Z2400" s="26">
        <f t="shared" si="467"/>
        <v>900000</v>
      </c>
      <c r="AA2400" s="208">
        <v>1.105</v>
      </c>
      <c r="AB2400" s="35">
        <f t="shared" si="478"/>
        <v>880088.49557522126</v>
      </c>
      <c r="AC2400" s="27">
        <f t="shared" si="470"/>
        <v>105610.61946902654</v>
      </c>
      <c r="AD2400" s="212">
        <v>0.12</v>
      </c>
      <c r="AE2400" s="211">
        <f t="shared" si="471"/>
        <v>1</v>
      </c>
      <c r="AF2400" s="211" t="str">
        <f>IF(AND(COUNTIFS($J$18:J2400,J2400)=1,AE2400=1),1,"")</f>
        <v/>
      </c>
      <c r="AG2400" s="211" t="str">
        <f>IF(C2400="","",IF(AND(COUNTIFS($J$18:J2400,J2400)=1,C2400&lt;&gt;""),1,""))</f>
        <v/>
      </c>
      <c r="AH2400" s="211" t="str">
        <f>IF(G2400="","",IF(AND(COUNTIFS($J$18:J2400,J2400)=1,G2400&lt;&gt;""),1,""))</f>
        <v/>
      </c>
      <c r="AI2400" s="28">
        <f t="shared" si="472"/>
        <v>468573419.10712183</v>
      </c>
      <c r="AJ2400" s="28">
        <f t="shared" si="473"/>
        <v>55829466.862621114</v>
      </c>
      <c r="AK2400" s="29">
        <f t="shared" si="474"/>
        <v>0.11914774629983395</v>
      </c>
      <c r="AL2400" s="210"/>
      <c r="AM2400" s="210"/>
      <c r="AN2400" s="210"/>
      <c r="AO2400" s="210"/>
      <c r="AP2400" s="45" t="str">
        <f t="shared" si="475"/>
        <v>CancelCANCEL</v>
      </c>
      <c r="AQ2400" s="45" t="str">
        <f t="shared" si="476"/>
        <v>CancelCANCELRMB</v>
      </c>
    </row>
    <row r="2401" spans="1:43" s="15" customFormat="1">
      <c r="A2401" s="208" t="s">
        <v>41</v>
      </c>
      <c r="B2401" s="209">
        <v>2022</v>
      </c>
      <c r="C2401" s="209">
        <v>12</v>
      </c>
      <c r="D2401" s="57" t="str">
        <f t="shared" si="466"/>
        <v>Q3</v>
      </c>
      <c r="E2401" s="208" t="s">
        <v>171</v>
      </c>
      <c r="F2401" s="208" t="s">
        <v>171</v>
      </c>
      <c r="G2401" s="209" t="s">
        <v>1552</v>
      </c>
      <c r="H2401" s="213"/>
      <c r="I2401" s="57" t="str">
        <f t="shared" si="468"/>
        <v>Cancel</v>
      </c>
      <c r="J2401" s="204" t="s">
        <v>2302</v>
      </c>
      <c r="K2401" s="213" t="s">
        <v>2106</v>
      </c>
      <c r="L2401" s="210" t="s">
        <v>55</v>
      </c>
      <c r="M2401" s="208" t="s">
        <v>47</v>
      </c>
      <c r="N2401" s="208">
        <v>1</v>
      </c>
      <c r="O2401" s="208"/>
      <c r="P2401" s="57" t="str">
        <f t="shared" si="469"/>
        <v>MAIN UNIT</v>
      </c>
      <c r="Q2401" s="208" t="s">
        <v>48</v>
      </c>
      <c r="R2401" s="208" t="s">
        <v>49</v>
      </c>
      <c r="S2401" s="208" t="s">
        <v>38</v>
      </c>
      <c r="T2401" s="208" t="s">
        <v>326</v>
      </c>
      <c r="U2401" s="208" t="s">
        <v>137</v>
      </c>
      <c r="V2401" s="208" t="s">
        <v>899</v>
      </c>
      <c r="W2401" s="208" t="s">
        <v>51</v>
      </c>
      <c r="X2401" s="34">
        <v>598000</v>
      </c>
      <c r="Y2401" s="215" t="str">
        <f t="shared" si="477"/>
        <v>1.13</v>
      </c>
      <c r="Z2401" s="26">
        <f t="shared" si="467"/>
        <v>598000</v>
      </c>
      <c r="AA2401" s="208">
        <v>1.105</v>
      </c>
      <c r="AB2401" s="35">
        <f t="shared" si="478"/>
        <v>584769.91150442488</v>
      </c>
      <c r="AC2401" s="27">
        <f t="shared" si="470"/>
        <v>70172.389380530978</v>
      </c>
      <c r="AD2401" s="212">
        <v>0.12</v>
      </c>
      <c r="AE2401" s="211">
        <f t="shared" si="471"/>
        <v>0</v>
      </c>
      <c r="AF2401" s="211" t="str">
        <f>IF(AND(COUNTIFS($J$18:J2401,J2401)=1,AE2401=1),1,"")</f>
        <v/>
      </c>
      <c r="AG2401" s="211">
        <f>IF(C2401="","",IF(AND(COUNTIFS($J$18:J2401,J2401)=1,C2401&lt;&gt;""),1,""))</f>
        <v>1</v>
      </c>
      <c r="AH2401" s="211">
        <f>IF(G2401="","",IF(AND(COUNTIFS($J$18:J2401,J2401)=1,G2401&lt;&gt;""),1,""))</f>
        <v>1</v>
      </c>
      <c r="AI2401" s="28">
        <f t="shared" si="472"/>
        <v>468573419.10712183</v>
      </c>
      <c r="AJ2401" s="28">
        <f t="shared" si="473"/>
        <v>55829466.862621114</v>
      </c>
      <c r="AK2401" s="29">
        <f t="shared" si="474"/>
        <v>0.11914774629983395</v>
      </c>
      <c r="AL2401" s="210"/>
      <c r="AM2401" s="210"/>
      <c r="AN2401" s="210"/>
      <c r="AO2401" s="210"/>
      <c r="AP2401" s="45" t="str">
        <f t="shared" si="475"/>
        <v>CancelCANCEL</v>
      </c>
      <c r="AQ2401" s="45" t="str">
        <f t="shared" si="476"/>
        <v>CancelCANCELRMB</v>
      </c>
    </row>
    <row r="2402" spans="1:43" s="15" customFormat="1">
      <c r="A2402" s="208" t="s">
        <v>41</v>
      </c>
      <c r="B2402" s="209">
        <v>2022</v>
      </c>
      <c r="C2402" s="209">
        <v>12</v>
      </c>
      <c r="D2402" s="57" t="str">
        <f t="shared" ref="D2402:D2465" si="479">IF(B2402="","",IF(AND(C2402&gt;=10,C2402&lt;=12),"Q3",IF(AND(C2402&gt;=1,C2402&lt;=3),"Q4",IF(AND(C2402&gt;=7,C2402&lt;=9),"Q2",IF(AND(C2402&gt;=4,C2402&lt;=6),"Q1")))))</f>
        <v>Q3</v>
      </c>
      <c r="E2402" s="208" t="s">
        <v>171</v>
      </c>
      <c r="F2402" s="208" t="s">
        <v>171</v>
      </c>
      <c r="G2402" s="209" t="s">
        <v>1552</v>
      </c>
      <c r="H2402" s="213"/>
      <c r="I2402" s="57" t="str">
        <f t="shared" si="468"/>
        <v>Cancel</v>
      </c>
      <c r="J2402" s="204" t="s">
        <v>2302</v>
      </c>
      <c r="K2402" s="213" t="s">
        <v>2106</v>
      </c>
      <c r="L2402" s="210" t="s">
        <v>55</v>
      </c>
      <c r="M2402" s="208" t="s">
        <v>47</v>
      </c>
      <c r="N2402" s="208">
        <v>1</v>
      </c>
      <c r="O2402" s="208"/>
      <c r="P2402" s="57" t="str">
        <f t="shared" si="469"/>
        <v>MAIN UNIT</v>
      </c>
      <c r="Q2402" s="208" t="s">
        <v>48</v>
      </c>
      <c r="R2402" s="208" t="s">
        <v>49</v>
      </c>
      <c r="S2402" s="208" t="s">
        <v>38</v>
      </c>
      <c r="T2402" s="208" t="s">
        <v>326</v>
      </c>
      <c r="U2402" s="208" t="s">
        <v>137</v>
      </c>
      <c r="V2402" s="208" t="s">
        <v>899</v>
      </c>
      <c r="W2402" s="208" t="s">
        <v>51</v>
      </c>
      <c r="X2402" s="34">
        <v>600000</v>
      </c>
      <c r="Y2402" s="215" t="str">
        <f t="shared" si="477"/>
        <v>1.13</v>
      </c>
      <c r="Z2402" s="26">
        <f t="shared" ref="Z2402:Z2465" si="480">IF(X2402="","",X2402*MAX(O2402,N2402))</f>
        <v>600000</v>
      </c>
      <c r="AA2402" s="208">
        <v>1.105</v>
      </c>
      <c r="AB2402" s="35">
        <f t="shared" si="478"/>
        <v>586725.66371681425</v>
      </c>
      <c r="AC2402" s="27">
        <f t="shared" si="470"/>
        <v>70407.079646017708</v>
      </c>
      <c r="AD2402" s="212">
        <v>0.12</v>
      </c>
      <c r="AE2402" s="211">
        <f t="shared" si="471"/>
        <v>0</v>
      </c>
      <c r="AF2402" s="211" t="str">
        <f>IF(AND(COUNTIFS($J$18:J2402,J2402)=1,AE2402=1),1,"")</f>
        <v/>
      </c>
      <c r="AG2402" s="211" t="str">
        <f>IF(C2402="","",IF(AND(COUNTIFS($J$18:J2402,J2402)=1,C2402&lt;&gt;""),1,""))</f>
        <v/>
      </c>
      <c r="AH2402" s="211" t="str">
        <f>IF(G2402="","",IF(AND(COUNTIFS($J$18:J2402,J2402)=1,G2402&lt;&gt;""),1,""))</f>
        <v/>
      </c>
      <c r="AI2402" s="28">
        <f t="shared" si="472"/>
        <v>468573419.10712183</v>
      </c>
      <c r="AJ2402" s="28">
        <f t="shared" si="473"/>
        <v>55829466.862621114</v>
      </c>
      <c r="AK2402" s="29">
        <f t="shared" si="474"/>
        <v>0.11914774629983395</v>
      </c>
      <c r="AL2402" s="210"/>
      <c r="AM2402" s="210"/>
      <c r="AN2402" s="210"/>
      <c r="AO2402" s="210"/>
      <c r="AP2402" s="45" t="str">
        <f t="shared" si="475"/>
        <v>CancelCANCEL</v>
      </c>
      <c r="AQ2402" s="45" t="str">
        <f t="shared" si="476"/>
        <v>CancelCANCELRMB</v>
      </c>
    </row>
    <row r="2403" spans="1:43" s="15" customFormat="1">
      <c r="A2403" s="208" t="s">
        <v>42</v>
      </c>
      <c r="B2403" s="209">
        <v>2023</v>
      </c>
      <c r="C2403" s="209">
        <v>8</v>
      </c>
      <c r="D2403" s="57" t="str">
        <f t="shared" si="479"/>
        <v>Q2</v>
      </c>
      <c r="E2403" s="208" t="s">
        <v>42</v>
      </c>
      <c r="F2403" s="209">
        <v>2023</v>
      </c>
      <c r="G2403" s="209">
        <v>10</v>
      </c>
      <c r="H2403" s="213"/>
      <c r="I2403" s="57" t="str">
        <f t="shared" si="468"/>
        <v>Q3</v>
      </c>
      <c r="J2403" s="204" t="s">
        <v>2303</v>
      </c>
      <c r="K2403" s="213" t="s">
        <v>669</v>
      </c>
      <c r="L2403" s="210" t="s">
        <v>55</v>
      </c>
      <c r="M2403" s="208" t="s">
        <v>47</v>
      </c>
      <c r="N2403" s="208">
        <v>1</v>
      </c>
      <c r="O2403" s="208"/>
      <c r="P2403" s="57" t="str">
        <f t="shared" si="469"/>
        <v>MAIN UNIT</v>
      </c>
      <c r="Q2403" s="208" t="s">
        <v>48</v>
      </c>
      <c r="R2403" s="208" t="s">
        <v>49</v>
      </c>
      <c r="S2403" s="208" t="s">
        <v>36</v>
      </c>
      <c r="T2403" s="208" t="s">
        <v>65</v>
      </c>
      <c r="U2403" s="208" t="s">
        <v>66</v>
      </c>
      <c r="V2403" s="208" t="s">
        <v>99</v>
      </c>
      <c r="W2403" s="208" t="s">
        <v>51</v>
      </c>
      <c r="X2403" s="34">
        <v>460000</v>
      </c>
      <c r="Y2403" s="215" t="str">
        <f t="shared" si="477"/>
        <v>1.13</v>
      </c>
      <c r="Z2403" s="26">
        <f t="shared" si="480"/>
        <v>460000</v>
      </c>
      <c r="AA2403" s="208">
        <v>1.07</v>
      </c>
      <c r="AB2403" s="35">
        <f t="shared" si="478"/>
        <v>435575.2212389381</v>
      </c>
      <c r="AC2403" s="27">
        <f t="shared" si="470"/>
        <v>54969.592920353993</v>
      </c>
      <c r="AD2403" s="212">
        <v>0.12620000000000001</v>
      </c>
      <c r="AE2403" s="211">
        <f t="shared" si="471"/>
        <v>0</v>
      </c>
      <c r="AF2403" s="211" t="str">
        <f>IF(AND(COUNTIFS($J$18:J2403,J2403)=1,AE2403=1),1,"")</f>
        <v/>
      </c>
      <c r="AG2403" s="211">
        <f>IF(C2403="","",IF(AND(COUNTIFS($J$18:J2403,J2403)=1,C2403&lt;&gt;""),1,""))</f>
        <v>1</v>
      </c>
      <c r="AH2403" s="211">
        <f>IF(G2403="","",IF(AND(COUNTIFS($J$18:J2403,J2403)=1,G2403&lt;&gt;""),1,""))</f>
        <v>1</v>
      </c>
      <c r="AI2403" s="28">
        <f t="shared" si="472"/>
        <v>5219988.5752212387</v>
      </c>
      <c r="AJ2403" s="28">
        <f t="shared" si="473"/>
        <v>631627.0013460177</v>
      </c>
      <c r="AK2403" s="29">
        <f t="shared" si="474"/>
        <v>0.12100160608478869</v>
      </c>
      <c r="AL2403" s="210"/>
      <c r="AM2403" s="210"/>
      <c r="AN2403" s="210"/>
      <c r="AO2403" s="210"/>
      <c r="AP2403" s="45" t="str">
        <f t="shared" si="475"/>
        <v>202310</v>
      </c>
      <c r="AQ2403" s="45" t="str">
        <f t="shared" si="476"/>
        <v>202310RMB</v>
      </c>
    </row>
    <row r="2404" spans="1:43" s="15" customFormat="1">
      <c r="A2404" s="208" t="s">
        <v>42</v>
      </c>
      <c r="B2404" s="209">
        <v>2023</v>
      </c>
      <c r="C2404" s="209">
        <v>9</v>
      </c>
      <c r="D2404" s="57" t="str">
        <f t="shared" si="479"/>
        <v>Q2</v>
      </c>
      <c r="E2404" s="208" t="s">
        <v>42</v>
      </c>
      <c r="F2404" s="209">
        <v>2023</v>
      </c>
      <c r="G2404" s="209">
        <v>10</v>
      </c>
      <c r="H2404" s="213"/>
      <c r="I2404" s="57" t="str">
        <f t="shared" si="468"/>
        <v>Q3</v>
      </c>
      <c r="J2404" s="204" t="s">
        <v>2304</v>
      </c>
      <c r="K2404" s="213" t="s">
        <v>2305</v>
      </c>
      <c r="L2404" s="210" t="s">
        <v>79</v>
      </c>
      <c r="M2404" s="208" t="s">
        <v>47</v>
      </c>
      <c r="N2404" s="208">
        <v>1</v>
      </c>
      <c r="O2404" s="208"/>
      <c r="P2404" s="57" t="str">
        <f t="shared" si="469"/>
        <v>MAIN UNIT</v>
      </c>
      <c r="Q2404" s="208" t="s">
        <v>48</v>
      </c>
      <c r="R2404" s="208" t="s">
        <v>49</v>
      </c>
      <c r="S2404" s="208" t="s">
        <v>36</v>
      </c>
      <c r="T2404" s="208" t="s">
        <v>65</v>
      </c>
      <c r="U2404" s="208" t="s">
        <v>2306</v>
      </c>
      <c r="V2404" s="208" t="s">
        <v>1343</v>
      </c>
      <c r="W2404" s="208" t="s">
        <v>51</v>
      </c>
      <c r="X2404" s="34">
        <v>730000</v>
      </c>
      <c r="Y2404" s="215" t="str">
        <f t="shared" si="477"/>
        <v>1.13</v>
      </c>
      <c r="Z2404" s="26">
        <f t="shared" si="480"/>
        <v>730000</v>
      </c>
      <c r="AA2404" s="208">
        <v>1.07</v>
      </c>
      <c r="AB2404" s="35">
        <f t="shared" si="478"/>
        <v>691238.93805309746</v>
      </c>
      <c r="AC2404" s="27">
        <f t="shared" si="470"/>
        <v>50806.061946902657</v>
      </c>
      <c r="AD2404" s="212">
        <v>7.3499999999999996E-2</v>
      </c>
      <c r="AE2404" s="211">
        <f t="shared" si="471"/>
        <v>0</v>
      </c>
      <c r="AF2404" s="211" t="str">
        <f>IF(AND(COUNTIFS($J$18:J2404,J2404)=1,AE2404=1),1,"")</f>
        <v/>
      </c>
      <c r="AG2404" s="211">
        <f>IF(C2404="","",IF(AND(COUNTIFS($J$18:J2404,J2404)=1,C2404&lt;&gt;""),1,""))</f>
        <v>1</v>
      </c>
      <c r="AH2404" s="211">
        <f>IF(G2404="","",IF(AND(COUNTIFS($J$18:J2404,J2404)=1,G2404&lt;&gt;""),1,""))</f>
        <v>1</v>
      </c>
      <c r="AI2404" s="28">
        <f t="shared" si="472"/>
        <v>5219988.5752212387</v>
      </c>
      <c r="AJ2404" s="28">
        <f t="shared" si="473"/>
        <v>631627.0013460177</v>
      </c>
      <c r="AK2404" s="29">
        <f t="shared" si="474"/>
        <v>0.12100160608478869</v>
      </c>
      <c r="AL2404" s="210"/>
      <c r="AM2404" s="210"/>
      <c r="AN2404" s="210"/>
      <c r="AO2404" s="210"/>
      <c r="AP2404" s="45" t="str">
        <f t="shared" si="475"/>
        <v>202310</v>
      </c>
      <c r="AQ2404" s="45" t="str">
        <f t="shared" si="476"/>
        <v>202310RMB</v>
      </c>
    </row>
    <row r="2405" spans="1:43" s="15" customFormat="1" ht="26.4">
      <c r="A2405" s="208" t="s">
        <v>41</v>
      </c>
      <c r="B2405" s="209">
        <v>2022</v>
      </c>
      <c r="C2405" s="209">
        <v>6</v>
      </c>
      <c r="D2405" s="57" t="str">
        <f t="shared" si="479"/>
        <v>Q1</v>
      </c>
      <c r="E2405" s="208" t="s">
        <v>41</v>
      </c>
      <c r="F2405" s="209">
        <v>2022</v>
      </c>
      <c r="G2405" s="209">
        <v>6</v>
      </c>
      <c r="H2405" s="213"/>
      <c r="I2405" s="57" t="str">
        <f t="shared" si="468"/>
        <v>Q1</v>
      </c>
      <c r="J2405" s="204" t="s">
        <v>2307</v>
      </c>
      <c r="K2405" s="213" t="s">
        <v>1335</v>
      </c>
      <c r="L2405" s="210" t="s">
        <v>488</v>
      </c>
      <c r="M2405" s="208" t="s">
        <v>47</v>
      </c>
      <c r="N2405" s="208">
        <v>0</v>
      </c>
      <c r="O2405" s="208">
        <v>1</v>
      </c>
      <c r="P2405" s="57" t="str">
        <f t="shared" si="469"/>
        <v>SERVICE/ PARTS</v>
      </c>
      <c r="Q2405" s="208" t="s">
        <v>48</v>
      </c>
      <c r="R2405" s="208" t="s">
        <v>49</v>
      </c>
      <c r="S2405" s="208" t="s">
        <v>37</v>
      </c>
      <c r="T2405" s="208" t="s">
        <v>75</v>
      </c>
      <c r="U2405" s="208" t="s">
        <v>58</v>
      </c>
      <c r="V2405" s="208" t="s">
        <v>1336</v>
      </c>
      <c r="W2405" s="208" t="s">
        <v>51</v>
      </c>
      <c r="X2405" s="34">
        <v>5600</v>
      </c>
      <c r="Y2405" s="215" t="str">
        <f t="shared" si="477"/>
        <v>1.13</v>
      </c>
      <c r="Z2405" s="26">
        <f t="shared" si="480"/>
        <v>5600</v>
      </c>
      <c r="AA2405" s="208">
        <v>1.105</v>
      </c>
      <c r="AB2405" s="35">
        <f t="shared" si="478"/>
        <v>5476.1061946902664</v>
      </c>
      <c r="AC2405" s="27">
        <f t="shared" si="470"/>
        <v>657.132743362832</v>
      </c>
      <c r="AD2405" s="212">
        <v>0.12</v>
      </c>
      <c r="AE2405" s="211">
        <f t="shared" si="471"/>
        <v>0</v>
      </c>
      <c r="AF2405" s="211" t="str">
        <f>IF(AND(COUNTIFS($J$18:J2405,J2405)=1,AE2405=1),1,"")</f>
        <v/>
      </c>
      <c r="AG2405" s="211">
        <f>IF(C2405="","",IF(AND(COUNTIFS($J$18:J2405,J2405)=1,C2405&lt;&gt;""),1,""))</f>
        <v>1</v>
      </c>
      <c r="AH2405" s="211">
        <f>IF(G2405="","",IF(AND(COUNTIFS($J$18:J2405,J2405)=1,G2405&lt;&gt;""),1,""))</f>
        <v>1</v>
      </c>
      <c r="AI2405" s="28">
        <f t="shared" si="472"/>
        <v>35682787.057522133</v>
      </c>
      <c r="AJ2405" s="28">
        <f t="shared" si="473"/>
        <v>5833368.3789623892</v>
      </c>
      <c r="AK2405" s="29">
        <f t="shared" si="474"/>
        <v>0.16347849649632909</v>
      </c>
      <c r="AL2405" s="210"/>
      <c r="AM2405" s="210"/>
      <c r="AN2405" s="210"/>
      <c r="AO2405" s="210"/>
      <c r="AP2405" s="45" t="str">
        <f t="shared" si="475"/>
        <v>20226</v>
      </c>
      <c r="AQ2405" s="45" t="str">
        <f t="shared" si="476"/>
        <v>20226RMB</v>
      </c>
    </row>
    <row r="2406" spans="1:43" s="15" customFormat="1">
      <c r="A2406" s="208" t="s">
        <v>42</v>
      </c>
      <c r="B2406" s="209">
        <v>2023</v>
      </c>
      <c r="C2406" s="209">
        <v>10</v>
      </c>
      <c r="D2406" s="57" t="str">
        <f t="shared" si="479"/>
        <v>Q3</v>
      </c>
      <c r="E2406" s="208" t="s">
        <v>42</v>
      </c>
      <c r="F2406" s="209">
        <v>2023</v>
      </c>
      <c r="G2406" s="209">
        <v>10</v>
      </c>
      <c r="H2406" s="213"/>
      <c r="I2406" s="57" t="str">
        <f t="shared" si="468"/>
        <v>Q3</v>
      </c>
      <c r="J2406" s="204" t="s">
        <v>2308</v>
      </c>
      <c r="K2406" s="213" t="s">
        <v>2309</v>
      </c>
      <c r="L2406" s="210" t="s">
        <v>55</v>
      </c>
      <c r="M2406" s="208" t="s">
        <v>47</v>
      </c>
      <c r="N2406" s="208">
        <v>1</v>
      </c>
      <c r="O2406" s="208"/>
      <c r="P2406" s="57" t="str">
        <f t="shared" si="469"/>
        <v>MAIN UNIT</v>
      </c>
      <c r="Q2406" s="208" t="s">
        <v>48</v>
      </c>
      <c r="R2406" s="208" t="s">
        <v>49</v>
      </c>
      <c r="S2406" s="208" t="s">
        <v>37</v>
      </c>
      <c r="T2406" s="208" t="s">
        <v>2310</v>
      </c>
      <c r="U2406" s="208" t="s">
        <v>58</v>
      </c>
      <c r="V2406" s="208" t="s">
        <v>59</v>
      </c>
      <c r="W2406" s="208" t="s">
        <v>51</v>
      </c>
      <c r="X2406" s="34">
        <v>390000</v>
      </c>
      <c r="Y2406" s="215" t="str">
        <f>IF(W2406="","",IF(W2406="RMB","1.13", "1"))</f>
        <v>1.13</v>
      </c>
      <c r="Z2406" s="26">
        <f t="shared" si="480"/>
        <v>390000</v>
      </c>
      <c r="AA2406" s="208">
        <v>1.07</v>
      </c>
      <c r="AB2406" s="35">
        <f t="shared" si="478"/>
        <v>369292.03539823013</v>
      </c>
      <c r="AC2406" s="27">
        <f t="shared" si="470"/>
        <v>34713.451327433635</v>
      </c>
      <c r="AD2406" s="212">
        <v>9.4E-2</v>
      </c>
      <c r="AE2406" s="211">
        <f t="shared" si="471"/>
        <v>0</v>
      </c>
      <c r="AF2406" s="211" t="str">
        <f>IF(AND(COUNTIFS($J$18:J2406,J2406)=1,AE2406=1),1,"")</f>
        <v/>
      </c>
      <c r="AG2406" s="211">
        <f>IF(C2406="","",IF(AND(COUNTIFS($J$18:J2406,J2406)=1,C2406&lt;&gt;""),1,""))</f>
        <v>1</v>
      </c>
      <c r="AH2406" s="211">
        <f>IF(G2406="","",IF(AND(COUNTIFS($J$18:J2406,J2406)=1,G2406&lt;&gt;""),1,""))</f>
        <v>1</v>
      </c>
      <c r="AI2406" s="28">
        <f t="shared" si="472"/>
        <v>5219988.5752212387</v>
      </c>
      <c r="AJ2406" s="28">
        <f t="shared" si="473"/>
        <v>631627.0013460177</v>
      </c>
      <c r="AK2406" s="29">
        <f t="shared" si="474"/>
        <v>0.12100160608478869</v>
      </c>
      <c r="AL2406" s="210"/>
      <c r="AM2406" s="210"/>
      <c r="AN2406" s="210"/>
      <c r="AO2406" s="210"/>
      <c r="AP2406" s="45" t="str">
        <f t="shared" si="475"/>
        <v>202310</v>
      </c>
      <c r="AQ2406" s="45" t="str">
        <f t="shared" si="476"/>
        <v>202310RMB</v>
      </c>
    </row>
    <row r="2407" spans="1:43" s="15" customFormat="1">
      <c r="A2407" s="208" t="s">
        <v>42</v>
      </c>
      <c r="B2407" s="209">
        <v>2023</v>
      </c>
      <c r="C2407" s="209">
        <v>5</v>
      </c>
      <c r="D2407" s="57" t="str">
        <f t="shared" si="479"/>
        <v>Q1</v>
      </c>
      <c r="E2407" s="208" t="s">
        <v>42</v>
      </c>
      <c r="F2407" s="209">
        <v>2023</v>
      </c>
      <c r="G2407" s="209">
        <v>6</v>
      </c>
      <c r="H2407" s="213"/>
      <c r="I2407" s="57" t="str">
        <f t="shared" si="468"/>
        <v>Q1</v>
      </c>
      <c r="J2407" s="204" t="s">
        <v>2311</v>
      </c>
      <c r="K2407" s="213" t="s">
        <v>2312</v>
      </c>
      <c r="L2407" s="210" t="s">
        <v>55</v>
      </c>
      <c r="M2407" s="208" t="s">
        <v>47</v>
      </c>
      <c r="N2407" s="208">
        <v>0.5</v>
      </c>
      <c r="O2407" s="208"/>
      <c r="P2407" s="57" t="str">
        <f t="shared" si="469"/>
        <v>MAIN UNIT</v>
      </c>
      <c r="Q2407" s="208" t="s">
        <v>56</v>
      </c>
      <c r="R2407" s="208" t="s">
        <v>49</v>
      </c>
      <c r="S2407" s="208" t="s">
        <v>38</v>
      </c>
      <c r="T2407" s="208" t="s">
        <v>326</v>
      </c>
      <c r="U2407" s="208" t="s">
        <v>137</v>
      </c>
      <c r="V2407" s="208" t="s">
        <v>899</v>
      </c>
      <c r="W2407" s="208" t="s">
        <v>51</v>
      </c>
      <c r="X2407" s="36">
        <v>570000</v>
      </c>
      <c r="Y2407" s="215" t="str">
        <f>IF(W2407="RMB","1.13", "1")</f>
        <v>1.13</v>
      </c>
      <c r="Z2407" s="26">
        <f t="shared" si="480"/>
        <v>285000</v>
      </c>
      <c r="AA2407" s="208">
        <v>1.105</v>
      </c>
      <c r="AB2407" s="35">
        <f t="shared" si="478"/>
        <v>278694.69026548677</v>
      </c>
      <c r="AC2407" s="27">
        <f t="shared" si="470"/>
        <v>31771.194690265493</v>
      </c>
      <c r="AD2407" s="212">
        <v>0.114</v>
      </c>
      <c r="AE2407" s="211">
        <f t="shared" si="471"/>
        <v>1</v>
      </c>
      <c r="AF2407" s="211">
        <f>IF(AND(COUNTIFS($J$18:J2407,J2407)=1,AE2407=1),1,"")</f>
        <v>1</v>
      </c>
      <c r="AG2407" s="211">
        <f>IF(C2407="","",IF(AND(COUNTIFS($J$18:J2407,J2407)=1,C2407&lt;&gt;""),1,""))</f>
        <v>1</v>
      </c>
      <c r="AH2407" s="211">
        <f>IF(G2407="","",IF(AND(COUNTIFS($J$18:J2407,J2407)=1,G2407&lt;&gt;""),1,""))</f>
        <v>1</v>
      </c>
      <c r="AI2407" s="28">
        <f t="shared" si="472"/>
        <v>13640480.497522123</v>
      </c>
      <c r="AJ2407" s="28">
        <f t="shared" si="473"/>
        <v>1928605.8020906285</v>
      </c>
      <c r="AK2407" s="29">
        <f t="shared" si="474"/>
        <v>0.14138840654777313</v>
      </c>
      <c r="AL2407" s="210"/>
      <c r="AM2407" s="210"/>
      <c r="AN2407" s="210"/>
      <c r="AO2407" s="210"/>
      <c r="AP2407" s="45" t="str">
        <f t="shared" si="475"/>
        <v>20236</v>
      </c>
      <c r="AQ2407" s="45" t="str">
        <f t="shared" si="476"/>
        <v>20236RMB</v>
      </c>
    </row>
    <row r="2408" spans="1:43" s="15" customFormat="1">
      <c r="A2408" s="208" t="s">
        <v>42</v>
      </c>
      <c r="B2408" s="209">
        <v>2023</v>
      </c>
      <c r="C2408" s="209">
        <v>9</v>
      </c>
      <c r="D2408" s="57" t="str">
        <f t="shared" si="479"/>
        <v>Q2</v>
      </c>
      <c r="E2408" s="208" t="s">
        <v>42</v>
      </c>
      <c r="F2408" s="209">
        <v>2023</v>
      </c>
      <c r="G2408" s="209">
        <v>12</v>
      </c>
      <c r="H2408" s="213"/>
      <c r="I2408" s="57" t="str">
        <f t="shared" si="468"/>
        <v>Q3</v>
      </c>
      <c r="J2408" s="204" t="s">
        <v>2313</v>
      </c>
      <c r="K2408" s="213" t="s">
        <v>2314</v>
      </c>
      <c r="L2408" s="210" t="s">
        <v>55</v>
      </c>
      <c r="M2408" s="208" t="s">
        <v>47</v>
      </c>
      <c r="N2408" s="208">
        <v>1</v>
      </c>
      <c r="O2408" s="208"/>
      <c r="P2408" s="57" t="str">
        <f t="shared" si="469"/>
        <v>MAIN UNIT</v>
      </c>
      <c r="Q2408" s="208" t="s">
        <v>958</v>
      </c>
      <c r="R2408" s="208" t="s">
        <v>49</v>
      </c>
      <c r="S2408" s="208" t="s">
        <v>37</v>
      </c>
      <c r="T2408" s="208" t="s">
        <v>155</v>
      </c>
      <c r="U2408" s="208" t="s">
        <v>76</v>
      </c>
      <c r="V2408" s="208" t="s">
        <v>71</v>
      </c>
      <c r="W2408" s="208" t="s">
        <v>51</v>
      </c>
      <c r="X2408" s="34">
        <v>435000</v>
      </c>
      <c r="Y2408" s="215" t="str">
        <f>IF(W2408="","",IF(W2408="RMB","1.13", "1"))</f>
        <v>1.13</v>
      </c>
      <c r="Z2408" s="26">
        <f t="shared" si="480"/>
        <v>435000</v>
      </c>
      <c r="AA2408" s="208">
        <v>1.095</v>
      </c>
      <c r="AB2408" s="35">
        <f t="shared" si="478"/>
        <v>421526.54867256642</v>
      </c>
      <c r="AC2408" s="27">
        <f t="shared" si="470"/>
        <v>70521.391592920365</v>
      </c>
      <c r="AD2408" s="217">
        <v>0.1673</v>
      </c>
      <c r="AE2408" s="211">
        <f t="shared" si="471"/>
        <v>1</v>
      </c>
      <c r="AF2408" s="211">
        <f>IF(AND(COUNTIFS($J$18:J2408,J2408)=1,AE2408=1),1,"")</f>
        <v>1</v>
      </c>
      <c r="AG2408" s="211">
        <f>IF(C2408="","",IF(AND(COUNTIFS($J$18:J2408,J2408)=1,C2408&lt;&gt;""),1,""))</f>
        <v>1</v>
      </c>
      <c r="AH2408" s="211">
        <f>IF(G2408="","",IF(AND(COUNTIFS($J$18:J2408,J2408)=1,G2408&lt;&gt;""),1,""))</f>
        <v>1</v>
      </c>
      <c r="AI2408" s="28">
        <f t="shared" si="472"/>
        <v>9716727.4867256619</v>
      </c>
      <c r="AJ2408" s="28">
        <f t="shared" si="473"/>
        <v>1227228.7260761061</v>
      </c>
      <c r="AK2408" s="29">
        <f t="shared" si="474"/>
        <v>0.12630062207185117</v>
      </c>
      <c r="AL2408" s="210"/>
      <c r="AM2408" s="210"/>
      <c r="AN2408" s="210"/>
      <c r="AO2408" s="210"/>
      <c r="AP2408" s="45" t="str">
        <f t="shared" si="475"/>
        <v>202312</v>
      </c>
      <c r="AQ2408" s="45" t="str">
        <f t="shared" si="476"/>
        <v>202312RMB</v>
      </c>
    </row>
    <row r="2409" spans="1:43" s="15" customFormat="1">
      <c r="A2409" s="208" t="s">
        <v>42</v>
      </c>
      <c r="B2409" s="209">
        <v>2023</v>
      </c>
      <c r="C2409" s="209">
        <v>10</v>
      </c>
      <c r="D2409" s="57" t="str">
        <f t="shared" si="479"/>
        <v>Q3</v>
      </c>
      <c r="E2409" s="208" t="s">
        <v>42</v>
      </c>
      <c r="F2409" s="209">
        <v>2024</v>
      </c>
      <c r="G2409" s="209">
        <v>2</v>
      </c>
      <c r="H2409" s="213"/>
      <c r="I2409" s="57" t="str">
        <f t="shared" si="468"/>
        <v>Q4</v>
      </c>
      <c r="J2409" s="204" t="s">
        <v>2315</v>
      </c>
      <c r="K2409" s="213" t="s">
        <v>2186</v>
      </c>
      <c r="L2409" s="210" t="s">
        <v>55</v>
      </c>
      <c r="M2409" s="208" t="s">
        <v>47</v>
      </c>
      <c r="N2409" s="208">
        <v>1</v>
      </c>
      <c r="O2409" s="208"/>
      <c r="P2409" s="57" t="str">
        <f t="shared" si="469"/>
        <v>MAIN UNIT</v>
      </c>
      <c r="Q2409" s="208" t="s">
        <v>48</v>
      </c>
      <c r="R2409" s="208" t="s">
        <v>49</v>
      </c>
      <c r="S2409" s="208" t="s">
        <v>37</v>
      </c>
      <c r="T2409" s="208" t="s">
        <v>155</v>
      </c>
      <c r="U2409" s="208" t="s">
        <v>76</v>
      </c>
      <c r="V2409" s="208" t="s">
        <v>71</v>
      </c>
      <c r="W2409" s="208" t="s">
        <v>51</v>
      </c>
      <c r="X2409" s="34">
        <v>430000</v>
      </c>
      <c r="Y2409" s="215" t="str">
        <f>IF(W2409="","",IF(W2409="RMB","1.13", "1"))</f>
        <v>1.13</v>
      </c>
      <c r="Z2409" s="26">
        <f t="shared" si="480"/>
        <v>430000</v>
      </c>
      <c r="AA2409" s="208">
        <v>1.1000000000000001</v>
      </c>
      <c r="AB2409" s="35">
        <f t="shared" si="478"/>
        <v>418584.07079646026</v>
      </c>
      <c r="AC2409" s="27">
        <f t="shared" si="470"/>
        <v>50230.088495575226</v>
      </c>
      <c r="AD2409" s="212">
        <v>0.12</v>
      </c>
      <c r="AE2409" s="211">
        <f t="shared" si="471"/>
        <v>0</v>
      </c>
      <c r="AF2409" s="211" t="str">
        <f>IF(AND(COUNTIFS($J$18:J2409,J2409)=1,AE2409=1),1,"")</f>
        <v/>
      </c>
      <c r="AG2409" s="211">
        <f>IF(C2409="","",IF(AND(COUNTIFS($J$18:J2409,J2409)=1,C2409&lt;&gt;""),1,""))</f>
        <v>1</v>
      </c>
      <c r="AH2409" s="211">
        <f>IF(G2409="","",IF(AND(COUNTIFS($J$18:J2409,J2409)=1,G2409&lt;&gt;""),1,""))</f>
        <v>1</v>
      </c>
      <c r="AI2409" s="28">
        <f t="shared" si="472"/>
        <v>16000190.159292037</v>
      </c>
      <c r="AJ2409" s="28">
        <f t="shared" si="473"/>
        <v>1920022.8191150443</v>
      </c>
      <c r="AK2409" s="29">
        <f t="shared" si="474"/>
        <v>0.12</v>
      </c>
      <c r="AL2409" s="210"/>
      <c r="AM2409" s="210"/>
      <c r="AN2409" s="210"/>
      <c r="AO2409" s="210"/>
      <c r="AP2409" s="45" t="str">
        <f t="shared" si="475"/>
        <v>20242</v>
      </c>
      <c r="AQ2409" s="45" t="str">
        <f t="shared" si="476"/>
        <v>20242RMB</v>
      </c>
    </row>
    <row r="2410" spans="1:43" s="15" customFormat="1" ht="26.4">
      <c r="A2410" s="208" t="s">
        <v>42</v>
      </c>
      <c r="B2410" s="209">
        <v>2023</v>
      </c>
      <c r="C2410" s="209">
        <v>8</v>
      </c>
      <c r="D2410" s="57" t="str">
        <f t="shared" si="479"/>
        <v>Q2</v>
      </c>
      <c r="E2410" s="208" t="s">
        <v>42</v>
      </c>
      <c r="F2410" s="209">
        <v>2023</v>
      </c>
      <c r="G2410" s="209">
        <v>10</v>
      </c>
      <c r="H2410" s="213"/>
      <c r="I2410" s="57" t="str">
        <f t="shared" si="468"/>
        <v>Q3</v>
      </c>
      <c r="J2410" s="204" t="s">
        <v>2316</v>
      </c>
      <c r="K2410" s="213" t="s">
        <v>2317</v>
      </c>
      <c r="L2410" s="210" t="s">
        <v>488</v>
      </c>
      <c r="M2410" s="208" t="s">
        <v>47</v>
      </c>
      <c r="N2410" s="208">
        <v>0</v>
      </c>
      <c r="O2410" s="208">
        <v>1</v>
      </c>
      <c r="P2410" s="57" t="str">
        <f t="shared" si="469"/>
        <v>SERVICE/ PARTS</v>
      </c>
      <c r="Q2410" s="208" t="s">
        <v>48</v>
      </c>
      <c r="R2410" s="208" t="s">
        <v>49</v>
      </c>
      <c r="S2410" s="208" t="s">
        <v>38</v>
      </c>
      <c r="T2410" s="208" t="s">
        <v>1851</v>
      </c>
      <c r="U2410" s="208" t="s">
        <v>137</v>
      </c>
      <c r="V2410" s="208" t="s">
        <v>122</v>
      </c>
      <c r="W2410" s="208" t="s">
        <v>51</v>
      </c>
      <c r="X2410" s="34">
        <v>101250</v>
      </c>
      <c r="Y2410" s="215" t="str">
        <f>IF(W2410="","",IF(W2410="RMB","1.13", "1"))</f>
        <v>1.13</v>
      </c>
      <c r="Z2410" s="26">
        <f t="shared" si="480"/>
        <v>101250</v>
      </c>
      <c r="AA2410" s="208">
        <v>1.07</v>
      </c>
      <c r="AB2410" s="35">
        <f t="shared" si="478"/>
        <v>95873.893805309752</v>
      </c>
      <c r="AC2410" s="27">
        <f t="shared" si="470"/>
        <v>40765.579646017708</v>
      </c>
      <c r="AD2410" s="212">
        <v>0.42520000000000002</v>
      </c>
      <c r="AE2410" s="211">
        <f t="shared" si="471"/>
        <v>0</v>
      </c>
      <c r="AF2410" s="211" t="str">
        <f>IF(AND(COUNTIFS($J$18:J2410,J2410)=1,AE2410=1),1,"")</f>
        <v/>
      </c>
      <c r="AG2410" s="211">
        <f>IF(C2410="","",IF(AND(COUNTIFS($J$18:J2410,J2410)=1,C2410&lt;&gt;""),1,""))</f>
        <v>1</v>
      </c>
      <c r="AH2410" s="211">
        <f>IF(G2410="","",IF(AND(COUNTIFS($J$18:J2410,J2410)=1,G2410&lt;&gt;""),1,""))</f>
        <v>1</v>
      </c>
      <c r="AI2410" s="28">
        <f t="shared" si="472"/>
        <v>5219988.5752212387</v>
      </c>
      <c r="AJ2410" s="28">
        <f t="shared" si="473"/>
        <v>631627.0013460177</v>
      </c>
      <c r="AK2410" s="29">
        <f t="shared" si="474"/>
        <v>0.12100160608478869</v>
      </c>
      <c r="AL2410" s="210"/>
      <c r="AM2410" s="210"/>
      <c r="AN2410" s="210"/>
      <c r="AO2410" s="210"/>
      <c r="AP2410" s="45" t="str">
        <f t="shared" si="475"/>
        <v>202310</v>
      </c>
      <c r="AQ2410" s="45" t="str">
        <f t="shared" si="476"/>
        <v>202310RMB</v>
      </c>
    </row>
    <row r="2411" spans="1:43" s="15" customFormat="1">
      <c r="A2411" s="208" t="s">
        <v>42</v>
      </c>
      <c r="B2411" s="209">
        <v>2023</v>
      </c>
      <c r="C2411" s="209">
        <v>5</v>
      </c>
      <c r="D2411" s="57" t="str">
        <f t="shared" si="479"/>
        <v>Q1</v>
      </c>
      <c r="E2411" s="208" t="s">
        <v>42</v>
      </c>
      <c r="F2411" s="209">
        <v>2023</v>
      </c>
      <c r="G2411" s="209">
        <v>11</v>
      </c>
      <c r="H2411" s="213"/>
      <c r="I2411" s="57" t="str">
        <f t="shared" si="468"/>
        <v>Q3</v>
      </c>
      <c r="J2411" s="204" t="s">
        <v>2311</v>
      </c>
      <c r="K2411" s="213" t="s">
        <v>2312</v>
      </c>
      <c r="L2411" s="210" t="s">
        <v>55</v>
      </c>
      <c r="M2411" s="208" t="s">
        <v>47</v>
      </c>
      <c r="N2411" s="208">
        <v>0.5</v>
      </c>
      <c r="O2411" s="208"/>
      <c r="P2411" s="57" t="str">
        <f t="shared" si="469"/>
        <v>MAIN UNIT</v>
      </c>
      <c r="Q2411" s="208" t="s">
        <v>56</v>
      </c>
      <c r="R2411" s="208" t="s">
        <v>49</v>
      </c>
      <c r="S2411" s="208" t="s">
        <v>38</v>
      </c>
      <c r="T2411" s="208" t="s">
        <v>326</v>
      </c>
      <c r="U2411" s="208" t="s">
        <v>137</v>
      </c>
      <c r="V2411" s="208" t="s">
        <v>899</v>
      </c>
      <c r="W2411" s="208" t="s">
        <v>51</v>
      </c>
      <c r="X2411" s="36">
        <v>570000</v>
      </c>
      <c r="Y2411" s="215" t="str">
        <f t="shared" ref="Y2411:Y2474" si="481">IF(W2411="RMB","1.13", "1")</f>
        <v>1.13</v>
      </c>
      <c r="Z2411" s="26">
        <f t="shared" si="480"/>
        <v>285000</v>
      </c>
      <c r="AA2411" s="208">
        <v>1.07</v>
      </c>
      <c r="AB2411" s="35">
        <f t="shared" si="478"/>
        <v>269867.25663716818</v>
      </c>
      <c r="AC2411" s="27">
        <f t="shared" si="470"/>
        <v>30764.867256637172</v>
      </c>
      <c r="AD2411" s="212">
        <v>0.114</v>
      </c>
      <c r="AE2411" s="211">
        <f t="shared" si="471"/>
        <v>1</v>
      </c>
      <c r="AF2411" s="211" t="str">
        <f>IF(AND(COUNTIFS($J$18:J2411,J2411)=1,AE2411=1),1,"")</f>
        <v/>
      </c>
      <c r="AG2411" s="211" t="str">
        <f>IF(C2411="","",IF(AND(COUNTIFS($J$18:J2411,J2411)=1,C2411&lt;&gt;""),1,""))</f>
        <v/>
      </c>
      <c r="AH2411" s="211" t="str">
        <f>IF(G2411="","",IF(AND(COUNTIFS($J$18:J2411,J2411)=1,G2411&lt;&gt;""),1,""))</f>
        <v/>
      </c>
      <c r="AI2411" s="28">
        <f t="shared" si="472"/>
        <v>11730565.00042478</v>
      </c>
      <c r="AJ2411" s="28">
        <f t="shared" si="473"/>
        <v>1971465.2465810829</v>
      </c>
      <c r="AK2411" s="29">
        <f t="shared" si="474"/>
        <v>0.16806225842571892</v>
      </c>
      <c r="AL2411" s="210"/>
      <c r="AM2411" s="210"/>
      <c r="AN2411" s="210"/>
      <c r="AO2411" s="210"/>
      <c r="AP2411" s="45" t="str">
        <f t="shared" si="475"/>
        <v>202311</v>
      </c>
      <c r="AQ2411" s="45" t="str">
        <f t="shared" si="476"/>
        <v>202311RMB</v>
      </c>
    </row>
    <row r="2412" spans="1:43" s="15" customFormat="1">
      <c r="A2412" s="208" t="s">
        <v>41</v>
      </c>
      <c r="B2412" s="209">
        <v>2022</v>
      </c>
      <c r="C2412" s="209">
        <v>11</v>
      </c>
      <c r="D2412" s="57" t="str">
        <f t="shared" si="479"/>
        <v>Q3</v>
      </c>
      <c r="E2412" s="208" t="s">
        <v>41</v>
      </c>
      <c r="F2412" s="209">
        <v>2022</v>
      </c>
      <c r="G2412" s="209">
        <v>11</v>
      </c>
      <c r="H2412" s="213"/>
      <c r="I2412" s="57" t="str">
        <f t="shared" si="468"/>
        <v>Q3</v>
      </c>
      <c r="J2412" s="204" t="s">
        <v>2266</v>
      </c>
      <c r="K2412" s="213" t="s">
        <v>1526</v>
      </c>
      <c r="L2412" s="210" t="s">
        <v>79</v>
      </c>
      <c r="M2412" s="208" t="s">
        <v>47</v>
      </c>
      <c r="N2412" s="208">
        <v>1</v>
      </c>
      <c r="O2412" s="208"/>
      <c r="P2412" s="57" t="str">
        <f t="shared" si="469"/>
        <v>MAIN UNIT</v>
      </c>
      <c r="Q2412" s="208" t="s">
        <v>48</v>
      </c>
      <c r="R2412" s="208" t="s">
        <v>49</v>
      </c>
      <c r="S2412" s="208" t="s">
        <v>36</v>
      </c>
      <c r="T2412" s="208" t="s">
        <v>65</v>
      </c>
      <c r="U2412" s="208" t="s">
        <v>66</v>
      </c>
      <c r="V2412" s="208" t="s">
        <v>109</v>
      </c>
      <c r="W2412" s="208" t="s">
        <v>51</v>
      </c>
      <c r="X2412" s="34">
        <v>990000</v>
      </c>
      <c r="Y2412" s="215" t="str">
        <f t="shared" si="481"/>
        <v>1.13</v>
      </c>
      <c r="Z2412" s="26">
        <f t="shared" si="480"/>
        <v>990000</v>
      </c>
      <c r="AA2412" s="208">
        <v>1.08</v>
      </c>
      <c r="AB2412" s="35">
        <f t="shared" si="478"/>
        <v>946194.69026548683</v>
      </c>
      <c r="AC2412" s="27">
        <f t="shared" si="470"/>
        <v>174194.44247787615</v>
      </c>
      <c r="AD2412" s="212">
        <v>0.18410000000000001</v>
      </c>
      <c r="AE2412" s="211">
        <f t="shared" si="471"/>
        <v>0</v>
      </c>
      <c r="AF2412" s="211" t="str">
        <f>IF(AND(COUNTIFS($J$18:J2412,J2412)=1,AE2412=1),1,"")</f>
        <v/>
      </c>
      <c r="AG2412" s="211" t="str">
        <f>IF(C2412="","",IF(AND(COUNTIFS($J$18:J2412,J2412)=1,C2412&lt;&gt;""),1,""))</f>
        <v/>
      </c>
      <c r="AH2412" s="211" t="str">
        <f>IF(G2412="","",IF(AND(COUNTIFS($J$18:J2412,J2412)=1,G2412&lt;&gt;""),1,""))</f>
        <v/>
      </c>
      <c r="AI2412" s="28">
        <f t="shared" si="472"/>
        <v>31017966.201968145</v>
      </c>
      <c r="AJ2412" s="28">
        <f t="shared" si="473"/>
        <v>4704250.3347305888</v>
      </c>
      <c r="AK2412" s="29">
        <f t="shared" si="474"/>
        <v>0.15166211427595455</v>
      </c>
      <c r="AL2412" s="210"/>
      <c r="AM2412" s="210"/>
      <c r="AN2412" s="210"/>
      <c r="AO2412" s="210"/>
      <c r="AP2412" s="45" t="str">
        <f t="shared" si="475"/>
        <v>202211</v>
      </c>
      <c r="AQ2412" s="45" t="str">
        <f t="shared" si="476"/>
        <v>202211RMB</v>
      </c>
    </row>
    <row r="2413" spans="1:43" s="15" customFormat="1">
      <c r="A2413" s="208" t="s">
        <v>41</v>
      </c>
      <c r="B2413" s="209">
        <v>2022</v>
      </c>
      <c r="C2413" s="209">
        <v>11</v>
      </c>
      <c r="D2413" s="57" t="str">
        <f t="shared" si="479"/>
        <v>Q3</v>
      </c>
      <c r="E2413" s="208" t="s">
        <v>41</v>
      </c>
      <c r="F2413" s="209">
        <v>2022</v>
      </c>
      <c r="G2413" s="209">
        <v>11</v>
      </c>
      <c r="H2413" s="213"/>
      <c r="I2413" s="57" t="str">
        <f t="shared" si="468"/>
        <v>Q3</v>
      </c>
      <c r="J2413" s="204" t="s">
        <v>2266</v>
      </c>
      <c r="K2413" s="213" t="s">
        <v>1526</v>
      </c>
      <c r="L2413" s="210" t="s">
        <v>79</v>
      </c>
      <c r="M2413" s="208" t="s">
        <v>47</v>
      </c>
      <c r="N2413" s="208">
        <v>1</v>
      </c>
      <c r="O2413" s="208"/>
      <c r="P2413" s="57" t="str">
        <f t="shared" si="469"/>
        <v>MAIN UNIT</v>
      </c>
      <c r="Q2413" s="208" t="s">
        <v>48</v>
      </c>
      <c r="R2413" s="208" t="s">
        <v>49</v>
      </c>
      <c r="S2413" s="208" t="s">
        <v>36</v>
      </c>
      <c r="T2413" s="208" t="s">
        <v>65</v>
      </c>
      <c r="U2413" s="208" t="s">
        <v>66</v>
      </c>
      <c r="V2413" s="208" t="s">
        <v>109</v>
      </c>
      <c r="W2413" s="208" t="s">
        <v>51</v>
      </c>
      <c r="X2413" s="34">
        <v>990000</v>
      </c>
      <c r="Y2413" s="215" t="str">
        <f t="shared" si="481"/>
        <v>1.13</v>
      </c>
      <c r="Z2413" s="26">
        <f t="shared" si="480"/>
        <v>990000</v>
      </c>
      <c r="AA2413" s="208">
        <v>1.08</v>
      </c>
      <c r="AB2413" s="35">
        <f t="shared" si="478"/>
        <v>946194.69026548683</v>
      </c>
      <c r="AC2413" s="27">
        <f t="shared" si="470"/>
        <v>174194.44247787615</v>
      </c>
      <c r="AD2413" s="212">
        <v>0.18410000000000001</v>
      </c>
      <c r="AE2413" s="211">
        <f t="shared" si="471"/>
        <v>0</v>
      </c>
      <c r="AF2413" s="211" t="str">
        <f>IF(AND(COUNTIFS($J$18:J2413,J2413)=1,AE2413=1),1,"")</f>
        <v/>
      </c>
      <c r="AG2413" s="211" t="str">
        <f>IF(C2413="","",IF(AND(COUNTIFS($J$18:J2413,J2413)=1,C2413&lt;&gt;""),1,""))</f>
        <v/>
      </c>
      <c r="AH2413" s="211" t="str">
        <f>IF(G2413="","",IF(AND(COUNTIFS($J$18:J2413,J2413)=1,G2413&lt;&gt;""),1,""))</f>
        <v/>
      </c>
      <c r="AI2413" s="28">
        <f t="shared" si="472"/>
        <v>31017966.201968145</v>
      </c>
      <c r="AJ2413" s="28">
        <f t="shared" si="473"/>
        <v>4704250.3347305888</v>
      </c>
      <c r="AK2413" s="29">
        <f t="shared" si="474"/>
        <v>0.15166211427595455</v>
      </c>
      <c r="AL2413" s="210"/>
      <c r="AM2413" s="210"/>
      <c r="AN2413" s="210"/>
      <c r="AO2413" s="210"/>
      <c r="AP2413" s="45" t="str">
        <f t="shared" si="475"/>
        <v>202211</v>
      </c>
      <c r="AQ2413" s="45" t="str">
        <f t="shared" si="476"/>
        <v>202211RMB</v>
      </c>
    </row>
    <row r="2414" spans="1:43" s="15" customFormat="1">
      <c r="A2414" s="208" t="s">
        <v>41</v>
      </c>
      <c r="B2414" s="209">
        <v>2022</v>
      </c>
      <c r="C2414" s="209">
        <v>11</v>
      </c>
      <c r="D2414" s="57" t="str">
        <f t="shared" si="479"/>
        <v>Q3</v>
      </c>
      <c r="E2414" s="208" t="s">
        <v>41</v>
      </c>
      <c r="F2414" s="209">
        <v>2022</v>
      </c>
      <c r="G2414" s="209">
        <v>11</v>
      </c>
      <c r="H2414" s="213"/>
      <c r="I2414" s="57" t="str">
        <f t="shared" si="468"/>
        <v>Q3</v>
      </c>
      <c r="J2414" s="204" t="s">
        <v>2266</v>
      </c>
      <c r="K2414" s="213" t="s">
        <v>1526</v>
      </c>
      <c r="L2414" s="210" t="s">
        <v>79</v>
      </c>
      <c r="M2414" s="208" t="s">
        <v>47</v>
      </c>
      <c r="N2414" s="208">
        <v>1</v>
      </c>
      <c r="O2414" s="208"/>
      <c r="P2414" s="57" t="str">
        <f t="shared" si="469"/>
        <v>MAIN UNIT</v>
      </c>
      <c r="Q2414" s="208" t="s">
        <v>48</v>
      </c>
      <c r="R2414" s="208" t="s">
        <v>49</v>
      </c>
      <c r="S2414" s="208" t="s">
        <v>36</v>
      </c>
      <c r="T2414" s="208" t="s">
        <v>65</v>
      </c>
      <c r="U2414" s="208" t="s">
        <v>66</v>
      </c>
      <c r="V2414" s="208" t="s">
        <v>109</v>
      </c>
      <c r="W2414" s="208" t="s">
        <v>51</v>
      </c>
      <c r="X2414" s="34">
        <v>990000</v>
      </c>
      <c r="Y2414" s="215" t="str">
        <f t="shared" si="481"/>
        <v>1.13</v>
      </c>
      <c r="Z2414" s="26">
        <f t="shared" si="480"/>
        <v>990000</v>
      </c>
      <c r="AA2414" s="208">
        <v>1.08</v>
      </c>
      <c r="AB2414" s="35">
        <f t="shared" si="478"/>
        <v>946194.69026548683</v>
      </c>
      <c r="AC2414" s="27">
        <f t="shared" si="470"/>
        <v>174194.44247787615</v>
      </c>
      <c r="AD2414" s="212">
        <v>0.18410000000000001</v>
      </c>
      <c r="AE2414" s="211">
        <f t="shared" si="471"/>
        <v>0</v>
      </c>
      <c r="AF2414" s="211" t="str">
        <f>IF(AND(COUNTIFS($J$18:J2414,J2414)=1,AE2414=1),1,"")</f>
        <v/>
      </c>
      <c r="AG2414" s="211" t="str">
        <f>IF(C2414="","",IF(AND(COUNTIFS($J$18:J2414,J2414)=1,C2414&lt;&gt;""),1,""))</f>
        <v/>
      </c>
      <c r="AH2414" s="211" t="str">
        <f>IF(G2414="","",IF(AND(COUNTIFS($J$18:J2414,J2414)=1,G2414&lt;&gt;""),1,""))</f>
        <v/>
      </c>
      <c r="AI2414" s="28">
        <f t="shared" si="472"/>
        <v>31017966.201968145</v>
      </c>
      <c r="AJ2414" s="28">
        <f t="shared" si="473"/>
        <v>4704250.3347305888</v>
      </c>
      <c r="AK2414" s="29">
        <f t="shared" si="474"/>
        <v>0.15166211427595455</v>
      </c>
      <c r="AL2414" s="210"/>
      <c r="AM2414" s="210"/>
      <c r="AN2414" s="210"/>
      <c r="AO2414" s="210"/>
      <c r="AP2414" s="45" t="str">
        <f t="shared" si="475"/>
        <v>202211</v>
      </c>
      <c r="AQ2414" s="45" t="str">
        <f t="shared" si="476"/>
        <v>202211RMB</v>
      </c>
    </row>
    <row r="2415" spans="1:43" s="15" customFormat="1">
      <c r="A2415" s="208" t="s">
        <v>41</v>
      </c>
      <c r="B2415" s="209">
        <v>2022</v>
      </c>
      <c r="C2415" s="209">
        <v>11</v>
      </c>
      <c r="D2415" s="57" t="str">
        <f t="shared" si="479"/>
        <v>Q3</v>
      </c>
      <c r="E2415" s="208" t="s">
        <v>41</v>
      </c>
      <c r="F2415" s="209">
        <v>2022</v>
      </c>
      <c r="G2415" s="209">
        <v>11</v>
      </c>
      <c r="H2415" s="213"/>
      <c r="I2415" s="57" t="str">
        <f t="shared" si="468"/>
        <v>Q3</v>
      </c>
      <c r="J2415" s="204" t="s">
        <v>2266</v>
      </c>
      <c r="K2415" s="213" t="s">
        <v>1526</v>
      </c>
      <c r="L2415" s="210" t="s">
        <v>55</v>
      </c>
      <c r="M2415" s="208" t="s">
        <v>47</v>
      </c>
      <c r="N2415" s="208">
        <v>1</v>
      </c>
      <c r="O2415" s="208"/>
      <c r="P2415" s="57" t="str">
        <f t="shared" si="469"/>
        <v>MAIN UNIT</v>
      </c>
      <c r="Q2415" s="208" t="s">
        <v>48</v>
      </c>
      <c r="R2415" s="208" t="s">
        <v>49</v>
      </c>
      <c r="S2415" s="208" t="s">
        <v>36</v>
      </c>
      <c r="T2415" s="208" t="s">
        <v>65</v>
      </c>
      <c r="U2415" s="208" t="s">
        <v>66</v>
      </c>
      <c r="V2415" s="208" t="s">
        <v>109</v>
      </c>
      <c r="W2415" s="208" t="s">
        <v>51</v>
      </c>
      <c r="X2415" s="34">
        <v>851000</v>
      </c>
      <c r="Y2415" s="215" t="str">
        <f t="shared" si="481"/>
        <v>1.13</v>
      </c>
      <c r="Z2415" s="26">
        <f t="shared" si="480"/>
        <v>851000</v>
      </c>
      <c r="AA2415" s="208">
        <v>1.08</v>
      </c>
      <c r="AB2415" s="35">
        <f t="shared" si="478"/>
        <v>813345.13274336304</v>
      </c>
      <c r="AC2415" s="27">
        <f t="shared" si="470"/>
        <v>149736.83893805314</v>
      </c>
      <c r="AD2415" s="212">
        <v>0.18410000000000001</v>
      </c>
      <c r="AE2415" s="211">
        <f t="shared" si="471"/>
        <v>0</v>
      </c>
      <c r="AF2415" s="211" t="str">
        <f>IF(AND(COUNTIFS($J$18:J2415,J2415)=1,AE2415=1),1,"")</f>
        <v/>
      </c>
      <c r="AG2415" s="211" t="str">
        <f>IF(C2415="","",IF(AND(COUNTIFS($J$18:J2415,J2415)=1,C2415&lt;&gt;""),1,""))</f>
        <v/>
      </c>
      <c r="AH2415" s="211" t="str">
        <f>IF(G2415="","",IF(AND(COUNTIFS($J$18:J2415,J2415)=1,G2415&lt;&gt;""),1,""))</f>
        <v/>
      </c>
      <c r="AI2415" s="28">
        <f t="shared" si="472"/>
        <v>31017966.201968145</v>
      </c>
      <c r="AJ2415" s="28">
        <f t="shared" si="473"/>
        <v>4704250.3347305888</v>
      </c>
      <c r="AK2415" s="29">
        <f t="shared" si="474"/>
        <v>0.15166211427595455</v>
      </c>
      <c r="AL2415" s="210"/>
      <c r="AM2415" s="210"/>
      <c r="AN2415" s="210"/>
      <c r="AO2415" s="210"/>
      <c r="AP2415" s="45" t="str">
        <f t="shared" si="475"/>
        <v>202211</v>
      </c>
      <c r="AQ2415" s="45" t="str">
        <f t="shared" si="476"/>
        <v>202211RMB</v>
      </c>
    </row>
    <row r="2416" spans="1:43" s="15" customFormat="1">
      <c r="A2416" s="208" t="s">
        <v>41</v>
      </c>
      <c r="B2416" s="209">
        <v>2022</v>
      </c>
      <c r="C2416" s="209">
        <v>11</v>
      </c>
      <c r="D2416" s="57" t="str">
        <f t="shared" si="479"/>
        <v>Q3</v>
      </c>
      <c r="E2416" s="208" t="s">
        <v>41</v>
      </c>
      <c r="F2416" s="209">
        <v>2022</v>
      </c>
      <c r="G2416" s="209">
        <v>11</v>
      </c>
      <c r="H2416" s="213"/>
      <c r="I2416" s="57" t="str">
        <f t="shared" si="468"/>
        <v>Q3</v>
      </c>
      <c r="J2416" s="204" t="s">
        <v>2266</v>
      </c>
      <c r="K2416" s="213" t="s">
        <v>1526</v>
      </c>
      <c r="L2416" s="210" t="s">
        <v>55</v>
      </c>
      <c r="M2416" s="208" t="s">
        <v>47</v>
      </c>
      <c r="N2416" s="208">
        <v>1</v>
      </c>
      <c r="O2416" s="208"/>
      <c r="P2416" s="57" t="str">
        <f t="shared" si="469"/>
        <v>MAIN UNIT</v>
      </c>
      <c r="Q2416" s="208" t="s">
        <v>48</v>
      </c>
      <c r="R2416" s="208" t="s">
        <v>49</v>
      </c>
      <c r="S2416" s="208" t="s">
        <v>36</v>
      </c>
      <c r="T2416" s="208" t="s">
        <v>65</v>
      </c>
      <c r="U2416" s="208" t="s">
        <v>66</v>
      </c>
      <c r="V2416" s="208" t="s">
        <v>109</v>
      </c>
      <c r="W2416" s="208" t="s">
        <v>51</v>
      </c>
      <c r="X2416" s="34">
        <v>851000</v>
      </c>
      <c r="Y2416" s="215" t="str">
        <f t="shared" si="481"/>
        <v>1.13</v>
      </c>
      <c r="Z2416" s="26">
        <f t="shared" si="480"/>
        <v>851000</v>
      </c>
      <c r="AA2416" s="208">
        <v>1.08</v>
      </c>
      <c r="AB2416" s="35">
        <f t="shared" si="478"/>
        <v>813345.13274336304</v>
      </c>
      <c r="AC2416" s="27">
        <f t="shared" si="470"/>
        <v>149736.83893805314</v>
      </c>
      <c r="AD2416" s="212">
        <v>0.18410000000000001</v>
      </c>
      <c r="AE2416" s="211">
        <f t="shared" si="471"/>
        <v>0</v>
      </c>
      <c r="AF2416" s="211" t="str">
        <f>IF(AND(COUNTIFS($J$18:J2416,J2416)=1,AE2416=1),1,"")</f>
        <v/>
      </c>
      <c r="AG2416" s="211" t="str">
        <f>IF(C2416="","",IF(AND(COUNTIFS($J$18:J2416,J2416)=1,C2416&lt;&gt;""),1,""))</f>
        <v/>
      </c>
      <c r="AH2416" s="211" t="str">
        <f>IF(G2416="","",IF(AND(COUNTIFS($J$18:J2416,J2416)=1,G2416&lt;&gt;""),1,""))</f>
        <v/>
      </c>
      <c r="AI2416" s="28">
        <f t="shared" si="472"/>
        <v>31017966.201968145</v>
      </c>
      <c r="AJ2416" s="28">
        <f t="shared" si="473"/>
        <v>4704250.3347305888</v>
      </c>
      <c r="AK2416" s="29">
        <f t="shared" si="474"/>
        <v>0.15166211427595455</v>
      </c>
      <c r="AL2416" s="210"/>
      <c r="AM2416" s="210"/>
      <c r="AN2416" s="210"/>
      <c r="AO2416" s="210"/>
      <c r="AP2416" s="45" t="str">
        <f t="shared" si="475"/>
        <v>202211</v>
      </c>
      <c r="AQ2416" s="45" t="str">
        <f t="shared" si="476"/>
        <v>202211RMB</v>
      </c>
    </row>
    <row r="2417" spans="1:43" s="15" customFormat="1">
      <c r="A2417" s="208" t="s">
        <v>41</v>
      </c>
      <c r="B2417" s="209">
        <v>2022</v>
      </c>
      <c r="C2417" s="209">
        <v>11</v>
      </c>
      <c r="D2417" s="57" t="str">
        <f t="shared" si="479"/>
        <v>Q3</v>
      </c>
      <c r="E2417" s="208" t="s">
        <v>41</v>
      </c>
      <c r="F2417" s="209">
        <v>2022</v>
      </c>
      <c r="G2417" s="209">
        <v>11</v>
      </c>
      <c r="H2417" s="213"/>
      <c r="I2417" s="57" t="str">
        <f t="shared" si="468"/>
        <v>Q3</v>
      </c>
      <c r="J2417" s="204" t="s">
        <v>2266</v>
      </c>
      <c r="K2417" s="213" t="s">
        <v>1526</v>
      </c>
      <c r="L2417" s="210" t="s">
        <v>55</v>
      </c>
      <c r="M2417" s="208" t="s">
        <v>47</v>
      </c>
      <c r="N2417" s="208">
        <v>1</v>
      </c>
      <c r="O2417" s="208"/>
      <c r="P2417" s="57" t="str">
        <f t="shared" si="469"/>
        <v>MAIN UNIT</v>
      </c>
      <c r="Q2417" s="208" t="s">
        <v>48</v>
      </c>
      <c r="R2417" s="208" t="s">
        <v>49</v>
      </c>
      <c r="S2417" s="208" t="s">
        <v>36</v>
      </c>
      <c r="T2417" s="208" t="s">
        <v>65</v>
      </c>
      <c r="U2417" s="208" t="s">
        <v>66</v>
      </c>
      <c r="V2417" s="208" t="s">
        <v>109</v>
      </c>
      <c r="W2417" s="208" t="s">
        <v>51</v>
      </c>
      <c r="X2417" s="34">
        <v>851000</v>
      </c>
      <c r="Y2417" s="215" t="str">
        <f t="shared" si="481"/>
        <v>1.13</v>
      </c>
      <c r="Z2417" s="26">
        <f t="shared" si="480"/>
        <v>851000</v>
      </c>
      <c r="AA2417" s="208">
        <v>1.08</v>
      </c>
      <c r="AB2417" s="35">
        <f t="shared" si="478"/>
        <v>813345.13274336304</v>
      </c>
      <c r="AC2417" s="27">
        <f t="shared" si="470"/>
        <v>149736.83893805314</v>
      </c>
      <c r="AD2417" s="212">
        <v>0.18410000000000001</v>
      </c>
      <c r="AE2417" s="211">
        <f t="shared" si="471"/>
        <v>0</v>
      </c>
      <c r="AF2417" s="211" t="str">
        <f>IF(AND(COUNTIFS($J$18:J2417,J2417)=1,AE2417=1),1,"")</f>
        <v/>
      </c>
      <c r="AG2417" s="211" t="str">
        <f>IF(C2417="","",IF(AND(COUNTIFS($J$18:J2417,J2417)=1,C2417&lt;&gt;""),1,""))</f>
        <v/>
      </c>
      <c r="AH2417" s="211" t="str">
        <f>IF(G2417="","",IF(AND(COUNTIFS($J$18:J2417,J2417)=1,G2417&lt;&gt;""),1,""))</f>
        <v/>
      </c>
      <c r="AI2417" s="28">
        <f t="shared" si="472"/>
        <v>31017966.201968145</v>
      </c>
      <c r="AJ2417" s="28">
        <f t="shared" si="473"/>
        <v>4704250.3347305888</v>
      </c>
      <c r="AK2417" s="29">
        <f t="shared" si="474"/>
        <v>0.15166211427595455</v>
      </c>
      <c r="AL2417" s="210"/>
      <c r="AM2417" s="210"/>
      <c r="AN2417" s="210"/>
      <c r="AO2417" s="210"/>
      <c r="AP2417" s="45" t="str">
        <f t="shared" si="475"/>
        <v>202211</v>
      </c>
      <c r="AQ2417" s="45" t="str">
        <f t="shared" si="476"/>
        <v>202211RMB</v>
      </c>
    </row>
    <row r="2418" spans="1:43" s="15" customFormat="1">
      <c r="A2418" s="208" t="s">
        <v>41</v>
      </c>
      <c r="B2418" s="209">
        <v>2022</v>
      </c>
      <c r="C2418" s="209">
        <v>11</v>
      </c>
      <c r="D2418" s="57" t="str">
        <f t="shared" si="479"/>
        <v>Q3</v>
      </c>
      <c r="E2418" s="208" t="s">
        <v>41</v>
      </c>
      <c r="F2418" s="209">
        <v>2022</v>
      </c>
      <c r="G2418" s="209">
        <v>11</v>
      </c>
      <c r="H2418" s="213"/>
      <c r="I2418" s="57" t="str">
        <f t="shared" si="468"/>
        <v>Q3</v>
      </c>
      <c r="J2418" s="204" t="s">
        <v>2266</v>
      </c>
      <c r="K2418" s="213" t="s">
        <v>1526</v>
      </c>
      <c r="L2418" s="210" t="s">
        <v>55</v>
      </c>
      <c r="M2418" s="208" t="s">
        <v>47</v>
      </c>
      <c r="N2418" s="208">
        <v>1</v>
      </c>
      <c r="O2418" s="208"/>
      <c r="P2418" s="57" t="str">
        <f t="shared" si="469"/>
        <v>MAIN UNIT</v>
      </c>
      <c r="Q2418" s="208" t="s">
        <v>48</v>
      </c>
      <c r="R2418" s="208" t="s">
        <v>49</v>
      </c>
      <c r="S2418" s="208" t="s">
        <v>36</v>
      </c>
      <c r="T2418" s="208" t="s">
        <v>65</v>
      </c>
      <c r="U2418" s="208" t="s">
        <v>66</v>
      </c>
      <c r="V2418" s="208" t="s">
        <v>109</v>
      </c>
      <c r="W2418" s="208" t="s">
        <v>51</v>
      </c>
      <c r="X2418" s="34">
        <v>851000</v>
      </c>
      <c r="Y2418" s="215" t="str">
        <f t="shared" si="481"/>
        <v>1.13</v>
      </c>
      <c r="Z2418" s="26">
        <f t="shared" si="480"/>
        <v>851000</v>
      </c>
      <c r="AA2418" s="208">
        <v>1.08</v>
      </c>
      <c r="AB2418" s="35">
        <f t="shared" si="478"/>
        <v>813345.13274336304</v>
      </c>
      <c r="AC2418" s="27">
        <f t="shared" si="470"/>
        <v>149736.83893805314</v>
      </c>
      <c r="AD2418" s="212">
        <v>0.18410000000000001</v>
      </c>
      <c r="AE2418" s="211">
        <f t="shared" si="471"/>
        <v>0</v>
      </c>
      <c r="AF2418" s="211" t="str">
        <f>IF(AND(COUNTIFS($J$18:J2418,J2418)=1,AE2418=1),1,"")</f>
        <v/>
      </c>
      <c r="AG2418" s="211" t="str">
        <f>IF(C2418="","",IF(AND(COUNTIFS($J$18:J2418,J2418)=1,C2418&lt;&gt;""),1,""))</f>
        <v/>
      </c>
      <c r="AH2418" s="211" t="str">
        <f>IF(G2418="","",IF(AND(COUNTIFS($J$18:J2418,J2418)=1,G2418&lt;&gt;""),1,""))</f>
        <v/>
      </c>
      <c r="AI2418" s="28">
        <f t="shared" si="472"/>
        <v>31017966.201968145</v>
      </c>
      <c r="AJ2418" s="28">
        <f t="shared" si="473"/>
        <v>4704250.3347305888</v>
      </c>
      <c r="AK2418" s="29">
        <f t="shared" si="474"/>
        <v>0.15166211427595455</v>
      </c>
      <c r="AL2418" s="210"/>
      <c r="AM2418" s="210"/>
      <c r="AN2418" s="210"/>
      <c r="AO2418" s="210"/>
      <c r="AP2418" s="45" t="str">
        <f t="shared" si="475"/>
        <v>202211</v>
      </c>
      <c r="AQ2418" s="45" t="str">
        <f t="shared" si="476"/>
        <v>202211RMB</v>
      </c>
    </row>
    <row r="2419" spans="1:43" s="15" customFormat="1">
      <c r="A2419" s="208" t="s">
        <v>41</v>
      </c>
      <c r="B2419" s="209">
        <v>2022</v>
      </c>
      <c r="C2419" s="209">
        <v>11</v>
      </c>
      <c r="D2419" s="57" t="str">
        <f t="shared" si="479"/>
        <v>Q3</v>
      </c>
      <c r="E2419" s="208" t="s">
        <v>41</v>
      </c>
      <c r="F2419" s="209">
        <v>2022</v>
      </c>
      <c r="G2419" s="209">
        <v>11</v>
      </c>
      <c r="H2419" s="213"/>
      <c r="I2419" s="57" t="str">
        <f t="shared" si="468"/>
        <v>Q3</v>
      </c>
      <c r="J2419" s="204" t="s">
        <v>2318</v>
      </c>
      <c r="K2419" s="213" t="s">
        <v>2319</v>
      </c>
      <c r="L2419" s="210" t="s">
        <v>55</v>
      </c>
      <c r="M2419" s="208" t="s">
        <v>47</v>
      </c>
      <c r="N2419" s="208">
        <v>1</v>
      </c>
      <c r="O2419" s="208"/>
      <c r="P2419" s="57" t="str">
        <f t="shared" si="469"/>
        <v>MAIN UNIT</v>
      </c>
      <c r="Q2419" s="208" t="s">
        <v>48</v>
      </c>
      <c r="R2419" s="208" t="s">
        <v>49</v>
      </c>
      <c r="S2419" s="208" t="s">
        <v>37</v>
      </c>
      <c r="T2419" s="208" t="s">
        <v>303</v>
      </c>
      <c r="U2419" s="208" t="s">
        <v>58</v>
      </c>
      <c r="V2419" s="208" t="s">
        <v>156</v>
      </c>
      <c r="W2419" s="208" t="s">
        <v>51</v>
      </c>
      <c r="X2419" s="34">
        <v>430000</v>
      </c>
      <c r="Y2419" s="215" t="str">
        <f t="shared" si="481"/>
        <v>1.13</v>
      </c>
      <c r="Z2419" s="26">
        <f t="shared" si="480"/>
        <v>430000</v>
      </c>
      <c r="AA2419" s="208">
        <v>1.08</v>
      </c>
      <c r="AB2419" s="35">
        <f t="shared" si="478"/>
        <v>410973.45132743369</v>
      </c>
      <c r="AC2419" s="27">
        <f t="shared" si="470"/>
        <v>62015.893805309744</v>
      </c>
      <c r="AD2419" s="212">
        <v>0.15090000000000001</v>
      </c>
      <c r="AE2419" s="211">
        <f t="shared" si="471"/>
        <v>0</v>
      </c>
      <c r="AF2419" s="211" t="str">
        <f>IF(AND(COUNTIFS($J$18:J2419,J2419)=1,AE2419=1),1,"")</f>
        <v/>
      </c>
      <c r="AG2419" s="211">
        <f>IF(C2419="","",IF(AND(COUNTIFS($J$18:J2419,J2419)=1,C2419&lt;&gt;""),1,""))</f>
        <v>1</v>
      </c>
      <c r="AH2419" s="211">
        <f>IF(G2419="","",IF(AND(COUNTIFS($J$18:J2419,J2419)=1,G2419&lt;&gt;""),1,""))</f>
        <v>1</v>
      </c>
      <c r="AI2419" s="28">
        <f t="shared" si="472"/>
        <v>31017966.201968145</v>
      </c>
      <c r="AJ2419" s="28">
        <f t="shared" si="473"/>
        <v>4704250.3347305888</v>
      </c>
      <c r="AK2419" s="29">
        <f t="shared" si="474"/>
        <v>0.15166211427595455</v>
      </c>
      <c r="AL2419" s="210"/>
      <c r="AM2419" s="210"/>
      <c r="AN2419" s="210"/>
      <c r="AO2419" s="210"/>
      <c r="AP2419" s="45" t="str">
        <f t="shared" si="475"/>
        <v>202211</v>
      </c>
      <c r="AQ2419" s="45" t="str">
        <f t="shared" si="476"/>
        <v>202211RMB</v>
      </c>
    </row>
    <row r="2420" spans="1:43" s="15" customFormat="1" ht="26.4">
      <c r="A2420" s="208" t="s">
        <v>41</v>
      </c>
      <c r="B2420" s="209">
        <v>2022</v>
      </c>
      <c r="C2420" s="209">
        <v>11</v>
      </c>
      <c r="D2420" s="57" t="str">
        <f t="shared" si="479"/>
        <v>Q3</v>
      </c>
      <c r="E2420" s="208" t="s">
        <v>41</v>
      </c>
      <c r="F2420" s="209">
        <v>2022</v>
      </c>
      <c r="G2420" s="209">
        <v>11</v>
      </c>
      <c r="H2420" s="213"/>
      <c r="I2420" s="57" t="str">
        <f t="shared" si="468"/>
        <v>Q3</v>
      </c>
      <c r="J2420" s="204" t="s">
        <v>2320</v>
      </c>
      <c r="K2420" s="213" t="s">
        <v>2321</v>
      </c>
      <c r="L2420" s="210" t="s">
        <v>488</v>
      </c>
      <c r="M2420" s="208" t="s">
        <v>47</v>
      </c>
      <c r="N2420" s="208">
        <v>0</v>
      </c>
      <c r="O2420" s="208">
        <v>10</v>
      </c>
      <c r="P2420" s="57" t="str">
        <f t="shared" si="469"/>
        <v>SERVICE/ PARTS</v>
      </c>
      <c r="Q2420" s="208" t="s">
        <v>48</v>
      </c>
      <c r="R2420" s="208" t="s">
        <v>49</v>
      </c>
      <c r="S2420" s="208" t="s">
        <v>37</v>
      </c>
      <c r="T2420" s="208" t="s">
        <v>221</v>
      </c>
      <c r="U2420" s="208" t="s">
        <v>58</v>
      </c>
      <c r="V2420" s="208" t="s">
        <v>1336</v>
      </c>
      <c r="W2420" s="208" t="s">
        <v>51</v>
      </c>
      <c r="X2420" s="34">
        <v>3600</v>
      </c>
      <c r="Y2420" s="215" t="str">
        <f t="shared" si="481"/>
        <v>1.13</v>
      </c>
      <c r="Z2420" s="26">
        <f t="shared" si="480"/>
        <v>36000</v>
      </c>
      <c r="AA2420" s="208">
        <v>1.08</v>
      </c>
      <c r="AB2420" s="35">
        <f t="shared" si="478"/>
        <v>34407.079646017708</v>
      </c>
      <c r="AC2420" s="27">
        <f t="shared" si="470"/>
        <v>7314.9451327433653</v>
      </c>
      <c r="AD2420" s="212">
        <v>0.21260000000000001</v>
      </c>
      <c r="AE2420" s="211">
        <f t="shared" si="471"/>
        <v>0</v>
      </c>
      <c r="AF2420" s="211" t="str">
        <f>IF(AND(COUNTIFS($J$18:J2420,J2420)=1,AE2420=1),1,"")</f>
        <v/>
      </c>
      <c r="AG2420" s="211">
        <f>IF(C2420="","",IF(AND(COUNTIFS($J$18:J2420,J2420)=1,C2420&lt;&gt;""),1,""))</f>
        <v>1</v>
      </c>
      <c r="AH2420" s="211">
        <f>IF(G2420="","",IF(AND(COUNTIFS($J$18:J2420,J2420)=1,G2420&lt;&gt;""),1,""))</f>
        <v>1</v>
      </c>
      <c r="AI2420" s="28">
        <f t="shared" si="472"/>
        <v>31017966.201968145</v>
      </c>
      <c r="AJ2420" s="28">
        <f t="shared" si="473"/>
        <v>4704250.3347305888</v>
      </c>
      <c r="AK2420" s="29">
        <f t="shared" si="474"/>
        <v>0.15166211427595455</v>
      </c>
      <c r="AL2420" s="210"/>
      <c r="AM2420" s="210"/>
      <c r="AN2420" s="210"/>
      <c r="AO2420" s="210"/>
      <c r="AP2420" s="45" t="str">
        <f t="shared" si="475"/>
        <v>202211</v>
      </c>
      <c r="AQ2420" s="45" t="str">
        <f t="shared" si="476"/>
        <v>202211RMB</v>
      </c>
    </row>
    <row r="2421" spans="1:43" s="15" customFormat="1">
      <c r="A2421" s="208" t="s">
        <v>41</v>
      </c>
      <c r="B2421" s="209">
        <v>2022</v>
      </c>
      <c r="C2421" s="209">
        <v>11</v>
      </c>
      <c r="D2421" s="57" t="str">
        <f t="shared" si="479"/>
        <v>Q3</v>
      </c>
      <c r="E2421" s="208" t="s">
        <v>41</v>
      </c>
      <c r="F2421" s="209">
        <v>2022</v>
      </c>
      <c r="G2421" s="209">
        <v>11</v>
      </c>
      <c r="H2421" s="213"/>
      <c r="I2421" s="57" t="str">
        <f t="shared" si="468"/>
        <v>Q3</v>
      </c>
      <c r="J2421" s="204" t="s">
        <v>2322</v>
      </c>
      <c r="K2421" s="213" t="s">
        <v>2323</v>
      </c>
      <c r="L2421" s="210" t="s">
        <v>55</v>
      </c>
      <c r="M2421" s="208" t="s">
        <v>47</v>
      </c>
      <c r="N2421" s="208">
        <v>1</v>
      </c>
      <c r="O2421" s="208"/>
      <c r="P2421" s="57" t="str">
        <f t="shared" si="469"/>
        <v>MAIN UNIT</v>
      </c>
      <c r="Q2421" s="208" t="s">
        <v>48</v>
      </c>
      <c r="R2421" s="208" t="s">
        <v>49</v>
      </c>
      <c r="S2421" s="208" t="s">
        <v>39</v>
      </c>
      <c r="T2421" s="208" t="s">
        <v>130</v>
      </c>
      <c r="U2421" s="208" t="s">
        <v>1013</v>
      </c>
      <c r="V2421" s="208" t="s">
        <v>132</v>
      </c>
      <c r="W2421" s="208" t="s">
        <v>51</v>
      </c>
      <c r="X2421" s="34">
        <v>550000</v>
      </c>
      <c r="Y2421" s="215" t="str">
        <f t="shared" si="481"/>
        <v>1.13</v>
      </c>
      <c r="Z2421" s="26">
        <f t="shared" si="480"/>
        <v>550000</v>
      </c>
      <c r="AA2421" s="208">
        <v>1.08</v>
      </c>
      <c r="AB2421" s="35">
        <f t="shared" si="478"/>
        <v>525663.71681415942</v>
      </c>
      <c r="AC2421" s="27">
        <f t="shared" si="470"/>
        <v>103292.92035398234</v>
      </c>
      <c r="AD2421" s="212">
        <v>0.19650000000000001</v>
      </c>
      <c r="AE2421" s="211">
        <f t="shared" si="471"/>
        <v>0</v>
      </c>
      <c r="AF2421" s="211" t="str">
        <f>IF(AND(COUNTIFS($J$18:J2421,J2421)=1,AE2421=1),1,"")</f>
        <v/>
      </c>
      <c r="AG2421" s="211">
        <f>IF(C2421="","",IF(AND(COUNTIFS($J$18:J2421,J2421)=1,C2421&lt;&gt;""),1,""))</f>
        <v>1</v>
      </c>
      <c r="AH2421" s="211">
        <f>IF(G2421="","",IF(AND(COUNTIFS($J$18:J2421,J2421)=1,G2421&lt;&gt;""),1,""))</f>
        <v>1</v>
      </c>
      <c r="AI2421" s="28">
        <f t="shared" si="472"/>
        <v>31017966.201968145</v>
      </c>
      <c r="AJ2421" s="28">
        <f t="shared" si="473"/>
        <v>4704250.3347305888</v>
      </c>
      <c r="AK2421" s="29">
        <f t="shared" si="474"/>
        <v>0.15166211427595455</v>
      </c>
      <c r="AL2421" s="210"/>
      <c r="AM2421" s="210"/>
      <c r="AN2421" s="210"/>
      <c r="AO2421" s="210"/>
      <c r="AP2421" s="45" t="str">
        <f t="shared" si="475"/>
        <v>202211</v>
      </c>
      <c r="AQ2421" s="45" t="str">
        <f t="shared" si="476"/>
        <v>202211RMB</v>
      </c>
    </row>
    <row r="2422" spans="1:43" s="15" customFormat="1">
      <c r="A2422" s="208" t="s">
        <v>41</v>
      </c>
      <c r="B2422" s="209">
        <v>2022</v>
      </c>
      <c r="C2422" s="209">
        <v>6</v>
      </c>
      <c r="D2422" s="57" t="str">
        <f t="shared" si="479"/>
        <v>Q1</v>
      </c>
      <c r="E2422" s="208" t="s">
        <v>41</v>
      </c>
      <c r="F2422" s="209">
        <v>2022</v>
      </c>
      <c r="G2422" s="209">
        <v>12</v>
      </c>
      <c r="H2422" s="213"/>
      <c r="I2422" s="57" t="str">
        <f t="shared" si="468"/>
        <v>Q3</v>
      </c>
      <c r="J2422" s="204" t="s">
        <v>2324</v>
      </c>
      <c r="K2422" s="213" t="s">
        <v>2325</v>
      </c>
      <c r="L2422" s="210" t="s">
        <v>55</v>
      </c>
      <c r="M2422" s="208" t="s">
        <v>47</v>
      </c>
      <c r="N2422" s="208">
        <v>1</v>
      </c>
      <c r="O2422" s="208"/>
      <c r="P2422" s="57" t="str">
        <f t="shared" si="469"/>
        <v>MAIN UNIT</v>
      </c>
      <c r="Q2422" s="208" t="s">
        <v>56</v>
      </c>
      <c r="R2422" s="208" t="s">
        <v>49</v>
      </c>
      <c r="S2422" s="208" t="s">
        <v>36</v>
      </c>
      <c r="T2422" s="208" t="s">
        <v>65</v>
      </c>
      <c r="U2422" s="208" t="s">
        <v>66</v>
      </c>
      <c r="V2422" s="208" t="s">
        <v>114</v>
      </c>
      <c r="W2422" s="208" t="s">
        <v>96</v>
      </c>
      <c r="X2422" s="34">
        <v>8300000</v>
      </c>
      <c r="Y2422" s="215" t="str">
        <f t="shared" si="481"/>
        <v>1</v>
      </c>
      <c r="Z2422" s="26">
        <f t="shared" si="480"/>
        <v>8300000</v>
      </c>
      <c r="AA2422" s="208">
        <v>5.7500000000000002E-2</v>
      </c>
      <c r="AB2422" s="35">
        <f t="shared" si="478"/>
        <v>477250</v>
      </c>
      <c r="AC2422" s="27">
        <f t="shared" si="470"/>
        <v>123416.84999999999</v>
      </c>
      <c r="AD2422" s="212">
        <v>0.2586</v>
      </c>
      <c r="AE2422" s="211">
        <f t="shared" si="471"/>
        <v>1</v>
      </c>
      <c r="AF2422" s="211">
        <f>IF(AND(COUNTIFS($J$18:J2422,J2422)=1,AE2422=1),1,"")</f>
        <v>1</v>
      </c>
      <c r="AG2422" s="211">
        <f>IF(C2422="","",IF(AND(COUNTIFS($J$18:J2422,J2422)=1,C2422&lt;&gt;""),1,""))</f>
        <v>1</v>
      </c>
      <c r="AH2422" s="211">
        <f>IF(G2422="","",IF(AND(COUNTIFS($J$18:J2422,J2422)=1,G2422&lt;&gt;""),1,""))</f>
        <v>1</v>
      </c>
      <c r="AI2422" s="28">
        <f t="shared" si="472"/>
        <v>17329060.066371687</v>
      </c>
      <c r="AJ2422" s="28">
        <f t="shared" si="473"/>
        <v>2472600.2142256647</v>
      </c>
      <c r="AK2422" s="29">
        <f t="shared" si="474"/>
        <v>0.14268518919984166</v>
      </c>
      <c r="AL2422" s="210"/>
      <c r="AM2422" s="210"/>
      <c r="AN2422" s="210"/>
      <c r="AO2422" s="210"/>
      <c r="AP2422" s="45" t="str">
        <f t="shared" si="475"/>
        <v>202212</v>
      </c>
      <c r="AQ2422" s="45" t="str">
        <f t="shared" si="476"/>
        <v>202212JPY</v>
      </c>
    </row>
    <row r="2423" spans="1:43" s="15" customFormat="1">
      <c r="A2423" s="208" t="s">
        <v>41</v>
      </c>
      <c r="B2423" s="209">
        <v>2022</v>
      </c>
      <c r="C2423" s="209">
        <v>6</v>
      </c>
      <c r="D2423" s="57" t="str">
        <f t="shared" si="479"/>
        <v>Q1</v>
      </c>
      <c r="E2423" s="208" t="s">
        <v>41</v>
      </c>
      <c r="F2423" s="209">
        <v>2022</v>
      </c>
      <c r="G2423" s="209">
        <v>12</v>
      </c>
      <c r="H2423" s="213"/>
      <c r="I2423" s="57" t="str">
        <f t="shared" si="468"/>
        <v>Q3</v>
      </c>
      <c r="J2423" s="204" t="s">
        <v>2324</v>
      </c>
      <c r="K2423" s="213" t="s">
        <v>2325</v>
      </c>
      <c r="L2423" s="210" t="s">
        <v>55</v>
      </c>
      <c r="M2423" s="208" t="s">
        <v>47</v>
      </c>
      <c r="N2423" s="208">
        <v>1</v>
      </c>
      <c r="O2423" s="208"/>
      <c r="P2423" s="57" t="str">
        <f t="shared" si="469"/>
        <v>MAIN UNIT</v>
      </c>
      <c r="Q2423" s="208" t="s">
        <v>56</v>
      </c>
      <c r="R2423" s="208" t="s">
        <v>49</v>
      </c>
      <c r="S2423" s="208" t="s">
        <v>36</v>
      </c>
      <c r="T2423" s="208" t="s">
        <v>65</v>
      </c>
      <c r="U2423" s="208" t="s">
        <v>66</v>
      </c>
      <c r="V2423" s="208" t="s">
        <v>114</v>
      </c>
      <c r="W2423" s="208" t="s">
        <v>96</v>
      </c>
      <c r="X2423" s="34">
        <v>8300000</v>
      </c>
      <c r="Y2423" s="215" t="str">
        <f t="shared" si="481"/>
        <v>1</v>
      </c>
      <c r="Z2423" s="26">
        <f t="shared" si="480"/>
        <v>8300000</v>
      </c>
      <c r="AA2423" s="208">
        <v>5.7500000000000002E-2</v>
      </c>
      <c r="AB2423" s="35">
        <f t="shared" si="478"/>
        <v>477250</v>
      </c>
      <c r="AC2423" s="27">
        <f t="shared" si="470"/>
        <v>123416.84999999999</v>
      </c>
      <c r="AD2423" s="212">
        <v>0.2586</v>
      </c>
      <c r="AE2423" s="211">
        <f t="shared" si="471"/>
        <v>1</v>
      </c>
      <c r="AF2423" s="211" t="str">
        <f>IF(AND(COUNTIFS($J$18:J2423,J2423)=1,AE2423=1),1,"")</f>
        <v/>
      </c>
      <c r="AG2423" s="211" t="str">
        <f>IF(C2423="","",IF(AND(COUNTIFS($J$18:J2423,J2423)=1,C2423&lt;&gt;""),1,""))</f>
        <v/>
      </c>
      <c r="AH2423" s="211" t="str">
        <f>IF(G2423="","",IF(AND(COUNTIFS($J$18:J2423,J2423)=1,G2423&lt;&gt;""),1,""))</f>
        <v/>
      </c>
      <c r="AI2423" s="28">
        <f t="shared" si="472"/>
        <v>17329060.066371687</v>
      </c>
      <c r="AJ2423" s="28">
        <f t="shared" si="473"/>
        <v>2472600.2142256647</v>
      </c>
      <c r="AK2423" s="29">
        <f t="shared" si="474"/>
        <v>0.14268518919984166</v>
      </c>
      <c r="AL2423" s="210"/>
      <c r="AM2423" s="210"/>
      <c r="AN2423" s="210"/>
      <c r="AO2423" s="210"/>
      <c r="AP2423" s="45" t="str">
        <f t="shared" si="475"/>
        <v>202212</v>
      </c>
      <c r="AQ2423" s="45" t="str">
        <f t="shared" si="476"/>
        <v>202212JPY</v>
      </c>
    </row>
    <row r="2424" spans="1:43" s="15" customFormat="1">
      <c r="A2424" s="208" t="s">
        <v>41</v>
      </c>
      <c r="B2424" s="209">
        <v>2022</v>
      </c>
      <c r="C2424" s="209">
        <v>9</v>
      </c>
      <c r="D2424" s="57" t="str">
        <f t="shared" si="479"/>
        <v>Q2</v>
      </c>
      <c r="E2424" s="208" t="s">
        <v>41</v>
      </c>
      <c r="F2424" s="209">
        <v>2022</v>
      </c>
      <c r="G2424" s="209">
        <v>12</v>
      </c>
      <c r="H2424" s="213"/>
      <c r="I2424" s="57" t="str">
        <f t="shared" si="468"/>
        <v>Q3</v>
      </c>
      <c r="J2424" s="204" t="s">
        <v>2326</v>
      </c>
      <c r="K2424" s="213" t="s">
        <v>912</v>
      </c>
      <c r="L2424" s="210" t="s">
        <v>79</v>
      </c>
      <c r="M2424" s="208" t="s">
        <v>47</v>
      </c>
      <c r="N2424" s="208">
        <v>1</v>
      </c>
      <c r="O2424" s="208"/>
      <c r="P2424" s="57" t="str">
        <f t="shared" si="469"/>
        <v>MAIN UNIT</v>
      </c>
      <c r="Q2424" s="208" t="s">
        <v>48</v>
      </c>
      <c r="R2424" s="208" t="s">
        <v>49</v>
      </c>
      <c r="S2424" s="208" t="s">
        <v>36</v>
      </c>
      <c r="T2424" s="208" t="s">
        <v>65</v>
      </c>
      <c r="U2424" s="208" t="s">
        <v>66</v>
      </c>
      <c r="V2424" s="208" t="s">
        <v>114</v>
      </c>
      <c r="W2424" s="208" t="s">
        <v>96</v>
      </c>
      <c r="X2424" s="34">
        <v>12669000</v>
      </c>
      <c r="Y2424" s="215" t="str">
        <f t="shared" si="481"/>
        <v>1</v>
      </c>
      <c r="Z2424" s="26">
        <f t="shared" si="480"/>
        <v>12669000</v>
      </c>
      <c r="AA2424" s="208">
        <v>5.7500000000000002E-2</v>
      </c>
      <c r="AB2424" s="35">
        <f t="shared" si="478"/>
        <v>728467.5</v>
      </c>
      <c r="AC2424" s="27">
        <f t="shared" si="470"/>
        <v>119614.36350000001</v>
      </c>
      <c r="AD2424" s="212">
        <v>0.16420000000000001</v>
      </c>
      <c r="AE2424" s="211">
        <f t="shared" si="471"/>
        <v>0</v>
      </c>
      <c r="AF2424" s="211" t="str">
        <f>IF(AND(COUNTIFS($J$18:J2424,J2424)=1,AE2424=1),1,"")</f>
        <v/>
      </c>
      <c r="AG2424" s="211">
        <f>IF(C2424="","",IF(AND(COUNTIFS($J$18:J2424,J2424)=1,C2424&lt;&gt;""),1,""))</f>
        <v>1</v>
      </c>
      <c r="AH2424" s="211">
        <f>IF(G2424="","",IF(AND(COUNTIFS($J$18:J2424,J2424)=1,G2424&lt;&gt;""),1,""))</f>
        <v>1</v>
      </c>
      <c r="AI2424" s="28">
        <f t="shared" si="472"/>
        <v>17329060.066371687</v>
      </c>
      <c r="AJ2424" s="28">
        <f t="shared" si="473"/>
        <v>2472600.2142256647</v>
      </c>
      <c r="AK2424" s="29">
        <f t="shared" si="474"/>
        <v>0.14268518919984166</v>
      </c>
      <c r="AL2424" s="210"/>
      <c r="AM2424" s="210"/>
      <c r="AN2424" s="210"/>
      <c r="AO2424" s="210"/>
      <c r="AP2424" s="45" t="str">
        <f t="shared" si="475"/>
        <v>202212</v>
      </c>
      <c r="AQ2424" s="45" t="str">
        <f t="shared" si="476"/>
        <v>202212JPY</v>
      </c>
    </row>
    <row r="2425" spans="1:43" s="15" customFormat="1">
      <c r="A2425" s="208" t="s">
        <v>41</v>
      </c>
      <c r="B2425" s="209">
        <v>2022</v>
      </c>
      <c r="C2425" s="209">
        <v>9</v>
      </c>
      <c r="D2425" s="57" t="str">
        <f t="shared" si="479"/>
        <v>Q2</v>
      </c>
      <c r="E2425" s="208" t="s">
        <v>41</v>
      </c>
      <c r="F2425" s="209">
        <v>2022</v>
      </c>
      <c r="G2425" s="209">
        <v>12</v>
      </c>
      <c r="H2425" s="213"/>
      <c r="I2425" s="57" t="str">
        <f t="shared" si="468"/>
        <v>Q3</v>
      </c>
      <c r="J2425" s="204" t="s">
        <v>2326</v>
      </c>
      <c r="K2425" s="213" t="s">
        <v>912</v>
      </c>
      <c r="L2425" s="210" t="s">
        <v>55</v>
      </c>
      <c r="M2425" s="208" t="s">
        <v>47</v>
      </c>
      <c r="N2425" s="208">
        <v>1</v>
      </c>
      <c r="O2425" s="208"/>
      <c r="P2425" s="57" t="str">
        <f t="shared" si="469"/>
        <v>MAIN UNIT</v>
      </c>
      <c r="Q2425" s="208" t="s">
        <v>48</v>
      </c>
      <c r="R2425" s="208" t="s">
        <v>49</v>
      </c>
      <c r="S2425" s="208" t="s">
        <v>36</v>
      </c>
      <c r="T2425" s="208" t="s">
        <v>65</v>
      </c>
      <c r="U2425" s="208" t="s">
        <v>66</v>
      </c>
      <c r="V2425" s="208" t="s">
        <v>114</v>
      </c>
      <c r="W2425" s="208" t="s">
        <v>96</v>
      </c>
      <c r="X2425" s="34">
        <v>7416000</v>
      </c>
      <c r="Y2425" s="215" t="str">
        <f t="shared" si="481"/>
        <v>1</v>
      </c>
      <c r="Z2425" s="26">
        <f t="shared" si="480"/>
        <v>7416000</v>
      </c>
      <c r="AA2425" s="208">
        <v>5.7500000000000002E-2</v>
      </c>
      <c r="AB2425" s="35">
        <f t="shared" si="478"/>
        <v>426420</v>
      </c>
      <c r="AC2425" s="27">
        <f t="shared" si="470"/>
        <v>70018.164000000004</v>
      </c>
      <c r="AD2425" s="212">
        <v>0.16420000000000001</v>
      </c>
      <c r="AE2425" s="211">
        <f t="shared" si="471"/>
        <v>0</v>
      </c>
      <c r="AF2425" s="211" t="str">
        <f>IF(AND(COUNTIFS($J$18:J2425,J2425)=1,AE2425=1),1,"")</f>
        <v/>
      </c>
      <c r="AG2425" s="211" t="str">
        <f>IF(C2425="","",IF(AND(COUNTIFS($J$18:J2425,J2425)=1,C2425&lt;&gt;""),1,""))</f>
        <v/>
      </c>
      <c r="AH2425" s="211" t="str">
        <f>IF(G2425="","",IF(AND(COUNTIFS($J$18:J2425,J2425)=1,G2425&lt;&gt;""),1,""))</f>
        <v/>
      </c>
      <c r="AI2425" s="28">
        <f t="shared" si="472"/>
        <v>17329060.066371687</v>
      </c>
      <c r="AJ2425" s="28">
        <f t="shared" si="473"/>
        <v>2472600.2142256647</v>
      </c>
      <c r="AK2425" s="29">
        <f t="shared" si="474"/>
        <v>0.14268518919984166</v>
      </c>
      <c r="AL2425" s="210"/>
      <c r="AM2425" s="210"/>
      <c r="AN2425" s="210"/>
      <c r="AO2425" s="210"/>
      <c r="AP2425" s="45" t="str">
        <f t="shared" si="475"/>
        <v>202212</v>
      </c>
      <c r="AQ2425" s="45" t="str">
        <f t="shared" si="476"/>
        <v>202212JPY</v>
      </c>
    </row>
    <row r="2426" spans="1:43" s="15" customFormat="1">
      <c r="A2426" s="208" t="s">
        <v>41</v>
      </c>
      <c r="B2426" s="209">
        <v>2022</v>
      </c>
      <c r="C2426" s="209">
        <v>10</v>
      </c>
      <c r="D2426" s="57" t="str">
        <f t="shared" si="479"/>
        <v>Q3</v>
      </c>
      <c r="E2426" s="208" t="s">
        <v>41</v>
      </c>
      <c r="F2426" s="209">
        <v>2022</v>
      </c>
      <c r="G2426" s="209">
        <v>12</v>
      </c>
      <c r="H2426" s="213"/>
      <c r="I2426" s="57" t="str">
        <f t="shared" si="468"/>
        <v>Q3</v>
      </c>
      <c r="J2426" s="204" t="s">
        <v>2327</v>
      </c>
      <c r="K2426" s="213" t="s">
        <v>2328</v>
      </c>
      <c r="L2426" s="210" t="s">
        <v>79</v>
      </c>
      <c r="M2426" s="208" t="s">
        <v>47</v>
      </c>
      <c r="N2426" s="208">
        <v>1</v>
      </c>
      <c r="O2426" s="208"/>
      <c r="P2426" s="57" t="str">
        <f t="shared" si="469"/>
        <v>MAIN UNIT</v>
      </c>
      <c r="Q2426" s="208" t="s">
        <v>56</v>
      </c>
      <c r="R2426" s="208" t="s">
        <v>49</v>
      </c>
      <c r="S2426" s="208" t="s">
        <v>38</v>
      </c>
      <c r="T2426" s="208" t="s">
        <v>1846</v>
      </c>
      <c r="U2426" s="208" t="s">
        <v>137</v>
      </c>
      <c r="V2426" s="208" t="s">
        <v>899</v>
      </c>
      <c r="W2426" s="208" t="s">
        <v>51</v>
      </c>
      <c r="X2426" s="34">
        <v>660000</v>
      </c>
      <c r="Y2426" s="215" t="str">
        <f t="shared" si="481"/>
        <v>1.13</v>
      </c>
      <c r="Z2426" s="26">
        <f t="shared" si="480"/>
        <v>660000</v>
      </c>
      <c r="AA2426" s="208">
        <v>1.0900000000000001</v>
      </c>
      <c r="AB2426" s="35">
        <f t="shared" si="478"/>
        <v>636637.16814159299</v>
      </c>
      <c r="AC2426" s="27">
        <f t="shared" si="470"/>
        <v>48639.079646017701</v>
      </c>
      <c r="AD2426" s="212">
        <v>7.6399999999999996E-2</v>
      </c>
      <c r="AE2426" s="211">
        <f t="shared" si="471"/>
        <v>1</v>
      </c>
      <c r="AF2426" s="211">
        <f>IF(AND(COUNTIFS($J$18:J2426,J2426)=1,AE2426=1),1,"")</f>
        <v>1</v>
      </c>
      <c r="AG2426" s="211">
        <f>IF(C2426="","",IF(AND(COUNTIFS($J$18:J2426,J2426)=1,C2426&lt;&gt;""),1,""))</f>
        <v>1</v>
      </c>
      <c r="AH2426" s="211">
        <f>IF(G2426="","",IF(AND(COUNTIFS($J$18:J2426,J2426)=1,G2426&lt;&gt;""),1,""))</f>
        <v>1</v>
      </c>
      <c r="AI2426" s="28">
        <f t="shared" si="472"/>
        <v>17329060.066371687</v>
      </c>
      <c r="AJ2426" s="28">
        <f t="shared" si="473"/>
        <v>2472600.2142256647</v>
      </c>
      <c r="AK2426" s="29">
        <f t="shared" si="474"/>
        <v>0.14268518919984166</v>
      </c>
      <c r="AL2426" s="210"/>
      <c r="AM2426" s="210"/>
      <c r="AN2426" s="210"/>
      <c r="AO2426" s="210"/>
      <c r="AP2426" s="45" t="str">
        <f t="shared" si="475"/>
        <v>202212</v>
      </c>
      <c r="AQ2426" s="45" t="str">
        <f t="shared" si="476"/>
        <v>202212RMB</v>
      </c>
    </row>
    <row r="2427" spans="1:43" s="15" customFormat="1">
      <c r="A2427" s="208" t="s">
        <v>41</v>
      </c>
      <c r="B2427" s="209">
        <v>2022</v>
      </c>
      <c r="C2427" s="209">
        <v>10</v>
      </c>
      <c r="D2427" s="57" t="str">
        <f t="shared" si="479"/>
        <v>Q3</v>
      </c>
      <c r="E2427" s="208" t="s">
        <v>41</v>
      </c>
      <c r="F2427" s="209">
        <v>2022</v>
      </c>
      <c r="G2427" s="209">
        <v>12</v>
      </c>
      <c r="H2427" s="213"/>
      <c r="I2427" s="57" t="str">
        <f t="shared" si="468"/>
        <v>Q3</v>
      </c>
      <c r="J2427" s="204" t="s">
        <v>2327</v>
      </c>
      <c r="K2427" s="213" t="s">
        <v>2328</v>
      </c>
      <c r="L2427" s="210" t="s">
        <v>79</v>
      </c>
      <c r="M2427" s="208" t="s">
        <v>47</v>
      </c>
      <c r="N2427" s="208">
        <v>1</v>
      </c>
      <c r="O2427" s="208"/>
      <c r="P2427" s="57" t="str">
        <f t="shared" si="469"/>
        <v>MAIN UNIT</v>
      </c>
      <c r="Q2427" s="208" t="s">
        <v>56</v>
      </c>
      <c r="R2427" s="208" t="s">
        <v>49</v>
      </c>
      <c r="S2427" s="208" t="s">
        <v>38</v>
      </c>
      <c r="T2427" s="208" t="s">
        <v>1846</v>
      </c>
      <c r="U2427" s="208" t="s">
        <v>137</v>
      </c>
      <c r="V2427" s="208" t="s">
        <v>899</v>
      </c>
      <c r="W2427" s="208" t="s">
        <v>51</v>
      </c>
      <c r="X2427" s="34">
        <v>660000</v>
      </c>
      <c r="Y2427" s="215" t="str">
        <f t="shared" si="481"/>
        <v>1.13</v>
      </c>
      <c r="Z2427" s="26">
        <f t="shared" si="480"/>
        <v>660000</v>
      </c>
      <c r="AA2427" s="208">
        <v>1.0900000000000001</v>
      </c>
      <c r="AB2427" s="35">
        <f t="shared" si="478"/>
        <v>636637.16814159299</v>
      </c>
      <c r="AC2427" s="27">
        <f t="shared" si="470"/>
        <v>48639.079646017701</v>
      </c>
      <c r="AD2427" s="212">
        <v>7.6399999999999996E-2</v>
      </c>
      <c r="AE2427" s="211">
        <f t="shared" si="471"/>
        <v>1</v>
      </c>
      <c r="AF2427" s="211" t="str">
        <f>IF(AND(COUNTIFS($J$18:J2427,J2427)=1,AE2427=1),1,"")</f>
        <v/>
      </c>
      <c r="AG2427" s="211" t="str">
        <f>IF(C2427="","",IF(AND(COUNTIFS($J$18:J2427,J2427)=1,C2427&lt;&gt;""),1,""))</f>
        <v/>
      </c>
      <c r="AH2427" s="211" t="str">
        <f>IF(G2427="","",IF(AND(COUNTIFS($J$18:J2427,J2427)=1,G2427&lt;&gt;""),1,""))</f>
        <v/>
      </c>
      <c r="AI2427" s="28">
        <f t="shared" si="472"/>
        <v>17329060.066371687</v>
      </c>
      <c r="AJ2427" s="28">
        <f t="shared" si="473"/>
        <v>2472600.2142256647</v>
      </c>
      <c r="AK2427" s="29">
        <f t="shared" si="474"/>
        <v>0.14268518919984166</v>
      </c>
      <c r="AL2427" s="210"/>
      <c r="AM2427" s="210"/>
      <c r="AN2427" s="210"/>
      <c r="AO2427" s="210"/>
      <c r="AP2427" s="45" t="str">
        <f t="shared" si="475"/>
        <v>202212</v>
      </c>
      <c r="AQ2427" s="45" t="str">
        <f t="shared" si="476"/>
        <v>202212RMB</v>
      </c>
    </row>
    <row r="2428" spans="1:43" s="15" customFormat="1">
      <c r="A2428" s="208" t="s">
        <v>41</v>
      </c>
      <c r="B2428" s="209">
        <v>2022</v>
      </c>
      <c r="C2428" s="209">
        <v>11</v>
      </c>
      <c r="D2428" s="57" t="str">
        <f t="shared" si="479"/>
        <v>Q3</v>
      </c>
      <c r="E2428" s="208" t="s">
        <v>41</v>
      </c>
      <c r="F2428" s="209">
        <v>2022</v>
      </c>
      <c r="G2428" s="209">
        <v>12</v>
      </c>
      <c r="H2428" s="213"/>
      <c r="I2428" s="57" t="str">
        <f t="shared" si="468"/>
        <v>Q3</v>
      </c>
      <c r="J2428" s="204" t="s">
        <v>2329</v>
      </c>
      <c r="K2428" s="213" t="s">
        <v>1869</v>
      </c>
      <c r="L2428" s="210" t="s">
        <v>55</v>
      </c>
      <c r="M2428" s="208" t="s">
        <v>47</v>
      </c>
      <c r="N2428" s="208">
        <v>1</v>
      </c>
      <c r="O2428" s="208"/>
      <c r="P2428" s="57" t="str">
        <f t="shared" si="469"/>
        <v>MAIN UNIT</v>
      </c>
      <c r="Q2428" s="208" t="s">
        <v>48</v>
      </c>
      <c r="R2428" s="208" t="s">
        <v>49</v>
      </c>
      <c r="S2428" s="208" t="s">
        <v>36</v>
      </c>
      <c r="T2428" s="208" t="s">
        <v>65</v>
      </c>
      <c r="U2428" s="208" t="s">
        <v>66</v>
      </c>
      <c r="V2428" s="208" t="s">
        <v>99</v>
      </c>
      <c r="W2428" s="208" t="s">
        <v>51</v>
      </c>
      <c r="X2428" s="34">
        <v>600000</v>
      </c>
      <c r="Y2428" s="215" t="str">
        <f t="shared" si="481"/>
        <v>1.13</v>
      </c>
      <c r="Z2428" s="26">
        <f t="shared" si="480"/>
        <v>600000</v>
      </c>
      <c r="AA2428" s="208">
        <v>1.0900000000000001</v>
      </c>
      <c r="AB2428" s="35">
        <f t="shared" si="478"/>
        <v>578761.06194690277</v>
      </c>
      <c r="AC2428" s="27">
        <f t="shared" si="470"/>
        <v>104119.11504424781</v>
      </c>
      <c r="AD2428" s="212">
        <v>0.1799</v>
      </c>
      <c r="AE2428" s="211">
        <f t="shared" si="471"/>
        <v>0</v>
      </c>
      <c r="AF2428" s="211" t="str">
        <f>IF(AND(COUNTIFS($J$18:J2428,J2428)=1,AE2428=1),1,"")</f>
        <v/>
      </c>
      <c r="AG2428" s="211">
        <f>IF(C2428="","",IF(AND(COUNTIFS($J$18:J2428,J2428)=1,C2428&lt;&gt;""),1,""))</f>
        <v>1</v>
      </c>
      <c r="AH2428" s="211">
        <f>IF(G2428="","",IF(AND(COUNTIFS($J$18:J2428,J2428)=1,G2428&lt;&gt;""),1,""))</f>
        <v>1</v>
      </c>
      <c r="AI2428" s="28">
        <f t="shared" si="472"/>
        <v>17329060.066371687</v>
      </c>
      <c r="AJ2428" s="28">
        <f t="shared" si="473"/>
        <v>2472600.2142256647</v>
      </c>
      <c r="AK2428" s="29">
        <f t="shared" si="474"/>
        <v>0.14268518919984166</v>
      </c>
      <c r="AL2428" s="210"/>
      <c r="AM2428" s="210"/>
      <c r="AN2428" s="210"/>
      <c r="AO2428" s="210"/>
      <c r="AP2428" s="45" t="str">
        <f t="shared" si="475"/>
        <v>202212</v>
      </c>
      <c r="AQ2428" s="45" t="str">
        <f t="shared" si="476"/>
        <v>202212RMB</v>
      </c>
    </row>
    <row r="2429" spans="1:43" s="15" customFormat="1">
      <c r="A2429" s="208" t="s">
        <v>41</v>
      </c>
      <c r="B2429" s="209">
        <v>2022</v>
      </c>
      <c r="C2429" s="209">
        <v>11</v>
      </c>
      <c r="D2429" s="57" t="str">
        <f t="shared" si="479"/>
        <v>Q3</v>
      </c>
      <c r="E2429" s="208" t="s">
        <v>41</v>
      </c>
      <c r="F2429" s="209">
        <v>2022</v>
      </c>
      <c r="G2429" s="209">
        <v>12</v>
      </c>
      <c r="H2429" s="213"/>
      <c r="I2429" s="57" t="str">
        <f t="shared" si="468"/>
        <v>Q3</v>
      </c>
      <c r="J2429" s="204" t="s">
        <v>2330</v>
      </c>
      <c r="K2429" s="213" t="s">
        <v>2331</v>
      </c>
      <c r="L2429" s="210" t="s">
        <v>79</v>
      </c>
      <c r="M2429" s="208" t="s">
        <v>47</v>
      </c>
      <c r="N2429" s="208">
        <v>1</v>
      </c>
      <c r="O2429" s="208"/>
      <c r="P2429" s="57" t="str">
        <f t="shared" si="469"/>
        <v>MAIN UNIT</v>
      </c>
      <c r="Q2429" s="208" t="s">
        <v>958</v>
      </c>
      <c r="R2429" s="208" t="s">
        <v>49</v>
      </c>
      <c r="S2429" s="208" t="s">
        <v>37</v>
      </c>
      <c r="T2429" s="208" t="s">
        <v>303</v>
      </c>
      <c r="U2429" s="208" t="s">
        <v>58</v>
      </c>
      <c r="V2429" s="208" t="s">
        <v>949</v>
      </c>
      <c r="W2429" s="208" t="s">
        <v>51</v>
      </c>
      <c r="X2429" s="34">
        <v>766000</v>
      </c>
      <c r="Y2429" s="215" t="str">
        <f t="shared" si="481"/>
        <v>1.13</v>
      </c>
      <c r="Z2429" s="26">
        <f t="shared" si="480"/>
        <v>766000</v>
      </c>
      <c r="AA2429" s="208">
        <v>1.0900000000000001</v>
      </c>
      <c r="AB2429" s="35">
        <f t="shared" si="478"/>
        <v>738884.95575221255</v>
      </c>
      <c r="AC2429" s="27">
        <f t="shared" si="470"/>
        <v>94060.054867256651</v>
      </c>
      <c r="AD2429" s="212">
        <v>0.1273</v>
      </c>
      <c r="AE2429" s="211">
        <f t="shared" si="471"/>
        <v>1</v>
      </c>
      <c r="AF2429" s="211">
        <f>IF(AND(COUNTIFS($J$18:J2429,J2429)=1,AE2429=1),1,"")</f>
        <v>1</v>
      </c>
      <c r="AG2429" s="211">
        <f>IF(C2429="","",IF(AND(COUNTIFS($J$18:J2429,J2429)=1,C2429&lt;&gt;""),1,""))</f>
        <v>1</v>
      </c>
      <c r="AH2429" s="211">
        <f>IF(G2429="","",IF(AND(COUNTIFS($J$18:J2429,J2429)=1,G2429&lt;&gt;""),1,""))</f>
        <v>1</v>
      </c>
      <c r="AI2429" s="28">
        <f t="shared" si="472"/>
        <v>17329060.066371687</v>
      </c>
      <c r="AJ2429" s="28">
        <f t="shared" si="473"/>
        <v>2472600.2142256647</v>
      </c>
      <c r="AK2429" s="29">
        <f t="shared" si="474"/>
        <v>0.14268518919984166</v>
      </c>
      <c r="AL2429" s="210"/>
      <c r="AM2429" s="210"/>
      <c r="AN2429" s="210"/>
      <c r="AO2429" s="210"/>
      <c r="AP2429" s="45" t="str">
        <f t="shared" si="475"/>
        <v>202212</v>
      </c>
      <c r="AQ2429" s="45" t="str">
        <f t="shared" si="476"/>
        <v>202212RMB</v>
      </c>
    </row>
    <row r="2430" spans="1:43" s="15" customFormat="1">
      <c r="A2430" s="208" t="s">
        <v>41</v>
      </c>
      <c r="B2430" s="209">
        <v>2022</v>
      </c>
      <c r="C2430" s="209">
        <v>11</v>
      </c>
      <c r="D2430" s="57" t="str">
        <f t="shared" si="479"/>
        <v>Q3</v>
      </c>
      <c r="E2430" s="208" t="s">
        <v>41</v>
      </c>
      <c r="F2430" s="209">
        <v>2022</v>
      </c>
      <c r="G2430" s="209">
        <v>12</v>
      </c>
      <c r="H2430" s="213"/>
      <c r="I2430" s="57" t="str">
        <f t="shared" si="468"/>
        <v>Q3</v>
      </c>
      <c r="J2430" s="204" t="s">
        <v>2332</v>
      </c>
      <c r="K2430" s="213" t="s">
        <v>2333</v>
      </c>
      <c r="L2430" s="210" t="s">
        <v>55</v>
      </c>
      <c r="M2430" s="208" t="s">
        <v>47</v>
      </c>
      <c r="N2430" s="208">
        <v>1</v>
      </c>
      <c r="O2430" s="208"/>
      <c r="P2430" s="57" t="str">
        <f t="shared" si="469"/>
        <v>MAIN UNIT</v>
      </c>
      <c r="Q2430" s="208" t="s">
        <v>56</v>
      </c>
      <c r="R2430" s="208" t="s">
        <v>49</v>
      </c>
      <c r="S2430" s="208" t="s">
        <v>36</v>
      </c>
      <c r="T2430" s="208" t="s">
        <v>65</v>
      </c>
      <c r="U2430" s="208" t="s">
        <v>66</v>
      </c>
      <c r="V2430" s="208" t="s">
        <v>2334</v>
      </c>
      <c r="W2430" s="208" t="s">
        <v>51</v>
      </c>
      <c r="X2430" s="34">
        <v>513000</v>
      </c>
      <c r="Y2430" s="215" t="str">
        <f t="shared" si="481"/>
        <v>1.13</v>
      </c>
      <c r="Z2430" s="26">
        <f t="shared" si="480"/>
        <v>513000</v>
      </c>
      <c r="AA2430" s="208">
        <v>1.0900000000000001</v>
      </c>
      <c r="AB2430" s="35">
        <f t="shared" si="478"/>
        <v>494840.70796460187</v>
      </c>
      <c r="AC2430" s="27">
        <f t="shared" si="470"/>
        <v>63883.935398230096</v>
      </c>
      <c r="AD2430" s="212">
        <v>0.12909999999999999</v>
      </c>
      <c r="AE2430" s="211">
        <f t="shared" si="471"/>
        <v>1</v>
      </c>
      <c r="AF2430" s="211">
        <f>IF(AND(COUNTIFS($J$18:J2430,J2430)=1,AE2430=1),1,"")</f>
        <v>1</v>
      </c>
      <c r="AG2430" s="211">
        <f>IF(C2430="","",IF(AND(COUNTIFS($J$18:J2430,J2430)=1,C2430&lt;&gt;""),1,""))</f>
        <v>1</v>
      </c>
      <c r="AH2430" s="211">
        <f>IF(G2430="","",IF(AND(COUNTIFS($J$18:J2430,J2430)=1,G2430&lt;&gt;""),1,""))</f>
        <v>1</v>
      </c>
      <c r="AI2430" s="28">
        <f t="shared" si="472"/>
        <v>17329060.066371687</v>
      </c>
      <c r="AJ2430" s="28">
        <f t="shared" si="473"/>
        <v>2472600.2142256647</v>
      </c>
      <c r="AK2430" s="29">
        <f t="shared" si="474"/>
        <v>0.14268518919984166</v>
      </c>
      <c r="AL2430" s="210"/>
      <c r="AM2430" s="210"/>
      <c r="AN2430" s="210"/>
      <c r="AO2430" s="210"/>
      <c r="AP2430" s="45" t="str">
        <f t="shared" si="475"/>
        <v>202212</v>
      </c>
      <c r="AQ2430" s="45" t="str">
        <f t="shared" si="476"/>
        <v>202212RMB</v>
      </c>
    </row>
    <row r="2431" spans="1:43" s="15" customFormat="1">
      <c r="A2431" s="208" t="s">
        <v>41</v>
      </c>
      <c r="B2431" s="209">
        <v>2022</v>
      </c>
      <c r="C2431" s="209">
        <v>12</v>
      </c>
      <c r="D2431" s="57" t="str">
        <f t="shared" si="479"/>
        <v>Q3</v>
      </c>
      <c r="E2431" s="208" t="s">
        <v>41</v>
      </c>
      <c r="F2431" s="209">
        <v>2022</v>
      </c>
      <c r="G2431" s="209">
        <v>12</v>
      </c>
      <c r="H2431" s="213"/>
      <c r="I2431" s="57" t="str">
        <f t="shared" si="468"/>
        <v>Q3</v>
      </c>
      <c r="J2431" s="204" t="s">
        <v>2335</v>
      </c>
      <c r="K2431" s="213" t="s">
        <v>532</v>
      </c>
      <c r="L2431" s="210" t="s">
        <v>273</v>
      </c>
      <c r="M2431" s="208" t="s">
        <v>47</v>
      </c>
      <c r="N2431" s="208">
        <v>1</v>
      </c>
      <c r="O2431" s="208"/>
      <c r="P2431" s="57" t="str">
        <f t="shared" si="469"/>
        <v>MAIN UNIT</v>
      </c>
      <c r="Q2431" s="208" t="s">
        <v>48</v>
      </c>
      <c r="R2431" s="208" t="s">
        <v>49</v>
      </c>
      <c r="S2431" s="208" t="s">
        <v>36</v>
      </c>
      <c r="T2431" s="208" t="s">
        <v>65</v>
      </c>
      <c r="U2431" s="208" t="s">
        <v>66</v>
      </c>
      <c r="V2431" s="208" t="s">
        <v>290</v>
      </c>
      <c r="W2431" s="208" t="s">
        <v>51</v>
      </c>
      <c r="X2431" s="34">
        <v>1140000</v>
      </c>
      <c r="Y2431" s="215" t="str">
        <f t="shared" si="481"/>
        <v>1.13</v>
      </c>
      <c r="Z2431" s="26">
        <f t="shared" si="480"/>
        <v>1140000</v>
      </c>
      <c r="AA2431" s="208">
        <v>1.0900000000000001</v>
      </c>
      <c r="AB2431" s="35">
        <f t="shared" si="478"/>
        <v>1099646.0176991152</v>
      </c>
      <c r="AC2431" s="27">
        <f t="shared" si="470"/>
        <v>191668.3008849558</v>
      </c>
      <c r="AD2431" s="212">
        <v>0.17430000000000001</v>
      </c>
      <c r="AE2431" s="211">
        <f t="shared" si="471"/>
        <v>0</v>
      </c>
      <c r="AF2431" s="211" t="str">
        <f>IF(AND(COUNTIFS($J$18:J2431,J2431)=1,AE2431=1),1,"")</f>
        <v/>
      </c>
      <c r="AG2431" s="211">
        <f>IF(C2431="","",IF(AND(COUNTIFS($J$18:J2431,J2431)=1,C2431&lt;&gt;""),1,""))</f>
        <v>1</v>
      </c>
      <c r="AH2431" s="211">
        <f>IF(G2431="","",IF(AND(COUNTIFS($J$18:J2431,J2431)=1,G2431&lt;&gt;""),1,""))</f>
        <v>1</v>
      </c>
      <c r="AI2431" s="28">
        <f t="shared" si="472"/>
        <v>17329060.066371687</v>
      </c>
      <c r="AJ2431" s="28">
        <f t="shared" si="473"/>
        <v>2472600.2142256647</v>
      </c>
      <c r="AK2431" s="29">
        <f t="shared" si="474"/>
        <v>0.14268518919984166</v>
      </c>
      <c r="AL2431" s="210"/>
      <c r="AM2431" s="210"/>
      <c r="AN2431" s="210"/>
      <c r="AO2431" s="210"/>
      <c r="AP2431" s="45" t="str">
        <f t="shared" si="475"/>
        <v>202212</v>
      </c>
      <c r="AQ2431" s="45" t="str">
        <f t="shared" si="476"/>
        <v>202212RMB</v>
      </c>
    </row>
    <row r="2432" spans="1:43" s="15" customFormat="1">
      <c r="A2432" s="208" t="s">
        <v>41</v>
      </c>
      <c r="B2432" s="209">
        <v>2022</v>
      </c>
      <c r="C2432" s="209">
        <v>12</v>
      </c>
      <c r="D2432" s="57" t="str">
        <f t="shared" si="479"/>
        <v>Q3</v>
      </c>
      <c r="E2432" s="208" t="s">
        <v>41</v>
      </c>
      <c r="F2432" s="209">
        <v>2022</v>
      </c>
      <c r="G2432" s="209">
        <v>12</v>
      </c>
      <c r="H2432" s="213"/>
      <c r="I2432" s="57" t="str">
        <f t="shared" si="468"/>
        <v>Q3</v>
      </c>
      <c r="J2432" s="204" t="s">
        <v>2335</v>
      </c>
      <c r="K2432" s="213" t="s">
        <v>532</v>
      </c>
      <c r="L2432" s="210" t="s">
        <v>273</v>
      </c>
      <c r="M2432" s="208" t="s">
        <v>47</v>
      </c>
      <c r="N2432" s="208">
        <v>1</v>
      </c>
      <c r="O2432" s="208"/>
      <c r="P2432" s="57" t="str">
        <f t="shared" si="469"/>
        <v>MAIN UNIT</v>
      </c>
      <c r="Q2432" s="208" t="s">
        <v>48</v>
      </c>
      <c r="R2432" s="208" t="s">
        <v>49</v>
      </c>
      <c r="S2432" s="208" t="s">
        <v>36</v>
      </c>
      <c r="T2432" s="208" t="s">
        <v>65</v>
      </c>
      <c r="U2432" s="208" t="s">
        <v>66</v>
      </c>
      <c r="V2432" s="208" t="s">
        <v>290</v>
      </c>
      <c r="W2432" s="208" t="s">
        <v>51</v>
      </c>
      <c r="X2432" s="34">
        <v>1140000</v>
      </c>
      <c r="Y2432" s="215" t="str">
        <f t="shared" si="481"/>
        <v>1.13</v>
      </c>
      <c r="Z2432" s="26">
        <f t="shared" si="480"/>
        <v>1140000</v>
      </c>
      <c r="AA2432" s="208">
        <v>1.0900000000000001</v>
      </c>
      <c r="AB2432" s="35">
        <f t="shared" si="478"/>
        <v>1099646.0176991152</v>
      </c>
      <c r="AC2432" s="27">
        <f t="shared" si="470"/>
        <v>191668.3008849558</v>
      </c>
      <c r="AD2432" s="212">
        <v>0.17430000000000001</v>
      </c>
      <c r="AE2432" s="211">
        <f t="shared" si="471"/>
        <v>0</v>
      </c>
      <c r="AF2432" s="211" t="str">
        <f>IF(AND(COUNTIFS($J$18:J2432,J2432)=1,AE2432=1),1,"")</f>
        <v/>
      </c>
      <c r="AG2432" s="211" t="str">
        <f>IF(C2432="","",IF(AND(COUNTIFS($J$18:J2432,J2432)=1,C2432&lt;&gt;""),1,""))</f>
        <v/>
      </c>
      <c r="AH2432" s="211" t="str">
        <f>IF(G2432="","",IF(AND(COUNTIFS($J$18:J2432,J2432)=1,G2432&lt;&gt;""),1,""))</f>
        <v/>
      </c>
      <c r="AI2432" s="28">
        <f t="shared" si="472"/>
        <v>17329060.066371687</v>
      </c>
      <c r="AJ2432" s="28">
        <f t="shared" si="473"/>
        <v>2472600.2142256647</v>
      </c>
      <c r="AK2432" s="29">
        <f t="shared" si="474"/>
        <v>0.14268518919984166</v>
      </c>
      <c r="AL2432" s="210"/>
      <c r="AM2432" s="210"/>
      <c r="AN2432" s="210"/>
      <c r="AO2432" s="210"/>
      <c r="AP2432" s="45" t="str">
        <f t="shared" si="475"/>
        <v>202212</v>
      </c>
      <c r="AQ2432" s="45" t="str">
        <f t="shared" si="476"/>
        <v>202212RMB</v>
      </c>
    </row>
    <row r="2433" spans="1:43" s="15" customFormat="1">
      <c r="A2433" s="208" t="s">
        <v>41</v>
      </c>
      <c r="B2433" s="209">
        <v>2022</v>
      </c>
      <c r="C2433" s="209">
        <v>12</v>
      </c>
      <c r="D2433" s="57" t="str">
        <f t="shared" si="479"/>
        <v>Q3</v>
      </c>
      <c r="E2433" s="208" t="s">
        <v>41</v>
      </c>
      <c r="F2433" s="209">
        <v>2022</v>
      </c>
      <c r="G2433" s="209">
        <v>12</v>
      </c>
      <c r="H2433" s="213"/>
      <c r="I2433" s="57" t="str">
        <f t="shared" si="468"/>
        <v>Q3</v>
      </c>
      <c r="J2433" s="204" t="s">
        <v>2335</v>
      </c>
      <c r="K2433" s="213" t="s">
        <v>532</v>
      </c>
      <c r="L2433" s="210" t="s">
        <v>273</v>
      </c>
      <c r="M2433" s="208" t="s">
        <v>47</v>
      </c>
      <c r="N2433" s="208">
        <v>1</v>
      </c>
      <c r="O2433" s="208"/>
      <c r="P2433" s="57" t="str">
        <f t="shared" si="469"/>
        <v>MAIN UNIT</v>
      </c>
      <c r="Q2433" s="208" t="s">
        <v>48</v>
      </c>
      <c r="R2433" s="208" t="s">
        <v>49</v>
      </c>
      <c r="S2433" s="208" t="s">
        <v>36</v>
      </c>
      <c r="T2433" s="208" t="s">
        <v>65</v>
      </c>
      <c r="U2433" s="208" t="s">
        <v>66</v>
      </c>
      <c r="V2433" s="208" t="s">
        <v>290</v>
      </c>
      <c r="W2433" s="208" t="s">
        <v>51</v>
      </c>
      <c r="X2433" s="34">
        <v>1140000</v>
      </c>
      <c r="Y2433" s="215" t="str">
        <f t="shared" si="481"/>
        <v>1.13</v>
      </c>
      <c r="Z2433" s="26">
        <f t="shared" si="480"/>
        <v>1140000</v>
      </c>
      <c r="AA2433" s="208">
        <v>1.0900000000000001</v>
      </c>
      <c r="AB2433" s="35">
        <f t="shared" si="478"/>
        <v>1099646.0176991152</v>
      </c>
      <c r="AC2433" s="27">
        <f t="shared" si="470"/>
        <v>191668.3008849558</v>
      </c>
      <c r="AD2433" s="212">
        <v>0.17430000000000001</v>
      </c>
      <c r="AE2433" s="211">
        <f t="shared" si="471"/>
        <v>0</v>
      </c>
      <c r="AF2433" s="211" t="str">
        <f>IF(AND(COUNTIFS($J$18:J2433,J2433)=1,AE2433=1),1,"")</f>
        <v/>
      </c>
      <c r="AG2433" s="211" t="str">
        <f>IF(C2433="","",IF(AND(COUNTIFS($J$18:J2433,J2433)=1,C2433&lt;&gt;""),1,""))</f>
        <v/>
      </c>
      <c r="AH2433" s="211" t="str">
        <f>IF(G2433="","",IF(AND(COUNTIFS($J$18:J2433,J2433)=1,G2433&lt;&gt;""),1,""))</f>
        <v/>
      </c>
      <c r="AI2433" s="28">
        <f t="shared" si="472"/>
        <v>17329060.066371687</v>
      </c>
      <c r="AJ2433" s="28">
        <f t="shared" si="473"/>
        <v>2472600.2142256647</v>
      </c>
      <c r="AK2433" s="29">
        <f t="shared" si="474"/>
        <v>0.14268518919984166</v>
      </c>
      <c r="AL2433" s="210"/>
      <c r="AM2433" s="210"/>
      <c r="AN2433" s="210"/>
      <c r="AO2433" s="210"/>
      <c r="AP2433" s="45" t="str">
        <f t="shared" si="475"/>
        <v>202212</v>
      </c>
      <c r="AQ2433" s="45" t="str">
        <f t="shared" si="476"/>
        <v>202212RMB</v>
      </c>
    </row>
    <row r="2434" spans="1:43" s="15" customFormat="1">
      <c r="A2434" s="208" t="s">
        <v>41</v>
      </c>
      <c r="B2434" s="209">
        <v>2022</v>
      </c>
      <c r="C2434" s="209">
        <v>12</v>
      </c>
      <c r="D2434" s="57" t="str">
        <f t="shared" si="479"/>
        <v>Q3</v>
      </c>
      <c r="E2434" s="208" t="s">
        <v>41</v>
      </c>
      <c r="F2434" s="209">
        <v>2022</v>
      </c>
      <c r="G2434" s="209">
        <v>12</v>
      </c>
      <c r="H2434" s="213"/>
      <c r="I2434" s="57" t="str">
        <f t="shared" ref="I2434:I2497" si="482">IFERROR(IF(F2434="","",IF(F2434="TBA","TBA",IF(F2434="Cancel","Cancel",IF(AND(G2434&gt;=10,G2434&lt;=12),"Q3",IF(AND(G2434&gt;=1,G2434&lt;=3),"Q4",IF(AND(G2434&gt;=7,G2434&lt;=9),"Q2",IF(AND(G2434&gt;=4,G2434&lt;=6),"Q1"))))))),"")</f>
        <v>Q3</v>
      </c>
      <c r="J2434" s="204" t="s">
        <v>2336</v>
      </c>
      <c r="K2434" s="213" t="s">
        <v>2337</v>
      </c>
      <c r="L2434" s="210" t="s">
        <v>55</v>
      </c>
      <c r="M2434" s="208" t="s">
        <v>47</v>
      </c>
      <c r="N2434" s="208">
        <v>1</v>
      </c>
      <c r="O2434" s="208"/>
      <c r="P2434" s="57" t="str">
        <f t="shared" ref="P2434:P2497" si="483">IF(M2434="","",IF(AND(N2434&gt;0,L2434&lt;&gt;""),"MAIN UNIT",IF(AND(O2434&gt;0,L2434&lt;&gt;""),"SERVICE/ PARTS","C66 SERVICE/OTHERS")))</f>
        <v>MAIN UNIT</v>
      </c>
      <c r="Q2434" s="208" t="s">
        <v>56</v>
      </c>
      <c r="R2434" s="208" t="s">
        <v>49</v>
      </c>
      <c r="S2434" s="208" t="s">
        <v>39</v>
      </c>
      <c r="T2434" s="208" t="s">
        <v>130</v>
      </c>
      <c r="U2434" s="208" t="s">
        <v>1013</v>
      </c>
      <c r="V2434" s="208" t="s">
        <v>132</v>
      </c>
      <c r="W2434" s="208" t="s">
        <v>51</v>
      </c>
      <c r="X2434" s="34">
        <v>600000</v>
      </c>
      <c r="Y2434" s="215" t="str">
        <f t="shared" si="481"/>
        <v>1.13</v>
      </c>
      <c r="Z2434" s="26">
        <f t="shared" si="480"/>
        <v>600000</v>
      </c>
      <c r="AA2434" s="208">
        <v>1.0900000000000001</v>
      </c>
      <c r="AB2434" s="35">
        <f t="shared" si="478"/>
        <v>578761.06194690277</v>
      </c>
      <c r="AC2434" s="27">
        <f t="shared" ref="AC2434:AC2497" si="484">IF(R2434&lt;&gt;"",AB2434*AD2434,"")</f>
        <v>95553.45132743365</v>
      </c>
      <c r="AD2434" s="212">
        <v>0.1651</v>
      </c>
      <c r="AE2434" s="211">
        <f t="shared" ref="AE2434:AE2497" si="485">IF(Q2434="","",IF(Q2434="Yes",1,0))</f>
        <v>1</v>
      </c>
      <c r="AF2434" s="211">
        <f>IF(AND(COUNTIFS($J$18:J2434,J2434)=1,AE2434=1),1,"")</f>
        <v>1</v>
      </c>
      <c r="AG2434" s="211">
        <f>IF(C2434="","",IF(AND(COUNTIFS($J$18:J2434,J2434)=1,C2434&lt;&gt;""),1,""))</f>
        <v>1</v>
      </c>
      <c r="AH2434" s="211">
        <f>IF(G2434="","",IF(AND(COUNTIFS($J$18:J2434,J2434)=1,G2434&lt;&gt;""),1,""))</f>
        <v>1</v>
      </c>
      <c r="AI2434" s="28">
        <f t="shared" ref="AI2434:AI2497" si="486">IF(P2434="C66 SERVICE","",SUMIFS(AB:AB,F:F,F2434,G:G,G2434,E:E,E2434))</f>
        <v>17329060.066371687</v>
      </c>
      <c r="AJ2434" s="28">
        <f t="shared" ref="AJ2434:AJ2497" si="487">IF(P2434="C66 SERVICE","",SUMIFS(AC:AC,F:F,F2434,G:G,G2434,E:E,E2434))</f>
        <v>2472600.2142256647</v>
      </c>
      <c r="AK2434" s="29">
        <f t="shared" ref="AK2434:AK2497" si="488">IF(AJ2434&gt;0,AJ2434/AI2434,"")</f>
        <v>0.14268518919984166</v>
      </c>
      <c r="AL2434" s="210"/>
      <c r="AM2434" s="210"/>
      <c r="AN2434" s="210"/>
      <c r="AO2434" s="210"/>
      <c r="AP2434" s="45" t="str">
        <f t="shared" ref="AP2434:AP2497" si="489">IF(F2434="","",F2434&amp;G2434)</f>
        <v>202212</v>
      </c>
      <c r="AQ2434" s="45" t="str">
        <f t="shared" ref="AQ2434:AQ2497" si="490">IF(W2434="","",F2434&amp;G2434&amp;W2434)</f>
        <v>202212RMB</v>
      </c>
    </row>
    <row r="2435" spans="1:43" s="15" customFormat="1">
      <c r="A2435" s="208" t="s">
        <v>41</v>
      </c>
      <c r="B2435" s="209">
        <v>2022</v>
      </c>
      <c r="C2435" s="209">
        <v>12</v>
      </c>
      <c r="D2435" s="57" t="str">
        <f t="shared" si="479"/>
        <v>Q3</v>
      </c>
      <c r="E2435" s="208" t="s">
        <v>41</v>
      </c>
      <c r="F2435" s="209">
        <v>2022</v>
      </c>
      <c r="G2435" s="209">
        <v>12</v>
      </c>
      <c r="H2435" s="213"/>
      <c r="I2435" s="57" t="str">
        <f t="shared" si="482"/>
        <v>Q3</v>
      </c>
      <c r="J2435" s="204" t="s">
        <v>2338</v>
      </c>
      <c r="K2435" s="213" t="s">
        <v>2339</v>
      </c>
      <c r="L2435" s="210" t="s">
        <v>55</v>
      </c>
      <c r="M2435" s="208" t="s">
        <v>47</v>
      </c>
      <c r="N2435" s="208">
        <v>1</v>
      </c>
      <c r="O2435" s="208"/>
      <c r="P2435" s="57" t="str">
        <f t="shared" si="483"/>
        <v>MAIN UNIT</v>
      </c>
      <c r="Q2435" s="208" t="s">
        <v>958</v>
      </c>
      <c r="R2435" s="208" t="s">
        <v>49</v>
      </c>
      <c r="S2435" s="208" t="s">
        <v>37</v>
      </c>
      <c r="T2435" s="208" t="s">
        <v>303</v>
      </c>
      <c r="U2435" s="208" t="s">
        <v>58</v>
      </c>
      <c r="V2435" s="208" t="s">
        <v>89</v>
      </c>
      <c r="W2435" s="208" t="s">
        <v>51</v>
      </c>
      <c r="X2435" s="34">
        <v>500000</v>
      </c>
      <c r="Y2435" s="215" t="str">
        <f t="shared" si="481"/>
        <v>1.13</v>
      </c>
      <c r="Z2435" s="26">
        <f t="shared" si="480"/>
        <v>500000</v>
      </c>
      <c r="AA2435" s="208">
        <v>1.0900000000000001</v>
      </c>
      <c r="AB2435" s="35">
        <f t="shared" si="478"/>
        <v>482300.88495575229</v>
      </c>
      <c r="AC2435" s="27">
        <f t="shared" si="484"/>
        <v>66268.141592920365</v>
      </c>
      <c r="AD2435" s="212">
        <v>0.13739999999999999</v>
      </c>
      <c r="AE2435" s="211">
        <f t="shared" si="485"/>
        <v>1</v>
      </c>
      <c r="AF2435" s="211">
        <f>IF(AND(COUNTIFS($J$18:J2435,J2435)=1,AE2435=1),1,"")</f>
        <v>1</v>
      </c>
      <c r="AG2435" s="211">
        <f>IF(C2435="","",IF(AND(COUNTIFS($J$18:J2435,J2435)=1,C2435&lt;&gt;""),1,""))</f>
        <v>1</v>
      </c>
      <c r="AH2435" s="211">
        <f>IF(G2435="","",IF(AND(COUNTIFS($J$18:J2435,J2435)=1,G2435&lt;&gt;""),1,""))</f>
        <v>1</v>
      </c>
      <c r="AI2435" s="28">
        <f t="shared" si="486"/>
        <v>17329060.066371687</v>
      </c>
      <c r="AJ2435" s="28">
        <f t="shared" si="487"/>
        <v>2472600.2142256647</v>
      </c>
      <c r="AK2435" s="29">
        <f t="shared" si="488"/>
        <v>0.14268518919984166</v>
      </c>
      <c r="AL2435" s="210"/>
      <c r="AM2435" s="210"/>
      <c r="AN2435" s="210"/>
      <c r="AO2435" s="210"/>
      <c r="AP2435" s="45" t="str">
        <f t="shared" si="489"/>
        <v>202212</v>
      </c>
      <c r="AQ2435" s="45" t="str">
        <f t="shared" si="490"/>
        <v>202212RMB</v>
      </c>
    </row>
    <row r="2436" spans="1:43" s="15" customFormat="1">
      <c r="A2436" s="208" t="s">
        <v>41</v>
      </c>
      <c r="B2436" s="209">
        <v>2022</v>
      </c>
      <c r="C2436" s="209">
        <v>12</v>
      </c>
      <c r="D2436" s="57" t="str">
        <f t="shared" si="479"/>
        <v>Q3</v>
      </c>
      <c r="E2436" s="208" t="s">
        <v>41</v>
      </c>
      <c r="F2436" s="209">
        <v>2022</v>
      </c>
      <c r="G2436" s="209">
        <v>12</v>
      </c>
      <c r="H2436" s="213"/>
      <c r="I2436" s="57" t="str">
        <f t="shared" si="482"/>
        <v>Q3</v>
      </c>
      <c r="J2436" s="204" t="s">
        <v>2338</v>
      </c>
      <c r="K2436" s="213" t="s">
        <v>2339</v>
      </c>
      <c r="L2436" s="210" t="s">
        <v>79</v>
      </c>
      <c r="M2436" s="208" t="s">
        <v>47</v>
      </c>
      <c r="N2436" s="208">
        <v>1</v>
      </c>
      <c r="O2436" s="208"/>
      <c r="P2436" s="57" t="str">
        <f t="shared" si="483"/>
        <v>MAIN UNIT</v>
      </c>
      <c r="Q2436" s="208" t="s">
        <v>958</v>
      </c>
      <c r="R2436" s="208" t="s">
        <v>49</v>
      </c>
      <c r="S2436" s="208" t="s">
        <v>37</v>
      </c>
      <c r="T2436" s="208" t="s">
        <v>303</v>
      </c>
      <c r="U2436" s="208" t="s">
        <v>58</v>
      </c>
      <c r="V2436" s="208" t="s">
        <v>89</v>
      </c>
      <c r="W2436" s="208" t="s">
        <v>51</v>
      </c>
      <c r="X2436" s="34">
        <v>750000</v>
      </c>
      <c r="Y2436" s="215" t="str">
        <f t="shared" si="481"/>
        <v>1.13</v>
      </c>
      <c r="Z2436" s="26">
        <f t="shared" si="480"/>
        <v>750000</v>
      </c>
      <c r="AA2436" s="208">
        <v>1.0900000000000001</v>
      </c>
      <c r="AB2436" s="35">
        <f t="shared" si="478"/>
        <v>723451.3274336285</v>
      </c>
      <c r="AC2436" s="27">
        <f t="shared" si="484"/>
        <v>99402.212389380555</v>
      </c>
      <c r="AD2436" s="212">
        <v>0.13739999999999999</v>
      </c>
      <c r="AE2436" s="211">
        <f t="shared" si="485"/>
        <v>1</v>
      </c>
      <c r="AF2436" s="211" t="str">
        <f>IF(AND(COUNTIFS($J$18:J2436,J2436)=1,AE2436=1),1,"")</f>
        <v/>
      </c>
      <c r="AG2436" s="211" t="str">
        <f>IF(C2436="","",IF(AND(COUNTIFS($J$18:J2436,J2436)=1,C2436&lt;&gt;""),1,""))</f>
        <v/>
      </c>
      <c r="AH2436" s="211" t="str">
        <f>IF(G2436="","",IF(AND(COUNTIFS($J$18:J2436,J2436)=1,G2436&lt;&gt;""),1,""))</f>
        <v/>
      </c>
      <c r="AI2436" s="28">
        <f t="shared" si="486"/>
        <v>17329060.066371687</v>
      </c>
      <c r="AJ2436" s="28">
        <f t="shared" si="487"/>
        <v>2472600.2142256647</v>
      </c>
      <c r="AK2436" s="29">
        <f t="shared" si="488"/>
        <v>0.14268518919984166</v>
      </c>
      <c r="AL2436" s="210"/>
      <c r="AM2436" s="210"/>
      <c r="AN2436" s="210"/>
      <c r="AO2436" s="210"/>
      <c r="AP2436" s="45" t="str">
        <f t="shared" si="489"/>
        <v>202212</v>
      </c>
      <c r="AQ2436" s="45" t="str">
        <f t="shared" si="490"/>
        <v>202212RMB</v>
      </c>
    </row>
    <row r="2437" spans="1:43" s="15" customFormat="1">
      <c r="A2437" s="208" t="s">
        <v>41</v>
      </c>
      <c r="B2437" s="209">
        <v>2022</v>
      </c>
      <c r="C2437" s="209">
        <v>12</v>
      </c>
      <c r="D2437" s="57" t="str">
        <f t="shared" si="479"/>
        <v>Q3</v>
      </c>
      <c r="E2437" s="208" t="s">
        <v>41</v>
      </c>
      <c r="F2437" s="209">
        <v>2022</v>
      </c>
      <c r="G2437" s="209">
        <v>12</v>
      </c>
      <c r="H2437" s="213"/>
      <c r="I2437" s="57" t="str">
        <f t="shared" si="482"/>
        <v>Q3</v>
      </c>
      <c r="J2437" s="204" t="s">
        <v>2340</v>
      </c>
      <c r="K2437" s="213" t="s">
        <v>239</v>
      </c>
      <c r="L2437" s="210" t="s">
        <v>55</v>
      </c>
      <c r="M2437" s="208" t="s">
        <v>47</v>
      </c>
      <c r="N2437" s="208">
        <v>1</v>
      </c>
      <c r="O2437" s="208"/>
      <c r="P2437" s="57" t="str">
        <f t="shared" si="483"/>
        <v>MAIN UNIT</v>
      </c>
      <c r="Q2437" s="208" t="s">
        <v>48</v>
      </c>
      <c r="R2437" s="208" t="s">
        <v>49</v>
      </c>
      <c r="S2437" s="208" t="s">
        <v>37</v>
      </c>
      <c r="T2437" s="208" t="s">
        <v>88</v>
      </c>
      <c r="U2437" s="208" t="s">
        <v>58</v>
      </c>
      <c r="V2437" s="208" t="s">
        <v>59</v>
      </c>
      <c r="W2437" s="208" t="s">
        <v>51</v>
      </c>
      <c r="X2437" s="34">
        <v>450000</v>
      </c>
      <c r="Y2437" s="215" t="str">
        <f t="shared" si="481"/>
        <v>1.13</v>
      </c>
      <c r="Z2437" s="26">
        <f t="shared" si="480"/>
        <v>450000</v>
      </c>
      <c r="AA2437" s="208">
        <v>1.0900000000000001</v>
      </c>
      <c r="AB2437" s="35">
        <f t="shared" si="478"/>
        <v>434070.79646017705</v>
      </c>
      <c r="AC2437" s="27">
        <f t="shared" si="484"/>
        <v>54779.73451327435</v>
      </c>
      <c r="AD2437" s="212">
        <v>0.12620000000000001</v>
      </c>
      <c r="AE2437" s="211">
        <f t="shared" si="485"/>
        <v>0</v>
      </c>
      <c r="AF2437" s="211" t="str">
        <f>IF(AND(COUNTIFS($J$18:J2437,J2437)=1,AE2437=1),1,"")</f>
        <v/>
      </c>
      <c r="AG2437" s="211">
        <f>IF(C2437="","",IF(AND(COUNTIFS($J$18:J2437,J2437)=1,C2437&lt;&gt;""),1,""))</f>
        <v>1</v>
      </c>
      <c r="AH2437" s="211">
        <f>IF(G2437="","",IF(AND(COUNTIFS($J$18:J2437,J2437)=1,G2437&lt;&gt;""),1,""))</f>
        <v>1</v>
      </c>
      <c r="AI2437" s="28">
        <f t="shared" si="486"/>
        <v>17329060.066371687</v>
      </c>
      <c r="AJ2437" s="28">
        <f t="shared" si="487"/>
        <v>2472600.2142256647</v>
      </c>
      <c r="AK2437" s="29">
        <f t="shared" si="488"/>
        <v>0.14268518919984166</v>
      </c>
      <c r="AL2437" s="210"/>
      <c r="AM2437" s="210"/>
      <c r="AN2437" s="210"/>
      <c r="AO2437" s="210"/>
      <c r="AP2437" s="45" t="str">
        <f t="shared" si="489"/>
        <v>202212</v>
      </c>
      <c r="AQ2437" s="45" t="str">
        <f t="shared" si="490"/>
        <v>202212RMB</v>
      </c>
    </row>
    <row r="2438" spans="1:43" s="15" customFormat="1">
      <c r="A2438" s="208" t="s">
        <v>41</v>
      </c>
      <c r="B2438" s="209">
        <v>2022</v>
      </c>
      <c r="C2438" s="209">
        <v>12</v>
      </c>
      <c r="D2438" s="57" t="str">
        <f t="shared" si="479"/>
        <v>Q3</v>
      </c>
      <c r="E2438" s="208" t="s">
        <v>41</v>
      </c>
      <c r="F2438" s="209">
        <v>2022</v>
      </c>
      <c r="G2438" s="209">
        <v>12</v>
      </c>
      <c r="H2438" s="213"/>
      <c r="I2438" s="57" t="str">
        <f t="shared" si="482"/>
        <v>Q3</v>
      </c>
      <c r="J2438" s="204" t="s">
        <v>2341</v>
      </c>
      <c r="K2438" s="213" t="s">
        <v>1373</v>
      </c>
      <c r="L2438" s="210" t="s">
        <v>79</v>
      </c>
      <c r="M2438" s="208" t="s">
        <v>47</v>
      </c>
      <c r="N2438" s="208">
        <v>1</v>
      </c>
      <c r="O2438" s="208"/>
      <c r="P2438" s="57" t="str">
        <f t="shared" si="483"/>
        <v>MAIN UNIT</v>
      </c>
      <c r="Q2438" s="208" t="s">
        <v>48</v>
      </c>
      <c r="R2438" s="208" t="s">
        <v>49</v>
      </c>
      <c r="S2438" s="208" t="s">
        <v>36</v>
      </c>
      <c r="T2438" s="208" t="s">
        <v>65</v>
      </c>
      <c r="U2438" s="208" t="s">
        <v>66</v>
      </c>
      <c r="V2438" s="208" t="s">
        <v>1343</v>
      </c>
      <c r="W2438" s="208" t="s">
        <v>51</v>
      </c>
      <c r="X2438" s="34">
        <v>990000</v>
      </c>
      <c r="Y2438" s="215" t="str">
        <f t="shared" si="481"/>
        <v>1.13</v>
      </c>
      <c r="Z2438" s="26">
        <f t="shared" si="480"/>
        <v>990000</v>
      </c>
      <c r="AA2438" s="208">
        <v>1.0900000000000001</v>
      </c>
      <c r="AB2438" s="35">
        <f t="shared" si="478"/>
        <v>954955.75221238961</v>
      </c>
      <c r="AC2438" s="27">
        <f t="shared" si="484"/>
        <v>140569.48672566374</v>
      </c>
      <c r="AD2438" s="212">
        <v>0.1472</v>
      </c>
      <c r="AE2438" s="211">
        <f t="shared" si="485"/>
        <v>0</v>
      </c>
      <c r="AF2438" s="211" t="str">
        <f>IF(AND(COUNTIFS($J$18:J2438,J2438)=1,AE2438=1),1,"")</f>
        <v/>
      </c>
      <c r="AG2438" s="211">
        <f>IF(C2438="","",IF(AND(COUNTIFS($J$18:J2438,J2438)=1,C2438&lt;&gt;""),1,""))</f>
        <v>1</v>
      </c>
      <c r="AH2438" s="211">
        <f>IF(G2438="","",IF(AND(COUNTIFS($J$18:J2438,J2438)=1,G2438&lt;&gt;""),1,""))</f>
        <v>1</v>
      </c>
      <c r="AI2438" s="28">
        <f t="shared" si="486"/>
        <v>17329060.066371687</v>
      </c>
      <c r="AJ2438" s="28">
        <f t="shared" si="487"/>
        <v>2472600.2142256647</v>
      </c>
      <c r="AK2438" s="29">
        <f t="shared" si="488"/>
        <v>0.14268518919984166</v>
      </c>
      <c r="AL2438" s="210"/>
      <c r="AM2438" s="210"/>
      <c r="AN2438" s="210"/>
      <c r="AO2438" s="210"/>
      <c r="AP2438" s="45" t="str">
        <f t="shared" si="489"/>
        <v>202212</v>
      </c>
      <c r="AQ2438" s="45" t="str">
        <f t="shared" si="490"/>
        <v>202212RMB</v>
      </c>
    </row>
    <row r="2439" spans="1:43" s="15" customFormat="1">
      <c r="A2439" s="208" t="s">
        <v>41</v>
      </c>
      <c r="B2439" s="209">
        <v>2022</v>
      </c>
      <c r="C2439" s="209">
        <v>12</v>
      </c>
      <c r="D2439" s="57" t="str">
        <f t="shared" si="479"/>
        <v>Q3</v>
      </c>
      <c r="E2439" s="208" t="s">
        <v>41</v>
      </c>
      <c r="F2439" s="209">
        <v>2022</v>
      </c>
      <c r="G2439" s="209">
        <v>12</v>
      </c>
      <c r="H2439" s="213"/>
      <c r="I2439" s="57" t="str">
        <f t="shared" si="482"/>
        <v>Q3</v>
      </c>
      <c r="J2439" s="204" t="s">
        <v>2341</v>
      </c>
      <c r="K2439" s="213" t="s">
        <v>1373</v>
      </c>
      <c r="L2439" s="210" t="s">
        <v>79</v>
      </c>
      <c r="M2439" s="208" t="s">
        <v>47</v>
      </c>
      <c r="N2439" s="208">
        <v>1</v>
      </c>
      <c r="O2439" s="208"/>
      <c r="P2439" s="57" t="str">
        <f t="shared" si="483"/>
        <v>MAIN UNIT</v>
      </c>
      <c r="Q2439" s="208" t="s">
        <v>48</v>
      </c>
      <c r="R2439" s="208" t="s">
        <v>49</v>
      </c>
      <c r="S2439" s="208" t="s">
        <v>36</v>
      </c>
      <c r="T2439" s="208" t="s">
        <v>65</v>
      </c>
      <c r="U2439" s="208" t="s">
        <v>66</v>
      </c>
      <c r="V2439" s="208" t="s">
        <v>1343</v>
      </c>
      <c r="W2439" s="208" t="s">
        <v>51</v>
      </c>
      <c r="X2439" s="34">
        <v>990000</v>
      </c>
      <c r="Y2439" s="215" t="str">
        <f t="shared" si="481"/>
        <v>1.13</v>
      </c>
      <c r="Z2439" s="26">
        <f t="shared" si="480"/>
        <v>990000</v>
      </c>
      <c r="AA2439" s="208">
        <v>1.0900000000000001</v>
      </c>
      <c r="AB2439" s="35">
        <f t="shared" si="478"/>
        <v>954955.75221238961</v>
      </c>
      <c r="AC2439" s="27">
        <f t="shared" si="484"/>
        <v>140569.48672566374</v>
      </c>
      <c r="AD2439" s="212">
        <v>0.1472</v>
      </c>
      <c r="AE2439" s="211">
        <f t="shared" si="485"/>
        <v>0</v>
      </c>
      <c r="AF2439" s="211" t="str">
        <f>IF(AND(COUNTIFS($J$18:J2439,J2439)=1,AE2439=1),1,"")</f>
        <v/>
      </c>
      <c r="AG2439" s="211" t="str">
        <f>IF(C2439="","",IF(AND(COUNTIFS($J$18:J2439,J2439)=1,C2439&lt;&gt;""),1,""))</f>
        <v/>
      </c>
      <c r="AH2439" s="211" t="str">
        <f>IF(G2439="","",IF(AND(COUNTIFS($J$18:J2439,J2439)=1,G2439&lt;&gt;""),1,""))</f>
        <v/>
      </c>
      <c r="AI2439" s="28">
        <f t="shared" si="486"/>
        <v>17329060.066371687</v>
      </c>
      <c r="AJ2439" s="28">
        <f t="shared" si="487"/>
        <v>2472600.2142256647</v>
      </c>
      <c r="AK2439" s="29">
        <f t="shared" si="488"/>
        <v>0.14268518919984166</v>
      </c>
      <c r="AL2439" s="210"/>
      <c r="AM2439" s="210"/>
      <c r="AN2439" s="210"/>
      <c r="AO2439" s="210"/>
      <c r="AP2439" s="45" t="str">
        <f t="shared" si="489"/>
        <v>202212</v>
      </c>
      <c r="AQ2439" s="45" t="str">
        <f t="shared" si="490"/>
        <v>202212RMB</v>
      </c>
    </row>
    <row r="2440" spans="1:43" s="15" customFormat="1">
      <c r="A2440" s="208" t="s">
        <v>41</v>
      </c>
      <c r="B2440" s="209">
        <v>2022</v>
      </c>
      <c r="C2440" s="209">
        <v>12</v>
      </c>
      <c r="D2440" s="57" t="str">
        <f t="shared" si="479"/>
        <v>Q3</v>
      </c>
      <c r="E2440" s="208" t="s">
        <v>41</v>
      </c>
      <c r="F2440" s="209">
        <v>2022</v>
      </c>
      <c r="G2440" s="209">
        <v>12</v>
      </c>
      <c r="H2440" s="213"/>
      <c r="I2440" s="57" t="str">
        <f t="shared" si="482"/>
        <v>Q3</v>
      </c>
      <c r="J2440" s="204" t="s">
        <v>2341</v>
      </c>
      <c r="K2440" s="213" t="s">
        <v>1373</v>
      </c>
      <c r="L2440" s="210" t="s">
        <v>55</v>
      </c>
      <c r="M2440" s="208" t="s">
        <v>47</v>
      </c>
      <c r="N2440" s="208">
        <v>1</v>
      </c>
      <c r="O2440" s="208"/>
      <c r="P2440" s="57" t="str">
        <f t="shared" si="483"/>
        <v>MAIN UNIT</v>
      </c>
      <c r="Q2440" s="208" t="s">
        <v>48</v>
      </c>
      <c r="R2440" s="208" t="s">
        <v>49</v>
      </c>
      <c r="S2440" s="208" t="s">
        <v>36</v>
      </c>
      <c r="T2440" s="208" t="s">
        <v>65</v>
      </c>
      <c r="U2440" s="208" t="s">
        <v>66</v>
      </c>
      <c r="V2440" s="208" t="s">
        <v>1343</v>
      </c>
      <c r="W2440" s="208" t="s">
        <v>51</v>
      </c>
      <c r="X2440" s="34">
        <v>756000</v>
      </c>
      <c r="Y2440" s="215" t="str">
        <f t="shared" si="481"/>
        <v>1.13</v>
      </c>
      <c r="Z2440" s="26">
        <f t="shared" si="480"/>
        <v>756000</v>
      </c>
      <c r="AA2440" s="208">
        <v>1.0900000000000001</v>
      </c>
      <c r="AB2440" s="35">
        <f t="shared" si="478"/>
        <v>729238.93805309746</v>
      </c>
      <c r="AC2440" s="27">
        <f t="shared" si="484"/>
        <v>107343.97168141595</v>
      </c>
      <c r="AD2440" s="212">
        <v>0.1472</v>
      </c>
      <c r="AE2440" s="211">
        <f t="shared" si="485"/>
        <v>0</v>
      </c>
      <c r="AF2440" s="211" t="str">
        <f>IF(AND(COUNTIFS($J$18:J2440,J2440)=1,AE2440=1),1,"")</f>
        <v/>
      </c>
      <c r="AG2440" s="211" t="str">
        <f>IF(C2440="","",IF(AND(COUNTIFS($J$18:J2440,J2440)=1,C2440&lt;&gt;""),1,""))</f>
        <v/>
      </c>
      <c r="AH2440" s="211" t="str">
        <f>IF(G2440="","",IF(AND(COUNTIFS($J$18:J2440,J2440)=1,G2440&lt;&gt;""),1,""))</f>
        <v/>
      </c>
      <c r="AI2440" s="28">
        <f t="shared" si="486"/>
        <v>17329060.066371687</v>
      </c>
      <c r="AJ2440" s="28">
        <f t="shared" si="487"/>
        <v>2472600.2142256647</v>
      </c>
      <c r="AK2440" s="29">
        <f t="shared" si="488"/>
        <v>0.14268518919984166</v>
      </c>
      <c r="AL2440" s="210"/>
      <c r="AM2440" s="210"/>
      <c r="AN2440" s="210"/>
      <c r="AO2440" s="210"/>
      <c r="AP2440" s="45" t="str">
        <f t="shared" si="489"/>
        <v>202212</v>
      </c>
      <c r="AQ2440" s="45" t="str">
        <f t="shared" si="490"/>
        <v>202212RMB</v>
      </c>
    </row>
    <row r="2441" spans="1:43" s="15" customFormat="1">
      <c r="A2441" s="208" t="s">
        <v>41</v>
      </c>
      <c r="B2441" s="209">
        <v>2022</v>
      </c>
      <c r="C2441" s="209">
        <v>12</v>
      </c>
      <c r="D2441" s="57" t="str">
        <f t="shared" si="479"/>
        <v>Q3</v>
      </c>
      <c r="E2441" s="208" t="s">
        <v>41</v>
      </c>
      <c r="F2441" s="209">
        <v>2022</v>
      </c>
      <c r="G2441" s="209">
        <v>12</v>
      </c>
      <c r="H2441" s="213"/>
      <c r="I2441" s="57" t="str">
        <f t="shared" si="482"/>
        <v>Q3</v>
      </c>
      <c r="J2441" s="204" t="s">
        <v>2341</v>
      </c>
      <c r="K2441" s="213" t="s">
        <v>1373</v>
      </c>
      <c r="L2441" s="210" t="s">
        <v>55</v>
      </c>
      <c r="M2441" s="208" t="s">
        <v>47</v>
      </c>
      <c r="N2441" s="208">
        <v>1</v>
      </c>
      <c r="O2441" s="208"/>
      <c r="P2441" s="57" t="str">
        <f t="shared" si="483"/>
        <v>MAIN UNIT</v>
      </c>
      <c r="Q2441" s="208" t="s">
        <v>48</v>
      </c>
      <c r="R2441" s="208" t="s">
        <v>49</v>
      </c>
      <c r="S2441" s="208" t="s">
        <v>36</v>
      </c>
      <c r="T2441" s="208" t="s">
        <v>65</v>
      </c>
      <c r="U2441" s="208" t="s">
        <v>66</v>
      </c>
      <c r="V2441" s="208" t="s">
        <v>1343</v>
      </c>
      <c r="W2441" s="208" t="s">
        <v>51</v>
      </c>
      <c r="X2441" s="34">
        <v>756000</v>
      </c>
      <c r="Y2441" s="215" t="str">
        <f t="shared" si="481"/>
        <v>1.13</v>
      </c>
      <c r="Z2441" s="26">
        <f t="shared" si="480"/>
        <v>756000</v>
      </c>
      <c r="AA2441" s="208">
        <v>1.0900000000000001</v>
      </c>
      <c r="AB2441" s="35">
        <f t="shared" si="478"/>
        <v>729238.93805309746</v>
      </c>
      <c r="AC2441" s="27">
        <f t="shared" si="484"/>
        <v>107343.97168141595</v>
      </c>
      <c r="AD2441" s="212">
        <v>0.1472</v>
      </c>
      <c r="AE2441" s="211">
        <f t="shared" si="485"/>
        <v>0</v>
      </c>
      <c r="AF2441" s="211" t="str">
        <f>IF(AND(COUNTIFS($J$18:J2441,J2441)=1,AE2441=1),1,"")</f>
        <v/>
      </c>
      <c r="AG2441" s="211" t="str">
        <f>IF(C2441="","",IF(AND(COUNTIFS($J$18:J2441,J2441)=1,C2441&lt;&gt;""),1,""))</f>
        <v/>
      </c>
      <c r="AH2441" s="211" t="str">
        <f>IF(G2441="","",IF(AND(COUNTIFS($J$18:J2441,J2441)=1,G2441&lt;&gt;""),1,""))</f>
        <v/>
      </c>
      <c r="AI2441" s="28">
        <f t="shared" si="486"/>
        <v>17329060.066371687</v>
      </c>
      <c r="AJ2441" s="28">
        <f t="shared" si="487"/>
        <v>2472600.2142256647</v>
      </c>
      <c r="AK2441" s="29">
        <f t="shared" si="488"/>
        <v>0.14268518919984166</v>
      </c>
      <c r="AL2441" s="210"/>
      <c r="AM2441" s="210"/>
      <c r="AN2441" s="210"/>
      <c r="AO2441" s="210"/>
      <c r="AP2441" s="45" t="str">
        <f t="shared" si="489"/>
        <v>202212</v>
      </c>
      <c r="AQ2441" s="45" t="str">
        <f t="shared" si="490"/>
        <v>202212RMB</v>
      </c>
    </row>
    <row r="2442" spans="1:43" s="15" customFormat="1">
      <c r="A2442" s="208" t="s">
        <v>41</v>
      </c>
      <c r="B2442" s="209">
        <v>2022</v>
      </c>
      <c r="C2442" s="209">
        <v>12</v>
      </c>
      <c r="D2442" s="57" t="str">
        <f t="shared" si="479"/>
        <v>Q3</v>
      </c>
      <c r="E2442" s="208" t="s">
        <v>41</v>
      </c>
      <c r="F2442" s="209">
        <v>2022</v>
      </c>
      <c r="G2442" s="209">
        <v>12</v>
      </c>
      <c r="H2442" s="213"/>
      <c r="I2442" s="57" t="str">
        <f t="shared" si="482"/>
        <v>Q3</v>
      </c>
      <c r="J2442" s="204" t="s">
        <v>2342</v>
      </c>
      <c r="K2442" s="213" t="s">
        <v>1091</v>
      </c>
      <c r="L2442" s="210" t="s">
        <v>79</v>
      </c>
      <c r="M2442" s="208" t="s">
        <v>47</v>
      </c>
      <c r="N2442" s="208">
        <v>1</v>
      </c>
      <c r="O2442" s="208"/>
      <c r="P2442" s="57" t="str">
        <f t="shared" si="483"/>
        <v>MAIN UNIT</v>
      </c>
      <c r="Q2442" s="208" t="s">
        <v>48</v>
      </c>
      <c r="R2442" s="208" t="s">
        <v>49</v>
      </c>
      <c r="S2442" s="208" t="s">
        <v>36</v>
      </c>
      <c r="T2442" s="208" t="s">
        <v>65</v>
      </c>
      <c r="U2442" s="208" t="s">
        <v>66</v>
      </c>
      <c r="V2442" s="208" t="s">
        <v>1343</v>
      </c>
      <c r="W2442" s="208" t="s">
        <v>51</v>
      </c>
      <c r="X2442" s="34">
        <v>840000</v>
      </c>
      <c r="Y2442" s="215" t="str">
        <f t="shared" si="481"/>
        <v>1.13</v>
      </c>
      <c r="Z2442" s="26">
        <f t="shared" si="480"/>
        <v>840000</v>
      </c>
      <c r="AA2442" s="208">
        <v>1.0900000000000001</v>
      </c>
      <c r="AB2442" s="35">
        <f t="shared" ref="AB2442:AB2505" si="491">IF(AND(R2442&lt;&gt;"C66",R2442&lt;&gt;""),Z2442/Y2442*AA2442,"")</f>
        <v>810265.48672566388</v>
      </c>
      <c r="AC2442" s="27">
        <f t="shared" si="484"/>
        <v>66765.876106194701</v>
      </c>
      <c r="AD2442" s="212">
        <v>8.2400000000000001E-2</v>
      </c>
      <c r="AE2442" s="211">
        <f t="shared" si="485"/>
        <v>0</v>
      </c>
      <c r="AF2442" s="211" t="str">
        <f>IF(AND(COUNTIFS($J$18:J2442,J2442)=1,AE2442=1),1,"")</f>
        <v/>
      </c>
      <c r="AG2442" s="211">
        <f>IF(C2442="","",IF(AND(COUNTIFS($J$18:J2442,J2442)=1,C2442&lt;&gt;""),1,""))</f>
        <v>1</v>
      </c>
      <c r="AH2442" s="211">
        <f>IF(G2442="","",IF(AND(COUNTIFS($J$18:J2442,J2442)=1,G2442&lt;&gt;""),1,""))</f>
        <v>1</v>
      </c>
      <c r="AI2442" s="28">
        <f t="shared" si="486"/>
        <v>17329060.066371687</v>
      </c>
      <c r="AJ2442" s="28">
        <f t="shared" si="487"/>
        <v>2472600.2142256647</v>
      </c>
      <c r="AK2442" s="29">
        <f t="shared" si="488"/>
        <v>0.14268518919984166</v>
      </c>
      <c r="AL2442" s="210"/>
      <c r="AM2442" s="210"/>
      <c r="AN2442" s="210"/>
      <c r="AO2442" s="210"/>
      <c r="AP2442" s="45" t="str">
        <f t="shared" si="489"/>
        <v>202212</v>
      </c>
      <c r="AQ2442" s="45" t="str">
        <f t="shared" si="490"/>
        <v>202212RMB</v>
      </c>
    </row>
    <row r="2443" spans="1:43" s="15" customFormat="1">
      <c r="A2443" s="208" t="s">
        <v>41</v>
      </c>
      <c r="B2443" s="209">
        <v>2022</v>
      </c>
      <c r="C2443" s="209">
        <v>12</v>
      </c>
      <c r="D2443" s="57" t="str">
        <f t="shared" si="479"/>
        <v>Q3</v>
      </c>
      <c r="E2443" s="208" t="s">
        <v>41</v>
      </c>
      <c r="F2443" s="209">
        <v>2022</v>
      </c>
      <c r="G2443" s="209">
        <v>12</v>
      </c>
      <c r="H2443" s="213"/>
      <c r="I2443" s="57" t="str">
        <f t="shared" si="482"/>
        <v>Q3</v>
      </c>
      <c r="J2443" s="204" t="s">
        <v>2343</v>
      </c>
      <c r="K2443" s="213" t="s">
        <v>2344</v>
      </c>
      <c r="L2443" s="210" t="s">
        <v>55</v>
      </c>
      <c r="M2443" s="208" t="s">
        <v>47</v>
      </c>
      <c r="N2443" s="208">
        <v>1</v>
      </c>
      <c r="O2443" s="208"/>
      <c r="P2443" s="57" t="str">
        <f t="shared" si="483"/>
        <v>MAIN UNIT</v>
      </c>
      <c r="Q2443" s="208" t="s">
        <v>48</v>
      </c>
      <c r="R2443" s="208" t="s">
        <v>49</v>
      </c>
      <c r="S2443" s="208" t="s">
        <v>36</v>
      </c>
      <c r="T2443" s="208" t="s">
        <v>65</v>
      </c>
      <c r="U2443" s="208" t="s">
        <v>66</v>
      </c>
      <c r="V2443" s="208" t="s">
        <v>290</v>
      </c>
      <c r="W2443" s="208" t="s">
        <v>51</v>
      </c>
      <c r="X2443" s="34">
        <v>550000</v>
      </c>
      <c r="Y2443" s="215" t="str">
        <f t="shared" si="481"/>
        <v>1.13</v>
      </c>
      <c r="Z2443" s="26">
        <f t="shared" si="480"/>
        <v>550000</v>
      </c>
      <c r="AA2443" s="208">
        <v>1.0900000000000001</v>
      </c>
      <c r="AB2443" s="35">
        <f t="shared" si="491"/>
        <v>530530.97345132753</v>
      </c>
      <c r="AC2443" s="27">
        <f t="shared" si="484"/>
        <v>82921.991150442496</v>
      </c>
      <c r="AD2443" s="212">
        <v>0.15629999999999999</v>
      </c>
      <c r="AE2443" s="211">
        <f t="shared" si="485"/>
        <v>0</v>
      </c>
      <c r="AF2443" s="211" t="str">
        <f>IF(AND(COUNTIFS($J$18:J2443,J2443)=1,AE2443=1),1,"")</f>
        <v/>
      </c>
      <c r="AG2443" s="211">
        <f>IF(C2443="","",IF(AND(COUNTIFS($J$18:J2443,J2443)=1,C2443&lt;&gt;""),1,""))</f>
        <v>1</v>
      </c>
      <c r="AH2443" s="211">
        <f>IF(G2443="","",IF(AND(COUNTIFS($J$18:J2443,J2443)=1,G2443&lt;&gt;""),1,""))</f>
        <v>1</v>
      </c>
      <c r="AI2443" s="28">
        <f t="shared" si="486"/>
        <v>17329060.066371687</v>
      </c>
      <c r="AJ2443" s="28">
        <f t="shared" si="487"/>
        <v>2472600.2142256647</v>
      </c>
      <c r="AK2443" s="29">
        <f t="shared" si="488"/>
        <v>0.14268518919984166</v>
      </c>
      <c r="AL2443" s="210"/>
      <c r="AM2443" s="210"/>
      <c r="AN2443" s="210"/>
      <c r="AO2443" s="210"/>
      <c r="AP2443" s="45" t="str">
        <f t="shared" si="489"/>
        <v>202212</v>
      </c>
      <c r="AQ2443" s="45" t="str">
        <f t="shared" si="490"/>
        <v>202212RMB</v>
      </c>
    </row>
    <row r="2444" spans="1:43" s="15" customFormat="1">
      <c r="A2444" s="208" t="s">
        <v>41</v>
      </c>
      <c r="B2444" s="209">
        <v>2022</v>
      </c>
      <c r="C2444" s="209">
        <v>12</v>
      </c>
      <c r="D2444" s="57" t="str">
        <f t="shared" si="479"/>
        <v>Q3</v>
      </c>
      <c r="E2444" s="208" t="s">
        <v>41</v>
      </c>
      <c r="F2444" s="209">
        <v>2022</v>
      </c>
      <c r="G2444" s="209">
        <v>12</v>
      </c>
      <c r="H2444" s="213"/>
      <c r="I2444" s="57" t="str">
        <f t="shared" si="482"/>
        <v>Q3</v>
      </c>
      <c r="J2444" s="204" t="s">
        <v>2343</v>
      </c>
      <c r="K2444" s="213" t="s">
        <v>2344</v>
      </c>
      <c r="L2444" s="210" t="s">
        <v>79</v>
      </c>
      <c r="M2444" s="208" t="s">
        <v>47</v>
      </c>
      <c r="N2444" s="208">
        <v>1</v>
      </c>
      <c r="O2444" s="208"/>
      <c r="P2444" s="57" t="str">
        <f t="shared" si="483"/>
        <v>MAIN UNIT</v>
      </c>
      <c r="Q2444" s="208" t="s">
        <v>48</v>
      </c>
      <c r="R2444" s="208" t="s">
        <v>49</v>
      </c>
      <c r="S2444" s="208" t="s">
        <v>36</v>
      </c>
      <c r="T2444" s="208" t="s">
        <v>65</v>
      </c>
      <c r="U2444" s="208" t="s">
        <v>66</v>
      </c>
      <c r="V2444" s="208" t="s">
        <v>290</v>
      </c>
      <c r="W2444" s="208" t="s">
        <v>51</v>
      </c>
      <c r="X2444" s="34">
        <v>800000</v>
      </c>
      <c r="Y2444" s="215" t="str">
        <f t="shared" si="481"/>
        <v>1.13</v>
      </c>
      <c r="Z2444" s="26">
        <f t="shared" si="480"/>
        <v>800000</v>
      </c>
      <c r="AA2444" s="208">
        <v>1.0900000000000001</v>
      </c>
      <c r="AB2444" s="35">
        <f t="shared" si="491"/>
        <v>771681.41592920374</v>
      </c>
      <c r="AC2444" s="27">
        <f t="shared" si="484"/>
        <v>120613.80530973454</v>
      </c>
      <c r="AD2444" s="212">
        <v>0.15629999999999999</v>
      </c>
      <c r="AE2444" s="211">
        <f t="shared" si="485"/>
        <v>0</v>
      </c>
      <c r="AF2444" s="211" t="str">
        <f>IF(AND(COUNTIFS($J$18:J2444,J2444)=1,AE2444=1),1,"")</f>
        <v/>
      </c>
      <c r="AG2444" s="211" t="str">
        <f>IF(C2444="","",IF(AND(COUNTIFS($J$18:J2444,J2444)=1,C2444&lt;&gt;""),1,""))</f>
        <v/>
      </c>
      <c r="AH2444" s="211" t="str">
        <f>IF(G2444="","",IF(AND(COUNTIFS($J$18:J2444,J2444)=1,G2444&lt;&gt;""),1,""))</f>
        <v/>
      </c>
      <c r="AI2444" s="28">
        <f t="shared" si="486"/>
        <v>17329060.066371687</v>
      </c>
      <c r="AJ2444" s="28">
        <f t="shared" si="487"/>
        <v>2472600.2142256647</v>
      </c>
      <c r="AK2444" s="29">
        <f t="shared" si="488"/>
        <v>0.14268518919984166</v>
      </c>
      <c r="AL2444" s="210"/>
      <c r="AM2444" s="210"/>
      <c r="AN2444" s="210"/>
      <c r="AO2444" s="210"/>
      <c r="AP2444" s="45" t="str">
        <f t="shared" si="489"/>
        <v>202212</v>
      </c>
      <c r="AQ2444" s="45" t="str">
        <f t="shared" si="490"/>
        <v>202212RMB</v>
      </c>
    </row>
    <row r="2445" spans="1:43" s="15" customFormat="1">
      <c r="A2445" s="208" t="s">
        <v>41</v>
      </c>
      <c r="B2445" s="209">
        <v>2023</v>
      </c>
      <c r="C2445" s="209">
        <v>1</v>
      </c>
      <c r="D2445" s="57" t="str">
        <f t="shared" si="479"/>
        <v>Q4</v>
      </c>
      <c r="E2445" s="208" t="s">
        <v>41</v>
      </c>
      <c r="F2445" s="209">
        <v>2023</v>
      </c>
      <c r="G2445" s="209">
        <v>1</v>
      </c>
      <c r="H2445" s="213"/>
      <c r="I2445" s="57" t="str">
        <f t="shared" si="482"/>
        <v>Q4</v>
      </c>
      <c r="J2445" s="204" t="s">
        <v>2345</v>
      </c>
      <c r="K2445" s="213" t="s">
        <v>2346</v>
      </c>
      <c r="L2445" s="210" t="s">
        <v>79</v>
      </c>
      <c r="M2445" s="208" t="s">
        <v>47</v>
      </c>
      <c r="N2445" s="208">
        <v>1</v>
      </c>
      <c r="O2445" s="208"/>
      <c r="P2445" s="57" t="str">
        <f t="shared" si="483"/>
        <v>MAIN UNIT</v>
      </c>
      <c r="Q2445" s="208" t="s">
        <v>48</v>
      </c>
      <c r="R2445" s="208" t="s">
        <v>49</v>
      </c>
      <c r="S2445" s="208" t="s">
        <v>38</v>
      </c>
      <c r="T2445" s="208" t="s">
        <v>326</v>
      </c>
      <c r="U2445" s="208" t="s">
        <v>137</v>
      </c>
      <c r="V2445" s="208" t="s">
        <v>122</v>
      </c>
      <c r="W2445" s="208" t="s">
        <v>51</v>
      </c>
      <c r="X2445" s="34">
        <v>675500</v>
      </c>
      <c r="Y2445" s="215" t="str">
        <f t="shared" si="481"/>
        <v>1.13</v>
      </c>
      <c r="Z2445" s="26">
        <f t="shared" si="480"/>
        <v>675500</v>
      </c>
      <c r="AA2445" s="208">
        <v>1.1200000000000001</v>
      </c>
      <c r="AB2445" s="35">
        <f t="shared" si="491"/>
        <v>669522.12389380543</v>
      </c>
      <c r="AC2445" s="27">
        <f t="shared" si="484"/>
        <v>53628.722123893815</v>
      </c>
      <c r="AD2445" s="212">
        <v>8.0100000000000005E-2</v>
      </c>
      <c r="AE2445" s="211">
        <f t="shared" si="485"/>
        <v>0</v>
      </c>
      <c r="AF2445" s="211" t="str">
        <f>IF(AND(COUNTIFS($J$18:J2445,J2445)=1,AE2445=1),1,"")</f>
        <v/>
      </c>
      <c r="AG2445" s="211">
        <f>IF(C2445="","",IF(AND(COUNTIFS($J$18:J2445,J2445)=1,C2445&lt;&gt;""),1,""))</f>
        <v>1</v>
      </c>
      <c r="AH2445" s="211">
        <f>IF(G2445="","",IF(AND(COUNTIFS($J$18:J2445,J2445)=1,G2445&lt;&gt;""),1,""))</f>
        <v>1</v>
      </c>
      <c r="AI2445" s="28">
        <f t="shared" si="486"/>
        <v>7502645.9971681433</v>
      </c>
      <c r="AJ2445" s="28">
        <f t="shared" si="487"/>
        <v>664841.72044240707</v>
      </c>
      <c r="AK2445" s="29">
        <f t="shared" si="488"/>
        <v>8.8614299634202393E-2</v>
      </c>
      <c r="AL2445" s="210"/>
      <c r="AM2445" s="210"/>
      <c r="AN2445" s="210"/>
      <c r="AO2445" s="210"/>
      <c r="AP2445" s="45" t="str">
        <f t="shared" si="489"/>
        <v>20231</v>
      </c>
      <c r="AQ2445" s="45" t="str">
        <f t="shared" si="490"/>
        <v>20231RMB</v>
      </c>
    </row>
    <row r="2446" spans="1:43" s="15" customFormat="1">
      <c r="A2446" s="208" t="s">
        <v>41</v>
      </c>
      <c r="B2446" s="209">
        <v>2023</v>
      </c>
      <c r="C2446" s="209">
        <v>1</v>
      </c>
      <c r="D2446" s="57" t="str">
        <f t="shared" si="479"/>
        <v>Q4</v>
      </c>
      <c r="E2446" s="208" t="s">
        <v>41</v>
      </c>
      <c r="F2446" s="209">
        <v>2023</v>
      </c>
      <c r="G2446" s="209">
        <v>1</v>
      </c>
      <c r="H2446" s="213"/>
      <c r="I2446" s="57" t="str">
        <f t="shared" si="482"/>
        <v>Q4</v>
      </c>
      <c r="J2446" s="204" t="s">
        <v>2347</v>
      </c>
      <c r="K2446" s="213" t="s">
        <v>1754</v>
      </c>
      <c r="L2446" s="210" t="s">
        <v>55</v>
      </c>
      <c r="M2446" s="208" t="s">
        <v>47</v>
      </c>
      <c r="N2446" s="208">
        <v>1</v>
      </c>
      <c r="O2446" s="208"/>
      <c r="P2446" s="57" t="str">
        <f t="shared" si="483"/>
        <v>MAIN UNIT</v>
      </c>
      <c r="Q2446" s="208" t="s">
        <v>48</v>
      </c>
      <c r="R2446" s="208" t="s">
        <v>49</v>
      </c>
      <c r="S2446" s="208" t="s">
        <v>36</v>
      </c>
      <c r="T2446" s="208" t="s">
        <v>65</v>
      </c>
      <c r="U2446" s="208" t="s">
        <v>66</v>
      </c>
      <c r="V2446" s="208" t="s">
        <v>99</v>
      </c>
      <c r="W2446" s="208" t="s">
        <v>51</v>
      </c>
      <c r="X2446" s="34">
        <v>600000</v>
      </c>
      <c r="Y2446" s="215" t="str">
        <f t="shared" si="481"/>
        <v>1.13</v>
      </c>
      <c r="Z2446" s="26">
        <f t="shared" si="480"/>
        <v>600000</v>
      </c>
      <c r="AA2446" s="208">
        <v>1.1200000000000001</v>
      </c>
      <c r="AB2446" s="35">
        <f t="shared" si="491"/>
        <v>594690.26548672584</v>
      </c>
      <c r="AC2446" s="27">
        <f t="shared" si="484"/>
        <v>77844.955752212409</v>
      </c>
      <c r="AD2446" s="212">
        <v>0.13089999999999999</v>
      </c>
      <c r="AE2446" s="211">
        <f t="shared" si="485"/>
        <v>0</v>
      </c>
      <c r="AF2446" s="211" t="str">
        <f>IF(AND(COUNTIFS($J$18:J2446,J2446)=1,AE2446=1),1,"")</f>
        <v/>
      </c>
      <c r="AG2446" s="211">
        <f>IF(C2446="","",IF(AND(COUNTIFS($J$18:J2446,J2446)=1,C2446&lt;&gt;""),1,""))</f>
        <v>1</v>
      </c>
      <c r="AH2446" s="211">
        <f>IF(G2446="","",IF(AND(COUNTIFS($J$18:J2446,J2446)=1,G2446&lt;&gt;""),1,""))</f>
        <v>1</v>
      </c>
      <c r="AI2446" s="28">
        <f t="shared" si="486"/>
        <v>7502645.9971681433</v>
      </c>
      <c r="AJ2446" s="28">
        <f t="shared" si="487"/>
        <v>664841.72044240707</v>
      </c>
      <c r="AK2446" s="29">
        <f t="shared" si="488"/>
        <v>8.8614299634202393E-2</v>
      </c>
      <c r="AL2446" s="210"/>
      <c r="AM2446" s="210"/>
      <c r="AN2446" s="210"/>
      <c r="AO2446" s="210"/>
      <c r="AP2446" s="45" t="str">
        <f t="shared" si="489"/>
        <v>20231</v>
      </c>
      <c r="AQ2446" s="45" t="str">
        <f t="shared" si="490"/>
        <v>20231RMB</v>
      </c>
    </row>
    <row r="2447" spans="1:43" s="15" customFormat="1">
      <c r="A2447" s="208" t="s">
        <v>41</v>
      </c>
      <c r="B2447" s="209">
        <v>2023</v>
      </c>
      <c r="C2447" s="209">
        <v>1</v>
      </c>
      <c r="D2447" s="57" t="str">
        <f t="shared" si="479"/>
        <v>Q4</v>
      </c>
      <c r="E2447" s="208" t="s">
        <v>41</v>
      </c>
      <c r="F2447" s="209">
        <v>2023</v>
      </c>
      <c r="G2447" s="209">
        <v>1</v>
      </c>
      <c r="H2447" s="213"/>
      <c r="I2447" s="57" t="str">
        <f t="shared" si="482"/>
        <v>Q4</v>
      </c>
      <c r="J2447" s="204" t="s">
        <v>2347</v>
      </c>
      <c r="K2447" s="213" t="s">
        <v>1754</v>
      </c>
      <c r="L2447" s="210" t="s">
        <v>79</v>
      </c>
      <c r="M2447" s="208" t="s">
        <v>47</v>
      </c>
      <c r="N2447" s="208">
        <v>1</v>
      </c>
      <c r="O2447" s="208"/>
      <c r="P2447" s="57" t="str">
        <f t="shared" si="483"/>
        <v>MAIN UNIT</v>
      </c>
      <c r="Q2447" s="208" t="s">
        <v>48</v>
      </c>
      <c r="R2447" s="208" t="s">
        <v>49</v>
      </c>
      <c r="S2447" s="208" t="s">
        <v>36</v>
      </c>
      <c r="T2447" s="208" t="s">
        <v>65</v>
      </c>
      <c r="U2447" s="208" t="s">
        <v>66</v>
      </c>
      <c r="V2447" s="208" t="s">
        <v>99</v>
      </c>
      <c r="W2447" s="208" t="s">
        <v>51</v>
      </c>
      <c r="X2447" s="34">
        <v>800000</v>
      </c>
      <c r="Y2447" s="215" t="str">
        <f t="shared" si="481"/>
        <v>1.13</v>
      </c>
      <c r="Z2447" s="26">
        <f t="shared" si="480"/>
        <v>800000</v>
      </c>
      <c r="AA2447" s="208">
        <v>1.1200000000000001</v>
      </c>
      <c r="AB2447" s="35">
        <f t="shared" si="491"/>
        <v>792920.35398230108</v>
      </c>
      <c r="AC2447" s="27">
        <f t="shared" si="484"/>
        <v>103793.2743362832</v>
      </c>
      <c r="AD2447" s="212">
        <v>0.13089999999999999</v>
      </c>
      <c r="AE2447" s="211">
        <f t="shared" si="485"/>
        <v>0</v>
      </c>
      <c r="AF2447" s="211" t="str">
        <f>IF(AND(COUNTIFS($J$18:J2447,J2447)=1,AE2447=1),1,"")</f>
        <v/>
      </c>
      <c r="AG2447" s="211" t="str">
        <f>IF(C2447="","",IF(AND(COUNTIFS($J$18:J2447,J2447)=1,C2447&lt;&gt;""),1,""))</f>
        <v/>
      </c>
      <c r="AH2447" s="211" t="str">
        <f>IF(G2447="","",IF(AND(COUNTIFS($J$18:J2447,J2447)=1,G2447&lt;&gt;""),1,""))</f>
        <v/>
      </c>
      <c r="AI2447" s="28">
        <f t="shared" si="486"/>
        <v>7502645.9971681433</v>
      </c>
      <c r="AJ2447" s="28">
        <f t="shared" si="487"/>
        <v>664841.72044240707</v>
      </c>
      <c r="AK2447" s="29">
        <f t="shared" si="488"/>
        <v>8.8614299634202393E-2</v>
      </c>
      <c r="AL2447" s="210"/>
      <c r="AM2447" s="210"/>
      <c r="AN2447" s="210"/>
      <c r="AO2447" s="210"/>
      <c r="AP2447" s="45" t="str">
        <f t="shared" si="489"/>
        <v>20231</v>
      </c>
      <c r="AQ2447" s="45" t="str">
        <f t="shared" si="490"/>
        <v>20231RMB</v>
      </c>
    </row>
    <row r="2448" spans="1:43" s="15" customFormat="1">
      <c r="A2448" s="208" t="s">
        <v>41</v>
      </c>
      <c r="B2448" s="209">
        <v>2023</v>
      </c>
      <c r="C2448" s="209">
        <v>1</v>
      </c>
      <c r="D2448" s="57" t="str">
        <f t="shared" si="479"/>
        <v>Q4</v>
      </c>
      <c r="E2448" s="208" t="s">
        <v>41</v>
      </c>
      <c r="F2448" s="209">
        <v>2023</v>
      </c>
      <c r="G2448" s="209">
        <v>2</v>
      </c>
      <c r="H2448" s="213"/>
      <c r="I2448" s="57" t="str">
        <f t="shared" si="482"/>
        <v>Q4</v>
      </c>
      <c r="J2448" s="204" t="s">
        <v>2348</v>
      </c>
      <c r="K2448" s="213" t="s">
        <v>1959</v>
      </c>
      <c r="L2448" s="210" t="s">
        <v>79</v>
      </c>
      <c r="M2448" s="208" t="s">
        <v>47</v>
      </c>
      <c r="N2448" s="208">
        <v>1</v>
      </c>
      <c r="O2448" s="208"/>
      <c r="P2448" s="57" t="str">
        <f t="shared" si="483"/>
        <v>MAIN UNIT</v>
      </c>
      <c r="Q2448" s="208" t="s">
        <v>48</v>
      </c>
      <c r="R2448" s="208" t="s">
        <v>49</v>
      </c>
      <c r="S2448" s="208" t="s">
        <v>36</v>
      </c>
      <c r="T2448" s="208" t="s">
        <v>65</v>
      </c>
      <c r="U2448" s="208" t="s">
        <v>66</v>
      </c>
      <c r="V2448" s="208" t="s">
        <v>290</v>
      </c>
      <c r="W2448" s="208" t="s">
        <v>51</v>
      </c>
      <c r="X2448" s="34">
        <v>776666</v>
      </c>
      <c r="Y2448" s="215" t="str">
        <f t="shared" si="481"/>
        <v>1.13</v>
      </c>
      <c r="Z2448" s="26">
        <f t="shared" si="480"/>
        <v>776666</v>
      </c>
      <c r="AA2448" s="208">
        <v>1.1599999999999999</v>
      </c>
      <c r="AB2448" s="35">
        <f t="shared" si="491"/>
        <v>797285.45132743369</v>
      </c>
      <c r="AC2448" s="27">
        <f t="shared" si="484"/>
        <v>72313.790435398245</v>
      </c>
      <c r="AD2448" s="212">
        <v>9.0700000000000003E-2</v>
      </c>
      <c r="AE2448" s="211">
        <f t="shared" si="485"/>
        <v>0</v>
      </c>
      <c r="AF2448" s="211" t="str">
        <f>IF(AND(COUNTIFS($J$18:J2448,J2448)=1,AE2448=1),1,"")</f>
        <v/>
      </c>
      <c r="AG2448" s="211">
        <f>IF(C2448="","",IF(AND(COUNTIFS($J$18:J2448,J2448)=1,C2448&lt;&gt;""),1,""))</f>
        <v>1</v>
      </c>
      <c r="AH2448" s="211">
        <f>IF(G2448="","",IF(AND(COUNTIFS($J$18:J2448,J2448)=1,G2448&lt;&gt;""),1,""))</f>
        <v>1</v>
      </c>
      <c r="AI2448" s="28">
        <f t="shared" si="486"/>
        <v>21045012.884955756</v>
      </c>
      <c r="AJ2448" s="28">
        <f t="shared" si="487"/>
        <v>2650260.9603327434</v>
      </c>
      <c r="AK2448" s="29">
        <f t="shared" si="488"/>
        <v>0.12593296924172043</v>
      </c>
      <c r="AL2448" s="210"/>
      <c r="AM2448" s="210"/>
      <c r="AN2448" s="210"/>
      <c r="AO2448" s="210" t="s">
        <v>2349</v>
      </c>
      <c r="AP2448" s="45" t="str">
        <f t="shared" si="489"/>
        <v>20232</v>
      </c>
      <c r="AQ2448" s="45" t="str">
        <f t="shared" si="490"/>
        <v>20232RMB</v>
      </c>
    </row>
    <row r="2449" spans="1:43" s="15" customFormat="1">
      <c r="A2449" s="208" t="s">
        <v>41</v>
      </c>
      <c r="B2449" s="209">
        <v>2023</v>
      </c>
      <c r="C2449" s="209">
        <v>1</v>
      </c>
      <c r="D2449" s="57" t="str">
        <f t="shared" si="479"/>
        <v>Q4</v>
      </c>
      <c r="E2449" s="208" t="s">
        <v>41</v>
      </c>
      <c r="F2449" s="209">
        <v>2023</v>
      </c>
      <c r="G2449" s="209">
        <v>2</v>
      </c>
      <c r="H2449" s="213"/>
      <c r="I2449" s="57" t="str">
        <f t="shared" si="482"/>
        <v>Q4</v>
      </c>
      <c r="J2449" s="204" t="s">
        <v>2348</v>
      </c>
      <c r="K2449" s="213" t="s">
        <v>1959</v>
      </c>
      <c r="L2449" s="210" t="s">
        <v>79</v>
      </c>
      <c r="M2449" s="208" t="s">
        <v>47</v>
      </c>
      <c r="N2449" s="208">
        <v>1</v>
      </c>
      <c r="O2449" s="208"/>
      <c r="P2449" s="57" t="str">
        <f t="shared" si="483"/>
        <v>MAIN UNIT</v>
      </c>
      <c r="Q2449" s="208" t="s">
        <v>48</v>
      </c>
      <c r="R2449" s="208" t="s">
        <v>49</v>
      </c>
      <c r="S2449" s="208" t="s">
        <v>36</v>
      </c>
      <c r="T2449" s="208" t="s">
        <v>65</v>
      </c>
      <c r="U2449" s="208" t="s">
        <v>66</v>
      </c>
      <c r="V2449" s="208" t="s">
        <v>290</v>
      </c>
      <c r="W2449" s="208" t="s">
        <v>51</v>
      </c>
      <c r="X2449" s="34">
        <v>776666</v>
      </c>
      <c r="Y2449" s="215" t="str">
        <f t="shared" si="481"/>
        <v>1.13</v>
      </c>
      <c r="Z2449" s="26">
        <f t="shared" si="480"/>
        <v>776666</v>
      </c>
      <c r="AA2449" s="208">
        <v>1.1599999999999999</v>
      </c>
      <c r="AB2449" s="35">
        <f t="shared" si="491"/>
        <v>797285.45132743369</v>
      </c>
      <c r="AC2449" s="27">
        <f t="shared" si="484"/>
        <v>72313.790435398245</v>
      </c>
      <c r="AD2449" s="212">
        <v>9.0700000000000003E-2</v>
      </c>
      <c r="AE2449" s="211">
        <f t="shared" si="485"/>
        <v>0</v>
      </c>
      <c r="AF2449" s="211" t="str">
        <f>IF(AND(COUNTIFS($J$18:J2449,J2449)=1,AE2449=1),1,"")</f>
        <v/>
      </c>
      <c r="AG2449" s="211" t="str">
        <f>IF(C2449="","",IF(AND(COUNTIFS($J$18:J2449,J2449)=1,C2449&lt;&gt;""),1,""))</f>
        <v/>
      </c>
      <c r="AH2449" s="211" t="str">
        <f>IF(G2449="","",IF(AND(COUNTIFS($J$18:J2449,J2449)=1,G2449&lt;&gt;""),1,""))</f>
        <v/>
      </c>
      <c r="AI2449" s="28">
        <f t="shared" si="486"/>
        <v>21045012.884955756</v>
      </c>
      <c r="AJ2449" s="28">
        <f t="shared" si="487"/>
        <v>2650260.9603327434</v>
      </c>
      <c r="AK2449" s="29">
        <f t="shared" si="488"/>
        <v>0.12593296924172043</v>
      </c>
      <c r="AL2449" s="210"/>
      <c r="AM2449" s="210"/>
      <c r="AN2449" s="210"/>
      <c r="AO2449" s="210" t="s">
        <v>2349</v>
      </c>
      <c r="AP2449" s="45" t="str">
        <f t="shared" si="489"/>
        <v>20232</v>
      </c>
      <c r="AQ2449" s="45" t="str">
        <f t="shared" si="490"/>
        <v>20232RMB</v>
      </c>
    </row>
    <row r="2450" spans="1:43" s="15" customFormat="1">
      <c r="A2450" s="208" t="s">
        <v>41</v>
      </c>
      <c r="B2450" s="209">
        <v>2023</v>
      </c>
      <c r="C2450" s="209">
        <v>1</v>
      </c>
      <c r="D2450" s="57" t="str">
        <f t="shared" si="479"/>
        <v>Q4</v>
      </c>
      <c r="E2450" s="208" t="s">
        <v>41</v>
      </c>
      <c r="F2450" s="209">
        <v>2023</v>
      </c>
      <c r="G2450" s="209">
        <v>2</v>
      </c>
      <c r="H2450" s="213"/>
      <c r="I2450" s="57" t="str">
        <f t="shared" si="482"/>
        <v>Q4</v>
      </c>
      <c r="J2450" s="204" t="s">
        <v>2348</v>
      </c>
      <c r="K2450" s="213" t="s">
        <v>1959</v>
      </c>
      <c r="L2450" s="210" t="s">
        <v>79</v>
      </c>
      <c r="M2450" s="208" t="s">
        <v>47</v>
      </c>
      <c r="N2450" s="208">
        <v>1</v>
      </c>
      <c r="O2450" s="208"/>
      <c r="P2450" s="57" t="str">
        <f t="shared" si="483"/>
        <v>MAIN UNIT</v>
      </c>
      <c r="Q2450" s="208" t="s">
        <v>48</v>
      </c>
      <c r="R2450" s="208" t="s">
        <v>49</v>
      </c>
      <c r="S2450" s="208" t="s">
        <v>36</v>
      </c>
      <c r="T2450" s="208" t="s">
        <v>65</v>
      </c>
      <c r="U2450" s="208" t="s">
        <v>66</v>
      </c>
      <c r="V2450" s="208" t="s">
        <v>290</v>
      </c>
      <c r="W2450" s="208" t="s">
        <v>51</v>
      </c>
      <c r="X2450" s="34">
        <v>776666</v>
      </c>
      <c r="Y2450" s="215" t="str">
        <f t="shared" si="481"/>
        <v>1.13</v>
      </c>
      <c r="Z2450" s="26">
        <f t="shared" si="480"/>
        <v>776666</v>
      </c>
      <c r="AA2450" s="208">
        <v>1.1599999999999999</v>
      </c>
      <c r="AB2450" s="35">
        <f t="shared" si="491"/>
        <v>797285.45132743369</v>
      </c>
      <c r="AC2450" s="27">
        <f t="shared" si="484"/>
        <v>72313.790435398245</v>
      </c>
      <c r="AD2450" s="212">
        <v>9.0700000000000003E-2</v>
      </c>
      <c r="AE2450" s="211">
        <f t="shared" si="485"/>
        <v>0</v>
      </c>
      <c r="AF2450" s="211" t="str">
        <f>IF(AND(COUNTIFS($J$18:J2450,J2450)=1,AE2450=1),1,"")</f>
        <v/>
      </c>
      <c r="AG2450" s="211" t="str">
        <f>IF(C2450="","",IF(AND(COUNTIFS($J$18:J2450,J2450)=1,C2450&lt;&gt;""),1,""))</f>
        <v/>
      </c>
      <c r="AH2450" s="211" t="str">
        <f>IF(G2450="","",IF(AND(COUNTIFS($J$18:J2450,J2450)=1,G2450&lt;&gt;""),1,""))</f>
        <v/>
      </c>
      <c r="AI2450" s="28">
        <f t="shared" si="486"/>
        <v>21045012.884955756</v>
      </c>
      <c r="AJ2450" s="28">
        <f t="shared" si="487"/>
        <v>2650260.9603327434</v>
      </c>
      <c r="AK2450" s="29">
        <f t="shared" si="488"/>
        <v>0.12593296924172043</v>
      </c>
      <c r="AL2450" s="210"/>
      <c r="AM2450" s="210"/>
      <c r="AN2450" s="210"/>
      <c r="AO2450" s="210" t="s">
        <v>2349</v>
      </c>
      <c r="AP2450" s="45" t="str">
        <f t="shared" si="489"/>
        <v>20232</v>
      </c>
      <c r="AQ2450" s="45" t="str">
        <f t="shared" si="490"/>
        <v>20232RMB</v>
      </c>
    </row>
    <row r="2451" spans="1:43" s="15" customFormat="1">
      <c r="A2451" s="208" t="s">
        <v>41</v>
      </c>
      <c r="B2451" s="209">
        <v>2023</v>
      </c>
      <c r="C2451" s="209">
        <v>2</v>
      </c>
      <c r="D2451" s="57" t="str">
        <f t="shared" si="479"/>
        <v>Q4</v>
      </c>
      <c r="E2451" s="208" t="s">
        <v>41</v>
      </c>
      <c r="F2451" s="209">
        <v>2023</v>
      </c>
      <c r="G2451" s="209">
        <v>2</v>
      </c>
      <c r="H2451" s="213"/>
      <c r="I2451" s="57" t="str">
        <f t="shared" si="482"/>
        <v>Q4</v>
      </c>
      <c r="J2451" s="204" t="s">
        <v>2350</v>
      </c>
      <c r="K2451" s="213" t="s">
        <v>1701</v>
      </c>
      <c r="L2451" s="210" t="s">
        <v>55</v>
      </c>
      <c r="M2451" s="208" t="s">
        <v>47</v>
      </c>
      <c r="N2451" s="208">
        <v>1</v>
      </c>
      <c r="O2451" s="208"/>
      <c r="P2451" s="57" t="str">
        <f t="shared" si="483"/>
        <v>MAIN UNIT</v>
      </c>
      <c r="Q2451" s="208" t="s">
        <v>48</v>
      </c>
      <c r="R2451" s="208" t="s">
        <v>49</v>
      </c>
      <c r="S2451" s="208" t="s">
        <v>39</v>
      </c>
      <c r="T2451" s="208" t="s">
        <v>130</v>
      </c>
      <c r="U2451" s="208" t="s">
        <v>1013</v>
      </c>
      <c r="V2451" s="208" t="s">
        <v>132</v>
      </c>
      <c r="W2451" s="208" t="s">
        <v>51</v>
      </c>
      <c r="X2451" s="34">
        <v>470000</v>
      </c>
      <c r="Y2451" s="215" t="str">
        <f t="shared" si="481"/>
        <v>1.13</v>
      </c>
      <c r="Z2451" s="26">
        <f t="shared" si="480"/>
        <v>470000</v>
      </c>
      <c r="AA2451" s="208">
        <v>1.1599999999999999</v>
      </c>
      <c r="AB2451" s="35">
        <f t="shared" si="491"/>
        <v>482477.87610619474</v>
      </c>
      <c r="AC2451" s="27">
        <f t="shared" si="484"/>
        <v>65038.017699115051</v>
      </c>
      <c r="AD2451" s="212">
        <v>0.1348</v>
      </c>
      <c r="AE2451" s="211">
        <f t="shared" si="485"/>
        <v>0</v>
      </c>
      <c r="AF2451" s="211" t="str">
        <f>IF(AND(COUNTIFS($J$18:J2451,J2451)=1,AE2451=1),1,"")</f>
        <v/>
      </c>
      <c r="AG2451" s="211">
        <f>IF(C2451="","",IF(AND(COUNTIFS($J$18:J2451,J2451)=1,C2451&lt;&gt;""),1,""))</f>
        <v>1</v>
      </c>
      <c r="AH2451" s="211">
        <f>IF(G2451="","",IF(AND(COUNTIFS($J$18:J2451,J2451)=1,G2451&lt;&gt;""),1,""))</f>
        <v>1</v>
      </c>
      <c r="AI2451" s="28">
        <f t="shared" si="486"/>
        <v>21045012.884955756</v>
      </c>
      <c r="AJ2451" s="28">
        <f t="shared" si="487"/>
        <v>2650260.9603327434</v>
      </c>
      <c r="AK2451" s="29">
        <f t="shared" si="488"/>
        <v>0.12593296924172043</v>
      </c>
      <c r="AL2451" s="210"/>
      <c r="AM2451" s="210"/>
      <c r="AN2451" s="210"/>
      <c r="AO2451" s="210"/>
      <c r="AP2451" s="45" t="str">
        <f t="shared" si="489"/>
        <v>20232</v>
      </c>
      <c r="AQ2451" s="45" t="str">
        <f t="shared" si="490"/>
        <v>20232RMB</v>
      </c>
    </row>
    <row r="2452" spans="1:43" s="15" customFormat="1">
      <c r="A2452" s="208" t="s">
        <v>41</v>
      </c>
      <c r="B2452" s="209">
        <v>2023</v>
      </c>
      <c r="C2452" s="209">
        <v>2</v>
      </c>
      <c r="D2452" s="57" t="str">
        <f t="shared" si="479"/>
        <v>Q4</v>
      </c>
      <c r="E2452" s="208" t="s">
        <v>41</v>
      </c>
      <c r="F2452" s="209">
        <v>2023</v>
      </c>
      <c r="G2452" s="209">
        <v>2</v>
      </c>
      <c r="H2452" s="213"/>
      <c r="I2452" s="57" t="str">
        <f t="shared" si="482"/>
        <v>Q4</v>
      </c>
      <c r="J2452" s="204" t="s">
        <v>2351</v>
      </c>
      <c r="K2452" s="213" t="s">
        <v>1340</v>
      </c>
      <c r="L2452" s="210" t="s">
        <v>55</v>
      </c>
      <c r="M2452" s="208" t="s">
        <v>47</v>
      </c>
      <c r="N2452" s="208">
        <v>1</v>
      </c>
      <c r="O2452" s="208"/>
      <c r="P2452" s="57" t="str">
        <f t="shared" si="483"/>
        <v>MAIN UNIT</v>
      </c>
      <c r="Q2452" s="208" t="s">
        <v>48</v>
      </c>
      <c r="R2452" s="208" t="s">
        <v>49</v>
      </c>
      <c r="S2452" s="208" t="s">
        <v>36</v>
      </c>
      <c r="T2452" s="208" t="s">
        <v>65</v>
      </c>
      <c r="U2452" s="208" t="s">
        <v>66</v>
      </c>
      <c r="V2452" s="208" t="s">
        <v>99</v>
      </c>
      <c r="W2452" s="208" t="s">
        <v>51</v>
      </c>
      <c r="X2452" s="34">
        <v>500000</v>
      </c>
      <c r="Y2452" s="215" t="str">
        <f t="shared" si="481"/>
        <v>1.13</v>
      </c>
      <c r="Z2452" s="26">
        <f t="shared" si="480"/>
        <v>500000</v>
      </c>
      <c r="AA2452" s="208">
        <v>1.1599999999999999</v>
      </c>
      <c r="AB2452" s="35">
        <f t="shared" si="491"/>
        <v>513274.33628318587</v>
      </c>
      <c r="AC2452" s="27">
        <f t="shared" si="484"/>
        <v>73962.83185840708</v>
      </c>
      <c r="AD2452" s="212">
        <v>0.14410000000000001</v>
      </c>
      <c r="AE2452" s="211">
        <f t="shared" si="485"/>
        <v>0</v>
      </c>
      <c r="AF2452" s="211" t="str">
        <f>IF(AND(COUNTIFS($J$18:J2452,J2452)=1,AE2452=1),1,"")</f>
        <v/>
      </c>
      <c r="AG2452" s="211">
        <f>IF(C2452="","",IF(AND(COUNTIFS($J$18:J2452,J2452)=1,C2452&lt;&gt;""),1,""))</f>
        <v>1</v>
      </c>
      <c r="AH2452" s="211">
        <f>IF(G2452="","",IF(AND(COUNTIFS($J$18:J2452,J2452)=1,G2452&lt;&gt;""),1,""))</f>
        <v>1</v>
      </c>
      <c r="AI2452" s="28">
        <f t="shared" si="486"/>
        <v>21045012.884955756</v>
      </c>
      <c r="AJ2452" s="28">
        <f t="shared" si="487"/>
        <v>2650260.9603327434</v>
      </c>
      <c r="AK2452" s="29">
        <f t="shared" si="488"/>
        <v>0.12593296924172043</v>
      </c>
      <c r="AL2452" s="210"/>
      <c r="AM2452" s="210"/>
      <c r="AN2452" s="210"/>
      <c r="AO2452" s="210"/>
      <c r="AP2452" s="45" t="str">
        <f t="shared" si="489"/>
        <v>20232</v>
      </c>
      <c r="AQ2452" s="45" t="str">
        <f t="shared" si="490"/>
        <v>20232RMB</v>
      </c>
    </row>
    <row r="2453" spans="1:43" s="15" customFormat="1">
      <c r="A2453" s="208" t="s">
        <v>41</v>
      </c>
      <c r="B2453" s="209">
        <v>2023</v>
      </c>
      <c r="C2453" s="209">
        <v>2</v>
      </c>
      <c r="D2453" s="57" t="str">
        <f t="shared" si="479"/>
        <v>Q4</v>
      </c>
      <c r="E2453" s="208" t="s">
        <v>41</v>
      </c>
      <c r="F2453" s="209">
        <v>2023</v>
      </c>
      <c r="G2453" s="209">
        <v>2</v>
      </c>
      <c r="H2453" s="213"/>
      <c r="I2453" s="57" t="str">
        <f t="shared" si="482"/>
        <v>Q4</v>
      </c>
      <c r="J2453" s="204" t="s">
        <v>2351</v>
      </c>
      <c r="K2453" s="213" t="s">
        <v>1340</v>
      </c>
      <c r="L2453" s="210" t="s">
        <v>55</v>
      </c>
      <c r="M2453" s="208" t="s">
        <v>47</v>
      </c>
      <c r="N2453" s="208">
        <v>1</v>
      </c>
      <c r="O2453" s="208"/>
      <c r="P2453" s="57" t="str">
        <f t="shared" si="483"/>
        <v>MAIN UNIT</v>
      </c>
      <c r="Q2453" s="208" t="s">
        <v>48</v>
      </c>
      <c r="R2453" s="208" t="s">
        <v>49</v>
      </c>
      <c r="S2453" s="208" t="s">
        <v>36</v>
      </c>
      <c r="T2453" s="208" t="s">
        <v>65</v>
      </c>
      <c r="U2453" s="208" t="s">
        <v>66</v>
      </c>
      <c r="V2453" s="208" t="s">
        <v>99</v>
      </c>
      <c r="W2453" s="208" t="s">
        <v>51</v>
      </c>
      <c r="X2453" s="34">
        <v>500000</v>
      </c>
      <c r="Y2453" s="215" t="str">
        <f t="shared" si="481"/>
        <v>1.13</v>
      </c>
      <c r="Z2453" s="26">
        <f t="shared" si="480"/>
        <v>500000</v>
      </c>
      <c r="AA2453" s="208">
        <v>1.1599999999999999</v>
      </c>
      <c r="AB2453" s="35">
        <f t="shared" si="491"/>
        <v>513274.33628318587</v>
      </c>
      <c r="AC2453" s="27">
        <f t="shared" si="484"/>
        <v>73962.83185840708</v>
      </c>
      <c r="AD2453" s="212">
        <v>0.14410000000000001</v>
      </c>
      <c r="AE2453" s="211">
        <f t="shared" si="485"/>
        <v>0</v>
      </c>
      <c r="AF2453" s="211" t="str">
        <f>IF(AND(COUNTIFS($J$18:J2453,J2453)=1,AE2453=1),1,"")</f>
        <v/>
      </c>
      <c r="AG2453" s="211" t="str">
        <f>IF(C2453="","",IF(AND(COUNTIFS($J$18:J2453,J2453)=1,C2453&lt;&gt;""),1,""))</f>
        <v/>
      </c>
      <c r="AH2453" s="211" t="str">
        <f>IF(G2453="","",IF(AND(COUNTIFS($J$18:J2453,J2453)=1,G2453&lt;&gt;""),1,""))</f>
        <v/>
      </c>
      <c r="AI2453" s="28">
        <f t="shared" si="486"/>
        <v>21045012.884955756</v>
      </c>
      <c r="AJ2453" s="28">
        <f t="shared" si="487"/>
        <v>2650260.9603327434</v>
      </c>
      <c r="AK2453" s="29">
        <f t="shared" si="488"/>
        <v>0.12593296924172043</v>
      </c>
      <c r="AL2453" s="210"/>
      <c r="AM2453" s="210"/>
      <c r="AN2453" s="210"/>
      <c r="AO2453" s="210"/>
      <c r="AP2453" s="45" t="str">
        <f t="shared" si="489"/>
        <v>20232</v>
      </c>
      <c r="AQ2453" s="45" t="str">
        <f t="shared" si="490"/>
        <v>20232RMB</v>
      </c>
    </row>
    <row r="2454" spans="1:43" s="15" customFormat="1">
      <c r="A2454" s="208" t="s">
        <v>41</v>
      </c>
      <c r="B2454" s="209">
        <v>2023</v>
      </c>
      <c r="C2454" s="209">
        <v>2</v>
      </c>
      <c r="D2454" s="57" t="str">
        <f t="shared" si="479"/>
        <v>Q4</v>
      </c>
      <c r="E2454" s="208" t="s">
        <v>41</v>
      </c>
      <c r="F2454" s="209">
        <v>2023</v>
      </c>
      <c r="G2454" s="209">
        <v>2</v>
      </c>
      <c r="H2454" s="213"/>
      <c r="I2454" s="57" t="str">
        <f t="shared" si="482"/>
        <v>Q4</v>
      </c>
      <c r="J2454" s="204" t="s">
        <v>2351</v>
      </c>
      <c r="K2454" s="213" t="s">
        <v>1340</v>
      </c>
      <c r="L2454" s="210" t="s">
        <v>79</v>
      </c>
      <c r="M2454" s="208" t="s">
        <v>47</v>
      </c>
      <c r="N2454" s="208">
        <v>1</v>
      </c>
      <c r="O2454" s="208"/>
      <c r="P2454" s="57" t="str">
        <f t="shared" si="483"/>
        <v>MAIN UNIT</v>
      </c>
      <c r="Q2454" s="208" t="s">
        <v>48</v>
      </c>
      <c r="R2454" s="208" t="s">
        <v>49</v>
      </c>
      <c r="S2454" s="208" t="s">
        <v>36</v>
      </c>
      <c r="T2454" s="208" t="s">
        <v>65</v>
      </c>
      <c r="U2454" s="208" t="s">
        <v>66</v>
      </c>
      <c r="V2454" s="208" t="s">
        <v>99</v>
      </c>
      <c r="W2454" s="208" t="s">
        <v>51</v>
      </c>
      <c r="X2454" s="34">
        <v>746812.5</v>
      </c>
      <c r="Y2454" s="215" t="str">
        <f t="shared" si="481"/>
        <v>1.13</v>
      </c>
      <c r="Z2454" s="26">
        <f t="shared" si="480"/>
        <v>746812.5</v>
      </c>
      <c r="AA2454" s="208">
        <v>1.1599999999999999</v>
      </c>
      <c r="AB2454" s="35">
        <f t="shared" si="491"/>
        <v>766639.38053097343</v>
      </c>
      <c r="AC2454" s="27">
        <f t="shared" si="484"/>
        <v>110472.73473451327</v>
      </c>
      <c r="AD2454" s="212">
        <v>0.14410000000000001</v>
      </c>
      <c r="AE2454" s="211">
        <f t="shared" si="485"/>
        <v>0</v>
      </c>
      <c r="AF2454" s="211" t="str">
        <f>IF(AND(COUNTIFS($J$18:J2454,J2454)=1,AE2454=1),1,"")</f>
        <v/>
      </c>
      <c r="AG2454" s="211" t="str">
        <f>IF(C2454="","",IF(AND(COUNTIFS($J$18:J2454,J2454)=1,C2454&lt;&gt;""),1,""))</f>
        <v/>
      </c>
      <c r="AH2454" s="211" t="str">
        <f>IF(G2454="","",IF(AND(COUNTIFS($J$18:J2454,J2454)=1,G2454&lt;&gt;""),1,""))</f>
        <v/>
      </c>
      <c r="AI2454" s="28">
        <f t="shared" si="486"/>
        <v>21045012.884955756</v>
      </c>
      <c r="AJ2454" s="28">
        <f t="shared" si="487"/>
        <v>2650260.9603327434</v>
      </c>
      <c r="AK2454" s="29">
        <f t="shared" si="488"/>
        <v>0.12593296924172043</v>
      </c>
      <c r="AL2454" s="210"/>
      <c r="AM2454" s="210"/>
      <c r="AN2454" s="210"/>
      <c r="AO2454" s="210"/>
      <c r="AP2454" s="45" t="str">
        <f t="shared" si="489"/>
        <v>20232</v>
      </c>
      <c r="AQ2454" s="45" t="str">
        <f t="shared" si="490"/>
        <v>20232RMB</v>
      </c>
    </row>
    <row r="2455" spans="1:43" s="15" customFormat="1">
      <c r="A2455" s="208" t="s">
        <v>41</v>
      </c>
      <c r="B2455" s="209">
        <v>2023</v>
      </c>
      <c r="C2455" s="209">
        <v>2</v>
      </c>
      <c r="D2455" s="57" t="str">
        <f t="shared" si="479"/>
        <v>Q4</v>
      </c>
      <c r="E2455" s="208" t="s">
        <v>41</v>
      </c>
      <c r="F2455" s="209">
        <v>2023</v>
      </c>
      <c r="G2455" s="209">
        <v>2</v>
      </c>
      <c r="H2455" s="213"/>
      <c r="I2455" s="57" t="str">
        <f t="shared" si="482"/>
        <v>Q4</v>
      </c>
      <c r="J2455" s="204" t="s">
        <v>2351</v>
      </c>
      <c r="K2455" s="213" t="s">
        <v>1340</v>
      </c>
      <c r="L2455" s="210" t="s">
        <v>79</v>
      </c>
      <c r="M2455" s="208" t="s">
        <v>47</v>
      </c>
      <c r="N2455" s="208">
        <v>1</v>
      </c>
      <c r="O2455" s="208"/>
      <c r="P2455" s="57" t="str">
        <f t="shared" si="483"/>
        <v>MAIN UNIT</v>
      </c>
      <c r="Q2455" s="208" t="s">
        <v>48</v>
      </c>
      <c r="R2455" s="208" t="s">
        <v>49</v>
      </c>
      <c r="S2455" s="208" t="s">
        <v>36</v>
      </c>
      <c r="T2455" s="208" t="s">
        <v>65</v>
      </c>
      <c r="U2455" s="208" t="s">
        <v>66</v>
      </c>
      <c r="V2455" s="208" t="s">
        <v>99</v>
      </c>
      <c r="W2455" s="208" t="s">
        <v>51</v>
      </c>
      <c r="X2455" s="34">
        <v>746812.5</v>
      </c>
      <c r="Y2455" s="215" t="str">
        <f t="shared" si="481"/>
        <v>1.13</v>
      </c>
      <c r="Z2455" s="26">
        <f t="shared" si="480"/>
        <v>746812.5</v>
      </c>
      <c r="AA2455" s="208">
        <v>1.1599999999999999</v>
      </c>
      <c r="AB2455" s="35">
        <f t="shared" si="491"/>
        <v>766639.38053097343</v>
      </c>
      <c r="AC2455" s="27">
        <f t="shared" si="484"/>
        <v>110472.73473451327</v>
      </c>
      <c r="AD2455" s="212">
        <v>0.14410000000000001</v>
      </c>
      <c r="AE2455" s="211">
        <f t="shared" si="485"/>
        <v>0</v>
      </c>
      <c r="AF2455" s="211" t="str">
        <f>IF(AND(COUNTIFS($J$18:J2455,J2455)=1,AE2455=1),1,"")</f>
        <v/>
      </c>
      <c r="AG2455" s="211" t="str">
        <f>IF(C2455="","",IF(AND(COUNTIFS($J$18:J2455,J2455)=1,C2455&lt;&gt;""),1,""))</f>
        <v/>
      </c>
      <c r="AH2455" s="211" t="str">
        <f>IF(G2455="","",IF(AND(COUNTIFS($J$18:J2455,J2455)=1,G2455&lt;&gt;""),1,""))</f>
        <v/>
      </c>
      <c r="AI2455" s="28">
        <f t="shared" si="486"/>
        <v>21045012.884955756</v>
      </c>
      <c r="AJ2455" s="28">
        <f t="shared" si="487"/>
        <v>2650260.9603327434</v>
      </c>
      <c r="AK2455" s="29">
        <f t="shared" si="488"/>
        <v>0.12593296924172043</v>
      </c>
      <c r="AL2455" s="210"/>
      <c r="AM2455" s="210"/>
      <c r="AN2455" s="210"/>
      <c r="AO2455" s="210"/>
      <c r="AP2455" s="45" t="str">
        <f t="shared" si="489"/>
        <v>20232</v>
      </c>
      <c r="AQ2455" s="45" t="str">
        <f t="shared" si="490"/>
        <v>20232RMB</v>
      </c>
    </row>
    <row r="2456" spans="1:43" s="15" customFormat="1">
      <c r="A2456" s="208" t="s">
        <v>41</v>
      </c>
      <c r="B2456" s="209">
        <v>2023</v>
      </c>
      <c r="C2456" s="209">
        <v>2</v>
      </c>
      <c r="D2456" s="57" t="str">
        <f t="shared" si="479"/>
        <v>Q4</v>
      </c>
      <c r="E2456" s="208" t="s">
        <v>41</v>
      </c>
      <c r="F2456" s="209">
        <v>2023</v>
      </c>
      <c r="G2456" s="209">
        <v>2</v>
      </c>
      <c r="H2456" s="213"/>
      <c r="I2456" s="57" t="str">
        <f t="shared" si="482"/>
        <v>Q4</v>
      </c>
      <c r="J2456" s="204" t="s">
        <v>2351</v>
      </c>
      <c r="K2456" s="213" t="s">
        <v>1340</v>
      </c>
      <c r="L2456" s="210" t="s">
        <v>79</v>
      </c>
      <c r="M2456" s="208" t="s">
        <v>47</v>
      </c>
      <c r="N2456" s="208">
        <v>1</v>
      </c>
      <c r="O2456" s="208"/>
      <c r="P2456" s="57" t="str">
        <f t="shared" si="483"/>
        <v>MAIN UNIT</v>
      </c>
      <c r="Q2456" s="208" t="s">
        <v>48</v>
      </c>
      <c r="R2456" s="208" t="s">
        <v>49</v>
      </c>
      <c r="S2456" s="208" t="s">
        <v>36</v>
      </c>
      <c r="T2456" s="208" t="s">
        <v>65</v>
      </c>
      <c r="U2456" s="208" t="s">
        <v>66</v>
      </c>
      <c r="V2456" s="208" t="s">
        <v>99</v>
      </c>
      <c r="W2456" s="208" t="s">
        <v>51</v>
      </c>
      <c r="X2456" s="34">
        <v>746812.5</v>
      </c>
      <c r="Y2456" s="215" t="str">
        <f t="shared" si="481"/>
        <v>1.13</v>
      </c>
      <c r="Z2456" s="26">
        <f t="shared" si="480"/>
        <v>746812.5</v>
      </c>
      <c r="AA2456" s="208">
        <v>1.1599999999999999</v>
      </c>
      <c r="AB2456" s="35">
        <f t="shared" si="491"/>
        <v>766639.38053097343</v>
      </c>
      <c r="AC2456" s="27">
        <f t="shared" si="484"/>
        <v>110472.73473451327</v>
      </c>
      <c r="AD2456" s="212">
        <v>0.14410000000000001</v>
      </c>
      <c r="AE2456" s="211">
        <f t="shared" si="485"/>
        <v>0</v>
      </c>
      <c r="AF2456" s="211" t="str">
        <f>IF(AND(COUNTIFS($J$18:J2456,J2456)=1,AE2456=1),1,"")</f>
        <v/>
      </c>
      <c r="AG2456" s="211" t="str">
        <f>IF(C2456="","",IF(AND(COUNTIFS($J$18:J2456,J2456)=1,C2456&lt;&gt;""),1,""))</f>
        <v/>
      </c>
      <c r="AH2456" s="211" t="str">
        <f>IF(G2456="","",IF(AND(COUNTIFS($J$18:J2456,J2456)=1,G2456&lt;&gt;""),1,""))</f>
        <v/>
      </c>
      <c r="AI2456" s="28">
        <f t="shared" si="486"/>
        <v>21045012.884955756</v>
      </c>
      <c r="AJ2456" s="28">
        <f t="shared" si="487"/>
        <v>2650260.9603327434</v>
      </c>
      <c r="AK2456" s="29">
        <f t="shared" si="488"/>
        <v>0.12593296924172043</v>
      </c>
      <c r="AL2456" s="210"/>
      <c r="AM2456" s="210"/>
      <c r="AN2456" s="210"/>
      <c r="AO2456" s="210"/>
      <c r="AP2456" s="45" t="str">
        <f t="shared" si="489"/>
        <v>20232</v>
      </c>
      <c r="AQ2456" s="45" t="str">
        <f t="shared" si="490"/>
        <v>20232RMB</v>
      </c>
    </row>
    <row r="2457" spans="1:43" s="15" customFormat="1">
      <c r="A2457" s="208" t="s">
        <v>41</v>
      </c>
      <c r="B2457" s="209">
        <v>2023</v>
      </c>
      <c r="C2457" s="209">
        <v>2</v>
      </c>
      <c r="D2457" s="57" t="str">
        <f t="shared" si="479"/>
        <v>Q4</v>
      </c>
      <c r="E2457" s="208" t="s">
        <v>41</v>
      </c>
      <c r="F2457" s="209">
        <v>2023</v>
      </c>
      <c r="G2457" s="209">
        <v>2</v>
      </c>
      <c r="H2457" s="213"/>
      <c r="I2457" s="57" t="str">
        <f t="shared" si="482"/>
        <v>Q4</v>
      </c>
      <c r="J2457" s="204" t="s">
        <v>2351</v>
      </c>
      <c r="K2457" s="213" t="s">
        <v>1340</v>
      </c>
      <c r="L2457" s="210" t="s">
        <v>79</v>
      </c>
      <c r="M2457" s="208" t="s">
        <v>47</v>
      </c>
      <c r="N2457" s="208">
        <v>1</v>
      </c>
      <c r="O2457" s="208"/>
      <c r="P2457" s="57" t="str">
        <f t="shared" si="483"/>
        <v>MAIN UNIT</v>
      </c>
      <c r="Q2457" s="208" t="s">
        <v>48</v>
      </c>
      <c r="R2457" s="208" t="s">
        <v>49</v>
      </c>
      <c r="S2457" s="208" t="s">
        <v>36</v>
      </c>
      <c r="T2457" s="208" t="s">
        <v>65</v>
      </c>
      <c r="U2457" s="208" t="s">
        <v>66</v>
      </c>
      <c r="V2457" s="208" t="s">
        <v>99</v>
      </c>
      <c r="W2457" s="208" t="s">
        <v>51</v>
      </c>
      <c r="X2457" s="34">
        <v>746812.5</v>
      </c>
      <c r="Y2457" s="215" t="str">
        <f t="shared" si="481"/>
        <v>1.13</v>
      </c>
      <c r="Z2457" s="26">
        <f t="shared" si="480"/>
        <v>746812.5</v>
      </c>
      <c r="AA2457" s="208">
        <v>1.1599999999999999</v>
      </c>
      <c r="AB2457" s="35">
        <f t="shared" si="491"/>
        <v>766639.38053097343</v>
      </c>
      <c r="AC2457" s="27">
        <f t="shared" si="484"/>
        <v>110472.73473451327</v>
      </c>
      <c r="AD2457" s="212">
        <v>0.14410000000000001</v>
      </c>
      <c r="AE2457" s="211">
        <f t="shared" si="485"/>
        <v>0</v>
      </c>
      <c r="AF2457" s="211" t="str">
        <f>IF(AND(COUNTIFS($J$18:J2457,J2457)=1,AE2457=1),1,"")</f>
        <v/>
      </c>
      <c r="AG2457" s="211" t="str">
        <f>IF(C2457="","",IF(AND(COUNTIFS($J$18:J2457,J2457)=1,C2457&lt;&gt;""),1,""))</f>
        <v/>
      </c>
      <c r="AH2457" s="211" t="str">
        <f>IF(G2457="","",IF(AND(COUNTIFS($J$18:J2457,J2457)=1,G2457&lt;&gt;""),1,""))</f>
        <v/>
      </c>
      <c r="AI2457" s="28">
        <f t="shared" si="486"/>
        <v>21045012.884955756</v>
      </c>
      <c r="AJ2457" s="28">
        <f t="shared" si="487"/>
        <v>2650260.9603327434</v>
      </c>
      <c r="AK2457" s="29">
        <f t="shared" si="488"/>
        <v>0.12593296924172043</v>
      </c>
      <c r="AL2457" s="210"/>
      <c r="AM2457" s="210"/>
      <c r="AN2457" s="210"/>
      <c r="AO2457" s="210"/>
      <c r="AP2457" s="45" t="str">
        <f t="shared" si="489"/>
        <v>20232</v>
      </c>
      <c r="AQ2457" s="45" t="str">
        <f t="shared" si="490"/>
        <v>20232RMB</v>
      </c>
    </row>
    <row r="2458" spans="1:43" s="15" customFormat="1">
      <c r="A2458" s="208" t="s">
        <v>41</v>
      </c>
      <c r="B2458" s="209">
        <v>2023</v>
      </c>
      <c r="C2458" s="209">
        <v>2</v>
      </c>
      <c r="D2458" s="57" t="str">
        <f t="shared" si="479"/>
        <v>Q4</v>
      </c>
      <c r="E2458" s="208" t="s">
        <v>41</v>
      </c>
      <c r="F2458" s="209">
        <v>2023</v>
      </c>
      <c r="G2458" s="209">
        <v>2</v>
      </c>
      <c r="H2458" s="213"/>
      <c r="I2458" s="57" t="str">
        <f t="shared" si="482"/>
        <v>Q4</v>
      </c>
      <c r="J2458" s="204" t="s">
        <v>2351</v>
      </c>
      <c r="K2458" s="213" t="s">
        <v>1340</v>
      </c>
      <c r="L2458" s="210" t="s">
        <v>79</v>
      </c>
      <c r="M2458" s="208" t="s">
        <v>47</v>
      </c>
      <c r="N2458" s="208">
        <v>1</v>
      </c>
      <c r="O2458" s="208"/>
      <c r="P2458" s="57" t="str">
        <f t="shared" si="483"/>
        <v>MAIN UNIT</v>
      </c>
      <c r="Q2458" s="208" t="s">
        <v>48</v>
      </c>
      <c r="R2458" s="208" t="s">
        <v>49</v>
      </c>
      <c r="S2458" s="208" t="s">
        <v>36</v>
      </c>
      <c r="T2458" s="208" t="s">
        <v>65</v>
      </c>
      <c r="U2458" s="208" t="s">
        <v>66</v>
      </c>
      <c r="V2458" s="208" t="s">
        <v>99</v>
      </c>
      <c r="W2458" s="208" t="s">
        <v>51</v>
      </c>
      <c r="X2458" s="34">
        <v>746812.5</v>
      </c>
      <c r="Y2458" s="215" t="str">
        <f t="shared" si="481"/>
        <v>1.13</v>
      </c>
      <c r="Z2458" s="26">
        <f t="shared" si="480"/>
        <v>746812.5</v>
      </c>
      <c r="AA2458" s="208">
        <v>1.1599999999999999</v>
      </c>
      <c r="AB2458" s="35">
        <f t="shared" si="491"/>
        <v>766639.38053097343</v>
      </c>
      <c r="AC2458" s="27">
        <f t="shared" si="484"/>
        <v>110472.73473451327</v>
      </c>
      <c r="AD2458" s="212">
        <v>0.14410000000000001</v>
      </c>
      <c r="AE2458" s="211">
        <f t="shared" si="485"/>
        <v>0</v>
      </c>
      <c r="AF2458" s="211" t="str">
        <f>IF(AND(COUNTIFS($J$18:J2458,J2458)=1,AE2458=1),1,"")</f>
        <v/>
      </c>
      <c r="AG2458" s="211" t="str">
        <f>IF(C2458="","",IF(AND(COUNTIFS($J$18:J2458,J2458)=1,C2458&lt;&gt;""),1,""))</f>
        <v/>
      </c>
      <c r="AH2458" s="211" t="str">
        <f>IF(G2458="","",IF(AND(COUNTIFS($J$18:J2458,J2458)=1,G2458&lt;&gt;""),1,""))</f>
        <v/>
      </c>
      <c r="AI2458" s="28">
        <f t="shared" si="486"/>
        <v>21045012.884955756</v>
      </c>
      <c r="AJ2458" s="28">
        <f t="shared" si="487"/>
        <v>2650260.9603327434</v>
      </c>
      <c r="AK2458" s="29">
        <f t="shared" si="488"/>
        <v>0.12593296924172043</v>
      </c>
      <c r="AL2458" s="210"/>
      <c r="AM2458" s="210"/>
      <c r="AN2458" s="210"/>
      <c r="AO2458" s="210"/>
      <c r="AP2458" s="45" t="str">
        <f t="shared" si="489"/>
        <v>20232</v>
      </c>
      <c r="AQ2458" s="45" t="str">
        <f t="shared" si="490"/>
        <v>20232RMB</v>
      </c>
    </row>
    <row r="2459" spans="1:43" s="15" customFormat="1">
      <c r="A2459" s="208" t="s">
        <v>41</v>
      </c>
      <c r="B2459" s="209">
        <v>2023</v>
      </c>
      <c r="C2459" s="209">
        <v>2</v>
      </c>
      <c r="D2459" s="57" t="str">
        <f t="shared" si="479"/>
        <v>Q4</v>
      </c>
      <c r="E2459" s="208" t="s">
        <v>41</v>
      </c>
      <c r="F2459" s="209">
        <v>2023</v>
      </c>
      <c r="G2459" s="209">
        <v>2</v>
      </c>
      <c r="H2459" s="213"/>
      <c r="I2459" s="57" t="str">
        <f t="shared" si="482"/>
        <v>Q4</v>
      </c>
      <c r="J2459" s="204" t="s">
        <v>2351</v>
      </c>
      <c r="K2459" s="213" t="s">
        <v>1340</v>
      </c>
      <c r="L2459" s="210" t="s">
        <v>79</v>
      </c>
      <c r="M2459" s="208" t="s">
        <v>47</v>
      </c>
      <c r="N2459" s="208">
        <v>1</v>
      </c>
      <c r="O2459" s="208"/>
      <c r="P2459" s="57" t="str">
        <f t="shared" si="483"/>
        <v>MAIN UNIT</v>
      </c>
      <c r="Q2459" s="208" t="s">
        <v>48</v>
      </c>
      <c r="R2459" s="208" t="s">
        <v>49</v>
      </c>
      <c r="S2459" s="208" t="s">
        <v>36</v>
      </c>
      <c r="T2459" s="208" t="s">
        <v>65</v>
      </c>
      <c r="U2459" s="208" t="s">
        <v>66</v>
      </c>
      <c r="V2459" s="208" t="s">
        <v>99</v>
      </c>
      <c r="W2459" s="208" t="s">
        <v>51</v>
      </c>
      <c r="X2459" s="34">
        <v>746812.5</v>
      </c>
      <c r="Y2459" s="215" t="str">
        <f t="shared" si="481"/>
        <v>1.13</v>
      </c>
      <c r="Z2459" s="26">
        <f t="shared" si="480"/>
        <v>746812.5</v>
      </c>
      <c r="AA2459" s="208">
        <v>1.1599999999999999</v>
      </c>
      <c r="AB2459" s="35">
        <f t="shared" si="491"/>
        <v>766639.38053097343</v>
      </c>
      <c r="AC2459" s="27">
        <f t="shared" si="484"/>
        <v>110472.73473451327</v>
      </c>
      <c r="AD2459" s="212">
        <v>0.14410000000000001</v>
      </c>
      <c r="AE2459" s="211">
        <f t="shared" si="485"/>
        <v>0</v>
      </c>
      <c r="AF2459" s="211" t="str">
        <f>IF(AND(COUNTIFS($J$18:J2459,J2459)=1,AE2459=1),1,"")</f>
        <v/>
      </c>
      <c r="AG2459" s="211" t="str">
        <f>IF(C2459="","",IF(AND(COUNTIFS($J$18:J2459,J2459)=1,C2459&lt;&gt;""),1,""))</f>
        <v/>
      </c>
      <c r="AH2459" s="211" t="str">
        <f>IF(G2459="","",IF(AND(COUNTIFS($J$18:J2459,J2459)=1,G2459&lt;&gt;""),1,""))</f>
        <v/>
      </c>
      <c r="AI2459" s="28">
        <f t="shared" si="486"/>
        <v>21045012.884955756</v>
      </c>
      <c r="AJ2459" s="28">
        <f t="shared" si="487"/>
        <v>2650260.9603327434</v>
      </c>
      <c r="AK2459" s="29">
        <f t="shared" si="488"/>
        <v>0.12593296924172043</v>
      </c>
      <c r="AL2459" s="210"/>
      <c r="AM2459" s="210"/>
      <c r="AN2459" s="210"/>
      <c r="AO2459" s="210"/>
      <c r="AP2459" s="45" t="str">
        <f t="shared" si="489"/>
        <v>20232</v>
      </c>
      <c r="AQ2459" s="45" t="str">
        <f t="shared" si="490"/>
        <v>20232RMB</v>
      </c>
    </row>
    <row r="2460" spans="1:43" s="15" customFormat="1">
      <c r="A2460" s="208" t="s">
        <v>41</v>
      </c>
      <c r="B2460" s="209">
        <v>2023</v>
      </c>
      <c r="C2460" s="209">
        <v>2</v>
      </c>
      <c r="D2460" s="57" t="str">
        <f t="shared" si="479"/>
        <v>Q4</v>
      </c>
      <c r="E2460" s="208" t="s">
        <v>41</v>
      </c>
      <c r="F2460" s="209">
        <v>2023</v>
      </c>
      <c r="G2460" s="209">
        <v>2</v>
      </c>
      <c r="H2460" s="213"/>
      <c r="I2460" s="57" t="str">
        <f t="shared" si="482"/>
        <v>Q4</v>
      </c>
      <c r="J2460" s="204" t="s">
        <v>2351</v>
      </c>
      <c r="K2460" s="213" t="s">
        <v>1340</v>
      </c>
      <c r="L2460" s="210" t="s">
        <v>79</v>
      </c>
      <c r="M2460" s="208" t="s">
        <v>47</v>
      </c>
      <c r="N2460" s="208">
        <v>1</v>
      </c>
      <c r="O2460" s="208"/>
      <c r="P2460" s="57" t="str">
        <f t="shared" si="483"/>
        <v>MAIN UNIT</v>
      </c>
      <c r="Q2460" s="208" t="s">
        <v>48</v>
      </c>
      <c r="R2460" s="208" t="s">
        <v>49</v>
      </c>
      <c r="S2460" s="208" t="s">
        <v>36</v>
      </c>
      <c r="T2460" s="208" t="s">
        <v>65</v>
      </c>
      <c r="U2460" s="208" t="s">
        <v>66</v>
      </c>
      <c r="V2460" s="208" t="s">
        <v>99</v>
      </c>
      <c r="W2460" s="208" t="s">
        <v>51</v>
      </c>
      <c r="X2460" s="34">
        <v>746812.5</v>
      </c>
      <c r="Y2460" s="215" t="str">
        <f t="shared" si="481"/>
        <v>1.13</v>
      </c>
      <c r="Z2460" s="26">
        <f t="shared" si="480"/>
        <v>746812.5</v>
      </c>
      <c r="AA2460" s="208">
        <v>1.1599999999999999</v>
      </c>
      <c r="AB2460" s="35">
        <f t="shared" si="491"/>
        <v>766639.38053097343</v>
      </c>
      <c r="AC2460" s="27">
        <f t="shared" si="484"/>
        <v>110472.73473451327</v>
      </c>
      <c r="AD2460" s="212">
        <v>0.14410000000000001</v>
      </c>
      <c r="AE2460" s="211">
        <f t="shared" si="485"/>
        <v>0</v>
      </c>
      <c r="AF2460" s="211" t="str">
        <f>IF(AND(COUNTIFS($J$18:J2460,J2460)=1,AE2460=1),1,"")</f>
        <v/>
      </c>
      <c r="AG2460" s="211" t="str">
        <f>IF(C2460="","",IF(AND(COUNTIFS($J$18:J2460,J2460)=1,C2460&lt;&gt;""),1,""))</f>
        <v/>
      </c>
      <c r="AH2460" s="211" t="str">
        <f>IF(G2460="","",IF(AND(COUNTIFS($J$18:J2460,J2460)=1,G2460&lt;&gt;""),1,""))</f>
        <v/>
      </c>
      <c r="AI2460" s="28">
        <f t="shared" si="486"/>
        <v>21045012.884955756</v>
      </c>
      <c r="AJ2460" s="28">
        <f t="shared" si="487"/>
        <v>2650260.9603327434</v>
      </c>
      <c r="AK2460" s="29">
        <f t="shared" si="488"/>
        <v>0.12593296924172043</v>
      </c>
      <c r="AL2460" s="210"/>
      <c r="AM2460" s="210"/>
      <c r="AN2460" s="210"/>
      <c r="AO2460" s="210"/>
      <c r="AP2460" s="45" t="str">
        <f t="shared" si="489"/>
        <v>20232</v>
      </c>
      <c r="AQ2460" s="45" t="str">
        <f t="shared" si="490"/>
        <v>20232RMB</v>
      </c>
    </row>
    <row r="2461" spans="1:43" s="15" customFormat="1">
      <c r="A2461" s="208" t="s">
        <v>41</v>
      </c>
      <c r="B2461" s="209">
        <v>2023</v>
      </c>
      <c r="C2461" s="209">
        <v>2</v>
      </c>
      <c r="D2461" s="57" t="str">
        <f t="shared" si="479"/>
        <v>Q4</v>
      </c>
      <c r="E2461" s="208" t="s">
        <v>41</v>
      </c>
      <c r="F2461" s="209">
        <v>2023</v>
      </c>
      <c r="G2461" s="209">
        <v>2</v>
      </c>
      <c r="H2461" s="213"/>
      <c r="I2461" s="57" t="str">
        <f t="shared" si="482"/>
        <v>Q4</v>
      </c>
      <c r="J2461" s="204" t="s">
        <v>2351</v>
      </c>
      <c r="K2461" s="213" t="s">
        <v>1340</v>
      </c>
      <c r="L2461" s="210" t="s">
        <v>79</v>
      </c>
      <c r="M2461" s="208" t="s">
        <v>47</v>
      </c>
      <c r="N2461" s="208">
        <v>1</v>
      </c>
      <c r="O2461" s="208"/>
      <c r="P2461" s="57" t="str">
        <f t="shared" si="483"/>
        <v>MAIN UNIT</v>
      </c>
      <c r="Q2461" s="208" t="s">
        <v>48</v>
      </c>
      <c r="R2461" s="208" t="s">
        <v>49</v>
      </c>
      <c r="S2461" s="208" t="s">
        <v>36</v>
      </c>
      <c r="T2461" s="208" t="s">
        <v>65</v>
      </c>
      <c r="U2461" s="208" t="s">
        <v>66</v>
      </c>
      <c r="V2461" s="208" t="s">
        <v>99</v>
      </c>
      <c r="W2461" s="208" t="s">
        <v>51</v>
      </c>
      <c r="X2461" s="34">
        <v>746812.5</v>
      </c>
      <c r="Y2461" s="215" t="str">
        <f t="shared" si="481"/>
        <v>1.13</v>
      </c>
      <c r="Z2461" s="26">
        <f t="shared" si="480"/>
        <v>746812.5</v>
      </c>
      <c r="AA2461" s="208">
        <v>1.1599999999999999</v>
      </c>
      <c r="AB2461" s="35">
        <f t="shared" si="491"/>
        <v>766639.38053097343</v>
      </c>
      <c r="AC2461" s="27">
        <f t="shared" si="484"/>
        <v>110472.73473451327</v>
      </c>
      <c r="AD2461" s="212">
        <v>0.14410000000000001</v>
      </c>
      <c r="AE2461" s="211">
        <f t="shared" si="485"/>
        <v>0</v>
      </c>
      <c r="AF2461" s="211" t="str">
        <f>IF(AND(COUNTIFS($J$18:J2461,J2461)=1,AE2461=1),1,"")</f>
        <v/>
      </c>
      <c r="AG2461" s="211" t="str">
        <f>IF(C2461="","",IF(AND(COUNTIFS($J$18:J2461,J2461)=1,C2461&lt;&gt;""),1,""))</f>
        <v/>
      </c>
      <c r="AH2461" s="211" t="str">
        <f>IF(G2461="","",IF(AND(COUNTIFS($J$18:J2461,J2461)=1,G2461&lt;&gt;""),1,""))</f>
        <v/>
      </c>
      <c r="AI2461" s="28">
        <f t="shared" si="486"/>
        <v>21045012.884955756</v>
      </c>
      <c r="AJ2461" s="28">
        <f t="shared" si="487"/>
        <v>2650260.9603327434</v>
      </c>
      <c r="AK2461" s="29">
        <f t="shared" si="488"/>
        <v>0.12593296924172043</v>
      </c>
      <c r="AL2461" s="210"/>
      <c r="AM2461" s="210"/>
      <c r="AN2461" s="210"/>
      <c r="AO2461" s="210"/>
      <c r="AP2461" s="45" t="str">
        <f t="shared" si="489"/>
        <v>20232</v>
      </c>
      <c r="AQ2461" s="45" t="str">
        <f t="shared" si="490"/>
        <v>20232RMB</v>
      </c>
    </row>
    <row r="2462" spans="1:43" s="15" customFormat="1">
      <c r="A2462" s="208" t="s">
        <v>41</v>
      </c>
      <c r="B2462" s="209">
        <v>2023</v>
      </c>
      <c r="C2462" s="209">
        <v>2</v>
      </c>
      <c r="D2462" s="57" t="str">
        <f t="shared" si="479"/>
        <v>Q4</v>
      </c>
      <c r="E2462" s="208" t="s">
        <v>41</v>
      </c>
      <c r="F2462" s="209">
        <v>2023</v>
      </c>
      <c r="G2462" s="209">
        <v>2</v>
      </c>
      <c r="H2462" s="213"/>
      <c r="I2462" s="57" t="str">
        <f t="shared" si="482"/>
        <v>Q4</v>
      </c>
      <c r="J2462" s="204" t="s">
        <v>2352</v>
      </c>
      <c r="K2462" s="213" t="s">
        <v>1373</v>
      </c>
      <c r="L2462" s="210" t="s">
        <v>79</v>
      </c>
      <c r="M2462" s="208" t="s">
        <v>47</v>
      </c>
      <c r="N2462" s="208">
        <v>1</v>
      </c>
      <c r="O2462" s="208"/>
      <c r="P2462" s="57" t="str">
        <f t="shared" si="483"/>
        <v>MAIN UNIT</v>
      </c>
      <c r="Q2462" s="208" t="s">
        <v>48</v>
      </c>
      <c r="R2462" s="208" t="s">
        <v>49</v>
      </c>
      <c r="S2462" s="208" t="s">
        <v>36</v>
      </c>
      <c r="T2462" s="208" t="s">
        <v>65</v>
      </c>
      <c r="U2462" s="208" t="s">
        <v>66</v>
      </c>
      <c r="V2462" s="208" t="s">
        <v>1343</v>
      </c>
      <c r="W2462" s="208" t="s">
        <v>51</v>
      </c>
      <c r="X2462" s="34">
        <v>850000</v>
      </c>
      <c r="Y2462" s="215" t="str">
        <f t="shared" si="481"/>
        <v>1.13</v>
      </c>
      <c r="Z2462" s="26">
        <f t="shared" si="480"/>
        <v>850000</v>
      </c>
      <c r="AA2462" s="208">
        <v>1.1599999999999999</v>
      </c>
      <c r="AB2462" s="35">
        <f t="shared" si="491"/>
        <v>872566.37168141594</v>
      </c>
      <c r="AC2462" s="27">
        <f t="shared" si="484"/>
        <v>194320.53097345133</v>
      </c>
      <c r="AD2462" s="212">
        <v>0.22270000000000001</v>
      </c>
      <c r="AE2462" s="211">
        <f t="shared" si="485"/>
        <v>0</v>
      </c>
      <c r="AF2462" s="211" t="str">
        <f>IF(AND(COUNTIFS($J$18:J2462,J2462)=1,AE2462=1),1,"")</f>
        <v/>
      </c>
      <c r="AG2462" s="211">
        <f>IF(C2462="","",IF(AND(COUNTIFS($J$18:J2462,J2462)=1,C2462&lt;&gt;""),1,""))</f>
        <v>1</v>
      </c>
      <c r="AH2462" s="211">
        <f>IF(G2462="","",IF(AND(COUNTIFS($J$18:J2462,J2462)=1,G2462&lt;&gt;""),1,""))</f>
        <v>1</v>
      </c>
      <c r="AI2462" s="28">
        <f t="shared" si="486"/>
        <v>21045012.884955756</v>
      </c>
      <c r="AJ2462" s="28">
        <f t="shared" si="487"/>
        <v>2650260.9603327434</v>
      </c>
      <c r="AK2462" s="29">
        <f t="shared" si="488"/>
        <v>0.12593296924172043</v>
      </c>
      <c r="AL2462" s="210"/>
      <c r="AM2462" s="210"/>
      <c r="AN2462" s="210"/>
      <c r="AO2462" s="210"/>
      <c r="AP2462" s="45" t="str">
        <f t="shared" si="489"/>
        <v>20232</v>
      </c>
      <c r="AQ2462" s="45" t="str">
        <f t="shared" si="490"/>
        <v>20232RMB</v>
      </c>
    </row>
    <row r="2463" spans="1:43" s="15" customFormat="1">
      <c r="A2463" s="208" t="s">
        <v>41</v>
      </c>
      <c r="B2463" s="209">
        <v>2023</v>
      </c>
      <c r="C2463" s="209">
        <v>2</v>
      </c>
      <c r="D2463" s="57" t="str">
        <f t="shared" si="479"/>
        <v>Q4</v>
      </c>
      <c r="E2463" s="208" t="s">
        <v>41</v>
      </c>
      <c r="F2463" s="209">
        <v>2023</v>
      </c>
      <c r="G2463" s="209">
        <v>2</v>
      </c>
      <c r="H2463" s="213"/>
      <c r="I2463" s="57" t="str">
        <f t="shared" si="482"/>
        <v>Q4</v>
      </c>
      <c r="J2463" s="204" t="s">
        <v>2353</v>
      </c>
      <c r="K2463" s="213" t="s">
        <v>2227</v>
      </c>
      <c r="L2463" s="210" t="s">
        <v>79</v>
      </c>
      <c r="M2463" s="208" t="s">
        <v>47</v>
      </c>
      <c r="N2463" s="208">
        <v>1</v>
      </c>
      <c r="O2463" s="208"/>
      <c r="P2463" s="57" t="str">
        <f t="shared" si="483"/>
        <v>MAIN UNIT</v>
      </c>
      <c r="Q2463" s="208" t="s">
        <v>48</v>
      </c>
      <c r="R2463" s="208" t="s">
        <v>49</v>
      </c>
      <c r="S2463" s="208" t="s">
        <v>36</v>
      </c>
      <c r="T2463" s="208" t="s">
        <v>65</v>
      </c>
      <c r="U2463" s="208" t="s">
        <v>66</v>
      </c>
      <c r="V2463" s="208" t="s">
        <v>114</v>
      </c>
      <c r="W2463" s="208" t="s">
        <v>51</v>
      </c>
      <c r="X2463" s="34">
        <v>771000</v>
      </c>
      <c r="Y2463" s="215" t="str">
        <f t="shared" si="481"/>
        <v>1.13</v>
      </c>
      <c r="Z2463" s="26">
        <f t="shared" si="480"/>
        <v>771000</v>
      </c>
      <c r="AA2463" s="208">
        <v>1.1599999999999999</v>
      </c>
      <c r="AB2463" s="35">
        <f t="shared" si="491"/>
        <v>791469.02654867258</v>
      </c>
      <c r="AC2463" s="27">
        <f t="shared" si="484"/>
        <v>98696.187610619469</v>
      </c>
      <c r="AD2463" s="212">
        <v>0.12470000000000001</v>
      </c>
      <c r="AE2463" s="211">
        <f t="shared" si="485"/>
        <v>0</v>
      </c>
      <c r="AF2463" s="211" t="str">
        <f>IF(AND(COUNTIFS($J$18:J2463,J2463)=1,AE2463=1),1,"")</f>
        <v/>
      </c>
      <c r="AG2463" s="211">
        <f>IF(C2463="","",IF(AND(COUNTIFS($J$18:J2463,J2463)=1,C2463&lt;&gt;""),1,""))</f>
        <v>1</v>
      </c>
      <c r="AH2463" s="211">
        <f>IF(G2463="","",IF(AND(COUNTIFS($J$18:J2463,J2463)=1,G2463&lt;&gt;""),1,""))</f>
        <v>1</v>
      </c>
      <c r="AI2463" s="28">
        <f t="shared" si="486"/>
        <v>21045012.884955756</v>
      </c>
      <c r="AJ2463" s="28">
        <f t="shared" si="487"/>
        <v>2650260.9603327434</v>
      </c>
      <c r="AK2463" s="29">
        <f t="shared" si="488"/>
        <v>0.12593296924172043</v>
      </c>
      <c r="AL2463" s="210"/>
      <c r="AM2463" s="210"/>
      <c r="AN2463" s="210"/>
      <c r="AO2463" s="210"/>
      <c r="AP2463" s="45" t="str">
        <f t="shared" si="489"/>
        <v>20232</v>
      </c>
      <c r="AQ2463" s="45" t="str">
        <f t="shared" si="490"/>
        <v>20232RMB</v>
      </c>
    </row>
    <row r="2464" spans="1:43" s="15" customFormat="1">
      <c r="A2464" s="208" t="s">
        <v>41</v>
      </c>
      <c r="B2464" s="209">
        <v>2023</v>
      </c>
      <c r="C2464" s="209">
        <v>1</v>
      </c>
      <c r="D2464" s="57" t="str">
        <f t="shared" si="479"/>
        <v>Q4</v>
      </c>
      <c r="E2464" s="208" t="s">
        <v>41</v>
      </c>
      <c r="F2464" s="209">
        <v>2023</v>
      </c>
      <c r="G2464" s="209">
        <v>3</v>
      </c>
      <c r="H2464" s="213"/>
      <c r="I2464" s="57" t="str">
        <f t="shared" si="482"/>
        <v>Q4</v>
      </c>
      <c r="J2464" s="204" t="s">
        <v>2354</v>
      </c>
      <c r="K2464" s="213" t="s">
        <v>2355</v>
      </c>
      <c r="L2464" s="210" t="s">
        <v>79</v>
      </c>
      <c r="M2464" s="208" t="s">
        <v>47</v>
      </c>
      <c r="N2464" s="208">
        <v>1</v>
      </c>
      <c r="O2464" s="208"/>
      <c r="P2464" s="57" t="str">
        <f t="shared" si="483"/>
        <v>MAIN UNIT</v>
      </c>
      <c r="Q2464" s="208" t="s">
        <v>56</v>
      </c>
      <c r="R2464" s="208" t="s">
        <v>49</v>
      </c>
      <c r="S2464" s="208" t="s">
        <v>36</v>
      </c>
      <c r="T2464" s="208" t="s">
        <v>65</v>
      </c>
      <c r="U2464" s="208" t="s">
        <v>66</v>
      </c>
      <c r="V2464" s="208" t="s">
        <v>1948</v>
      </c>
      <c r="W2464" s="208" t="s">
        <v>51</v>
      </c>
      <c r="X2464" s="34">
        <v>900000</v>
      </c>
      <c r="Y2464" s="215" t="str">
        <f t="shared" si="481"/>
        <v>1.13</v>
      </c>
      <c r="Z2464" s="26">
        <f t="shared" si="480"/>
        <v>900000</v>
      </c>
      <c r="AA2464" s="208">
        <v>1.1299999999999999</v>
      </c>
      <c r="AB2464" s="35">
        <f t="shared" si="491"/>
        <v>900000</v>
      </c>
      <c r="AC2464" s="27">
        <f t="shared" si="484"/>
        <v>176220</v>
      </c>
      <c r="AD2464" s="212">
        <v>0.1958</v>
      </c>
      <c r="AE2464" s="211">
        <f t="shared" si="485"/>
        <v>1</v>
      </c>
      <c r="AF2464" s="211">
        <f>IF(AND(COUNTIFS($J$18:J2464,J2464)=1,AE2464=1),1,"")</f>
        <v>1</v>
      </c>
      <c r="AG2464" s="211">
        <f>IF(C2464="","",IF(AND(COUNTIFS($J$18:J2464,J2464)=1,C2464&lt;&gt;""),1,""))</f>
        <v>1</v>
      </c>
      <c r="AH2464" s="211">
        <f>IF(G2464="","",IF(AND(COUNTIFS($J$18:J2464,J2464)=1,G2464&lt;&gt;""),1,""))</f>
        <v>1</v>
      </c>
      <c r="AI2464" s="28">
        <f t="shared" si="486"/>
        <v>33543315.897345133</v>
      </c>
      <c r="AJ2464" s="28">
        <f t="shared" si="487"/>
        <v>4706169.325298408</v>
      </c>
      <c r="AK2464" s="29">
        <f t="shared" si="488"/>
        <v>0.14030125523967321</v>
      </c>
      <c r="AL2464" s="210"/>
      <c r="AM2464" s="210"/>
      <c r="AN2464" s="210"/>
      <c r="AO2464" s="210"/>
      <c r="AP2464" s="45" t="str">
        <f t="shared" si="489"/>
        <v>20233</v>
      </c>
      <c r="AQ2464" s="45" t="str">
        <f t="shared" si="490"/>
        <v>20233RMB</v>
      </c>
    </row>
    <row r="2465" spans="1:43" s="15" customFormat="1">
      <c r="A2465" s="208" t="s">
        <v>41</v>
      </c>
      <c r="B2465" s="209">
        <v>2023</v>
      </c>
      <c r="C2465" s="209">
        <v>1</v>
      </c>
      <c r="D2465" s="57" t="str">
        <f t="shared" si="479"/>
        <v>Q4</v>
      </c>
      <c r="E2465" s="208" t="s">
        <v>41</v>
      </c>
      <c r="F2465" s="209">
        <v>2023</v>
      </c>
      <c r="G2465" s="209">
        <v>3</v>
      </c>
      <c r="H2465" s="213"/>
      <c r="I2465" s="57" t="str">
        <f t="shared" si="482"/>
        <v>Q4</v>
      </c>
      <c r="J2465" s="204" t="s">
        <v>2356</v>
      </c>
      <c r="K2465" s="213" t="s">
        <v>393</v>
      </c>
      <c r="L2465" s="210" t="s">
        <v>55</v>
      </c>
      <c r="M2465" s="208" t="s">
        <v>47</v>
      </c>
      <c r="N2465" s="208">
        <v>1</v>
      </c>
      <c r="O2465" s="208"/>
      <c r="P2465" s="57" t="str">
        <f t="shared" si="483"/>
        <v>MAIN UNIT</v>
      </c>
      <c r="Q2465" s="208" t="s">
        <v>48</v>
      </c>
      <c r="R2465" s="208" t="s">
        <v>49</v>
      </c>
      <c r="S2465" s="208" t="s">
        <v>36</v>
      </c>
      <c r="T2465" s="208" t="s">
        <v>65</v>
      </c>
      <c r="U2465" s="208" t="s">
        <v>66</v>
      </c>
      <c r="V2465" s="208" t="s">
        <v>99</v>
      </c>
      <c r="W2465" s="208" t="s">
        <v>51</v>
      </c>
      <c r="X2465" s="34">
        <v>458000</v>
      </c>
      <c r="Y2465" s="215" t="str">
        <f t="shared" si="481"/>
        <v>1.13</v>
      </c>
      <c r="Z2465" s="26">
        <f t="shared" si="480"/>
        <v>458000</v>
      </c>
      <c r="AA2465" s="208">
        <v>1.1299999999999999</v>
      </c>
      <c r="AB2465" s="35">
        <f t="shared" si="491"/>
        <v>458000</v>
      </c>
      <c r="AC2465" s="27">
        <f t="shared" si="484"/>
        <v>54593.599999999999</v>
      </c>
      <c r="AD2465" s="212">
        <v>0.1192</v>
      </c>
      <c r="AE2465" s="211">
        <f t="shared" si="485"/>
        <v>0</v>
      </c>
      <c r="AF2465" s="211" t="str">
        <f>IF(AND(COUNTIFS($J$18:J2465,J2465)=1,AE2465=1),1,"")</f>
        <v/>
      </c>
      <c r="AG2465" s="211">
        <f>IF(C2465="","",IF(AND(COUNTIFS($J$18:J2465,J2465)=1,C2465&lt;&gt;""),1,""))</f>
        <v>1</v>
      </c>
      <c r="AH2465" s="211">
        <f>IF(G2465="","",IF(AND(COUNTIFS($J$18:J2465,J2465)=1,G2465&lt;&gt;""),1,""))</f>
        <v>1</v>
      </c>
      <c r="AI2465" s="28">
        <f t="shared" si="486"/>
        <v>33543315.897345133</v>
      </c>
      <c r="AJ2465" s="28">
        <f t="shared" si="487"/>
        <v>4706169.325298408</v>
      </c>
      <c r="AK2465" s="29">
        <f t="shared" si="488"/>
        <v>0.14030125523967321</v>
      </c>
      <c r="AL2465" s="210"/>
      <c r="AM2465" s="210"/>
      <c r="AN2465" s="210"/>
      <c r="AO2465" s="210"/>
      <c r="AP2465" s="45" t="str">
        <f t="shared" si="489"/>
        <v>20233</v>
      </c>
      <c r="AQ2465" s="45" t="str">
        <f t="shared" si="490"/>
        <v>20233RMB</v>
      </c>
    </row>
    <row r="2466" spans="1:43" s="15" customFormat="1">
      <c r="A2466" s="208" t="s">
        <v>41</v>
      </c>
      <c r="B2466" s="209">
        <v>2023</v>
      </c>
      <c r="C2466" s="209">
        <v>1</v>
      </c>
      <c r="D2466" s="57" t="str">
        <f t="shared" ref="D2466:D2529" si="492">IF(B2466="","",IF(AND(C2466&gt;=10,C2466&lt;=12),"Q3",IF(AND(C2466&gt;=1,C2466&lt;=3),"Q4",IF(AND(C2466&gt;=7,C2466&lt;=9),"Q2",IF(AND(C2466&gt;=4,C2466&lt;=6),"Q1")))))</f>
        <v>Q4</v>
      </c>
      <c r="E2466" s="208" t="s">
        <v>41</v>
      </c>
      <c r="F2466" s="209">
        <v>2023</v>
      </c>
      <c r="G2466" s="209">
        <v>3</v>
      </c>
      <c r="H2466" s="213"/>
      <c r="I2466" s="57" t="str">
        <f t="shared" si="482"/>
        <v>Q4</v>
      </c>
      <c r="J2466" s="204" t="s">
        <v>2357</v>
      </c>
      <c r="K2466" s="213" t="s">
        <v>2358</v>
      </c>
      <c r="L2466" s="210" t="s">
        <v>79</v>
      </c>
      <c r="M2466" s="208" t="s">
        <v>47</v>
      </c>
      <c r="N2466" s="208">
        <v>1</v>
      </c>
      <c r="O2466" s="208"/>
      <c r="P2466" s="57" t="str">
        <f t="shared" si="483"/>
        <v>MAIN UNIT</v>
      </c>
      <c r="Q2466" s="208" t="s">
        <v>56</v>
      </c>
      <c r="R2466" s="208" t="s">
        <v>49</v>
      </c>
      <c r="S2466" s="208" t="s">
        <v>36</v>
      </c>
      <c r="T2466" s="208" t="s">
        <v>65</v>
      </c>
      <c r="U2466" s="208" t="s">
        <v>66</v>
      </c>
      <c r="V2466" s="208" t="s">
        <v>99</v>
      </c>
      <c r="W2466" s="208" t="s">
        <v>51</v>
      </c>
      <c r="X2466" s="34">
        <v>1225000</v>
      </c>
      <c r="Y2466" s="215" t="str">
        <f t="shared" si="481"/>
        <v>1.13</v>
      </c>
      <c r="Z2466" s="26">
        <f t="shared" ref="Z2466:Z2529" si="493">IF(X2466="","",X2466*MAX(O2466,N2466))</f>
        <v>1225000</v>
      </c>
      <c r="AA2466" s="208">
        <v>1.1299999999999999</v>
      </c>
      <c r="AB2466" s="35">
        <f t="shared" si="491"/>
        <v>1225000</v>
      </c>
      <c r="AC2466" s="27">
        <f t="shared" si="484"/>
        <v>124460</v>
      </c>
      <c r="AD2466" s="212">
        <v>0.1016</v>
      </c>
      <c r="AE2466" s="211">
        <f t="shared" si="485"/>
        <v>1</v>
      </c>
      <c r="AF2466" s="211">
        <f>IF(AND(COUNTIFS($J$18:J2466,J2466)=1,AE2466=1),1,"")</f>
        <v>1</v>
      </c>
      <c r="AG2466" s="211">
        <f>IF(C2466="","",IF(AND(COUNTIFS($J$18:J2466,J2466)=1,C2466&lt;&gt;""),1,""))</f>
        <v>1</v>
      </c>
      <c r="AH2466" s="211">
        <f>IF(G2466="","",IF(AND(COUNTIFS($J$18:J2466,J2466)=1,G2466&lt;&gt;""),1,""))</f>
        <v>1</v>
      </c>
      <c r="AI2466" s="28">
        <f t="shared" si="486"/>
        <v>33543315.897345133</v>
      </c>
      <c r="AJ2466" s="28">
        <f t="shared" si="487"/>
        <v>4706169.325298408</v>
      </c>
      <c r="AK2466" s="29">
        <f t="shared" si="488"/>
        <v>0.14030125523967321</v>
      </c>
      <c r="AL2466" s="210"/>
      <c r="AM2466" s="210"/>
      <c r="AN2466" s="210"/>
      <c r="AO2466" s="210"/>
      <c r="AP2466" s="45" t="str">
        <f t="shared" si="489"/>
        <v>20233</v>
      </c>
      <c r="AQ2466" s="45" t="str">
        <f t="shared" si="490"/>
        <v>20233RMB</v>
      </c>
    </row>
    <row r="2467" spans="1:43" s="15" customFormat="1">
      <c r="A2467" s="208" t="s">
        <v>41</v>
      </c>
      <c r="B2467" s="209">
        <v>2023</v>
      </c>
      <c r="C2467" s="209">
        <v>1</v>
      </c>
      <c r="D2467" s="57" t="str">
        <f t="shared" si="492"/>
        <v>Q4</v>
      </c>
      <c r="E2467" s="208" t="s">
        <v>41</v>
      </c>
      <c r="F2467" s="209">
        <v>2023</v>
      </c>
      <c r="G2467" s="209">
        <v>3</v>
      </c>
      <c r="H2467" s="213"/>
      <c r="I2467" s="57" t="str">
        <f t="shared" si="482"/>
        <v>Q4</v>
      </c>
      <c r="J2467" s="204" t="s">
        <v>2357</v>
      </c>
      <c r="K2467" s="213" t="s">
        <v>2358</v>
      </c>
      <c r="L2467" s="210" t="s">
        <v>79</v>
      </c>
      <c r="M2467" s="208" t="s">
        <v>47</v>
      </c>
      <c r="N2467" s="208">
        <v>1</v>
      </c>
      <c r="O2467" s="208"/>
      <c r="P2467" s="57" t="str">
        <f t="shared" si="483"/>
        <v>MAIN UNIT</v>
      </c>
      <c r="Q2467" s="208" t="s">
        <v>56</v>
      </c>
      <c r="R2467" s="208" t="s">
        <v>49</v>
      </c>
      <c r="S2467" s="208" t="s">
        <v>36</v>
      </c>
      <c r="T2467" s="208" t="s">
        <v>65</v>
      </c>
      <c r="U2467" s="208" t="s">
        <v>66</v>
      </c>
      <c r="V2467" s="208" t="s">
        <v>99</v>
      </c>
      <c r="W2467" s="208" t="s">
        <v>51</v>
      </c>
      <c r="X2467" s="34">
        <v>1225000</v>
      </c>
      <c r="Y2467" s="215" t="str">
        <f t="shared" si="481"/>
        <v>1.13</v>
      </c>
      <c r="Z2467" s="26">
        <f t="shared" si="493"/>
        <v>1225000</v>
      </c>
      <c r="AA2467" s="208">
        <v>1.1299999999999999</v>
      </c>
      <c r="AB2467" s="35">
        <f t="shared" si="491"/>
        <v>1225000</v>
      </c>
      <c r="AC2467" s="27">
        <f t="shared" si="484"/>
        <v>124460</v>
      </c>
      <c r="AD2467" s="212">
        <v>0.1016</v>
      </c>
      <c r="AE2467" s="211">
        <f t="shared" si="485"/>
        <v>1</v>
      </c>
      <c r="AF2467" s="211" t="str">
        <f>IF(AND(COUNTIFS($J$18:J2467,J2467)=1,AE2467=1),1,"")</f>
        <v/>
      </c>
      <c r="AG2467" s="211" t="str">
        <f>IF(C2467="","",IF(AND(COUNTIFS($J$18:J2467,J2467)=1,C2467&lt;&gt;""),1,""))</f>
        <v/>
      </c>
      <c r="AH2467" s="211" t="str">
        <f>IF(G2467="","",IF(AND(COUNTIFS($J$18:J2467,J2467)=1,G2467&lt;&gt;""),1,""))</f>
        <v/>
      </c>
      <c r="AI2467" s="28">
        <f t="shared" si="486"/>
        <v>33543315.897345133</v>
      </c>
      <c r="AJ2467" s="28">
        <f t="shared" si="487"/>
        <v>4706169.325298408</v>
      </c>
      <c r="AK2467" s="29">
        <f t="shared" si="488"/>
        <v>0.14030125523967321</v>
      </c>
      <c r="AL2467" s="210"/>
      <c r="AM2467" s="210"/>
      <c r="AN2467" s="210"/>
      <c r="AO2467" s="210"/>
      <c r="AP2467" s="45" t="str">
        <f t="shared" si="489"/>
        <v>20233</v>
      </c>
      <c r="AQ2467" s="45" t="str">
        <f t="shared" si="490"/>
        <v>20233RMB</v>
      </c>
    </row>
    <row r="2468" spans="1:43" s="15" customFormat="1">
      <c r="A2468" s="208" t="s">
        <v>41</v>
      </c>
      <c r="B2468" s="209">
        <v>2023</v>
      </c>
      <c r="C2468" s="209">
        <v>1</v>
      </c>
      <c r="D2468" s="57" t="str">
        <f t="shared" si="492"/>
        <v>Q4</v>
      </c>
      <c r="E2468" s="208" t="s">
        <v>41</v>
      </c>
      <c r="F2468" s="209">
        <v>2023</v>
      </c>
      <c r="G2468" s="209">
        <v>3</v>
      </c>
      <c r="H2468" s="213"/>
      <c r="I2468" s="57" t="str">
        <f t="shared" si="482"/>
        <v>Q4</v>
      </c>
      <c r="J2468" s="204" t="s">
        <v>2357</v>
      </c>
      <c r="K2468" s="213" t="s">
        <v>2358</v>
      </c>
      <c r="L2468" s="210" t="s">
        <v>79</v>
      </c>
      <c r="M2468" s="208" t="s">
        <v>47</v>
      </c>
      <c r="N2468" s="208">
        <v>1</v>
      </c>
      <c r="O2468" s="208"/>
      <c r="P2468" s="57" t="str">
        <f t="shared" si="483"/>
        <v>MAIN UNIT</v>
      </c>
      <c r="Q2468" s="208" t="s">
        <v>56</v>
      </c>
      <c r="R2468" s="208" t="s">
        <v>49</v>
      </c>
      <c r="S2468" s="208" t="s">
        <v>36</v>
      </c>
      <c r="T2468" s="208" t="s">
        <v>65</v>
      </c>
      <c r="U2468" s="208" t="s">
        <v>66</v>
      </c>
      <c r="V2468" s="208" t="s">
        <v>99</v>
      </c>
      <c r="W2468" s="208" t="s">
        <v>51</v>
      </c>
      <c r="X2468" s="34">
        <v>1225000</v>
      </c>
      <c r="Y2468" s="215" t="str">
        <f t="shared" si="481"/>
        <v>1.13</v>
      </c>
      <c r="Z2468" s="26">
        <f t="shared" si="493"/>
        <v>1225000</v>
      </c>
      <c r="AA2468" s="208">
        <v>1.1299999999999999</v>
      </c>
      <c r="AB2468" s="35">
        <f t="shared" si="491"/>
        <v>1225000</v>
      </c>
      <c r="AC2468" s="27">
        <f t="shared" si="484"/>
        <v>124460</v>
      </c>
      <c r="AD2468" s="212">
        <v>0.1016</v>
      </c>
      <c r="AE2468" s="211">
        <f t="shared" si="485"/>
        <v>1</v>
      </c>
      <c r="AF2468" s="211" t="str">
        <f>IF(AND(COUNTIFS($J$18:J2468,J2468)=1,AE2468=1),1,"")</f>
        <v/>
      </c>
      <c r="AG2468" s="211" t="str">
        <f>IF(C2468="","",IF(AND(COUNTIFS($J$18:J2468,J2468)=1,C2468&lt;&gt;""),1,""))</f>
        <v/>
      </c>
      <c r="AH2468" s="211" t="str">
        <f>IF(G2468="","",IF(AND(COUNTIFS($J$18:J2468,J2468)=1,G2468&lt;&gt;""),1,""))</f>
        <v/>
      </c>
      <c r="AI2468" s="28">
        <f t="shared" si="486"/>
        <v>33543315.897345133</v>
      </c>
      <c r="AJ2468" s="28">
        <f t="shared" si="487"/>
        <v>4706169.325298408</v>
      </c>
      <c r="AK2468" s="29">
        <f t="shared" si="488"/>
        <v>0.14030125523967321</v>
      </c>
      <c r="AL2468" s="210"/>
      <c r="AM2468" s="210"/>
      <c r="AN2468" s="210"/>
      <c r="AO2468" s="210"/>
      <c r="AP2468" s="45" t="str">
        <f t="shared" si="489"/>
        <v>20233</v>
      </c>
      <c r="AQ2468" s="45" t="str">
        <f t="shared" si="490"/>
        <v>20233RMB</v>
      </c>
    </row>
    <row r="2469" spans="1:43" s="15" customFormat="1">
      <c r="A2469" s="208" t="s">
        <v>41</v>
      </c>
      <c r="B2469" s="209">
        <v>2023</v>
      </c>
      <c r="C2469" s="209">
        <v>2</v>
      </c>
      <c r="D2469" s="57" t="str">
        <f t="shared" si="492"/>
        <v>Q4</v>
      </c>
      <c r="E2469" s="208" t="s">
        <v>41</v>
      </c>
      <c r="F2469" s="209">
        <v>2023</v>
      </c>
      <c r="G2469" s="209">
        <v>3</v>
      </c>
      <c r="H2469" s="213"/>
      <c r="I2469" s="57" t="str">
        <f t="shared" si="482"/>
        <v>Q4</v>
      </c>
      <c r="J2469" s="204" t="s">
        <v>2359</v>
      </c>
      <c r="K2469" s="213" t="s">
        <v>669</v>
      </c>
      <c r="L2469" s="210" t="s">
        <v>55</v>
      </c>
      <c r="M2469" s="208" t="s">
        <v>47</v>
      </c>
      <c r="N2469" s="208">
        <v>1</v>
      </c>
      <c r="O2469" s="208"/>
      <c r="P2469" s="57" t="str">
        <f t="shared" si="483"/>
        <v>MAIN UNIT</v>
      </c>
      <c r="Q2469" s="208" t="s">
        <v>48</v>
      </c>
      <c r="R2469" s="208" t="s">
        <v>49</v>
      </c>
      <c r="S2469" s="208" t="s">
        <v>36</v>
      </c>
      <c r="T2469" s="208" t="s">
        <v>65</v>
      </c>
      <c r="U2469" s="208" t="s">
        <v>66</v>
      </c>
      <c r="V2469" s="208" t="s">
        <v>99</v>
      </c>
      <c r="W2469" s="208" t="s">
        <v>51</v>
      </c>
      <c r="X2469" s="34">
        <v>415000</v>
      </c>
      <c r="Y2469" s="215" t="str">
        <f t="shared" si="481"/>
        <v>1.13</v>
      </c>
      <c r="Z2469" s="26">
        <f t="shared" si="493"/>
        <v>415000</v>
      </c>
      <c r="AA2469" s="208">
        <v>1.1299999999999999</v>
      </c>
      <c r="AB2469" s="35">
        <f t="shared" si="491"/>
        <v>415000</v>
      </c>
      <c r="AC2469" s="27">
        <f t="shared" si="484"/>
        <v>29921.5</v>
      </c>
      <c r="AD2469" s="212">
        <v>7.2099999999999997E-2</v>
      </c>
      <c r="AE2469" s="211">
        <f t="shared" si="485"/>
        <v>0</v>
      </c>
      <c r="AF2469" s="211" t="str">
        <f>IF(AND(COUNTIFS($J$18:J2469,J2469)=1,AE2469=1),1,"")</f>
        <v/>
      </c>
      <c r="AG2469" s="211">
        <f>IF(C2469="","",IF(AND(COUNTIFS($J$18:J2469,J2469)=1,C2469&lt;&gt;""),1,""))</f>
        <v>1</v>
      </c>
      <c r="AH2469" s="211">
        <f>IF(G2469="","",IF(AND(COUNTIFS($J$18:J2469,J2469)=1,G2469&lt;&gt;""),1,""))</f>
        <v>1</v>
      </c>
      <c r="AI2469" s="28">
        <f t="shared" si="486"/>
        <v>33543315.897345133</v>
      </c>
      <c r="AJ2469" s="28">
        <f t="shared" si="487"/>
        <v>4706169.325298408</v>
      </c>
      <c r="AK2469" s="29">
        <f t="shared" si="488"/>
        <v>0.14030125523967321</v>
      </c>
      <c r="AL2469" s="210"/>
      <c r="AM2469" s="210"/>
      <c r="AN2469" s="210"/>
      <c r="AO2469" s="210"/>
      <c r="AP2469" s="45" t="str">
        <f t="shared" si="489"/>
        <v>20233</v>
      </c>
      <c r="AQ2469" s="45" t="str">
        <f t="shared" si="490"/>
        <v>20233RMB</v>
      </c>
    </row>
    <row r="2470" spans="1:43" s="15" customFormat="1">
      <c r="A2470" s="208" t="s">
        <v>41</v>
      </c>
      <c r="B2470" s="209">
        <v>2023</v>
      </c>
      <c r="C2470" s="209">
        <v>2</v>
      </c>
      <c r="D2470" s="57" t="str">
        <f t="shared" si="492"/>
        <v>Q4</v>
      </c>
      <c r="E2470" s="208" t="s">
        <v>41</v>
      </c>
      <c r="F2470" s="209">
        <v>2023</v>
      </c>
      <c r="G2470" s="209">
        <v>3</v>
      </c>
      <c r="H2470" s="213"/>
      <c r="I2470" s="57" t="str">
        <f t="shared" si="482"/>
        <v>Q4</v>
      </c>
      <c r="J2470" s="204" t="s">
        <v>2359</v>
      </c>
      <c r="K2470" s="213" t="s">
        <v>669</v>
      </c>
      <c r="L2470" s="210" t="s">
        <v>55</v>
      </c>
      <c r="M2470" s="208" t="s">
        <v>47</v>
      </c>
      <c r="N2470" s="208">
        <v>1</v>
      </c>
      <c r="O2470" s="208"/>
      <c r="P2470" s="57" t="str">
        <f t="shared" si="483"/>
        <v>MAIN UNIT</v>
      </c>
      <c r="Q2470" s="208" t="s">
        <v>48</v>
      </c>
      <c r="R2470" s="208" t="s">
        <v>49</v>
      </c>
      <c r="S2470" s="208" t="s">
        <v>36</v>
      </c>
      <c r="T2470" s="208" t="s">
        <v>65</v>
      </c>
      <c r="U2470" s="208" t="s">
        <v>66</v>
      </c>
      <c r="V2470" s="208" t="s">
        <v>99</v>
      </c>
      <c r="W2470" s="208" t="s">
        <v>51</v>
      </c>
      <c r="X2470" s="34">
        <v>415000</v>
      </c>
      <c r="Y2470" s="215" t="str">
        <f t="shared" si="481"/>
        <v>1.13</v>
      </c>
      <c r="Z2470" s="26">
        <f t="shared" si="493"/>
        <v>415000</v>
      </c>
      <c r="AA2470" s="208">
        <v>1.1299999999999999</v>
      </c>
      <c r="AB2470" s="35">
        <f t="shared" si="491"/>
        <v>415000</v>
      </c>
      <c r="AC2470" s="27">
        <f t="shared" si="484"/>
        <v>29921.5</v>
      </c>
      <c r="AD2470" s="212">
        <v>7.2099999999999997E-2</v>
      </c>
      <c r="AE2470" s="211">
        <f t="shared" si="485"/>
        <v>0</v>
      </c>
      <c r="AF2470" s="211" t="str">
        <f>IF(AND(COUNTIFS($J$18:J2470,J2470)=1,AE2470=1),1,"")</f>
        <v/>
      </c>
      <c r="AG2470" s="211" t="str">
        <f>IF(C2470="","",IF(AND(COUNTIFS($J$18:J2470,J2470)=1,C2470&lt;&gt;""),1,""))</f>
        <v/>
      </c>
      <c r="AH2470" s="211" t="str">
        <f>IF(G2470="","",IF(AND(COUNTIFS($J$18:J2470,J2470)=1,G2470&lt;&gt;""),1,""))</f>
        <v/>
      </c>
      <c r="AI2470" s="28">
        <f t="shared" si="486"/>
        <v>33543315.897345133</v>
      </c>
      <c r="AJ2470" s="28">
        <f t="shared" si="487"/>
        <v>4706169.325298408</v>
      </c>
      <c r="AK2470" s="29">
        <f t="shared" si="488"/>
        <v>0.14030125523967321</v>
      </c>
      <c r="AL2470" s="210"/>
      <c r="AM2470" s="210"/>
      <c r="AN2470" s="210"/>
      <c r="AO2470" s="210"/>
      <c r="AP2470" s="45" t="str">
        <f t="shared" si="489"/>
        <v>20233</v>
      </c>
      <c r="AQ2470" s="45" t="str">
        <f t="shared" si="490"/>
        <v>20233RMB</v>
      </c>
    </row>
    <row r="2471" spans="1:43" s="15" customFormat="1">
      <c r="A2471" s="208" t="s">
        <v>41</v>
      </c>
      <c r="B2471" s="209">
        <v>2023</v>
      </c>
      <c r="C2471" s="209">
        <v>2</v>
      </c>
      <c r="D2471" s="57" t="str">
        <f t="shared" si="492"/>
        <v>Q4</v>
      </c>
      <c r="E2471" s="208" t="s">
        <v>41</v>
      </c>
      <c r="F2471" s="209">
        <v>2023</v>
      </c>
      <c r="G2471" s="209">
        <v>3</v>
      </c>
      <c r="H2471" s="213"/>
      <c r="I2471" s="57" t="str">
        <f t="shared" si="482"/>
        <v>Q4</v>
      </c>
      <c r="J2471" s="204" t="s">
        <v>2359</v>
      </c>
      <c r="K2471" s="213" t="s">
        <v>669</v>
      </c>
      <c r="L2471" s="210" t="s">
        <v>55</v>
      </c>
      <c r="M2471" s="208" t="s">
        <v>47</v>
      </c>
      <c r="N2471" s="208">
        <v>1</v>
      </c>
      <c r="O2471" s="208"/>
      <c r="P2471" s="57" t="str">
        <f t="shared" si="483"/>
        <v>MAIN UNIT</v>
      </c>
      <c r="Q2471" s="208" t="s">
        <v>48</v>
      </c>
      <c r="R2471" s="208" t="s">
        <v>49</v>
      </c>
      <c r="S2471" s="208" t="s">
        <v>36</v>
      </c>
      <c r="T2471" s="208" t="s">
        <v>65</v>
      </c>
      <c r="U2471" s="208" t="s">
        <v>66</v>
      </c>
      <c r="V2471" s="208" t="s">
        <v>99</v>
      </c>
      <c r="W2471" s="208" t="s">
        <v>51</v>
      </c>
      <c r="X2471" s="34">
        <v>415000</v>
      </c>
      <c r="Y2471" s="215" t="str">
        <f t="shared" si="481"/>
        <v>1.13</v>
      </c>
      <c r="Z2471" s="26">
        <f t="shared" si="493"/>
        <v>415000</v>
      </c>
      <c r="AA2471" s="208">
        <v>1.1299999999999999</v>
      </c>
      <c r="AB2471" s="35">
        <f t="shared" si="491"/>
        <v>415000</v>
      </c>
      <c r="AC2471" s="27">
        <f t="shared" si="484"/>
        <v>29921.5</v>
      </c>
      <c r="AD2471" s="212">
        <v>7.2099999999999997E-2</v>
      </c>
      <c r="AE2471" s="211">
        <f t="shared" si="485"/>
        <v>0</v>
      </c>
      <c r="AF2471" s="211" t="str">
        <f>IF(AND(COUNTIFS($J$18:J2471,J2471)=1,AE2471=1),1,"")</f>
        <v/>
      </c>
      <c r="AG2471" s="211" t="str">
        <f>IF(C2471="","",IF(AND(COUNTIFS($J$18:J2471,J2471)=1,C2471&lt;&gt;""),1,""))</f>
        <v/>
      </c>
      <c r="AH2471" s="211" t="str">
        <f>IF(G2471="","",IF(AND(COUNTIFS($J$18:J2471,J2471)=1,G2471&lt;&gt;""),1,""))</f>
        <v/>
      </c>
      <c r="AI2471" s="28">
        <f t="shared" si="486"/>
        <v>33543315.897345133</v>
      </c>
      <c r="AJ2471" s="28">
        <f t="shared" si="487"/>
        <v>4706169.325298408</v>
      </c>
      <c r="AK2471" s="29">
        <f t="shared" si="488"/>
        <v>0.14030125523967321</v>
      </c>
      <c r="AL2471" s="210"/>
      <c r="AM2471" s="210"/>
      <c r="AN2471" s="210"/>
      <c r="AO2471" s="210"/>
      <c r="AP2471" s="45" t="str">
        <f t="shared" si="489"/>
        <v>20233</v>
      </c>
      <c r="AQ2471" s="45" t="str">
        <f t="shared" si="490"/>
        <v>20233RMB</v>
      </c>
    </row>
    <row r="2472" spans="1:43" s="15" customFormat="1">
      <c r="A2472" s="208" t="s">
        <v>41</v>
      </c>
      <c r="B2472" s="209">
        <v>2023</v>
      </c>
      <c r="C2472" s="209">
        <v>2</v>
      </c>
      <c r="D2472" s="57" t="str">
        <f t="shared" si="492"/>
        <v>Q4</v>
      </c>
      <c r="E2472" s="208" t="s">
        <v>41</v>
      </c>
      <c r="F2472" s="209">
        <v>2023</v>
      </c>
      <c r="G2472" s="209">
        <v>3</v>
      </c>
      <c r="H2472" s="213"/>
      <c r="I2472" s="57" t="str">
        <f t="shared" si="482"/>
        <v>Q4</v>
      </c>
      <c r="J2472" s="204" t="s">
        <v>2360</v>
      </c>
      <c r="K2472" s="213" t="s">
        <v>2361</v>
      </c>
      <c r="L2472" s="210" t="s">
        <v>55</v>
      </c>
      <c r="M2472" s="208" t="s">
        <v>47</v>
      </c>
      <c r="N2472" s="208">
        <v>1</v>
      </c>
      <c r="O2472" s="208"/>
      <c r="P2472" s="57" t="str">
        <f t="shared" si="483"/>
        <v>MAIN UNIT</v>
      </c>
      <c r="Q2472" s="208" t="s">
        <v>56</v>
      </c>
      <c r="R2472" s="208" t="s">
        <v>49</v>
      </c>
      <c r="S2472" s="208" t="s">
        <v>36</v>
      </c>
      <c r="T2472" s="208" t="s">
        <v>65</v>
      </c>
      <c r="U2472" s="208" t="s">
        <v>66</v>
      </c>
      <c r="V2472" s="208" t="s">
        <v>290</v>
      </c>
      <c r="W2472" s="208" t="s">
        <v>849</v>
      </c>
      <c r="X2472" s="34">
        <v>91263</v>
      </c>
      <c r="Y2472" s="215" t="str">
        <f t="shared" si="481"/>
        <v>1</v>
      </c>
      <c r="Z2472" s="26">
        <f t="shared" si="493"/>
        <v>91263</v>
      </c>
      <c r="AA2472" s="208">
        <v>7.8</v>
      </c>
      <c r="AB2472" s="35">
        <f t="shared" si="491"/>
        <v>711851.4</v>
      </c>
      <c r="AC2472" s="27">
        <f t="shared" si="484"/>
        <v>152905.68072</v>
      </c>
      <c r="AD2472" s="212">
        <v>0.21479999999999999</v>
      </c>
      <c r="AE2472" s="211">
        <f t="shared" si="485"/>
        <v>1</v>
      </c>
      <c r="AF2472" s="211">
        <f>IF(AND(COUNTIFS($J$18:J2472,J2472)=1,AE2472=1),1,"")</f>
        <v>1</v>
      </c>
      <c r="AG2472" s="211">
        <f>IF(C2472="","",IF(AND(COUNTIFS($J$18:J2472,J2472)=1,C2472&lt;&gt;""),1,""))</f>
        <v>1</v>
      </c>
      <c r="AH2472" s="211">
        <f>IF(G2472="","",IF(AND(COUNTIFS($J$18:J2472,J2472)=1,G2472&lt;&gt;""),1,""))</f>
        <v>1</v>
      </c>
      <c r="AI2472" s="28">
        <f t="shared" si="486"/>
        <v>33543315.897345133</v>
      </c>
      <c r="AJ2472" s="28">
        <f t="shared" si="487"/>
        <v>4706169.325298408</v>
      </c>
      <c r="AK2472" s="29">
        <f t="shared" si="488"/>
        <v>0.14030125523967321</v>
      </c>
      <c r="AL2472" s="210"/>
      <c r="AM2472" s="210"/>
      <c r="AN2472" s="210"/>
      <c r="AO2472" s="210"/>
      <c r="AP2472" s="45" t="str">
        <f t="shared" si="489"/>
        <v>20233</v>
      </c>
      <c r="AQ2472" s="45" t="str">
        <f t="shared" si="490"/>
        <v>20233USD</v>
      </c>
    </row>
    <row r="2473" spans="1:43" s="15" customFormat="1">
      <c r="A2473" s="208" t="s">
        <v>41</v>
      </c>
      <c r="B2473" s="209">
        <v>2023</v>
      </c>
      <c r="C2473" s="209">
        <v>2</v>
      </c>
      <c r="D2473" s="57" t="str">
        <f t="shared" si="492"/>
        <v>Q4</v>
      </c>
      <c r="E2473" s="208" t="s">
        <v>41</v>
      </c>
      <c r="F2473" s="209">
        <v>2023</v>
      </c>
      <c r="G2473" s="209">
        <v>3</v>
      </c>
      <c r="H2473" s="213"/>
      <c r="I2473" s="57" t="str">
        <f t="shared" si="482"/>
        <v>Q4</v>
      </c>
      <c r="J2473" s="204" t="s">
        <v>2360</v>
      </c>
      <c r="K2473" s="213" t="s">
        <v>2361</v>
      </c>
      <c r="L2473" s="210" t="s">
        <v>55</v>
      </c>
      <c r="M2473" s="208" t="s">
        <v>47</v>
      </c>
      <c r="N2473" s="208">
        <v>1</v>
      </c>
      <c r="O2473" s="208"/>
      <c r="P2473" s="57" t="str">
        <f t="shared" si="483"/>
        <v>MAIN UNIT</v>
      </c>
      <c r="Q2473" s="208" t="s">
        <v>56</v>
      </c>
      <c r="R2473" s="208" t="s">
        <v>49</v>
      </c>
      <c r="S2473" s="208" t="s">
        <v>36</v>
      </c>
      <c r="T2473" s="208" t="s">
        <v>65</v>
      </c>
      <c r="U2473" s="208" t="s">
        <v>66</v>
      </c>
      <c r="V2473" s="208" t="s">
        <v>290</v>
      </c>
      <c r="W2473" s="208" t="s">
        <v>849</v>
      </c>
      <c r="X2473" s="34">
        <v>91263</v>
      </c>
      <c r="Y2473" s="215" t="str">
        <f t="shared" si="481"/>
        <v>1</v>
      </c>
      <c r="Z2473" s="26">
        <f t="shared" si="493"/>
        <v>91263</v>
      </c>
      <c r="AA2473" s="208">
        <v>7.8</v>
      </c>
      <c r="AB2473" s="35">
        <f t="shared" si="491"/>
        <v>711851.4</v>
      </c>
      <c r="AC2473" s="27">
        <f t="shared" si="484"/>
        <v>152905.68072</v>
      </c>
      <c r="AD2473" s="212">
        <v>0.21479999999999999</v>
      </c>
      <c r="AE2473" s="211">
        <f t="shared" si="485"/>
        <v>1</v>
      </c>
      <c r="AF2473" s="211" t="str">
        <f>IF(AND(COUNTIFS($J$18:J2473,J2473)=1,AE2473=1),1,"")</f>
        <v/>
      </c>
      <c r="AG2473" s="211" t="str">
        <f>IF(C2473="","",IF(AND(COUNTIFS($J$18:J2473,J2473)=1,C2473&lt;&gt;""),1,""))</f>
        <v/>
      </c>
      <c r="AH2473" s="211" t="str">
        <f>IF(G2473="","",IF(AND(COUNTIFS($J$18:J2473,J2473)=1,G2473&lt;&gt;""),1,""))</f>
        <v/>
      </c>
      <c r="AI2473" s="28">
        <f t="shared" si="486"/>
        <v>33543315.897345133</v>
      </c>
      <c r="AJ2473" s="28">
        <f t="shared" si="487"/>
        <v>4706169.325298408</v>
      </c>
      <c r="AK2473" s="29">
        <f t="shared" si="488"/>
        <v>0.14030125523967321</v>
      </c>
      <c r="AL2473" s="210"/>
      <c r="AM2473" s="210"/>
      <c r="AN2473" s="210"/>
      <c r="AO2473" s="210"/>
      <c r="AP2473" s="45" t="str">
        <f t="shared" si="489"/>
        <v>20233</v>
      </c>
      <c r="AQ2473" s="45" t="str">
        <f t="shared" si="490"/>
        <v>20233USD</v>
      </c>
    </row>
    <row r="2474" spans="1:43" s="15" customFormat="1">
      <c r="A2474" s="208" t="s">
        <v>41</v>
      </c>
      <c r="B2474" s="209">
        <v>2023</v>
      </c>
      <c r="C2474" s="209">
        <v>2</v>
      </c>
      <c r="D2474" s="57" t="str">
        <f t="shared" si="492"/>
        <v>Q4</v>
      </c>
      <c r="E2474" s="208" t="s">
        <v>41</v>
      </c>
      <c r="F2474" s="209">
        <v>2023</v>
      </c>
      <c r="G2474" s="209">
        <v>3</v>
      </c>
      <c r="H2474" s="213"/>
      <c r="I2474" s="57" t="str">
        <f t="shared" si="482"/>
        <v>Q4</v>
      </c>
      <c r="J2474" s="204" t="s">
        <v>2362</v>
      </c>
      <c r="K2474" s="213" t="s">
        <v>945</v>
      </c>
      <c r="L2474" s="210" t="s">
        <v>55</v>
      </c>
      <c r="M2474" s="208" t="s">
        <v>47</v>
      </c>
      <c r="N2474" s="208">
        <v>1</v>
      </c>
      <c r="O2474" s="208"/>
      <c r="P2474" s="57" t="str">
        <f t="shared" si="483"/>
        <v>MAIN UNIT</v>
      </c>
      <c r="Q2474" s="208" t="s">
        <v>48</v>
      </c>
      <c r="R2474" s="208" t="s">
        <v>49</v>
      </c>
      <c r="S2474" s="208" t="s">
        <v>36</v>
      </c>
      <c r="T2474" s="208" t="s">
        <v>65</v>
      </c>
      <c r="U2474" s="208" t="s">
        <v>66</v>
      </c>
      <c r="V2474" s="208" t="s">
        <v>99</v>
      </c>
      <c r="W2474" s="208" t="s">
        <v>51</v>
      </c>
      <c r="X2474" s="34">
        <v>415000</v>
      </c>
      <c r="Y2474" s="215" t="str">
        <f t="shared" si="481"/>
        <v>1.13</v>
      </c>
      <c r="Z2474" s="26">
        <f t="shared" si="493"/>
        <v>415000</v>
      </c>
      <c r="AA2474" s="208">
        <v>1.1299999999999999</v>
      </c>
      <c r="AB2474" s="35">
        <f t="shared" si="491"/>
        <v>415000</v>
      </c>
      <c r="AC2474" s="27">
        <f t="shared" si="484"/>
        <v>30212</v>
      </c>
      <c r="AD2474" s="212">
        <v>7.2800000000000004E-2</v>
      </c>
      <c r="AE2474" s="211">
        <f t="shared" si="485"/>
        <v>0</v>
      </c>
      <c r="AF2474" s="211" t="str">
        <f>IF(AND(COUNTIFS($J$18:J2474,J2474)=1,AE2474=1),1,"")</f>
        <v/>
      </c>
      <c r="AG2474" s="211">
        <f>IF(C2474="","",IF(AND(COUNTIFS($J$18:J2474,J2474)=1,C2474&lt;&gt;""),1,""))</f>
        <v>1</v>
      </c>
      <c r="AH2474" s="211">
        <f>IF(G2474="","",IF(AND(COUNTIFS($J$18:J2474,J2474)=1,G2474&lt;&gt;""),1,""))</f>
        <v>1</v>
      </c>
      <c r="AI2474" s="28">
        <f t="shared" si="486"/>
        <v>33543315.897345133</v>
      </c>
      <c r="AJ2474" s="28">
        <f t="shared" si="487"/>
        <v>4706169.325298408</v>
      </c>
      <c r="AK2474" s="29">
        <f t="shared" si="488"/>
        <v>0.14030125523967321</v>
      </c>
      <c r="AL2474" s="210"/>
      <c r="AM2474" s="210"/>
      <c r="AN2474" s="210"/>
      <c r="AO2474" s="210"/>
      <c r="AP2474" s="45" t="str">
        <f t="shared" si="489"/>
        <v>20233</v>
      </c>
      <c r="AQ2474" s="45" t="str">
        <f t="shared" si="490"/>
        <v>20233RMB</v>
      </c>
    </row>
    <row r="2475" spans="1:43" s="15" customFormat="1">
      <c r="A2475" s="208" t="s">
        <v>41</v>
      </c>
      <c r="B2475" s="209">
        <v>2023</v>
      </c>
      <c r="C2475" s="209">
        <v>2</v>
      </c>
      <c r="D2475" s="57" t="str">
        <f t="shared" si="492"/>
        <v>Q4</v>
      </c>
      <c r="E2475" s="208" t="s">
        <v>41</v>
      </c>
      <c r="F2475" s="209">
        <v>2023</v>
      </c>
      <c r="G2475" s="209">
        <v>3</v>
      </c>
      <c r="H2475" s="213"/>
      <c r="I2475" s="57" t="str">
        <f t="shared" si="482"/>
        <v>Q4</v>
      </c>
      <c r="J2475" s="204" t="s">
        <v>2363</v>
      </c>
      <c r="K2475" s="213" t="s">
        <v>2364</v>
      </c>
      <c r="L2475" s="210" t="s">
        <v>55</v>
      </c>
      <c r="M2475" s="208" t="s">
        <v>47</v>
      </c>
      <c r="N2475" s="208">
        <v>1</v>
      </c>
      <c r="O2475" s="208"/>
      <c r="P2475" s="57" t="str">
        <f t="shared" si="483"/>
        <v>MAIN UNIT</v>
      </c>
      <c r="Q2475" s="208" t="s">
        <v>48</v>
      </c>
      <c r="R2475" s="208" t="s">
        <v>49</v>
      </c>
      <c r="S2475" s="208" t="s">
        <v>36</v>
      </c>
      <c r="T2475" s="208" t="s">
        <v>65</v>
      </c>
      <c r="U2475" s="208" t="s">
        <v>66</v>
      </c>
      <c r="V2475" s="208" t="s">
        <v>109</v>
      </c>
      <c r="W2475" s="208" t="s">
        <v>51</v>
      </c>
      <c r="X2475" s="34">
        <v>400000</v>
      </c>
      <c r="Y2475" s="215" t="str">
        <f t="shared" ref="Y2475:Y2538" si="494">IF(W2475="RMB","1.13", "1")</f>
        <v>1.13</v>
      </c>
      <c r="Z2475" s="26">
        <f t="shared" si="493"/>
        <v>400000</v>
      </c>
      <c r="AA2475" s="208">
        <v>1.1299999999999999</v>
      </c>
      <c r="AB2475" s="35">
        <f t="shared" si="491"/>
        <v>400000</v>
      </c>
      <c r="AC2475" s="27">
        <f t="shared" si="484"/>
        <v>41360</v>
      </c>
      <c r="AD2475" s="212">
        <v>0.10340000000000001</v>
      </c>
      <c r="AE2475" s="211">
        <f t="shared" si="485"/>
        <v>0</v>
      </c>
      <c r="AF2475" s="211" t="str">
        <f>IF(AND(COUNTIFS($J$18:J2475,J2475)=1,AE2475=1),1,"")</f>
        <v/>
      </c>
      <c r="AG2475" s="211">
        <f>IF(C2475="","",IF(AND(COUNTIFS($J$18:J2475,J2475)=1,C2475&lt;&gt;""),1,""))</f>
        <v>1</v>
      </c>
      <c r="AH2475" s="211">
        <f>IF(G2475="","",IF(AND(COUNTIFS($J$18:J2475,J2475)=1,G2475&lt;&gt;""),1,""))</f>
        <v>1</v>
      </c>
      <c r="AI2475" s="28">
        <f t="shared" si="486"/>
        <v>33543315.897345133</v>
      </c>
      <c r="AJ2475" s="28">
        <f t="shared" si="487"/>
        <v>4706169.325298408</v>
      </c>
      <c r="AK2475" s="29">
        <f t="shared" si="488"/>
        <v>0.14030125523967321</v>
      </c>
      <c r="AL2475" s="210"/>
      <c r="AM2475" s="210"/>
      <c r="AN2475" s="210"/>
      <c r="AO2475" s="210"/>
      <c r="AP2475" s="45" t="str">
        <f t="shared" si="489"/>
        <v>20233</v>
      </c>
      <c r="AQ2475" s="45" t="str">
        <f t="shared" si="490"/>
        <v>20233RMB</v>
      </c>
    </row>
    <row r="2476" spans="1:43" s="15" customFormat="1">
      <c r="A2476" s="208" t="s">
        <v>41</v>
      </c>
      <c r="B2476" s="209">
        <v>2023</v>
      </c>
      <c r="C2476" s="209">
        <v>2</v>
      </c>
      <c r="D2476" s="57" t="str">
        <f t="shared" si="492"/>
        <v>Q4</v>
      </c>
      <c r="E2476" s="208" t="s">
        <v>41</v>
      </c>
      <c r="F2476" s="209">
        <v>2023</v>
      </c>
      <c r="G2476" s="209">
        <v>3</v>
      </c>
      <c r="H2476" s="213"/>
      <c r="I2476" s="57" t="str">
        <f t="shared" si="482"/>
        <v>Q4</v>
      </c>
      <c r="J2476" s="204" t="s">
        <v>2363</v>
      </c>
      <c r="K2476" s="213" t="s">
        <v>2364</v>
      </c>
      <c r="L2476" s="210" t="s">
        <v>79</v>
      </c>
      <c r="M2476" s="208" t="s">
        <v>47</v>
      </c>
      <c r="N2476" s="208">
        <v>1</v>
      </c>
      <c r="O2476" s="208"/>
      <c r="P2476" s="57" t="str">
        <f t="shared" si="483"/>
        <v>MAIN UNIT</v>
      </c>
      <c r="Q2476" s="208" t="s">
        <v>48</v>
      </c>
      <c r="R2476" s="208" t="s">
        <v>49</v>
      </c>
      <c r="S2476" s="208" t="s">
        <v>36</v>
      </c>
      <c r="T2476" s="208" t="s">
        <v>65</v>
      </c>
      <c r="U2476" s="208" t="s">
        <v>66</v>
      </c>
      <c r="V2476" s="208" t="s">
        <v>109</v>
      </c>
      <c r="W2476" s="208" t="s">
        <v>51</v>
      </c>
      <c r="X2476" s="34">
        <v>700000</v>
      </c>
      <c r="Y2476" s="215" t="str">
        <f t="shared" si="494"/>
        <v>1.13</v>
      </c>
      <c r="Z2476" s="26">
        <f t="shared" si="493"/>
        <v>700000</v>
      </c>
      <c r="AA2476" s="208">
        <v>1.1299999999999999</v>
      </c>
      <c r="AB2476" s="35">
        <f t="shared" si="491"/>
        <v>700000</v>
      </c>
      <c r="AC2476" s="27">
        <f t="shared" si="484"/>
        <v>72380</v>
      </c>
      <c r="AD2476" s="212">
        <v>0.10340000000000001</v>
      </c>
      <c r="AE2476" s="211">
        <f t="shared" si="485"/>
        <v>0</v>
      </c>
      <c r="AF2476" s="211" t="str">
        <f>IF(AND(COUNTIFS($J$18:J2476,J2476)=1,AE2476=1),1,"")</f>
        <v/>
      </c>
      <c r="AG2476" s="211" t="str">
        <f>IF(C2476="","",IF(AND(COUNTIFS($J$18:J2476,J2476)=1,C2476&lt;&gt;""),1,""))</f>
        <v/>
      </c>
      <c r="AH2476" s="211" t="str">
        <f>IF(G2476="","",IF(AND(COUNTIFS($J$18:J2476,J2476)=1,G2476&lt;&gt;""),1,""))</f>
        <v/>
      </c>
      <c r="AI2476" s="28">
        <f t="shared" si="486"/>
        <v>33543315.897345133</v>
      </c>
      <c r="AJ2476" s="28">
        <f t="shared" si="487"/>
        <v>4706169.325298408</v>
      </c>
      <c r="AK2476" s="29">
        <f t="shared" si="488"/>
        <v>0.14030125523967321</v>
      </c>
      <c r="AL2476" s="210"/>
      <c r="AM2476" s="210"/>
      <c r="AN2476" s="210"/>
      <c r="AO2476" s="210"/>
      <c r="AP2476" s="45" t="str">
        <f t="shared" si="489"/>
        <v>20233</v>
      </c>
      <c r="AQ2476" s="45" t="str">
        <f t="shared" si="490"/>
        <v>20233RMB</v>
      </c>
    </row>
    <row r="2477" spans="1:43" s="15" customFormat="1">
      <c r="A2477" s="208" t="s">
        <v>41</v>
      </c>
      <c r="B2477" s="209">
        <v>2023</v>
      </c>
      <c r="C2477" s="209">
        <v>2</v>
      </c>
      <c r="D2477" s="57" t="str">
        <f t="shared" si="492"/>
        <v>Q4</v>
      </c>
      <c r="E2477" s="208" t="s">
        <v>41</v>
      </c>
      <c r="F2477" s="209">
        <v>2023</v>
      </c>
      <c r="G2477" s="209">
        <v>3</v>
      </c>
      <c r="H2477" s="213"/>
      <c r="I2477" s="57" t="str">
        <f t="shared" si="482"/>
        <v>Q4</v>
      </c>
      <c r="J2477" s="204" t="s">
        <v>2365</v>
      </c>
      <c r="K2477" s="213" t="s">
        <v>1165</v>
      </c>
      <c r="L2477" s="210" t="s">
        <v>79</v>
      </c>
      <c r="M2477" s="208" t="s">
        <v>47</v>
      </c>
      <c r="N2477" s="208">
        <v>1</v>
      </c>
      <c r="O2477" s="208"/>
      <c r="P2477" s="57" t="str">
        <f t="shared" si="483"/>
        <v>MAIN UNIT</v>
      </c>
      <c r="Q2477" s="208" t="s">
        <v>48</v>
      </c>
      <c r="R2477" s="208" t="s">
        <v>49</v>
      </c>
      <c r="S2477" s="208" t="s">
        <v>36</v>
      </c>
      <c r="T2477" s="208" t="s">
        <v>65</v>
      </c>
      <c r="U2477" s="208" t="s">
        <v>66</v>
      </c>
      <c r="V2477" s="208" t="s">
        <v>1343</v>
      </c>
      <c r="W2477" s="208" t="s">
        <v>51</v>
      </c>
      <c r="X2477" s="34">
        <v>720000</v>
      </c>
      <c r="Y2477" s="215" t="str">
        <f t="shared" si="494"/>
        <v>1.13</v>
      </c>
      <c r="Z2477" s="26">
        <f t="shared" si="493"/>
        <v>720000</v>
      </c>
      <c r="AA2477" s="208">
        <v>1.1299999999999999</v>
      </c>
      <c r="AB2477" s="35">
        <f t="shared" si="491"/>
        <v>720000</v>
      </c>
      <c r="AC2477" s="27">
        <f t="shared" si="484"/>
        <v>131328</v>
      </c>
      <c r="AD2477" s="212">
        <v>0.18240000000000001</v>
      </c>
      <c r="AE2477" s="211">
        <f t="shared" si="485"/>
        <v>0</v>
      </c>
      <c r="AF2477" s="211" t="str">
        <f>IF(AND(COUNTIFS($J$18:J2477,J2477)=1,AE2477=1),1,"")</f>
        <v/>
      </c>
      <c r="AG2477" s="211">
        <f>IF(C2477="","",IF(AND(COUNTIFS($J$18:J2477,J2477)=1,C2477&lt;&gt;""),1,""))</f>
        <v>1</v>
      </c>
      <c r="AH2477" s="211">
        <f>IF(G2477="","",IF(AND(COUNTIFS($J$18:J2477,J2477)=1,G2477&lt;&gt;""),1,""))</f>
        <v>1</v>
      </c>
      <c r="AI2477" s="28">
        <f t="shared" si="486"/>
        <v>33543315.897345133</v>
      </c>
      <c r="AJ2477" s="28">
        <f t="shared" si="487"/>
        <v>4706169.325298408</v>
      </c>
      <c r="AK2477" s="29">
        <f t="shared" si="488"/>
        <v>0.14030125523967321</v>
      </c>
      <c r="AL2477" s="210"/>
      <c r="AM2477" s="210"/>
      <c r="AN2477" s="210"/>
      <c r="AO2477" s="210"/>
      <c r="AP2477" s="45" t="str">
        <f t="shared" si="489"/>
        <v>20233</v>
      </c>
      <c r="AQ2477" s="45" t="str">
        <f t="shared" si="490"/>
        <v>20233RMB</v>
      </c>
    </row>
    <row r="2478" spans="1:43" s="15" customFormat="1">
      <c r="A2478" s="208" t="s">
        <v>41</v>
      </c>
      <c r="B2478" s="209">
        <v>2023</v>
      </c>
      <c r="C2478" s="209">
        <v>2</v>
      </c>
      <c r="D2478" s="57" t="str">
        <f t="shared" si="492"/>
        <v>Q4</v>
      </c>
      <c r="E2478" s="208" t="s">
        <v>41</v>
      </c>
      <c r="F2478" s="209">
        <v>2023</v>
      </c>
      <c r="G2478" s="209">
        <v>3</v>
      </c>
      <c r="H2478" s="213"/>
      <c r="I2478" s="57" t="str">
        <f t="shared" si="482"/>
        <v>Q4</v>
      </c>
      <c r="J2478" s="204" t="s">
        <v>2365</v>
      </c>
      <c r="K2478" s="213" t="s">
        <v>1165</v>
      </c>
      <c r="L2478" s="210" t="s">
        <v>55</v>
      </c>
      <c r="M2478" s="208" t="s">
        <v>47</v>
      </c>
      <c r="N2478" s="208">
        <v>1</v>
      </c>
      <c r="O2478" s="208"/>
      <c r="P2478" s="57" t="str">
        <f t="shared" si="483"/>
        <v>MAIN UNIT</v>
      </c>
      <c r="Q2478" s="208" t="s">
        <v>48</v>
      </c>
      <c r="R2478" s="208" t="s">
        <v>49</v>
      </c>
      <c r="S2478" s="208" t="s">
        <v>36</v>
      </c>
      <c r="T2478" s="208" t="s">
        <v>65</v>
      </c>
      <c r="U2478" s="208" t="s">
        <v>66</v>
      </c>
      <c r="V2478" s="208" t="s">
        <v>1343</v>
      </c>
      <c r="W2478" s="208" t="s">
        <v>51</v>
      </c>
      <c r="X2478" s="34">
        <v>430000</v>
      </c>
      <c r="Y2478" s="215" t="str">
        <f t="shared" si="494"/>
        <v>1.13</v>
      </c>
      <c r="Z2478" s="26">
        <f t="shared" si="493"/>
        <v>430000</v>
      </c>
      <c r="AA2478" s="208">
        <v>1.1299999999999999</v>
      </c>
      <c r="AB2478" s="35">
        <f t="shared" si="491"/>
        <v>430000</v>
      </c>
      <c r="AC2478" s="27">
        <f t="shared" si="484"/>
        <v>78432</v>
      </c>
      <c r="AD2478" s="212">
        <v>0.18240000000000001</v>
      </c>
      <c r="AE2478" s="211">
        <f t="shared" si="485"/>
        <v>0</v>
      </c>
      <c r="AF2478" s="211" t="str">
        <f>IF(AND(COUNTIFS($J$18:J2478,J2478)=1,AE2478=1),1,"")</f>
        <v/>
      </c>
      <c r="AG2478" s="211" t="str">
        <f>IF(C2478="","",IF(AND(COUNTIFS($J$18:J2478,J2478)=1,C2478&lt;&gt;""),1,""))</f>
        <v/>
      </c>
      <c r="AH2478" s="211" t="str">
        <f>IF(G2478="","",IF(AND(COUNTIFS($J$18:J2478,J2478)=1,G2478&lt;&gt;""),1,""))</f>
        <v/>
      </c>
      <c r="AI2478" s="28">
        <f t="shared" si="486"/>
        <v>33543315.897345133</v>
      </c>
      <c r="AJ2478" s="28">
        <f t="shared" si="487"/>
        <v>4706169.325298408</v>
      </c>
      <c r="AK2478" s="29">
        <f t="shared" si="488"/>
        <v>0.14030125523967321</v>
      </c>
      <c r="AL2478" s="210"/>
      <c r="AM2478" s="210"/>
      <c r="AN2478" s="210"/>
      <c r="AO2478" s="210"/>
      <c r="AP2478" s="45" t="str">
        <f t="shared" si="489"/>
        <v>20233</v>
      </c>
      <c r="AQ2478" s="45" t="str">
        <f t="shared" si="490"/>
        <v>20233RMB</v>
      </c>
    </row>
    <row r="2479" spans="1:43" s="15" customFormat="1">
      <c r="A2479" s="208" t="s">
        <v>41</v>
      </c>
      <c r="B2479" s="209">
        <v>2023</v>
      </c>
      <c r="C2479" s="209">
        <v>2</v>
      </c>
      <c r="D2479" s="57" t="str">
        <f t="shared" si="492"/>
        <v>Q4</v>
      </c>
      <c r="E2479" s="208" t="s">
        <v>41</v>
      </c>
      <c r="F2479" s="209">
        <v>2023</v>
      </c>
      <c r="G2479" s="209">
        <v>3</v>
      </c>
      <c r="H2479" s="213"/>
      <c r="I2479" s="57" t="str">
        <f t="shared" si="482"/>
        <v>Q4</v>
      </c>
      <c r="J2479" s="204" t="s">
        <v>2366</v>
      </c>
      <c r="K2479" s="213" t="s">
        <v>2367</v>
      </c>
      <c r="L2479" s="210" t="s">
        <v>55</v>
      </c>
      <c r="M2479" s="208" t="s">
        <v>47</v>
      </c>
      <c r="N2479" s="208">
        <v>1</v>
      </c>
      <c r="O2479" s="208"/>
      <c r="P2479" s="57" t="str">
        <f t="shared" si="483"/>
        <v>MAIN UNIT</v>
      </c>
      <c r="Q2479" s="208" t="s">
        <v>48</v>
      </c>
      <c r="R2479" s="208" t="s">
        <v>49</v>
      </c>
      <c r="S2479" s="208" t="s">
        <v>36</v>
      </c>
      <c r="T2479" s="208" t="s">
        <v>65</v>
      </c>
      <c r="U2479" s="208" t="s">
        <v>66</v>
      </c>
      <c r="V2479" s="208" t="s">
        <v>114</v>
      </c>
      <c r="W2479" s="208" t="s">
        <v>51</v>
      </c>
      <c r="X2479" s="34">
        <v>520000</v>
      </c>
      <c r="Y2479" s="215" t="str">
        <f t="shared" si="494"/>
        <v>1.13</v>
      </c>
      <c r="Z2479" s="26">
        <f t="shared" si="493"/>
        <v>520000</v>
      </c>
      <c r="AA2479" s="208">
        <v>1.1299999999999999</v>
      </c>
      <c r="AB2479" s="35">
        <f t="shared" si="491"/>
        <v>520000</v>
      </c>
      <c r="AC2479" s="27">
        <f t="shared" si="484"/>
        <v>71240</v>
      </c>
      <c r="AD2479" s="212">
        <v>0.13700000000000001</v>
      </c>
      <c r="AE2479" s="211">
        <f t="shared" si="485"/>
        <v>0</v>
      </c>
      <c r="AF2479" s="211" t="str">
        <f>IF(AND(COUNTIFS($J$18:J2479,J2479)=1,AE2479=1),1,"")</f>
        <v/>
      </c>
      <c r="AG2479" s="211">
        <f>IF(C2479="","",IF(AND(COUNTIFS($J$18:J2479,J2479)=1,C2479&lt;&gt;""),1,""))</f>
        <v>1</v>
      </c>
      <c r="AH2479" s="211">
        <f>IF(G2479="","",IF(AND(COUNTIFS($J$18:J2479,J2479)=1,G2479&lt;&gt;""),1,""))</f>
        <v>1</v>
      </c>
      <c r="AI2479" s="28">
        <f t="shared" si="486"/>
        <v>33543315.897345133</v>
      </c>
      <c r="AJ2479" s="28">
        <f t="shared" si="487"/>
        <v>4706169.325298408</v>
      </c>
      <c r="AK2479" s="29">
        <f t="shared" si="488"/>
        <v>0.14030125523967321</v>
      </c>
      <c r="AL2479" s="210"/>
      <c r="AM2479" s="210"/>
      <c r="AN2479" s="210"/>
      <c r="AO2479" s="210"/>
      <c r="AP2479" s="45" t="str">
        <f t="shared" si="489"/>
        <v>20233</v>
      </c>
      <c r="AQ2479" s="45" t="str">
        <f t="shared" si="490"/>
        <v>20233RMB</v>
      </c>
    </row>
    <row r="2480" spans="1:43" s="15" customFormat="1">
      <c r="A2480" s="208" t="s">
        <v>41</v>
      </c>
      <c r="B2480" s="209">
        <v>2023</v>
      </c>
      <c r="C2480" s="209">
        <v>2</v>
      </c>
      <c r="D2480" s="57" t="str">
        <f t="shared" si="492"/>
        <v>Q4</v>
      </c>
      <c r="E2480" s="208" t="s">
        <v>41</v>
      </c>
      <c r="F2480" s="209">
        <v>2023</v>
      </c>
      <c r="G2480" s="209">
        <v>3</v>
      </c>
      <c r="H2480" s="213"/>
      <c r="I2480" s="57" t="str">
        <f t="shared" si="482"/>
        <v>Q4</v>
      </c>
      <c r="J2480" s="204" t="s">
        <v>2368</v>
      </c>
      <c r="K2480" s="213" t="s">
        <v>2369</v>
      </c>
      <c r="L2480" s="210" t="s">
        <v>79</v>
      </c>
      <c r="M2480" s="208" t="s">
        <v>47</v>
      </c>
      <c r="N2480" s="208">
        <v>1</v>
      </c>
      <c r="O2480" s="208"/>
      <c r="P2480" s="57" t="str">
        <f t="shared" si="483"/>
        <v>MAIN UNIT</v>
      </c>
      <c r="Q2480" s="208" t="s">
        <v>48</v>
      </c>
      <c r="R2480" s="208" t="s">
        <v>49</v>
      </c>
      <c r="S2480" s="208" t="s">
        <v>36</v>
      </c>
      <c r="T2480" s="208" t="s">
        <v>65</v>
      </c>
      <c r="U2480" s="208" t="s">
        <v>66</v>
      </c>
      <c r="V2480" s="208" t="s">
        <v>290</v>
      </c>
      <c r="W2480" s="208" t="s">
        <v>51</v>
      </c>
      <c r="X2480" s="34">
        <v>700000</v>
      </c>
      <c r="Y2480" s="215" t="str">
        <f t="shared" si="494"/>
        <v>1.13</v>
      </c>
      <c r="Z2480" s="26">
        <f t="shared" si="493"/>
        <v>700000</v>
      </c>
      <c r="AA2480" s="208">
        <v>1.1299999999999999</v>
      </c>
      <c r="AB2480" s="35">
        <f t="shared" si="491"/>
        <v>700000</v>
      </c>
      <c r="AC2480" s="27">
        <f t="shared" si="484"/>
        <v>107590</v>
      </c>
      <c r="AD2480" s="212">
        <v>0.1537</v>
      </c>
      <c r="AE2480" s="211">
        <f t="shared" si="485"/>
        <v>0</v>
      </c>
      <c r="AF2480" s="211" t="str">
        <f>IF(AND(COUNTIFS($J$18:J2480,J2480)=1,AE2480=1),1,"")</f>
        <v/>
      </c>
      <c r="AG2480" s="211">
        <f>IF(C2480="","",IF(AND(COUNTIFS($J$18:J2480,J2480)=1,C2480&lt;&gt;""),1,""))</f>
        <v>1</v>
      </c>
      <c r="AH2480" s="211">
        <f>IF(G2480="","",IF(AND(COUNTIFS($J$18:J2480,J2480)=1,G2480&lt;&gt;""),1,""))</f>
        <v>1</v>
      </c>
      <c r="AI2480" s="28">
        <f t="shared" si="486"/>
        <v>33543315.897345133</v>
      </c>
      <c r="AJ2480" s="28">
        <f t="shared" si="487"/>
        <v>4706169.325298408</v>
      </c>
      <c r="AK2480" s="29">
        <f t="shared" si="488"/>
        <v>0.14030125523967321</v>
      </c>
      <c r="AL2480" s="210"/>
      <c r="AM2480" s="210"/>
      <c r="AN2480" s="210"/>
      <c r="AO2480" s="210"/>
      <c r="AP2480" s="45" t="str">
        <f t="shared" si="489"/>
        <v>20233</v>
      </c>
      <c r="AQ2480" s="45" t="str">
        <f t="shared" si="490"/>
        <v>20233RMB</v>
      </c>
    </row>
    <row r="2481" spans="1:43" s="15" customFormat="1">
      <c r="A2481" s="208" t="s">
        <v>41</v>
      </c>
      <c r="B2481" s="209">
        <v>2023</v>
      </c>
      <c r="C2481" s="209">
        <v>3</v>
      </c>
      <c r="D2481" s="57" t="str">
        <f t="shared" si="492"/>
        <v>Q4</v>
      </c>
      <c r="E2481" s="208" t="s">
        <v>41</v>
      </c>
      <c r="F2481" s="209">
        <v>2023</v>
      </c>
      <c r="G2481" s="209">
        <v>3</v>
      </c>
      <c r="H2481" s="213"/>
      <c r="I2481" s="57" t="str">
        <f t="shared" si="482"/>
        <v>Q4</v>
      </c>
      <c r="J2481" s="204" t="s">
        <v>2370</v>
      </c>
      <c r="K2481" s="213" t="s">
        <v>1824</v>
      </c>
      <c r="L2481" s="210" t="s">
        <v>55</v>
      </c>
      <c r="M2481" s="208" t="s">
        <v>47</v>
      </c>
      <c r="N2481" s="208">
        <v>1</v>
      </c>
      <c r="O2481" s="208"/>
      <c r="P2481" s="57" t="str">
        <f t="shared" si="483"/>
        <v>MAIN UNIT</v>
      </c>
      <c r="Q2481" s="208" t="s">
        <v>48</v>
      </c>
      <c r="R2481" s="208" t="s">
        <v>49</v>
      </c>
      <c r="S2481" s="208" t="s">
        <v>36</v>
      </c>
      <c r="T2481" s="208" t="s">
        <v>65</v>
      </c>
      <c r="U2481" s="208" t="s">
        <v>66</v>
      </c>
      <c r="V2481" s="208" t="s">
        <v>109</v>
      </c>
      <c r="W2481" s="208" t="s">
        <v>51</v>
      </c>
      <c r="X2481" s="34">
        <v>430000</v>
      </c>
      <c r="Y2481" s="215" t="str">
        <f t="shared" si="494"/>
        <v>1.13</v>
      </c>
      <c r="Z2481" s="26">
        <f t="shared" si="493"/>
        <v>430000</v>
      </c>
      <c r="AA2481" s="208">
        <v>1.1299999999999999</v>
      </c>
      <c r="AB2481" s="35">
        <f t="shared" si="491"/>
        <v>430000</v>
      </c>
      <c r="AC2481" s="27">
        <f t="shared" si="484"/>
        <v>60243</v>
      </c>
      <c r="AD2481" s="212">
        <v>0.1401</v>
      </c>
      <c r="AE2481" s="211">
        <f t="shared" si="485"/>
        <v>0</v>
      </c>
      <c r="AF2481" s="211" t="str">
        <f>IF(AND(COUNTIFS($J$18:J2481,J2481)=1,AE2481=1),1,"")</f>
        <v/>
      </c>
      <c r="AG2481" s="211">
        <f>IF(C2481="","",IF(AND(COUNTIFS($J$18:J2481,J2481)=1,C2481&lt;&gt;""),1,""))</f>
        <v>1</v>
      </c>
      <c r="AH2481" s="211">
        <f>IF(G2481="","",IF(AND(COUNTIFS($J$18:J2481,J2481)=1,G2481&lt;&gt;""),1,""))</f>
        <v>1</v>
      </c>
      <c r="AI2481" s="28">
        <f t="shared" si="486"/>
        <v>33543315.897345133</v>
      </c>
      <c r="AJ2481" s="28">
        <f t="shared" si="487"/>
        <v>4706169.325298408</v>
      </c>
      <c r="AK2481" s="29">
        <f t="shared" si="488"/>
        <v>0.14030125523967321</v>
      </c>
      <c r="AL2481" s="210"/>
      <c r="AM2481" s="210"/>
      <c r="AN2481" s="210"/>
      <c r="AO2481" s="210"/>
      <c r="AP2481" s="45" t="str">
        <f t="shared" si="489"/>
        <v>20233</v>
      </c>
      <c r="AQ2481" s="45" t="str">
        <f t="shared" si="490"/>
        <v>20233RMB</v>
      </c>
    </row>
    <row r="2482" spans="1:43" s="15" customFormat="1">
      <c r="A2482" s="208" t="s">
        <v>41</v>
      </c>
      <c r="B2482" s="209">
        <v>2023</v>
      </c>
      <c r="C2482" s="209">
        <v>3</v>
      </c>
      <c r="D2482" s="57" t="str">
        <f t="shared" si="492"/>
        <v>Q4</v>
      </c>
      <c r="E2482" s="208" t="s">
        <v>41</v>
      </c>
      <c r="F2482" s="209">
        <v>2023</v>
      </c>
      <c r="G2482" s="209">
        <v>3</v>
      </c>
      <c r="H2482" s="213"/>
      <c r="I2482" s="57" t="str">
        <f t="shared" si="482"/>
        <v>Q4</v>
      </c>
      <c r="J2482" s="204" t="s">
        <v>2370</v>
      </c>
      <c r="K2482" s="213" t="s">
        <v>1824</v>
      </c>
      <c r="L2482" s="210" t="s">
        <v>55</v>
      </c>
      <c r="M2482" s="208" t="s">
        <v>47</v>
      </c>
      <c r="N2482" s="208">
        <v>1</v>
      </c>
      <c r="O2482" s="208"/>
      <c r="P2482" s="57" t="str">
        <f t="shared" si="483"/>
        <v>MAIN UNIT</v>
      </c>
      <c r="Q2482" s="208" t="s">
        <v>48</v>
      </c>
      <c r="R2482" s="208" t="s">
        <v>49</v>
      </c>
      <c r="S2482" s="208" t="s">
        <v>36</v>
      </c>
      <c r="T2482" s="208" t="s">
        <v>65</v>
      </c>
      <c r="U2482" s="208" t="s">
        <v>66</v>
      </c>
      <c r="V2482" s="208" t="s">
        <v>109</v>
      </c>
      <c r="W2482" s="208" t="s">
        <v>51</v>
      </c>
      <c r="X2482" s="34">
        <v>430000</v>
      </c>
      <c r="Y2482" s="215" t="str">
        <f t="shared" si="494"/>
        <v>1.13</v>
      </c>
      <c r="Z2482" s="26">
        <f t="shared" si="493"/>
        <v>430000</v>
      </c>
      <c r="AA2482" s="208">
        <v>1.1299999999999999</v>
      </c>
      <c r="AB2482" s="35">
        <f t="shared" si="491"/>
        <v>430000</v>
      </c>
      <c r="AC2482" s="27">
        <f t="shared" si="484"/>
        <v>60243</v>
      </c>
      <c r="AD2482" s="212">
        <v>0.1401</v>
      </c>
      <c r="AE2482" s="211">
        <f t="shared" si="485"/>
        <v>0</v>
      </c>
      <c r="AF2482" s="211" t="str">
        <f>IF(AND(COUNTIFS($J$18:J2482,J2482)=1,AE2482=1),1,"")</f>
        <v/>
      </c>
      <c r="AG2482" s="211" t="str">
        <f>IF(C2482="","",IF(AND(COUNTIFS($J$18:J2482,J2482)=1,C2482&lt;&gt;""),1,""))</f>
        <v/>
      </c>
      <c r="AH2482" s="211" t="str">
        <f>IF(G2482="","",IF(AND(COUNTIFS($J$18:J2482,J2482)=1,G2482&lt;&gt;""),1,""))</f>
        <v/>
      </c>
      <c r="AI2482" s="28">
        <f t="shared" si="486"/>
        <v>33543315.897345133</v>
      </c>
      <c r="AJ2482" s="28">
        <f t="shared" si="487"/>
        <v>4706169.325298408</v>
      </c>
      <c r="AK2482" s="29">
        <f t="shared" si="488"/>
        <v>0.14030125523967321</v>
      </c>
      <c r="AL2482" s="210"/>
      <c r="AM2482" s="210"/>
      <c r="AN2482" s="210"/>
      <c r="AO2482" s="210"/>
      <c r="AP2482" s="45" t="str">
        <f t="shared" si="489"/>
        <v>20233</v>
      </c>
      <c r="AQ2482" s="45" t="str">
        <f t="shared" si="490"/>
        <v>20233RMB</v>
      </c>
    </row>
    <row r="2483" spans="1:43" s="15" customFormat="1">
      <c r="A2483" s="208" t="s">
        <v>41</v>
      </c>
      <c r="B2483" s="209">
        <v>2023</v>
      </c>
      <c r="C2483" s="209">
        <v>3</v>
      </c>
      <c r="D2483" s="57" t="str">
        <f t="shared" si="492"/>
        <v>Q4</v>
      </c>
      <c r="E2483" s="208" t="s">
        <v>41</v>
      </c>
      <c r="F2483" s="209">
        <v>2023</v>
      </c>
      <c r="G2483" s="209">
        <v>3</v>
      </c>
      <c r="H2483" s="213"/>
      <c r="I2483" s="57" t="str">
        <f t="shared" si="482"/>
        <v>Q4</v>
      </c>
      <c r="J2483" s="204" t="s">
        <v>2371</v>
      </c>
      <c r="K2483" s="213" t="s">
        <v>2372</v>
      </c>
      <c r="L2483" s="210" t="s">
        <v>79</v>
      </c>
      <c r="M2483" s="208" t="s">
        <v>47</v>
      </c>
      <c r="N2483" s="208">
        <v>1</v>
      </c>
      <c r="O2483" s="208"/>
      <c r="P2483" s="57" t="str">
        <f t="shared" si="483"/>
        <v>MAIN UNIT</v>
      </c>
      <c r="Q2483" s="208" t="s">
        <v>56</v>
      </c>
      <c r="R2483" s="208" t="s">
        <v>49</v>
      </c>
      <c r="S2483" s="208" t="s">
        <v>36</v>
      </c>
      <c r="T2483" s="208" t="s">
        <v>65</v>
      </c>
      <c r="U2483" s="208" t="s">
        <v>66</v>
      </c>
      <c r="V2483" s="208" t="s">
        <v>99</v>
      </c>
      <c r="W2483" s="208" t="s">
        <v>51</v>
      </c>
      <c r="X2483" s="34">
        <v>900000</v>
      </c>
      <c r="Y2483" s="215" t="str">
        <f t="shared" si="494"/>
        <v>1.13</v>
      </c>
      <c r="Z2483" s="26">
        <f t="shared" si="493"/>
        <v>900000</v>
      </c>
      <c r="AA2483" s="208">
        <v>1.1299999999999999</v>
      </c>
      <c r="AB2483" s="35">
        <f t="shared" si="491"/>
        <v>900000</v>
      </c>
      <c r="AC2483" s="27">
        <f t="shared" si="484"/>
        <v>153090</v>
      </c>
      <c r="AD2483" s="212">
        <v>0.1701</v>
      </c>
      <c r="AE2483" s="211">
        <f t="shared" si="485"/>
        <v>1</v>
      </c>
      <c r="AF2483" s="211">
        <f>IF(AND(COUNTIFS($J$18:J2483,J2483)=1,AE2483=1),1,"")</f>
        <v>1</v>
      </c>
      <c r="AG2483" s="211">
        <f>IF(C2483="","",IF(AND(COUNTIFS($J$18:J2483,J2483)=1,C2483&lt;&gt;""),1,""))</f>
        <v>1</v>
      </c>
      <c r="AH2483" s="211">
        <f>IF(G2483="","",IF(AND(COUNTIFS($J$18:J2483,J2483)=1,G2483&lt;&gt;""),1,""))</f>
        <v>1</v>
      </c>
      <c r="AI2483" s="28">
        <f t="shared" si="486"/>
        <v>33543315.897345133</v>
      </c>
      <c r="AJ2483" s="28">
        <f t="shared" si="487"/>
        <v>4706169.325298408</v>
      </c>
      <c r="AK2483" s="29">
        <f t="shared" si="488"/>
        <v>0.14030125523967321</v>
      </c>
      <c r="AL2483" s="210"/>
      <c r="AM2483" s="210"/>
      <c r="AN2483" s="210"/>
      <c r="AO2483" s="210"/>
      <c r="AP2483" s="45" t="str">
        <f t="shared" si="489"/>
        <v>20233</v>
      </c>
      <c r="AQ2483" s="45" t="str">
        <f t="shared" si="490"/>
        <v>20233RMB</v>
      </c>
    </row>
    <row r="2484" spans="1:43" s="15" customFormat="1">
      <c r="A2484" s="208" t="s">
        <v>41</v>
      </c>
      <c r="B2484" s="209">
        <v>2023</v>
      </c>
      <c r="C2484" s="209">
        <v>3</v>
      </c>
      <c r="D2484" s="57" t="str">
        <f t="shared" si="492"/>
        <v>Q4</v>
      </c>
      <c r="E2484" s="208" t="s">
        <v>41</v>
      </c>
      <c r="F2484" s="209">
        <v>2023</v>
      </c>
      <c r="G2484" s="209">
        <v>3</v>
      </c>
      <c r="H2484" s="213"/>
      <c r="I2484" s="57" t="str">
        <f t="shared" si="482"/>
        <v>Q4</v>
      </c>
      <c r="J2484" s="204" t="s">
        <v>2371</v>
      </c>
      <c r="K2484" s="213" t="s">
        <v>2372</v>
      </c>
      <c r="L2484" s="210" t="s">
        <v>55</v>
      </c>
      <c r="M2484" s="208" t="s">
        <v>47</v>
      </c>
      <c r="N2484" s="208">
        <v>1</v>
      </c>
      <c r="O2484" s="208"/>
      <c r="P2484" s="57" t="str">
        <f t="shared" si="483"/>
        <v>MAIN UNIT</v>
      </c>
      <c r="Q2484" s="208" t="s">
        <v>56</v>
      </c>
      <c r="R2484" s="208" t="s">
        <v>49</v>
      </c>
      <c r="S2484" s="208" t="s">
        <v>36</v>
      </c>
      <c r="T2484" s="208" t="s">
        <v>65</v>
      </c>
      <c r="U2484" s="208" t="s">
        <v>66</v>
      </c>
      <c r="V2484" s="208" t="s">
        <v>99</v>
      </c>
      <c r="W2484" s="208" t="s">
        <v>51</v>
      </c>
      <c r="X2484" s="34">
        <v>690000</v>
      </c>
      <c r="Y2484" s="215" t="str">
        <f t="shared" si="494"/>
        <v>1.13</v>
      </c>
      <c r="Z2484" s="26">
        <f t="shared" si="493"/>
        <v>690000</v>
      </c>
      <c r="AA2484" s="208">
        <v>1.135</v>
      </c>
      <c r="AB2484" s="35">
        <f t="shared" si="491"/>
        <v>693053.09734513285</v>
      </c>
      <c r="AC2484" s="27">
        <f t="shared" si="484"/>
        <v>117888.33185840709</v>
      </c>
      <c r="AD2484" s="212">
        <v>0.1701</v>
      </c>
      <c r="AE2484" s="211">
        <f t="shared" si="485"/>
        <v>1</v>
      </c>
      <c r="AF2484" s="211" t="str">
        <f>IF(AND(COUNTIFS($J$18:J2484,J2484)=1,AE2484=1),1,"")</f>
        <v/>
      </c>
      <c r="AG2484" s="211" t="str">
        <f>IF(C2484="","",IF(AND(COUNTIFS($J$18:J2484,J2484)=1,C2484&lt;&gt;""),1,""))</f>
        <v/>
      </c>
      <c r="AH2484" s="211" t="str">
        <f>IF(G2484="","",IF(AND(COUNTIFS($J$18:J2484,J2484)=1,G2484&lt;&gt;""),1,""))</f>
        <v/>
      </c>
      <c r="AI2484" s="28">
        <f t="shared" si="486"/>
        <v>33543315.897345133</v>
      </c>
      <c r="AJ2484" s="28">
        <f t="shared" si="487"/>
        <v>4706169.325298408</v>
      </c>
      <c r="AK2484" s="29">
        <f t="shared" si="488"/>
        <v>0.14030125523967321</v>
      </c>
      <c r="AL2484" s="210"/>
      <c r="AM2484" s="210"/>
      <c r="AN2484" s="210"/>
      <c r="AO2484" s="210"/>
      <c r="AP2484" s="45" t="str">
        <f t="shared" si="489"/>
        <v>20233</v>
      </c>
      <c r="AQ2484" s="45" t="str">
        <f t="shared" si="490"/>
        <v>20233RMB</v>
      </c>
    </row>
    <row r="2485" spans="1:43" s="15" customFormat="1">
      <c r="A2485" s="208" t="s">
        <v>41</v>
      </c>
      <c r="B2485" s="209">
        <v>2023</v>
      </c>
      <c r="C2485" s="209">
        <v>2</v>
      </c>
      <c r="D2485" s="57" t="str">
        <f t="shared" si="492"/>
        <v>Q4</v>
      </c>
      <c r="E2485" s="208" t="s">
        <v>41</v>
      </c>
      <c r="F2485" s="209">
        <v>2023</v>
      </c>
      <c r="G2485" s="209">
        <v>3</v>
      </c>
      <c r="H2485" s="213"/>
      <c r="I2485" s="57" t="str">
        <f t="shared" si="482"/>
        <v>Q4</v>
      </c>
      <c r="J2485" s="204" t="s">
        <v>2373</v>
      </c>
      <c r="K2485" s="213" t="s">
        <v>1771</v>
      </c>
      <c r="L2485" s="210" t="s">
        <v>79</v>
      </c>
      <c r="M2485" s="208" t="s">
        <v>47</v>
      </c>
      <c r="N2485" s="208">
        <v>1</v>
      </c>
      <c r="O2485" s="208"/>
      <c r="P2485" s="57" t="str">
        <f t="shared" si="483"/>
        <v>MAIN UNIT</v>
      </c>
      <c r="Q2485" s="208" t="s">
        <v>48</v>
      </c>
      <c r="R2485" s="208" t="s">
        <v>49</v>
      </c>
      <c r="S2485" s="208" t="s">
        <v>39</v>
      </c>
      <c r="T2485" s="208" t="s">
        <v>1595</v>
      </c>
      <c r="U2485" s="208" t="s">
        <v>163</v>
      </c>
      <c r="V2485" s="208" t="s">
        <v>164</v>
      </c>
      <c r="W2485" s="208" t="s">
        <v>51</v>
      </c>
      <c r="X2485" s="34">
        <v>680000</v>
      </c>
      <c r="Y2485" s="215" t="str">
        <f t="shared" si="494"/>
        <v>1.13</v>
      </c>
      <c r="Z2485" s="26">
        <f t="shared" si="493"/>
        <v>680000</v>
      </c>
      <c r="AA2485" s="208">
        <v>1.1299999999999999</v>
      </c>
      <c r="AB2485" s="35">
        <f t="shared" si="491"/>
        <v>680000</v>
      </c>
      <c r="AC2485" s="27">
        <f t="shared" si="484"/>
        <v>93568</v>
      </c>
      <c r="AD2485" s="212">
        <v>0.1376</v>
      </c>
      <c r="AE2485" s="211">
        <f t="shared" si="485"/>
        <v>0</v>
      </c>
      <c r="AF2485" s="211" t="str">
        <f>IF(AND(COUNTIFS($J$18:J2485,J2485)=1,AE2485=1),1,"")</f>
        <v/>
      </c>
      <c r="AG2485" s="211">
        <f>IF(C2485="","",IF(AND(COUNTIFS($J$18:J2485,J2485)=1,C2485&lt;&gt;""),1,""))</f>
        <v>1</v>
      </c>
      <c r="AH2485" s="211">
        <f>IF(G2485="","",IF(AND(COUNTIFS($J$18:J2485,J2485)=1,G2485&lt;&gt;""),1,""))</f>
        <v>1</v>
      </c>
      <c r="AI2485" s="28">
        <f t="shared" si="486"/>
        <v>33543315.897345133</v>
      </c>
      <c r="AJ2485" s="28">
        <f t="shared" si="487"/>
        <v>4706169.325298408</v>
      </c>
      <c r="AK2485" s="29">
        <f t="shared" si="488"/>
        <v>0.14030125523967321</v>
      </c>
      <c r="AL2485" s="210"/>
      <c r="AM2485" s="210"/>
      <c r="AN2485" s="210"/>
      <c r="AO2485" s="210"/>
      <c r="AP2485" s="45" t="str">
        <f t="shared" si="489"/>
        <v>20233</v>
      </c>
      <c r="AQ2485" s="45" t="str">
        <f t="shared" si="490"/>
        <v>20233RMB</v>
      </c>
    </row>
    <row r="2486" spans="1:43" s="15" customFormat="1">
      <c r="A2486" s="208" t="s">
        <v>41</v>
      </c>
      <c r="B2486" s="209">
        <v>2023</v>
      </c>
      <c r="C2486" s="209">
        <v>2</v>
      </c>
      <c r="D2486" s="57" t="str">
        <f t="shared" si="492"/>
        <v>Q4</v>
      </c>
      <c r="E2486" s="208" t="s">
        <v>41</v>
      </c>
      <c r="F2486" s="209">
        <v>2023</v>
      </c>
      <c r="G2486" s="209">
        <v>3</v>
      </c>
      <c r="H2486" s="213"/>
      <c r="I2486" s="57" t="str">
        <f t="shared" si="482"/>
        <v>Q4</v>
      </c>
      <c r="J2486" s="204" t="s">
        <v>2374</v>
      </c>
      <c r="K2486" s="213" t="s">
        <v>2186</v>
      </c>
      <c r="L2486" s="210" t="s">
        <v>55</v>
      </c>
      <c r="M2486" s="208" t="s">
        <v>47</v>
      </c>
      <c r="N2486" s="208">
        <v>1</v>
      </c>
      <c r="O2486" s="208"/>
      <c r="P2486" s="57" t="str">
        <f t="shared" si="483"/>
        <v>MAIN UNIT</v>
      </c>
      <c r="Q2486" s="208" t="s">
        <v>48</v>
      </c>
      <c r="R2486" s="208" t="s">
        <v>49</v>
      </c>
      <c r="S2486" s="208" t="s">
        <v>37</v>
      </c>
      <c r="T2486" s="208" t="s">
        <v>155</v>
      </c>
      <c r="U2486" s="208" t="s">
        <v>76</v>
      </c>
      <c r="V2486" s="208" t="s">
        <v>71</v>
      </c>
      <c r="W2486" s="208" t="s">
        <v>51</v>
      </c>
      <c r="X2486" s="34">
        <v>550000</v>
      </c>
      <c r="Y2486" s="215" t="str">
        <f t="shared" si="494"/>
        <v>1.13</v>
      </c>
      <c r="Z2486" s="26">
        <f t="shared" si="493"/>
        <v>550000</v>
      </c>
      <c r="AA2486" s="208">
        <v>1.1299999999999999</v>
      </c>
      <c r="AB2486" s="35">
        <f t="shared" si="491"/>
        <v>550000</v>
      </c>
      <c r="AC2486" s="27">
        <f t="shared" si="484"/>
        <v>68145</v>
      </c>
      <c r="AD2486" s="212">
        <v>0.1239</v>
      </c>
      <c r="AE2486" s="211">
        <f t="shared" si="485"/>
        <v>0</v>
      </c>
      <c r="AF2486" s="211" t="str">
        <f>IF(AND(COUNTIFS($J$18:J2486,J2486)=1,AE2486=1),1,"")</f>
        <v/>
      </c>
      <c r="AG2486" s="211">
        <f>IF(C2486="","",IF(AND(COUNTIFS($J$18:J2486,J2486)=1,C2486&lt;&gt;""),1,""))</f>
        <v>1</v>
      </c>
      <c r="AH2486" s="211">
        <f>IF(G2486="","",IF(AND(COUNTIFS($J$18:J2486,J2486)=1,G2486&lt;&gt;""),1,""))</f>
        <v>1</v>
      </c>
      <c r="AI2486" s="28">
        <f t="shared" si="486"/>
        <v>33543315.897345133</v>
      </c>
      <c r="AJ2486" s="28">
        <f t="shared" si="487"/>
        <v>4706169.325298408</v>
      </c>
      <c r="AK2486" s="29">
        <f t="shared" si="488"/>
        <v>0.14030125523967321</v>
      </c>
      <c r="AL2486" s="210"/>
      <c r="AM2486" s="210"/>
      <c r="AN2486" s="210"/>
      <c r="AO2486" s="210"/>
      <c r="AP2486" s="45" t="str">
        <f t="shared" si="489"/>
        <v>20233</v>
      </c>
      <c r="AQ2486" s="45" t="str">
        <f t="shared" si="490"/>
        <v>20233RMB</v>
      </c>
    </row>
    <row r="2487" spans="1:43" s="15" customFormat="1">
      <c r="A2487" s="208" t="s">
        <v>41</v>
      </c>
      <c r="B2487" s="209">
        <v>2023</v>
      </c>
      <c r="C2487" s="209">
        <v>2</v>
      </c>
      <c r="D2487" s="57" t="str">
        <f t="shared" si="492"/>
        <v>Q4</v>
      </c>
      <c r="E2487" s="208" t="s">
        <v>41</v>
      </c>
      <c r="F2487" s="209">
        <v>2023</v>
      </c>
      <c r="G2487" s="209">
        <v>3</v>
      </c>
      <c r="H2487" s="213"/>
      <c r="I2487" s="57" t="str">
        <f t="shared" si="482"/>
        <v>Q4</v>
      </c>
      <c r="J2487" s="204" t="s">
        <v>2374</v>
      </c>
      <c r="K2487" s="213" t="s">
        <v>2186</v>
      </c>
      <c r="L2487" s="210" t="s">
        <v>79</v>
      </c>
      <c r="M2487" s="208" t="s">
        <v>47</v>
      </c>
      <c r="N2487" s="208">
        <v>1</v>
      </c>
      <c r="O2487" s="208"/>
      <c r="P2487" s="57" t="str">
        <f t="shared" si="483"/>
        <v>MAIN UNIT</v>
      </c>
      <c r="Q2487" s="208" t="s">
        <v>48</v>
      </c>
      <c r="R2487" s="208" t="s">
        <v>49</v>
      </c>
      <c r="S2487" s="208" t="s">
        <v>37</v>
      </c>
      <c r="T2487" s="208" t="s">
        <v>155</v>
      </c>
      <c r="U2487" s="208" t="s">
        <v>76</v>
      </c>
      <c r="V2487" s="208" t="s">
        <v>71</v>
      </c>
      <c r="W2487" s="208" t="s">
        <v>51</v>
      </c>
      <c r="X2487" s="34">
        <v>800000</v>
      </c>
      <c r="Y2487" s="215" t="str">
        <f t="shared" si="494"/>
        <v>1.13</v>
      </c>
      <c r="Z2487" s="26">
        <f t="shared" si="493"/>
        <v>800000</v>
      </c>
      <c r="AA2487" s="208">
        <v>1.1299999999999999</v>
      </c>
      <c r="AB2487" s="35">
        <f t="shared" si="491"/>
        <v>800000</v>
      </c>
      <c r="AC2487" s="27">
        <f t="shared" si="484"/>
        <v>99120</v>
      </c>
      <c r="AD2487" s="212">
        <v>0.1239</v>
      </c>
      <c r="AE2487" s="211">
        <f t="shared" si="485"/>
        <v>0</v>
      </c>
      <c r="AF2487" s="211" t="str">
        <f>IF(AND(COUNTIFS($J$18:J2487,J2487)=1,AE2487=1),1,"")</f>
        <v/>
      </c>
      <c r="AG2487" s="211" t="str">
        <f>IF(C2487="","",IF(AND(COUNTIFS($J$18:J2487,J2487)=1,C2487&lt;&gt;""),1,""))</f>
        <v/>
      </c>
      <c r="AH2487" s="211" t="str">
        <f>IF(G2487="","",IF(AND(COUNTIFS($J$18:J2487,J2487)=1,G2487&lt;&gt;""),1,""))</f>
        <v/>
      </c>
      <c r="AI2487" s="28">
        <f t="shared" si="486"/>
        <v>33543315.897345133</v>
      </c>
      <c r="AJ2487" s="28">
        <f t="shared" si="487"/>
        <v>4706169.325298408</v>
      </c>
      <c r="AK2487" s="29">
        <f t="shared" si="488"/>
        <v>0.14030125523967321</v>
      </c>
      <c r="AL2487" s="210"/>
      <c r="AM2487" s="210"/>
      <c r="AN2487" s="210"/>
      <c r="AO2487" s="210"/>
      <c r="AP2487" s="45" t="str">
        <f t="shared" si="489"/>
        <v>20233</v>
      </c>
      <c r="AQ2487" s="45" t="str">
        <f t="shared" si="490"/>
        <v>20233RMB</v>
      </c>
    </row>
    <row r="2488" spans="1:43" s="15" customFormat="1">
      <c r="A2488" s="208" t="s">
        <v>41</v>
      </c>
      <c r="B2488" s="209">
        <v>2023</v>
      </c>
      <c r="C2488" s="209">
        <v>2</v>
      </c>
      <c r="D2488" s="57" t="str">
        <f t="shared" si="492"/>
        <v>Q4</v>
      </c>
      <c r="E2488" s="208" t="s">
        <v>41</v>
      </c>
      <c r="F2488" s="209">
        <v>2023</v>
      </c>
      <c r="G2488" s="209">
        <v>3</v>
      </c>
      <c r="H2488" s="213"/>
      <c r="I2488" s="57" t="str">
        <f t="shared" si="482"/>
        <v>Q4</v>
      </c>
      <c r="J2488" s="204" t="s">
        <v>2375</v>
      </c>
      <c r="K2488" s="213" t="s">
        <v>2376</v>
      </c>
      <c r="L2488" s="210" t="s">
        <v>55</v>
      </c>
      <c r="M2488" s="208" t="s">
        <v>47</v>
      </c>
      <c r="N2488" s="208">
        <v>1</v>
      </c>
      <c r="O2488" s="208"/>
      <c r="P2488" s="57" t="str">
        <f t="shared" si="483"/>
        <v>MAIN UNIT</v>
      </c>
      <c r="Q2488" s="208" t="s">
        <v>958</v>
      </c>
      <c r="R2488" s="208" t="s">
        <v>49</v>
      </c>
      <c r="S2488" s="208" t="s">
        <v>37</v>
      </c>
      <c r="T2488" s="208" t="s">
        <v>75</v>
      </c>
      <c r="U2488" s="208" t="s">
        <v>58</v>
      </c>
      <c r="V2488" s="208" t="s">
        <v>1336</v>
      </c>
      <c r="W2488" s="208" t="s">
        <v>51</v>
      </c>
      <c r="X2488" s="34">
        <v>487000</v>
      </c>
      <c r="Y2488" s="215" t="str">
        <f t="shared" si="494"/>
        <v>1.13</v>
      </c>
      <c r="Z2488" s="26">
        <f t="shared" si="493"/>
        <v>487000</v>
      </c>
      <c r="AA2488" s="208">
        <v>1.1299999999999999</v>
      </c>
      <c r="AB2488" s="35">
        <f t="shared" si="491"/>
        <v>487000</v>
      </c>
      <c r="AC2488" s="27">
        <f t="shared" si="484"/>
        <v>63699.6</v>
      </c>
      <c r="AD2488" s="212">
        <v>0.1308</v>
      </c>
      <c r="AE2488" s="211">
        <f t="shared" si="485"/>
        <v>1</v>
      </c>
      <c r="AF2488" s="211">
        <f>IF(AND(COUNTIFS($J$18:J2488,J2488)=1,AE2488=1),1,"")</f>
        <v>1</v>
      </c>
      <c r="AG2488" s="211">
        <f>IF(C2488="","",IF(AND(COUNTIFS($J$18:J2488,J2488)=1,C2488&lt;&gt;""),1,""))</f>
        <v>1</v>
      </c>
      <c r="AH2488" s="211">
        <f>IF(G2488="","",IF(AND(COUNTIFS($J$18:J2488,J2488)=1,G2488&lt;&gt;""),1,""))</f>
        <v>1</v>
      </c>
      <c r="AI2488" s="28">
        <f t="shared" si="486"/>
        <v>33543315.897345133</v>
      </c>
      <c r="AJ2488" s="28">
        <f t="shared" si="487"/>
        <v>4706169.325298408</v>
      </c>
      <c r="AK2488" s="29">
        <f t="shared" si="488"/>
        <v>0.14030125523967321</v>
      </c>
      <c r="AL2488" s="210"/>
      <c r="AM2488" s="210"/>
      <c r="AN2488" s="210"/>
      <c r="AO2488" s="210"/>
      <c r="AP2488" s="45" t="str">
        <f t="shared" si="489"/>
        <v>20233</v>
      </c>
      <c r="AQ2488" s="45" t="str">
        <f t="shared" si="490"/>
        <v>20233RMB</v>
      </c>
    </row>
    <row r="2489" spans="1:43" s="15" customFormat="1">
      <c r="A2489" s="208" t="s">
        <v>41</v>
      </c>
      <c r="B2489" s="209">
        <v>2023</v>
      </c>
      <c r="C2489" s="209">
        <v>2</v>
      </c>
      <c r="D2489" s="57" t="str">
        <f t="shared" si="492"/>
        <v>Q4</v>
      </c>
      <c r="E2489" s="208" t="s">
        <v>41</v>
      </c>
      <c r="F2489" s="209">
        <v>2023</v>
      </c>
      <c r="G2489" s="209">
        <v>3</v>
      </c>
      <c r="H2489" s="213"/>
      <c r="I2489" s="57" t="str">
        <f t="shared" si="482"/>
        <v>Q4</v>
      </c>
      <c r="J2489" s="204" t="s">
        <v>2377</v>
      </c>
      <c r="K2489" s="213" t="s">
        <v>2378</v>
      </c>
      <c r="L2489" s="210" t="s">
        <v>55</v>
      </c>
      <c r="M2489" s="208" t="s">
        <v>47</v>
      </c>
      <c r="N2489" s="208">
        <v>1</v>
      </c>
      <c r="O2489" s="208"/>
      <c r="P2489" s="57" t="str">
        <f t="shared" si="483"/>
        <v>MAIN UNIT</v>
      </c>
      <c r="Q2489" s="208" t="s">
        <v>958</v>
      </c>
      <c r="R2489" s="208" t="s">
        <v>49</v>
      </c>
      <c r="S2489" s="208" t="s">
        <v>37</v>
      </c>
      <c r="T2489" s="208" t="s">
        <v>57</v>
      </c>
      <c r="U2489" s="208" t="s">
        <v>58</v>
      </c>
      <c r="V2489" s="208" t="s">
        <v>59</v>
      </c>
      <c r="W2489" s="208" t="s">
        <v>51</v>
      </c>
      <c r="X2489" s="34">
        <v>785800</v>
      </c>
      <c r="Y2489" s="215" t="str">
        <f t="shared" si="494"/>
        <v>1.13</v>
      </c>
      <c r="Z2489" s="26">
        <f t="shared" si="493"/>
        <v>785800</v>
      </c>
      <c r="AA2489" s="208">
        <v>1.1299999999999999</v>
      </c>
      <c r="AB2489" s="35">
        <f t="shared" si="491"/>
        <v>785800</v>
      </c>
      <c r="AC2489" s="27">
        <f t="shared" si="484"/>
        <v>114098.16</v>
      </c>
      <c r="AD2489" s="212">
        <v>0.1452</v>
      </c>
      <c r="AE2489" s="211">
        <f t="shared" si="485"/>
        <v>1</v>
      </c>
      <c r="AF2489" s="211">
        <f>IF(AND(COUNTIFS($J$18:J2489,J2489)=1,AE2489=1),1,"")</f>
        <v>1</v>
      </c>
      <c r="AG2489" s="211">
        <f>IF(C2489="","",IF(AND(COUNTIFS($J$18:J2489,J2489)=1,C2489&lt;&gt;""),1,""))</f>
        <v>1</v>
      </c>
      <c r="AH2489" s="211">
        <f>IF(G2489="","",IF(AND(COUNTIFS($J$18:J2489,J2489)=1,G2489&lt;&gt;""),1,""))</f>
        <v>1</v>
      </c>
      <c r="AI2489" s="28">
        <f t="shared" si="486"/>
        <v>33543315.897345133</v>
      </c>
      <c r="AJ2489" s="28">
        <f t="shared" si="487"/>
        <v>4706169.325298408</v>
      </c>
      <c r="AK2489" s="29">
        <f t="shared" si="488"/>
        <v>0.14030125523967321</v>
      </c>
      <c r="AL2489" s="210"/>
      <c r="AM2489" s="210"/>
      <c r="AN2489" s="210"/>
      <c r="AO2489" s="210"/>
      <c r="AP2489" s="45" t="str">
        <f t="shared" si="489"/>
        <v>20233</v>
      </c>
      <c r="AQ2489" s="45" t="str">
        <f t="shared" si="490"/>
        <v>20233RMB</v>
      </c>
    </row>
    <row r="2490" spans="1:43" s="15" customFormat="1">
      <c r="A2490" s="208" t="s">
        <v>41</v>
      </c>
      <c r="B2490" s="209">
        <v>2023</v>
      </c>
      <c r="C2490" s="209">
        <v>3</v>
      </c>
      <c r="D2490" s="57" t="str">
        <f t="shared" si="492"/>
        <v>Q4</v>
      </c>
      <c r="E2490" s="208" t="s">
        <v>41</v>
      </c>
      <c r="F2490" s="209">
        <v>2023</v>
      </c>
      <c r="G2490" s="209">
        <v>3</v>
      </c>
      <c r="H2490" s="213"/>
      <c r="I2490" s="57" t="str">
        <f t="shared" si="482"/>
        <v>Q4</v>
      </c>
      <c r="J2490" s="204" t="s">
        <v>2379</v>
      </c>
      <c r="K2490" s="213" t="s">
        <v>2380</v>
      </c>
      <c r="L2490" s="210" t="s">
        <v>55</v>
      </c>
      <c r="M2490" s="208" t="s">
        <v>47</v>
      </c>
      <c r="N2490" s="208">
        <v>1</v>
      </c>
      <c r="O2490" s="208"/>
      <c r="P2490" s="57" t="str">
        <f t="shared" si="483"/>
        <v>MAIN UNIT</v>
      </c>
      <c r="Q2490" s="208" t="s">
        <v>958</v>
      </c>
      <c r="R2490" s="208" t="s">
        <v>49</v>
      </c>
      <c r="S2490" s="208" t="s">
        <v>37</v>
      </c>
      <c r="T2490" s="208" t="s">
        <v>70</v>
      </c>
      <c r="U2490" s="208" t="s">
        <v>58</v>
      </c>
      <c r="V2490" s="208" t="s">
        <v>59</v>
      </c>
      <c r="W2490" s="208" t="s">
        <v>51</v>
      </c>
      <c r="X2490" s="34">
        <v>490000</v>
      </c>
      <c r="Y2490" s="215" t="str">
        <f t="shared" si="494"/>
        <v>1.13</v>
      </c>
      <c r="Z2490" s="26">
        <f t="shared" si="493"/>
        <v>490000</v>
      </c>
      <c r="AA2490" s="208">
        <v>1.1299999999999999</v>
      </c>
      <c r="AB2490" s="35">
        <f t="shared" si="491"/>
        <v>490000</v>
      </c>
      <c r="AC2490" s="27">
        <f t="shared" si="484"/>
        <v>57036</v>
      </c>
      <c r="AD2490" s="212">
        <v>0.1164</v>
      </c>
      <c r="AE2490" s="211">
        <f t="shared" si="485"/>
        <v>1</v>
      </c>
      <c r="AF2490" s="211">
        <f>IF(AND(COUNTIFS($J$18:J2490,J2490)=1,AE2490=1),1,"")</f>
        <v>1</v>
      </c>
      <c r="AG2490" s="211">
        <f>IF(C2490="","",IF(AND(COUNTIFS($J$18:J2490,J2490)=1,C2490&lt;&gt;""),1,""))</f>
        <v>1</v>
      </c>
      <c r="AH2490" s="211">
        <f>IF(G2490="","",IF(AND(COUNTIFS($J$18:J2490,J2490)=1,G2490&lt;&gt;""),1,""))</f>
        <v>1</v>
      </c>
      <c r="AI2490" s="28">
        <f t="shared" si="486"/>
        <v>33543315.897345133</v>
      </c>
      <c r="AJ2490" s="28">
        <f t="shared" si="487"/>
        <v>4706169.325298408</v>
      </c>
      <c r="AK2490" s="29">
        <f t="shared" si="488"/>
        <v>0.14030125523967321</v>
      </c>
      <c r="AL2490" s="210"/>
      <c r="AM2490" s="210"/>
      <c r="AN2490" s="210"/>
      <c r="AO2490" s="210"/>
      <c r="AP2490" s="45" t="str">
        <f t="shared" si="489"/>
        <v>20233</v>
      </c>
      <c r="AQ2490" s="45" t="str">
        <f t="shared" si="490"/>
        <v>20233RMB</v>
      </c>
    </row>
    <row r="2491" spans="1:43" s="15" customFormat="1">
      <c r="A2491" s="208" t="s">
        <v>41</v>
      </c>
      <c r="B2491" s="209">
        <v>2023</v>
      </c>
      <c r="C2491" s="209">
        <v>3</v>
      </c>
      <c r="D2491" s="57" t="str">
        <f t="shared" si="492"/>
        <v>Q4</v>
      </c>
      <c r="E2491" s="208" t="s">
        <v>41</v>
      </c>
      <c r="F2491" s="209">
        <v>2023</v>
      </c>
      <c r="G2491" s="209">
        <v>3</v>
      </c>
      <c r="H2491" s="213"/>
      <c r="I2491" s="57" t="str">
        <f t="shared" si="482"/>
        <v>Q4</v>
      </c>
      <c r="J2491" s="204" t="s">
        <v>2381</v>
      </c>
      <c r="K2491" s="213" t="s">
        <v>2382</v>
      </c>
      <c r="L2491" s="210" t="s">
        <v>55</v>
      </c>
      <c r="M2491" s="208" t="s">
        <v>47</v>
      </c>
      <c r="N2491" s="208">
        <v>1</v>
      </c>
      <c r="O2491" s="208"/>
      <c r="P2491" s="57" t="str">
        <f t="shared" si="483"/>
        <v>MAIN UNIT</v>
      </c>
      <c r="Q2491" s="208" t="s">
        <v>48</v>
      </c>
      <c r="R2491" s="208" t="s">
        <v>49</v>
      </c>
      <c r="S2491" s="208" t="s">
        <v>36</v>
      </c>
      <c r="T2491" s="208" t="s">
        <v>65</v>
      </c>
      <c r="U2491" s="208" t="s">
        <v>66</v>
      </c>
      <c r="V2491" s="208" t="s">
        <v>290</v>
      </c>
      <c r="W2491" s="208" t="s">
        <v>51</v>
      </c>
      <c r="X2491" s="34">
        <v>510000</v>
      </c>
      <c r="Y2491" s="215" t="str">
        <f t="shared" si="494"/>
        <v>1.13</v>
      </c>
      <c r="Z2491" s="26">
        <f t="shared" si="493"/>
        <v>510000</v>
      </c>
      <c r="AA2491" s="208">
        <v>1.1299999999999999</v>
      </c>
      <c r="AB2491" s="35">
        <f t="shared" si="491"/>
        <v>509999.99999999994</v>
      </c>
      <c r="AC2491" s="27">
        <f t="shared" si="484"/>
        <v>55232.999999999993</v>
      </c>
      <c r="AD2491" s="212">
        <v>0.10829999999999999</v>
      </c>
      <c r="AE2491" s="211">
        <f t="shared" si="485"/>
        <v>0</v>
      </c>
      <c r="AF2491" s="211" t="str">
        <f>IF(AND(COUNTIFS($J$18:J2491,J2491)=1,AE2491=1),1,"")</f>
        <v/>
      </c>
      <c r="AG2491" s="211">
        <f>IF(C2491="","",IF(AND(COUNTIFS($J$18:J2491,J2491)=1,C2491&lt;&gt;""),1,""))</f>
        <v>1</v>
      </c>
      <c r="AH2491" s="211">
        <f>IF(G2491="","",IF(AND(COUNTIFS($J$18:J2491,J2491)=1,G2491&lt;&gt;""),1,""))</f>
        <v>1</v>
      </c>
      <c r="AI2491" s="28">
        <f t="shared" si="486"/>
        <v>33543315.897345133</v>
      </c>
      <c r="AJ2491" s="28">
        <f t="shared" si="487"/>
        <v>4706169.325298408</v>
      </c>
      <c r="AK2491" s="29">
        <f t="shared" si="488"/>
        <v>0.14030125523967321</v>
      </c>
      <c r="AL2491" s="210"/>
      <c r="AM2491" s="210"/>
      <c r="AN2491" s="210"/>
      <c r="AO2491" s="210"/>
      <c r="AP2491" s="45" t="str">
        <f t="shared" si="489"/>
        <v>20233</v>
      </c>
      <c r="AQ2491" s="45" t="str">
        <f t="shared" si="490"/>
        <v>20233RMB</v>
      </c>
    </row>
    <row r="2492" spans="1:43" s="15" customFormat="1">
      <c r="A2492" s="208" t="s">
        <v>41</v>
      </c>
      <c r="B2492" s="209">
        <v>2023</v>
      </c>
      <c r="C2492" s="209">
        <v>3</v>
      </c>
      <c r="D2492" s="57" t="str">
        <f t="shared" si="492"/>
        <v>Q4</v>
      </c>
      <c r="E2492" s="208" t="s">
        <v>41</v>
      </c>
      <c r="F2492" s="209">
        <v>2023</v>
      </c>
      <c r="G2492" s="209">
        <v>3</v>
      </c>
      <c r="H2492" s="213"/>
      <c r="I2492" s="57" t="str">
        <f t="shared" si="482"/>
        <v>Q4</v>
      </c>
      <c r="J2492" s="204" t="s">
        <v>2383</v>
      </c>
      <c r="K2492" s="213" t="s">
        <v>2384</v>
      </c>
      <c r="L2492" s="210" t="s">
        <v>55</v>
      </c>
      <c r="M2492" s="208" t="s">
        <v>47</v>
      </c>
      <c r="N2492" s="208">
        <v>1</v>
      </c>
      <c r="O2492" s="208"/>
      <c r="P2492" s="57" t="str">
        <f t="shared" si="483"/>
        <v>MAIN UNIT</v>
      </c>
      <c r="Q2492" s="208" t="s">
        <v>56</v>
      </c>
      <c r="R2492" s="208" t="s">
        <v>49</v>
      </c>
      <c r="S2492" s="208" t="s">
        <v>36</v>
      </c>
      <c r="T2492" s="208" t="s">
        <v>65</v>
      </c>
      <c r="U2492" s="208" t="s">
        <v>66</v>
      </c>
      <c r="V2492" s="208" t="s">
        <v>290</v>
      </c>
      <c r="W2492" s="208" t="s">
        <v>51</v>
      </c>
      <c r="X2492" s="34">
        <v>460000</v>
      </c>
      <c r="Y2492" s="215" t="str">
        <f t="shared" si="494"/>
        <v>1.13</v>
      </c>
      <c r="Z2492" s="26">
        <f t="shared" si="493"/>
        <v>460000</v>
      </c>
      <c r="AA2492" s="208">
        <v>1.1299999999999999</v>
      </c>
      <c r="AB2492" s="35">
        <f t="shared" si="491"/>
        <v>460000</v>
      </c>
      <c r="AC2492" s="27">
        <f t="shared" si="484"/>
        <v>51060</v>
      </c>
      <c r="AD2492" s="212">
        <v>0.111</v>
      </c>
      <c r="AE2492" s="211">
        <f t="shared" si="485"/>
        <v>1</v>
      </c>
      <c r="AF2492" s="211">
        <f>IF(AND(COUNTIFS($J$18:J2492,J2492)=1,AE2492=1),1,"")</f>
        <v>1</v>
      </c>
      <c r="AG2492" s="211">
        <f>IF(C2492="","",IF(AND(COUNTIFS($J$18:J2492,J2492)=1,C2492&lt;&gt;""),1,""))</f>
        <v>1</v>
      </c>
      <c r="AH2492" s="211">
        <f>IF(G2492="","",IF(AND(COUNTIFS($J$18:J2492,J2492)=1,G2492&lt;&gt;""),1,""))</f>
        <v>1</v>
      </c>
      <c r="AI2492" s="28">
        <f t="shared" si="486"/>
        <v>33543315.897345133</v>
      </c>
      <c r="AJ2492" s="28">
        <f t="shared" si="487"/>
        <v>4706169.325298408</v>
      </c>
      <c r="AK2492" s="29">
        <f t="shared" si="488"/>
        <v>0.14030125523967321</v>
      </c>
      <c r="AL2492" s="210"/>
      <c r="AM2492" s="210"/>
      <c r="AN2492" s="210"/>
      <c r="AO2492" s="210"/>
      <c r="AP2492" s="45" t="str">
        <f t="shared" si="489"/>
        <v>20233</v>
      </c>
      <c r="AQ2492" s="45" t="str">
        <f t="shared" si="490"/>
        <v>20233RMB</v>
      </c>
    </row>
    <row r="2493" spans="1:43" s="15" customFormat="1">
      <c r="A2493" s="208" t="s">
        <v>41</v>
      </c>
      <c r="B2493" s="209">
        <v>2023</v>
      </c>
      <c r="C2493" s="209">
        <v>3</v>
      </c>
      <c r="D2493" s="57" t="str">
        <f t="shared" si="492"/>
        <v>Q4</v>
      </c>
      <c r="E2493" s="208" t="s">
        <v>41</v>
      </c>
      <c r="F2493" s="209">
        <v>2023</v>
      </c>
      <c r="G2493" s="209">
        <v>3</v>
      </c>
      <c r="H2493" s="213"/>
      <c r="I2493" s="57" t="str">
        <f t="shared" si="482"/>
        <v>Q4</v>
      </c>
      <c r="J2493" s="204" t="s">
        <v>2385</v>
      </c>
      <c r="K2493" s="213" t="s">
        <v>1105</v>
      </c>
      <c r="L2493" s="210" t="s">
        <v>79</v>
      </c>
      <c r="M2493" s="208" t="s">
        <v>47</v>
      </c>
      <c r="N2493" s="208">
        <v>1</v>
      </c>
      <c r="O2493" s="208"/>
      <c r="P2493" s="57" t="str">
        <f t="shared" si="483"/>
        <v>MAIN UNIT</v>
      </c>
      <c r="Q2493" s="208" t="s">
        <v>48</v>
      </c>
      <c r="R2493" s="208" t="s">
        <v>49</v>
      </c>
      <c r="S2493" s="208" t="s">
        <v>36</v>
      </c>
      <c r="T2493" s="208" t="s">
        <v>65</v>
      </c>
      <c r="U2493" s="208" t="s">
        <v>66</v>
      </c>
      <c r="V2493" s="208" t="s">
        <v>114</v>
      </c>
      <c r="W2493" s="208" t="s">
        <v>51</v>
      </c>
      <c r="X2493" s="34">
        <v>846000</v>
      </c>
      <c r="Y2493" s="215" t="str">
        <f t="shared" si="494"/>
        <v>1.13</v>
      </c>
      <c r="Z2493" s="26">
        <f t="shared" si="493"/>
        <v>846000</v>
      </c>
      <c r="AA2493" s="208">
        <v>1.1299999999999999</v>
      </c>
      <c r="AB2493" s="35">
        <f t="shared" si="491"/>
        <v>846000</v>
      </c>
      <c r="AC2493" s="27">
        <f t="shared" si="484"/>
        <v>91452.6</v>
      </c>
      <c r="AD2493" s="212">
        <v>0.1081</v>
      </c>
      <c r="AE2493" s="211">
        <f t="shared" si="485"/>
        <v>0</v>
      </c>
      <c r="AF2493" s="211" t="str">
        <f>IF(AND(COUNTIFS($J$18:J2493,J2493)=1,AE2493=1),1,"")</f>
        <v/>
      </c>
      <c r="AG2493" s="211">
        <f>IF(C2493="","",IF(AND(COUNTIFS($J$18:J2493,J2493)=1,C2493&lt;&gt;""),1,""))</f>
        <v>1</v>
      </c>
      <c r="AH2493" s="211">
        <f>IF(G2493="","",IF(AND(COUNTIFS($J$18:J2493,J2493)=1,G2493&lt;&gt;""),1,""))</f>
        <v>1</v>
      </c>
      <c r="AI2493" s="28">
        <f t="shared" si="486"/>
        <v>33543315.897345133</v>
      </c>
      <c r="AJ2493" s="28">
        <f t="shared" si="487"/>
        <v>4706169.325298408</v>
      </c>
      <c r="AK2493" s="29">
        <f t="shared" si="488"/>
        <v>0.14030125523967321</v>
      </c>
      <c r="AL2493" s="210"/>
      <c r="AM2493" s="210"/>
      <c r="AN2493" s="210"/>
      <c r="AO2493" s="210"/>
      <c r="AP2493" s="45" t="str">
        <f t="shared" si="489"/>
        <v>20233</v>
      </c>
      <c r="AQ2493" s="45" t="str">
        <f t="shared" si="490"/>
        <v>20233RMB</v>
      </c>
    </row>
    <row r="2494" spans="1:43" s="15" customFormat="1">
      <c r="A2494" s="208" t="s">
        <v>41</v>
      </c>
      <c r="B2494" s="209">
        <v>2023</v>
      </c>
      <c r="C2494" s="209">
        <v>3</v>
      </c>
      <c r="D2494" s="57" t="str">
        <f t="shared" si="492"/>
        <v>Q4</v>
      </c>
      <c r="E2494" s="208" t="s">
        <v>41</v>
      </c>
      <c r="F2494" s="209">
        <v>2023</v>
      </c>
      <c r="G2494" s="209">
        <v>3</v>
      </c>
      <c r="H2494" s="213"/>
      <c r="I2494" s="57" t="str">
        <f t="shared" si="482"/>
        <v>Q4</v>
      </c>
      <c r="J2494" s="204" t="s">
        <v>2385</v>
      </c>
      <c r="K2494" s="213" t="s">
        <v>1105</v>
      </c>
      <c r="L2494" s="210" t="s">
        <v>79</v>
      </c>
      <c r="M2494" s="208" t="s">
        <v>47</v>
      </c>
      <c r="N2494" s="208">
        <v>1</v>
      </c>
      <c r="O2494" s="208"/>
      <c r="P2494" s="57" t="str">
        <f t="shared" si="483"/>
        <v>MAIN UNIT</v>
      </c>
      <c r="Q2494" s="208" t="s">
        <v>48</v>
      </c>
      <c r="R2494" s="208" t="s">
        <v>49</v>
      </c>
      <c r="S2494" s="208" t="s">
        <v>36</v>
      </c>
      <c r="T2494" s="208" t="s">
        <v>65</v>
      </c>
      <c r="U2494" s="208" t="s">
        <v>66</v>
      </c>
      <c r="V2494" s="208" t="s">
        <v>114</v>
      </c>
      <c r="W2494" s="208" t="s">
        <v>51</v>
      </c>
      <c r="X2494" s="34">
        <v>846000</v>
      </c>
      <c r="Y2494" s="215" t="str">
        <f t="shared" si="494"/>
        <v>1.13</v>
      </c>
      <c r="Z2494" s="26">
        <f t="shared" si="493"/>
        <v>846000</v>
      </c>
      <c r="AA2494" s="208">
        <v>1.1299999999999999</v>
      </c>
      <c r="AB2494" s="35">
        <f t="shared" si="491"/>
        <v>846000</v>
      </c>
      <c r="AC2494" s="27">
        <f t="shared" si="484"/>
        <v>91452.6</v>
      </c>
      <c r="AD2494" s="212">
        <v>0.1081</v>
      </c>
      <c r="AE2494" s="211">
        <f t="shared" si="485"/>
        <v>0</v>
      </c>
      <c r="AF2494" s="211" t="str">
        <f>IF(AND(COUNTIFS($J$18:J2494,J2494)=1,AE2494=1),1,"")</f>
        <v/>
      </c>
      <c r="AG2494" s="211" t="str">
        <f>IF(C2494="","",IF(AND(COUNTIFS($J$18:J2494,J2494)=1,C2494&lt;&gt;""),1,""))</f>
        <v/>
      </c>
      <c r="AH2494" s="211" t="str">
        <f>IF(G2494="","",IF(AND(COUNTIFS($J$18:J2494,J2494)=1,G2494&lt;&gt;""),1,""))</f>
        <v/>
      </c>
      <c r="AI2494" s="28">
        <f t="shared" si="486"/>
        <v>33543315.897345133</v>
      </c>
      <c r="AJ2494" s="28">
        <f t="shared" si="487"/>
        <v>4706169.325298408</v>
      </c>
      <c r="AK2494" s="29">
        <f t="shared" si="488"/>
        <v>0.14030125523967321</v>
      </c>
      <c r="AL2494" s="210"/>
      <c r="AM2494" s="210"/>
      <c r="AN2494" s="210"/>
      <c r="AO2494" s="210"/>
      <c r="AP2494" s="45" t="str">
        <f t="shared" si="489"/>
        <v>20233</v>
      </c>
      <c r="AQ2494" s="45" t="str">
        <f t="shared" si="490"/>
        <v>20233RMB</v>
      </c>
    </row>
    <row r="2495" spans="1:43" s="15" customFormat="1">
      <c r="A2495" s="208" t="s">
        <v>41</v>
      </c>
      <c r="B2495" s="209">
        <v>2023</v>
      </c>
      <c r="C2495" s="209">
        <v>3</v>
      </c>
      <c r="D2495" s="57" t="str">
        <f t="shared" si="492"/>
        <v>Q4</v>
      </c>
      <c r="E2495" s="208" t="s">
        <v>41</v>
      </c>
      <c r="F2495" s="209">
        <v>2023</v>
      </c>
      <c r="G2495" s="209">
        <v>3</v>
      </c>
      <c r="H2495" s="213"/>
      <c r="I2495" s="57" t="str">
        <f t="shared" si="482"/>
        <v>Q4</v>
      </c>
      <c r="J2495" s="204" t="s">
        <v>2386</v>
      </c>
      <c r="K2495" s="213" t="s">
        <v>2387</v>
      </c>
      <c r="L2495" s="210" t="s">
        <v>79</v>
      </c>
      <c r="M2495" s="208" t="s">
        <v>47</v>
      </c>
      <c r="N2495" s="208">
        <v>1</v>
      </c>
      <c r="O2495" s="208"/>
      <c r="P2495" s="57" t="str">
        <f t="shared" si="483"/>
        <v>MAIN UNIT</v>
      </c>
      <c r="Q2495" s="208" t="s">
        <v>56</v>
      </c>
      <c r="R2495" s="208" t="s">
        <v>49</v>
      </c>
      <c r="S2495" s="208" t="s">
        <v>36</v>
      </c>
      <c r="T2495" s="208" t="s">
        <v>65</v>
      </c>
      <c r="U2495" s="208" t="s">
        <v>66</v>
      </c>
      <c r="V2495" s="208" t="s">
        <v>634</v>
      </c>
      <c r="W2495" s="208" t="s">
        <v>51</v>
      </c>
      <c r="X2495" s="34">
        <v>810000</v>
      </c>
      <c r="Y2495" s="215" t="str">
        <f t="shared" si="494"/>
        <v>1.13</v>
      </c>
      <c r="Z2495" s="26">
        <f t="shared" si="493"/>
        <v>810000</v>
      </c>
      <c r="AA2495" s="208">
        <v>1.1299999999999999</v>
      </c>
      <c r="AB2495" s="35">
        <f t="shared" si="491"/>
        <v>810000</v>
      </c>
      <c r="AC2495" s="27">
        <f t="shared" si="484"/>
        <v>145314</v>
      </c>
      <c r="AD2495" s="212">
        <v>0.1794</v>
      </c>
      <c r="AE2495" s="211">
        <f t="shared" si="485"/>
        <v>1</v>
      </c>
      <c r="AF2495" s="211">
        <f>IF(AND(COUNTIFS($J$18:J2495,J2495)=1,AE2495=1),1,"")</f>
        <v>1</v>
      </c>
      <c r="AG2495" s="211">
        <f>IF(C2495="","",IF(AND(COUNTIFS($J$18:J2495,J2495)=1,C2495&lt;&gt;""),1,""))</f>
        <v>1</v>
      </c>
      <c r="AH2495" s="211">
        <f>IF(G2495="","",IF(AND(COUNTIFS($J$18:J2495,J2495)=1,G2495&lt;&gt;""),1,""))</f>
        <v>1</v>
      </c>
      <c r="AI2495" s="28">
        <f t="shared" si="486"/>
        <v>33543315.897345133</v>
      </c>
      <c r="AJ2495" s="28">
        <f t="shared" si="487"/>
        <v>4706169.325298408</v>
      </c>
      <c r="AK2495" s="29">
        <f t="shared" si="488"/>
        <v>0.14030125523967321</v>
      </c>
      <c r="AL2495" s="210"/>
      <c r="AM2495" s="210"/>
      <c r="AN2495" s="210"/>
      <c r="AO2495" s="210"/>
      <c r="AP2495" s="45" t="str">
        <f t="shared" si="489"/>
        <v>20233</v>
      </c>
      <c r="AQ2495" s="45" t="str">
        <f t="shared" si="490"/>
        <v>20233RMB</v>
      </c>
    </row>
    <row r="2496" spans="1:43" s="15" customFormat="1">
      <c r="A2496" s="208" t="s">
        <v>41</v>
      </c>
      <c r="B2496" s="209">
        <v>2023</v>
      </c>
      <c r="C2496" s="209">
        <v>3</v>
      </c>
      <c r="D2496" s="57" t="str">
        <f t="shared" si="492"/>
        <v>Q4</v>
      </c>
      <c r="E2496" s="208" t="s">
        <v>41</v>
      </c>
      <c r="F2496" s="209">
        <v>2023</v>
      </c>
      <c r="G2496" s="209">
        <v>3</v>
      </c>
      <c r="H2496" s="213"/>
      <c r="I2496" s="57" t="str">
        <f t="shared" si="482"/>
        <v>Q4</v>
      </c>
      <c r="J2496" s="204" t="s">
        <v>2386</v>
      </c>
      <c r="K2496" s="213" t="s">
        <v>2387</v>
      </c>
      <c r="L2496" s="210" t="s">
        <v>55</v>
      </c>
      <c r="M2496" s="208" t="s">
        <v>47</v>
      </c>
      <c r="N2496" s="208">
        <v>1</v>
      </c>
      <c r="O2496" s="208"/>
      <c r="P2496" s="57" t="str">
        <f t="shared" si="483"/>
        <v>MAIN UNIT</v>
      </c>
      <c r="Q2496" s="208" t="s">
        <v>56</v>
      </c>
      <c r="R2496" s="208" t="s">
        <v>49</v>
      </c>
      <c r="S2496" s="208" t="s">
        <v>36</v>
      </c>
      <c r="T2496" s="208" t="s">
        <v>65</v>
      </c>
      <c r="U2496" s="208" t="s">
        <v>66</v>
      </c>
      <c r="V2496" s="208" t="s">
        <v>634</v>
      </c>
      <c r="W2496" s="208" t="s">
        <v>51</v>
      </c>
      <c r="X2496" s="34">
        <v>490000</v>
      </c>
      <c r="Y2496" s="215" t="str">
        <f t="shared" si="494"/>
        <v>1.13</v>
      </c>
      <c r="Z2496" s="26">
        <f t="shared" si="493"/>
        <v>490000</v>
      </c>
      <c r="AA2496" s="208">
        <v>1.1299999999999999</v>
      </c>
      <c r="AB2496" s="35">
        <f t="shared" si="491"/>
        <v>490000</v>
      </c>
      <c r="AC2496" s="27">
        <f t="shared" si="484"/>
        <v>87906</v>
      </c>
      <c r="AD2496" s="212">
        <v>0.1794</v>
      </c>
      <c r="AE2496" s="211">
        <f t="shared" si="485"/>
        <v>1</v>
      </c>
      <c r="AF2496" s="211" t="str">
        <f>IF(AND(COUNTIFS($J$18:J2496,J2496)=1,AE2496=1),1,"")</f>
        <v/>
      </c>
      <c r="AG2496" s="211" t="str">
        <f>IF(C2496="","",IF(AND(COUNTIFS($J$18:J2496,J2496)=1,C2496&lt;&gt;""),1,""))</f>
        <v/>
      </c>
      <c r="AH2496" s="211" t="str">
        <f>IF(G2496="","",IF(AND(COUNTIFS($J$18:J2496,J2496)=1,G2496&lt;&gt;""),1,""))</f>
        <v/>
      </c>
      <c r="AI2496" s="28">
        <f t="shared" si="486"/>
        <v>33543315.897345133</v>
      </c>
      <c r="AJ2496" s="28">
        <f t="shared" si="487"/>
        <v>4706169.325298408</v>
      </c>
      <c r="AK2496" s="29">
        <f t="shared" si="488"/>
        <v>0.14030125523967321</v>
      </c>
      <c r="AL2496" s="210"/>
      <c r="AM2496" s="210"/>
      <c r="AN2496" s="210"/>
      <c r="AO2496" s="210"/>
      <c r="AP2496" s="45" t="str">
        <f t="shared" si="489"/>
        <v>20233</v>
      </c>
      <c r="AQ2496" s="45" t="str">
        <f t="shared" si="490"/>
        <v>20233RMB</v>
      </c>
    </row>
    <row r="2497" spans="1:43" s="15" customFormat="1">
      <c r="A2497" s="208" t="s">
        <v>41</v>
      </c>
      <c r="B2497" s="209">
        <v>2023</v>
      </c>
      <c r="C2497" s="209">
        <v>3</v>
      </c>
      <c r="D2497" s="57" t="str">
        <f t="shared" si="492"/>
        <v>Q4</v>
      </c>
      <c r="E2497" s="208" t="s">
        <v>41</v>
      </c>
      <c r="F2497" s="209">
        <v>2023</v>
      </c>
      <c r="G2497" s="209">
        <v>3</v>
      </c>
      <c r="H2497" s="213"/>
      <c r="I2497" s="57" t="str">
        <f t="shared" si="482"/>
        <v>Q4</v>
      </c>
      <c r="J2497" s="204" t="s">
        <v>2388</v>
      </c>
      <c r="K2497" s="213" t="s">
        <v>1362</v>
      </c>
      <c r="L2497" s="210" t="s">
        <v>55</v>
      </c>
      <c r="M2497" s="208" t="s">
        <v>47</v>
      </c>
      <c r="N2497" s="208">
        <v>1</v>
      </c>
      <c r="O2497" s="208"/>
      <c r="P2497" s="57" t="str">
        <f t="shared" si="483"/>
        <v>MAIN UNIT</v>
      </c>
      <c r="Q2497" s="208" t="s">
        <v>48</v>
      </c>
      <c r="R2497" s="208" t="s">
        <v>49</v>
      </c>
      <c r="S2497" s="208" t="s">
        <v>36</v>
      </c>
      <c r="T2497" s="208" t="s">
        <v>65</v>
      </c>
      <c r="U2497" s="208" t="s">
        <v>66</v>
      </c>
      <c r="V2497" s="208" t="s">
        <v>67</v>
      </c>
      <c r="W2497" s="208" t="s">
        <v>51</v>
      </c>
      <c r="X2497" s="34">
        <v>431000</v>
      </c>
      <c r="Y2497" s="215" t="str">
        <f t="shared" si="494"/>
        <v>1.13</v>
      </c>
      <c r="Z2497" s="26">
        <f t="shared" si="493"/>
        <v>431000</v>
      </c>
      <c r="AA2497" s="208">
        <v>1.1299999999999999</v>
      </c>
      <c r="AB2497" s="35">
        <f t="shared" si="491"/>
        <v>431000</v>
      </c>
      <c r="AC2497" s="27">
        <f t="shared" si="484"/>
        <v>41462.199999999997</v>
      </c>
      <c r="AD2497" s="212">
        <v>9.6199999999999994E-2</v>
      </c>
      <c r="AE2497" s="211">
        <f t="shared" si="485"/>
        <v>0</v>
      </c>
      <c r="AF2497" s="211" t="str">
        <f>IF(AND(COUNTIFS($J$18:J2497,J2497)=1,AE2497=1),1,"")</f>
        <v/>
      </c>
      <c r="AG2497" s="211">
        <f>IF(C2497="","",IF(AND(COUNTIFS($J$18:J2497,J2497)=1,C2497&lt;&gt;""),1,""))</f>
        <v>1</v>
      </c>
      <c r="AH2497" s="211">
        <f>IF(G2497="","",IF(AND(COUNTIFS($J$18:J2497,J2497)=1,G2497&lt;&gt;""),1,""))</f>
        <v>1</v>
      </c>
      <c r="AI2497" s="28">
        <f t="shared" si="486"/>
        <v>33543315.897345133</v>
      </c>
      <c r="AJ2497" s="28">
        <f t="shared" si="487"/>
        <v>4706169.325298408</v>
      </c>
      <c r="AK2497" s="29">
        <f t="shared" si="488"/>
        <v>0.14030125523967321</v>
      </c>
      <c r="AL2497" s="210"/>
      <c r="AM2497" s="210"/>
      <c r="AN2497" s="210"/>
      <c r="AO2497" s="210"/>
      <c r="AP2497" s="45" t="str">
        <f t="shared" si="489"/>
        <v>20233</v>
      </c>
      <c r="AQ2497" s="45" t="str">
        <f t="shared" si="490"/>
        <v>20233RMB</v>
      </c>
    </row>
    <row r="2498" spans="1:43" s="15" customFormat="1">
      <c r="A2498" s="208" t="s">
        <v>41</v>
      </c>
      <c r="B2498" s="209">
        <v>2023</v>
      </c>
      <c r="C2498" s="209">
        <v>3</v>
      </c>
      <c r="D2498" s="57" t="str">
        <f t="shared" si="492"/>
        <v>Q4</v>
      </c>
      <c r="E2498" s="208" t="s">
        <v>41</v>
      </c>
      <c r="F2498" s="209">
        <v>2023</v>
      </c>
      <c r="G2498" s="209">
        <v>3</v>
      </c>
      <c r="H2498" s="213"/>
      <c r="I2498" s="57" t="str">
        <f t="shared" ref="I2498:I2561" si="495">IFERROR(IF(F2498="","",IF(F2498="TBA","TBA",IF(F2498="Cancel","Cancel",IF(AND(G2498&gt;=10,G2498&lt;=12),"Q3",IF(AND(G2498&gt;=1,G2498&lt;=3),"Q4",IF(AND(G2498&gt;=7,G2498&lt;=9),"Q2",IF(AND(G2498&gt;=4,G2498&lt;=6),"Q1"))))))),"")</f>
        <v>Q4</v>
      </c>
      <c r="J2498" s="204" t="s">
        <v>2388</v>
      </c>
      <c r="K2498" s="213" t="s">
        <v>1362</v>
      </c>
      <c r="L2498" s="210" t="s">
        <v>55</v>
      </c>
      <c r="M2498" s="208" t="s">
        <v>47</v>
      </c>
      <c r="N2498" s="208">
        <v>1</v>
      </c>
      <c r="O2498" s="208"/>
      <c r="P2498" s="57" t="str">
        <f t="shared" ref="P2498:P2561" si="496">IF(M2498="","",IF(AND(N2498&gt;0,L2498&lt;&gt;""),"MAIN UNIT",IF(AND(O2498&gt;0,L2498&lt;&gt;""),"SERVICE/ PARTS","C66 SERVICE/OTHERS")))</f>
        <v>MAIN UNIT</v>
      </c>
      <c r="Q2498" s="208" t="s">
        <v>48</v>
      </c>
      <c r="R2498" s="208" t="s">
        <v>49</v>
      </c>
      <c r="S2498" s="208" t="s">
        <v>36</v>
      </c>
      <c r="T2498" s="208" t="s">
        <v>65</v>
      </c>
      <c r="U2498" s="208" t="s">
        <v>66</v>
      </c>
      <c r="V2498" s="208" t="s">
        <v>67</v>
      </c>
      <c r="W2498" s="208" t="s">
        <v>51</v>
      </c>
      <c r="X2498" s="34">
        <v>431000</v>
      </c>
      <c r="Y2498" s="215" t="str">
        <f t="shared" si="494"/>
        <v>1.13</v>
      </c>
      <c r="Z2498" s="26">
        <f t="shared" si="493"/>
        <v>431000</v>
      </c>
      <c r="AA2498" s="208">
        <v>1.1299999999999999</v>
      </c>
      <c r="AB2498" s="35">
        <f t="shared" si="491"/>
        <v>431000</v>
      </c>
      <c r="AC2498" s="27">
        <f t="shared" ref="AC2498:AC2561" si="497">IF(R2498&lt;&gt;"",AB2498*AD2498,"")</f>
        <v>41462.199999999997</v>
      </c>
      <c r="AD2498" s="212">
        <v>9.6199999999999994E-2</v>
      </c>
      <c r="AE2498" s="211">
        <f t="shared" ref="AE2498:AE2561" si="498">IF(Q2498="","",IF(Q2498="Yes",1,0))</f>
        <v>0</v>
      </c>
      <c r="AF2498" s="211" t="str">
        <f>IF(AND(COUNTIFS($J$18:J2498,J2498)=1,AE2498=1),1,"")</f>
        <v/>
      </c>
      <c r="AG2498" s="211" t="str">
        <f>IF(C2498="","",IF(AND(COUNTIFS($J$18:J2498,J2498)=1,C2498&lt;&gt;""),1,""))</f>
        <v/>
      </c>
      <c r="AH2498" s="211" t="str">
        <f>IF(G2498="","",IF(AND(COUNTIFS($J$18:J2498,J2498)=1,G2498&lt;&gt;""),1,""))</f>
        <v/>
      </c>
      <c r="AI2498" s="28">
        <f t="shared" ref="AI2498:AI2561" si="499">IF(P2498="C66 SERVICE","",SUMIFS(AB:AB,F:F,F2498,G:G,G2498,E:E,E2498))</f>
        <v>33543315.897345133</v>
      </c>
      <c r="AJ2498" s="28">
        <f t="shared" ref="AJ2498:AJ2561" si="500">IF(P2498="C66 SERVICE","",SUMIFS(AC:AC,F:F,F2498,G:G,G2498,E:E,E2498))</f>
        <v>4706169.325298408</v>
      </c>
      <c r="AK2498" s="29">
        <f t="shared" ref="AK2498:AK2561" si="501">IF(AJ2498&gt;0,AJ2498/AI2498,"")</f>
        <v>0.14030125523967321</v>
      </c>
      <c r="AL2498" s="210"/>
      <c r="AM2498" s="210"/>
      <c r="AN2498" s="210"/>
      <c r="AO2498" s="210"/>
      <c r="AP2498" s="45" t="str">
        <f t="shared" ref="AP2498:AP2561" si="502">IF(F2498="","",F2498&amp;G2498)</f>
        <v>20233</v>
      </c>
      <c r="AQ2498" s="45" t="str">
        <f t="shared" ref="AQ2498:AQ2561" si="503">IF(W2498="","",F2498&amp;G2498&amp;W2498)</f>
        <v>20233RMB</v>
      </c>
    </row>
    <row r="2499" spans="1:43" s="15" customFormat="1">
      <c r="A2499" s="208" t="s">
        <v>41</v>
      </c>
      <c r="B2499" s="209">
        <v>2023</v>
      </c>
      <c r="C2499" s="209">
        <v>3</v>
      </c>
      <c r="D2499" s="57" t="str">
        <f t="shared" si="492"/>
        <v>Q4</v>
      </c>
      <c r="E2499" s="208" t="s">
        <v>41</v>
      </c>
      <c r="F2499" s="209">
        <v>2023</v>
      </c>
      <c r="G2499" s="209">
        <v>3</v>
      </c>
      <c r="H2499" s="213"/>
      <c r="I2499" s="57" t="str">
        <f t="shared" si="495"/>
        <v>Q4</v>
      </c>
      <c r="J2499" s="204" t="s">
        <v>2389</v>
      </c>
      <c r="K2499" s="213" t="s">
        <v>2390</v>
      </c>
      <c r="L2499" s="210" t="s">
        <v>79</v>
      </c>
      <c r="M2499" s="208" t="s">
        <v>47</v>
      </c>
      <c r="N2499" s="208">
        <v>1</v>
      </c>
      <c r="O2499" s="208"/>
      <c r="P2499" s="57" t="str">
        <f t="shared" si="496"/>
        <v>MAIN UNIT</v>
      </c>
      <c r="Q2499" s="208" t="s">
        <v>48</v>
      </c>
      <c r="R2499" s="208" t="s">
        <v>49</v>
      </c>
      <c r="S2499" s="208" t="s">
        <v>37</v>
      </c>
      <c r="T2499" s="208" t="s">
        <v>70</v>
      </c>
      <c r="U2499" s="208" t="s">
        <v>58</v>
      </c>
      <c r="V2499" s="208" t="s">
        <v>156</v>
      </c>
      <c r="W2499" s="208" t="s">
        <v>51</v>
      </c>
      <c r="X2499" s="34">
        <v>930000</v>
      </c>
      <c r="Y2499" s="215" t="str">
        <f t="shared" si="494"/>
        <v>1.13</v>
      </c>
      <c r="Z2499" s="26">
        <f t="shared" si="493"/>
        <v>930000</v>
      </c>
      <c r="AA2499" s="208">
        <v>1.1299999999999999</v>
      </c>
      <c r="AB2499" s="35">
        <f t="shared" si="491"/>
        <v>930000</v>
      </c>
      <c r="AC2499" s="27">
        <f t="shared" si="497"/>
        <v>250821</v>
      </c>
      <c r="AD2499" s="212">
        <v>0.2697</v>
      </c>
      <c r="AE2499" s="211">
        <f t="shared" si="498"/>
        <v>0</v>
      </c>
      <c r="AF2499" s="211" t="str">
        <f>IF(AND(COUNTIFS($J$18:J2499,J2499)=1,AE2499=1),1,"")</f>
        <v/>
      </c>
      <c r="AG2499" s="211">
        <f>IF(C2499="","",IF(AND(COUNTIFS($J$18:J2499,J2499)=1,C2499&lt;&gt;""),1,""))</f>
        <v>1</v>
      </c>
      <c r="AH2499" s="211">
        <f>IF(G2499="","",IF(AND(COUNTIFS($J$18:J2499,J2499)=1,G2499&lt;&gt;""),1,""))</f>
        <v>1</v>
      </c>
      <c r="AI2499" s="28">
        <f t="shared" si="499"/>
        <v>33543315.897345133</v>
      </c>
      <c r="AJ2499" s="28">
        <f t="shared" si="500"/>
        <v>4706169.325298408</v>
      </c>
      <c r="AK2499" s="29">
        <f t="shared" si="501"/>
        <v>0.14030125523967321</v>
      </c>
      <c r="AL2499" s="210"/>
      <c r="AM2499" s="210"/>
      <c r="AN2499" s="210"/>
      <c r="AO2499" s="210"/>
      <c r="AP2499" s="45" t="str">
        <f t="shared" si="502"/>
        <v>20233</v>
      </c>
      <c r="AQ2499" s="45" t="str">
        <f t="shared" si="503"/>
        <v>20233RMB</v>
      </c>
    </row>
    <row r="2500" spans="1:43" s="15" customFormat="1">
      <c r="A2500" s="208" t="s">
        <v>41</v>
      </c>
      <c r="B2500" s="209">
        <v>2023</v>
      </c>
      <c r="C2500" s="209">
        <v>3</v>
      </c>
      <c r="D2500" s="57" t="str">
        <f t="shared" si="492"/>
        <v>Q4</v>
      </c>
      <c r="E2500" s="208" t="s">
        <v>41</v>
      </c>
      <c r="F2500" s="209">
        <v>2023</v>
      </c>
      <c r="G2500" s="209">
        <v>3</v>
      </c>
      <c r="H2500" s="213"/>
      <c r="I2500" s="57" t="str">
        <f t="shared" si="495"/>
        <v>Q4</v>
      </c>
      <c r="J2500" s="204" t="s">
        <v>2391</v>
      </c>
      <c r="K2500" s="213" t="s">
        <v>2392</v>
      </c>
      <c r="L2500" s="210" t="s">
        <v>55</v>
      </c>
      <c r="M2500" s="208" t="s">
        <v>47</v>
      </c>
      <c r="N2500" s="208">
        <v>1</v>
      </c>
      <c r="O2500" s="208"/>
      <c r="P2500" s="57" t="str">
        <f t="shared" si="496"/>
        <v>MAIN UNIT</v>
      </c>
      <c r="Q2500" s="208" t="s">
        <v>958</v>
      </c>
      <c r="R2500" s="208" t="s">
        <v>49</v>
      </c>
      <c r="S2500" s="208" t="s">
        <v>37</v>
      </c>
      <c r="T2500" s="208" t="s">
        <v>80</v>
      </c>
      <c r="U2500" s="208" t="s">
        <v>76</v>
      </c>
      <c r="V2500" s="208" t="s">
        <v>71</v>
      </c>
      <c r="W2500" s="208" t="s">
        <v>51</v>
      </c>
      <c r="X2500" s="34">
        <v>650000</v>
      </c>
      <c r="Y2500" s="215" t="str">
        <f t="shared" si="494"/>
        <v>1.13</v>
      </c>
      <c r="Z2500" s="26">
        <f t="shared" si="493"/>
        <v>650000</v>
      </c>
      <c r="AA2500" s="208">
        <v>1.1299999999999999</v>
      </c>
      <c r="AB2500" s="35">
        <f t="shared" si="491"/>
        <v>650000</v>
      </c>
      <c r="AC2500" s="27">
        <f t="shared" si="497"/>
        <v>98345</v>
      </c>
      <c r="AD2500" s="212">
        <v>0.15129999999999999</v>
      </c>
      <c r="AE2500" s="211">
        <f t="shared" si="498"/>
        <v>1</v>
      </c>
      <c r="AF2500" s="211">
        <f>IF(AND(COUNTIFS($J$18:J2500,J2500)=1,AE2500=1),1,"")</f>
        <v>1</v>
      </c>
      <c r="AG2500" s="211">
        <f>IF(C2500="","",IF(AND(COUNTIFS($J$18:J2500,J2500)=1,C2500&lt;&gt;""),1,""))</f>
        <v>1</v>
      </c>
      <c r="AH2500" s="211">
        <f>IF(G2500="","",IF(AND(COUNTIFS($J$18:J2500,J2500)=1,G2500&lt;&gt;""),1,""))</f>
        <v>1</v>
      </c>
      <c r="AI2500" s="28">
        <f t="shared" si="499"/>
        <v>33543315.897345133</v>
      </c>
      <c r="AJ2500" s="28">
        <f t="shared" si="500"/>
        <v>4706169.325298408</v>
      </c>
      <c r="AK2500" s="29">
        <f t="shared" si="501"/>
        <v>0.14030125523967321</v>
      </c>
      <c r="AL2500" s="210"/>
      <c r="AM2500" s="210"/>
      <c r="AN2500" s="210"/>
      <c r="AO2500" s="210"/>
      <c r="AP2500" s="45" t="str">
        <f t="shared" si="502"/>
        <v>20233</v>
      </c>
      <c r="AQ2500" s="45" t="str">
        <f t="shared" si="503"/>
        <v>20233RMB</v>
      </c>
    </row>
    <row r="2501" spans="1:43" s="15" customFormat="1">
      <c r="A2501" s="208" t="s">
        <v>41</v>
      </c>
      <c r="B2501" s="209">
        <v>2023</v>
      </c>
      <c r="C2501" s="209">
        <v>3</v>
      </c>
      <c r="D2501" s="57" t="str">
        <f t="shared" si="492"/>
        <v>Q4</v>
      </c>
      <c r="E2501" s="208" t="s">
        <v>41</v>
      </c>
      <c r="F2501" s="209">
        <v>2023</v>
      </c>
      <c r="G2501" s="209">
        <v>3</v>
      </c>
      <c r="H2501" s="213"/>
      <c r="I2501" s="57" t="str">
        <f t="shared" si="495"/>
        <v>Q4</v>
      </c>
      <c r="J2501" s="204" t="s">
        <v>2393</v>
      </c>
      <c r="K2501" s="213" t="s">
        <v>231</v>
      </c>
      <c r="L2501" s="210" t="s">
        <v>79</v>
      </c>
      <c r="M2501" s="208" t="s">
        <v>47</v>
      </c>
      <c r="N2501" s="208">
        <v>1</v>
      </c>
      <c r="O2501" s="208"/>
      <c r="P2501" s="57" t="str">
        <f t="shared" si="496"/>
        <v>MAIN UNIT</v>
      </c>
      <c r="Q2501" s="208" t="s">
        <v>48</v>
      </c>
      <c r="R2501" s="208" t="s">
        <v>49</v>
      </c>
      <c r="S2501" s="208" t="s">
        <v>36</v>
      </c>
      <c r="T2501" s="208" t="s">
        <v>65</v>
      </c>
      <c r="U2501" s="208" t="s">
        <v>66</v>
      </c>
      <c r="V2501" s="208" t="s">
        <v>99</v>
      </c>
      <c r="W2501" s="208" t="s">
        <v>51</v>
      </c>
      <c r="X2501" s="34">
        <v>1000000</v>
      </c>
      <c r="Y2501" s="215" t="str">
        <f t="shared" si="494"/>
        <v>1.13</v>
      </c>
      <c r="Z2501" s="26">
        <f t="shared" si="493"/>
        <v>1000000</v>
      </c>
      <c r="AA2501" s="208">
        <v>1.1299999999999999</v>
      </c>
      <c r="AB2501" s="35">
        <f t="shared" si="491"/>
        <v>1000000</v>
      </c>
      <c r="AC2501" s="27">
        <f t="shared" si="497"/>
        <v>139900</v>
      </c>
      <c r="AD2501" s="212">
        <v>0.1399</v>
      </c>
      <c r="AE2501" s="211">
        <f t="shared" si="498"/>
        <v>0</v>
      </c>
      <c r="AF2501" s="211" t="str">
        <f>IF(AND(COUNTIFS($J$18:J2501,J2501)=1,AE2501=1),1,"")</f>
        <v/>
      </c>
      <c r="AG2501" s="211">
        <f>IF(C2501="","",IF(AND(COUNTIFS($J$18:J2501,J2501)=1,C2501&lt;&gt;""),1,""))</f>
        <v>1</v>
      </c>
      <c r="AH2501" s="211">
        <f>IF(G2501="","",IF(AND(COUNTIFS($J$18:J2501,J2501)=1,G2501&lt;&gt;""),1,""))</f>
        <v>1</v>
      </c>
      <c r="AI2501" s="28">
        <f t="shared" si="499"/>
        <v>33543315.897345133</v>
      </c>
      <c r="AJ2501" s="28">
        <f t="shared" si="500"/>
        <v>4706169.325298408</v>
      </c>
      <c r="AK2501" s="29">
        <f t="shared" si="501"/>
        <v>0.14030125523967321</v>
      </c>
      <c r="AL2501" s="210"/>
      <c r="AM2501" s="210"/>
      <c r="AN2501" s="210"/>
      <c r="AO2501" s="210"/>
      <c r="AP2501" s="45" t="str">
        <f t="shared" si="502"/>
        <v>20233</v>
      </c>
      <c r="AQ2501" s="45" t="str">
        <f t="shared" si="503"/>
        <v>20233RMB</v>
      </c>
    </row>
    <row r="2502" spans="1:43" s="15" customFormat="1">
      <c r="A2502" s="208" t="s">
        <v>41</v>
      </c>
      <c r="B2502" s="209">
        <v>2023</v>
      </c>
      <c r="C2502" s="209">
        <v>3</v>
      </c>
      <c r="D2502" s="57" t="str">
        <f t="shared" si="492"/>
        <v>Q4</v>
      </c>
      <c r="E2502" s="208" t="s">
        <v>41</v>
      </c>
      <c r="F2502" s="209">
        <v>2023</v>
      </c>
      <c r="G2502" s="209">
        <v>3</v>
      </c>
      <c r="H2502" s="213"/>
      <c r="I2502" s="57" t="str">
        <f t="shared" si="495"/>
        <v>Q4</v>
      </c>
      <c r="J2502" s="204" t="s">
        <v>2394</v>
      </c>
      <c r="K2502" s="213" t="s">
        <v>2192</v>
      </c>
      <c r="L2502" s="210" t="s">
        <v>79</v>
      </c>
      <c r="M2502" s="208" t="s">
        <v>47</v>
      </c>
      <c r="N2502" s="208">
        <v>1</v>
      </c>
      <c r="O2502" s="208"/>
      <c r="P2502" s="57" t="str">
        <f t="shared" si="496"/>
        <v>MAIN UNIT</v>
      </c>
      <c r="Q2502" s="208" t="s">
        <v>48</v>
      </c>
      <c r="R2502" s="208" t="s">
        <v>49</v>
      </c>
      <c r="S2502" s="208" t="s">
        <v>36</v>
      </c>
      <c r="T2502" s="208" t="s">
        <v>65</v>
      </c>
      <c r="U2502" s="208" t="s">
        <v>66</v>
      </c>
      <c r="V2502" s="208" t="s">
        <v>290</v>
      </c>
      <c r="W2502" s="208" t="s">
        <v>51</v>
      </c>
      <c r="X2502" s="34">
        <v>720000</v>
      </c>
      <c r="Y2502" s="215" t="str">
        <f t="shared" si="494"/>
        <v>1.13</v>
      </c>
      <c r="Z2502" s="26">
        <f t="shared" si="493"/>
        <v>720000</v>
      </c>
      <c r="AA2502" s="208">
        <v>1.1299999999999999</v>
      </c>
      <c r="AB2502" s="35">
        <f t="shared" si="491"/>
        <v>720000</v>
      </c>
      <c r="AC2502" s="27">
        <f t="shared" si="497"/>
        <v>121392</v>
      </c>
      <c r="AD2502" s="212">
        <v>0.1686</v>
      </c>
      <c r="AE2502" s="211">
        <f t="shared" si="498"/>
        <v>0</v>
      </c>
      <c r="AF2502" s="211" t="str">
        <f>IF(AND(COUNTIFS($J$18:J2502,J2502)=1,AE2502=1),1,"")</f>
        <v/>
      </c>
      <c r="AG2502" s="211">
        <f>IF(C2502="","",IF(AND(COUNTIFS($J$18:J2502,J2502)=1,C2502&lt;&gt;""),1,""))</f>
        <v>1</v>
      </c>
      <c r="AH2502" s="211">
        <f>IF(G2502="","",IF(AND(COUNTIFS($J$18:J2502,J2502)=1,G2502&lt;&gt;""),1,""))</f>
        <v>1</v>
      </c>
      <c r="AI2502" s="28">
        <f t="shared" si="499"/>
        <v>33543315.897345133</v>
      </c>
      <c r="AJ2502" s="28">
        <f t="shared" si="500"/>
        <v>4706169.325298408</v>
      </c>
      <c r="AK2502" s="29">
        <f t="shared" si="501"/>
        <v>0.14030125523967321</v>
      </c>
      <c r="AL2502" s="210"/>
      <c r="AM2502" s="210"/>
      <c r="AN2502" s="210"/>
      <c r="AO2502" s="210"/>
      <c r="AP2502" s="45" t="str">
        <f t="shared" si="502"/>
        <v>20233</v>
      </c>
      <c r="AQ2502" s="45" t="str">
        <f t="shared" si="503"/>
        <v>20233RMB</v>
      </c>
    </row>
    <row r="2503" spans="1:43" s="15" customFormat="1" ht="26.4">
      <c r="A2503" s="208" t="s">
        <v>41</v>
      </c>
      <c r="B2503" s="209">
        <v>2023</v>
      </c>
      <c r="C2503" s="209">
        <v>3</v>
      </c>
      <c r="D2503" s="57" t="str">
        <f t="shared" si="492"/>
        <v>Q4</v>
      </c>
      <c r="E2503" s="208" t="s">
        <v>41</v>
      </c>
      <c r="F2503" s="209">
        <v>2023</v>
      </c>
      <c r="G2503" s="209">
        <v>3</v>
      </c>
      <c r="H2503" s="213"/>
      <c r="I2503" s="57" t="str">
        <f t="shared" si="495"/>
        <v>Q4</v>
      </c>
      <c r="J2503" s="204" t="s">
        <v>2395</v>
      </c>
      <c r="K2503" s="213" t="s">
        <v>1362</v>
      </c>
      <c r="L2503" s="210" t="s">
        <v>2396</v>
      </c>
      <c r="M2503" s="208" t="s">
        <v>47</v>
      </c>
      <c r="N2503" s="208">
        <v>0</v>
      </c>
      <c r="O2503" s="208">
        <v>1</v>
      </c>
      <c r="P2503" s="57" t="str">
        <f t="shared" si="496"/>
        <v>SERVICE/ PARTS</v>
      </c>
      <c r="Q2503" s="208" t="s">
        <v>48</v>
      </c>
      <c r="R2503" s="208" t="s">
        <v>49</v>
      </c>
      <c r="S2503" s="208" t="s">
        <v>36</v>
      </c>
      <c r="T2503" s="208" t="s">
        <v>65</v>
      </c>
      <c r="U2503" s="208" t="s">
        <v>66</v>
      </c>
      <c r="V2503" s="208" t="s">
        <v>67</v>
      </c>
      <c r="W2503" s="208" t="s">
        <v>51</v>
      </c>
      <c r="X2503" s="34">
        <v>221000</v>
      </c>
      <c r="Y2503" s="215" t="str">
        <f t="shared" si="494"/>
        <v>1.13</v>
      </c>
      <c r="Z2503" s="26">
        <f t="shared" si="493"/>
        <v>221000</v>
      </c>
      <c r="AA2503" s="208">
        <v>1.1299999999999999</v>
      </c>
      <c r="AB2503" s="35">
        <f t="shared" si="491"/>
        <v>221000</v>
      </c>
      <c r="AC2503" s="27">
        <f t="shared" si="497"/>
        <v>55073.200000000004</v>
      </c>
      <c r="AD2503" s="212">
        <v>0.2492</v>
      </c>
      <c r="AE2503" s="211">
        <f t="shared" si="498"/>
        <v>0</v>
      </c>
      <c r="AF2503" s="211" t="str">
        <f>IF(AND(COUNTIFS($J$18:J2503,J2503)=1,AE2503=1),1,"")</f>
        <v/>
      </c>
      <c r="AG2503" s="211">
        <f>IF(C2503="","",IF(AND(COUNTIFS($J$18:J2503,J2503)=1,C2503&lt;&gt;""),1,""))</f>
        <v>1</v>
      </c>
      <c r="AH2503" s="211">
        <f>IF(G2503="","",IF(AND(COUNTIFS($J$18:J2503,J2503)=1,G2503&lt;&gt;""),1,""))</f>
        <v>1</v>
      </c>
      <c r="AI2503" s="28">
        <f t="shared" si="499"/>
        <v>33543315.897345133</v>
      </c>
      <c r="AJ2503" s="28">
        <f t="shared" si="500"/>
        <v>4706169.325298408</v>
      </c>
      <c r="AK2503" s="29">
        <f t="shared" si="501"/>
        <v>0.14030125523967321</v>
      </c>
      <c r="AL2503" s="210"/>
      <c r="AM2503" s="210"/>
      <c r="AN2503" s="210"/>
      <c r="AO2503" s="210"/>
      <c r="AP2503" s="45" t="str">
        <f t="shared" si="502"/>
        <v>20233</v>
      </c>
      <c r="AQ2503" s="45" t="str">
        <f t="shared" si="503"/>
        <v>20233RMB</v>
      </c>
    </row>
    <row r="2504" spans="1:43" s="15" customFormat="1">
      <c r="A2504" s="208" t="s">
        <v>41</v>
      </c>
      <c r="B2504" s="209">
        <v>2023</v>
      </c>
      <c r="C2504" s="209">
        <v>1</v>
      </c>
      <c r="D2504" s="57" t="str">
        <f t="shared" si="492"/>
        <v>Q4</v>
      </c>
      <c r="E2504" s="208" t="s">
        <v>42</v>
      </c>
      <c r="F2504" s="209">
        <v>2023</v>
      </c>
      <c r="G2504" s="209">
        <v>4</v>
      </c>
      <c r="H2504" s="213"/>
      <c r="I2504" s="57" t="str">
        <f t="shared" si="495"/>
        <v>Q1</v>
      </c>
      <c r="J2504" s="204" t="s">
        <v>2397</v>
      </c>
      <c r="K2504" s="213" t="s">
        <v>2398</v>
      </c>
      <c r="L2504" s="210" t="s">
        <v>55</v>
      </c>
      <c r="M2504" s="208" t="s">
        <v>47</v>
      </c>
      <c r="N2504" s="208">
        <v>1</v>
      </c>
      <c r="O2504" s="208"/>
      <c r="P2504" s="57" t="str">
        <f t="shared" si="496"/>
        <v>MAIN UNIT</v>
      </c>
      <c r="Q2504" s="208" t="s">
        <v>56</v>
      </c>
      <c r="R2504" s="208" t="s">
        <v>49</v>
      </c>
      <c r="S2504" s="208" t="s">
        <v>38</v>
      </c>
      <c r="T2504" s="208" t="s">
        <v>326</v>
      </c>
      <c r="U2504" s="208" t="s">
        <v>137</v>
      </c>
      <c r="V2504" s="208" t="s">
        <v>122</v>
      </c>
      <c r="W2504" s="208" t="s">
        <v>51</v>
      </c>
      <c r="X2504" s="34">
        <v>700000</v>
      </c>
      <c r="Y2504" s="215" t="str">
        <f t="shared" si="494"/>
        <v>1.13</v>
      </c>
      <c r="Z2504" s="26">
        <f t="shared" si="493"/>
        <v>700000</v>
      </c>
      <c r="AA2504" s="208">
        <v>1.1399999999999999</v>
      </c>
      <c r="AB2504" s="35">
        <f t="shared" si="491"/>
        <v>706194.69026548672</v>
      </c>
      <c r="AC2504" s="27">
        <f t="shared" si="497"/>
        <v>73161.769911504423</v>
      </c>
      <c r="AD2504" s="212">
        <v>0.1036</v>
      </c>
      <c r="AE2504" s="211">
        <f t="shared" si="498"/>
        <v>1</v>
      </c>
      <c r="AF2504" s="211">
        <f>IF(AND(COUNTIFS($J$18:J2504,J2504)=1,AE2504=1),1,"")</f>
        <v>1</v>
      </c>
      <c r="AG2504" s="211">
        <f>IF(C2504="","",IF(AND(COUNTIFS($J$18:J2504,J2504)=1,C2504&lt;&gt;""),1,""))</f>
        <v>1</v>
      </c>
      <c r="AH2504" s="211">
        <f>IF(G2504="","",IF(AND(COUNTIFS($J$18:J2504,J2504)=1,G2504&lt;&gt;""),1,""))</f>
        <v>1</v>
      </c>
      <c r="AI2504" s="28">
        <f t="shared" si="499"/>
        <v>30573205.452778772</v>
      </c>
      <c r="AJ2504" s="28">
        <f t="shared" si="500"/>
        <v>3790930.1683151261</v>
      </c>
      <c r="AK2504" s="29">
        <f t="shared" si="501"/>
        <v>0.12399518179964253</v>
      </c>
      <c r="AL2504" s="210"/>
      <c r="AM2504" s="210"/>
      <c r="AN2504" s="210"/>
      <c r="AO2504" s="210"/>
      <c r="AP2504" s="45" t="str">
        <f t="shared" si="502"/>
        <v>20234</v>
      </c>
      <c r="AQ2504" s="45" t="str">
        <f t="shared" si="503"/>
        <v>20234RMB</v>
      </c>
    </row>
    <row r="2505" spans="1:43" s="15" customFormat="1">
      <c r="A2505" s="208" t="s">
        <v>41</v>
      </c>
      <c r="B2505" s="209">
        <v>2023</v>
      </c>
      <c r="C2505" s="209">
        <v>1</v>
      </c>
      <c r="D2505" s="57" t="str">
        <f t="shared" si="492"/>
        <v>Q4</v>
      </c>
      <c r="E2505" s="208" t="s">
        <v>42</v>
      </c>
      <c r="F2505" s="209">
        <v>2023</v>
      </c>
      <c r="G2505" s="209">
        <v>4</v>
      </c>
      <c r="H2505" s="213"/>
      <c r="I2505" s="57" t="str">
        <f t="shared" si="495"/>
        <v>Q1</v>
      </c>
      <c r="J2505" s="204" t="s">
        <v>2357</v>
      </c>
      <c r="K2505" s="213" t="s">
        <v>2358</v>
      </c>
      <c r="L2505" s="210" t="s">
        <v>79</v>
      </c>
      <c r="M2505" s="208" t="s">
        <v>47</v>
      </c>
      <c r="N2505" s="208">
        <v>1</v>
      </c>
      <c r="O2505" s="208"/>
      <c r="P2505" s="57" t="str">
        <f t="shared" si="496"/>
        <v>MAIN UNIT</v>
      </c>
      <c r="Q2505" s="208" t="s">
        <v>56</v>
      </c>
      <c r="R2505" s="208" t="s">
        <v>49</v>
      </c>
      <c r="S2505" s="208" t="s">
        <v>36</v>
      </c>
      <c r="T2505" s="208" t="s">
        <v>65</v>
      </c>
      <c r="U2505" s="208" t="s">
        <v>66</v>
      </c>
      <c r="V2505" s="208" t="s">
        <v>99</v>
      </c>
      <c r="W2505" s="208" t="s">
        <v>51</v>
      </c>
      <c r="X2505" s="34">
        <v>1225000</v>
      </c>
      <c r="Y2505" s="215" t="str">
        <f t="shared" si="494"/>
        <v>1.13</v>
      </c>
      <c r="Z2505" s="26">
        <f t="shared" si="493"/>
        <v>1225000</v>
      </c>
      <c r="AA2505" s="208">
        <v>1.1399999999999999</v>
      </c>
      <c r="AB2505" s="35">
        <f t="shared" si="491"/>
        <v>1235840.7079646017</v>
      </c>
      <c r="AC2505" s="27">
        <f t="shared" si="497"/>
        <v>125561.41592920353</v>
      </c>
      <c r="AD2505" s="212">
        <v>0.1016</v>
      </c>
      <c r="AE2505" s="211">
        <f t="shared" si="498"/>
        <v>1</v>
      </c>
      <c r="AF2505" s="211" t="str">
        <f>IF(AND(COUNTIFS($J$18:J2505,J2505)=1,AE2505=1),1,"")</f>
        <v/>
      </c>
      <c r="AG2505" s="211" t="str">
        <f>IF(C2505="","",IF(AND(COUNTIFS($J$18:J2505,J2505)=1,C2505&lt;&gt;""),1,""))</f>
        <v/>
      </c>
      <c r="AH2505" s="211" t="str">
        <f>IF(G2505="","",IF(AND(COUNTIFS($J$18:J2505,J2505)=1,G2505&lt;&gt;""),1,""))</f>
        <v/>
      </c>
      <c r="AI2505" s="28">
        <f t="shared" si="499"/>
        <v>30573205.452778772</v>
      </c>
      <c r="AJ2505" s="28">
        <f t="shared" si="500"/>
        <v>3790930.1683151261</v>
      </c>
      <c r="AK2505" s="29">
        <f t="shared" si="501"/>
        <v>0.12399518179964253</v>
      </c>
      <c r="AL2505" s="210"/>
      <c r="AM2505" s="210"/>
      <c r="AN2505" s="210"/>
      <c r="AO2505" s="210"/>
      <c r="AP2505" s="45" t="str">
        <f t="shared" si="502"/>
        <v>20234</v>
      </c>
      <c r="AQ2505" s="45" t="str">
        <f t="shared" si="503"/>
        <v>20234RMB</v>
      </c>
    </row>
    <row r="2506" spans="1:43" s="15" customFormat="1">
      <c r="A2506" s="208" t="s">
        <v>41</v>
      </c>
      <c r="B2506" s="209">
        <v>2023</v>
      </c>
      <c r="C2506" s="209">
        <v>2</v>
      </c>
      <c r="D2506" s="57" t="str">
        <f t="shared" si="492"/>
        <v>Q4</v>
      </c>
      <c r="E2506" s="208" t="s">
        <v>42</v>
      </c>
      <c r="F2506" s="209">
        <v>2023</v>
      </c>
      <c r="G2506" s="209">
        <v>4</v>
      </c>
      <c r="H2506" s="213"/>
      <c r="I2506" s="57" t="str">
        <f t="shared" si="495"/>
        <v>Q1</v>
      </c>
      <c r="J2506" s="204" t="s">
        <v>2399</v>
      </c>
      <c r="K2506" s="213" t="s">
        <v>905</v>
      </c>
      <c r="L2506" s="210" t="s">
        <v>55</v>
      </c>
      <c r="M2506" s="208" t="s">
        <v>47</v>
      </c>
      <c r="N2506" s="208">
        <v>1</v>
      </c>
      <c r="O2506" s="208"/>
      <c r="P2506" s="57" t="str">
        <f t="shared" si="496"/>
        <v>MAIN UNIT</v>
      </c>
      <c r="Q2506" s="208" t="s">
        <v>48</v>
      </c>
      <c r="R2506" s="208" t="s">
        <v>49</v>
      </c>
      <c r="S2506" s="208" t="s">
        <v>36</v>
      </c>
      <c r="T2506" s="208" t="s">
        <v>65</v>
      </c>
      <c r="U2506" s="208" t="s">
        <v>66</v>
      </c>
      <c r="V2506" s="208" t="s">
        <v>114</v>
      </c>
      <c r="W2506" s="208" t="s">
        <v>51</v>
      </c>
      <c r="X2506" s="34">
        <v>739000</v>
      </c>
      <c r="Y2506" s="215" t="str">
        <f t="shared" si="494"/>
        <v>1.13</v>
      </c>
      <c r="Z2506" s="26">
        <f t="shared" si="493"/>
        <v>739000</v>
      </c>
      <c r="AA2506" s="208">
        <v>1.1399999999999999</v>
      </c>
      <c r="AB2506" s="35">
        <f t="shared" ref="AB2506:AB2569" si="504">IF(AND(R2506&lt;&gt;"C66",R2506&lt;&gt;""),Z2506/Y2506*AA2506,"")</f>
        <v>745539.82300884952</v>
      </c>
      <c r="AC2506" s="27">
        <f t="shared" si="497"/>
        <v>85289.755752212383</v>
      </c>
      <c r="AD2506" s="212">
        <v>0.1144</v>
      </c>
      <c r="AE2506" s="211">
        <f t="shared" si="498"/>
        <v>0</v>
      </c>
      <c r="AF2506" s="211" t="str">
        <f>IF(AND(COUNTIFS($J$18:J2506,J2506)=1,AE2506=1),1,"")</f>
        <v/>
      </c>
      <c r="AG2506" s="211">
        <f>IF(C2506="","",IF(AND(COUNTIFS($J$18:J2506,J2506)=1,C2506&lt;&gt;""),1,""))</f>
        <v>1</v>
      </c>
      <c r="AH2506" s="211">
        <f>IF(G2506="","",IF(AND(COUNTIFS($J$18:J2506,J2506)=1,G2506&lt;&gt;""),1,""))</f>
        <v>1</v>
      </c>
      <c r="AI2506" s="28">
        <f t="shared" si="499"/>
        <v>30573205.452778772</v>
      </c>
      <c r="AJ2506" s="28">
        <f t="shared" si="500"/>
        <v>3790930.1683151261</v>
      </c>
      <c r="AK2506" s="29">
        <f t="shared" si="501"/>
        <v>0.12399518179964253</v>
      </c>
      <c r="AL2506" s="210"/>
      <c r="AM2506" s="210"/>
      <c r="AN2506" s="210"/>
      <c r="AO2506" s="210"/>
      <c r="AP2506" s="45" t="str">
        <f t="shared" si="502"/>
        <v>20234</v>
      </c>
      <c r="AQ2506" s="45" t="str">
        <f t="shared" si="503"/>
        <v>20234RMB</v>
      </c>
    </row>
    <row r="2507" spans="1:43" s="15" customFormat="1">
      <c r="A2507" s="208" t="s">
        <v>41</v>
      </c>
      <c r="B2507" s="209">
        <v>2023</v>
      </c>
      <c r="C2507" s="209">
        <v>2</v>
      </c>
      <c r="D2507" s="57" t="str">
        <f t="shared" si="492"/>
        <v>Q4</v>
      </c>
      <c r="E2507" s="208" t="s">
        <v>42</v>
      </c>
      <c r="F2507" s="209">
        <v>2023</v>
      </c>
      <c r="G2507" s="209">
        <v>4</v>
      </c>
      <c r="H2507" s="213"/>
      <c r="I2507" s="57" t="str">
        <f t="shared" si="495"/>
        <v>Q1</v>
      </c>
      <c r="J2507" s="204" t="s">
        <v>2400</v>
      </c>
      <c r="K2507" s="213" t="s">
        <v>2401</v>
      </c>
      <c r="L2507" s="210" t="s">
        <v>79</v>
      </c>
      <c r="M2507" s="208" t="s">
        <v>47</v>
      </c>
      <c r="N2507" s="208">
        <v>1</v>
      </c>
      <c r="O2507" s="208"/>
      <c r="P2507" s="57" t="str">
        <f t="shared" si="496"/>
        <v>MAIN UNIT</v>
      </c>
      <c r="Q2507" s="208" t="s">
        <v>56</v>
      </c>
      <c r="R2507" s="208" t="s">
        <v>49</v>
      </c>
      <c r="S2507" s="208" t="s">
        <v>36</v>
      </c>
      <c r="T2507" s="208" t="s">
        <v>65</v>
      </c>
      <c r="U2507" s="208" t="s">
        <v>66</v>
      </c>
      <c r="V2507" s="208" t="s">
        <v>1343</v>
      </c>
      <c r="W2507" s="208" t="s">
        <v>51</v>
      </c>
      <c r="X2507" s="34">
        <v>850000</v>
      </c>
      <c r="Y2507" s="215" t="str">
        <f t="shared" si="494"/>
        <v>1.13</v>
      </c>
      <c r="Z2507" s="26">
        <f t="shared" si="493"/>
        <v>850000</v>
      </c>
      <c r="AA2507" s="208">
        <v>1.1399999999999999</v>
      </c>
      <c r="AB2507" s="35">
        <f t="shared" si="504"/>
        <v>857522.12389380531</v>
      </c>
      <c r="AC2507" s="27">
        <f t="shared" si="497"/>
        <v>65943.45132743362</v>
      </c>
      <c r="AD2507" s="212">
        <v>7.6899999999999996E-2</v>
      </c>
      <c r="AE2507" s="211">
        <f t="shared" si="498"/>
        <v>1</v>
      </c>
      <c r="AF2507" s="211">
        <f>IF(AND(COUNTIFS($J$18:J2507,J2507)=1,AE2507=1),1,"")</f>
        <v>1</v>
      </c>
      <c r="AG2507" s="211">
        <f>IF(C2507="","",IF(AND(COUNTIFS($J$18:J2507,J2507)=1,C2507&lt;&gt;""),1,""))</f>
        <v>1</v>
      </c>
      <c r="AH2507" s="211">
        <f>IF(G2507="","",IF(AND(COUNTIFS($J$18:J2507,J2507)=1,G2507&lt;&gt;""),1,""))</f>
        <v>1</v>
      </c>
      <c r="AI2507" s="28">
        <f t="shared" si="499"/>
        <v>30573205.452778772</v>
      </c>
      <c r="AJ2507" s="28">
        <f t="shared" si="500"/>
        <v>3790930.1683151261</v>
      </c>
      <c r="AK2507" s="29">
        <f t="shared" si="501"/>
        <v>0.12399518179964253</v>
      </c>
      <c r="AL2507" s="210"/>
      <c r="AM2507" s="210"/>
      <c r="AN2507" s="210"/>
      <c r="AO2507" s="210"/>
      <c r="AP2507" s="45" t="str">
        <f t="shared" si="502"/>
        <v>20234</v>
      </c>
      <c r="AQ2507" s="45" t="str">
        <f t="shared" si="503"/>
        <v>20234RMB</v>
      </c>
    </row>
    <row r="2508" spans="1:43" s="15" customFormat="1">
      <c r="A2508" s="208" t="s">
        <v>41</v>
      </c>
      <c r="B2508" s="209">
        <v>2023</v>
      </c>
      <c r="C2508" s="209">
        <v>2</v>
      </c>
      <c r="D2508" s="57" t="str">
        <f t="shared" si="492"/>
        <v>Q4</v>
      </c>
      <c r="E2508" s="208" t="s">
        <v>42</v>
      </c>
      <c r="F2508" s="209">
        <v>2023</v>
      </c>
      <c r="G2508" s="209">
        <v>4</v>
      </c>
      <c r="H2508" s="213"/>
      <c r="I2508" s="57" t="str">
        <f t="shared" si="495"/>
        <v>Q1</v>
      </c>
      <c r="J2508" s="204" t="s">
        <v>2400</v>
      </c>
      <c r="K2508" s="213" t="s">
        <v>2401</v>
      </c>
      <c r="L2508" s="210" t="s">
        <v>55</v>
      </c>
      <c r="M2508" s="208" t="s">
        <v>47</v>
      </c>
      <c r="N2508" s="208">
        <v>1</v>
      </c>
      <c r="O2508" s="208"/>
      <c r="P2508" s="57" t="str">
        <f t="shared" si="496"/>
        <v>MAIN UNIT</v>
      </c>
      <c r="Q2508" s="208" t="s">
        <v>56</v>
      </c>
      <c r="R2508" s="208" t="s">
        <v>49</v>
      </c>
      <c r="S2508" s="208" t="s">
        <v>36</v>
      </c>
      <c r="T2508" s="208" t="s">
        <v>65</v>
      </c>
      <c r="U2508" s="208" t="s">
        <v>66</v>
      </c>
      <c r="V2508" s="208" t="s">
        <v>1343</v>
      </c>
      <c r="W2508" s="208" t="s">
        <v>51</v>
      </c>
      <c r="X2508" s="34">
        <v>500000</v>
      </c>
      <c r="Y2508" s="215" t="str">
        <f t="shared" si="494"/>
        <v>1.13</v>
      </c>
      <c r="Z2508" s="26">
        <f t="shared" si="493"/>
        <v>500000</v>
      </c>
      <c r="AA2508" s="208">
        <v>1.1399999999999999</v>
      </c>
      <c r="AB2508" s="35">
        <f t="shared" si="504"/>
        <v>504424.77876106196</v>
      </c>
      <c r="AC2508" s="27">
        <f t="shared" si="497"/>
        <v>38790.265486725664</v>
      </c>
      <c r="AD2508" s="212">
        <v>7.6899999999999996E-2</v>
      </c>
      <c r="AE2508" s="211">
        <f t="shared" si="498"/>
        <v>1</v>
      </c>
      <c r="AF2508" s="211" t="str">
        <f>IF(AND(COUNTIFS($J$18:J2508,J2508)=1,AE2508=1),1,"")</f>
        <v/>
      </c>
      <c r="AG2508" s="211" t="str">
        <f>IF(C2508="","",IF(AND(COUNTIFS($J$18:J2508,J2508)=1,C2508&lt;&gt;""),1,""))</f>
        <v/>
      </c>
      <c r="AH2508" s="211" t="str">
        <f>IF(G2508="","",IF(AND(COUNTIFS($J$18:J2508,J2508)=1,G2508&lt;&gt;""),1,""))</f>
        <v/>
      </c>
      <c r="AI2508" s="28">
        <f t="shared" si="499"/>
        <v>30573205.452778772</v>
      </c>
      <c r="AJ2508" s="28">
        <f t="shared" si="500"/>
        <v>3790930.1683151261</v>
      </c>
      <c r="AK2508" s="29">
        <f t="shared" si="501"/>
        <v>0.12399518179964253</v>
      </c>
      <c r="AL2508" s="210"/>
      <c r="AM2508" s="210"/>
      <c r="AN2508" s="210"/>
      <c r="AO2508" s="210"/>
      <c r="AP2508" s="45" t="str">
        <f t="shared" si="502"/>
        <v>20234</v>
      </c>
      <c r="AQ2508" s="45" t="str">
        <f t="shared" si="503"/>
        <v>20234RMB</v>
      </c>
    </row>
    <row r="2509" spans="1:43" s="15" customFormat="1">
      <c r="A2509" s="208" t="s">
        <v>41</v>
      </c>
      <c r="B2509" s="209">
        <v>2023</v>
      </c>
      <c r="C2509" s="209">
        <v>2</v>
      </c>
      <c r="D2509" s="57" t="str">
        <f t="shared" si="492"/>
        <v>Q4</v>
      </c>
      <c r="E2509" s="208" t="s">
        <v>42</v>
      </c>
      <c r="F2509" s="209">
        <v>2023</v>
      </c>
      <c r="G2509" s="209">
        <v>4</v>
      </c>
      <c r="H2509" s="213"/>
      <c r="I2509" s="57" t="str">
        <f t="shared" si="495"/>
        <v>Q1</v>
      </c>
      <c r="J2509" s="204" t="s">
        <v>2402</v>
      </c>
      <c r="K2509" s="213" t="s">
        <v>532</v>
      </c>
      <c r="L2509" s="210" t="s">
        <v>273</v>
      </c>
      <c r="M2509" s="208" t="s">
        <v>47</v>
      </c>
      <c r="N2509" s="208">
        <v>1</v>
      </c>
      <c r="O2509" s="208"/>
      <c r="P2509" s="57" t="str">
        <f t="shared" si="496"/>
        <v>MAIN UNIT</v>
      </c>
      <c r="Q2509" s="208" t="s">
        <v>48</v>
      </c>
      <c r="R2509" s="208" t="s">
        <v>49</v>
      </c>
      <c r="S2509" s="208" t="s">
        <v>36</v>
      </c>
      <c r="T2509" s="208" t="s">
        <v>65</v>
      </c>
      <c r="U2509" s="208" t="s">
        <v>66</v>
      </c>
      <c r="V2509" s="208" t="s">
        <v>290</v>
      </c>
      <c r="W2509" s="208" t="s">
        <v>51</v>
      </c>
      <c r="X2509" s="34">
        <v>1210000</v>
      </c>
      <c r="Y2509" s="215" t="str">
        <f t="shared" si="494"/>
        <v>1.13</v>
      </c>
      <c r="Z2509" s="26">
        <f t="shared" si="493"/>
        <v>1210000</v>
      </c>
      <c r="AA2509" s="208">
        <v>1.1399999999999999</v>
      </c>
      <c r="AB2509" s="35">
        <f t="shared" si="504"/>
        <v>1220707.96460177</v>
      </c>
      <c r="AC2509" s="27">
        <f t="shared" si="497"/>
        <v>184693.1150442478</v>
      </c>
      <c r="AD2509" s="212">
        <v>0.15129999999999999</v>
      </c>
      <c r="AE2509" s="211">
        <f t="shared" si="498"/>
        <v>0</v>
      </c>
      <c r="AF2509" s="211" t="str">
        <f>IF(AND(COUNTIFS($J$18:J2509,J2509)=1,AE2509=1),1,"")</f>
        <v/>
      </c>
      <c r="AG2509" s="211">
        <f>IF(C2509="","",IF(AND(COUNTIFS($J$18:J2509,J2509)=1,C2509&lt;&gt;""),1,""))</f>
        <v>1</v>
      </c>
      <c r="AH2509" s="211">
        <f>IF(G2509="","",IF(AND(COUNTIFS($J$18:J2509,J2509)=1,G2509&lt;&gt;""),1,""))</f>
        <v>1</v>
      </c>
      <c r="AI2509" s="28">
        <f t="shared" si="499"/>
        <v>30573205.452778772</v>
      </c>
      <c r="AJ2509" s="28">
        <f t="shared" si="500"/>
        <v>3790930.1683151261</v>
      </c>
      <c r="AK2509" s="29">
        <f t="shared" si="501"/>
        <v>0.12399518179964253</v>
      </c>
      <c r="AL2509" s="210"/>
      <c r="AM2509" s="210"/>
      <c r="AN2509" s="210"/>
      <c r="AO2509" s="210"/>
      <c r="AP2509" s="45" t="str">
        <f t="shared" si="502"/>
        <v>20234</v>
      </c>
      <c r="AQ2509" s="45" t="str">
        <f t="shared" si="503"/>
        <v>20234RMB</v>
      </c>
    </row>
    <row r="2510" spans="1:43" s="15" customFormat="1">
      <c r="A2510" s="208" t="s">
        <v>41</v>
      </c>
      <c r="B2510" s="209">
        <v>2023</v>
      </c>
      <c r="C2510" s="209">
        <v>2</v>
      </c>
      <c r="D2510" s="57" t="str">
        <f t="shared" si="492"/>
        <v>Q4</v>
      </c>
      <c r="E2510" s="208" t="s">
        <v>42</v>
      </c>
      <c r="F2510" s="209">
        <v>2023</v>
      </c>
      <c r="G2510" s="209">
        <v>4</v>
      </c>
      <c r="H2510" s="213"/>
      <c r="I2510" s="57" t="str">
        <f t="shared" si="495"/>
        <v>Q1</v>
      </c>
      <c r="J2510" s="204" t="s">
        <v>2402</v>
      </c>
      <c r="K2510" s="213" t="s">
        <v>532</v>
      </c>
      <c r="L2510" s="210" t="s">
        <v>273</v>
      </c>
      <c r="M2510" s="208" t="s">
        <v>47</v>
      </c>
      <c r="N2510" s="208">
        <v>1</v>
      </c>
      <c r="O2510" s="208"/>
      <c r="P2510" s="57" t="str">
        <f t="shared" si="496"/>
        <v>MAIN UNIT</v>
      </c>
      <c r="Q2510" s="208" t="s">
        <v>48</v>
      </c>
      <c r="R2510" s="208" t="s">
        <v>49</v>
      </c>
      <c r="S2510" s="208" t="s">
        <v>36</v>
      </c>
      <c r="T2510" s="208" t="s">
        <v>65</v>
      </c>
      <c r="U2510" s="208" t="s">
        <v>66</v>
      </c>
      <c r="V2510" s="208" t="s">
        <v>290</v>
      </c>
      <c r="W2510" s="208" t="s">
        <v>51</v>
      </c>
      <c r="X2510" s="34">
        <v>1210000</v>
      </c>
      <c r="Y2510" s="215" t="str">
        <f t="shared" si="494"/>
        <v>1.13</v>
      </c>
      <c r="Z2510" s="26">
        <f t="shared" si="493"/>
        <v>1210000</v>
      </c>
      <c r="AA2510" s="208">
        <v>1.1399999999999999</v>
      </c>
      <c r="AB2510" s="35">
        <f t="shared" si="504"/>
        <v>1220707.96460177</v>
      </c>
      <c r="AC2510" s="27">
        <f t="shared" si="497"/>
        <v>184693.1150442478</v>
      </c>
      <c r="AD2510" s="212">
        <v>0.15129999999999999</v>
      </c>
      <c r="AE2510" s="211">
        <f t="shared" si="498"/>
        <v>0</v>
      </c>
      <c r="AF2510" s="211" t="str">
        <f>IF(AND(COUNTIFS($J$18:J2510,J2510)=1,AE2510=1),1,"")</f>
        <v/>
      </c>
      <c r="AG2510" s="211" t="str">
        <f>IF(C2510="","",IF(AND(COUNTIFS($J$18:J2510,J2510)=1,C2510&lt;&gt;""),1,""))</f>
        <v/>
      </c>
      <c r="AH2510" s="211" t="str">
        <f>IF(G2510="","",IF(AND(COUNTIFS($J$18:J2510,J2510)=1,G2510&lt;&gt;""),1,""))</f>
        <v/>
      </c>
      <c r="AI2510" s="28">
        <f t="shared" si="499"/>
        <v>30573205.452778772</v>
      </c>
      <c r="AJ2510" s="28">
        <f t="shared" si="500"/>
        <v>3790930.1683151261</v>
      </c>
      <c r="AK2510" s="29">
        <f t="shared" si="501"/>
        <v>0.12399518179964253</v>
      </c>
      <c r="AL2510" s="210"/>
      <c r="AM2510" s="210"/>
      <c r="AN2510" s="210"/>
      <c r="AO2510" s="210"/>
      <c r="AP2510" s="45" t="str">
        <f t="shared" si="502"/>
        <v>20234</v>
      </c>
      <c r="AQ2510" s="45" t="str">
        <f t="shared" si="503"/>
        <v>20234RMB</v>
      </c>
    </row>
    <row r="2511" spans="1:43" s="15" customFormat="1">
      <c r="A2511" s="208" t="s">
        <v>41</v>
      </c>
      <c r="B2511" s="209">
        <v>2023</v>
      </c>
      <c r="C2511" s="209">
        <v>2</v>
      </c>
      <c r="D2511" s="57" t="str">
        <f t="shared" si="492"/>
        <v>Q4</v>
      </c>
      <c r="E2511" s="208" t="s">
        <v>42</v>
      </c>
      <c r="F2511" s="209">
        <v>2023</v>
      </c>
      <c r="G2511" s="209">
        <v>4</v>
      </c>
      <c r="H2511" s="213"/>
      <c r="I2511" s="57" t="str">
        <f t="shared" si="495"/>
        <v>Q1</v>
      </c>
      <c r="J2511" s="204" t="s">
        <v>2402</v>
      </c>
      <c r="K2511" s="213" t="s">
        <v>532</v>
      </c>
      <c r="L2511" s="210" t="s">
        <v>273</v>
      </c>
      <c r="M2511" s="208" t="s">
        <v>47</v>
      </c>
      <c r="N2511" s="208">
        <v>1</v>
      </c>
      <c r="O2511" s="208"/>
      <c r="P2511" s="57" t="str">
        <f t="shared" si="496"/>
        <v>MAIN UNIT</v>
      </c>
      <c r="Q2511" s="208" t="s">
        <v>48</v>
      </c>
      <c r="R2511" s="208" t="s">
        <v>49</v>
      </c>
      <c r="S2511" s="208" t="s">
        <v>36</v>
      </c>
      <c r="T2511" s="208" t="s">
        <v>65</v>
      </c>
      <c r="U2511" s="208" t="s">
        <v>66</v>
      </c>
      <c r="V2511" s="208" t="s">
        <v>290</v>
      </c>
      <c r="W2511" s="208" t="s">
        <v>51</v>
      </c>
      <c r="X2511" s="34">
        <v>1210000</v>
      </c>
      <c r="Y2511" s="215" t="str">
        <f t="shared" si="494"/>
        <v>1.13</v>
      </c>
      <c r="Z2511" s="26">
        <f t="shared" si="493"/>
        <v>1210000</v>
      </c>
      <c r="AA2511" s="208">
        <v>1.1399999999999999</v>
      </c>
      <c r="AB2511" s="35">
        <f t="shared" si="504"/>
        <v>1220707.96460177</v>
      </c>
      <c r="AC2511" s="27">
        <f t="shared" si="497"/>
        <v>184693.1150442478</v>
      </c>
      <c r="AD2511" s="212">
        <v>0.15129999999999999</v>
      </c>
      <c r="AE2511" s="211">
        <f t="shared" si="498"/>
        <v>0</v>
      </c>
      <c r="AF2511" s="211" t="str">
        <f>IF(AND(COUNTIFS($J$18:J2511,J2511)=1,AE2511=1),1,"")</f>
        <v/>
      </c>
      <c r="AG2511" s="211" t="str">
        <f>IF(C2511="","",IF(AND(COUNTIFS($J$18:J2511,J2511)=1,C2511&lt;&gt;""),1,""))</f>
        <v/>
      </c>
      <c r="AH2511" s="211" t="str">
        <f>IF(G2511="","",IF(AND(COUNTIFS($J$18:J2511,J2511)=1,G2511&lt;&gt;""),1,""))</f>
        <v/>
      </c>
      <c r="AI2511" s="28">
        <f t="shared" si="499"/>
        <v>30573205.452778772</v>
      </c>
      <c r="AJ2511" s="28">
        <f t="shared" si="500"/>
        <v>3790930.1683151261</v>
      </c>
      <c r="AK2511" s="29">
        <f t="shared" si="501"/>
        <v>0.12399518179964253</v>
      </c>
      <c r="AL2511" s="210"/>
      <c r="AM2511" s="210"/>
      <c r="AN2511" s="210"/>
      <c r="AO2511" s="210"/>
      <c r="AP2511" s="45" t="str">
        <f t="shared" si="502"/>
        <v>20234</v>
      </c>
      <c r="AQ2511" s="45" t="str">
        <f t="shared" si="503"/>
        <v>20234RMB</v>
      </c>
    </row>
    <row r="2512" spans="1:43" s="15" customFormat="1">
      <c r="A2512" s="208" t="s">
        <v>41</v>
      </c>
      <c r="B2512" s="209">
        <v>2023</v>
      </c>
      <c r="C2512" s="209">
        <v>2</v>
      </c>
      <c r="D2512" s="57" t="str">
        <f t="shared" si="492"/>
        <v>Q4</v>
      </c>
      <c r="E2512" s="208" t="s">
        <v>42</v>
      </c>
      <c r="F2512" s="209">
        <v>2023</v>
      </c>
      <c r="G2512" s="209">
        <v>4</v>
      </c>
      <c r="H2512" s="213"/>
      <c r="I2512" s="57" t="str">
        <f t="shared" si="495"/>
        <v>Q1</v>
      </c>
      <c r="J2512" s="204" t="s">
        <v>2402</v>
      </c>
      <c r="K2512" s="213" t="s">
        <v>532</v>
      </c>
      <c r="L2512" s="210" t="s">
        <v>273</v>
      </c>
      <c r="M2512" s="208" t="s">
        <v>47</v>
      </c>
      <c r="N2512" s="208">
        <v>1</v>
      </c>
      <c r="O2512" s="208"/>
      <c r="P2512" s="57" t="str">
        <f t="shared" si="496"/>
        <v>MAIN UNIT</v>
      </c>
      <c r="Q2512" s="208" t="s">
        <v>48</v>
      </c>
      <c r="R2512" s="208" t="s">
        <v>49</v>
      </c>
      <c r="S2512" s="208" t="s">
        <v>36</v>
      </c>
      <c r="T2512" s="208" t="s">
        <v>65</v>
      </c>
      <c r="U2512" s="208" t="s">
        <v>66</v>
      </c>
      <c r="V2512" s="208" t="s">
        <v>290</v>
      </c>
      <c r="W2512" s="208" t="s">
        <v>51</v>
      </c>
      <c r="X2512" s="34">
        <v>1210000</v>
      </c>
      <c r="Y2512" s="215" t="str">
        <f t="shared" si="494"/>
        <v>1.13</v>
      </c>
      <c r="Z2512" s="26">
        <f t="shared" si="493"/>
        <v>1210000</v>
      </c>
      <c r="AA2512" s="208">
        <v>1.1399999999999999</v>
      </c>
      <c r="AB2512" s="35">
        <f t="shared" si="504"/>
        <v>1220707.96460177</v>
      </c>
      <c r="AC2512" s="27">
        <f t="shared" si="497"/>
        <v>184693.1150442478</v>
      </c>
      <c r="AD2512" s="212">
        <v>0.15129999999999999</v>
      </c>
      <c r="AE2512" s="211">
        <f t="shared" si="498"/>
        <v>0</v>
      </c>
      <c r="AF2512" s="211" t="str">
        <f>IF(AND(COUNTIFS($J$18:J2512,J2512)=1,AE2512=1),1,"")</f>
        <v/>
      </c>
      <c r="AG2512" s="211" t="str">
        <f>IF(C2512="","",IF(AND(COUNTIFS($J$18:J2512,J2512)=1,C2512&lt;&gt;""),1,""))</f>
        <v/>
      </c>
      <c r="AH2512" s="211" t="str">
        <f>IF(G2512="","",IF(AND(COUNTIFS($J$18:J2512,J2512)=1,G2512&lt;&gt;""),1,""))</f>
        <v/>
      </c>
      <c r="AI2512" s="28">
        <f t="shared" si="499"/>
        <v>30573205.452778772</v>
      </c>
      <c r="AJ2512" s="28">
        <f t="shared" si="500"/>
        <v>3790930.1683151261</v>
      </c>
      <c r="AK2512" s="29">
        <f t="shared" si="501"/>
        <v>0.12399518179964253</v>
      </c>
      <c r="AL2512" s="210"/>
      <c r="AM2512" s="210"/>
      <c r="AN2512" s="210"/>
      <c r="AO2512" s="210"/>
      <c r="AP2512" s="45" t="str">
        <f t="shared" si="502"/>
        <v>20234</v>
      </c>
      <c r="AQ2512" s="45" t="str">
        <f t="shared" si="503"/>
        <v>20234RMB</v>
      </c>
    </row>
    <row r="2513" spans="1:43" s="15" customFormat="1">
      <c r="A2513" s="208" t="s">
        <v>41</v>
      </c>
      <c r="B2513" s="209">
        <v>2023</v>
      </c>
      <c r="C2513" s="209">
        <v>3</v>
      </c>
      <c r="D2513" s="57" t="str">
        <f t="shared" si="492"/>
        <v>Q4</v>
      </c>
      <c r="E2513" s="208" t="s">
        <v>42</v>
      </c>
      <c r="F2513" s="209">
        <v>2023</v>
      </c>
      <c r="G2513" s="209">
        <v>4</v>
      </c>
      <c r="H2513" s="213"/>
      <c r="I2513" s="57" t="str">
        <f t="shared" si="495"/>
        <v>Q1</v>
      </c>
      <c r="J2513" s="204" t="s">
        <v>2403</v>
      </c>
      <c r="K2513" s="213" t="s">
        <v>2103</v>
      </c>
      <c r="L2513" s="210" t="s">
        <v>55</v>
      </c>
      <c r="M2513" s="208" t="s">
        <v>47</v>
      </c>
      <c r="N2513" s="208">
        <v>1</v>
      </c>
      <c r="O2513" s="208"/>
      <c r="P2513" s="57" t="str">
        <f t="shared" si="496"/>
        <v>MAIN UNIT</v>
      </c>
      <c r="Q2513" s="208" t="s">
        <v>48</v>
      </c>
      <c r="R2513" s="208" t="s">
        <v>49</v>
      </c>
      <c r="S2513" s="208" t="s">
        <v>38</v>
      </c>
      <c r="T2513" s="208" t="s">
        <v>2104</v>
      </c>
      <c r="U2513" s="208" t="s">
        <v>137</v>
      </c>
      <c r="V2513" s="208" t="s">
        <v>899</v>
      </c>
      <c r="W2513" s="208" t="s">
        <v>51</v>
      </c>
      <c r="X2513" s="34">
        <v>750000</v>
      </c>
      <c r="Y2513" s="215" t="str">
        <f t="shared" si="494"/>
        <v>1.13</v>
      </c>
      <c r="Z2513" s="26">
        <f t="shared" si="493"/>
        <v>750000</v>
      </c>
      <c r="AA2513" s="208">
        <v>1.1399999999999999</v>
      </c>
      <c r="AB2513" s="35">
        <f t="shared" si="504"/>
        <v>756637.16814159299</v>
      </c>
      <c r="AC2513" s="27">
        <f t="shared" si="497"/>
        <v>93217.699115044263</v>
      </c>
      <c r="AD2513" s="212">
        <v>0.1232</v>
      </c>
      <c r="AE2513" s="211">
        <f t="shared" si="498"/>
        <v>0</v>
      </c>
      <c r="AF2513" s="211" t="str">
        <f>IF(AND(COUNTIFS($J$18:J2513,J2513)=1,AE2513=1),1,"")</f>
        <v/>
      </c>
      <c r="AG2513" s="211">
        <f>IF(C2513="","",IF(AND(COUNTIFS($J$18:J2513,J2513)=1,C2513&lt;&gt;""),1,""))</f>
        <v>1</v>
      </c>
      <c r="AH2513" s="211">
        <f>IF(G2513="","",IF(AND(COUNTIFS($J$18:J2513,J2513)=1,G2513&lt;&gt;""),1,""))</f>
        <v>1</v>
      </c>
      <c r="AI2513" s="28">
        <f t="shared" si="499"/>
        <v>30573205.452778772</v>
      </c>
      <c r="AJ2513" s="28">
        <f t="shared" si="500"/>
        <v>3790930.1683151261</v>
      </c>
      <c r="AK2513" s="29">
        <f t="shared" si="501"/>
        <v>0.12399518179964253</v>
      </c>
      <c r="AL2513" s="210"/>
      <c r="AM2513" s="210"/>
      <c r="AN2513" s="210"/>
      <c r="AO2513" s="210"/>
      <c r="AP2513" s="45" t="str">
        <f t="shared" si="502"/>
        <v>20234</v>
      </c>
      <c r="AQ2513" s="45" t="str">
        <f t="shared" si="503"/>
        <v>20234RMB</v>
      </c>
    </row>
    <row r="2514" spans="1:43" s="15" customFormat="1">
      <c r="A2514" s="208" t="s">
        <v>41</v>
      </c>
      <c r="B2514" s="209">
        <v>2023</v>
      </c>
      <c r="C2514" s="209">
        <v>3</v>
      </c>
      <c r="D2514" s="57" t="str">
        <f t="shared" si="492"/>
        <v>Q4</v>
      </c>
      <c r="E2514" s="208" t="s">
        <v>42</v>
      </c>
      <c r="F2514" s="209">
        <v>2023</v>
      </c>
      <c r="G2514" s="209">
        <v>4</v>
      </c>
      <c r="H2514" s="213"/>
      <c r="I2514" s="57" t="str">
        <f t="shared" si="495"/>
        <v>Q1</v>
      </c>
      <c r="J2514" s="204" t="s">
        <v>2404</v>
      </c>
      <c r="K2514" s="213" t="s">
        <v>2405</v>
      </c>
      <c r="L2514" s="210" t="s">
        <v>79</v>
      </c>
      <c r="M2514" s="208" t="s">
        <v>47</v>
      </c>
      <c r="N2514" s="208">
        <v>1</v>
      </c>
      <c r="O2514" s="208"/>
      <c r="P2514" s="57" t="str">
        <f t="shared" si="496"/>
        <v>MAIN UNIT</v>
      </c>
      <c r="Q2514" s="208" t="s">
        <v>56</v>
      </c>
      <c r="R2514" s="208" t="s">
        <v>49</v>
      </c>
      <c r="S2514" s="208" t="s">
        <v>36</v>
      </c>
      <c r="T2514" s="208" t="s">
        <v>65</v>
      </c>
      <c r="U2514" s="208" t="s">
        <v>66</v>
      </c>
      <c r="V2514" s="208" t="s">
        <v>2406</v>
      </c>
      <c r="W2514" s="208" t="s">
        <v>51</v>
      </c>
      <c r="X2514" s="34">
        <v>1160000</v>
      </c>
      <c r="Y2514" s="215" t="str">
        <f t="shared" si="494"/>
        <v>1.13</v>
      </c>
      <c r="Z2514" s="26">
        <f t="shared" si="493"/>
        <v>1160000</v>
      </c>
      <c r="AA2514" s="208">
        <v>1.1399999999999999</v>
      </c>
      <c r="AB2514" s="35">
        <f t="shared" si="504"/>
        <v>1170265.4867256638</v>
      </c>
      <c r="AC2514" s="27">
        <f t="shared" si="497"/>
        <v>137623.22123893804</v>
      </c>
      <c r="AD2514" s="212">
        <v>0.1176</v>
      </c>
      <c r="AE2514" s="211">
        <f t="shared" si="498"/>
        <v>1</v>
      </c>
      <c r="AF2514" s="211">
        <f>IF(AND(COUNTIFS($J$18:J2514,J2514)=1,AE2514=1),1,"")</f>
        <v>1</v>
      </c>
      <c r="AG2514" s="211">
        <f>IF(C2514="","",IF(AND(COUNTIFS($J$18:J2514,J2514)=1,C2514&lt;&gt;""),1,""))</f>
        <v>1</v>
      </c>
      <c r="AH2514" s="211">
        <f>IF(G2514="","",IF(AND(COUNTIFS($J$18:J2514,J2514)=1,G2514&lt;&gt;""),1,""))</f>
        <v>1</v>
      </c>
      <c r="AI2514" s="28">
        <f t="shared" si="499"/>
        <v>30573205.452778772</v>
      </c>
      <c r="AJ2514" s="28">
        <f t="shared" si="500"/>
        <v>3790930.1683151261</v>
      </c>
      <c r="AK2514" s="29">
        <f t="shared" si="501"/>
        <v>0.12399518179964253</v>
      </c>
      <c r="AL2514" s="210"/>
      <c r="AM2514" s="210"/>
      <c r="AN2514" s="210"/>
      <c r="AO2514" s="210"/>
      <c r="AP2514" s="45" t="str">
        <f t="shared" si="502"/>
        <v>20234</v>
      </c>
      <c r="AQ2514" s="45" t="str">
        <f t="shared" si="503"/>
        <v>20234RMB</v>
      </c>
    </row>
    <row r="2515" spans="1:43" s="15" customFormat="1">
      <c r="A2515" s="208" t="s">
        <v>41</v>
      </c>
      <c r="B2515" s="209">
        <v>2023</v>
      </c>
      <c r="C2515" s="209">
        <v>3</v>
      </c>
      <c r="D2515" s="57" t="str">
        <f t="shared" si="492"/>
        <v>Q4</v>
      </c>
      <c r="E2515" s="208" t="s">
        <v>42</v>
      </c>
      <c r="F2515" s="209">
        <v>2023</v>
      </c>
      <c r="G2515" s="209">
        <v>4</v>
      </c>
      <c r="H2515" s="213"/>
      <c r="I2515" s="57" t="str">
        <f t="shared" si="495"/>
        <v>Q1</v>
      </c>
      <c r="J2515" s="204" t="s">
        <v>2404</v>
      </c>
      <c r="K2515" s="213" t="s">
        <v>2405</v>
      </c>
      <c r="L2515" s="210" t="s">
        <v>55</v>
      </c>
      <c r="M2515" s="208" t="s">
        <v>47</v>
      </c>
      <c r="N2515" s="208">
        <v>1</v>
      </c>
      <c r="O2515" s="208"/>
      <c r="P2515" s="57" t="str">
        <f t="shared" si="496"/>
        <v>MAIN UNIT</v>
      </c>
      <c r="Q2515" s="208" t="s">
        <v>56</v>
      </c>
      <c r="R2515" s="208" t="s">
        <v>49</v>
      </c>
      <c r="S2515" s="208" t="s">
        <v>36</v>
      </c>
      <c r="T2515" s="208" t="s">
        <v>65</v>
      </c>
      <c r="U2515" s="208" t="s">
        <v>66</v>
      </c>
      <c r="V2515" s="208" t="s">
        <v>2406</v>
      </c>
      <c r="W2515" s="208" t="s">
        <v>51</v>
      </c>
      <c r="X2515" s="34">
        <v>600000</v>
      </c>
      <c r="Y2515" s="215" t="str">
        <f t="shared" si="494"/>
        <v>1.13</v>
      </c>
      <c r="Z2515" s="26">
        <f t="shared" si="493"/>
        <v>600000</v>
      </c>
      <c r="AA2515" s="208">
        <v>1.1399999999999999</v>
      </c>
      <c r="AB2515" s="35">
        <f t="shared" si="504"/>
        <v>605309.73451327439</v>
      </c>
      <c r="AC2515" s="27">
        <f t="shared" si="497"/>
        <v>71184.424778761066</v>
      </c>
      <c r="AD2515" s="212">
        <v>0.1176</v>
      </c>
      <c r="AE2515" s="211">
        <f t="shared" si="498"/>
        <v>1</v>
      </c>
      <c r="AF2515" s="211" t="str">
        <f>IF(AND(COUNTIFS($J$18:J2515,J2515)=1,AE2515=1),1,"")</f>
        <v/>
      </c>
      <c r="AG2515" s="211" t="str">
        <f>IF(C2515="","",IF(AND(COUNTIFS($J$18:J2515,J2515)=1,C2515&lt;&gt;""),1,""))</f>
        <v/>
      </c>
      <c r="AH2515" s="211" t="str">
        <f>IF(G2515="","",IF(AND(COUNTIFS($J$18:J2515,J2515)=1,G2515&lt;&gt;""),1,""))</f>
        <v/>
      </c>
      <c r="AI2515" s="28">
        <f t="shared" si="499"/>
        <v>30573205.452778772</v>
      </c>
      <c r="AJ2515" s="28">
        <f t="shared" si="500"/>
        <v>3790930.1683151261</v>
      </c>
      <c r="AK2515" s="29">
        <f t="shared" si="501"/>
        <v>0.12399518179964253</v>
      </c>
      <c r="AL2515" s="210"/>
      <c r="AM2515" s="210"/>
      <c r="AN2515" s="210"/>
      <c r="AO2515" s="210"/>
      <c r="AP2515" s="45" t="str">
        <f t="shared" si="502"/>
        <v>20234</v>
      </c>
      <c r="AQ2515" s="45" t="str">
        <f t="shared" si="503"/>
        <v>20234RMB</v>
      </c>
    </row>
    <row r="2516" spans="1:43" s="15" customFormat="1">
      <c r="A2516" s="208" t="s">
        <v>41</v>
      </c>
      <c r="B2516" s="209">
        <v>2023</v>
      </c>
      <c r="C2516" s="209">
        <v>3</v>
      </c>
      <c r="D2516" s="57" t="str">
        <f t="shared" si="492"/>
        <v>Q4</v>
      </c>
      <c r="E2516" s="208" t="s">
        <v>42</v>
      </c>
      <c r="F2516" s="209">
        <v>2023</v>
      </c>
      <c r="G2516" s="209">
        <v>4</v>
      </c>
      <c r="H2516" s="213"/>
      <c r="I2516" s="57" t="str">
        <f t="shared" si="495"/>
        <v>Q1</v>
      </c>
      <c r="J2516" s="204" t="s">
        <v>2407</v>
      </c>
      <c r="K2516" s="213" t="s">
        <v>2106</v>
      </c>
      <c r="L2516" s="210" t="s">
        <v>79</v>
      </c>
      <c r="M2516" s="208" t="s">
        <v>47</v>
      </c>
      <c r="N2516" s="208">
        <v>1</v>
      </c>
      <c r="O2516" s="208"/>
      <c r="P2516" s="57" t="str">
        <f t="shared" si="496"/>
        <v>MAIN UNIT</v>
      </c>
      <c r="Q2516" s="208" t="s">
        <v>48</v>
      </c>
      <c r="R2516" s="208" t="s">
        <v>49</v>
      </c>
      <c r="S2516" s="208" t="s">
        <v>38</v>
      </c>
      <c r="T2516" s="208" t="s">
        <v>326</v>
      </c>
      <c r="U2516" s="208" t="s">
        <v>137</v>
      </c>
      <c r="V2516" s="208" t="s">
        <v>899</v>
      </c>
      <c r="W2516" s="208" t="s">
        <v>51</v>
      </c>
      <c r="X2516" s="34">
        <v>713000</v>
      </c>
      <c r="Y2516" s="215" t="str">
        <f t="shared" si="494"/>
        <v>1.13</v>
      </c>
      <c r="Z2516" s="26">
        <f t="shared" si="493"/>
        <v>713000</v>
      </c>
      <c r="AA2516" s="208">
        <v>1.1399999999999999</v>
      </c>
      <c r="AB2516" s="35">
        <f t="shared" si="504"/>
        <v>719309.73451327439</v>
      </c>
      <c r="AC2516" s="27">
        <f t="shared" si="497"/>
        <v>59199.191150442479</v>
      </c>
      <c r="AD2516" s="212">
        <v>8.2299999999999998E-2</v>
      </c>
      <c r="AE2516" s="211">
        <f t="shared" si="498"/>
        <v>0</v>
      </c>
      <c r="AF2516" s="211" t="str">
        <f>IF(AND(COUNTIFS($J$18:J2516,J2516)=1,AE2516=1),1,"")</f>
        <v/>
      </c>
      <c r="AG2516" s="211">
        <f>IF(C2516="","",IF(AND(COUNTIFS($J$18:J2516,J2516)=1,C2516&lt;&gt;""),1,""))</f>
        <v>1</v>
      </c>
      <c r="AH2516" s="211">
        <f>IF(G2516="","",IF(AND(COUNTIFS($J$18:J2516,J2516)=1,G2516&lt;&gt;""),1,""))</f>
        <v>1</v>
      </c>
      <c r="AI2516" s="28">
        <f t="shared" si="499"/>
        <v>30573205.452778772</v>
      </c>
      <c r="AJ2516" s="28">
        <f t="shared" si="500"/>
        <v>3790930.1683151261</v>
      </c>
      <c r="AK2516" s="29">
        <f t="shared" si="501"/>
        <v>0.12399518179964253</v>
      </c>
      <c r="AL2516" s="210"/>
      <c r="AM2516" s="210"/>
      <c r="AN2516" s="210"/>
      <c r="AO2516" s="210"/>
      <c r="AP2516" s="45" t="str">
        <f t="shared" si="502"/>
        <v>20234</v>
      </c>
      <c r="AQ2516" s="45" t="str">
        <f t="shared" si="503"/>
        <v>20234RMB</v>
      </c>
    </row>
    <row r="2517" spans="1:43" s="15" customFormat="1" ht="26.4">
      <c r="A2517" s="208" t="s">
        <v>41</v>
      </c>
      <c r="B2517" s="209">
        <v>2023</v>
      </c>
      <c r="C2517" s="209">
        <v>3</v>
      </c>
      <c r="D2517" s="57" t="str">
        <f t="shared" si="492"/>
        <v>Q4</v>
      </c>
      <c r="E2517" s="208" t="s">
        <v>42</v>
      </c>
      <c r="F2517" s="209">
        <v>2023</v>
      </c>
      <c r="G2517" s="209">
        <v>4</v>
      </c>
      <c r="H2517" s="213"/>
      <c r="I2517" s="57" t="str">
        <f t="shared" si="495"/>
        <v>Q1</v>
      </c>
      <c r="J2517" s="204" t="s">
        <v>2408</v>
      </c>
      <c r="K2517" s="213" t="s">
        <v>2409</v>
      </c>
      <c r="L2517" s="210" t="s">
        <v>488</v>
      </c>
      <c r="M2517" s="208" t="s">
        <v>47</v>
      </c>
      <c r="N2517" s="208">
        <v>0</v>
      </c>
      <c r="O2517" s="208">
        <v>119</v>
      </c>
      <c r="P2517" s="57" t="str">
        <f t="shared" si="496"/>
        <v>SERVICE/ PARTS</v>
      </c>
      <c r="Q2517" s="208" t="s">
        <v>48</v>
      </c>
      <c r="R2517" s="208" t="s">
        <v>49</v>
      </c>
      <c r="S2517" s="208" t="s">
        <v>39</v>
      </c>
      <c r="T2517" s="208" t="s">
        <v>257</v>
      </c>
      <c r="U2517" s="208" t="s">
        <v>163</v>
      </c>
      <c r="V2517" s="208" t="s">
        <v>164</v>
      </c>
      <c r="W2517" s="208" t="s">
        <v>51</v>
      </c>
      <c r="X2517" s="34">
        <v>3184.654</v>
      </c>
      <c r="Y2517" s="215" t="str">
        <f t="shared" si="494"/>
        <v>1.13</v>
      </c>
      <c r="Z2517" s="26">
        <f t="shared" si="493"/>
        <v>378973.826</v>
      </c>
      <c r="AA2517" s="208">
        <v>1.1399999999999999</v>
      </c>
      <c r="AB2517" s="35">
        <f t="shared" si="504"/>
        <v>382327.57667256636</v>
      </c>
      <c r="AC2517" s="27">
        <f t="shared" si="497"/>
        <v>34524.180173532746</v>
      </c>
      <c r="AD2517" s="212">
        <v>9.0300000000000005E-2</v>
      </c>
      <c r="AE2517" s="211">
        <f t="shared" si="498"/>
        <v>0</v>
      </c>
      <c r="AF2517" s="211" t="str">
        <f>IF(AND(COUNTIFS($J$18:J2517,J2517)=1,AE2517=1),1,"")</f>
        <v/>
      </c>
      <c r="AG2517" s="211">
        <f>IF(C2517="","",IF(AND(COUNTIFS($J$18:J2517,J2517)=1,C2517&lt;&gt;""),1,""))</f>
        <v>1</v>
      </c>
      <c r="AH2517" s="211">
        <f>IF(G2517="","",IF(AND(COUNTIFS($J$18:J2517,J2517)=1,G2517&lt;&gt;""),1,""))</f>
        <v>1</v>
      </c>
      <c r="AI2517" s="28">
        <f t="shared" si="499"/>
        <v>30573205.452778772</v>
      </c>
      <c r="AJ2517" s="28">
        <f t="shared" si="500"/>
        <v>3790930.1683151261</v>
      </c>
      <c r="AK2517" s="29">
        <f t="shared" si="501"/>
        <v>0.12399518179964253</v>
      </c>
      <c r="AL2517" s="210"/>
      <c r="AM2517" s="210"/>
      <c r="AN2517" s="210"/>
      <c r="AO2517" s="210"/>
      <c r="AP2517" s="45" t="str">
        <f t="shared" si="502"/>
        <v>20234</v>
      </c>
      <c r="AQ2517" s="45" t="str">
        <f t="shared" si="503"/>
        <v>20234RMB</v>
      </c>
    </row>
    <row r="2518" spans="1:43" s="15" customFormat="1">
      <c r="A2518" s="208" t="s">
        <v>41</v>
      </c>
      <c r="B2518" s="209">
        <v>2023</v>
      </c>
      <c r="C2518" s="209">
        <v>3</v>
      </c>
      <c r="D2518" s="57" t="str">
        <f t="shared" si="492"/>
        <v>Q4</v>
      </c>
      <c r="E2518" s="208" t="s">
        <v>42</v>
      </c>
      <c r="F2518" s="209">
        <v>2023</v>
      </c>
      <c r="G2518" s="209">
        <v>4</v>
      </c>
      <c r="H2518" s="213"/>
      <c r="I2518" s="57" t="str">
        <f t="shared" si="495"/>
        <v>Q1</v>
      </c>
      <c r="J2518" s="204" t="s">
        <v>2410</v>
      </c>
      <c r="K2518" s="213" t="s">
        <v>2411</v>
      </c>
      <c r="L2518" s="210" t="s">
        <v>55</v>
      </c>
      <c r="M2518" s="208" t="s">
        <v>47</v>
      </c>
      <c r="N2518" s="208">
        <v>1</v>
      </c>
      <c r="O2518" s="208"/>
      <c r="P2518" s="57" t="str">
        <f t="shared" si="496"/>
        <v>MAIN UNIT</v>
      </c>
      <c r="Q2518" s="208" t="s">
        <v>56</v>
      </c>
      <c r="R2518" s="208" t="s">
        <v>49</v>
      </c>
      <c r="S2518" s="208" t="s">
        <v>36</v>
      </c>
      <c r="T2518" s="208" t="s">
        <v>65</v>
      </c>
      <c r="U2518" s="208" t="s">
        <v>66</v>
      </c>
      <c r="V2518" s="208" t="s">
        <v>164</v>
      </c>
      <c r="W2518" s="208" t="s">
        <v>51</v>
      </c>
      <c r="X2518" s="34">
        <v>465000</v>
      </c>
      <c r="Y2518" s="215" t="str">
        <f t="shared" si="494"/>
        <v>1.13</v>
      </c>
      <c r="Z2518" s="26">
        <f t="shared" si="493"/>
        <v>465000</v>
      </c>
      <c r="AA2518" s="208">
        <v>1.1399999999999999</v>
      </c>
      <c r="AB2518" s="35">
        <f t="shared" si="504"/>
        <v>469115.04424778762</v>
      </c>
      <c r="AC2518" s="27">
        <f t="shared" si="497"/>
        <v>60328.194690265482</v>
      </c>
      <c r="AD2518" s="212">
        <v>0.12859999999999999</v>
      </c>
      <c r="AE2518" s="211">
        <f t="shared" si="498"/>
        <v>1</v>
      </c>
      <c r="AF2518" s="211">
        <f>IF(AND(COUNTIFS($J$18:J2518,J2518)=1,AE2518=1),1,"")</f>
        <v>1</v>
      </c>
      <c r="AG2518" s="211">
        <f>IF(C2518="","",IF(AND(COUNTIFS($J$18:J2518,J2518)=1,C2518&lt;&gt;""),1,""))</f>
        <v>1</v>
      </c>
      <c r="AH2518" s="211">
        <f>IF(G2518="","",IF(AND(COUNTIFS($J$18:J2518,J2518)=1,G2518&lt;&gt;""),1,""))</f>
        <v>1</v>
      </c>
      <c r="AI2518" s="28">
        <f t="shared" si="499"/>
        <v>30573205.452778772</v>
      </c>
      <c r="AJ2518" s="28">
        <f t="shared" si="500"/>
        <v>3790930.1683151261</v>
      </c>
      <c r="AK2518" s="29">
        <f t="shared" si="501"/>
        <v>0.12399518179964253</v>
      </c>
      <c r="AL2518" s="210"/>
      <c r="AM2518" s="210"/>
      <c r="AN2518" s="210"/>
      <c r="AO2518" s="210"/>
      <c r="AP2518" s="45" t="str">
        <f t="shared" si="502"/>
        <v>20234</v>
      </c>
      <c r="AQ2518" s="45" t="str">
        <f t="shared" si="503"/>
        <v>20234RMB</v>
      </c>
    </row>
    <row r="2519" spans="1:43" s="15" customFormat="1">
      <c r="A2519" s="208" t="s">
        <v>41</v>
      </c>
      <c r="B2519" s="209">
        <v>2023</v>
      </c>
      <c r="C2519" s="209">
        <v>3</v>
      </c>
      <c r="D2519" s="57" t="str">
        <f t="shared" si="492"/>
        <v>Q4</v>
      </c>
      <c r="E2519" s="208" t="s">
        <v>42</v>
      </c>
      <c r="F2519" s="209">
        <v>2023</v>
      </c>
      <c r="G2519" s="209">
        <v>4</v>
      </c>
      <c r="H2519" s="213"/>
      <c r="I2519" s="57" t="str">
        <f t="shared" si="495"/>
        <v>Q1</v>
      </c>
      <c r="J2519" s="204" t="s">
        <v>2410</v>
      </c>
      <c r="K2519" s="213" t="s">
        <v>2411</v>
      </c>
      <c r="L2519" s="210" t="s">
        <v>79</v>
      </c>
      <c r="M2519" s="208" t="s">
        <v>47</v>
      </c>
      <c r="N2519" s="208">
        <v>1</v>
      </c>
      <c r="O2519" s="208"/>
      <c r="P2519" s="57" t="str">
        <f t="shared" si="496"/>
        <v>MAIN UNIT</v>
      </c>
      <c r="Q2519" s="208" t="s">
        <v>56</v>
      </c>
      <c r="R2519" s="208" t="s">
        <v>49</v>
      </c>
      <c r="S2519" s="208" t="s">
        <v>36</v>
      </c>
      <c r="T2519" s="208" t="s">
        <v>65</v>
      </c>
      <c r="U2519" s="208" t="s">
        <v>66</v>
      </c>
      <c r="V2519" s="208" t="s">
        <v>164</v>
      </c>
      <c r="W2519" s="208" t="s">
        <v>51</v>
      </c>
      <c r="X2519" s="34">
        <v>800000</v>
      </c>
      <c r="Y2519" s="215" t="str">
        <f t="shared" si="494"/>
        <v>1.13</v>
      </c>
      <c r="Z2519" s="26">
        <f t="shared" si="493"/>
        <v>800000</v>
      </c>
      <c r="AA2519" s="208">
        <v>1.1399999999999999</v>
      </c>
      <c r="AB2519" s="35">
        <f t="shared" si="504"/>
        <v>807079.64601769915</v>
      </c>
      <c r="AC2519" s="27">
        <f t="shared" si="497"/>
        <v>103790.4424778761</v>
      </c>
      <c r="AD2519" s="212">
        <v>0.12859999999999999</v>
      </c>
      <c r="AE2519" s="211">
        <f t="shared" si="498"/>
        <v>1</v>
      </c>
      <c r="AF2519" s="211" t="str">
        <f>IF(AND(COUNTIFS($J$18:J2519,J2519)=1,AE2519=1),1,"")</f>
        <v/>
      </c>
      <c r="AG2519" s="211" t="str">
        <f>IF(C2519="","",IF(AND(COUNTIFS($J$18:J2519,J2519)=1,C2519&lt;&gt;""),1,""))</f>
        <v/>
      </c>
      <c r="AH2519" s="211" t="str">
        <f>IF(G2519="","",IF(AND(COUNTIFS($J$18:J2519,J2519)=1,G2519&lt;&gt;""),1,""))</f>
        <v/>
      </c>
      <c r="AI2519" s="28">
        <f t="shared" si="499"/>
        <v>30573205.452778772</v>
      </c>
      <c r="AJ2519" s="28">
        <f t="shared" si="500"/>
        <v>3790930.1683151261</v>
      </c>
      <c r="AK2519" s="29">
        <f t="shared" si="501"/>
        <v>0.12399518179964253</v>
      </c>
      <c r="AL2519" s="210"/>
      <c r="AM2519" s="210"/>
      <c r="AN2519" s="210"/>
      <c r="AO2519" s="210"/>
      <c r="AP2519" s="45" t="str">
        <f t="shared" si="502"/>
        <v>20234</v>
      </c>
      <c r="AQ2519" s="45" t="str">
        <f t="shared" si="503"/>
        <v>20234RMB</v>
      </c>
    </row>
    <row r="2520" spans="1:43" s="15" customFormat="1">
      <c r="A2520" s="208" t="s">
        <v>41</v>
      </c>
      <c r="B2520" s="209">
        <v>2023</v>
      </c>
      <c r="C2520" s="209">
        <v>3</v>
      </c>
      <c r="D2520" s="57" t="str">
        <f t="shared" si="492"/>
        <v>Q4</v>
      </c>
      <c r="E2520" s="208" t="s">
        <v>42</v>
      </c>
      <c r="F2520" s="209">
        <v>2023</v>
      </c>
      <c r="G2520" s="209">
        <v>4</v>
      </c>
      <c r="H2520" s="213"/>
      <c r="I2520" s="57" t="str">
        <f t="shared" si="495"/>
        <v>Q1</v>
      </c>
      <c r="J2520" s="204" t="s">
        <v>2412</v>
      </c>
      <c r="K2520" s="213" t="s">
        <v>2413</v>
      </c>
      <c r="L2520" s="210" t="s">
        <v>79</v>
      </c>
      <c r="M2520" s="208" t="s">
        <v>47</v>
      </c>
      <c r="N2520" s="208">
        <v>1</v>
      </c>
      <c r="O2520" s="208"/>
      <c r="P2520" s="57" t="str">
        <f t="shared" si="496"/>
        <v>MAIN UNIT</v>
      </c>
      <c r="Q2520" s="208" t="s">
        <v>56</v>
      </c>
      <c r="R2520" s="208" t="s">
        <v>49</v>
      </c>
      <c r="S2520" s="208" t="s">
        <v>37</v>
      </c>
      <c r="T2520" s="208" t="s">
        <v>75</v>
      </c>
      <c r="U2520" s="208" t="s">
        <v>58</v>
      </c>
      <c r="V2520" s="208" t="s">
        <v>81</v>
      </c>
      <c r="W2520" s="208" t="s">
        <v>51</v>
      </c>
      <c r="X2520" s="34">
        <v>650000</v>
      </c>
      <c r="Y2520" s="215" t="str">
        <f t="shared" si="494"/>
        <v>1.13</v>
      </c>
      <c r="Z2520" s="26">
        <f t="shared" si="493"/>
        <v>650000</v>
      </c>
      <c r="AA2520" s="208">
        <v>1.1399999999999999</v>
      </c>
      <c r="AB2520" s="35">
        <f t="shared" si="504"/>
        <v>655752.21238938055</v>
      </c>
      <c r="AC2520" s="27">
        <f t="shared" si="497"/>
        <v>84592.035398230088</v>
      </c>
      <c r="AD2520" s="212">
        <v>0.129</v>
      </c>
      <c r="AE2520" s="211">
        <f t="shared" si="498"/>
        <v>1</v>
      </c>
      <c r="AF2520" s="211">
        <f>IF(AND(COUNTIFS($J$18:J2520,J2520)=1,AE2520=1),1,"")</f>
        <v>1</v>
      </c>
      <c r="AG2520" s="211">
        <f>IF(C2520="","",IF(AND(COUNTIFS($J$18:J2520,J2520)=1,C2520&lt;&gt;""),1,""))</f>
        <v>1</v>
      </c>
      <c r="AH2520" s="211">
        <f>IF(G2520="","",IF(AND(COUNTIFS($J$18:J2520,J2520)=1,G2520&lt;&gt;""),1,""))</f>
        <v>1</v>
      </c>
      <c r="AI2520" s="28">
        <f t="shared" si="499"/>
        <v>30573205.452778772</v>
      </c>
      <c r="AJ2520" s="28">
        <f t="shared" si="500"/>
        <v>3790930.1683151261</v>
      </c>
      <c r="AK2520" s="29">
        <f t="shared" si="501"/>
        <v>0.12399518179964253</v>
      </c>
      <c r="AL2520" s="210"/>
      <c r="AM2520" s="210"/>
      <c r="AN2520" s="210"/>
      <c r="AO2520" s="210"/>
      <c r="AP2520" s="45" t="str">
        <f t="shared" si="502"/>
        <v>20234</v>
      </c>
      <c r="AQ2520" s="45" t="str">
        <f t="shared" si="503"/>
        <v>20234RMB</v>
      </c>
    </row>
    <row r="2521" spans="1:43" s="15" customFormat="1">
      <c r="A2521" s="208" t="s">
        <v>42</v>
      </c>
      <c r="B2521" s="209">
        <v>2023</v>
      </c>
      <c r="C2521" s="209">
        <v>4</v>
      </c>
      <c r="D2521" s="57" t="str">
        <f t="shared" si="492"/>
        <v>Q1</v>
      </c>
      <c r="E2521" s="208" t="s">
        <v>42</v>
      </c>
      <c r="F2521" s="209">
        <v>2023</v>
      </c>
      <c r="G2521" s="209">
        <v>4</v>
      </c>
      <c r="H2521" s="213"/>
      <c r="I2521" s="57" t="str">
        <f t="shared" si="495"/>
        <v>Q1</v>
      </c>
      <c r="J2521" s="204" t="s">
        <v>2414</v>
      </c>
      <c r="K2521" s="213" t="s">
        <v>2415</v>
      </c>
      <c r="L2521" s="210" t="s">
        <v>79</v>
      </c>
      <c r="M2521" s="208" t="s">
        <v>47</v>
      </c>
      <c r="N2521" s="208">
        <v>1</v>
      </c>
      <c r="O2521" s="208"/>
      <c r="P2521" s="57" t="str">
        <f t="shared" si="496"/>
        <v>MAIN UNIT</v>
      </c>
      <c r="Q2521" s="208" t="s">
        <v>56</v>
      </c>
      <c r="R2521" s="208" t="s">
        <v>49</v>
      </c>
      <c r="S2521" s="208" t="s">
        <v>36</v>
      </c>
      <c r="T2521" s="208" t="s">
        <v>65</v>
      </c>
      <c r="U2521" s="208" t="s">
        <v>66</v>
      </c>
      <c r="V2521" s="208" t="s">
        <v>1948</v>
      </c>
      <c r="W2521" s="208" t="s">
        <v>51</v>
      </c>
      <c r="X2521" s="34">
        <v>822900</v>
      </c>
      <c r="Y2521" s="215" t="str">
        <f t="shared" si="494"/>
        <v>1.13</v>
      </c>
      <c r="Z2521" s="26">
        <f t="shared" si="493"/>
        <v>822900</v>
      </c>
      <c r="AA2521" s="208">
        <v>1.1399999999999999</v>
      </c>
      <c r="AB2521" s="35">
        <f t="shared" si="504"/>
        <v>830182.30088495568</v>
      </c>
      <c r="AC2521" s="27">
        <f t="shared" si="497"/>
        <v>88663.469734513274</v>
      </c>
      <c r="AD2521" s="212">
        <v>0.10680000000000001</v>
      </c>
      <c r="AE2521" s="211">
        <f t="shared" si="498"/>
        <v>1</v>
      </c>
      <c r="AF2521" s="211">
        <f>IF(AND(COUNTIFS($J$18:J2521,J2521)=1,AE2521=1),1,"")</f>
        <v>1</v>
      </c>
      <c r="AG2521" s="211">
        <f>IF(C2521="","",IF(AND(COUNTIFS($J$18:J2521,J2521)=1,C2521&lt;&gt;""),1,""))</f>
        <v>1</v>
      </c>
      <c r="AH2521" s="211">
        <f>IF(G2521="","",IF(AND(COUNTIFS($J$18:J2521,J2521)=1,G2521&lt;&gt;""),1,""))</f>
        <v>1</v>
      </c>
      <c r="AI2521" s="28">
        <f t="shared" si="499"/>
        <v>30573205.452778772</v>
      </c>
      <c r="AJ2521" s="28">
        <f t="shared" si="500"/>
        <v>3790930.1683151261</v>
      </c>
      <c r="AK2521" s="29">
        <f t="shared" si="501"/>
        <v>0.12399518179964253</v>
      </c>
      <c r="AL2521" s="210"/>
      <c r="AM2521" s="210"/>
      <c r="AN2521" s="210"/>
      <c r="AO2521" s="210"/>
      <c r="AP2521" s="45" t="str">
        <f t="shared" si="502"/>
        <v>20234</v>
      </c>
      <c r="AQ2521" s="45" t="str">
        <f t="shared" si="503"/>
        <v>20234RMB</v>
      </c>
    </row>
    <row r="2522" spans="1:43" s="15" customFormat="1">
      <c r="A2522" s="208" t="s">
        <v>42</v>
      </c>
      <c r="B2522" s="209">
        <v>2023</v>
      </c>
      <c r="C2522" s="209">
        <v>4</v>
      </c>
      <c r="D2522" s="57" t="str">
        <f t="shared" si="492"/>
        <v>Q1</v>
      </c>
      <c r="E2522" s="208" t="s">
        <v>42</v>
      </c>
      <c r="F2522" s="209">
        <v>2023</v>
      </c>
      <c r="G2522" s="209">
        <v>4</v>
      </c>
      <c r="H2522" s="213"/>
      <c r="I2522" s="57" t="str">
        <f t="shared" si="495"/>
        <v>Q1</v>
      </c>
      <c r="J2522" s="204" t="s">
        <v>2414</v>
      </c>
      <c r="K2522" s="213" t="s">
        <v>2415</v>
      </c>
      <c r="L2522" s="210" t="s">
        <v>79</v>
      </c>
      <c r="M2522" s="208" t="s">
        <v>47</v>
      </c>
      <c r="N2522" s="208">
        <v>1</v>
      </c>
      <c r="O2522" s="208"/>
      <c r="P2522" s="57" t="str">
        <f t="shared" si="496"/>
        <v>MAIN UNIT</v>
      </c>
      <c r="Q2522" s="208" t="s">
        <v>56</v>
      </c>
      <c r="R2522" s="208" t="s">
        <v>49</v>
      </c>
      <c r="S2522" s="208" t="s">
        <v>36</v>
      </c>
      <c r="T2522" s="208" t="s">
        <v>65</v>
      </c>
      <c r="U2522" s="208" t="s">
        <v>66</v>
      </c>
      <c r="V2522" s="208" t="s">
        <v>1948</v>
      </c>
      <c r="W2522" s="208" t="s">
        <v>51</v>
      </c>
      <c r="X2522" s="34">
        <v>822900</v>
      </c>
      <c r="Y2522" s="215" t="str">
        <f t="shared" si="494"/>
        <v>1.13</v>
      </c>
      <c r="Z2522" s="26">
        <f t="shared" si="493"/>
        <v>822900</v>
      </c>
      <c r="AA2522" s="208">
        <v>1.1399999999999999</v>
      </c>
      <c r="AB2522" s="35">
        <f t="shared" si="504"/>
        <v>830182.30088495568</v>
      </c>
      <c r="AC2522" s="27">
        <f t="shared" si="497"/>
        <v>88663.469734513274</v>
      </c>
      <c r="AD2522" s="212">
        <v>0.10680000000000001</v>
      </c>
      <c r="AE2522" s="211">
        <f t="shared" si="498"/>
        <v>1</v>
      </c>
      <c r="AF2522" s="211" t="str">
        <f>IF(AND(COUNTIFS($J$18:J2522,J2522)=1,AE2522=1),1,"")</f>
        <v/>
      </c>
      <c r="AG2522" s="211" t="str">
        <f>IF(C2522="","",IF(AND(COUNTIFS($J$18:J2522,J2522)=1,C2522&lt;&gt;""),1,""))</f>
        <v/>
      </c>
      <c r="AH2522" s="211" t="str">
        <f>IF(G2522="","",IF(AND(COUNTIFS($J$18:J2522,J2522)=1,G2522&lt;&gt;""),1,""))</f>
        <v/>
      </c>
      <c r="AI2522" s="28">
        <f t="shared" si="499"/>
        <v>30573205.452778772</v>
      </c>
      <c r="AJ2522" s="28">
        <f t="shared" si="500"/>
        <v>3790930.1683151261</v>
      </c>
      <c r="AK2522" s="29">
        <f t="shared" si="501"/>
        <v>0.12399518179964253</v>
      </c>
      <c r="AL2522" s="210"/>
      <c r="AM2522" s="210"/>
      <c r="AN2522" s="210"/>
      <c r="AO2522" s="210"/>
      <c r="AP2522" s="45" t="str">
        <f t="shared" si="502"/>
        <v>20234</v>
      </c>
      <c r="AQ2522" s="45" t="str">
        <f t="shared" si="503"/>
        <v>20234RMB</v>
      </c>
    </row>
    <row r="2523" spans="1:43" s="15" customFormat="1">
      <c r="A2523" s="208" t="s">
        <v>42</v>
      </c>
      <c r="B2523" s="209">
        <v>2023</v>
      </c>
      <c r="C2523" s="209">
        <v>4</v>
      </c>
      <c r="D2523" s="57" t="str">
        <f t="shared" si="492"/>
        <v>Q1</v>
      </c>
      <c r="E2523" s="208" t="s">
        <v>42</v>
      </c>
      <c r="F2523" s="209">
        <v>2023</v>
      </c>
      <c r="G2523" s="209">
        <v>4</v>
      </c>
      <c r="H2523" s="213"/>
      <c r="I2523" s="57" t="str">
        <f t="shared" si="495"/>
        <v>Q1</v>
      </c>
      <c r="J2523" s="204" t="s">
        <v>2414</v>
      </c>
      <c r="K2523" s="213" t="s">
        <v>2415</v>
      </c>
      <c r="L2523" s="210" t="s">
        <v>55</v>
      </c>
      <c r="M2523" s="208" t="s">
        <v>47</v>
      </c>
      <c r="N2523" s="208">
        <v>1</v>
      </c>
      <c r="O2523" s="208"/>
      <c r="P2523" s="57" t="str">
        <f t="shared" si="496"/>
        <v>MAIN UNIT</v>
      </c>
      <c r="Q2523" s="208" t="s">
        <v>56</v>
      </c>
      <c r="R2523" s="208" t="s">
        <v>49</v>
      </c>
      <c r="S2523" s="208" t="s">
        <v>36</v>
      </c>
      <c r="T2523" s="208" t="s">
        <v>65</v>
      </c>
      <c r="U2523" s="208" t="s">
        <v>66</v>
      </c>
      <c r="V2523" s="208" t="s">
        <v>1948</v>
      </c>
      <c r="W2523" s="208" t="s">
        <v>51</v>
      </c>
      <c r="X2523" s="34">
        <v>601000</v>
      </c>
      <c r="Y2523" s="215" t="str">
        <f t="shared" si="494"/>
        <v>1.13</v>
      </c>
      <c r="Z2523" s="26">
        <f t="shared" si="493"/>
        <v>601000</v>
      </c>
      <c r="AA2523" s="208">
        <v>1.1399999999999999</v>
      </c>
      <c r="AB2523" s="35">
        <f t="shared" si="504"/>
        <v>606318.58407079638</v>
      </c>
      <c r="AC2523" s="27">
        <f t="shared" si="497"/>
        <v>64754.82477876106</v>
      </c>
      <c r="AD2523" s="212">
        <v>0.10680000000000001</v>
      </c>
      <c r="AE2523" s="211">
        <f t="shared" si="498"/>
        <v>1</v>
      </c>
      <c r="AF2523" s="211" t="str">
        <f>IF(AND(COUNTIFS($J$18:J2523,J2523)=1,AE2523=1),1,"")</f>
        <v/>
      </c>
      <c r="AG2523" s="211" t="str">
        <f>IF(C2523="","",IF(AND(COUNTIFS($J$18:J2523,J2523)=1,C2523&lt;&gt;""),1,""))</f>
        <v/>
      </c>
      <c r="AH2523" s="211" t="str">
        <f>IF(G2523="","",IF(AND(COUNTIFS($J$18:J2523,J2523)=1,G2523&lt;&gt;""),1,""))</f>
        <v/>
      </c>
      <c r="AI2523" s="28">
        <f t="shared" si="499"/>
        <v>30573205.452778772</v>
      </c>
      <c r="AJ2523" s="28">
        <f t="shared" si="500"/>
        <v>3790930.1683151261</v>
      </c>
      <c r="AK2523" s="29">
        <f t="shared" si="501"/>
        <v>0.12399518179964253</v>
      </c>
      <c r="AL2523" s="210"/>
      <c r="AM2523" s="210"/>
      <c r="AN2523" s="210"/>
      <c r="AO2523" s="210"/>
      <c r="AP2523" s="45" t="str">
        <f t="shared" si="502"/>
        <v>20234</v>
      </c>
      <c r="AQ2523" s="45" t="str">
        <f t="shared" si="503"/>
        <v>20234RMB</v>
      </c>
    </row>
    <row r="2524" spans="1:43" s="15" customFormat="1">
      <c r="A2524" s="208" t="s">
        <v>42</v>
      </c>
      <c r="B2524" s="209">
        <v>2023</v>
      </c>
      <c r="C2524" s="209">
        <v>4</v>
      </c>
      <c r="D2524" s="57" t="str">
        <f t="shared" si="492"/>
        <v>Q1</v>
      </c>
      <c r="E2524" s="208" t="s">
        <v>42</v>
      </c>
      <c r="F2524" s="209">
        <v>2023</v>
      </c>
      <c r="G2524" s="209">
        <v>4</v>
      </c>
      <c r="H2524" s="213"/>
      <c r="I2524" s="57" t="str">
        <f t="shared" si="495"/>
        <v>Q1</v>
      </c>
      <c r="J2524" s="204" t="s">
        <v>2414</v>
      </c>
      <c r="K2524" s="213" t="s">
        <v>2415</v>
      </c>
      <c r="L2524" s="210" t="s">
        <v>55</v>
      </c>
      <c r="M2524" s="208" t="s">
        <v>47</v>
      </c>
      <c r="N2524" s="208">
        <v>1</v>
      </c>
      <c r="O2524" s="208"/>
      <c r="P2524" s="57" t="str">
        <f t="shared" si="496"/>
        <v>MAIN UNIT</v>
      </c>
      <c r="Q2524" s="208" t="s">
        <v>56</v>
      </c>
      <c r="R2524" s="208" t="s">
        <v>49</v>
      </c>
      <c r="S2524" s="208" t="s">
        <v>36</v>
      </c>
      <c r="T2524" s="208" t="s">
        <v>65</v>
      </c>
      <c r="U2524" s="208" t="s">
        <v>66</v>
      </c>
      <c r="V2524" s="208" t="s">
        <v>1948</v>
      </c>
      <c r="W2524" s="208" t="s">
        <v>51</v>
      </c>
      <c r="X2524" s="34">
        <v>601000</v>
      </c>
      <c r="Y2524" s="215" t="str">
        <f t="shared" si="494"/>
        <v>1.13</v>
      </c>
      <c r="Z2524" s="26">
        <f t="shared" si="493"/>
        <v>601000</v>
      </c>
      <c r="AA2524" s="208">
        <v>1.1399999999999999</v>
      </c>
      <c r="AB2524" s="35">
        <f t="shared" si="504"/>
        <v>606318.58407079638</v>
      </c>
      <c r="AC2524" s="27">
        <f t="shared" si="497"/>
        <v>64754.82477876106</v>
      </c>
      <c r="AD2524" s="212">
        <v>0.10680000000000001</v>
      </c>
      <c r="AE2524" s="211">
        <f t="shared" si="498"/>
        <v>1</v>
      </c>
      <c r="AF2524" s="211" t="str">
        <f>IF(AND(COUNTIFS($J$18:J2524,J2524)=1,AE2524=1),1,"")</f>
        <v/>
      </c>
      <c r="AG2524" s="211" t="str">
        <f>IF(C2524="","",IF(AND(COUNTIFS($J$18:J2524,J2524)=1,C2524&lt;&gt;""),1,""))</f>
        <v/>
      </c>
      <c r="AH2524" s="211" t="str">
        <f>IF(G2524="","",IF(AND(COUNTIFS($J$18:J2524,J2524)=1,G2524&lt;&gt;""),1,""))</f>
        <v/>
      </c>
      <c r="AI2524" s="28">
        <f t="shared" si="499"/>
        <v>30573205.452778772</v>
      </c>
      <c r="AJ2524" s="28">
        <f t="shared" si="500"/>
        <v>3790930.1683151261</v>
      </c>
      <c r="AK2524" s="29">
        <f t="shared" si="501"/>
        <v>0.12399518179964253</v>
      </c>
      <c r="AL2524" s="210"/>
      <c r="AM2524" s="210"/>
      <c r="AN2524" s="210"/>
      <c r="AO2524" s="210"/>
      <c r="AP2524" s="45" t="str">
        <f t="shared" si="502"/>
        <v>20234</v>
      </c>
      <c r="AQ2524" s="45" t="str">
        <f t="shared" si="503"/>
        <v>20234RMB</v>
      </c>
    </row>
    <row r="2525" spans="1:43" s="15" customFormat="1">
      <c r="A2525" s="208" t="s">
        <v>42</v>
      </c>
      <c r="B2525" s="209">
        <v>2023</v>
      </c>
      <c r="C2525" s="209">
        <v>4</v>
      </c>
      <c r="D2525" s="57" t="str">
        <f t="shared" si="492"/>
        <v>Q1</v>
      </c>
      <c r="E2525" s="208" t="s">
        <v>42</v>
      </c>
      <c r="F2525" s="209">
        <v>2023</v>
      </c>
      <c r="G2525" s="209">
        <v>4</v>
      </c>
      <c r="H2525" s="213"/>
      <c r="I2525" s="57" t="str">
        <f t="shared" si="495"/>
        <v>Q1</v>
      </c>
      <c r="J2525" s="204" t="s">
        <v>2416</v>
      </c>
      <c r="K2525" s="213" t="s">
        <v>2417</v>
      </c>
      <c r="L2525" s="210" t="s">
        <v>79</v>
      </c>
      <c r="M2525" s="208" t="s">
        <v>47</v>
      </c>
      <c r="N2525" s="208">
        <v>1</v>
      </c>
      <c r="O2525" s="208"/>
      <c r="P2525" s="57" t="str">
        <f t="shared" si="496"/>
        <v>MAIN UNIT</v>
      </c>
      <c r="Q2525" s="208" t="s">
        <v>56</v>
      </c>
      <c r="R2525" s="208" t="s">
        <v>49</v>
      </c>
      <c r="S2525" s="208" t="s">
        <v>39</v>
      </c>
      <c r="T2525" s="208" t="s">
        <v>65</v>
      </c>
      <c r="U2525" s="208" t="s">
        <v>163</v>
      </c>
      <c r="V2525" s="208" t="s">
        <v>164</v>
      </c>
      <c r="W2525" s="208" t="s">
        <v>51</v>
      </c>
      <c r="X2525" s="34">
        <v>800000</v>
      </c>
      <c r="Y2525" s="215" t="str">
        <f t="shared" si="494"/>
        <v>1.13</v>
      </c>
      <c r="Z2525" s="26">
        <f t="shared" si="493"/>
        <v>800000</v>
      </c>
      <c r="AA2525" s="208">
        <v>1.1399999999999999</v>
      </c>
      <c r="AB2525" s="35">
        <f t="shared" si="504"/>
        <v>807079.64601769915</v>
      </c>
      <c r="AC2525" s="27">
        <f t="shared" si="497"/>
        <v>86599.646017699124</v>
      </c>
      <c r="AD2525" s="212">
        <v>0.10730000000000001</v>
      </c>
      <c r="AE2525" s="211">
        <f t="shared" si="498"/>
        <v>1</v>
      </c>
      <c r="AF2525" s="211">
        <f>IF(AND(COUNTIFS($J$18:J2525,J2525)=1,AE2525=1),1,"")</f>
        <v>1</v>
      </c>
      <c r="AG2525" s="211">
        <f>IF(C2525="","",IF(AND(COUNTIFS($J$18:J2525,J2525)=1,C2525&lt;&gt;""),1,""))</f>
        <v>1</v>
      </c>
      <c r="AH2525" s="211">
        <f>IF(G2525="","",IF(AND(COUNTIFS($J$18:J2525,J2525)=1,G2525&lt;&gt;""),1,""))</f>
        <v>1</v>
      </c>
      <c r="AI2525" s="28">
        <f t="shared" si="499"/>
        <v>30573205.452778772</v>
      </c>
      <c r="AJ2525" s="28">
        <f t="shared" si="500"/>
        <v>3790930.1683151261</v>
      </c>
      <c r="AK2525" s="29">
        <f t="shared" si="501"/>
        <v>0.12399518179964253</v>
      </c>
      <c r="AL2525" s="210"/>
      <c r="AM2525" s="210"/>
      <c r="AN2525" s="210"/>
      <c r="AO2525" s="210"/>
      <c r="AP2525" s="45" t="str">
        <f t="shared" si="502"/>
        <v>20234</v>
      </c>
      <c r="AQ2525" s="45" t="str">
        <f t="shared" si="503"/>
        <v>20234RMB</v>
      </c>
    </row>
    <row r="2526" spans="1:43" s="15" customFormat="1">
      <c r="A2526" s="208" t="s">
        <v>42</v>
      </c>
      <c r="B2526" s="209">
        <v>2023</v>
      </c>
      <c r="C2526" s="209">
        <v>4</v>
      </c>
      <c r="D2526" s="57" t="str">
        <f t="shared" si="492"/>
        <v>Q1</v>
      </c>
      <c r="E2526" s="208" t="s">
        <v>42</v>
      </c>
      <c r="F2526" s="209">
        <v>2023</v>
      </c>
      <c r="G2526" s="209">
        <v>4</v>
      </c>
      <c r="H2526" s="213"/>
      <c r="I2526" s="57" t="str">
        <f t="shared" si="495"/>
        <v>Q1</v>
      </c>
      <c r="J2526" s="204" t="s">
        <v>2416</v>
      </c>
      <c r="K2526" s="213" t="s">
        <v>2417</v>
      </c>
      <c r="L2526" s="210" t="s">
        <v>55</v>
      </c>
      <c r="M2526" s="208" t="s">
        <v>47</v>
      </c>
      <c r="N2526" s="208">
        <v>1</v>
      </c>
      <c r="O2526" s="208"/>
      <c r="P2526" s="57" t="str">
        <f t="shared" si="496"/>
        <v>MAIN UNIT</v>
      </c>
      <c r="Q2526" s="208" t="s">
        <v>56</v>
      </c>
      <c r="R2526" s="208" t="s">
        <v>49</v>
      </c>
      <c r="S2526" s="208" t="s">
        <v>39</v>
      </c>
      <c r="T2526" s="208" t="s">
        <v>65</v>
      </c>
      <c r="U2526" s="208" t="s">
        <v>163</v>
      </c>
      <c r="V2526" s="208" t="s">
        <v>164</v>
      </c>
      <c r="W2526" s="208" t="s">
        <v>51</v>
      </c>
      <c r="X2526" s="34">
        <v>442500</v>
      </c>
      <c r="Y2526" s="215" t="str">
        <f t="shared" si="494"/>
        <v>1.13</v>
      </c>
      <c r="Z2526" s="26">
        <f t="shared" si="493"/>
        <v>442500</v>
      </c>
      <c r="AA2526" s="208">
        <v>1.1399999999999999</v>
      </c>
      <c r="AB2526" s="35">
        <f t="shared" si="504"/>
        <v>446415.92920353985</v>
      </c>
      <c r="AC2526" s="27">
        <f t="shared" si="497"/>
        <v>47900.429203539832</v>
      </c>
      <c r="AD2526" s="212">
        <v>0.10730000000000001</v>
      </c>
      <c r="AE2526" s="211">
        <f t="shared" si="498"/>
        <v>1</v>
      </c>
      <c r="AF2526" s="211" t="str">
        <f>IF(AND(COUNTIFS($J$18:J2526,J2526)=1,AE2526=1),1,"")</f>
        <v/>
      </c>
      <c r="AG2526" s="211" t="str">
        <f>IF(C2526="","",IF(AND(COUNTIFS($J$18:J2526,J2526)=1,C2526&lt;&gt;""),1,""))</f>
        <v/>
      </c>
      <c r="AH2526" s="211" t="str">
        <f>IF(G2526="","",IF(AND(COUNTIFS($J$18:J2526,J2526)=1,G2526&lt;&gt;""),1,""))</f>
        <v/>
      </c>
      <c r="AI2526" s="28">
        <f t="shared" si="499"/>
        <v>30573205.452778772</v>
      </c>
      <c r="AJ2526" s="28">
        <f t="shared" si="500"/>
        <v>3790930.1683151261</v>
      </c>
      <c r="AK2526" s="29">
        <f t="shared" si="501"/>
        <v>0.12399518179964253</v>
      </c>
      <c r="AL2526" s="210"/>
      <c r="AM2526" s="210"/>
      <c r="AN2526" s="210"/>
      <c r="AO2526" s="210"/>
      <c r="AP2526" s="45" t="str">
        <f t="shared" si="502"/>
        <v>20234</v>
      </c>
      <c r="AQ2526" s="45" t="str">
        <f t="shared" si="503"/>
        <v>20234RMB</v>
      </c>
    </row>
    <row r="2527" spans="1:43" s="15" customFormat="1">
      <c r="A2527" s="208" t="s">
        <v>42</v>
      </c>
      <c r="B2527" s="209">
        <v>2023</v>
      </c>
      <c r="C2527" s="209">
        <v>4</v>
      </c>
      <c r="D2527" s="57" t="str">
        <f t="shared" si="492"/>
        <v>Q1</v>
      </c>
      <c r="E2527" s="208" t="s">
        <v>42</v>
      </c>
      <c r="F2527" s="209">
        <v>2023</v>
      </c>
      <c r="G2527" s="209">
        <v>4</v>
      </c>
      <c r="H2527" s="213"/>
      <c r="I2527" s="57" t="str">
        <f t="shared" si="495"/>
        <v>Q1</v>
      </c>
      <c r="J2527" s="204" t="s">
        <v>2416</v>
      </c>
      <c r="K2527" s="213" t="s">
        <v>2417</v>
      </c>
      <c r="L2527" s="210" t="s">
        <v>55</v>
      </c>
      <c r="M2527" s="208" t="s">
        <v>47</v>
      </c>
      <c r="N2527" s="208">
        <v>1</v>
      </c>
      <c r="O2527" s="208"/>
      <c r="P2527" s="57" t="str">
        <f t="shared" si="496"/>
        <v>MAIN UNIT</v>
      </c>
      <c r="Q2527" s="208" t="s">
        <v>56</v>
      </c>
      <c r="R2527" s="208" t="s">
        <v>49</v>
      </c>
      <c r="S2527" s="208" t="s">
        <v>39</v>
      </c>
      <c r="T2527" s="208" t="s">
        <v>65</v>
      </c>
      <c r="U2527" s="208" t="s">
        <v>163</v>
      </c>
      <c r="V2527" s="208" t="s">
        <v>164</v>
      </c>
      <c r="W2527" s="208" t="s">
        <v>51</v>
      </c>
      <c r="X2527" s="34">
        <v>442500</v>
      </c>
      <c r="Y2527" s="215" t="str">
        <f t="shared" si="494"/>
        <v>1.13</v>
      </c>
      <c r="Z2527" s="26">
        <f t="shared" si="493"/>
        <v>442500</v>
      </c>
      <c r="AA2527" s="208">
        <v>1.1399999999999999</v>
      </c>
      <c r="AB2527" s="35">
        <f t="shared" si="504"/>
        <v>446415.92920353985</v>
      </c>
      <c r="AC2527" s="27">
        <f t="shared" si="497"/>
        <v>47900.429203539832</v>
      </c>
      <c r="AD2527" s="212">
        <v>0.10730000000000001</v>
      </c>
      <c r="AE2527" s="211">
        <f t="shared" si="498"/>
        <v>1</v>
      </c>
      <c r="AF2527" s="211" t="str">
        <f>IF(AND(COUNTIFS($J$18:J2527,J2527)=1,AE2527=1),1,"")</f>
        <v/>
      </c>
      <c r="AG2527" s="211" t="str">
        <f>IF(C2527="","",IF(AND(COUNTIFS($J$18:J2527,J2527)=1,C2527&lt;&gt;""),1,""))</f>
        <v/>
      </c>
      <c r="AH2527" s="211" t="str">
        <f>IF(G2527="","",IF(AND(COUNTIFS($J$18:J2527,J2527)=1,G2527&lt;&gt;""),1,""))</f>
        <v/>
      </c>
      <c r="AI2527" s="28">
        <f t="shared" si="499"/>
        <v>30573205.452778772</v>
      </c>
      <c r="AJ2527" s="28">
        <f t="shared" si="500"/>
        <v>3790930.1683151261</v>
      </c>
      <c r="AK2527" s="29">
        <f t="shared" si="501"/>
        <v>0.12399518179964253</v>
      </c>
      <c r="AL2527" s="210"/>
      <c r="AM2527" s="210"/>
      <c r="AN2527" s="210"/>
      <c r="AO2527" s="210"/>
      <c r="AP2527" s="45" t="str">
        <f t="shared" si="502"/>
        <v>20234</v>
      </c>
      <c r="AQ2527" s="45" t="str">
        <f t="shared" si="503"/>
        <v>20234RMB</v>
      </c>
    </row>
    <row r="2528" spans="1:43" s="15" customFormat="1">
      <c r="A2528" s="208" t="s">
        <v>42</v>
      </c>
      <c r="B2528" s="209">
        <v>2023</v>
      </c>
      <c r="C2528" s="209">
        <v>4</v>
      </c>
      <c r="D2528" s="57" t="str">
        <f t="shared" si="492"/>
        <v>Q1</v>
      </c>
      <c r="E2528" s="208" t="s">
        <v>42</v>
      </c>
      <c r="F2528" s="209">
        <v>2023</v>
      </c>
      <c r="G2528" s="209">
        <v>4</v>
      </c>
      <c r="H2528" s="213"/>
      <c r="I2528" s="57" t="str">
        <f t="shared" si="495"/>
        <v>Q1</v>
      </c>
      <c r="J2528" s="204" t="s">
        <v>2418</v>
      </c>
      <c r="K2528" s="213" t="s">
        <v>2419</v>
      </c>
      <c r="L2528" s="210" t="s">
        <v>79</v>
      </c>
      <c r="M2528" s="208" t="s">
        <v>47</v>
      </c>
      <c r="N2528" s="208">
        <v>1</v>
      </c>
      <c r="O2528" s="208"/>
      <c r="P2528" s="57" t="str">
        <f t="shared" si="496"/>
        <v>MAIN UNIT</v>
      </c>
      <c r="Q2528" s="208" t="s">
        <v>958</v>
      </c>
      <c r="R2528" s="208" t="s">
        <v>49</v>
      </c>
      <c r="S2528" s="208" t="s">
        <v>37</v>
      </c>
      <c r="T2528" s="208" t="s">
        <v>75</v>
      </c>
      <c r="U2528" s="208" t="s">
        <v>58</v>
      </c>
      <c r="V2528" s="208" t="s">
        <v>949</v>
      </c>
      <c r="W2528" s="208" t="s">
        <v>51</v>
      </c>
      <c r="X2528" s="34">
        <v>910000</v>
      </c>
      <c r="Y2528" s="215" t="str">
        <f t="shared" si="494"/>
        <v>1.13</v>
      </c>
      <c r="Z2528" s="26">
        <f t="shared" si="493"/>
        <v>910000</v>
      </c>
      <c r="AA2528" s="208">
        <v>1.1399999999999999</v>
      </c>
      <c r="AB2528" s="35">
        <f t="shared" si="504"/>
        <v>918053.09734513273</v>
      </c>
      <c r="AC2528" s="27">
        <f t="shared" si="497"/>
        <v>95477.522123893796</v>
      </c>
      <c r="AD2528" s="212">
        <v>0.104</v>
      </c>
      <c r="AE2528" s="211">
        <f t="shared" si="498"/>
        <v>1</v>
      </c>
      <c r="AF2528" s="211">
        <f>IF(AND(COUNTIFS($J$18:J2528,J2528)=1,AE2528=1),1,"")</f>
        <v>1</v>
      </c>
      <c r="AG2528" s="211">
        <f>IF(C2528="","",IF(AND(COUNTIFS($J$18:J2528,J2528)=1,C2528&lt;&gt;""),1,""))</f>
        <v>1</v>
      </c>
      <c r="AH2528" s="211">
        <f>IF(G2528="","",IF(AND(COUNTIFS($J$18:J2528,J2528)=1,G2528&lt;&gt;""),1,""))</f>
        <v>1</v>
      </c>
      <c r="AI2528" s="28">
        <f t="shared" si="499"/>
        <v>30573205.452778772</v>
      </c>
      <c r="AJ2528" s="28">
        <f t="shared" si="500"/>
        <v>3790930.1683151261</v>
      </c>
      <c r="AK2528" s="29">
        <f t="shared" si="501"/>
        <v>0.12399518179964253</v>
      </c>
      <c r="AL2528" s="210"/>
      <c r="AM2528" s="210"/>
      <c r="AN2528" s="210"/>
      <c r="AO2528" s="210"/>
      <c r="AP2528" s="45" t="str">
        <f t="shared" si="502"/>
        <v>20234</v>
      </c>
      <c r="AQ2528" s="45" t="str">
        <f t="shared" si="503"/>
        <v>20234RMB</v>
      </c>
    </row>
    <row r="2529" spans="1:43" s="15" customFormat="1">
      <c r="A2529" s="208" t="s">
        <v>42</v>
      </c>
      <c r="B2529" s="209">
        <v>2023</v>
      </c>
      <c r="C2529" s="209">
        <v>4</v>
      </c>
      <c r="D2529" s="57" t="str">
        <f t="shared" si="492"/>
        <v>Q1</v>
      </c>
      <c r="E2529" s="208" t="s">
        <v>42</v>
      </c>
      <c r="F2529" s="209">
        <v>2023</v>
      </c>
      <c r="G2529" s="209">
        <v>4</v>
      </c>
      <c r="H2529" s="213"/>
      <c r="I2529" s="57" t="str">
        <f t="shared" si="495"/>
        <v>Q1</v>
      </c>
      <c r="J2529" s="204" t="s">
        <v>2420</v>
      </c>
      <c r="K2529" s="213" t="s">
        <v>2421</v>
      </c>
      <c r="L2529" s="210" t="s">
        <v>79</v>
      </c>
      <c r="M2529" s="208" t="s">
        <v>47</v>
      </c>
      <c r="N2529" s="208">
        <v>1</v>
      </c>
      <c r="O2529" s="208"/>
      <c r="P2529" s="57" t="str">
        <f t="shared" si="496"/>
        <v>MAIN UNIT</v>
      </c>
      <c r="Q2529" s="208" t="s">
        <v>48</v>
      </c>
      <c r="R2529" s="208" t="s">
        <v>49</v>
      </c>
      <c r="S2529" s="208" t="s">
        <v>37</v>
      </c>
      <c r="T2529" s="208" t="s">
        <v>57</v>
      </c>
      <c r="U2529" s="208" t="s">
        <v>58</v>
      </c>
      <c r="V2529" s="208" t="s">
        <v>59</v>
      </c>
      <c r="W2529" s="208" t="s">
        <v>51</v>
      </c>
      <c r="X2529" s="34">
        <v>730000</v>
      </c>
      <c r="Y2529" s="215" t="str">
        <f t="shared" si="494"/>
        <v>1.13</v>
      </c>
      <c r="Z2529" s="26">
        <f t="shared" si="493"/>
        <v>730000</v>
      </c>
      <c r="AA2529" s="208">
        <v>1.1399999999999999</v>
      </c>
      <c r="AB2529" s="35">
        <f t="shared" si="504"/>
        <v>736460.17699115048</v>
      </c>
      <c r="AC2529" s="27">
        <f t="shared" si="497"/>
        <v>85723.964601769912</v>
      </c>
      <c r="AD2529" s="212">
        <v>0.1164</v>
      </c>
      <c r="AE2529" s="211">
        <f t="shared" si="498"/>
        <v>0</v>
      </c>
      <c r="AF2529" s="211" t="str">
        <f>IF(AND(COUNTIFS($J$18:J2529,J2529)=1,AE2529=1),1,"")</f>
        <v/>
      </c>
      <c r="AG2529" s="211">
        <f>IF(C2529="","",IF(AND(COUNTIFS($J$18:J2529,J2529)=1,C2529&lt;&gt;""),1,""))</f>
        <v>1</v>
      </c>
      <c r="AH2529" s="211">
        <f>IF(G2529="","",IF(AND(COUNTIFS($J$18:J2529,J2529)=1,G2529&lt;&gt;""),1,""))</f>
        <v>1</v>
      </c>
      <c r="AI2529" s="28">
        <f t="shared" si="499"/>
        <v>30573205.452778772</v>
      </c>
      <c r="AJ2529" s="28">
        <f t="shared" si="500"/>
        <v>3790930.1683151261</v>
      </c>
      <c r="AK2529" s="29">
        <f t="shared" si="501"/>
        <v>0.12399518179964253</v>
      </c>
      <c r="AL2529" s="210"/>
      <c r="AM2529" s="210"/>
      <c r="AN2529" s="210"/>
      <c r="AO2529" s="210"/>
      <c r="AP2529" s="45" t="str">
        <f t="shared" si="502"/>
        <v>20234</v>
      </c>
      <c r="AQ2529" s="45" t="str">
        <f t="shared" si="503"/>
        <v>20234RMB</v>
      </c>
    </row>
    <row r="2530" spans="1:43" s="15" customFormat="1">
      <c r="A2530" s="208" t="s">
        <v>42</v>
      </c>
      <c r="B2530" s="209">
        <v>2023</v>
      </c>
      <c r="C2530" s="209">
        <v>4</v>
      </c>
      <c r="D2530" s="57" t="str">
        <f t="shared" ref="D2530:D2593" si="505">IF(B2530="","",IF(AND(C2530&gt;=10,C2530&lt;=12),"Q3",IF(AND(C2530&gt;=1,C2530&lt;=3),"Q4",IF(AND(C2530&gt;=7,C2530&lt;=9),"Q2",IF(AND(C2530&gt;=4,C2530&lt;=6),"Q1")))))</f>
        <v>Q1</v>
      </c>
      <c r="E2530" s="208" t="s">
        <v>42</v>
      </c>
      <c r="F2530" s="209">
        <v>2023</v>
      </c>
      <c r="G2530" s="209">
        <v>4</v>
      </c>
      <c r="H2530" s="213"/>
      <c r="I2530" s="57" t="str">
        <f t="shared" si="495"/>
        <v>Q1</v>
      </c>
      <c r="J2530" s="204" t="s">
        <v>2422</v>
      </c>
      <c r="K2530" s="213" t="s">
        <v>2367</v>
      </c>
      <c r="L2530" s="210" t="s">
        <v>55</v>
      </c>
      <c r="M2530" s="208" t="s">
        <v>47</v>
      </c>
      <c r="N2530" s="208">
        <v>1</v>
      </c>
      <c r="O2530" s="208"/>
      <c r="P2530" s="57" t="str">
        <f t="shared" si="496"/>
        <v>MAIN UNIT</v>
      </c>
      <c r="Q2530" s="208" t="s">
        <v>48</v>
      </c>
      <c r="R2530" s="208" t="s">
        <v>49</v>
      </c>
      <c r="S2530" s="208" t="s">
        <v>36</v>
      </c>
      <c r="T2530" s="208" t="s">
        <v>65</v>
      </c>
      <c r="U2530" s="208" t="s">
        <v>66</v>
      </c>
      <c r="V2530" s="208" t="s">
        <v>114</v>
      </c>
      <c r="W2530" s="208" t="s">
        <v>51</v>
      </c>
      <c r="X2530" s="34">
        <v>714000</v>
      </c>
      <c r="Y2530" s="215" t="str">
        <f t="shared" si="494"/>
        <v>1.13</v>
      </c>
      <c r="Z2530" s="26">
        <f t="shared" ref="Z2530:Z2593" si="506">IF(X2530="","",X2530*MAX(O2530,N2530))</f>
        <v>714000</v>
      </c>
      <c r="AA2530" s="208">
        <v>1.1399999999999999</v>
      </c>
      <c r="AB2530" s="35">
        <f t="shared" si="504"/>
        <v>720318.5840707965</v>
      </c>
      <c r="AC2530" s="27">
        <f t="shared" si="497"/>
        <v>129657.34513274336</v>
      </c>
      <c r="AD2530" s="212">
        <v>0.18</v>
      </c>
      <c r="AE2530" s="211">
        <f t="shared" si="498"/>
        <v>0</v>
      </c>
      <c r="AF2530" s="211" t="str">
        <f>IF(AND(COUNTIFS($J$18:J2530,J2530)=1,AE2530=1),1,"")</f>
        <v/>
      </c>
      <c r="AG2530" s="211">
        <f>IF(C2530="","",IF(AND(COUNTIFS($J$18:J2530,J2530)=1,C2530&lt;&gt;""),1,""))</f>
        <v>1</v>
      </c>
      <c r="AH2530" s="211">
        <f>IF(G2530="","",IF(AND(COUNTIFS($J$18:J2530,J2530)=1,G2530&lt;&gt;""),1,""))</f>
        <v>1</v>
      </c>
      <c r="AI2530" s="28">
        <f t="shared" si="499"/>
        <v>30573205.452778772</v>
      </c>
      <c r="AJ2530" s="28">
        <f t="shared" si="500"/>
        <v>3790930.1683151261</v>
      </c>
      <c r="AK2530" s="29">
        <f t="shared" si="501"/>
        <v>0.12399518179964253</v>
      </c>
      <c r="AL2530" s="210"/>
      <c r="AM2530" s="210"/>
      <c r="AN2530" s="210"/>
      <c r="AO2530" s="210"/>
      <c r="AP2530" s="45" t="str">
        <f t="shared" si="502"/>
        <v>20234</v>
      </c>
      <c r="AQ2530" s="45" t="str">
        <f t="shared" si="503"/>
        <v>20234RMB</v>
      </c>
    </row>
    <row r="2531" spans="1:43" s="15" customFormat="1">
      <c r="A2531" s="208" t="s">
        <v>42</v>
      </c>
      <c r="B2531" s="209">
        <v>2023</v>
      </c>
      <c r="C2531" s="209">
        <v>4</v>
      </c>
      <c r="D2531" s="57" t="str">
        <f t="shared" si="505"/>
        <v>Q1</v>
      </c>
      <c r="E2531" s="208" t="s">
        <v>42</v>
      </c>
      <c r="F2531" s="209">
        <v>2023</v>
      </c>
      <c r="G2531" s="209">
        <v>4</v>
      </c>
      <c r="H2531" s="213"/>
      <c r="I2531" s="57" t="str">
        <f t="shared" si="495"/>
        <v>Q1</v>
      </c>
      <c r="J2531" s="204" t="s">
        <v>2422</v>
      </c>
      <c r="K2531" s="213" t="s">
        <v>2367</v>
      </c>
      <c r="L2531" s="210" t="s">
        <v>55</v>
      </c>
      <c r="M2531" s="208" t="s">
        <v>47</v>
      </c>
      <c r="N2531" s="208">
        <v>1</v>
      </c>
      <c r="O2531" s="208"/>
      <c r="P2531" s="57" t="str">
        <f t="shared" si="496"/>
        <v>MAIN UNIT</v>
      </c>
      <c r="Q2531" s="208" t="s">
        <v>48</v>
      </c>
      <c r="R2531" s="208" t="s">
        <v>49</v>
      </c>
      <c r="S2531" s="208" t="s">
        <v>36</v>
      </c>
      <c r="T2531" s="208" t="s">
        <v>65</v>
      </c>
      <c r="U2531" s="208" t="s">
        <v>66</v>
      </c>
      <c r="V2531" s="208" t="s">
        <v>114</v>
      </c>
      <c r="W2531" s="208" t="s">
        <v>51</v>
      </c>
      <c r="X2531" s="34">
        <v>714000</v>
      </c>
      <c r="Y2531" s="215" t="str">
        <f t="shared" si="494"/>
        <v>1.13</v>
      </c>
      <c r="Z2531" s="26">
        <f t="shared" si="506"/>
        <v>714000</v>
      </c>
      <c r="AA2531" s="208">
        <v>1.1399999999999999</v>
      </c>
      <c r="AB2531" s="35">
        <f t="shared" si="504"/>
        <v>720318.5840707965</v>
      </c>
      <c r="AC2531" s="27">
        <f t="shared" si="497"/>
        <v>129657.34513274336</v>
      </c>
      <c r="AD2531" s="212">
        <v>0.18</v>
      </c>
      <c r="AE2531" s="211">
        <f t="shared" si="498"/>
        <v>0</v>
      </c>
      <c r="AF2531" s="211" t="str">
        <f>IF(AND(COUNTIFS($J$18:J2531,J2531)=1,AE2531=1),1,"")</f>
        <v/>
      </c>
      <c r="AG2531" s="211" t="str">
        <f>IF(C2531="","",IF(AND(COUNTIFS($J$18:J2531,J2531)=1,C2531&lt;&gt;""),1,""))</f>
        <v/>
      </c>
      <c r="AH2531" s="211" t="str">
        <f>IF(G2531="","",IF(AND(COUNTIFS($J$18:J2531,J2531)=1,G2531&lt;&gt;""),1,""))</f>
        <v/>
      </c>
      <c r="AI2531" s="28">
        <f t="shared" si="499"/>
        <v>30573205.452778772</v>
      </c>
      <c r="AJ2531" s="28">
        <f t="shared" si="500"/>
        <v>3790930.1683151261</v>
      </c>
      <c r="AK2531" s="29">
        <f t="shared" si="501"/>
        <v>0.12399518179964253</v>
      </c>
      <c r="AL2531" s="210"/>
      <c r="AM2531" s="210"/>
      <c r="AN2531" s="210"/>
      <c r="AO2531" s="210"/>
      <c r="AP2531" s="45" t="str">
        <f t="shared" si="502"/>
        <v>20234</v>
      </c>
      <c r="AQ2531" s="45" t="str">
        <f t="shared" si="503"/>
        <v>20234RMB</v>
      </c>
    </row>
    <row r="2532" spans="1:43" s="15" customFormat="1">
      <c r="A2532" s="208" t="s">
        <v>42</v>
      </c>
      <c r="B2532" s="209">
        <v>2023</v>
      </c>
      <c r="C2532" s="209">
        <v>4</v>
      </c>
      <c r="D2532" s="57" t="str">
        <f t="shared" si="505"/>
        <v>Q1</v>
      </c>
      <c r="E2532" s="208" t="s">
        <v>42</v>
      </c>
      <c r="F2532" s="209">
        <v>2023</v>
      </c>
      <c r="G2532" s="209">
        <v>4</v>
      </c>
      <c r="H2532" s="213"/>
      <c r="I2532" s="57" t="str">
        <f t="shared" si="495"/>
        <v>Q1</v>
      </c>
      <c r="J2532" s="204" t="s">
        <v>2423</v>
      </c>
      <c r="K2532" s="213" t="s">
        <v>2424</v>
      </c>
      <c r="L2532" s="210" t="s">
        <v>55</v>
      </c>
      <c r="M2532" s="208" t="s">
        <v>47</v>
      </c>
      <c r="N2532" s="208">
        <v>1</v>
      </c>
      <c r="O2532" s="208"/>
      <c r="P2532" s="57" t="str">
        <f t="shared" si="496"/>
        <v>MAIN UNIT</v>
      </c>
      <c r="Q2532" s="208" t="s">
        <v>56</v>
      </c>
      <c r="R2532" s="208" t="s">
        <v>49</v>
      </c>
      <c r="S2532" s="208" t="s">
        <v>36</v>
      </c>
      <c r="T2532" s="208" t="s">
        <v>65</v>
      </c>
      <c r="U2532" s="208" t="s">
        <v>66</v>
      </c>
      <c r="V2532" s="208" t="s">
        <v>1948</v>
      </c>
      <c r="W2532" s="208" t="s">
        <v>96</v>
      </c>
      <c r="X2532" s="34">
        <v>10000000</v>
      </c>
      <c r="Y2532" s="215" t="str">
        <f t="shared" si="494"/>
        <v>1</v>
      </c>
      <c r="Z2532" s="26">
        <f t="shared" si="506"/>
        <v>10000000</v>
      </c>
      <c r="AA2532" s="208">
        <v>0.06</v>
      </c>
      <c r="AB2532" s="35">
        <f t="shared" si="504"/>
        <v>600000</v>
      </c>
      <c r="AC2532" s="27">
        <f t="shared" si="497"/>
        <v>69600</v>
      </c>
      <c r="AD2532" s="212">
        <v>0.11600000000000001</v>
      </c>
      <c r="AE2532" s="211">
        <f t="shared" si="498"/>
        <v>1</v>
      </c>
      <c r="AF2532" s="211">
        <f>IF(AND(COUNTIFS($J$18:J2532,J2532)=1,AE2532=1),1,"")</f>
        <v>1</v>
      </c>
      <c r="AG2532" s="211">
        <f>IF(C2532="","",IF(AND(COUNTIFS($J$18:J2532,J2532)=1,C2532&lt;&gt;""),1,""))</f>
        <v>1</v>
      </c>
      <c r="AH2532" s="211">
        <f>IF(G2532="","",IF(AND(COUNTIFS($J$18:J2532,J2532)=1,G2532&lt;&gt;""),1,""))</f>
        <v>1</v>
      </c>
      <c r="AI2532" s="28">
        <f t="shared" si="499"/>
        <v>30573205.452778772</v>
      </c>
      <c r="AJ2532" s="28">
        <f t="shared" si="500"/>
        <v>3790930.1683151261</v>
      </c>
      <c r="AK2532" s="29">
        <f t="shared" si="501"/>
        <v>0.12399518179964253</v>
      </c>
      <c r="AL2532" s="210"/>
      <c r="AM2532" s="210"/>
      <c r="AN2532" s="210"/>
      <c r="AO2532" s="210"/>
      <c r="AP2532" s="45" t="str">
        <f t="shared" si="502"/>
        <v>20234</v>
      </c>
      <c r="AQ2532" s="45" t="str">
        <f t="shared" si="503"/>
        <v>20234JPY</v>
      </c>
    </row>
    <row r="2533" spans="1:43" s="15" customFormat="1">
      <c r="A2533" s="208" t="s">
        <v>42</v>
      </c>
      <c r="B2533" s="209">
        <v>2023</v>
      </c>
      <c r="C2533" s="209">
        <v>4</v>
      </c>
      <c r="D2533" s="57" t="str">
        <f t="shared" si="505"/>
        <v>Q1</v>
      </c>
      <c r="E2533" s="208" t="s">
        <v>42</v>
      </c>
      <c r="F2533" s="209">
        <v>2023</v>
      </c>
      <c r="G2533" s="209">
        <v>4</v>
      </c>
      <c r="H2533" s="213"/>
      <c r="I2533" s="57" t="str">
        <f t="shared" si="495"/>
        <v>Q1</v>
      </c>
      <c r="J2533" s="204" t="s">
        <v>2423</v>
      </c>
      <c r="K2533" s="213" t="s">
        <v>2424</v>
      </c>
      <c r="L2533" s="210" t="s">
        <v>79</v>
      </c>
      <c r="M2533" s="208" t="s">
        <v>47</v>
      </c>
      <c r="N2533" s="208">
        <v>1</v>
      </c>
      <c r="O2533" s="208"/>
      <c r="P2533" s="57" t="str">
        <f t="shared" si="496"/>
        <v>MAIN UNIT</v>
      </c>
      <c r="Q2533" s="208" t="s">
        <v>56</v>
      </c>
      <c r="R2533" s="208" t="s">
        <v>49</v>
      </c>
      <c r="S2533" s="208" t="s">
        <v>36</v>
      </c>
      <c r="T2533" s="208" t="s">
        <v>65</v>
      </c>
      <c r="U2533" s="208" t="s">
        <v>66</v>
      </c>
      <c r="V2533" s="208" t="s">
        <v>1948</v>
      </c>
      <c r="W2533" s="208" t="s">
        <v>96</v>
      </c>
      <c r="X2533" s="34">
        <v>13800000</v>
      </c>
      <c r="Y2533" s="215" t="str">
        <f t="shared" si="494"/>
        <v>1</v>
      </c>
      <c r="Z2533" s="26">
        <f t="shared" si="506"/>
        <v>13800000</v>
      </c>
      <c r="AA2533" s="208">
        <v>0.06</v>
      </c>
      <c r="AB2533" s="35">
        <f t="shared" si="504"/>
        <v>828000</v>
      </c>
      <c r="AC2533" s="27">
        <f t="shared" si="497"/>
        <v>96048</v>
      </c>
      <c r="AD2533" s="212">
        <v>0.11600000000000001</v>
      </c>
      <c r="AE2533" s="211">
        <f t="shared" si="498"/>
        <v>1</v>
      </c>
      <c r="AF2533" s="211" t="str">
        <f>IF(AND(COUNTIFS($J$18:J2533,J2533)=1,AE2533=1),1,"")</f>
        <v/>
      </c>
      <c r="AG2533" s="211" t="str">
        <f>IF(C2533="","",IF(AND(COUNTIFS($J$18:J2533,J2533)=1,C2533&lt;&gt;""),1,""))</f>
        <v/>
      </c>
      <c r="AH2533" s="211" t="str">
        <f>IF(G2533="","",IF(AND(COUNTIFS($J$18:J2533,J2533)=1,G2533&lt;&gt;""),1,""))</f>
        <v/>
      </c>
      <c r="AI2533" s="28">
        <f t="shared" si="499"/>
        <v>30573205.452778772</v>
      </c>
      <c r="AJ2533" s="28">
        <f t="shared" si="500"/>
        <v>3790930.1683151261</v>
      </c>
      <c r="AK2533" s="29">
        <f t="shared" si="501"/>
        <v>0.12399518179964253</v>
      </c>
      <c r="AL2533" s="210"/>
      <c r="AM2533" s="210"/>
      <c r="AN2533" s="210"/>
      <c r="AO2533" s="210"/>
      <c r="AP2533" s="45" t="str">
        <f t="shared" si="502"/>
        <v>20234</v>
      </c>
      <c r="AQ2533" s="45" t="str">
        <f t="shared" si="503"/>
        <v>20234JPY</v>
      </c>
    </row>
    <row r="2534" spans="1:43" s="15" customFormat="1">
      <c r="A2534" s="208" t="s">
        <v>42</v>
      </c>
      <c r="B2534" s="209">
        <v>2023</v>
      </c>
      <c r="C2534" s="209">
        <v>4</v>
      </c>
      <c r="D2534" s="57" t="str">
        <f t="shared" si="505"/>
        <v>Q1</v>
      </c>
      <c r="E2534" s="208" t="s">
        <v>42</v>
      </c>
      <c r="F2534" s="209">
        <v>2023</v>
      </c>
      <c r="G2534" s="209">
        <v>5</v>
      </c>
      <c r="H2534" s="213"/>
      <c r="I2534" s="57" t="str">
        <f t="shared" si="495"/>
        <v>Q1</v>
      </c>
      <c r="J2534" s="204" t="s">
        <v>2425</v>
      </c>
      <c r="K2534" s="213" t="s">
        <v>2174</v>
      </c>
      <c r="L2534" s="210" t="s">
        <v>79</v>
      </c>
      <c r="M2534" s="208" t="s">
        <v>47</v>
      </c>
      <c r="N2534" s="208">
        <v>1</v>
      </c>
      <c r="O2534" s="208"/>
      <c r="P2534" s="57" t="str">
        <f t="shared" si="496"/>
        <v>MAIN UNIT</v>
      </c>
      <c r="Q2534" s="208" t="s">
        <v>48</v>
      </c>
      <c r="R2534" s="208" t="s">
        <v>49</v>
      </c>
      <c r="S2534" s="208" t="s">
        <v>38</v>
      </c>
      <c r="T2534" s="208" t="s">
        <v>981</v>
      </c>
      <c r="U2534" s="208" t="s">
        <v>137</v>
      </c>
      <c r="V2534" s="208" t="s">
        <v>899</v>
      </c>
      <c r="W2534" s="208" t="s">
        <v>51</v>
      </c>
      <c r="X2534" s="34">
        <v>767000</v>
      </c>
      <c r="Y2534" s="215" t="str">
        <f t="shared" si="494"/>
        <v>1.13</v>
      </c>
      <c r="Z2534" s="26">
        <f t="shared" si="506"/>
        <v>767000</v>
      </c>
      <c r="AA2534" s="208">
        <v>1.135</v>
      </c>
      <c r="AB2534" s="35">
        <f t="shared" si="504"/>
        <v>770393.80530973466</v>
      </c>
      <c r="AC2534" s="27">
        <f t="shared" si="497"/>
        <v>125420.1115044248</v>
      </c>
      <c r="AD2534" s="212">
        <v>0.1628</v>
      </c>
      <c r="AE2534" s="211">
        <f t="shared" si="498"/>
        <v>0</v>
      </c>
      <c r="AF2534" s="211" t="str">
        <f>IF(AND(COUNTIFS($J$18:J2534,J2534)=1,AE2534=1),1,"")</f>
        <v/>
      </c>
      <c r="AG2534" s="211">
        <f>IF(C2534="","",IF(AND(COUNTIFS($J$18:J2534,J2534)=1,C2534&lt;&gt;""),1,""))</f>
        <v>1</v>
      </c>
      <c r="AH2534" s="211">
        <f>IF(G2534="","",IF(AND(COUNTIFS($J$18:J2534,J2534)=1,G2534&lt;&gt;""),1,""))</f>
        <v>1</v>
      </c>
      <c r="AI2534" s="28">
        <f t="shared" si="499"/>
        <v>28177779.013274323</v>
      </c>
      <c r="AJ2534" s="28">
        <f t="shared" si="500"/>
        <v>4727216.637619026</v>
      </c>
      <c r="AK2534" s="29">
        <f t="shared" si="501"/>
        <v>0.16776399003598091</v>
      </c>
      <c r="AL2534" s="210"/>
      <c r="AM2534" s="210"/>
      <c r="AN2534" s="210"/>
      <c r="AO2534" s="210"/>
      <c r="AP2534" s="45" t="str">
        <f t="shared" si="502"/>
        <v>20235</v>
      </c>
      <c r="AQ2534" s="45" t="str">
        <f t="shared" si="503"/>
        <v>20235RMB</v>
      </c>
    </row>
    <row r="2535" spans="1:43" s="15" customFormat="1">
      <c r="A2535" s="208" t="s">
        <v>41</v>
      </c>
      <c r="B2535" s="209">
        <v>2023</v>
      </c>
      <c r="C2535" s="209">
        <v>2</v>
      </c>
      <c r="D2535" s="57" t="str">
        <f t="shared" si="505"/>
        <v>Q4</v>
      </c>
      <c r="E2535" s="208" t="s">
        <v>42</v>
      </c>
      <c r="F2535" s="209">
        <v>2023</v>
      </c>
      <c r="G2535" s="209">
        <v>5</v>
      </c>
      <c r="H2535" s="213"/>
      <c r="I2535" s="57" t="str">
        <f t="shared" si="495"/>
        <v>Q1</v>
      </c>
      <c r="J2535" s="204" t="s">
        <v>2426</v>
      </c>
      <c r="K2535" s="213" t="s">
        <v>2427</v>
      </c>
      <c r="L2535" s="210" t="s">
        <v>273</v>
      </c>
      <c r="M2535" s="208" t="s">
        <v>47</v>
      </c>
      <c r="N2535" s="208">
        <v>1</v>
      </c>
      <c r="O2535" s="208"/>
      <c r="P2535" s="57" t="str">
        <f t="shared" si="496"/>
        <v>MAIN UNIT</v>
      </c>
      <c r="Q2535" s="208" t="s">
        <v>48</v>
      </c>
      <c r="R2535" s="208" t="s">
        <v>49</v>
      </c>
      <c r="S2535" s="208" t="s">
        <v>36</v>
      </c>
      <c r="T2535" s="208" t="s">
        <v>65</v>
      </c>
      <c r="U2535" s="208" t="s">
        <v>66</v>
      </c>
      <c r="V2535" s="208" t="s">
        <v>119</v>
      </c>
      <c r="W2535" s="208" t="s">
        <v>51</v>
      </c>
      <c r="X2535" s="34">
        <v>1475000</v>
      </c>
      <c r="Y2535" s="215" t="str">
        <f t="shared" si="494"/>
        <v>1.13</v>
      </c>
      <c r="Z2535" s="26">
        <f t="shared" si="506"/>
        <v>1475000</v>
      </c>
      <c r="AA2535" s="208">
        <v>1.135</v>
      </c>
      <c r="AB2535" s="35">
        <f t="shared" si="504"/>
        <v>1481526.5486725664</v>
      </c>
      <c r="AC2535" s="27">
        <f t="shared" si="497"/>
        <v>509052.52212389384</v>
      </c>
      <c r="AD2535" s="212">
        <v>0.34360000000000002</v>
      </c>
      <c r="AE2535" s="211">
        <f t="shared" si="498"/>
        <v>0</v>
      </c>
      <c r="AF2535" s="211" t="str">
        <f>IF(AND(COUNTIFS($J$18:J2535,J2535)=1,AE2535=1),1,"")</f>
        <v/>
      </c>
      <c r="AG2535" s="211">
        <f>IF(C2535="","",IF(AND(COUNTIFS($J$18:J2535,J2535)=1,C2535&lt;&gt;""),1,""))</f>
        <v>1</v>
      </c>
      <c r="AH2535" s="211">
        <f>IF(G2535="","",IF(AND(COUNTIFS($J$18:J2535,J2535)=1,G2535&lt;&gt;""),1,""))</f>
        <v>1</v>
      </c>
      <c r="AI2535" s="28">
        <f t="shared" si="499"/>
        <v>28177779.013274323</v>
      </c>
      <c r="AJ2535" s="28">
        <f t="shared" si="500"/>
        <v>4727216.637619026</v>
      </c>
      <c r="AK2535" s="29">
        <f t="shared" si="501"/>
        <v>0.16776399003598091</v>
      </c>
      <c r="AL2535" s="210"/>
      <c r="AM2535" s="210"/>
      <c r="AN2535" s="210"/>
      <c r="AO2535" s="210"/>
      <c r="AP2535" s="45" t="str">
        <f t="shared" si="502"/>
        <v>20235</v>
      </c>
      <c r="AQ2535" s="45" t="str">
        <f t="shared" si="503"/>
        <v>20235RMB</v>
      </c>
    </row>
    <row r="2536" spans="1:43" s="15" customFormat="1">
      <c r="A2536" s="208" t="s">
        <v>41</v>
      </c>
      <c r="B2536" s="209">
        <v>2023</v>
      </c>
      <c r="C2536" s="209">
        <v>2</v>
      </c>
      <c r="D2536" s="57" t="str">
        <f t="shared" si="505"/>
        <v>Q4</v>
      </c>
      <c r="E2536" s="208" t="s">
        <v>42</v>
      </c>
      <c r="F2536" s="209">
        <v>2023</v>
      </c>
      <c r="G2536" s="209">
        <v>5</v>
      </c>
      <c r="H2536" s="213"/>
      <c r="I2536" s="57" t="str">
        <f t="shared" si="495"/>
        <v>Q1</v>
      </c>
      <c r="J2536" s="204" t="s">
        <v>2428</v>
      </c>
      <c r="K2536" s="213" t="s">
        <v>2195</v>
      </c>
      <c r="L2536" s="210" t="s">
        <v>273</v>
      </c>
      <c r="M2536" s="208" t="s">
        <v>47</v>
      </c>
      <c r="N2536" s="208">
        <v>1</v>
      </c>
      <c r="O2536" s="208"/>
      <c r="P2536" s="57" t="str">
        <f t="shared" si="496"/>
        <v>MAIN UNIT</v>
      </c>
      <c r="Q2536" s="208" t="s">
        <v>48</v>
      </c>
      <c r="R2536" s="208" t="s">
        <v>49</v>
      </c>
      <c r="S2536" s="208" t="s">
        <v>36</v>
      </c>
      <c r="T2536" s="208" t="s">
        <v>65</v>
      </c>
      <c r="U2536" s="208" t="s">
        <v>66</v>
      </c>
      <c r="V2536" s="208" t="s">
        <v>119</v>
      </c>
      <c r="W2536" s="208" t="s">
        <v>51</v>
      </c>
      <c r="X2536" s="34">
        <v>1475000</v>
      </c>
      <c r="Y2536" s="215" t="str">
        <f t="shared" si="494"/>
        <v>1.13</v>
      </c>
      <c r="Z2536" s="26">
        <f t="shared" si="506"/>
        <v>1475000</v>
      </c>
      <c r="AA2536" s="208">
        <v>1.135</v>
      </c>
      <c r="AB2536" s="35">
        <f t="shared" si="504"/>
        <v>1481526.5486725664</v>
      </c>
      <c r="AC2536" s="27">
        <f t="shared" si="497"/>
        <v>428753.7831858407</v>
      </c>
      <c r="AD2536" s="212">
        <v>0.28939999999999999</v>
      </c>
      <c r="AE2536" s="211">
        <f t="shared" si="498"/>
        <v>0</v>
      </c>
      <c r="AF2536" s="211" t="str">
        <f>IF(AND(COUNTIFS($J$18:J2536,J2536)=1,AE2536=1),1,"")</f>
        <v/>
      </c>
      <c r="AG2536" s="211">
        <f>IF(C2536="","",IF(AND(COUNTIFS($J$18:J2536,J2536)=1,C2536&lt;&gt;""),1,""))</f>
        <v>1</v>
      </c>
      <c r="AH2536" s="211">
        <f>IF(G2536="","",IF(AND(COUNTIFS($J$18:J2536,J2536)=1,G2536&lt;&gt;""),1,""))</f>
        <v>1</v>
      </c>
      <c r="AI2536" s="28">
        <f t="shared" si="499"/>
        <v>28177779.013274323</v>
      </c>
      <c r="AJ2536" s="28">
        <f t="shared" si="500"/>
        <v>4727216.637619026</v>
      </c>
      <c r="AK2536" s="29">
        <f t="shared" si="501"/>
        <v>0.16776399003598091</v>
      </c>
      <c r="AL2536" s="210"/>
      <c r="AM2536" s="210"/>
      <c r="AN2536" s="210"/>
      <c r="AO2536" s="210"/>
      <c r="AP2536" s="45" t="str">
        <f t="shared" si="502"/>
        <v>20235</v>
      </c>
      <c r="AQ2536" s="45" t="str">
        <f t="shared" si="503"/>
        <v>20235RMB</v>
      </c>
    </row>
    <row r="2537" spans="1:43" s="15" customFormat="1">
      <c r="A2537" s="208" t="s">
        <v>41</v>
      </c>
      <c r="B2537" s="209">
        <v>2023</v>
      </c>
      <c r="C2537" s="209">
        <v>2</v>
      </c>
      <c r="D2537" s="57" t="str">
        <f t="shared" si="505"/>
        <v>Q4</v>
      </c>
      <c r="E2537" s="208" t="s">
        <v>42</v>
      </c>
      <c r="F2537" s="209">
        <v>2023</v>
      </c>
      <c r="G2537" s="209">
        <v>5</v>
      </c>
      <c r="H2537" s="213"/>
      <c r="I2537" s="57" t="str">
        <f t="shared" si="495"/>
        <v>Q1</v>
      </c>
      <c r="J2537" s="204" t="s">
        <v>2428</v>
      </c>
      <c r="K2537" s="213" t="s">
        <v>2195</v>
      </c>
      <c r="L2537" s="210" t="s">
        <v>273</v>
      </c>
      <c r="M2537" s="208" t="s">
        <v>47</v>
      </c>
      <c r="N2537" s="208">
        <v>1</v>
      </c>
      <c r="O2537" s="208"/>
      <c r="P2537" s="57" t="str">
        <f t="shared" si="496"/>
        <v>MAIN UNIT</v>
      </c>
      <c r="Q2537" s="208" t="s">
        <v>48</v>
      </c>
      <c r="R2537" s="208" t="s">
        <v>49</v>
      </c>
      <c r="S2537" s="208" t="s">
        <v>36</v>
      </c>
      <c r="T2537" s="208" t="s">
        <v>65</v>
      </c>
      <c r="U2537" s="208" t="s">
        <v>66</v>
      </c>
      <c r="V2537" s="208" t="s">
        <v>119</v>
      </c>
      <c r="W2537" s="208" t="s">
        <v>51</v>
      </c>
      <c r="X2537" s="34">
        <v>1475000</v>
      </c>
      <c r="Y2537" s="215" t="str">
        <f t="shared" si="494"/>
        <v>1.13</v>
      </c>
      <c r="Z2537" s="26">
        <f t="shared" si="506"/>
        <v>1475000</v>
      </c>
      <c r="AA2537" s="208">
        <v>1.135</v>
      </c>
      <c r="AB2537" s="35">
        <f t="shared" si="504"/>
        <v>1481526.5486725664</v>
      </c>
      <c r="AC2537" s="27">
        <f t="shared" si="497"/>
        <v>428753.7831858407</v>
      </c>
      <c r="AD2537" s="212">
        <v>0.28939999999999999</v>
      </c>
      <c r="AE2537" s="211">
        <f t="shared" si="498"/>
        <v>0</v>
      </c>
      <c r="AF2537" s="211" t="str">
        <f>IF(AND(COUNTIFS($J$18:J2537,J2537)=1,AE2537=1),1,"")</f>
        <v/>
      </c>
      <c r="AG2537" s="211" t="str">
        <f>IF(C2537="","",IF(AND(COUNTIFS($J$18:J2537,J2537)=1,C2537&lt;&gt;""),1,""))</f>
        <v/>
      </c>
      <c r="AH2537" s="211" t="str">
        <f>IF(G2537="","",IF(AND(COUNTIFS($J$18:J2537,J2537)=1,G2537&lt;&gt;""),1,""))</f>
        <v/>
      </c>
      <c r="AI2537" s="28">
        <f t="shared" si="499"/>
        <v>28177779.013274323</v>
      </c>
      <c r="AJ2537" s="28">
        <f t="shared" si="500"/>
        <v>4727216.637619026</v>
      </c>
      <c r="AK2537" s="29">
        <f t="shared" si="501"/>
        <v>0.16776399003598091</v>
      </c>
      <c r="AL2537" s="210"/>
      <c r="AM2537" s="210"/>
      <c r="AN2537" s="210"/>
      <c r="AO2537" s="210"/>
      <c r="AP2537" s="45" t="str">
        <f t="shared" si="502"/>
        <v>20235</v>
      </c>
      <c r="AQ2537" s="45" t="str">
        <f t="shared" si="503"/>
        <v>20235RMB</v>
      </c>
    </row>
    <row r="2538" spans="1:43" s="15" customFormat="1">
      <c r="A2538" s="208" t="s">
        <v>41</v>
      </c>
      <c r="B2538" s="209">
        <v>2023</v>
      </c>
      <c r="C2538" s="209">
        <v>2</v>
      </c>
      <c r="D2538" s="57" t="str">
        <f t="shared" si="505"/>
        <v>Q4</v>
      </c>
      <c r="E2538" s="208" t="s">
        <v>42</v>
      </c>
      <c r="F2538" s="209">
        <v>2023</v>
      </c>
      <c r="G2538" s="209">
        <v>5</v>
      </c>
      <c r="H2538" s="213"/>
      <c r="I2538" s="57" t="str">
        <f t="shared" si="495"/>
        <v>Q1</v>
      </c>
      <c r="J2538" s="204" t="s">
        <v>2428</v>
      </c>
      <c r="K2538" s="213" t="s">
        <v>2195</v>
      </c>
      <c r="L2538" s="210" t="s">
        <v>273</v>
      </c>
      <c r="M2538" s="208" t="s">
        <v>47</v>
      </c>
      <c r="N2538" s="208">
        <v>1</v>
      </c>
      <c r="O2538" s="208"/>
      <c r="P2538" s="57" t="str">
        <f t="shared" si="496"/>
        <v>MAIN UNIT</v>
      </c>
      <c r="Q2538" s="208" t="s">
        <v>48</v>
      </c>
      <c r="R2538" s="208" t="s">
        <v>49</v>
      </c>
      <c r="S2538" s="208" t="s">
        <v>36</v>
      </c>
      <c r="T2538" s="208" t="s">
        <v>65</v>
      </c>
      <c r="U2538" s="208" t="s">
        <v>66</v>
      </c>
      <c r="V2538" s="208" t="s">
        <v>119</v>
      </c>
      <c r="W2538" s="208" t="s">
        <v>51</v>
      </c>
      <c r="X2538" s="34">
        <v>1475000</v>
      </c>
      <c r="Y2538" s="215" t="str">
        <f t="shared" si="494"/>
        <v>1.13</v>
      </c>
      <c r="Z2538" s="26">
        <f t="shared" si="506"/>
        <v>1475000</v>
      </c>
      <c r="AA2538" s="208">
        <v>1.135</v>
      </c>
      <c r="AB2538" s="35">
        <f t="shared" si="504"/>
        <v>1481526.5486725664</v>
      </c>
      <c r="AC2538" s="27">
        <f t="shared" si="497"/>
        <v>428753.7831858407</v>
      </c>
      <c r="AD2538" s="212">
        <v>0.28939999999999999</v>
      </c>
      <c r="AE2538" s="211">
        <f t="shared" si="498"/>
        <v>0</v>
      </c>
      <c r="AF2538" s="211" t="str">
        <f>IF(AND(COUNTIFS($J$18:J2538,J2538)=1,AE2538=1),1,"")</f>
        <v/>
      </c>
      <c r="AG2538" s="211" t="str">
        <f>IF(C2538="","",IF(AND(COUNTIFS($J$18:J2538,J2538)=1,C2538&lt;&gt;""),1,""))</f>
        <v/>
      </c>
      <c r="AH2538" s="211" t="str">
        <f>IF(G2538="","",IF(AND(COUNTIFS($J$18:J2538,J2538)=1,G2538&lt;&gt;""),1,""))</f>
        <v/>
      </c>
      <c r="AI2538" s="28">
        <f t="shared" si="499"/>
        <v>28177779.013274323</v>
      </c>
      <c r="AJ2538" s="28">
        <f t="shared" si="500"/>
        <v>4727216.637619026</v>
      </c>
      <c r="AK2538" s="29">
        <f t="shared" si="501"/>
        <v>0.16776399003598091</v>
      </c>
      <c r="AL2538" s="210"/>
      <c r="AM2538" s="210"/>
      <c r="AN2538" s="210"/>
      <c r="AO2538" s="210"/>
      <c r="AP2538" s="45" t="str">
        <f t="shared" si="502"/>
        <v>20235</v>
      </c>
      <c r="AQ2538" s="45" t="str">
        <f t="shared" si="503"/>
        <v>20235RMB</v>
      </c>
    </row>
    <row r="2539" spans="1:43" s="15" customFormat="1">
      <c r="A2539" s="208" t="s">
        <v>41</v>
      </c>
      <c r="B2539" s="209">
        <v>2023</v>
      </c>
      <c r="C2539" s="209">
        <v>2</v>
      </c>
      <c r="D2539" s="57" t="str">
        <f t="shared" si="505"/>
        <v>Q4</v>
      </c>
      <c r="E2539" s="208" t="s">
        <v>42</v>
      </c>
      <c r="F2539" s="209">
        <v>2023</v>
      </c>
      <c r="G2539" s="209">
        <v>5</v>
      </c>
      <c r="H2539" s="213"/>
      <c r="I2539" s="57" t="str">
        <f t="shared" si="495"/>
        <v>Q1</v>
      </c>
      <c r="J2539" s="204" t="s">
        <v>2429</v>
      </c>
      <c r="K2539" s="213" t="s">
        <v>2430</v>
      </c>
      <c r="L2539" s="210" t="s">
        <v>55</v>
      </c>
      <c r="M2539" s="208" t="s">
        <v>47</v>
      </c>
      <c r="N2539" s="208">
        <v>1</v>
      </c>
      <c r="O2539" s="208"/>
      <c r="P2539" s="57" t="str">
        <f t="shared" si="496"/>
        <v>MAIN UNIT</v>
      </c>
      <c r="Q2539" s="208" t="s">
        <v>48</v>
      </c>
      <c r="R2539" s="208" t="s">
        <v>49</v>
      </c>
      <c r="S2539" s="208" t="s">
        <v>37</v>
      </c>
      <c r="T2539" s="208" t="s">
        <v>179</v>
      </c>
      <c r="U2539" s="208" t="s">
        <v>58</v>
      </c>
      <c r="V2539" s="208" t="s">
        <v>81</v>
      </c>
      <c r="W2539" s="208" t="s">
        <v>51</v>
      </c>
      <c r="X2539" s="34">
        <v>754000</v>
      </c>
      <c r="Y2539" s="215" t="str">
        <f t="shared" ref="Y2539:Y2602" si="507">IF(W2539="RMB","1.13", "1")</f>
        <v>1.13</v>
      </c>
      <c r="Z2539" s="26">
        <f t="shared" si="506"/>
        <v>754000</v>
      </c>
      <c r="AA2539" s="208">
        <v>1.135</v>
      </c>
      <c r="AB2539" s="35">
        <f t="shared" si="504"/>
        <v>757336.28318584082</v>
      </c>
      <c r="AC2539" s="27">
        <f t="shared" si="497"/>
        <v>90880.35398230089</v>
      </c>
      <c r="AD2539" s="212">
        <v>0.12</v>
      </c>
      <c r="AE2539" s="211">
        <f t="shared" si="498"/>
        <v>0</v>
      </c>
      <c r="AF2539" s="211" t="str">
        <f>IF(AND(COUNTIFS($J$18:J2539,J2539)=1,AE2539=1),1,"")</f>
        <v/>
      </c>
      <c r="AG2539" s="211">
        <f>IF(C2539="","",IF(AND(COUNTIFS($J$18:J2539,J2539)=1,C2539&lt;&gt;""),1,""))</f>
        <v>1</v>
      </c>
      <c r="AH2539" s="211">
        <f>IF(G2539="","",IF(AND(COUNTIFS($J$18:J2539,J2539)=1,G2539&lt;&gt;""),1,""))</f>
        <v>1</v>
      </c>
      <c r="AI2539" s="28">
        <f t="shared" si="499"/>
        <v>28177779.013274323</v>
      </c>
      <c r="AJ2539" s="28">
        <f t="shared" si="500"/>
        <v>4727216.637619026</v>
      </c>
      <c r="AK2539" s="29">
        <f t="shared" si="501"/>
        <v>0.16776399003598091</v>
      </c>
      <c r="AL2539" s="210"/>
      <c r="AM2539" s="210"/>
      <c r="AN2539" s="210"/>
      <c r="AO2539" s="210"/>
      <c r="AP2539" s="45" t="str">
        <f t="shared" si="502"/>
        <v>20235</v>
      </c>
      <c r="AQ2539" s="45" t="str">
        <f t="shared" si="503"/>
        <v>20235RMB</v>
      </c>
    </row>
    <row r="2540" spans="1:43" s="15" customFormat="1">
      <c r="A2540" s="208" t="s">
        <v>41</v>
      </c>
      <c r="B2540" s="209">
        <v>2023</v>
      </c>
      <c r="C2540" s="209">
        <v>2</v>
      </c>
      <c r="D2540" s="57" t="str">
        <f t="shared" si="505"/>
        <v>Q4</v>
      </c>
      <c r="E2540" s="208" t="s">
        <v>42</v>
      </c>
      <c r="F2540" s="209">
        <v>2023</v>
      </c>
      <c r="G2540" s="209">
        <v>5</v>
      </c>
      <c r="H2540" s="213"/>
      <c r="I2540" s="57" t="str">
        <f t="shared" si="495"/>
        <v>Q1</v>
      </c>
      <c r="J2540" s="204" t="s">
        <v>2429</v>
      </c>
      <c r="K2540" s="213" t="s">
        <v>2430</v>
      </c>
      <c r="L2540" s="210" t="s">
        <v>55</v>
      </c>
      <c r="M2540" s="208" t="s">
        <v>47</v>
      </c>
      <c r="N2540" s="208">
        <v>1</v>
      </c>
      <c r="O2540" s="208"/>
      <c r="P2540" s="57" t="str">
        <f t="shared" si="496"/>
        <v>MAIN UNIT</v>
      </c>
      <c r="Q2540" s="208" t="s">
        <v>48</v>
      </c>
      <c r="R2540" s="208" t="s">
        <v>49</v>
      </c>
      <c r="S2540" s="208" t="s">
        <v>37</v>
      </c>
      <c r="T2540" s="208" t="s">
        <v>179</v>
      </c>
      <c r="U2540" s="208" t="s">
        <v>58</v>
      </c>
      <c r="V2540" s="208" t="s">
        <v>81</v>
      </c>
      <c r="W2540" s="208" t="s">
        <v>51</v>
      </c>
      <c r="X2540" s="34">
        <v>754000</v>
      </c>
      <c r="Y2540" s="215" t="str">
        <f t="shared" si="507"/>
        <v>1.13</v>
      </c>
      <c r="Z2540" s="26">
        <f t="shared" si="506"/>
        <v>754000</v>
      </c>
      <c r="AA2540" s="208">
        <v>1.135</v>
      </c>
      <c r="AB2540" s="35">
        <f t="shared" si="504"/>
        <v>757336.28318584082</v>
      </c>
      <c r="AC2540" s="27">
        <f t="shared" si="497"/>
        <v>90880.35398230089</v>
      </c>
      <c r="AD2540" s="212">
        <v>0.12</v>
      </c>
      <c r="AE2540" s="211">
        <f t="shared" si="498"/>
        <v>0</v>
      </c>
      <c r="AF2540" s="211" t="str">
        <f>IF(AND(COUNTIFS($J$18:J2540,J2540)=1,AE2540=1),1,"")</f>
        <v/>
      </c>
      <c r="AG2540" s="211" t="str">
        <f>IF(C2540="","",IF(AND(COUNTIFS($J$18:J2540,J2540)=1,C2540&lt;&gt;""),1,""))</f>
        <v/>
      </c>
      <c r="AH2540" s="211" t="str">
        <f>IF(G2540="","",IF(AND(COUNTIFS($J$18:J2540,J2540)=1,G2540&lt;&gt;""),1,""))</f>
        <v/>
      </c>
      <c r="AI2540" s="28">
        <f t="shared" si="499"/>
        <v>28177779.013274323</v>
      </c>
      <c r="AJ2540" s="28">
        <f t="shared" si="500"/>
        <v>4727216.637619026</v>
      </c>
      <c r="AK2540" s="29">
        <f t="shared" si="501"/>
        <v>0.16776399003598091</v>
      </c>
      <c r="AL2540" s="210"/>
      <c r="AM2540" s="210"/>
      <c r="AN2540" s="210"/>
      <c r="AO2540" s="210"/>
      <c r="AP2540" s="45" t="str">
        <f t="shared" si="502"/>
        <v>20235</v>
      </c>
      <c r="AQ2540" s="45" t="str">
        <f t="shared" si="503"/>
        <v>20235RMB</v>
      </c>
    </row>
    <row r="2541" spans="1:43" s="15" customFormat="1">
      <c r="A2541" s="208" t="s">
        <v>41</v>
      </c>
      <c r="B2541" s="209">
        <v>2023</v>
      </c>
      <c r="C2541" s="209">
        <v>2</v>
      </c>
      <c r="D2541" s="57" t="str">
        <f t="shared" si="505"/>
        <v>Q4</v>
      </c>
      <c r="E2541" s="208" t="s">
        <v>42</v>
      </c>
      <c r="F2541" s="209">
        <v>2023</v>
      </c>
      <c r="G2541" s="209">
        <v>5</v>
      </c>
      <c r="H2541" s="213"/>
      <c r="I2541" s="57" t="str">
        <f t="shared" si="495"/>
        <v>Q1</v>
      </c>
      <c r="J2541" s="204" t="s">
        <v>2429</v>
      </c>
      <c r="K2541" s="213" t="s">
        <v>2430</v>
      </c>
      <c r="L2541" s="210" t="s">
        <v>79</v>
      </c>
      <c r="M2541" s="208" t="s">
        <v>47</v>
      </c>
      <c r="N2541" s="208">
        <v>1</v>
      </c>
      <c r="O2541" s="208"/>
      <c r="P2541" s="57" t="str">
        <f t="shared" si="496"/>
        <v>MAIN UNIT</v>
      </c>
      <c r="Q2541" s="208" t="s">
        <v>48</v>
      </c>
      <c r="R2541" s="208" t="s">
        <v>49</v>
      </c>
      <c r="S2541" s="208" t="s">
        <v>37</v>
      </c>
      <c r="T2541" s="208" t="s">
        <v>179</v>
      </c>
      <c r="U2541" s="208" t="s">
        <v>58</v>
      </c>
      <c r="V2541" s="208" t="s">
        <v>81</v>
      </c>
      <c r="W2541" s="208" t="s">
        <v>51</v>
      </c>
      <c r="X2541" s="34">
        <v>800000</v>
      </c>
      <c r="Y2541" s="215" t="str">
        <f t="shared" si="507"/>
        <v>1.13</v>
      </c>
      <c r="Z2541" s="26">
        <f t="shared" si="506"/>
        <v>800000</v>
      </c>
      <c r="AA2541" s="208">
        <v>1.135</v>
      </c>
      <c r="AB2541" s="35">
        <f t="shared" si="504"/>
        <v>803539.82300884963</v>
      </c>
      <c r="AC2541" s="27">
        <f t="shared" si="497"/>
        <v>96424.778761061956</v>
      </c>
      <c r="AD2541" s="212">
        <v>0.12</v>
      </c>
      <c r="AE2541" s="211">
        <f t="shared" si="498"/>
        <v>0</v>
      </c>
      <c r="AF2541" s="211" t="str">
        <f>IF(AND(COUNTIFS($J$18:J2541,J2541)=1,AE2541=1),1,"")</f>
        <v/>
      </c>
      <c r="AG2541" s="211" t="str">
        <f>IF(C2541="","",IF(AND(COUNTIFS($J$18:J2541,J2541)=1,C2541&lt;&gt;""),1,""))</f>
        <v/>
      </c>
      <c r="AH2541" s="211" t="str">
        <f>IF(G2541="","",IF(AND(COUNTIFS($J$18:J2541,J2541)=1,G2541&lt;&gt;""),1,""))</f>
        <v/>
      </c>
      <c r="AI2541" s="28">
        <f t="shared" si="499"/>
        <v>28177779.013274323</v>
      </c>
      <c r="AJ2541" s="28">
        <f t="shared" si="500"/>
        <v>4727216.637619026</v>
      </c>
      <c r="AK2541" s="29">
        <f t="shared" si="501"/>
        <v>0.16776399003598091</v>
      </c>
      <c r="AL2541" s="210"/>
      <c r="AM2541" s="210"/>
      <c r="AN2541" s="210"/>
      <c r="AO2541" s="210"/>
      <c r="AP2541" s="45" t="str">
        <f t="shared" si="502"/>
        <v>20235</v>
      </c>
      <c r="AQ2541" s="45" t="str">
        <f t="shared" si="503"/>
        <v>20235RMB</v>
      </c>
    </row>
    <row r="2542" spans="1:43" s="15" customFormat="1">
      <c r="A2542" s="208" t="s">
        <v>41</v>
      </c>
      <c r="B2542" s="209">
        <v>2023</v>
      </c>
      <c r="C2542" s="209">
        <v>2</v>
      </c>
      <c r="D2542" s="57" t="str">
        <f t="shared" si="505"/>
        <v>Q4</v>
      </c>
      <c r="E2542" s="208" t="s">
        <v>42</v>
      </c>
      <c r="F2542" s="209">
        <v>2023</v>
      </c>
      <c r="G2542" s="209">
        <v>5</v>
      </c>
      <c r="H2542" s="213"/>
      <c r="I2542" s="57" t="str">
        <f t="shared" si="495"/>
        <v>Q1</v>
      </c>
      <c r="J2542" s="204" t="s">
        <v>2429</v>
      </c>
      <c r="K2542" s="213" t="s">
        <v>2430</v>
      </c>
      <c r="L2542" s="210" t="s">
        <v>79</v>
      </c>
      <c r="M2542" s="208" t="s">
        <v>47</v>
      </c>
      <c r="N2542" s="208">
        <v>1</v>
      </c>
      <c r="O2542" s="208"/>
      <c r="P2542" s="57" t="str">
        <f t="shared" si="496"/>
        <v>MAIN UNIT</v>
      </c>
      <c r="Q2542" s="208" t="s">
        <v>48</v>
      </c>
      <c r="R2542" s="208" t="s">
        <v>49</v>
      </c>
      <c r="S2542" s="208" t="s">
        <v>37</v>
      </c>
      <c r="T2542" s="208" t="s">
        <v>179</v>
      </c>
      <c r="U2542" s="208" t="s">
        <v>58</v>
      </c>
      <c r="V2542" s="208" t="s">
        <v>81</v>
      </c>
      <c r="W2542" s="208" t="s">
        <v>51</v>
      </c>
      <c r="X2542" s="34">
        <v>800000</v>
      </c>
      <c r="Y2542" s="215" t="str">
        <f t="shared" si="507"/>
        <v>1.13</v>
      </c>
      <c r="Z2542" s="26">
        <f t="shared" si="506"/>
        <v>800000</v>
      </c>
      <c r="AA2542" s="208">
        <v>1.135</v>
      </c>
      <c r="AB2542" s="35">
        <f t="shared" si="504"/>
        <v>803539.82300884963</v>
      </c>
      <c r="AC2542" s="27">
        <f t="shared" si="497"/>
        <v>96424.778761061956</v>
      </c>
      <c r="AD2542" s="212">
        <v>0.12</v>
      </c>
      <c r="AE2542" s="211">
        <f t="shared" si="498"/>
        <v>0</v>
      </c>
      <c r="AF2542" s="211" t="str">
        <f>IF(AND(COUNTIFS($J$18:J2542,J2542)=1,AE2542=1),1,"")</f>
        <v/>
      </c>
      <c r="AG2542" s="211" t="str">
        <f>IF(C2542="","",IF(AND(COUNTIFS($J$18:J2542,J2542)=1,C2542&lt;&gt;""),1,""))</f>
        <v/>
      </c>
      <c r="AH2542" s="211" t="str">
        <f>IF(G2542="","",IF(AND(COUNTIFS($J$18:J2542,J2542)=1,G2542&lt;&gt;""),1,""))</f>
        <v/>
      </c>
      <c r="AI2542" s="28">
        <f t="shared" si="499"/>
        <v>28177779.013274323</v>
      </c>
      <c r="AJ2542" s="28">
        <f t="shared" si="500"/>
        <v>4727216.637619026</v>
      </c>
      <c r="AK2542" s="29">
        <f t="shared" si="501"/>
        <v>0.16776399003598091</v>
      </c>
      <c r="AL2542" s="210"/>
      <c r="AM2542" s="210"/>
      <c r="AN2542" s="210"/>
      <c r="AO2542" s="210"/>
      <c r="AP2542" s="45" t="str">
        <f t="shared" si="502"/>
        <v>20235</v>
      </c>
      <c r="AQ2542" s="45" t="str">
        <f t="shared" si="503"/>
        <v>20235RMB</v>
      </c>
    </row>
    <row r="2543" spans="1:43" s="15" customFormat="1">
      <c r="A2543" s="208" t="s">
        <v>41</v>
      </c>
      <c r="B2543" s="209">
        <v>2023</v>
      </c>
      <c r="C2543" s="209">
        <v>3</v>
      </c>
      <c r="D2543" s="57" t="str">
        <f t="shared" si="505"/>
        <v>Q4</v>
      </c>
      <c r="E2543" s="208" t="s">
        <v>42</v>
      </c>
      <c r="F2543" s="209">
        <v>2023</v>
      </c>
      <c r="G2543" s="209">
        <v>5</v>
      </c>
      <c r="H2543" s="213"/>
      <c r="I2543" s="57" t="str">
        <f t="shared" si="495"/>
        <v>Q1</v>
      </c>
      <c r="J2543" s="204" t="s">
        <v>2431</v>
      </c>
      <c r="K2543" s="213" t="s">
        <v>532</v>
      </c>
      <c r="L2543" s="210" t="s">
        <v>273</v>
      </c>
      <c r="M2543" s="208" t="s">
        <v>47</v>
      </c>
      <c r="N2543" s="208">
        <v>1</v>
      </c>
      <c r="O2543" s="208"/>
      <c r="P2543" s="57" t="str">
        <f t="shared" si="496"/>
        <v>MAIN UNIT</v>
      </c>
      <c r="Q2543" s="208" t="s">
        <v>48</v>
      </c>
      <c r="R2543" s="208" t="s">
        <v>49</v>
      </c>
      <c r="S2543" s="208" t="s">
        <v>36</v>
      </c>
      <c r="T2543" s="208" t="s">
        <v>65</v>
      </c>
      <c r="U2543" s="208" t="s">
        <v>66</v>
      </c>
      <c r="V2543" s="208" t="s">
        <v>290</v>
      </c>
      <c r="W2543" s="208" t="s">
        <v>51</v>
      </c>
      <c r="X2543" s="34">
        <v>1170000</v>
      </c>
      <c r="Y2543" s="215" t="str">
        <f t="shared" si="507"/>
        <v>1.13</v>
      </c>
      <c r="Z2543" s="26">
        <f t="shared" si="506"/>
        <v>1170000</v>
      </c>
      <c r="AA2543" s="208">
        <v>1.135</v>
      </c>
      <c r="AB2543" s="35">
        <f t="shared" si="504"/>
        <v>1175176.9911504425</v>
      </c>
      <c r="AC2543" s="27">
        <f t="shared" si="497"/>
        <v>156063.50442477877</v>
      </c>
      <c r="AD2543" s="212">
        <v>0.1328</v>
      </c>
      <c r="AE2543" s="211">
        <f t="shared" si="498"/>
        <v>0</v>
      </c>
      <c r="AF2543" s="211" t="str">
        <f>IF(AND(COUNTIFS($J$18:J2543,J2543)=1,AE2543=1),1,"")</f>
        <v/>
      </c>
      <c r="AG2543" s="211">
        <f>IF(C2543="","",IF(AND(COUNTIFS($J$18:J2543,J2543)=1,C2543&lt;&gt;""),1,""))</f>
        <v>1</v>
      </c>
      <c r="AH2543" s="211">
        <f>IF(G2543="","",IF(AND(COUNTIFS($J$18:J2543,J2543)=1,G2543&lt;&gt;""),1,""))</f>
        <v>1</v>
      </c>
      <c r="AI2543" s="28">
        <f t="shared" si="499"/>
        <v>28177779.013274323</v>
      </c>
      <c r="AJ2543" s="28">
        <f t="shared" si="500"/>
        <v>4727216.637619026</v>
      </c>
      <c r="AK2543" s="29">
        <f t="shared" si="501"/>
        <v>0.16776399003598091</v>
      </c>
      <c r="AL2543" s="210"/>
      <c r="AM2543" s="210"/>
      <c r="AN2543" s="210"/>
      <c r="AO2543" s="210"/>
      <c r="AP2543" s="45" t="str">
        <f t="shared" si="502"/>
        <v>20235</v>
      </c>
      <c r="AQ2543" s="45" t="str">
        <f t="shared" si="503"/>
        <v>20235RMB</v>
      </c>
    </row>
    <row r="2544" spans="1:43" s="15" customFormat="1">
      <c r="A2544" s="208" t="s">
        <v>41</v>
      </c>
      <c r="B2544" s="209">
        <v>2023</v>
      </c>
      <c r="C2544" s="209">
        <v>3</v>
      </c>
      <c r="D2544" s="57" t="str">
        <f t="shared" si="505"/>
        <v>Q4</v>
      </c>
      <c r="E2544" s="208" t="s">
        <v>42</v>
      </c>
      <c r="F2544" s="209">
        <v>2023</v>
      </c>
      <c r="G2544" s="209">
        <v>5</v>
      </c>
      <c r="H2544" s="213"/>
      <c r="I2544" s="57" t="str">
        <f t="shared" si="495"/>
        <v>Q1</v>
      </c>
      <c r="J2544" s="204" t="s">
        <v>2431</v>
      </c>
      <c r="K2544" s="213" t="s">
        <v>532</v>
      </c>
      <c r="L2544" s="210" t="s">
        <v>273</v>
      </c>
      <c r="M2544" s="208" t="s">
        <v>47</v>
      </c>
      <c r="N2544" s="208">
        <v>1</v>
      </c>
      <c r="O2544" s="208"/>
      <c r="P2544" s="57" t="str">
        <f t="shared" si="496"/>
        <v>MAIN UNIT</v>
      </c>
      <c r="Q2544" s="208" t="s">
        <v>48</v>
      </c>
      <c r="R2544" s="208" t="s">
        <v>49</v>
      </c>
      <c r="S2544" s="208" t="s">
        <v>36</v>
      </c>
      <c r="T2544" s="208" t="s">
        <v>65</v>
      </c>
      <c r="U2544" s="208" t="s">
        <v>66</v>
      </c>
      <c r="V2544" s="208" t="s">
        <v>290</v>
      </c>
      <c r="W2544" s="208" t="s">
        <v>51</v>
      </c>
      <c r="X2544" s="34">
        <v>1170000</v>
      </c>
      <c r="Y2544" s="215" t="str">
        <f t="shared" si="507"/>
        <v>1.13</v>
      </c>
      <c r="Z2544" s="26">
        <f t="shared" si="506"/>
        <v>1170000</v>
      </c>
      <c r="AA2544" s="208">
        <v>1.135</v>
      </c>
      <c r="AB2544" s="35">
        <f t="shared" si="504"/>
        <v>1175176.9911504425</v>
      </c>
      <c r="AC2544" s="27">
        <f t="shared" si="497"/>
        <v>156063.50442477877</v>
      </c>
      <c r="AD2544" s="212">
        <v>0.1328</v>
      </c>
      <c r="AE2544" s="211">
        <f t="shared" si="498"/>
        <v>0</v>
      </c>
      <c r="AF2544" s="211" t="str">
        <f>IF(AND(COUNTIFS($J$18:J2544,J2544)=1,AE2544=1),1,"")</f>
        <v/>
      </c>
      <c r="AG2544" s="211" t="str">
        <f>IF(C2544="","",IF(AND(COUNTIFS($J$18:J2544,J2544)=1,C2544&lt;&gt;""),1,""))</f>
        <v/>
      </c>
      <c r="AH2544" s="211" t="str">
        <f>IF(G2544="","",IF(AND(COUNTIFS($J$18:J2544,J2544)=1,G2544&lt;&gt;""),1,""))</f>
        <v/>
      </c>
      <c r="AI2544" s="28">
        <f t="shared" si="499"/>
        <v>28177779.013274323</v>
      </c>
      <c r="AJ2544" s="28">
        <f t="shared" si="500"/>
        <v>4727216.637619026</v>
      </c>
      <c r="AK2544" s="29">
        <f t="shared" si="501"/>
        <v>0.16776399003598091</v>
      </c>
      <c r="AL2544" s="210"/>
      <c r="AM2544" s="210"/>
      <c r="AN2544" s="210"/>
      <c r="AO2544" s="210"/>
      <c r="AP2544" s="45" t="str">
        <f t="shared" si="502"/>
        <v>20235</v>
      </c>
      <c r="AQ2544" s="45" t="str">
        <f t="shared" si="503"/>
        <v>20235RMB</v>
      </c>
    </row>
    <row r="2545" spans="1:43" s="15" customFormat="1">
      <c r="A2545" s="208" t="s">
        <v>41</v>
      </c>
      <c r="B2545" s="209">
        <v>2023</v>
      </c>
      <c r="C2545" s="209">
        <v>3</v>
      </c>
      <c r="D2545" s="57" t="str">
        <f t="shared" si="505"/>
        <v>Q4</v>
      </c>
      <c r="E2545" s="208" t="s">
        <v>42</v>
      </c>
      <c r="F2545" s="209">
        <v>2023</v>
      </c>
      <c r="G2545" s="209">
        <v>5</v>
      </c>
      <c r="H2545" s="213"/>
      <c r="I2545" s="57" t="str">
        <f t="shared" si="495"/>
        <v>Q1</v>
      </c>
      <c r="J2545" s="204" t="s">
        <v>2432</v>
      </c>
      <c r="K2545" s="213" t="s">
        <v>2433</v>
      </c>
      <c r="L2545" s="210" t="s">
        <v>55</v>
      </c>
      <c r="M2545" s="208" t="s">
        <v>47</v>
      </c>
      <c r="N2545" s="208">
        <v>1</v>
      </c>
      <c r="O2545" s="208"/>
      <c r="P2545" s="57" t="str">
        <f t="shared" si="496"/>
        <v>MAIN UNIT</v>
      </c>
      <c r="Q2545" s="208" t="s">
        <v>958</v>
      </c>
      <c r="R2545" s="208" t="s">
        <v>49</v>
      </c>
      <c r="S2545" s="208" t="s">
        <v>37</v>
      </c>
      <c r="T2545" s="208" t="s">
        <v>88</v>
      </c>
      <c r="U2545" s="208" t="s">
        <v>76</v>
      </c>
      <c r="V2545" s="208" t="s">
        <v>71</v>
      </c>
      <c r="W2545" s="208" t="s">
        <v>51</v>
      </c>
      <c r="X2545" s="34">
        <v>560000</v>
      </c>
      <c r="Y2545" s="215" t="str">
        <f t="shared" si="507"/>
        <v>1.13</v>
      </c>
      <c r="Z2545" s="26">
        <f t="shared" si="506"/>
        <v>560000</v>
      </c>
      <c r="AA2545" s="208">
        <v>1.135</v>
      </c>
      <c r="AB2545" s="35">
        <f t="shared" si="504"/>
        <v>562477.8761061948</v>
      </c>
      <c r="AC2545" s="27">
        <f t="shared" si="497"/>
        <v>64684.955752212409</v>
      </c>
      <c r="AD2545" s="212">
        <v>0.115</v>
      </c>
      <c r="AE2545" s="211">
        <f t="shared" si="498"/>
        <v>1</v>
      </c>
      <c r="AF2545" s="211">
        <f>IF(AND(COUNTIFS($J$18:J2545,J2545)=1,AE2545=1),1,"")</f>
        <v>1</v>
      </c>
      <c r="AG2545" s="211">
        <f>IF(C2545="","",IF(AND(COUNTIFS($J$18:J2545,J2545)=1,C2545&lt;&gt;""),1,""))</f>
        <v>1</v>
      </c>
      <c r="AH2545" s="211">
        <f>IF(G2545="","",IF(AND(COUNTIFS($J$18:J2545,J2545)=1,G2545&lt;&gt;""),1,""))</f>
        <v>1</v>
      </c>
      <c r="AI2545" s="28">
        <f t="shared" si="499"/>
        <v>28177779.013274323</v>
      </c>
      <c r="AJ2545" s="28">
        <f t="shared" si="500"/>
        <v>4727216.637619026</v>
      </c>
      <c r="AK2545" s="29">
        <f t="shared" si="501"/>
        <v>0.16776399003598091</v>
      </c>
      <c r="AL2545" s="210"/>
      <c r="AM2545" s="210"/>
      <c r="AN2545" s="210"/>
      <c r="AO2545" s="210"/>
      <c r="AP2545" s="45" t="str">
        <f t="shared" si="502"/>
        <v>20235</v>
      </c>
      <c r="AQ2545" s="45" t="str">
        <f t="shared" si="503"/>
        <v>20235RMB</v>
      </c>
    </row>
    <row r="2546" spans="1:43" s="15" customFormat="1">
      <c r="A2546" s="208" t="s">
        <v>41</v>
      </c>
      <c r="B2546" s="209">
        <v>2023</v>
      </c>
      <c r="C2546" s="209">
        <v>3</v>
      </c>
      <c r="D2546" s="57" t="str">
        <f t="shared" si="505"/>
        <v>Q4</v>
      </c>
      <c r="E2546" s="208" t="s">
        <v>42</v>
      </c>
      <c r="F2546" s="209">
        <v>2023</v>
      </c>
      <c r="G2546" s="209">
        <v>5</v>
      </c>
      <c r="H2546" s="213"/>
      <c r="I2546" s="57" t="str">
        <f t="shared" si="495"/>
        <v>Q1</v>
      </c>
      <c r="J2546" s="204" t="s">
        <v>2432</v>
      </c>
      <c r="K2546" s="213" t="s">
        <v>2433</v>
      </c>
      <c r="L2546" s="210" t="s">
        <v>55</v>
      </c>
      <c r="M2546" s="208" t="s">
        <v>47</v>
      </c>
      <c r="N2546" s="208">
        <v>1</v>
      </c>
      <c r="O2546" s="208"/>
      <c r="P2546" s="57" t="str">
        <f t="shared" si="496"/>
        <v>MAIN UNIT</v>
      </c>
      <c r="Q2546" s="208" t="s">
        <v>958</v>
      </c>
      <c r="R2546" s="208" t="s">
        <v>49</v>
      </c>
      <c r="S2546" s="208" t="s">
        <v>37</v>
      </c>
      <c r="T2546" s="208" t="s">
        <v>88</v>
      </c>
      <c r="U2546" s="208" t="s">
        <v>76</v>
      </c>
      <c r="V2546" s="208" t="s">
        <v>71</v>
      </c>
      <c r="W2546" s="208" t="s">
        <v>51</v>
      </c>
      <c r="X2546" s="34">
        <v>560000</v>
      </c>
      <c r="Y2546" s="215" t="str">
        <f t="shared" si="507"/>
        <v>1.13</v>
      </c>
      <c r="Z2546" s="26">
        <f t="shared" si="506"/>
        <v>560000</v>
      </c>
      <c r="AA2546" s="208">
        <v>1.135</v>
      </c>
      <c r="AB2546" s="35">
        <f t="shared" si="504"/>
        <v>562477.8761061948</v>
      </c>
      <c r="AC2546" s="27">
        <f t="shared" si="497"/>
        <v>64684.955752212409</v>
      </c>
      <c r="AD2546" s="212">
        <v>0.115</v>
      </c>
      <c r="AE2546" s="211">
        <f t="shared" si="498"/>
        <v>1</v>
      </c>
      <c r="AF2546" s="211" t="str">
        <f>IF(AND(COUNTIFS($J$18:J2546,J2546)=1,AE2546=1),1,"")</f>
        <v/>
      </c>
      <c r="AG2546" s="211" t="str">
        <f>IF(C2546="","",IF(AND(COUNTIFS($J$18:J2546,J2546)=1,C2546&lt;&gt;""),1,""))</f>
        <v/>
      </c>
      <c r="AH2546" s="211" t="str">
        <f>IF(G2546="","",IF(AND(COUNTIFS($J$18:J2546,J2546)=1,G2546&lt;&gt;""),1,""))</f>
        <v/>
      </c>
      <c r="AI2546" s="28">
        <f t="shared" si="499"/>
        <v>28177779.013274323</v>
      </c>
      <c r="AJ2546" s="28">
        <f t="shared" si="500"/>
        <v>4727216.637619026</v>
      </c>
      <c r="AK2546" s="29">
        <f t="shared" si="501"/>
        <v>0.16776399003598091</v>
      </c>
      <c r="AL2546" s="210"/>
      <c r="AM2546" s="210"/>
      <c r="AN2546" s="210"/>
      <c r="AO2546" s="210"/>
      <c r="AP2546" s="45" t="str">
        <f t="shared" si="502"/>
        <v>20235</v>
      </c>
      <c r="AQ2546" s="45" t="str">
        <f t="shared" si="503"/>
        <v>20235RMB</v>
      </c>
    </row>
    <row r="2547" spans="1:43" s="15" customFormat="1">
      <c r="A2547" s="208" t="s">
        <v>41</v>
      </c>
      <c r="B2547" s="209">
        <v>2023</v>
      </c>
      <c r="C2547" s="209">
        <v>3</v>
      </c>
      <c r="D2547" s="57" t="str">
        <f t="shared" si="505"/>
        <v>Q4</v>
      </c>
      <c r="E2547" s="208" t="s">
        <v>42</v>
      </c>
      <c r="F2547" s="209">
        <v>2023</v>
      </c>
      <c r="G2547" s="209">
        <v>5</v>
      </c>
      <c r="H2547" s="213"/>
      <c r="I2547" s="57" t="str">
        <f t="shared" si="495"/>
        <v>Q1</v>
      </c>
      <c r="J2547" s="204" t="s">
        <v>2432</v>
      </c>
      <c r="K2547" s="213" t="s">
        <v>2433</v>
      </c>
      <c r="L2547" s="210" t="s">
        <v>55</v>
      </c>
      <c r="M2547" s="208" t="s">
        <v>47</v>
      </c>
      <c r="N2547" s="208">
        <v>1</v>
      </c>
      <c r="O2547" s="208"/>
      <c r="P2547" s="57" t="str">
        <f t="shared" si="496"/>
        <v>MAIN UNIT</v>
      </c>
      <c r="Q2547" s="208" t="s">
        <v>958</v>
      </c>
      <c r="R2547" s="208" t="s">
        <v>49</v>
      </c>
      <c r="S2547" s="208" t="s">
        <v>37</v>
      </c>
      <c r="T2547" s="208" t="s">
        <v>88</v>
      </c>
      <c r="U2547" s="208" t="s">
        <v>76</v>
      </c>
      <c r="V2547" s="208" t="s">
        <v>71</v>
      </c>
      <c r="W2547" s="208" t="s">
        <v>51</v>
      </c>
      <c r="X2547" s="34">
        <v>560000</v>
      </c>
      <c r="Y2547" s="215" t="str">
        <f t="shared" si="507"/>
        <v>1.13</v>
      </c>
      <c r="Z2547" s="26">
        <f t="shared" si="506"/>
        <v>560000</v>
      </c>
      <c r="AA2547" s="208">
        <v>1.135</v>
      </c>
      <c r="AB2547" s="35">
        <f t="shared" si="504"/>
        <v>562477.8761061948</v>
      </c>
      <c r="AC2547" s="27">
        <f t="shared" si="497"/>
        <v>64684.955752212409</v>
      </c>
      <c r="AD2547" s="212">
        <v>0.115</v>
      </c>
      <c r="AE2547" s="211">
        <f t="shared" si="498"/>
        <v>1</v>
      </c>
      <c r="AF2547" s="211" t="str">
        <f>IF(AND(COUNTIFS($J$18:J2547,J2547)=1,AE2547=1),1,"")</f>
        <v/>
      </c>
      <c r="AG2547" s="211" t="str">
        <f>IF(C2547="","",IF(AND(COUNTIFS($J$18:J2547,J2547)=1,C2547&lt;&gt;""),1,""))</f>
        <v/>
      </c>
      <c r="AH2547" s="211" t="str">
        <f>IF(G2547="","",IF(AND(COUNTIFS($J$18:J2547,J2547)=1,G2547&lt;&gt;""),1,""))</f>
        <v/>
      </c>
      <c r="AI2547" s="28">
        <f t="shared" si="499"/>
        <v>28177779.013274323</v>
      </c>
      <c r="AJ2547" s="28">
        <f t="shared" si="500"/>
        <v>4727216.637619026</v>
      </c>
      <c r="AK2547" s="29">
        <f t="shared" si="501"/>
        <v>0.16776399003598091</v>
      </c>
      <c r="AL2547" s="210"/>
      <c r="AM2547" s="210"/>
      <c r="AN2547" s="210"/>
      <c r="AO2547" s="210"/>
      <c r="AP2547" s="45" t="str">
        <f t="shared" si="502"/>
        <v>20235</v>
      </c>
      <c r="AQ2547" s="45" t="str">
        <f t="shared" si="503"/>
        <v>20235RMB</v>
      </c>
    </row>
    <row r="2548" spans="1:43" s="15" customFormat="1">
      <c r="A2548" s="208" t="s">
        <v>41</v>
      </c>
      <c r="B2548" s="209">
        <v>2023</v>
      </c>
      <c r="C2548" s="209">
        <v>3</v>
      </c>
      <c r="D2548" s="57" t="str">
        <f t="shared" si="505"/>
        <v>Q4</v>
      </c>
      <c r="E2548" s="208" t="s">
        <v>42</v>
      </c>
      <c r="F2548" s="209">
        <v>2023</v>
      </c>
      <c r="G2548" s="209">
        <v>5</v>
      </c>
      <c r="H2548" s="213"/>
      <c r="I2548" s="57" t="str">
        <f t="shared" si="495"/>
        <v>Q1</v>
      </c>
      <c r="J2548" s="204" t="s">
        <v>2432</v>
      </c>
      <c r="K2548" s="213" t="s">
        <v>2433</v>
      </c>
      <c r="L2548" s="210" t="s">
        <v>79</v>
      </c>
      <c r="M2548" s="208" t="s">
        <v>47</v>
      </c>
      <c r="N2548" s="208">
        <v>1</v>
      </c>
      <c r="O2548" s="208"/>
      <c r="P2548" s="57" t="str">
        <f t="shared" si="496"/>
        <v>MAIN UNIT</v>
      </c>
      <c r="Q2548" s="208" t="s">
        <v>958</v>
      </c>
      <c r="R2548" s="208" t="s">
        <v>49</v>
      </c>
      <c r="S2548" s="208" t="s">
        <v>37</v>
      </c>
      <c r="T2548" s="208" t="s">
        <v>88</v>
      </c>
      <c r="U2548" s="208" t="s">
        <v>76</v>
      </c>
      <c r="V2548" s="208" t="s">
        <v>71</v>
      </c>
      <c r="W2548" s="208" t="s">
        <v>51</v>
      </c>
      <c r="X2548" s="34">
        <v>800000</v>
      </c>
      <c r="Y2548" s="215" t="str">
        <f t="shared" si="507"/>
        <v>1.13</v>
      </c>
      <c r="Z2548" s="26">
        <f t="shared" si="506"/>
        <v>800000</v>
      </c>
      <c r="AA2548" s="208">
        <v>1.135</v>
      </c>
      <c r="AB2548" s="35">
        <f t="shared" si="504"/>
        <v>803539.82300884963</v>
      </c>
      <c r="AC2548" s="27">
        <f t="shared" si="497"/>
        <v>92407.079646017708</v>
      </c>
      <c r="AD2548" s="212">
        <v>0.115</v>
      </c>
      <c r="AE2548" s="211">
        <f t="shared" si="498"/>
        <v>1</v>
      </c>
      <c r="AF2548" s="211" t="str">
        <f>IF(AND(COUNTIFS($J$18:J2548,J2548)=1,AE2548=1),1,"")</f>
        <v/>
      </c>
      <c r="AG2548" s="211" t="str">
        <f>IF(C2548="","",IF(AND(COUNTIFS($J$18:J2548,J2548)=1,C2548&lt;&gt;""),1,""))</f>
        <v/>
      </c>
      <c r="AH2548" s="211" t="str">
        <f>IF(G2548="","",IF(AND(COUNTIFS($J$18:J2548,J2548)=1,G2548&lt;&gt;""),1,""))</f>
        <v/>
      </c>
      <c r="AI2548" s="28">
        <f t="shared" si="499"/>
        <v>28177779.013274323</v>
      </c>
      <c r="AJ2548" s="28">
        <f t="shared" si="500"/>
        <v>4727216.637619026</v>
      </c>
      <c r="AK2548" s="29">
        <f t="shared" si="501"/>
        <v>0.16776399003598091</v>
      </c>
      <c r="AL2548" s="210"/>
      <c r="AM2548" s="210"/>
      <c r="AN2548" s="210"/>
      <c r="AO2548" s="210"/>
      <c r="AP2548" s="45" t="str">
        <f t="shared" si="502"/>
        <v>20235</v>
      </c>
      <c r="AQ2548" s="45" t="str">
        <f t="shared" si="503"/>
        <v>20235RMB</v>
      </c>
    </row>
    <row r="2549" spans="1:43" s="15" customFormat="1" ht="26.4">
      <c r="A2549" s="208" t="s">
        <v>41</v>
      </c>
      <c r="B2549" s="209">
        <v>2023</v>
      </c>
      <c r="C2549" s="209">
        <v>3</v>
      </c>
      <c r="D2549" s="57" t="str">
        <f t="shared" si="505"/>
        <v>Q4</v>
      </c>
      <c r="E2549" s="208" t="s">
        <v>42</v>
      </c>
      <c r="F2549" s="209">
        <v>2023</v>
      </c>
      <c r="G2549" s="209">
        <v>5</v>
      </c>
      <c r="H2549" s="213"/>
      <c r="I2549" s="57" t="str">
        <f t="shared" si="495"/>
        <v>Q1</v>
      </c>
      <c r="J2549" s="204" t="s">
        <v>2408</v>
      </c>
      <c r="K2549" s="213" t="s">
        <v>2409</v>
      </c>
      <c r="L2549" s="210" t="s">
        <v>488</v>
      </c>
      <c r="M2549" s="208" t="s">
        <v>47</v>
      </c>
      <c r="N2549" s="208">
        <v>0</v>
      </c>
      <c r="O2549" s="208">
        <v>1</v>
      </c>
      <c r="P2549" s="57" t="str">
        <f t="shared" si="496"/>
        <v>SERVICE/ PARTS</v>
      </c>
      <c r="Q2549" s="208" t="s">
        <v>48</v>
      </c>
      <c r="R2549" s="208" t="s">
        <v>49</v>
      </c>
      <c r="S2549" s="208" t="s">
        <v>39</v>
      </c>
      <c r="T2549" s="208" t="s">
        <v>257</v>
      </c>
      <c r="U2549" s="208" t="s">
        <v>163</v>
      </c>
      <c r="V2549" s="208" t="s">
        <v>164</v>
      </c>
      <c r="W2549" s="208" t="s">
        <v>51</v>
      </c>
      <c r="X2549" s="34">
        <v>377481</v>
      </c>
      <c r="Y2549" s="215" t="str">
        <f t="shared" si="507"/>
        <v>1.13</v>
      </c>
      <c r="Z2549" s="26">
        <f t="shared" si="506"/>
        <v>377481</v>
      </c>
      <c r="AA2549" s="208">
        <v>1.135</v>
      </c>
      <c r="AB2549" s="35">
        <f t="shared" si="504"/>
        <v>379151.26991150441</v>
      </c>
      <c r="AC2549" s="27">
        <f t="shared" si="497"/>
        <v>34237.359673008847</v>
      </c>
      <c r="AD2549" s="212">
        <v>9.0300000000000005E-2</v>
      </c>
      <c r="AE2549" s="211">
        <f t="shared" si="498"/>
        <v>0</v>
      </c>
      <c r="AF2549" s="211" t="str">
        <f>IF(AND(COUNTIFS($J$18:J2549,J2549)=1,AE2549=1),1,"")</f>
        <v/>
      </c>
      <c r="AG2549" s="211" t="str">
        <f>IF(C2549="","",IF(AND(COUNTIFS($J$18:J2549,J2549)=1,C2549&lt;&gt;""),1,""))</f>
        <v/>
      </c>
      <c r="AH2549" s="211" t="str">
        <f>IF(G2549="","",IF(AND(COUNTIFS($J$18:J2549,J2549)=1,G2549&lt;&gt;""),1,""))</f>
        <v/>
      </c>
      <c r="AI2549" s="28">
        <f t="shared" si="499"/>
        <v>28177779.013274323</v>
      </c>
      <c r="AJ2549" s="28">
        <f t="shared" si="500"/>
        <v>4727216.637619026</v>
      </c>
      <c r="AK2549" s="29">
        <f t="shared" si="501"/>
        <v>0.16776399003598091</v>
      </c>
      <c r="AL2549" s="210"/>
      <c r="AM2549" s="210"/>
      <c r="AN2549" s="210"/>
      <c r="AO2549" s="210"/>
      <c r="AP2549" s="45" t="str">
        <f t="shared" si="502"/>
        <v>20235</v>
      </c>
      <c r="AQ2549" s="45" t="str">
        <f t="shared" si="503"/>
        <v>20235RMB</v>
      </c>
    </row>
    <row r="2550" spans="1:43" s="15" customFormat="1">
      <c r="A2550" s="208" t="s">
        <v>42</v>
      </c>
      <c r="B2550" s="209">
        <v>2023</v>
      </c>
      <c r="C2550" s="209">
        <v>4</v>
      </c>
      <c r="D2550" s="57" t="str">
        <f t="shared" si="505"/>
        <v>Q1</v>
      </c>
      <c r="E2550" s="208" t="s">
        <v>42</v>
      </c>
      <c r="F2550" s="209">
        <v>2023</v>
      </c>
      <c r="G2550" s="209">
        <v>5</v>
      </c>
      <c r="H2550" s="213"/>
      <c r="I2550" s="57" t="str">
        <f t="shared" si="495"/>
        <v>Q1</v>
      </c>
      <c r="J2550" s="204" t="s">
        <v>2434</v>
      </c>
      <c r="K2550" s="213" t="s">
        <v>2435</v>
      </c>
      <c r="L2550" s="210" t="s">
        <v>55</v>
      </c>
      <c r="M2550" s="208" t="s">
        <v>47</v>
      </c>
      <c r="N2550" s="208">
        <v>1</v>
      </c>
      <c r="O2550" s="208"/>
      <c r="P2550" s="57" t="str">
        <f t="shared" si="496"/>
        <v>MAIN UNIT</v>
      </c>
      <c r="Q2550" s="208" t="s">
        <v>48</v>
      </c>
      <c r="R2550" s="208" t="s">
        <v>49</v>
      </c>
      <c r="S2550" s="208" t="s">
        <v>37</v>
      </c>
      <c r="T2550" s="208" t="s">
        <v>75</v>
      </c>
      <c r="U2550" s="208" t="s">
        <v>58</v>
      </c>
      <c r="V2550" s="208" t="s">
        <v>81</v>
      </c>
      <c r="W2550" s="208" t="s">
        <v>51</v>
      </c>
      <c r="X2550" s="34">
        <v>601936</v>
      </c>
      <c r="Y2550" s="215" t="str">
        <f t="shared" si="507"/>
        <v>1.13</v>
      </c>
      <c r="Z2550" s="26">
        <f t="shared" si="506"/>
        <v>601936</v>
      </c>
      <c r="AA2550" s="208">
        <v>1.135</v>
      </c>
      <c r="AB2550" s="35">
        <f t="shared" si="504"/>
        <v>604599.43362831871</v>
      </c>
      <c r="AC2550" s="27">
        <f t="shared" si="497"/>
        <v>129686.57851327436</v>
      </c>
      <c r="AD2550" s="212">
        <v>0.2145</v>
      </c>
      <c r="AE2550" s="211">
        <f t="shared" si="498"/>
        <v>0</v>
      </c>
      <c r="AF2550" s="211" t="str">
        <f>IF(AND(COUNTIFS($J$18:J2550,J2550)=1,AE2550=1),1,"")</f>
        <v/>
      </c>
      <c r="AG2550" s="211">
        <f>IF(C2550="","",IF(AND(COUNTIFS($J$18:J2550,J2550)=1,C2550&lt;&gt;""),1,""))</f>
        <v>1</v>
      </c>
      <c r="AH2550" s="211">
        <f>IF(G2550="","",IF(AND(COUNTIFS($J$18:J2550,J2550)=1,G2550&lt;&gt;""),1,""))</f>
        <v>1</v>
      </c>
      <c r="AI2550" s="28">
        <f t="shared" si="499"/>
        <v>28177779.013274323</v>
      </c>
      <c r="AJ2550" s="28">
        <f t="shared" si="500"/>
        <v>4727216.637619026</v>
      </c>
      <c r="AK2550" s="29">
        <f t="shared" si="501"/>
        <v>0.16776399003598091</v>
      </c>
      <c r="AL2550" s="210"/>
      <c r="AM2550" s="210"/>
      <c r="AN2550" s="210"/>
      <c r="AO2550" s="210"/>
      <c r="AP2550" s="45" t="str">
        <f t="shared" si="502"/>
        <v>20235</v>
      </c>
      <c r="AQ2550" s="45" t="str">
        <f t="shared" si="503"/>
        <v>20235RMB</v>
      </c>
    </row>
    <row r="2551" spans="1:43" s="15" customFormat="1">
      <c r="A2551" s="208" t="s">
        <v>42</v>
      </c>
      <c r="B2551" s="209">
        <v>2023</v>
      </c>
      <c r="C2551" s="209">
        <v>4</v>
      </c>
      <c r="D2551" s="57" t="str">
        <f t="shared" si="505"/>
        <v>Q1</v>
      </c>
      <c r="E2551" s="208" t="s">
        <v>42</v>
      </c>
      <c r="F2551" s="209">
        <v>2023</v>
      </c>
      <c r="G2551" s="209">
        <v>5</v>
      </c>
      <c r="H2551" s="213"/>
      <c r="I2551" s="57" t="str">
        <f t="shared" si="495"/>
        <v>Q1</v>
      </c>
      <c r="J2551" s="204" t="s">
        <v>2436</v>
      </c>
      <c r="K2551" s="213" t="s">
        <v>2437</v>
      </c>
      <c r="L2551" s="210" t="s">
        <v>55</v>
      </c>
      <c r="M2551" s="208" t="s">
        <v>47</v>
      </c>
      <c r="N2551" s="208">
        <v>1</v>
      </c>
      <c r="O2551" s="208"/>
      <c r="P2551" s="57" t="str">
        <f t="shared" si="496"/>
        <v>MAIN UNIT</v>
      </c>
      <c r="Q2551" s="208" t="s">
        <v>56</v>
      </c>
      <c r="R2551" s="208" t="s">
        <v>49</v>
      </c>
      <c r="S2551" s="208" t="s">
        <v>36</v>
      </c>
      <c r="T2551" s="208" t="s">
        <v>65</v>
      </c>
      <c r="U2551" s="208" t="s">
        <v>66</v>
      </c>
      <c r="V2551" s="208" t="s">
        <v>109</v>
      </c>
      <c r="W2551" s="208" t="s">
        <v>51</v>
      </c>
      <c r="X2551" s="34">
        <v>800000</v>
      </c>
      <c r="Y2551" s="215" t="str">
        <f t="shared" si="507"/>
        <v>1.13</v>
      </c>
      <c r="Z2551" s="26">
        <f t="shared" si="506"/>
        <v>800000</v>
      </c>
      <c r="AA2551" s="208">
        <v>1.135</v>
      </c>
      <c r="AB2551" s="35">
        <f t="shared" si="504"/>
        <v>803539.82300884963</v>
      </c>
      <c r="AC2551" s="27">
        <f t="shared" si="497"/>
        <v>79148.672566371693</v>
      </c>
      <c r="AD2551" s="212">
        <v>9.8500000000000004E-2</v>
      </c>
      <c r="AE2551" s="211">
        <f t="shared" si="498"/>
        <v>1</v>
      </c>
      <c r="AF2551" s="211">
        <f>IF(AND(COUNTIFS($J$18:J2551,J2551)=1,AE2551=1),1,"")</f>
        <v>1</v>
      </c>
      <c r="AG2551" s="211">
        <f>IF(C2551="","",IF(AND(COUNTIFS($J$18:J2551,J2551)=1,C2551&lt;&gt;""),1,""))</f>
        <v>1</v>
      </c>
      <c r="AH2551" s="211">
        <f>IF(G2551="","",IF(AND(COUNTIFS($J$18:J2551,J2551)=1,G2551&lt;&gt;""),1,""))</f>
        <v>1</v>
      </c>
      <c r="AI2551" s="28">
        <f t="shared" si="499"/>
        <v>28177779.013274323</v>
      </c>
      <c r="AJ2551" s="28">
        <f t="shared" si="500"/>
        <v>4727216.637619026</v>
      </c>
      <c r="AK2551" s="29">
        <f t="shared" si="501"/>
        <v>0.16776399003598091</v>
      </c>
      <c r="AL2551" s="210"/>
      <c r="AM2551" s="210"/>
      <c r="AN2551" s="210"/>
      <c r="AO2551" s="210"/>
      <c r="AP2551" s="45" t="str">
        <f t="shared" si="502"/>
        <v>20235</v>
      </c>
      <c r="AQ2551" s="45" t="str">
        <f t="shared" si="503"/>
        <v>20235RMB</v>
      </c>
    </row>
    <row r="2552" spans="1:43" s="15" customFormat="1">
      <c r="A2552" s="208" t="s">
        <v>42</v>
      </c>
      <c r="B2552" s="209">
        <v>2023</v>
      </c>
      <c r="C2552" s="209">
        <v>4</v>
      </c>
      <c r="D2552" s="57" t="str">
        <f t="shared" si="505"/>
        <v>Q1</v>
      </c>
      <c r="E2552" s="208" t="s">
        <v>42</v>
      </c>
      <c r="F2552" s="209">
        <v>2023</v>
      </c>
      <c r="G2552" s="209">
        <v>5</v>
      </c>
      <c r="H2552" s="213"/>
      <c r="I2552" s="57" t="str">
        <f t="shared" si="495"/>
        <v>Q1</v>
      </c>
      <c r="J2552" s="204" t="s">
        <v>2438</v>
      </c>
      <c r="K2552" s="213" t="s">
        <v>2437</v>
      </c>
      <c r="L2552" s="210" t="s">
        <v>79</v>
      </c>
      <c r="M2552" s="208" t="s">
        <v>47</v>
      </c>
      <c r="N2552" s="208">
        <v>1</v>
      </c>
      <c r="O2552" s="208"/>
      <c r="P2552" s="57" t="str">
        <f t="shared" si="496"/>
        <v>MAIN UNIT</v>
      </c>
      <c r="Q2552" s="208" t="s">
        <v>56</v>
      </c>
      <c r="R2552" s="208" t="s">
        <v>49</v>
      </c>
      <c r="S2552" s="208" t="s">
        <v>36</v>
      </c>
      <c r="T2552" s="208" t="s">
        <v>65</v>
      </c>
      <c r="U2552" s="208" t="s">
        <v>66</v>
      </c>
      <c r="V2552" s="208" t="s">
        <v>109</v>
      </c>
      <c r="W2552" s="208" t="s">
        <v>51</v>
      </c>
      <c r="X2552" s="34">
        <v>1120000</v>
      </c>
      <c r="Y2552" s="215" t="str">
        <f t="shared" si="507"/>
        <v>1.13</v>
      </c>
      <c r="Z2552" s="26">
        <f t="shared" si="506"/>
        <v>1120000</v>
      </c>
      <c r="AA2552" s="208">
        <v>1.135</v>
      </c>
      <c r="AB2552" s="35">
        <f t="shared" si="504"/>
        <v>1124955.7522123896</v>
      </c>
      <c r="AC2552" s="27">
        <f t="shared" si="497"/>
        <v>171780.74336283188</v>
      </c>
      <c r="AD2552" s="212">
        <v>0.1527</v>
      </c>
      <c r="AE2552" s="211">
        <f t="shared" si="498"/>
        <v>1</v>
      </c>
      <c r="AF2552" s="211">
        <f>IF(AND(COUNTIFS($J$18:J2552,J2552)=1,AE2552=1),1,"")</f>
        <v>1</v>
      </c>
      <c r="AG2552" s="211">
        <f>IF(C2552="","",IF(AND(COUNTIFS($J$18:J2552,J2552)=1,C2552&lt;&gt;""),1,""))</f>
        <v>1</v>
      </c>
      <c r="AH2552" s="211">
        <f>IF(G2552="","",IF(AND(COUNTIFS($J$18:J2552,J2552)=1,G2552&lt;&gt;""),1,""))</f>
        <v>1</v>
      </c>
      <c r="AI2552" s="28">
        <f t="shared" si="499"/>
        <v>28177779.013274323</v>
      </c>
      <c r="AJ2552" s="28">
        <f t="shared" si="500"/>
        <v>4727216.637619026</v>
      </c>
      <c r="AK2552" s="29">
        <f t="shared" si="501"/>
        <v>0.16776399003598091</v>
      </c>
      <c r="AL2552" s="210"/>
      <c r="AM2552" s="210"/>
      <c r="AN2552" s="210"/>
      <c r="AO2552" s="210"/>
      <c r="AP2552" s="45" t="str">
        <f t="shared" si="502"/>
        <v>20235</v>
      </c>
      <c r="AQ2552" s="45" t="str">
        <f t="shared" si="503"/>
        <v>20235RMB</v>
      </c>
    </row>
    <row r="2553" spans="1:43" s="15" customFormat="1">
      <c r="A2553" s="208" t="s">
        <v>42</v>
      </c>
      <c r="B2553" s="209">
        <v>2023</v>
      </c>
      <c r="C2553" s="209">
        <v>4</v>
      </c>
      <c r="D2553" s="57" t="str">
        <f t="shared" si="505"/>
        <v>Q1</v>
      </c>
      <c r="E2553" s="208" t="s">
        <v>42</v>
      </c>
      <c r="F2553" s="209">
        <v>2023</v>
      </c>
      <c r="G2553" s="209">
        <v>5</v>
      </c>
      <c r="H2553" s="213"/>
      <c r="I2553" s="57" t="str">
        <f t="shared" si="495"/>
        <v>Q1</v>
      </c>
      <c r="J2553" s="204" t="s">
        <v>2439</v>
      </c>
      <c r="K2553" s="213" t="s">
        <v>1675</v>
      </c>
      <c r="L2553" s="210" t="s">
        <v>79</v>
      </c>
      <c r="M2553" s="208" t="s">
        <v>47</v>
      </c>
      <c r="N2553" s="208">
        <v>1</v>
      </c>
      <c r="O2553" s="208"/>
      <c r="P2553" s="57" t="str">
        <f t="shared" si="496"/>
        <v>MAIN UNIT</v>
      </c>
      <c r="Q2553" s="208" t="s">
        <v>48</v>
      </c>
      <c r="R2553" s="208" t="s">
        <v>49</v>
      </c>
      <c r="S2553" s="208" t="s">
        <v>36</v>
      </c>
      <c r="T2553" s="208" t="s">
        <v>65</v>
      </c>
      <c r="U2553" s="208" t="s">
        <v>66</v>
      </c>
      <c r="V2553" s="208" t="s">
        <v>1343</v>
      </c>
      <c r="W2553" s="208" t="s">
        <v>51</v>
      </c>
      <c r="X2553" s="34">
        <v>770000</v>
      </c>
      <c r="Y2553" s="215" t="str">
        <f t="shared" si="507"/>
        <v>1.13</v>
      </c>
      <c r="Z2553" s="26">
        <f t="shared" si="506"/>
        <v>770000</v>
      </c>
      <c r="AA2553" s="208">
        <v>1.135</v>
      </c>
      <c r="AB2553" s="35">
        <f t="shared" si="504"/>
        <v>773407.07964601775</v>
      </c>
      <c r="AC2553" s="27">
        <f t="shared" si="497"/>
        <v>64424.809734513277</v>
      </c>
      <c r="AD2553" s="212">
        <v>8.3299999999999999E-2</v>
      </c>
      <c r="AE2553" s="211">
        <f t="shared" si="498"/>
        <v>0</v>
      </c>
      <c r="AF2553" s="211" t="str">
        <f>IF(AND(COUNTIFS($J$18:J2553,J2553)=1,AE2553=1),1,"")</f>
        <v/>
      </c>
      <c r="AG2553" s="211">
        <f>IF(C2553="","",IF(AND(COUNTIFS($J$18:J2553,J2553)=1,C2553&lt;&gt;""),1,""))</f>
        <v>1</v>
      </c>
      <c r="AH2553" s="211">
        <f>IF(G2553="","",IF(AND(COUNTIFS($J$18:J2553,J2553)=1,G2553&lt;&gt;""),1,""))</f>
        <v>1</v>
      </c>
      <c r="AI2553" s="28">
        <f t="shared" si="499"/>
        <v>28177779.013274323</v>
      </c>
      <c r="AJ2553" s="28">
        <f t="shared" si="500"/>
        <v>4727216.637619026</v>
      </c>
      <c r="AK2553" s="29">
        <f t="shared" si="501"/>
        <v>0.16776399003598091</v>
      </c>
      <c r="AL2553" s="210"/>
      <c r="AM2553" s="210"/>
      <c r="AN2553" s="210"/>
      <c r="AO2553" s="210"/>
      <c r="AP2553" s="45" t="str">
        <f t="shared" si="502"/>
        <v>20235</v>
      </c>
      <c r="AQ2553" s="45" t="str">
        <f t="shared" si="503"/>
        <v>20235RMB</v>
      </c>
    </row>
    <row r="2554" spans="1:43" s="15" customFormat="1">
      <c r="A2554" s="208" t="s">
        <v>42</v>
      </c>
      <c r="B2554" s="209">
        <v>2023</v>
      </c>
      <c r="C2554" s="209">
        <v>4</v>
      </c>
      <c r="D2554" s="57" t="str">
        <f t="shared" si="505"/>
        <v>Q1</v>
      </c>
      <c r="E2554" s="208" t="s">
        <v>42</v>
      </c>
      <c r="F2554" s="209">
        <v>2023</v>
      </c>
      <c r="G2554" s="209">
        <v>5</v>
      </c>
      <c r="H2554" s="213"/>
      <c r="I2554" s="57" t="str">
        <f t="shared" si="495"/>
        <v>Q1</v>
      </c>
      <c r="J2554" s="204" t="s">
        <v>2440</v>
      </c>
      <c r="K2554" s="213" t="s">
        <v>2441</v>
      </c>
      <c r="L2554" s="210" t="s">
        <v>79</v>
      </c>
      <c r="M2554" s="208" t="s">
        <v>47</v>
      </c>
      <c r="N2554" s="208">
        <v>1</v>
      </c>
      <c r="O2554" s="208"/>
      <c r="P2554" s="57" t="str">
        <f t="shared" si="496"/>
        <v>MAIN UNIT</v>
      </c>
      <c r="Q2554" s="208" t="s">
        <v>56</v>
      </c>
      <c r="R2554" s="208" t="s">
        <v>49</v>
      </c>
      <c r="S2554" s="208" t="s">
        <v>36</v>
      </c>
      <c r="T2554" s="208" t="s">
        <v>65</v>
      </c>
      <c r="U2554" s="208" t="s">
        <v>66</v>
      </c>
      <c r="V2554" s="208" t="s">
        <v>2334</v>
      </c>
      <c r="W2554" s="208" t="s">
        <v>51</v>
      </c>
      <c r="X2554" s="34">
        <v>812550</v>
      </c>
      <c r="Y2554" s="215" t="str">
        <f t="shared" si="507"/>
        <v>1.13</v>
      </c>
      <c r="Z2554" s="26">
        <f t="shared" si="506"/>
        <v>812550</v>
      </c>
      <c r="AA2554" s="208">
        <v>1.135</v>
      </c>
      <c r="AB2554" s="35">
        <f t="shared" si="504"/>
        <v>816145.35398230096</v>
      </c>
      <c r="AC2554" s="27">
        <f t="shared" si="497"/>
        <v>77778.652234513283</v>
      </c>
      <c r="AD2554" s="212">
        <v>9.5299999999999996E-2</v>
      </c>
      <c r="AE2554" s="211">
        <f t="shared" si="498"/>
        <v>1</v>
      </c>
      <c r="AF2554" s="211">
        <f>IF(AND(COUNTIFS($J$18:J2554,J2554)=1,AE2554=1),1,"")</f>
        <v>1</v>
      </c>
      <c r="AG2554" s="211">
        <f>IF(C2554="","",IF(AND(COUNTIFS($J$18:J2554,J2554)=1,C2554&lt;&gt;""),1,""))</f>
        <v>1</v>
      </c>
      <c r="AH2554" s="211">
        <f>IF(G2554="","",IF(AND(COUNTIFS($J$18:J2554,J2554)=1,G2554&lt;&gt;""),1,""))</f>
        <v>1</v>
      </c>
      <c r="AI2554" s="28">
        <f t="shared" si="499"/>
        <v>28177779.013274323</v>
      </c>
      <c r="AJ2554" s="28">
        <f t="shared" si="500"/>
        <v>4727216.637619026</v>
      </c>
      <c r="AK2554" s="29">
        <f t="shared" si="501"/>
        <v>0.16776399003598091</v>
      </c>
      <c r="AL2554" s="210"/>
      <c r="AM2554" s="210"/>
      <c r="AN2554" s="210"/>
      <c r="AO2554" s="210"/>
      <c r="AP2554" s="45" t="str">
        <f t="shared" si="502"/>
        <v>20235</v>
      </c>
      <c r="AQ2554" s="45" t="str">
        <f t="shared" si="503"/>
        <v>20235RMB</v>
      </c>
    </row>
    <row r="2555" spans="1:43" s="15" customFormat="1">
      <c r="A2555" s="208" t="s">
        <v>42</v>
      </c>
      <c r="B2555" s="209">
        <v>2023</v>
      </c>
      <c r="C2555" s="209">
        <v>4</v>
      </c>
      <c r="D2555" s="57" t="str">
        <f t="shared" si="505"/>
        <v>Q1</v>
      </c>
      <c r="E2555" s="208" t="s">
        <v>42</v>
      </c>
      <c r="F2555" s="209">
        <v>2023</v>
      </c>
      <c r="G2555" s="209">
        <v>5</v>
      </c>
      <c r="H2555" s="213"/>
      <c r="I2555" s="57" t="str">
        <f t="shared" si="495"/>
        <v>Q1</v>
      </c>
      <c r="J2555" s="204" t="s">
        <v>2440</v>
      </c>
      <c r="K2555" s="213" t="s">
        <v>2441</v>
      </c>
      <c r="L2555" s="210" t="s">
        <v>79</v>
      </c>
      <c r="M2555" s="208" t="s">
        <v>47</v>
      </c>
      <c r="N2555" s="208">
        <v>1</v>
      </c>
      <c r="O2555" s="208"/>
      <c r="P2555" s="57" t="str">
        <f t="shared" si="496"/>
        <v>MAIN UNIT</v>
      </c>
      <c r="Q2555" s="208" t="s">
        <v>56</v>
      </c>
      <c r="R2555" s="208" t="s">
        <v>49</v>
      </c>
      <c r="S2555" s="208" t="s">
        <v>36</v>
      </c>
      <c r="T2555" s="208" t="s">
        <v>65</v>
      </c>
      <c r="U2555" s="208" t="s">
        <v>66</v>
      </c>
      <c r="V2555" s="208" t="s">
        <v>2334</v>
      </c>
      <c r="W2555" s="208" t="s">
        <v>51</v>
      </c>
      <c r="X2555" s="34">
        <v>812550</v>
      </c>
      <c r="Y2555" s="215" t="str">
        <f t="shared" si="507"/>
        <v>1.13</v>
      </c>
      <c r="Z2555" s="26">
        <f t="shared" si="506"/>
        <v>812550</v>
      </c>
      <c r="AA2555" s="208">
        <v>1.135</v>
      </c>
      <c r="AB2555" s="35">
        <f t="shared" si="504"/>
        <v>816145.35398230096</v>
      </c>
      <c r="AC2555" s="27">
        <f t="shared" si="497"/>
        <v>77778.652234513283</v>
      </c>
      <c r="AD2555" s="212">
        <v>9.5299999999999996E-2</v>
      </c>
      <c r="AE2555" s="211">
        <f t="shared" si="498"/>
        <v>1</v>
      </c>
      <c r="AF2555" s="211" t="str">
        <f>IF(AND(COUNTIFS($J$18:J2555,J2555)=1,AE2555=1),1,"")</f>
        <v/>
      </c>
      <c r="AG2555" s="211" t="str">
        <f>IF(C2555="","",IF(AND(COUNTIFS($J$18:J2555,J2555)=1,C2555&lt;&gt;""),1,""))</f>
        <v/>
      </c>
      <c r="AH2555" s="211" t="str">
        <f>IF(G2555="","",IF(AND(COUNTIFS($J$18:J2555,J2555)=1,G2555&lt;&gt;""),1,""))</f>
        <v/>
      </c>
      <c r="AI2555" s="28">
        <f t="shared" si="499"/>
        <v>28177779.013274323</v>
      </c>
      <c r="AJ2555" s="28">
        <f t="shared" si="500"/>
        <v>4727216.637619026</v>
      </c>
      <c r="AK2555" s="29">
        <f t="shared" si="501"/>
        <v>0.16776399003598091</v>
      </c>
      <c r="AL2555" s="210"/>
      <c r="AM2555" s="210"/>
      <c r="AN2555" s="210"/>
      <c r="AO2555" s="210"/>
      <c r="AP2555" s="45" t="str">
        <f t="shared" si="502"/>
        <v>20235</v>
      </c>
      <c r="AQ2555" s="45" t="str">
        <f t="shared" si="503"/>
        <v>20235RMB</v>
      </c>
    </row>
    <row r="2556" spans="1:43" s="15" customFormat="1">
      <c r="A2556" s="208" t="s">
        <v>42</v>
      </c>
      <c r="B2556" s="209">
        <v>2023</v>
      </c>
      <c r="C2556" s="209">
        <v>5</v>
      </c>
      <c r="D2556" s="57" t="str">
        <f t="shared" si="505"/>
        <v>Q1</v>
      </c>
      <c r="E2556" s="208" t="s">
        <v>42</v>
      </c>
      <c r="F2556" s="209">
        <v>2023</v>
      </c>
      <c r="G2556" s="209">
        <v>5</v>
      </c>
      <c r="H2556" s="213"/>
      <c r="I2556" s="57" t="str">
        <f t="shared" si="495"/>
        <v>Q1</v>
      </c>
      <c r="J2556" s="204" t="s">
        <v>2442</v>
      </c>
      <c r="K2556" s="213" t="s">
        <v>2443</v>
      </c>
      <c r="L2556" s="210" t="s">
        <v>79</v>
      </c>
      <c r="M2556" s="208" t="s">
        <v>47</v>
      </c>
      <c r="N2556" s="208">
        <v>1</v>
      </c>
      <c r="O2556" s="208"/>
      <c r="P2556" s="57" t="str">
        <f t="shared" si="496"/>
        <v>MAIN UNIT</v>
      </c>
      <c r="Q2556" s="208" t="s">
        <v>56</v>
      </c>
      <c r="R2556" s="208" t="s">
        <v>49</v>
      </c>
      <c r="S2556" s="208" t="s">
        <v>36</v>
      </c>
      <c r="T2556" s="208" t="s">
        <v>65</v>
      </c>
      <c r="U2556" s="208" t="s">
        <v>66</v>
      </c>
      <c r="V2556" s="208" t="s">
        <v>2444</v>
      </c>
      <c r="W2556" s="208" t="s">
        <v>2445</v>
      </c>
      <c r="X2556" s="34">
        <v>1003000</v>
      </c>
      <c r="Y2556" s="215" t="str">
        <f t="shared" si="507"/>
        <v>1</v>
      </c>
      <c r="Z2556" s="26">
        <f t="shared" si="506"/>
        <v>1003000</v>
      </c>
      <c r="AA2556" s="208">
        <v>1</v>
      </c>
      <c r="AB2556" s="35">
        <f t="shared" si="504"/>
        <v>1003000</v>
      </c>
      <c r="AC2556" s="27">
        <f t="shared" si="497"/>
        <v>104211.70000000001</v>
      </c>
      <c r="AD2556" s="212">
        <v>0.10390000000000001</v>
      </c>
      <c r="AE2556" s="211">
        <f t="shared" si="498"/>
        <v>1</v>
      </c>
      <c r="AF2556" s="211">
        <f>IF(AND(COUNTIFS($J$18:J2556,J2556)=1,AE2556=1),1,"")</f>
        <v>1</v>
      </c>
      <c r="AG2556" s="211">
        <f>IF(C2556="","",IF(AND(COUNTIFS($J$18:J2556,J2556)=1,C2556&lt;&gt;""),1,""))</f>
        <v>1</v>
      </c>
      <c r="AH2556" s="211">
        <f>IF(G2556="","",IF(AND(COUNTIFS($J$18:J2556,J2556)=1,G2556&lt;&gt;""),1,""))</f>
        <v>1</v>
      </c>
      <c r="AI2556" s="28">
        <f t="shared" si="499"/>
        <v>28177779.013274323</v>
      </c>
      <c r="AJ2556" s="28">
        <f t="shared" si="500"/>
        <v>4727216.637619026</v>
      </c>
      <c r="AK2556" s="29">
        <f t="shared" si="501"/>
        <v>0.16776399003598091</v>
      </c>
      <c r="AL2556" s="210"/>
      <c r="AM2556" s="210"/>
      <c r="AN2556" s="210"/>
      <c r="AO2556" s="210"/>
      <c r="AP2556" s="45" t="str">
        <f t="shared" si="502"/>
        <v>20235</v>
      </c>
      <c r="AQ2556" s="45" t="str">
        <f t="shared" si="503"/>
        <v>20235HKD</v>
      </c>
    </row>
    <row r="2557" spans="1:43" s="15" customFormat="1">
      <c r="A2557" s="208" t="s">
        <v>42</v>
      </c>
      <c r="B2557" s="209">
        <v>2023</v>
      </c>
      <c r="C2557" s="209">
        <v>5</v>
      </c>
      <c r="D2557" s="57" t="str">
        <f t="shared" si="505"/>
        <v>Q1</v>
      </c>
      <c r="E2557" s="208" t="s">
        <v>42</v>
      </c>
      <c r="F2557" s="209">
        <v>2023</v>
      </c>
      <c r="G2557" s="209">
        <v>5</v>
      </c>
      <c r="H2557" s="213"/>
      <c r="I2557" s="57" t="str">
        <f t="shared" si="495"/>
        <v>Q1</v>
      </c>
      <c r="J2557" s="204" t="s">
        <v>2446</v>
      </c>
      <c r="K2557" s="213" t="s">
        <v>2447</v>
      </c>
      <c r="L2557" s="210" t="s">
        <v>55</v>
      </c>
      <c r="M2557" s="208" t="s">
        <v>47</v>
      </c>
      <c r="N2557" s="208">
        <v>1</v>
      </c>
      <c r="O2557" s="208"/>
      <c r="P2557" s="57" t="str">
        <f t="shared" si="496"/>
        <v>MAIN UNIT</v>
      </c>
      <c r="Q2557" s="208" t="s">
        <v>56</v>
      </c>
      <c r="R2557" s="208" t="s">
        <v>49</v>
      </c>
      <c r="S2557" s="208" t="s">
        <v>36</v>
      </c>
      <c r="T2557" s="208" t="s">
        <v>65</v>
      </c>
      <c r="U2557" s="208" t="s">
        <v>66</v>
      </c>
      <c r="V2557" s="208" t="s">
        <v>67</v>
      </c>
      <c r="W2557" s="208" t="s">
        <v>51</v>
      </c>
      <c r="X2557" s="34">
        <v>515000</v>
      </c>
      <c r="Y2557" s="215" t="str">
        <f t="shared" si="507"/>
        <v>1.13</v>
      </c>
      <c r="Z2557" s="26">
        <f t="shared" si="506"/>
        <v>515000</v>
      </c>
      <c r="AA2557" s="208">
        <v>1.135</v>
      </c>
      <c r="AB2557" s="35">
        <f t="shared" si="504"/>
        <v>517278.76106194692</v>
      </c>
      <c r="AC2557" s="27">
        <f t="shared" si="497"/>
        <v>90989.334070796467</v>
      </c>
      <c r="AD2557" s="212">
        <v>0.1759</v>
      </c>
      <c r="AE2557" s="211">
        <f t="shared" si="498"/>
        <v>1</v>
      </c>
      <c r="AF2557" s="211">
        <f>IF(AND(COUNTIFS($J$18:J2557,J2557)=1,AE2557=1),1,"")</f>
        <v>1</v>
      </c>
      <c r="AG2557" s="211">
        <f>IF(C2557="","",IF(AND(COUNTIFS($J$18:J2557,J2557)=1,C2557&lt;&gt;""),1,""))</f>
        <v>1</v>
      </c>
      <c r="AH2557" s="211">
        <f>IF(G2557="","",IF(AND(COUNTIFS($J$18:J2557,J2557)=1,G2557&lt;&gt;""),1,""))</f>
        <v>1</v>
      </c>
      <c r="AI2557" s="28">
        <f t="shared" si="499"/>
        <v>28177779.013274323</v>
      </c>
      <c r="AJ2557" s="28">
        <f t="shared" si="500"/>
        <v>4727216.637619026</v>
      </c>
      <c r="AK2557" s="29">
        <f t="shared" si="501"/>
        <v>0.16776399003598091</v>
      </c>
      <c r="AL2557" s="210"/>
      <c r="AM2557" s="210"/>
      <c r="AN2557" s="210"/>
      <c r="AO2557" s="210"/>
      <c r="AP2557" s="45" t="str">
        <f t="shared" si="502"/>
        <v>20235</v>
      </c>
      <c r="AQ2557" s="45" t="str">
        <f t="shared" si="503"/>
        <v>20235RMB</v>
      </c>
    </row>
    <row r="2558" spans="1:43" s="15" customFormat="1">
      <c r="A2558" s="208" t="s">
        <v>42</v>
      </c>
      <c r="B2558" s="209">
        <v>2023</v>
      </c>
      <c r="C2558" s="209">
        <v>5</v>
      </c>
      <c r="D2558" s="57" t="str">
        <f t="shared" si="505"/>
        <v>Q1</v>
      </c>
      <c r="E2558" s="208" t="s">
        <v>42</v>
      </c>
      <c r="F2558" s="209">
        <v>2023</v>
      </c>
      <c r="G2558" s="209">
        <v>5</v>
      </c>
      <c r="H2558" s="213"/>
      <c r="I2558" s="57" t="str">
        <f t="shared" si="495"/>
        <v>Q1</v>
      </c>
      <c r="J2558" s="204" t="s">
        <v>2448</v>
      </c>
      <c r="K2558" s="213" t="s">
        <v>1208</v>
      </c>
      <c r="L2558" s="210" t="s">
        <v>79</v>
      </c>
      <c r="M2558" s="208" t="s">
        <v>47</v>
      </c>
      <c r="N2558" s="208">
        <v>1</v>
      </c>
      <c r="O2558" s="208"/>
      <c r="P2558" s="57" t="str">
        <f t="shared" si="496"/>
        <v>MAIN UNIT</v>
      </c>
      <c r="Q2558" s="208" t="s">
        <v>48</v>
      </c>
      <c r="R2558" s="208" t="s">
        <v>49</v>
      </c>
      <c r="S2558" s="208" t="s">
        <v>37</v>
      </c>
      <c r="T2558" s="208" t="s">
        <v>75</v>
      </c>
      <c r="U2558" s="208" t="s">
        <v>76</v>
      </c>
      <c r="V2558" s="208" t="s">
        <v>71</v>
      </c>
      <c r="W2558" s="208" t="s">
        <v>51</v>
      </c>
      <c r="X2558" s="34">
        <v>814570</v>
      </c>
      <c r="Y2558" s="215" t="str">
        <f t="shared" si="507"/>
        <v>1.13</v>
      </c>
      <c r="Z2558" s="26">
        <f t="shared" si="506"/>
        <v>814570</v>
      </c>
      <c r="AA2558" s="208">
        <v>1.135</v>
      </c>
      <c r="AB2558" s="35">
        <f t="shared" si="504"/>
        <v>818174.29203539842</v>
      </c>
      <c r="AC2558" s="27">
        <f t="shared" si="497"/>
        <v>93026.417004424802</v>
      </c>
      <c r="AD2558" s="212">
        <v>0.1137</v>
      </c>
      <c r="AE2558" s="211">
        <f t="shared" si="498"/>
        <v>0</v>
      </c>
      <c r="AF2558" s="211" t="str">
        <f>IF(AND(COUNTIFS($J$18:J2558,J2558)=1,AE2558=1),1,"")</f>
        <v/>
      </c>
      <c r="AG2558" s="211">
        <f>IF(C2558="","",IF(AND(COUNTIFS($J$18:J2558,J2558)=1,C2558&lt;&gt;""),1,""))</f>
        <v>1</v>
      </c>
      <c r="AH2558" s="211">
        <f>IF(G2558="","",IF(AND(COUNTIFS($J$18:J2558,J2558)=1,G2558&lt;&gt;""),1,""))</f>
        <v>1</v>
      </c>
      <c r="AI2558" s="28">
        <f t="shared" si="499"/>
        <v>28177779.013274323</v>
      </c>
      <c r="AJ2558" s="28">
        <f t="shared" si="500"/>
        <v>4727216.637619026</v>
      </c>
      <c r="AK2558" s="29">
        <f t="shared" si="501"/>
        <v>0.16776399003598091</v>
      </c>
      <c r="AL2558" s="210"/>
      <c r="AM2558" s="210"/>
      <c r="AN2558" s="210"/>
      <c r="AO2558" s="210"/>
      <c r="AP2558" s="45" t="str">
        <f t="shared" si="502"/>
        <v>20235</v>
      </c>
      <c r="AQ2558" s="45" t="str">
        <f t="shared" si="503"/>
        <v>20235RMB</v>
      </c>
    </row>
    <row r="2559" spans="1:43" s="15" customFormat="1">
      <c r="A2559" s="208" t="s">
        <v>41</v>
      </c>
      <c r="B2559" s="209">
        <v>2023</v>
      </c>
      <c r="C2559" s="209">
        <v>1</v>
      </c>
      <c r="D2559" s="57" t="str">
        <f t="shared" si="505"/>
        <v>Q4</v>
      </c>
      <c r="E2559" s="208" t="s">
        <v>42</v>
      </c>
      <c r="F2559" s="209">
        <v>2023</v>
      </c>
      <c r="G2559" s="209">
        <v>6</v>
      </c>
      <c r="H2559" s="213"/>
      <c r="I2559" s="57" t="str">
        <f t="shared" si="495"/>
        <v>Q1</v>
      </c>
      <c r="J2559" s="204" t="s">
        <v>2397</v>
      </c>
      <c r="K2559" s="213" t="s">
        <v>2398</v>
      </c>
      <c r="L2559" s="210" t="s">
        <v>79</v>
      </c>
      <c r="M2559" s="208" t="s">
        <v>47</v>
      </c>
      <c r="N2559" s="208">
        <v>1</v>
      </c>
      <c r="O2559" s="208"/>
      <c r="P2559" s="57" t="str">
        <f t="shared" si="496"/>
        <v>MAIN UNIT</v>
      </c>
      <c r="Q2559" s="208" t="s">
        <v>56</v>
      </c>
      <c r="R2559" s="208" t="s">
        <v>49</v>
      </c>
      <c r="S2559" s="208" t="s">
        <v>38</v>
      </c>
      <c r="T2559" s="208" t="s">
        <v>326</v>
      </c>
      <c r="U2559" s="208" t="s">
        <v>137</v>
      </c>
      <c r="V2559" s="208" t="s">
        <v>122</v>
      </c>
      <c r="W2559" s="208" t="s">
        <v>51</v>
      </c>
      <c r="X2559" s="34">
        <v>730000</v>
      </c>
      <c r="Y2559" s="215" t="str">
        <f t="shared" si="507"/>
        <v>1.13</v>
      </c>
      <c r="Z2559" s="26">
        <f t="shared" si="506"/>
        <v>730000</v>
      </c>
      <c r="AA2559" s="208">
        <v>1.105</v>
      </c>
      <c r="AB2559" s="35">
        <f t="shared" si="504"/>
        <v>713849.55752212391</v>
      </c>
      <c r="AC2559" s="27">
        <f t="shared" si="497"/>
        <v>73954.814159292029</v>
      </c>
      <c r="AD2559" s="212">
        <v>0.1036</v>
      </c>
      <c r="AE2559" s="211">
        <f t="shared" si="498"/>
        <v>1</v>
      </c>
      <c r="AF2559" s="211" t="str">
        <f>IF(AND(COUNTIFS($J$18:J2559,J2559)=1,AE2559=1),1,"")</f>
        <v/>
      </c>
      <c r="AG2559" s="211" t="str">
        <f>IF(C2559="","",IF(AND(COUNTIFS($J$18:J2559,J2559)=1,C2559&lt;&gt;""),1,""))</f>
        <v/>
      </c>
      <c r="AH2559" s="211" t="str">
        <f>IF(G2559="","",IF(AND(COUNTIFS($J$18:J2559,J2559)=1,G2559&lt;&gt;""),1,""))</f>
        <v/>
      </c>
      <c r="AI2559" s="28">
        <f t="shared" si="499"/>
        <v>13640480.497522123</v>
      </c>
      <c r="AJ2559" s="28">
        <f t="shared" si="500"/>
        <v>1928605.8020906285</v>
      </c>
      <c r="AK2559" s="29">
        <f t="shared" si="501"/>
        <v>0.14138840654777313</v>
      </c>
      <c r="AL2559" s="210"/>
      <c r="AM2559" s="210"/>
      <c r="AN2559" s="210"/>
      <c r="AO2559" s="210"/>
      <c r="AP2559" s="45" t="str">
        <f t="shared" si="502"/>
        <v>20236</v>
      </c>
      <c r="AQ2559" s="45" t="str">
        <f t="shared" si="503"/>
        <v>20236RMB</v>
      </c>
    </row>
    <row r="2560" spans="1:43" s="15" customFormat="1">
      <c r="A2560" s="208" t="s">
        <v>42</v>
      </c>
      <c r="B2560" s="209">
        <v>2023</v>
      </c>
      <c r="C2560" s="209">
        <v>5</v>
      </c>
      <c r="D2560" s="57" t="str">
        <f t="shared" si="505"/>
        <v>Q1</v>
      </c>
      <c r="E2560" s="208" t="s">
        <v>42</v>
      </c>
      <c r="F2560" s="209">
        <v>2023</v>
      </c>
      <c r="G2560" s="209">
        <v>6</v>
      </c>
      <c r="H2560" s="213"/>
      <c r="I2560" s="57" t="str">
        <f t="shared" si="495"/>
        <v>Q1</v>
      </c>
      <c r="J2560" s="204" t="s">
        <v>2449</v>
      </c>
      <c r="K2560" s="213" t="s">
        <v>2450</v>
      </c>
      <c r="L2560" s="210" t="s">
        <v>79</v>
      </c>
      <c r="M2560" s="208" t="s">
        <v>47</v>
      </c>
      <c r="N2560" s="208">
        <v>1</v>
      </c>
      <c r="O2560" s="208"/>
      <c r="P2560" s="57" t="str">
        <f t="shared" si="496"/>
        <v>MAIN UNIT</v>
      </c>
      <c r="Q2560" s="208" t="s">
        <v>56</v>
      </c>
      <c r="R2560" s="208" t="s">
        <v>49</v>
      </c>
      <c r="S2560" s="208" t="s">
        <v>38</v>
      </c>
      <c r="T2560" s="208" t="s">
        <v>2451</v>
      </c>
      <c r="U2560" s="208" t="s">
        <v>137</v>
      </c>
      <c r="V2560" s="208" t="s">
        <v>480</v>
      </c>
      <c r="W2560" s="208" t="s">
        <v>51</v>
      </c>
      <c r="X2560" s="34">
        <v>700000</v>
      </c>
      <c r="Y2560" s="215" t="str">
        <f t="shared" si="507"/>
        <v>1.13</v>
      </c>
      <c r="Z2560" s="26">
        <f t="shared" si="506"/>
        <v>700000</v>
      </c>
      <c r="AA2560" s="208">
        <v>1.105</v>
      </c>
      <c r="AB2560" s="35">
        <f t="shared" si="504"/>
        <v>684513.27433628321</v>
      </c>
      <c r="AC2560" s="27">
        <f t="shared" si="497"/>
        <v>102266.28318584072</v>
      </c>
      <c r="AD2560" s="212">
        <v>0.14940000000000001</v>
      </c>
      <c r="AE2560" s="211">
        <f t="shared" si="498"/>
        <v>1</v>
      </c>
      <c r="AF2560" s="211">
        <f>IF(AND(COUNTIFS($J$18:J2560,J2560)=1,AE2560=1),1,"")</f>
        <v>1</v>
      </c>
      <c r="AG2560" s="211">
        <f>IF(C2560="","",IF(AND(COUNTIFS($J$18:J2560,J2560)=1,C2560&lt;&gt;""),1,""))</f>
        <v>1</v>
      </c>
      <c r="AH2560" s="211">
        <f>IF(G2560="","",IF(AND(COUNTIFS($J$18:J2560,J2560)=1,G2560&lt;&gt;""),1,""))</f>
        <v>1</v>
      </c>
      <c r="AI2560" s="28">
        <f t="shared" si="499"/>
        <v>13640480.497522123</v>
      </c>
      <c r="AJ2560" s="28">
        <f t="shared" si="500"/>
        <v>1928605.8020906285</v>
      </c>
      <c r="AK2560" s="29">
        <f t="shared" si="501"/>
        <v>0.14138840654777313</v>
      </c>
      <c r="AL2560" s="210"/>
      <c r="AM2560" s="210"/>
      <c r="AN2560" s="210"/>
      <c r="AO2560" s="210"/>
      <c r="AP2560" s="45" t="str">
        <f t="shared" si="502"/>
        <v>20236</v>
      </c>
      <c r="AQ2560" s="45" t="str">
        <f t="shared" si="503"/>
        <v>20236RMB</v>
      </c>
    </row>
    <row r="2561" spans="1:43" s="15" customFormat="1">
      <c r="A2561" s="208" t="s">
        <v>42</v>
      </c>
      <c r="B2561" s="209">
        <v>2023</v>
      </c>
      <c r="C2561" s="209">
        <v>5</v>
      </c>
      <c r="D2561" s="57" t="str">
        <f t="shared" si="505"/>
        <v>Q1</v>
      </c>
      <c r="E2561" s="208" t="s">
        <v>42</v>
      </c>
      <c r="F2561" s="209">
        <v>2023</v>
      </c>
      <c r="G2561" s="209">
        <v>6</v>
      </c>
      <c r="H2561" s="213"/>
      <c r="I2561" s="57" t="str">
        <f t="shared" si="495"/>
        <v>Q1</v>
      </c>
      <c r="J2561" s="204" t="s">
        <v>2449</v>
      </c>
      <c r="K2561" s="213" t="s">
        <v>2450</v>
      </c>
      <c r="L2561" s="210" t="s">
        <v>55</v>
      </c>
      <c r="M2561" s="208" t="s">
        <v>47</v>
      </c>
      <c r="N2561" s="208">
        <v>1</v>
      </c>
      <c r="O2561" s="208"/>
      <c r="P2561" s="57" t="str">
        <f t="shared" si="496"/>
        <v>MAIN UNIT</v>
      </c>
      <c r="Q2561" s="208" t="s">
        <v>56</v>
      </c>
      <c r="R2561" s="208" t="s">
        <v>49</v>
      </c>
      <c r="S2561" s="208" t="s">
        <v>38</v>
      </c>
      <c r="T2561" s="208" t="s">
        <v>2451</v>
      </c>
      <c r="U2561" s="208" t="s">
        <v>137</v>
      </c>
      <c r="V2561" s="208" t="s">
        <v>480</v>
      </c>
      <c r="W2561" s="208" t="s">
        <v>51</v>
      </c>
      <c r="X2561" s="34">
        <v>516000</v>
      </c>
      <c r="Y2561" s="215" t="str">
        <f t="shared" si="507"/>
        <v>1.13</v>
      </c>
      <c r="Z2561" s="26">
        <f t="shared" si="506"/>
        <v>516000</v>
      </c>
      <c r="AA2561" s="208">
        <v>1.105</v>
      </c>
      <c r="AB2561" s="35">
        <f t="shared" si="504"/>
        <v>504584.07079646026</v>
      </c>
      <c r="AC2561" s="27">
        <f t="shared" si="497"/>
        <v>75384.860176991162</v>
      </c>
      <c r="AD2561" s="212">
        <v>0.14940000000000001</v>
      </c>
      <c r="AE2561" s="211">
        <f t="shared" si="498"/>
        <v>1</v>
      </c>
      <c r="AF2561" s="211" t="str">
        <f>IF(AND(COUNTIFS($J$18:J2561,J2561)=1,AE2561=1),1,"")</f>
        <v/>
      </c>
      <c r="AG2561" s="211" t="str">
        <f>IF(C2561="","",IF(AND(COUNTIFS($J$18:J2561,J2561)=1,C2561&lt;&gt;""),1,""))</f>
        <v/>
      </c>
      <c r="AH2561" s="211" t="str">
        <f>IF(G2561="","",IF(AND(COUNTIFS($J$18:J2561,J2561)=1,G2561&lt;&gt;""),1,""))</f>
        <v/>
      </c>
      <c r="AI2561" s="28">
        <f t="shared" si="499"/>
        <v>13640480.497522123</v>
      </c>
      <c r="AJ2561" s="28">
        <f t="shared" si="500"/>
        <v>1928605.8020906285</v>
      </c>
      <c r="AK2561" s="29">
        <f t="shared" si="501"/>
        <v>0.14138840654777313</v>
      </c>
      <c r="AL2561" s="210"/>
      <c r="AM2561" s="210"/>
      <c r="AN2561" s="210"/>
      <c r="AO2561" s="210"/>
      <c r="AP2561" s="45" t="str">
        <f t="shared" si="502"/>
        <v>20236</v>
      </c>
      <c r="AQ2561" s="45" t="str">
        <f t="shared" si="503"/>
        <v>20236RMB</v>
      </c>
    </row>
    <row r="2562" spans="1:43" s="15" customFormat="1">
      <c r="A2562" s="208" t="s">
        <v>41</v>
      </c>
      <c r="B2562" s="209">
        <v>2023</v>
      </c>
      <c r="C2562" s="209">
        <v>2</v>
      </c>
      <c r="D2562" s="57" t="str">
        <f t="shared" si="505"/>
        <v>Q4</v>
      </c>
      <c r="E2562" s="208" t="s">
        <v>42</v>
      </c>
      <c r="F2562" s="209">
        <v>2023</v>
      </c>
      <c r="G2562" s="209">
        <v>6</v>
      </c>
      <c r="H2562" s="213"/>
      <c r="I2562" s="57" t="str">
        <f t="shared" ref="I2562:I2625" si="508">IFERROR(IF(F2562="","",IF(F2562="TBA","TBA",IF(F2562="Cancel","Cancel",IF(AND(G2562&gt;=10,G2562&lt;=12),"Q3",IF(AND(G2562&gt;=1,G2562&lt;=3),"Q4",IF(AND(G2562&gt;=7,G2562&lt;=9),"Q2",IF(AND(G2562&gt;=4,G2562&lt;=6),"Q1"))))))),"")</f>
        <v>Q1</v>
      </c>
      <c r="J2562" s="204" t="s">
        <v>2452</v>
      </c>
      <c r="K2562" s="213" t="s">
        <v>983</v>
      </c>
      <c r="L2562" s="210" t="s">
        <v>55</v>
      </c>
      <c r="M2562" s="208" t="s">
        <v>47</v>
      </c>
      <c r="N2562" s="208">
        <v>1</v>
      </c>
      <c r="O2562" s="208"/>
      <c r="P2562" s="57" t="str">
        <f t="shared" ref="P2562:P2625" si="509">IF(M2562="","",IF(AND(N2562&gt;0,L2562&lt;&gt;""),"MAIN UNIT",IF(AND(O2562&gt;0,L2562&lt;&gt;""),"SERVICE/ PARTS","C66 SERVICE/OTHERS")))</f>
        <v>MAIN UNIT</v>
      </c>
      <c r="Q2562" s="208" t="s">
        <v>48</v>
      </c>
      <c r="R2562" s="208" t="s">
        <v>49</v>
      </c>
      <c r="S2562" s="208" t="s">
        <v>36</v>
      </c>
      <c r="T2562" s="208" t="s">
        <v>65</v>
      </c>
      <c r="U2562" s="208" t="s">
        <v>66</v>
      </c>
      <c r="V2562" s="208" t="s">
        <v>99</v>
      </c>
      <c r="W2562" s="208" t="s">
        <v>51</v>
      </c>
      <c r="X2562" s="34">
        <v>710000</v>
      </c>
      <c r="Y2562" s="215" t="str">
        <f t="shared" si="507"/>
        <v>1.13</v>
      </c>
      <c r="Z2562" s="26">
        <f t="shared" si="506"/>
        <v>710000</v>
      </c>
      <c r="AA2562" s="208">
        <v>1.105</v>
      </c>
      <c r="AB2562" s="35">
        <f t="shared" si="504"/>
        <v>694292.03539823007</v>
      </c>
      <c r="AC2562" s="27">
        <f t="shared" ref="AC2562:AC2625" si="510">IF(R2562&lt;&gt;"",AB2562*AD2562,"")</f>
        <v>146009.61504424777</v>
      </c>
      <c r="AD2562" s="212">
        <v>0.21029999999999999</v>
      </c>
      <c r="AE2562" s="211">
        <f t="shared" ref="AE2562:AE2625" si="511">IF(Q2562="","",IF(Q2562="Yes",1,0))</f>
        <v>0</v>
      </c>
      <c r="AF2562" s="211" t="str">
        <f>IF(AND(COUNTIFS($J$18:J2562,J2562)=1,AE2562=1),1,"")</f>
        <v/>
      </c>
      <c r="AG2562" s="211">
        <f>IF(C2562="","",IF(AND(COUNTIFS($J$18:J2562,J2562)=1,C2562&lt;&gt;""),1,""))</f>
        <v>1</v>
      </c>
      <c r="AH2562" s="211">
        <f>IF(G2562="","",IF(AND(COUNTIFS($J$18:J2562,J2562)=1,G2562&lt;&gt;""),1,""))</f>
        <v>1</v>
      </c>
      <c r="AI2562" s="28">
        <f t="shared" ref="AI2562:AI2625" si="512">IF(P2562="C66 SERVICE","",SUMIFS(AB:AB,F:F,F2562,G:G,G2562,E:E,E2562))</f>
        <v>13640480.497522123</v>
      </c>
      <c r="AJ2562" s="28">
        <f t="shared" ref="AJ2562:AJ2625" si="513">IF(P2562="C66 SERVICE","",SUMIFS(AC:AC,F:F,F2562,G:G,G2562,E:E,E2562))</f>
        <v>1928605.8020906285</v>
      </c>
      <c r="AK2562" s="29">
        <f t="shared" ref="AK2562:AK2625" si="514">IF(AJ2562&gt;0,AJ2562/AI2562,"")</f>
        <v>0.14138840654777313</v>
      </c>
      <c r="AL2562" s="210"/>
      <c r="AM2562" s="210"/>
      <c r="AN2562" s="210"/>
      <c r="AO2562" s="210"/>
      <c r="AP2562" s="45" t="str">
        <f t="shared" ref="AP2562:AP2625" si="515">IF(F2562="","",F2562&amp;G2562)</f>
        <v>20236</v>
      </c>
      <c r="AQ2562" s="45" t="str">
        <f t="shared" ref="AQ2562:AQ2625" si="516">IF(W2562="","",F2562&amp;G2562&amp;W2562)</f>
        <v>20236RMB</v>
      </c>
    </row>
    <row r="2563" spans="1:43" s="15" customFormat="1">
      <c r="A2563" s="208" t="s">
        <v>41</v>
      </c>
      <c r="B2563" s="209">
        <v>2023</v>
      </c>
      <c r="C2563" s="209">
        <v>2</v>
      </c>
      <c r="D2563" s="57" t="str">
        <f t="shared" si="505"/>
        <v>Q4</v>
      </c>
      <c r="E2563" s="208" t="s">
        <v>42</v>
      </c>
      <c r="F2563" s="209">
        <v>2023</v>
      </c>
      <c r="G2563" s="209">
        <v>6</v>
      </c>
      <c r="H2563" s="213"/>
      <c r="I2563" s="57" t="str">
        <f t="shared" si="508"/>
        <v>Q1</v>
      </c>
      <c r="J2563" s="204" t="s">
        <v>2453</v>
      </c>
      <c r="K2563" s="213" t="s">
        <v>1210</v>
      </c>
      <c r="L2563" s="210" t="s">
        <v>79</v>
      </c>
      <c r="M2563" s="208" t="s">
        <v>47</v>
      </c>
      <c r="N2563" s="208">
        <v>1</v>
      </c>
      <c r="O2563" s="208"/>
      <c r="P2563" s="57" t="str">
        <f t="shared" si="509"/>
        <v>MAIN UNIT</v>
      </c>
      <c r="Q2563" s="208" t="s">
        <v>48</v>
      </c>
      <c r="R2563" s="208" t="s">
        <v>49</v>
      </c>
      <c r="S2563" s="208" t="s">
        <v>39</v>
      </c>
      <c r="T2563" s="208" t="s">
        <v>130</v>
      </c>
      <c r="U2563" s="208" t="s">
        <v>1013</v>
      </c>
      <c r="V2563" s="208" t="s">
        <v>132</v>
      </c>
      <c r="W2563" s="208" t="s">
        <v>51</v>
      </c>
      <c r="X2563" s="34">
        <v>1150000</v>
      </c>
      <c r="Y2563" s="215" t="str">
        <f t="shared" si="507"/>
        <v>1.13</v>
      </c>
      <c r="Z2563" s="26">
        <f t="shared" si="506"/>
        <v>1150000</v>
      </c>
      <c r="AA2563" s="208">
        <v>1.105</v>
      </c>
      <c r="AB2563" s="35">
        <f t="shared" si="504"/>
        <v>1124557.522123894</v>
      </c>
      <c r="AC2563" s="27">
        <f t="shared" si="510"/>
        <v>283163.5840707965</v>
      </c>
      <c r="AD2563" s="212">
        <v>0.25180000000000002</v>
      </c>
      <c r="AE2563" s="211">
        <f t="shared" si="511"/>
        <v>0</v>
      </c>
      <c r="AF2563" s="211" t="str">
        <f>IF(AND(COUNTIFS($J$18:J2563,J2563)=1,AE2563=1),1,"")</f>
        <v/>
      </c>
      <c r="AG2563" s="211">
        <f>IF(C2563="","",IF(AND(COUNTIFS($J$18:J2563,J2563)=1,C2563&lt;&gt;""),1,""))</f>
        <v>1</v>
      </c>
      <c r="AH2563" s="211">
        <f>IF(G2563="","",IF(AND(COUNTIFS($J$18:J2563,J2563)=1,G2563&lt;&gt;""),1,""))</f>
        <v>1</v>
      </c>
      <c r="AI2563" s="28">
        <f t="shared" si="512"/>
        <v>13640480.497522123</v>
      </c>
      <c r="AJ2563" s="28">
        <f t="shared" si="513"/>
        <v>1928605.8020906285</v>
      </c>
      <c r="AK2563" s="29">
        <f t="shared" si="514"/>
        <v>0.14138840654777313</v>
      </c>
      <c r="AL2563" s="210"/>
      <c r="AM2563" s="210"/>
      <c r="AN2563" s="210"/>
      <c r="AO2563" s="210"/>
      <c r="AP2563" s="45" t="str">
        <f t="shared" si="515"/>
        <v>20236</v>
      </c>
      <c r="AQ2563" s="45" t="str">
        <f t="shared" si="516"/>
        <v>20236RMB</v>
      </c>
    </row>
    <row r="2564" spans="1:43" s="15" customFormat="1">
      <c r="A2564" s="208" t="s">
        <v>41</v>
      </c>
      <c r="B2564" s="209">
        <v>2023</v>
      </c>
      <c r="C2564" s="209">
        <v>3</v>
      </c>
      <c r="D2564" s="57" t="str">
        <f t="shared" si="505"/>
        <v>Q4</v>
      </c>
      <c r="E2564" s="208" t="s">
        <v>42</v>
      </c>
      <c r="F2564" s="209">
        <v>2023</v>
      </c>
      <c r="G2564" s="209">
        <v>6</v>
      </c>
      <c r="H2564" s="213"/>
      <c r="I2564" s="57" t="str">
        <f t="shared" si="508"/>
        <v>Q1</v>
      </c>
      <c r="J2564" s="204" t="s">
        <v>2454</v>
      </c>
      <c r="K2564" s="213" t="s">
        <v>2106</v>
      </c>
      <c r="L2564" s="210" t="s">
        <v>79</v>
      </c>
      <c r="M2564" s="208" t="s">
        <v>47</v>
      </c>
      <c r="N2564" s="208">
        <v>2</v>
      </c>
      <c r="O2564" s="208"/>
      <c r="P2564" s="57" t="str">
        <f t="shared" si="509"/>
        <v>MAIN UNIT</v>
      </c>
      <c r="Q2564" s="208" t="s">
        <v>48</v>
      </c>
      <c r="R2564" s="208" t="s">
        <v>49</v>
      </c>
      <c r="S2564" s="208" t="s">
        <v>38</v>
      </c>
      <c r="T2564" s="208" t="s">
        <v>326</v>
      </c>
      <c r="U2564" s="208" t="s">
        <v>137</v>
      </c>
      <c r="V2564" s="208" t="s">
        <v>899</v>
      </c>
      <c r="W2564" s="208" t="s">
        <v>51</v>
      </c>
      <c r="X2564" s="34">
        <v>1178500</v>
      </c>
      <c r="Y2564" s="215" t="str">
        <f t="shared" si="507"/>
        <v>1.13</v>
      </c>
      <c r="Z2564" s="26">
        <f t="shared" si="506"/>
        <v>2357000</v>
      </c>
      <c r="AA2564" s="208">
        <v>1.105</v>
      </c>
      <c r="AB2564" s="35">
        <f t="shared" si="504"/>
        <v>2304853.982300885</v>
      </c>
      <c r="AC2564" s="27">
        <f t="shared" si="510"/>
        <v>271281.31371681415</v>
      </c>
      <c r="AD2564" s="212">
        <v>0.1177</v>
      </c>
      <c r="AE2564" s="211">
        <f t="shared" si="511"/>
        <v>0</v>
      </c>
      <c r="AF2564" s="211" t="str">
        <f>IF(AND(COUNTIFS($J$18:J2564,J2564)=1,AE2564=1),1,"")</f>
        <v/>
      </c>
      <c r="AG2564" s="211">
        <f>IF(C2564="","",IF(AND(COUNTIFS($J$18:J2564,J2564)=1,C2564&lt;&gt;""),1,""))</f>
        <v>1</v>
      </c>
      <c r="AH2564" s="211">
        <f>IF(G2564="","",IF(AND(COUNTIFS($J$18:J2564,J2564)=1,G2564&lt;&gt;""),1,""))</f>
        <v>1</v>
      </c>
      <c r="AI2564" s="28">
        <f t="shared" si="512"/>
        <v>13640480.497522123</v>
      </c>
      <c r="AJ2564" s="28">
        <f t="shared" si="513"/>
        <v>1928605.8020906285</v>
      </c>
      <c r="AK2564" s="29">
        <f t="shared" si="514"/>
        <v>0.14138840654777313</v>
      </c>
      <c r="AL2564" s="210"/>
      <c r="AM2564" s="210"/>
      <c r="AN2564" s="210"/>
      <c r="AO2564" s="210"/>
      <c r="AP2564" s="45" t="str">
        <f t="shared" si="515"/>
        <v>20236</v>
      </c>
      <c r="AQ2564" s="45" t="str">
        <f t="shared" si="516"/>
        <v>20236RMB</v>
      </c>
    </row>
    <row r="2565" spans="1:43" s="15" customFormat="1" ht="26.4">
      <c r="A2565" s="208" t="s">
        <v>41</v>
      </c>
      <c r="B2565" s="209">
        <v>2023</v>
      </c>
      <c r="C2565" s="209">
        <v>3</v>
      </c>
      <c r="D2565" s="57" t="str">
        <f t="shared" si="505"/>
        <v>Q4</v>
      </c>
      <c r="E2565" s="208" t="s">
        <v>42</v>
      </c>
      <c r="F2565" s="209">
        <v>2023</v>
      </c>
      <c r="G2565" s="209">
        <v>6</v>
      </c>
      <c r="H2565" s="213"/>
      <c r="I2565" s="57" t="str">
        <f t="shared" si="508"/>
        <v>Q1</v>
      </c>
      <c r="J2565" s="204" t="s">
        <v>2408</v>
      </c>
      <c r="K2565" s="213" t="s">
        <v>2409</v>
      </c>
      <c r="L2565" s="210" t="s">
        <v>488</v>
      </c>
      <c r="M2565" s="208" t="s">
        <v>47</v>
      </c>
      <c r="N2565" s="208">
        <v>0</v>
      </c>
      <c r="O2565" s="208">
        <v>1</v>
      </c>
      <c r="P2565" s="57" t="str">
        <f t="shared" si="509"/>
        <v>SERVICE/ PARTS</v>
      </c>
      <c r="Q2565" s="208" t="s">
        <v>48</v>
      </c>
      <c r="R2565" s="208" t="s">
        <v>49</v>
      </c>
      <c r="S2565" s="208" t="s">
        <v>39</v>
      </c>
      <c r="T2565" s="208" t="s">
        <v>257</v>
      </c>
      <c r="U2565" s="208" t="s">
        <v>163</v>
      </c>
      <c r="V2565" s="208" t="s">
        <v>164</v>
      </c>
      <c r="W2565" s="208" t="s">
        <v>51</v>
      </c>
      <c r="X2565" s="34">
        <v>244545.14</v>
      </c>
      <c r="Y2565" s="215" t="str">
        <f t="shared" si="507"/>
        <v>1.13</v>
      </c>
      <c r="Z2565" s="26">
        <f t="shared" si="506"/>
        <v>244545.14</v>
      </c>
      <c r="AA2565" s="208">
        <v>1.105</v>
      </c>
      <c r="AB2565" s="35">
        <f t="shared" si="504"/>
        <v>239134.84929203545</v>
      </c>
      <c r="AC2565" s="27">
        <f t="shared" si="510"/>
        <v>21593.876891070802</v>
      </c>
      <c r="AD2565" s="212">
        <v>9.0300000000000005E-2</v>
      </c>
      <c r="AE2565" s="211">
        <f t="shared" si="511"/>
        <v>0</v>
      </c>
      <c r="AF2565" s="211" t="str">
        <f>IF(AND(COUNTIFS($J$18:J2565,J2565)=1,AE2565=1),1,"")</f>
        <v/>
      </c>
      <c r="AG2565" s="211" t="str">
        <f>IF(C2565="","",IF(AND(COUNTIFS($J$18:J2565,J2565)=1,C2565&lt;&gt;""),1,""))</f>
        <v/>
      </c>
      <c r="AH2565" s="211" t="str">
        <f>IF(G2565="","",IF(AND(COUNTIFS($J$18:J2565,J2565)=1,G2565&lt;&gt;""),1,""))</f>
        <v/>
      </c>
      <c r="AI2565" s="28">
        <f t="shared" si="512"/>
        <v>13640480.497522123</v>
      </c>
      <c r="AJ2565" s="28">
        <f t="shared" si="513"/>
        <v>1928605.8020906285</v>
      </c>
      <c r="AK2565" s="29">
        <f t="shared" si="514"/>
        <v>0.14138840654777313</v>
      </c>
      <c r="AL2565" s="210"/>
      <c r="AM2565" s="210"/>
      <c r="AN2565" s="210"/>
      <c r="AO2565" s="210"/>
      <c r="AP2565" s="45" t="str">
        <f t="shared" si="515"/>
        <v>20236</v>
      </c>
      <c r="AQ2565" s="45" t="str">
        <f t="shared" si="516"/>
        <v>20236RMB</v>
      </c>
    </row>
    <row r="2566" spans="1:43" s="15" customFormat="1">
      <c r="A2566" s="208" t="s">
        <v>42</v>
      </c>
      <c r="B2566" s="209">
        <v>2023</v>
      </c>
      <c r="C2566" s="209">
        <v>4</v>
      </c>
      <c r="D2566" s="57" t="str">
        <f t="shared" si="505"/>
        <v>Q1</v>
      </c>
      <c r="E2566" s="208" t="s">
        <v>42</v>
      </c>
      <c r="F2566" s="209">
        <v>2023</v>
      </c>
      <c r="G2566" s="209">
        <v>6</v>
      </c>
      <c r="H2566" s="213"/>
      <c r="I2566" s="57" t="str">
        <f t="shared" si="508"/>
        <v>Q1</v>
      </c>
      <c r="J2566" s="204" t="s">
        <v>2455</v>
      </c>
      <c r="K2566" s="213" t="s">
        <v>1456</v>
      </c>
      <c r="L2566" s="210" t="s">
        <v>79</v>
      </c>
      <c r="M2566" s="208" t="s">
        <v>47</v>
      </c>
      <c r="N2566" s="208">
        <v>1</v>
      </c>
      <c r="O2566" s="208"/>
      <c r="P2566" s="57" t="str">
        <f t="shared" si="509"/>
        <v>MAIN UNIT</v>
      </c>
      <c r="Q2566" s="208" t="s">
        <v>48</v>
      </c>
      <c r="R2566" s="208" t="s">
        <v>49</v>
      </c>
      <c r="S2566" s="208" t="s">
        <v>36</v>
      </c>
      <c r="T2566" s="208" t="s">
        <v>65</v>
      </c>
      <c r="U2566" s="208" t="s">
        <v>66</v>
      </c>
      <c r="V2566" s="208" t="s">
        <v>99</v>
      </c>
      <c r="W2566" s="208" t="s">
        <v>96</v>
      </c>
      <c r="X2566" s="34">
        <v>11880000</v>
      </c>
      <c r="Y2566" s="215" t="str">
        <f t="shared" si="507"/>
        <v>1</v>
      </c>
      <c r="Z2566" s="26">
        <f t="shared" si="506"/>
        <v>11880000</v>
      </c>
      <c r="AA2566" s="208">
        <v>5.7099999999999998E-2</v>
      </c>
      <c r="AB2566" s="35">
        <f t="shared" si="504"/>
        <v>678348</v>
      </c>
      <c r="AC2566" s="27">
        <f t="shared" si="510"/>
        <v>66885.112800000003</v>
      </c>
      <c r="AD2566" s="212">
        <v>9.8599999999999993E-2</v>
      </c>
      <c r="AE2566" s="211">
        <f t="shared" si="511"/>
        <v>0</v>
      </c>
      <c r="AF2566" s="211" t="str">
        <f>IF(AND(COUNTIFS($J$18:J2566,J2566)=1,AE2566=1),1,"")</f>
        <v/>
      </c>
      <c r="AG2566" s="211">
        <f>IF(C2566="","",IF(AND(COUNTIFS($J$18:J2566,J2566)=1,C2566&lt;&gt;""),1,""))</f>
        <v>1</v>
      </c>
      <c r="AH2566" s="211">
        <f>IF(G2566="","",IF(AND(COUNTIFS($J$18:J2566,J2566)=1,G2566&lt;&gt;""),1,""))</f>
        <v>1</v>
      </c>
      <c r="AI2566" s="28">
        <f t="shared" si="512"/>
        <v>13640480.497522123</v>
      </c>
      <c r="AJ2566" s="28">
        <f t="shared" si="513"/>
        <v>1928605.8020906285</v>
      </c>
      <c r="AK2566" s="29">
        <f t="shared" si="514"/>
        <v>0.14138840654777313</v>
      </c>
      <c r="AL2566" s="210"/>
      <c r="AM2566" s="210"/>
      <c r="AN2566" s="210"/>
      <c r="AO2566" s="210"/>
      <c r="AP2566" s="45" t="str">
        <f t="shared" si="515"/>
        <v>20236</v>
      </c>
      <c r="AQ2566" s="45" t="str">
        <f t="shared" si="516"/>
        <v>20236JPY</v>
      </c>
    </row>
    <row r="2567" spans="1:43" s="15" customFormat="1">
      <c r="A2567" s="208" t="s">
        <v>42</v>
      </c>
      <c r="B2567" s="209">
        <v>2023</v>
      </c>
      <c r="C2567" s="209">
        <v>4</v>
      </c>
      <c r="D2567" s="57" t="str">
        <f t="shared" si="505"/>
        <v>Q1</v>
      </c>
      <c r="E2567" s="208" t="s">
        <v>42</v>
      </c>
      <c r="F2567" s="209">
        <v>2023</v>
      </c>
      <c r="G2567" s="209">
        <v>6</v>
      </c>
      <c r="H2567" s="213"/>
      <c r="I2567" s="57" t="str">
        <f t="shared" si="508"/>
        <v>Q1</v>
      </c>
      <c r="J2567" s="204" t="s">
        <v>2456</v>
      </c>
      <c r="K2567" s="213" t="s">
        <v>2457</v>
      </c>
      <c r="L2567" s="210" t="s">
        <v>55</v>
      </c>
      <c r="M2567" s="208" t="s">
        <v>47</v>
      </c>
      <c r="N2567" s="208">
        <v>1</v>
      </c>
      <c r="O2567" s="208"/>
      <c r="P2567" s="57" t="str">
        <f t="shared" si="509"/>
        <v>MAIN UNIT</v>
      </c>
      <c r="Q2567" s="208" t="s">
        <v>56</v>
      </c>
      <c r="R2567" s="208" t="s">
        <v>49</v>
      </c>
      <c r="S2567" s="208" t="s">
        <v>36</v>
      </c>
      <c r="T2567" s="208" t="s">
        <v>65</v>
      </c>
      <c r="U2567" s="208" t="s">
        <v>66</v>
      </c>
      <c r="V2567" s="208" t="s">
        <v>99</v>
      </c>
      <c r="W2567" s="208" t="s">
        <v>51</v>
      </c>
      <c r="X2567" s="34">
        <v>500000</v>
      </c>
      <c r="Y2567" s="215" t="str">
        <f t="shared" si="507"/>
        <v>1.13</v>
      </c>
      <c r="Z2567" s="26">
        <f t="shared" si="506"/>
        <v>500000</v>
      </c>
      <c r="AA2567" s="208">
        <v>1.105</v>
      </c>
      <c r="AB2567" s="35">
        <f t="shared" si="504"/>
        <v>488938.05309734517</v>
      </c>
      <c r="AC2567" s="27">
        <f t="shared" si="510"/>
        <v>96174.115044247796</v>
      </c>
      <c r="AD2567" s="212">
        <v>0.19670000000000001</v>
      </c>
      <c r="AE2567" s="211">
        <f t="shared" si="511"/>
        <v>1</v>
      </c>
      <c r="AF2567" s="211">
        <f>IF(AND(COUNTIFS($J$18:J2567,J2567)=1,AE2567=1),1,"")</f>
        <v>1</v>
      </c>
      <c r="AG2567" s="211">
        <f>IF(C2567="","",IF(AND(COUNTIFS($J$18:J2567,J2567)=1,C2567&lt;&gt;""),1,""))</f>
        <v>1</v>
      </c>
      <c r="AH2567" s="211">
        <f>IF(G2567="","",IF(AND(COUNTIFS($J$18:J2567,J2567)=1,G2567&lt;&gt;""),1,""))</f>
        <v>1</v>
      </c>
      <c r="AI2567" s="28">
        <f t="shared" si="512"/>
        <v>13640480.497522123</v>
      </c>
      <c r="AJ2567" s="28">
        <f t="shared" si="513"/>
        <v>1928605.8020906285</v>
      </c>
      <c r="AK2567" s="29">
        <f t="shared" si="514"/>
        <v>0.14138840654777313</v>
      </c>
      <c r="AL2567" s="210"/>
      <c r="AM2567" s="210"/>
      <c r="AN2567" s="210"/>
      <c r="AO2567" s="210"/>
      <c r="AP2567" s="45" t="str">
        <f t="shared" si="515"/>
        <v>20236</v>
      </c>
      <c r="AQ2567" s="45" t="str">
        <f t="shared" si="516"/>
        <v>20236RMB</v>
      </c>
    </row>
    <row r="2568" spans="1:43" s="15" customFormat="1">
      <c r="A2568" s="208" t="s">
        <v>42</v>
      </c>
      <c r="B2568" s="209">
        <v>2023</v>
      </c>
      <c r="C2568" s="209">
        <v>4</v>
      </c>
      <c r="D2568" s="57" t="str">
        <f t="shared" si="505"/>
        <v>Q1</v>
      </c>
      <c r="E2568" s="208" t="s">
        <v>42</v>
      </c>
      <c r="F2568" s="209">
        <v>2023</v>
      </c>
      <c r="G2568" s="209">
        <v>6</v>
      </c>
      <c r="H2568" s="213"/>
      <c r="I2568" s="57" t="str">
        <f t="shared" si="508"/>
        <v>Q1</v>
      </c>
      <c r="J2568" s="204" t="s">
        <v>2456</v>
      </c>
      <c r="K2568" s="213" t="s">
        <v>2457</v>
      </c>
      <c r="L2568" s="210" t="s">
        <v>55</v>
      </c>
      <c r="M2568" s="208" t="s">
        <v>47</v>
      </c>
      <c r="N2568" s="208">
        <v>1</v>
      </c>
      <c r="O2568" s="208"/>
      <c r="P2568" s="57" t="str">
        <f t="shared" si="509"/>
        <v>MAIN UNIT</v>
      </c>
      <c r="Q2568" s="208" t="s">
        <v>56</v>
      </c>
      <c r="R2568" s="208" t="s">
        <v>49</v>
      </c>
      <c r="S2568" s="208" t="s">
        <v>36</v>
      </c>
      <c r="T2568" s="208" t="s">
        <v>65</v>
      </c>
      <c r="U2568" s="208" t="s">
        <v>66</v>
      </c>
      <c r="V2568" s="208" t="s">
        <v>99</v>
      </c>
      <c r="W2568" s="208" t="s">
        <v>51</v>
      </c>
      <c r="X2568" s="34">
        <v>500000</v>
      </c>
      <c r="Y2568" s="215" t="str">
        <f t="shared" si="507"/>
        <v>1.13</v>
      </c>
      <c r="Z2568" s="26">
        <f t="shared" si="506"/>
        <v>500000</v>
      </c>
      <c r="AA2568" s="208">
        <v>1.105</v>
      </c>
      <c r="AB2568" s="35">
        <f t="shared" si="504"/>
        <v>488938.05309734517</v>
      </c>
      <c r="AC2568" s="27">
        <f t="shared" si="510"/>
        <v>96174.115044247796</v>
      </c>
      <c r="AD2568" s="212">
        <v>0.19670000000000001</v>
      </c>
      <c r="AE2568" s="211">
        <f t="shared" si="511"/>
        <v>1</v>
      </c>
      <c r="AF2568" s="211" t="str">
        <f>IF(AND(COUNTIFS($J$18:J2568,J2568)=1,AE2568=1),1,"")</f>
        <v/>
      </c>
      <c r="AG2568" s="211" t="str">
        <f>IF(C2568="","",IF(AND(COUNTIFS($J$18:J2568,J2568)=1,C2568&lt;&gt;""),1,""))</f>
        <v/>
      </c>
      <c r="AH2568" s="211" t="str">
        <f>IF(G2568="","",IF(AND(COUNTIFS($J$18:J2568,J2568)=1,G2568&lt;&gt;""),1,""))</f>
        <v/>
      </c>
      <c r="AI2568" s="28">
        <f t="shared" si="512"/>
        <v>13640480.497522123</v>
      </c>
      <c r="AJ2568" s="28">
        <f t="shared" si="513"/>
        <v>1928605.8020906285</v>
      </c>
      <c r="AK2568" s="29">
        <f t="shared" si="514"/>
        <v>0.14138840654777313</v>
      </c>
      <c r="AL2568" s="210"/>
      <c r="AM2568" s="210"/>
      <c r="AN2568" s="210"/>
      <c r="AO2568" s="210"/>
      <c r="AP2568" s="45" t="str">
        <f t="shared" si="515"/>
        <v>20236</v>
      </c>
      <c r="AQ2568" s="45" t="str">
        <f t="shared" si="516"/>
        <v>20236RMB</v>
      </c>
    </row>
    <row r="2569" spans="1:43" s="15" customFormat="1">
      <c r="A2569" s="208" t="s">
        <v>42</v>
      </c>
      <c r="B2569" s="209">
        <v>2023</v>
      </c>
      <c r="C2569" s="209">
        <v>4</v>
      </c>
      <c r="D2569" s="57" t="str">
        <f t="shared" si="505"/>
        <v>Q1</v>
      </c>
      <c r="E2569" s="208" t="s">
        <v>42</v>
      </c>
      <c r="F2569" s="209">
        <v>2023</v>
      </c>
      <c r="G2569" s="209">
        <v>6</v>
      </c>
      <c r="H2569" s="213"/>
      <c r="I2569" s="57" t="str">
        <f t="shared" si="508"/>
        <v>Q1</v>
      </c>
      <c r="J2569" s="204" t="s">
        <v>2458</v>
      </c>
      <c r="K2569" s="213" t="s">
        <v>2459</v>
      </c>
      <c r="L2569" s="210" t="s">
        <v>55</v>
      </c>
      <c r="M2569" s="208" t="s">
        <v>47</v>
      </c>
      <c r="N2569" s="208">
        <v>1</v>
      </c>
      <c r="O2569" s="208"/>
      <c r="P2569" s="57" t="str">
        <f t="shared" si="509"/>
        <v>MAIN UNIT</v>
      </c>
      <c r="Q2569" s="208" t="s">
        <v>958</v>
      </c>
      <c r="R2569" s="208" t="s">
        <v>49</v>
      </c>
      <c r="S2569" s="208" t="s">
        <v>37</v>
      </c>
      <c r="T2569" s="208" t="s">
        <v>88</v>
      </c>
      <c r="U2569" s="208" t="s">
        <v>58</v>
      </c>
      <c r="V2569" s="208" t="s">
        <v>156</v>
      </c>
      <c r="W2569" s="208" t="s">
        <v>51</v>
      </c>
      <c r="X2569" s="34">
        <v>520000</v>
      </c>
      <c r="Y2569" s="215" t="str">
        <f t="shared" si="507"/>
        <v>1.13</v>
      </c>
      <c r="Z2569" s="26">
        <f t="shared" si="506"/>
        <v>520000</v>
      </c>
      <c r="AA2569" s="208">
        <v>1.105</v>
      </c>
      <c r="AB2569" s="35">
        <f t="shared" si="504"/>
        <v>508495.57522123895</v>
      </c>
      <c r="AC2569" s="27">
        <f t="shared" si="510"/>
        <v>73986.106194690263</v>
      </c>
      <c r="AD2569" s="212">
        <v>0.14549999999999999</v>
      </c>
      <c r="AE2569" s="211">
        <f t="shared" si="511"/>
        <v>1</v>
      </c>
      <c r="AF2569" s="211">
        <f>IF(AND(COUNTIFS($J$18:J2569,J2569)=1,AE2569=1),1,"")</f>
        <v>1</v>
      </c>
      <c r="AG2569" s="211">
        <f>IF(C2569="","",IF(AND(COUNTIFS($J$18:J2569,J2569)=1,C2569&lt;&gt;""),1,""))</f>
        <v>1</v>
      </c>
      <c r="AH2569" s="211">
        <f>IF(G2569="","",IF(AND(COUNTIFS($J$18:J2569,J2569)=1,G2569&lt;&gt;""),1,""))</f>
        <v>1</v>
      </c>
      <c r="AI2569" s="28">
        <f t="shared" si="512"/>
        <v>13640480.497522123</v>
      </c>
      <c r="AJ2569" s="28">
        <f t="shared" si="513"/>
        <v>1928605.8020906285</v>
      </c>
      <c r="AK2569" s="29">
        <f t="shared" si="514"/>
        <v>0.14138840654777313</v>
      </c>
      <c r="AL2569" s="210"/>
      <c r="AM2569" s="210"/>
      <c r="AN2569" s="210"/>
      <c r="AO2569" s="210"/>
      <c r="AP2569" s="45" t="str">
        <f t="shared" si="515"/>
        <v>20236</v>
      </c>
      <c r="AQ2569" s="45" t="str">
        <f t="shared" si="516"/>
        <v>20236RMB</v>
      </c>
    </row>
    <row r="2570" spans="1:43" s="15" customFormat="1">
      <c r="A2570" s="208" t="s">
        <v>42</v>
      </c>
      <c r="B2570" s="209">
        <v>2023</v>
      </c>
      <c r="C2570" s="209">
        <v>4</v>
      </c>
      <c r="D2570" s="57" t="str">
        <f t="shared" si="505"/>
        <v>Q1</v>
      </c>
      <c r="E2570" s="208" t="s">
        <v>42</v>
      </c>
      <c r="F2570" s="209">
        <v>2023</v>
      </c>
      <c r="G2570" s="209">
        <v>6</v>
      </c>
      <c r="H2570" s="213"/>
      <c r="I2570" s="57" t="str">
        <f t="shared" si="508"/>
        <v>Q1</v>
      </c>
      <c r="J2570" s="204" t="s">
        <v>2458</v>
      </c>
      <c r="K2570" s="213" t="s">
        <v>2459</v>
      </c>
      <c r="L2570" s="210" t="s">
        <v>55</v>
      </c>
      <c r="M2570" s="208" t="s">
        <v>47</v>
      </c>
      <c r="N2570" s="208">
        <v>1</v>
      </c>
      <c r="O2570" s="208"/>
      <c r="P2570" s="57" t="str">
        <f t="shared" si="509"/>
        <v>MAIN UNIT</v>
      </c>
      <c r="Q2570" s="208" t="s">
        <v>958</v>
      </c>
      <c r="R2570" s="208" t="s">
        <v>49</v>
      </c>
      <c r="S2570" s="208" t="s">
        <v>37</v>
      </c>
      <c r="T2570" s="208" t="s">
        <v>88</v>
      </c>
      <c r="U2570" s="208" t="s">
        <v>58</v>
      </c>
      <c r="V2570" s="208" t="s">
        <v>156</v>
      </c>
      <c r="W2570" s="208" t="s">
        <v>51</v>
      </c>
      <c r="X2570" s="34">
        <v>520000</v>
      </c>
      <c r="Y2570" s="215" t="str">
        <f t="shared" si="507"/>
        <v>1.13</v>
      </c>
      <c r="Z2570" s="26">
        <f t="shared" si="506"/>
        <v>520000</v>
      </c>
      <c r="AA2570" s="208">
        <v>1.105</v>
      </c>
      <c r="AB2570" s="35">
        <f t="shared" ref="AB2570:AB2633" si="517">IF(AND(R2570&lt;&gt;"C66",R2570&lt;&gt;""),Z2570/Y2570*AA2570,"")</f>
        <v>508495.57522123895</v>
      </c>
      <c r="AC2570" s="27">
        <f t="shared" si="510"/>
        <v>73986.106194690263</v>
      </c>
      <c r="AD2570" s="212">
        <v>0.14549999999999999</v>
      </c>
      <c r="AE2570" s="211">
        <f t="shared" si="511"/>
        <v>1</v>
      </c>
      <c r="AF2570" s="211" t="str">
        <f>IF(AND(COUNTIFS($J$18:J2570,J2570)=1,AE2570=1),1,"")</f>
        <v/>
      </c>
      <c r="AG2570" s="211" t="str">
        <f>IF(C2570="","",IF(AND(COUNTIFS($J$18:J2570,J2570)=1,C2570&lt;&gt;""),1,""))</f>
        <v/>
      </c>
      <c r="AH2570" s="211" t="str">
        <f>IF(G2570="","",IF(AND(COUNTIFS($J$18:J2570,J2570)=1,G2570&lt;&gt;""),1,""))</f>
        <v/>
      </c>
      <c r="AI2570" s="28">
        <f t="shared" si="512"/>
        <v>13640480.497522123</v>
      </c>
      <c r="AJ2570" s="28">
        <f t="shared" si="513"/>
        <v>1928605.8020906285</v>
      </c>
      <c r="AK2570" s="29">
        <f t="shared" si="514"/>
        <v>0.14138840654777313</v>
      </c>
      <c r="AL2570" s="210"/>
      <c r="AM2570" s="210"/>
      <c r="AN2570" s="210"/>
      <c r="AO2570" s="210"/>
      <c r="AP2570" s="45" t="str">
        <f t="shared" si="515"/>
        <v>20236</v>
      </c>
      <c r="AQ2570" s="45" t="str">
        <f t="shared" si="516"/>
        <v>20236RMB</v>
      </c>
    </row>
    <row r="2571" spans="1:43" s="15" customFormat="1">
      <c r="A2571" s="208" t="s">
        <v>42</v>
      </c>
      <c r="B2571" s="209">
        <v>2023</v>
      </c>
      <c r="C2571" s="209">
        <v>5</v>
      </c>
      <c r="D2571" s="57" t="str">
        <f t="shared" si="505"/>
        <v>Q1</v>
      </c>
      <c r="E2571" s="208" t="s">
        <v>42</v>
      </c>
      <c r="F2571" s="209">
        <v>2023</v>
      </c>
      <c r="G2571" s="209">
        <v>6</v>
      </c>
      <c r="H2571" s="213"/>
      <c r="I2571" s="57" t="str">
        <f t="shared" si="508"/>
        <v>Q1</v>
      </c>
      <c r="J2571" s="204" t="s">
        <v>2460</v>
      </c>
      <c r="K2571" s="213" t="s">
        <v>2461</v>
      </c>
      <c r="L2571" s="210" t="s">
        <v>55</v>
      </c>
      <c r="M2571" s="208" t="s">
        <v>47</v>
      </c>
      <c r="N2571" s="208">
        <v>1</v>
      </c>
      <c r="O2571" s="208"/>
      <c r="P2571" s="57" t="str">
        <f t="shared" si="509"/>
        <v>MAIN UNIT</v>
      </c>
      <c r="Q2571" s="208" t="s">
        <v>56</v>
      </c>
      <c r="R2571" s="208" t="s">
        <v>49</v>
      </c>
      <c r="S2571" s="208" t="s">
        <v>36</v>
      </c>
      <c r="T2571" s="208" t="s">
        <v>65</v>
      </c>
      <c r="U2571" s="208" t="s">
        <v>66</v>
      </c>
      <c r="V2571" s="208" t="s">
        <v>1343</v>
      </c>
      <c r="W2571" s="208" t="s">
        <v>51</v>
      </c>
      <c r="X2571" s="34">
        <v>460000</v>
      </c>
      <c r="Y2571" s="215" t="str">
        <f t="shared" si="507"/>
        <v>1.13</v>
      </c>
      <c r="Z2571" s="26">
        <f t="shared" si="506"/>
        <v>460000</v>
      </c>
      <c r="AA2571" s="208">
        <v>1.105</v>
      </c>
      <c r="AB2571" s="35">
        <f t="shared" si="517"/>
        <v>449823.00884955755</v>
      </c>
      <c r="AC2571" s="27">
        <f t="shared" si="510"/>
        <v>47141.451327433635</v>
      </c>
      <c r="AD2571" s="212">
        <v>0.1048</v>
      </c>
      <c r="AE2571" s="211">
        <f t="shared" si="511"/>
        <v>1</v>
      </c>
      <c r="AF2571" s="211">
        <f>IF(AND(COUNTIFS($J$18:J2571,J2571)=1,AE2571=1),1,"")</f>
        <v>1</v>
      </c>
      <c r="AG2571" s="211">
        <f>IF(C2571="","",IF(AND(COUNTIFS($J$18:J2571,J2571)=1,C2571&lt;&gt;""),1,""))</f>
        <v>1</v>
      </c>
      <c r="AH2571" s="211">
        <f>IF(G2571="","",IF(AND(COUNTIFS($J$18:J2571,J2571)=1,G2571&lt;&gt;""),1,""))</f>
        <v>1</v>
      </c>
      <c r="AI2571" s="28">
        <f t="shared" si="512"/>
        <v>13640480.497522123</v>
      </c>
      <c r="AJ2571" s="28">
        <f t="shared" si="513"/>
        <v>1928605.8020906285</v>
      </c>
      <c r="AK2571" s="29">
        <f t="shared" si="514"/>
        <v>0.14138840654777313</v>
      </c>
      <c r="AL2571" s="210"/>
      <c r="AM2571" s="210"/>
      <c r="AN2571" s="210"/>
      <c r="AO2571" s="210"/>
      <c r="AP2571" s="45" t="str">
        <f t="shared" si="515"/>
        <v>20236</v>
      </c>
      <c r="AQ2571" s="45" t="str">
        <f t="shared" si="516"/>
        <v>20236RMB</v>
      </c>
    </row>
    <row r="2572" spans="1:43" s="15" customFormat="1">
      <c r="A2572" s="208" t="s">
        <v>42</v>
      </c>
      <c r="B2572" s="209">
        <v>2023</v>
      </c>
      <c r="C2572" s="209">
        <v>7</v>
      </c>
      <c r="D2572" s="57" t="str">
        <f t="shared" si="505"/>
        <v>Q2</v>
      </c>
      <c r="E2572" s="208" t="s">
        <v>42</v>
      </c>
      <c r="F2572" s="209">
        <v>2023</v>
      </c>
      <c r="G2572" s="209">
        <v>11</v>
      </c>
      <c r="H2572" s="213"/>
      <c r="I2572" s="57" t="str">
        <f t="shared" si="508"/>
        <v>Q3</v>
      </c>
      <c r="J2572" s="204" t="s">
        <v>2462</v>
      </c>
      <c r="K2572" s="213" t="s">
        <v>2463</v>
      </c>
      <c r="L2572" s="210" t="s">
        <v>79</v>
      </c>
      <c r="M2572" s="208" t="s">
        <v>47</v>
      </c>
      <c r="N2572" s="208">
        <v>1</v>
      </c>
      <c r="O2572" s="208"/>
      <c r="P2572" s="57" t="str">
        <f t="shared" si="509"/>
        <v>MAIN UNIT</v>
      </c>
      <c r="Q2572" s="208" t="s">
        <v>56</v>
      </c>
      <c r="R2572" s="208" t="s">
        <v>49</v>
      </c>
      <c r="S2572" s="208" t="s">
        <v>36</v>
      </c>
      <c r="T2572" s="208" t="s">
        <v>65</v>
      </c>
      <c r="U2572" s="208" t="s">
        <v>66</v>
      </c>
      <c r="V2572" s="208" t="s">
        <v>99</v>
      </c>
      <c r="W2572" s="208" t="s">
        <v>51</v>
      </c>
      <c r="X2572" s="34">
        <v>800000</v>
      </c>
      <c r="Y2572" s="215" t="str">
        <f t="shared" si="507"/>
        <v>1.13</v>
      </c>
      <c r="Z2572" s="26">
        <f t="shared" si="506"/>
        <v>800000</v>
      </c>
      <c r="AA2572" s="208">
        <v>1.07</v>
      </c>
      <c r="AB2572" s="35">
        <f t="shared" si="517"/>
        <v>757522.12389380543</v>
      </c>
      <c r="AC2572" s="27">
        <f t="shared" si="510"/>
        <v>125521.41592920355</v>
      </c>
      <c r="AD2572" s="212">
        <v>0.16569999999999999</v>
      </c>
      <c r="AE2572" s="211">
        <f t="shared" si="511"/>
        <v>1</v>
      </c>
      <c r="AF2572" s="211">
        <f>IF(AND(COUNTIFS($J$18:J2572,J2572)=1,AE2572=1),1,"")</f>
        <v>1</v>
      </c>
      <c r="AG2572" s="211">
        <f>IF(C2572="","",IF(AND(COUNTIFS($J$18:J2572,J2572)=1,C2572&lt;&gt;""),1,""))</f>
        <v>1</v>
      </c>
      <c r="AH2572" s="211">
        <f>IF(G2572="","",IF(AND(COUNTIFS($J$18:J2572,J2572)=1,G2572&lt;&gt;""),1,""))</f>
        <v>1</v>
      </c>
      <c r="AI2572" s="28">
        <f t="shared" si="512"/>
        <v>11730565.00042478</v>
      </c>
      <c r="AJ2572" s="28">
        <f t="shared" si="513"/>
        <v>1971465.2465810829</v>
      </c>
      <c r="AK2572" s="29">
        <f t="shared" si="514"/>
        <v>0.16806225842571892</v>
      </c>
      <c r="AL2572" s="210"/>
      <c r="AM2572" s="210"/>
      <c r="AN2572" s="210"/>
      <c r="AO2572" s="210"/>
      <c r="AP2572" s="45" t="str">
        <f t="shared" si="515"/>
        <v>202311</v>
      </c>
      <c r="AQ2572" s="45" t="str">
        <f t="shared" si="516"/>
        <v>202311RMB</v>
      </c>
    </row>
    <row r="2573" spans="1:43" s="15" customFormat="1">
      <c r="A2573" s="208" t="s">
        <v>41</v>
      </c>
      <c r="B2573" s="209">
        <v>2023</v>
      </c>
      <c r="C2573" s="209">
        <v>3</v>
      </c>
      <c r="D2573" s="57" t="str">
        <f t="shared" si="505"/>
        <v>Q4</v>
      </c>
      <c r="E2573" s="208" t="s">
        <v>42</v>
      </c>
      <c r="F2573" s="209">
        <v>2023</v>
      </c>
      <c r="G2573" s="209">
        <v>7</v>
      </c>
      <c r="H2573" s="213"/>
      <c r="I2573" s="57" t="str">
        <f t="shared" si="508"/>
        <v>Q2</v>
      </c>
      <c r="J2573" s="204" t="s">
        <v>2371</v>
      </c>
      <c r="K2573" s="213" t="s">
        <v>2372</v>
      </c>
      <c r="L2573" s="210" t="s">
        <v>79</v>
      </c>
      <c r="M2573" s="208" t="s">
        <v>47</v>
      </c>
      <c r="N2573" s="208">
        <v>1</v>
      </c>
      <c r="O2573" s="208"/>
      <c r="P2573" s="57" t="str">
        <f t="shared" si="509"/>
        <v>MAIN UNIT</v>
      </c>
      <c r="Q2573" s="208" t="s">
        <v>56</v>
      </c>
      <c r="R2573" s="208" t="s">
        <v>49</v>
      </c>
      <c r="S2573" s="208" t="s">
        <v>36</v>
      </c>
      <c r="T2573" s="208" t="s">
        <v>65</v>
      </c>
      <c r="U2573" s="208" t="s">
        <v>66</v>
      </c>
      <c r="V2573" s="208" t="s">
        <v>99</v>
      </c>
      <c r="W2573" s="208" t="s">
        <v>51</v>
      </c>
      <c r="X2573" s="34">
        <v>900000</v>
      </c>
      <c r="Y2573" s="215" t="str">
        <f t="shared" si="507"/>
        <v>1.13</v>
      </c>
      <c r="Z2573" s="26">
        <f t="shared" si="506"/>
        <v>900000</v>
      </c>
      <c r="AA2573" s="208">
        <v>1.081</v>
      </c>
      <c r="AB2573" s="35">
        <f t="shared" si="517"/>
        <v>860973.45132743369</v>
      </c>
      <c r="AC2573" s="27">
        <f t="shared" si="510"/>
        <v>146451.58407079647</v>
      </c>
      <c r="AD2573" s="212">
        <v>0.1701</v>
      </c>
      <c r="AE2573" s="211">
        <f t="shared" si="511"/>
        <v>1</v>
      </c>
      <c r="AF2573" s="211" t="str">
        <f>IF(AND(COUNTIFS($J$18:J2573,J2573)=1,AE2573=1),1,"")</f>
        <v/>
      </c>
      <c r="AG2573" s="211" t="str">
        <f>IF(C2573="","",IF(AND(COUNTIFS($J$18:J2573,J2573)=1,C2573&lt;&gt;""),1,""))</f>
        <v/>
      </c>
      <c r="AH2573" s="211" t="str">
        <f>IF(G2573="","",IF(AND(COUNTIFS($J$18:J2573,J2573)=1,G2573&lt;&gt;""),1,""))</f>
        <v/>
      </c>
      <c r="AI2573" s="28">
        <f t="shared" si="512"/>
        <v>15951056.41591504</v>
      </c>
      <c r="AJ2573" s="28">
        <f t="shared" si="513"/>
        <v>1966354.6022462985</v>
      </c>
      <c r="AK2573" s="29">
        <f t="shared" si="514"/>
        <v>0.12327425538313461</v>
      </c>
      <c r="AL2573" s="210"/>
      <c r="AM2573" s="210"/>
      <c r="AN2573" s="210"/>
      <c r="AO2573" s="210"/>
      <c r="AP2573" s="45" t="str">
        <f t="shared" si="515"/>
        <v>20237</v>
      </c>
      <c r="AQ2573" s="45" t="str">
        <f t="shared" si="516"/>
        <v>20237RMB</v>
      </c>
    </row>
    <row r="2574" spans="1:43" s="15" customFormat="1">
      <c r="A2574" s="208" t="s">
        <v>41</v>
      </c>
      <c r="B2574" s="209">
        <v>2023</v>
      </c>
      <c r="C2574" s="209">
        <v>3</v>
      </c>
      <c r="D2574" s="57" t="str">
        <f t="shared" si="505"/>
        <v>Q4</v>
      </c>
      <c r="E2574" s="208" t="s">
        <v>42</v>
      </c>
      <c r="F2574" s="209">
        <v>2023</v>
      </c>
      <c r="G2574" s="209">
        <v>7</v>
      </c>
      <c r="H2574" s="213"/>
      <c r="I2574" s="57" t="str">
        <f t="shared" si="508"/>
        <v>Q2</v>
      </c>
      <c r="J2574" s="204" t="s">
        <v>2371</v>
      </c>
      <c r="K2574" s="213" t="s">
        <v>2372</v>
      </c>
      <c r="L2574" s="210" t="s">
        <v>55</v>
      </c>
      <c r="M2574" s="208" t="s">
        <v>47</v>
      </c>
      <c r="N2574" s="208">
        <v>1</v>
      </c>
      <c r="O2574" s="208"/>
      <c r="P2574" s="57" t="str">
        <f t="shared" si="509"/>
        <v>MAIN UNIT</v>
      </c>
      <c r="Q2574" s="208" t="s">
        <v>56</v>
      </c>
      <c r="R2574" s="208" t="s">
        <v>49</v>
      </c>
      <c r="S2574" s="208" t="s">
        <v>36</v>
      </c>
      <c r="T2574" s="208" t="s">
        <v>65</v>
      </c>
      <c r="U2574" s="208" t="s">
        <v>66</v>
      </c>
      <c r="V2574" s="208" t="s">
        <v>99</v>
      </c>
      <c r="W2574" s="208" t="s">
        <v>51</v>
      </c>
      <c r="X2574" s="34">
        <v>690000</v>
      </c>
      <c r="Y2574" s="215" t="str">
        <f t="shared" si="507"/>
        <v>1.13</v>
      </c>
      <c r="Z2574" s="26">
        <f t="shared" si="506"/>
        <v>690000</v>
      </c>
      <c r="AA2574" s="208">
        <v>1.081</v>
      </c>
      <c r="AB2574" s="35">
        <f t="shared" si="517"/>
        <v>660079.64601769927</v>
      </c>
      <c r="AC2574" s="27">
        <f t="shared" si="510"/>
        <v>112279.54778761065</v>
      </c>
      <c r="AD2574" s="212">
        <v>0.1701</v>
      </c>
      <c r="AE2574" s="211">
        <f t="shared" si="511"/>
        <v>1</v>
      </c>
      <c r="AF2574" s="211" t="str">
        <f>IF(AND(COUNTIFS($J$18:J2574,J2574)=1,AE2574=1),1,"")</f>
        <v/>
      </c>
      <c r="AG2574" s="211" t="str">
        <f>IF(C2574="","",IF(AND(COUNTIFS($J$18:J2574,J2574)=1,C2574&lt;&gt;""),1,""))</f>
        <v/>
      </c>
      <c r="AH2574" s="211" t="str">
        <f>IF(G2574="","",IF(AND(COUNTIFS($J$18:J2574,J2574)=1,G2574&lt;&gt;""),1,""))</f>
        <v/>
      </c>
      <c r="AI2574" s="28">
        <f t="shared" si="512"/>
        <v>15951056.41591504</v>
      </c>
      <c r="AJ2574" s="28">
        <f t="shared" si="513"/>
        <v>1966354.6022462985</v>
      </c>
      <c r="AK2574" s="29">
        <f t="shared" si="514"/>
        <v>0.12327425538313461</v>
      </c>
      <c r="AL2574" s="210"/>
      <c r="AM2574" s="210"/>
      <c r="AN2574" s="210"/>
      <c r="AO2574" s="210"/>
      <c r="AP2574" s="45" t="str">
        <f t="shared" si="515"/>
        <v>20237</v>
      </c>
      <c r="AQ2574" s="45" t="str">
        <f t="shared" si="516"/>
        <v>20237RMB</v>
      </c>
    </row>
    <row r="2575" spans="1:43" s="15" customFormat="1">
      <c r="A2575" s="208" t="s">
        <v>42</v>
      </c>
      <c r="B2575" s="209">
        <v>2023</v>
      </c>
      <c r="C2575" s="209">
        <v>4</v>
      </c>
      <c r="D2575" s="57" t="str">
        <f t="shared" si="505"/>
        <v>Q1</v>
      </c>
      <c r="E2575" s="208" t="s">
        <v>42</v>
      </c>
      <c r="F2575" s="209">
        <v>2023</v>
      </c>
      <c r="G2575" s="209">
        <v>7</v>
      </c>
      <c r="H2575" s="213"/>
      <c r="I2575" s="57" t="str">
        <f t="shared" si="508"/>
        <v>Q2</v>
      </c>
      <c r="J2575" s="204" t="s">
        <v>2464</v>
      </c>
      <c r="K2575" s="213" t="s">
        <v>2465</v>
      </c>
      <c r="L2575" s="210" t="s">
        <v>79</v>
      </c>
      <c r="M2575" s="208" t="s">
        <v>47</v>
      </c>
      <c r="N2575" s="208">
        <v>1</v>
      </c>
      <c r="O2575" s="208"/>
      <c r="P2575" s="57" t="str">
        <f t="shared" si="509"/>
        <v>MAIN UNIT</v>
      </c>
      <c r="Q2575" s="208" t="s">
        <v>48</v>
      </c>
      <c r="R2575" s="208" t="s">
        <v>49</v>
      </c>
      <c r="S2575" s="208" t="s">
        <v>37</v>
      </c>
      <c r="T2575" s="208" t="s">
        <v>2310</v>
      </c>
      <c r="U2575" s="208" t="s">
        <v>58</v>
      </c>
      <c r="V2575" s="208" t="s">
        <v>2059</v>
      </c>
      <c r="W2575" s="208" t="s">
        <v>96</v>
      </c>
      <c r="X2575" s="34">
        <v>11538686</v>
      </c>
      <c r="Y2575" s="215" t="str">
        <f t="shared" si="507"/>
        <v>1</v>
      </c>
      <c r="Z2575" s="26">
        <f t="shared" si="506"/>
        <v>11538686</v>
      </c>
      <c r="AA2575" s="208">
        <v>5.5199999999999999E-2</v>
      </c>
      <c r="AB2575" s="35">
        <f t="shared" si="517"/>
        <v>636935.46719999996</v>
      </c>
      <c r="AC2575" s="27">
        <f t="shared" si="510"/>
        <v>67005.611149439996</v>
      </c>
      <c r="AD2575" s="212">
        <v>0.1052</v>
      </c>
      <c r="AE2575" s="211">
        <f t="shared" si="511"/>
        <v>0</v>
      </c>
      <c r="AF2575" s="211" t="str">
        <f>IF(AND(COUNTIFS($J$18:J2575,J2575)=1,AE2575=1),1,"")</f>
        <v/>
      </c>
      <c r="AG2575" s="211">
        <f>IF(C2575="","",IF(AND(COUNTIFS($J$18:J2575,J2575)=1,C2575&lt;&gt;""),1,""))</f>
        <v>1</v>
      </c>
      <c r="AH2575" s="211">
        <f>IF(G2575="","",IF(AND(COUNTIFS($J$18:J2575,J2575)=1,G2575&lt;&gt;""),1,""))</f>
        <v>1</v>
      </c>
      <c r="AI2575" s="28">
        <f t="shared" si="512"/>
        <v>15951056.41591504</v>
      </c>
      <c r="AJ2575" s="28">
        <f t="shared" si="513"/>
        <v>1966354.6022462985</v>
      </c>
      <c r="AK2575" s="29">
        <f t="shared" si="514"/>
        <v>0.12327425538313461</v>
      </c>
      <c r="AL2575" s="210"/>
      <c r="AM2575" s="210"/>
      <c r="AN2575" s="210"/>
      <c r="AO2575" s="210"/>
      <c r="AP2575" s="45" t="str">
        <f t="shared" si="515"/>
        <v>20237</v>
      </c>
      <c r="AQ2575" s="45" t="str">
        <f t="shared" si="516"/>
        <v>20237JPY</v>
      </c>
    </row>
    <row r="2576" spans="1:43" s="15" customFormat="1">
      <c r="A2576" s="208" t="s">
        <v>42</v>
      </c>
      <c r="B2576" s="209">
        <v>2023</v>
      </c>
      <c r="C2576" s="209">
        <v>4</v>
      </c>
      <c r="D2576" s="57" t="str">
        <f t="shared" si="505"/>
        <v>Q1</v>
      </c>
      <c r="E2576" s="208" t="s">
        <v>42</v>
      </c>
      <c r="F2576" s="209">
        <v>2023</v>
      </c>
      <c r="G2576" s="209">
        <v>7</v>
      </c>
      <c r="H2576" s="213"/>
      <c r="I2576" s="57" t="str">
        <f t="shared" si="508"/>
        <v>Q2</v>
      </c>
      <c r="J2576" s="204" t="s">
        <v>2464</v>
      </c>
      <c r="K2576" s="213" t="s">
        <v>2465</v>
      </c>
      <c r="L2576" s="210" t="s">
        <v>79</v>
      </c>
      <c r="M2576" s="208" t="s">
        <v>47</v>
      </c>
      <c r="N2576" s="208">
        <v>1</v>
      </c>
      <c r="O2576" s="208"/>
      <c r="P2576" s="57" t="str">
        <f t="shared" si="509"/>
        <v>MAIN UNIT</v>
      </c>
      <c r="Q2576" s="208" t="s">
        <v>48</v>
      </c>
      <c r="R2576" s="208" t="s">
        <v>49</v>
      </c>
      <c r="S2576" s="208" t="s">
        <v>37</v>
      </c>
      <c r="T2576" s="208" t="s">
        <v>2310</v>
      </c>
      <c r="U2576" s="208" t="s">
        <v>58</v>
      </c>
      <c r="V2576" s="208" t="s">
        <v>2059</v>
      </c>
      <c r="W2576" s="208" t="s">
        <v>96</v>
      </c>
      <c r="X2576" s="34">
        <v>11538686</v>
      </c>
      <c r="Y2576" s="215" t="str">
        <f t="shared" si="507"/>
        <v>1</v>
      </c>
      <c r="Z2576" s="26">
        <f t="shared" si="506"/>
        <v>11538686</v>
      </c>
      <c r="AA2576" s="208">
        <v>5.5199999999999999E-2</v>
      </c>
      <c r="AB2576" s="35">
        <f t="shared" si="517"/>
        <v>636935.46719999996</v>
      </c>
      <c r="AC2576" s="27">
        <f t="shared" si="510"/>
        <v>67005.611149439996</v>
      </c>
      <c r="AD2576" s="212">
        <v>0.1052</v>
      </c>
      <c r="AE2576" s="211">
        <f t="shared" si="511"/>
        <v>0</v>
      </c>
      <c r="AF2576" s="211" t="str">
        <f>IF(AND(COUNTIFS($J$18:J2576,J2576)=1,AE2576=1),1,"")</f>
        <v/>
      </c>
      <c r="AG2576" s="211" t="str">
        <f>IF(C2576="","",IF(AND(COUNTIFS($J$18:J2576,J2576)=1,C2576&lt;&gt;""),1,""))</f>
        <v/>
      </c>
      <c r="AH2576" s="211" t="str">
        <f>IF(G2576="","",IF(AND(COUNTIFS($J$18:J2576,J2576)=1,G2576&lt;&gt;""),1,""))</f>
        <v/>
      </c>
      <c r="AI2576" s="28">
        <f t="shared" si="512"/>
        <v>15951056.41591504</v>
      </c>
      <c r="AJ2576" s="28">
        <f t="shared" si="513"/>
        <v>1966354.6022462985</v>
      </c>
      <c r="AK2576" s="29">
        <f t="shared" si="514"/>
        <v>0.12327425538313461</v>
      </c>
      <c r="AL2576" s="210"/>
      <c r="AM2576" s="210"/>
      <c r="AN2576" s="210"/>
      <c r="AO2576" s="210"/>
      <c r="AP2576" s="45" t="str">
        <f t="shared" si="515"/>
        <v>20237</v>
      </c>
      <c r="AQ2576" s="45" t="str">
        <f t="shared" si="516"/>
        <v>20237JPY</v>
      </c>
    </row>
    <row r="2577" spans="1:43" s="15" customFormat="1">
      <c r="A2577" s="208" t="s">
        <v>42</v>
      </c>
      <c r="B2577" s="209">
        <v>2023</v>
      </c>
      <c r="C2577" s="209">
        <v>4</v>
      </c>
      <c r="D2577" s="57" t="str">
        <f t="shared" si="505"/>
        <v>Q1</v>
      </c>
      <c r="E2577" s="208" t="s">
        <v>42</v>
      </c>
      <c r="F2577" s="209">
        <v>2023</v>
      </c>
      <c r="G2577" s="209">
        <v>7</v>
      </c>
      <c r="H2577" s="213"/>
      <c r="I2577" s="57" t="str">
        <f t="shared" si="508"/>
        <v>Q2</v>
      </c>
      <c r="J2577" s="204" t="s">
        <v>2464</v>
      </c>
      <c r="K2577" s="213" t="s">
        <v>2465</v>
      </c>
      <c r="L2577" s="210" t="s">
        <v>79</v>
      </c>
      <c r="M2577" s="208" t="s">
        <v>47</v>
      </c>
      <c r="N2577" s="208">
        <v>1</v>
      </c>
      <c r="O2577" s="208"/>
      <c r="P2577" s="57" t="str">
        <f t="shared" si="509"/>
        <v>MAIN UNIT</v>
      </c>
      <c r="Q2577" s="208" t="s">
        <v>48</v>
      </c>
      <c r="R2577" s="208" t="s">
        <v>49</v>
      </c>
      <c r="S2577" s="208" t="s">
        <v>37</v>
      </c>
      <c r="T2577" s="208" t="s">
        <v>2310</v>
      </c>
      <c r="U2577" s="208" t="s">
        <v>58</v>
      </c>
      <c r="V2577" s="208" t="s">
        <v>2059</v>
      </c>
      <c r="W2577" s="208" t="s">
        <v>96</v>
      </c>
      <c r="X2577" s="34">
        <v>11538686</v>
      </c>
      <c r="Y2577" s="215" t="str">
        <f t="shared" si="507"/>
        <v>1</v>
      </c>
      <c r="Z2577" s="26">
        <f t="shared" si="506"/>
        <v>11538686</v>
      </c>
      <c r="AA2577" s="208">
        <v>5.5199999999999999E-2</v>
      </c>
      <c r="AB2577" s="35">
        <f t="shared" si="517"/>
        <v>636935.46719999996</v>
      </c>
      <c r="AC2577" s="27">
        <f t="shared" si="510"/>
        <v>67005.611149439996</v>
      </c>
      <c r="AD2577" s="212">
        <v>0.1052</v>
      </c>
      <c r="AE2577" s="211">
        <f t="shared" si="511"/>
        <v>0</v>
      </c>
      <c r="AF2577" s="211" t="str">
        <f>IF(AND(COUNTIFS($J$18:J2577,J2577)=1,AE2577=1),1,"")</f>
        <v/>
      </c>
      <c r="AG2577" s="211" t="str">
        <f>IF(C2577="","",IF(AND(COUNTIFS($J$18:J2577,J2577)=1,C2577&lt;&gt;""),1,""))</f>
        <v/>
      </c>
      <c r="AH2577" s="211" t="str">
        <f>IF(G2577="","",IF(AND(COUNTIFS($J$18:J2577,J2577)=1,G2577&lt;&gt;""),1,""))</f>
        <v/>
      </c>
      <c r="AI2577" s="28">
        <f t="shared" si="512"/>
        <v>15951056.41591504</v>
      </c>
      <c r="AJ2577" s="28">
        <f t="shared" si="513"/>
        <v>1966354.6022462985</v>
      </c>
      <c r="AK2577" s="29">
        <f t="shared" si="514"/>
        <v>0.12327425538313461</v>
      </c>
      <c r="AL2577" s="210"/>
      <c r="AM2577" s="210"/>
      <c r="AN2577" s="210"/>
      <c r="AO2577" s="210"/>
      <c r="AP2577" s="45" t="str">
        <f t="shared" si="515"/>
        <v>20237</v>
      </c>
      <c r="AQ2577" s="45" t="str">
        <f t="shared" si="516"/>
        <v>20237JPY</v>
      </c>
    </row>
    <row r="2578" spans="1:43" s="15" customFormat="1">
      <c r="A2578" s="208" t="s">
        <v>42</v>
      </c>
      <c r="B2578" s="209">
        <v>2023</v>
      </c>
      <c r="C2578" s="209">
        <v>4</v>
      </c>
      <c r="D2578" s="57" t="str">
        <f t="shared" si="505"/>
        <v>Q1</v>
      </c>
      <c r="E2578" s="208" t="s">
        <v>42</v>
      </c>
      <c r="F2578" s="209">
        <v>2023</v>
      </c>
      <c r="G2578" s="209">
        <v>7</v>
      </c>
      <c r="H2578" s="213"/>
      <c r="I2578" s="57" t="str">
        <f t="shared" si="508"/>
        <v>Q2</v>
      </c>
      <c r="J2578" s="204" t="s">
        <v>2464</v>
      </c>
      <c r="K2578" s="213" t="s">
        <v>2465</v>
      </c>
      <c r="L2578" s="210" t="s">
        <v>79</v>
      </c>
      <c r="M2578" s="208" t="s">
        <v>47</v>
      </c>
      <c r="N2578" s="208">
        <v>1</v>
      </c>
      <c r="O2578" s="208"/>
      <c r="P2578" s="57" t="str">
        <f t="shared" si="509"/>
        <v>MAIN UNIT</v>
      </c>
      <c r="Q2578" s="208" t="s">
        <v>48</v>
      </c>
      <c r="R2578" s="208" t="s">
        <v>49</v>
      </c>
      <c r="S2578" s="208" t="s">
        <v>37</v>
      </c>
      <c r="T2578" s="208" t="s">
        <v>2310</v>
      </c>
      <c r="U2578" s="208" t="s">
        <v>58</v>
      </c>
      <c r="V2578" s="208" t="s">
        <v>2059</v>
      </c>
      <c r="W2578" s="208" t="s">
        <v>96</v>
      </c>
      <c r="X2578" s="34">
        <v>11538686</v>
      </c>
      <c r="Y2578" s="215" t="str">
        <f t="shared" si="507"/>
        <v>1</v>
      </c>
      <c r="Z2578" s="26">
        <f t="shared" si="506"/>
        <v>11538686</v>
      </c>
      <c r="AA2578" s="208">
        <v>5.5199999999999999E-2</v>
      </c>
      <c r="AB2578" s="35">
        <f t="shared" si="517"/>
        <v>636935.46719999996</v>
      </c>
      <c r="AC2578" s="27">
        <f t="shared" si="510"/>
        <v>67005.611149439996</v>
      </c>
      <c r="AD2578" s="212">
        <v>0.1052</v>
      </c>
      <c r="AE2578" s="211">
        <f t="shared" si="511"/>
        <v>0</v>
      </c>
      <c r="AF2578" s="211" t="str">
        <f>IF(AND(COUNTIFS($J$18:J2578,J2578)=1,AE2578=1),1,"")</f>
        <v/>
      </c>
      <c r="AG2578" s="211" t="str">
        <f>IF(C2578="","",IF(AND(COUNTIFS($J$18:J2578,J2578)=1,C2578&lt;&gt;""),1,""))</f>
        <v/>
      </c>
      <c r="AH2578" s="211" t="str">
        <f>IF(G2578="","",IF(AND(COUNTIFS($J$18:J2578,J2578)=1,G2578&lt;&gt;""),1,""))</f>
        <v/>
      </c>
      <c r="AI2578" s="28">
        <f t="shared" si="512"/>
        <v>15951056.41591504</v>
      </c>
      <c r="AJ2578" s="28">
        <f t="shared" si="513"/>
        <v>1966354.6022462985</v>
      </c>
      <c r="AK2578" s="29">
        <f t="shared" si="514"/>
        <v>0.12327425538313461</v>
      </c>
      <c r="AL2578" s="210"/>
      <c r="AM2578" s="210"/>
      <c r="AN2578" s="210"/>
      <c r="AO2578" s="210"/>
      <c r="AP2578" s="45" t="str">
        <f t="shared" si="515"/>
        <v>20237</v>
      </c>
      <c r="AQ2578" s="45" t="str">
        <f t="shared" si="516"/>
        <v>20237JPY</v>
      </c>
    </row>
    <row r="2579" spans="1:43" s="15" customFormat="1">
      <c r="A2579" s="208" t="s">
        <v>42</v>
      </c>
      <c r="B2579" s="209">
        <v>2023</v>
      </c>
      <c r="C2579" s="209">
        <v>4</v>
      </c>
      <c r="D2579" s="57" t="str">
        <f t="shared" si="505"/>
        <v>Q1</v>
      </c>
      <c r="E2579" s="208" t="s">
        <v>42</v>
      </c>
      <c r="F2579" s="209">
        <v>2023</v>
      </c>
      <c r="G2579" s="209">
        <v>7</v>
      </c>
      <c r="H2579" s="213"/>
      <c r="I2579" s="57" t="str">
        <f t="shared" si="508"/>
        <v>Q2</v>
      </c>
      <c r="J2579" s="204" t="s">
        <v>2464</v>
      </c>
      <c r="K2579" s="213" t="s">
        <v>2465</v>
      </c>
      <c r="L2579" s="210" t="s">
        <v>79</v>
      </c>
      <c r="M2579" s="208" t="s">
        <v>47</v>
      </c>
      <c r="N2579" s="208">
        <v>1</v>
      </c>
      <c r="O2579" s="208"/>
      <c r="P2579" s="57" t="str">
        <f t="shared" si="509"/>
        <v>MAIN UNIT</v>
      </c>
      <c r="Q2579" s="208" t="s">
        <v>48</v>
      </c>
      <c r="R2579" s="208" t="s">
        <v>49</v>
      </c>
      <c r="S2579" s="208" t="s">
        <v>37</v>
      </c>
      <c r="T2579" s="208" t="s">
        <v>2310</v>
      </c>
      <c r="U2579" s="208" t="s">
        <v>58</v>
      </c>
      <c r="V2579" s="208" t="s">
        <v>2059</v>
      </c>
      <c r="W2579" s="208" t="s">
        <v>96</v>
      </c>
      <c r="X2579" s="34">
        <v>11538686</v>
      </c>
      <c r="Y2579" s="215" t="str">
        <f t="shared" si="507"/>
        <v>1</v>
      </c>
      <c r="Z2579" s="26">
        <f t="shared" si="506"/>
        <v>11538686</v>
      </c>
      <c r="AA2579" s="208">
        <v>5.5199999999999999E-2</v>
      </c>
      <c r="AB2579" s="35">
        <f t="shared" si="517"/>
        <v>636935.46719999996</v>
      </c>
      <c r="AC2579" s="27">
        <f t="shared" si="510"/>
        <v>67005.611149439996</v>
      </c>
      <c r="AD2579" s="212">
        <v>0.1052</v>
      </c>
      <c r="AE2579" s="211">
        <f t="shared" si="511"/>
        <v>0</v>
      </c>
      <c r="AF2579" s="211" t="str">
        <f>IF(AND(COUNTIFS($J$18:J2579,J2579)=1,AE2579=1),1,"")</f>
        <v/>
      </c>
      <c r="AG2579" s="211" t="str">
        <f>IF(C2579="","",IF(AND(COUNTIFS($J$18:J2579,J2579)=1,C2579&lt;&gt;""),1,""))</f>
        <v/>
      </c>
      <c r="AH2579" s="211" t="str">
        <f>IF(G2579="","",IF(AND(COUNTIFS($J$18:J2579,J2579)=1,G2579&lt;&gt;""),1,""))</f>
        <v/>
      </c>
      <c r="AI2579" s="28">
        <f t="shared" si="512"/>
        <v>15951056.41591504</v>
      </c>
      <c r="AJ2579" s="28">
        <f t="shared" si="513"/>
        <v>1966354.6022462985</v>
      </c>
      <c r="AK2579" s="29">
        <f t="shared" si="514"/>
        <v>0.12327425538313461</v>
      </c>
      <c r="AL2579" s="210"/>
      <c r="AM2579" s="210"/>
      <c r="AN2579" s="210"/>
      <c r="AO2579" s="210"/>
      <c r="AP2579" s="45" t="str">
        <f t="shared" si="515"/>
        <v>20237</v>
      </c>
      <c r="AQ2579" s="45" t="str">
        <f t="shared" si="516"/>
        <v>20237JPY</v>
      </c>
    </row>
    <row r="2580" spans="1:43" s="15" customFormat="1">
      <c r="A2580" s="208" t="s">
        <v>42</v>
      </c>
      <c r="B2580" s="209">
        <v>2023</v>
      </c>
      <c r="C2580" s="209">
        <v>4</v>
      </c>
      <c r="D2580" s="57" t="str">
        <f t="shared" si="505"/>
        <v>Q1</v>
      </c>
      <c r="E2580" s="208" t="s">
        <v>42</v>
      </c>
      <c r="F2580" s="209">
        <v>2023</v>
      </c>
      <c r="G2580" s="209">
        <v>7</v>
      </c>
      <c r="H2580" s="213"/>
      <c r="I2580" s="57" t="str">
        <f t="shared" si="508"/>
        <v>Q2</v>
      </c>
      <c r="J2580" s="204" t="s">
        <v>2464</v>
      </c>
      <c r="K2580" s="213" t="s">
        <v>2465</v>
      </c>
      <c r="L2580" s="210" t="s">
        <v>79</v>
      </c>
      <c r="M2580" s="208" t="s">
        <v>47</v>
      </c>
      <c r="N2580" s="208">
        <v>1</v>
      </c>
      <c r="O2580" s="208"/>
      <c r="P2580" s="57" t="str">
        <f t="shared" si="509"/>
        <v>MAIN UNIT</v>
      </c>
      <c r="Q2580" s="208" t="s">
        <v>48</v>
      </c>
      <c r="R2580" s="208" t="s">
        <v>49</v>
      </c>
      <c r="S2580" s="208" t="s">
        <v>37</v>
      </c>
      <c r="T2580" s="208" t="s">
        <v>2310</v>
      </c>
      <c r="U2580" s="208" t="s">
        <v>58</v>
      </c>
      <c r="V2580" s="208" t="s">
        <v>2059</v>
      </c>
      <c r="W2580" s="208" t="s">
        <v>96</v>
      </c>
      <c r="X2580" s="34">
        <v>11538686</v>
      </c>
      <c r="Y2580" s="215" t="str">
        <f t="shared" si="507"/>
        <v>1</v>
      </c>
      <c r="Z2580" s="26">
        <f t="shared" si="506"/>
        <v>11538686</v>
      </c>
      <c r="AA2580" s="208">
        <v>5.5199999999999999E-2</v>
      </c>
      <c r="AB2580" s="35">
        <f t="shared" si="517"/>
        <v>636935.46719999996</v>
      </c>
      <c r="AC2580" s="27">
        <f t="shared" si="510"/>
        <v>67005.611149439996</v>
      </c>
      <c r="AD2580" s="212">
        <v>0.1052</v>
      </c>
      <c r="AE2580" s="211">
        <f t="shared" si="511"/>
        <v>0</v>
      </c>
      <c r="AF2580" s="211" t="str">
        <f>IF(AND(COUNTIFS($J$18:J2580,J2580)=1,AE2580=1),1,"")</f>
        <v/>
      </c>
      <c r="AG2580" s="211" t="str">
        <f>IF(C2580="","",IF(AND(COUNTIFS($J$18:J2580,J2580)=1,C2580&lt;&gt;""),1,""))</f>
        <v/>
      </c>
      <c r="AH2580" s="211" t="str">
        <f>IF(G2580="","",IF(AND(COUNTIFS($J$18:J2580,J2580)=1,G2580&lt;&gt;""),1,""))</f>
        <v/>
      </c>
      <c r="AI2580" s="28">
        <f t="shared" si="512"/>
        <v>15951056.41591504</v>
      </c>
      <c r="AJ2580" s="28">
        <f t="shared" si="513"/>
        <v>1966354.6022462985</v>
      </c>
      <c r="AK2580" s="29">
        <f t="shared" si="514"/>
        <v>0.12327425538313461</v>
      </c>
      <c r="AL2580" s="210"/>
      <c r="AM2580" s="210"/>
      <c r="AN2580" s="210"/>
      <c r="AO2580" s="210"/>
      <c r="AP2580" s="45" t="str">
        <f t="shared" si="515"/>
        <v>20237</v>
      </c>
      <c r="AQ2580" s="45" t="str">
        <f t="shared" si="516"/>
        <v>20237JPY</v>
      </c>
    </row>
    <row r="2581" spans="1:43" s="15" customFormat="1">
      <c r="A2581" s="208" t="s">
        <v>42</v>
      </c>
      <c r="B2581" s="209">
        <v>2023</v>
      </c>
      <c r="C2581" s="209">
        <v>4</v>
      </c>
      <c r="D2581" s="57" t="str">
        <f t="shared" si="505"/>
        <v>Q1</v>
      </c>
      <c r="E2581" s="208" t="s">
        <v>42</v>
      </c>
      <c r="F2581" s="209">
        <v>2023</v>
      </c>
      <c r="G2581" s="209">
        <v>7</v>
      </c>
      <c r="H2581" s="213"/>
      <c r="I2581" s="57" t="str">
        <f t="shared" si="508"/>
        <v>Q2</v>
      </c>
      <c r="J2581" s="204" t="s">
        <v>2464</v>
      </c>
      <c r="K2581" s="213" t="s">
        <v>2465</v>
      </c>
      <c r="L2581" s="210" t="s">
        <v>55</v>
      </c>
      <c r="M2581" s="208" t="s">
        <v>47</v>
      </c>
      <c r="N2581" s="208">
        <v>1</v>
      </c>
      <c r="O2581" s="208"/>
      <c r="P2581" s="57" t="str">
        <f t="shared" si="509"/>
        <v>MAIN UNIT</v>
      </c>
      <c r="Q2581" s="208" t="s">
        <v>48</v>
      </c>
      <c r="R2581" s="208" t="s">
        <v>49</v>
      </c>
      <c r="S2581" s="208" t="s">
        <v>37</v>
      </c>
      <c r="T2581" s="208" t="s">
        <v>2310</v>
      </c>
      <c r="U2581" s="208" t="s">
        <v>58</v>
      </c>
      <c r="V2581" s="208" t="s">
        <v>2059</v>
      </c>
      <c r="W2581" s="208" t="s">
        <v>96</v>
      </c>
      <c r="X2581" s="34">
        <v>7963342</v>
      </c>
      <c r="Y2581" s="215" t="str">
        <f t="shared" si="507"/>
        <v>1</v>
      </c>
      <c r="Z2581" s="26">
        <f t="shared" si="506"/>
        <v>7963342</v>
      </c>
      <c r="AA2581" s="208">
        <v>5.5199999999999999E-2</v>
      </c>
      <c r="AB2581" s="35">
        <f t="shared" si="517"/>
        <v>439576.47839999996</v>
      </c>
      <c r="AC2581" s="27">
        <f t="shared" si="510"/>
        <v>46243.44552768</v>
      </c>
      <c r="AD2581" s="212">
        <v>0.1052</v>
      </c>
      <c r="AE2581" s="211">
        <f t="shared" si="511"/>
        <v>0</v>
      </c>
      <c r="AF2581" s="211" t="str">
        <f>IF(AND(COUNTIFS($J$18:J2581,J2581)=1,AE2581=1),1,"")</f>
        <v/>
      </c>
      <c r="AG2581" s="211" t="str">
        <f>IF(C2581="","",IF(AND(COUNTIFS($J$18:J2581,J2581)=1,C2581&lt;&gt;""),1,""))</f>
        <v/>
      </c>
      <c r="AH2581" s="211" t="str">
        <f>IF(G2581="","",IF(AND(COUNTIFS($J$18:J2581,J2581)=1,G2581&lt;&gt;""),1,""))</f>
        <v/>
      </c>
      <c r="AI2581" s="28">
        <f t="shared" si="512"/>
        <v>15951056.41591504</v>
      </c>
      <c r="AJ2581" s="28">
        <f t="shared" si="513"/>
        <v>1966354.6022462985</v>
      </c>
      <c r="AK2581" s="29">
        <f t="shared" si="514"/>
        <v>0.12327425538313461</v>
      </c>
      <c r="AL2581" s="210"/>
      <c r="AM2581" s="210"/>
      <c r="AN2581" s="210"/>
      <c r="AO2581" s="210"/>
      <c r="AP2581" s="45" t="str">
        <f t="shared" si="515"/>
        <v>20237</v>
      </c>
      <c r="AQ2581" s="45" t="str">
        <f t="shared" si="516"/>
        <v>20237JPY</v>
      </c>
    </row>
    <row r="2582" spans="1:43" s="15" customFormat="1">
      <c r="A2582" s="208" t="s">
        <v>42</v>
      </c>
      <c r="B2582" s="209">
        <v>2023</v>
      </c>
      <c r="C2582" s="209">
        <v>4</v>
      </c>
      <c r="D2582" s="57" t="str">
        <f t="shared" si="505"/>
        <v>Q1</v>
      </c>
      <c r="E2582" s="208" t="s">
        <v>42</v>
      </c>
      <c r="F2582" s="209">
        <v>2023</v>
      </c>
      <c r="G2582" s="209">
        <v>7</v>
      </c>
      <c r="H2582" s="213"/>
      <c r="I2582" s="57" t="str">
        <f t="shared" si="508"/>
        <v>Q2</v>
      </c>
      <c r="J2582" s="204" t="s">
        <v>2464</v>
      </c>
      <c r="K2582" s="213" t="s">
        <v>2465</v>
      </c>
      <c r="L2582" s="210" t="s">
        <v>55</v>
      </c>
      <c r="M2582" s="208" t="s">
        <v>47</v>
      </c>
      <c r="N2582" s="208">
        <v>1</v>
      </c>
      <c r="O2582" s="208"/>
      <c r="P2582" s="57" t="str">
        <f t="shared" si="509"/>
        <v>MAIN UNIT</v>
      </c>
      <c r="Q2582" s="208" t="s">
        <v>48</v>
      </c>
      <c r="R2582" s="208" t="s">
        <v>49</v>
      </c>
      <c r="S2582" s="208" t="s">
        <v>37</v>
      </c>
      <c r="T2582" s="208" t="s">
        <v>2310</v>
      </c>
      <c r="U2582" s="208" t="s">
        <v>58</v>
      </c>
      <c r="V2582" s="208" t="s">
        <v>2059</v>
      </c>
      <c r="W2582" s="208" t="s">
        <v>96</v>
      </c>
      <c r="X2582" s="34">
        <v>7963342</v>
      </c>
      <c r="Y2582" s="215" t="str">
        <f t="shared" si="507"/>
        <v>1</v>
      </c>
      <c r="Z2582" s="26">
        <f t="shared" si="506"/>
        <v>7963342</v>
      </c>
      <c r="AA2582" s="208">
        <v>5.5199999999999999E-2</v>
      </c>
      <c r="AB2582" s="35">
        <f t="shared" si="517"/>
        <v>439576.47839999996</v>
      </c>
      <c r="AC2582" s="27">
        <f t="shared" si="510"/>
        <v>46243.44552768</v>
      </c>
      <c r="AD2582" s="212">
        <v>0.1052</v>
      </c>
      <c r="AE2582" s="211">
        <f t="shared" si="511"/>
        <v>0</v>
      </c>
      <c r="AF2582" s="211" t="str">
        <f>IF(AND(COUNTIFS($J$18:J2582,J2582)=1,AE2582=1),1,"")</f>
        <v/>
      </c>
      <c r="AG2582" s="211" t="str">
        <f>IF(C2582="","",IF(AND(COUNTIFS($J$18:J2582,J2582)=1,C2582&lt;&gt;""),1,""))</f>
        <v/>
      </c>
      <c r="AH2582" s="211" t="str">
        <f>IF(G2582="","",IF(AND(COUNTIFS($J$18:J2582,J2582)=1,G2582&lt;&gt;""),1,""))</f>
        <v/>
      </c>
      <c r="AI2582" s="28">
        <f t="shared" si="512"/>
        <v>15951056.41591504</v>
      </c>
      <c r="AJ2582" s="28">
        <f t="shared" si="513"/>
        <v>1966354.6022462985</v>
      </c>
      <c r="AK2582" s="29">
        <f t="shared" si="514"/>
        <v>0.12327425538313461</v>
      </c>
      <c r="AL2582" s="210"/>
      <c r="AM2582" s="210"/>
      <c r="AN2582" s="210"/>
      <c r="AO2582" s="210"/>
      <c r="AP2582" s="45" t="str">
        <f t="shared" si="515"/>
        <v>20237</v>
      </c>
      <c r="AQ2582" s="45" t="str">
        <f t="shared" si="516"/>
        <v>20237JPY</v>
      </c>
    </row>
    <row r="2583" spans="1:43" s="15" customFormat="1">
      <c r="A2583" s="208" t="s">
        <v>42</v>
      </c>
      <c r="B2583" s="209">
        <v>2023</v>
      </c>
      <c r="C2583" s="209">
        <v>4</v>
      </c>
      <c r="D2583" s="57" t="str">
        <f t="shared" si="505"/>
        <v>Q1</v>
      </c>
      <c r="E2583" s="208" t="s">
        <v>42</v>
      </c>
      <c r="F2583" s="209">
        <v>2023</v>
      </c>
      <c r="G2583" s="209">
        <v>7</v>
      </c>
      <c r="H2583" s="213"/>
      <c r="I2583" s="57" t="str">
        <f t="shared" si="508"/>
        <v>Q2</v>
      </c>
      <c r="J2583" s="204" t="s">
        <v>2464</v>
      </c>
      <c r="K2583" s="213" t="s">
        <v>2465</v>
      </c>
      <c r="L2583" s="210" t="s">
        <v>55</v>
      </c>
      <c r="M2583" s="208" t="s">
        <v>47</v>
      </c>
      <c r="N2583" s="208">
        <v>1</v>
      </c>
      <c r="O2583" s="208"/>
      <c r="P2583" s="57" t="str">
        <f t="shared" si="509"/>
        <v>MAIN UNIT</v>
      </c>
      <c r="Q2583" s="208" t="s">
        <v>48</v>
      </c>
      <c r="R2583" s="208" t="s">
        <v>49</v>
      </c>
      <c r="S2583" s="208" t="s">
        <v>37</v>
      </c>
      <c r="T2583" s="208" t="s">
        <v>2310</v>
      </c>
      <c r="U2583" s="208" t="s">
        <v>58</v>
      </c>
      <c r="V2583" s="208" t="s">
        <v>2059</v>
      </c>
      <c r="W2583" s="208" t="s">
        <v>96</v>
      </c>
      <c r="X2583" s="34">
        <v>7963342</v>
      </c>
      <c r="Y2583" s="215" t="str">
        <f t="shared" si="507"/>
        <v>1</v>
      </c>
      <c r="Z2583" s="26">
        <f t="shared" si="506"/>
        <v>7963342</v>
      </c>
      <c r="AA2583" s="208">
        <v>5.5199999999999999E-2</v>
      </c>
      <c r="AB2583" s="35">
        <f t="shared" si="517"/>
        <v>439576.47839999996</v>
      </c>
      <c r="AC2583" s="27">
        <f t="shared" si="510"/>
        <v>46243.44552768</v>
      </c>
      <c r="AD2583" s="212">
        <v>0.1052</v>
      </c>
      <c r="AE2583" s="211">
        <f t="shared" si="511"/>
        <v>0</v>
      </c>
      <c r="AF2583" s="211" t="str">
        <f>IF(AND(COUNTIFS($J$18:J2583,J2583)=1,AE2583=1),1,"")</f>
        <v/>
      </c>
      <c r="AG2583" s="211" t="str">
        <f>IF(C2583="","",IF(AND(COUNTIFS($J$18:J2583,J2583)=1,C2583&lt;&gt;""),1,""))</f>
        <v/>
      </c>
      <c r="AH2583" s="211" t="str">
        <f>IF(G2583="","",IF(AND(COUNTIFS($J$18:J2583,J2583)=1,G2583&lt;&gt;""),1,""))</f>
        <v/>
      </c>
      <c r="AI2583" s="28">
        <f t="shared" si="512"/>
        <v>15951056.41591504</v>
      </c>
      <c r="AJ2583" s="28">
        <f t="shared" si="513"/>
        <v>1966354.6022462985</v>
      </c>
      <c r="AK2583" s="29">
        <f t="shared" si="514"/>
        <v>0.12327425538313461</v>
      </c>
      <c r="AL2583" s="210"/>
      <c r="AM2583" s="210"/>
      <c r="AN2583" s="210"/>
      <c r="AO2583" s="210"/>
      <c r="AP2583" s="45" t="str">
        <f t="shared" si="515"/>
        <v>20237</v>
      </c>
      <c r="AQ2583" s="45" t="str">
        <f t="shared" si="516"/>
        <v>20237JPY</v>
      </c>
    </row>
    <row r="2584" spans="1:43" s="15" customFormat="1">
      <c r="A2584" s="208" t="s">
        <v>42</v>
      </c>
      <c r="B2584" s="209">
        <v>2023</v>
      </c>
      <c r="C2584" s="209">
        <v>4</v>
      </c>
      <c r="D2584" s="57" t="str">
        <f t="shared" si="505"/>
        <v>Q1</v>
      </c>
      <c r="E2584" s="208" t="s">
        <v>42</v>
      </c>
      <c r="F2584" s="209">
        <v>2023</v>
      </c>
      <c r="G2584" s="209">
        <v>7</v>
      </c>
      <c r="H2584" s="213"/>
      <c r="I2584" s="57" t="str">
        <f t="shared" si="508"/>
        <v>Q2</v>
      </c>
      <c r="J2584" s="204" t="s">
        <v>2464</v>
      </c>
      <c r="K2584" s="213" t="s">
        <v>2465</v>
      </c>
      <c r="L2584" s="210" t="s">
        <v>55</v>
      </c>
      <c r="M2584" s="208" t="s">
        <v>47</v>
      </c>
      <c r="N2584" s="208">
        <v>1</v>
      </c>
      <c r="O2584" s="208"/>
      <c r="P2584" s="57" t="str">
        <f t="shared" si="509"/>
        <v>MAIN UNIT</v>
      </c>
      <c r="Q2584" s="208" t="s">
        <v>48</v>
      </c>
      <c r="R2584" s="208" t="s">
        <v>49</v>
      </c>
      <c r="S2584" s="208" t="s">
        <v>37</v>
      </c>
      <c r="T2584" s="208" t="s">
        <v>2310</v>
      </c>
      <c r="U2584" s="208" t="s">
        <v>58</v>
      </c>
      <c r="V2584" s="208" t="s">
        <v>2059</v>
      </c>
      <c r="W2584" s="208" t="s">
        <v>96</v>
      </c>
      <c r="X2584" s="34">
        <v>7963342</v>
      </c>
      <c r="Y2584" s="215" t="str">
        <f t="shared" si="507"/>
        <v>1</v>
      </c>
      <c r="Z2584" s="26">
        <f t="shared" si="506"/>
        <v>7963342</v>
      </c>
      <c r="AA2584" s="208">
        <v>5.5199999999999999E-2</v>
      </c>
      <c r="AB2584" s="35">
        <f t="shared" si="517"/>
        <v>439576.47839999996</v>
      </c>
      <c r="AC2584" s="27">
        <f t="shared" si="510"/>
        <v>46243.44552768</v>
      </c>
      <c r="AD2584" s="212">
        <v>0.1052</v>
      </c>
      <c r="AE2584" s="211">
        <f t="shared" si="511"/>
        <v>0</v>
      </c>
      <c r="AF2584" s="211" t="str">
        <f>IF(AND(COUNTIFS($J$18:J2584,J2584)=1,AE2584=1),1,"")</f>
        <v/>
      </c>
      <c r="AG2584" s="211" t="str">
        <f>IF(C2584="","",IF(AND(COUNTIFS($J$18:J2584,J2584)=1,C2584&lt;&gt;""),1,""))</f>
        <v/>
      </c>
      <c r="AH2584" s="211" t="str">
        <f>IF(G2584="","",IF(AND(COUNTIFS($J$18:J2584,J2584)=1,G2584&lt;&gt;""),1,""))</f>
        <v/>
      </c>
      <c r="AI2584" s="28">
        <f t="shared" si="512"/>
        <v>15951056.41591504</v>
      </c>
      <c r="AJ2584" s="28">
        <f t="shared" si="513"/>
        <v>1966354.6022462985</v>
      </c>
      <c r="AK2584" s="29">
        <f t="shared" si="514"/>
        <v>0.12327425538313461</v>
      </c>
      <c r="AL2584" s="210"/>
      <c r="AM2584" s="210"/>
      <c r="AN2584" s="210"/>
      <c r="AO2584" s="210"/>
      <c r="AP2584" s="45" t="str">
        <f t="shared" si="515"/>
        <v>20237</v>
      </c>
      <c r="AQ2584" s="45" t="str">
        <f t="shared" si="516"/>
        <v>20237JPY</v>
      </c>
    </row>
    <row r="2585" spans="1:43" s="15" customFormat="1">
      <c r="A2585" s="208" t="s">
        <v>42</v>
      </c>
      <c r="B2585" s="209">
        <v>2023</v>
      </c>
      <c r="C2585" s="209">
        <v>5</v>
      </c>
      <c r="D2585" s="57" t="str">
        <f t="shared" si="505"/>
        <v>Q1</v>
      </c>
      <c r="E2585" s="208" t="s">
        <v>42</v>
      </c>
      <c r="F2585" s="209">
        <v>2023</v>
      </c>
      <c r="G2585" s="209">
        <v>7</v>
      </c>
      <c r="H2585" s="213"/>
      <c r="I2585" s="57" t="str">
        <f t="shared" si="508"/>
        <v>Q2</v>
      </c>
      <c r="J2585" s="204" t="s">
        <v>2466</v>
      </c>
      <c r="K2585" s="213" t="s">
        <v>1335</v>
      </c>
      <c r="L2585" s="210" t="s">
        <v>55</v>
      </c>
      <c r="M2585" s="208" t="s">
        <v>47</v>
      </c>
      <c r="N2585" s="208">
        <v>1</v>
      </c>
      <c r="O2585" s="208"/>
      <c r="P2585" s="57" t="str">
        <f t="shared" si="509"/>
        <v>MAIN UNIT</v>
      </c>
      <c r="Q2585" s="208" t="s">
        <v>48</v>
      </c>
      <c r="R2585" s="208" t="s">
        <v>49</v>
      </c>
      <c r="S2585" s="208" t="s">
        <v>37</v>
      </c>
      <c r="T2585" s="208" t="s">
        <v>75</v>
      </c>
      <c r="U2585" s="208" t="s">
        <v>58</v>
      </c>
      <c r="V2585" s="208" t="s">
        <v>1336</v>
      </c>
      <c r="W2585" s="208" t="s">
        <v>51</v>
      </c>
      <c r="X2585" s="34">
        <v>420000</v>
      </c>
      <c r="Y2585" s="215" t="str">
        <f t="shared" si="507"/>
        <v>1.13</v>
      </c>
      <c r="Z2585" s="26">
        <f t="shared" si="506"/>
        <v>420000</v>
      </c>
      <c r="AA2585" s="208">
        <v>1.081</v>
      </c>
      <c r="AB2585" s="35">
        <f t="shared" si="517"/>
        <v>401787.61061946902</v>
      </c>
      <c r="AC2585" s="27">
        <f t="shared" si="510"/>
        <v>36321.599999999999</v>
      </c>
      <c r="AD2585" s="212">
        <v>9.0399999999999994E-2</v>
      </c>
      <c r="AE2585" s="211">
        <f t="shared" si="511"/>
        <v>0</v>
      </c>
      <c r="AF2585" s="211" t="str">
        <f>IF(AND(COUNTIFS($J$18:J2585,J2585)=1,AE2585=1),1,"")</f>
        <v/>
      </c>
      <c r="AG2585" s="211">
        <f>IF(C2585="","",IF(AND(COUNTIFS($J$18:J2585,J2585)=1,C2585&lt;&gt;""),1,""))</f>
        <v>1</v>
      </c>
      <c r="AH2585" s="211">
        <f>IF(G2585="","",IF(AND(COUNTIFS($J$18:J2585,J2585)=1,G2585&lt;&gt;""),1,""))</f>
        <v>1</v>
      </c>
      <c r="AI2585" s="28">
        <f t="shared" si="512"/>
        <v>15951056.41591504</v>
      </c>
      <c r="AJ2585" s="28">
        <f t="shared" si="513"/>
        <v>1966354.6022462985</v>
      </c>
      <c r="AK2585" s="29">
        <f t="shared" si="514"/>
        <v>0.12327425538313461</v>
      </c>
      <c r="AL2585" s="210"/>
      <c r="AM2585" s="210"/>
      <c r="AN2585" s="210"/>
      <c r="AO2585" s="210"/>
      <c r="AP2585" s="45" t="str">
        <f t="shared" si="515"/>
        <v>20237</v>
      </c>
      <c r="AQ2585" s="45" t="str">
        <f t="shared" si="516"/>
        <v>20237RMB</v>
      </c>
    </row>
    <row r="2586" spans="1:43" s="15" customFormat="1">
      <c r="A2586" s="208" t="s">
        <v>42</v>
      </c>
      <c r="B2586" s="209">
        <v>2023</v>
      </c>
      <c r="C2586" s="209">
        <v>5</v>
      </c>
      <c r="D2586" s="57" t="str">
        <f t="shared" si="505"/>
        <v>Q1</v>
      </c>
      <c r="E2586" s="208" t="s">
        <v>42</v>
      </c>
      <c r="F2586" s="209">
        <v>2023</v>
      </c>
      <c r="G2586" s="209">
        <v>7</v>
      </c>
      <c r="H2586" s="213"/>
      <c r="I2586" s="57" t="str">
        <f t="shared" si="508"/>
        <v>Q2</v>
      </c>
      <c r="J2586" s="204" t="s">
        <v>2466</v>
      </c>
      <c r="K2586" s="213" t="s">
        <v>1335</v>
      </c>
      <c r="L2586" s="210" t="s">
        <v>55</v>
      </c>
      <c r="M2586" s="208" t="s">
        <v>47</v>
      </c>
      <c r="N2586" s="208">
        <v>1</v>
      </c>
      <c r="O2586" s="208"/>
      <c r="P2586" s="57" t="str">
        <f t="shared" si="509"/>
        <v>MAIN UNIT</v>
      </c>
      <c r="Q2586" s="208" t="s">
        <v>48</v>
      </c>
      <c r="R2586" s="208" t="s">
        <v>49</v>
      </c>
      <c r="S2586" s="208" t="s">
        <v>37</v>
      </c>
      <c r="T2586" s="208" t="s">
        <v>75</v>
      </c>
      <c r="U2586" s="208" t="s">
        <v>58</v>
      </c>
      <c r="V2586" s="208" t="s">
        <v>1336</v>
      </c>
      <c r="W2586" s="208" t="s">
        <v>51</v>
      </c>
      <c r="X2586" s="34">
        <v>420000</v>
      </c>
      <c r="Y2586" s="215" t="str">
        <f t="shared" si="507"/>
        <v>1.13</v>
      </c>
      <c r="Z2586" s="26">
        <f t="shared" si="506"/>
        <v>420000</v>
      </c>
      <c r="AA2586" s="208">
        <v>1.081</v>
      </c>
      <c r="AB2586" s="35">
        <f t="shared" si="517"/>
        <v>401787.61061946902</v>
      </c>
      <c r="AC2586" s="27">
        <f t="shared" si="510"/>
        <v>36321.599999999999</v>
      </c>
      <c r="AD2586" s="212">
        <v>9.0399999999999994E-2</v>
      </c>
      <c r="AE2586" s="211">
        <f t="shared" si="511"/>
        <v>0</v>
      </c>
      <c r="AF2586" s="211" t="str">
        <f>IF(AND(COUNTIFS($J$18:J2586,J2586)=1,AE2586=1),1,"")</f>
        <v/>
      </c>
      <c r="AG2586" s="211" t="str">
        <f>IF(C2586="","",IF(AND(COUNTIFS($J$18:J2586,J2586)=1,C2586&lt;&gt;""),1,""))</f>
        <v/>
      </c>
      <c r="AH2586" s="211" t="str">
        <f>IF(G2586="","",IF(AND(COUNTIFS($J$18:J2586,J2586)=1,G2586&lt;&gt;""),1,""))</f>
        <v/>
      </c>
      <c r="AI2586" s="28">
        <f t="shared" si="512"/>
        <v>15951056.41591504</v>
      </c>
      <c r="AJ2586" s="28">
        <f t="shared" si="513"/>
        <v>1966354.6022462985</v>
      </c>
      <c r="AK2586" s="29">
        <f t="shared" si="514"/>
        <v>0.12327425538313461</v>
      </c>
      <c r="AL2586" s="210"/>
      <c r="AM2586" s="210"/>
      <c r="AN2586" s="210"/>
      <c r="AO2586" s="210"/>
      <c r="AP2586" s="45" t="str">
        <f t="shared" si="515"/>
        <v>20237</v>
      </c>
      <c r="AQ2586" s="45" t="str">
        <f t="shared" si="516"/>
        <v>20237RMB</v>
      </c>
    </row>
    <row r="2587" spans="1:43" s="15" customFormat="1">
      <c r="A2587" s="208" t="s">
        <v>42</v>
      </c>
      <c r="B2587" s="209">
        <v>2023</v>
      </c>
      <c r="C2587" s="209">
        <v>5</v>
      </c>
      <c r="D2587" s="57" t="str">
        <f t="shared" si="505"/>
        <v>Q1</v>
      </c>
      <c r="E2587" s="208" t="s">
        <v>42</v>
      </c>
      <c r="F2587" s="209">
        <v>2023</v>
      </c>
      <c r="G2587" s="209">
        <v>7</v>
      </c>
      <c r="H2587" s="213"/>
      <c r="I2587" s="57" t="str">
        <f t="shared" si="508"/>
        <v>Q2</v>
      </c>
      <c r="J2587" s="204" t="s">
        <v>2467</v>
      </c>
      <c r="K2587" s="213" t="s">
        <v>2468</v>
      </c>
      <c r="L2587" s="210" t="s">
        <v>55</v>
      </c>
      <c r="M2587" s="208" t="s">
        <v>47</v>
      </c>
      <c r="N2587" s="208">
        <v>1</v>
      </c>
      <c r="O2587" s="208"/>
      <c r="P2587" s="57" t="str">
        <f t="shared" si="509"/>
        <v>MAIN UNIT</v>
      </c>
      <c r="Q2587" s="208" t="s">
        <v>56</v>
      </c>
      <c r="R2587" s="208" t="s">
        <v>49</v>
      </c>
      <c r="S2587" s="208" t="s">
        <v>38</v>
      </c>
      <c r="T2587" s="208" t="s">
        <v>326</v>
      </c>
      <c r="U2587" s="208" t="s">
        <v>137</v>
      </c>
      <c r="V2587" s="208" t="s">
        <v>899</v>
      </c>
      <c r="W2587" s="208" t="s">
        <v>51</v>
      </c>
      <c r="X2587" s="34">
        <v>610000</v>
      </c>
      <c r="Y2587" s="215" t="str">
        <f t="shared" si="507"/>
        <v>1.13</v>
      </c>
      <c r="Z2587" s="26">
        <f t="shared" si="506"/>
        <v>610000</v>
      </c>
      <c r="AA2587" s="208">
        <v>1.081</v>
      </c>
      <c r="AB2587" s="35">
        <f t="shared" si="517"/>
        <v>583548.67256637174</v>
      </c>
      <c r="AC2587" s="27">
        <f t="shared" si="510"/>
        <v>49776.701769911509</v>
      </c>
      <c r="AD2587" s="212">
        <v>8.5300000000000001E-2</v>
      </c>
      <c r="AE2587" s="211">
        <f t="shared" si="511"/>
        <v>1</v>
      </c>
      <c r="AF2587" s="211">
        <f>IF(AND(COUNTIFS($J$18:J2587,J2587)=1,AE2587=1),1,"")</f>
        <v>1</v>
      </c>
      <c r="AG2587" s="211">
        <f>IF(C2587="","",IF(AND(COUNTIFS($J$18:J2587,J2587)=1,C2587&lt;&gt;""),1,""))</f>
        <v>1</v>
      </c>
      <c r="AH2587" s="211">
        <f>IF(G2587="","",IF(AND(COUNTIFS($J$18:J2587,J2587)=1,G2587&lt;&gt;""),1,""))</f>
        <v>1</v>
      </c>
      <c r="AI2587" s="28">
        <f t="shared" si="512"/>
        <v>15951056.41591504</v>
      </c>
      <c r="AJ2587" s="28">
        <f t="shared" si="513"/>
        <v>1966354.6022462985</v>
      </c>
      <c r="AK2587" s="29">
        <f t="shared" si="514"/>
        <v>0.12327425538313461</v>
      </c>
      <c r="AL2587" s="210"/>
      <c r="AM2587" s="210"/>
      <c r="AN2587" s="210"/>
      <c r="AO2587" s="210"/>
      <c r="AP2587" s="45" t="str">
        <f t="shared" si="515"/>
        <v>20237</v>
      </c>
      <c r="AQ2587" s="45" t="str">
        <f t="shared" si="516"/>
        <v>20237RMB</v>
      </c>
    </row>
    <row r="2588" spans="1:43" s="15" customFormat="1">
      <c r="A2588" s="208" t="s">
        <v>42</v>
      </c>
      <c r="B2588" s="209">
        <v>2023</v>
      </c>
      <c r="C2588" s="209">
        <v>6</v>
      </c>
      <c r="D2588" s="57" t="str">
        <f t="shared" si="505"/>
        <v>Q1</v>
      </c>
      <c r="E2588" s="208" t="s">
        <v>42</v>
      </c>
      <c r="F2588" s="209">
        <v>2023</v>
      </c>
      <c r="G2588" s="209">
        <v>7</v>
      </c>
      <c r="H2588" s="213"/>
      <c r="I2588" s="57" t="str">
        <f t="shared" si="508"/>
        <v>Q2</v>
      </c>
      <c r="J2588" s="204" t="s">
        <v>2469</v>
      </c>
      <c r="K2588" s="213" t="s">
        <v>2470</v>
      </c>
      <c r="L2588" s="210" t="s">
        <v>79</v>
      </c>
      <c r="M2588" s="208" t="s">
        <v>47</v>
      </c>
      <c r="N2588" s="208">
        <v>1</v>
      </c>
      <c r="O2588" s="208"/>
      <c r="P2588" s="57" t="str">
        <f t="shared" si="509"/>
        <v>MAIN UNIT</v>
      </c>
      <c r="Q2588" s="208" t="s">
        <v>56</v>
      </c>
      <c r="R2588" s="208" t="s">
        <v>49</v>
      </c>
      <c r="S2588" s="208" t="s">
        <v>36</v>
      </c>
      <c r="T2588" s="208" t="s">
        <v>65</v>
      </c>
      <c r="U2588" s="208" t="s">
        <v>2471</v>
      </c>
      <c r="V2588" s="208" t="s">
        <v>2472</v>
      </c>
      <c r="W2588" s="208" t="s">
        <v>51</v>
      </c>
      <c r="X2588" s="34">
        <v>778000</v>
      </c>
      <c r="Y2588" s="215" t="str">
        <f t="shared" si="507"/>
        <v>1.13</v>
      </c>
      <c r="Z2588" s="26">
        <f t="shared" si="506"/>
        <v>778000</v>
      </c>
      <c r="AA2588" s="208">
        <v>1.081</v>
      </c>
      <c r="AB2588" s="35">
        <f t="shared" si="517"/>
        <v>744263.7168141593</v>
      </c>
      <c r="AC2588" s="27">
        <f t="shared" si="510"/>
        <v>102112.98194690264</v>
      </c>
      <c r="AD2588" s="212">
        <v>0.13719999999999999</v>
      </c>
      <c r="AE2588" s="211">
        <f t="shared" si="511"/>
        <v>1</v>
      </c>
      <c r="AF2588" s="211">
        <f>IF(AND(COUNTIFS($J$18:J2588,J2588)=1,AE2588=1),1,"")</f>
        <v>1</v>
      </c>
      <c r="AG2588" s="211">
        <f>IF(C2588="","",IF(AND(COUNTIFS($J$18:J2588,J2588)=1,C2588&lt;&gt;""),1,""))</f>
        <v>1</v>
      </c>
      <c r="AH2588" s="211">
        <f>IF(G2588="","",IF(AND(COUNTIFS($J$18:J2588,J2588)=1,G2588&lt;&gt;""),1,""))</f>
        <v>1</v>
      </c>
      <c r="AI2588" s="28">
        <f t="shared" si="512"/>
        <v>15951056.41591504</v>
      </c>
      <c r="AJ2588" s="28">
        <f t="shared" si="513"/>
        <v>1966354.6022462985</v>
      </c>
      <c r="AK2588" s="29">
        <f t="shared" si="514"/>
        <v>0.12327425538313461</v>
      </c>
      <c r="AL2588" s="210"/>
      <c r="AM2588" s="210"/>
      <c r="AN2588" s="210"/>
      <c r="AO2588" s="210"/>
      <c r="AP2588" s="45" t="str">
        <f t="shared" si="515"/>
        <v>20237</v>
      </c>
      <c r="AQ2588" s="45" t="str">
        <f t="shared" si="516"/>
        <v>20237RMB</v>
      </c>
    </row>
    <row r="2589" spans="1:43" s="15" customFormat="1">
      <c r="A2589" s="208" t="s">
        <v>42</v>
      </c>
      <c r="B2589" s="209">
        <v>2023</v>
      </c>
      <c r="C2589" s="209">
        <v>6</v>
      </c>
      <c r="D2589" s="57" t="str">
        <f t="shared" si="505"/>
        <v>Q1</v>
      </c>
      <c r="E2589" s="208" t="s">
        <v>42</v>
      </c>
      <c r="F2589" s="209">
        <v>2023</v>
      </c>
      <c r="G2589" s="209">
        <v>7</v>
      </c>
      <c r="H2589" s="213"/>
      <c r="I2589" s="57" t="str">
        <f t="shared" si="508"/>
        <v>Q2</v>
      </c>
      <c r="J2589" s="204" t="s">
        <v>2473</v>
      </c>
      <c r="K2589" s="213" t="s">
        <v>1351</v>
      </c>
      <c r="L2589" s="210" t="s">
        <v>79</v>
      </c>
      <c r="M2589" s="208" t="s">
        <v>47</v>
      </c>
      <c r="N2589" s="208">
        <v>1</v>
      </c>
      <c r="O2589" s="208"/>
      <c r="P2589" s="57" t="str">
        <f t="shared" si="509"/>
        <v>MAIN UNIT</v>
      </c>
      <c r="Q2589" s="208" t="s">
        <v>48</v>
      </c>
      <c r="R2589" s="208" t="s">
        <v>49</v>
      </c>
      <c r="S2589" s="208" t="s">
        <v>36</v>
      </c>
      <c r="T2589" s="208" t="s">
        <v>65</v>
      </c>
      <c r="U2589" s="208" t="s">
        <v>66</v>
      </c>
      <c r="V2589" s="208" t="s">
        <v>109</v>
      </c>
      <c r="W2589" s="208" t="s">
        <v>96</v>
      </c>
      <c r="X2589" s="34">
        <v>15000000</v>
      </c>
      <c r="Y2589" s="215" t="str">
        <f t="shared" si="507"/>
        <v>1</v>
      </c>
      <c r="Z2589" s="26">
        <f t="shared" si="506"/>
        <v>15000000</v>
      </c>
      <c r="AA2589" s="208">
        <v>5.5199999999999999E-2</v>
      </c>
      <c r="AB2589" s="35">
        <f t="shared" si="517"/>
        <v>828000</v>
      </c>
      <c r="AC2589" s="27">
        <f t="shared" si="510"/>
        <v>144154.80000000002</v>
      </c>
      <c r="AD2589" s="212">
        <v>0.1741</v>
      </c>
      <c r="AE2589" s="211">
        <f t="shared" si="511"/>
        <v>0</v>
      </c>
      <c r="AF2589" s="211" t="str">
        <f>IF(AND(COUNTIFS($J$18:J2589,J2589)=1,AE2589=1),1,"")</f>
        <v/>
      </c>
      <c r="AG2589" s="211">
        <f>IF(C2589="","",IF(AND(COUNTIFS($J$18:J2589,J2589)=1,C2589&lt;&gt;""),1,""))</f>
        <v>1</v>
      </c>
      <c r="AH2589" s="211">
        <f>IF(G2589="","",IF(AND(COUNTIFS($J$18:J2589,J2589)=1,G2589&lt;&gt;""),1,""))</f>
        <v>1</v>
      </c>
      <c r="AI2589" s="28">
        <f t="shared" si="512"/>
        <v>15951056.41591504</v>
      </c>
      <c r="AJ2589" s="28">
        <f t="shared" si="513"/>
        <v>1966354.6022462985</v>
      </c>
      <c r="AK2589" s="29">
        <f t="shared" si="514"/>
        <v>0.12327425538313461</v>
      </c>
      <c r="AL2589" s="210"/>
      <c r="AM2589" s="210"/>
      <c r="AN2589" s="210"/>
      <c r="AO2589" s="210"/>
      <c r="AP2589" s="45" t="str">
        <f t="shared" si="515"/>
        <v>20237</v>
      </c>
      <c r="AQ2589" s="45" t="str">
        <f t="shared" si="516"/>
        <v>20237JPY</v>
      </c>
    </row>
    <row r="2590" spans="1:43" s="15" customFormat="1">
      <c r="A2590" s="208" t="s">
        <v>42</v>
      </c>
      <c r="B2590" s="209">
        <v>2023</v>
      </c>
      <c r="C2590" s="209">
        <v>6</v>
      </c>
      <c r="D2590" s="57" t="str">
        <f t="shared" si="505"/>
        <v>Q1</v>
      </c>
      <c r="E2590" s="208" t="s">
        <v>42</v>
      </c>
      <c r="F2590" s="209">
        <v>2023</v>
      </c>
      <c r="G2590" s="209">
        <v>7</v>
      </c>
      <c r="H2590" s="213"/>
      <c r="I2590" s="57" t="str">
        <f t="shared" si="508"/>
        <v>Q2</v>
      </c>
      <c r="J2590" s="204" t="s">
        <v>2473</v>
      </c>
      <c r="K2590" s="213" t="s">
        <v>1351</v>
      </c>
      <c r="L2590" s="210" t="s">
        <v>79</v>
      </c>
      <c r="M2590" s="208" t="s">
        <v>47</v>
      </c>
      <c r="N2590" s="208">
        <v>1</v>
      </c>
      <c r="O2590" s="208"/>
      <c r="P2590" s="57" t="str">
        <f t="shared" si="509"/>
        <v>MAIN UNIT</v>
      </c>
      <c r="Q2590" s="208" t="s">
        <v>48</v>
      </c>
      <c r="R2590" s="208" t="s">
        <v>49</v>
      </c>
      <c r="S2590" s="208" t="s">
        <v>36</v>
      </c>
      <c r="T2590" s="208" t="s">
        <v>65</v>
      </c>
      <c r="U2590" s="208" t="s">
        <v>66</v>
      </c>
      <c r="V2590" s="208" t="s">
        <v>109</v>
      </c>
      <c r="W2590" s="208" t="s">
        <v>96</v>
      </c>
      <c r="X2590" s="34">
        <v>15000000</v>
      </c>
      <c r="Y2590" s="215" t="str">
        <f t="shared" si="507"/>
        <v>1</v>
      </c>
      <c r="Z2590" s="26">
        <f t="shared" si="506"/>
        <v>15000000</v>
      </c>
      <c r="AA2590" s="208">
        <v>5.5199999999999999E-2</v>
      </c>
      <c r="AB2590" s="35">
        <f t="shared" si="517"/>
        <v>828000</v>
      </c>
      <c r="AC2590" s="27">
        <f t="shared" si="510"/>
        <v>144154.80000000002</v>
      </c>
      <c r="AD2590" s="212">
        <v>0.1741</v>
      </c>
      <c r="AE2590" s="211">
        <f t="shared" si="511"/>
        <v>0</v>
      </c>
      <c r="AF2590" s="211" t="str">
        <f>IF(AND(COUNTIFS($J$18:J2590,J2590)=1,AE2590=1),1,"")</f>
        <v/>
      </c>
      <c r="AG2590" s="211" t="str">
        <f>IF(C2590="","",IF(AND(COUNTIFS($J$18:J2590,J2590)=1,C2590&lt;&gt;""),1,""))</f>
        <v/>
      </c>
      <c r="AH2590" s="211" t="str">
        <f>IF(G2590="","",IF(AND(COUNTIFS($J$18:J2590,J2590)=1,G2590&lt;&gt;""),1,""))</f>
        <v/>
      </c>
      <c r="AI2590" s="28">
        <f t="shared" si="512"/>
        <v>15951056.41591504</v>
      </c>
      <c r="AJ2590" s="28">
        <f t="shared" si="513"/>
        <v>1966354.6022462985</v>
      </c>
      <c r="AK2590" s="29">
        <f t="shared" si="514"/>
        <v>0.12327425538313461</v>
      </c>
      <c r="AL2590" s="210"/>
      <c r="AM2590" s="210"/>
      <c r="AN2590" s="210"/>
      <c r="AO2590" s="210"/>
      <c r="AP2590" s="45" t="str">
        <f t="shared" si="515"/>
        <v>20237</v>
      </c>
      <c r="AQ2590" s="45" t="str">
        <f t="shared" si="516"/>
        <v>20237JPY</v>
      </c>
    </row>
    <row r="2591" spans="1:43" s="15" customFormat="1">
      <c r="A2591" s="208" t="s">
        <v>42</v>
      </c>
      <c r="B2591" s="209">
        <v>2023</v>
      </c>
      <c r="C2591" s="209">
        <v>6</v>
      </c>
      <c r="D2591" s="57" t="str">
        <f t="shared" si="505"/>
        <v>Q1</v>
      </c>
      <c r="E2591" s="208" t="s">
        <v>42</v>
      </c>
      <c r="F2591" s="209">
        <v>2023</v>
      </c>
      <c r="G2591" s="209">
        <v>7</v>
      </c>
      <c r="H2591" s="213"/>
      <c r="I2591" s="57" t="str">
        <f t="shared" si="508"/>
        <v>Q2</v>
      </c>
      <c r="J2591" s="204" t="s">
        <v>2473</v>
      </c>
      <c r="K2591" s="213" t="s">
        <v>1351</v>
      </c>
      <c r="L2591" s="210" t="s">
        <v>55</v>
      </c>
      <c r="M2591" s="208" t="s">
        <v>47</v>
      </c>
      <c r="N2591" s="208">
        <v>1</v>
      </c>
      <c r="O2591" s="208"/>
      <c r="P2591" s="57" t="str">
        <f t="shared" si="509"/>
        <v>MAIN UNIT</v>
      </c>
      <c r="Q2591" s="208" t="s">
        <v>48</v>
      </c>
      <c r="R2591" s="208" t="s">
        <v>49</v>
      </c>
      <c r="S2591" s="208" t="s">
        <v>36</v>
      </c>
      <c r="T2591" s="208" t="s">
        <v>65</v>
      </c>
      <c r="U2591" s="208" t="s">
        <v>66</v>
      </c>
      <c r="V2591" s="208" t="s">
        <v>109</v>
      </c>
      <c r="W2591" s="208" t="s">
        <v>96</v>
      </c>
      <c r="X2591" s="34">
        <v>10000000</v>
      </c>
      <c r="Y2591" s="215" t="str">
        <f t="shared" si="507"/>
        <v>1</v>
      </c>
      <c r="Z2591" s="26">
        <f t="shared" si="506"/>
        <v>10000000</v>
      </c>
      <c r="AA2591" s="208">
        <v>5.5199999999999999E-2</v>
      </c>
      <c r="AB2591" s="35">
        <f t="shared" si="517"/>
        <v>552000</v>
      </c>
      <c r="AC2591" s="27">
        <f t="shared" si="510"/>
        <v>96103.2</v>
      </c>
      <c r="AD2591" s="212">
        <v>0.1741</v>
      </c>
      <c r="AE2591" s="211">
        <f t="shared" si="511"/>
        <v>0</v>
      </c>
      <c r="AF2591" s="211" t="str">
        <f>IF(AND(COUNTIFS($J$18:J2591,J2591)=1,AE2591=1),1,"")</f>
        <v/>
      </c>
      <c r="AG2591" s="211" t="str">
        <f>IF(C2591="","",IF(AND(COUNTIFS($J$18:J2591,J2591)=1,C2591&lt;&gt;""),1,""))</f>
        <v/>
      </c>
      <c r="AH2591" s="211" t="str">
        <f>IF(G2591="","",IF(AND(COUNTIFS($J$18:J2591,J2591)=1,G2591&lt;&gt;""),1,""))</f>
        <v/>
      </c>
      <c r="AI2591" s="28">
        <f t="shared" si="512"/>
        <v>15951056.41591504</v>
      </c>
      <c r="AJ2591" s="28">
        <f t="shared" si="513"/>
        <v>1966354.6022462985</v>
      </c>
      <c r="AK2591" s="29">
        <f t="shared" si="514"/>
        <v>0.12327425538313461</v>
      </c>
      <c r="AL2591" s="210"/>
      <c r="AM2591" s="210"/>
      <c r="AN2591" s="210"/>
      <c r="AO2591" s="210"/>
      <c r="AP2591" s="45" t="str">
        <f t="shared" si="515"/>
        <v>20237</v>
      </c>
      <c r="AQ2591" s="45" t="str">
        <f t="shared" si="516"/>
        <v>20237JPY</v>
      </c>
    </row>
    <row r="2592" spans="1:43" s="15" customFormat="1" ht="26.4">
      <c r="A2592" s="208" t="s">
        <v>42</v>
      </c>
      <c r="B2592" s="209">
        <v>2023</v>
      </c>
      <c r="C2592" s="209">
        <v>6</v>
      </c>
      <c r="D2592" s="57" t="str">
        <f t="shared" si="505"/>
        <v>Q1</v>
      </c>
      <c r="E2592" s="208" t="s">
        <v>42</v>
      </c>
      <c r="F2592" s="209">
        <v>2023</v>
      </c>
      <c r="G2592" s="209">
        <v>7</v>
      </c>
      <c r="H2592" s="213"/>
      <c r="I2592" s="57" t="str">
        <f t="shared" si="508"/>
        <v>Q2</v>
      </c>
      <c r="J2592" s="204" t="s">
        <v>2474</v>
      </c>
      <c r="K2592" s="213" t="s">
        <v>2475</v>
      </c>
      <c r="L2592" s="210" t="s">
        <v>488</v>
      </c>
      <c r="M2592" s="208" t="s">
        <v>47</v>
      </c>
      <c r="N2592" s="208">
        <v>0</v>
      </c>
      <c r="O2592" s="208">
        <v>500</v>
      </c>
      <c r="P2592" s="57" t="str">
        <f t="shared" si="509"/>
        <v>SERVICE/ PARTS</v>
      </c>
      <c r="Q2592" s="208" t="s">
        <v>48</v>
      </c>
      <c r="R2592" s="208" t="s">
        <v>49</v>
      </c>
      <c r="S2592" s="208" t="s">
        <v>37</v>
      </c>
      <c r="T2592" s="208" t="s">
        <v>2310</v>
      </c>
      <c r="U2592" s="208" t="s">
        <v>58</v>
      </c>
      <c r="V2592" s="208" t="s">
        <v>2059</v>
      </c>
      <c r="W2592" s="208" t="s">
        <v>96</v>
      </c>
      <c r="X2592" s="34">
        <v>36000</v>
      </c>
      <c r="Y2592" s="215" t="str">
        <f t="shared" si="507"/>
        <v>1</v>
      </c>
      <c r="Z2592" s="26">
        <f t="shared" si="506"/>
        <v>18000000</v>
      </c>
      <c r="AA2592" s="208">
        <v>5.5199999999999999E-2</v>
      </c>
      <c r="AB2592" s="35">
        <f t="shared" si="517"/>
        <v>993600</v>
      </c>
      <c r="AC2592" s="27">
        <f t="shared" si="510"/>
        <v>29808</v>
      </c>
      <c r="AD2592" s="212">
        <v>0.03</v>
      </c>
      <c r="AE2592" s="211">
        <f t="shared" si="511"/>
        <v>0</v>
      </c>
      <c r="AF2592" s="211" t="str">
        <f>IF(AND(COUNTIFS($J$18:J2592,J2592)=1,AE2592=1),1,"")</f>
        <v/>
      </c>
      <c r="AG2592" s="211">
        <f>IF(C2592="","",IF(AND(COUNTIFS($J$18:J2592,J2592)=1,C2592&lt;&gt;""),1,""))</f>
        <v>1</v>
      </c>
      <c r="AH2592" s="211">
        <f>IF(G2592="","",IF(AND(COUNTIFS($J$18:J2592,J2592)=1,G2592&lt;&gt;""),1,""))</f>
        <v>1</v>
      </c>
      <c r="AI2592" s="28">
        <f t="shared" si="512"/>
        <v>15951056.41591504</v>
      </c>
      <c r="AJ2592" s="28">
        <f t="shared" si="513"/>
        <v>1966354.6022462985</v>
      </c>
      <c r="AK2592" s="29">
        <f t="shared" si="514"/>
        <v>0.12327425538313461</v>
      </c>
      <c r="AL2592" s="210"/>
      <c r="AM2592" s="210"/>
      <c r="AN2592" s="210"/>
      <c r="AO2592" s="210"/>
      <c r="AP2592" s="45" t="str">
        <f t="shared" si="515"/>
        <v>20237</v>
      </c>
      <c r="AQ2592" s="45" t="str">
        <f t="shared" si="516"/>
        <v>20237JPY</v>
      </c>
    </row>
    <row r="2593" spans="1:43" s="15" customFormat="1">
      <c r="A2593" s="208" t="s">
        <v>42</v>
      </c>
      <c r="B2593" s="209">
        <v>2023</v>
      </c>
      <c r="C2593" s="209">
        <v>6</v>
      </c>
      <c r="D2593" s="57" t="str">
        <f t="shared" si="505"/>
        <v>Q1</v>
      </c>
      <c r="E2593" s="208" t="s">
        <v>42</v>
      </c>
      <c r="F2593" s="209">
        <v>2023</v>
      </c>
      <c r="G2593" s="209">
        <v>7</v>
      </c>
      <c r="H2593" s="213"/>
      <c r="I2593" s="57" t="str">
        <f t="shared" si="508"/>
        <v>Q2</v>
      </c>
      <c r="J2593" s="204" t="s">
        <v>2476</v>
      </c>
      <c r="K2593" s="213" t="s">
        <v>2149</v>
      </c>
      <c r="L2593" s="210" t="s">
        <v>55</v>
      </c>
      <c r="M2593" s="208" t="s">
        <v>47</v>
      </c>
      <c r="N2593" s="208">
        <v>1</v>
      </c>
      <c r="O2593" s="208"/>
      <c r="P2593" s="57" t="str">
        <f t="shared" si="509"/>
        <v>MAIN UNIT</v>
      </c>
      <c r="Q2593" s="208" t="s">
        <v>48</v>
      </c>
      <c r="R2593" s="208" t="s">
        <v>49</v>
      </c>
      <c r="S2593" s="208" t="s">
        <v>36</v>
      </c>
      <c r="T2593" s="208" t="s">
        <v>65</v>
      </c>
      <c r="U2593" s="208" t="s">
        <v>66</v>
      </c>
      <c r="V2593" s="208" t="s">
        <v>67</v>
      </c>
      <c r="W2593" s="208" t="s">
        <v>96</v>
      </c>
      <c r="X2593" s="34">
        <v>7100000</v>
      </c>
      <c r="Y2593" s="215" t="str">
        <f t="shared" si="507"/>
        <v>1</v>
      </c>
      <c r="Z2593" s="26">
        <f t="shared" si="506"/>
        <v>7100000</v>
      </c>
      <c r="AA2593" s="208">
        <v>5.5199999999999999E-2</v>
      </c>
      <c r="AB2593" s="35">
        <f t="shared" si="517"/>
        <v>391920</v>
      </c>
      <c r="AC2593" s="27">
        <f t="shared" si="510"/>
        <v>43542.311999999998</v>
      </c>
      <c r="AD2593" s="212">
        <v>0.1111</v>
      </c>
      <c r="AE2593" s="211">
        <f t="shared" si="511"/>
        <v>0</v>
      </c>
      <c r="AF2593" s="211" t="str">
        <f>IF(AND(COUNTIFS($J$18:J2593,J2593)=1,AE2593=1),1,"")</f>
        <v/>
      </c>
      <c r="AG2593" s="211">
        <f>IF(C2593="","",IF(AND(COUNTIFS($J$18:J2593,J2593)=1,C2593&lt;&gt;""),1,""))</f>
        <v>1</v>
      </c>
      <c r="AH2593" s="211">
        <f>IF(G2593="","",IF(AND(COUNTIFS($J$18:J2593,J2593)=1,G2593&lt;&gt;""),1,""))</f>
        <v>1</v>
      </c>
      <c r="AI2593" s="28">
        <f t="shared" si="512"/>
        <v>15951056.41591504</v>
      </c>
      <c r="AJ2593" s="28">
        <f t="shared" si="513"/>
        <v>1966354.6022462985</v>
      </c>
      <c r="AK2593" s="29">
        <f t="shared" si="514"/>
        <v>0.12327425538313461</v>
      </c>
      <c r="AL2593" s="210"/>
      <c r="AM2593" s="210"/>
      <c r="AN2593" s="210"/>
      <c r="AO2593" s="210"/>
      <c r="AP2593" s="45" t="str">
        <f t="shared" si="515"/>
        <v>20237</v>
      </c>
      <c r="AQ2593" s="45" t="str">
        <f t="shared" si="516"/>
        <v>20237JPY</v>
      </c>
    </row>
    <row r="2594" spans="1:43" s="15" customFormat="1" ht="26.4">
      <c r="A2594" s="208" t="s">
        <v>42</v>
      </c>
      <c r="B2594" s="209">
        <v>2023</v>
      </c>
      <c r="C2594" s="209">
        <v>7</v>
      </c>
      <c r="D2594" s="57" t="str">
        <f t="shared" ref="D2594:D2657" si="518">IF(B2594="","",IF(AND(C2594&gt;=10,C2594&lt;=12),"Q3",IF(AND(C2594&gt;=1,C2594&lt;=3),"Q4",IF(AND(C2594&gt;=7,C2594&lt;=9),"Q2",IF(AND(C2594&gt;=4,C2594&lt;=6),"Q1")))))</f>
        <v>Q2</v>
      </c>
      <c r="E2594" s="208" t="s">
        <v>42</v>
      </c>
      <c r="F2594" s="209">
        <v>2023</v>
      </c>
      <c r="G2594" s="209">
        <v>7</v>
      </c>
      <c r="H2594" s="213"/>
      <c r="I2594" s="57" t="str">
        <f t="shared" si="508"/>
        <v>Q2</v>
      </c>
      <c r="J2594" s="204" t="s">
        <v>2477</v>
      </c>
      <c r="K2594" s="213" t="s">
        <v>1771</v>
      </c>
      <c r="L2594" s="210" t="s">
        <v>2478</v>
      </c>
      <c r="M2594" s="208" t="s">
        <v>47</v>
      </c>
      <c r="N2594" s="208">
        <v>0</v>
      </c>
      <c r="O2594" s="208">
        <v>1</v>
      </c>
      <c r="P2594" s="57" t="str">
        <f t="shared" si="509"/>
        <v>SERVICE/ PARTS</v>
      </c>
      <c r="Q2594" s="208" t="s">
        <v>48</v>
      </c>
      <c r="R2594" s="208" t="s">
        <v>49</v>
      </c>
      <c r="S2594" s="208" t="s">
        <v>39</v>
      </c>
      <c r="T2594" s="208" t="s">
        <v>1595</v>
      </c>
      <c r="U2594" s="208" t="s">
        <v>163</v>
      </c>
      <c r="V2594" s="208" t="s">
        <v>164</v>
      </c>
      <c r="W2594" s="208" t="s">
        <v>51</v>
      </c>
      <c r="X2594" s="34">
        <v>30000</v>
      </c>
      <c r="Y2594" s="215" t="str">
        <f t="shared" si="507"/>
        <v>1.13</v>
      </c>
      <c r="Z2594" s="26">
        <f t="shared" ref="Z2594:Z2657" si="519">IF(X2594="","",X2594*MAX(O2594,N2594))</f>
        <v>30000</v>
      </c>
      <c r="AA2594" s="208">
        <v>1.081</v>
      </c>
      <c r="AB2594" s="35">
        <f t="shared" si="517"/>
        <v>28699.115044247788</v>
      </c>
      <c r="AC2594" s="27">
        <f t="shared" si="510"/>
        <v>11155.346017699116</v>
      </c>
      <c r="AD2594" s="212">
        <v>0.38869999999999999</v>
      </c>
      <c r="AE2594" s="211">
        <f t="shared" si="511"/>
        <v>0</v>
      </c>
      <c r="AF2594" s="211" t="str">
        <f>IF(AND(COUNTIFS($J$18:J2594,J2594)=1,AE2594=1),1,"")</f>
        <v/>
      </c>
      <c r="AG2594" s="211">
        <f>IF(C2594="","",IF(AND(COUNTIFS($J$18:J2594,J2594)=1,C2594&lt;&gt;""),1,""))</f>
        <v>1</v>
      </c>
      <c r="AH2594" s="211">
        <f>IF(G2594="","",IF(AND(COUNTIFS($J$18:J2594,J2594)=1,G2594&lt;&gt;""),1,""))</f>
        <v>1</v>
      </c>
      <c r="AI2594" s="28">
        <f t="shared" si="512"/>
        <v>15951056.41591504</v>
      </c>
      <c r="AJ2594" s="28">
        <f t="shared" si="513"/>
        <v>1966354.6022462985</v>
      </c>
      <c r="AK2594" s="29">
        <f t="shared" si="514"/>
        <v>0.12327425538313461</v>
      </c>
      <c r="AL2594" s="210"/>
      <c r="AM2594" s="210"/>
      <c r="AN2594" s="210"/>
      <c r="AO2594" s="210"/>
      <c r="AP2594" s="45" t="str">
        <f t="shared" si="515"/>
        <v>20237</v>
      </c>
      <c r="AQ2594" s="45" t="str">
        <f t="shared" si="516"/>
        <v>20237RMB</v>
      </c>
    </row>
    <row r="2595" spans="1:43" s="15" customFormat="1">
      <c r="A2595" s="208" t="s">
        <v>42</v>
      </c>
      <c r="B2595" s="209">
        <v>2023</v>
      </c>
      <c r="C2595" s="209">
        <v>4</v>
      </c>
      <c r="D2595" s="57" t="str">
        <f t="shared" si="518"/>
        <v>Q1</v>
      </c>
      <c r="E2595" s="208" t="s">
        <v>42</v>
      </c>
      <c r="F2595" s="209">
        <v>2023</v>
      </c>
      <c r="G2595" s="209">
        <v>8</v>
      </c>
      <c r="H2595" s="213"/>
      <c r="I2595" s="57" t="str">
        <f t="shared" si="508"/>
        <v>Q2</v>
      </c>
      <c r="J2595" s="204" t="s">
        <v>2479</v>
      </c>
      <c r="K2595" s="213" t="s">
        <v>2480</v>
      </c>
      <c r="L2595" s="210" t="s">
        <v>79</v>
      </c>
      <c r="M2595" s="208" t="s">
        <v>47</v>
      </c>
      <c r="N2595" s="208">
        <v>1</v>
      </c>
      <c r="O2595" s="208"/>
      <c r="P2595" s="57" t="str">
        <f t="shared" si="509"/>
        <v>MAIN UNIT</v>
      </c>
      <c r="Q2595" s="208" t="s">
        <v>56</v>
      </c>
      <c r="R2595" s="208" t="s">
        <v>49</v>
      </c>
      <c r="S2595" s="208" t="s">
        <v>36</v>
      </c>
      <c r="T2595" s="208" t="s">
        <v>65</v>
      </c>
      <c r="U2595" s="208" t="s">
        <v>66</v>
      </c>
      <c r="V2595" s="208" t="s">
        <v>1948</v>
      </c>
      <c r="W2595" s="208" t="s">
        <v>51</v>
      </c>
      <c r="X2595" s="34">
        <v>790000</v>
      </c>
      <c r="Y2595" s="215" t="str">
        <f t="shared" si="507"/>
        <v>1.13</v>
      </c>
      <c r="Z2595" s="26">
        <f t="shared" si="519"/>
        <v>790000</v>
      </c>
      <c r="AA2595" s="208">
        <v>1.0920000000000001</v>
      </c>
      <c r="AB2595" s="35">
        <f t="shared" si="517"/>
        <v>763433.62831858417</v>
      </c>
      <c r="AC2595" s="27">
        <f t="shared" si="510"/>
        <v>103750.63008849559</v>
      </c>
      <c r="AD2595" s="212">
        <v>0.13589999999999999</v>
      </c>
      <c r="AE2595" s="211">
        <f t="shared" si="511"/>
        <v>1</v>
      </c>
      <c r="AF2595" s="211">
        <f>IF(AND(COUNTIFS($J$18:J2595,J2595)=1,AE2595=1),1,"")</f>
        <v>1</v>
      </c>
      <c r="AG2595" s="211">
        <f>IF(C2595="","",IF(AND(COUNTIFS($J$18:J2595,J2595)=1,C2595&lt;&gt;""),1,""))</f>
        <v>1</v>
      </c>
      <c r="AH2595" s="211">
        <f>IF(G2595="","",IF(AND(COUNTIFS($J$18:J2595,J2595)=1,G2595&lt;&gt;""),1,""))</f>
        <v>1</v>
      </c>
      <c r="AI2595" s="28">
        <f t="shared" si="512"/>
        <v>22953677.784070797</v>
      </c>
      <c r="AJ2595" s="28">
        <f t="shared" si="513"/>
        <v>4168706.6744155749</v>
      </c>
      <c r="AK2595" s="29">
        <f t="shared" si="514"/>
        <v>0.18161388835511752</v>
      </c>
      <c r="AL2595" s="210"/>
      <c r="AM2595" s="210"/>
      <c r="AN2595" s="210"/>
      <c r="AO2595" s="210"/>
      <c r="AP2595" s="45" t="str">
        <f t="shared" si="515"/>
        <v>20238</v>
      </c>
      <c r="AQ2595" s="45" t="str">
        <f t="shared" si="516"/>
        <v>20238RMB</v>
      </c>
    </row>
    <row r="2596" spans="1:43" s="15" customFormat="1">
      <c r="A2596" s="208" t="s">
        <v>42</v>
      </c>
      <c r="B2596" s="209">
        <v>2023</v>
      </c>
      <c r="C2596" s="209">
        <v>4</v>
      </c>
      <c r="D2596" s="57" t="str">
        <f t="shared" si="518"/>
        <v>Q1</v>
      </c>
      <c r="E2596" s="208" t="s">
        <v>42</v>
      </c>
      <c r="F2596" s="209">
        <v>2023</v>
      </c>
      <c r="G2596" s="209">
        <v>8</v>
      </c>
      <c r="H2596" s="213"/>
      <c r="I2596" s="57" t="str">
        <f t="shared" si="508"/>
        <v>Q2</v>
      </c>
      <c r="J2596" s="204" t="s">
        <v>2481</v>
      </c>
      <c r="K2596" s="213" t="s">
        <v>193</v>
      </c>
      <c r="L2596" s="210" t="s">
        <v>79</v>
      </c>
      <c r="M2596" s="208" t="s">
        <v>47</v>
      </c>
      <c r="N2596" s="208">
        <v>1</v>
      </c>
      <c r="O2596" s="208"/>
      <c r="P2596" s="57" t="str">
        <f t="shared" si="509"/>
        <v>MAIN UNIT</v>
      </c>
      <c r="Q2596" s="208" t="s">
        <v>48</v>
      </c>
      <c r="R2596" s="208" t="s">
        <v>49</v>
      </c>
      <c r="S2596" s="208" t="s">
        <v>37</v>
      </c>
      <c r="T2596" s="208" t="s">
        <v>57</v>
      </c>
      <c r="U2596" s="208" t="s">
        <v>58</v>
      </c>
      <c r="V2596" s="208" t="s">
        <v>59</v>
      </c>
      <c r="W2596" s="208" t="s">
        <v>51</v>
      </c>
      <c r="X2596" s="34">
        <v>1261000</v>
      </c>
      <c r="Y2596" s="215" t="str">
        <f t="shared" si="507"/>
        <v>1.13</v>
      </c>
      <c r="Z2596" s="26">
        <f t="shared" si="519"/>
        <v>1261000</v>
      </c>
      <c r="AA2596" s="208">
        <v>1.0920000000000001</v>
      </c>
      <c r="AB2596" s="35">
        <f t="shared" si="517"/>
        <v>1218594.6902654869</v>
      </c>
      <c r="AC2596" s="27">
        <f t="shared" si="510"/>
        <v>276255.41628318588</v>
      </c>
      <c r="AD2596" s="212">
        <v>0.22670000000000001</v>
      </c>
      <c r="AE2596" s="211">
        <f t="shared" si="511"/>
        <v>0</v>
      </c>
      <c r="AF2596" s="211" t="str">
        <f>IF(AND(COUNTIFS($J$18:J2596,J2596)=1,AE2596=1),1,"")</f>
        <v/>
      </c>
      <c r="AG2596" s="211">
        <f>IF(C2596="","",IF(AND(COUNTIFS($J$18:J2596,J2596)=1,C2596&lt;&gt;""),1,""))</f>
        <v>1</v>
      </c>
      <c r="AH2596" s="211">
        <f>IF(G2596="","",IF(AND(COUNTIFS($J$18:J2596,J2596)=1,G2596&lt;&gt;""),1,""))</f>
        <v>1</v>
      </c>
      <c r="AI2596" s="28">
        <f t="shared" si="512"/>
        <v>22953677.784070797</v>
      </c>
      <c r="AJ2596" s="28">
        <f t="shared" si="513"/>
        <v>4168706.6744155749</v>
      </c>
      <c r="AK2596" s="29">
        <f t="shared" si="514"/>
        <v>0.18161388835511752</v>
      </c>
      <c r="AL2596" s="210"/>
      <c r="AM2596" s="210"/>
      <c r="AN2596" s="210"/>
      <c r="AO2596" s="210"/>
      <c r="AP2596" s="45" t="str">
        <f t="shared" si="515"/>
        <v>20238</v>
      </c>
      <c r="AQ2596" s="45" t="str">
        <f t="shared" si="516"/>
        <v>20238RMB</v>
      </c>
    </row>
    <row r="2597" spans="1:43" s="15" customFormat="1">
      <c r="A2597" s="208" t="s">
        <v>42</v>
      </c>
      <c r="B2597" s="209">
        <v>2023</v>
      </c>
      <c r="C2597" s="209">
        <v>4</v>
      </c>
      <c r="D2597" s="57" t="str">
        <f t="shared" si="518"/>
        <v>Q1</v>
      </c>
      <c r="E2597" s="208" t="s">
        <v>42</v>
      </c>
      <c r="F2597" s="209">
        <v>2023</v>
      </c>
      <c r="G2597" s="209">
        <v>8</v>
      </c>
      <c r="H2597" s="213"/>
      <c r="I2597" s="57" t="str">
        <f t="shared" si="508"/>
        <v>Q2</v>
      </c>
      <c r="J2597" s="204" t="s">
        <v>2481</v>
      </c>
      <c r="K2597" s="213" t="s">
        <v>193</v>
      </c>
      <c r="L2597" s="210" t="s">
        <v>79</v>
      </c>
      <c r="M2597" s="208" t="s">
        <v>47</v>
      </c>
      <c r="N2597" s="208">
        <v>1</v>
      </c>
      <c r="O2597" s="208"/>
      <c r="P2597" s="57" t="str">
        <f t="shared" si="509"/>
        <v>MAIN UNIT</v>
      </c>
      <c r="Q2597" s="208" t="s">
        <v>48</v>
      </c>
      <c r="R2597" s="208" t="s">
        <v>49</v>
      </c>
      <c r="S2597" s="208" t="s">
        <v>37</v>
      </c>
      <c r="T2597" s="208" t="s">
        <v>57</v>
      </c>
      <c r="U2597" s="208" t="s">
        <v>58</v>
      </c>
      <c r="V2597" s="208" t="s">
        <v>59</v>
      </c>
      <c r="W2597" s="208" t="s">
        <v>51</v>
      </c>
      <c r="X2597" s="34">
        <v>1261000</v>
      </c>
      <c r="Y2597" s="215" t="str">
        <f t="shared" si="507"/>
        <v>1.13</v>
      </c>
      <c r="Z2597" s="26">
        <f t="shared" si="519"/>
        <v>1261000</v>
      </c>
      <c r="AA2597" s="208">
        <v>1.0920000000000001</v>
      </c>
      <c r="AB2597" s="35">
        <f t="shared" si="517"/>
        <v>1218594.6902654869</v>
      </c>
      <c r="AC2597" s="27">
        <f t="shared" si="510"/>
        <v>276255.41628318588</v>
      </c>
      <c r="AD2597" s="212">
        <v>0.22670000000000001</v>
      </c>
      <c r="AE2597" s="211">
        <f t="shared" si="511"/>
        <v>0</v>
      </c>
      <c r="AF2597" s="211" t="str">
        <f>IF(AND(COUNTIFS($J$18:J2597,J2597)=1,AE2597=1),1,"")</f>
        <v/>
      </c>
      <c r="AG2597" s="211" t="str">
        <f>IF(C2597="","",IF(AND(COUNTIFS($J$18:J2597,J2597)=1,C2597&lt;&gt;""),1,""))</f>
        <v/>
      </c>
      <c r="AH2597" s="211" t="str">
        <f>IF(G2597="","",IF(AND(COUNTIFS($J$18:J2597,J2597)=1,G2597&lt;&gt;""),1,""))</f>
        <v/>
      </c>
      <c r="AI2597" s="28">
        <f t="shared" si="512"/>
        <v>22953677.784070797</v>
      </c>
      <c r="AJ2597" s="28">
        <f t="shared" si="513"/>
        <v>4168706.6744155749</v>
      </c>
      <c r="AK2597" s="29">
        <f t="shared" si="514"/>
        <v>0.18161388835511752</v>
      </c>
      <c r="AL2597" s="210"/>
      <c r="AM2597" s="210"/>
      <c r="AN2597" s="210"/>
      <c r="AO2597" s="210"/>
      <c r="AP2597" s="45" t="str">
        <f t="shared" si="515"/>
        <v>20238</v>
      </c>
      <c r="AQ2597" s="45" t="str">
        <f t="shared" si="516"/>
        <v>20238RMB</v>
      </c>
    </row>
    <row r="2598" spans="1:43" s="15" customFormat="1">
      <c r="A2598" s="208" t="s">
        <v>42</v>
      </c>
      <c r="B2598" s="209">
        <v>2023</v>
      </c>
      <c r="C2598" s="209">
        <v>4</v>
      </c>
      <c r="D2598" s="57" t="str">
        <f t="shared" si="518"/>
        <v>Q1</v>
      </c>
      <c r="E2598" s="208" t="s">
        <v>42</v>
      </c>
      <c r="F2598" s="209">
        <v>2023</v>
      </c>
      <c r="G2598" s="209">
        <v>8</v>
      </c>
      <c r="H2598" s="213"/>
      <c r="I2598" s="57" t="str">
        <f t="shared" si="508"/>
        <v>Q2</v>
      </c>
      <c r="J2598" s="204" t="s">
        <v>2481</v>
      </c>
      <c r="K2598" s="213" t="s">
        <v>193</v>
      </c>
      <c r="L2598" s="210" t="s">
        <v>79</v>
      </c>
      <c r="M2598" s="208" t="s">
        <v>47</v>
      </c>
      <c r="N2598" s="208">
        <v>1</v>
      </c>
      <c r="O2598" s="208"/>
      <c r="P2598" s="57" t="str">
        <f t="shared" si="509"/>
        <v>MAIN UNIT</v>
      </c>
      <c r="Q2598" s="208" t="s">
        <v>48</v>
      </c>
      <c r="R2598" s="208" t="s">
        <v>49</v>
      </c>
      <c r="S2598" s="208" t="s">
        <v>37</v>
      </c>
      <c r="T2598" s="208" t="s">
        <v>57</v>
      </c>
      <c r="U2598" s="208" t="s">
        <v>58</v>
      </c>
      <c r="V2598" s="208" t="s">
        <v>59</v>
      </c>
      <c r="W2598" s="208" t="s">
        <v>51</v>
      </c>
      <c r="X2598" s="34">
        <v>1055000</v>
      </c>
      <c r="Y2598" s="215" t="str">
        <f t="shared" si="507"/>
        <v>1.13</v>
      </c>
      <c r="Z2598" s="26">
        <f t="shared" si="519"/>
        <v>1055000</v>
      </c>
      <c r="AA2598" s="208">
        <v>1.0920000000000001</v>
      </c>
      <c r="AB2598" s="35">
        <f t="shared" si="517"/>
        <v>1019522.1238938054</v>
      </c>
      <c r="AC2598" s="27">
        <f t="shared" si="510"/>
        <v>231125.66548672572</v>
      </c>
      <c r="AD2598" s="212">
        <v>0.22670000000000001</v>
      </c>
      <c r="AE2598" s="211">
        <f t="shared" si="511"/>
        <v>0</v>
      </c>
      <c r="AF2598" s="211" t="str">
        <f>IF(AND(COUNTIFS($J$18:J2598,J2598)=1,AE2598=1),1,"")</f>
        <v/>
      </c>
      <c r="AG2598" s="211" t="str">
        <f>IF(C2598="","",IF(AND(COUNTIFS($J$18:J2598,J2598)=1,C2598&lt;&gt;""),1,""))</f>
        <v/>
      </c>
      <c r="AH2598" s="211" t="str">
        <f>IF(G2598="","",IF(AND(COUNTIFS($J$18:J2598,J2598)=1,G2598&lt;&gt;""),1,""))</f>
        <v/>
      </c>
      <c r="AI2598" s="28">
        <f t="shared" si="512"/>
        <v>22953677.784070797</v>
      </c>
      <c r="AJ2598" s="28">
        <f t="shared" si="513"/>
        <v>4168706.6744155749</v>
      </c>
      <c r="AK2598" s="29">
        <f t="shared" si="514"/>
        <v>0.18161388835511752</v>
      </c>
      <c r="AL2598" s="210"/>
      <c r="AM2598" s="210"/>
      <c r="AN2598" s="210"/>
      <c r="AO2598" s="210"/>
      <c r="AP2598" s="45" t="str">
        <f t="shared" si="515"/>
        <v>20238</v>
      </c>
      <c r="AQ2598" s="45" t="str">
        <f t="shared" si="516"/>
        <v>20238RMB</v>
      </c>
    </row>
    <row r="2599" spans="1:43" s="15" customFormat="1">
      <c r="A2599" s="208" t="s">
        <v>42</v>
      </c>
      <c r="B2599" s="209">
        <v>2023</v>
      </c>
      <c r="C2599" s="209">
        <v>5</v>
      </c>
      <c r="D2599" s="57" t="str">
        <f t="shared" si="518"/>
        <v>Q1</v>
      </c>
      <c r="E2599" s="208" t="s">
        <v>42</v>
      </c>
      <c r="F2599" s="209">
        <v>2023</v>
      </c>
      <c r="G2599" s="209">
        <v>8</v>
      </c>
      <c r="H2599" s="213"/>
      <c r="I2599" s="57" t="str">
        <f t="shared" si="508"/>
        <v>Q2</v>
      </c>
      <c r="J2599" s="204" t="s">
        <v>2482</v>
      </c>
      <c r="K2599" s="213" t="s">
        <v>2483</v>
      </c>
      <c r="L2599" s="210" t="s">
        <v>55</v>
      </c>
      <c r="M2599" s="208" t="s">
        <v>47</v>
      </c>
      <c r="N2599" s="208">
        <v>1</v>
      </c>
      <c r="O2599" s="208"/>
      <c r="P2599" s="57" t="str">
        <f t="shared" si="509"/>
        <v>MAIN UNIT</v>
      </c>
      <c r="Q2599" s="208" t="s">
        <v>48</v>
      </c>
      <c r="R2599" s="208" t="s">
        <v>49</v>
      </c>
      <c r="S2599" s="208" t="s">
        <v>37</v>
      </c>
      <c r="T2599" s="208" t="s">
        <v>221</v>
      </c>
      <c r="U2599" s="208" t="s">
        <v>58</v>
      </c>
      <c r="V2599" s="208" t="s">
        <v>59</v>
      </c>
      <c r="W2599" s="208" t="s">
        <v>51</v>
      </c>
      <c r="X2599" s="34">
        <v>520000</v>
      </c>
      <c r="Y2599" s="215" t="str">
        <f t="shared" si="507"/>
        <v>1.13</v>
      </c>
      <c r="Z2599" s="26">
        <f t="shared" si="519"/>
        <v>520000</v>
      </c>
      <c r="AA2599" s="208">
        <v>1.0920000000000001</v>
      </c>
      <c r="AB2599" s="35">
        <f t="shared" si="517"/>
        <v>502513.27433628327</v>
      </c>
      <c r="AC2599" s="27">
        <f t="shared" si="510"/>
        <v>71809.146902654873</v>
      </c>
      <c r="AD2599" s="212">
        <v>0.1429</v>
      </c>
      <c r="AE2599" s="211">
        <f t="shared" si="511"/>
        <v>0</v>
      </c>
      <c r="AF2599" s="211" t="str">
        <f>IF(AND(COUNTIFS($J$18:J2599,J2599)=1,AE2599=1),1,"")</f>
        <v/>
      </c>
      <c r="AG2599" s="211">
        <f>IF(C2599="","",IF(AND(COUNTIFS($J$18:J2599,J2599)=1,C2599&lt;&gt;""),1,""))</f>
        <v>1</v>
      </c>
      <c r="AH2599" s="211">
        <f>IF(G2599="","",IF(AND(COUNTIFS($J$18:J2599,J2599)=1,G2599&lt;&gt;""),1,""))</f>
        <v>1</v>
      </c>
      <c r="AI2599" s="28">
        <f t="shared" si="512"/>
        <v>22953677.784070797</v>
      </c>
      <c r="AJ2599" s="28">
        <f t="shared" si="513"/>
        <v>4168706.6744155749</v>
      </c>
      <c r="AK2599" s="29">
        <f t="shared" si="514"/>
        <v>0.18161388835511752</v>
      </c>
      <c r="AL2599" s="210"/>
      <c r="AM2599" s="210"/>
      <c r="AN2599" s="210"/>
      <c r="AO2599" s="210"/>
      <c r="AP2599" s="45" t="str">
        <f t="shared" si="515"/>
        <v>20238</v>
      </c>
      <c r="AQ2599" s="45" t="str">
        <f t="shared" si="516"/>
        <v>20238RMB</v>
      </c>
    </row>
    <row r="2600" spans="1:43" s="15" customFormat="1">
      <c r="A2600" s="208" t="s">
        <v>42</v>
      </c>
      <c r="B2600" s="209">
        <v>2023</v>
      </c>
      <c r="C2600" s="209">
        <v>5</v>
      </c>
      <c r="D2600" s="57" t="str">
        <f t="shared" si="518"/>
        <v>Q1</v>
      </c>
      <c r="E2600" s="208" t="s">
        <v>42</v>
      </c>
      <c r="F2600" s="209">
        <v>2023</v>
      </c>
      <c r="G2600" s="209">
        <v>8</v>
      </c>
      <c r="H2600" s="213"/>
      <c r="I2600" s="57" t="str">
        <f t="shared" si="508"/>
        <v>Q2</v>
      </c>
      <c r="J2600" s="204" t="s">
        <v>2482</v>
      </c>
      <c r="K2600" s="213" t="s">
        <v>2483</v>
      </c>
      <c r="L2600" s="210" t="s">
        <v>79</v>
      </c>
      <c r="M2600" s="208" t="s">
        <v>47</v>
      </c>
      <c r="N2600" s="208">
        <v>1</v>
      </c>
      <c r="O2600" s="208"/>
      <c r="P2600" s="57" t="str">
        <f t="shared" si="509"/>
        <v>MAIN UNIT</v>
      </c>
      <c r="Q2600" s="208" t="s">
        <v>48</v>
      </c>
      <c r="R2600" s="208" t="s">
        <v>49</v>
      </c>
      <c r="S2600" s="208" t="s">
        <v>37</v>
      </c>
      <c r="T2600" s="208" t="s">
        <v>221</v>
      </c>
      <c r="U2600" s="208" t="s">
        <v>58</v>
      </c>
      <c r="V2600" s="208" t="s">
        <v>59</v>
      </c>
      <c r="W2600" s="208" t="s">
        <v>51</v>
      </c>
      <c r="X2600" s="34">
        <v>900000</v>
      </c>
      <c r="Y2600" s="215" t="str">
        <f t="shared" si="507"/>
        <v>1.13</v>
      </c>
      <c r="Z2600" s="26">
        <f t="shared" si="519"/>
        <v>900000</v>
      </c>
      <c r="AA2600" s="208">
        <v>1.0920000000000001</v>
      </c>
      <c r="AB2600" s="35">
        <f t="shared" si="517"/>
        <v>869734.51327433635</v>
      </c>
      <c r="AC2600" s="27">
        <f t="shared" si="510"/>
        <v>124285.06194690266</v>
      </c>
      <c r="AD2600" s="212">
        <v>0.1429</v>
      </c>
      <c r="AE2600" s="211">
        <f t="shared" si="511"/>
        <v>0</v>
      </c>
      <c r="AF2600" s="211" t="str">
        <f>IF(AND(COUNTIFS($J$18:J2600,J2600)=1,AE2600=1),1,"")</f>
        <v/>
      </c>
      <c r="AG2600" s="211" t="str">
        <f>IF(C2600="","",IF(AND(COUNTIFS($J$18:J2600,J2600)=1,C2600&lt;&gt;""),1,""))</f>
        <v/>
      </c>
      <c r="AH2600" s="211" t="str">
        <f>IF(G2600="","",IF(AND(COUNTIFS($J$18:J2600,J2600)=1,G2600&lt;&gt;""),1,""))</f>
        <v/>
      </c>
      <c r="AI2600" s="28">
        <f t="shared" si="512"/>
        <v>22953677.784070797</v>
      </c>
      <c r="AJ2600" s="28">
        <f t="shared" si="513"/>
        <v>4168706.6744155749</v>
      </c>
      <c r="AK2600" s="29">
        <f t="shared" si="514"/>
        <v>0.18161388835511752</v>
      </c>
      <c r="AL2600" s="210"/>
      <c r="AM2600" s="210"/>
      <c r="AN2600" s="210"/>
      <c r="AO2600" s="210"/>
      <c r="AP2600" s="45" t="str">
        <f t="shared" si="515"/>
        <v>20238</v>
      </c>
      <c r="AQ2600" s="45" t="str">
        <f t="shared" si="516"/>
        <v>20238RMB</v>
      </c>
    </row>
    <row r="2601" spans="1:43" s="15" customFormat="1">
      <c r="A2601" s="208" t="s">
        <v>42</v>
      </c>
      <c r="B2601" s="209">
        <v>2023</v>
      </c>
      <c r="C2601" s="209">
        <v>7</v>
      </c>
      <c r="D2601" s="57" t="str">
        <f t="shared" si="518"/>
        <v>Q2</v>
      </c>
      <c r="E2601" s="208" t="s">
        <v>42</v>
      </c>
      <c r="F2601" s="209">
        <v>2023</v>
      </c>
      <c r="G2601" s="209">
        <v>8</v>
      </c>
      <c r="H2601" s="213"/>
      <c r="I2601" s="57" t="str">
        <f t="shared" si="508"/>
        <v>Q2</v>
      </c>
      <c r="J2601" s="204" t="s">
        <v>2484</v>
      </c>
      <c r="K2601" s="213" t="s">
        <v>2485</v>
      </c>
      <c r="L2601" s="210" t="s">
        <v>79</v>
      </c>
      <c r="M2601" s="208" t="s">
        <v>47</v>
      </c>
      <c r="N2601" s="208">
        <v>1</v>
      </c>
      <c r="O2601" s="208"/>
      <c r="P2601" s="57" t="str">
        <f t="shared" si="509"/>
        <v>MAIN UNIT</v>
      </c>
      <c r="Q2601" s="208" t="s">
        <v>56</v>
      </c>
      <c r="R2601" s="208" t="s">
        <v>49</v>
      </c>
      <c r="S2601" s="208" t="s">
        <v>36</v>
      </c>
      <c r="T2601" s="208" t="s">
        <v>65</v>
      </c>
      <c r="U2601" s="208" t="s">
        <v>2486</v>
      </c>
      <c r="V2601" s="208" t="s">
        <v>445</v>
      </c>
      <c r="W2601" s="208" t="s">
        <v>51</v>
      </c>
      <c r="X2601" s="34">
        <v>830000</v>
      </c>
      <c r="Y2601" s="215" t="str">
        <f t="shared" si="507"/>
        <v>1.13</v>
      </c>
      <c r="Z2601" s="26">
        <f t="shared" si="519"/>
        <v>830000</v>
      </c>
      <c r="AA2601" s="208">
        <v>1.0920000000000001</v>
      </c>
      <c r="AB2601" s="35">
        <f t="shared" si="517"/>
        <v>802088.49557522137</v>
      </c>
      <c r="AC2601" s="27">
        <f t="shared" si="510"/>
        <v>85823.469026548686</v>
      </c>
      <c r="AD2601" s="212">
        <v>0.107</v>
      </c>
      <c r="AE2601" s="211">
        <f t="shared" si="511"/>
        <v>1</v>
      </c>
      <c r="AF2601" s="211">
        <f>IF(AND(COUNTIFS($J$18:J2601,J2601)=1,AE2601=1),1,"")</f>
        <v>1</v>
      </c>
      <c r="AG2601" s="211">
        <f>IF(C2601="","",IF(AND(COUNTIFS($J$18:J2601,J2601)=1,C2601&lt;&gt;""),1,""))</f>
        <v>1</v>
      </c>
      <c r="AH2601" s="211">
        <f>IF(G2601="","",IF(AND(COUNTIFS($J$18:J2601,J2601)=1,G2601&lt;&gt;""),1,""))</f>
        <v>1</v>
      </c>
      <c r="AI2601" s="28">
        <f t="shared" si="512"/>
        <v>22953677.784070797</v>
      </c>
      <c r="AJ2601" s="28">
        <f t="shared" si="513"/>
        <v>4168706.6744155749</v>
      </c>
      <c r="AK2601" s="29">
        <f t="shared" si="514"/>
        <v>0.18161388835511752</v>
      </c>
      <c r="AL2601" s="210"/>
      <c r="AM2601" s="210"/>
      <c r="AN2601" s="210"/>
      <c r="AO2601" s="210"/>
      <c r="AP2601" s="45" t="str">
        <f t="shared" si="515"/>
        <v>20238</v>
      </c>
      <c r="AQ2601" s="45" t="str">
        <f t="shared" si="516"/>
        <v>20238RMB</v>
      </c>
    </row>
    <row r="2602" spans="1:43" s="15" customFormat="1">
      <c r="A2602" s="208" t="s">
        <v>42</v>
      </c>
      <c r="B2602" s="209">
        <v>2023</v>
      </c>
      <c r="C2602" s="209">
        <v>7</v>
      </c>
      <c r="D2602" s="57" t="str">
        <f t="shared" si="518"/>
        <v>Q2</v>
      </c>
      <c r="E2602" s="208" t="s">
        <v>42</v>
      </c>
      <c r="F2602" s="209">
        <v>2023</v>
      </c>
      <c r="G2602" s="209">
        <v>8</v>
      </c>
      <c r="H2602" s="213"/>
      <c r="I2602" s="57" t="str">
        <f t="shared" si="508"/>
        <v>Q2</v>
      </c>
      <c r="J2602" s="204" t="s">
        <v>2487</v>
      </c>
      <c r="K2602" s="213" t="s">
        <v>1820</v>
      </c>
      <c r="L2602" s="210" t="s">
        <v>55</v>
      </c>
      <c r="M2602" s="208" t="s">
        <v>47</v>
      </c>
      <c r="N2602" s="208">
        <v>1</v>
      </c>
      <c r="O2602" s="208"/>
      <c r="P2602" s="57" t="str">
        <f t="shared" si="509"/>
        <v>MAIN UNIT</v>
      </c>
      <c r="Q2602" s="208" t="s">
        <v>48</v>
      </c>
      <c r="R2602" s="208" t="s">
        <v>49</v>
      </c>
      <c r="S2602" s="208" t="s">
        <v>36</v>
      </c>
      <c r="T2602" s="208" t="s">
        <v>65</v>
      </c>
      <c r="U2602" s="208" t="s">
        <v>66</v>
      </c>
      <c r="V2602" s="208" t="s">
        <v>290</v>
      </c>
      <c r="W2602" s="208" t="s">
        <v>51</v>
      </c>
      <c r="X2602" s="34">
        <v>420000</v>
      </c>
      <c r="Y2602" s="215" t="str">
        <f t="shared" si="507"/>
        <v>1.13</v>
      </c>
      <c r="Z2602" s="26">
        <f t="shared" si="519"/>
        <v>420000</v>
      </c>
      <c r="AA2602" s="208">
        <v>1.0920000000000001</v>
      </c>
      <c r="AB2602" s="35">
        <f t="shared" si="517"/>
        <v>405876.10619469034</v>
      </c>
      <c r="AC2602" s="27">
        <f t="shared" si="510"/>
        <v>48542.782300884966</v>
      </c>
      <c r="AD2602" s="212">
        <v>0.1196</v>
      </c>
      <c r="AE2602" s="211">
        <f t="shared" si="511"/>
        <v>0</v>
      </c>
      <c r="AF2602" s="211" t="str">
        <f>IF(AND(COUNTIFS($J$18:J2602,J2602)=1,AE2602=1),1,"")</f>
        <v/>
      </c>
      <c r="AG2602" s="211">
        <f>IF(C2602="","",IF(AND(COUNTIFS($J$18:J2602,J2602)=1,C2602&lt;&gt;""),1,""))</f>
        <v>1</v>
      </c>
      <c r="AH2602" s="211">
        <f>IF(G2602="","",IF(AND(COUNTIFS($J$18:J2602,J2602)=1,G2602&lt;&gt;""),1,""))</f>
        <v>1</v>
      </c>
      <c r="AI2602" s="28">
        <f t="shared" si="512"/>
        <v>22953677.784070797</v>
      </c>
      <c r="AJ2602" s="28">
        <f t="shared" si="513"/>
        <v>4168706.6744155749</v>
      </c>
      <c r="AK2602" s="29">
        <f t="shared" si="514"/>
        <v>0.18161388835511752</v>
      </c>
      <c r="AL2602" s="210"/>
      <c r="AM2602" s="210"/>
      <c r="AN2602" s="210"/>
      <c r="AO2602" s="210"/>
      <c r="AP2602" s="45" t="str">
        <f t="shared" si="515"/>
        <v>20238</v>
      </c>
      <c r="AQ2602" s="45" t="str">
        <f t="shared" si="516"/>
        <v>20238RMB</v>
      </c>
    </row>
    <row r="2603" spans="1:43" s="15" customFormat="1">
      <c r="A2603" s="208" t="s">
        <v>42</v>
      </c>
      <c r="B2603" s="209">
        <v>2023</v>
      </c>
      <c r="C2603" s="209">
        <v>7</v>
      </c>
      <c r="D2603" s="57" t="str">
        <f t="shared" si="518"/>
        <v>Q2</v>
      </c>
      <c r="E2603" s="208" t="s">
        <v>42</v>
      </c>
      <c r="F2603" s="209">
        <v>2023</v>
      </c>
      <c r="G2603" s="209">
        <v>8</v>
      </c>
      <c r="H2603" s="213"/>
      <c r="I2603" s="57" t="str">
        <f t="shared" si="508"/>
        <v>Q2</v>
      </c>
      <c r="J2603" s="204" t="s">
        <v>2488</v>
      </c>
      <c r="K2603" s="213" t="s">
        <v>2489</v>
      </c>
      <c r="L2603" s="210" t="s">
        <v>79</v>
      </c>
      <c r="M2603" s="208" t="s">
        <v>47</v>
      </c>
      <c r="N2603" s="208">
        <v>1</v>
      </c>
      <c r="O2603" s="208"/>
      <c r="P2603" s="57" t="str">
        <f t="shared" si="509"/>
        <v>MAIN UNIT</v>
      </c>
      <c r="Q2603" s="208" t="s">
        <v>56</v>
      </c>
      <c r="R2603" s="208" t="s">
        <v>49</v>
      </c>
      <c r="S2603" s="208" t="s">
        <v>38</v>
      </c>
      <c r="T2603" s="208" t="s">
        <v>2490</v>
      </c>
      <c r="U2603" s="208" t="s">
        <v>137</v>
      </c>
      <c r="V2603" s="208" t="s">
        <v>122</v>
      </c>
      <c r="W2603" s="208" t="s">
        <v>51</v>
      </c>
      <c r="X2603" s="34">
        <v>850000</v>
      </c>
      <c r="Y2603" s="215" t="str">
        <f t="shared" ref="Y2603:Y2640" si="520">IF(W2603="RMB","1.13", "1")</f>
        <v>1.13</v>
      </c>
      <c r="Z2603" s="26">
        <f t="shared" si="519"/>
        <v>850000</v>
      </c>
      <c r="AA2603" s="208">
        <v>1.0920000000000001</v>
      </c>
      <c r="AB2603" s="35">
        <f t="shared" si="517"/>
        <v>821415.92920353997</v>
      </c>
      <c r="AC2603" s="27">
        <f t="shared" si="510"/>
        <v>79759.486725663737</v>
      </c>
      <c r="AD2603" s="212">
        <v>9.7100000000000006E-2</v>
      </c>
      <c r="AE2603" s="211">
        <f t="shared" si="511"/>
        <v>1</v>
      </c>
      <c r="AF2603" s="211">
        <f>IF(AND(COUNTIFS($J$18:J2603,J2603)=1,AE2603=1),1,"")</f>
        <v>1</v>
      </c>
      <c r="AG2603" s="211">
        <f>IF(C2603="","",IF(AND(COUNTIFS($J$18:J2603,J2603)=1,C2603&lt;&gt;""),1,""))</f>
        <v>1</v>
      </c>
      <c r="AH2603" s="211">
        <f>IF(G2603="","",IF(AND(COUNTIFS($J$18:J2603,J2603)=1,G2603&lt;&gt;""),1,""))</f>
        <v>1</v>
      </c>
      <c r="AI2603" s="28">
        <f t="shared" si="512"/>
        <v>22953677.784070797</v>
      </c>
      <c r="AJ2603" s="28">
        <f t="shared" si="513"/>
        <v>4168706.6744155749</v>
      </c>
      <c r="AK2603" s="29">
        <f t="shared" si="514"/>
        <v>0.18161388835511752</v>
      </c>
      <c r="AL2603" s="210"/>
      <c r="AM2603" s="210"/>
      <c r="AN2603" s="210"/>
      <c r="AO2603" s="210"/>
      <c r="AP2603" s="45" t="str">
        <f t="shared" si="515"/>
        <v>20238</v>
      </c>
      <c r="AQ2603" s="45" t="str">
        <f t="shared" si="516"/>
        <v>20238RMB</v>
      </c>
    </row>
    <row r="2604" spans="1:43" s="15" customFormat="1">
      <c r="A2604" s="208" t="s">
        <v>42</v>
      </c>
      <c r="B2604" s="209">
        <v>2023</v>
      </c>
      <c r="C2604" s="209">
        <v>7</v>
      </c>
      <c r="D2604" s="57" t="str">
        <f t="shared" si="518"/>
        <v>Q2</v>
      </c>
      <c r="E2604" s="208" t="s">
        <v>42</v>
      </c>
      <c r="F2604" s="209">
        <v>2023</v>
      </c>
      <c r="G2604" s="209">
        <v>8</v>
      </c>
      <c r="H2604" s="213"/>
      <c r="I2604" s="57" t="str">
        <f t="shared" si="508"/>
        <v>Q2</v>
      </c>
      <c r="J2604" s="204" t="s">
        <v>2488</v>
      </c>
      <c r="K2604" s="213" t="s">
        <v>2489</v>
      </c>
      <c r="L2604" s="210" t="s">
        <v>55</v>
      </c>
      <c r="M2604" s="208" t="s">
        <v>47</v>
      </c>
      <c r="N2604" s="208">
        <v>1</v>
      </c>
      <c r="O2604" s="208"/>
      <c r="P2604" s="57" t="str">
        <f t="shared" si="509"/>
        <v>MAIN UNIT</v>
      </c>
      <c r="Q2604" s="208" t="s">
        <v>56</v>
      </c>
      <c r="R2604" s="208" t="s">
        <v>49</v>
      </c>
      <c r="S2604" s="208" t="s">
        <v>38</v>
      </c>
      <c r="T2604" s="208" t="s">
        <v>2490</v>
      </c>
      <c r="U2604" s="208" t="s">
        <v>137</v>
      </c>
      <c r="V2604" s="208" t="s">
        <v>122</v>
      </c>
      <c r="W2604" s="208" t="s">
        <v>51</v>
      </c>
      <c r="X2604" s="34">
        <v>680000</v>
      </c>
      <c r="Y2604" s="215" t="str">
        <f t="shared" si="520"/>
        <v>1.13</v>
      </c>
      <c r="Z2604" s="26">
        <f t="shared" si="519"/>
        <v>680000</v>
      </c>
      <c r="AA2604" s="208">
        <v>1.0920000000000001</v>
      </c>
      <c r="AB2604" s="35">
        <f t="shared" si="517"/>
        <v>657132.743362832</v>
      </c>
      <c r="AC2604" s="27">
        <f t="shared" si="510"/>
        <v>63807.58938053099</v>
      </c>
      <c r="AD2604" s="212">
        <v>9.7100000000000006E-2</v>
      </c>
      <c r="AE2604" s="211">
        <f t="shared" si="511"/>
        <v>1</v>
      </c>
      <c r="AF2604" s="211" t="str">
        <f>IF(AND(COUNTIFS($J$18:J2604,J2604)=1,AE2604=1),1,"")</f>
        <v/>
      </c>
      <c r="AG2604" s="211" t="str">
        <f>IF(C2604="","",IF(AND(COUNTIFS($J$18:J2604,J2604)=1,C2604&lt;&gt;""),1,""))</f>
        <v/>
      </c>
      <c r="AH2604" s="211" t="str">
        <f>IF(G2604="","",IF(AND(COUNTIFS($J$18:J2604,J2604)=1,G2604&lt;&gt;""),1,""))</f>
        <v/>
      </c>
      <c r="AI2604" s="28">
        <f t="shared" si="512"/>
        <v>22953677.784070797</v>
      </c>
      <c r="AJ2604" s="28">
        <f t="shared" si="513"/>
        <v>4168706.6744155749</v>
      </c>
      <c r="AK2604" s="29">
        <f t="shared" si="514"/>
        <v>0.18161388835511752</v>
      </c>
      <c r="AL2604" s="210"/>
      <c r="AM2604" s="210"/>
      <c r="AN2604" s="210"/>
      <c r="AO2604" s="210"/>
      <c r="AP2604" s="45" t="str">
        <f t="shared" si="515"/>
        <v>20238</v>
      </c>
      <c r="AQ2604" s="45" t="str">
        <f t="shared" si="516"/>
        <v>20238RMB</v>
      </c>
    </row>
    <row r="2605" spans="1:43" s="15" customFormat="1">
      <c r="A2605" s="208" t="s">
        <v>42</v>
      </c>
      <c r="B2605" s="209">
        <v>2023</v>
      </c>
      <c r="C2605" s="209">
        <v>7</v>
      </c>
      <c r="D2605" s="57" t="str">
        <f t="shared" si="518"/>
        <v>Q2</v>
      </c>
      <c r="E2605" s="208" t="s">
        <v>42</v>
      </c>
      <c r="F2605" s="209">
        <v>2023</v>
      </c>
      <c r="G2605" s="209">
        <v>8</v>
      </c>
      <c r="H2605" s="213"/>
      <c r="I2605" s="57" t="str">
        <f t="shared" si="508"/>
        <v>Q2</v>
      </c>
      <c r="J2605" s="204" t="s">
        <v>2491</v>
      </c>
      <c r="K2605" s="213" t="s">
        <v>2492</v>
      </c>
      <c r="L2605" s="210" t="s">
        <v>55</v>
      </c>
      <c r="M2605" s="208" t="s">
        <v>47</v>
      </c>
      <c r="N2605" s="208">
        <v>1</v>
      </c>
      <c r="O2605" s="208"/>
      <c r="P2605" s="57" t="str">
        <f t="shared" si="509"/>
        <v>MAIN UNIT</v>
      </c>
      <c r="Q2605" s="208" t="s">
        <v>56</v>
      </c>
      <c r="R2605" s="208" t="s">
        <v>49</v>
      </c>
      <c r="S2605" s="208" t="s">
        <v>36</v>
      </c>
      <c r="T2605" s="208" t="s">
        <v>65</v>
      </c>
      <c r="U2605" s="208" t="s">
        <v>66</v>
      </c>
      <c r="V2605" s="208" t="s">
        <v>99</v>
      </c>
      <c r="W2605" s="208" t="s">
        <v>96</v>
      </c>
      <c r="X2605" s="34">
        <v>7100000</v>
      </c>
      <c r="Y2605" s="215" t="str">
        <f t="shared" si="520"/>
        <v>1</v>
      </c>
      <c r="Z2605" s="26">
        <f t="shared" si="519"/>
        <v>7100000</v>
      </c>
      <c r="AA2605" s="208">
        <v>5.6099999999999997E-2</v>
      </c>
      <c r="AB2605" s="35">
        <f t="shared" si="517"/>
        <v>398310</v>
      </c>
      <c r="AC2605" s="27">
        <f t="shared" si="510"/>
        <v>42141.198000000004</v>
      </c>
      <c r="AD2605" s="212">
        <v>0.10580000000000001</v>
      </c>
      <c r="AE2605" s="211">
        <f t="shared" si="511"/>
        <v>1</v>
      </c>
      <c r="AF2605" s="211">
        <f>IF(AND(COUNTIFS($J$18:J2605,J2605)=1,AE2605=1),1,"")</f>
        <v>1</v>
      </c>
      <c r="AG2605" s="211">
        <f>IF(C2605="","",IF(AND(COUNTIFS($J$18:J2605,J2605)=1,C2605&lt;&gt;""),1,""))</f>
        <v>1</v>
      </c>
      <c r="AH2605" s="211">
        <f>IF(G2605="","",IF(AND(COUNTIFS($J$18:J2605,J2605)=1,G2605&lt;&gt;""),1,""))</f>
        <v>1</v>
      </c>
      <c r="AI2605" s="28">
        <f t="shared" si="512"/>
        <v>22953677.784070797</v>
      </c>
      <c r="AJ2605" s="28">
        <f t="shared" si="513"/>
        <v>4168706.6744155749</v>
      </c>
      <c r="AK2605" s="29">
        <f t="shared" si="514"/>
        <v>0.18161388835511752</v>
      </c>
      <c r="AL2605" s="210"/>
      <c r="AM2605" s="210"/>
      <c r="AN2605" s="210"/>
      <c r="AO2605" s="210"/>
      <c r="AP2605" s="45" t="str">
        <f t="shared" si="515"/>
        <v>20238</v>
      </c>
      <c r="AQ2605" s="45" t="str">
        <f t="shared" si="516"/>
        <v>20238JPY</v>
      </c>
    </row>
    <row r="2606" spans="1:43" s="15" customFormat="1">
      <c r="A2606" s="208" t="s">
        <v>42</v>
      </c>
      <c r="B2606" s="209">
        <v>2023</v>
      </c>
      <c r="C2606" s="209">
        <v>7</v>
      </c>
      <c r="D2606" s="57" t="str">
        <f t="shared" si="518"/>
        <v>Q2</v>
      </c>
      <c r="E2606" s="208" t="s">
        <v>42</v>
      </c>
      <c r="F2606" s="209">
        <v>2023</v>
      </c>
      <c r="G2606" s="209">
        <v>8</v>
      </c>
      <c r="H2606" s="213"/>
      <c r="I2606" s="57" t="str">
        <f t="shared" si="508"/>
        <v>Q2</v>
      </c>
      <c r="J2606" s="204" t="s">
        <v>2491</v>
      </c>
      <c r="K2606" s="213" t="s">
        <v>2492</v>
      </c>
      <c r="L2606" s="210" t="s">
        <v>55</v>
      </c>
      <c r="M2606" s="208" t="s">
        <v>47</v>
      </c>
      <c r="N2606" s="208">
        <v>1</v>
      </c>
      <c r="O2606" s="208"/>
      <c r="P2606" s="57" t="str">
        <f t="shared" si="509"/>
        <v>MAIN UNIT</v>
      </c>
      <c r="Q2606" s="208" t="s">
        <v>56</v>
      </c>
      <c r="R2606" s="208" t="s">
        <v>49</v>
      </c>
      <c r="S2606" s="208" t="s">
        <v>36</v>
      </c>
      <c r="T2606" s="208" t="s">
        <v>65</v>
      </c>
      <c r="U2606" s="208" t="s">
        <v>66</v>
      </c>
      <c r="V2606" s="208" t="s">
        <v>99</v>
      </c>
      <c r="W2606" s="208" t="s">
        <v>96</v>
      </c>
      <c r="X2606" s="34">
        <v>7100000</v>
      </c>
      <c r="Y2606" s="215" t="str">
        <f t="shared" si="520"/>
        <v>1</v>
      </c>
      <c r="Z2606" s="26">
        <f t="shared" si="519"/>
        <v>7100000</v>
      </c>
      <c r="AA2606" s="208">
        <v>5.6099999999999997E-2</v>
      </c>
      <c r="AB2606" s="35">
        <f t="shared" si="517"/>
        <v>398310</v>
      </c>
      <c r="AC2606" s="27">
        <f t="shared" si="510"/>
        <v>42141.198000000004</v>
      </c>
      <c r="AD2606" s="212">
        <v>0.10580000000000001</v>
      </c>
      <c r="AE2606" s="211">
        <f t="shared" si="511"/>
        <v>1</v>
      </c>
      <c r="AF2606" s="211" t="str">
        <f>IF(AND(COUNTIFS($J$18:J2606,J2606)=1,AE2606=1),1,"")</f>
        <v/>
      </c>
      <c r="AG2606" s="211" t="str">
        <f>IF(C2606="","",IF(AND(COUNTIFS($J$18:J2606,J2606)=1,C2606&lt;&gt;""),1,""))</f>
        <v/>
      </c>
      <c r="AH2606" s="211" t="str">
        <f>IF(G2606="","",IF(AND(COUNTIFS($J$18:J2606,J2606)=1,G2606&lt;&gt;""),1,""))</f>
        <v/>
      </c>
      <c r="AI2606" s="28">
        <f t="shared" si="512"/>
        <v>22953677.784070797</v>
      </c>
      <c r="AJ2606" s="28">
        <f t="shared" si="513"/>
        <v>4168706.6744155749</v>
      </c>
      <c r="AK2606" s="29">
        <f t="shared" si="514"/>
        <v>0.18161388835511752</v>
      </c>
      <c r="AL2606" s="210"/>
      <c r="AM2606" s="210"/>
      <c r="AN2606" s="210"/>
      <c r="AO2606" s="210"/>
      <c r="AP2606" s="45" t="str">
        <f t="shared" si="515"/>
        <v>20238</v>
      </c>
      <c r="AQ2606" s="45" t="str">
        <f t="shared" si="516"/>
        <v>20238JPY</v>
      </c>
    </row>
    <row r="2607" spans="1:43" s="15" customFormat="1">
      <c r="A2607" s="208" t="s">
        <v>42</v>
      </c>
      <c r="B2607" s="209">
        <v>2023</v>
      </c>
      <c r="C2607" s="209">
        <v>7</v>
      </c>
      <c r="D2607" s="57" t="str">
        <f t="shared" si="518"/>
        <v>Q2</v>
      </c>
      <c r="E2607" s="208" t="s">
        <v>42</v>
      </c>
      <c r="F2607" s="209">
        <v>2023</v>
      </c>
      <c r="G2607" s="209">
        <v>8</v>
      </c>
      <c r="H2607" s="213"/>
      <c r="I2607" s="57" t="str">
        <f t="shared" si="508"/>
        <v>Q2</v>
      </c>
      <c r="J2607" s="204" t="s">
        <v>2493</v>
      </c>
      <c r="K2607" s="213" t="s">
        <v>2494</v>
      </c>
      <c r="L2607" s="210" t="s">
        <v>79</v>
      </c>
      <c r="M2607" s="208" t="s">
        <v>47</v>
      </c>
      <c r="N2607" s="208">
        <v>1</v>
      </c>
      <c r="O2607" s="208"/>
      <c r="P2607" s="57" t="str">
        <f t="shared" si="509"/>
        <v>MAIN UNIT</v>
      </c>
      <c r="Q2607" s="208" t="s">
        <v>56</v>
      </c>
      <c r="R2607" s="208" t="s">
        <v>49</v>
      </c>
      <c r="S2607" s="208" t="s">
        <v>36</v>
      </c>
      <c r="T2607" s="208" t="s">
        <v>65</v>
      </c>
      <c r="U2607" s="208" t="s">
        <v>66</v>
      </c>
      <c r="V2607" s="208" t="s">
        <v>1948</v>
      </c>
      <c r="W2607" s="208" t="s">
        <v>51</v>
      </c>
      <c r="X2607" s="34">
        <v>860000</v>
      </c>
      <c r="Y2607" s="215" t="str">
        <f t="shared" si="520"/>
        <v>1.13</v>
      </c>
      <c r="Z2607" s="26">
        <f t="shared" si="519"/>
        <v>860000</v>
      </c>
      <c r="AA2607" s="208">
        <v>1.0920000000000001</v>
      </c>
      <c r="AB2607" s="35">
        <f t="shared" si="517"/>
        <v>831079.64601769927</v>
      </c>
      <c r="AC2607" s="27">
        <f t="shared" si="510"/>
        <v>92083.624778761077</v>
      </c>
      <c r="AD2607" s="212">
        <v>0.1108</v>
      </c>
      <c r="AE2607" s="211">
        <f t="shared" si="511"/>
        <v>1</v>
      </c>
      <c r="AF2607" s="211">
        <f>IF(AND(COUNTIFS($J$18:J2607,J2607)=1,AE2607=1),1,"")</f>
        <v>1</v>
      </c>
      <c r="AG2607" s="211">
        <f>IF(C2607="","",IF(AND(COUNTIFS($J$18:J2607,J2607)=1,C2607&lt;&gt;""),1,""))</f>
        <v>1</v>
      </c>
      <c r="AH2607" s="211">
        <f>IF(G2607="","",IF(AND(COUNTIFS($J$18:J2607,J2607)=1,G2607&lt;&gt;""),1,""))</f>
        <v>1</v>
      </c>
      <c r="AI2607" s="28">
        <f t="shared" si="512"/>
        <v>22953677.784070797</v>
      </c>
      <c r="AJ2607" s="28">
        <f t="shared" si="513"/>
        <v>4168706.6744155749</v>
      </c>
      <c r="AK2607" s="29">
        <f t="shared" si="514"/>
        <v>0.18161388835511752</v>
      </c>
      <c r="AL2607" s="210"/>
      <c r="AM2607" s="210"/>
      <c r="AN2607" s="210"/>
      <c r="AO2607" s="210"/>
      <c r="AP2607" s="45" t="str">
        <f t="shared" si="515"/>
        <v>20238</v>
      </c>
      <c r="AQ2607" s="45" t="str">
        <f t="shared" si="516"/>
        <v>20238RMB</v>
      </c>
    </row>
    <row r="2608" spans="1:43" s="15" customFormat="1">
      <c r="A2608" s="208" t="s">
        <v>42</v>
      </c>
      <c r="B2608" s="209">
        <v>2023</v>
      </c>
      <c r="C2608" s="209">
        <v>7</v>
      </c>
      <c r="D2608" s="57" t="str">
        <f t="shared" si="518"/>
        <v>Q2</v>
      </c>
      <c r="E2608" s="208" t="s">
        <v>42</v>
      </c>
      <c r="F2608" s="209">
        <v>2023</v>
      </c>
      <c r="G2608" s="209">
        <v>8</v>
      </c>
      <c r="H2608" s="213"/>
      <c r="I2608" s="57" t="str">
        <f t="shared" si="508"/>
        <v>Q2</v>
      </c>
      <c r="J2608" s="204" t="s">
        <v>2495</v>
      </c>
      <c r="K2608" s="213" t="s">
        <v>1771</v>
      </c>
      <c r="L2608" s="210" t="s">
        <v>55</v>
      </c>
      <c r="M2608" s="208" t="s">
        <v>47</v>
      </c>
      <c r="N2608" s="208">
        <v>1</v>
      </c>
      <c r="O2608" s="208"/>
      <c r="P2608" s="57" t="str">
        <f t="shared" si="509"/>
        <v>MAIN UNIT</v>
      </c>
      <c r="Q2608" s="208" t="s">
        <v>48</v>
      </c>
      <c r="R2608" s="208" t="s">
        <v>49</v>
      </c>
      <c r="S2608" s="208" t="s">
        <v>39</v>
      </c>
      <c r="T2608" s="208" t="s">
        <v>1595</v>
      </c>
      <c r="U2608" s="208" t="s">
        <v>163</v>
      </c>
      <c r="V2608" s="208" t="s">
        <v>164</v>
      </c>
      <c r="W2608" s="208" t="s">
        <v>51</v>
      </c>
      <c r="X2608" s="34">
        <v>505300</v>
      </c>
      <c r="Y2608" s="215" t="str">
        <f t="shared" si="520"/>
        <v>1.13</v>
      </c>
      <c r="Z2608" s="26">
        <f t="shared" si="519"/>
        <v>505300</v>
      </c>
      <c r="AA2608" s="208">
        <v>1.0920000000000001</v>
      </c>
      <c r="AB2608" s="35">
        <f t="shared" si="517"/>
        <v>488307.61061946914</v>
      </c>
      <c r="AC2608" s="27">
        <f t="shared" si="510"/>
        <v>58255.097946902672</v>
      </c>
      <c r="AD2608" s="212">
        <v>0.1193</v>
      </c>
      <c r="AE2608" s="211">
        <f t="shared" si="511"/>
        <v>0</v>
      </c>
      <c r="AF2608" s="211" t="str">
        <f>IF(AND(COUNTIFS($J$18:J2608,J2608)=1,AE2608=1),1,"")</f>
        <v/>
      </c>
      <c r="AG2608" s="211">
        <f>IF(C2608="","",IF(AND(COUNTIFS($J$18:J2608,J2608)=1,C2608&lt;&gt;""),1,""))</f>
        <v>1</v>
      </c>
      <c r="AH2608" s="211">
        <f>IF(G2608="","",IF(AND(COUNTIFS($J$18:J2608,J2608)=1,G2608&lt;&gt;""),1,""))</f>
        <v>1</v>
      </c>
      <c r="AI2608" s="28">
        <f t="shared" si="512"/>
        <v>22953677.784070797</v>
      </c>
      <c r="AJ2608" s="28">
        <f t="shared" si="513"/>
        <v>4168706.6744155749</v>
      </c>
      <c r="AK2608" s="29">
        <f t="shared" si="514"/>
        <v>0.18161388835511752</v>
      </c>
      <c r="AL2608" s="210"/>
      <c r="AM2608" s="210"/>
      <c r="AN2608" s="210"/>
      <c r="AO2608" s="210"/>
      <c r="AP2608" s="45" t="str">
        <f t="shared" si="515"/>
        <v>20238</v>
      </c>
      <c r="AQ2608" s="45" t="str">
        <f t="shared" si="516"/>
        <v>20238RMB</v>
      </c>
    </row>
    <row r="2609" spans="1:43" s="15" customFormat="1">
      <c r="A2609" s="208" t="s">
        <v>42</v>
      </c>
      <c r="B2609" s="209">
        <v>2023</v>
      </c>
      <c r="C2609" s="209">
        <v>8</v>
      </c>
      <c r="D2609" s="57" t="str">
        <f t="shared" si="518"/>
        <v>Q2</v>
      </c>
      <c r="E2609" s="208" t="s">
        <v>42</v>
      </c>
      <c r="F2609" s="209">
        <v>2023</v>
      </c>
      <c r="G2609" s="209">
        <v>8</v>
      </c>
      <c r="H2609" s="213"/>
      <c r="I2609" s="57" t="str">
        <f t="shared" si="508"/>
        <v>Q2</v>
      </c>
      <c r="J2609" s="204" t="s">
        <v>2496</v>
      </c>
      <c r="K2609" s="213" t="s">
        <v>2497</v>
      </c>
      <c r="L2609" s="210" t="s">
        <v>55</v>
      </c>
      <c r="M2609" s="208" t="s">
        <v>47</v>
      </c>
      <c r="N2609" s="208">
        <v>1</v>
      </c>
      <c r="O2609" s="208"/>
      <c r="P2609" s="57" t="str">
        <f t="shared" si="509"/>
        <v>MAIN UNIT</v>
      </c>
      <c r="Q2609" s="208" t="s">
        <v>48</v>
      </c>
      <c r="R2609" s="208" t="s">
        <v>49</v>
      </c>
      <c r="S2609" s="208" t="s">
        <v>37</v>
      </c>
      <c r="T2609" s="208" t="s">
        <v>75</v>
      </c>
      <c r="U2609" s="208" t="s">
        <v>58</v>
      </c>
      <c r="V2609" s="208" t="s">
        <v>81</v>
      </c>
      <c r="W2609" s="208" t="s">
        <v>51</v>
      </c>
      <c r="X2609" s="34">
        <v>480000</v>
      </c>
      <c r="Y2609" s="215" t="str">
        <f t="shared" si="520"/>
        <v>1.13</v>
      </c>
      <c r="Z2609" s="26">
        <f t="shared" si="519"/>
        <v>480000</v>
      </c>
      <c r="AA2609" s="208">
        <v>1.0920000000000001</v>
      </c>
      <c r="AB2609" s="35">
        <f t="shared" si="517"/>
        <v>463858.40707964607</v>
      </c>
      <c r="AC2609" s="27">
        <f t="shared" si="510"/>
        <v>51998.527433628326</v>
      </c>
      <c r="AD2609" s="212">
        <v>0.11210000000000001</v>
      </c>
      <c r="AE2609" s="211">
        <f t="shared" si="511"/>
        <v>0</v>
      </c>
      <c r="AF2609" s="211" t="str">
        <f>IF(AND(COUNTIFS($J$18:J2609,J2609)=1,AE2609=1),1,"")</f>
        <v/>
      </c>
      <c r="AG2609" s="211">
        <f>IF(C2609="","",IF(AND(COUNTIFS($J$18:J2609,J2609)=1,C2609&lt;&gt;""),1,""))</f>
        <v>1</v>
      </c>
      <c r="AH2609" s="211">
        <f>IF(G2609="","",IF(AND(COUNTIFS($J$18:J2609,J2609)=1,G2609&lt;&gt;""),1,""))</f>
        <v>1</v>
      </c>
      <c r="AI2609" s="28">
        <f t="shared" si="512"/>
        <v>22953677.784070797</v>
      </c>
      <c r="AJ2609" s="28">
        <f t="shared" si="513"/>
        <v>4168706.6744155749</v>
      </c>
      <c r="AK2609" s="29">
        <f t="shared" si="514"/>
        <v>0.18161388835511752</v>
      </c>
      <c r="AL2609" s="210"/>
      <c r="AM2609" s="210"/>
      <c r="AN2609" s="210"/>
      <c r="AO2609" s="210"/>
      <c r="AP2609" s="45" t="str">
        <f t="shared" si="515"/>
        <v>20238</v>
      </c>
      <c r="AQ2609" s="45" t="str">
        <f t="shared" si="516"/>
        <v>20238RMB</v>
      </c>
    </row>
    <row r="2610" spans="1:43" s="15" customFormat="1">
      <c r="A2610" s="208" t="s">
        <v>42</v>
      </c>
      <c r="B2610" s="209">
        <v>2023</v>
      </c>
      <c r="C2610" s="209">
        <v>8</v>
      </c>
      <c r="D2610" s="57" t="str">
        <f t="shared" si="518"/>
        <v>Q2</v>
      </c>
      <c r="E2610" s="208" t="s">
        <v>42</v>
      </c>
      <c r="F2610" s="209">
        <v>2023</v>
      </c>
      <c r="G2610" s="209">
        <v>8</v>
      </c>
      <c r="H2610" s="213"/>
      <c r="I2610" s="57" t="str">
        <f t="shared" si="508"/>
        <v>Q2</v>
      </c>
      <c r="J2610" s="204" t="s">
        <v>2498</v>
      </c>
      <c r="K2610" s="213" t="s">
        <v>2499</v>
      </c>
      <c r="L2610" s="210" t="s">
        <v>55</v>
      </c>
      <c r="M2610" s="208" t="s">
        <v>47</v>
      </c>
      <c r="N2610" s="208">
        <v>1</v>
      </c>
      <c r="O2610" s="208"/>
      <c r="P2610" s="57" t="str">
        <f t="shared" si="509"/>
        <v>MAIN UNIT</v>
      </c>
      <c r="Q2610" s="208" t="s">
        <v>958</v>
      </c>
      <c r="R2610" s="208" t="s">
        <v>49</v>
      </c>
      <c r="S2610" s="208" t="s">
        <v>37</v>
      </c>
      <c r="T2610" s="208" t="s">
        <v>75</v>
      </c>
      <c r="U2610" s="208" t="s">
        <v>58</v>
      </c>
      <c r="V2610" s="208" t="s">
        <v>949</v>
      </c>
      <c r="W2610" s="208" t="s">
        <v>51</v>
      </c>
      <c r="X2610" s="34">
        <v>429888</v>
      </c>
      <c r="Y2610" s="215" t="str">
        <f t="shared" si="520"/>
        <v>1.13</v>
      </c>
      <c r="Z2610" s="26">
        <f t="shared" si="519"/>
        <v>429888</v>
      </c>
      <c r="AA2610" s="208">
        <v>1.0920000000000001</v>
      </c>
      <c r="AB2610" s="35">
        <f t="shared" si="517"/>
        <v>415431.58938053105</v>
      </c>
      <c r="AC2610" s="27">
        <f t="shared" si="510"/>
        <v>40546.12312353983</v>
      </c>
      <c r="AD2610" s="212">
        <v>9.7600000000000006E-2</v>
      </c>
      <c r="AE2610" s="211">
        <f t="shared" si="511"/>
        <v>1</v>
      </c>
      <c r="AF2610" s="211">
        <f>IF(AND(COUNTIFS($J$18:J2610,J2610)=1,AE2610=1),1,"")</f>
        <v>1</v>
      </c>
      <c r="AG2610" s="211">
        <f>IF(C2610="","",IF(AND(COUNTIFS($J$18:J2610,J2610)=1,C2610&lt;&gt;""),1,""))</f>
        <v>1</v>
      </c>
      <c r="AH2610" s="211">
        <f>IF(G2610="","",IF(AND(COUNTIFS($J$18:J2610,J2610)=1,G2610&lt;&gt;""),1,""))</f>
        <v>1</v>
      </c>
      <c r="AI2610" s="28">
        <f t="shared" si="512"/>
        <v>22953677.784070797</v>
      </c>
      <c r="AJ2610" s="28">
        <f t="shared" si="513"/>
        <v>4168706.6744155749</v>
      </c>
      <c r="AK2610" s="29">
        <f t="shared" si="514"/>
        <v>0.18161388835511752</v>
      </c>
      <c r="AL2610" s="210"/>
      <c r="AM2610" s="210"/>
      <c r="AN2610" s="210"/>
      <c r="AO2610" s="210"/>
      <c r="AP2610" s="45" t="str">
        <f t="shared" si="515"/>
        <v>20238</v>
      </c>
      <c r="AQ2610" s="45" t="str">
        <f t="shared" si="516"/>
        <v>20238RMB</v>
      </c>
    </row>
    <row r="2611" spans="1:43" s="15" customFormat="1">
      <c r="A2611" s="208" t="s">
        <v>42</v>
      </c>
      <c r="B2611" s="209">
        <v>2023</v>
      </c>
      <c r="C2611" s="209">
        <v>5</v>
      </c>
      <c r="D2611" s="57" t="str">
        <f t="shared" si="518"/>
        <v>Q1</v>
      </c>
      <c r="E2611" s="208" t="s">
        <v>42</v>
      </c>
      <c r="F2611" s="209">
        <v>2023</v>
      </c>
      <c r="G2611" s="209">
        <v>9</v>
      </c>
      <c r="H2611" s="213"/>
      <c r="I2611" s="57" t="str">
        <f t="shared" si="508"/>
        <v>Q2</v>
      </c>
      <c r="J2611" s="204" t="s">
        <v>2500</v>
      </c>
      <c r="K2611" s="213" t="s">
        <v>390</v>
      </c>
      <c r="L2611" s="210" t="s">
        <v>273</v>
      </c>
      <c r="M2611" s="208" t="s">
        <v>47</v>
      </c>
      <c r="N2611" s="208">
        <v>1</v>
      </c>
      <c r="O2611" s="208"/>
      <c r="P2611" s="57" t="str">
        <f t="shared" si="509"/>
        <v>MAIN UNIT</v>
      </c>
      <c r="Q2611" s="208" t="s">
        <v>48</v>
      </c>
      <c r="R2611" s="208" t="s">
        <v>49</v>
      </c>
      <c r="S2611" s="208" t="s">
        <v>37</v>
      </c>
      <c r="T2611" s="208" t="s">
        <v>88</v>
      </c>
      <c r="U2611" s="208" t="s">
        <v>76</v>
      </c>
      <c r="V2611" s="208" t="s">
        <v>71</v>
      </c>
      <c r="W2611" s="208" t="s">
        <v>51</v>
      </c>
      <c r="X2611" s="34">
        <v>1075500</v>
      </c>
      <c r="Y2611" s="215" t="str">
        <f t="shared" si="520"/>
        <v>1.13</v>
      </c>
      <c r="Z2611" s="26">
        <f t="shared" si="519"/>
        <v>1075500</v>
      </c>
      <c r="AA2611" s="208">
        <v>1.077</v>
      </c>
      <c r="AB2611" s="35">
        <f t="shared" si="517"/>
        <v>1025056.1946902656</v>
      </c>
      <c r="AC2611" s="27">
        <f t="shared" si="510"/>
        <v>158678.6989380531</v>
      </c>
      <c r="AD2611" s="212">
        <v>0.15479999999999999</v>
      </c>
      <c r="AE2611" s="211">
        <f t="shared" si="511"/>
        <v>0</v>
      </c>
      <c r="AF2611" s="211" t="str">
        <f>IF(AND(COUNTIFS($J$18:J2611,J2611)=1,AE2611=1),1,"")</f>
        <v/>
      </c>
      <c r="AG2611" s="211">
        <f>IF(C2611="","",IF(AND(COUNTIFS($J$18:J2611,J2611)=1,C2611&lt;&gt;""),1,""))</f>
        <v>1</v>
      </c>
      <c r="AH2611" s="211">
        <f>IF(G2611="","",IF(AND(COUNTIFS($J$18:J2611,J2611)=1,G2611&lt;&gt;""),1,""))</f>
        <v>1</v>
      </c>
      <c r="AI2611" s="28">
        <f t="shared" si="512"/>
        <v>26078226.463097349</v>
      </c>
      <c r="AJ2611" s="28">
        <f t="shared" si="513"/>
        <v>3137870.4427774516</v>
      </c>
      <c r="AK2611" s="29">
        <f t="shared" si="514"/>
        <v>0.12032530077218917</v>
      </c>
      <c r="AL2611" s="210"/>
      <c r="AM2611" s="210"/>
      <c r="AN2611" s="210"/>
      <c r="AO2611" s="210"/>
      <c r="AP2611" s="45" t="str">
        <f t="shared" si="515"/>
        <v>20239</v>
      </c>
      <c r="AQ2611" s="45" t="str">
        <f t="shared" si="516"/>
        <v>20239RMB</v>
      </c>
    </row>
    <row r="2612" spans="1:43" s="15" customFormat="1">
      <c r="A2612" s="208" t="s">
        <v>42</v>
      </c>
      <c r="B2612" s="209">
        <v>2023</v>
      </c>
      <c r="C2612" s="209">
        <v>5</v>
      </c>
      <c r="D2612" s="57" t="str">
        <f t="shared" si="518"/>
        <v>Q1</v>
      </c>
      <c r="E2612" s="208" t="s">
        <v>42</v>
      </c>
      <c r="F2612" s="209">
        <v>2023</v>
      </c>
      <c r="G2612" s="209">
        <v>9</v>
      </c>
      <c r="H2612" s="213"/>
      <c r="I2612" s="57" t="str">
        <f t="shared" si="508"/>
        <v>Q2</v>
      </c>
      <c r="J2612" s="204" t="s">
        <v>2500</v>
      </c>
      <c r="K2612" s="213" t="s">
        <v>390</v>
      </c>
      <c r="L2612" s="210" t="s">
        <v>273</v>
      </c>
      <c r="M2612" s="208" t="s">
        <v>47</v>
      </c>
      <c r="N2612" s="208">
        <v>1</v>
      </c>
      <c r="O2612" s="208"/>
      <c r="P2612" s="57" t="str">
        <f t="shared" si="509"/>
        <v>MAIN UNIT</v>
      </c>
      <c r="Q2612" s="208" t="s">
        <v>48</v>
      </c>
      <c r="R2612" s="208" t="s">
        <v>49</v>
      </c>
      <c r="S2612" s="208" t="s">
        <v>37</v>
      </c>
      <c r="T2612" s="208" t="s">
        <v>88</v>
      </c>
      <c r="U2612" s="208" t="s">
        <v>76</v>
      </c>
      <c r="V2612" s="208" t="s">
        <v>71</v>
      </c>
      <c r="W2612" s="208" t="s">
        <v>51</v>
      </c>
      <c r="X2612" s="34">
        <v>1075500</v>
      </c>
      <c r="Y2612" s="215" t="str">
        <f t="shared" si="520"/>
        <v>1.13</v>
      </c>
      <c r="Z2612" s="26">
        <f t="shared" si="519"/>
        <v>1075500</v>
      </c>
      <c r="AA2612" s="208">
        <v>1.077</v>
      </c>
      <c r="AB2612" s="35">
        <f t="shared" si="517"/>
        <v>1025056.1946902656</v>
      </c>
      <c r="AC2612" s="27">
        <f t="shared" si="510"/>
        <v>158678.6989380531</v>
      </c>
      <c r="AD2612" s="212">
        <v>0.15479999999999999</v>
      </c>
      <c r="AE2612" s="211">
        <f t="shared" si="511"/>
        <v>0</v>
      </c>
      <c r="AF2612" s="211" t="str">
        <f>IF(AND(COUNTIFS($J$18:J2612,J2612)=1,AE2612=1),1,"")</f>
        <v/>
      </c>
      <c r="AG2612" s="211" t="str">
        <f>IF(C2612="","",IF(AND(COUNTIFS($J$18:J2612,J2612)=1,C2612&lt;&gt;""),1,""))</f>
        <v/>
      </c>
      <c r="AH2612" s="211" t="str">
        <f>IF(G2612="","",IF(AND(COUNTIFS($J$18:J2612,J2612)=1,G2612&lt;&gt;""),1,""))</f>
        <v/>
      </c>
      <c r="AI2612" s="28">
        <f t="shared" si="512"/>
        <v>26078226.463097349</v>
      </c>
      <c r="AJ2612" s="28">
        <f t="shared" si="513"/>
        <v>3137870.4427774516</v>
      </c>
      <c r="AK2612" s="29">
        <f t="shared" si="514"/>
        <v>0.12032530077218917</v>
      </c>
      <c r="AL2612" s="210"/>
      <c r="AM2612" s="210"/>
      <c r="AN2612" s="210"/>
      <c r="AO2612" s="210"/>
      <c r="AP2612" s="45" t="str">
        <f t="shared" si="515"/>
        <v>20239</v>
      </c>
      <c r="AQ2612" s="45" t="str">
        <f t="shared" si="516"/>
        <v>20239RMB</v>
      </c>
    </row>
    <row r="2613" spans="1:43" s="15" customFormat="1">
      <c r="A2613" s="208" t="s">
        <v>42</v>
      </c>
      <c r="B2613" s="209">
        <v>2023</v>
      </c>
      <c r="C2613" s="209">
        <v>5</v>
      </c>
      <c r="D2613" s="57" t="str">
        <f t="shared" si="518"/>
        <v>Q1</v>
      </c>
      <c r="E2613" s="208" t="s">
        <v>42</v>
      </c>
      <c r="F2613" s="209">
        <v>2023</v>
      </c>
      <c r="G2613" s="209">
        <v>9</v>
      </c>
      <c r="H2613" s="213"/>
      <c r="I2613" s="57" t="str">
        <f t="shared" si="508"/>
        <v>Q2</v>
      </c>
      <c r="J2613" s="204" t="s">
        <v>2500</v>
      </c>
      <c r="K2613" s="213" t="s">
        <v>390</v>
      </c>
      <c r="L2613" s="210" t="s">
        <v>273</v>
      </c>
      <c r="M2613" s="208" t="s">
        <v>47</v>
      </c>
      <c r="N2613" s="208">
        <v>1</v>
      </c>
      <c r="O2613" s="208"/>
      <c r="P2613" s="57" t="str">
        <f t="shared" si="509"/>
        <v>MAIN UNIT</v>
      </c>
      <c r="Q2613" s="208" t="s">
        <v>48</v>
      </c>
      <c r="R2613" s="208" t="s">
        <v>49</v>
      </c>
      <c r="S2613" s="208" t="s">
        <v>37</v>
      </c>
      <c r="T2613" s="208" t="s">
        <v>88</v>
      </c>
      <c r="U2613" s="208" t="s">
        <v>76</v>
      </c>
      <c r="V2613" s="208" t="s">
        <v>71</v>
      </c>
      <c r="W2613" s="208" t="s">
        <v>51</v>
      </c>
      <c r="X2613" s="34">
        <v>1075500</v>
      </c>
      <c r="Y2613" s="215" t="str">
        <f t="shared" si="520"/>
        <v>1.13</v>
      </c>
      <c r="Z2613" s="26">
        <f t="shared" si="519"/>
        <v>1075500</v>
      </c>
      <c r="AA2613" s="208">
        <v>1.077</v>
      </c>
      <c r="AB2613" s="35">
        <f t="shared" si="517"/>
        <v>1025056.1946902656</v>
      </c>
      <c r="AC2613" s="27">
        <f t="shared" si="510"/>
        <v>158678.6989380531</v>
      </c>
      <c r="AD2613" s="212">
        <v>0.15479999999999999</v>
      </c>
      <c r="AE2613" s="211">
        <f t="shared" si="511"/>
        <v>0</v>
      </c>
      <c r="AF2613" s="211" t="str">
        <f>IF(AND(COUNTIFS($J$18:J2613,J2613)=1,AE2613=1),1,"")</f>
        <v/>
      </c>
      <c r="AG2613" s="211" t="str">
        <f>IF(C2613="","",IF(AND(COUNTIFS($J$18:J2613,J2613)=1,C2613&lt;&gt;""),1,""))</f>
        <v/>
      </c>
      <c r="AH2613" s="211" t="str">
        <f>IF(G2613="","",IF(AND(COUNTIFS($J$18:J2613,J2613)=1,G2613&lt;&gt;""),1,""))</f>
        <v/>
      </c>
      <c r="AI2613" s="28">
        <f t="shared" si="512"/>
        <v>26078226.463097349</v>
      </c>
      <c r="AJ2613" s="28">
        <f t="shared" si="513"/>
        <v>3137870.4427774516</v>
      </c>
      <c r="AK2613" s="29">
        <f t="shared" si="514"/>
        <v>0.12032530077218917</v>
      </c>
      <c r="AL2613" s="210"/>
      <c r="AM2613" s="210"/>
      <c r="AN2613" s="210"/>
      <c r="AO2613" s="210"/>
      <c r="AP2613" s="45" t="str">
        <f t="shared" si="515"/>
        <v>20239</v>
      </c>
      <c r="AQ2613" s="45" t="str">
        <f t="shared" si="516"/>
        <v>20239RMB</v>
      </c>
    </row>
    <row r="2614" spans="1:43" s="15" customFormat="1">
      <c r="A2614" s="208" t="s">
        <v>42</v>
      </c>
      <c r="B2614" s="209">
        <v>2023</v>
      </c>
      <c r="C2614" s="209">
        <v>5</v>
      </c>
      <c r="D2614" s="57" t="str">
        <f t="shared" si="518"/>
        <v>Q1</v>
      </c>
      <c r="E2614" s="208" t="s">
        <v>42</v>
      </c>
      <c r="F2614" s="209">
        <v>2023</v>
      </c>
      <c r="G2614" s="209">
        <v>9</v>
      </c>
      <c r="H2614" s="213"/>
      <c r="I2614" s="57" t="str">
        <f t="shared" si="508"/>
        <v>Q2</v>
      </c>
      <c r="J2614" s="204" t="s">
        <v>2500</v>
      </c>
      <c r="K2614" s="213" t="s">
        <v>390</v>
      </c>
      <c r="L2614" s="210" t="s">
        <v>273</v>
      </c>
      <c r="M2614" s="208" t="s">
        <v>47</v>
      </c>
      <c r="N2614" s="208">
        <v>1</v>
      </c>
      <c r="O2614" s="208"/>
      <c r="P2614" s="57" t="str">
        <f t="shared" si="509"/>
        <v>MAIN UNIT</v>
      </c>
      <c r="Q2614" s="208" t="s">
        <v>48</v>
      </c>
      <c r="R2614" s="208" t="s">
        <v>49</v>
      </c>
      <c r="S2614" s="208" t="s">
        <v>37</v>
      </c>
      <c r="T2614" s="208" t="s">
        <v>88</v>
      </c>
      <c r="U2614" s="208" t="s">
        <v>76</v>
      </c>
      <c r="V2614" s="208" t="s">
        <v>71</v>
      </c>
      <c r="W2614" s="208" t="s">
        <v>51</v>
      </c>
      <c r="X2614" s="34">
        <v>1075500</v>
      </c>
      <c r="Y2614" s="215" t="str">
        <f t="shared" si="520"/>
        <v>1.13</v>
      </c>
      <c r="Z2614" s="26">
        <f t="shared" si="519"/>
        <v>1075500</v>
      </c>
      <c r="AA2614" s="208">
        <v>1.077</v>
      </c>
      <c r="AB2614" s="35">
        <f t="shared" si="517"/>
        <v>1025056.1946902656</v>
      </c>
      <c r="AC2614" s="27">
        <f t="shared" si="510"/>
        <v>158678.6989380531</v>
      </c>
      <c r="AD2614" s="212">
        <v>0.15479999999999999</v>
      </c>
      <c r="AE2614" s="211">
        <f t="shared" si="511"/>
        <v>0</v>
      </c>
      <c r="AF2614" s="211" t="str">
        <f>IF(AND(COUNTIFS($J$18:J2614,J2614)=1,AE2614=1),1,"")</f>
        <v/>
      </c>
      <c r="AG2614" s="211" t="str">
        <f>IF(C2614="","",IF(AND(COUNTIFS($J$18:J2614,J2614)=1,C2614&lt;&gt;""),1,""))</f>
        <v/>
      </c>
      <c r="AH2614" s="211" t="str">
        <f>IF(G2614="","",IF(AND(COUNTIFS($J$18:J2614,J2614)=1,G2614&lt;&gt;""),1,""))</f>
        <v/>
      </c>
      <c r="AI2614" s="28">
        <f t="shared" si="512"/>
        <v>26078226.463097349</v>
      </c>
      <c r="AJ2614" s="28">
        <f t="shared" si="513"/>
        <v>3137870.4427774516</v>
      </c>
      <c r="AK2614" s="29">
        <f t="shared" si="514"/>
        <v>0.12032530077218917</v>
      </c>
      <c r="AL2614" s="210"/>
      <c r="AM2614" s="210"/>
      <c r="AN2614" s="210"/>
      <c r="AO2614" s="210"/>
      <c r="AP2614" s="45" t="str">
        <f t="shared" si="515"/>
        <v>20239</v>
      </c>
      <c r="AQ2614" s="45" t="str">
        <f t="shared" si="516"/>
        <v>20239RMB</v>
      </c>
    </row>
    <row r="2615" spans="1:43" s="15" customFormat="1" ht="26.4">
      <c r="A2615" s="208" t="s">
        <v>42</v>
      </c>
      <c r="B2615" s="209">
        <v>2023</v>
      </c>
      <c r="C2615" s="209">
        <v>5</v>
      </c>
      <c r="D2615" s="57" t="str">
        <f t="shared" si="518"/>
        <v>Q1</v>
      </c>
      <c r="E2615" s="208" t="s">
        <v>42</v>
      </c>
      <c r="F2615" s="209">
        <v>2023</v>
      </c>
      <c r="G2615" s="209">
        <v>9</v>
      </c>
      <c r="H2615" s="213"/>
      <c r="I2615" s="57" t="str">
        <f t="shared" si="508"/>
        <v>Q2</v>
      </c>
      <c r="J2615" s="204" t="s">
        <v>2500</v>
      </c>
      <c r="K2615" s="213" t="s">
        <v>390</v>
      </c>
      <c r="L2615" s="210" t="s">
        <v>2501</v>
      </c>
      <c r="M2615" s="208" t="s">
        <v>354</v>
      </c>
      <c r="N2615" s="208">
        <v>0</v>
      </c>
      <c r="O2615" s="208">
        <v>512</v>
      </c>
      <c r="P2615" s="57" t="str">
        <f t="shared" si="509"/>
        <v>SERVICE/ PARTS</v>
      </c>
      <c r="Q2615" s="208" t="s">
        <v>48</v>
      </c>
      <c r="R2615" s="208" t="s">
        <v>49</v>
      </c>
      <c r="S2615" s="208" t="s">
        <v>37</v>
      </c>
      <c r="T2615" s="208" t="s">
        <v>88</v>
      </c>
      <c r="U2615" s="208" t="s">
        <v>76</v>
      </c>
      <c r="V2615" s="208" t="s">
        <v>71</v>
      </c>
      <c r="W2615" s="208" t="s">
        <v>51</v>
      </c>
      <c r="X2615" s="34">
        <v>250</v>
      </c>
      <c r="Y2615" s="215" t="str">
        <f t="shared" si="520"/>
        <v>1.13</v>
      </c>
      <c r="Z2615" s="26">
        <f t="shared" si="519"/>
        <v>128000</v>
      </c>
      <c r="AA2615" s="208">
        <v>1.077</v>
      </c>
      <c r="AB2615" s="35">
        <f t="shared" si="517"/>
        <v>121996.46017699115</v>
      </c>
      <c r="AC2615" s="27">
        <f t="shared" si="510"/>
        <v>18885.052035398228</v>
      </c>
      <c r="AD2615" s="212">
        <v>0.15479999999999999</v>
      </c>
      <c r="AE2615" s="211">
        <f t="shared" si="511"/>
        <v>0</v>
      </c>
      <c r="AF2615" s="211" t="str">
        <f>IF(AND(COUNTIFS($J$18:J2615,J2615)=1,AE2615=1),1,"")</f>
        <v/>
      </c>
      <c r="AG2615" s="211" t="str">
        <f>IF(C2615="","",IF(AND(COUNTIFS($J$18:J2615,J2615)=1,C2615&lt;&gt;""),1,""))</f>
        <v/>
      </c>
      <c r="AH2615" s="211" t="str">
        <f>IF(G2615="","",IF(AND(COUNTIFS($J$18:J2615,J2615)=1,G2615&lt;&gt;""),1,""))</f>
        <v/>
      </c>
      <c r="AI2615" s="28">
        <f t="shared" si="512"/>
        <v>26078226.463097349</v>
      </c>
      <c r="AJ2615" s="28">
        <f t="shared" si="513"/>
        <v>3137870.4427774516</v>
      </c>
      <c r="AK2615" s="29">
        <f t="shared" si="514"/>
        <v>0.12032530077218917</v>
      </c>
      <c r="AL2615" s="210"/>
      <c r="AM2615" s="210"/>
      <c r="AN2615" s="210"/>
      <c r="AO2615" s="210"/>
      <c r="AP2615" s="45" t="str">
        <f t="shared" si="515"/>
        <v>20239</v>
      </c>
      <c r="AQ2615" s="45" t="str">
        <f t="shared" si="516"/>
        <v>20239RMB</v>
      </c>
    </row>
    <row r="2616" spans="1:43" s="15" customFormat="1">
      <c r="A2616" s="208" t="s">
        <v>42</v>
      </c>
      <c r="B2616" s="209">
        <v>2023</v>
      </c>
      <c r="C2616" s="209">
        <v>6</v>
      </c>
      <c r="D2616" s="57" t="str">
        <f t="shared" si="518"/>
        <v>Q1</v>
      </c>
      <c r="E2616" s="208" t="s">
        <v>42</v>
      </c>
      <c r="F2616" s="209">
        <v>2023</v>
      </c>
      <c r="G2616" s="209">
        <v>9</v>
      </c>
      <c r="H2616" s="213"/>
      <c r="I2616" s="57" t="str">
        <f t="shared" si="508"/>
        <v>Q2</v>
      </c>
      <c r="J2616" s="204" t="s">
        <v>2502</v>
      </c>
      <c r="K2616" s="213" t="s">
        <v>1792</v>
      </c>
      <c r="L2616" s="210" t="s">
        <v>79</v>
      </c>
      <c r="M2616" s="208" t="s">
        <v>47</v>
      </c>
      <c r="N2616" s="208">
        <v>1</v>
      </c>
      <c r="O2616" s="208"/>
      <c r="P2616" s="57" t="str">
        <f t="shared" si="509"/>
        <v>MAIN UNIT</v>
      </c>
      <c r="Q2616" s="208" t="s">
        <v>48</v>
      </c>
      <c r="R2616" s="208" t="s">
        <v>49</v>
      </c>
      <c r="S2616" s="208" t="s">
        <v>37</v>
      </c>
      <c r="T2616" s="208" t="s">
        <v>155</v>
      </c>
      <c r="U2616" s="208" t="s">
        <v>76</v>
      </c>
      <c r="V2616" s="208" t="s">
        <v>71</v>
      </c>
      <c r="W2616" s="208" t="s">
        <v>51</v>
      </c>
      <c r="X2616" s="34">
        <v>1716155.3</v>
      </c>
      <c r="Y2616" s="215" t="str">
        <f t="shared" si="520"/>
        <v>1.13</v>
      </c>
      <c r="Z2616" s="26">
        <f t="shared" si="519"/>
        <v>1716155.3</v>
      </c>
      <c r="AA2616" s="208">
        <v>1.077</v>
      </c>
      <c r="AB2616" s="35">
        <f t="shared" si="517"/>
        <v>1635663.0602654868</v>
      </c>
      <c r="AC2616" s="27">
        <f t="shared" si="510"/>
        <v>229647.09366127435</v>
      </c>
      <c r="AD2616" s="212">
        <v>0.1404</v>
      </c>
      <c r="AE2616" s="211">
        <f t="shared" si="511"/>
        <v>0</v>
      </c>
      <c r="AF2616" s="211" t="str">
        <f>IF(AND(COUNTIFS($J$18:J2616,J2616)=1,AE2616=1),1,"")</f>
        <v/>
      </c>
      <c r="AG2616" s="211">
        <f>IF(C2616="","",IF(AND(COUNTIFS($J$18:J2616,J2616)=1,C2616&lt;&gt;""),1,""))</f>
        <v>1</v>
      </c>
      <c r="AH2616" s="211">
        <f>IF(G2616="","",IF(AND(COUNTIFS($J$18:J2616,J2616)=1,G2616&lt;&gt;""),1,""))</f>
        <v>1</v>
      </c>
      <c r="AI2616" s="28">
        <f t="shared" si="512"/>
        <v>26078226.463097349</v>
      </c>
      <c r="AJ2616" s="28">
        <f t="shared" si="513"/>
        <v>3137870.4427774516</v>
      </c>
      <c r="AK2616" s="29">
        <f t="shared" si="514"/>
        <v>0.12032530077218917</v>
      </c>
      <c r="AL2616" s="210"/>
      <c r="AM2616" s="210"/>
      <c r="AN2616" s="210"/>
      <c r="AO2616" s="210"/>
      <c r="AP2616" s="45" t="str">
        <f t="shared" si="515"/>
        <v>20239</v>
      </c>
      <c r="AQ2616" s="45" t="str">
        <f t="shared" si="516"/>
        <v>20239RMB</v>
      </c>
    </row>
    <row r="2617" spans="1:43" s="15" customFormat="1">
      <c r="A2617" s="208" t="s">
        <v>42</v>
      </c>
      <c r="B2617" s="209">
        <v>2023</v>
      </c>
      <c r="C2617" s="209">
        <v>6</v>
      </c>
      <c r="D2617" s="57" t="str">
        <f t="shared" si="518"/>
        <v>Q1</v>
      </c>
      <c r="E2617" s="208" t="s">
        <v>42</v>
      </c>
      <c r="F2617" s="209">
        <v>2023</v>
      </c>
      <c r="G2617" s="209">
        <v>9</v>
      </c>
      <c r="H2617" s="213"/>
      <c r="I2617" s="57" t="str">
        <f t="shared" si="508"/>
        <v>Q2</v>
      </c>
      <c r="J2617" s="204" t="s">
        <v>2502</v>
      </c>
      <c r="K2617" s="213" t="s">
        <v>1792</v>
      </c>
      <c r="L2617" s="210" t="s">
        <v>79</v>
      </c>
      <c r="M2617" s="208" t="s">
        <v>47</v>
      </c>
      <c r="N2617" s="208">
        <v>1</v>
      </c>
      <c r="O2617" s="208"/>
      <c r="P2617" s="57" t="str">
        <f t="shared" si="509"/>
        <v>MAIN UNIT</v>
      </c>
      <c r="Q2617" s="208" t="s">
        <v>48</v>
      </c>
      <c r="R2617" s="208" t="s">
        <v>49</v>
      </c>
      <c r="S2617" s="208" t="s">
        <v>37</v>
      </c>
      <c r="T2617" s="208" t="s">
        <v>155</v>
      </c>
      <c r="U2617" s="208" t="s">
        <v>76</v>
      </c>
      <c r="V2617" s="208" t="s">
        <v>71</v>
      </c>
      <c r="W2617" s="208" t="s">
        <v>51</v>
      </c>
      <c r="X2617" s="34">
        <v>1716155.3</v>
      </c>
      <c r="Y2617" s="215" t="str">
        <f t="shared" si="520"/>
        <v>1.13</v>
      </c>
      <c r="Z2617" s="26">
        <f t="shared" si="519"/>
        <v>1716155.3</v>
      </c>
      <c r="AA2617" s="208">
        <v>1.077</v>
      </c>
      <c r="AB2617" s="35">
        <f t="shared" si="517"/>
        <v>1635663.0602654868</v>
      </c>
      <c r="AC2617" s="27">
        <f t="shared" si="510"/>
        <v>229647.09366127435</v>
      </c>
      <c r="AD2617" s="212">
        <v>0.1404</v>
      </c>
      <c r="AE2617" s="211">
        <f t="shared" si="511"/>
        <v>0</v>
      </c>
      <c r="AF2617" s="211" t="str">
        <f>IF(AND(COUNTIFS($J$18:J2617,J2617)=1,AE2617=1),1,"")</f>
        <v/>
      </c>
      <c r="AG2617" s="211" t="str">
        <f>IF(C2617="","",IF(AND(COUNTIFS($J$18:J2617,J2617)=1,C2617&lt;&gt;""),1,""))</f>
        <v/>
      </c>
      <c r="AH2617" s="211" t="str">
        <f>IF(G2617="","",IF(AND(COUNTIFS($J$18:J2617,J2617)=1,G2617&lt;&gt;""),1,""))</f>
        <v/>
      </c>
      <c r="AI2617" s="28">
        <f t="shared" si="512"/>
        <v>26078226.463097349</v>
      </c>
      <c r="AJ2617" s="28">
        <f t="shared" si="513"/>
        <v>3137870.4427774516</v>
      </c>
      <c r="AK2617" s="29">
        <f t="shared" si="514"/>
        <v>0.12032530077218917</v>
      </c>
      <c r="AL2617" s="210"/>
      <c r="AM2617" s="210"/>
      <c r="AN2617" s="210"/>
      <c r="AO2617" s="210"/>
      <c r="AP2617" s="45" t="str">
        <f t="shared" si="515"/>
        <v>20239</v>
      </c>
      <c r="AQ2617" s="45" t="str">
        <f t="shared" si="516"/>
        <v>20239RMB</v>
      </c>
    </row>
    <row r="2618" spans="1:43" s="15" customFormat="1">
      <c r="A2618" s="208" t="s">
        <v>42</v>
      </c>
      <c r="B2618" s="209">
        <v>2023</v>
      </c>
      <c r="C2618" s="209">
        <v>6</v>
      </c>
      <c r="D2618" s="57" t="str">
        <f t="shared" si="518"/>
        <v>Q1</v>
      </c>
      <c r="E2618" s="208" t="s">
        <v>42</v>
      </c>
      <c r="F2618" s="209">
        <v>2023</v>
      </c>
      <c r="G2618" s="209">
        <v>9</v>
      </c>
      <c r="H2618" s="213"/>
      <c r="I2618" s="57" t="str">
        <f t="shared" si="508"/>
        <v>Q2</v>
      </c>
      <c r="J2618" s="204" t="s">
        <v>2502</v>
      </c>
      <c r="K2618" s="213" t="s">
        <v>1792</v>
      </c>
      <c r="L2618" s="210" t="s">
        <v>79</v>
      </c>
      <c r="M2618" s="208" t="s">
        <v>47</v>
      </c>
      <c r="N2618" s="208">
        <v>1</v>
      </c>
      <c r="O2618" s="208"/>
      <c r="P2618" s="57" t="str">
        <f t="shared" si="509"/>
        <v>MAIN UNIT</v>
      </c>
      <c r="Q2618" s="208" t="s">
        <v>48</v>
      </c>
      <c r="R2618" s="208" t="s">
        <v>49</v>
      </c>
      <c r="S2618" s="208" t="s">
        <v>37</v>
      </c>
      <c r="T2618" s="208" t="s">
        <v>155</v>
      </c>
      <c r="U2618" s="208" t="s">
        <v>76</v>
      </c>
      <c r="V2618" s="208" t="s">
        <v>71</v>
      </c>
      <c r="W2618" s="208" t="s">
        <v>51</v>
      </c>
      <c r="X2618" s="34">
        <v>1716155.3</v>
      </c>
      <c r="Y2618" s="215" t="str">
        <f t="shared" si="520"/>
        <v>1.13</v>
      </c>
      <c r="Z2618" s="26">
        <f t="shared" si="519"/>
        <v>1716155.3</v>
      </c>
      <c r="AA2618" s="208">
        <v>1.077</v>
      </c>
      <c r="AB2618" s="35">
        <f t="shared" si="517"/>
        <v>1635663.0602654868</v>
      </c>
      <c r="AC2618" s="27">
        <f t="shared" si="510"/>
        <v>229647.09366127435</v>
      </c>
      <c r="AD2618" s="212">
        <v>0.1404</v>
      </c>
      <c r="AE2618" s="211">
        <f t="shared" si="511"/>
        <v>0</v>
      </c>
      <c r="AF2618" s="211" t="str">
        <f>IF(AND(COUNTIFS($J$18:J2618,J2618)=1,AE2618=1),1,"")</f>
        <v/>
      </c>
      <c r="AG2618" s="211" t="str">
        <f>IF(C2618="","",IF(AND(COUNTIFS($J$18:J2618,J2618)=1,C2618&lt;&gt;""),1,""))</f>
        <v/>
      </c>
      <c r="AH2618" s="211" t="str">
        <f>IF(G2618="","",IF(AND(COUNTIFS($J$18:J2618,J2618)=1,G2618&lt;&gt;""),1,""))</f>
        <v/>
      </c>
      <c r="AI2618" s="28">
        <f t="shared" si="512"/>
        <v>26078226.463097349</v>
      </c>
      <c r="AJ2618" s="28">
        <f t="shared" si="513"/>
        <v>3137870.4427774516</v>
      </c>
      <c r="AK2618" s="29">
        <f t="shared" si="514"/>
        <v>0.12032530077218917</v>
      </c>
      <c r="AL2618" s="210"/>
      <c r="AM2618" s="210"/>
      <c r="AN2618" s="210"/>
      <c r="AO2618" s="210"/>
      <c r="AP2618" s="45" t="str">
        <f t="shared" si="515"/>
        <v>20239</v>
      </c>
      <c r="AQ2618" s="45" t="str">
        <f t="shared" si="516"/>
        <v>20239RMB</v>
      </c>
    </row>
    <row r="2619" spans="1:43" s="15" customFormat="1">
      <c r="A2619" s="208" t="s">
        <v>42</v>
      </c>
      <c r="B2619" s="209">
        <v>2023</v>
      </c>
      <c r="C2619" s="209">
        <v>6</v>
      </c>
      <c r="D2619" s="57" t="str">
        <f t="shared" si="518"/>
        <v>Q1</v>
      </c>
      <c r="E2619" s="208" t="s">
        <v>42</v>
      </c>
      <c r="F2619" s="209">
        <v>2023</v>
      </c>
      <c r="G2619" s="209">
        <v>9</v>
      </c>
      <c r="H2619" s="213"/>
      <c r="I2619" s="57" t="str">
        <f t="shared" si="508"/>
        <v>Q2</v>
      </c>
      <c r="J2619" s="204" t="s">
        <v>2503</v>
      </c>
      <c r="K2619" s="213" t="s">
        <v>1249</v>
      </c>
      <c r="L2619" s="210" t="s">
        <v>55</v>
      </c>
      <c r="M2619" s="208" t="s">
        <v>47</v>
      </c>
      <c r="N2619" s="208">
        <v>1</v>
      </c>
      <c r="O2619" s="208"/>
      <c r="P2619" s="57" t="str">
        <f t="shared" si="509"/>
        <v>MAIN UNIT</v>
      </c>
      <c r="Q2619" s="208" t="s">
        <v>48</v>
      </c>
      <c r="R2619" s="208" t="s">
        <v>49</v>
      </c>
      <c r="S2619" s="208" t="s">
        <v>36</v>
      </c>
      <c r="T2619" s="208" t="s">
        <v>65</v>
      </c>
      <c r="U2619" s="208" t="s">
        <v>66</v>
      </c>
      <c r="V2619" s="208" t="s">
        <v>67</v>
      </c>
      <c r="W2619" s="208" t="s">
        <v>849</v>
      </c>
      <c r="X2619" s="34">
        <v>58000</v>
      </c>
      <c r="Y2619" s="215" t="str">
        <f t="shared" si="520"/>
        <v>1</v>
      </c>
      <c r="Z2619" s="26">
        <f t="shared" si="519"/>
        <v>58000</v>
      </c>
      <c r="AA2619" s="208">
        <v>7.8</v>
      </c>
      <c r="AB2619" s="35">
        <f t="shared" si="517"/>
        <v>452400</v>
      </c>
      <c r="AC2619" s="27">
        <f t="shared" si="510"/>
        <v>89665.68</v>
      </c>
      <c r="AD2619" s="212">
        <v>0.19819999999999999</v>
      </c>
      <c r="AE2619" s="211">
        <f t="shared" si="511"/>
        <v>0</v>
      </c>
      <c r="AF2619" s="211" t="str">
        <f>IF(AND(COUNTIFS($J$18:J2619,J2619)=1,AE2619=1),1,"")</f>
        <v/>
      </c>
      <c r="AG2619" s="211">
        <f>IF(C2619="","",IF(AND(COUNTIFS($J$18:J2619,J2619)=1,C2619&lt;&gt;""),1,""))</f>
        <v>1</v>
      </c>
      <c r="AH2619" s="211">
        <f>IF(G2619="","",IF(AND(COUNTIFS($J$18:J2619,J2619)=1,G2619&lt;&gt;""),1,""))</f>
        <v>1</v>
      </c>
      <c r="AI2619" s="28">
        <f t="shared" si="512"/>
        <v>26078226.463097349</v>
      </c>
      <c r="AJ2619" s="28">
        <f t="shared" si="513"/>
        <v>3137870.4427774516</v>
      </c>
      <c r="AK2619" s="29">
        <f t="shared" si="514"/>
        <v>0.12032530077218917</v>
      </c>
      <c r="AL2619" s="210"/>
      <c r="AM2619" s="210"/>
      <c r="AN2619" s="210"/>
      <c r="AO2619" s="210"/>
      <c r="AP2619" s="45" t="str">
        <f t="shared" si="515"/>
        <v>20239</v>
      </c>
      <c r="AQ2619" s="45" t="str">
        <f t="shared" si="516"/>
        <v>20239USD</v>
      </c>
    </row>
    <row r="2620" spans="1:43" s="15" customFormat="1">
      <c r="A2620" s="208" t="s">
        <v>42</v>
      </c>
      <c r="B2620" s="209">
        <v>2023</v>
      </c>
      <c r="C2620" s="209">
        <v>7</v>
      </c>
      <c r="D2620" s="57" t="str">
        <f t="shared" si="518"/>
        <v>Q2</v>
      </c>
      <c r="E2620" s="208" t="s">
        <v>42</v>
      </c>
      <c r="F2620" s="209">
        <v>2023</v>
      </c>
      <c r="G2620" s="209">
        <v>9</v>
      </c>
      <c r="H2620" s="213"/>
      <c r="I2620" s="57" t="str">
        <f t="shared" si="508"/>
        <v>Q2</v>
      </c>
      <c r="J2620" s="204" t="s">
        <v>2504</v>
      </c>
      <c r="K2620" s="213" t="s">
        <v>1340</v>
      </c>
      <c r="L2620" s="210" t="s">
        <v>55</v>
      </c>
      <c r="M2620" s="208" t="s">
        <v>47</v>
      </c>
      <c r="N2620" s="208">
        <v>1</v>
      </c>
      <c r="O2620" s="208"/>
      <c r="P2620" s="57" t="str">
        <f t="shared" si="509"/>
        <v>MAIN UNIT</v>
      </c>
      <c r="Q2620" s="208" t="s">
        <v>48</v>
      </c>
      <c r="R2620" s="208" t="s">
        <v>49</v>
      </c>
      <c r="S2620" s="208" t="s">
        <v>36</v>
      </c>
      <c r="T2620" s="208" t="s">
        <v>65</v>
      </c>
      <c r="U2620" s="208" t="s">
        <v>66</v>
      </c>
      <c r="V2620" s="208" t="s">
        <v>99</v>
      </c>
      <c r="W2620" s="208" t="s">
        <v>51</v>
      </c>
      <c r="X2620" s="34">
        <v>460000</v>
      </c>
      <c r="Y2620" s="215" t="str">
        <f t="shared" si="520"/>
        <v>1.13</v>
      </c>
      <c r="Z2620" s="26">
        <f t="shared" si="519"/>
        <v>460000</v>
      </c>
      <c r="AA2620" s="208">
        <v>1.077</v>
      </c>
      <c r="AB2620" s="35">
        <f t="shared" si="517"/>
        <v>438424.77876106196</v>
      </c>
      <c r="AC2620" s="27">
        <f t="shared" si="510"/>
        <v>39940.497345132746</v>
      </c>
      <c r="AD2620" s="212">
        <v>9.11E-2</v>
      </c>
      <c r="AE2620" s="211">
        <f t="shared" si="511"/>
        <v>0</v>
      </c>
      <c r="AF2620" s="211" t="str">
        <f>IF(AND(COUNTIFS($J$18:J2620,J2620)=1,AE2620=1),1,"")</f>
        <v/>
      </c>
      <c r="AG2620" s="211">
        <f>IF(C2620="","",IF(AND(COUNTIFS($J$18:J2620,J2620)=1,C2620&lt;&gt;""),1,""))</f>
        <v>1</v>
      </c>
      <c r="AH2620" s="211">
        <f>IF(G2620="","",IF(AND(COUNTIFS($J$18:J2620,J2620)=1,G2620&lt;&gt;""),1,""))</f>
        <v>1</v>
      </c>
      <c r="AI2620" s="28">
        <f t="shared" si="512"/>
        <v>26078226.463097349</v>
      </c>
      <c r="AJ2620" s="28">
        <f t="shared" si="513"/>
        <v>3137870.4427774516</v>
      </c>
      <c r="AK2620" s="29">
        <f t="shared" si="514"/>
        <v>0.12032530077218917</v>
      </c>
      <c r="AL2620" s="210"/>
      <c r="AM2620" s="210"/>
      <c r="AN2620" s="210"/>
      <c r="AO2620" s="210"/>
      <c r="AP2620" s="45" t="str">
        <f t="shared" si="515"/>
        <v>20239</v>
      </c>
      <c r="AQ2620" s="45" t="str">
        <f t="shared" si="516"/>
        <v>20239RMB</v>
      </c>
    </row>
    <row r="2621" spans="1:43" s="15" customFormat="1">
      <c r="A2621" s="208" t="s">
        <v>42</v>
      </c>
      <c r="B2621" s="209">
        <v>2023</v>
      </c>
      <c r="C2621" s="209">
        <v>7</v>
      </c>
      <c r="D2621" s="57" t="str">
        <f t="shared" si="518"/>
        <v>Q2</v>
      </c>
      <c r="E2621" s="208" t="s">
        <v>42</v>
      </c>
      <c r="F2621" s="209">
        <v>2023</v>
      </c>
      <c r="G2621" s="209">
        <v>9</v>
      </c>
      <c r="H2621" s="213"/>
      <c r="I2621" s="57" t="str">
        <f t="shared" si="508"/>
        <v>Q2</v>
      </c>
      <c r="J2621" s="204" t="s">
        <v>2504</v>
      </c>
      <c r="K2621" s="213" t="s">
        <v>1340</v>
      </c>
      <c r="L2621" s="210" t="s">
        <v>55</v>
      </c>
      <c r="M2621" s="208" t="s">
        <v>47</v>
      </c>
      <c r="N2621" s="208">
        <v>1</v>
      </c>
      <c r="O2621" s="208"/>
      <c r="P2621" s="57" t="str">
        <f t="shared" si="509"/>
        <v>MAIN UNIT</v>
      </c>
      <c r="Q2621" s="208" t="s">
        <v>48</v>
      </c>
      <c r="R2621" s="208" t="s">
        <v>49</v>
      </c>
      <c r="S2621" s="208" t="s">
        <v>36</v>
      </c>
      <c r="T2621" s="208" t="s">
        <v>65</v>
      </c>
      <c r="U2621" s="208" t="s">
        <v>66</v>
      </c>
      <c r="V2621" s="208" t="s">
        <v>99</v>
      </c>
      <c r="W2621" s="208" t="s">
        <v>51</v>
      </c>
      <c r="X2621" s="34">
        <v>460000</v>
      </c>
      <c r="Y2621" s="215" t="str">
        <f t="shared" si="520"/>
        <v>1.13</v>
      </c>
      <c r="Z2621" s="26">
        <f t="shared" si="519"/>
        <v>460000</v>
      </c>
      <c r="AA2621" s="208">
        <v>1.077</v>
      </c>
      <c r="AB2621" s="35">
        <f t="shared" si="517"/>
        <v>438424.77876106196</v>
      </c>
      <c r="AC2621" s="27">
        <f t="shared" si="510"/>
        <v>39940.497345132746</v>
      </c>
      <c r="AD2621" s="212">
        <v>9.11E-2</v>
      </c>
      <c r="AE2621" s="211">
        <f t="shared" si="511"/>
        <v>0</v>
      </c>
      <c r="AF2621" s="211" t="str">
        <f>IF(AND(COUNTIFS($J$18:J2621,J2621)=1,AE2621=1),1,"")</f>
        <v/>
      </c>
      <c r="AG2621" s="211" t="str">
        <f>IF(C2621="","",IF(AND(COUNTIFS($J$18:J2621,J2621)=1,C2621&lt;&gt;""),1,""))</f>
        <v/>
      </c>
      <c r="AH2621" s="211" t="str">
        <f>IF(G2621="","",IF(AND(COUNTIFS($J$18:J2621,J2621)=1,G2621&lt;&gt;""),1,""))</f>
        <v/>
      </c>
      <c r="AI2621" s="28">
        <f t="shared" si="512"/>
        <v>26078226.463097349</v>
      </c>
      <c r="AJ2621" s="28">
        <f t="shared" si="513"/>
        <v>3137870.4427774516</v>
      </c>
      <c r="AK2621" s="29">
        <f t="shared" si="514"/>
        <v>0.12032530077218917</v>
      </c>
      <c r="AL2621" s="210"/>
      <c r="AM2621" s="210"/>
      <c r="AN2621" s="210"/>
      <c r="AO2621" s="210"/>
      <c r="AP2621" s="45" t="str">
        <f t="shared" si="515"/>
        <v>20239</v>
      </c>
      <c r="AQ2621" s="45" t="str">
        <f t="shared" si="516"/>
        <v>20239RMB</v>
      </c>
    </row>
    <row r="2622" spans="1:43" s="15" customFormat="1">
      <c r="A2622" s="208" t="s">
        <v>42</v>
      </c>
      <c r="B2622" s="209">
        <v>2023</v>
      </c>
      <c r="C2622" s="209">
        <v>7</v>
      </c>
      <c r="D2622" s="57" t="str">
        <f t="shared" si="518"/>
        <v>Q2</v>
      </c>
      <c r="E2622" s="208" t="s">
        <v>42</v>
      </c>
      <c r="F2622" s="209">
        <v>2023</v>
      </c>
      <c r="G2622" s="209">
        <v>9</v>
      </c>
      <c r="H2622" s="213"/>
      <c r="I2622" s="57" t="str">
        <f t="shared" si="508"/>
        <v>Q2</v>
      </c>
      <c r="J2622" s="204" t="s">
        <v>2504</v>
      </c>
      <c r="K2622" s="213" t="s">
        <v>1340</v>
      </c>
      <c r="L2622" s="210" t="s">
        <v>79</v>
      </c>
      <c r="M2622" s="208" t="s">
        <v>47</v>
      </c>
      <c r="N2622" s="208">
        <v>1</v>
      </c>
      <c r="O2622" s="208"/>
      <c r="P2622" s="57" t="str">
        <f t="shared" si="509"/>
        <v>MAIN UNIT</v>
      </c>
      <c r="Q2622" s="208" t="s">
        <v>48</v>
      </c>
      <c r="R2622" s="208" t="s">
        <v>49</v>
      </c>
      <c r="S2622" s="208" t="s">
        <v>36</v>
      </c>
      <c r="T2622" s="208" t="s">
        <v>65</v>
      </c>
      <c r="U2622" s="208" t="s">
        <v>66</v>
      </c>
      <c r="V2622" s="208" t="s">
        <v>99</v>
      </c>
      <c r="W2622" s="208" t="s">
        <v>51</v>
      </c>
      <c r="X2622" s="34">
        <v>771800</v>
      </c>
      <c r="Y2622" s="215" t="str">
        <f t="shared" si="520"/>
        <v>1.13</v>
      </c>
      <c r="Z2622" s="26">
        <f t="shared" si="519"/>
        <v>771800</v>
      </c>
      <c r="AA2622" s="208">
        <v>1.077</v>
      </c>
      <c r="AB2622" s="35">
        <f t="shared" si="517"/>
        <v>735600.53097345144</v>
      </c>
      <c r="AC2622" s="27">
        <f t="shared" si="510"/>
        <v>67013.208371681423</v>
      </c>
      <c r="AD2622" s="212">
        <v>9.11E-2</v>
      </c>
      <c r="AE2622" s="211">
        <f t="shared" si="511"/>
        <v>0</v>
      </c>
      <c r="AF2622" s="211" t="str">
        <f>IF(AND(COUNTIFS($J$18:J2622,J2622)=1,AE2622=1),1,"")</f>
        <v/>
      </c>
      <c r="AG2622" s="211" t="str">
        <f>IF(C2622="","",IF(AND(COUNTIFS($J$18:J2622,J2622)=1,C2622&lt;&gt;""),1,""))</f>
        <v/>
      </c>
      <c r="AH2622" s="211" t="str">
        <f>IF(G2622="","",IF(AND(COUNTIFS($J$18:J2622,J2622)=1,G2622&lt;&gt;""),1,""))</f>
        <v/>
      </c>
      <c r="AI2622" s="28">
        <f t="shared" si="512"/>
        <v>26078226.463097349</v>
      </c>
      <c r="AJ2622" s="28">
        <f t="shared" si="513"/>
        <v>3137870.4427774516</v>
      </c>
      <c r="AK2622" s="29">
        <f t="shared" si="514"/>
        <v>0.12032530077218917</v>
      </c>
      <c r="AL2622" s="210"/>
      <c r="AM2622" s="210"/>
      <c r="AN2622" s="210"/>
      <c r="AO2622" s="210"/>
      <c r="AP2622" s="45" t="str">
        <f t="shared" si="515"/>
        <v>20239</v>
      </c>
      <c r="AQ2622" s="45" t="str">
        <f t="shared" si="516"/>
        <v>20239RMB</v>
      </c>
    </row>
    <row r="2623" spans="1:43" s="15" customFormat="1">
      <c r="A2623" s="208" t="s">
        <v>42</v>
      </c>
      <c r="B2623" s="209">
        <v>2023</v>
      </c>
      <c r="C2623" s="209">
        <v>7</v>
      </c>
      <c r="D2623" s="57" t="str">
        <f t="shared" si="518"/>
        <v>Q2</v>
      </c>
      <c r="E2623" s="208" t="s">
        <v>42</v>
      </c>
      <c r="F2623" s="209">
        <v>2023</v>
      </c>
      <c r="G2623" s="209">
        <v>9</v>
      </c>
      <c r="H2623" s="213"/>
      <c r="I2623" s="57" t="str">
        <f t="shared" si="508"/>
        <v>Q2</v>
      </c>
      <c r="J2623" s="204" t="s">
        <v>2504</v>
      </c>
      <c r="K2623" s="213" t="s">
        <v>1340</v>
      </c>
      <c r="L2623" s="210" t="s">
        <v>79</v>
      </c>
      <c r="M2623" s="208" t="s">
        <v>47</v>
      </c>
      <c r="N2623" s="208">
        <v>1</v>
      </c>
      <c r="O2623" s="208"/>
      <c r="P2623" s="57" t="str">
        <f t="shared" si="509"/>
        <v>MAIN UNIT</v>
      </c>
      <c r="Q2623" s="208" t="s">
        <v>48</v>
      </c>
      <c r="R2623" s="208" t="s">
        <v>49</v>
      </c>
      <c r="S2623" s="208" t="s">
        <v>36</v>
      </c>
      <c r="T2623" s="208" t="s">
        <v>65</v>
      </c>
      <c r="U2623" s="208" t="s">
        <v>66</v>
      </c>
      <c r="V2623" s="208" t="s">
        <v>99</v>
      </c>
      <c r="W2623" s="208" t="s">
        <v>51</v>
      </c>
      <c r="X2623" s="34">
        <v>771800</v>
      </c>
      <c r="Y2623" s="215" t="str">
        <f t="shared" si="520"/>
        <v>1.13</v>
      </c>
      <c r="Z2623" s="26">
        <f t="shared" si="519"/>
        <v>771800</v>
      </c>
      <c r="AA2623" s="208">
        <v>1.077</v>
      </c>
      <c r="AB2623" s="35">
        <f t="shared" si="517"/>
        <v>735600.53097345144</v>
      </c>
      <c r="AC2623" s="27">
        <f t="shared" si="510"/>
        <v>67013.208371681423</v>
      </c>
      <c r="AD2623" s="212">
        <v>9.11E-2</v>
      </c>
      <c r="AE2623" s="211">
        <f t="shared" si="511"/>
        <v>0</v>
      </c>
      <c r="AF2623" s="211" t="str">
        <f>IF(AND(COUNTIFS($J$18:J2623,J2623)=1,AE2623=1),1,"")</f>
        <v/>
      </c>
      <c r="AG2623" s="211" t="str">
        <f>IF(C2623="","",IF(AND(COUNTIFS($J$18:J2623,J2623)=1,C2623&lt;&gt;""),1,""))</f>
        <v/>
      </c>
      <c r="AH2623" s="211" t="str">
        <f>IF(G2623="","",IF(AND(COUNTIFS($J$18:J2623,J2623)=1,G2623&lt;&gt;""),1,""))</f>
        <v/>
      </c>
      <c r="AI2623" s="28">
        <f t="shared" si="512"/>
        <v>26078226.463097349</v>
      </c>
      <c r="AJ2623" s="28">
        <f t="shared" si="513"/>
        <v>3137870.4427774516</v>
      </c>
      <c r="AK2623" s="29">
        <f t="shared" si="514"/>
        <v>0.12032530077218917</v>
      </c>
      <c r="AL2623" s="210"/>
      <c r="AM2623" s="210"/>
      <c r="AN2623" s="210"/>
      <c r="AO2623" s="210"/>
      <c r="AP2623" s="45" t="str">
        <f t="shared" si="515"/>
        <v>20239</v>
      </c>
      <c r="AQ2623" s="45" t="str">
        <f t="shared" si="516"/>
        <v>20239RMB</v>
      </c>
    </row>
    <row r="2624" spans="1:43" s="15" customFormat="1">
      <c r="A2624" s="208" t="s">
        <v>42</v>
      </c>
      <c r="B2624" s="209">
        <v>2023</v>
      </c>
      <c r="C2624" s="209">
        <v>7</v>
      </c>
      <c r="D2624" s="57" t="str">
        <f t="shared" si="518"/>
        <v>Q2</v>
      </c>
      <c r="E2624" s="208" t="s">
        <v>42</v>
      </c>
      <c r="F2624" s="209">
        <v>2023</v>
      </c>
      <c r="G2624" s="209">
        <v>9</v>
      </c>
      <c r="H2624" s="213"/>
      <c r="I2624" s="57" t="str">
        <f t="shared" si="508"/>
        <v>Q2</v>
      </c>
      <c r="J2624" s="204" t="s">
        <v>2504</v>
      </c>
      <c r="K2624" s="213" t="s">
        <v>1340</v>
      </c>
      <c r="L2624" s="210" t="s">
        <v>79</v>
      </c>
      <c r="M2624" s="208" t="s">
        <v>47</v>
      </c>
      <c r="N2624" s="208">
        <v>1</v>
      </c>
      <c r="O2624" s="208"/>
      <c r="P2624" s="57" t="str">
        <f t="shared" si="509"/>
        <v>MAIN UNIT</v>
      </c>
      <c r="Q2624" s="208" t="s">
        <v>48</v>
      </c>
      <c r="R2624" s="208" t="s">
        <v>49</v>
      </c>
      <c r="S2624" s="208" t="s">
        <v>36</v>
      </c>
      <c r="T2624" s="208" t="s">
        <v>65</v>
      </c>
      <c r="U2624" s="208" t="s">
        <v>66</v>
      </c>
      <c r="V2624" s="208" t="s">
        <v>99</v>
      </c>
      <c r="W2624" s="208" t="s">
        <v>51</v>
      </c>
      <c r="X2624" s="34">
        <v>771800</v>
      </c>
      <c r="Y2624" s="215" t="str">
        <f t="shared" si="520"/>
        <v>1.13</v>
      </c>
      <c r="Z2624" s="26">
        <f t="shared" si="519"/>
        <v>771800</v>
      </c>
      <c r="AA2624" s="208">
        <v>1.077</v>
      </c>
      <c r="AB2624" s="35">
        <f t="shared" si="517"/>
        <v>735600.53097345144</v>
      </c>
      <c r="AC2624" s="27">
        <f t="shared" si="510"/>
        <v>67013.208371681423</v>
      </c>
      <c r="AD2624" s="212">
        <v>9.11E-2</v>
      </c>
      <c r="AE2624" s="211">
        <f t="shared" si="511"/>
        <v>0</v>
      </c>
      <c r="AF2624" s="211" t="str">
        <f>IF(AND(COUNTIFS($J$18:J2624,J2624)=1,AE2624=1),1,"")</f>
        <v/>
      </c>
      <c r="AG2624" s="211" t="str">
        <f>IF(C2624="","",IF(AND(COUNTIFS($J$18:J2624,J2624)=1,C2624&lt;&gt;""),1,""))</f>
        <v/>
      </c>
      <c r="AH2624" s="211" t="str">
        <f>IF(G2624="","",IF(AND(COUNTIFS($J$18:J2624,J2624)=1,G2624&lt;&gt;""),1,""))</f>
        <v/>
      </c>
      <c r="AI2624" s="28">
        <f t="shared" si="512"/>
        <v>26078226.463097349</v>
      </c>
      <c r="AJ2624" s="28">
        <f t="shared" si="513"/>
        <v>3137870.4427774516</v>
      </c>
      <c r="AK2624" s="29">
        <f t="shared" si="514"/>
        <v>0.12032530077218917</v>
      </c>
      <c r="AL2624" s="210"/>
      <c r="AM2624" s="210"/>
      <c r="AN2624" s="210"/>
      <c r="AO2624" s="210"/>
      <c r="AP2624" s="45" t="str">
        <f t="shared" si="515"/>
        <v>20239</v>
      </c>
      <c r="AQ2624" s="45" t="str">
        <f t="shared" si="516"/>
        <v>20239RMB</v>
      </c>
    </row>
    <row r="2625" spans="1:43" s="15" customFormat="1">
      <c r="A2625" s="208" t="s">
        <v>42</v>
      </c>
      <c r="B2625" s="209">
        <v>2023</v>
      </c>
      <c r="C2625" s="209">
        <v>7</v>
      </c>
      <c r="D2625" s="57" t="str">
        <f t="shared" si="518"/>
        <v>Q2</v>
      </c>
      <c r="E2625" s="208" t="s">
        <v>42</v>
      </c>
      <c r="F2625" s="209">
        <v>2023</v>
      </c>
      <c r="G2625" s="209">
        <v>9</v>
      </c>
      <c r="H2625" s="213"/>
      <c r="I2625" s="57" t="str">
        <f t="shared" si="508"/>
        <v>Q2</v>
      </c>
      <c r="J2625" s="204" t="s">
        <v>2504</v>
      </c>
      <c r="K2625" s="213" t="s">
        <v>1340</v>
      </c>
      <c r="L2625" s="210" t="s">
        <v>79</v>
      </c>
      <c r="M2625" s="208" t="s">
        <v>47</v>
      </c>
      <c r="N2625" s="208">
        <v>1</v>
      </c>
      <c r="O2625" s="208"/>
      <c r="P2625" s="57" t="str">
        <f t="shared" si="509"/>
        <v>MAIN UNIT</v>
      </c>
      <c r="Q2625" s="208" t="s">
        <v>48</v>
      </c>
      <c r="R2625" s="208" t="s">
        <v>49</v>
      </c>
      <c r="S2625" s="208" t="s">
        <v>36</v>
      </c>
      <c r="T2625" s="208" t="s">
        <v>65</v>
      </c>
      <c r="U2625" s="208" t="s">
        <v>66</v>
      </c>
      <c r="V2625" s="208" t="s">
        <v>99</v>
      </c>
      <c r="W2625" s="208" t="s">
        <v>51</v>
      </c>
      <c r="X2625" s="34">
        <v>771800</v>
      </c>
      <c r="Y2625" s="215" t="str">
        <f t="shared" si="520"/>
        <v>1.13</v>
      </c>
      <c r="Z2625" s="26">
        <f t="shared" si="519"/>
        <v>771800</v>
      </c>
      <c r="AA2625" s="208">
        <v>1.077</v>
      </c>
      <c r="AB2625" s="35">
        <f t="shared" si="517"/>
        <v>735600.53097345144</v>
      </c>
      <c r="AC2625" s="27">
        <f t="shared" si="510"/>
        <v>67013.208371681423</v>
      </c>
      <c r="AD2625" s="212">
        <v>9.11E-2</v>
      </c>
      <c r="AE2625" s="211">
        <f t="shared" si="511"/>
        <v>0</v>
      </c>
      <c r="AF2625" s="211" t="str">
        <f>IF(AND(COUNTIFS($J$18:J2625,J2625)=1,AE2625=1),1,"")</f>
        <v/>
      </c>
      <c r="AG2625" s="211" t="str">
        <f>IF(C2625="","",IF(AND(COUNTIFS($J$18:J2625,J2625)=1,C2625&lt;&gt;""),1,""))</f>
        <v/>
      </c>
      <c r="AH2625" s="211" t="str">
        <f>IF(G2625="","",IF(AND(COUNTIFS($J$18:J2625,J2625)=1,G2625&lt;&gt;""),1,""))</f>
        <v/>
      </c>
      <c r="AI2625" s="28">
        <f t="shared" si="512"/>
        <v>26078226.463097349</v>
      </c>
      <c r="AJ2625" s="28">
        <f t="shared" si="513"/>
        <v>3137870.4427774516</v>
      </c>
      <c r="AK2625" s="29">
        <f t="shared" si="514"/>
        <v>0.12032530077218917</v>
      </c>
      <c r="AL2625" s="210"/>
      <c r="AM2625" s="210"/>
      <c r="AN2625" s="210"/>
      <c r="AO2625" s="210"/>
      <c r="AP2625" s="45" t="str">
        <f t="shared" si="515"/>
        <v>20239</v>
      </c>
      <c r="AQ2625" s="45" t="str">
        <f t="shared" si="516"/>
        <v>20239RMB</v>
      </c>
    </row>
    <row r="2626" spans="1:43" s="15" customFormat="1">
      <c r="A2626" s="208" t="s">
        <v>42</v>
      </c>
      <c r="B2626" s="209">
        <v>2023</v>
      </c>
      <c r="C2626" s="209">
        <v>7</v>
      </c>
      <c r="D2626" s="57" t="str">
        <f t="shared" si="518"/>
        <v>Q2</v>
      </c>
      <c r="E2626" s="208" t="s">
        <v>42</v>
      </c>
      <c r="F2626" s="209">
        <v>2023</v>
      </c>
      <c r="G2626" s="209">
        <v>9</v>
      </c>
      <c r="H2626" s="213"/>
      <c r="I2626" s="57" t="str">
        <f t="shared" ref="I2626:I2689" si="521">IFERROR(IF(F2626="","",IF(F2626="TBA","TBA",IF(F2626="Cancel","Cancel",IF(AND(G2626&gt;=10,G2626&lt;=12),"Q3",IF(AND(G2626&gt;=1,G2626&lt;=3),"Q4",IF(AND(G2626&gt;=7,G2626&lt;=9),"Q2",IF(AND(G2626&gt;=4,G2626&lt;=6),"Q1"))))))),"")</f>
        <v>Q2</v>
      </c>
      <c r="J2626" s="204" t="s">
        <v>2504</v>
      </c>
      <c r="K2626" s="213" t="s">
        <v>1340</v>
      </c>
      <c r="L2626" s="210" t="s">
        <v>79</v>
      </c>
      <c r="M2626" s="208" t="s">
        <v>47</v>
      </c>
      <c r="N2626" s="208">
        <v>1</v>
      </c>
      <c r="O2626" s="208"/>
      <c r="P2626" s="57" t="str">
        <f t="shared" ref="P2626:P2689" si="522">IF(M2626="","",IF(AND(N2626&gt;0,L2626&lt;&gt;""),"MAIN UNIT",IF(AND(O2626&gt;0,L2626&lt;&gt;""),"SERVICE/ PARTS","C66 SERVICE/OTHERS")))</f>
        <v>MAIN UNIT</v>
      </c>
      <c r="Q2626" s="208" t="s">
        <v>48</v>
      </c>
      <c r="R2626" s="208" t="s">
        <v>49</v>
      </c>
      <c r="S2626" s="208" t="s">
        <v>36</v>
      </c>
      <c r="T2626" s="208" t="s">
        <v>65</v>
      </c>
      <c r="U2626" s="208" t="s">
        <v>66</v>
      </c>
      <c r="V2626" s="208" t="s">
        <v>99</v>
      </c>
      <c r="W2626" s="208" t="s">
        <v>51</v>
      </c>
      <c r="X2626" s="34">
        <v>771800</v>
      </c>
      <c r="Y2626" s="215" t="str">
        <f t="shared" si="520"/>
        <v>1.13</v>
      </c>
      <c r="Z2626" s="26">
        <f t="shared" si="519"/>
        <v>771800</v>
      </c>
      <c r="AA2626" s="208">
        <v>1.077</v>
      </c>
      <c r="AB2626" s="35">
        <f t="shared" si="517"/>
        <v>735600.53097345144</v>
      </c>
      <c r="AC2626" s="27">
        <f t="shared" ref="AC2626:AC2689" si="523">IF(R2626&lt;&gt;"",AB2626*AD2626,"")</f>
        <v>67013.208371681423</v>
      </c>
      <c r="AD2626" s="212">
        <v>9.11E-2</v>
      </c>
      <c r="AE2626" s="211">
        <f t="shared" ref="AE2626:AE2689" si="524">IF(Q2626="","",IF(Q2626="Yes",1,0))</f>
        <v>0</v>
      </c>
      <c r="AF2626" s="211" t="str">
        <f>IF(AND(COUNTIFS($J$18:J2626,J2626)=1,AE2626=1),1,"")</f>
        <v/>
      </c>
      <c r="AG2626" s="211" t="str">
        <f>IF(C2626="","",IF(AND(COUNTIFS($J$18:J2626,J2626)=1,C2626&lt;&gt;""),1,""))</f>
        <v/>
      </c>
      <c r="AH2626" s="211" t="str">
        <f>IF(G2626="","",IF(AND(COUNTIFS($J$18:J2626,J2626)=1,G2626&lt;&gt;""),1,""))</f>
        <v/>
      </c>
      <c r="AI2626" s="28">
        <f t="shared" ref="AI2626:AI2689" si="525">IF(P2626="C66 SERVICE","",SUMIFS(AB:AB,F:F,F2626,G:G,G2626,E:E,E2626))</f>
        <v>26078226.463097349</v>
      </c>
      <c r="AJ2626" s="28">
        <f t="shared" ref="AJ2626:AJ2689" si="526">IF(P2626="C66 SERVICE","",SUMIFS(AC:AC,F:F,F2626,G:G,G2626,E:E,E2626))</f>
        <v>3137870.4427774516</v>
      </c>
      <c r="AK2626" s="29">
        <f t="shared" ref="AK2626:AK2689" si="527">IF(AJ2626&gt;0,AJ2626/AI2626,"")</f>
        <v>0.12032530077218917</v>
      </c>
      <c r="AL2626" s="210"/>
      <c r="AM2626" s="210"/>
      <c r="AN2626" s="210"/>
      <c r="AO2626" s="210"/>
      <c r="AP2626" s="45" t="str">
        <f t="shared" ref="AP2626:AP2689" si="528">IF(F2626="","",F2626&amp;G2626)</f>
        <v>20239</v>
      </c>
      <c r="AQ2626" s="45" t="str">
        <f t="shared" ref="AQ2626:AQ2689" si="529">IF(W2626="","",F2626&amp;G2626&amp;W2626)</f>
        <v>20239RMB</v>
      </c>
    </row>
    <row r="2627" spans="1:43" s="15" customFormat="1">
      <c r="A2627" s="208" t="s">
        <v>42</v>
      </c>
      <c r="B2627" s="209">
        <v>2023</v>
      </c>
      <c r="C2627" s="209">
        <v>7</v>
      </c>
      <c r="D2627" s="57" t="str">
        <f t="shared" si="518"/>
        <v>Q2</v>
      </c>
      <c r="E2627" s="208" t="s">
        <v>42</v>
      </c>
      <c r="F2627" s="209">
        <v>2023</v>
      </c>
      <c r="G2627" s="209">
        <v>9</v>
      </c>
      <c r="H2627" s="213"/>
      <c r="I2627" s="57" t="str">
        <f t="shared" si="521"/>
        <v>Q2</v>
      </c>
      <c r="J2627" s="204" t="s">
        <v>2504</v>
      </c>
      <c r="K2627" s="213" t="s">
        <v>1340</v>
      </c>
      <c r="L2627" s="210" t="s">
        <v>79</v>
      </c>
      <c r="M2627" s="208" t="s">
        <v>47</v>
      </c>
      <c r="N2627" s="208">
        <v>1</v>
      </c>
      <c r="O2627" s="208"/>
      <c r="P2627" s="57" t="str">
        <f t="shared" si="522"/>
        <v>MAIN UNIT</v>
      </c>
      <c r="Q2627" s="208" t="s">
        <v>48</v>
      </c>
      <c r="R2627" s="208" t="s">
        <v>49</v>
      </c>
      <c r="S2627" s="208" t="s">
        <v>36</v>
      </c>
      <c r="T2627" s="208" t="s">
        <v>65</v>
      </c>
      <c r="U2627" s="208" t="s">
        <v>66</v>
      </c>
      <c r="V2627" s="208" t="s">
        <v>99</v>
      </c>
      <c r="W2627" s="208" t="s">
        <v>51</v>
      </c>
      <c r="X2627" s="34">
        <v>771800</v>
      </c>
      <c r="Y2627" s="215" t="str">
        <f t="shared" si="520"/>
        <v>1.13</v>
      </c>
      <c r="Z2627" s="26">
        <f t="shared" si="519"/>
        <v>771800</v>
      </c>
      <c r="AA2627" s="208">
        <v>1.077</v>
      </c>
      <c r="AB2627" s="35">
        <f t="shared" si="517"/>
        <v>735600.53097345144</v>
      </c>
      <c r="AC2627" s="27">
        <f t="shared" si="523"/>
        <v>67013.208371681423</v>
      </c>
      <c r="AD2627" s="212">
        <v>9.11E-2</v>
      </c>
      <c r="AE2627" s="211">
        <f t="shared" si="524"/>
        <v>0</v>
      </c>
      <c r="AF2627" s="211" t="str">
        <f>IF(AND(COUNTIFS($J$18:J2627,J2627)=1,AE2627=1),1,"")</f>
        <v/>
      </c>
      <c r="AG2627" s="211" t="str">
        <f>IF(C2627="","",IF(AND(COUNTIFS($J$18:J2627,J2627)=1,C2627&lt;&gt;""),1,""))</f>
        <v/>
      </c>
      <c r="AH2627" s="211" t="str">
        <f>IF(G2627="","",IF(AND(COUNTIFS($J$18:J2627,J2627)=1,G2627&lt;&gt;""),1,""))</f>
        <v/>
      </c>
      <c r="AI2627" s="28">
        <f t="shared" si="525"/>
        <v>26078226.463097349</v>
      </c>
      <c r="AJ2627" s="28">
        <f t="shared" si="526"/>
        <v>3137870.4427774516</v>
      </c>
      <c r="AK2627" s="29">
        <f t="shared" si="527"/>
        <v>0.12032530077218917</v>
      </c>
      <c r="AL2627" s="210"/>
      <c r="AM2627" s="210"/>
      <c r="AN2627" s="210"/>
      <c r="AO2627" s="210"/>
      <c r="AP2627" s="45" t="str">
        <f t="shared" si="528"/>
        <v>20239</v>
      </c>
      <c r="AQ2627" s="45" t="str">
        <f t="shared" si="529"/>
        <v>20239RMB</v>
      </c>
    </row>
    <row r="2628" spans="1:43" s="15" customFormat="1">
      <c r="A2628" s="208" t="s">
        <v>42</v>
      </c>
      <c r="B2628" s="209">
        <v>2023</v>
      </c>
      <c r="C2628" s="209">
        <v>7</v>
      </c>
      <c r="D2628" s="57" t="str">
        <f t="shared" si="518"/>
        <v>Q2</v>
      </c>
      <c r="E2628" s="208" t="s">
        <v>42</v>
      </c>
      <c r="F2628" s="209">
        <v>2023</v>
      </c>
      <c r="G2628" s="209">
        <v>9</v>
      </c>
      <c r="H2628" s="213"/>
      <c r="I2628" s="57" t="str">
        <f t="shared" si="521"/>
        <v>Q2</v>
      </c>
      <c r="J2628" s="204" t="s">
        <v>2505</v>
      </c>
      <c r="K2628" s="213" t="s">
        <v>2506</v>
      </c>
      <c r="L2628" s="210" t="s">
        <v>55</v>
      </c>
      <c r="M2628" s="208" t="s">
        <v>47</v>
      </c>
      <c r="N2628" s="208">
        <v>1</v>
      </c>
      <c r="O2628" s="208"/>
      <c r="P2628" s="57" t="str">
        <f t="shared" si="522"/>
        <v>MAIN UNIT</v>
      </c>
      <c r="Q2628" s="208" t="s">
        <v>56</v>
      </c>
      <c r="R2628" s="208" t="s">
        <v>49</v>
      </c>
      <c r="S2628" s="208" t="s">
        <v>36</v>
      </c>
      <c r="T2628" s="208" t="s">
        <v>65</v>
      </c>
      <c r="U2628" s="208" t="s">
        <v>66</v>
      </c>
      <c r="V2628" s="208" t="s">
        <v>67</v>
      </c>
      <c r="W2628" s="208" t="s">
        <v>51</v>
      </c>
      <c r="X2628" s="34">
        <v>523000</v>
      </c>
      <c r="Y2628" s="215" t="str">
        <f t="shared" si="520"/>
        <v>1.13</v>
      </c>
      <c r="Z2628" s="26">
        <f t="shared" si="519"/>
        <v>523000</v>
      </c>
      <c r="AA2628" s="208">
        <v>1.077</v>
      </c>
      <c r="AB2628" s="35">
        <f t="shared" si="517"/>
        <v>498469.91150442482</v>
      </c>
      <c r="AC2628" s="27">
        <f t="shared" si="523"/>
        <v>69985.175575221248</v>
      </c>
      <c r="AD2628" s="212">
        <v>0.1404</v>
      </c>
      <c r="AE2628" s="211">
        <f t="shared" si="524"/>
        <v>1</v>
      </c>
      <c r="AF2628" s="211">
        <f>IF(AND(COUNTIFS($J$18:J2628,J2628)=1,AE2628=1),1,"")</f>
        <v>1</v>
      </c>
      <c r="AG2628" s="211">
        <f>IF(C2628="","",IF(AND(COUNTIFS($J$18:J2628,J2628)=1,C2628&lt;&gt;""),1,""))</f>
        <v>1</v>
      </c>
      <c r="AH2628" s="211">
        <f>IF(G2628="","",IF(AND(COUNTIFS($J$18:J2628,J2628)=1,G2628&lt;&gt;""),1,""))</f>
        <v>1</v>
      </c>
      <c r="AI2628" s="28">
        <f t="shared" si="525"/>
        <v>26078226.463097349</v>
      </c>
      <c r="AJ2628" s="28">
        <f t="shared" si="526"/>
        <v>3137870.4427774516</v>
      </c>
      <c r="AK2628" s="29">
        <f t="shared" si="527"/>
        <v>0.12032530077218917</v>
      </c>
      <c r="AL2628" s="210"/>
      <c r="AM2628" s="210"/>
      <c r="AN2628" s="210"/>
      <c r="AO2628" s="210"/>
      <c r="AP2628" s="45" t="str">
        <f t="shared" si="528"/>
        <v>20239</v>
      </c>
      <c r="AQ2628" s="45" t="str">
        <f t="shared" si="529"/>
        <v>20239RMB</v>
      </c>
    </row>
    <row r="2629" spans="1:43" s="15" customFormat="1">
      <c r="A2629" s="208" t="s">
        <v>42</v>
      </c>
      <c r="B2629" s="209">
        <v>2023</v>
      </c>
      <c r="C2629" s="209">
        <v>7</v>
      </c>
      <c r="D2629" s="57" t="str">
        <f t="shared" si="518"/>
        <v>Q2</v>
      </c>
      <c r="E2629" s="208" t="s">
        <v>42</v>
      </c>
      <c r="F2629" s="209">
        <v>2023</v>
      </c>
      <c r="G2629" s="209">
        <v>9</v>
      </c>
      <c r="H2629" s="213"/>
      <c r="I2629" s="57" t="str">
        <f t="shared" si="521"/>
        <v>Q2</v>
      </c>
      <c r="J2629" s="204" t="s">
        <v>2505</v>
      </c>
      <c r="K2629" s="213" t="s">
        <v>2506</v>
      </c>
      <c r="L2629" s="210" t="s">
        <v>55</v>
      </c>
      <c r="M2629" s="208" t="s">
        <v>47</v>
      </c>
      <c r="N2629" s="208">
        <v>1</v>
      </c>
      <c r="O2629" s="208"/>
      <c r="P2629" s="57" t="str">
        <f t="shared" si="522"/>
        <v>MAIN UNIT</v>
      </c>
      <c r="Q2629" s="208" t="s">
        <v>56</v>
      </c>
      <c r="R2629" s="208" t="s">
        <v>49</v>
      </c>
      <c r="S2629" s="208" t="s">
        <v>36</v>
      </c>
      <c r="T2629" s="208" t="s">
        <v>65</v>
      </c>
      <c r="U2629" s="208" t="s">
        <v>66</v>
      </c>
      <c r="V2629" s="208" t="s">
        <v>67</v>
      </c>
      <c r="W2629" s="208" t="s">
        <v>51</v>
      </c>
      <c r="X2629" s="34">
        <v>523000</v>
      </c>
      <c r="Y2629" s="215" t="str">
        <f t="shared" si="520"/>
        <v>1.13</v>
      </c>
      <c r="Z2629" s="26">
        <f t="shared" si="519"/>
        <v>523000</v>
      </c>
      <c r="AA2629" s="208">
        <v>1.077</v>
      </c>
      <c r="AB2629" s="35">
        <f t="shared" si="517"/>
        <v>498469.91150442482</v>
      </c>
      <c r="AC2629" s="27">
        <f t="shared" si="523"/>
        <v>69985.175575221248</v>
      </c>
      <c r="AD2629" s="212">
        <v>0.1404</v>
      </c>
      <c r="AE2629" s="211">
        <f t="shared" si="524"/>
        <v>1</v>
      </c>
      <c r="AF2629" s="211" t="str">
        <f>IF(AND(COUNTIFS($J$18:J2629,J2629)=1,AE2629=1),1,"")</f>
        <v/>
      </c>
      <c r="AG2629" s="211" t="str">
        <f>IF(C2629="","",IF(AND(COUNTIFS($J$18:J2629,J2629)=1,C2629&lt;&gt;""),1,""))</f>
        <v/>
      </c>
      <c r="AH2629" s="211" t="str">
        <f>IF(G2629="","",IF(AND(COUNTIFS($J$18:J2629,J2629)=1,G2629&lt;&gt;""),1,""))</f>
        <v/>
      </c>
      <c r="AI2629" s="28">
        <f t="shared" si="525"/>
        <v>26078226.463097349</v>
      </c>
      <c r="AJ2629" s="28">
        <f t="shared" si="526"/>
        <v>3137870.4427774516</v>
      </c>
      <c r="AK2629" s="29">
        <f t="shared" si="527"/>
        <v>0.12032530077218917</v>
      </c>
      <c r="AL2629" s="210"/>
      <c r="AM2629" s="210"/>
      <c r="AN2629" s="210"/>
      <c r="AO2629" s="210"/>
      <c r="AP2629" s="45" t="str">
        <f t="shared" si="528"/>
        <v>20239</v>
      </c>
      <c r="AQ2629" s="45" t="str">
        <f t="shared" si="529"/>
        <v>20239RMB</v>
      </c>
    </row>
    <row r="2630" spans="1:43" s="15" customFormat="1">
      <c r="A2630" s="208" t="s">
        <v>42</v>
      </c>
      <c r="B2630" s="209">
        <v>2023</v>
      </c>
      <c r="C2630" s="209">
        <v>8</v>
      </c>
      <c r="D2630" s="57" t="str">
        <f t="shared" si="518"/>
        <v>Q2</v>
      </c>
      <c r="E2630" s="208" t="s">
        <v>42</v>
      </c>
      <c r="F2630" s="209">
        <v>2023</v>
      </c>
      <c r="G2630" s="209">
        <v>9</v>
      </c>
      <c r="H2630" s="213"/>
      <c r="I2630" s="57" t="str">
        <f t="shared" si="521"/>
        <v>Q2</v>
      </c>
      <c r="J2630" s="204" t="s">
        <v>2507</v>
      </c>
      <c r="K2630" s="213" t="s">
        <v>2314</v>
      </c>
      <c r="L2630" s="210" t="s">
        <v>55</v>
      </c>
      <c r="M2630" s="208" t="s">
        <v>47</v>
      </c>
      <c r="N2630" s="208">
        <v>1</v>
      </c>
      <c r="O2630" s="208"/>
      <c r="P2630" s="57" t="str">
        <f t="shared" si="522"/>
        <v>MAIN UNIT</v>
      </c>
      <c r="Q2630" s="208" t="s">
        <v>56</v>
      </c>
      <c r="R2630" s="208" t="s">
        <v>49</v>
      </c>
      <c r="S2630" s="208" t="s">
        <v>37</v>
      </c>
      <c r="T2630" s="208" t="s">
        <v>155</v>
      </c>
      <c r="U2630" s="208" t="s">
        <v>76</v>
      </c>
      <c r="V2630" s="208" t="s">
        <v>71</v>
      </c>
      <c r="W2630" s="208" t="s">
        <v>51</v>
      </c>
      <c r="X2630" s="34">
        <v>440000</v>
      </c>
      <c r="Y2630" s="215" t="str">
        <f t="shared" si="520"/>
        <v>1.13</v>
      </c>
      <c r="Z2630" s="26">
        <f t="shared" si="519"/>
        <v>440000</v>
      </c>
      <c r="AA2630" s="208">
        <v>1.077</v>
      </c>
      <c r="AB2630" s="35">
        <f t="shared" si="517"/>
        <v>419362.83185840712</v>
      </c>
      <c r="AC2630" s="27">
        <f t="shared" si="523"/>
        <v>57075.28141592921</v>
      </c>
      <c r="AD2630" s="212">
        <v>0.1361</v>
      </c>
      <c r="AE2630" s="211">
        <f t="shared" si="524"/>
        <v>1</v>
      </c>
      <c r="AF2630" s="211">
        <f>IF(AND(COUNTIFS($J$18:J2630,J2630)=1,AE2630=1),1,"")</f>
        <v>1</v>
      </c>
      <c r="AG2630" s="211">
        <f>IF(C2630="","",IF(AND(COUNTIFS($J$18:J2630,J2630)=1,C2630&lt;&gt;""),1,""))</f>
        <v>1</v>
      </c>
      <c r="AH2630" s="211">
        <f>IF(G2630="","",IF(AND(COUNTIFS($J$18:J2630,J2630)=1,G2630&lt;&gt;""),1,""))</f>
        <v>1</v>
      </c>
      <c r="AI2630" s="28">
        <f t="shared" si="525"/>
        <v>26078226.463097349</v>
      </c>
      <c r="AJ2630" s="28">
        <f t="shared" si="526"/>
        <v>3137870.4427774516</v>
      </c>
      <c r="AK2630" s="29">
        <f t="shared" si="527"/>
        <v>0.12032530077218917</v>
      </c>
      <c r="AL2630" s="210"/>
      <c r="AM2630" s="210"/>
      <c r="AN2630" s="210"/>
      <c r="AO2630" s="210"/>
      <c r="AP2630" s="45" t="str">
        <f t="shared" si="528"/>
        <v>20239</v>
      </c>
      <c r="AQ2630" s="45" t="str">
        <f t="shared" si="529"/>
        <v>20239RMB</v>
      </c>
    </row>
    <row r="2631" spans="1:43" s="15" customFormat="1">
      <c r="A2631" s="208" t="s">
        <v>42</v>
      </c>
      <c r="B2631" s="209">
        <v>2023</v>
      </c>
      <c r="C2631" s="209">
        <v>8</v>
      </c>
      <c r="D2631" s="57" t="str">
        <f t="shared" si="518"/>
        <v>Q2</v>
      </c>
      <c r="E2631" s="208" t="s">
        <v>42</v>
      </c>
      <c r="F2631" s="209">
        <v>2023</v>
      </c>
      <c r="G2631" s="209">
        <v>9</v>
      </c>
      <c r="H2631" s="213"/>
      <c r="I2631" s="57" t="str">
        <f t="shared" si="521"/>
        <v>Q2</v>
      </c>
      <c r="J2631" s="204" t="s">
        <v>2508</v>
      </c>
      <c r="K2631" s="213" t="s">
        <v>1335</v>
      </c>
      <c r="L2631" s="210" t="s">
        <v>79</v>
      </c>
      <c r="M2631" s="208" t="s">
        <v>47</v>
      </c>
      <c r="N2631" s="208">
        <v>1</v>
      </c>
      <c r="O2631" s="208"/>
      <c r="P2631" s="57" t="str">
        <f t="shared" si="522"/>
        <v>MAIN UNIT</v>
      </c>
      <c r="Q2631" s="208" t="s">
        <v>958</v>
      </c>
      <c r="R2631" s="208" t="s">
        <v>49</v>
      </c>
      <c r="S2631" s="208" t="s">
        <v>37</v>
      </c>
      <c r="T2631" s="208" t="s">
        <v>75</v>
      </c>
      <c r="U2631" s="208" t="s">
        <v>58</v>
      </c>
      <c r="V2631" s="208" t="s">
        <v>1336</v>
      </c>
      <c r="W2631" s="208" t="s">
        <v>51</v>
      </c>
      <c r="X2631" s="34">
        <v>670000</v>
      </c>
      <c r="Y2631" s="215" t="str">
        <f t="shared" si="520"/>
        <v>1.13</v>
      </c>
      <c r="Z2631" s="26">
        <f t="shared" si="519"/>
        <v>670000</v>
      </c>
      <c r="AA2631" s="208">
        <v>1.077</v>
      </c>
      <c r="AB2631" s="35">
        <f t="shared" si="517"/>
        <v>638575.22123893816</v>
      </c>
      <c r="AC2631" s="27">
        <f t="shared" si="523"/>
        <v>65900.962831858415</v>
      </c>
      <c r="AD2631" s="212">
        <v>0.1032</v>
      </c>
      <c r="AE2631" s="211">
        <f t="shared" si="524"/>
        <v>1</v>
      </c>
      <c r="AF2631" s="211">
        <f>IF(AND(COUNTIFS($J$18:J2631,J2631)=1,AE2631=1),1,"")</f>
        <v>1</v>
      </c>
      <c r="AG2631" s="211">
        <f>IF(C2631="","",IF(AND(COUNTIFS($J$18:J2631,J2631)=1,C2631&lt;&gt;""),1,""))</f>
        <v>1</v>
      </c>
      <c r="AH2631" s="211">
        <f>IF(G2631="","",IF(AND(COUNTIFS($J$18:J2631,J2631)=1,G2631&lt;&gt;""),1,""))</f>
        <v>1</v>
      </c>
      <c r="AI2631" s="28">
        <f t="shared" si="525"/>
        <v>26078226.463097349</v>
      </c>
      <c r="AJ2631" s="28">
        <f t="shared" si="526"/>
        <v>3137870.4427774516</v>
      </c>
      <c r="AK2631" s="29">
        <f t="shared" si="527"/>
        <v>0.12032530077218917</v>
      </c>
      <c r="AL2631" s="210"/>
      <c r="AM2631" s="210"/>
      <c r="AN2631" s="210"/>
      <c r="AO2631" s="210"/>
      <c r="AP2631" s="45" t="str">
        <f t="shared" si="528"/>
        <v>20239</v>
      </c>
      <c r="AQ2631" s="45" t="str">
        <f t="shared" si="529"/>
        <v>20239RMB</v>
      </c>
    </row>
    <row r="2632" spans="1:43" s="15" customFormat="1">
      <c r="A2632" s="208" t="s">
        <v>42</v>
      </c>
      <c r="B2632" s="209">
        <v>2023</v>
      </c>
      <c r="C2632" s="209">
        <v>8</v>
      </c>
      <c r="D2632" s="57" t="str">
        <f t="shared" si="518"/>
        <v>Q2</v>
      </c>
      <c r="E2632" s="208" t="s">
        <v>42</v>
      </c>
      <c r="F2632" s="209">
        <v>2023</v>
      </c>
      <c r="G2632" s="209">
        <v>9</v>
      </c>
      <c r="H2632" s="213"/>
      <c r="I2632" s="57" t="str">
        <f t="shared" si="521"/>
        <v>Q2</v>
      </c>
      <c r="J2632" s="204" t="s">
        <v>2509</v>
      </c>
      <c r="K2632" s="213" t="s">
        <v>2510</v>
      </c>
      <c r="L2632" s="210" t="s">
        <v>55</v>
      </c>
      <c r="M2632" s="208" t="s">
        <v>47</v>
      </c>
      <c r="N2632" s="208">
        <v>1</v>
      </c>
      <c r="O2632" s="208"/>
      <c r="P2632" s="57" t="str">
        <f t="shared" si="522"/>
        <v>MAIN UNIT</v>
      </c>
      <c r="Q2632" s="208" t="s">
        <v>56</v>
      </c>
      <c r="R2632" s="208" t="s">
        <v>49</v>
      </c>
      <c r="S2632" s="208" t="s">
        <v>38</v>
      </c>
      <c r="T2632" s="208" t="s">
        <v>326</v>
      </c>
      <c r="U2632" s="208" t="s">
        <v>137</v>
      </c>
      <c r="V2632" s="208" t="s">
        <v>122</v>
      </c>
      <c r="W2632" s="208" t="s">
        <v>51</v>
      </c>
      <c r="X2632" s="34">
        <v>655000</v>
      </c>
      <c r="Y2632" s="215" t="str">
        <f t="shared" si="520"/>
        <v>1.13</v>
      </c>
      <c r="Z2632" s="26">
        <f t="shared" si="519"/>
        <v>655000</v>
      </c>
      <c r="AA2632" s="208">
        <v>1.077</v>
      </c>
      <c r="AB2632" s="35">
        <f t="shared" si="517"/>
        <v>624278.76106194698</v>
      </c>
      <c r="AC2632" s="27">
        <f t="shared" si="523"/>
        <v>60617.467699115055</v>
      </c>
      <c r="AD2632" s="212">
        <v>9.7100000000000006E-2</v>
      </c>
      <c r="AE2632" s="211">
        <f t="shared" si="524"/>
        <v>1</v>
      </c>
      <c r="AF2632" s="211">
        <f>IF(AND(COUNTIFS($J$18:J2632,J2632)=1,AE2632=1),1,"")</f>
        <v>1</v>
      </c>
      <c r="AG2632" s="211">
        <f>IF(C2632="","",IF(AND(COUNTIFS($J$18:J2632,J2632)=1,C2632&lt;&gt;""),1,""))</f>
        <v>1</v>
      </c>
      <c r="AH2632" s="211">
        <f>IF(G2632="","",IF(AND(COUNTIFS($J$18:J2632,J2632)=1,G2632&lt;&gt;""),1,""))</f>
        <v>1</v>
      </c>
      <c r="AI2632" s="28">
        <f t="shared" si="525"/>
        <v>26078226.463097349</v>
      </c>
      <c r="AJ2632" s="28">
        <f t="shared" si="526"/>
        <v>3137870.4427774516</v>
      </c>
      <c r="AK2632" s="29">
        <f t="shared" si="527"/>
        <v>0.12032530077218917</v>
      </c>
      <c r="AL2632" s="210"/>
      <c r="AM2632" s="210"/>
      <c r="AN2632" s="210"/>
      <c r="AO2632" s="210"/>
      <c r="AP2632" s="45" t="str">
        <f t="shared" si="528"/>
        <v>20239</v>
      </c>
      <c r="AQ2632" s="45" t="str">
        <f t="shared" si="529"/>
        <v>20239RMB</v>
      </c>
    </row>
    <row r="2633" spans="1:43" s="15" customFormat="1">
      <c r="A2633" s="208" t="s">
        <v>42</v>
      </c>
      <c r="B2633" s="209">
        <v>2023</v>
      </c>
      <c r="C2633" s="209">
        <v>9</v>
      </c>
      <c r="D2633" s="57" t="str">
        <f t="shared" si="518"/>
        <v>Q2</v>
      </c>
      <c r="E2633" s="208" t="s">
        <v>42</v>
      </c>
      <c r="F2633" s="209">
        <v>2023</v>
      </c>
      <c r="G2633" s="209">
        <v>9</v>
      </c>
      <c r="H2633" s="213"/>
      <c r="I2633" s="57" t="str">
        <f t="shared" si="521"/>
        <v>Q2</v>
      </c>
      <c r="J2633" s="204" t="s">
        <v>2511</v>
      </c>
      <c r="K2633" s="213" t="s">
        <v>393</v>
      </c>
      <c r="L2633" s="210" t="s">
        <v>79</v>
      </c>
      <c r="M2633" s="208" t="s">
        <v>47</v>
      </c>
      <c r="N2633" s="208">
        <v>1</v>
      </c>
      <c r="O2633" s="208"/>
      <c r="P2633" s="57" t="str">
        <f t="shared" si="522"/>
        <v>MAIN UNIT</v>
      </c>
      <c r="Q2633" s="208" t="s">
        <v>48</v>
      </c>
      <c r="R2633" s="208" t="s">
        <v>49</v>
      </c>
      <c r="S2633" s="208" t="s">
        <v>36</v>
      </c>
      <c r="T2633" s="208" t="s">
        <v>65</v>
      </c>
      <c r="U2633" s="208" t="s">
        <v>66</v>
      </c>
      <c r="V2633" s="208" t="s">
        <v>99</v>
      </c>
      <c r="W2633" s="208" t="s">
        <v>51</v>
      </c>
      <c r="X2633" s="34">
        <v>670000</v>
      </c>
      <c r="Y2633" s="215" t="str">
        <f t="shared" si="520"/>
        <v>1.13</v>
      </c>
      <c r="Z2633" s="26">
        <f t="shared" si="519"/>
        <v>670000</v>
      </c>
      <c r="AA2633" s="208">
        <v>1.077</v>
      </c>
      <c r="AB2633" s="35">
        <f t="shared" si="517"/>
        <v>638575.22123893816</v>
      </c>
      <c r="AC2633" s="27">
        <f t="shared" si="523"/>
        <v>50511.30000000001</v>
      </c>
      <c r="AD2633" s="212">
        <v>7.9100000000000004E-2</v>
      </c>
      <c r="AE2633" s="211">
        <f t="shared" si="524"/>
        <v>0</v>
      </c>
      <c r="AF2633" s="211" t="str">
        <f>IF(AND(COUNTIFS($J$18:J2633,J2633)=1,AE2633=1),1,"")</f>
        <v/>
      </c>
      <c r="AG2633" s="211">
        <f>IF(C2633="","",IF(AND(COUNTIFS($J$18:J2633,J2633)=1,C2633&lt;&gt;""),1,""))</f>
        <v>1</v>
      </c>
      <c r="AH2633" s="211">
        <f>IF(G2633="","",IF(AND(COUNTIFS($J$18:J2633,J2633)=1,G2633&lt;&gt;""),1,""))</f>
        <v>1</v>
      </c>
      <c r="AI2633" s="28">
        <f t="shared" si="525"/>
        <v>26078226.463097349</v>
      </c>
      <c r="AJ2633" s="28">
        <f t="shared" si="526"/>
        <v>3137870.4427774516</v>
      </c>
      <c r="AK2633" s="29">
        <f t="shared" si="527"/>
        <v>0.12032530077218917</v>
      </c>
      <c r="AL2633" s="210"/>
      <c r="AM2633" s="210"/>
      <c r="AN2633" s="210"/>
      <c r="AO2633" s="210"/>
      <c r="AP2633" s="45" t="str">
        <f t="shared" si="528"/>
        <v>20239</v>
      </c>
      <c r="AQ2633" s="45" t="str">
        <f t="shared" si="529"/>
        <v>20239RMB</v>
      </c>
    </row>
    <row r="2634" spans="1:43" s="15" customFormat="1">
      <c r="A2634" s="208" t="s">
        <v>42</v>
      </c>
      <c r="B2634" s="209">
        <v>2023</v>
      </c>
      <c r="C2634" s="209">
        <v>9</v>
      </c>
      <c r="D2634" s="57" t="str">
        <f t="shared" si="518"/>
        <v>Q2</v>
      </c>
      <c r="E2634" s="208" t="s">
        <v>42</v>
      </c>
      <c r="F2634" s="209">
        <v>2023</v>
      </c>
      <c r="G2634" s="209">
        <v>9</v>
      </c>
      <c r="H2634" s="213"/>
      <c r="I2634" s="57" t="str">
        <f t="shared" si="521"/>
        <v>Q2</v>
      </c>
      <c r="J2634" s="204" t="s">
        <v>2511</v>
      </c>
      <c r="K2634" s="213" t="s">
        <v>861</v>
      </c>
      <c r="L2634" s="210" t="s">
        <v>79</v>
      </c>
      <c r="M2634" s="208" t="s">
        <v>47</v>
      </c>
      <c r="N2634" s="208">
        <v>1</v>
      </c>
      <c r="O2634" s="208"/>
      <c r="P2634" s="57" t="str">
        <f t="shared" si="522"/>
        <v>MAIN UNIT</v>
      </c>
      <c r="Q2634" s="208" t="s">
        <v>48</v>
      </c>
      <c r="R2634" s="208" t="s">
        <v>49</v>
      </c>
      <c r="S2634" s="208" t="s">
        <v>36</v>
      </c>
      <c r="T2634" s="208" t="s">
        <v>1008</v>
      </c>
      <c r="U2634" s="208" t="s">
        <v>2512</v>
      </c>
      <c r="V2634" s="208" t="s">
        <v>67</v>
      </c>
      <c r="W2634" s="208" t="s">
        <v>96</v>
      </c>
      <c r="X2634" s="34">
        <v>11860000</v>
      </c>
      <c r="Y2634" s="215" t="str">
        <f t="shared" si="520"/>
        <v>1</v>
      </c>
      <c r="Z2634" s="26">
        <f t="shared" si="519"/>
        <v>11860000</v>
      </c>
      <c r="AA2634" s="208">
        <v>5.4899999999999997E-2</v>
      </c>
      <c r="AB2634" s="35">
        <f t="shared" ref="AB2634:AB2697" si="530">IF(AND(R2634&lt;&gt;"C66",R2634&lt;&gt;""),Z2634/Y2634*AA2634,"")</f>
        <v>651114</v>
      </c>
      <c r="AC2634" s="27">
        <f t="shared" si="523"/>
        <v>66153.182399999991</v>
      </c>
      <c r="AD2634" s="212">
        <v>0.1016</v>
      </c>
      <c r="AE2634" s="211">
        <f t="shared" si="524"/>
        <v>0</v>
      </c>
      <c r="AF2634" s="211" t="str">
        <f>IF(AND(COUNTIFS($J$18:J2634,J2634)=1,AE2634=1),1,"")</f>
        <v/>
      </c>
      <c r="AG2634" s="211" t="str">
        <f>IF(C2634="","",IF(AND(COUNTIFS($J$18:J2634,J2634)=1,C2634&lt;&gt;""),1,""))</f>
        <v/>
      </c>
      <c r="AH2634" s="211" t="str">
        <f>IF(G2634="","",IF(AND(COUNTIFS($J$18:J2634,J2634)=1,G2634&lt;&gt;""),1,""))</f>
        <v/>
      </c>
      <c r="AI2634" s="28">
        <f t="shared" si="525"/>
        <v>26078226.463097349</v>
      </c>
      <c r="AJ2634" s="28">
        <f t="shared" si="526"/>
        <v>3137870.4427774516</v>
      </c>
      <c r="AK2634" s="29">
        <f t="shared" si="527"/>
        <v>0.12032530077218917</v>
      </c>
      <c r="AL2634" s="210"/>
      <c r="AM2634" s="210"/>
      <c r="AN2634" s="210"/>
      <c r="AO2634" s="210"/>
      <c r="AP2634" s="45" t="str">
        <f t="shared" si="528"/>
        <v>20239</v>
      </c>
      <c r="AQ2634" s="45" t="str">
        <f t="shared" si="529"/>
        <v>20239JPY</v>
      </c>
    </row>
    <row r="2635" spans="1:43" s="15" customFormat="1">
      <c r="A2635" s="208" t="s">
        <v>42</v>
      </c>
      <c r="B2635" s="209">
        <v>2023</v>
      </c>
      <c r="C2635" s="209">
        <v>9</v>
      </c>
      <c r="D2635" s="57" t="str">
        <f t="shared" si="518"/>
        <v>Q2</v>
      </c>
      <c r="E2635" s="208" t="s">
        <v>42</v>
      </c>
      <c r="F2635" s="209">
        <v>2023</v>
      </c>
      <c r="G2635" s="209">
        <v>9</v>
      </c>
      <c r="H2635" s="213"/>
      <c r="I2635" s="57" t="str">
        <f t="shared" si="521"/>
        <v>Q2</v>
      </c>
      <c r="J2635" s="204" t="s">
        <v>2513</v>
      </c>
      <c r="K2635" s="213" t="s">
        <v>888</v>
      </c>
      <c r="L2635" s="210" t="s">
        <v>79</v>
      </c>
      <c r="M2635" s="208" t="s">
        <v>47</v>
      </c>
      <c r="N2635" s="208">
        <v>1</v>
      </c>
      <c r="O2635" s="208"/>
      <c r="P2635" s="57" t="str">
        <f t="shared" si="522"/>
        <v>MAIN UNIT</v>
      </c>
      <c r="Q2635" s="208" t="s">
        <v>48</v>
      </c>
      <c r="R2635" s="208" t="s">
        <v>49</v>
      </c>
      <c r="S2635" s="208" t="s">
        <v>37</v>
      </c>
      <c r="T2635" s="208" t="s">
        <v>2514</v>
      </c>
      <c r="U2635" s="208" t="s">
        <v>2515</v>
      </c>
      <c r="V2635" s="208" t="s">
        <v>99</v>
      </c>
      <c r="W2635" s="208" t="s">
        <v>96</v>
      </c>
      <c r="X2635" s="34">
        <v>20000000</v>
      </c>
      <c r="Y2635" s="215" t="str">
        <f t="shared" si="520"/>
        <v>1</v>
      </c>
      <c r="Z2635" s="26">
        <f t="shared" si="519"/>
        <v>20000000</v>
      </c>
      <c r="AA2635" s="208">
        <v>5.4899999999999997E-2</v>
      </c>
      <c r="AB2635" s="35">
        <f t="shared" si="530"/>
        <v>1098000</v>
      </c>
      <c r="AC2635" s="27">
        <f t="shared" si="523"/>
        <v>92781</v>
      </c>
      <c r="AD2635" s="212">
        <v>8.4500000000000006E-2</v>
      </c>
      <c r="AE2635" s="211">
        <f t="shared" si="524"/>
        <v>0</v>
      </c>
      <c r="AF2635" s="211" t="str">
        <f>IF(AND(COUNTIFS($J$18:J2635,J2635)=1,AE2635=1),1,"")</f>
        <v/>
      </c>
      <c r="AG2635" s="211">
        <f>IF(C2635="","",IF(AND(COUNTIFS($J$18:J2635,J2635)=1,C2635&lt;&gt;""),1,""))</f>
        <v>1</v>
      </c>
      <c r="AH2635" s="211">
        <f>IF(G2635="","",IF(AND(COUNTIFS($J$18:J2635,J2635)=1,G2635&lt;&gt;""),1,""))</f>
        <v>1</v>
      </c>
      <c r="AI2635" s="28">
        <f t="shared" si="525"/>
        <v>26078226.463097349</v>
      </c>
      <c r="AJ2635" s="28">
        <f t="shared" si="526"/>
        <v>3137870.4427774516</v>
      </c>
      <c r="AK2635" s="29">
        <f t="shared" si="527"/>
        <v>0.12032530077218917</v>
      </c>
      <c r="AL2635" s="210"/>
      <c r="AM2635" s="210"/>
      <c r="AN2635" s="210"/>
      <c r="AO2635" s="210"/>
      <c r="AP2635" s="45" t="str">
        <f t="shared" si="528"/>
        <v>20239</v>
      </c>
      <c r="AQ2635" s="45" t="str">
        <f t="shared" si="529"/>
        <v>20239JPY</v>
      </c>
    </row>
    <row r="2636" spans="1:43" s="15" customFormat="1">
      <c r="A2636" s="208" t="s">
        <v>42</v>
      </c>
      <c r="B2636" s="209">
        <v>2023</v>
      </c>
      <c r="C2636" s="209">
        <v>9</v>
      </c>
      <c r="D2636" s="57" t="str">
        <f t="shared" si="518"/>
        <v>Q2</v>
      </c>
      <c r="E2636" s="208" t="s">
        <v>42</v>
      </c>
      <c r="F2636" s="209">
        <v>2023</v>
      </c>
      <c r="G2636" s="209">
        <v>9</v>
      </c>
      <c r="H2636" s="213"/>
      <c r="I2636" s="57" t="str">
        <f t="shared" si="521"/>
        <v>Q2</v>
      </c>
      <c r="J2636" s="204" t="s">
        <v>2513</v>
      </c>
      <c r="K2636" s="213" t="s">
        <v>888</v>
      </c>
      <c r="L2636" s="210" t="s">
        <v>79</v>
      </c>
      <c r="M2636" s="208" t="s">
        <v>47</v>
      </c>
      <c r="N2636" s="208">
        <v>1</v>
      </c>
      <c r="O2636" s="208"/>
      <c r="P2636" s="57" t="str">
        <f t="shared" si="522"/>
        <v>MAIN UNIT</v>
      </c>
      <c r="Q2636" s="208" t="s">
        <v>48</v>
      </c>
      <c r="R2636" s="208" t="s">
        <v>49</v>
      </c>
      <c r="S2636" s="208" t="s">
        <v>37</v>
      </c>
      <c r="T2636" s="208" t="s">
        <v>2514</v>
      </c>
      <c r="U2636" s="208" t="s">
        <v>2515</v>
      </c>
      <c r="V2636" s="208" t="s">
        <v>99</v>
      </c>
      <c r="W2636" s="208" t="s">
        <v>96</v>
      </c>
      <c r="X2636" s="34">
        <v>20000000</v>
      </c>
      <c r="Y2636" s="215" t="str">
        <f t="shared" si="520"/>
        <v>1</v>
      </c>
      <c r="Z2636" s="26">
        <f t="shared" si="519"/>
        <v>20000000</v>
      </c>
      <c r="AA2636" s="208">
        <v>5.4899999999999997E-2</v>
      </c>
      <c r="AB2636" s="35">
        <f t="shared" si="530"/>
        <v>1098000</v>
      </c>
      <c r="AC2636" s="27">
        <f t="shared" si="523"/>
        <v>92781</v>
      </c>
      <c r="AD2636" s="212">
        <v>8.4500000000000006E-2</v>
      </c>
      <c r="AE2636" s="211">
        <f t="shared" si="524"/>
        <v>0</v>
      </c>
      <c r="AF2636" s="211" t="str">
        <f>IF(AND(COUNTIFS($J$18:J2636,J2636)=1,AE2636=1),1,"")</f>
        <v/>
      </c>
      <c r="AG2636" s="211" t="str">
        <f>IF(C2636="","",IF(AND(COUNTIFS($J$18:J2636,J2636)=1,C2636&lt;&gt;""),1,""))</f>
        <v/>
      </c>
      <c r="AH2636" s="211" t="str">
        <f>IF(G2636="","",IF(AND(COUNTIFS($J$18:J2636,J2636)=1,G2636&lt;&gt;""),1,""))</f>
        <v/>
      </c>
      <c r="AI2636" s="28">
        <f t="shared" si="525"/>
        <v>26078226.463097349</v>
      </c>
      <c r="AJ2636" s="28">
        <f t="shared" si="526"/>
        <v>3137870.4427774516</v>
      </c>
      <c r="AK2636" s="29">
        <f t="shared" si="527"/>
        <v>0.12032530077218917</v>
      </c>
      <c r="AL2636" s="210"/>
      <c r="AM2636" s="210"/>
      <c r="AN2636" s="210"/>
      <c r="AO2636" s="210"/>
      <c r="AP2636" s="45" t="str">
        <f t="shared" si="528"/>
        <v>20239</v>
      </c>
      <c r="AQ2636" s="45" t="str">
        <f t="shared" si="529"/>
        <v>20239JPY</v>
      </c>
    </row>
    <row r="2637" spans="1:43" s="15" customFormat="1">
      <c r="A2637" s="208" t="s">
        <v>42</v>
      </c>
      <c r="B2637" s="209">
        <v>2023</v>
      </c>
      <c r="C2637" s="209">
        <v>9</v>
      </c>
      <c r="D2637" s="57" t="str">
        <f t="shared" si="518"/>
        <v>Q2</v>
      </c>
      <c r="E2637" s="208" t="s">
        <v>42</v>
      </c>
      <c r="F2637" s="209">
        <v>2023</v>
      </c>
      <c r="G2637" s="209">
        <v>9</v>
      </c>
      <c r="H2637" s="213"/>
      <c r="I2637" s="57" t="str">
        <f t="shared" si="521"/>
        <v>Q2</v>
      </c>
      <c r="J2637" s="204" t="s">
        <v>2513</v>
      </c>
      <c r="K2637" s="213" t="s">
        <v>888</v>
      </c>
      <c r="L2637" s="210" t="s">
        <v>55</v>
      </c>
      <c r="M2637" s="208" t="s">
        <v>47</v>
      </c>
      <c r="N2637" s="208">
        <v>1</v>
      </c>
      <c r="O2637" s="208"/>
      <c r="P2637" s="57" t="str">
        <f t="shared" si="522"/>
        <v>MAIN UNIT</v>
      </c>
      <c r="Q2637" s="208" t="s">
        <v>48</v>
      </c>
      <c r="R2637" s="208" t="s">
        <v>49</v>
      </c>
      <c r="S2637" s="208" t="s">
        <v>37</v>
      </c>
      <c r="T2637" s="208" t="s">
        <v>2514</v>
      </c>
      <c r="U2637" s="208" t="s">
        <v>2515</v>
      </c>
      <c r="V2637" s="208" t="s">
        <v>99</v>
      </c>
      <c r="W2637" s="208" t="s">
        <v>96</v>
      </c>
      <c r="X2637" s="34">
        <v>8800000</v>
      </c>
      <c r="Y2637" s="215" t="str">
        <f t="shared" si="520"/>
        <v>1</v>
      </c>
      <c r="Z2637" s="26">
        <f t="shared" si="519"/>
        <v>8800000</v>
      </c>
      <c r="AA2637" s="208">
        <v>5.4899999999999997E-2</v>
      </c>
      <c r="AB2637" s="35">
        <f t="shared" si="530"/>
        <v>483120</v>
      </c>
      <c r="AC2637" s="27">
        <f t="shared" si="523"/>
        <v>40823.64</v>
      </c>
      <c r="AD2637" s="212">
        <v>8.4500000000000006E-2</v>
      </c>
      <c r="AE2637" s="211">
        <f t="shared" si="524"/>
        <v>0</v>
      </c>
      <c r="AF2637" s="211" t="str">
        <f>IF(AND(COUNTIFS($J$18:J2637,J2637)=1,AE2637=1),1,"")</f>
        <v/>
      </c>
      <c r="AG2637" s="211" t="str">
        <f>IF(C2637="","",IF(AND(COUNTIFS($J$18:J2637,J2637)=1,C2637&lt;&gt;""),1,""))</f>
        <v/>
      </c>
      <c r="AH2637" s="211" t="str">
        <f>IF(G2637="","",IF(AND(COUNTIFS($J$18:J2637,J2637)=1,G2637&lt;&gt;""),1,""))</f>
        <v/>
      </c>
      <c r="AI2637" s="28">
        <f t="shared" si="525"/>
        <v>26078226.463097349</v>
      </c>
      <c r="AJ2637" s="28">
        <f t="shared" si="526"/>
        <v>3137870.4427774516</v>
      </c>
      <c r="AK2637" s="29">
        <f t="shared" si="527"/>
        <v>0.12032530077218917</v>
      </c>
      <c r="AL2637" s="210"/>
      <c r="AM2637" s="210"/>
      <c r="AN2637" s="210"/>
      <c r="AO2637" s="210"/>
      <c r="AP2637" s="45" t="str">
        <f t="shared" si="528"/>
        <v>20239</v>
      </c>
      <c r="AQ2637" s="45" t="str">
        <f t="shared" si="529"/>
        <v>20239JPY</v>
      </c>
    </row>
    <row r="2638" spans="1:43" s="15" customFormat="1">
      <c r="A2638" s="208" t="s">
        <v>42</v>
      </c>
      <c r="B2638" s="209">
        <v>2023</v>
      </c>
      <c r="C2638" s="209">
        <v>9</v>
      </c>
      <c r="D2638" s="57" t="str">
        <f t="shared" si="518"/>
        <v>Q2</v>
      </c>
      <c r="E2638" s="208" t="s">
        <v>42</v>
      </c>
      <c r="F2638" s="209">
        <v>2023</v>
      </c>
      <c r="G2638" s="209">
        <v>9</v>
      </c>
      <c r="H2638" s="213"/>
      <c r="I2638" s="57" t="str">
        <f t="shared" si="521"/>
        <v>Q2</v>
      </c>
      <c r="J2638" s="204" t="s">
        <v>2513</v>
      </c>
      <c r="K2638" s="213" t="s">
        <v>888</v>
      </c>
      <c r="L2638" s="210" t="s">
        <v>55</v>
      </c>
      <c r="M2638" s="208" t="s">
        <v>47</v>
      </c>
      <c r="N2638" s="208">
        <v>1</v>
      </c>
      <c r="O2638" s="208"/>
      <c r="P2638" s="57" t="str">
        <f t="shared" si="522"/>
        <v>MAIN UNIT</v>
      </c>
      <c r="Q2638" s="208" t="s">
        <v>48</v>
      </c>
      <c r="R2638" s="208" t="s">
        <v>49</v>
      </c>
      <c r="S2638" s="208" t="s">
        <v>37</v>
      </c>
      <c r="T2638" s="208" t="s">
        <v>2514</v>
      </c>
      <c r="U2638" s="208" t="s">
        <v>2515</v>
      </c>
      <c r="V2638" s="208" t="s">
        <v>99</v>
      </c>
      <c r="W2638" s="208" t="s">
        <v>96</v>
      </c>
      <c r="X2638" s="34">
        <v>8800000</v>
      </c>
      <c r="Y2638" s="215" t="str">
        <f t="shared" si="520"/>
        <v>1</v>
      </c>
      <c r="Z2638" s="26">
        <f t="shared" si="519"/>
        <v>8800000</v>
      </c>
      <c r="AA2638" s="208">
        <v>5.4899999999999997E-2</v>
      </c>
      <c r="AB2638" s="35">
        <f t="shared" si="530"/>
        <v>483120</v>
      </c>
      <c r="AC2638" s="27">
        <f t="shared" si="523"/>
        <v>40823.64</v>
      </c>
      <c r="AD2638" s="212">
        <v>8.4500000000000006E-2</v>
      </c>
      <c r="AE2638" s="211">
        <f t="shared" si="524"/>
        <v>0</v>
      </c>
      <c r="AF2638" s="211" t="str">
        <f>IF(AND(COUNTIFS($J$18:J2638,J2638)=1,AE2638=1),1,"")</f>
        <v/>
      </c>
      <c r="AG2638" s="211" t="str">
        <f>IF(C2638="","",IF(AND(COUNTIFS($J$18:J2638,J2638)=1,C2638&lt;&gt;""),1,""))</f>
        <v/>
      </c>
      <c r="AH2638" s="211" t="str">
        <f>IF(G2638="","",IF(AND(COUNTIFS($J$18:J2638,J2638)=1,G2638&lt;&gt;""),1,""))</f>
        <v/>
      </c>
      <c r="AI2638" s="28">
        <f t="shared" si="525"/>
        <v>26078226.463097349</v>
      </c>
      <c r="AJ2638" s="28">
        <f t="shared" si="526"/>
        <v>3137870.4427774516</v>
      </c>
      <c r="AK2638" s="29">
        <f t="shared" si="527"/>
        <v>0.12032530077218917</v>
      </c>
      <c r="AL2638" s="210"/>
      <c r="AM2638" s="210"/>
      <c r="AN2638" s="210"/>
      <c r="AO2638" s="210"/>
      <c r="AP2638" s="45" t="str">
        <f t="shared" si="528"/>
        <v>20239</v>
      </c>
      <c r="AQ2638" s="45" t="str">
        <f t="shared" si="529"/>
        <v>20239JPY</v>
      </c>
    </row>
    <row r="2639" spans="1:43" s="15" customFormat="1" ht="26.4">
      <c r="A2639" s="208" t="s">
        <v>42</v>
      </c>
      <c r="B2639" s="209">
        <v>2023</v>
      </c>
      <c r="C2639" s="209">
        <v>9</v>
      </c>
      <c r="D2639" s="57" t="str">
        <f t="shared" si="518"/>
        <v>Q2</v>
      </c>
      <c r="E2639" s="208" t="s">
        <v>42</v>
      </c>
      <c r="F2639" s="209">
        <v>2023</v>
      </c>
      <c r="G2639" s="209">
        <v>9</v>
      </c>
      <c r="H2639" s="213"/>
      <c r="I2639" s="57" t="str">
        <f t="shared" si="521"/>
        <v>Q2</v>
      </c>
      <c r="J2639" s="204" t="s">
        <v>2516</v>
      </c>
      <c r="K2639" s="213" t="s">
        <v>2450</v>
      </c>
      <c r="L2639" s="210" t="s">
        <v>2517</v>
      </c>
      <c r="M2639" s="208" t="s">
        <v>47</v>
      </c>
      <c r="N2639" s="208">
        <v>0</v>
      </c>
      <c r="O2639" s="208">
        <v>1</v>
      </c>
      <c r="P2639" s="57" t="str">
        <f t="shared" si="522"/>
        <v>SERVICE/ PARTS</v>
      </c>
      <c r="Q2639" s="208" t="s">
        <v>48</v>
      </c>
      <c r="R2639" s="208" t="s">
        <v>49</v>
      </c>
      <c r="S2639" s="208" t="s">
        <v>38</v>
      </c>
      <c r="T2639" s="208" t="s">
        <v>2451</v>
      </c>
      <c r="U2639" s="208" t="s">
        <v>137</v>
      </c>
      <c r="V2639" s="208" t="s">
        <v>480</v>
      </c>
      <c r="W2639" s="208" t="s">
        <v>51</v>
      </c>
      <c r="X2639" s="34">
        <v>700000</v>
      </c>
      <c r="Y2639" s="215" t="str">
        <f t="shared" si="520"/>
        <v>1.13</v>
      </c>
      <c r="Z2639" s="26">
        <f t="shared" si="519"/>
        <v>700000</v>
      </c>
      <c r="AA2639" s="208">
        <v>1.077</v>
      </c>
      <c r="AB2639" s="35">
        <f t="shared" si="530"/>
        <v>667168.14159292029</v>
      </c>
      <c r="AC2639" s="27">
        <f t="shared" si="523"/>
        <v>106346.60176991149</v>
      </c>
      <c r="AD2639" s="212">
        <v>0.15939999999999999</v>
      </c>
      <c r="AE2639" s="211">
        <f t="shared" si="524"/>
        <v>0</v>
      </c>
      <c r="AF2639" s="211" t="str">
        <f>IF(AND(COUNTIFS($J$18:J2639,J2639)=1,AE2639=1),1,"")</f>
        <v/>
      </c>
      <c r="AG2639" s="211">
        <f>IF(C2639="","",IF(AND(COUNTIFS($J$18:J2639,J2639)=1,C2639&lt;&gt;""),1,""))</f>
        <v>1</v>
      </c>
      <c r="AH2639" s="211">
        <f>IF(G2639="","",IF(AND(COUNTIFS($J$18:J2639,J2639)=1,G2639&lt;&gt;""),1,""))</f>
        <v>1</v>
      </c>
      <c r="AI2639" s="28">
        <f t="shared" si="525"/>
        <v>26078226.463097349</v>
      </c>
      <c r="AJ2639" s="28">
        <f t="shared" si="526"/>
        <v>3137870.4427774516</v>
      </c>
      <c r="AK2639" s="29">
        <f t="shared" si="527"/>
        <v>0.12032530077218917</v>
      </c>
      <c r="AL2639" s="210"/>
      <c r="AM2639" s="210"/>
      <c r="AN2639" s="210"/>
      <c r="AO2639" s="210"/>
      <c r="AP2639" s="45" t="str">
        <f t="shared" si="528"/>
        <v>20239</v>
      </c>
      <c r="AQ2639" s="45" t="str">
        <f t="shared" si="529"/>
        <v>20239RMB</v>
      </c>
    </row>
    <row r="2640" spans="1:43" s="15" customFormat="1">
      <c r="A2640" s="208" t="s">
        <v>41</v>
      </c>
      <c r="B2640" s="209">
        <v>2023</v>
      </c>
      <c r="C2640" s="209">
        <v>1</v>
      </c>
      <c r="D2640" s="57" t="str">
        <f t="shared" si="518"/>
        <v>Q4</v>
      </c>
      <c r="E2640" s="208" t="s">
        <v>171</v>
      </c>
      <c r="F2640" s="208" t="s">
        <v>171</v>
      </c>
      <c r="G2640" s="209" t="s">
        <v>171</v>
      </c>
      <c r="H2640" s="213"/>
      <c r="I2640" s="57" t="str">
        <f t="shared" si="521"/>
        <v>Cancel</v>
      </c>
      <c r="J2640" s="204" t="s">
        <v>2518</v>
      </c>
      <c r="K2640" s="213" t="s">
        <v>1943</v>
      </c>
      <c r="L2640" s="210" t="s">
        <v>55</v>
      </c>
      <c r="M2640" s="208" t="s">
        <v>47</v>
      </c>
      <c r="N2640" s="208">
        <v>1</v>
      </c>
      <c r="O2640" s="208"/>
      <c r="P2640" s="57" t="str">
        <f t="shared" si="522"/>
        <v>MAIN UNIT</v>
      </c>
      <c r="Q2640" s="208" t="s">
        <v>48</v>
      </c>
      <c r="R2640" s="208" t="s">
        <v>49</v>
      </c>
      <c r="S2640" s="208" t="s">
        <v>36</v>
      </c>
      <c r="T2640" s="208" t="s">
        <v>65</v>
      </c>
      <c r="U2640" s="208" t="s">
        <v>66</v>
      </c>
      <c r="V2640" s="208" t="s">
        <v>99</v>
      </c>
      <c r="W2640" s="208" t="s">
        <v>51</v>
      </c>
      <c r="X2640" s="34">
        <v>550000</v>
      </c>
      <c r="Y2640" s="215" t="str">
        <f t="shared" si="520"/>
        <v>1.13</v>
      </c>
      <c r="Z2640" s="26">
        <f t="shared" si="519"/>
        <v>550000</v>
      </c>
      <c r="AA2640" s="208">
        <v>1.1000000000000001</v>
      </c>
      <c r="AB2640" s="35">
        <f t="shared" si="530"/>
        <v>535398.23008849565</v>
      </c>
      <c r="AC2640" s="27">
        <f t="shared" si="523"/>
        <v>64247.787610619474</v>
      </c>
      <c r="AD2640" s="207">
        <v>0.12</v>
      </c>
      <c r="AE2640" s="211">
        <f t="shared" si="524"/>
        <v>0</v>
      </c>
      <c r="AF2640" s="211" t="str">
        <f>IF(AND(COUNTIFS($J$18:J2640,J2640)=1,AE2640=1),1,"")</f>
        <v/>
      </c>
      <c r="AG2640" s="211">
        <f>IF(C2640="","",IF(AND(COUNTIFS($J$18:J2640,J2640)=1,C2640&lt;&gt;""),1,""))</f>
        <v>1</v>
      </c>
      <c r="AH2640" s="211">
        <f>IF(G2640="","",IF(AND(COUNTIFS($J$18:J2640,J2640)=1,G2640&lt;&gt;""),1,""))</f>
        <v>1</v>
      </c>
      <c r="AI2640" s="28">
        <f t="shared" si="525"/>
        <v>468573419.10712183</v>
      </c>
      <c r="AJ2640" s="28">
        <f t="shared" si="526"/>
        <v>55829466.862621114</v>
      </c>
      <c r="AK2640" s="29">
        <f t="shared" si="527"/>
        <v>0.11914774629983395</v>
      </c>
      <c r="AL2640" s="210"/>
      <c r="AM2640" s="210"/>
      <c r="AN2640" s="210"/>
      <c r="AO2640" s="210"/>
      <c r="AP2640" s="45" t="str">
        <f t="shared" si="528"/>
        <v>CancelCancel</v>
      </c>
      <c r="AQ2640" s="45" t="str">
        <f t="shared" si="529"/>
        <v>CancelCancelRMB</v>
      </c>
    </row>
    <row r="2641" spans="1:43" s="15" customFormat="1">
      <c r="A2641" s="208" t="s">
        <v>42</v>
      </c>
      <c r="B2641" s="209">
        <v>2023</v>
      </c>
      <c r="C2641" s="209">
        <v>11</v>
      </c>
      <c r="D2641" s="57" t="str">
        <f t="shared" si="518"/>
        <v>Q3</v>
      </c>
      <c r="E2641" s="208" t="s">
        <v>42</v>
      </c>
      <c r="F2641" s="209">
        <v>2023</v>
      </c>
      <c r="G2641" s="209">
        <v>11</v>
      </c>
      <c r="H2641" s="213"/>
      <c r="I2641" s="57" t="str">
        <f t="shared" si="521"/>
        <v>Q3</v>
      </c>
      <c r="J2641" s="204" t="s">
        <v>2519</v>
      </c>
      <c r="K2641" s="213" t="s">
        <v>2520</v>
      </c>
      <c r="L2641" s="210" t="s">
        <v>55</v>
      </c>
      <c r="M2641" s="208" t="s">
        <v>47</v>
      </c>
      <c r="N2641" s="208">
        <v>1</v>
      </c>
      <c r="O2641" s="208"/>
      <c r="P2641" s="57" t="str">
        <f t="shared" si="522"/>
        <v>MAIN UNIT</v>
      </c>
      <c r="Q2641" s="208" t="s">
        <v>48</v>
      </c>
      <c r="R2641" s="208" t="s">
        <v>49</v>
      </c>
      <c r="S2641" s="208" t="s">
        <v>36</v>
      </c>
      <c r="T2641" s="208" t="s">
        <v>65</v>
      </c>
      <c r="U2641" s="208" t="s">
        <v>66</v>
      </c>
      <c r="V2641" s="208" t="s">
        <v>290</v>
      </c>
      <c r="W2641" s="208" t="s">
        <v>51</v>
      </c>
      <c r="X2641" s="34">
        <v>430000</v>
      </c>
      <c r="Y2641" s="215" t="str">
        <f>IF(W2641="","",IF(W2641="RMB","1.13", "1"))</f>
        <v>1.13</v>
      </c>
      <c r="Z2641" s="26">
        <f t="shared" si="519"/>
        <v>430000</v>
      </c>
      <c r="AA2641" s="208">
        <v>1.07</v>
      </c>
      <c r="AB2641" s="35">
        <f t="shared" si="530"/>
        <v>407168.14159292041</v>
      </c>
      <c r="AC2641" s="27">
        <f t="shared" si="523"/>
        <v>52117.52212389381</v>
      </c>
      <c r="AD2641" s="212">
        <v>0.128</v>
      </c>
      <c r="AE2641" s="211">
        <f t="shared" si="524"/>
        <v>0</v>
      </c>
      <c r="AF2641" s="211" t="str">
        <f>IF(AND(COUNTIFS($J$18:J2641,J2641)=1,AE2641=1),1,"")</f>
        <v/>
      </c>
      <c r="AG2641" s="211">
        <f>IF(C2641="","",IF(AND(COUNTIFS($J$18:J2641,J2641)=1,C2641&lt;&gt;""),1,""))</f>
        <v>1</v>
      </c>
      <c r="AH2641" s="211">
        <f>IF(G2641="","",IF(AND(COUNTIFS($J$18:J2641,J2641)=1,G2641&lt;&gt;""),1,""))</f>
        <v>1</v>
      </c>
      <c r="AI2641" s="28">
        <f t="shared" si="525"/>
        <v>11730565.00042478</v>
      </c>
      <c r="AJ2641" s="28">
        <f t="shared" si="526"/>
        <v>1971465.2465810829</v>
      </c>
      <c r="AK2641" s="29">
        <f t="shared" si="527"/>
        <v>0.16806225842571892</v>
      </c>
      <c r="AL2641" s="210"/>
      <c r="AM2641" s="210"/>
      <c r="AN2641" s="210"/>
      <c r="AO2641" s="210"/>
      <c r="AP2641" s="45" t="str">
        <f t="shared" si="528"/>
        <v>202311</v>
      </c>
      <c r="AQ2641" s="45" t="str">
        <f t="shared" si="529"/>
        <v>202311RMB</v>
      </c>
    </row>
    <row r="2642" spans="1:43" s="15" customFormat="1">
      <c r="A2642" s="208" t="s">
        <v>42</v>
      </c>
      <c r="B2642" s="209">
        <v>2023</v>
      </c>
      <c r="C2642" s="209">
        <v>4</v>
      </c>
      <c r="D2642" s="57" t="str">
        <f t="shared" si="518"/>
        <v>Q1</v>
      </c>
      <c r="E2642" s="208" t="s">
        <v>171</v>
      </c>
      <c r="F2642" s="208" t="s">
        <v>171</v>
      </c>
      <c r="G2642" s="209" t="s">
        <v>171</v>
      </c>
      <c r="H2642" s="213"/>
      <c r="I2642" s="57" t="str">
        <f t="shared" si="521"/>
        <v>Cancel</v>
      </c>
      <c r="J2642" s="204" t="s">
        <v>2521</v>
      </c>
      <c r="K2642" s="213" t="s">
        <v>2480</v>
      </c>
      <c r="L2642" s="210" t="s">
        <v>79</v>
      </c>
      <c r="M2642" s="208" t="s">
        <v>47</v>
      </c>
      <c r="N2642" s="208">
        <v>1</v>
      </c>
      <c r="O2642" s="208"/>
      <c r="P2642" s="57" t="str">
        <f t="shared" si="522"/>
        <v>MAIN UNIT</v>
      </c>
      <c r="Q2642" s="208" t="s">
        <v>56</v>
      </c>
      <c r="R2642" s="208" t="s">
        <v>49</v>
      </c>
      <c r="S2642" s="208" t="s">
        <v>36</v>
      </c>
      <c r="T2642" s="208" t="s">
        <v>65</v>
      </c>
      <c r="U2642" s="208" t="s">
        <v>66</v>
      </c>
      <c r="V2642" s="208" t="s">
        <v>1948</v>
      </c>
      <c r="W2642" s="208" t="s">
        <v>51</v>
      </c>
      <c r="X2642" s="34">
        <v>790000</v>
      </c>
      <c r="Y2642" s="215" t="str">
        <f t="shared" ref="Y2642:Y2653" si="531">IF(W2642="RMB","1.13", "1")</f>
        <v>1.13</v>
      </c>
      <c r="Z2642" s="26">
        <f t="shared" si="519"/>
        <v>790000</v>
      </c>
      <c r="AA2642" s="208">
        <v>1.1000000000000001</v>
      </c>
      <c r="AB2642" s="35">
        <f t="shared" si="530"/>
        <v>769026.54867256654</v>
      </c>
      <c r="AC2642" s="27">
        <f t="shared" si="523"/>
        <v>92283.185840707985</v>
      </c>
      <c r="AD2642" s="207">
        <v>0.12</v>
      </c>
      <c r="AE2642" s="211">
        <f t="shared" si="524"/>
        <v>1</v>
      </c>
      <c r="AF2642" s="211">
        <f>IF(AND(COUNTIFS($J$18:J2642,J2642)=1,AE2642=1),1,"")</f>
        <v>1</v>
      </c>
      <c r="AG2642" s="211">
        <f>IF(C2642="","",IF(AND(COUNTIFS($J$18:J2642,J2642)=1,C2642&lt;&gt;""),1,""))</f>
        <v>1</v>
      </c>
      <c r="AH2642" s="211">
        <f>IF(G2642="","",IF(AND(COUNTIFS($J$18:J2642,J2642)=1,G2642&lt;&gt;""),1,""))</f>
        <v>1</v>
      </c>
      <c r="AI2642" s="28">
        <f t="shared" si="525"/>
        <v>468573419.10712183</v>
      </c>
      <c r="AJ2642" s="28">
        <f t="shared" si="526"/>
        <v>55829466.862621114</v>
      </c>
      <c r="AK2642" s="29">
        <f t="shared" si="527"/>
        <v>0.11914774629983395</v>
      </c>
      <c r="AL2642" s="210"/>
      <c r="AM2642" s="210"/>
      <c r="AN2642" s="210"/>
      <c r="AO2642" s="210"/>
      <c r="AP2642" s="45" t="str">
        <f t="shared" si="528"/>
        <v>CancelCancel</v>
      </c>
      <c r="AQ2642" s="45" t="str">
        <f t="shared" si="529"/>
        <v>CancelCancelRMB</v>
      </c>
    </row>
    <row r="2643" spans="1:43" s="15" customFormat="1">
      <c r="A2643" s="208" t="s">
        <v>42</v>
      </c>
      <c r="B2643" s="209">
        <v>2023</v>
      </c>
      <c r="C2643" s="209">
        <v>4</v>
      </c>
      <c r="D2643" s="57" t="str">
        <f t="shared" si="518"/>
        <v>Q1</v>
      </c>
      <c r="E2643" s="208" t="s">
        <v>171</v>
      </c>
      <c r="F2643" s="208" t="s">
        <v>171</v>
      </c>
      <c r="G2643" s="209" t="s">
        <v>171</v>
      </c>
      <c r="H2643" s="213"/>
      <c r="I2643" s="57" t="str">
        <f t="shared" si="521"/>
        <v>Cancel</v>
      </c>
      <c r="J2643" s="204" t="s">
        <v>2521</v>
      </c>
      <c r="K2643" s="213" t="s">
        <v>2480</v>
      </c>
      <c r="L2643" s="210" t="s">
        <v>79</v>
      </c>
      <c r="M2643" s="208" t="s">
        <v>47</v>
      </c>
      <c r="N2643" s="208">
        <v>1</v>
      </c>
      <c r="O2643" s="208"/>
      <c r="P2643" s="57" t="str">
        <f t="shared" si="522"/>
        <v>MAIN UNIT</v>
      </c>
      <c r="Q2643" s="208" t="s">
        <v>56</v>
      </c>
      <c r="R2643" s="208" t="s">
        <v>49</v>
      </c>
      <c r="S2643" s="208" t="s">
        <v>36</v>
      </c>
      <c r="T2643" s="208" t="s">
        <v>65</v>
      </c>
      <c r="U2643" s="208" t="s">
        <v>66</v>
      </c>
      <c r="V2643" s="208" t="s">
        <v>1948</v>
      </c>
      <c r="W2643" s="208" t="s">
        <v>51</v>
      </c>
      <c r="X2643" s="34">
        <v>790000</v>
      </c>
      <c r="Y2643" s="215" t="str">
        <f t="shared" si="531"/>
        <v>1.13</v>
      </c>
      <c r="Z2643" s="26">
        <f t="shared" si="519"/>
        <v>790000</v>
      </c>
      <c r="AA2643" s="208">
        <v>1.1000000000000001</v>
      </c>
      <c r="AB2643" s="35">
        <f t="shared" si="530"/>
        <v>769026.54867256654</v>
      </c>
      <c r="AC2643" s="27">
        <f t="shared" si="523"/>
        <v>92283.185840707985</v>
      </c>
      <c r="AD2643" s="207">
        <v>0.12</v>
      </c>
      <c r="AE2643" s="211">
        <f t="shared" si="524"/>
        <v>1</v>
      </c>
      <c r="AF2643" s="211" t="str">
        <f>IF(AND(COUNTIFS($J$18:J2643,J2643)=1,AE2643=1),1,"")</f>
        <v/>
      </c>
      <c r="AG2643" s="211" t="str">
        <f>IF(C2643="","",IF(AND(COUNTIFS($J$18:J2643,J2643)=1,C2643&lt;&gt;""),1,""))</f>
        <v/>
      </c>
      <c r="AH2643" s="211" t="str">
        <f>IF(G2643="","",IF(AND(COUNTIFS($J$18:J2643,J2643)=1,G2643&lt;&gt;""),1,""))</f>
        <v/>
      </c>
      <c r="AI2643" s="28">
        <f t="shared" si="525"/>
        <v>468573419.10712183</v>
      </c>
      <c r="AJ2643" s="28">
        <f t="shared" si="526"/>
        <v>55829466.862621114</v>
      </c>
      <c r="AK2643" s="29">
        <f t="shared" si="527"/>
        <v>0.11914774629983395</v>
      </c>
      <c r="AL2643" s="210"/>
      <c r="AM2643" s="210"/>
      <c r="AN2643" s="210"/>
      <c r="AO2643" s="210"/>
      <c r="AP2643" s="45" t="str">
        <f t="shared" si="528"/>
        <v>CancelCancel</v>
      </c>
      <c r="AQ2643" s="45" t="str">
        <f t="shared" si="529"/>
        <v>CancelCancelRMB</v>
      </c>
    </row>
    <row r="2644" spans="1:43" s="15" customFormat="1">
      <c r="A2644" s="208" t="s">
        <v>41</v>
      </c>
      <c r="B2644" s="209">
        <v>2022</v>
      </c>
      <c r="C2644" s="209">
        <v>12</v>
      </c>
      <c r="D2644" s="57" t="str">
        <f t="shared" si="518"/>
        <v>Q3</v>
      </c>
      <c r="E2644" s="209" t="s">
        <v>2522</v>
      </c>
      <c r="F2644" s="209" t="s">
        <v>2522</v>
      </c>
      <c r="G2644" s="209" t="s">
        <v>2522</v>
      </c>
      <c r="H2644" s="213"/>
      <c r="I2644" s="57" t="str">
        <f t="shared" si="521"/>
        <v>TBA</v>
      </c>
      <c r="J2644" s="204" t="s">
        <v>2523</v>
      </c>
      <c r="K2644" s="213" t="s">
        <v>2524</v>
      </c>
      <c r="L2644" s="210" t="s">
        <v>79</v>
      </c>
      <c r="M2644" s="208" t="s">
        <v>47</v>
      </c>
      <c r="N2644" s="208">
        <v>1</v>
      </c>
      <c r="O2644" s="208"/>
      <c r="P2644" s="57" t="str">
        <f t="shared" si="522"/>
        <v>MAIN UNIT</v>
      </c>
      <c r="Q2644" s="208" t="s">
        <v>56</v>
      </c>
      <c r="R2644" s="208" t="s">
        <v>49</v>
      </c>
      <c r="S2644" s="208" t="s">
        <v>38</v>
      </c>
      <c r="T2644" s="208" t="s">
        <v>2104</v>
      </c>
      <c r="U2644" s="208" t="s">
        <v>137</v>
      </c>
      <c r="V2644" s="208" t="s">
        <v>122</v>
      </c>
      <c r="W2644" s="208" t="s">
        <v>51</v>
      </c>
      <c r="X2644" s="34">
        <v>700000</v>
      </c>
      <c r="Y2644" s="215" t="str">
        <f t="shared" si="531"/>
        <v>1.13</v>
      </c>
      <c r="Z2644" s="26">
        <f t="shared" si="519"/>
        <v>700000</v>
      </c>
      <c r="AA2644" s="208">
        <v>1.095</v>
      </c>
      <c r="AB2644" s="35">
        <f t="shared" si="530"/>
        <v>678318.5840707965</v>
      </c>
      <c r="AC2644" s="27">
        <f t="shared" si="523"/>
        <v>81398.230088495577</v>
      </c>
      <c r="AD2644" s="212">
        <v>0.12</v>
      </c>
      <c r="AE2644" s="211">
        <f t="shared" si="524"/>
        <v>1</v>
      </c>
      <c r="AF2644" s="211">
        <f>IF(AND(COUNTIFS($J$18:J2644,J2644)=1,AE2644=1),1,"")</f>
        <v>1</v>
      </c>
      <c r="AG2644" s="211">
        <f>IF(C2644="","",IF(AND(COUNTIFS($J$18:J2644,J2644)=1,C2644&lt;&gt;""),1,""))</f>
        <v>1</v>
      </c>
      <c r="AH2644" s="211">
        <f>IF(G2644="","",IF(AND(COUNTIFS($J$18:J2644,J2644)=1,G2644&lt;&gt;""),1,""))</f>
        <v>1</v>
      </c>
      <c r="AI2644" s="28">
        <f t="shared" si="525"/>
        <v>25823665.334513277</v>
      </c>
      <c r="AJ2644" s="28">
        <f t="shared" si="526"/>
        <v>3029714.7251415937</v>
      </c>
      <c r="AK2644" s="29">
        <f t="shared" si="527"/>
        <v>0.11732318731270057</v>
      </c>
      <c r="AL2644" s="210"/>
      <c r="AM2644" s="210"/>
      <c r="AN2644" s="210"/>
      <c r="AO2644" s="210"/>
      <c r="AP2644" s="45" t="str">
        <f t="shared" si="528"/>
        <v>TBATBA</v>
      </c>
      <c r="AQ2644" s="45" t="str">
        <f t="shared" si="529"/>
        <v>TBATBARMB</v>
      </c>
    </row>
    <row r="2645" spans="1:43" s="15" customFormat="1">
      <c r="A2645" s="208" t="s">
        <v>41</v>
      </c>
      <c r="B2645" s="209">
        <v>2022</v>
      </c>
      <c r="C2645" s="209">
        <v>12</v>
      </c>
      <c r="D2645" s="57" t="str">
        <f t="shared" si="518"/>
        <v>Q3</v>
      </c>
      <c r="E2645" s="209" t="s">
        <v>2522</v>
      </c>
      <c r="F2645" s="209" t="s">
        <v>2522</v>
      </c>
      <c r="G2645" s="209" t="s">
        <v>2522</v>
      </c>
      <c r="H2645" s="213"/>
      <c r="I2645" s="57" t="str">
        <f t="shared" si="521"/>
        <v>TBA</v>
      </c>
      <c r="J2645" s="204" t="s">
        <v>2523</v>
      </c>
      <c r="K2645" s="213" t="s">
        <v>2524</v>
      </c>
      <c r="L2645" s="210" t="s">
        <v>55</v>
      </c>
      <c r="M2645" s="208" t="s">
        <v>47</v>
      </c>
      <c r="N2645" s="208">
        <v>1</v>
      </c>
      <c r="O2645" s="208"/>
      <c r="P2645" s="57" t="str">
        <f t="shared" si="522"/>
        <v>MAIN UNIT</v>
      </c>
      <c r="Q2645" s="208" t="s">
        <v>56</v>
      </c>
      <c r="R2645" s="208" t="s">
        <v>49</v>
      </c>
      <c r="S2645" s="208" t="s">
        <v>38</v>
      </c>
      <c r="T2645" s="208" t="s">
        <v>2104</v>
      </c>
      <c r="U2645" s="208" t="s">
        <v>137</v>
      </c>
      <c r="V2645" s="208" t="s">
        <v>122</v>
      </c>
      <c r="W2645" s="208" t="s">
        <v>51</v>
      </c>
      <c r="X2645" s="34">
        <v>680000</v>
      </c>
      <c r="Y2645" s="215" t="str">
        <f t="shared" si="531"/>
        <v>1.13</v>
      </c>
      <c r="Z2645" s="26">
        <f t="shared" si="519"/>
        <v>680000</v>
      </c>
      <c r="AA2645" s="208">
        <v>1.095</v>
      </c>
      <c r="AB2645" s="35">
        <f t="shared" si="530"/>
        <v>658938.05309734517</v>
      </c>
      <c r="AC2645" s="27">
        <f t="shared" si="523"/>
        <v>79072.566371681416</v>
      </c>
      <c r="AD2645" s="212">
        <v>0.12</v>
      </c>
      <c r="AE2645" s="211">
        <f t="shared" si="524"/>
        <v>1</v>
      </c>
      <c r="AF2645" s="211" t="str">
        <f>IF(AND(COUNTIFS($J$18:J2645,J2645)=1,AE2645=1),1,"")</f>
        <v/>
      </c>
      <c r="AG2645" s="211" t="str">
        <f>IF(C2645="","",IF(AND(COUNTIFS($J$18:J2645,J2645)=1,C2645&lt;&gt;""),1,""))</f>
        <v/>
      </c>
      <c r="AH2645" s="211" t="str">
        <f>IF(G2645="","",IF(AND(COUNTIFS($J$18:J2645,J2645)=1,G2645&lt;&gt;""),1,""))</f>
        <v/>
      </c>
      <c r="AI2645" s="28">
        <f t="shared" si="525"/>
        <v>25823665.334513277</v>
      </c>
      <c r="AJ2645" s="28">
        <f t="shared" si="526"/>
        <v>3029714.7251415937</v>
      </c>
      <c r="AK2645" s="29">
        <f t="shared" si="527"/>
        <v>0.11732318731270057</v>
      </c>
      <c r="AL2645" s="210"/>
      <c r="AM2645" s="210"/>
      <c r="AN2645" s="210"/>
      <c r="AO2645" s="210"/>
      <c r="AP2645" s="45" t="str">
        <f t="shared" si="528"/>
        <v>TBATBA</v>
      </c>
      <c r="AQ2645" s="45" t="str">
        <f t="shared" si="529"/>
        <v>TBATBARMB</v>
      </c>
    </row>
    <row r="2646" spans="1:43" s="15" customFormat="1">
      <c r="A2646" s="208" t="s">
        <v>42</v>
      </c>
      <c r="B2646" s="209">
        <v>2023</v>
      </c>
      <c r="C2646" s="209">
        <v>9</v>
      </c>
      <c r="D2646" s="57" t="str">
        <f t="shared" si="518"/>
        <v>Q2</v>
      </c>
      <c r="E2646" s="208" t="s">
        <v>171</v>
      </c>
      <c r="F2646" s="208" t="s">
        <v>171</v>
      </c>
      <c r="G2646" s="209" t="s">
        <v>171</v>
      </c>
      <c r="H2646" s="213"/>
      <c r="I2646" s="57" t="str">
        <f t="shared" si="521"/>
        <v>Cancel</v>
      </c>
      <c r="J2646" s="204" t="s">
        <v>2525</v>
      </c>
      <c r="K2646" s="213" t="s">
        <v>2526</v>
      </c>
      <c r="L2646" s="210" t="s">
        <v>55</v>
      </c>
      <c r="M2646" s="208" t="s">
        <v>47</v>
      </c>
      <c r="N2646" s="208">
        <v>1</v>
      </c>
      <c r="O2646" s="208"/>
      <c r="P2646" s="57" t="str">
        <f t="shared" si="522"/>
        <v>MAIN UNIT</v>
      </c>
      <c r="Q2646" s="208" t="s">
        <v>56</v>
      </c>
      <c r="R2646" s="208" t="s">
        <v>49</v>
      </c>
      <c r="S2646" s="208" t="s">
        <v>36</v>
      </c>
      <c r="T2646" s="208" t="s">
        <v>65</v>
      </c>
      <c r="U2646" s="208" t="s">
        <v>2527</v>
      </c>
      <c r="V2646" s="208" t="s">
        <v>2472</v>
      </c>
      <c r="W2646" s="208" t="s">
        <v>51</v>
      </c>
      <c r="X2646" s="34">
        <v>430000</v>
      </c>
      <c r="Y2646" s="215" t="str">
        <f t="shared" si="531"/>
        <v>1.13</v>
      </c>
      <c r="Z2646" s="26">
        <f t="shared" si="519"/>
        <v>430000</v>
      </c>
      <c r="AA2646" s="208">
        <v>1.095</v>
      </c>
      <c r="AB2646" s="35">
        <f t="shared" si="530"/>
        <v>416681.41592920356</v>
      </c>
      <c r="AC2646" s="27">
        <f t="shared" si="523"/>
        <v>50001.769911504423</v>
      </c>
      <c r="AD2646" s="207">
        <v>0.12</v>
      </c>
      <c r="AE2646" s="211">
        <f t="shared" si="524"/>
        <v>1</v>
      </c>
      <c r="AF2646" s="211">
        <f>IF(AND(COUNTIFS($J$18:J2646,J2646)=1,AE2646=1),1,"")</f>
        <v>1</v>
      </c>
      <c r="AG2646" s="211">
        <f>IF(C2646="","",IF(AND(COUNTIFS($J$18:J2646,J2646)=1,C2646&lt;&gt;""),1,""))</f>
        <v>1</v>
      </c>
      <c r="AH2646" s="211">
        <f>IF(G2646="","",IF(AND(COUNTIFS($J$18:J2646,J2646)=1,G2646&lt;&gt;""),1,""))</f>
        <v>1</v>
      </c>
      <c r="AI2646" s="28">
        <f t="shared" si="525"/>
        <v>468573419.10712183</v>
      </c>
      <c r="AJ2646" s="28">
        <f t="shared" si="526"/>
        <v>55829466.862621114</v>
      </c>
      <c r="AK2646" s="29">
        <f t="shared" si="527"/>
        <v>0.11914774629983395</v>
      </c>
      <c r="AL2646" s="210"/>
      <c r="AM2646" s="210"/>
      <c r="AN2646" s="210"/>
      <c r="AO2646" s="210"/>
      <c r="AP2646" s="45" t="str">
        <f t="shared" si="528"/>
        <v>CancelCancel</v>
      </c>
      <c r="AQ2646" s="45" t="str">
        <f t="shared" si="529"/>
        <v>CancelCancelRMB</v>
      </c>
    </row>
    <row r="2647" spans="1:43" s="15" customFormat="1">
      <c r="A2647" s="208" t="s">
        <v>42</v>
      </c>
      <c r="B2647" s="209">
        <v>2023</v>
      </c>
      <c r="C2647" s="209">
        <v>9</v>
      </c>
      <c r="D2647" s="57" t="str">
        <f t="shared" si="518"/>
        <v>Q2</v>
      </c>
      <c r="E2647" s="208" t="s">
        <v>171</v>
      </c>
      <c r="F2647" s="208" t="s">
        <v>171</v>
      </c>
      <c r="G2647" s="209" t="s">
        <v>171</v>
      </c>
      <c r="H2647" s="213"/>
      <c r="I2647" s="57" t="str">
        <f t="shared" si="521"/>
        <v>Cancel</v>
      </c>
      <c r="J2647" s="204" t="s">
        <v>2525</v>
      </c>
      <c r="K2647" s="213" t="s">
        <v>2526</v>
      </c>
      <c r="L2647" s="210" t="s">
        <v>55</v>
      </c>
      <c r="M2647" s="208" t="s">
        <v>47</v>
      </c>
      <c r="N2647" s="208">
        <v>1</v>
      </c>
      <c r="O2647" s="208"/>
      <c r="P2647" s="57" t="str">
        <f t="shared" si="522"/>
        <v>MAIN UNIT</v>
      </c>
      <c r="Q2647" s="208" t="s">
        <v>56</v>
      </c>
      <c r="R2647" s="208" t="s">
        <v>49</v>
      </c>
      <c r="S2647" s="208" t="s">
        <v>36</v>
      </c>
      <c r="T2647" s="208" t="s">
        <v>65</v>
      </c>
      <c r="U2647" s="208" t="s">
        <v>2527</v>
      </c>
      <c r="V2647" s="208" t="s">
        <v>2472</v>
      </c>
      <c r="W2647" s="208" t="s">
        <v>51</v>
      </c>
      <c r="X2647" s="34">
        <v>430000</v>
      </c>
      <c r="Y2647" s="215" t="str">
        <f t="shared" si="531"/>
        <v>1.13</v>
      </c>
      <c r="Z2647" s="26">
        <f t="shared" si="519"/>
        <v>430000</v>
      </c>
      <c r="AA2647" s="208">
        <v>1.095</v>
      </c>
      <c r="AB2647" s="35">
        <f t="shared" si="530"/>
        <v>416681.41592920356</v>
      </c>
      <c r="AC2647" s="27">
        <f t="shared" si="523"/>
        <v>50001.769911504423</v>
      </c>
      <c r="AD2647" s="207">
        <v>0.12</v>
      </c>
      <c r="AE2647" s="211">
        <f t="shared" si="524"/>
        <v>1</v>
      </c>
      <c r="AF2647" s="211" t="str">
        <f>IF(AND(COUNTIFS($J$18:J2647,J2647)=1,AE2647=1),1,"")</f>
        <v/>
      </c>
      <c r="AG2647" s="211" t="str">
        <f>IF(C2647="","",IF(AND(COUNTIFS($J$18:J2647,J2647)=1,C2647&lt;&gt;""),1,""))</f>
        <v/>
      </c>
      <c r="AH2647" s="211" t="str">
        <f>IF(G2647="","",IF(AND(COUNTIFS($J$18:J2647,J2647)=1,G2647&lt;&gt;""),1,""))</f>
        <v/>
      </c>
      <c r="AI2647" s="28">
        <f t="shared" si="525"/>
        <v>468573419.10712183</v>
      </c>
      <c r="AJ2647" s="28">
        <f t="shared" si="526"/>
        <v>55829466.862621114</v>
      </c>
      <c r="AK2647" s="29">
        <f t="shared" si="527"/>
        <v>0.11914774629983395</v>
      </c>
      <c r="AL2647" s="210"/>
      <c r="AM2647" s="210"/>
      <c r="AN2647" s="210"/>
      <c r="AO2647" s="210"/>
      <c r="AP2647" s="45" t="str">
        <f t="shared" si="528"/>
        <v>CancelCancel</v>
      </c>
      <c r="AQ2647" s="45" t="str">
        <f t="shared" si="529"/>
        <v>CancelCancelRMB</v>
      </c>
    </row>
    <row r="2648" spans="1:43" s="15" customFormat="1">
      <c r="A2648" s="208" t="s">
        <v>42</v>
      </c>
      <c r="B2648" s="209">
        <v>2023</v>
      </c>
      <c r="C2648" s="209">
        <v>7</v>
      </c>
      <c r="D2648" s="57" t="str">
        <f t="shared" si="518"/>
        <v>Q2</v>
      </c>
      <c r="E2648" s="208" t="s">
        <v>42</v>
      </c>
      <c r="F2648" s="209">
        <v>2023</v>
      </c>
      <c r="G2648" s="209">
        <v>11</v>
      </c>
      <c r="H2648" s="213"/>
      <c r="I2648" s="57" t="str">
        <f t="shared" si="521"/>
        <v>Q3</v>
      </c>
      <c r="J2648" s="204" t="s">
        <v>2462</v>
      </c>
      <c r="K2648" s="213" t="s">
        <v>2463</v>
      </c>
      <c r="L2648" s="210" t="s">
        <v>55</v>
      </c>
      <c r="M2648" s="208" t="s">
        <v>47</v>
      </c>
      <c r="N2648" s="208">
        <v>1</v>
      </c>
      <c r="O2648" s="208"/>
      <c r="P2648" s="57" t="str">
        <f t="shared" si="522"/>
        <v>MAIN UNIT</v>
      </c>
      <c r="Q2648" s="208" t="s">
        <v>56</v>
      </c>
      <c r="R2648" s="208" t="s">
        <v>49</v>
      </c>
      <c r="S2648" s="208" t="s">
        <v>36</v>
      </c>
      <c r="T2648" s="208" t="s">
        <v>65</v>
      </c>
      <c r="U2648" s="208" t="s">
        <v>66</v>
      </c>
      <c r="V2648" s="208" t="s">
        <v>99</v>
      </c>
      <c r="W2648" s="208" t="s">
        <v>51</v>
      </c>
      <c r="X2648" s="34">
        <v>480000</v>
      </c>
      <c r="Y2648" s="215" t="str">
        <f t="shared" si="531"/>
        <v>1.13</v>
      </c>
      <c r="Z2648" s="26">
        <f t="shared" si="519"/>
        <v>480000</v>
      </c>
      <c r="AA2648" s="208">
        <v>1.07</v>
      </c>
      <c r="AB2648" s="35">
        <f t="shared" si="530"/>
        <v>454513.27433628321</v>
      </c>
      <c r="AC2648" s="27">
        <f t="shared" si="523"/>
        <v>75312.849557522117</v>
      </c>
      <c r="AD2648" s="212">
        <v>0.16569999999999999</v>
      </c>
      <c r="AE2648" s="211">
        <f t="shared" si="524"/>
        <v>1</v>
      </c>
      <c r="AF2648" s="211" t="str">
        <f>IF(AND(COUNTIFS($J$18:J2648,J2648)=1,AE2648=1),1,"")</f>
        <v/>
      </c>
      <c r="AG2648" s="211" t="str">
        <f>IF(C2648="","",IF(AND(COUNTIFS($J$18:J2648,J2648)=1,C2648&lt;&gt;""),1,""))</f>
        <v/>
      </c>
      <c r="AH2648" s="211" t="str">
        <f>IF(G2648="","",IF(AND(COUNTIFS($J$18:J2648,J2648)=1,G2648&lt;&gt;""),1,""))</f>
        <v/>
      </c>
      <c r="AI2648" s="28">
        <f t="shared" si="525"/>
        <v>11730565.00042478</v>
      </c>
      <c r="AJ2648" s="28">
        <f t="shared" si="526"/>
        <v>1971465.2465810829</v>
      </c>
      <c r="AK2648" s="29">
        <f t="shared" si="527"/>
        <v>0.16806225842571892</v>
      </c>
      <c r="AL2648" s="210"/>
      <c r="AM2648" s="210"/>
      <c r="AN2648" s="210"/>
      <c r="AO2648" s="210"/>
      <c r="AP2648" s="45" t="str">
        <f t="shared" si="528"/>
        <v>202311</v>
      </c>
      <c r="AQ2648" s="45" t="str">
        <f t="shared" si="529"/>
        <v>202311RMB</v>
      </c>
    </row>
    <row r="2649" spans="1:43" s="15" customFormat="1">
      <c r="A2649" s="208" t="s">
        <v>41</v>
      </c>
      <c r="B2649" s="209">
        <v>2022</v>
      </c>
      <c r="C2649" s="209">
        <v>10</v>
      </c>
      <c r="D2649" s="57" t="str">
        <f t="shared" si="518"/>
        <v>Q3</v>
      </c>
      <c r="E2649" s="208" t="s">
        <v>171</v>
      </c>
      <c r="F2649" s="208" t="s">
        <v>171</v>
      </c>
      <c r="G2649" s="209" t="s">
        <v>171</v>
      </c>
      <c r="H2649" s="213"/>
      <c r="I2649" s="57" t="str">
        <f t="shared" si="521"/>
        <v>Cancel</v>
      </c>
      <c r="J2649" s="204" t="s">
        <v>2528</v>
      </c>
      <c r="K2649" s="213" t="s">
        <v>2529</v>
      </c>
      <c r="L2649" s="210" t="s">
        <v>55</v>
      </c>
      <c r="M2649" s="208" t="s">
        <v>47</v>
      </c>
      <c r="N2649" s="208">
        <v>1</v>
      </c>
      <c r="O2649" s="208"/>
      <c r="P2649" s="57" t="str">
        <f t="shared" si="522"/>
        <v>MAIN UNIT</v>
      </c>
      <c r="Q2649" s="208" t="s">
        <v>56</v>
      </c>
      <c r="R2649" s="208" t="s">
        <v>49</v>
      </c>
      <c r="S2649" s="208" t="s">
        <v>36</v>
      </c>
      <c r="T2649" s="208" t="s">
        <v>65</v>
      </c>
      <c r="U2649" s="208" t="s">
        <v>66</v>
      </c>
      <c r="V2649" s="208" t="s">
        <v>99</v>
      </c>
      <c r="W2649" s="208" t="s">
        <v>51</v>
      </c>
      <c r="X2649" s="34">
        <v>425000</v>
      </c>
      <c r="Y2649" s="215" t="str">
        <f t="shared" si="531"/>
        <v>1.13</v>
      </c>
      <c r="Z2649" s="26">
        <f t="shared" si="519"/>
        <v>425000</v>
      </c>
      <c r="AA2649" s="208">
        <v>1.095</v>
      </c>
      <c r="AB2649" s="35">
        <f t="shared" si="530"/>
        <v>411836.28318584076</v>
      </c>
      <c r="AC2649" s="27">
        <f t="shared" si="523"/>
        <v>49420.35398230089</v>
      </c>
      <c r="AD2649" s="207">
        <v>0.12</v>
      </c>
      <c r="AE2649" s="211">
        <f t="shared" si="524"/>
        <v>1</v>
      </c>
      <c r="AF2649" s="211">
        <f>IF(AND(COUNTIFS($J$18:J2649,J2649)=1,AE2649=1),1,"")</f>
        <v>1</v>
      </c>
      <c r="AG2649" s="211">
        <f>IF(C2649="","",IF(AND(COUNTIFS($J$18:J2649,J2649)=1,C2649&lt;&gt;""),1,""))</f>
        <v>1</v>
      </c>
      <c r="AH2649" s="211">
        <f>IF(G2649="","",IF(AND(COUNTIFS($J$18:J2649,J2649)=1,G2649&lt;&gt;""),1,""))</f>
        <v>1</v>
      </c>
      <c r="AI2649" s="28">
        <f t="shared" si="525"/>
        <v>468573419.10712183</v>
      </c>
      <c r="AJ2649" s="28">
        <f t="shared" si="526"/>
        <v>55829466.862621114</v>
      </c>
      <c r="AK2649" s="29">
        <f t="shared" si="527"/>
        <v>0.11914774629983395</v>
      </c>
      <c r="AL2649" s="210"/>
      <c r="AM2649" s="210"/>
      <c r="AN2649" s="210"/>
      <c r="AO2649" s="210"/>
      <c r="AP2649" s="45" t="str">
        <f t="shared" si="528"/>
        <v>CancelCancel</v>
      </c>
      <c r="AQ2649" s="45" t="str">
        <f t="shared" si="529"/>
        <v>CancelCancelRMB</v>
      </c>
    </row>
    <row r="2650" spans="1:43" s="15" customFormat="1">
      <c r="A2650" s="208" t="s">
        <v>41</v>
      </c>
      <c r="B2650" s="209">
        <v>2022</v>
      </c>
      <c r="C2650" s="209">
        <v>10</v>
      </c>
      <c r="D2650" s="57" t="str">
        <f t="shared" si="518"/>
        <v>Q3</v>
      </c>
      <c r="E2650" s="208" t="s">
        <v>171</v>
      </c>
      <c r="F2650" s="208" t="s">
        <v>171</v>
      </c>
      <c r="G2650" s="209" t="s">
        <v>171</v>
      </c>
      <c r="H2650" s="213"/>
      <c r="I2650" s="57" t="str">
        <f t="shared" si="521"/>
        <v>Cancel</v>
      </c>
      <c r="J2650" s="204" t="s">
        <v>2528</v>
      </c>
      <c r="K2650" s="213" t="s">
        <v>2529</v>
      </c>
      <c r="L2650" s="210" t="s">
        <v>55</v>
      </c>
      <c r="M2650" s="208" t="s">
        <v>47</v>
      </c>
      <c r="N2650" s="208">
        <v>1</v>
      </c>
      <c r="O2650" s="208"/>
      <c r="P2650" s="57" t="str">
        <f t="shared" si="522"/>
        <v>MAIN UNIT</v>
      </c>
      <c r="Q2650" s="208" t="s">
        <v>56</v>
      </c>
      <c r="R2650" s="208" t="s">
        <v>49</v>
      </c>
      <c r="S2650" s="208" t="s">
        <v>36</v>
      </c>
      <c r="T2650" s="208" t="s">
        <v>65</v>
      </c>
      <c r="U2650" s="208" t="s">
        <v>66</v>
      </c>
      <c r="V2650" s="208" t="s">
        <v>99</v>
      </c>
      <c r="W2650" s="208" t="s">
        <v>51</v>
      </c>
      <c r="X2650" s="34">
        <v>425000</v>
      </c>
      <c r="Y2650" s="215" t="str">
        <f t="shared" si="531"/>
        <v>1.13</v>
      </c>
      <c r="Z2650" s="26">
        <f t="shared" si="519"/>
        <v>425000</v>
      </c>
      <c r="AA2650" s="208">
        <v>1.095</v>
      </c>
      <c r="AB2650" s="35">
        <f t="shared" si="530"/>
        <v>411836.28318584076</v>
      </c>
      <c r="AC2650" s="27">
        <f t="shared" si="523"/>
        <v>49420.35398230089</v>
      </c>
      <c r="AD2650" s="207">
        <v>0.12</v>
      </c>
      <c r="AE2650" s="211">
        <f t="shared" si="524"/>
        <v>1</v>
      </c>
      <c r="AF2650" s="211" t="str">
        <f>IF(AND(COUNTIFS($J$18:J2650,J2650)=1,AE2650=1),1,"")</f>
        <v/>
      </c>
      <c r="AG2650" s="211" t="str">
        <f>IF(C2650="","",IF(AND(COUNTIFS($J$18:J2650,J2650)=1,C2650&lt;&gt;""),1,""))</f>
        <v/>
      </c>
      <c r="AH2650" s="211" t="str">
        <f>IF(G2650="","",IF(AND(COUNTIFS($J$18:J2650,J2650)=1,G2650&lt;&gt;""),1,""))</f>
        <v/>
      </c>
      <c r="AI2650" s="28">
        <f t="shared" si="525"/>
        <v>468573419.10712183</v>
      </c>
      <c r="AJ2650" s="28">
        <f t="shared" si="526"/>
        <v>55829466.862621114</v>
      </c>
      <c r="AK2650" s="29">
        <f t="shared" si="527"/>
        <v>0.11914774629983395</v>
      </c>
      <c r="AL2650" s="210"/>
      <c r="AM2650" s="210"/>
      <c r="AN2650" s="210"/>
      <c r="AO2650" s="210"/>
      <c r="AP2650" s="45" t="str">
        <f t="shared" si="528"/>
        <v>CancelCancel</v>
      </c>
      <c r="AQ2650" s="45" t="str">
        <f t="shared" si="529"/>
        <v>CancelCancelRMB</v>
      </c>
    </row>
    <row r="2651" spans="1:43" s="15" customFormat="1">
      <c r="A2651" s="208" t="s">
        <v>41</v>
      </c>
      <c r="B2651" s="209">
        <v>2022</v>
      </c>
      <c r="C2651" s="209">
        <v>10</v>
      </c>
      <c r="D2651" s="57" t="str">
        <f t="shared" si="518"/>
        <v>Q3</v>
      </c>
      <c r="E2651" s="208" t="s">
        <v>171</v>
      </c>
      <c r="F2651" s="208" t="s">
        <v>171</v>
      </c>
      <c r="G2651" s="209" t="s">
        <v>171</v>
      </c>
      <c r="H2651" s="213"/>
      <c r="I2651" s="57" t="str">
        <f t="shared" si="521"/>
        <v>Cancel</v>
      </c>
      <c r="J2651" s="204" t="s">
        <v>2528</v>
      </c>
      <c r="K2651" s="213" t="s">
        <v>2529</v>
      </c>
      <c r="L2651" s="210" t="s">
        <v>79</v>
      </c>
      <c r="M2651" s="208" t="s">
        <v>47</v>
      </c>
      <c r="N2651" s="208">
        <v>1</v>
      </c>
      <c r="O2651" s="208"/>
      <c r="P2651" s="57" t="str">
        <f t="shared" si="522"/>
        <v>MAIN UNIT</v>
      </c>
      <c r="Q2651" s="208" t="s">
        <v>56</v>
      </c>
      <c r="R2651" s="208" t="s">
        <v>49</v>
      </c>
      <c r="S2651" s="208" t="s">
        <v>36</v>
      </c>
      <c r="T2651" s="208" t="s">
        <v>65</v>
      </c>
      <c r="U2651" s="208" t="s">
        <v>66</v>
      </c>
      <c r="V2651" s="208" t="s">
        <v>99</v>
      </c>
      <c r="W2651" s="208" t="s">
        <v>51</v>
      </c>
      <c r="X2651" s="34">
        <v>710000</v>
      </c>
      <c r="Y2651" s="215" t="str">
        <f t="shared" si="531"/>
        <v>1.13</v>
      </c>
      <c r="Z2651" s="26">
        <f t="shared" si="519"/>
        <v>710000</v>
      </c>
      <c r="AA2651" s="208">
        <v>1.095</v>
      </c>
      <c r="AB2651" s="35">
        <f t="shared" si="530"/>
        <v>688008.8495575221</v>
      </c>
      <c r="AC2651" s="27">
        <f t="shared" si="523"/>
        <v>82561.061946902642</v>
      </c>
      <c r="AD2651" s="207">
        <v>0.12</v>
      </c>
      <c r="AE2651" s="211">
        <f t="shared" si="524"/>
        <v>1</v>
      </c>
      <c r="AF2651" s="211" t="str">
        <f>IF(AND(COUNTIFS($J$18:J2651,J2651)=1,AE2651=1),1,"")</f>
        <v/>
      </c>
      <c r="AG2651" s="211" t="str">
        <f>IF(C2651="","",IF(AND(COUNTIFS($J$18:J2651,J2651)=1,C2651&lt;&gt;""),1,""))</f>
        <v/>
      </c>
      <c r="AH2651" s="211" t="str">
        <f>IF(G2651="","",IF(AND(COUNTIFS($J$18:J2651,J2651)=1,G2651&lt;&gt;""),1,""))</f>
        <v/>
      </c>
      <c r="AI2651" s="28">
        <f t="shared" si="525"/>
        <v>468573419.10712183</v>
      </c>
      <c r="AJ2651" s="28">
        <f t="shared" si="526"/>
        <v>55829466.862621114</v>
      </c>
      <c r="AK2651" s="29">
        <f t="shared" si="527"/>
        <v>0.11914774629983395</v>
      </c>
      <c r="AL2651" s="210"/>
      <c r="AM2651" s="210"/>
      <c r="AN2651" s="210"/>
      <c r="AO2651" s="210"/>
      <c r="AP2651" s="45" t="str">
        <f t="shared" si="528"/>
        <v>CancelCancel</v>
      </c>
      <c r="AQ2651" s="45" t="str">
        <f t="shared" si="529"/>
        <v>CancelCancelRMB</v>
      </c>
    </row>
    <row r="2652" spans="1:43" s="15" customFormat="1">
      <c r="A2652" s="208" t="s">
        <v>42</v>
      </c>
      <c r="B2652" s="209">
        <v>2023</v>
      </c>
      <c r="C2652" s="209">
        <v>7</v>
      </c>
      <c r="D2652" s="57" t="str">
        <f t="shared" si="518"/>
        <v>Q2</v>
      </c>
      <c r="E2652" s="208" t="s">
        <v>171</v>
      </c>
      <c r="F2652" s="208" t="s">
        <v>171</v>
      </c>
      <c r="G2652" s="209" t="s">
        <v>171</v>
      </c>
      <c r="H2652" s="213"/>
      <c r="I2652" s="57" t="str">
        <f t="shared" si="521"/>
        <v>Cancel</v>
      </c>
      <c r="J2652" s="204" t="s">
        <v>2531</v>
      </c>
      <c r="K2652" s="213" t="s">
        <v>610</v>
      </c>
      <c r="L2652" s="210" t="s">
        <v>55</v>
      </c>
      <c r="M2652" s="208" t="s">
        <v>47</v>
      </c>
      <c r="N2652" s="208">
        <v>1</v>
      </c>
      <c r="O2652" s="208"/>
      <c r="P2652" s="57" t="str">
        <f t="shared" si="522"/>
        <v>MAIN UNIT</v>
      </c>
      <c r="Q2652" s="208" t="s">
        <v>48</v>
      </c>
      <c r="R2652" s="208" t="s">
        <v>49</v>
      </c>
      <c r="S2652" s="208" t="s">
        <v>36</v>
      </c>
      <c r="T2652" s="208" t="s">
        <v>65</v>
      </c>
      <c r="U2652" s="208" t="s">
        <v>66</v>
      </c>
      <c r="V2652" s="208" t="s">
        <v>290</v>
      </c>
      <c r="W2652" s="208" t="s">
        <v>51</v>
      </c>
      <c r="X2652" s="34">
        <v>410000</v>
      </c>
      <c r="Y2652" s="215" t="str">
        <f t="shared" si="531"/>
        <v>1.13</v>
      </c>
      <c r="Z2652" s="26">
        <f t="shared" si="519"/>
        <v>410000</v>
      </c>
      <c r="AA2652" s="208">
        <v>1.095</v>
      </c>
      <c r="AB2652" s="35">
        <f t="shared" si="530"/>
        <v>397300.88495575229</v>
      </c>
      <c r="AC2652" s="27">
        <f t="shared" si="523"/>
        <v>47676.10619469027</v>
      </c>
      <c r="AD2652" s="207">
        <v>0.12</v>
      </c>
      <c r="AE2652" s="211">
        <f t="shared" si="524"/>
        <v>0</v>
      </c>
      <c r="AF2652" s="211" t="str">
        <f>IF(AND(COUNTIFS($J$18:J2652,J2652)=1,AE2652=1),1,"")</f>
        <v/>
      </c>
      <c r="AG2652" s="211">
        <f>IF(C2652="","",IF(AND(COUNTIFS($J$18:J2652,J2652)=1,C2652&lt;&gt;""),1,""))</f>
        <v>1</v>
      </c>
      <c r="AH2652" s="211">
        <f>IF(G2652="","",IF(AND(COUNTIFS($J$18:J2652,J2652)=1,G2652&lt;&gt;""),1,""))</f>
        <v>1</v>
      </c>
      <c r="AI2652" s="28">
        <f t="shared" si="525"/>
        <v>468573419.10712183</v>
      </c>
      <c r="AJ2652" s="28">
        <f t="shared" si="526"/>
        <v>55829466.862621114</v>
      </c>
      <c r="AK2652" s="29">
        <f t="shared" si="527"/>
        <v>0.11914774629983395</v>
      </c>
      <c r="AL2652" s="210"/>
      <c r="AM2652" s="210"/>
      <c r="AN2652" s="210"/>
      <c r="AO2652" s="210"/>
      <c r="AP2652" s="45" t="str">
        <f t="shared" si="528"/>
        <v>CancelCancel</v>
      </c>
      <c r="AQ2652" s="45" t="str">
        <f t="shared" si="529"/>
        <v>CancelCancelRMB</v>
      </c>
    </row>
    <row r="2653" spans="1:43" s="15" customFormat="1">
      <c r="A2653" s="208" t="s">
        <v>41</v>
      </c>
      <c r="B2653" s="209">
        <v>2022</v>
      </c>
      <c r="C2653" s="209">
        <v>10</v>
      </c>
      <c r="D2653" s="57" t="str">
        <f t="shared" si="518"/>
        <v>Q3</v>
      </c>
      <c r="E2653" s="208" t="s">
        <v>171</v>
      </c>
      <c r="F2653" s="208" t="s">
        <v>171</v>
      </c>
      <c r="G2653" s="209" t="s">
        <v>171</v>
      </c>
      <c r="H2653" s="213"/>
      <c r="I2653" s="57" t="str">
        <f t="shared" si="521"/>
        <v>Cancel</v>
      </c>
      <c r="J2653" s="204" t="s">
        <v>2528</v>
      </c>
      <c r="K2653" s="213" t="s">
        <v>2529</v>
      </c>
      <c r="L2653" s="210" t="s">
        <v>79</v>
      </c>
      <c r="M2653" s="208" t="s">
        <v>47</v>
      </c>
      <c r="N2653" s="208">
        <v>1</v>
      </c>
      <c r="O2653" s="208"/>
      <c r="P2653" s="57" t="str">
        <f t="shared" si="522"/>
        <v>MAIN UNIT</v>
      </c>
      <c r="Q2653" s="208" t="s">
        <v>56</v>
      </c>
      <c r="R2653" s="208" t="s">
        <v>49</v>
      </c>
      <c r="S2653" s="208" t="s">
        <v>36</v>
      </c>
      <c r="T2653" s="208" t="s">
        <v>65</v>
      </c>
      <c r="U2653" s="208" t="s">
        <v>66</v>
      </c>
      <c r="V2653" s="208" t="s">
        <v>99</v>
      </c>
      <c r="W2653" s="208" t="s">
        <v>51</v>
      </c>
      <c r="X2653" s="34">
        <v>710000</v>
      </c>
      <c r="Y2653" s="215" t="str">
        <f t="shared" si="531"/>
        <v>1.13</v>
      </c>
      <c r="Z2653" s="26">
        <f t="shared" si="519"/>
        <v>710000</v>
      </c>
      <c r="AA2653" s="208">
        <v>1.095</v>
      </c>
      <c r="AB2653" s="35">
        <f t="shared" si="530"/>
        <v>688008.8495575221</v>
      </c>
      <c r="AC2653" s="27">
        <f t="shared" si="523"/>
        <v>82561.061946902642</v>
      </c>
      <c r="AD2653" s="207">
        <v>0.12</v>
      </c>
      <c r="AE2653" s="211">
        <f t="shared" si="524"/>
        <v>1</v>
      </c>
      <c r="AF2653" s="211" t="str">
        <f>IF(AND(COUNTIFS($J$18:J2653,J2653)=1,AE2653=1),1,"")</f>
        <v/>
      </c>
      <c r="AG2653" s="211" t="str">
        <f>IF(C2653="","",IF(AND(COUNTIFS($J$18:J2653,J2653)=1,C2653&lt;&gt;""),1,""))</f>
        <v/>
      </c>
      <c r="AH2653" s="211" t="str">
        <f>IF(G2653="","",IF(AND(COUNTIFS($J$18:J2653,J2653)=1,G2653&lt;&gt;""),1,""))</f>
        <v/>
      </c>
      <c r="AI2653" s="28">
        <f t="shared" si="525"/>
        <v>468573419.10712183</v>
      </c>
      <c r="AJ2653" s="28">
        <f t="shared" si="526"/>
        <v>55829466.862621114</v>
      </c>
      <c r="AK2653" s="29">
        <f t="shared" si="527"/>
        <v>0.11914774629983395</v>
      </c>
      <c r="AL2653" s="210"/>
      <c r="AM2653" s="210"/>
      <c r="AN2653" s="210"/>
      <c r="AO2653" s="210"/>
      <c r="AP2653" s="45" t="str">
        <f t="shared" si="528"/>
        <v>CancelCancel</v>
      </c>
      <c r="AQ2653" s="45" t="str">
        <f t="shared" si="529"/>
        <v>CancelCancelRMB</v>
      </c>
    </row>
    <row r="2654" spans="1:43" s="15" customFormat="1">
      <c r="A2654" s="209" t="s">
        <v>2522</v>
      </c>
      <c r="B2654" s="209" t="s">
        <v>2522</v>
      </c>
      <c r="C2654" s="209" t="s">
        <v>2522</v>
      </c>
      <c r="D2654" s="57" t="b">
        <f t="shared" si="518"/>
        <v>0</v>
      </c>
      <c r="E2654" s="209" t="s">
        <v>2522</v>
      </c>
      <c r="F2654" s="209" t="s">
        <v>2522</v>
      </c>
      <c r="G2654" s="209" t="s">
        <v>2522</v>
      </c>
      <c r="H2654" s="213"/>
      <c r="I2654" s="57" t="str">
        <f t="shared" si="521"/>
        <v>TBA</v>
      </c>
      <c r="J2654" s="204" t="s">
        <v>2522</v>
      </c>
      <c r="K2654" s="213" t="s">
        <v>2532</v>
      </c>
      <c r="L2654" s="210" t="s">
        <v>79</v>
      </c>
      <c r="M2654" s="208" t="s">
        <v>47</v>
      </c>
      <c r="N2654" s="208">
        <v>2</v>
      </c>
      <c r="O2654" s="208"/>
      <c r="P2654" s="57" t="str">
        <f t="shared" si="522"/>
        <v>MAIN UNIT</v>
      </c>
      <c r="Q2654" s="208" t="s">
        <v>56</v>
      </c>
      <c r="R2654" s="208" t="s">
        <v>49</v>
      </c>
      <c r="S2654" s="208" t="s">
        <v>38</v>
      </c>
      <c r="T2654" s="208" t="s">
        <v>136</v>
      </c>
      <c r="U2654" s="208" t="s">
        <v>137</v>
      </c>
      <c r="V2654" s="208" t="s">
        <v>480</v>
      </c>
      <c r="W2654" s="208" t="s">
        <v>51</v>
      </c>
      <c r="X2654" s="34">
        <v>745000</v>
      </c>
      <c r="Y2654" s="215" t="str">
        <f>IF(W2654="","",IF(W2654="RMB","1.13", "1"))</f>
        <v>1.13</v>
      </c>
      <c r="Z2654" s="26">
        <f t="shared" si="519"/>
        <v>1490000</v>
      </c>
      <c r="AA2654" s="208">
        <v>1.095</v>
      </c>
      <c r="AB2654" s="35">
        <f t="shared" si="530"/>
        <v>1443849.5575221241</v>
      </c>
      <c r="AC2654" s="27">
        <f t="shared" si="523"/>
        <v>173261.94690265489</v>
      </c>
      <c r="AD2654" s="212">
        <v>0.12</v>
      </c>
      <c r="AE2654" s="211">
        <f t="shared" si="524"/>
        <v>1</v>
      </c>
      <c r="AF2654" s="211">
        <f>IF(AND(COUNTIFS($J$18:J2654,J2654)=1,AE2654=1),1,"")</f>
        <v>1</v>
      </c>
      <c r="AG2654" s="211">
        <f>IF(C2654="","",IF(AND(COUNTIFS($J$18:J2654,J2654)=1,C2654&lt;&gt;""),1,""))</f>
        <v>1</v>
      </c>
      <c r="AH2654" s="211">
        <f>IF(G2654="","",IF(AND(COUNTIFS($J$18:J2654,J2654)=1,G2654&lt;&gt;""),1,""))</f>
        <v>1</v>
      </c>
      <c r="AI2654" s="28">
        <f t="shared" si="525"/>
        <v>25823665.334513277</v>
      </c>
      <c r="AJ2654" s="28">
        <f t="shared" si="526"/>
        <v>3029714.7251415937</v>
      </c>
      <c r="AK2654" s="29">
        <f t="shared" si="527"/>
        <v>0.11732318731270057</v>
      </c>
      <c r="AL2654" s="210"/>
      <c r="AM2654" s="210"/>
      <c r="AN2654" s="210"/>
      <c r="AO2654" s="210"/>
      <c r="AP2654" s="45" t="str">
        <f t="shared" si="528"/>
        <v>TBATBA</v>
      </c>
      <c r="AQ2654" s="45" t="str">
        <f t="shared" si="529"/>
        <v>TBATBARMB</v>
      </c>
    </row>
    <row r="2655" spans="1:43" s="15" customFormat="1">
      <c r="A2655" s="209" t="s">
        <v>2522</v>
      </c>
      <c r="B2655" s="209" t="s">
        <v>2522</v>
      </c>
      <c r="C2655" s="209" t="s">
        <v>2522</v>
      </c>
      <c r="D2655" s="57" t="b">
        <f t="shared" si="518"/>
        <v>0</v>
      </c>
      <c r="E2655" s="209" t="s">
        <v>2522</v>
      </c>
      <c r="F2655" s="209" t="s">
        <v>2522</v>
      </c>
      <c r="G2655" s="209" t="s">
        <v>2522</v>
      </c>
      <c r="H2655" s="213"/>
      <c r="I2655" s="57" t="str">
        <f t="shared" si="521"/>
        <v>TBA</v>
      </c>
      <c r="J2655" s="204" t="s">
        <v>2522</v>
      </c>
      <c r="K2655" s="213" t="s">
        <v>2533</v>
      </c>
      <c r="L2655" s="210" t="s">
        <v>79</v>
      </c>
      <c r="M2655" s="208" t="s">
        <v>47</v>
      </c>
      <c r="N2655" s="208">
        <v>1</v>
      </c>
      <c r="O2655" s="208"/>
      <c r="P2655" s="57" t="str">
        <f t="shared" si="522"/>
        <v>MAIN UNIT</v>
      </c>
      <c r="Q2655" s="208" t="s">
        <v>56</v>
      </c>
      <c r="R2655" s="208" t="s">
        <v>49</v>
      </c>
      <c r="S2655" s="208" t="s">
        <v>38</v>
      </c>
      <c r="T2655" s="208" t="s">
        <v>1329</v>
      </c>
      <c r="U2655" s="208" t="s">
        <v>137</v>
      </c>
      <c r="V2655" s="208" t="s">
        <v>480</v>
      </c>
      <c r="W2655" s="208" t="s">
        <v>51</v>
      </c>
      <c r="X2655" s="34">
        <v>900000</v>
      </c>
      <c r="Y2655" s="215" t="str">
        <f>IF(W2655="RMB","1.13", "1")</f>
        <v>1.13</v>
      </c>
      <c r="Z2655" s="26">
        <f t="shared" si="519"/>
        <v>900000</v>
      </c>
      <c r="AA2655" s="208">
        <v>1.095</v>
      </c>
      <c r="AB2655" s="35">
        <f t="shared" si="530"/>
        <v>872123.89380530978</v>
      </c>
      <c r="AC2655" s="27">
        <f t="shared" si="523"/>
        <v>104654.86725663717</v>
      </c>
      <c r="AD2655" s="212">
        <v>0.12</v>
      </c>
      <c r="AE2655" s="211">
        <f t="shared" si="524"/>
        <v>1</v>
      </c>
      <c r="AF2655" s="211" t="str">
        <f>IF(AND(COUNTIFS($J$18:J2655,J2655)=1,AE2655=1),1,"")</f>
        <v/>
      </c>
      <c r="AG2655" s="211" t="str">
        <f>IF(C2655="","",IF(AND(COUNTIFS($J$18:J2655,J2655)=1,C2655&lt;&gt;""),1,""))</f>
        <v/>
      </c>
      <c r="AH2655" s="211" t="str">
        <f>IF(G2655="","",IF(AND(COUNTIFS($J$18:J2655,J2655)=1,G2655&lt;&gt;""),1,""))</f>
        <v/>
      </c>
      <c r="AI2655" s="28">
        <f t="shared" si="525"/>
        <v>25823665.334513277</v>
      </c>
      <c r="AJ2655" s="28">
        <f t="shared" si="526"/>
        <v>3029714.7251415937</v>
      </c>
      <c r="AK2655" s="29">
        <f t="shared" si="527"/>
        <v>0.11732318731270057</v>
      </c>
      <c r="AL2655" s="210"/>
      <c r="AM2655" s="210"/>
      <c r="AN2655" s="210"/>
      <c r="AO2655" s="210"/>
      <c r="AP2655" s="45" t="str">
        <f t="shared" si="528"/>
        <v>TBATBA</v>
      </c>
      <c r="AQ2655" s="45" t="str">
        <f t="shared" si="529"/>
        <v>TBATBARMB</v>
      </c>
    </row>
    <row r="2656" spans="1:43" s="15" customFormat="1">
      <c r="A2656" s="208" t="s">
        <v>42</v>
      </c>
      <c r="B2656" s="209">
        <v>2023</v>
      </c>
      <c r="C2656" s="209">
        <v>10</v>
      </c>
      <c r="D2656" s="57" t="str">
        <f t="shared" si="518"/>
        <v>Q3</v>
      </c>
      <c r="E2656" s="208" t="s">
        <v>42</v>
      </c>
      <c r="F2656" s="209">
        <v>2023</v>
      </c>
      <c r="G2656" s="209">
        <v>11</v>
      </c>
      <c r="H2656" s="213"/>
      <c r="I2656" s="57" t="str">
        <f t="shared" si="521"/>
        <v>Q3</v>
      </c>
      <c r="J2656" s="204" t="s">
        <v>2534</v>
      </c>
      <c r="K2656" s="213" t="s">
        <v>2535</v>
      </c>
      <c r="L2656" s="210" t="s">
        <v>55</v>
      </c>
      <c r="M2656" s="208" t="s">
        <v>47</v>
      </c>
      <c r="N2656" s="208">
        <v>1</v>
      </c>
      <c r="O2656" s="208"/>
      <c r="P2656" s="57" t="str">
        <f t="shared" si="522"/>
        <v>MAIN UNIT</v>
      </c>
      <c r="Q2656" s="208" t="s">
        <v>56</v>
      </c>
      <c r="R2656" s="208" t="s">
        <v>49</v>
      </c>
      <c r="S2656" s="208" t="s">
        <v>39</v>
      </c>
      <c r="T2656" s="208" t="s">
        <v>1595</v>
      </c>
      <c r="U2656" s="208" t="s">
        <v>163</v>
      </c>
      <c r="V2656" s="208" t="s">
        <v>164</v>
      </c>
      <c r="W2656" s="208" t="s">
        <v>51</v>
      </c>
      <c r="X2656" s="34">
        <v>525000</v>
      </c>
      <c r="Y2656" s="215" t="str">
        <f>IF(W2656="","",IF(W2656="RMB","1.13", "1"))</f>
        <v>1.13</v>
      </c>
      <c r="Z2656" s="26">
        <f t="shared" si="519"/>
        <v>525000</v>
      </c>
      <c r="AA2656" s="208">
        <v>1.07</v>
      </c>
      <c r="AB2656" s="35">
        <f t="shared" si="530"/>
        <v>497123.89380530978</v>
      </c>
      <c r="AC2656" s="27">
        <f t="shared" si="523"/>
        <v>51253.473451327438</v>
      </c>
      <c r="AD2656" s="212">
        <v>0.1031</v>
      </c>
      <c r="AE2656" s="211">
        <f t="shared" si="524"/>
        <v>1</v>
      </c>
      <c r="AF2656" s="211">
        <f>IF(AND(COUNTIFS($J$18:J2656,J2656)=1,AE2656=1),1,"")</f>
        <v>1</v>
      </c>
      <c r="AG2656" s="211">
        <f>IF(C2656="","",IF(AND(COUNTIFS($J$18:J2656,J2656)=1,C2656&lt;&gt;""),1,""))</f>
        <v>1</v>
      </c>
      <c r="AH2656" s="211">
        <f>IF(G2656="","",IF(AND(COUNTIFS($J$18:J2656,J2656)=1,G2656&lt;&gt;""),1,""))</f>
        <v>1</v>
      </c>
      <c r="AI2656" s="28">
        <f t="shared" si="525"/>
        <v>11730565.00042478</v>
      </c>
      <c r="AJ2656" s="28">
        <f t="shared" si="526"/>
        <v>1971465.2465810829</v>
      </c>
      <c r="AK2656" s="29">
        <f t="shared" si="527"/>
        <v>0.16806225842571892</v>
      </c>
      <c r="AL2656" s="210"/>
      <c r="AM2656" s="210"/>
      <c r="AN2656" s="210"/>
      <c r="AO2656" s="210"/>
      <c r="AP2656" s="45" t="str">
        <f t="shared" si="528"/>
        <v>202311</v>
      </c>
      <c r="AQ2656" s="45" t="str">
        <f t="shared" si="529"/>
        <v>202311RMB</v>
      </c>
    </row>
    <row r="2657" spans="1:43" s="15" customFormat="1">
      <c r="A2657" s="208" t="s">
        <v>41</v>
      </c>
      <c r="B2657" s="209">
        <v>2023</v>
      </c>
      <c r="C2657" s="209">
        <v>1</v>
      </c>
      <c r="D2657" s="57" t="str">
        <f t="shared" si="518"/>
        <v>Q4</v>
      </c>
      <c r="E2657" s="208" t="s">
        <v>171</v>
      </c>
      <c r="F2657" s="208" t="s">
        <v>171</v>
      </c>
      <c r="G2657" s="209" t="s">
        <v>171</v>
      </c>
      <c r="H2657" s="213"/>
      <c r="I2657" s="57" t="str">
        <f t="shared" si="521"/>
        <v>Cancel</v>
      </c>
      <c r="J2657" s="204" t="s">
        <v>2518</v>
      </c>
      <c r="K2657" s="213" t="s">
        <v>1943</v>
      </c>
      <c r="L2657" s="210" t="s">
        <v>79</v>
      </c>
      <c r="M2657" s="208" t="s">
        <v>47</v>
      </c>
      <c r="N2657" s="208">
        <v>1</v>
      </c>
      <c r="O2657" s="208"/>
      <c r="P2657" s="57" t="str">
        <f t="shared" si="522"/>
        <v>MAIN UNIT</v>
      </c>
      <c r="Q2657" s="208" t="s">
        <v>48</v>
      </c>
      <c r="R2657" s="208" t="s">
        <v>49</v>
      </c>
      <c r="S2657" s="208" t="s">
        <v>36</v>
      </c>
      <c r="T2657" s="208" t="s">
        <v>65</v>
      </c>
      <c r="U2657" s="208" t="s">
        <v>66</v>
      </c>
      <c r="V2657" s="208" t="s">
        <v>99</v>
      </c>
      <c r="W2657" s="208" t="s">
        <v>51</v>
      </c>
      <c r="X2657" s="34">
        <v>1000000</v>
      </c>
      <c r="Y2657" s="215" t="str">
        <f t="shared" ref="Y2657:Y2682" si="532">IF(W2657="RMB","1.13", "1")</f>
        <v>1.13</v>
      </c>
      <c r="Z2657" s="26">
        <f t="shared" si="519"/>
        <v>1000000</v>
      </c>
      <c r="AA2657" s="208">
        <v>1.1000000000000001</v>
      </c>
      <c r="AB2657" s="35">
        <f t="shared" si="530"/>
        <v>973451.3274336285</v>
      </c>
      <c r="AC2657" s="27">
        <f t="shared" si="523"/>
        <v>116814.15929203542</v>
      </c>
      <c r="AD2657" s="207">
        <v>0.12</v>
      </c>
      <c r="AE2657" s="211">
        <f t="shared" si="524"/>
        <v>0</v>
      </c>
      <c r="AF2657" s="211" t="str">
        <f>IF(AND(COUNTIFS($J$18:J2657,J2657)=1,AE2657=1),1,"")</f>
        <v/>
      </c>
      <c r="AG2657" s="211" t="str">
        <f>IF(C2657="","",IF(AND(COUNTIFS($J$18:J2657,J2657)=1,C2657&lt;&gt;""),1,""))</f>
        <v/>
      </c>
      <c r="AH2657" s="211" t="str">
        <f>IF(G2657="","",IF(AND(COUNTIFS($J$18:J2657,J2657)=1,G2657&lt;&gt;""),1,""))</f>
        <v/>
      </c>
      <c r="AI2657" s="28">
        <f t="shared" si="525"/>
        <v>468573419.10712183</v>
      </c>
      <c r="AJ2657" s="28">
        <f t="shared" si="526"/>
        <v>55829466.862621114</v>
      </c>
      <c r="AK2657" s="29">
        <f t="shared" si="527"/>
        <v>0.11914774629983395</v>
      </c>
      <c r="AL2657" s="210"/>
      <c r="AM2657" s="210"/>
      <c r="AN2657" s="210"/>
      <c r="AO2657" s="210"/>
      <c r="AP2657" s="45" t="str">
        <f t="shared" si="528"/>
        <v>CancelCancel</v>
      </c>
      <c r="AQ2657" s="45" t="str">
        <f t="shared" si="529"/>
        <v>CancelCancelRMB</v>
      </c>
    </row>
    <row r="2658" spans="1:43" s="15" customFormat="1">
      <c r="A2658" s="208" t="s">
        <v>41</v>
      </c>
      <c r="B2658" s="209">
        <v>2023</v>
      </c>
      <c r="C2658" s="209">
        <v>1</v>
      </c>
      <c r="D2658" s="57" t="str">
        <f t="shared" ref="D2658:D2721" si="533">IF(B2658="","",IF(AND(C2658&gt;=10,C2658&lt;=12),"Q3",IF(AND(C2658&gt;=1,C2658&lt;=3),"Q4",IF(AND(C2658&gt;=7,C2658&lt;=9),"Q2",IF(AND(C2658&gt;=4,C2658&lt;=6),"Q1")))))</f>
        <v>Q4</v>
      </c>
      <c r="E2658" s="208" t="s">
        <v>171</v>
      </c>
      <c r="F2658" s="208" t="s">
        <v>171</v>
      </c>
      <c r="G2658" s="209" t="s">
        <v>171</v>
      </c>
      <c r="H2658" s="213"/>
      <c r="I2658" s="57" t="str">
        <f t="shared" si="521"/>
        <v>Cancel</v>
      </c>
      <c r="J2658" s="204" t="s">
        <v>2536</v>
      </c>
      <c r="K2658" s="213" t="s">
        <v>2537</v>
      </c>
      <c r="L2658" s="210" t="s">
        <v>273</v>
      </c>
      <c r="M2658" s="208" t="s">
        <v>47</v>
      </c>
      <c r="N2658" s="208">
        <v>1</v>
      </c>
      <c r="O2658" s="208"/>
      <c r="P2658" s="57" t="str">
        <f t="shared" si="522"/>
        <v>MAIN UNIT</v>
      </c>
      <c r="Q2658" s="208" t="s">
        <v>56</v>
      </c>
      <c r="R2658" s="208" t="s">
        <v>49</v>
      </c>
      <c r="S2658" s="208" t="s">
        <v>36</v>
      </c>
      <c r="T2658" s="208" t="s">
        <v>65</v>
      </c>
      <c r="U2658" s="208" t="s">
        <v>66</v>
      </c>
      <c r="V2658" s="208" t="s">
        <v>1948</v>
      </c>
      <c r="W2658" s="208" t="s">
        <v>51</v>
      </c>
      <c r="X2658" s="34">
        <v>1150000</v>
      </c>
      <c r="Y2658" s="215" t="str">
        <f t="shared" si="532"/>
        <v>1.13</v>
      </c>
      <c r="Z2658" s="26">
        <f t="shared" ref="Z2658:Z2692" si="534">IF(X2658="","",X2658*MAX(O2658,N2658))</f>
        <v>1150000</v>
      </c>
      <c r="AA2658" s="208">
        <v>1.095</v>
      </c>
      <c r="AB2658" s="35">
        <f t="shared" si="530"/>
        <v>1114380.5309734514</v>
      </c>
      <c r="AC2658" s="27">
        <f t="shared" si="523"/>
        <v>133725.66371681416</v>
      </c>
      <c r="AD2658" s="207">
        <v>0.12</v>
      </c>
      <c r="AE2658" s="211">
        <f t="shared" si="524"/>
        <v>1</v>
      </c>
      <c r="AF2658" s="211">
        <f>IF(AND(COUNTIFS($J$18:J2658,J2658)=1,AE2658=1),1,"")</f>
        <v>1</v>
      </c>
      <c r="AG2658" s="211">
        <f>IF(C2658="","",IF(AND(COUNTIFS($J$18:J2658,J2658)=1,C2658&lt;&gt;""),1,""))</f>
        <v>1</v>
      </c>
      <c r="AH2658" s="211">
        <f>IF(G2658="","",IF(AND(COUNTIFS($J$18:J2658,J2658)=1,G2658&lt;&gt;""),1,""))</f>
        <v>1</v>
      </c>
      <c r="AI2658" s="28">
        <f t="shared" si="525"/>
        <v>468573419.10712183</v>
      </c>
      <c r="AJ2658" s="28">
        <f t="shared" si="526"/>
        <v>55829466.862621114</v>
      </c>
      <c r="AK2658" s="29">
        <f t="shared" si="527"/>
        <v>0.11914774629983395</v>
      </c>
      <c r="AL2658" s="210"/>
      <c r="AM2658" s="210"/>
      <c r="AN2658" s="210"/>
      <c r="AO2658" s="210"/>
      <c r="AP2658" s="45" t="str">
        <f t="shared" si="528"/>
        <v>CancelCancel</v>
      </c>
      <c r="AQ2658" s="45" t="str">
        <f t="shared" si="529"/>
        <v>CancelCancelRMB</v>
      </c>
    </row>
    <row r="2659" spans="1:43" s="15" customFormat="1">
      <c r="A2659" s="208" t="s">
        <v>41</v>
      </c>
      <c r="B2659" s="209">
        <v>2023</v>
      </c>
      <c r="C2659" s="209">
        <v>1</v>
      </c>
      <c r="D2659" s="57" t="str">
        <f t="shared" si="533"/>
        <v>Q4</v>
      </c>
      <c r="E2659" s="208" t="s">
        <v>171</v>
      </c>
      <c r="F2659" s="208" t="s">
        <v>171</v>
      </c>
      <c r="G2659" s="209" t="s">
        <v>171</v>
      </c>
      <c r="H2659" s="213"/>
      <c r="I2659" s="57" t="str">
        <f t="shared" si="521"/>
        <v>Cancel</v>
      </c>
      <c r="J2659" s="204" t="s">
        <v>2536</v>
      </c>
      <c r="K2659" s="213" t="s">
        <v>2537</v>
      </c>
      <c r="L2659" s="210" t="s">
        <v>273</v>
      </c>
      <c r="M2659" s="208" t="s">
        <v>47</v>
      </c>
      <c r="N2659" s="208">
        <v>1</v>
      </c>
      <c r="O2659" s="208"/>
      <c r="P2659" s="57" t="str">
        <f t="shared" si="522"/>
        <v>MAIN UNIT</v>
      </c>
      <c r="Q2659" s="208" t="s">
        <v>56</v>
      </c>
      <c r="R2659" s="208" t="s">
        <v>49</v>
      </c>
      <c r="S2659" s="208" t="s">
        <v>36</v>
      </c>
      <c r="T2659" s="208" t="s">
        <v>65</v>
      </c>
      <c r="U2659" s="208" t="s">
        <v>66</v>
      </c>
      <c r="V2659" s="208" t="s">
        <v>1948</v>
      </c>
      <c r="W2659" s="208" t="s">
        <v>51</v>
      </c>
      <c r="X2659" s="34">
        <v>1150000</v>
      </c>
      <c r="Y2659" s="215" t="str">
        <f t="shared" si="532"/>
        <v>1.13</v>
      </c>
      <c r="Z2659" s="26">
        <f t="shared" si="534"/>
        <v>1150000</v>
      </c>
      <c r="AA2659" s="208">
        <v>1.095</v>
      </c>
      <c r="AB2659" s="35">
        <f t="shared" si="530"/>
        <v>1114380.5309734514</v>
      </c>
      <c r="AC2659" s="27">
        <f t="shared" si="523"/>
        <v>133725.66371681416</v>
      </c>
      <c r="AD2659" s="207">
        <v>0.12</v>
      </c>
      <c r="AE2659" s="211">
        <f t="shared" si="524"/>
        <v>1</v>
      </c>
      <c r="AF2659" s="211" t="str">
        <f>IF(AND(COUNTIFS($J$18:J2659,J2659)=1,AE2659=1),1,"")</f>
        <v/>
      </c>
      <c r="AG2659" s="211" t="str">
        <f>IF(C2659="","",IF(AND(COUNTIFS($J$18:J2659,J2659)=1,C2659&lt;&gt;""),1,""))</f>
        <v/>
      </c>
      <c r="AH2659" s="211" t="str">
        <f>IF(G2659="","",IF(AND(COUNTIFS($J$18:J2659,J2659)=1,G2659&lt;&gt;""),1,""))</f>
        <v/>
      </c>
      <c r="AI2659" s="28">
        <f t="shared" si="525"/>
        <v>468573419.10712183</v>
      </c>
      <c r="AJ2659" s="28">
        <f t="shared" si="526"/>
        <v>55829466.862621114</v>
      </c>
      <c r="AK2659" s="29">
        <f t="shared" si="527"/>
        <v>0.11914774629983395</v>
      </c>
      <c r="AL2659" s="210"/>
      <c r="AM2659" s="210"/>
      <c r="AN2659" s="210"/>
      <c r="AO2659" s="210"/>
      <c r="AP2659" s="45" t="str">
        <f t="shared" si="528"/>
        <v>CancelCancel</v>
      </c>
      <c r="AQ2659" s="45" t="str">
        <f t="shared" si="529"/>
        <v>CancelCancelRMB</v>
      </c>
    </row>
    <row r="2660" spans="1:43" s="15" customFormat="1">
      <c r="A2660" s="208" t="s">
        <v>41</v>
      </c>
      <c r="B2660" s="209">
        <v>2023</v>
      </c>
      <c r="C2660" s="209">
        <v>1</v>
      </c>
      <c r="D2660" s="57" t="str">
        <f t="shared" si="533"/>
        <v>Q4</v>
      </c>
      <c r="E2660" s="208" t="s">
        <v>171</v>
      </c>
      <c r="F2660" s="208" t="s">
        <v>171</v>
      </c>
      <c r="G2660" s="209" t="s">
        <v>171</v>
      </c>
      <c r="H2660" s="213"/>
      <c r="I2660" s="57" t="str">
        <f t="shared" si="521"/>
        <v>Cancel</v>
      </c>
      <c r="J2660" s="204" t="s">
        <v>2536</v>
      </c>
      <c r="K2660" s="213" t="s">
        <v>2537</v>
      </c>
      <c r="L2660" s="210" t="s">
        <v>273</v>
      </c>
      <c r="M2660" s="208" t="s">
        <v>47</v>
      </c>
      <c r="N2660" s="208">
        <v>1</v>
      </c>
      <c r="O2660" s="208"/>
      <c r="P2660" s="57" t="str">
        <f t="shared" si="522"/>
        <v>MAIN UNIT</v>
      </c>
      <c r="Q2660" s="208" t="s">
        <v>56</v>
      </c>
      <c r="R2660" s="208" t="s">
        <v>49</v>
      </c>
      <c r="S2660" s="208" t="s">
        <v>36</v>
      </c>
      <c r="T2660" s="208" t="s">
        <v>65</v>
      </c>
      <c r="U2660" s="208" t="s">
        <v>66</v>
      </c>
      <c r="V2660" s="208" t="s">
        <v>1948</v>
      </c>
      <c r="W2660" s="208" t="s">
        <v>51</v>
      </c>
      <c r="X2660" s="34">
        <v>1150000</v>
      </c>
      <c r="Y2660" s="215" t="str">
        <f t="shared" si="532"/>
        <v>1.13</v>
      </c>
      <c r="Z2660" s="26">
        <f t="shared" si="534"/>
        <v>1150000</v>
      </c>
      <c r="AA2660" s="208">
        <v>1.095</v>
      </c>
      <c r="AB2660" s="35">
        <f t="shared" si="530"/>
        <v>1114380.5309734514</v>
      </c>
      <c r="AC2660" s="27">
        <f t="shared" si="523"/>
        <v>133725.66371681416</v>
      </c>
      <c r="AD2660" s="207">
        <v>0.12</v>
      </c>
      <c r="AE2660" s="211">
        <f t="shared" si="524"/>
        <v>1</v>
      </c>
      <c r="AF2660" s="211" t="str">
        <f>IF(AND(COUNTIFS($J$18:J2660,J2660)=1,AE2660=1),1,"")</f>
        <v/>
      </c>
      <c r="AG2660" s="211" t="str">
        <f>IF(C2660="","",IF(AND(COUNTIFS($J$18:J2660,J2660)=1,C2660&lt;&gt;""),1,""))</f>
        <v/>
      </c>
      <c r="AH2660" s="211" t="str">
        <f>IF(G2660="","",IF(AND(COUNTIFS($J$18:J2660,J2660)=1,G2660&lt;&gt;""),1,""))</f>
        <v/>
      </c>
      <c r="AI2660" s="28">
        <f t="shared" si="525"/>
        <v>468573419.10712183</v>
      </c>
      <c r="AJ2660" s="28">
        <f t="shared" si="526"/>
        <v>55829466.862621114</v>
      </c>
      <c r="AK2660" s="29">
        <f t="shared" si="527"/>
        <v>0.11914774629983395</v>
      </c>
      <c r="AL2660" s="210"/>
      <c r="AM2660" s="210"/>
      <c r="AN2660" s="210"/>
      <c r="AO2660" s="210"/>
      <c r="AP2660" s="45" t="str">
        <f t="shared" si="528"/>
        <v>CancelCancel</v>
      </c>
      <c r="AQ2660" s="45" t="str">
        <f t="shared" si="529"/>
        <v>CancelCancelRMB</v>
      </c>
    </row>
    <row r="2661" spans="1:43" s="15" customFormat="1">
      <c r="A2661" s="208" t="s">
        <v>41</v>
      </c>
      <c r="B2661" s="209">
        <v>2023</v>
      </c>
      <c r="C2661" s="209">
        <v>1</v>
      </c>
      <c r="D2661" s="57" t="str">
        <f t="shared" si="533"/>
        <v>Q4</v>
      </c>
      <c r="E2661" s="208" t="s">
        <v>171</v>
      </c>
      <c r="F2661" s="208" t="s">
        <v>171</v>
      </c>
      <c r="G2661" s="209" t="s">
        <v>171</v>
      </c>
      <c r="H2661" s="213"/>
      <c r="I2661" s="57" t="str">
        <f t="shared" si="521"/>
        <v>Cancel</v>
      </c>
      <c r="J2661" s="204" t="s">
        <v>2536</v>
      </c>
      <c r="K2661" s="213" t="s">
        <v>2537</v>
      </c>
      <c r="L2661" s="210" t="s">
        <v>273</v>
      </c>
      <c r="M2661" s="208" t="s">
        <v>47</v>
      </c>
      <c r="N2661" s="208">
        <v>1</v>
      </c>
      <c r="O2661" s="208"/>
      <c r="P2661" s="57" t="str">
        <f t="shared" si="522"/>
        <v>MAIN UNIT</v>
      </c>
      <c r="Q2661" s="208" t="s">
        <v>56</v>
      </c>
      <c r="R2661" s="208" t="s">
        <v>49</v>
      </c>
      <c r="S2661" s="208" t="s">
        <v>36</v>
      </c>
      <c r="T2661" s="208" t="s">
        <v>65</v>
      </c>
      <c r="U2661" s="208" t="s">
        <v>66</v>
      </c>
      <c r="V2661" s="208" t="s">
        <v>1948</v>
      </c>
      <c r="W2661" s="208" t="s">
        <v>51</v>
      </c>
      <c r="X2661" s="34">
        <v>1150000</v>
      </c>
      <c r="Y2661" s="215" t="str">
        <f t="shared" si="532"/>
        <v>1.13</v>
      </c>
      <c r="Z2661" s="26">
        <f t="shared" si="534"/>
        <v>1150000</v>
      </c>
      <c r="AA2661" s="208">
        <v>1.095</v>
      </c>
      <c r="AB2661" s="35">
        <f t="shared" si="530"/>
        <v>1114380.5309734514</v>
      </c>
      <c r="AC2661" s="27">
        <f t="shared" si="523"/>
        <v>133725.66371681416</v>
      </c>
      <c r="AD2661" s="207">
        <v>0.12</v>
      </c>
      <c r="AE2661" s="211">
        <f t="shared" si="524"/>
        <v>1</v>
      </c>
      <c r="AF2661" s="211" t="str">
        <f>IF(AND(COUNTIFS($J$18:J2661,J2661)=1,AE2661=1),1,"")</f>
        <v/>
      </c>
      <c r="AG2661" s="211" t="str">
        <f>IF(C2661="","",IF(AND(COUNTIFS($J$18:J2661,J2661)=1,C2661&lt;&gt;""),1,""))</f>
        <v/>
      </c>
      <c r="AH2661" s="211" t="str">
        <f>IF(G2661="","",IF(AND(COUNTIFS($J$18:J2661,J2661)=1,G2661&lt;&gt;""),1,""))</f>
        <v/>
      </c>
      <c r="AI2661" s="28">
        <f t="shared" si="525"/>
        <v>468573419.10712183</v>
      </c>
      <c r="AJ2661" s="28">
        <f t="shared" si="526"/>
        <v>55829466.862621114</v>
      </c>
      <c r="AK2661" s="29">
        <f t="shared" si="527"/>
        <v>0.11914774629983395</v>
      </c>
      <c r="AL2661" s="210"/>
      <c r="AM2661" s="210"/>
      <c r="AN2661" s="210"/>
      <c r="AO2661" s="210"/>
      <c r="AP2661" s="45" t="str">
        <f t="shared" si="528"/>
        <v>CancelCancel</v>
      </c>
      <c r="AQ2661" s="45" t="str">
        <f t="shared" si="529"/>
        <v>CancelCancelRMB</v>
      </c>
    </row>
    <row r="2662" spans="1:43" s="15" customFormat="1">
      <c r="A2662" s="208" t="s">
        <v>41</v>
      </c>
      <c r="B2662" s="209">
        <v>2023</v>
      </c>
      <c r="C2662" s="209">
        <v>1</v>
      </c>
      <c r="D2662" s="57" t="str">
        <f t="shared" si="533"/>
        <v>Q4</v>
      </c>
      <c r="E2662" s="208" t="s">
        <v>171</v>
      </c>
      <c r="F2662" s="208" t="s">
        <v>171</v>
      </c>
      <c r="G2662" s="209" t="s">
        <v>171</v>
      </c>
      <c r="H2662" s="213"/>
      <c r="I2662" s="57" t="str">
        <f t="shared" si="521"/>
        <v>Cancel</v>
      </c>
      <c r="J2662" s="204" t="s">
        <v>2536</v>
      </c>
      <c r="K2662" s="213" t="s">
        <v>2537</v>
      </c>
      <c r="L2662" s="210" t="s">
        <v>273</v>
      </c>
      <c r="M2662" s="208" t="s">
        <v>47</v>
      </c>
      <c r="N2662" s="208">
        <v>1</v>
      </c>
      <c r="O2662" s="208"/>
      <c r="P2662" s="57" t="str">
        <f t="shared" si="522"/>
        <v>MAIN UNIT</v>
      </c>
      <c r="Q2662" s="208" t="s">
        <v>56</v>
      </c>
      <c r="R2662" s="208" t="s">
        <v>49</v>
      </c>
      <c r="S2662" s="208" t="s">
        <v>36</v>
      </c>
      <c r="T2662" s="208" t="s">
        <v>65</v>
      </c>
      <c r="U2662" s="208" t="s">
        <v>66</v>
      </c>
      <c r="V2662" s="208" t="s">
        <v>1948</v>
      </c>
      <c r="W2662" s="208" t="s">
        <v>51</v>
      </c>
      <c r="X2662" s="34">
        <v>1150000</v>
      </c>
      <c r="Y2662" s="215" t="str">
        <f t="shared" si="532"/>
        <v>1.13</v>
      </c>
      <c r="Z2662" s="26">
        <f t="shared" si="534"/>
        <v>1150000</v>
      </c>
      <c r="AA2662" s="208">
        <v>1.095</v>
      </c>
      <c r="AB2662" s="35">
        <f t="shared" si="530"/>
        <v>1114380.5309734514</v>
      </c>
      <c r="AC2662" s="27">
        <f t="shared" si="523"/>
        <v>133725.66371681416</v>
      </c>
      <c r="AD2662" s="207">
        <v>0.12</v>
      </c>
      <c r="AE2662" s="211">
        <f t="shared" si="524"/>
        <v>1</v>
      </c>
      <c r="AF2662" s="211" t="str">
        <f>IF(AND(COUNTIFS($J$18:J2662,J2662)=1,AE2662=1),1,"")</f>
        <v/>
      </c>
      <c r="AG2662" s="211" t="str">
        <f>IF(C2662="","",IF(AND(COUNTIFS($J$18:J2662,J2662)=1,C2662&lt;&gt;""),1,""))</f>
        <v/>
      </c>
      <c r="AH2662" s="211" t="str">
        <f>IF(G2662="","",IF(AND(COUNTIFS($J$18:J2662,J2662)=1,G2662&lt;&gt;""),1,""))</f>
        <v/>
      </c>
      <c r="AI2662" s="28">
        <f t="shared" si="525"/>
        <v>468573419.10712183</v>
      </c>
      <c r="AJ2662" s="28">
        <f t="shared" si="526"/>
        <v>55829466.862621114</v>
      </c>
      <c r="AK2662" s="29">
        <f t="shared" si="527"/>
        <v>0.11914774629983395</v>
      </c>
      <c r="AL2662" s="210"/>
      <c r="AM2662" s="210"/>
      <c r="AN2662" s="210"/>
      <c r="AO2662" s="210"/>
      <c r="AP2662" s="45" t="str">
        <f t="shared" si="528"/>
        <v>CancelCancel</v>
      </c>
      <c r="AQ2662" s="45" t="str">
        <f t="shared" si="529"/>
        <v>CancelCancelRMB</v>
      </c>
    </row>
    <row r="2663" spans="1:43" s="15" customFormat="1">
      <c r="A2663" s="208" t="s">
        <v>41</v>
      </c>
      <c r="B2663" s="209">
        <v>2023</v>
      </c>
      <c r="C2663" s="209">
        <v>1</v>
      </c>
      <c r="D2663" s="57" t="str">
        <f t="shared" si="533"/>
        <v>Q4</v>
      </c>
      <c r="E2663" s="208" t="s">
        <v>171</v>
      </c>
      <c r="F2663" s="208" t="s">
        <v>171</v>
      </c>
      <c r="G2663" s="209" t="s">
        <v>171</v>
      </c>
      <c r="H2663" s="213"/>
      <c r="I2663" s="57" t="str">
        <f t="shared" si="521"/>
        <v>Cancel</v>
      </c>
      <c r="J2663" s="204" t="s">
        <v>2536</v>
      </c>
      <c r="K2663" s="213" t="s">
        <v>2537</v>
      </c>
      <c r="L2663" s="210" t="s">
        <v>1236</v>
      </c>
      <c r="M2663" s="208" t="s">
        <v>47</v>
      </c>
      <c r="N2663" s="208">
        <v>1</v>
      </c>
      <c r="O2663" s="208"/>
      <c r="P2663" s="57" t="str">
        <f t="shared" si="522"/>
        <v>MAIN UNIT</v>
      </c>
      <c r="Q2663" s="208" t="s">
        <v>56</v>
      </c>
      <c r="R2663" s="208" t="s">
        <v>49</v>
      </c>
      <c r="S2663" s="208" t="s">
        <v>36</v>
      </c>
      <c r="T2663" s="208" t="s">
        <v>65</v>
      </c>
      <c r="U2663" s="208" t="s">
        <v>66</v>
      </c>
      <c r="V2663" s="208" t="s">
        <v>1948</v>
      </c>
      <c r="W2663" s="208" t="s">
        <v>51</v>
      </c>
      <c r="X2663" s="34">
        <v>1050000</v>
      </c>
      <c r="Y2663" s="215" t="str">
        <f t="shared" si="532"/>
        <v>1.13</v>
      </c>
      <c r="Z2663" s="26">
        <f t="shared" si="534"/>
        <v>1050000</v>
      </c>
      <c r="AA2663" s="208">
        <v>1.095</v>
      </c>
      <c r="AB2663" s="35">
        <f t="shared" si="530"/>
        <v>1017477.8761061948</v>
      </c>
      <c r="AC2663" s="27">
        <f t="shared" si="523"/>
        <v>122097.34513274337</v>
      </c>
      <c r="AD2663" s="207">
        <v>0.12</v>
      </c>
      <c r="AE2663" s="211">
        <f t="shared" si="524"/>
        <v>1</v>
      </c>
      <c r="AF2663" s="211" t="str">
        <f>IF(AND(COUNTIFS($J$18:J2663,J2663)=1,AE2663=1),1,"")</f>
        <v/>
      </c>
      <c r="AG2663" s="211" t="str">
        <f>IF(C2663="","",IF(AND(COUNTIFS($J$18:J2663,J2663)=1,C2663&lt;&gt;""),1,""))</f>
        <v/>
      </c>
      <c r="AH2663" s="211" t="str">
        <f>IF(G2663="","",IF(AND(COUNTIFS($J$18:J2663,J2663)=1,G2663&lt;&gt;""),1,""))</f>
        <v/>
      </c>
      <c r="AI2663" s="28">
        <f t="shared" si="525"/>
        <v>468573419.10712183</v>
      </c>
      <c r="AJ2663" s="28">
        <f t="shared" si="526"/>
        <v>55829466.862621114</v>
      </c>
      <c r="AK2663" s="29">
        <f t="shared" si="527"/>
        <v>0.11914774629983395</v>
      </c>
      <c r="AL2663" s="210"/>
      <c r="AM2663" s="210"/>
      <c r="AN2663" s="210"/>
      <c r="AO2663" s="210"/>
      <c r="AP2663" s="45" t="str">
        <f t="shared" si="528"/>
        <v>CancelCancel</v>
      </c>
      <c r="AQ2663" s="45" t="str">
        <f t="shared" si="529"/>
        <v>CancelCancelRMB</v>
      </c>
    </row>
    <row r="2664" spans="1:43" s="15" customFormat="1">
      <c r="A2664" s="208" t="s">
        <v>41</v>
      </c>
      <c r="B2664" s="209">
        <v>2023</v>
      </c>
      <c r="C2664" s="209">
        <v>1</v>
      </c>
      <c r="D2664" s="57" t="str">
        <f t="shared" si="533"/>
        <v>Q4</v>
      </c>
      <c r="E2664" s="208" t="s">
        <v>171</v>
      </c>
      <c r="F2664" s="208" t="s">
        <v>171</v>
      </c>
      <c r="G2664" s="209" t="s">
        <v>171</v>
      </c>
      <c r="H2664" s="213"/>
      <c r="I2664" s="57" t="str">
        <f t="shared" si="521"/>
        <v>Cancel</v>
      </c>
      <c r="J2664" s="204" t="s">
        <v>2536</v>
      </c>
      <c r="K2664" s="213" t="s">
        <v>2537</v>
      </c>
      <c r="L2664" s="210" t="s">
        <v>1236</v>
      </c>
      <c r="M2664" s="208" t="s">
        <v>47</v>
      </c>
      <c r="N2664" s="208">
        <v>1</v>
      </c>
      <c r="O2664" s="208"/>
      <c r="P2664" s="57" t="str">
        <f t="shared" si="522"/>
        <v>MAIN UNIT</v>
      </c>
      <c r="Q2664" s="208" t="s">
        <v>56</v>
      </c>
      <c r="R2664" s="208" t="s">
        <v>49</v>
      </c>
      <c r="S2664" s="208" t="s">
        <v>36</v>
      </c>
      <c r="T2664" s="208" t="s">
        <v>65</v>
      </c>
      <c r="U2664" s="208" t="s">
        <v>66</v>
      </c>
      <c r="V2664" s="208" t="s">
        <v>1948</v>
      </c>
      <c r="W2664" s="208" t="s">
        <v>51</v>
      </c>
      <c r="X2664" s="34">
        <v>1050000</v>
      </c>
      <c r="Y2664" s="215" t="str">
        <f t="shared" si="532"/>
        <v>1.13</v>
      </c>
      <c r="Z2664" s="26">
        <f t="shared" si="534"/>
        <v>1050000</v>
      </c>
      <c r="AA2664" s="208">
        <v>1.095</v>
      </c>
      <c r="AB2664" s="35">
        <f t="shared" si="530"/>
        <v>1017477.8761061948</v>
      </c>
      <c r="AC2664" s="27">
        <f t="shared" si="523"/>
        <v>122097.34513274337</v>
      </c>
      <c r="AD2664" s="207">
        <v>0.12</v>
      </c>
      <c r="AE2664" s="211">
        <f t="shared" si="524"/>
        <v>1</v>
      </c>
      <c r="AF2664" s="211" t="str">
        <f>IF(AND(COUNTIFS($J$18:J2664,J2664)=1,AE2664=1),1,"")</f>
        <v/>
      </c>
      <c r="AG2664" s="211" t="str">
        <f>IF(C2664="","",IF(AND(COUNTIFS($J$18:J2664,J2664)=1,C2664&lt;&gt;""),1,""))</f>
        <v/>
      </c>
      <c r="AH2664" s="211" t="str">
        <f>IF(G2664="","",IF(AND(COUNTIFS($J$18:J2664,J2664)=1,G2664&lt;&gt;""),1,""))</f>
        <v/>
      </c>
      <c r="AI2664" s="28">
        <f t="shared" si="525"/>
        <v>468573419.10712183</v>
      </c>
      <c r="AJ2664" s="28">
        <f t="shared" si="526"/>
        <v>55829466.862621114</v>
      </c>
      <c r="AK2664" s="29">
        <f t="shared" si="527"/>
        <v>0.11914774629983395</v>
      </c>
      <c r="AL2664" s="210"/>
      <c r="AM2664" s="210"/>
      <c r="AN2664" s="210"/>
      <c r="AO2664" s="210"/>
      <c r="AP2664" s="45" t="str">
        <f t="shared" si="528"/>
        <v>CancelCancel</v>
      </c>
      <c r="AQ2664" s="45" t="str">
        <f t="shared" si="529"/>
        <v>CancelCancelRMB</v>
      </c>
    </row>
    <row r="2665" spans="1:43" s="15" customFormat="1">
      <c r="A2665" s="208" t="s">
        <v>41</v>
      </c>
      <c r="B2665" s="209">
        <v>2023</v>
      </c>
      <c r="C2665" s="209">
        <v>1</v>
      </c>
      <c r="D2665" s="57" t="str">
        <f t="shared" si="533"/>
        <v>Q4</v>
      </c>
      <c r="E2665" s="208" t="s">
        <v>171</v>
      </c>
      <c r="F2665" s="208" t="s">
        <v>171</v>
      </c>
      <c r="G2665" s="209" t="s">
        <v>171</v>
      </c>
      <c r="H2665" s="213"/>
      <c r="I2665" s="57" t="str">
        <f t="shared" si="521"/>
        <v>Cancel</v>
      </c>
      <c r="J2665" s="204" t="s">
        <v>2536</v>
      </c>
      <c r="K2665" s="213" t="s">
        <v>2537</v>
      </c>
      <c r="L2665" s="210" t="s">
        <v>1236</v>
      </c>
      <c r="M2665" s="208" t="s">
        <v>47</v>
      </c>
      <c r="N2665" s="208">
        <v>1</v>
      </c>
      <c r="O2665" s="208"/>
      <c r="P2665" s="57" t="str">
        <f t="shared" si="522"/>
        <v>MAIN UNIT</v>
      </c>
      <c r="Q2665" s="208" t="s">
        <v>56</v>
      </c>
      <c r="R2665" s="208" t="s">
        <v>49</v>
      </c>
      <c r="S2665" s="208" t="s">
        <v>36</v>
      </c>
      <c r="T2665" s="208" t="s">
        <v>65</v>
      </c>
      <c r="U2665" s="208" t="s">
        <v>66</v>
      </c>
      <c r="V2665" s="208" t="s">
        <v>1948</v>
      </c>
      <c r="W2665" s="208" t="s">
        <v>51</v>
      </c>
      <c r="X2665" s="34">
        <v>1050000</v>
      </c>
      <c r="Y2665" s="215" t="str">
        <f t="shared" si="532"/>
        <v>1.13</v>
      </c>
      <c r="Z2665" s="26">
        <f t="shared" si="534"/>
        <v>1050000</v>
      </c>
      <c r="AA2665" s="208">
        <v>1.095</v>
      </c>
      <c r="AB2665" s="35">
        <f t="shared" si="530"/>
        <v>1017477.8761061948</v>
      </c>
      <c r="AC2665" s="27">
        <f t="shared" si="523"/>
        <v>122097.34513274337</v>
      </c>
      <c r="AD2665" s="207">
        <v>0.12</v>
      </c>
      <c r="AE2665" s="211">
        <f t="shared" si="524"/>
        <v>1</v>
      </c>
      <c r="AF2665" s="211" t="str">
        <f>IF(AND(COUNTIFS($J$18:J2665,J2665)=1,AE2665=1),1,"")</f>
        <v/>
      </c>
      <c r="AG2665" s="211" t="str">
        <f>IF(C2665="","",IF(AND(COUNTIFS($J$18:J2665,J2665)=1,C2665&lt;&gt;""),1,""))</f>
        <v/>
      </c>
      <c r="AH2665" s="211" t="str">
        <f>IF(G2665="","",IF(AND(COUNTIFS($J$18:J2665,J2665)=1,G2665&lt;&gt;""),1,""))</f>
        <v/>
      </c>
      <c r="AI2665" s="28">
        <f t="shared" si="525"/>
        <v>468573419.10712183</v>
      </c>
      <c r="AJ2665" s="28">
        <f t="shared" si="526"/>
        <v>55829466.862621114</v>
      </c>
      <c r="AK2665" s="29">
        <f t="shared" si="527"/>
        <v>0.11914774629983395</v>
      </c>
      <c r="AL2665" s="210"/>
      <c r="AM2665" s="210"/>
      <c r="AN2665" s="210"/>
      <c r="AO2665" s="210"/>
      <c r="AP2665" s="45" t="str">
        <f t="shared" si="528"/>
        <v>CancelCancel</v>
      </c>
      <c r="AQ2665" s="45" t="str">
        <f t="shared" si="529"/>
        <v>CancelCancelRMB</v>
      </c>
    </row>
    <row r="2666" spans="1:43" s="15" customFormat="1">
      <c r="A2666" s="208" t="s">
        <v>41</v>
      </c>
      <c r="B2666" s="209">
        <v>2023</v>
      </c>
      <c r="C2666" s="209">
        <v>1</v>
      </c>
      <c r="D2666" s="57" t="str">
        <f t="shared" si="533"/>
        <v>Q4</v>
      </c>
      <c r="E2666" s="208" t="s">
        <v>171</v>
      </c>
      <c r="F2666" s="208" t="s">
        <v>171</v>
      </c>
      <c r="G2666" s="209" t="s">
        <v>171</v>
      </c>
      <c r="H2666" s="213"/>
      <c r="I2666" s="57" t="str">
        <f t="shared" si="521"/>
        <v>Cancel</v>
      </c>
      <c r="J2666" s="204" t="s">
        <v>2536</v>
      </c>
      <c r="K2666" s="213" t="s">
        <v>2537</v>
      </c>
      <c r="L2666" s="210" t="s">
        <v>79</v>
      </c>
      <c r="M2666" s="208" t="s">
        <v>47</v>
      </c>
      <c r="N2666" s="208">
        <v>1</v>
      </c>
      <c r="O2666" s="208"/>
      <c r="P2666" s="57" t="str">
        <f t="shared" si="522"/>
        <v>MAIN UNIT</v>
      </c>
      <c r="Q2666" s="208" t="s">
        <v>56</v>
      </c>
      <c r="R2666" s="208" t="s">
        <v>49</v>
      </c>
      <c r="S2666" s="208" t="s">
        <v>36</v>
      </c>
      <c r="T2666" s="208" t="s">
        <v>65</v>
      </c>
      <c r="U2666" s="208" t="s">
        <v>66</v>
      </c>
      <c r="V2666" s="208" t="s">
        <v>1948</v>
      </c>
      <c r="W2666" s="208" t="s">
        <v>51</v>
      </c>
      <c r="X2666" s="34">
        <v>900000</v>
      </c>
      <c r="Y2666" s="215" t="str">
        <f t="shared" si="532"/>
        <v>1.13</v>
      </c>
      <c r="Z2666" s="26">
        <f t="shared" si="534"/>
        <v>900000</v>
      </c>
      <c r="AA2666" s="208">
        <v>1.095</v>
      </c>
      <c r="AB2666" s="35">
        <f t="shared" si="530"/>
        <v>872123.89380530978</v>
      </c>
      <c r="AC2666" s="27">
        <f t="shared" si="523"/>
        <v>104654.86725663717</v>
      </c>
      <c r="AD2666" s="207">
        <v>0.12</v>
      </c>
      <c r="AE2666" s="211">
        <f t="shared" si="524"/>
        <v>1</v>
      </c>
      <c r="AF2666" s="211" t="str">
        <f>IF(AND(COUNTIFS($J$18:J2666,J2666)=1,AE2666=1),1,"")</f>
        <v/>
      </c>
      <c r="AG2666" s="211" t="str">
        <f>IF(C2666="","",IF(AND(COUNTIFS($J$18:J2666,J2666)=1,C2666&lt;&gt;""),1,""))</f>
        <v/>
      </c>
      <c r="AH2666" s="211" t="str">
        <f>IF(G2666="","",IF(AND(COUNTIFS($J$18:J2666,J2666)=1,G2666&lt;&gt;""),1,""))</f>
        <v/>
      </c>
      <c r="AI2666" s="28">
        <f t="shared" si="525"/>
        <v>468573419.10712183</v>
      </c>
      <c r="AJ2666" s="28">
        <f t="shared" si="526"/>
        <v>55829466.862621114</v>
      </c>
      <c r="AK2666" s="29">
        <f t="shared" si="527"/>
        <v>0.11914774629983395</v>
      </c>
      <c r="AL2666" s="210"/>
      <c r="AM2666" s="210"/>
      <c r="AN2666" s="210"/>
      <c r="AO2666" s="210"/>
      <c r="AP2666" s="45" t="str">
        <f t="shared" si="528"/>
        <v>CancelCancel</v>
      </c>
      <c r="AQ2666" s="45" t="str">
        <f t="shared" si="529"/>
        <v>CancelCancelRMB</v>
      </c>
    </row>
    <row r="2667" spans="1:43" s="15" customFormat="1">
      <c r="A2667" s="208" t="s">
        <v>41</v>
      </c>
      <c r="B2667" s="209">
        <v>2023</v>
      </c>
      <c r="C2667" s="209">
        <v>1</v>
      </c>
      <c r="D2667" s="57" t="str">
        <f t="shared" si="533"/>
        <v>Q4</v>
      </c>
      <c r="E2667" s="208" t="s">
        <v>171</v>
      </c>
      <c r="F2667" s="208" t="s">
        <v>171</v>
      </c>
      <c r="G2667" s="209" t="s">
        <v>171</v>
      </c>
      <c r="H2667" s="213"/>
      <c r="I2667" s="57" t="str">
        <f t="shared" si="521"/>
        <v>Cancel</v>
      </c>
      <c r="J2667" s="204" t="s">
        <v>2536</v>
      </c>
      <c r="K2667" s="213" t="s">
        <v>2537</v>
      </c>
      <c r="L2667" s="210" t="s">
        <v>79</v>
      </c>
      <c r="M2667" s="208" t="s">
        <v>47</v>
      </c>
      <c r="N2667" s="208">
        <v>1</v>
      </c>
      <c r="O2667" s="208"/>
      <c r="P2667" s="57" t="str">
        <f t="shared" si="522"/>
        <v>MAIN UNIT</v>
      </c>
      <c r="Q2667" s="208" t="s">
        <v>56</v>
      </c>
      <c r="R2667" s="208" t="s">
        <v>49</v>
      </c>
      <c r="S2667" s="208" t="s">
        <v>36</v>
      </c>
      <c r="T2667" s="208" t="s">
        <v>65</v>
      </c>
      <c r="U2667" s="208" t="s">
        <v>66</v>
      </c>
      <c r="V2667" s="208" t="s">
        <v>1948</v>
      </c>
      <c r="W2667" s="208" t="s">
        <v>51</v>
      </c>
      <c r="X2667" s="34">
        <v>900000</v>
      </c>
      <c r="Y2667" s="215" t="str">
        <f t="shared" si="532"/>
        <v>1.13</v>
      </c>
      <c r="Z2667" s="26">
        <f t="shared" si="534"/>
        <v>900000</v>
      </c>
      <c r="AA2667" s="208">
        <v>1.095</v>
      </c>
      <c r="AB2667" s="35">
        <f t="shared" si="530"/>
        <v>872123.89380530978</v>
      </c>
      <c r="AC2667" s="27">
        <f t="shared" si="523"/>
        <v>104654.86725663717</v>
      </c>
      <c r="AD2667" s="207">
        <v>0.12</v>
      </c>
      <c r="AE2667" s="211">
        <f t="shared" si="524"/>
        <v>1</v>
      </c>
      <c r="AF2667" s="211" t="str">
        <f>IF(AND(COUNTIFS($J$18:J2667,J2667)=1,AE2667=1),1,"")</f>
        <v/>
      </c>
      <c r="AG2667" s="211" t="str">
        <f>IF(C2667="","",IF(AND(COUNTIFS($J$18:J2667,J2667)=1,C2667&lt;&gt;""),1,""))</f>
        <v/>
      </c>
      <c r="AH2667" s="211" t="str">
        <f>IF(G2667="","",IF(AND(COUNTIFS($J$18:J2667,J2667)=1,G2667&lt;&gt;""),1,""))</f>
        <v/>
      </c>
      <c r="AI2667" s="28">
        <f t="shared" si="525"/>
        <v>468573419.10712183</v>
      </c>
      <c r="AJ2667" s="28">
        <f t="shared" si="526"/>
        <v>55829466.862621114</v>
      </c>
      <c r="AK2667" s="29">
        <f t="shared" si="527"/>
        <v>0.11914774629983395</v>
      </c>
      <c r="AL2667" s="210"/>
      <c r="AM2667" s="210"/>
      <c r="AN2667" s="210"/>
      <c r="AO2667" s="210"/>
      <c r="AP2667" s="45" t="str">
        <f t="shared" si="528"/>
        <v>CancelCancel</v>
      </c>
      <c r="AQ2667" s="45" t="str">
        <f t="shared" si="529"/>
        <v>CancelCancelRMB</v>
      </c>
    </row>
    <row r="2668" spans="1:43" s="15" customFormat="1">
      <c r="A2668" s="208" t="s">
        <v>41</v>
      </c>
      <c r="B2668" s="209">
        <v>2023</v>
      </c>
      <c r="C2668" s="209">
        <v>1</v>
      </c>
      <c r="D2668" s="57" t="str">
        <f t="shared" si="533"/>
        <v>Q4</v>
      </c>
      <c r="E2668" s="208" t="s">
        <v>171</v>
      </c>
      <c r="F2668" s="208" t="s">
        <v>171</v>
      </c>
      <c r="G2668" s="209" t="s">
        <v>171</v>
      </c>
      <c r="H2668" s="213"/>
      <c r="I2668" s="57" t="str">
        <f t="shared" si="521"/>
        <v>Cancel</v>
      </c>
      <c r="J2668" s="204" t="s">
        <v>2536</v>
      </c>
      <c r="K2668" s="213" t="s">
        <v>2537</v>
      </c>
      <c r="L2668" s="210" t="s">
        <v>55</v>
      </c>
      <c r="M2668" s="208" t="s">
        <v>47</v>
      </c>
      <c r="N2668" s="208">
        <v>1</v>
      </c>
      <c r="O2668" s="208"/>
      <c r="P2668" s="57" t="str">
        <f t="shared" si="522"/>
        <v>MAIN UNIT</v>
      </c>
      <c r="Q2668" s="208" t="s">
        <v>56</v>
      </c>
      <c r="R2668" s="208" t="s">
        <v>49</v>
      </c>
      <c r="S2668" s="208" t="s">
        <v>36</v>
      </c>
      <c r="T2668" s="208" t="s">
        <v>65</v>
      </c>
      <c r="U2668" s="208" t="s">
        <v>66</v>
      </c>
      <c r="V2668" s="208" t="s">
        <v>1948</v>
      </c>
      <c r="W2668" s="208" t="s">
        <v>51</v>
      </c>
      <c r="X2668" s="34">
        <v>600000</v>
      </c>
      <c r="Y2668" s="215" t="str">
        <f t="shared" si="532"/>
        <v>1.13</v>
      </c>
      <c r="Z2668" s="26">
        <f t="shared" si="534"/>
        <v>600000</v>
      </c>
      <c r="AA2668" s="208">
        <v>1.095</v>
      </c>
      <c r="AB2668" s="35">
        <f t="shared" si="530"/>
        <v>581415.92920353985</v>
      </c>
      <c r="AC2668" s="27">
        <f t="shared" si="523"/>
        <v>69769.911504424774</v>
      </c>
      <c r="AD2668" s="207">
        <v>0.12</v>
      </c>
      <c r="AE2668" s="211">
        <f t="shared" si="524"/>
        <v>1</v>
      </c>
      <c r="AF2668" s="211" t="str">
        <f>IF(AND(COUNTIFS($J$18:J2668,J2668)=1,AE2668=1),1,"")</f>
        <v/>
      </c>
      <c r="AG2668" s="211" t="str">
        <f>IF(C2668="","",IF(AND(COUNTIFS($J$18:J2668,J2668)=1,C2668&lt;&gt;""),1,""))</f>
        <v/>
      </c>
      <c r="AH2668" s="211" t="str">
        <f>IF(G2668="","",IF(AND(COUNTIFS($J$18:J2668,J2668)=1,G2668&lt;&gt;""),1,""))</f>
        <v/>
      </c>
      <c r="AI2668" s="28">
        <f t="shared" si="525"/>
        <v>468573419.10712183</v>
      </c>
      <c r="AJ2668" s="28">
        <f t="shared" si="526"/>
        <v>55829466.862621114</v>
      </c>
      <c r="AK2668" s="29">
        <f t="shared" si="527"/>
        <v>0.11914774629983395</v>
      </c>
      <c r="AL2668" s="210"/>
      <c r="AM2668" s="210"/>
      <c r="AN2668" s="210"/>
      <c r="AO2668" s="210"/>
      <c r="AP2668" s="45" t="str">
        <f t="shared" si="528"/>
        <v>CancelCancel</v>
      </c>
      <c r="AQ2668" s="45" t="str">
        <f t="shared" si="529"/>
        <v>CancelCancelRMB</v>
      </c>
    </row>
    <row r="2669" spans="1:43" s="15" customFormat="1">
      <c r="A2669" s="208" t="s">
        <v>41</v>
      </c>
      <c r="B2669" s="209">
        <v>2023</v>
      </c>
      <c r="C2669" s="209">
        <v>1</v>
      </c>
      <c r="D2669" s="57" t="str">
        <f t="shared" si="533"/>
        <v>Q4</v>
      </c>
      <c r="E2669" s="208" t="s">
        <v>171</v>
      </c>
      <c r="F2669" s="208" t="s">
        <v>171</v>
      </c>
      <c r="G2669" s="209" t="s">
        <v>171</v>
      </c>
      <c r="H2669" s="213"/>
      <c r="I2669" s="57" t="str">
        <f t="shared" si="521"/>
        <v>Cancel</v>
      </c>
      <c r="J2669" s="204" t="s">
        <v>2536</v>
      </c>
      <c r="K2669" s="213" t="s">
        <v>2537</v>
      </c>
      <c r="L2669" s="210" t="s">
        <v>55</v>
      </c>
      <c r="M2669" s="208" t="s">
        <v>47</v>
      </c>
      <c r="N2669" s="208">
        <v>1</v>
      </c>
      <c r="O2669" s="208"/>
      <c r="P2669" s="57" t="str">
        <f t="shared" si="522"/>
        <v>MAIN UNIT</v>
      </c>
      <c r="Q2669" s="208" t="s">
        <v>56</v>
      </c>
      <c r="R2669" s="208" t="s">
        <v>49</v>
      </c>
      <c r="S2669" s="208" t="s">
        <v>36</v>
      </c>
      <c r="T2669" s="208" t="s">
        <v>65</v>
      </c>
      <c r="U2669" s="208" t="s">
        <v>66</v>
      </c>
      <c r="V2669" s="208" t="s">
        <v>1948</v>
      </c>
      <c r="W2669" s="208" t="s">
        <v>51</v>
      </c>
      <c r="X2669" s="34">
        <v>600000</v>
      </c>
      <c r="Y2669" s="215" t="str">
        <f t="shared" si="532"/>
        <v>1.13</v>
      </c>
      <c r="Z2669" s="26">
        <f t="shared" si="534"/>
        <v>600000</v>
      </c>
      <c r="AA2669" s="208">
        <v>1.095</v>
      </c>
      <c r="AB2669" s="35">
        <f t="shared" si="530"/>
        <v>581415.92920353985</v>
      </c>
      <c r="AC2669" s="27">
        <f t="shared" si="523"/>
        <v>69769.911504424774</v>
      </c>
      <c r="AD2669" s="207">
        <v>0.12</v>
      </c>
      <c r="AE2669" s="211">
        <f t="shared" si="524"/>
        <v>1</v>
      </c>
      <c r="AF2669" s="211" t="str">
        <f>IF(AND(COUNTIFS($J$18:J2669,J2669)=1,AE2669=1),1,"")</f>
        <v/>
      </c>
      <c r="AG2669" s="211" t="str">
        <f>IF(C2669="","",IF(AND(COUNTIFS($J$18:J2669,J2669)=1,C2669&lt;&gt;""),1,""))</f>
        <v/>
      </c>
      <c r="AH2669" s="211" t="str">
        <f>IF(G2669="","",IF(AND(COUNTIFS($J$18:J2669,J2669)=1,G2669&lt;&gt;""),1,""))</f>
        <v/>
      </c>
      <c r="AI2669" s="28">
        <f t="shared" si="525"/>
        <v>468573419.10712183</v>
      </c>
      <c r="AJ2669" s="28">
        <f t="shared" si="526"/>
        <v>55829466.862621114</v>
      </c>
      <c r="AK2669" s="29">
        <f t="shared" si="527"/>
        <v>0.11914774629983395</v>
      </c>
      <c r="AL2669" s="210"/>
      <c r="AM2669" s="210"/>
      <c r="AN2669" s="210"/>
      <c r="AO2669" s="210"/>
      <c r="AP2669" s="45" t="str">
        <f t="shared" si="528"/>
        <v>CancelCancel</v>
      </c>
      <c r="AQ2669" s="45" t="str">
        <f t="shared" si="529"/>
        <v>CancelCancelRMB</v>
      </c>
    </row>
    <row r="2670" spans="1:43" s="15" customFormat="1">
      <c r="A2670" s="209" t="s">
        <v>2522</v>
      </c>
      <c r="B2670" s="209" t="s">
        <v>2522</v>
      </c>
      <c r="C2670" s="209" t="s">
        <v>2522</v>
      </c>
      <c r="D2670" s="57" t="b">
        <f t="shared" si="533"/>
        <v>0</v>
      </c>
      <c r="E2670" s="209" t="s">
        <v>2522</v>
      </c>
      <c r="F2670" s="209" t="s">
        <v>2522</v>
      </c>
      <c r="G2670" s="209" t="s">
        <v>2522</v>
      </c>
      <c r="H2670" s="213"/>
      <c r="I2670" s="57" t="str">
        <f t="shared" si="521"/>
        <v>TBA</v>
      </c>
      <c r="J2670" s="204" t="s">
        <v>2522</v>
      </c>
      <c r="K2670" s="213" t="s">
        <v>2533</v>
      </c>
      <c r="L2670" s="210" t="s">
        <v>55</v>
      </c>
      <c r="M2670" s="208" t="s">
        <v>47</v>
      </c>
      <c r="N2670" s="208">
        <v>1</v>
      </c>
      <c r="O2670" s="208"/>
      <c r="P2670" s="57" t="str">
        <f t="shared" si="522"/>
        <v>MAIN UNIT</v>
      </c>
      <c r="Q2670" s="208" t="s">
        <v>56</v>
      </c>
      <c r="R2670" s="208" t="s">
        <v>49</v>
      </c>
      <c r="S2670" s="208" t="s">
        <v>38</v>
      </c>
      <c r="T2670" s="208" t="s">
        <v>1329</v>
      </c>
      <c r="U2670" s="208" t="s">
        <v>137</v>
      </c>
      <c r="V2670" s="208" t="s">
        <v>480</v>
      </c>
      <c r="W2670" s="208" t="s">
        <v>51</v>
      </c>
      <c r="X2670" s="34">
        <v>600000</v>
      </c>
      <c r="Y2670" s="215" t="str">
        <f t="shared" si="532"/>
        <v>1.13</v>
      </c>
      <c r="Z2670" s="26">
        <f t="shared" si="534"/>
        <v>600000</v>
      </c>
      <c r="AA2670" s="208">
        <v>1.095</v>
      </c>
      <c r="AB2670" s="35">
        <f t="shared" si="530"/>
        <v>581415.92920353985</v>
      </c>
      <c r="AC2670" s="27">
        <f t="shared" si="523"/>
        <v>69769.911504424774</v>
      </c>
      <c r="AD2670" s="212">
        <v>0.12</v>
      </c>
      <c r="AE2670" s="211">
        <f t="shared" si="524"/>
        <v>1</v>
      </c>
      <c r="AF2670" s="211" t="str">
        <f>IF(AND(COUNTIFS($J$18:J2670,J2670)=1,AE2670=1),1,"")</f>
        <v/>
      </c>
      <c r="AG2670" s="211" t="str">
        <f>IF(C2670="","",IF(AND(COUNTIFS($J$18:J2670,J2670)=1,C2670&lt;&gt;""),1,""))</f>
        <v/>
      </c>
      <c r="AH2670" s="211" t="str">
        <f>IF(G2670="","",IF(AND(COUNTIFS($J$18:J2670,J2670)=1,G2670&lt;&gt;""),1,""))</f>
        <v/>
      </c>
      <c r="AI2670" s="28">
        <f t="shared" si="525"/>
        <v>25823665.334513277</v>
      </c>
      <c r="AJ2670" s="28">
        <f t="shared" si="526"/>
        <v>3029714.7251415937</v>
      </c>
      <c r="AK2670" s="29">
        <f t="shared" si="527"/>
        <v>0.11732318731270057</v>
      </c>
      <c r="AL2670" s="210"/>
      <c r="AM2670" s="210"/>
      <c r="AN2670" s="210"/>
      <c r="AO2670" s="210"/>
      <c r="AP2670" s="45" t="str">
        <f t="shared" si="528"/>
        <v>TBATBA</v>
      </c>
      <c r="AQ2670" s="45" t="str">
        <f t="shared" si="529"/>
        <v>TBATBARMB</v>
      </c>
    </row>
    <row r="2671" spans="1:43" s="15" customFormat="1">
      <c r="A2671" s="208" t="s">
        <v>42</v>
      </c>
      <c r="B2671" s="209">
        <v>2023</v>
      </c>
      <c r="C2671" s="209">
        <v>9</v>
      </c>
      <c r="D2671" s="57" t="str">
        <f t="shared" si="533"/>
        <v>Q2</v>
      </c>
      <c r="E2671" s="208" t="s">
        <v>171</v>
      </c>
      <c r="F2671" s="208" t="s">
        <v>171</v>
      </c>
      <c r="G2671" s="209" t="s">
        <v>171</v>
      </c>
      <c r="H2671" s="213"/>
      <c r="I2671" s="57" t="str">
        <f t="shared" si="521"/>
        <v>Cancel</v>
      </c>
      <c r="J2671" s="204" t="s">
        <v>2525</v>
      </c>
      <c r="K2671" s="213" t="s">
        <v>2526</v>
      </c>
      <c r="L2671" s="210" t="s">
        <v>79</v>
      </c>
      <c r="M2671" s="208" t="s">
        <v>47</v>
      </c>
      <c r="N2671" s="208">
        <v>1</v>
      </c>
      <c r="O2671" s="208"/>
      <c r="P2671" s="57" t="str">
        <f t="shared" si="522"/>
        <v>MAIN UNIT</v>
      </c>
      <c r="Q2671" s="208" t="s">
        <v>56</v>
      </c>
      <c r="R2671" s="208" t="s">
        <v>49</v>
      </c>
      <c r="S2671" s="208" t="s">
        <v>36</v>
      </c>
      <c r="T2671" s="208" t="s">
        <v>65</v>
      </c>
      <c r="U2671" s="208" t="s">
        <v>2527</v>
      </c>
      <c r="V2671" s="208" t="s">
        <v>2472</v>
      </c>
      <c r="W2671" s="208" t="s">
        <v>51</v>
      </c>
      <c r="X2671" s="34">
        <v>760000</v>
      </c>
      <c r="Y2671" s="215" t="str">
        <f t="shared" si="532"/>
        <v>1.13</v>
      </c>
      <c r="Z2671" s="26">
        <f t="shared" si="534"/>
        <v>760000</v>
      </c>
      <c r="AA2671" s="208">
        <v>1.095</v>
      </c>
      <c r="AB2671" s="35">
        <f t="shared" si="530"/>
        <v>736460.17699115048</v>
      </c>
      <c r="AC2671" s="27">
        <f t="shared" si="523"/>
        <v>88375.221238938058</v>
      </c>
      <c r="AD2671" s="207">
        <v>0.12</v>
      </c>
      <c r="AE2671" s="211">
        <f t="shared" si="524"/>
        <v>1</v>
      </c>
      <c r="AF2671" s="211" t="str">
        <f>IF(AND(COUNTIFS($J$18:J2671,J2671)=1,AE2671=1),1,"")</f>
        <v/>
      </c>
      <c r="AG2671" s="211" t="str">
        <f>IF(C2671="","",IF(AND(COUNTIFS($J$18:J2671,J2671)=1,C2671&lt;&gt;""),1,""))</f>
        <v/>
      </c>
      <c r="AH2671" s="211" t="str">
        <f>IF(G2671="","",IF(AND(COUNTIFS($J$18:J2671,J2671)=1,G2671&lt;&gt;""),1,""))</f>
        <v/>
      </c>
      <c r="AI2671" s="28">
        <f t="shared" si="525"/>
        <v>468573419.10712183</v>
      </c>
      <c r="AJ2671" s="28">
        <f t="shared" si="526"/>
        <v>55829466.862621114</v>
      </c>
      <c r="AK2671" s="29">
        <f t="shared" si="527"/>
        <v>0.11914774629983395</v>
      </c>
      <c r="AL2671" s="210"/>
      <c r="AM2671" s="210"/>
      <c r="AN2671" s="210"/>
      <c r="AO2671" s="210"/>
      <c r="AP2671" s="45" t="str">
        <f t="shared" si="528"/>
        <v>CancelCancel</v>
      </c>
      <c r="AQ2671" s="45" t="str">
        <f t="shared" si="529"/>
        <v>CancelCancelRMB</v>
      </c>
    </row>
    <row r="2672" spans="1:43" s="15" customFormat="1">
      <c r="A2672" s="208" t="s">
        <v>42</v>
      </c>
      <c r="B2672" s="209">
        <v>2023</v>
      </c>
      <c r="C2672" s="209">
        <v>9</v>
      </c>
      <c r="D2672" s="57" t="str">
        <f t="shared" si="533"/>
        <v>Q2</v>
      </c>
      <c r="E2672" s="208" t="s">
        <v>171</v>
      </c>
      <c r="F2672" s="208" t="s">
        <v>171</v>
      </c>
      <c r="G2672" s="209" t="s">
        <v>171</v>
      </c>
      <c r="H2672" s="213"/>
      <c r="I2672" s="57" t="str">
        <f t="shared" si="521"/>
        <v>Cancel</v>
      </c>
      <c r="J2672" s="204" t="s">
        <v>2525</v>
      </c>
      <c r="K2672" s="213" t="s">
        <v>2526</v>
      </c>
      <c r="L2672" s="210" t="s">
        <v>79</v>
      </c>
      <c r="M2672" s="208" t="s">
        <v>47</v>
      </c>
      <c r="N2672" s="208">
        <v>1</v>
      </c>
      <c r="O2672" s="208"/>
      <c r="P2672" s="57" t="str">
        <f t="shared" si="522"/>
        <v>MAIN UNIT</v>
      </c>
      <c r="Q2672" s="208" t="s">
        <v>56</v>
      </c>
      <c r="R2672" s="208" t="s">
        <v>49</v>
      </c>
      <c r="S2672" s="208" t="s">
        <v>36</v>
      </c>
      <c r="T2672" s="208" t="s">
        <v>65</v>
      </c>
      <c r="U2672" s="208" t="s">
        <v>2527</v>
      </c>
      <c r="V2672" s="208" t="s">
        <v>2472</v>
      </c>
      <c r="W2672" s="208" t="s">
        <v>51</v>
      </c>
      <c r="X2672" s="34">
        <v>760000</v>
      </c>
      <c r="Y2672" s="215" t="str">
        <f t="shared" si="532"/>
        <v>1.13</v>
      </c>
      <c r="Z2672" s="26">
        <f t="shared" si="534"/>
        <v>760000</v>
      </c>
      <c r="AA2672" s="208">
        <v>1.095</v>
      </c>
      <c r="AB2672" s="35">
        <f t="shared" si="530"/>
        <v>736460.17699115048</v>
      </c>
      <c r="AC2672" s="27">
        <f t="shared" si="523"/>
        <v>88375.221238938058</v>
      </c>
      <c r="AD2672" s="207">
        <v>0.12</v>
      </c>
      <c r="AE2672" s="211">
        <f t="shared" si="524"/>
        <v>1</v>
      </c>
      <c r="AF2672" s="211" t="str">
        <f>IF(AND(COUNTIFS($J$18:J2672,J2672)=1,AE2672=1),1,"")</f>
        <v/>
      </c>
      <c r="AG2672" s="211" t="str">
        <f>IF(C2672="","",IF(AND(COUNTIFS($J$18:J2672,J2672)=1,C2672&lt;&gt;""),1,""))</f>
        <v/>
      </c>
      <c r="AH2672" s="211" t="str">
        <f>IF(G2672="","",IF(AND(COUNTIFS($J$18:J2672,J2672)=1,G2672&lt;&gt;""),1,""))</f>
        <v/>
      </c>
      <c r="AI2672" s="28">
        <f t="shared" si="525"/>
        <v>468573419.10712183</v>
      </c>
      <c r="AJ2672" s="28">
        <f t="shared" si="526"/>
        <v>55829466.862621114</v>
      </c>
      <c r="AK2672" s="29">
        <f t="shared" si="527"/>
        <v>0.11914774629983395</v>
      </c>
      <c r="AL2672" s="210"/>
      <c r="AM2672" s="210"/>
      <c r="AN2672" s="210"/>
      <c r="AO2672" s="210"/>
      <c r="AP2672" s="45" t="str">
        <f t="shared" si="528"/>
        <v>CancelCancel</v>
      </c>
      <c r="AQ2672" s="45" t="str">
        <f t="shared" si="529"/>
        <v>CancelCancelRMB</v>
      </c>
    </row>
    <row r="2673" spans="1:43" s="15" customFormat="1">
      <c r="A2673" s="209" t="s">
        <v>2522</v>
      </c>
      <c r="B2673" s="209" t="s">
        <v>2522</v>
      </c>
      <c r="C2673" s="209" t="s">
        <v>2522</v>
      </c>
      <c r="D2673" s="57" t="b">
        <f t="shared" si="533"/>
        <v>0</v>
      </c>
      <c r="E2673" s="209" t="s">
        <v>2522</v>
      </c>
      <c r="F2673" s="209" t="s">
        <v>2522</v>
      </c>
      <c r="G2673" s="209" t="s">
        <v>2522</v>
      </c>
      <c r="H2673" s="213"/>
      <c r="I2673" s="57" t="str">
        <f t="shared" si="521"/>
        <v>TBA</v>
      </c>
      <c r="J2673" s="204" t="s">
        <v>2522</v>
      </c>
      <c r="K2673" s="213" t="s">
        <v>2538</v>
      </c>
      <c r="L2673" s="210" t="s">
        <v>79</v>
      </c>
      <c r="M2673" s="208" t="s">
        <v>47</v>
      </c>
      <c r="N2673" s="208">
        <v>1</v>
      </c>
      <c r="O2673" s="208"/>
      <c r="P2673" s="57" t="str">
        <f t="shared" si="522"/>
        <v>MAIN UNIT</v>
      </c>
      <c r="Q2673" s="208" t="s">
        <v>56</v>
      </c>
      <c r="R2673" s="208" t="s">
        <v>49</v>
      </c>
      <c r="S2673" s="208" t="s">
        <v>38</v>
      </c>
      <c r="T2673" s="208" t="s">
        <v>326</v>
      </c>
      <c r="U2673" s="208" t="s">
        <v>137</v>
      </c>
      <c r="V2673" s="208" t="s">
        <v>899</v>
      </c>
      <c r="W2673" s="208" t="s">
        <v>51</v>
      </c>
      <c r="X2673" s="34">
        <v>800000</v>
      </c>
      <c r="Y2673" s="215" t="str">
        <f t="shared" si="532"/>
        <v>1.13</v>
      </c>
      <c r="Z2673" s="26">
        <f t="shared" si="534"/>
        <v>800000</v>
      </c>
      <c r="AA2673" s="208">
        <v>1.095</v>
      </c>
      <c r="AB2673" s="35">
        <f t="shared" si="530"/>
        <v>775221.23893805314</v>
      </c>
      <c r="AC2673" s="27">
        <f t="shared" si="523"/>
        <v>93026.54867256638</v>
      </c>
      <c r="AD2673" s="212">
        <v>0.12</v>
      </c>
      <c r="AE2673" s="211">
        <f t="shared" si="524"/>
        <v>1</v>
      </c>
      <c r="AF2673" s="211" t="str">
        <f>IF(AND(COUNTIFS($J$18:J2673,J2673)=1,AE2673=1),1,"")</f>
        <v/>
      </c>
      <c r="AG2673" s="211" t="str">
        <f>IF(C2673="","",IF(AND(COUNTIFS($J$18:J2673,J2673)=1,C2673&lt;&gt;""),1,""))</f>
        <v/>
      </c>
      <c r="AH2673" s="211" t="str">
        <f>IF(G2673="","",IF(AND(COUNTIFS($J$18:J2673,J2673)=1,G2673&lt;&gt;""),1,""))</f>
        <v/>
      </c>
      <c r="AI2673" s="28">
        <f t="shared" si="525"/>
        <v>25823665.334513277</v>
      </c>
      <c r="AJ2673" s="28">
        <f t="shared" si="526"/>
        <v>3029714.7251415937</v>
      </c>
      <c r="AK2673" s="29">
        <f t="shared" si="527"/>
        <v>0.11732318731270057</v>
      </c>
      <c r="AL2673" s="210"/>
      <c r="AM2673" s="210"/>
      <c r="AN2673" s="210"/>
      <c r="AO2673" s="210"/>
      <c r="AP2673" s="45" t="str">
        <f t="shared" si="528"/>
        <v>TBATBA</v>
      </c>
      <c r="AQ2673" s="45" t="str">
        <f t="shared" si="529"/>
        <v>TBATBARMB</v>
      </c>
    </row>
    <row r="2674" spans="1:43" s="15" customFormat="1">
      <c r="A2674" s="209" t="s">
        <v>2522</v>
      </c>
      <c r="B2674" s="209" t="s">
        <v>2522</v>
      </c>
      <c r="C2674" s="209" t="s">
        <v>2522</v>
      </c>
      <c r="D2674" s="57" t="b">
        <f t="shared" si="533"/>
        <v>0</v>
      </c>
      <c r="E2674" s="209" t="s">
        <v>2522</v>
      </c>
      <c r="F2674" s="209" t="s">
        <v>2522</v>
      </c>
      <c r="G2674" s="209" t="s">
        <v>2522</v>
      </c>
      <c r="H2674" s="213"/>
      <c r="I2674" s="57" t="str">
        <f t="shared" si="521"/>
        <v>TBA</v>
      </c>
      <c r="J2674" s="204" t="s">
        <v>2522</v>
      </c>
      <c r="K2674" s="213" t="s">
        <v>2538</v>
      </c>
      <c r="L2674" s="210" t="s">
        <v>55</v>
      </c>
      <c r="M2674" s="208" t="s">
        <v>47</v>
      </c>
      <c r="N2674" s="208">
        <v>1</v>
      </c>
      <c r="O2674" s="208"/>
      <c r="P2674" s="57" t="str">
        <f t="shared" si="522"/>
        <v>MAIN UNIT</v>
      </c>
      <c r="Q2674" s="208" t="s">
        <v>56</v>
      </c>
      <c r="R2674" s="208" t="s">
        <v>49</v>
      </c>
      <c r="S2674" s="208" t="s">
        <v>38</v>
      </c>
      <c r="T2674" s="208" t="s">
        <v>326</v>
      </c>
      <c r="U2674" s="208" t="s">
        <v>137</v>
      </c>
      <c r="V2674" s="208" t="s">
        <v>899</v>
      </c>
      <c r="W2674" s="208" t="s">
        <v>51</v>
      </c>
      <c r="X2674" s="34">
        <v>720000</v>
      </c>
      <c r="Y2674" s="215" t="str">
        <f t="shared" si="532"/>
        <v>1.13</v>
      </c>
      <c r="Z2674" s="26">
        <f t="shared" si="534"/>
        <v>720000</v>
      </c>
      <c r="AA2674" s="208">
        <v>1.095</v>
      </c>
      <c r="AB2674" s="35">
        <f t="shared" si="530"/>
        <v>697699.11504424782</v>
      </c>
      <c r="AC2674" s="27">
        <f t="shared" si="523"/>
        <v>83723.893805309737</v>
      </c>
      <c r="AD2674" s="212">
        <v>0.12</v>
      </c>
      <c r="AE2674" s="211">
        <f t="shared" si="524"/>
        <v>1</v>
      </c>
      <c r="AF2674" s="211" t="str">
        <f>IF(AND(COUNTIFS($J$18:J2674,J2674)=1,AE2674=1),1,"")</f>
        <v/>
      </c>
      <c r="AG2674" s="211" t="str">
        <f>IF(C2674="","",IF(AND(COUNTIFS($J$18:J2674,J2674)=1,C2674&lt;&gt;""),1,""))</f>
        <v/>
      </c>
      <c r="AH2674" s="211" t="str">
        <f>IF(G2674="","",IF(AND(COUNTIFS($J$18:J2674,J2674)=1,G2674&lt;&gt;""),1,""))</f>
        <v/>
      </c>
      <c r="AI2674" s="28">
        <f t="shared" si="525"/>
        <v>25823665.334513277</v>
      </c>
      <c r="AJ2674" s="28">
        <f t="shared" si="526"/>
        <v>3029714.7251415937</v>
      </c>
      <c r="AK2674" s="29">
        <f t="shared" si="527"/>
        <v>0.11732318731270057</v>
      </c>
      <c r="AL2674" s="210"/>
      <c r="AM2674" s="210"/>
      <c r="AN2674" s="210"/>
      <c r="AO2674" s="210"/>
      <c r="AP2674" s="45" t="str">
        <f t="shared" si="528"/>
        <v>TBATBA</v>
      </c>
      <c r="AQ2674" s="45" t="str">
        <f t="shared" si="529"/>
        <v>TBATBARMB</v>
      </c>
    </row>
    <row r="2675" spans="1:43" s="15" customFormat="1">
      <c r="A2675" s="209" t="s">
        <v>2522</v>
      </c>
      <c r="B2675" s="209" t="s">
        <v>2522</v>
      </c>
      <c r="C2675" s="209" t="s">
        <v>2522</v>
      </c>
      <c r="D2675" s="57" t="b">
        <f t="shared" si="533"/>
        <v>0</v>
      </c>
      <c r="E2675" s="209" t="s">
        <v>2522</v>
      </c>
      <c r="F2675" s="209" t="s">
        <v>2522</v>
      </c>
      <c r="G2675" s="209" t="s">
        <v>2522</v>
      </c>
      <c r="H2675" s="213"/>
      <c r="I2675" s="57" t="str">
        <f t="shared" si="521"/>
        <v>TBA</v>
      </c>
      <c r="J2675" s="204" t="s">
        <v>2522</v>
      </c>
      <c r="K2675" s="213" t="s">
        <v>2539</v>
      </c>
      <c r="L2675" s="210" t="s">
        <v>55</v>
      </c>
      <c r="M2675" s="208" t="s">
        <v>47</v>
      </c>
      <c r="N2675" s="208">
        <v>1</v>
      </c>
      <c r="O2675" s="208"/>
      <c r="P2675" s="57" t="str">
        <f t="shared" si="522"/>
        <v>MAIN UNIT</v>
      </c>
      <c r="Q2675" s="208" t="s">
        <v>56</v>
      </c>
      <c r="R2675" s="208" t="s">
        <v>49</v>
      </c>
      <c r="S2675" s="208" t="s">
        <v>38</v>
      </c>
      <c r="T2675" s="208" t="s">
        <v>2540</v>
      </c>
      <c r="U2675" s="208" t="s">
        <v>137</v>
      </c>
      <c r="V2675" s="208" t="s">
        <v>122</v>
      </c>
      <c r="W2675" s="208" t="s">
        <v>51</v>
      </c>
      <c r="X2675" s="34">
        <v>500000</v>
      </c>
      <c r="Y2675" s="215" t="str">
        <f t="shared" si="532"/>
        <v>1.13</v>
      </c>
      <c r="Z2675" s="26">
        <f t="shared" si="534"/>
        <v>500000</v>
      </c>
      <c r="AA2675" s="208">
        <v>1.095</v>
      </c>
      <c r="AB2675" s="35">
        <f t="shared" si="530"/>
        <v>484513.27433628321</v>
      </c>
      <c r="AC2675" s="27">
        <f t="shared" si="523"/>
        <v>58141.592920353985</v>
      </c>
      <c r="AD2675" s="212">
        <v>0.12</v>
      </c>
      <c r="AE2675" s="211">
        <f t="shared" si="524"/>
        <v>1</v>
      </c>
      <c r="AF2675" s="211" t="str">
        <f>IF(AND(COUNTIFS($J$18:J2675,J2675)=1,AE2675=1),1,"")</f>
        <v/>
      </c>
      <c r="AG2675" s="211" t="str">
        <f>IF(C2675="","",IF(AND(COUNTIFS($J$18:J2675,J2675)=1,C2675&lt;&gt;""),1,""))</f>
        <v/>
      </c>
      <c r="AH2675" s="211" t="str">
        <f>IF(G2675="","",IF(AND(COUNTIFS($J$18:J2675,J2675)=1,G2675&lt;&gt;""),1,""))</f>
        <v/>
      </c>
      <c r="AI2675" s="28">
        <f t="shared" si="525"/>
        <v>25823665.334513277</v>
      </c>
      <c r="AJ2675" s="28">
        <f t="shared" si="526"/>
        <v>3029714.7251415937</v>
      </c>
      <c r="AK2675" s="29">
        <f t="shared" si="527"/>
        <v>0.11732318731270057</v>
      </c>
      <c r="AL2675" s="210"/>
      <c r="AM2675" s="210"/>
      <c r="AN2675" s="210"/>
      <c r="AO2675" s="210"/>
      <c r="AP2675" s="45" t="str">
        <f t="shared" si="528"/>
        <v>TBATBA</v>
      </c>
      <c r="AQ2675" s="45" t="str">
        <f t="shared" si="529"/>
        <v>TBATBARMB</v>
      </c>
    </row>
    <row r="2676" spans="1:43" s="15" customFormat="1">
      <c r="A2676" s="209" t="s">
        <v>2522</v>
      </c>
      <c r="B2676" s="209" t="s">
        <v>2522</v>
      </c>
      <c r="C2676" s="209" t="s">
        <v>2522</v>
      </c>
      <c r="D2676" s="57" t="b">
        <f t="shared" si="533"/>
        <v>0</v>
      </c>
      <c r="E2676" s="209" t="s">
        <v>2522</v>
      </c>
      <c r="F2676" s="209" t="s">
        <v>2522</v>
      </c>
      <c r="G2676" s="209" t="s">
        <v>2522</v>
      </c>
      <c r="H2676" s="213"/>
      <c r="I2676" s="57" t="str">
        <f t="shared" si="521"/>
        <v>TBA</v>
      </c>
      <c r="J2676" s="204" t="s">
        <v>2522</v>
      </c>
      <c r="K2676" s="213" t="s">
        <v>1427</v>
      </c>
      <c r="L2676" s="210" t="s">
        <v>79</v>
      </c>
      <c r="M2676" s="208" t="s">
        <v>47</v>
      </c>
      <c r="N2676" s="208">
        <v>1</v>
      </c>
      <c r="O2676" s="208"/>
      <c r="P2676" s="57" t="str">
        <f t="shared" si="522"/>
        <v>MAIN UNIT</v>
      </c>
      <c r="Q2676" s="208" t="s">
        <v>48</v>
      </c>
      <c r="R2676" s="208" t="s">
        <v>49</v>
      </c>
      <c r="S2676" s="208" t="s">
        <v>38</v>
      </c>
      <c r="T2676" s="208" t="s">
        <v>326</v>
      </c>
      <c r="U2676" s="208" t="s">
        <v>137</v>
      </c>
      <c r="V2676" s="208" t="s">
        <v>899</v>
      </c>
      <c r="W2676" s="208" t="s">
        <v>51</v>
      </c>
      <c r="X2676" s="34">
        <v>800000</v>
      </c>
      <c r="Y2676" s="215" t="str">
        <f t="shared" si="532"/>
        <v>1.13</v>
      </c>
      <c r="Z2676" s="26">
        <f t="shared" si="534"/>
        <v>800000</v>
      </c>
      <c r="AA2676" s="208">
        <v>1.095</v>
      </c>
      <c r="AB2676" s="35">
        <f t="shared" si="530"/>
        <v>775221.23893805314</v>
      </c>
      <c r="AC2676" s="27">
        <f t="shared" si="523"/>
        <v>93026.54867256638</v>
      </c>
      <c r="AD2676" s="212">
        <v>0.12</v>
      </c>
      <c r="AE2676" s="211">
        <f t="shared" si="524"/>
        <v>0</v>
      </c>
      <c r="AF2676" s="211" t="str">
        <f>IF(AND(COUNTIFS($J$18:J2676,J2676)=1,AE2676=1),1,"")</f>
        <v/>
      </c>
      <c r="AG2676" s="211" t="str">
        <f>IF(C2676="","",IF(AND(COUNTIFS($J$18:J2676,J2676)=1,C2676&lt;&gt;""),1,""))</f>
        <v/>
      </c>
      <c r="AH2676" s="211" t="str">
        <f>IF(G2676="","",IF(AND(COUNTIFS($J$18:J2676,J2676)=1,G2676&lt;&gt;""),1,""))</f>
        <v/>
      </c>
      <c r="AI2676" s="28">
        <f t="shared" si="525"/>
        <v>25823665.334513277</v>
      </c>
      <c r="AJ2676" s="28">
        <f t="shared" si="526"/>
        <v>3029714.7251415937</v>
      </c>
      <c r="AK2676" s="29">
        <f t="shared" si="527"/>
        <v>0.11732318731270057</v>
      </c>
      <c r="AL2676" s="210"/>
      <c r="AM2676" s="210"/>
      <c r="AN2676" s="210"/>
      <c r="AO2676" s="210"/>
      <c r="AP2676" s="45" t="str">
        <f t="shared" si="528"/>
        <v>TBATBA</v>
      </c>
      <c r="AQ2676" s="45" t="str">
        <f t="shared" si="529"/>
        <v>TBATBARMB</v>
      </c>
    </row>
    <row r="2677" spans="1:43" s="15" customFormat="1">
      <c r="A2677" s="209" t="s">
        <v>2522</v>
      </c>
      <c r="B2677" s="209" t="s">
        <v>2522</v>
      </c>
      <c r="C2677" s="209" t="s">
        <v>2522</v>
      </c>
      <c r="D2677" s="57" t="b">
        <f t="shared" si="533"/>
        <v>0</v>
      </c>
      <c r="E2677" s="209" t="s">
        <v>2522</v>
      </c>
      <c r="F2677" s="209" t="s">
        <v>2522</v>
      </c>
      <c r="G2677" s="209" t="s">
        <v>2522</v>
      </c>
      <c r="H2677" s="213"/>
      <c r="I2677" s="57" t="str">
        <f t="shared" si="521"/>
        <v>TBA</v>
      </c>
      <c r="J2677" s="204" t="s">
        <v>2522</v>
      </c>
      <c r="K2677" s="213" t="s">
        <v>1427</v>
      </c>
      <c r="L2677" s="210" t="s">
        <v>55</v>
      </c>
      <c r="M2677" s="208" t="s">
        <v>47</v>
      </c>
      <c r="N2677" s="208">
        <v>1</v>
      </c>
      <c r="O2677" s="208"/>
      <c r="P2677" s="57" t="str">
        <f t="shared" si="522"/>
        <v>MAIN UNIT</v>
      </c>
      <c r="Q2677" s="208" t="s">
        <v>48</v>
      </c>
      <c r="R2677" s="208" t="s">
        <v>49</v>
      </c>
      <c r="S2677" s="208" t="s">
        <v>38</v>
      </c>
      <c r="T2677" s="208" t="s">
        <v>326</v>
      </c>
      <c r="U2677" s="208" t="s">
        <v>137</v>
      </c>
      <c r="V2677" s="208" t="s">
        <v>899</v>
      </c>
      <c r="W2677" s="208" t="s">
        <v>51</v>
      </c>
      <c r="X2677" s="34">
        <v>700000</v>
      </c>
      <c r="Y2677" s="215" t="str">
        <f t="shared" si="532"/>
        <v>1.13</v>
      </c>
      <c r="Z2677" s="26">
        <f t="shared" si="534"/>
        <v>700000</v>
      </c>
      <c r="AA2677" s="208">
        <v>1.095</v>
      </c>
      <c r="AB2677" s="35">
        <f t="shared" si="530"/>
        <v>678318.5840707965</v>
      </c>
      <c r="AC2677" s="27">
        <f t="shared" si="523"/>
        <v>81398.230088495577</v>
      </c>
      <c r="AD2677" s="212">
        <v>0.12</v>
      </c>
      <c r="AE2677" s="211">
        <f t="shared" si="524"/>
        <v>0</v>
      </c>
      <c r="AF2677" s="211" t="str">
        <f>IF(AND(COUNTIFS($J$18:J2677,J2677)=1,AE2677=1),1,"")</f>
        <v/>
      </c>
      <c r="AG2677" s="211" t="str">
        <f>IF(C2677="","",IF(AND(COUNTIFS($J$18:J2677,J2677)=1,C2677&lt;&gt;""),1,""))</f>
        <v/>
      </c>
      <c r="AH2677" s="211" t="str">
        <f>IF(G2677="","",IF(AND(COUNTIFS($J$18:J2677,J2677)=1,G2677&lt;&gt;""),1,""))</f>
        <v/>
      </c>
      <c r="AI2677" s="28">
        <f t="shared" si="525"/>
        <v>25823665.334513277</v>
      </c>
      <c r="AJ2677" s="28">
        <f t="shared" si="526"/>
        <v>3029714.7251415937</v>
      </c>
      <c r="AK2677" s="29">
        <f t="shared" si="527"/>
        <v>0.11732318731270057</v>
      </c>
      <c r="AL2677" s="210"/>
      <c r="AM2677" s="210"/>
      <c r="AN2677" s="210"/>
      <c r="AO2677" s="210"/>
      <c r="AP2677" s="45" t="str">
        <f t="shared" si="528"/>
        <v>TBATBA</v>
      </c>
      <c r="AQ2677" s="45" t="str">
        <f t="shared" si="529"/>
        <v>TBATBARMB</v>
      </c>
    </row>
    <row r="2678" spans="1:43" s="15" customFormat="1">
      <c r="A2678" s="209" t="s">
        <v>2522</v>
      </c>
      <c r="B2678" s="209" t="s">
        <v>2522</v>
      </c>
      <c r="C2678" s="209" t="s">
        <v>2522</v>
      </c>
      <c r="D2678" s="57" t="b">
        <f t="shared" si="533"/>
        <v>0</v>
      </c>
      <c r="E2678" s="209" t="s">
        <v>2522</v>
      </c>
      <c r="F2678" s="209" t="s">
        <v>2522</v>
      </c>
      <c r="G2678" s="209" t="s">
        <v>2522</v>
      </c>
      <c r="H2678" s="213"/>
      <c r="I2678" s="57" t="str">
        <f t="shared" si="521"/>
        <v>TBA</v>
      </c>
      <c r="J2678" s="204" t="s">
        <v>2522</v>
      </c>
      <c r="K2678" s="213" t="s">
        <v>2541</v>
      </c>
      <c r="L2678" s="210" t="s">
        <v>55</v>
      </c>
      <c r="M2678" s="208" t="s">
        <v>47</v>
      </c>
      <c r="N2678" s="208">
        <v>1</v>
      </c>
      <c r="O2678" s="208"/>
      <c r="P2678" s="57" t="str">
        <f t="shared" si="522"/>
        <v>MAIN UNIT</v>
      </c>
      <c r="Q2678" s="208" t="s">
        <v>56</v>
      </c>
      <c r="R2678" s="208" t="s">
        <v>49</v>
      </c>
      <c r="S2678" s="208" t="s">
        <v>38</v>
      </c>
      <c r="T2678" s="208" t="s">
        <v>894</v>
      </c>
      <c r="U2678" s="208" t="s">
        <v>137</v>
      </c>
      <c r="V2678" s="208" t="s">
        <v>122</v>
      </c>
      <c r="W2678" s="208" t="s">
        <v>51</v>
      </c>
      <c r="X2678" s="34">
        <v>1200000</v>
      </c>
      <c r="Y2678" s="215" t="str">
        <f t="shared" si="532"/>
        <v>1.13</v>
      </c>
      <c r="Z2678" s="26">
        <f t="shared" si="534"/>
        <v>1200000</v>
      </c>
      <c r="AA2678" s="208">
        <v>1.095</v>
      </c>
      <c r="AB2678" s="35">
        <f t="shared" si="530"/>
        <v>1162831.8584070797</v>
      </c>
      <c r="AC2678" s="27">
        <f t="shared" si="523"/>
        <v>139539.82300884955</v>
      </c>
      <c r="AD2678" s="212">
        <v>0.12</v>
      </c>
      <c r="AE2678" s="211">
        <f t="shared" si="524"/>
        <v>1</v>
      </c>
      <c r="AF2678" s="211" t="str">
        <f>IF(AND(COUNTIFS($J$18:J2678,J2678)=1,AE2678=1),1,"")</f>
        <v/>
      </c>
      <c r="AG2678" s="211" t="str">
        <f>IF(C2678="","",IF(AND(COUNTIFS($J$18:J2678,J2678)=1,C2678&lt;&gt;""),1,""))</f>
        <v/>
      </c>
      <c r="AH2678" s="211" t="str">
        <f>IF(G2678="","",IF(AND(COUNTIFS($J$18:J2678,J2678)=1,G2678&lt;&gt;""),1,""))</f>
        <v/>
      </c>
      <c r="AI2678" s="28">
        <f t="shared" si="525"/>
        <v>25823665.334513277</v>
      </c>
      <c r="AJ2678" s="28">
        <f t="shared" si="526"/>
        <v>3029714.7251415937</v>
      </c>
      <c r="AK2678" s="29">
        <f t="shared" si="527"/>
        <v>0.11732318731270057</v>
      </c>
      <c r="AL2678" s="210"/>
      <c r="AM2678" s="210"/>
      <c r="AN2678" s="210"/>
      <c r="AO2678" s="210"/>
      <c r="AP2678" s="45" t="str">
        <f t="shared" si="528"/>
        <v>TBATBA</v>
      </c>
      <c r="AQ2678" s="45" t="str">
        <f t="shared" si="529"/>
        <v>TBATBARMB</v>
      </c>
    </row>
    <row r="2679" spans="1:43" s="15" customFormat="1">
      <c r="A2679" s="209" t="s">
        <v>2522</v>
      </c>
      <c r="B2679" s="209" t="s">
        <v>2522</v>
      </c>
      <c r="C2679" s="209" t="s">
        <v>2522</v>
      </c>
      <c r="D2679" s="57" t="b">
        <f t="shared" si="533"/>
        <v>0</v>
      </c>
      <c r="E2679" s="209" t="s">
        <v>2522</v>
      </c>
      <c r="F2679" s="209" t="s">
        <v>2522</v>
      </c>
      <c r="G2679" s="209" t="s">
        <v>2522</v>
      </c>
      <c r="H2679" s="213"/>
      <c r="I2679" s="57" t="str">
        <f t="shared" si="521"/>
        <v>TBA</v>
      </c>
      <c r="J2679" s="204" t="s">
        <v>2522</v>
      </c>
      <c r="K2679" s="213" t="s">
        <v>2541</v>
      </c>
      <c r="L2679" s="210" t="s">
        <v>55</v>
      </c>
      <c r="M2679" s="208" t="s">
        <v>47</v>
      </c>
      <c r="N2679" s="208">
        <v>1</v>
      </c>
      <c r="O2679" s="208"/>
      <c r="P2679" s="57" t="str">
        <f t="shared" si="522"/>
        <v>MAIN UNIT</v>
      </c>
      <c r="Q2679" s="208" t="s">
        <v>56</v>
      </c>
      <c r="R2679" s="208" t="s">
        <v>49</v>
      </c>
      <c r="S2679" s="208" t="s">
        <v>38</v>
      </c>
      <c r="T2679" s="208" t="s">
        <v>894</v>
      </c>
      <c r="U2679" s="208" t="s">
        <v>137</v>
      </c>
      <c r="V2679" s="208" t="s">
        <v>122</v>
      </c>
      <c r="W2679" s="208" t="s">
        <v>51</v>
      </c>
      <c r="X2679" s="34">
        <v>1200000</v>
      </c>
      <c r="Y2679" s="215" t="str">
        <f t="shared" si="532"/>
        <v>1.13</v>
      </c>
      <c r="Z2679" s="26">
        <f t="shared" si="534"/>
        <v>1200000</v>
      </c>
      <c r="AA2679" s="208">
        <v>1.095</v>
      </c>
      <c r="AB2679" s="35">
        <f t="shared" si="530"/>
        <v>1162831.8584070797</v>
      </c>
      <c r="AC2679" s="27">
        <f t="shared" si="523"/>
        <v>139539.82300884955</v>
      </c>
      <c r="AD2679" s="212">
        <v>0.12</v>
      </c>
      <c r="AE2679" s="211">
        <f t="shared" si="524"/>
        <v>1</v>
      </c>
      <c r="AF2679" s="211" t="str">
        <f>IF(AND(COUNTIFS($J$18:J2679,J2679)=1,AE2679=1),1,"")</f>
        <v/>
      </c>
      <c r="AG2679" s="211" t="str">
        <f>IF(C2679="","",IF(AND(COUNTIFS($J$18:J2679,J2679)=1,C2679&lt;&gt;""),1,""))</f>
        <v/>
      </c>
      <c r="AH2679" s="211" t="str">
        <f>IF(G2679="","",IF(AND(COUNTIFS($J$18:J2679,J2679)=1,G2679&lt;&gt;""),1,""))</f>
        <v/>
      </c>
      <c r="AI2679" s="28">
        <f t="shared" si="525"/>
        <v>25823665.334513277</v>
      </c>
      <c r="AJ2679" s="28">
        <f t="shared" si="526"/>
        <v>3029714.7251415937</v>
      </c>
      <c r="AK2679" s="29">
        <f t="shared" si="527"/>
        <v>0.11732318731270057</v>
      </c>
      <c r="AL2679" s="210"/>
      <c r="AM2679" s="210"/>
      <c r="AN2679" s="210"/>
      <c r="AO2679" s="210"/>
      <c r="AP2679" s="45" t="str">
        <f t="shared" si="528"/>
        <v>TBATBA</v>
      </c>
      <c r="AQ2679" s="45" t="str">
        <f t="shared" si="529"/>
        <v>TBATBARMB</v>
      </c>
    </row>
    <row r="2680" spans="1:43" s="15" customFormat="1">
      <c r="A2680" s="209" t="s">
        <v>2522</v>
      </c>
      <c r="B2680" s="209" t="s">
        <v>2522</v>
      </c>
      <c r="C2680" s="209" t="s">
        <v>2522</v>
      </c>
      <c r="D2680" s="57" t="b">
        <f t="shared" si="533"/>
        <v>0</v>
      </c>
      <c r="E2680" s="209" t="s">
        <v>2522</v>
      </c>
      <c r="F2680" s="209" t="s">
        <v>2522</v>
      </c>
      <c r="G2680" s="209" t="s">
        <v>2522</v>
      </c>
      <c r="H2680" s="213"/>
      <c r="I2680" s="57" t="str">
        <f t="shared" si="521"/>
        <v>TBA</v>
      </c>
      <c r="J2680" s="204" t="s">
        <v>2522</v>
      </c>
      <c r="K2680" s="213" t="s">
        <v>2542</v>
      </c>
      <c r="L2680" s="210" t="s">
        <v>55</v>
      </c>
      <c r="M2680" s="208" t="s">
        <v>47</v>
      </c>
      <c r="N2680" s="208">
        <v>1</v>
      </c>
      <c r="O2680" s="208"/>
      <c r="P2680" s="57" t="str">
        <f t="shared" si="522"/>
        <v>MAIN UNIT</v>
      </c>
      <c r="Q2680" s="208" t="s">
        <v>56</v>
      </c>
      <c r="R2680" s="208" t="s">
        <v>49</v>
      </c>
      <c r="S2680" s="208" t="s">
        <v>38</v>
      </c>
      <c r="T2680" s="208" t="s">
        <v>326</v>
      </c>
      <c r="U2680" s="208" t="s">
        <v>137</v>
      </c>
      <c r="V2680" s="208" t="s">
        <v>899</v>
      </c>
      <c r="W2680" s="208" t="s">
        <v>51</v>
      </c>
      <c r="X2680" s="34">
        <v>600000</v>
      </c>
      <c r="Y2680" s="215" t="str">
        <f t="shared" si="532"/>
        <v>1.13</v>
      </c>
      <c r="Z2680" s="26">
        <f t="shared" si="534"/>
        <v>600000</v>
      </c>
      <c r="AA2680" s="208">
        <v>1.095</v>
      </c>
      <c r="AB2680" s="35">
        <f t="shared" si="530"/>
        <v>581415.92920353985</v>
      </c>
      <c r="AC2680" s="27">
        <f t="shared" si="523"/>
        <v>69769.911504424774</v>
      </c>
      <c r="AD2680" s="212">
        <v>0.12</v>
      </c>
      <c r="AE2680" s="211">
        <f t="shared" si="524"/>
        <v>1</v>
      </c>
      <c r="AF2680" s="211" t="str">
        <f>IF(AND(COUNTIFS($J$18:J2680,J2680)=1,AE2680=1),1,"")</f>
        <v/>
      </c>
      <c r="AG2680" s="211" t="str">
        <f>IF(C2680="","",IF(AND(COUNTIFS($J$18:J2680,J2680)=1,C2680&lt;&gt;""),1,""))</f>
        <v/>
      </c>
      <c r="AH2680" s="211" t="str">
        <f>IF(G2680="","",IF(AND(COUNTIFS($J$18:J2680,J2680)=1,G2680&lt;&gt;""),1,""))</f>
        <v/>
      </c>
      <c r="AI2680" s="28">
        <f t="shared" si="525"/>
        <v>25823665.334513277</v>
      </c>
      <c r="AJ2680" s="28">
        <f t="shared" si="526"/>
        <v>3029714.7251415937</v>
      </c>
      <c r="AK2680" s="29">
        <f t="shared" si="527"/>
        <v>0.11732318731270057</v>
      </c>
      <c r="AL2680" s="210"/>
      <c r="AM2680" s="210"/>
      <c r="AN2680" s="210"/>
      <c r="AO2680" s="210"/>
      <c r="AP2680" s="45" t="str">
        <f t="shared" si="528"/>
        <v>TBATBA</v>
      </c>
      <c r="AQ2680" s="45" t="str">
        <f t="shared" si="529"/>
        <v>TBATBARMB</v>
      </c>
    </row>
    <row r="2681" spans="1:43" s="15" customFormat="1">
      <c r="A2681" s="209" t="s">
        <v>2522</v>
      </c>
      <c r="B2681" s="209" t="s">
        <v>2522</v>
      </c>
      <c r="C2681" s="209" t="s">
        <v>2522</v>
      </c>
      <c r="D2681" s="57" t="b">
        <f t="shared" si="533"/>
        <v>0</v>
      </c>
      <c r="E2681" s="209" t="s">
        <v>2522</v>
      </c>
      <c r="F2681" s="209" t="s">
        <v>2522</v>
      </c>
      <c r="G2681" s="209" t="s">
        <v>2522</v>
      </c>
      <c r="H2681" s="213"/>
      <c r="I2681" s="57" t="str">
        <f t="shared" si="521"/>
        <v>TBA</v>
      </c>
      <c r="J2681" s="204" t="s">
        <v>2522</v>
      </c>
      <c r="K2681" s="213" t="s">
        <v>2543</v>
      </c>
      <c r="L2681" s="210" t="s">
        <v>79</v>
      </c>
      <c r="M2681" s="208" t="s">
        <v>47</v>
      </c>
      <c r="N2681" s="208">
        <v>1</v>
      </c>
      <c r="O2681" s="208"/>
      <c r="P2681" s="57" t="str">
        <f t="shared" si="522"/>
        <v>MAIN UNIT</v>
      </c>
      <c r="Q2681" s="208" t="s">
        <v>56</v>
      </c>
      <c r="R2681" s="208" t="s">
        <v>49</v>
      </c>
      <c r="S2681" s="208" t="s">
        <v>38</v>
      </c>
      <c r="T2681" s="208" t="s">
        <v>326</v>
      </c>
      <c r="U2681" s="208" t="s">
        <v>137</v>
      </c>
      <c r="V2681" s="208" t="s">
        <v>122</v>
      </c>
      <c r="W2681" s="208" t="s">
        <v>51</v>
      </c>
      <c r="X2681" s="34">
        <v>800000</v>
      </c>
      <c r="Y2681" s="215" t="str">
        <f t="shared" si="532"/>
        <v>1.13</v>
      </c>
      <c r="Z2681" s="26">
        <f t="shared" si="534"/>
        <v>800000</v>
      </c>
      <c r="AA2681" s="208">
        <v>1.095</v>
      </c>
      <c r="AB2681" s="35">
        <f t="shared" si="530"/>
        <v>775221.23893805314</v>
      </c>
      <c r="AC2681" s="27">
        <f t="shared" si="523"/>
        <v>93026.54867256638</v>
      </c>
      <c r="AD2681" s="212">
        <v>0.12</v>
      </c>
      <c r="AE2681" s="211">
        <f t="shared" si="524"/>
        <v>1</v>
      </c>
      <c r="AF2681" s="211" t="str">
        <f>IF(AND(COUNTIFS($J$18:J2681,J2681)=1,AE2681=1),1,"")</f>
        <v/>
      </c>
      <c r="AG2681" s="211" t="str">
        <f>IF(C2681="","",IF(AND(COUNTIFS($J$18:J2681,J2681)=1,C2681&lt;&gt;""),1,""))</f>
        <v/>
      </c>
      <c r="AH2681" s="211" t="str">
        <f>IF(G2681="","",IF(AND(COUNTIFS($J$18:J2681,J2681)=1,G2681&lt;&gt;""),1,""))</f>
        <v/>
      </c>
      <c r="AI2681" s="28">
        <f t="shared" si="525"/>
        <v>25823665.334513277</v>
      </c>
      <c r="AJ2681" s="28">
        <f t="shared" si="526"/>
        <v>3029714.7251415937</v>
      </c>
      <c r="AK2681" s="29">
        <f t="shared" si="527"/>
        <v>0.11732318731270057</v>
      </c>
      <c r="AL2681" s="210"/>
      <c r="AM2681" s="210"/>
      <c r="AN2681" s="210"/>
      <c r="AO2681" s="210"/>
      <c r="AP2681" s="45" t="str">
        <f t="shared" si="528"/>
        <v>TBATBA</v>
      </c>
      <c r="AQ2681" s="45" t="str">
        <f t="shared" si="529"/>
        <v>TBATBARMB</v>
      </c>
    </row>
    <row r="2682" spans="1:43" s="15" customFormat="1">
      <c r="A2682" s="209" t="s">
        <v>2522</v>
      </c>
      <c r="B2682" s="209" t="s">
        <v>2522</v>
      </c>
      <c r="C2682" s="209" t="s">
        <v>2522</v>
      </c>
      <c r="D2682" s="57" t="b">
        <f t="shared" si="533"/>
        <v>0</v>
      </c>
      <c r="E2682" s="209" t="s">
        <v>2522</v>
      </c>
      <c r="F2682" s="209" t="s">
        <v>2522</v>
      </c>
      <c r="G2682" s="209" t="s">
        <v>2522</v>
      </c>
      <c r="H2682" s="213"/>
      <c r="I2682" s="57" t="str">
        <f t="shared" si="521"/>
        <v>TBA</v>
      </c>
      <c r="J2682" s="204" t="s">
        <v>2522</v>
      </c>
      <c r="K2682" s="213" t="s">
        <v>2543</v>
      </c>
      <c r="L2682" s="210" t="s">
        <v>55</v>
      </c>
      <c r="M2682" s="208" t="s">
        <v>47</v>
      </c>
      <c r="N2682" s="208">
        <v>1</v>
      </c>
      <c r="O2682" s="208"/>
      <c r="P2682" s="57" t="str">
        <f t="shared" si="522"/>
        <v>MAIN UNIT</v>
      </c>
      <c r="Q2682" s="208" t="s">
        <v>56</v>
      </c>
      <c r="R2682" s="208" t="s">
        <v>49</v>
      </c>
      <c r="S2682" s="208" t="s">
        <v>38</v>
      </c>
      <c r="T2682" s="208" t="s">
        <v>326</v>
      </c>
      <c r="U2682" s="208" t="s">
        <v>137</v>
      </c>
      <c r="V2682" s="208" t="s">
        <v>122</v>
      </c>
      <c r="W2682" s="208" t="s">
        <v>51</v>
      </c>
      <c r="X2682" s="34">
        <v>770000</v>
      </c>
      <c r="Y2682" s="215" t="str">
        <f t="shared" si="532"/>
        <v>1.13</v>
      </c>
      <c r="Z2682" s="26">
        <f t="shared" si="534"/>
        <v>770000</v>
      </c>
      <c r="AA2682" s="208">
        <v>1.095</v>
      </c>
      <c r="AB2682" s="35">
        <f t="shared" si="530"/>
        <v>746150.44247787609</v>
      </c>
      <c r="AC2682" s="27">
        <f t="shared" si="523"/>
        <v>89538.053097345124</v>
      </c>
      <c r="AD2682" s="212">
        <v>0.12</v>
      </c>
      <c r="AE2682" s="211">
        <f t="shared" si="524"/>
        <v>1</v>
      </c>
      <c r="AF2682" s="211" t="str">
        <f>IF(AND(COUNTIFS($J$18:J2682,J2682)=1,AE2682=1),1,"")</f>
        <v/>
      </c>
      <c r="AG2682" s="211" t="str">
        <f>IF(C2682="","",IF(AND(COUNTIFS($J$18:J2682,J2682)=1,C2682&lt;&gt;""),1,""))</f>
        <v/>
      </c>
      <c r="AH2682" s="211" t="str">
        <f>IF(G2682="","",IF(AND(COUNTIFS($J$18:J2682,J2682)=1,G2682&lt;&gt;""),1,""))</f>
        <v/>
      </c>
      <c r="AI2682" s="28">
        <f t="shared" si="525"/>
        <v>25823665.334513277</v>
      </c>
      <c r="AJ2682" s="28">
        <f t="shared" si="526"/>
        <v>3029714.7251415937</v>
      </c>
      <c r="AK2682" s="29">
        <f t="shared" si="527"/>
        <v>0.11732318731270057</v>
      </c>
      <c r="AL2682" s="210"/>
      <c r="AM2682" s="210"/>
      <c r="AN2682" s="210"/>
      <c r="AO2682" s="210"/>
      <c r="AP2682" s="45" t="str">
        <f t="shared" si="528"/>
        <v>TBATBA</v>
      </c>
      <c r="AQ2682" s="45" t="str">
        <f t="shared" si="529"/>
        <v>TBATBARMB</v>
      </c>
    </row>
    <row r="2683" spans="1:43" s="15" customFormat="1">
      <c r="A2683" s="209" t="s">
        <v>2522</v>
      </c>
      <c r="B2683" s="209" t="s">
        <v>2522</v>
      </c>
      <c r="C2683" s="209" t="s">
        <v>2522</v>
      </c>
      <c r="D2683" s="57" t="b">
        <f t="shared" si="533"/>
        <v>0</v>
      </c>
      <c r="E2683" s="209" t="s">
        <v>2522</v>
      </c>
      <c r="F2683" s="209" t="s">
        <v>2522</v>
      </c>
      <c r="G2683" s="209" t="s">
        <v>2522</v>
      </c>
      <c r="H2683" s="213"/>
      <c r="I2683" s="57" t="str">
        <f t="shared" si="521"/>
        <v>TBA</v>
      </c>
      <c r="J2683" s="204" t="s">
        <v>2522</v>
      </c>
      <c r="K2683" s="213" t="s">
        <v>2544</v>
      </c>
      <c r="L2683" s="210" t="s">
        <v>2545</v>
      </c>
      <c r="M2683" s="208" t="s">
        <v>2546</v>
      </c>
      <c r="N2683" s="208">
        <v>1</v>
      </c>
      <c r="O2683" s="208"/>
      <c r="P2683" s="57" t="str">
        <f t="shared" si="522"/>
        <v>MAIN UNIT</v>
      </c>
      <c r="Q2683" s="208" t="s">
        <v>48</v>
      </c>
      <c r="R2683" s="208" t="s">
        <v>1991</v>
      </c>
      <c r="S2683" s="208" t="s">
        <v>38</v>
      </c>
      <c r="T2683" s="208" t="s">
        <v>2104</v>
      </c>
      <c r="U2683" s="208" t="s">
        <v>137</v>
      </c>
      <c r="V2683" s="208" t="s">
        <v>122</v>
      </c>
      <c r="W2683" s="208" t="s">
        <v>51</v>
      </c>
      <c r="X2683" s="34">
        <v>1000000</v>
      </c>
      <c r="Y2683" s="215" t="str">
        <f>IF(W2683="","",IF(W2683="RMB","1.13", "1"))</f>
        <v>1.13</v>
      </c>
      <c r="Z2683" s="26">
        <f t="shared" si="534"/>
        <v>1000000</v>
      </c>
      <c r="AA2683" s="208">
        <v>1.095</v>
      </c>
      <c r="AB2683" s="35">
        <f t="shared" si="530"/>
        <v>969026.54867256642</v>
      </c>
      <c r="AC2683" s="27">
        <f t="shared" si="523"/>
        <v>116283.18584070797</v>
      </c>
      <c r="AD2683" s="212">
        <v>0.12</v>
      </c>
      <c r="AE2683" s="211">
        <f t="shared" si="524"/>
        <v>0</v>
      </c>
      <c r="AF2683" s="211" t="str">
        <f>IF(AND(COUNTIFS($J$18:J2683,J2683)=1,AE2683=1),1,"")</f>
        <v/>
      </c>
      <c r="AG2683" s="211" t="str">
        <f>IF(C2683="","",IF(AND(COUNTIFS($J$18:J2683,J2683)=1,C2683&lt;&gt;""),1,""))</f>
        <v/>
      </c>
      <c r="AH2683" s="211" t="str">
        <f>IF(G2683="","",IF(AND(COUNTIFS($J$18:J2683,J2683)=1,G2683&lt;&gt;""),1,""))</f>
        <v/>
      </c>
      <c r="AI2683" s="28">
        <f t="shared" si="525"/>
        <v>25823665.334513277</v>
      </c>
      <c r="AJ2683" s="28">
        <f t="shared" si="526"/>
        <v>3029714.7251415937</v>
      </c>
      <c r="AK2683" s="29">
        <f t="shared" si="527"/>
        <v>0.11732318731270057</v>
      </c>
      <c r="AL2683" s="210"/>
      <c r="AM2683" s="210"/>
      <c r="AN2683" s="210"/>
      <c r="AO2683" s="210"/>
      <c r="AP2683" s="45" t="str">
        <f t="shared" si="528"/>
        <v>TBATBA</v>
      </c>
      <c r="AQ2683" s="45" t="str">
        <f t="shared" si="529"/>
        <v>TBATBARMB</v>
      </c>
    </row>
    <row r="2684" spans="1:43" s="15" customFormat="1">
      <c r="A2684" s="209" t="s">
        <v>2522</v>
      </c>
      <c r="B2684" s="209" t="s">
        <v>2522</v>
      </c>
      <c r="C2684" s="209" t="s">
        <v>2522</v>
      </c>
      <c r="D2684" s="57" t="b">
        <f t="shared" si="533"/>
        <v>0</v>
      </c>
      <c r="E2684" s="209" t="s">
        <v>2522</v>
      </c>
      <c r="F2684" s="209" t="s">
        <v>2522</v>
      </c>
      <c r="G2684" s="209" t="s">
        <v>2522</v>
      </c>
      <c r="H2684" s="213"/>
      <c r="I2684" s="57" t="str">
        <f t="shared" si="521"/>
        <v>TBA</v>
      </c>
      <c r="J2684" s="204" t="s">
        <v>2522</v>
      </c>
      <c r="K2684" s="213" t="s">
        <v>2547</v>
      </c>
      <c r="L2684" s="210" t="s">
        <v>2548</v>
      </c>
      <c r="M2684" s="208" t="s">
        <v>2546</v>
      </c>
      <c r="N2684" s="208">
        <v>2</v>
      </c>
      <c r="O2684" s="208"/>
      <c r="P2684" s="57" t="str">
        <f t="shared" si="522"/>
        <v>MAIN UNIT</v>
      </c>
      <c r="Q2684" s="208" t="s">
        <v>48</v>
      </c>
      <c r="R2684" s="208" t="s">
        <v>1991</v>
      </c>
      <c r="S2684" s="208" t="s">
        <v>38</v>
      </c>
      <c r="T2684" s="208" t="s">
        <v>933</v>
      </c>
      <c r="U2684" s="208" t="s">
        <v>137</v>
      </c>
      <c r="V2684" s="208" t="s">
        <v>480</v>
      </c>
      <c r="W2684" s="208" t="s">
        <v>51</v>
      </c>
      <c r="X2684" s="34">
        <v>900000</v>
      </c>
      <c r="Y2684" s="215" t="str">
        <f>IF(W2684="","",IF(W2684="RMB","1.13", "1"))</f>
        <v>1.13</v>
      </c>
      <c r="Z2684" s="26">
        <f t="shared" si="534"/>
        <v>1800000</v>
      </c>
      <c r="AA2684" s="208">
        <v>1.095</v>
      </c>
      <c r="AB2684" s="35">
        <f t="shared" si="530"/>
        <v>1744247.7876106196</v>
      </c>
      <c r="AC2684" s="27">
        <f t="shared" si="523"/>
        <v>209309.73451327434</v>
      </c>
      <c r="AD2684" s="212">
        <v>0.12</v>
      </c>
      <c r="AE2684" s="211">
        <f t="shared" si="524"/>
        <v>0</v>
      </c>
      <c r="AF2684" s="211" t="str">
        <f>IF(AND(COUNTIFS($J$18:J2684,J2684)=1,AE2684=1),1,"")</f>
        <v/>
      </c>
      <c r="AG2684" s="211" t="str">
        <f>IF(C2684="","",IF(AND(COUNTIFS($J$18:J2684,J2684)=1,C2684&lt;&gt;""),1,""))</f>
        <v/>
      </c>
      <c r="AH2684" s="211" t="str">
        <f>IF(G2684="","",IF(AND(COUNTIFS($J$18:J2684,J2684)=1,G2684&lt;&gt;""),1,""))</f>
        <v/>
      </c>
      <c r="AI2684" s="28">
        <f t="shared" si="525"/>
        <v>25823665.334513277</v>
      </c>
      <c r="AJ2684" s="28">
        <f t="shared" si="526"/>
        <v>3029714.7251415937</v>
      </c>
      <c r="AK2684" s="29">
        <f t="shared" si="527"/>
        <v>0.11732318731270057</v>
      </c>
      <c r="AL2684" s="210"/>
      <c r="AM2684" s="210"/>
      <c r="AN2684" s="210"/>
      <c r="AO2684" s="210"/>
      <c r="AP2684" s="45" t="str">
        <f t="shared" si="528"/>
        <v>TBATBA</v>
      </c>
      <c r="AQ2684" s="45" t="str">
        <f t="shared" si="529"/>
        <v>TBATBARMB</v>
      </c>
    </row>
    <row r="2685" spans="1:43" s="15" customFormat="1">
      <c r="A2685" s="209" t="s">
        <v>2522</v>
      </c>
      <c r="B2685" s="209" t="s">
        <v>2522</v>
      </c>
      <c r="C2685" s="209" t="s">
        <v>2522</v>
      </c>
      <c r="D2685" s="57" t="b">
        <f t="shared" si="533"/>
        <v>0</v>
      </c>
      <c r="E2685" s="209" t="s">
        <v>2522</v>
      </c>
      <c r="F2685" s="209" t="s">
        <v>2522</v>
      </c>
      <c r="G2685" s="209" t="s">
        <v>2522</v>
      </c>
      <c r="H2685" s="213"/>
      <c r="I2685" s="57" t="str">
        <f t="shared" si="521"/>
        <v>TBA</v>
      </c>
      <c r="J2685" s="204" t="s">
        <v>2522</v>
      </c>
      <c r="K2685" s="213" t="s">
        <v>2549</v>
      </c>
      <c r="L2685" s="210" t="s">
        <v>2550</v>
      </c>
      <c r="M2685" s="208" t="s">
        <v>2546</v>
      </c>
      <c r="N2685" s="208">
        <v>1</v>
      </c>
      <c r="O2685" s="208"/>
      <c r="P2685" s="57" t="str">
        <f t="shared" si="522"/>
        <v>MAIN UNIT</v>
      </c>
      <c r="Q2685" s="208" t="s">
        <v>48</v>
      </c>
      <c r="R2685" s="208" t="s">
        <v>1991</v>
      </c>
      <c r="S2685" s="208" t="s">
        <v>38</v>
      </c>
      <c r="T2685" s="208" t="s">
        <v>326</v>
      </c>
      <c r="U2685" s="208" t="s">
        <v>137</v>
      </c>
      <c r="V2685" s="208" t="s">
        <v>122</v>
      </c>
      <c r="W2685" s="208" t="s">
        <v>51</v>
      </c>
      <c r="X2685" s="34">
        <v>310000</v>
      </c>
      <c r="Y2685" s="215" t="str">
        <f>IF(W2685="","",IF(W2685="RMB","1.13", "1"))</f>
        <v>1.13</v>
      </c>
      <c r="Z2685" s="26">
        <f t="shared" si="534"/>
        <v>310000</v>
      </c>
      <c r="AA2685" s="208">
        <v>1.095</v>
      </c>
      <c r="AB2685" s="35">
        <f t="shared" si="530"/>
        <v>300398.23008849565</v>
      </c>
      <c r="AC2685" s="27">
        <f t="shared" si="523"/>
        <v>36047.787610619474</v>
      </c>
      <c r="AD2685" s="212">
        <v>0.12</v>
      </c>
      <c r="AE2685" s="211">
        <f t="shared" si="524"/>
        <v>0</v>
      </c>
      <c r="AF2685" s="211" t="str">
        <f>IF(AND(COUNTIFS($J$18:J2685,J2685)=1,AE2685=1),1,"")</f>
        <v/>
      </c>
      <c r="AG2685" s="211" t="str">
        <f>IF(C2685="","",IF(AND(COUNTIFS($J$18:J2685,J2685)=1,C2685&lt;&gt;""),1,""))</f>
        <v/>
      </c>
      <c r="AH2685" s="211" t="str">
        <f>IF(G2685="","",IF(AND(COUNTIFS($J$18:J2685,J2685)=1,G2685&lt;&gt;""),1,""))</f>
        <v/>
      </c>
      <c r="AI2685" s="28">
        <f t="shared" si="525"/>
        <v>25823665.334513277</v>
      </c>
      <c r="AJ2685" s="28">
        <f t="shared" si="526"/>
        <v>3029714.7251415937</v>
      </c>
      <c r="AK2685" s="29">
        <f t="shared" si="527"/>
        <v>0.11732318731270057</v>
      </c>
      <c r="AL2685" s="210"/>
      <c r="AM2685" s="210"/>
      <c r="AN2685" s="210"/>
      <c r="AO2685" s="210"/>
      <c r="AP2685" s="45" t="str">
        <f t="shared" si="528"/>
        <v>TBATBA</v>
      </c>
      <c r="AQ2685" s="45" t="str">
        <f t="shared" si="529"/>
        <v>TBATBARMB</v>
      </c>
    </row>
    <row r="2686" spans="1:43" s="15" customFormat="1">
      <c r="A2686" s="208" t="s">
        <v>42</v>
      </c>
      <c r="B2686" s="209">
        <v>2023</v>
      </c>
      <c r="C2686" s="209">
        <v>4</v>
      </c>
      <c r="D2686" s="57" t="str">
        <f t="shared" si="533"/>
        <v>Q1</v>
      </c>
      <c r="E2686" s="208" t="s">
        <v>42</v>
      </c>
      <c r="F2686" s="209">
        <v>2024</v>
      </c>
      <c r="G2686" s="209">
        <v>2</v>
      </c>
      <c r="H2686" s="213"/>
      <c r="I2686" s="57" t="str">
        <f t="shared" si="521"/>
        <v>Q4</v>
      </c>
      <c r="J2686" s="204" t="s">
        <v>2551</v>
      </c>
      <c r="K2686" s="213" t="s">
        <v>2552</v>
      </c>
      <c r="L2686" s="210" t="s">
        <v>79</v>
      </c>
      <c r="M2686" s="208" t="s">
        <v>47</v>
      </c>
      <c r="N2686" s="208">
        <v>1</v>
      </c>
      <c r="O2686" s="208"/>
      <c r="P2686" s="57" t="str">
        <f t="shared" si="522"/>
        <v>MAIN UNIT</v>
      </c>
      <c r="Q2686" s="208" t="s">
        <v>48</v>
      </c>
      <c r="R2686" s="208" t="s">
        <v>49</v>
      </c>
      <c r="S2686" s="208" t="s">
        <v>39</v>
      </c>
      <c r="T2686" s="208" t="s">
        <v>130</v>
      </c>
      <c r="U2686" s="208" t="s">
        <v>1013</v>
      </c>
      <c r="V2686" s="208" t="s">
        <v>132</v>
      </c>
      <c r="W2686" s="208" t="s">
        <v>51</v>
      </c>
      <c r="X2686" s="34">
        <v>918000</v>
      </c>
      <c r="Y2686" s="215" t="str">
        <f>IF(W2686="RMB","1.13", "1")</f>
        <v>1.13</v>
      </c>
      <c r="Z2686" s="26">
        <f t="shared" si="534"/>
        <v>918000</v>
      </c>
      <c r="AA2686" s="208">
        <v>1.1000000000000001</v>
      </c>
      <c r="AB2686" s="35">
        <f t="shared" si="530"/>
        <v>893628.31858407101</v>
      </c>
      <c r="AC2686" s="27">
        <f t="shared" si="523"/>
        <v>107235.39823008851</v>
      </c>
      <c r="AD2686" s="212">
        <v>0.12</v>
      </c>
      <c r="AE2686" s="211">
        <f t="shared" si="524"/>
        <v>0</v>
      </c>
      <c r="AF2686" s="211" t="str">
        <f>IF(AND(COUNTIFS($J$18:J2686,J2686)=1,AE2686=1),1,"")</f>
        <v/>
      </c>
      <c r="AG2686" s="211">
        <f>IF(C2686="","",IF(AND(COUNTIFS($J$18:J2686,J2686)=1,C2686&lt;&gt;""),1,""))</f>
        <v>1</v>
      </c>
      <c r="AH2686" s="211">
        <f>IF(G2686="","",IF(AND(COUNTIFS($J$18:J2686,J2686)=1,G2686&lt;&gt;""),1,""))</f>
        <v>1</v>
      </c>
      <c r="AI2686" s="28">
        <f t="shared" si="525"/>
        <v>16000190.159292037</v>
      </c>
      <c r="AJ2686" s="28">
        <f t="shared" si="526"/>
        <v>1920022.8191150443</v>
      </c>
      <c r="AK2686" s="29">
        <f t="shared" si="527"/>
        <v>0.12</v>
      </c>
      <c r="AL2686" s="210"/>
      <c r="AM2686" s="210"/>
      <c r="AN2686" s="210"/>
      <c r="AO2686" s="210"/>
      <c r="AP2686" s="45" t="str">
        <f t="shared" si="528"/>
        <v>20242</v>
      </c>
      <c r="AQ2686" s="45" t="str">
        <f t="shared" si="529"/>
        <v>20242RMB</v>
      </c>
    </row>
    <row r="2687" spans="1:43" s="15" customFormat="1">
      <c r="A2687" s="208" t="s">
        <v>42</v>
      </c>
      <c r="B2687" s="209">
        <v>2023</v>
      </c>
      <c r="C2687" s="209">
        <v>10</v>
      </c>
      <c r="D2687" s="57" t="str">
        <f t="shared" si="533"/>
        <v>Q3</v>
      </c>
      <c r="E2687" s="208" t="s">
        <v>42</v>
      </c>
      <c r="F2687" s="209">
        <v>2023</v>
      </c>
      <c r="G2687" s="209">
        <v>11</v>
      </c>
      <c r="H2687" s="213"/>
      <c r="I2687" s="57" t="str">
        <f t="shared" si="521"/>
        <v>Q3</v>
      </c>
      <c r="J2687" s="204" t="s">
        <v>2534</v>
      </c>
      <c r="K2687" s="213" t="s">
        <v>2535</v>
      </c>
      <c r="L2687" s="210" t="s">
        <v>55</v>
      </c>
      <c r="M2687" s="208" t="s">
        <v>47</v>
      </c>
      <c r="N2687" s="208">
        <v>1</v>
      </c>
      <c r="O2687" s="208"/>
      <c r="P2687" s="57" t="str">
        <f t="shared" si="522"/>
        <v>MAIN UNIT</v>
      </c>
      <c r="Q2687" s="208" t="s">
        <v>56</v>
      </c>
      <c r="R2687" s="208" t="s">
        <v>49</v>
      </c>
      <c r="S2687" s="208" t="s">
        <v>39</v>
      </c>
      <c r="T2687" s="208" t="s">
        <v>1595</v>
      </c>
      <c r="U2687" s="208" t="s">
        <v>163</v>
      </c>
      <c r="V2687" s="208" t="s">
        <v>164</v>
      </c>
      <c r="W2687" s="208" t="s">
        <v>51</v>
      </c>
      <c r="X2687" s="34">
        <v>525000</v>
      </c>
      <c r="Y2687" s="215" t="str">
        <f>IF(W2687="","",IF(W2687="RMB","1.13", "1"))</f>
        <v>1.13</v>
      </c>
      <c r="Z2687" s="26">
        <f t="shared" si="534"/>
        <v>525000</v>
      </c>
      <c r="AA2687" s="208">
        <v>1.07</v>
      </c>
      <c r="AB2687" s="35">
        <f t="shared" si="530"/>
        <v>497123.89380530978</v>
      </c>
      <c r="AC2687" s="27">
        <f t="shared" si="523"/>
        <v>51253.473451327438</v>
      </c>
      <c r="AD2687" s="212">
        <v>0.1031</v>
      </c>
      <c r="AE2687" s="211">
        <f t="shared" si="524"/>
        <v>1</v>
      </c>
      <c r="AF2687" s="211" t="str">
        <f>IF(AND(COUNTIFS($J$18:J2687,J2687)=1,AE2687=1),1,"")</f>
        <v/>
      </c>
      <c r="AG2687" s="211" t="str">
        <f>IF(C2687="","",IF(AND(COUNTIFS($J$18:J2687,J2687)=1,C2687&lt;&gt;""),1,""))</f>
        <v/>
      </c>
      <c r="AH2687" s="211" t="str">
        <f>IF(G2687="","",IF(AND(COUNTIFS($J$18:J2687,J2687)=1,G2687&lt;&gt;""),1,""))</f>
        <v/>
      </c>
      <c r="AI2687" s="28">
        <f t="shared" si="525"/>
        <v>11730565.00042478</v>
      </c>
      <c r="AJ2687" s="28">
        <f t="shared" si="526"/>
        <v>1971465.2465810829</v>
      </c>
      <c r="AK2687" s="29">
        <f t="shared" si="527"/>
        <v>0.16806225842571892</v>
      </c>
      <c r="AL2687" s="210"/>
      <c r="AM2687" s="210"/>
      <c r="AN2687" s="210"/>
      <c r="AO2687" s="210"/>
      <c r="AP2687" s="45" t="str">
        <f t="shared" si="528"/>
        <v>202311</v>
      </c>
      <c r="AQ2687" s="45" t="str">
        <f t="shared" si="529"/>
        <v>202311RMB</v>
      </c>
    </row>
    <row r="2688" spans="1:43" s="15" customFormat="1">
      <c r="A2688" s="208" t="s">
        <v>42</v>
      </c>
      <c r="B2688" s="209">
        <v>2023</v>
      </c>
      <c r="C2688" s="209">
        <v>7</v>
      </c>
      <c r="D2688" s="57" t="str">
        <f t="shared" si="533"/>
        <v>Q2</v>
      </c>
      <c r="E2688" s="208" t="s">
        <v>171</v>
      </c>
      <c r="F2688" s="208" t="s">
        <v>171</v>
      </c>
      <c r="G2688" s="209" t="s">
        <v>171</v>
      </c>
      <c r="H2688" s="213"/>
      <c r="I2688" s="57" t="str">
        <f t="shared" si="521"/>
        <v>Cancel</v>
      </c>
      <c r="J2688" s="204" t="s">
        <v>2553</v>
      </c>
      <c r="K2688" s="213" t="s">
        <v>1905</v>
      </c>
      <c r="L2688" s="210" t="s">
        <v>79</v>
      </c>
      <c r="M2688" s="208" t="s">
        <v>47</v>
      </c>
      <c r="N2688" s="208">
        <v>1</v>
      </c>
      <c r="O2688" s="208"/>
      <c r="P2688" s="57" t="str">
        <f t="shared" si="522"/>
        <v>MAIN UNIT</v>
      </c>
      <c r="Q2688" s="208" t="s">
        <v>48</v>
      </c>
      <c r="R2688" s="208" t="s">
        <v>49</v>
      </c>
      <c r="S2688" s="208" t="s">
        <v>36</v>
      </c>
      <c r="T2688" s="208" t="s">
        <v>65</v>
      </c>
      <c r="U2688" s="208" t="s">
        <v>66</v>
      </c>
      <c r="V2688" s="208" t="s">
        <v>1343</v>
      </c>
      <c r="W2688" s="208" t="s">
        <v>96</v>
      </c>
      <c r="X2688" s="34">
        <v>15000000</v>
      </c>
      <c r="Y2688" s="215" t="str">
        <f t="shared" ref="Y2688:Y2694" si="535">IF(W2688="RMB","1.13", "1")</f>
        <v>1</v>
      </c>
      <c r="Z2688" s="26">
        <f t="shared" si="534"/>
        <v>15000000</v>
      </c>
      <c r="AA2688" s="208">
        <v>5.3400000000000003E-2</v>
      </c>
      <c r="AB2688" s="35">
        <f t="shared" si="530"/>
        <v>801000</v>
      </c>
      <c r="AC2688" s="27">
        <f t="shared" si="523"/>
        <v>123193.79999999999</v>
      </c>
      <c r="AD2688" s="207">
        <v>0.15379999999999999</v>
      </c>
      <c r="AE2688" s="211">
        <f t="shared" si="524"/>
        <v>0</v>
      </c>
      <c r="AF2688" s="211" t="str">
        <f>IF(AND(COUNTIFS($J$18:J2688,J2688)=1,AE2688=1),1,"")</f>
        <v/>
      </c>
      <c r="AG2688" s="211">
        <f>IF(C2688="","",IF(AND(COUNTIFS($J$18:J2688,J2688)=1,C2688&lt;&gt;""),1,""))</f>
        <v>1</v>
      </c>
      <c r="AH2688" s="211">
        <f>IF(G2688="","",IF(AND(COUNTIFS($J$18:J2688,J2688)=1,G2688&lt;&gt;""),1,""))</f>
        <v>1</v>
      </c>
      <c r="AI2688" s="28">
        <f t="shared" si="525"/>
        <v>468573419.10712183</v>
      </c>
      <c r="AJ2688" s="28">
        <f t="shared" si="526"/>
        <v>55829466.862621114</v>
      </c>
      <c r="AK2688" s="29">
        <f t="shared" si="527"/>
        <v>0.11914774629983395</v>
      </c>
      <c r="AL2688" s="210"/>
      <c r="AM2688" s="210"/>
      <c r="AN2688" s="210"/>
      <c r="AO2688" s="210"/>
      <c r="AP2688" s="45" t="str">
        <f t="shared" si="528"/>
        <v>CancelCancel</v>
      </c>
      <c r="AQ2688" s="45" t="str">
        <f t="shared" si="529"/>
        <v>CancelCancelJPY</v>
      </c>
    </row>
    <row r="2689" spans="1:43" s="15" customFormat="1">
      <c r="A2689" s="208" t="s">
        <v>42</v>
      </c>
      <c r="B2689" s="209">
        <v>2023</v>
      </c>
      <c r="C2689" s="209">
        <v>8</v>
      </c>
      <c r="D2689" s="57" t="str">
        <f t="shared" si="533"/>
        <v>Q2</v>
      </c>
      <c r="E2689" s="208" t="s">
        <v>42</v>
      </c>
      <c r="F2689" s="209">
        <v>2024</v>
      </c>
      <c r="G2689" s="209">
        <v>3</v>
      </c>
      <c r="H2689" s="213"/>
      <c r="I2689" s="57" t="str">
        <f t="shared" si="521"/>
        <v>Q4</v>
      </c>
      <c r="J2689" s="204" t="s">
        <v>2554</v>
      </c>
      <c r="K2689" s="213" t="s">
        <v>2555</v>
      </c>
      <c r="L2689" s="210" t="s">
        <v>2556</v>
      </c>
      <c r="M2689" s="208" t="s">
        <v>47</v>
      </c>
      <c r="N2689" s="208">
        <v>1</v>
      </c>
      <c r="O2689" s="208"/>
      <c r="P2689" s="57" t="str">
        <f t="shared" si="522"/>
        <v>MAIN UNIT</v>
      </c>
      <c r="Q2689" s="208" t="s">
        <v>48</v>
      </c>
      <c r="R2689" s="208" t="s">
        <v>49</v>
      </c>
      <c r="S2689" s="208" t="s">
        <v>39</v>
      </c>
      <c r="T2689" s="208" t="s">
        <v>2274</v>
      </c>
      <c r="U2689" s="208" t="s">
        <v>2275</v>
      </c>
      <c r="V2689" s="208" t="s">
        <v>67</v>
      </c>
      <c r="W2689" s="208" t="s">
        <v>51</v>
      </c>
      <c r="X2689" s="34">
        <v>740000</v>
      </c>
      <c r="Y2689" s="215" t="str">
        <f t="shared" si="535"/>
        <v>1.13</v>
      </c>
      <c r="Z2689" s="26">
        <f t="shared" si="534"/>
        <v>740000</v>
      </c>
      <c r="AA2689" s="208">
        <v>1.1000000000000001</v>
      </c>
      <c r="AB2689" s="35">
        <f t="shared" si="530"/>
        <v>720353.98230088514</v>
      </c>
      <c r="AC2689" s="27">
        <f t="shared" si="523"/>
        <v>86442.477876106219</v>
      </c>
      <c r="AD2689" s="212">
        <v>0.12</v>
      </c>
      <c r="AE2689" s="211">
        <f t="shared" si="524"/>
        <v>0</v>
      </c>
      <c r="AF2689" s="211" t="str">
        <f>IF(AND(COUNTIFS($J$18:J2689,J2689)=1,AE2689=1),1,"")</f>
        <v/>
      </c>
      <c r="AG2689" s="211">
        <f>IF(C2689="","",IF(AND(COUNTIFS($J$18:J2689,J2689)=1,C2689&lt;&gt;""),1,""))</f>
        <v>1</v>
      </c>
      <c r="AH2689" s="211">
        <f>IF(G2689="","",IF(AND(COUNTIFS($J$18:J2689,J2689)=1,G2689&lt;&gt;""),1,""))</f>
        <v>1</v>
      </c>
      <c r="AI2689" s="28">
        <f t="shared" si="525"/>
        <v>3074677.4867256638</v>
      </c>
      <c r="AJ2689" s="28">
        <f t="shared" si="526"/>
        <v>338597.5824070797</v>
      </c>
      <c r="AK2689" s="29">
        <f t="shared" si="527"/>
        <v>0.11012458505612717</v>
      </c>
      <c r="AL2689" s="210"/>
      <c r="AM2689" s="210"/>
      <c r="AN2689" s="210"/>
      <c r="AO2689" s="210"/>
      <c r="AP2689" s="45" t="str">
        <f t="shared" si="528"/>
        <v>20243</v>
      </c>
      <c r="AQ2689" s="45" t="str">
        <f t="shared" si="529"/>
        <v>20243RMB</v>
      </c>
    </row>
    <row r="2690" spans="1:43" s="15" customFormat="1">
      <c r="A2690" s="208" t="s">
        <v>42</v>
      </c>
      <c r="B2690" s="209">
        <v>2023</v>
      </c>
      <c r="C2690" s="209">
        <v>9</v>
      </c>
      <c r="D2690" s="57" t="str">
        <f t="shared" si="533"/>
        <v>Q2</v>
      </c>
      <c r="E2690" s="208" t="s">
        <v>42</v>
      </c>
      <c r="F2690" s="209">
        <v>2023</v>
      </c>
      <c r="G2690" s="209">
        <v>10</v>
      </c>
      <c r="H2690" s="213"/>
      <c r="I2690" s="57" t="str">
        <f t="shared" ref="I2690:I2753" si="536">IFERROR(IF(F2690="","",IF(F2690="TBA","TBA",IF(F2690="Cancel","Cancel",IF(AND(G2690&gt;=10,G2690&lt;=12),"Q3",IF(AND(G2690&gt;=1,G2690&lt;=3),"Q4",IF(AND(G2690&gt;=7,G2690&lt;=9),"Q2",IF(AND(G2690&gt;=4,G2690&lt;=6),"Q1"))))))),"")</f>
        <v>Q3</v>
      </c>
      <c r="J2690" s="204" t="s">
        <v>2557</v>
      </c>
      <c r="K2690" s="213" t="s">
        <v>2405</v>
      </c>
      <c r="L2690" s="210" t="s">
        <v>79</v>
      </c>
      <c r="M2690" s="208" t="s">
        <v>47</v>
      </c>
      <c r="N2690" s="208">
        <v>1</v>
      </c>
      <c r="O2690" s="208"/>
      <c r="P2690" s="57" t="str">
        <f t="shared" ref="P2690:P2753" si="537">IF(M2690="","",IF(AND(N2690&gt;0,L2690&lt;&gt;""),"MAIN UNIT",IF(AND(O2690&gt;0,L2690&lt;&gt;""),"SERVICE/ PARTS","C66 SERVICE/OTHERS")))</f>
        <v>MAIN UNIT</v>
      </c>
      <c r="Q2690" s="208" t="s">
        <v>48</v>
      </c>
      <c r="R2690" s="208" t="s">
        <v>49</v>
      </c>
      <c r="S2690" s="208" t="s">
        <v>36</v>
      </c>
      <c r="T2690" s="208" t="s">
        <v>108</v>
      </c>
      <c r="U2690" s="208" t="s">
        <v>2306</v>
      </c>
      <c r="V2690" s="208" t="s">
        <v>2406</v>
      </c>
      <c r="W2690" s="208" t="s">
        <v>96</v>
      </c>
      <c r="X2690" s="34">
        <v>12500000</v>
      </c>
      <c r="Y2690" s="215" t="str">
        <f t="shared" si="535"/>
        <v>1</v>
      </c>
      <c r="Z2690" s="26">
        <f t="shared" si="534"/>
        <v>12500000</v>
      </c>
      <c r="AA2690" s="208">
        <v>5.3400000000000003E-2</v>
      </c>
      <c r="AB2690" s="35">
        <f t="shared" si="530"/>
        <v>667500</v>
      </c>
      <c r="AC2690" s="27">
        <f t="shared" ref="AC2690:AC2753" si="538">IF(R2690&lt;&gt;"",AB2690*AD2690,"")</f>
        <v>102060.75</v>
      </c>
      <c r="AD2690" s="212">
        <v>0.15290000000000001</v>
      </c>
      <c r="AE2690" s="211">
        <f t="shared" ref="AE2690:AE2753" si="539">IF(Q2690="","",IF(Q2690="Yes",1,0))</f>
        <v>0</v>
      </c>
      <c r="AF2690" s="211" t="str">
        <f>IF(AND(COUNTIFS($J$18:J2690,J2690)=1,AE2690=1),1,"")</f>
        <v/>
      </c>
      <c r="AG2690" s="211">
        <f>IF(C2690="","",IF(AND(COUNTIFS($J$18:J2690,J2690)=1,C2690&lt;&gt;""),1,""))</f>
        <v>1</v>
      </c>
      <c r="AH2690" s="211">
        <f>IF(G2690="","",IF(AND(COUNTIFS($J$18:J2690,J2690)=1,G2690&lt;&gt;""),1,""))</f>
        <v>1</v>
      </c>
      <c r="AI2690" s="28">
        <f t="shared" ref="AI2690:AI2753" si="540">IF(P2690="C66 SERVICE","",SUMIFS(AB:AB,F:F,F2690,G:G,G2690,E:E,E2690))</f>
        <v>5219988.5752212387</v>
      </c>
      <c r="AJ2690" s="28">
        <f t="shared" ref="AJ2690:AJ2753" si="541">IF(P2690="C66 SERVICE","",SUMIFS(AC:AC,F:F,F2690,G:G,G2690,E:E,E2690))</f>
        <v>631627.0013460177</v>
      </c>
      <c r="AK2690" s="29">
        <f t="shared" ref="AK2690:AK2753" si="542">IF(AJ2690&gt;0,AJ2690/AI2690,"")</f>
        <v>0.12100160608478869</v>
      </c>
      <c r="AL2690" s="210"/>
      <c r="AM2690" s="210"/>
      <c r="AN2690" s="210"/>
      <c r="AO2690" s="210"/>
      <c r="AP2690" s="45" t="str">
        <f t="shared" ref="AP2690:AP2753" si="543">IF(F2690="","",F2690&amp;G2690)</f>
        <v>202310</v>
      </c>
      <c r="AQ2690" s="45" t="str">
        <f t="shared" ref="AQ2690:AQ2753" si="544">IF(W2690="","",F2690&amp;G2690&amp;W2690)</f>
        <v>202310JPY</v>
      </c>
    </row>
    <row r="2691" spans="1:43" s="15" customFormat="1">
      <c r="A2691" s="208" t="s">
        <v>42</v>
      </c>
      <c r="B2691" s="209">
        <v>2023</v>
      </c>
      <c r="C2691" s="209">
        <v>9</v>
      </c>
      <c r="D2691" s="57" t="str">
        <f t="shared" si="533"/>
        <v>Q2</v>
      </c>
      <c r="E2691" s="209" t="s">
        <v>171</v>
      </c>
      <c r="F2691" s="209" t="s">
        <v>171</v>
      </c>
      <c r="G2691" s="209" t="s">
        <v>171</v>
      </c>
      <c r="H2691" s="213"/>
      <c r="I2691" s="57" t="str">
        <f t="shared" si="536"/>
        <v>Cancel</v>
      </c>
      <c r="J2691" s="204" t="s">
        <v>2558</v>
      </c>
      <c r="K2691" s="213" t="s">
        <v>2405</v>
      </c>
      <c r="L2691" s="210" t="s">
        <v>79</v>
      </c>
      <c r="M2691" s="208" t="s">
        <v>47</v>
      </c>
      <c r="N2691" s="208">
        <v>1</v>
      </c>
      <c r="O2691" s="208"/>
      <c r="P2691" s="57" t="str">
        <f t="shared" si="537"/>
        <v>MAIN UNIT</v>
      </c>
      <c r="Q2691" s="208" t="s">
        <v>48</v>
      </c>
      <c r="R2691" s="208" t="s">
        <v>49</v>
      </c>
      <c r="S2691" s="208" t="s">
        <v>36</v>
      </c>
      <c r="T2691" s="208" t="s">
        <v>108</v>
      </c>
      <c r="U2691" s="208" t="s">
        <v>2306</v>
      </c>
      <c r="V2691" s="208" t="s">
        <v>2406</v>
      </c>
      <c r="W2691" s="208" t="s">
        <v>96</v>
      </c>
      <c r="X2691" s="34">
        <v>12450000</v>
      </c>
      <c r="Y2691" s="215" t="str">
        <f t="shared" si="535"/>
        <v>1</v>
      </c>
      <c r="Z2691" s="26">
        <f t="shared" si="534"/>
        <v>12450000</v>
      </c>
      <c r="AA2691" s="208">
        <v>5.4899999999999997E-2</v>
      </c>
      <c r="AB2691" s="35">
        <f t="shared" si="530"/>
        <v>683505</v>
      </c>
      <c r="AC2691" s="27">
        <f t="shared" si="538"/>
        <v>82020.599999999991</v>
      </c>
      <c r="AD2691" s="212">
        <v>0.12</v>
      </c>
      <c r="AE2691" s="211">
        <f t="shared" si="539"/>
        <v>0</v>
      </c>
      <c r="AF2691" s="211" t="str">
        <f>IF(AND(COUNTIFS($J$18:J2691,J2691)=1,AE2691=1),1,"")</f>
        <v/>
      </c>
      <c r="AG2691" s="211">
        <f>IF(C2691="","",IF(AND(COUNTIFS($J$18:J2691,J2691)=1,C2691&lt;&gt;""),1,""))</f>
        <v>1</v>
      </c>
      <c r="AH2691" s="211">
        <f>IF(G2691="","",IF(AND(COUNTIFS($J$18:J2691,J2691)=1,G2691&lt;&gt;""),1,""))</f>
        <v>1</v>
      </c>
      <c r="AI2691" s="28">
        <f t="shared" si="540"/>
        <v>468573419.10712183</v>
      </c>
      <c r="AJ2691" s="28">
        <f t="shared" si="541"/>
        <v>55829466.862621114</v>
      </c>
      <c r="AK2691" s="29">
        <f t="shared" si="542"/>
        <v>0.11914774629983395</v>
      </c>
      <c r="AL2691" s="210"/>
      <c r="AM2691" s="210"/>
      <c r="AN2691" s="210"/>
      <c r="AO2691" s="210"/>
      <c r="AP2691" s="45" t="str">
        <f t="shared" si="543"/>
        <v>CancelCancel</v>
      </c>
      <c r="AQ2691" s="45" t="str">
        <f t="shared" si="544"/>
        <v>CancelCancelJPY</v>
      </c>
    </row>
    <row r="2692" spans="1:43" s="15" customFormat="1">
      <c r="A2692" s="208" t="s">
        <v>42</v>
      </c>
      <c r="B2692" s="209">
        <v>2023</v>
      </c>
      <c r="C2692" s="209">
        <v>9</v>
      </c>
      <c r="D2692" s="57" t="str">
        <f t="shared" si="533"/>
        <v>Q2</v>
      </c>
      <c r="E2692" s="208" t="s">
        <v>42</v>
      </c>
      <c r="F2692" s="209">
        <v>2023</v>
      </c>
      <c r="G2692" s="209">
        <v>10</v>
      </c>
      <c r="H2692" s="213"/>
      <c r="I2692" s="57" t="str">
        <f t="shared" si="536"/>
        <v>Q3</v>
      </c>
      <c r="J2692" s="204" t="s">
        <v>2557</v>
      </c>
      <c r="K2692" s="213" t="s">
        <v>2405</v>
      </c>
      <c r="L2692" s="210" t="s">
        <v>55</v>
      </c>
      <c r="M2692" s="208" t="s">
        <v>47</v>
      </c>
      <c r="N2692" s="208">
        <v>1</v>
      </c>
      <c r="O2692" s="208"/>
      <c r="P2692" s="57" t="str">
        <f t="shared" si="537"/>
        <v>MAIN UNIT</v>
      </c>
      <c r="Q2692" s="208" t="s">
        <v>48</v>
      </c>
      <c r="R2692" s="208" t="s">
        <v>49</v>
      </c>
      <c r="S2692" s="208" t="s">
        <v>36</v>
      </c>
      <c r="T2692" s="208" t="s">
        <v>108</v>
      </c>
      <c r="U2692" s="208" t="s">
        <v>2306</v>
      </c>
      <c r="V2692" s="208" t="s">
        <v>2406</v>
      </c>
      <c r="W2692" s="208" t="s">
        <v>96</v>
      </c>
      <c r="X2692" s="34">
        <v>8170000</v>
      </c>
      <c r="Y2692" s="215" t="str">
        <f t="shared" si="535"/>
        <v>1</v>
      </c>
      <c r="Z2692" s="26">
        <f t="shared" si="534"/>
        <v>8170000</v>
      </c>
      <c r="AA2692" s="208">
        <v>5.3400000000000003E-2</v>
      </c>
      <c r="AB2692" s="35">
        <f t="shared" si="530"/>
        <v>436278</v>
      </c>
      <c r="AC2692" s="27">
        <f t="shared" si="538"/>
        <v>66706.906199999998</v>
      </c>
      <c r="AD2692" s="212">
        <v>0.15290000000000001</v>
      </c>
      <c r="AE2692" s="211">
        <f t="shared" si="539"/>
        <v>0</v>
      </c>
      <c r="AF2692" s="211" t="str">
        <f>IF(AND(COUNTIFS($J$18:J2692,J2692)=1,AE2692=1),1,"")</f>
        <v/>
      </c>
      <c r="AG2692" s="211" t="str">
        <f>IF(C2692="","",IF(AND(COUNTIFS($J$18:J2692,J2692)=1,C2692&lt;&gt;""),1,""))</f>
        <v/>
      </c>
      <c r="AH2692" s="211" t="str">
        <f>IF(G2692="","",IF(AND(COUNTIFS($J$18:J2692,J2692)=1,G2692&lt;&gt;""),1,""))</f>
        <v/>
      </c>
      <c r="AI2692" s="28">
        <f t="shared" si="540"/>
        <v>5219988.5752212387</v>
      </c>
      <c r="AJ2692" s="28">
        <f t="shared" si="541"/>
        <v>631627.0013460177</v>
      </c>
      <c r="AK2692" s="29">
        <f t="shared" si="542"/>
        <v>0.12100160608478869</v>
      </c>
      <c r="AL2692" s="210"/>
      <c r="AM2692" s="210"/>
      <c r="AN2692" s="210"/>
      <c r="AO2692" s="210"/>
      <c r="AP2692" s="45" t="str">
        <f t="shared" si="543"/>
        <v>202310</v>
      </c>
      <c r="AQ2692" s="45" t="str">
        <f t="shared" si="544"/>
        <v>202310JPY</v>
      </c>
    </row>
    <row r="2693" spans="1:43" s="15" customFormat="1">
      <c r="A2693" s="208" t="s">
        <v>42</v>
      </c>
      <c r="B2693" s="209">
        <v>2023</v>
      </c>
      <c r="C2693" s="209">
        <v>9</v>
      </c>
      <c r="D2693" s="57" t="str">
        <f t="shared" si="533"/>
        <v>Q2</v>
      </c>
      <c r="E2693" s="208" t="s">
        <v>42</v>
      </c>
      <c r="F2693" s="209">
        <v>2023</v>
      </c>
      <c r="G2693" s="209">
        <v>10</v>
      </c>
      <c r="H2693" s="213"/>
      <c r="I2693" s="57" t="str">
        <f t="shared" si="536"/>
        <v>Q3</v>
      </c>
      <c r="J2693" s="204" t="s">
        <v>2559</v>
      </c>
      <c r="K2693" s="213" t="s">
        <v>2560</v>
      </c>
      <c r="L2693" s="210" t="s">
        <v>79</v>
      </c>
      <c r="M2693" s="208" t="s">
        <v>47</v>
      </c>
      <c r="N2693" s="208">
        <v>1</v>
      </c>
      <c r="O2693" s="208"/>
      <c r="P2693" s="57" t="str">
        <f t="shared" si="537"/>
        <v>MAIN UNIT</v>
      </c>
      <c r="Q2693" s="208" t="s">
        <v>48</v>
      </c>
      <c r="R2693" s="208" t="s">
        <v>49</v>
      </c>
      <c r="S2693" s="208" t="s">
        <v>36</v>
      </c>
      <c r="T2693" s="208" t="s">
        <v>65</v>
      </c>
      <c r="U2693" s="208" t="s">
        <v>66</v>
      </c>
      <c r="V2693" s="208" t="s">
        <v>114</v>
      </c>
      <c r="W2693" s="208" t="s">
        <v>96</v>
      </c>
      <c r="X2693" s="34">
        <v>12500000</v>
      </c>
      <c r="Y2693" s="215" t="str">
        <f t="shared" si="535"/>
        <v>1</v>
      </c>
      <c r="Z2693" s="26">
        <v>13000000</v>
      </c>
      <c r="AA2693" s="208">
        <v>5.3400000000000003E-2</v>
      </c>
      <c r="AB2693" s="35">
        <f t="shared" si="530"/>
        <v>694200</v>
      </c>
      <c r="AC2693" s="27">
        <f t="shared" si="538"/>
        <v>108156.36</v>
      </c>
      <c r="AD2693" s="212">
        <v>0.15579999999999999</v>
      </c>
      <c r="AE2693" s="211">
        <f t="shared" si="539"/>
        <v>0</v>
      </c>
      <c r="AF2693" s="211" t="str">
        <f>IF(AND(COUNTIFS($J$18:J2693,J2693)=1,AE2693=1),1,"")</f>
        <v/>
      </c>
      <c r="AG2693" s="211">
        <f>IF(C2693="","",IF(AND(COUNTIFS($J$18:J2693,J2693)=1,C2693&lt;&gt;""),1,""))</f>
        <v>1</v>
      </c>
      <c r="AH2693" s="211">
        <f>IF(G2693="","",IF(AND(COUNTIFS($J$18:J2693,J2693)=1,G2693&lt;&gt;""),1,""))</f>
        <v>1</v>
      </c>
      <c r="AI2693" s="28">
        <f t="shared" si="540"/>
        <v>5219988.5752212387</v>
      </c>
      <c r="AJ2693" s="28">
        <f t="shared" si="541"/>
        <v>631627.0013460177</v>
      </c>
      <c r="AK2693" s="29">
        <f t="shared" si="542"/>
        <v>0.12100160608478869</v>
      </c>
      <c r="AL2693" s="210"/>
      <c r="AM2693" s="210"/>
      <c r="AN2693" s="210"/>
      <c r="AO2693" s="210"/>
      <c r="AP2693" s="45" t="str">
        <f t="shared" si="543"/>
        <v>202310</v>
      </c>
      <c r="AQ2693" s="45" t="str">
        <f t="shared" si="544"/>
        <v>202310JPY</v>
      </c>
    </row>
    <row r="2694" spans="1:43" s="15" customFormat="1">
      <c r="A2694" s="208" t="s">
        <v>42</v>
      </c>
      <c r="B2694" s="209">
        <v>2023</v>
      </c>
      <c r="C2694" s="209">
        <v>9</v>
      </c>
      <c r="D2694" s="57" t="str">
        <f t="shared" si="533"/>
        <v>Q2</v>
      </c>
      <c r="E2694" s="209" t="s">
        <v>171</v>
      </c>
      <c r="F2694" s="209" t="s">
        <v>171</v>
      </c>
      <c r="G2694" s="209" t="s">
        <v>171</v>
      </c>
      <c r="H2694" s="213"/>
      <c r="I2694" s="57" t="str">
        <f t="shared" si="536"/>
        <v>Cancel</v>
      </c>
      <c r="J2694" s="204" t="s">
        <v>2558</v>
      </c>
      <c r="K2694" s="213" t="s">
        <v>2405</v>
      </c>
      <c r="L2694" s="210" t="s">
        <v>55</v>
      </c>
      <c r="M2694" s="208" t="s">
        <v>47</v>
      </c>
      <c r="N2694" s="208">
        <v>1</v>
      </c>
      <c r="O2694" s="208"/>
      <c r="P2694" s="57" t="str">
        <f t="shared" si="537"/>
        <v>MAIN UNIT</v>
      </c>
      <c r="Q2694" s="208" t="s">
        <v>48</v>
      </c>
      <c r="R2694" s="208" t="s">
        <v>49</v>
      </c>
      <c r="S2694" s="208" t="s">
        <v>36</v>
      </c>
      <c r="T2694" s="208" t="s">
        <v>108</v>
      </c>
      <c r="U2694" s="208" t="s">
        <v>2306</v>
      </c>
      <c r="V2694" s="208" t="s">
        <v>2406</v>
      </c>
      <c r="W2694" s="208" t="s">
        <v>96</v>
      </c>
      <c r="X2694" s="34">
        <v>7800000</v>
      </c>
      <c r="Y2694" s="215" t="str">
        <f t="shared" si="535"/>
        <v>1</v>
      </c>
      <c r="Z2694" s="26">
        <f t="shared" ref="Z2694:Z2757" si="545">IF(X2694="","",X2694*MAX(O2694,N2694))</f>
        <v>7800000</v>
      </c>
      <c r="AA2694" s="208">
        <v>5.4899999999999997E-2</v>
      </c>
      <c r="AB2694" s="35">
        <f t="shared" si="530"/>
        <v>428220</v>
      </c>
      <c r="AC2694" s="27">
        <f t="shared" si="538"/>
        <v>51386.400000000001</v>
      </c>
      <c r="AD2694" s="212">
        <v>0.12</v>
      </c>
      <c r="AE2694" s="211">
        <f t="shared" si="539"/>
        <v>0</v>
      </c>
      <c r="AF2694" s="211" t="str">
        <f>IF(AND(COUNTIFS($J$18:J2694,J2694)=1,AE2694=1),1,"")</f>
        <v/>
      </c>
      <c r="AG2694" s="211" t="str">
        <f>IF(C2694="","",IF(AND(COUNTIFS($J$18:J2694,J2694)=1,C2694&lt;&gt;""),1,""))</f>
        <v/>
      </c>
      <c r="AH2694" s="211" t="str">
        <f>IF(G2694="","",IF(AND(COUNTIFS($J$18:J2694,J2694)=1,G2694&lt;&gt;""),1,""))</f>
        <v/>
      </c>
      <c r="AI2694" s="28">
        <f t="shared" si="540"/>
        <v>468573419.10712183</v>
      </c>
      <c r="AJ2694" s="28">
        <f t="shared" si="541"/>
        <v>55829466.862621114</v>
      </c>
      <c r="AK2694" s="29">
        <f t="shared" si="542"/>
        <v>0.11914774629983395</v>
      </c>
      <c r="AL2694" s="210"/>
      <c r="AM2694" s="210"/>
      <c r="AN2694" s="210"/>
      <c r="AO2694" s="210"/>
      <c r="AP2694" s="45" t="str">
        <f t="shared" si="543"/>
        <v>CancelCancel</v>
      </c>
      <c r="AQ2694" s="45" t="str">
        <f t="shared" si="544"/>
        <v>CancelCancelJPY</v>
      </c>
    </row>
    <row r="2695" spans="1:43" s="15" customFormat="1">
      <c r="A2695" s="208" t="s">
        <v>42</v>
      </c>
      <c r="B2695" s="209">
        <v>2023</v>
      </c>
      <c r="C2695" s="209">
        <v>10</v>
      </c>
      <c r="D2695" s="57" t="str">
        <f t="shared" si="533"/>
        <v>Q3</v>
      </c>
      <c r="E2695" s="208" t="s">
        <v>42</v>
      </c>
      <c r="F2695" s="209">
        <v>2023</v>
      </c>
      <c r="G2695" s="209">
        <v>10</v>
      </c>
      <c r="H2695" s="213"/>
      <c r="I2695" s="57" t="str">
        <f t="shared" si="536"/>
        <v>Q3</v>
      </c>
      <c r="J2695" s="204" t="s">
        <v>2561</v>
      </c>
      <c r="K2695" s="213" t="s">
        <v>1666</v>
      </c>
      <c r="L2695" s="210" t="s">
        <v>79</v>
      </c>
      <c r="M2695" s="208" t="s">
        <v>47</v>
      </c>
      <c r="N2695" s="208">
        <v>1</v>
      </c>
      <c r="O2695" s="208"/>
      <c r="P2695" s="57" t="str">
        <f t="shared" si="537"/>
        <v>MAIN UNIT</v>
      </c>
      <c r="Q2695" s="208" t="s">
        <v>48</v>
      </c>
      <c r="R2695" s="208" t="s">
        <v>49</v>
      </c>
      <c r="S2695" s="208" t="s">
        <v>36</v>
      </c>
      <c r="T2695" s="208" t="s">
        <v>65</v>
      </c>
      <c r="U2695" s="208" t="s">
        <v>1704</v>
      </c>
      <c r="V2695" s="208" t="s">
        <v>1343</v>
      </c>
      <c r="W2695" s="208" t="s">
        <v>96</v>
      </c>
      <c r="X2695" s="34">
        <v>15000000</v>
      </c>
      <c r="Y2695" s="215" t="str">
        <f>IF(W2695="","",IF(W2695="RMB","1.13", "1"))</f>
        <v>1</v>
      </c>
      <c r="Z2695" s="26">
        <f t="shared" si="545"/>
        <v>15000000</v>
      </c>
      <c r="AA2695" s="208">
        <v>5.3400000000000003E-2</v>
      </c>
      <c r="AB2695" s="35">
        <f t="shared" si="530"/>
        <v>801000</v>
      </c>
      <c r="AC2695" s="27">
        <f t="shared" si="538"/>
        <v>92034.900000000009</v>
      </c>
      <c r="AD2695" s="212">
        <v>0.1149</v>
      </c>
      <c r="AE2695" s="211">
        <f t="shared" si="539"/>
        <v>0</v>
      </c>
      <c r="AF2695" s="211" t="str">
        <f>IF(AND(COUNTIFS($J$18:J2695,J2695)=1,AE2695=1),1,"")</f>
        <v/>
      </c>
      <c r="AG2695" s="211">
        <f>IF(C2695="","",IF(AND(COUNTIFS($J$18:J2695,J2695)=1,C2695&lt;&gt;""),1,""))</f>
        <v>1</v>
      </c>
      <c r="AH2695" s="211">
        <f>IF(G2695="","",IF(AND(COUNTIFS($J$18:J2695,J2695)=1,G2695&lt;&gt;""),1,""))</f>
        <v>1</v>
      </c>
      <c r="AI2695" s="28">
        <f t="shared" si="540"/>
        <v>5219988.5752212387</v>
      </c>
      <c r="AJ2695" s="28">
        <f t="shared" si="541"/>
        <v>631627.0013460177</v>
      </c>
      <c r="AK2695" s="29">
        <f t="shared" si="542"/>
        <v>0.12100160608478869</v>
      </c>
      <c r="AL2695" s="210"/>
      <c r="AM2695" s="210"/>
      <c r="AN2695" s="210"/>
      <c r="AO2695" s="210"/>
      <c r="AP2695" s="45" t="str">
        <f t="shared" si="543"/>
        <v>202310</v>
      </c>
      <c r="AQ2695" s="45" t="str">
        <f t="shared" si="544"/>
        <v>202310JPY</v>
      </c>
    </row>
    <row r="2696" spans="1:43" s="15" customFormat="1">
      <c r="A2696" s="208" t="s">
        <v>42</v>
      </c>
      <c r="B2696" s="209">
        <v>2023</v>
      </c>
      <c r="C2696" s="209">
        <v>7</v>
      </c>
      <c r="D2696" s="57" t="str">
        <f t="shared" si="533"/>
        <v>Q2</v>
      </c>
      <c r="E2696" s="208" t="s">
        <v>171</v>
      </c>
      <c r="F2696" s="208" t="s">
        <v>171</v>
      </c>
      <c r="G2696" s="209" t="s">
        <v>171</v>
      </c>
      <c r="H2696" s="213"/>
      <c r="I2696" s="57" t="str">
        <f t="shared" si="536"/>
        <v>Cancel</v>
      </c>
      <c r="J2696" s="204" t="s">
        <v>2553</v>
      </c>
      <c r="K2696" s="213" t="s">
        <v>1905</v>
      </c>
      <c r="L2696" s="210" t="s">
        <v>79</v>
      </c>
      <c r="M2696" s="208" t="s">
        <v>47</v>
      </c>
      <c r="N2696" s="208">
        <v>1</v>
      </c>
      <c r="O2696" s="208"/>
      <c r="P2696" s="57" t="str">
        <f t="shared" si="537"/>
        <v>MAIN UNIT</v>
      </c>
      <c r="Q2696" s="208" t="s">
        <v>48</v>
      </c>
      <c r="R2696" s="208" t="s">
        <v>49</v>
      </c>
      <c r="S2696" s="208" t="s">
        <v>36</v>
      </c>
      <c r="T2696" s="208" t="s">
        <v>65</v>
      </c>
      <c r="U2696" s="208" t="s">
        <v>66</v>
      </c>
      <c r="V2696" s="208" t="s">
        <v>1343</v>
      </c>
      <c r="W2696" s="208" t="s">
        <v>96</v>
      </c>
      <c r="X2696" s="34">
        <v>15000000</v>
      </c>
      <c r="Y2696" s="215" t="str">
        <f>IF(W2696="RMB","1.13", "1")</f>
        <v>1</v>
      </c>
      <c r="Z2696" s="26">
        <f t="shared" si="545"/>
        <v>15000000</v>
      </c>
      <c r="AA2696" s="208">
        <v>5.3400000000000003E-2</v>
      </c>
      <c r="AB2696" s="35">
        <f t="shared" si="530"/>
        <v>801000</v>
      </c>
      <c r="AC2696" s="27">
        <f t="shared" si="538"/>
        <v>123193.79999999999</v>
      </c>
      <c r="AD2696" s="207">
        <v>0.15379999999999999</v>
      </c>
      <c r="AE2696" s="211">
        <f t="shared" si="539"/>
        <v>0</v>
      </c>
      <c r="AF2696" s="211" t="str">
        <f>IF(AND(COUNTIFS($J$18:J2696,J2696)=1,AE2696=1),1,"")</f>
        <v/>
      </c>
      <c r="AG2696" s="211" t="str">
        <f>IF(C2696="","",IF(AND(COUNTIFS($J$18:J2696,J2696)=1,C2696&lt;&gt;""),1,""))</f>
        <v/>
      </c>
      <c r="AH2696" s="211" t="str">
        <f>IF(G2696="","",IF(AND(COUNTIFS($J$18:J2696,J2696)=1,G2696&lt;&gt;""),1,""))</f>
        <v/>
      </c>
      <c r="AI2696" s="28">
        <f t="shared" si="540"/>
        <v>468573419.10712183</v>
      </c>
      <c r="AJ2696" s="28">
        <f t="shared" si="541"/>
        <v>55829466.862621114</v>
      </c>
      <c r="AK2696" s="29">
        <f t="shared" si="542"/>
        <v>0.11914774629983395</v>
      </c>
      <c r="AL2696" s="210"/>
      <c r="AM2696" s="210"/>
      <c r="AN2696" s="210"/>
      <c r="AO2696" s="210"/>
      <c r="AP2696" s="45" t="str">
        <f t="shared" si="543"/>
        <v>CancelCancel</v>
      </c>
      <c r="AQ2696" s="45" t="str">
        <f t="shared" si="544"/>
        <v>CancelCancelJPY</v>
      </c>
    </row>
    <row r="2697" spans="1:43" s="15" customFormat="1">
      <c r="A2697" s="208" t="s">
        <v>42</v>
      </c>
      <c r="B2697" s="209">
        <v>2023</v>
      </c>
      <c r="C2697" s="209">
        <v>7</v>
      </c>
      <c r="D2697" s="57" t="str">
        <f t="shared" si="533"/>
        <v>Q2</v>
      </c>
      <c r="E2697" s="208" t="s">
        <v>42</v>
      </c>
      <c r="F2697" s="209">
        <v>2023</v>
      </c>
      <c r="G2697" s="209">
        <v>11</v>
      </c>
      <c r="H2697" s="213"/>
      <c r="I2697" s="57" t="str">
        <f t="shared" si="536"/>
        <v>Q3</v>
      </c>
      <c r="J2697" s="204" t="s">
        <v>2562</v>
      </c>
      <c r="K2697" s="213" t="s">
        <v>1905</v>
      </c>
      <c r="L2697" s="210" t="s">
        <v>79</v>
      </c>
      <c r="M2697" s="208" t="s">
        <v>47</v>
      </c>
      <c r="N2697" s="208">
        <v>1</v>
      </c>
      <c r="O2697" s="208"/>
      <c r="P2697" s="57" t="str">
        <f t="shared" si="537"/>
        <v>MAIN UNIT</v>
      </c>
      <c r="Q2697" s="208" t="s">
        <v>48</v>
      </c>
      <c r="R2697" s="208" t="s">
        <v>49</v>
      </c>
      <c r="S2697" s="208" t="s">
        <v>36</v>
      </c>
      <c r="T2697" s="208" t="s">
        <v>65</v>
      </c>
      <c r="U2697" s="208" t="s">
        <v>66</v>
      </c>
      <c r="V2697" s="208" t="s">
        <v>1343</v>
      </c>
      <c r="W2697" s="208" t="s">
        <v>96</v>
      </c>
      <c r="X2697" s="34">
        <v>15000000</v>
      </c>
      <c r="Y2697" s="215" t="str">
        <f>IF(W2697="RMB","1.13", "1")</f>
        <v>1</v>
      </c>
      <c r="Z2697" s="26">
        <f t="shared" si="545"/>
        <v>15000000</v>
      </c>
      <c r="AA2697" s="208">
        <v>5.3400000000000003E-2</v>
      </c>
      <c r="AB2697" s="35">
        <f t="shared" si="530"/>
        <v>801000</v>
      </c>
      <c r="AC2697" s="27">
        <f t="shared" si="538"/>
        <v>96120</v>
      </c>
      <c r="AD2697" s="212">
        <v>0.12</v>
      </c>
      <c r="AE2697" s="211">
        <f t="shared" si="539"/>
        <v>0</v>
      </c>
      <c r="AF2697" s="211" t="str">
        <f>IF(AND(COUNTIFS($J$18:J2697,J2697)=1,AE2697=1),1,"")</f>
        <v/>
      </c>
      <c r="AG2697" s="211">
        <f>IF(C2697="","",IF(AND(COUNTIFS($J$18:J2697,J2697)=1,C2697&lt;&gt;""),1,""))</f>
        <v>1</v>
      </c>
      <c r="AH2697" s="211">
        <f>IF(G2697="","",IF(AND(COUNTIFS($J$18:J2697,J2697)=1,G2697&lt;&gt;""),1,""))</f>
        <v>1</v>
      </c>
      <c r="AI2697" s="28">
        <f t="shared" si="540"/>
        <v>11730565.00042478</v>
      </c>
      <c r="AJ2697" s="28">
        <f t="shared" si="541"/>
        <v>1971465.2465810829</v>
      </c>
      <c r="AK2697" s="29">
        <f t="shared" si="542"/>
        <v>0.16806225842571892</v>
      </c>
      <c r="AL2697" s="210"/>
      <c r="AM2697" s="210"/>
      <c r="AN2697" s="210"/>
      <c r="AO2697" s="210"/>
      <c r="AP2697" s="45" t="str">
        <f t="shared" si="543"/>
        <v>202311</v>
      </c>
      <c r="AQ2697" s="45" t="str">
        <f t="shared" si="544"/>
        <v>202311JPY</v>
      </c>
    </row>
    <row r="2698" spans="1:43" s="15" customFormat="1">
      <c r="A2698" s="208" t="s">
        <v>41</v>
      </c>
      <c r="B2698" s="209">
        <v>2023</v>
      </c>
      <c r="C2698" s="209">
        <v>2</v>
      </c>
      <c r="D2698" s="57" t="str">
        <f t="shared" si="533"/>
        <v>Q4</v>
      </c>
      <c r="E2698" s="209" t="s">
        <v>42</v>
      </c>
      <c r="F2698" s="209">
        <v>2023</v>
      </c>
      <c r="G2698" s="209">
        <v>11</v>
      </c>
      <c r="H2698" s="213"/>
      <c r="I2698" s="57" t="str">
        <f t="shared" si="536"/>
        <v>Q3</v>
      </c>
      <c r="J2698" s="204" t="s">
        <v>2563</v>
      </c>
      <c r="K2698" s="213" t="s">
        <v>1910</v>
      </c>
      <c r="L2698" s="210" t="s">
        <v>2564</v>
      </c>
      <c r="M2698" s="208" t="s">
        <v>47</v>
      </c>
      <c r="N2698" s="208">
        <v>1</v>
      </c>
      <c r="O2698" s="208"/>
      <c r="P2698" s="57" t="str">
        <f t="shared" si="537"/>
        <v>MAIN UNIT</v>
      </c>
      <c r="Q2698" s="208" t="s">
        <v>48</v>
      </c>
      <c r="R2698" s="208" t="s">
        <v>1991</v>
      </c>
      <c r="S2698" s="208" t="s">
        <v>36</v>
      </c>
      <c r="T2698" s="208" t="s">
        <v>65</v>
      </c>
      <c r="U2698" s="208" t="s">
        <v>66</v>
      </c>
      <c r="V2698" s="208" t="s">
        <v>109</v>
      </c>
      <c r="W2698" s="208" t="s">
        <v>96</v>
      </c>
      <c r="X2698" s="34">
        <v>10600000</v>
      </c>
      <c r="Y2698" s="215" t="str">
        <f>IF(W2698="","",IF(W2698="RMB","1.13", "1"))</f>
        <v>1</v>
      </c>
      <c r="Z2698" s="26">
        <f t="shared" si="545"/>
        <v>10600000</v>
      </c>
      <c r="AA2698" s="208">
        <v>5.4199999999999998E-2</v>
      </c>
      <c r="AB2698" s="35">
        <f t="shared" ref="AB2698:AB2761" si="546">IF(AND(R2698&lt;&gt;"C66",R2698&lt;&gt;""),Z2698/Y2698*AA2698,"")</f>
        <v>574520</v>
      </c>
      <c r="AC2698" s="27">
        <f t="shared" si="538"/>
        <v>111629.236</v>
      </c>
      <c r="AD2698" s="224">
        <v>0.1943</v>
      </c>
      <c r="AE2698" s="211">
        <f t="shared" si="539"/>
        <v>0</v>
      </c>
      <c r="AF2698" s="211" t="str">
        <f>IF(AND(COUNTIFS($J$18:J2698,J2698)=1,AE2698=1),1,"")</f>
        <v/>
      </c>
      <c r="AG2698" s="211">
        <f>IF(C2698="","",IF(AND(COUNTIFS($J$18:J2698,J2698)=1,C2698&lt;&gt;""),1,""))</f>
        <v>1</v>
      </c>
      <c r="AH2698" s="211">
        <f>IF(G2698="","",IF(AND(COUNTIFS($J$18:J2698,J2698)=1,G2698&lt;&gt;""),1,""))</f>
        <v>1</v>
      </c>
      <c r="AI2698" s="28">
        <f t="shared" si="540"/>
        <v>11730565.00042478</v>
      </c>
      <c r="AJ2698" s="28">
        <f t="shared" si="541"/>
        <v>1971465.2465810829</v>
      </c>
      <c r="AK2698" s="29">
        <f t="shared" si="542"/>
        <v>0.16806225842571892</v>
      </c>
      <c r="AL2698" s="210"/>
      <c r="AM2698" s="210"/>
      <c r="AN2698" s="210"/>
      <c r="AO2698" s="210"/>
      <c r="AP2698" s="45" t="str">
        <f t="shared" si="543"/>
        <v>202311</v>
      </c>
      <c r="AQ2698" s="45" t="str">
        <f t="shared" si="544"/>
        <v>202311JPY</v>
      </c>
    </row>
    <row r="2699" spans="1:43" s="15" customFormat="1">
      <c r="A2699" s="208" t="s">
        <v>42</v>
      </c>
      <c r="B2699" s="209">
        <v>2023</v>
      </c>
      <c r="C2699" s="209">
        <v>8</v>
      </c>
      <c r="D2699" s="57" t="str">
        <f t="shared" si="533"/>
        <v>Q2</v>
      </c>
      <c r="E2699" s="208" t="s">
        <v>171</v>
      </c>
      <c r="F2699" s="208" t="s">
        <v>171</v>
      </c>
      <c r="G2699" s="209" t="s">
        <v>171</v>
      </c>
      <c r="H2699" s="213"/>
      <c r="I2699" s="57" t="str">
        <f t="shared" si="536"/>
        <v>Cancel</v>
      </c>
      <c r="J2699" s="204" t="s">
        <v>2565</v>
      </c>
      <c r="K2699" s="213" t="s">
        <v>1907</v>
      </c>
      <c r="L2699" s="210" t="s">
        <v>79</v>
      </c>
      <c r="M2699" s="208" t="s">
        <v>47</v>
      </c>
      <c r="N2699" s="208">
        <v>1</v>
      </c>
      <c r="O2699" s="208"/>
      <c r="P2699" s="57" t="str">
        <f t="shared" si="537"/>
        <v>MAIN UNIT</v>
      </c>
      <c r="Q2699" s="208" t="s">
        <v>48</v>
      </c>
      <c r="R2699" s="208" t="s">
        <v>49</v>
      </c>
      <c r="S2699" s="208" t="s">
        <v>36</v>
      </c>
      <c r="T2699" s="208" t="s">
        <v>65</v>
      </c>
      <c r="U2699" s="208" t="s">
        <v>1908</v>
      </c>
      <c r="V2699" s="208" t="s">
        <v>109</v>
      </c>
      <c r="W2699" s="208" t="s">
        <v>96</v>
      </c>
      <c r="X2699" s="34">
        <v>15000000</v>
      </c>
      <c r="Y2699" s="215" t="str">
        <f t="shared" ref="Y2699:Y2704" si="547">IF(W2699="RMB","1.13", "1")</f>
        <v>1</v>
      </c>
      <c r="Z2699" s="26">
        <f t="shared" si="545"/>
        <v>15000000</v>
      </c>
      <c r="AA2699" s="208">
        <v>5.4199999999999998E-2</v>
      </c>
      <c r="AB2699" s="35">
        <f t="shared" si="546"/>
        <v>813000</v>
      </c>
      <c r="AC2699" s="27">
        <f t="shared" si="538"/>
        <v>97560</v>
      </c>
      <c r="AD2699" s="207">
        <v>0.12</v>
      </c>
      <c r="AE2699" s="211">
        <f t="shared" si="539"/>
        <v>0</v>
      </c>
      <c r="AF2699" s="211" t="str">
        <f>IF(AND(COUNTIFS($J$18:J2699,J2699)=1,AE2699=1),1,"")</f>
        <v/>
      </c>
      <c r="AG2699" s="211">
        <f>IF(C2699="","",IF(AND(COUNTIFS($J$18:J2699,J2699)=1,C2699&lt;&gt;""),1,""))</f>
        <v>1</v>
      </c>
      <c r="AH2699" s="211">
        <f>IF(G2699="","",IF(AND(COUNTIFS($J$18:J2699,J2699)=1,G2699&lt;&gt;""),1,""))</f>
        <v>1</v>
      </c>
      <c r="AI2699" s="28">
        <f t="shared" si="540"/>
        <v>468573419.10712183</v>
      </c>
      <c r="AJ2699" s="28">
        <f t="shared" si="541"/>
        <v>55829466.862621114</v>
      </c>
      <c r="AK2699" s="29">
        <f t="shared" si="542"/>
        <v>0.11914774629983395</v>
      </c>
      <c r="AL2699" s="210"/>
      <c r="AM2699" s="210"/>
      <c r="AN2699" s="210"/>
      <c r="AO2699" s="210"/>
      <c r="AP2699" s="45" t="str">
        <f t="shared" si="543"/>
        <v>CancelCancel</v>
      </c>
      <c r="AQ2699" s="45" t="str">
        <f t="shared" si="544"/>
        <v>CancelCancelJPY</v>
      </c>
    </row>
    <row r="2700" spans="1:43" s="15" customFormat="1">
      <c r="A2700" s="208" t="s">
        <v>42</v>
      </c>
      <c r="B2700" s="209">
        <v>2023</v>
      </c>
      <c r="C2700" s="209">
        <v>8</v>
      </c>
      <c r="D2700" s="57" t="str">
        <f t="shared" si="533"/>
        <v>Q2</v>
      </c>
      <c r="E2700" s="208" t="s">
        <v>171</v>
      </c>
      <c r="F2700" s="208" t="s">
        <v>171</v>
      </c>
      <c r="G2700" s="209" t="s">
        <v>171</v>
      </c>
      <c r="H2700" s="213"/>
      <c r="I2700" s="57" t="str">
        <f t="shared" si="536"/>
        <v>Cancel</v>
      </c>
      <c r="J2700" s="204" t="s">
        <v>2565</v>
      </c>
      <c r="K2700" s="213" t="s">
        <v>1907</v>
      </c>
      <c r="L2700" s="210" t="s">
        <v>79</v>
      </c>
      <c r="M2700" s="208" t="s">
        <v>47</v>
      </c>
      <c r="N2700" s="208">
        <v>1</v>
      </c>
      <c r="O2700" s="208"/>
      <c r="P2700" s="57" t="str">
        <f t="shared" si="537"/>
        <v>MAIN UNIT</v>
      </c>
      <c r="Q2700" s="208" t="s">
        <v>48</v>
      </c>
      <c r="R2700" s="208" t="s">
        <v>49</v>
      </c>
      <c r="S2700" s="208" t="s">
        <v>36</v>
      </c>
      <c r="T2700" s="208" t="s">
        <v>65</v>
      </c>
      <c r="U2700" s="208" t="s">
        <v>1908</v>
      </c>
      <c r="V2700" s="208" t="s">
        <v>109</v>
      </c>
      <c r="W2700" s="208" t="s">
        <v>96</v>
      </c>
      <c r="X2700" s="34">
        <v>15000000</v>
      </c>
      <c r="Y2700" s="215" t="str">
        <f t="shared" si="547"/>
        <v>1</v>
      </c>
      <c r="Z2700" s="26">
        <f t="shared" si="545"/>
        <v>15000000</v>
      </c>
      <c r="AA2700" s="208">
        <v>5.4199999999999998E-2</v>
      </c>
      <c r="AB2700" s="35">
        <f t="shared" si="546"/>
        <v>813000</v>
      </c>
      <c r="AC2700" s="27">
        <f t="shared" si="538"/>
        <v>97560</v>
      </c>
      <c r="AD2700" s="207">
        <v>0.12</v>
      </c>
      <c r="AE2700" s="211">
        <f t="shared" si="539"/>
        <v>0</v>
      </c>
      <c r="AF2700" s="211" t="str">
        <f>IF(AND(COUNTIFS($J$18:J2700,J2700)=1,AE2700=1),1,"")</f>
        <v/>
      </c>
      <c r="AG2700" s="211" t="str">
        <f>IF(C2700="","",IF(AND(COUNTIFS($J$18:J2700,J2700)=1,C2700&lt;&gt;""),1,""))</f>
        <v/>
      </c>
      <c r="AH2700" s="211" t="str">
        <f>IF(G2700="","",IF(AND(COUNTIFS($J$18:J2700,J2700)=1,G2700&lt;&gt;""),1,""))</f>
        <v/>
      </c>
      <c r="AI2700" s="28">
        <f t="shared" si="540"/>
        <v>468573419.10712183</v>
      </c>
      <c r="AJ2700" s="28">
        <f t="shared" si="541"/>
        <v>55829466.862621114</v>
      </c>
      <c r="AK2700" s="29">
        <f t="shared" si="542"/>
        <v>0.11914774629983395</v>
      </c>
      <c r="AL2700" s="210"/>
      <c r="AM2700" s="210"/>
      <c r="AN2700" s="210"/>
      <c r="AO2700" s="210"/>
      <c r="AP2700" s="45" t="str">
        <f t="shared" si="543"/>
        <v>CancelCancel</v>
      </c>
      <c r="AQ2700" s="45" t="str">
        <f t="shared" si="544"/>
        <v>CancelCancelJPY</v>
      </c>
    </row>
    <row r="2701" spans="1:43" s="15" customFormat="1">
      <c r="A2701" s="208" t="s">
        <v>42</v>
      </c>
      <c r="B2701" s="209">
        <v>2023</v>
      </c>
      <c r="C2701" s="209">
        <v>8</v>
      </c>
      <c r="D2701" s="57" t="str">
        <f t="shared" si="533"/>
        <v>Q2</v>
      </c>
      <c r="E2701" s="208" t="s">
        <v>171</v>
      </c>
      <c r="F2701" s="208" t="s">
        <v>171</v>
      </c>
      <c r="G2701" s="209" t="s">
        <v>171</v>
      </c>
      <c r="H2701" s="213"/>
      <c r="I2701" s="57" t="str">
        <f t="shared" si="536"/>
        <v>Cancel</v>
      </c>
      <c r="J2701" s="204" t="s">
        <v>2565</v>
      </c>
      <c r="K2701" s="213" t="s">
        <v>1907</v>
      </c>
      <c r="L2701" s="210" t="s">
        <v>79</v>
      </c>
      <c r="M2701" s="208" t="s">
        <v>47</v>
      </c>
      <c r="N2701" s="208">
        <v>1</v>
      </c>
      <c r="O2701" s="208"/>
      <c r="P2701" s="57" t="str">
        <f t="shared" si="537"/>
        <v>MAIN UNIT</v>
      </c>
      <c r="Q2701" s="208" t="s">
        <v>48</v>
      </c>
      <c r="R2701" s="208" t="s">
        <v>49</v>
      </c>
      <c r="S2701" s="208" t="s">
        <v>36</v>
      </c>
      <c r="T2701" s="208" t="s">
        <v>65</v>
      </c>
      <c r="U2701" s="208" t="s">
        <v>1908</v>
      </c>
      <c r="V2701" s="208" t="s">
        <v>109</v>
      </c>
      <c r="W2701" s="208" t="s">
        <v>96</v>
      </c>
      <c r="X2701" s="34">
        <v>15000000</v>
      </c>
      <c r="Y2701" s="215" t="str">
        <f t="shared" si="547"/>
        <v>1</v>
      </c>
      <c r="Z2701" s="26">
        <f t="shared" si="545"/>
        <v>15000000</v>
      </c>
      <c r="AA2701" s="208">
        <v>5.4199999999999998E-2</v>
      </c>
      <c r="AB2701" s="35">
        <f t="shared" si="546"/>
        <v>813000</v>
      </c>
      <c r="AC2701" s="27">
        <f t="shared" si="538"/>
        <v>97560</v>
      </c>
      <c r="AD2701" s="207">
        <v>0.12</v>
      </c>
      <c r="AE2701" s="211">
        <f t="shared" si="539"/>
        <v>0</v>
      </c>
      <c r="AF2701" s="211" t="str">
        <f>IF(AND(COUNTIFS($J$18:J2701,J2701)=1,AE2701=1),1,"")</f>
        <v/>
      </c>
      <c r="AG2701" s="211" t="str">
        <f>IF(C2701="","",IF(AND(COUNTIFS($J$18:J2701,J2701)=1,C2701&lt;&gt;""),1,""))</f>
        <v/>
      </c>
      <c r="AH2701" s="211" t="str">
        <f>IF(G2701="","",IF(AND(COUNTIFS($J$18:J2701,J2701)=1,G2701&lt;&gt;""),1,""))</f>
        <v/>
      </c>
      <c r="AI2701" s="28">
        <f t="shared" si="540"/>
        <v>468573419.10712183</v>
      </c>
      <c r="AJ2701" s="28">
        <f t="shared" si="541"/>
        <v>55829466.862621114</v>
      </c>
      <c r="AK2701" s="29">
        <f t="shared" si="542"/>
        <v>0.11914774629983395</v>
      </c>
      <c r="AL2701" s="210"/>
      <c r="AM2701" s="210"/>
      <c r="AN2701" s="210"/>
      <c r="AO2701" s="210"/>
      <c r="AP2701" s="45" t="str">
        <f t="shared" si="543"/>
        <v>CancelCancel</v>
      </c>
      <c r="AQ2701" s="45" t="str">
        <f t="shared" si="544"/>
        <v>CancelCancelJPY</v>
      </c>
    </row>
    <row r="2702" spans="1:43" s="15" customFormat="1">
      <c r="A2702" s="208" t="s">
        <v>42</v>
      </c>
      <c r="B2702" s="209">
        <v>2023</v>
      </c>
      <c r="C2702" s="209">
        <v>8</v>
      </c>
      <c r="D2702" s="57" t="str">
        <f t="shared" si="533"/>
        <v>Q2</v>
      </c>
      <c r="E2702" s="208" t="s">
        <v>171</v>
      </c>
      <c r="F2702" s="208" t="s">
        <v>171</v>
      </c>
      <c r="G2702" s="209" t="s">
        <v>171</v>
      </c>
      <c r="H2702" s="213"/>
      <c r="I2702" s="57" t="str">
        <f t="shared" si="536"/>
        <v>Cancel</v>
      </c>
      <c r="J2702" s="204" t="s">
        <v>2565</v>
      </c>
      <c r="K2702" s="213" t="s">
        <v>1907</v>
      </c>
      <c r="L2702" s="210" t="s">
        <v>79</v>
      </c>
      <c r="M2702" s="208" t="s">
        <v>47</v>
      </c>
      <c r="N2702" s="208">
        <v>1</v>
      </c>
      <c r="O2702" s="208"/>
      <c r="P2702" s="57" t="str">
        <f t="shared" si="537"/>
        <v>MAIN UNIT</v>
      </c>
      <c r="Q2702" s="208" t="s">
        <v>48</v>
      </c>
      <c r="R2702" s="208" t="s">
        <v>49</v>
      </c>
      <c r="S2702" s="208" t="s">
        <v>36</v>
      </c>
      <c r="T2702" s="208" t="s">
        <v>65</v>
      </c>
      <c r="U2702" s="208" t="s">
        <v>1908</v>
      </c>
      <c r="V2702" s="208" t="s">
        <v>109</v>
      </c>
      <c r="W2702" s="208" t="s">
        <v>96</v>
      </c>
      <c r="X2702" s="34">
        <v>15000000</v>
      </c>
      <c r="Y2702" s="215" t="str">
        <f t="shared" si="547"/>
        <v>1</v>
      </c>
      <c r="Z2702" s="26">
        <f t="shared" si="545"/>
        <v>15000000</v>
      </c>
      <c r="AA2702" s="208">
        <v>5.4199999999999998E-2</v>
      </c>
      <c r="AB2702" s="35">
        <f t="shared" si="546"/>
        <v>813000</v>
      </c>
      <c r="AC2702" s="27">
        <f t="shared" si="538"/>
        <v>97560</v>
      </c>
      <c r="AD2702" s="207">
        <v>0.12</v>
      </c>
      <c r="AE2702" s="211">
        <f t="shared" si="539"/>
        <v>0</v>
      </c>
      <c r="AF2702" s="211" t="str">
        <f>IF(AND(COUNTIFS($J$18:J2702,J2702)=1,AE2702=1),1,"")</f>
        <v/>
      </c>
      <c r="AG2702" s="211" t="str">
        <f>IF(C2702="","",IF(AND(COUNTIFS($J$18:J2702,J2702)=1,C2702&lt;&gt;""),1,""))</f>
        <v/>
      </c>
      <c r="AH2702" s="211" t="str">
        <f>IF(G2702="","",IF(AND(COUNTIFS($J$18:J2702,J2702)=1,G2702&lt;&gt;""),1,""))</f>
        <v/>
      </c>
      <c r="AI2702" s="28">
        <f t="shared" si="540"/>
        <v>468573419.10712183</v>
      </c>
      <c r="AJ2702" s="28">
        <f t="shared" si="541"/>
        <v>55829466.862621114</v>
      </c>
      <c r="AK2702" s="29">
        <f t="shared" si="542"/>
        <v>0.11914774629983395</v>
      </c>
      <c r="AL2702" s="210"/>
      <c r="AM2702" s="210"/>
      <c r="AN2702" s="210"/>
      <c r="AO2702" s="210"/>
      <c r="AP2702" s="45" t="str">
        <f t="shared" si="543"/>
        <v>CancelCancel</v>
      </c>
      <c r="AQ2702" s="45" t="str">
        <f t="shared" si="544"/>
        <v>CancelCancelJPY</v>
      </c>
    </row>
    <row r="2703" spans="1:43" s="15" customFormat="1">
      <c r="A2703" s="208" t="s">
        <v>42</v>
      </c>
      <c r="B2703" s="209">
        <v>2023</v>
      </c>
      <c r="C2703" s="209">
        <v>8</v>
      </c>
      <c r="D2703" s="57" t="str">
        <f t="shared" si="533"/>
        <v>Q2</v>
      </c>
      <c r="E2703" s="208" t="s">
        <v>171</v>
      </c>
      <c r="F2703" s="208" t="s">
        <v>171</v>
      </c>
      <c r="G2703" s="209" t="s">
        <v>171</v>
      </c>
      <c r="H2703" s="213"/>
      <c r="I2703" s="57" t="str">
        <f t="shared" si="536"/>
        <v>Cancel</v>
      </c>
      <c r="J2703" s="204" t="s">
        <v>2565</v>
      </c>
      <c r="K2703" s="213" t="s">
        <v>1907</v>
      </c>
      <c r="L2703" s="210" t="s">
        <v>79</v>
      </c>
      <c r="M2703" s="208" t="s">
        <v>47</v>
      </c>
      <c r="N2703" s="208">
        <v>1</v>
      </c>
      <c r="O2703" s="208"/>
      <c r="P2703" s="57" t="str">
        <f t="shared" si="537"/>
        <v>MAIN UNIT</v>
      </c>
      <c r="Q2703" s="208" t="s">
        <v>48</v>
      </c>
      <c r="R2703" s="208" t="s">
        <v>49</v>
      </c>
      <c r="S2703" s="208" t="s">
        <v>36</v>
      </c>
      <c r="T2703" s="208" t="s">
        <v>65</v>
      </c>
      <c r="U2703" s="208" t="s">
        <v>1908</v>
      </c>
      <c r="V2703" s="208" t="s">
        <v>109</v>
      </c>
      <c r="W2703" s="208" t="s">
        <v>96</v>
      </c>
      <c r="X2703" s="34">
        <v>15000000</v>
      </c>
      <c r="Y2703" s="215" t="str">
        <f t="shared" si="547"/>
        <v>1</v>
      </c>
      <c r="Z2703" s="26">
        <f t="shared" si="545"/>
        <v>15000000</v>
      </c>
      <c r="AA2703" s="208">
        <v>5.4199999999999998E-2</v>
      </c>
      <c r="AB2703" s="35">
        <f t="shared" si="546"/>
        <v>813000</v>
      </c>
      <c r="AC2703" s="27">
        <f t="shared" si="538"/>
        <v>97560</v>
      </c>
      <c r="AD2703" s="207">
        <v>0.12</v>
      </c>
      <c r="AE2703" s="211">
        <f t="shared" si="539"/>
        <v>0</v>
      </c>
      <c r="AF2703" s="211" t="str">
        <f>IF(AND(COUNTIFS($J$18:J2703,J2703)=1,AE2703=1),1,"")</f>
        <v/>
      </c>
      <c r="AG2703" s="211" t="str">
        <f>IF(C2703="","",IF(AND(COUNTIFS($J$18:J2703,J2703)=1,C2703&lt;&gt;""),1,""))</f>
        <v/>
      </c>
      <c r="AH2703" s="211" t="str">
        <f>IF(G2703="","",IF(AND(COUNTIFS($J$18:J2703,J2703)=1,G2703&lt;&gt;""),1,""))</f>
        <v/>
      </c>
      <c r="AI2703" s="28">
        <f t="shared" si="540"/>
        <v>468573419.10712183</v>
      </c>
      <c r="AJ2703" s="28">
        <f t="shared" si="541"/>
        <v>55829466.862621114</v>
      </c>
      <c r="AK2703" s="29">
        <f t="shared" si="542"/>
        <v>0.11914774629983395</v>
      </c>
      <c r="AL2703" s="210"/>
      <c r="AM2703" s="210"/>
      <c r="AN2703" s="210"/>
      <c r="AO2703" s="210"/>
      <c r="AP2703" s="45" t="str">
        <f t="shared" si="543"/>
        <v>CancelCancel</v>
      </c>
      <c r="AQ2703" s="45" t="str">
        <f t="shared" si="544"/>
        <v>CancelCancelJPY</v>
      </c>
    </row>
    <row r="2704" spans="1:43" s="15" customFormat="1">
      <c r="A2704" s="208" t="s">
        <v>42</v>
      </c>
      <c r="B2704" s="209">
        <v>2023</v>
      </c>
      <c r="C2704" s="209">
        <v>8</v>
      </c>
      <c r="D2704" s="57" t="str">
        <f t="shared" si="533"/>
        <v>Q2</v>
      </c>
      <c r="E2704" s="208" t="s">
        <v>171</v>
      </c>
      <c r="F2704" s="208" t="s">
        <v>171</v>
      </c>
      <c r="G2704" s="209" t="s">
        <v>171</v>
      </c>
      <c r="H2704" s="213"/>
      <c r="I2704" s="57" t="str">
        <f t="shared" si="536"/>
        <v>Cancel</v>
      </c>
      <c r="J2704" s="204" t="s">
        <v>2565</v>
      </c>
      <c r="K2704" s="213" t="s">
        <v>1907</v>
      </c>
      <c r="L2704" s="210" t="s">
        <v>79</v>
      </c>
      <c r="M2704" s="208" t="s">
        <v>47</v>
      </c>
      <c r="N2704" s="208">
        <v>1</v>
      </c>
      <c r="O2704" s="208"/>
      <c r="P2704" s="57" t="str">
        <f t="shared" si="537"/>
        <v>MAIN UNIT</v>
      </c>
      <c r="Q2704" s="208" t="s">
        <v>48</v>
      </c>
      <c r="R2704" s="208" t="s">
        <v>49</v>
      </c>
      <c r="S2704" s="208" t="s">
        <v>36</v>
      </c>
      <c r="T2704" s="208" t="s">
        <v>65</v>
      </c>
      <c r="U2704" s="208" t="s">
        <v>1908</v>
      </c>
      <c r="V2704" s="208" t="s">
        <v>109</v>
      </c>
      <c r="W2704" s="208" t="s">
        <v>96</v>
      </c>
      <c r="X2704" s="34">
        <v>15000000</v>
      </c>
      <c r="Y2704" s="215" t="str">
        <f t="shared" si="547"/>
        <v>1</v>
      </c>
      <c r="Z2704" s="26">
        <f t="shared" si="545"/>
        <v>15000000</v>
      </c>
      <c r="AA2704" s="208">
        <v>5.4199999999999998E-2</v>
      </c>
      <c r="AB2704" s="35">
        <f t="shared" si="546"/>
        <v>813000</v>
      </c>
      <c r="AC2704" s="27">
        <f t="shared" si="538"/>
        <v>97560</v>
      </c>
      <c r="AD2704" s="207">
        <v>0.12</v>
      </c>
      <c r="AE2704" s="211">
        <f t="shared" si="539"/>
        <v>0</v>
      </c>
      <c r="AF2704" s="211" t="str">
        <f>IF(AND(COUNTIFS($J$18:J2704,J2704)=1,AE2704=1),1,"")</f>
        <v/>
      </c>
      <c r="AG2704" s="211" t="str">
        <f>IF(C2704="","",IF(AND(COUNTIFS($J$18:J2704,J2704)=1,C2704&lt;&gt;""),1,""))</f>
        <v/>
      </c>
      <c r="AH2704" s="211" t="str">
        <f>IF(G2704="","",IF(AND(COUNTIFS($J$18:J2704,J2704)=1,G2704&lt;&gt;""),1,""))</f>
        <v/>
      </c>
      <c r="AI2704" s="28">
        <f t="shared" si="540"/>
        <v>468573419.10712183</v>
      </c>
      <c r="AJ2704" s="28">
        <f t="shared" si="541"/>
        <v>55829466.862621114</v>
      </c>
      <c r="AK2704" s="29">
        <f t="shared" si="542"/>
        <v>0.11914774629983395</v>
      </c>
      <c r="AL2704" s="210"/>
      <c r="AM2704" s="210"/>
      <c r="AN2704" s="210"/>
      <c r="AO2704" s="210"/>
      <c r="AP2704" s="45" t="str">
        <f t="shared" si="543"/>
        <v>CancelCancel</v>
      </c>
      <c r="AQ2704" s="45" t="str">
        <f t="shared" si="544"/>
        <v>CancelCancelJPY</v>
      </c>
    </row>
    <row r="2705" spans="1:43" s="15" customFormat="1">
      <c r="A2705" s="208" t="s">
        <v>42</v>
      </c>
      <c r="B2705" s="209">
        <v>2023</v>
      </c>
      <c r="C2705" s="209">
        <v>10</v>
      </c>
      <c r="D2705" s="57" t="str">
        <f t="shared" si="533"/>
        <v>Q3</v>
      </c>
      <c r="E2705" s="208" t="s">
        <v>171</v>
      </c>
      <c r="F2705" s="208" t="s">
        <v>171</v>
      </c>
      <c r="G2705" s="209" t="s">
        <v>171</v>
      </c>
      <c r="H2705" s="213"/>
      <c r="I2705" s="57" t="str">
        <f t="shared" si="536"/>
        <v>Cancel</v>
      </c>
      <c r="J2705" s="204" t="s">
        <v>2566</v>
      </c>
      <c r="K2705" s="213" t="s">
        <v>1641</v>
      </c>
      <c r="L2705" s="210" t="s">
        <v>55</v>
      </c>
      <c r="M2705" s="208" t="s">
        <v>47</v>
      </c>
      <c r="N2705" s="208">
        <v>1</v>
      </c>
      <c r="O2705" s="208"/>
      <c r="P2705" s="57" t="str">
        <f t="shared" si="537"/>
        <v>MAIN UNIT</v>
      </c>
      <c r="Q2705" s="208" t="s">
        <v>48</v>
      </c>
      <c r="R2705" s="208" t="s">
        <v>49</v>
      </c>
      <c r="S2705" s="208" t="s">
        <v>36</v>
      </c>
      <c r="T2705" s="208" t="s">
        <v>65</v>
      </c>
      <c r="U2705" s="208" t="s">
        <v>66</v>
      </c>
      <c r="V2705" s="208" t="s">
        <v>290</v>
      </c>
      <c r="W2705" s="208" t="s">
        <v>96</v>
      </c>
      <c r="X2705" s="34">
        <v>8400000</v>
      </c>
      <c r="Y2705" s="215" t="str">
        <f>IF(W2705="","",IF(W2705="RMB","1.13", "1"))</f>
        <v>1</v>
      </c>
      <c r="Z2705" s="26">
        <f t="shared" si="545"/>
        <v>8400000</v>
      </c>
      <c r="AA2705" s="208">
        <v>5.4199999999999998E-2</v>
      </c>
      <c r="AB2705" s="35">
        <f t="shared" si="546"/>
        <v>455280</v>
      </c>
      <c r="AC2705" s="27">
        <f t="shared" si="538"/>
        <v>54633.599999999999</v>
      </c>
      <c r="AD2705" s="207">
        <v>0.12</v>
      </c>
      <c r="AE2705" s="211">
        <f t="shared" si="539"/>
        <v>0</v>
      </c>
      <c r="AF2705" s="211" t="str">
        <f>IF(AND(COUNTIFS($J$18:J2705,J2705)=1,AE2705=1),1,"")</f>
        <v/>
      </c>
      <c r="AG2705" s="211">
        <f>IF(C2705="","",IF(AND(COUNTIFS($J$18:J2705,J2705)=1,C2705&lt;&gt;""),1,""))</f>
        <v>1</v>
      </c>
      <c r="AH2705" s="211">
        <f>IF(G2705="","",IF(AND(COUNTIFS($J$18:J2705,J2705)=1,G2705&lt;&gt;""),1,""))</f>
        <v>1</v>
      </c>
      <c r="AI2705" s="28">
        <f t="shared" si="540"/>
        <v>468573419.10712183</v>
      </c>
      <c r="AJ2705" s="28">
        <f t="shared" si="541"/>
        <v>55829466.862621114</v>
      </c>
      <c r="AK2705" s="29">
        <f t="shared" si="542"/>
        <v>0.11914774629983395</v>
      </c>
      <c r="AL2705" s="210"/>
      <c r="AM2705" s="210"/>
      <c r="AN2705" s="210"/>
      <c r="AO2705" s="210"/>
      <c r="AP2705" s="45" t="str">
        <f t="shared" si="543"/>
        <v>CancelCancel</v>
      </c>
      <c r="AQ2705" s="45" t="str">
        <f t="shared" si="544"/>
        <v>CancelCancelJPY</v>
      </c>
    </row>
    <row r="2706" spans="1:43" s="15" customFormat="1">
      <c r="A2706" s="208" t="s">
        <v>42</v>
      </c>
      <c r="B2706" s="209">
        <v>2023</v>
      </c>
      <c r="C2706" s="209">
        <v>10</v>
      </c>
      <c r="D2706" s="57" t="str">
        <f t="shared" si="533"/>
        <v>Q3</v>
      </c>
      <c r="E2706" s="208" t="s">
        <v>171</v>
      </c>
      <c r="F2706" s="208" t="s">
        <v>171</v>
      </c>
      <c r="G2706" s="209" t="s">
        <v>171</v>
      </c>
      <c r="H2706" s="213"/>
      <c r="I2706" s="57" t="str">
        <f t="shared" si="536"/>
        <v>Cancel</v>
      </c>
      <c r="J2706" s="204" t="s">
        <v>2566</v>
      </c>
      <c r="K2706" s="213" t="s">
        <v>1641</v>
      </c>
      <c r="L2706" s="210" t="s">
        <v>79</v>
      </c>
      <c r="M2706" s="208" t="s">
        <v>47</v>
      </c>
      <c r="N2706" s="208">
        <v>1</v>
      </c>
      <c r="O2706" s="208"/>
      <c r="P2706" s="57" t="str">
        <f t="shared" si="537"/>
        <v>MAIN UNIT</v>
      </c>
      <c r="Q2706" s="208" t="s">
        <v>48</v>
      </c>
      <c r="R2706" s="208" t="s">
        <v>49</v>
      </c>
      <c r="S2706" s="208" t="s">
        <v>36</v>
      </c>
      <c r="T2706" s="208" t="s">
        <v>65</v>
      </c>
      <c r="U2706" s="208" t="s">
        <v>66</v>
      </c>
      <c r="V2706" s="208" t="s">
        <v>290</v>
      </c>
      <c r="W2706" s="208" t="s">
        <v>96</v>
      </c>
      <c r="X2706" s="34">
        <v>14000000</v>
      </c>
      <c r="Y2706" s="215" t="str">
        <f>IF(W2706="","",IF(W2706="RMB","1.13", "1"))</f>
        <v>1</v>
      </c>
      <c r="Z2706" s="26">
        <f t="shared" si="545"/>
        <v>14000000</v>
      </c>
      <c r="AA2706" s="208">
        <v>5.4199999999999998E-2</v>
      </c>
      <c r="AB2706" s="35">
        <f t="shared" si="546"/>
        <v>758800</v>
      </c>
      <c r="AC2706" s="27">
        <f t="shared" si="538"/>
        <v>91056</v>
      </c>
      <c r="AD2706" s="207">
        <v>0.12</v>
      </c>
      <c r="AE2706" s="211">
        <f t="shared" si="539"/>
        <v>0</v>
      </c>
      <c r="AF2706" s="211" t="str">
        <f>IF(AND(COUNTIFS($J$18:J2706,J2706)=1,AE2706=1),1,"")</f>
        <v/>
      </c>
      <c r="AG2706" s="211" t="str">
        <f>IF(C2706="","",IF(AND(COUNTIFS($J$18:J2706,J2706)=1,C2706&lt;&gt;""),1,""))</f>
        <v/>
      </c>
      <c r="AH2706" s="211" t="str">
        <f>IF(G2706="","",IF(AND(COUNTIFS($J$18:J2706,J2706)=1,G2706&lt;&gt;""),1,""))</f>
        <v/>
      </c>
      <c r="AI2706" s="28">
        <f t="shared" si="540"/>
        <v>468573419.10712183</v>
      </c>
      <c r="AJ2706" s="28">
        <f t="shared" si="541"/>
        <v>55829466.862621114</v>
      </c>
      <c r="AK2706" s="29">
        <f t="shared" si="542"/>
        <v>0.11914774629983395</v>
      </c>
      <c r="AL2706" s="210"/>
      <c r="AM2706" s="210"/>
      <c r="AN2706" s="210"/>
      <c r="AO2706" s="210"/>
      <c r="AP2706" s="45" t="str">
        <f t="shared" si="543"/>
        <v>CancelCancel</v>
      </c>
      <c r="AQ2706" s="45" t="str">
        <f t="shared" si="544"/>
        <v>CancelCancelJPY</v>
      </c>
    </row>
    <row r="2707" spans="1:43" s="15" customFormat="1">
      <c r="A2707" s="208" t="s">
        <v>42</v>
      </c>
      <c r="B2707" s="209">
        <v>2023</v>
      </c>
      <c r="C2707" s="209">
        <v>10</v>
      </c>
      <c r="D2707" s="57" t="str">
        <f t="shared" si="533"/>
        <v>Q3</v>
      </c>
      <c r="E2707" s="208" t="s">
        <v>171</v>
      </c>
      <c r="F2707" s="208" t="s">
        <v>171</v>
      </c>
      <c r="G2707" s="209" t="s">
        <v>171</v>
      </c>
      <c r="H2707" s="213"/>
      <c r="I2707" s="57" t="str">
        <f t="shared" si="536"/>
        <v>Cancel</v>
      </c>
      <c r="J2707" s="204" t="s">
        <v>2567</v>
      </c>
      <c r="K2707" s="213" t="s">
        <v>568</v>
      </c>
      <c r="L2707" s="210" t="s">
        <v>79</v>
      </c>
      <c r="M2707" s="208" t="s">
        <v>47</v>
      </c>
      <c r="N2707" s="208">
        <v>1</v>
      </c>
      <c r="O2707" s="208"/>
      <c r="P2707" s="57" t="str">
        <f t="shared" si="537"/>
        <v>MAIN UNIT</v>
      </c>
      <c r="Q2707" s="208" t="s">
        <v>48</v>
      </c>
      <c r="R2707" s="208" t="s">
        <v>49</v>
      </c>
      <c r="S2707" s="208" t="s">
        <v>36</v>
      </c>
      <c r="T2707" s="208" t="s">
        <v>65</v>
      </c>
      <c r="U2707" s="208" t="s">
        <v>66</v>
      </c>
      <c r="V2707" s="208" t="s">
        <v>67</v>
      </c>
      <c r="W2707" s="208" t="s">
        <v>96</v>
      </c>
      <c r="X2707" s="34">
        <v>11800000</v>
      </c>
      <c r="Y2707" s="215" t="str">
        <f>IF(W2707="","",IF(W2707="RMB","1.13", "1"))</f>
        <v>1</v>
      </c>
      <c r="Z2707" s="26">
        <f t="shared" si="545"/>
        <v>11800000</v>
      </c>
      <c r="AA2707" s="208">
        <v>5.6300000000000003E-2</v>
      </c>
      <c r="AB2707" s="35">
        <f t="shared" si="546"/>
        <v>664340</v>
      </c>
      <c r="AC2707" s="27">
        <f t="shared" si="538"/>
        <v>79720.800000000003</v>
      </c>
      <c r="AD2707" s="207">
        <v>0.12</v>
      </c>
      <c r="AE2707" s="211">
        <f t="shared" si="539"/>
        <v>0</v>
      </c>
      <c r="AF2707" s="211" t="str">
        <f>IF(AND(COUNTIFS($J$18:J2707,J2707)=1,AE2707=1),1,"")</f>
        <v/>
      </c>
      <c r="AG2707" s="211">
        <f>IF(C2707="","",IF(AND(COUNTIFS($J$18:J2707,J2707)=1,C2707&lt;&gt;""),1,""))</f>
        <v>1</v>
      </c>
      <c r="AH2707" s="211">
        <f>IF(G2707="","",IF(AND(COUNTIFS($J$18:J2707,J2707)=1,G2707&lt;&gt;""),1,""))</f>
        <v>1</v>
      </c>
      <c r="AI2707" s="28">
        <f t="shared" si="540"/>
        <v>468573419.10712183</v>
      </c>
      <c r="AJ2707" s="28">
        <f t="shared" si="541"/>
        <v>55829466.862621114</v>
      </c>
      <c r="AK2707" s="29">
        <f t="shared" si="542"/>
        <v>0.11914774629983395</v>
      </c>
      <c r="AL2707" s="210"/>
      <c r="AM2707" s="210"/>
      <c r="AN2707" s="210"/>
      <c r="AO2707" s="210"/>
      <c r="AP2707" s="45" t="str">
        <f t="shared" si="543"/>
        <v>CancelCancel</v>
      </c>
      <c r="AQ2707" s="45" t="str">
        <f t="shared" si="544"/>
        <v>CancelCancelJPY</v>
      </c>
    </row>
    <row r="2708" spans="1:43" s="15" customFormat="1">
      <c r="A2708" s="208" t="s">
        <v>42</v>
      </c>
      <c r="B2708" s="209">
        <v>2023</v>
      </c>
      <c r="C2708" s="209">
        <v>10</v>
      </c>
      <c r="D2708" s="57" t="str">
        <f t="shared" si="533"/>
        <v>Q3</v>
      </c>
      <c r="E2708" s="208" t="s">
        <v>171</v>
      </c>
      <c r="F2708" s="208" t="s">
        <v>171</v>
      </c>
      <c r="G2708" s="209" t="s">
        <v>171</v>
      </c>
      <c r="H2708" s="213"/>
      <c r="I2708" s="57" t="str">
        <f t="shared" si="536"/>
        <v>Cancel</v>
      </c>
      <c r="J2708" s="204" t="s">
        <v>2567</v>
      </c>
      <c r="K2708" s="213" t="s">
        <v>568</v>
      </c>
      <c r="L2708" s="210" t="s">
        <v>79</v>
      </c>
      <c r="M2708" s="208" t="s">
        <v>47</v>
      </c>
      <c r="N2708" s="208">
        <v>1</v>
      </c>
      <c r="O2708" s="208"/>
      <c r="P2708" s="57" t="str">
        <f t="shared" si="537"/>
        <v>MAIN UNIT</v>
      </c>
      <c r="Q2708" s="208" t="s">
        <v>48</v>
      </c>
      <c r="R2708" s="208" t="s">
        <v>49</v>
      </c>
      <c r="S2708" s="208" t="s">
        <v>36</v>
      </c>
      <c r="T2708" s="208" t="s">
        <v>65</v>
      </c>
      <c r="U2708" s="208" t="s">
        <v>66</v>
      </c>
      <c r="V2708" s="208" t="s">
        <v>67</v>
      </c>
      <c r="W2708" s="208" t="s">
        <v>96</v>
      </c>
      <c r="X2708" s="34">
        <v>11800000</v>
      </c>
      <c r="Y2708" s="215" t="str">
        <f>IF(W2708="","",IF(W2708="RMB","1.13", "1"))</f>
        <v>1</v>
      </c>
      <c r="Z2708" s="26">
        <f t="shared" si="545"/>
        <v>11800000</v>
      </c>
      <c r="AA2708" s="208">
        <v>5.6300000000000003E-2</v>
      </c>
      <c r="AB2708" s="35">
        <f t="shared" si="546"/>
        <v>664340</v>
      </c>
      <c r="AC2708" s="27">
        <f t="shared" si="538"/>
        <v>79720.800000000003</v>
      </c>
      <c r="AD2708" s="207">
        <v>0.12</v>
      </c>
      <c r="AE2708" s="211">
        <f t="shared" si="539"/>
        <v>0</v>
      </c>
      <c r="AF2708" s="211" t="str">
        <f>IF(AND(COUNTIFS($J$18:J2708,J2708)=1,AE2708=1),1,"")</f>
        <v/>
      </c>
      <c r="AG2708" s="211" t="str">
        <f>IF(C2708="","",IF(AND(COUNTIFS($J$18:J2708,J2708)=1,C2708&lt;&gt;""),1,""))</f>
        <v/>
      </c>
      <c r="AH2708" s="211" t="str">
        <f>IF(G2708="","",IF(AND(COUNTIFS($J$18:J2708,J2708)=1,G2708&lt;&gt;""),1,""))</f>
        <v/>
      </c>
      <c r="AI2708" s="28">
        <f t="shared" si="540"/>
        <v>468573419.10712183</v>
      </c>
      <c r="AJ2708" s="28">
        <f t="shared" si="541"/>
        <v>55829466.862621114</v>
      </c>
      <c r="AK2708" s="29">
        <f t="shared" si="542"/>
        <v>0.11914774629983395</v>
      </c>
      <c r="AL2708" s="210"/>
      <c r="AM2708" s="210"/>
      <c r="AN2708" s="210"/>
      <c r="AO2708" s="210"/>
      <c r="AP2708" s="45" t="str">
        <f t="shared" si="543"/>
        <v>CancelCancel</v>
      </c>
      <c r="AQ2708" s="45" t="str">
        <f t="shared" si="544"/>
        <v>CancelCancelJPY</v>
      </c>
    </row>
    <row r="2709" spans="1:43" s="15" customFormat="1">
      <c r="A2709" s="208" t="s">
        <v>35</v>
      </c>
      <c r="B2709" s="209">
        <v>2021</v>
      </c>
      <c r="C2709" s="209">
        <v>3</v>
      </c>
      <c r="D2709" s="57" t="str">
        <f t="shared" si="533"/>
        <v>Q4</v>
      </c>
      <c r="E2709" s="208" t="s">
        <v>171</v>
      </c>
      <c r="F2709" s="208" t="s">
        <v>171</v>
      </c>
      <c r="G2709" s="209" t="s">
        <v>171</v>
      </c>
      <c r="H2709" s="213"/>
      <c r="I2709" s="57" t="str">
        <f t="shared" si="536"/>
        <v>Cancel</v>
      </c>
      <c r="J2709" s="204" t="s">
        <v>2568</v>
      </c>
      <c r="K2709" s="213" t="s">
        <v>2569</v>
      </c>
      <c r="L2709" s="210" t="s">
        <v>79</v>
      </c>
      <c r="M2709" s="208" t="s">
        <v>47</v>
      </c>
      <c r="N2709" s="208">
        <v>1</v>
      </c>
      <c r="O2709" s="208"/>
      <c r="P2709" s="57" t="str">
        <f t="shared" si="537"/>
        <v>MAIN UNIT</v>
      </c>
      <c r="Q2709" s="208" t="s">
        <v>48</v>
      </c>
      <c r="R2709" s="208" t="s">
        <v>49</v>
      </c>
      <c r="S2709" s="208" t="s">
        <v>36</v>
      </c>
      <c r="T2709" s="208" t="s">
        <v>65</v>
      </c>
      <c r="U2709" s="208" t="s">
        <v>66</v>
      </c>
      <c r="V2709" s="208" t="s">
        <v>67</v>
      </c>
      <c r="W2709" s="208" t="s">
        <v>96</v>
      </c>
      <c r="X2709" s="34">
        <v>13500000</v>
      </c>
      <c r="Y2709" s="215" t="str">
        <f t="shared" ref="Y2709:Y2719" si="548">IF(W2709="RMB","1.13", "1")</f>
        <v>1</v>
      </c>
      <c r="Z2709" s="26">
        <f t="shared" si="545"/>
        <v>13500000</v>
      </c>
      <c r="AA2709" s="208">
        <v>5.4199999999999998E-2</v>
      </c>
      <c r="AB2709" s="35">
        <f t="shared" si="546"/>
        <v>731700</v>
      </c>
      <c r="AC2709" s="27">
        <f t="shared" si="538"/>
        <v>87804</v>
      </c>
      <c r="AD2709" s="207">
        <v>0.12</v>
      </c>
      <c r="AE2709" s="211">
        <f t="shared" si="539"/>
        <v>0</v>
      </c>
      <c r="AF2709" s="211" t="str">
        <f>IF(AND(COUNTIFS($J$18:J2709,J2709)=1,AE2709=1),1,"")</f>
        <v/>
      </c>
      <c r="AG2709" s="211">
        <f>IF(C2709="","",IF(AND(COUNTIFS($J$18:J2709,J2709)=1,C2709&lt;&gt;""),1,""))</f>
        <v>1</v>
      </c>
      <c r="AH2709" s="211">
        <f>IF(G2709="","",IF(AND(COUNTIFS($J$18:J2709,J2709)=1,G2709&lt;&gt;""),1,""))</f>
        <v>1</v>
      </c>
      <c r="AI2709" s="28">
        <f t="shared" si="540"/>
        <v>468573419.10712183</v>
      </c>
      <c r="AJ2709" s="28">
        <f t="shared" si="541"/>
        <v>55829466.862621114</v>
      </c>
      <c r="AK2709" s="29">
        <f t="shared" si="542"/>
        <v>0.11914774629983395</v>
      </c>
      <c r="AL2709" s="210"/>
      <c r="AM2709" s="210"/>
      <c r="AN2709" s="210"/>
      <c r="AO2709" s="210" t="s">
        <v>2570</v>
      </c>
      <c r="AP2709" s="45" t="str">
        <f t="shared" si="543"/>
        <v>CancelCancel</v>
      </c>
      <c r="AQ2709" s="45" t="str">
        <f t="shared" si="544"/>
        <v>CancelCancelJPY</v>
      </c>
    </row>
    <row r="2710" spans="1:43" s="15" customFormat="1">
      <c r="A2710" s="208" t="s">
        <v>35</v>
      </c>
      <c r="B2710" s="209">
        <v>2021</v>
      </c>
      <c r="C2710" s="209">
        <v>3</v>
      </c>
      <c r="D2710" s="57" t="str">
        <f t="shared" si="533"/>
        <v>Q4</v>
      </c>
      <c r="E2710" s="208" t="s">
        <v>171</v>
      </c>
      <c r="F2710" s="208" t="s">
        <v>171</v>
      </c>
      <c r="G2710" s="209" t="s">
        <v>171</v>
      </c>
      <c r="H2710" s="213"/>
      <c r="I2710" s="57" t="str">
        <f t="shared" si="536"/>
        <v>Cancel</v>
      </c>
      <c r="J2710" s="204" t="s">
        <v>2568</v>
      </c>
      <c r="K2710" s="213" t="s">
        <v>2569</v>
      </c>
      <c r="L2710" s="210" t="s">
        <v>79</v>
      </c>
      <c r="M2710" s="208" t="s">
        <v>47</v>
      </c>
      <c r="N2710" s="208">
        <v>1</v>
      </c>
      <c r="O2710" s="208"/>
      <c r="P2710" s="57" t="str">
        <f t="shared" si="537"/>
        <v>MAIN UNIT</v>
      </c>
      <c r="Q2710" s="208" t="s">
        <v>48</v>
      </c>
      <c r="R2710" s="208" t="s">
        <v>49</v>
      </c>
      <c r="S2710" s="208" t="s">
        <v>36</v>
      </c>
      <c r="T2710" s="208" t="s">
        <v>65</v>
      </c>
      <c r="U2710" s="208" t="s">
        <v>66</v>
      </c>
      <c r="V2710" s="208" t="s">
        <v>67</v>
      </c>
      <c r="W2710" s="208" t="s">
        <v>96</v>
      </c>
      <c r="X2710" s="34">
        <v>13500000</v>
      </c>
      <c r="Y2710" s="215" t="str">
        <f t="shared" si="548"/>
        <v>1</v>
      </c>
      <c r="Z2710" s="26">
        <f t="shared" si="545"/>
        <v>13500000</v>
      </c>
      <c r="AA2710" s="208">
        <v>5.4199999999999998E-2</v>
      </c>
      <c r="AB2710" s="35">
        <f t="shared" si="546"/>
        <v>731700</v>
      </c>
      <c r="AC2710" s="27">
        <f t="shared" si="538"/>
        <v>87804</v>
      </c>
      <c r="AD2710" s="207">
        <v>0.12</v>
      </c>
      <c r="AE2710" s="211">
        <f t="shared" si="539"/>
        <v>0</v>
      </c>
      <c r="AF2710" s="211" t="str">
        <f>IF(AND(COUNTIFS($J$18:J2710,J2710)=1,AE2710=1),1,"")</f>
        <v/>
      </c>
      <c r="AG2710" s="211" t="str">
        <f>IF(C2710="","",IF(AND(COUNTIFS($J$18:J2710,J2710)=1,C2710&lt;&gt;""),1,""))</f>
        <v/>
      </c>
      <c r="AH2710" s="211" t="str">
        <f>IF(G2710="","",IF(AND(COUNTIFS($J$18:J2710,J2710)=1,G2710&lt;&gt;""),1,""))</f>
        <v/>
      </c>
      <c r="AI2710" s="28">
        <f t="shared" si="540"/>
        <v>468573419.10712183</v>
      </c>
      <c r="AJ2710" s="28">
        <f t="shared" si="541"/>
        <v>55829466.862621114</v>
      </c>
      <c r="AK2710" s="29">
        <f t="shared" si="542"/>
        <v>0.11914774629983395</v>
      </c>
      <c r="AL2710" s="210"/>
      <c r="AM2710" s="210"/>
      <c r="AN2710" s="210"/>
      <c r="AO2710" s="210" t="s">
        <v>2570</v>
      </c>
      <c r="AP2710" s="45" t="str">
        <f t="shared" si="543"/>
        <v>CancelCancel</v>
      </c>
      <c r="AQ2710" s="45" t="str">
        <f t="shared" si="544"/>
        <v>CancelCancelJPY</v>
      </c>
    </row>
    <row r="2711" spans="1:43" s="15" customFormat="1">
      <c r="A2711" s="208" t="s">
        <v>35</v>
      </c>
      <c r="B2711" s="209">
        <v>2021</v>
      </c>
      <c r="C2711" s="209">
        <v>3</v>
      </c>
      <c r="D2711" s="57" t="str">
        <f t="shared" si="533"/>
        <v>Q4</v>
      </c>
      <c r="E2711" s="208" t="s">
        <v>171</v>
      </c>
      <c r="F2711" s="208" t="s">
        <v>171</v>
      </c>
      <c r="G2711" s="209" t="s">
        <v>171</v>
      </c>
      <c r="H2711" s="213"/>
      <c r="I2711" s="57" t="str">
        <f t="shared" si="536"/>
        <v>Cancel</v>
      </c>
      <c r="J2711" s="204" t="s">
        <v>2568</v>
      </c>
      <c r="K2711" s="213" t="s">
        <v>2569</v>
      </c>
      <c r="L2711" s="210" t="s">
        <v>55</v>
      </c>
      <c r="M2711" s="208" t="s">
        <v>47</v>
      </c>
      <c r="N2711" s="208">
        <v>1</v>
      </c>
      <c r="O2711" s="208"/>
      <c r="P2711" s="57" t="str">
        <f t="shared" si="537"/>
        <v>MAIN UNIT</v>
      </c>
      <c r="Q2711" s="208" t="s">
        <v>48</v>
      </c>
      <c r="R2711" s="208" t="s">
        <v>49</v>
      </c>
      <c r="S2711" s="208" t="s">
        <v>36</v>
      </c>
      <c r="T2711" s="208" t="s">
        <v>65</v>
      </c>
      <c r="U2711" s="208" t="s">
        <v>66</v>
      </c>
      <c r="V2711" s="208" t="s">
        <v>67</v>
      </c>
      <c r="W2711" s="208" t="s">
        <v>96</v>
      </c>
      <c r="X2711" s="34">
        <v>10500000</v>
      </c>
      <c r="Y2711" s="215" t="str">
        <f t="shared" si="548"/>
        <v>1</v>
      </c>
      <c r="Z2711" s="26">
        <f t="shared" si="545"/>
        <v>10500000</v>
      </c>
      <c r="AA2711" s="208">
        <v>5.4199999999999998E-2</v>
      </c>
      <c r="AB2711" s="35">
        <f t="shared" si="546"/>
        <v>569100</v>
      </c>
      <c r="AC2711" s="27">
        <f t="shared" si="538"/>
        <v>68292</v>
      </c>
      <c r="AD2711" s="207">
        <v>0.12</v>
      </c>
      <c r="AE2711" s="211">
        <f t="shared" si="539"/>
        <v>0</v>
      </c>
      <c r="AF2711" s="211" t="str">
        <f>IF(AND(COUNTIFS($J$18:J2711,J2711)=1,AE2711=1),1,"")</f>
        <v/>
      </c>
      <c r="AG2711" s="211" t="str">
        <f>IF(C2711="","",IF(AND(COUNTIFS($J$18:J2711,J2711)=1,C2711&lt;&gt;""),1,""))</f>
        <v/>
      </c>
      <c r="AH2711" s="211" t="str">
        <f>IF(G2711="","",IF(AND(COUNTIFS($J$18:J2711,J2711)=1,G2711&lt;&gt;""),1,""))</f>
        <v/>
      </c>
      <c r="AI2711" s="28">
        <f t="shared" si="540"/>
        <v>468573419.10712183</v>
      </c>
      <c r="AJ2711" s="28">
        <f t="shared" si="541"/>
        <v>55829466.862621114</v>
      </c>
      <c r="AK2711" s="29">
        <f t="shared" si="542"/>
        <v>0.11914774629983395</v>
      </c>
      <c r="AL2711" s="210"/>
      <c r="AM2711" s="210"/>
      <c r="AN2711" s="210"/>
      <c r="AO2711" s="210" t="s">
        <v>2570</v>
      </c>
      <c r="AP2711" s="45" t="str">
        <f t="shared" si="543"/>
        <v>CancelCancel</v>
      </c>
      <c r="AQ2711" s="45" t="str">
        <f t="shared" si="544"/>
        <v>CancelCancelJPY</v>
      </c>
    </row>
    <row r="2712" spans="1:43" s="15" customFormat="1">
      <c r="A2712" s="208" t="s">
        <v>35</v>
      </c>
      <c r="B2712" s="209">
        <v>2021</v>
      </c>
      <c r="C2712" s="209">
        <v>3</v>
      </c>
      <c r="D2712" s="57" t="str">
        <f t="shared" si="533"/>
        <v>Q4</v>
      </c>
      <c r="E2712" s="209" t="s">
        <v>2522</v>
      </c>
      <c r="F2712" s="209" t="s">
        <v>2522</v>
      </c>
      <c r="G2712" s="209" t="s">
        <v>2522</v>
      </c>
      <c r="H2712" s="213"/>
      <c r="I2712" s="57" t="str">
        <f t="shared" si="536"/>
        <v>TBA</v>
      </c>
      <c r="J2712" s="204" t="s">
        <v>2571</v>
      </c>
      <c r="K2712" s="213" t="s">
        <v>2572</v>
      </c>
      <c r="L2712" s="210" t="s">
        <v>79</v>
      </c>
      <c r="M2712" s="208" t="s">
        <v>47</v>
      </c>
      <c r="N2712" s="208">
        <v>1</v>
      </c>
      <c r="O2712" s="208"/>
      <c r="P2712" s="57" t="str">
        <f t="shared" si="537"/>
        <v>MAIN UNIT</v>
      </c>
      <c r="Q2712" s="208" t="s">
        <v>2573</v>
      </c>
      <c r="R2712" s="208" t="s">
        <v>49</v>
      </c>
      <c r="S2712" s="208" t="s">
        <v>36</v>
      </c>
      <c r="T2712" s="208" t="s">
        <v>65</v>
      </c>
      <c r="U2712" s="208" t="s">
        <v>66</v>
      </c>
      <c r="V2712" s="208" t="s">
        <v>2574</v>
      </c>
      <c r="W2712" s="208" t="s">
        <v>1276</v>
      </c>
      <c r="X2712" s="34">
        <v>13600000</v>
      </c>
      <c r="Y2712" s="215" t="str">
        <f t="shared" si="548"/>
        <v>1</v>
      </c>
      <c r="Z2712" s="26">
        <f t="shared" si="545"/>
        <v>13600000</v>
      </c>
      <c r="AA2712" s="208">
        <v>5.4199999999999998E-2</v>
      </c>
      <c r="AB2712" s="35">
        <f t="shared" si="546"/>
        <v>737120</v>
      </c>
      <c r="AC2712" s="27">
        <f t="shared" si="538"/>
        <v>88454.399999999994</v>
      </c>
      <c r="AD2712" s="212">
        <v>0.12</v>
      </c>
      <c r="AE2712" s="211">
        <f t="shared" si="539"/>
        <v>1</v>
      </c>
      <c r="AF2712" s="211">
        <f>IF(AND(COUNTIFS($J$18:J2712,J2712)=1,AE2712=1),1,"")</f>
        <v>1</v>
      </c>
      <c r="AG2712" s="211">
        <f>IF(C2712="","",IF(AND(COUNTIFS($J$18:J2712,J2712)=1,C2712&lt;&gt;""),1,""))</f>
        <v>1</v>
      </c>
      <c r="AH2712" s="211">
        <f>IF(G2712="","",IF(AND(COUNTIFS($J$18:J2712,J2712)=1,G2712&lt;&gt;""),1,""))</f>
        <v>1</v>
      </c>
      <c r="AI2712" s="28">
        <f t="shared" si="540"/>
        <v>25823665.334513277</v>
      </c>
      <c r="AJ2712" s="28">
        <f t="shared" si="541"/>
        <v>3029714.7251415937</v>
      </c>
      <c r="AK2712" s="29">
        <f t="shared" si="542"/>
        <v>0.11732318731270057</v>
      </c>
      <c r="AL2712" s="210"/>
      <c r="AM2712" s="210"/>
      <c r="AN2712" s="210"/>
      <c r="AO2712" s="210"/>
      <c r="AP2712" s="45" t="str">
        <f t="shared" si="543"/>
        <v>TBATBA</v>
      </c>
      <c r="AQ2712" s="45" t="str">
        <f t="shared" si="544"/>
        <v>TBATBAJPY</v>
      </c>
    </row>
    <row r="2713" spans="1:43" s="15" customFormat="1">
      <c r="A2713" s="208" t="s">
        <v>40</v>
      </c>
      <c r="B2713" s="209">
        <v>2021</v>
      </c>
      <c r="C2713" s="209">
        <v>6</v>
      </c>
      <c r="D2713" s="57" t="str">
        <f t="shared" si="533"/>
        <v>Q1</v>
      </c>
      <c r="E2713" s="209" t="s">
        <v>2522</v>
      </c>
      <c r="F2713" s="209" t="s">
        <v>2522</v>
      </c>
      <c r="G2713" s="209" t="s">
        <v>2522</v>
      </c>
      <c r="H2713" s="213"/>
      <c r="I2713" s="57" t="str">
        <f t="shared" si="536"/>
        <v>TBA</v>
      </c>
      <c r="J2713" s="204" t="s">
        <v>2575</v>
      </c>
      <c r="K2713" s="213" t="s">
        <v>1655</v>
      </c>
      <c r="L2713" s="210" t="s">
        <v>79</v>
      </c>
      <c r="M2713" s="208" t="s">
        <v>47</v>
      </c>
      <c r="N2713" s="208">
        <v>1</v>
      </c>
      <c r="O2713" s="208"/>
      <c r="P2713" s="57" t="str">
        <f t="shared" si="537"/>
        <v>MAIN UNIT</v>
      </c>
      <c r="Q2713" s="208" t="s">
        <v>48</v>
      </c>
      <c r="R2713" s="208" t="s">
        <v>49</v>
      </c>
      <c r="S2713" s="208" t="s">
        <v>36</v>
      </c>
      <c r="T2713" s="208" t="s">
        <v>65</v>
      </c>
      <c r="U2713" s="208" t="s">
        <v>66</v>
      </c>
      <c r="V2713" s="208" t="s">
        <v>1649</v>
      </c>
      <c r="W2713" s="208" t="s">
        <v>96</v>
      </c>
      <c r="X2713" s="34">
        <v>14345000</v>
      </c>
      <c r="Y2713" s="215" t="str">
        <f t="shared" si="548"/>
        <v>1</v>
      </c>
      <c r="Z2713" s="26">
        <f t="shared" si="545"/>
        <v>14345000</v>
      </c>
      <c r="AA2713" s="208">
        <v>5.4199999999999998E-2</v>
      </c>
      <c r="AB2713" s="35">
        <f t="shared" si="546"/>
        <v>777499</v>
      </c>
      <c r="AC2713" s="27">
        <f t="shared" si="538"/>
        <v>93299.87999999999</v>
      </c>
      <c r="AD2713" s="212">
        <v>0.12</v>
      </c>
      <c r="AE2713" s="211">
        <f t="shared" si="539"/>
        <v>0</v>
      </c>
      <c r="AF2713" s="211" t="str">
        <f>IF(AND(COUNTIFS($J$18:J2713,J2713)=1,AE2713=1),1,"")</f>
        <v/>
      </c>
      <c r="AG2713" s="211">
        <f>IF(C2713="","",IF(AND(COUNTIFS($J$18:J2713,J2713)=1,C2713&lt;&gt;""),1,""))</f>
        <v>1</v>
      </c>
      <c r="AH2713" s="211">
        <f>IF(G2713="","",IF(AND(COUNTIFS($J$18:J2713,J2713)=1,G2713&lt;&gt;""),1,""))</f>
        <v>1</v>
      </c>
      <c r="AI2713" s="28">
        <f t="shared" si="540"/>
        <v>25823665.334513277</v>
      </c>
      <c r="AJ2713" s="28">
        <f t="shared" si="541"/>
        <v>3029714.7251415937</v>
      </c>
      <c r="AK2713" s="29">
        <f t="shared" si="542"/>
        <v>0.11732318731270057</v>
      </c>
      <c r="AL2713" s="210"/>
      <c r="AM2713" s="210"/>
      <c r="AN2713" s="210"/>
      <c r="AO2713" s="210"/>
      <c r="AP2713" s="45" t="str">
        <f t="shared" si="543"/>
        <v>TBATBA</v>
      </c>
      <c r="AQ2713" s="45" t="str">
        <f t="shared" si="544"/>
        <v>TBATBAJPY</v>
      </c>
    </row>
    <row r="2714" spans="1:43" s="15" customFormat="1">
      <c r="A2714" s="208" t="s">
        <v>40</v>
      </c>
      <c r="B2714" s="209">
        <v>2021</v>
      </c>
      <c r="C2714" s="209">
        <v>6</v>
      </c>
      <c r="D2714" s="57" t="str">
        <f t="shared" si="533"/>
        <v>Q1</v>
      </c>
      <c r="E2714" s="209" t="s">
        <v>2522</v>
      </c>
      <c r="F2714" s="209" t="s">
        <v>2522</v>
      </c>
      <c r="G2714" s="209" t="s">
        <v>2522</v>
      </c>
      <c r="H2714" s="213"/>
      <c r="I2714" s="57" t="str">
        <f t="shared" si="536"/>
        <v>TBA</v>
      </c>
      <c r="J2714" s="204" t="s">
        <v>2575</v>
      </c>
      <c r="K2714" s="213" t="s">
        <v>1655</v>
      </c>
      <c r="L2714" s="210" t="s">
        <v>79</v>
      </c>
      <c r="M2714" s="208" t="s">
        <v>47</v>
      </c>
      <c r="N2714" s="208">
        <v>1</v>
      </c>
      <c r="O2714" s="208"/>
      <c r="P2714" s="57" t="str">
        <f t="shared" si="537"/>
        <v>MAIN UNIT</v>
      </c>
      <c r="Q2714" s="208" t="s">
        <v>48</v>
      </c>
      <c r="R2714" s="208" t="s">
        <v>49</v>
      </c>
      <c r="S2714" s="208" t="s">
        <v>36</v>
      </c>
      <c r="T2714" s="208" t="s">
        <v>65</v>
      </c>
      <c r="U2714" s="208" t="s">
        <v>66</v>
      </c>
      <c r="V2714" s="208" t="s">
        <v>1649</v>
      </c>
      <c r="W2714" s="208" t="s">
        <v>96</v>
      </c>
      <c r="X2714" s="34">
        <v>14345000</v>
      </c>
      <c r="Y2714" s="215" t="str">
        <f t="shared" si="548"/>
        <v>1</v>
      </c>
      <c r="Z2714" s="26">
        <f t="shared" si="545"/>
        <v>14345000</v>
      </c>
      <c r="AA2714" s="208">
        <v>5.4199999999999998E-2</v>
      </c>
      <c r="AB2714" s="35">
        <f t="shared" si="546"/>
        <v>777499</v>
      </c>
      <c r="AC2714" s="27">
        <f t="shared" si="538"/>
        <v>93299.87999999999</v>
      </c>
      <c r="AD2714" s="212">
        <v>0.12</v>
      </c>
      <c r="AE2714" s="211">
        <f t="shared" si="539"/>
        <v>0</v>
      </c>
      <c r="AF2714" s="211" t="str">
        <f>IF(AND(COUNTIFS($J$18:J2714,J2714)=1,AE2714=1),1,"")</f>
        <v/>
      </c>
      <c r="AG2714" s="211" t="str">
        <f>IF(C2714="","",IF(AND(COUNTIFS($J$18:J2714,J2714)=1,C2714&lt;&gt;""),1,""))</f>
        <v/>
      </c>
      <c r="AH2714" s="211" t="str">
        <f>IF(G2714="","",IF(AND(COUNTIFS($J$18:J2714,J2714)=1,G2714&lt;&gt;""),1,""))</f>
        <v/>
      </c>
      <c r="AI2714" s="28">
        <f t="shared" si="540"/>
        <v>25823665.334513277</v>
      </c>
      <c r="AJ2714" s="28">
        <f t="shared" si="541"/>
        <v>3029714.7251415937</v>
      </c>
      <c r="AK2714" s="29">
        <f t="shared" si="542"/>
        <v>0.11732318731270057</v>
      </c>
      <c r="AL2714" s="210"/>
      <c r="AM2714" s="210"/>
      <c r="AN2714" s="210"/>
      <c r="AO2714" s="210"/>
      <c r="AP2714" s="45" t="str">
        <f t="shared" si="543"/>
        <v>TBATBA</v>
      </c>
      <c r="AQ2714" s="45" t="str">
        <f t="shared" si="544"/>
        <v>TBATBAJPY</v>
      </c>
    </row>
    <row r="2715" spans="1:43" s="15" customFormat="1">
      <c r="A2715" s="208" t="s">
        <v>40</v>
      </c>
      <c r="B2715" s="209">
        <v>2021</v>
      </c>
      <c r="C2715" s="209">
        <v>6</v>
      </c>
      <c r="D2715" s="57" t="str">
        <f t="shared" si="533"/>
        <v>Q1</v>
      </c>
      <c r="E2715" s="209" t="s">
        <v>2522</v>
      </c>
      <c r="F2715" s="209" t="s">
        <v>2522</v>
      </c>
      <c r="G2715" s="209" t="s">
        <v>2522</v>
      </c>
      <c r="H2715" s="213"/>
      <c r="I2715" s="57" t="str">
        <f t="shared" si="536"/>
        <v>TBA</v>
      </c>
      <c r="J2715" s="204" t="s">
        <v>2575</v>
      </c>
      <c r="K2715" s="213" t="s">
        <v>1655</v>
      </c>
      <c r="L2715" s="210" t="s">
        <v>55</v>
      </c>
      <c r="M2715" s="208" t="s">
        <v>47</v>
      </c>
      <c r="N2715" s="208">
        <v>1</v>
      </c>
      <c r="O2715" s="208"/>
      <c r="P2715" s="57" t="str">
        <f t="shared" si="537"/>
        <v>MAIN UNIT</v>
      </c>
      <c r="Q2715" s="208" t="s">
        <v>48</v>
      </c>
      <c r="R2715" s="208" t="s">
        <v>49</v>
      </c>
      <c r="S2715" s="208" t="s">
        <v>36</v>
      </c>
      <c r="T2715" s="208" t="s">
        <v>65</v>
      </c>
      <c r="U2715" s="208" t="s">
        <v>66</v>
      </c>
      <c r="V2715" s="208" t="s">
        <v>1649</v>
      </c>
      <c r="W2715" s="208" t="s">
        <v>96</v>
      </c>
      <c r="X2715" s="34">
        <v>8989000</v>
      </c>
      <c r="Y2715" s="215" t="str">
        <f t="shared" si="548"/>
        <v>1</v>
      </c>
      <c r="Z2715" s="26">
        <f t="shared" si="545"/>
        <v>8989000</v>
      </c>
      <c r="AA2715" s="208">
        <v>5.4199999999999998E-2</v>
      </c>
      <c r="AB2715" s="35">
        <f t="shared" si="546"/>
        <v>487203.8</v>
      </c>
      <c r="AC2715" s="27">
        <f t="shared" si="538"/>
        <v>58464.455999999998</v>
      </c>
      <c r="AD2715" s="212">
        <v>0.12</v>
      </c>
      <c r="AE2715" s="211">
        <f t="shared" si="539"/>
        <v>0</v>
      </c>
      <c r="AF2715" s="211" t="str">
        <f>IF(AND(COUNTIFS($J$18:J2715,J2715)=1,AE2715=1),1,"")</f>
        <v/>
      </c>
      <c r="AG2715" s="211" t="str">
        <f>IF(C2715="","",IF(AND(COUNTIFS($J$18:J2715,J2715)=1,C2715&lt;&gt;""),1,""))</f>
        <v/>
      </c>
      <c r="AH2715" s="211" t="str">
        <f>IF(G2715="","",IF(AND(COUNTIFS($J$18:J2715,J2715)=1,G2715&lt;&gt;""),1,""))</f>
        <v/>
      </c>
      <c r="AI2715" s="28">
        <f t="shared" si="540"/>
        <v>25823665.334513277</v>
      </c>
      <c r="AJ2715" s="28">
        <f t="shared" si="541"/>
        <v>3029714.7251415937</v>
      </c>
      <c r="AK2715" s="29">
        <f t="shared" si="542"/>
        <v>0.11732318731270057</v>
      </c>
      <c r="AL2715" s="210"/>
      <c r="AM2715" s="210"/>
      <c r="AN2715" s="210"/>
      <c r="AO2715" s="210"/>
      <c r="AP2715" s="45" t="str">
        <f t="shared" si="543"/>
        <v>TBATBA</v>
      </c>
      <c r="AQ2715" s="45" t="str">
        <f t="shared" si="544"/>
        <v>TBATBAJPY</v>
      </c>
    </row>
    <row r="2716" spans="1:43" s="15" customFormat="1">
      <c r="A2716" s="208" t="s">
        <v>40</v>
      </c>
      <c r="B2716" s="209">
        <v>2021</v>
      </c>
      <c r="C2716" s="209">
        <v>6</v>
      </c>
      <c r="D2716" s="57" t="str">
        <f t="shared" si="533"/>
        <v>Q1</v>
      </c>
      <c r="E2716" s="209" t="s">
        <v>2522</v>
      </c>
      <c r="F2716" s="209" t="s">
        <v>2522</v>
      </c>
      <c r="G2716" s="209" t="s">
        <v>2522</v>
      </c>
      <c r="H2716" s="213"/>
      <c r="I2716" s="57" t="str">
        <f t="shared" si="536"/>
        <v>TBA</v>
      </c>
      <c r="J2716" s="204" t="s">
        <v>2575</v>
      </c>
      <c r="K2716" s="213" t="s">
        <v>1655</v>
      </c>
      <c r="L2716" s="210" t="s">
        <v>55</v>
      </c>
      <c r="M2716" s="208" t="s">
        <v>47</v>
      </c>
      <c r="N2716" s="208">
        <v>1</v>
      </c>
      <c r="O2716" s="208"/>
      <c r="P2716" s="57" t="str">
        <f t="shared" si="537"/>
        <v>MAIN UNIT</v>
      </c>
      <c r="Q2716" s="208" t="s">
        <v>48</v>
      </c>
      <c r="R2716" s="208" t="s">
        <v>49</v>
      </c>
      <c r="S2716" s="208" t="s">
        <v>36</v>
      </c>
      <c r="T2716" s="208" t="s">
        <v>65</v>
      </c>
      <c r="U2716" s="208" t="s">
        <v>66</v>
      </c>
      <c r="V2716" s="208" t="s">
        <v>1649</v>
      </c>
      <c r="W2716" s="208" t="s">
        <v>96</v>
      </c>
      <c r="X2716" s="34">
        <v>8989000</v>
      </c>
      <c r="Y2716" s="215" t="str">
        <f t="shared" si="548"/>
        <v>1</v>
      </c>
      <c r="Z2716" s="26">
        <f t="shared" si="545"/>
        <v>8989000</v>
      </c>
      <c r="AA2716" s="208">
        <v>5.4199999999999998E-2</v>
      </c>
      <c r="AB2716" s="35">
        <f t="shared" si="546"/>
        <v>487203.8</v>
      </c>
      <c r="AC2716" s="27">
        <f t="shared" si="538"/>
        <v>58464.455999999998</v>
      </c>
      <c r="AD2716" s="212">
        <v>0.12</v>
      </c>
      <c r="AE2716" s="211">
        <f t="shared" si="539"/>
        <v>0</v>
      </c>
      <c r="AF2716" s="211" t="str">
        <f>IF(AND(COUNTIFS($J$18:J2716,J2716)=1,AE2716=1),1,"")</f>
        <v/>
      </c>
      <c r="AG2716" s="211" t="str">
        <f>IF(C2716="","",IF(AND(COUNTIFS($J$18:J2716,J2716)=1,C2716&lt;&gt;""),1,""))</f>
        <v/>
      </c>
      <c r="AH2716" s="211" t="str">
        <f>IF(G2716="","",IF(AND(COUNTIFS($J$18:J2716,J2716)=1,G2716&lt;&gt;""),1,""))</f>
        <v/>
      </c>
      <c r="AI2716" s="28">
        <f t="shared" si="540"/>
        <v>25823665.334513277</v>
      </c>
      <c r="AJ2716" s="28">
        <f t="shared" si="541"/>
        <v>3029714.7251415937</v>
      </c>
      <c r="AK2716" s="29">
        <f t="shared" si="542"/>
        <v>0.11732318731270057</v>
      </c>
      <c r="AL2716" s="210"/>
      <c r="AM2716" s="210"/>
      <c r="AN2716" s="210"/>
      <c r="AO2716" s="210"/>
      <c r="AP2716" s="45" t="str">
        <f t="shared" si="543"/>
        <v>TBATBA</v>
      </c>
      <c r="AQ2716" s="45" t="str">
        <f t="shared" si="544"/>
        <v>TBATBAJPY</v>
      </c>
    </row>
    <row r="2717" spans="1:43" s="15" customFormat="1">
      <c r="A2717" s="208" t="s">
        <v>41</v>
      </c>
      <c r="B2717" s="209">
        <v>2022</v>
      </c>
      <c r="C2717" s="209">
        <v>4</v>
      </c>
      <c r="D2717" s="57" t="str">
        <f t="shared" si="533"/>
        <v>Q1</v>
      </c>
      <c r="E2717" s="208" t="s">
        <v>42</v>
      </c>
      <c r="F2717" s="209">
        <v>2024</v>
      </c>
      <c r="G2717" s="209">
        <v>3</v>
      </c>
      <c r="H2717" s="213"/>
      <c r="I2717" s="57" t="str">
        <f t="shared" si="536"/>
        <v>Q4</v>
      </c>
      <c r="J2717" s="204" t="s">
        <v>2177</v>
      </c>
      <c r="K2717" s="213" t="s">
        <v>1683</v>
      </c>
      <c r="L2717" s="210" t="s">
        <v>79</v>
      </c>
      <c r="M2717" s="208" t="s">
        <v>47</v>
      </c>
      <c r="N2717" s="208">
        <v>1</v>
      </c>
      <c r="O2717" s="208"/>
      <c r="P2717" s="57" t="str">
        <f t="shared" si="537"/>
        <v>MAIN UNIT</v>
      </c>
      <c r="Q2717" s="208" t="s">
        <v>48</v>
      </c>
      <c r="R2717" s="208" t="s">
        <v>49</v>
      </c>
      <c r="S2717" s="208" t="s">
        <v>36</v>
      </c>
      <c r="T2717" s="208" t="s">
        <v>65</v>
      </c>
      <c r="U2717" s="208" t="s">
        <v>66</v>
      </c>
      <c r="V2717" s="208" t="s">
        <v>114</v>
      </c>
      <c r="W2717" s="208" t="s">
        <v>96</v>
      </c>
      <c r="X2717" s="34">
        <v>13900000</v>
      </c>
      <c r="Y2717" s="215" t="str">
        <f t="shared" si="548"/>
        <v>1</v>
      </c>
      <c r="Z2717" s="26">
        <f t="shared" si="545"/>
        <v>13900000</v>
      </c>
      <c r="AA2717" s="208">
        <v>5.6300000000000003E-2</v>
      </c>
      <c r="AB2717" s="35">
        <f t="shared" si="546"/>
        <v>782570</v>
      </c>
      <c r="AC2717" s="27">
        <f t="shared" si="538"/>
        <v>78726.542000000001</v>
      </c>
      <c r="AD2717" s="212">
        <v>0.10059999999999999</v>
      </c>
      <c r="AE2717" s="211">
        <f t="shared" si="539"/>
        <v>0</v>
      </c>
      <c r="AF2717" s="211" t="str">
        <f>IF(AND(COUNTIFS($J$18:J2717,J2717)=1,AE2717=1),1,"")</f>
        <v/>
      </c>
      <c r="AG2717" s="211" t="str">
        <f>IF(C2717="","",IF(AND(COUNTIFS($J$18:J2717,J2717)=1,C2717&lt;&gt;""),1,""))</f>
        <v/>
      </c>
      <c r="AH2717" s="211" t="str">
        <f>IF(G2717="","",IF(AND(COUNTIFS($J$18:J2717,J2717)=1,G2717&lt;&gt;""),1,""))</f>
        <v/>
      </c>
      <c r="AI2717" s="28">
        <f t="shared" si="540"/>
        <v>3074677.4867256638</v>
      </c>
      <c r="AJ2717" s="28">
        <f t="shared" si="541"/>
        <v>338597.5824070797</v>
      </c>
      <c r="AK2717" s="29">
        <f t="shared" si="542"/>
        <v>0.11012458505612717</v>
      </c>
      <c r="AL2717" s="210"/>
      <c r="AM2717" s="210"/>
      <c r="AN2717" s="210"/>
      <c r="AO2717" s="210"/>
      <c r="AP2717" s="45" t="str">
        <f t="shared" si="543"/>
        <v>20243</v>
      </c>
      <c r="AQ2717" s="45" t="str">
        <f t="shared" si="544"/>
        <v>20243JPY</v>
      </c>
    </row>
    <row r="2718" spans="1:43" s="15" customFormat="1" ht="39.6">
      <c r="A2718" s="208"/>
      <c r="B2718" s="209"/>
      <c r="C2718" s="209"/>
      <c r="D2718" s="57" t="str">
        <f t="shared" si="533"/>
        <v/>
      </c>
      <c r="E2718" s="208" t="s">
        <v>35</v>
      </c>
      <c r="F2718" s="209">
        <v>2020</v>
      </c>
      <c r="G2718" s="209">
        <v>12</v>
      </c>
      <c r="H2718" s="213"/>
      <c r="I2718" s="57" t="str">
        <f t="shared" si="536"/>
        <v>Q3</v>
      </c>
      <c r="J2718" s="204"/>
      <c r="K2718" s="213" t="s">
        <v>526</v>
      </c>
      <c r="L2718" s="210" t="s">
        <v>2576</v>
      </c>
      <c r="M2718" s="208" t="s">
        <v>2577</v>
      </c>
      <c r="N2718" s="208">
        <v>0</v>
      </c>
      <c r="O2718" s="208"/>
      <c r="P2718" s="57" t="str">
        <f t="shared" si="537"/>
        <v>C66 SERVICE/OTHERS</v>
      </c>
      <c r="Q2718" s="208" t="s">
        <v>463</v>
      </c>
      <c r="R2718" s="208" t="s">
        <v>49</v>
      </c>
      <c r="S2718" s="208" t="s">
        <v>36</v>
      </c>
      <c r="T2718" s="208" t="s">
        <v>65</v>
      </c>
      <c r="U2718" s="208" t="s">
        <v>66</v>
      </c>
      <c r="V2718" s="208" t="s">
        <v>119</v>
      </c>
      <c r="W2718" s="208" t="s">
        <v>51</v>
      </c>
      <c r="X2718" s="34">
        <v>62144.49</v>
      </c>
      <c r="Y2718" s="215" t="str">
        <f t="shared" si="548"/>
        <v>1.13</v>
      </c>
      <c r="Z2718" s="26">
        <f t="shared" si="545"/>
        <v>0</v>
      </c>
      <c r="AA2718" s="208">
        <v>1.175</v>
      </c>
      <c r="AB2718" s="35">
        <f t="shared" si="546"/>
        <v>0</v>
      </c>
      <c r="AC2718" s="27">
        <f t="shared" si="538"/>
        <v>0</v>
      </c>
      <c r="AD2718" s="212"/>
      <c r="AE2718" s="211">
        <f t="shared" si="539"/>
        <v>0</v>
      </c>
      <c r="AF2718" s="211" t="str">
        <f>IF(AND(COUNTIFS($J$18:J2718,J2718)=1,AE2718=1),1,"")</f>
        <v/>
      </c>
      <c r="AG2718" s="211" t="str">
        <f>IF(C2718="","",IF(AND(COUNTIFS($J$18:J2718,J2718)=1,C2718&lt;&gt;""),1,""))</f>
        <v/>
      </c>
      <c r="AH2718" s="211" t="str">
        <f>IF(G2718="","",IF(AND(COUNTIFS($J$18:J2718,J2718)=1,G2718&lt;&gt;""),1,""))</f>
        <v/>
      </c>
      <c r="AI2718" s="28">
        <f t="shared" si="540"/>
        <v>48763143.537654869</v>
      </c>
      <c r="AJ2718" s="28">
        <f t="shared" si="541"/>
        <v>5924029.970215477</v>
      </c>
      <c r="AK2718" s="29">
        <f t="shared" si="542"/>
        <v>0.12148580957749257</v>
      </c>
      <c r="AL2718" s="210"/>
      <c r="AM2718" s="210"/>
      <c r="AN2718" s="210"/>
      <c r="AO2718" s="210"/>
      <c r="AP2718" s="45" t="str">
        <f t="shared" si="543"/>
        <v>202012</v>
      </c>
      <c r="AQ2718" s="45" t="str">
        <f t="shared" si="544"/>
        <v>202012RMB</v>
      </c>
    </row>
    <row r="2719" spans="1:43" s="15" customFormat="1">
      <c r="A2719" s="209" t="s">
        <v>171</v>
      </c>
      <c r="B2719" s="209"/>
      <c r="C2719" s="209" t="s">
        <v>171</v>
      </c>
      <c r="D2719" s="57" t="str">
        <f t="shared" si="533"/>
        <v/>
      </c>
      <c r="E2719" s="208" t="s">
        <v>40</v>
      </c>
      <c r="F2719" s="209">
        <v>2021</v>
      </c>
      <c r="G2719" s="209">
        <v>8</v>
      </c>
      <c r="H2719" s="213"/>
      <c r="I2719" s="57" t="str">
        <f t="shared" si="536"/>
        <v>Q2</v>
      </c>
      <c r="J2719" s="204" t="s">
        <v>2578</v>
      </c>
      <c r="K2719" s="213" t="s">
        <v>2273</v>
      </c>
      <c r="L2719" s="210" t="s">
        <v>2579</v>
      </c>
      <c r="M2719" s="208"/>
      <c r="N2719" s="208">
        <v>0</v>
      </c>
      <c r="O2719" s="208"/>
      <c r="P2719" s="57" t="str">
        <f t="shared" si="537"/>
        <v/>
      </c>
      <c r="Q2719" s="208" t="s">
        <v>56</v>
      </c>
      <c r="R2719" s="208" t="s">
        <v>49</v>
      </c>
      <c r="S2719" s="208" t="s">
        <v>36</v>
      </c>
      <c r="T2719" s="208" t="s">
        <v>65</v>
      </c>
      <c r="U2719" s="208" t="s">
        <v>66</v>
      </c>
      <c r="V2719" s="208" t="s">
        <v>67</v>
      </c>
      <c r="W2719" s="208" t="s">
        <v>51</v>
      </c>
      <c r="X2719" s="34">
        <v>-500000</v>
      </c>
      <c r="Y2719" s="215" t="str">
        <f t="shared" si="548"/>
        <v>1.13</v>
      </c>
      <c r="Z2719" s="26">
        <f t="shared" si="545"/>
        <v>0</v>
      </c>
      <c r="AA2719" s="208">
        <v>1.2</v>
      </c>
      <c r="AB2719" s="35">
        <f t="shared" si="546"/>
        <v>0</v>
      </c>
      <c r="AC2719" s="27">
        <f t="shared" si="538"/>
        <v>0</v>
      </c>
      <c r="AD2719" s="207">
        <v>0.12</v>
      </c>
      <c r="AE2719" s="211">
        <f t="shared" si="539"/>
        <v>1</v>
      </c>
      <c r="AF2719" s="211">
        <f>IF(AND(COUNTIFS($J$18:J2719,J2719)=1,AE2719=1),1,"")</f>
        <v>1</v>
      </c>
      <c r="AG2719" s="211">
        <f>IF(C2719="","",IF(AND(COUNTIFS($J$18:J2719,J2719)=1,C2719&lt;&gt;""),1,""))</f>
        <v>1</v>
      </c>
      <c r="AH2719" s="211">
        <f>IF(G2719="","",IF(AND(COUNTIFS($J$18:J2719,J2719)=1,G2719&lt;&gt;""),1,""))</f>
        <v>1</v>
      </c>
      <c r="AI2719" s="28">
        <f t="shared" si="540"/>
        <v>47458373.78761062</v>
      </c>
      <c r="AJ2719" s="28">
        <f t="shared" si="541"/>
        <v>7436880.1411522133</v>
      </c>
      <c r="AK2719" s="29">
        <f t="shared" si="542"/>
        <v>0.15670322321692509</v>
      </c>
      <c r="AL2719" s="210"/>
      <c r="AM2719" s="210"/>
      <c r="AN2719" s="210"/>
      <c r="AO2719" s="210"/>
      <c r="AP2719" s="45" t="str">
        <f t="shared" si="543"/>
        <v>20218</v>
      </c>
      <c r="AQ2719" s="45" t="str">
        <f t="shared" si="544"/>
        <v>20218RMB</v>
      </c>
    </row>
    <row r="2720" spans="1:43" s="15" customFormat="1">
      <c r="A2720" s="209" t="s">
        <v>171</v>
      </c>
      <c r="B2720" s="209"/>
      <c r="C2720" s="209" t="s">
        <v>171</v>
      </c>
      <c r="D2720" s="57" t="str">
        <f t="shared" si="533"/>
        <v/>
      </c>
      <c r="E2720" s="208" t="s">
        <v>171</v>
      </c>
      <c r="F2720" s="208" t="s">
        <v>171</v>
      </c>
      <c r="G2720" s="209" t="s">
        <v>171</v>
      </c>
      <c r="H2720" s="213"/>
      <c r="I2720" s="57" t="str">
        <f t="shared" si="536"/>
        <v>Cancel</v>
      </c>
      <c r="J2720" s="204" t="s">
        <v>2580</v>
      </c>
      <c r="K2720" s="213" t="s">
        <v>3140</v>
      </c>
      <c r="L2720" s="210" t="s">
        <v>46</v>
      </c>
      <c r="M2720" s="208" t="s">
        <v>47</v>
      </c>
      <c r="N2720" s="208">
        <v>1</v>
      </c>
      <c r="O2720" s="208"/>
      <c r="P2720" s="57" t="str">
        <f t="shared" si="537"/>
        <v>MAIN UNIT</v>
      </c>
      <c r="Q2720" s="208" t="s">
        <v>48</v>
      </c>
      <c r="R2720" s="208" t="s">
        <v>49</v>
      </c>
      <c r="S2720" s="208" t="s">
        <v>37</v>
      </c>
      <c r="T2720" s="208" t="s">
        <v>155</v>
      </c>
      <c r="U2720" s="208" t="s">
        <v>76</v>
      </c>
      <c r="V2720" s="208" t="s">
        <v>2581</v>
      </c>
      <c r="W2720" s="208" t="s">
        <v>51</v>
      </c>
      <c r="X2720" s="34">
        <v>660000</v>
      </c>
      <c r="Y2720" s="202">
        <v>1.17</v>
      </c>
      <c r="Z2720" s="26">
        <f t="shared" si="545"/>
        <v>660000</v>
      </c>
      <c r="AA2720" s="208">
        <v>1.123</v>
      </c>
      <c r="AB2720" s="35">
        <f t="shared" si="546"/>
        <v>633487.1794871795</v>
      </c>
      <c r="AC2720" s="27">
        <f t="shared" si="538"/>
        <v>76018.461538461532</v>
      </c>
      <c r="AD2720" s="212">
        <v>0.12</v>
      </c>
      <c r="AE2720" s="211">
        <f t="shared" si="539"/>
        <v>0</v>
      </c>
      <c r="AF2720" s="211" t="str">
        <f>IF(AND(COUNTIFS($J$18:J2720,J2720)=1,AE2720=1),1,"")</f>
        <v/>
      </c>
      <c r="AG2720" s="211">
        <f>IF(C2720="","",IF(AND(COUNTIFS($J$18:J2720,J2720)=1,C2720&lt;&gt;""),1,""))</f>
        <v>1</v>
      </c>
      <c r="AH2720" s="211">
        <f>IF(G2720="","",IF(AND(COUNTIFS($J$18:J2720,J2720)=1,G2720&lt;&gt;""),1,""))</f>
        <v>1</v>
      </c>
      <c r="AI2720" s="28">
        <f t="shared" si="540"/>
        <v>468573419.10712183</v>
      </c>
      <c r="AJ2720" s="28">
        <f t="shared" si="541"/>
        <v>55829466.862621114</v>
      </c>
      <c r="AK2720" s="29">
        <f t="shared" si="542"/>
        <v>0.11914774629983395</v>
      </c>
      <c r="AL2720" s="210"/>
      <c r="AM2720" s="210"/>
      <c r="AN2720" s="210"/>
      <c r="AO2720" s="210"/>
      <c r="AP2720" s="45" t="str">
        <f t="shared" si="543"/>
        <v>CancelCancel</v>
      </c>
      <c r="AQ2720" s="45" t="str">
        <f t="shared" si="544"/>
        <v>CancelCancelRMB</v>
      </c>
    </row>
    <row r="2721" spans="1:43" s="15" customFormat="1">
      <c r="A2721" s="209" t="s">
        <v>171</v>
      </c>
      <c r="B2721" s="209"/>
      <c r="C2721" s="209" t="s">
        <v>171</v>
      </c>
      <c r="D2721" s="57" t="str">
        <f t="shared" si="533"/>
        <v/>
      </c>
      <c r="E2721" s="208" t="s">
        <v>171</v>
      </c>
      <c r="F2721" s="208" t="s">
        <v>171</v>
      </c>
      <c r="G2721" s="209" t="s">
        <v>171</v>
      </c>
      <c r="H2721" s="213"/>
      <c r="I2721" s="57" t="str">
        <f t="shared" si="536"/>
        <v>Cancel</v>
      </c>
      <c r="J2721" s="204" t="s">
        <v>296</v>
      </c>
      <c r="K2721" s="213" t="s">
        <v>3121</v>
      </c>
      <c r="L2721" s="210" t="s">
        <v>55</v>
      </c>
      <c r="M2721" s="208" t="s">
        <v>47</v>
      </c>
      <c r="N2721" s="208">
        <v>1</v>
      </c>
      <c r="O2721" s="208"/>
      <c r="P2721" s="57" t="str">
        <f t="shared" si="537"/>
        <v>MAIN UNIT</v>
      </c>
      <c r="Q2721" s="208" t="s">
        <v>56</v>
      </c>
      <c r="R2721" s="208" t="s">
        <v>49</v>
      </c>
      <c r="S2721" s="208" t="s">
        <v>37</v>
      </c>
      <c r="T2721" s="208" t="s">
        <v>179</v>
      </c>
      <c r="U2721" s="208" t="s">
        <v>58</v>
      </c>
      <c r="V2721" s="208" t="s">
        <v>274</v>
      </c>
      <c r="W2721" s="208" t="s">
        <v>51</v>
      </c>
      <c r="X2721" s="36">
        <f>601800*AA2721</f>
        <v>675821.4</v>
      </c>
      <c r="Y2721" s="202">
        <v>1.17</v>
      </c>
      <c r="Z2721" s="26">
        <f t="shared" si="545"/>
        <v>675821.4</v>
      </c>
      <c r="AA2721" s="208">
        <v>1.123</v>
      </c>
      <c r="AB2721" s="35">
        <f t="shared" si="546"/>
        <v>648673.01897435903</v>
      </c>
      <c r="AC2721" s="27">
        <f t="shared" si="538"/>
        <v>77840.76227692308</v>
      </c>
      <c r="AD2721" s="212">
        <v>0.12</v>
      </c>
      <c r="AE2721" s="211">
        <f t="shared" si="539"/>
        <v>1</v>
      </c>
      <c r="AF2721" s="211" t="str">
        <f>IF(AND(COUNTIFS($J$18:J2721,J2721)=1,AE2721=1),1,"")</f>
        <v/>
      </c>
      <c r="AG2721" s="211" t="str">
        <f>IF(C2721="","",IF(AND(COUNTIFS($J$18:J2721,J2721)=1,C2721&lt;&gt;""),1,""))</f>
        <v/>
      </c>
      <c r="AH2721" s="211" t="str">
        <f>IF(G2721="","",IF(AND(COUNTIFS($J$18:J2721,J2721)=1,G2721&lt;&gt;""),1,""))</f>
        <v/>
      </c>
      <c r="AI2721" s="28">
        <f t="shared" si="540"/>
        <v>468573419.10712183</v>
      </c>
      <c r="AJ2721" s="28">
        <f t="shared" si="541"/>
        <v>55829466.862621114</v>
      </c>
      <c r="AK2721" s="29">
        <f t="shared" si="542"/>
        <v>0.11914774629983395</v>
      </c>
      <c r="AL2721" s="210"/>
      <c r="AM2721" s="210"/>
      <c r="AN2721" s="210"/>
      <c r="AO2721" s="210"/>
      <c r="AP2721" s="45" t="str">
        <f t="shared" si="543"/>
        <v>CancelCancel</v>
      </c>
      <c r="AQ2721" s="45" t="str">
        <f t="shared" si="544"/>
        <v>CancelCancelRMB</v>
      </c>
    </row>
    <row r="2722" spans="1:43" s="15" customFormat="1">
      <c r="A2722" s="209" t="s">
        <v>171</v>
      </c>
      <c r="B2722" s="209"/>
      <c r="C2722" s="209" t="s">
        <v>171</v>
      </c>
      <c r="D2722" s="57" t="str">
        <f t="shared" ref="D2722:D2785" si="549">IF(B2722="","",IF(AND(C2722&gt;=10,C2722&lt;=12),"Q3",IF(AND(C2722&gt;=1,C2722&lt;=3),"Q4",IF(AND(C2722&gt;=7,C2722&lt;=9),"Q2",IF(AND(C2722&gt;=4,C2722&lt;=6),"Q1")))))</f>
        <v/>
      </c>
      <c r="E2722" s="208" t="s">
        <v>171</v>
      </c>
      <c r="F2722" s="208" t="s">
        <v>171</v>
      </c>
      <c r="G2722" s="209" t="s">
        <v>171</v>
      </c>
      <c r="H2722" s="213"/>
      <c r="I2722" s="57" t="str">
        <f t="shared" si="536"/>
        <v>Cancel</v>
      </c>
      <c r="J2722" s="204" t="s">
        <v>2582</v>
      </c>
      <c r="K2722" s="213" t="s">
        <v>572</v>
      </c>
      <c r="L2722" s="210" t="s">
        <v>79</v>
      </c>
      <c r="M2722" s="208" t="s">
        <v>47</v>
      </c>
      <c r="N2722" s="208">
        <v>1</v>
      </c>
      <c r="O2722" s="208"/>
      <c r="P2722" s="57" t="str">
        <f t="shared" si="537"/>
        <v>MAIN UNIT</v>
      </c>
      <c r="Q2722" s="208"/>
      <c r="R2722" s="208" t="s">
        <v>49</v>
      </c>
      <c r="S2722" s="208" t="s">
        <v>36</v>
      </c>
      <c r="T2722" s="208" t="s">
        <v>65</v>
      </c>
      <c r="U2722" s="208" t="s">
        <v>66</v>
      </c>
      <c r="V2722" s="208" t="s">
        <v>122</v>
      </c>
      <c r="W2722" s="208" t="s">
        <v>96</v>
      </c>
      <c r="X2722" s="34">
        <v>15000000</v>
      </c>
      <c r="Y2722" s="202">
        <v>1</v>
      </c>
      <c r="Z2722" s="26">
        <f t="shared" si="545"/>
        <v>15000000</v>
      </c>
      <c r="AA2722" s="208">
        <v>7.2300000000000003E-2</v>
      </c>
      <c r="AB2722" s="35">
        <f t="shared" si="546"/>
        <v>1084500</v>
      </c>
      <c r="AC2722" s="27">
        <f t="shared" si="538"/>
        <v>130140</v>
      </c>
      <c r="AD2722" s="207">
        <v>0.12</v>
      </c>
      <c r="AE2722" s="211" t="str">
        <f t="shared" si="539"/>
        <v/>
      </c>
      <c r="AF2722" s="211" t="str">
        <f>IF(AND(COUNTIFS($J$18:J2722,J2722)=1,AE2722=1),1,"")</f>
        <v/>
      </c>
      <c r="AG2722" s="211">
        <f>IF(C2722="","",IF(AND(COUNTIFS($J$18:J2722,J2722)=1,C2722&lt;&gt;""),1,""))</f>
        <v>1</v>
      </c>
      <c r="AH2722" s="211">
        <f>IF(G2722="","",IF(AND(COUNTIFS($J$18:J2722,J2722)=1,G2722&lt;&gt;""),1,""))</f>
        <v>1</v>
      </c>
      <c r="AI2722" s="28">
        <f t="shared" si="540"/>
        <v>468573419.10712183</v>
      </c>
      <c r="AJ2722" s="28">
        <f t="shared" si="541"/>
        <v>55829466.862621114</v>
      </c>
      <c r="AK2722" s="29">
        <f t="shared" si="542"/>
        <v>0.11914774629983395</v>
      </c>
      <c r="AL2722" s="210"/>
      <c r="AM2722" s="210"/>
      <c r="AN2722" s="210"/>
      <c r="AO2722" s="210"/>
      <c r="AP2722" s="45" t="str">
        <f t="shared" si="543"/>
        <v>CancelCancel</v>
      </c>
      <c r="AQ2722" s="45" t="str">
        <f t="shared" si="544"/>
        <v>CancelCancelJPY</v>
      </c>
    </row>
    <row r="2723" spans="1:43" s="15" customFormat="1">
      <c r="A2723" s="209" t="s">
        <v>171</v>
      </c>
      <c r="B2723" s="209"/>
      <c r="C2723" s="209" t="s">
        <v>171</v>
      </c>
      <c r="D2723" s="57" t="str">
        <f t="shared" si="549"/>
        <v/>
      </c>
      <c r="E2723" s="208" t="s">
        <v>171</v>
      </c>
      <c r="F2723" s="208" t="s">
        <v>171</v>
      </c>
      <c r="G2723" s="209" t="s">
        <v>171</v>
      </c>
      <c r="H2723" s="213"/>
      <c r="I2723" s="57" t="str">
        <f t="shared" si="536"/>
        <v>Cancel</v>
      </c>
      <c r="J2723" s="204" t="s">
        <v>2583</v>
      </c>
      <c r="K2723" s="213" t="s">
        <v>2584</v>
      </c>
      <c r="L2723" s="210" t="s">
        <v>55</v>
      </c>
      <c r="M2723" s="208" t="s">
        <v>47</v>
      </c>
      <c r="N2723" s="208">
        <v>1</v>
      </c>
      <c r="O2723" s="208"/>
      <c r="P2723" s="57" t="str">
        <f t="shared" si="537"/>
        <v>MAIN UNIT</v>
      </c>
      <c r="Q2723" s="208" t="s">
        <v>48</v>
      </c>
      <c r="R2723" s="208" t="s">
        <v>49</v>
      </c>
      <c r="S2723" s="208" t="s">
        <v>36</v>
      </c>
      <c r="T2723" s="208" t="s">
        <v>65</v>
      </c>
      <c r="U2723" s="208" t="s">
        <v>66</v>
      </c>
      <c r="V2723" s="208" t="s">
        <v>122</v>
      </c>
      <c r="W2723" s="208" t="s">
        <v>96</v>
      </c>
      <c r="X2723" s="34">
        <v>9900000</v>
      </c>
      <c r="Y2723" s="202">
        <v>1</v>
      </c>
      <c r="Z2723" s="26">
        <f t="shared" si="545"/>
        <v>9900000</v>
      </c>
      <c r="AA2723" s="208">
        <v>7.0199999999999999E-2</v>
      </c>
      <c r="AB2723" s="35">
        <f t="shared" si="546"/>
        <v>694980</v>
      </c>
      <c r="AC2723" s="27">
        <f t="shared" si="538"/>
        <v>83397.599999999991</v>
      </c>
      <c r="AD2723" s="207">
        <v>0.12</v>
      </c>
      <c r="AE2723" s="211">
        <f t="shared" si="539"/>
        <v>0</v>
      </c>
      <c r="AF2723" s="211" t="str">
        <f>IF(AND(COUNTIFS($J$18:J2723,J2723)=1,AE2723=1),1,"")</f>
        <v/>
      </c>
      <c r="AG2723" s="211">
        <f>IF(C2723="","",IF(AND(COUNTIFS($J$18:J2723,J2723)=1,C2723&lt;&gt;""),1,""))</f>
        <v>1</v>
      </c>
      <c r="AH2723" s="211">
        <f>IF(G2723="","",IF(AND(COUNTIFS($J$18:J2723,J2723)=1,G2723&lt;&gt;""),1,""))</f>
        <v>1</v>
      </c>
      <c r="AI2723" s="28">
        <f t="shared" si="540"/>
        <v>468573419.10712183</v>
      </c>
      <c r="AJ2723" s="28">
        <f t="shared" si="541"/>
        <v>55829466.862621114</v>
      </c>
      <c r="AK2723" s="29">
        <f t="shared" si="542"/>
        <v>0.11914774629983395</v>
      </c>
      <c r="AL2723" s="210"/>
      <c r="AM2723" s="210"/>
      <c r="AN2723" s="210"/>
      <c r="AO2723" s="210"/>
      <c r="AP2723" s="45" t="str">
        <f t="shared" si="543"/>
        <v>CancelCancel</v>
      </c>
      <c r="AQ2723" s="45" t="str">
        <f t="shared" si="544"/>
        <v>CancelCancelJPY</v>
      </c>
    </row>
    <row r="2724" spans="1:43" s="15" customFormat="1">
      <c r="A2724" s="209" t="s">
        <v>171</v>
      </c>
      <c r="B2724" s="209"/>
      <c r="C2724" s="209" t="s">
        <v>171</v>
      </c>
      <c r="D2724" s="57" t="str">
        <f t="shared" si="549"/>
        <v/>
      </c>
      <c r="E2724" s="208" t="s">
        <v>171</v>
      </c>
      <c r="F2724" s="208" t="s">
        <v>171</v>
      </c>
      <c r="G2724" s="209" t="s">
        <v>171</v>
      </c>
      <c r="H2724" s="213"/>
      <c r="I2724" s="57" t="str">
        <f t="shared" si="536"/>
        <v>Cancel</v>
      </c>
      <c r="J2724" s="204" t="s">
        <v>2583</v>
      </c>
      <c r="K2724" s="213" t="s">
        <v>2584</v>
      </c>
      <c r="L2724" s="210" t="s">
        <v>79</v>
      </c>
      <c r="M2724" s="208" t="s">
        <v>47</v>
      </c>
      <c r="N2724" s="208">
        <v>2</v>
      </c>
      <c r="O2724" s="208"/>
      <c r="P2724" s="57" t="str">
        <f t="shared" si="537"/>
        <v>MAIN UNIT</v>
      </c>
      <c r="Q2724" s="208" t="s">
        <v>48</v>
      </c>
      <c r="R2724" s="208" t="s">
        <v>49</v>
      </c>
      <c r="S2724" s="208" t="s">
        <v>36</v>
      </c>
      <c r="T2724" s="208" t="s">
        <v>65</v>
      </c>
      <c r="U2724" s="208" t="s">
        <v>66</v>
      </c>
      <c r="V2724" s="208" t="s">
        <v>122</v>
      </c>
      <c r="W2724" s="208" t="s">
        <v>96</v>
      </c>
      <c r="X2724" s="34">
        <v>15000000</v>
      </c>
      <c r="Y2724" s="202">
        <v>1</v>
      </c>
      <c r="Z2724" s="26">
        <f t="shared" si="545"/>
        <v>30000000</v>
      </c>
      <c r="AA2724" s="208">
        <v>7.0199999999999999E-2</v>
      </c>
      <c r="AB2724" s="35">
        <f t="shared" si="546"/>
        <v>2106000</v>
      </c>
      <c r="AC2724" s="27">
        <f t="shared" si="538"/>
        <v>252720</v>
      </c>
      <c r="AD2724" s="207">
        <v>0.12</v>
      </c>
      <c r="AE2724" s="211">
        <f t="shared" si="539"/>
        <v>0</v>
      </c>
      <c r="AF2724" s="211" t="str">
        <f>IF(AND(COUNTIFS($J$18:J2724,J2724)=1,AE2724=1),1,"")</f>
        <v/>
      </c>
      <c r="AG2724" s="211" t="str">
        <f>IF(C2724="","",IF(AND(COUNTIFS($J$18:J2724,J2724)=1,C2724&lt;&gt;""),1,""))</f>
        <v/>
      </c>
      <c r="AH2724" s="211" t="str">
        <f>IF(G2724="","",IF(AND(COUNTIFS($J$18:J2724,J2724)=1,G2724&lt;&gt;""),1,""))</f>
        <v/>
      </c>
      <c r="AI2724" s="28">
        <f t="shared" si="540"/>
        <v>468573419.10712183</v>
      </c>
      <c r="AJ2724" s="28">
        <f t="shared" si="541"/>
        <v>55829466.862621114</v>
      </c>
      <c r="AK2724" s="29">
        <f t="shared" si="542"/>
        <v>0.11914774629983395</v>
      </c>
      <c r="AL2724" s="210"/>
      <c r="AM2724" s="210"/>
      <c r="AN2724" s="210"/>
      <c r="AO2724" s="210"/>
      <c r="AP2724" s="45" t="str">
        <f t="shared" si="543"/>
        <v>CancelCancel</v>
      </c>
      <c r="AQ2724" s="45" t="str">
        <f t="shared" si="544"/>
        <v>CancelCancelJPY</v>
      </c>
    </row>
    <row r="2725" spans="1:43" s="15" customFormat="1">
      <c r="A2725" s="209" t="s">
        <v>171</v>
      </c>
      <c r="B2725" s="209"/>
      <c r="C2725" s="209" t="s">
        <v>171</v>
      </c>
      <c r="D2725" s="57" t="str">
        <f t="shared" si="549"/>
        <v/>
      </c>
      <c r="E2725" s="208" t="s">
        <v>171</v>
      </c>
      <c r="F2725" s="208" t="s">
        <v>171</v>
      </c>
      <c r="G2725" s="209" t="s">
        <v>171</v>
      </c>
      <c r="H2725" s="213"/>
      <c r="I2725" s="57" t="str">
        <f t="shared" si="536"/>
        <v>Cancel</v>
      </c>
      <c r="J2725" s="204" t="s">
        <v>2585</v>
      </c>
      <c r="K2725" s="213" t="s">
        <v>1362</v>
      </c>
      <c r="L2725" s="210" t="s">
        <v>55</v>
      </c>
      <c r="M2725" s="208" t="s">
        <v>47</v>
      </c>
      <c r="N2725" s="208">
        <v>2</v>
      </c>
      <c r="O2725" s="208"/>
      <c r="P2725" s="57" t="str">
        <f t="shared" si="537"/>
        <v>MAIN UNIT</v>
      </c>
      <c r="Q2725" s="208" t="s">
        <v>48</v>
      </c>
      <c r="R2725" s="208" t="s">
        <v>49</v>
      </c>
      <c r="S2725" s="208" t="s">
        <v>36</v>
      </c>
      <c r="T2725" s="208" t="s">
        <v>65</v>
      </c>
      <c r="U2725" s="208" t="s">
        <v>66</v>
      </c>
      <c r="V2725" s="208" t="s">
        <v>67</v>
      </c>
      <c r="W2725" s="208" t="s">
        <v>96</v>
      </c>
      <c r="X2725" s="34">
        <v>9000000</v>
      </c>
      <c r="Y2725" s="202">
        <v>1</v>
      </c>
      <c r="Z2725" s="26">
        <f t="shared" si="545"/>
        <v>18000000</v>
      </c>
      <c r="AA2725" s="208">
        <v>7.2300000000000003E-2</v>
      </c>
      <c r="AB2725" s="35">
        <f t="shared" si="546"/>
        <v>1301400</v>
      </c>
      <c r="AC2725" s="27">
        <f t="shared" si="538"/>
        <v>156168</v>
      </c>
      <c r="AD2725" s="207">
        <v>0.12</v>
      </c>
      <c r="AE2725" s="211">
        <f t="shared" si="539"/>
        <v>0</v>
      </c>
      <c r="AF2725" s="211" t="str">
        <f>IF(AND(COUNTIFS($J$18:J2725,J2725)=1,AE2725=1),1,"")</f>
        <v/>
      </c>
      <c r="AG2725" s="211">
        <f>IF(C2725="","",IF(AND(COUNTIFS($J$18:J2725,J2725)=1,C2725&lt;&gt;""),1,""))</f>
        <v>1</v>
      </c>
      <c r="AH2725" s="211">
        <f>IF(G2725="","",IF(AND(COUNTIFS($J$18:J2725,J2725)=1,G2725&lt;&gt;""),1,""))</f>
        <v>1</v>
      </c>
      <c r="AI2725" s="28">
        <f t="shared" si="540"/>
        <v>468573419.10712183</v>
      </c>
      <c r="AJ2725" s="28">
        <f t="shared" si="541"/>
        <v>55829466.862621114</v>
      </c>
      <c r="AK2725" s="29">
        <f t="shared" si="542"/>
        <v>0.11914774629983395</v>
      </c>
      <c r="AL2725" s="210"/>
      <c r="AM2725" s="210"/>
      <c r="AN2725" s="210"/>
      <c r="AO2725" s="210"/>
      <c r="AP2725" s="45" t="str">
        <f t="shared" si="543"/>
        <v>CancelCancel</v>
      </c>
      <c r="AQ2725" s="45" t="str">
        <f t="shared" si="544"/>
        <v>CancelCancelJPY</v>
      </c>
    </row>
    <row r="2726" spans="1:43" s="15" customFormat="1">
      <c r="A2726" s="209" t="s">
        <v>171</v>
      </c>
      <c r="B2726" s="209"/>
      <c r="C2726" s="209" t="s">
        <v>171</v>
      </c>
      <c r="D2726" s="57" t="str">
        <f t="shared" si="549"/>
        <v/>
      </c>
      <c r="E2726" s="208" t="s">
        <v>171</v>
      </c>
      <c r="F2726" s="208" t="s">
        <v>171</v>
      </c>
      <c r="G2726" s="209" t="s">
        <v>171</v>
      </c>
      <c r="H2726" s="213"/>
      <c r="I2726" s="57" t="str">
        <f t="shared" si="536"/>
        <v>Cancel</v>
      </c>
      <c r="J2726" s="204" t="s">
        <v>2586</v>
      </c>
      <c r="K2726" s="213" t="s">
        <v>2587</v>
      </c>
      <c r="L2726" s="210" t="s">
        <v>55</v>
      </c>
      <c r="M2726" s="208" t="s">
        <v>47</v>
      </c>
      <c r="N2726" s="208">
        <v>2</v>
      </c>
      <c r="O2726" s="208"/>
      <c r="P2726" s="57" t="str">
        <f t="shared" si="537"/>
        <v>MAIN UNIT</v>
      </c>
      <c r="Q2726" s="208" t="s">
        <v>56</v>
      </c>
      <c r="R2726" s="208" t="s">
        <v>49</v>
      </c>
      <c r="S2726" s="208" t="s">
        <v>36</v>
      </c>
      <c r="T2726" s="208" t="s">
        <v>65</v>
      </c>
      <c r="U2726" s="208" t="s">
        <v>66</v>
      </c>
      <c r="V2726" s="208" t="s">
        <v>99</v>
      </c>
      <c r="W2726" s="208" t="s">
        <v>96</v>
      </c>
      <c r="X2726" s="34">
        <v>9480000</v>
      </c>
      <c r="Y2726" s="202">
        <v>1</v>
      </c>
      <c r="Z2726" s="26">
        <f t="shared" si="545"/>
        <v>18960000</v>
      </c>
      <c r="AA2726" s="208">
        <v>7.0400000000000004E-2</v>
      </c>
      <c r="AB2726" s="35">
        <f t="shared" si="546"/>
        <v>1334784</v>
      </c>
      <c r="AC2726" s="27">
        <f t="shared" si="538"/>
        <v>160174.07999999999</v>
      </c>
      <c r="AD2726" s="207">
        <v>0.12</v>
      </c>
      <c r="AE2726" s="211">
        <f t="shared" si="539"/>
        <v>1</v>
      </c>
      <c r="AF2726" s="211">
        <f>IF(AND(COUNTIFS($J$18:J2726,J2726)=1,AE2726=1),1,"")</f>
        <v>1</v>
      </c>
      <c r="AG2726" s="211">
        <f>IF(C2726="","",IF(AND(COUNTIFS($J$18:J2726,J2726)=1,C2726&lt;&gt;""),1,""))</f>
        <v>1</v>
      </c>
      <c r="AH2726" s="211">
        <f>IF(G2726="","",IF(AND(COUNTIFS($J$18:J2726,J2726)=1,G2726&lt;&gt;""),1,""))</f>
        <v>1</v>
      </c>
      <c r="AI2726" s="28">
        <f t="shared" si="540"/>
        <v>468573419.10712183</v>
      </c>
      <c r="AJ2726" s="28">
        <f t="shared" si="541"/>
        <v>55829466.862621114</v>
      </c>
      <c r="AK2726" s="29">
        <f t="shared" si="542"/>
        <v>0.11914774629983395</v>
      </c>
      <c r="AL2726" s="210"/>
      <c r="AM2726" s="210"/>
      <c r="AN2726" s="210"/>
      <c r="AO2726" s="210"/>
      <c r="AP2726" s="45" t="str">
        <f t="shared" si="543"/>
        <v>CancelCancel</v>
      </c>
      <c r="AQ2726" s="45" t="str">
        <f t="shared" si="544"/>
        <v>CancelCancelJPY</v>
      </c>
    </row>
    <row r="2727" spans="1:43" s="15" customFormat="1">
      <c r="A2727" s="209" t="s">
        <v>171</v>
      </c>
      <c r="B2727" s="209"/>
      <c r="C2727" s="209" t="s">
        <v>171</v>
      </c>
      <c r="D2727" s="57" t="str">
        <f t="shared" si="549"/>
        <v/>
      </c>
      <c r="E2727" s="208" t="s">
        <v>171</v>
      </c>
      <c r="F2727" s="208" t="s">
        <v>171</v>
      </c>
      <c r="G2727" s="209" t="s">
        <v>171</v>
      </c>
      <c r="H2727" s="213"/>
      <c r="I2727" s="57" t="str">
        <f t="shared" si="536"/>
        <v>Cancel</v>
      </c>
      <c r="J2727" s="204" t="s">
        <v>2588</v>
      </c>
      <c r="K2727" s="213" t="s">
        <v>2589</v>
      </c>
      <c r="L2727" s="210" t="s">
        <v>55</v>
      </c>
      <c r="M2727" s="208" t="s">
        <v>47</v>
      </c>
      <c r="N2727" s="208">
        <v>1</v>
      </c>
      <c r="O2727" s="208"/>
      <c r="P2727" s="57" t="str">
        <f t="shared" si="537"/>
        <v>MAIN UNIT</v>
      </c>
      <c r="Q2727" s="208" t="s">
        <v>48</v>
      </c>
      <c r="R2727" s="208" t="s">
        <v>49</v>
      </c>
      <c r="S2727" s="208" t="s">
        <v>37</v>
      </c>
      <c r="T2727" s="208" t="s">
        <v>75</v>
      </c>
      <c r="U2727" s="208" t="s">
        <v>76</v>
      </c>
      <c r="V2727" s="208" t="s">
        <v>71</v>
      </c>
      <c r="W2727" s="208" t="s">
        <v>51</v>
      </c>
      <c r="X2727" s="34">
        <v>800000</v>
      </c>
      <c r="Y2727" s="202">
        <v>1.1299999999999999</v>
      </c>
      <c r="Z2727" s="26">
        <f t="shared" si="545"/>
        <v>800000</v>
      </c>
      <c r="AA2727" s="208">
        <v>1.1100000000000001</v>
      </c>
      <c r="AB2727" s="35">
        <f t="shared" si="546"/>
        <v>785840.70796460193</v>
      </c>
      <c r="AC2727" s="27">
        <f t="shared" si="538"/>
        <v>94300.884955752234</v>
      </c>
      <c r="AD2727" s="212">
        <v>0.12</v>
      </c>
      <c r="AE2727" s="211">
        <f t="shared" si="539"/>
        <v>0</v>
      </c>
      <c r="AF2727" s="211" t="str">
        <f>IF(AND(COUNTIFS($J$18:J2727,J2727)=1,AE2727=1),1,"")</f>
        <v/>
      </c>
      <c r="AG2727" s="211">
        <f>IF(C2727="","",IF(AND(COUNTIFS($J$18:J2727,J2727)=1,C2727&lt;&gt;""),1,""))</f>
        <v>1</v>
      </c>
      <c r="AH2727" s="211">
        <f>IF(G2727="","",IF(AND(COUNTIFS($J$18:J2727,J2727)=1,G2727&lt;&gt;""),1,""))</f>
        <v>1</v>
      </c>
      <c r="AI2727" s="28">
        <f t="shared" si="540"/>
        <v>468573419.10712183</v>
      </c>
      <c r="AJ2727" s="28">
        <f t="shared" si="541"/>
        <v>55829466.862621114</v>
      </c>
      <c r="AK2727" s="29">
        <f t="shared" si="542"/>
        <v>0.11914774629983395</v>
      </c>
      <c r="AL2727" s="210"/>
      <c r="AM2727" s="210"/>
      <c r="AN2727" s="210"/>
      <c r="AO2727" s="210"/>
      <c r="AP2727" s="45" t="str">
        <f t="shared" si="543"/>
        <v>CancelCancel</v>
      </c>
      <c r="AQ2727" s="45" t="str">
        <f t="shared" si="544"/>
        <v>CancelCancelRMB</v>
      </c>
    </row>
    <row r="2728" spans="1:43" s="15" customFormat="1">
      <c r="A2728" s="209" t="s">
        <v>171</v>
      </c>
      <c r="B2728" s="209"/>
      <c r="C2728" s="209" t="s">
        <v>171</v>
      </c>
      <c r="D2728" s="57" t="str">
        <f t="shared" si="549"/>
        <v/>
      </c>
      <c r="E2728" s="208" t="s">
        <v>171</v>
      </c>
      <c r="F2728" s="208" t="s">
        <v>171</v>
      </c>
      <c r="G2728" s="209" t="s">
        <v>171</v>
      </c>
      <c r="H2728" s="213"/>
      <c r="I2728" s="57" t="str">
        <f t="shared" si="536"/>
        <v>Cancel</v>
      </c>
      <c r="J2728" s="204" t="s">
        <v>2590</v>
      </c>
      <c r="K2728" s="213" t="s">
        <v>187</v>
      </c>
      <c r="L2728" s="210" t="s">
        <v>79</v>
      </c>
      <c r="M2728" s="208" t="s">
        <v>47</v>
      </c>
      <c r="N2728" s="208">
        <v>2</v>
      </c>
      <c r="O2728" s="208"/>
      <c r="P2728" s="57" t="str">
        <f t="shared" si="537"/>
        <v>MAIN UNIT</v>
      </c>
      <c r="Q2728" s="208" t="s">
        <v>48</v>
      </c>
      <c r="R2728" s="208" t="s">
        <v>49</v>
      </c>
      <c r="S2728" s="208" t="s">
        <v>36</v>
      </c>
      <c r="T2728" s="208" t="s">
        <v>65</v>
      </c>
      <c r="U2728" s="208" t="s">
        <v>66</v>
      </c>
      <c r="V2728" s="208" t="s">
        <v>119</v>
      </c>
      <c r="W2728" s="208" t="s">
        <v>96</v>
      </c>
      <c r="X2728" s="34">
        <v>15000000</v>
      </c>
      <c r="Y2728" s="202">
        <v>1</v>
      </c>
      <c r="Z2728" s="26">
        <f t="shared" si="545"/>
        <v>30000000</v>
      </c>
      <c r="AA2728" s="208">
        <v>7.2099999999999997E-2</v>
      </c>
      <c r="AB2728" s="35">
        <f t="shared" si="546"/>
        <v>2163000</v>
      </c>
      <c r="AC2728" s="27">
        <f t="shared" si="538"/>
        <v>259560</v>
      </c>
      <c r="AD2728" s="207">
        <v>0.12</v>
      </c>
      <c r="AE2728" s="211">
        <f t="shared" si="539"/>
        <v>0</v>
      </c>
      <c r="AF2728" s="211" t="str">
        <f>IF(AND(COUNTIFS($J$18:J2728,J2728)=1,AE2728=1),1,"")</f>
        <v/>
      </c>
      <c r="AG2728" s="211">
        <f>IF(C2728="","",IF(AND(COUNTIFS($J$18:J2728,J2728)=1,C2728&lt;&gt;""),1,""))</f>
        <v>1</v>
      </c>
      <c r="AH2728" s="211">
        <f>IF(G2728="","",IF(AND(COUNTIFS($J$18:J2728,J2728)=1,G2728&lt;&gt;""),1,""))</f>
        <v>1</v>
      </c>
      <c r="AI2728" s="28">
        <f t="shared" si="540"/>
        <v>468573419.10712183</v>
      </c>
      <c r="AJ2728" s="28">
        <f t="shared" si="541"/>
        <v>55829466.862621114</v>
      </c>
      <c r="AK2728" s="29">
        <f t="shared" si="542"/>
        <v>0.11914774629983395</v>
      </c>
      <c r="AL2728" s="210"/>
      <c r="AM2728" s="210"/>
      <c r="AN2728" s="210"/>
      <c r="AO2728" s="210"/>
      <c r="AP2728" s="45" t="str">
        <f t="shared" si="543"/>
        <v>CancelCancel</v>
      </c>
      <c r="AQ2728" s="45" t="str">
        <f t="shared" si="544"/>
        <v>CancelCancelJPY</v>
      </c>
    </row>
    <row r="2729" spans="1:43" s="15" customFormat="1">
      <c r="A2729" s="209" t="s">
        <v>171</v>
      </c>
      <c r="B2729" s="209"/>
      <c r="C2729" s="209" t="s">
        <v>171</v>
      </c>
      <c r="D2729" s="57" t="str">
        <f t="shared" si="549"/>
        <v/>
      </c>
      <c r="E2729" s="208" t="s">
        <v>171</v>
      </c>
      <c r="F2729" s="208" t="s">
        <v>171</v>
      </c>
      <c r="G2729" s="209" t="s">
        <v>171</v>
      </c>
      <c r="H2729" s="213"/>
      <c r="I2729" s="57" t="str">
        <f t="shared" si="536"/>
        <v>Cancel</v>
      </c>
      <c r="J2729" s="204" t="s">
        <v>2590</v>
      </c>
      <c r="K2729" s="213" t="s">
        <v>187</v>
      </c>
      <c r="L2729" s="210" t="s">
        <v>55</v>
      </c>
      <c r="M2729" s="208" t="s">
        <v>47</v>
      </c>
      <c r="N2729" s="208">
        <v>2</v>
      </c>
      <c r="O2729" s="208"/>
      <c r="P2729" s="57" t="str">
        <f t="shared" si="537"/>
        <v>MAIN UNIT</v>
      </c>
      <c r="Q2729" s="208" t="s">
        <v>48</v>
      </c>
      <c r="R2729" s="208" t="s">
        <v>49</v>
      </c>
      <c r="S2729" s="208" t="s">
        <v>36</v>
      </c>
      <c r="T2729" s="208" t="s">
        <v>65</v>
      </c>
      <c r="U2729" s="208" t="s">
        <v>66</v>
      </c>
      <c r="V2729" s="208" t="s">
        <v>119</v>
      </c>
      <c r="W2729" s="208" t="s">
        <v>96</v>
      </c>
      <c r="X2729" s="34">
        <v>11940000</v>
      </c>
      <c r="Y2729" s="202">
        <v>1</v>
      </c>
      <c r="Z2729" s="26">
        <f t="shared" si="545"/>
        <v>23880000</v>
      </c>
      <c r="AA2729" s="208">
        <v>7.2099999999999997E-2</v>
      </c>
      <c r="AB2729" s="35">
        <f t="shared" si="546"/>
        <v>1721748</v>
      </c>
      <c r="AC2729" s="27">
        <f t="shared" si="538"/>
        <v>206609.75999999998</v>
      </c>
      <c r="AD2729" s="207">
        <v>0.12</v>
      </c>
      <c r="AE2729" s="211">
        <f t="shared" si="539"/>
        <v>0</v>
      </c>
      <c r="AF2729" s="211" t="str">
        <f>IF(AND(COUNTIFS($J$18:J2729,J2729)=1,AE2729=1),1,"")</f>
        <v/>
      </c>
      <c r="AG2729" s="211" t="str">
        <f>IF(C2729="","",IF(AND(COUNTIFS($J$18:J2729,J2729)=1,C2729&lt;&gt;""),1,""))</f>
        <v/>
      </c>
      <c r="AH2729" s="211" t="str">
        <f>IF(G2729="","",IF(AND(COUNTIFS($J$18:J2729,J2729)=1,G2729&lt;&gt;""),1,""))</f>
        <v/>
      </c>
      <c r="AI2729" s="28">
        <f t="shared" si="540"/>
        <v>468573419.10712183</v>
      </c>
      <c r="AJ2729" s="28">
        <f t="shared" si="541"/>
        <v>55829466.862621114</v>
      </c>
      <c r="AK2729" s="29">
        <f t="shared" si="542"/>
        <v>0.11914774629983395</v>
      </c>
      <c r="AL2729" s="210"/>
      <c r="AM2729" s="210"/>
      <c r="AN2729" s="210"/>
      <c r="AO2729" s="210"/>
      <c r="AP2729" s="45" t="str">
        <f t="shared" si="543"/>
        <v>CancelCancel</v>
      </c>
      <c r="AQ2729" s="45" t="str">
        <f t="shared" si="544"/>
        <v>CancelCancelJPY</v>
      </c>
    </row>
    <row r="2730" spans="1:43" s="15" customFormat="1">
      <c r="A2730" s="209" t="s">
        <v>171</v>
      </c>
      <c r="B2730" s="209"/>
      <c r="C2730" s="209" t="s">
        <v>171</v>
      </c>
      <c r="D2730" s="57" t="str">
        <f t="shared" si="549"/>
        <v/>
      </c>
      <c r="E2730" s="208" t="s">
        <v>171</v>
      </c>
      <c r="F2730" s="208" t="s">
        <v>171</v>
      </c>
      <c r="G2730" s="209" t="s">
        <v>171</v>
      </c>
      <c r="H2730" s="213"/>
      <c r="I2730" s="57" t="str">
        <f t="shared" si="536"/>
        <v>Cancel</v>
      </c>
      <c r="J2730" s="204" t="s">
        <v>2578</v>
      </c>
      <c r="K2730" s="213" t="s">
        <v>2273</v>
      </c>
      <c r="L2730" s="210" t="s">
        <v>55</v>
      </c>
      <c r="M2730" s="208" t="s">
        <v>47</v>
      </c>
      <c r="N2730" s="208">
        <v>1</v>
      </c>
      <c r="O2730" s="208"/>
      <c r="P2730" s="57" t="str">
        <f t="shared" si="537"/>
        <v>MAIN UNIT</v>
      </c>
      <c r="Q2730" s="208" t="s">
        <v>56</v>
      </c>
      <c r="R2730" s="208" t="s">
        <v>49</v>
      </c>
      <c r="S2730" s="208" t="s">
        <v>36</v>
      </c>
      <c r="T2730" s="208" t="s">
        <v>65</v>
      </c>
      <c r="U2730" s="208" t="s">
        <v>66</v>
      </c>
      <c r="V2730" s="208" t="s">
        <v>67</v>
      </c>
      <c r="W2730" s="208" t="s">
        <v>96</v>
      </c>
      <c r="X2730" s="34">
        <v>10500000</v>
      </c>
      <c r="Y2730" s="202">
        <v>1</v>
      </c>
      <c r="Z2730" s="26">
        <f t="shared" si="545"/>
        <v>10500000</v>
      </c>
      <c r="AA2730" s="208">
        <v>7.2300000000000003E-2</v>
      </c>
      <c r="AB2730" s="35">
        <f t="shared" si="546"/>
        <v>759150</v>
      </c>
      <c r="AC2730" s="27">
        <f t="shared" si="538"/>
        <v>91098</v>
      </c>
      <c r="AD2730" s="207">
        <v>0.12</v>
      </c>
      <c r="AE2730" s="211">
        <f t="shared" si="539"/>
        <v>1</v>
      </c>
      <c r="AF2730" s="211" t="str">
        <f>IF(AND(COUNTIFS($J$18:J2730,J2730)=1,AE2730=1),1,"")</f>
        <v/>
      </c>
      <c r="AG2730" s="211" t="str">
        <f>IF(C2730="","",IF(AND(COUNTIFS($J$18:J2730,J2730)=1,C2730&lt;&gt;""),1,""))</f>
        <v/>
      </c>
      <c r="AH2730" s="211" t="str">
        <f>IF(G2730="","",IF(AND(COUNTIFS($J$18:J2730,J2730)=1,G2730&lt;&gt;""),1,""))</f>
        <v/>
      </c>
      <c r="AI2730" s="28">
        <f t="shared" si="540"/>
        <v>468573419.10712183</v>
      </c>
      <c r="AJ2730" s="28">
        <f t="shared" si="541"/>
        <v>55829466.862621114</v>
      </c>
      <c r="AK2730" s="29">
        <f t="shared" si="542"/>
        <v>0.11914774629983395</v>
      </c>
      <c r="AL2730" s="210"/>
      <c r="AM2730" s="210"/>
      <c r="AN2730" s="210"/>
      <c r="AO2730" s="210"/>
      <c r="AP2730" s="45" t="str">
        <f t="shared" si="543"/>
        <v>CancelCancel</v>
      </c>
      <c r="AQ2730" s="45" t="str">
        <f t="shared" si="544"/>
        <v>CancelCancelJPY</v>
      </c>
    </row>
    <row r="2731" spans="1:43" s="15" customFormat="1">
      <c r="A2731" s="209" t="s">
        <v>171</v>
      </c>
      <c r="B2731" s="209"/>
      <c r="C2731" s="209" t="s">
        <v>171</v>
      </c>
      <c r="D2731" s="57" t="str">
        <f t="shared" si="549"/>
        <v/>
      </c>
      <c r="E2731" s="208" t="s">
        <v>171</v>
      </c>
      <c r="F2731" s="208" t="s">
        <v>171</v>
      </c>
      <c r="G2731" s="209" t="s">
        <v>171</v>
      </c>
      <c r="H2731" s="213"/>
      <c r="I2731" s="57" t="str">
        <f t="shared" si="536"/>
        <v>Cancel</v>
      </c>
      <c r="J2731" s="204" t="s">
        <v>2578</v>
      </c>
      <c r="K2731" s="213" t="s">
        <v>2273</v>
      </c>
      <c r="L2731" s="210" t="s">
        <v>55</v>
      </c>
      <c r="M2731" s="208" t="s">
        <v>47</v>
      </c>
      <c r="N2731" s="208">
        <v>3</v>
      </c>
      <c r="O2731" s="208"/>
      <c r="P2731" s="57" t="str">
        <f t="shared" si="537"/>
        <v>MAIN UNIT</v>
      </c>
      <c r="Q2731" s="208" t="s">
        <v>56</v>
      </c>
      <c r="R2731" s="208" t="s">
        <v>49</v>
      </c>
      <c r="S2731" s="208" t="s">
        <v>36</v>
      </c>
      <c r="T2731" s="208" t="s">
        <v>65</v>
      </c>
      <c r="U2731" s="208" t="s">
        <v>66</v>
      </c>
      <c r="V2731" s="208" t="s">
        <v>67</v>
      </c>
      <c r="W2731" s="208" t="s">
        <v>96</v>
      </c>
      <c r="X2731" s="34">
        <v>10500000</v>
      </c>
      <c r="Y2731" s="202">
        <v>1</v>
      </c>
      <c r="Z2731" s="26">
        <f t="shared" si="545"/>
        <v>31500000</v>
      </c>
      <c r="AA2731" s="208">
        <v>7.22E-2</v>
      </c>
      <c r="AB2731" s="35">
        <f t="shared" si="546"/>
        <v>2274300</v>
      </c>
      <c r="AC2731" s="27">
        <f t="shared" si="538"/>
        <v>272916</v>
      </c>
      <c r="AD2731" s="207">
        <v>0.12</v>
      </c>
      <c r="AE2731" s="211">
        <f t="shared" si="539"/>
        <v>1</v>
      </c>
      <c r="AF2731" s="211" t="str">
        <f>IF(AND(COUNTIFS($J$18:J2731,J2731)=1,AE2731=1),1,"")</f>
        <v/>
      </c>
      <c r="AG2731" s="211" t="str">
        <f>IF(C2731="","",IF(AND(COUNTIFS($J$18:J2731,J2731)=1,C2731&lt;&gt;""),1,""))</f>
        <v/>
      </c>
      <c r="AH2731" s="211" t="str">
        <f>IF(G2731="","",IF(AND(COUNTIFS($J$18:J2731,J2731)=1,G2731&lt;&gt;""),1,""))</f>
        <v/>
      </c>
      <c r="AI2731" s="28">
        <f t="shared" si="540"/>
        <v>468573419.10712183</v>
      </c>
      <c r="AJ2731" s="28">
        <f t="shared" si="541"/>
        <v>55829466.862621114</v>
      </c>
      <c r="AK2731" s="29">
        <f t="shared" si="542"/>
        <v>0.11914774629983395</v>
      </c>
      <c r="AL2731" s="210"/>
      <c r="AM2731" s="210"/>
      <c r="AN2731" s="210"/>
      <c r="AO2731" s="210"/>
      <c r="AP2731" s="45" t="str">
        <f t="shared" si="543"/>
        <v>CancelCancel</v>
      </c>
      <c r="AQ2731" s="45" t="str">
        <f t="shared" si="544"/>
        <v>CancelCancelJPY</v>
      </c>
    </row>
    <row r="2732" spans="1:43" s="15" customFormat="1">
      <c r="A2732" s="209" t="s">
        <v>171</v>
      </c>
      <c r="B2732" s="209"/>
      <c r="C2732" s="209" t="s">
        <v>171</v>
      </c>
      <c r="D2732" s="57" t="str">
        <f t="shared" si="549"/>
        <v/>
      </c>
      <c r="E2732" s="208" t="s">
        <v>171</v>
      </c>
      <c r="F2732" s="208" t="s">
        <v>171</v>
      </c>
      <c r="G2732" s="209" t="s">
        <v>171</v>
      </c>
      <c r="H2732" s="213"/>
      <c r="I2732" s="57" t="str">
        <f t="shared" si="536"/>
        <v>Cancel</v>
      </c>
      <c r="J2732" s="204" t="s">
        <v>2578</v>
      </c>
      <c r="K2732" s="213" t="s">
        <v>2273</v>
      </c>
      <c r="L2732" s="210" t="s">
        <v>79</v>
      </c>
      <c r="M2732" s="208" t="s">
        <v>47</v>
      </c>
      <c r="N2732" s="208">
        <v>2</v>
      </c>
      <c r="O2732" s="208"/>
      <c r="P2732" s="57" t="str">
        <f t="shared" si="537"/>
        <v>MAIN UNIT</v>
      </c>
      <c r="Q2732" s="208" t="s">
        <v>56</v>
      </c>
      <c r="R2732" s="208" t="s">
        <v>49</v>
      </c>
      <c r="S2732" s="208" t="s">
        <v>36</v>
      </c>
      <c r="T2732" s="208" t="s">
        <v>65</v>
      </c>
      <c r="U2732" s="208" t="s">
        <v>66</v>
      </c>
      <c r="V2732" s="208" t="s">
        <v>67</v>
      </c>
      <c r="W2732" s="208" t="s">
        <v>96</v>
      </c>
      <c r="X2732" s="34">
        <v>14000000</v>
      </c>
      <c r="Y2732" s="202">
        <v>1</v>
      </c>
      <c r="Z2732" s="26">
        <f t="shared" si="545"/>
        <v>28000000</v>
      </c>
      <c r="AA2732" s="208">
        <v>7.22E-2</v>
      </c>
      <c r="AB2732" s="35">
        <f t="shared" si="546"/>
        <v>2021600</v>
      </c>
      <c r="AC2732" s="27">
        <f t="shared" si="538"/>
        <v>242592</v>
      </c>
      <c r="AD2732" s="207">
        <v>0.12</v>
      </c>
      <c r="AE2732" s="211">
        <f t="shared" si="539"/>
        <v>1</v>
      </c>
      <c r="AF2732" s="211" t="str">
        <f>IF(AND(COUNTIFS($J$18:J2732,J2732)=1,AE2732=1),1,"")</f>
        <v/>
      </c>
      <c r="AG2732" s="211" t="str">
        <f>IF(C2732="","",IF(AND(COUNTIFS($J$18:J2732,J2732)=1,C2732&lt;&gt;""),1,""))</f>
        <v/>
      </c>
      <c r="AH2732" s="211" t="str">
        <f>IF(G2732="","",IF(AND(COUNTIFS($J$18:J2732,J2732)=1,G2732&lt;&gt;""),1,""))</f>
        <v/>
      </c>
      <c r="AI2732" s="28">
        <f t="shared" si="540"/>
        <v>468573419.10712183</v>
      </c>
      <c r="AJ2732" s="28">
        <f t="shared" si="541"/>
        <v>55829466.862621114</v>
      </c>
      <c r="AK2732" s="29">
        <f t="shared" si="542"/>
        <v>0.11914774629983395</v>
      </c>
      <c r="AL2732" s="210"/>
      <c r="AM2732" s="210"/>
      <c r="AN2732" s="210"/>
      <c r="AO2732" s="210"/>
      <c r="AP2732" s="45" t="str">
        <f t="shared" si="543"/>
        <v>CancelCancel</v>
      </c>
      <c r="AQ2732" s="45" t="str">
        <f t="shared" si="544"/>
        <v>CancelCancelJPY</v>
      </c>
    </row>
    <row r="2733" spans="1:43" s="15" customFormat="1">
      <c r="A2733" s="209" t="s">
        <v>171</v>
      </c>
      <c r="B2733" s="209"/>
      <c r="C2733" s="209" t="s">
        <v>171</v>
      </c>
      <c r="D2733" s="57" t="str">
        <f t="shared" si="549"/>
        <v/>
      </c>
      <c r="E2733" s="208" t="s">
        <v>171</v>
      </c>
      <c r="F2733" s="208" t="s">
        <v>171</v>
      </c>
      <c r="G2733" s="209" t="s">
        <v>171</v>
      </c>
      <c r="H2733" s="213"/>
      <c r="I2733" s="57" t="str">
        <f t="shared" si="536"/>
        <v>Cancel</v>
      </c>
      <c r="J2733" s="204" t="s">
        <v>2578</v>
      </c>
      <c r="K2733" s="213" t="s">
        <v>2273</v>
      </c>
      <c r="L2733" s="210" t="s">
        <v>79</v>
      </c>
      <c r="M2733" s="208" t="s">
        <v>47</v>
      </c>
      <c r="N2733" s="208">
        <v>4</v>
      </c>
      <c r="O2733" s="208"/>
      <c r="P2733" s="57" t="str">
        <f t="shared" si="537"/>
        <v>MAIN UNIT</v>
      </c>
      <c r="Q2733" s="208" t="s">
        <v>56</v>
      </c>
      <c r="R2733" s="208" t="s">
        <v>49</v>
      </c>
      <c r="S2733" s="208" t="s">
        <v>36</v>
      </c>
      <c r="T2733" s="208" t="s">
        <v>65</v>
      </c>
      <c r="U2733" s="208" t="s">
        <v>66</v>
      </c>
      <c r="V2733" s="208" t="s">
        <v>67</v>
      </c>
      <c r="W2733" s="208" t="s">
        <v>96</v>
      </c>
      <c r="X2733" s="34">
        <v>14000000</v>
      </c>
      <c r="Y2733" s="202">
        <v>1</v>
      </c>
      <c r="Z2733" s="26">
        <f t="shared" si="545"/>
        <v>56000000</v>
      </c>
      <c r="AA2733" s="208">
        <v>7.22E-2</v>
      </c>
      <c r="AB2733" s="35">
        <f t="shared" si="546"/>
        <v>4043200</v>
      </c>
      <c r="AC2733" s="27">
        <f t="shared" si="538"/>
        <v>485184</v>
      </c>
      <c r="AD2733" s="207">
        <v>0.12</v>
      </c>
      <c r="AE2733" s="211">
        <f t="shared" si="539"/>
        <v>1</v>
      </c>
      <c r="AF2733" s="211" t="str">
        <f>IF(AND(COUNTIFS($J$18:J2733,J2733)=1,AE2733=1),1,"")</f>
        <v/>
      </c>
      <c r="AG2733" s="211" t="str">
        <f>IF(C2733="","",IF(AND(COUNTIFS($J$18:J2733,J2733)=1,C2733&lt;&gt;""),1,""))</f>
        <v/>
      </c>
      <c r="AH2733" s="211" t="str">
        <f>IF(G2733="","",IF(AND(COUNTIFS($J$18:J2733,J2733)=1,G2733&lt;&gt;""),1,""))</f>
        <v/>
      </c>
      <c r="AI2733" s="28">
        <f t="shared" si="540"/>
        <v>468573419.10712183</v>
      </c>
      <c r="AJ2733" s="28">
        <f t="shared" si="541"/>
        <v>55829466.862621114</v>
      </c>
      <c r="AK2733" s="29">
        <f t="shared" si="542"/>
        <v>0.11914774629983395</v>
      </c>
      <c r="AL2733" s="210"/>
      <c r="AM2733" s="210"/>
      <c r="AN2733" s="210"/>
      <c r="AO2733" s="210"/>
      <c r="AP2733" s="45" t="str">
        <f t="shared" si="543"/>
        <v>CancelCancel</v>
      </c>
      <c r="AQ2733" s="45" t="str">
        <f t="shared" si="544"/>
        <v>CancelCancelJPY</v>
      </c>
    </row>
    <row r="2734" spans="1:43" s="15" customFormat="1">
      <c r="A2734" s="209" t="s">
        <v>171</v>
      </c>
      <c r="B2734" s="209"/>
      <c r="C2734" s="209" t="s">
        <v>171</v>
      </c>
      <c r="D2734" s="57" t="str">
        <f t="shared" si="549"/>
        <v/>
      </c>
      <c r="E2734" s="208" t="s">
        <v>171</v>
      </c>
      <c r="F2734" s="208" t="s">
        <v>171</v>
      </c>
      <c r="G2734" s="209" t="s">
        <v>171</v>
      </c>
      <c r="H2734" s="213"/>
      <c r="I2734" s="57" t="str">
        <f t="shared" si="536"/>
        <v>Cancel</v>
      </c>
      <c r="J2734" s="204" t="s">
        <v>2578</v>
      </c>
      <c r="K2734" s="213" t="s">
        <v>2273</v>
      </c>
      <c r="L2734" s="210" t="s">
        <v>55</v>
      </c>
      <c r="M2734" s="208" t="s">
        <v>47</v>
      </c>
      <c r="N2734" s="208">
        <v>2</v>
      </c>
      <c r="O2734" s="208"/>
      <c r="P2734" s="57" t="str">
        <f t="shared" si="537"/>
        <v>MAIN UNIT</v>
      </c>
      <c r="Q2734" s="208" t="s">
        <v>56</v>
      </c>
      <c r="R2734" s="208" t="s">
        <v>49</v>
      </c>
      <c r="S2734" s="208" t="s">
        <v>36</v>
      </c>
      <c r="T2734" s="208" t="s">
        <v>65</v>
      </c>
      <c r="U2734" s="208" t="s">
        <v>66</v>
      </c>
      <c r="V2734" s="208" t="s">
        <v>67</v>
      </c>
      <c r="W2734" s="208" t="s">
        <v>96</v>
      </c>
      <c r="X2734" s="34">
        <v>10500000</v>
      </c>
      <c r="Y2734" s="202">
        <v>1</v>
      </c>
      <c r="Z2734" s="26">
        <f t="shared" si="545"/>
        <v>21000000</v>
      </c>
      <c r="AA2734" s="208">
        <v>7.0699999999999999E-2</v>
      </c>
      <c r="AB2734" s="35">
        <f t="shared" si="546"/>
        <v>1484700</v>
      </c>
      <c r="AC2734" s="27">
        <f t="shared" si="538"/>
        <v>178164</v>
      </c>
      <c r="AD2734" s="207">
        <v>0.12</v>
      </c>
      <c r="AE2734" s="211">
        <f t="shared" si="539"/>
        <v>1</v>
      </c>
      <c r="AF2734" s="211" t="str">
        <f>IF(AND(COUNTIFS($J$18:J2734,J2734)=1,AE2734=1),1,"")</f>
        <v/>
      </c>
      <c r="AG2734" s="211" t="str">
        <f>IF(C2734="","",IF(AND(COUNTIFS($J$18:J2734,J2734)=1,C2734&lt;&gt;""),1,""))</f>
        <v/>
      </c>
      <c r="AH2734" s="211" t="str">
        <f>IF(G2734="","",IF(AND(COUNTIFS($J$18:J2734,J2734)=1,G2734&lt;&gt;""),1,""))</f>
        <v/>
      </c>
      <c r="AI2734" s="28">
        <f t="shared" si="540"/>
        <v>468573419.10712183</v>
      </c>
      <c r="AJ2734" s="28">
        <f t="shared" si="541"/>
        <v>55829466.862621114</v>
      </c>
      <c r="AK2734" s="29">
        <f t="shared" si="542"/>
        <v>0.11914774629983395</v>
      </c>
      <c r="AL2734" s="210"/>
      <c r="AM2734" s="210"/>
      <c r="AN2734" s="210"/>
      <c r="AO2734" s="210"/>
      <c r="AP2734" s="45" t="str">
        <f t="shared" si="543"/>
        <v>CancelCancel</v>
      </c>
      <c r="AQ2734" s="45" t="str">
        <f t="shared" si="544"/>
        <v>CancelCancelJPY</v>
      </c>
    </row>
    <row r="2735" spans="1:43" s="15" customFormat="1">
      <c r="A2735" s="209" t="s">
        <v>171</v>
      </c>
      <c r="B2735" s="209"/>
      <c r="C2735" s="209" t="s">
        <v>171</v>
      </c>
      <c r="D2735" s="57" t="str">
        <f t="shared" si="549"/>
        <v/>
      </c>
      <c r="E2735" s="208" t="s">
        <v>171</v>
      </c>
      <c r="F2735" s="208" t="s">
        <v>171</v>
      </c>
      <c r="G2735" s="209" t="s">
        <v>171</v>
      </c>
      <c r="H2735" s="213"/>
      <c r="I2735" s="57" t="str">
        <f t="shared" si="536"/>
        <v>Cancel</v>
      </c>
      <c r="J2735" s="204" t="s">
        <v>2578</v>
      </c>
      <c r="K2735" s="213" t="s">
        <v>2273</v>
      </c>
      <c r="L2735" s="210" t="s">
        <v>79</v>
      </c>
      <c r="M2735" s="208" t="s">
        <v>47</v>
      </c>
      <c r="N2735" s="208">
        <v>4</v>
      </c>
      <c r="O2735" s="208"/>
      <c r="P2735" s="57" t="str">
        <f t="shared" si="537"/>
        <v>MAIN UNIT</v>
      </c>
      <c r="Q2735" s="208" t="s">
        <v>56</v>
      </c>
      <c r="R2735" s="208" t="s">
        <v>49</v>
      </c>
      <c r="S2735" s="208" t="s">
        <v>36</v>
      </c>
      <c r="T2735" s="208" t="s">
        <v>65</v>
      </c>
      <c r="U2735" s="208" t="s">
        <v>66</v>
      </c>
      <c r="V2735" s="208" t="s">
        <v>67</v>
      </c>
      <c r="W2735" s="208" t="s">
        <v>96</v>
      </c>
      <c r="X2735" s="34">
        <v>14000000</v>
      </c>
      <c r="Y2735" s="202">
        <v>1</v>
      </c>
      <c r="Z2735" s="26">
        <f t="shared" si="545"/>
        <v>56000000</v>
      </c>
      <c r="AA2735" s="208">
        <v>7.0699999999999999E-2</v>
      </c>
      <c r="AB2735" s="35">
        <f t="shared" si="546"/>
        <v>3959200</v>
      </c>
      <c r="AC2735" s="27">
        <f t="shared" si="538"/>
        <v>475104</v>
      </c>
      <c r="AD2735" s="207">
        <v>0.12</v>
      </c>
      <c r="AE2735" s="211">
        <f t="shared" si="539"/>
        <v>1</v>
      </c>
      <c r="AF2735" s="211" t="str">
        <f>IF(AND(COUNTIFS($J$18:J2735,J2735)=1,AE2735=1),1,"")</f>
        <v/>
      </c>
      <c r="AG2735" s="211" t="str">
        <f>IF(C2735="","",IF(AND(COUNTIFS($J$18:J2735,J2735)=1,C2735&lt;&gt;""),1,""))</f>
        <v/>
      </c>
      <c r="AH2735" s="211" t="str">
        <f>IF(G2735="","",IF(AND(COUNTIFS($J$18:J2735,J2735)=1,G2735&lt;&gt;""),1,""))</f>
        <v/>
      </c>
      <c r="AI2735" s="28">
        <f t="shared" si="540"/>
        <v>468573419.10712183</v>
      </c>
      <c r="AJ2735" s="28">
        <f t="shared" si="541"/>
        <v>55829466.862621114</v>
      </c>
      <c r="AK2735" s="29">
        <f t="shared" si="542"/>
        <v>0.11914774629983395</v>
      </c>
      <c r="AL2735" s="210"/>
      <c r="AM2735" s="210"/>
      <c r="AN2735" s="210"/>
      <c r="AO2735" s="210"/>
      <c r="AP2735" s="45" t="str">
        <f t="shared" si="543"/>
        <v>CancelCancel</v>
      </c>
      <c r="AQ2735" s="45" t="str">
        <f t="shared" si="544"/>
        <v>CancelCancelJPY</v>
      </c>
    </row>
    <row r="2736" spans="1:43" s="15" customFormat="1">
      <c r="A2736" s="209" t="s">
        <v>171</v>
      </c>
      <c r="B2736" s="209"/>
      <c r="C2736" s="209" t="s">
        <v>171</v>
      </c>
      <c r="D2736" s="57" t="str">
        <f t="shared" si="549"/>
        <v/>
      </c>
      <c r="E2736" s="208" t="s">
        <v>171</v>
      </c>
      <c r="F2736" s="208" t="s">
        <v>171</v>
      </c>
      <c r="G2736" s="209" t="s">
        <v>171</v>
      </c>
      <c r="H2736" s="213"/>
      <c r="I2736" s="57" t="str">
        <f t="shared" si="536"/>
        <v>Cancel</v>
      </c>
      <c r="J2736" s="204" t="s">
        <v>2578</v>
      </c>
      <c r="K2736" s="213" t="s">
        <v>2273</v>
      </c>
      <c r="L2736" s="210" t="s">
        <v>79</v>
      </c>
      <c r="M2736" s="208" t="s">
        <v>47</v>
      </c>
      <c r="N2736" s="208">
        <v>2</v>
      </c>
      <c r="O2736" s="208"/>
      <c r="P2736" s="57" t="str">
        <f t="shared" si="537"/>
        <v>MAIN UNIT</v>
      </c>
      <c r="Q2736" s="208" t="s">
        <v>56</v>
      </c>
      <c r="R2736" s="208" t="s">
        <v>49</v>
      </c>
      <c r="S2736" s="208" t="s">
        <v>36</v>
      </c>
      <c r="T2736" s="208" t="s">
        <v>65</v>
      </c>
      <c r="U2736" s="208" t="s">
        <v>66</v>
      </c>
      <c r="V2736" s="208" t="s">
        <v>67</v>
      </c>
      <c r="W2736" s="208" t="s">
        <v>96</v>
      </c>
      <c r="X2736" s="34">
        <v>14000000</v>
      </c>
      <c r="Y2736" s="202">
        <v>1</v>
      </c>
      <c r="Z2736" s="26">
        <f t="shared" si="545"/>
        <v>28000000</v>
      </c>
      <c r="AA2736" s="208">
        <v>7.0699999999999999E-2</v>
      </c>
      <c r="AB2736" s="35">
        <f t="shared" si="546"/>
        <v>1979600</v>
      </c>
      <c r="AC2736" s="27">
        <f t="shared" si="538"/>
        <v>237552</v>
      </c>
      <c r="AD2736" s="207">
        <v>0.12</v>
      </c>
      <c r="AE2736" s="211">
        <f t="shared" si="539"/>
        <v>1</v>
      </c>
      <c r="AF2736" s="211" t="str">
        <f>IF(AND(COUNTIFS($J$18:J2736,J2736)=1,AE2736=1),1,"")</f>
        <v/>
      </c>
      <c r="AG2736" s="211" t="str">
        <f>IF(C2736="","",IF(AND(COUNTIFS($J$18:J2736,J2736)=1,C2736&lt;&gt;""),1,""))</f>
        <v/>
      </c>
      <c r="AH2736" s="211" t="str">
        <f>IF(G2736="","",IF(AND(COUNTIFS($J$18:J2736,J2736)=1,G2736&lt;&gt;""),1,""))</f>
        <v/>
      </c>
      <c r="AI2736" s="28">
        <f t="shared" si="540"/>
        <v>468573419.10712183</v>
      </c>
      <c r="AJ2736" s="28">
        <f t="shared" si="541"/>
        <v>55829466.862621114</v>
      </c>
      <c r="AK2736" s="29">
        <f t="shared" si="542"/>
        <v>0.11914774629983395</v>
      </c>
      <c r="AL2736" s="210"/>
      <c r="AM2736" s="210"/>
      <c r="AN2736" s="210"/>
      <c r="AO2736" s="210"/>
      <c r="AP2736" s="45" t="str">
        <f t="shared" si="543"/>
        <v>CancelCancel</v>
      </c>
      <c r="AQ2736" s="45" t="str">
        <f t="shared" si="544"/>
        <v>CancelCancelJPY</v>
      </c>
    </row>
    <row r="2737" spans="1:43" s="15" customFormat="1">
      <c r="A2737" s="209" t="s">
        <v>171</v>
      </c>
      <c r="B2737" s="209"/>
      <c r="C2737" s="209" t="s">
        <v>171</v>
      </c>
      <c r="D2737" s="57" t="str">
        <f t="shared" si="549"/>
        <v/>
      </c>
      <c r="E2737" s="208" t="s">
        <v>171</v>
      </c>
      <c r="F2737" s="208" t="s">
        <v>171</v>
      </c>
      <c r="G2737" s="209" t="s">
        <v>171</v>
      </c>
      <c r="H2737" s="213"/>
      <c r="I2737" s="57" t="str">
        <f t="shared" si="536"/>
        <v>Cancel</v>
      </c>
      <c r="J2737" s="204" t="s">
        <v>2578</v>
      </c>
      <c r="K2737" s="213" t="s">
        <v>2273</v>
      </c>
      <c r="L2737" s="210" t="s">
        <v>79</v>
      </c>
      <c r="M2737" s="208" t="s">
        <v>47</v>
      </c>
      <c r="N2737" s="208">
        <v>2</v>
      </c>
      <c r="O2737" s="208"/>
      <c r="P2737" s="57" t="str">
        <f t="shared" si="537"/>
        <v>MAIN UNIT</v>
      </c>
      <c r="Q2737" s="208" t="s">
        <v>56</v>
      </c>
      <c r="R2737" s="208" t="s">
        <v>49</v>
      </c>
      <c r="S2737" s="208" t="s">
        <v>36</v>
      </c>
      <c r="T2737" s="208" t="s">
        <v>65</v>
      </c>
      <c r="U2737" s="208" t="s">
        <v>66</v>
      </c>
      <c r="V2737" s="208" t="s">
        <v>67</v>
      </c>
      <c r="W2737" s="208" t="s">
        <v>96</v>
      </c>
      <c r="X2737" s="34">
        <v>14000000</v>
      </c>
      <c r="Y2737" s="202">
        <v>1</v>
      </c>
      <c r="Z2737" s="26">
        <f t="shared" si="545"/>
        <v>28000000</v>
      </c>
      <c r="AA2737" s="208">
        <v>7.0699999999999999E-2</v>
      </c>
      <c r="AB2737" s="35">
        <f t="shared" si="546"/>
        <v>1979600</v>
      </c>
      <c r="AC2737" s="27">
        <f t="shared" si="538"/>
        <v>237552</v>
      </c>
      <c r="AD2737" s="207">
        <v>0.12</v>
      </c>
      <c r="AE2737" s="211">
        <f t="shared" si="539"/>
        <v>1</v>
      </c>
      <c r="AF2737" s="211" t="str">
        <f>IF(AND(COUNTIFS($J$18:J2737,J2737)=1,AE2737=1),1,"")</f>
        <v/>
      </c>
      <c r="AG2737" s="211" t="str">
        <f>IF(C2737="","",IF(AND(COUNTIFS($J$18:J2737,J2737)=1,C2737&lt;&gt;""),1,""))</f>
        <v/>
      </c>
      <c r="AH2737" s="211" t="str">
        <f>IF(G2737="","",IF(AND(COUNTIFS($J$18:J2737,J2737)=1,G2737&lt;&gt;""),1,""))</f>
        <v/>
      </c>
      <c r="AI2737" s="28">
        <f t="shared" si="540"/>
        <v>468573419.10712183</v>
      </c>
      <c r="AJ2737" s="28">
        <f t="shared" si="541"/>
        <v>55829466.862621114</v>
      </c>
      <c r="AK2737" s="29">
        <f t="shared" si="542"/>
        <v>0.11914774629983395</v>
      </c>
      <c r="AL2737" s="210"/>
      <c r="AM2737" s="210"/>
      <c r="AN2737" s="210"/>
      <c r="AO2737" s="210" t="s">
        <v>1558</v>
      </c>
      <c r="AP2737" s="45" t="str">
        <f t="shared" si="543"/>
        <v>CancelCancel</v>
      </c>
      <c r="AQ2737" s="45" t="str">
        <f t="shared" si="544"/>
        <v>CancelCancelJPY</v>
      </c>
    </row>
    <row r="2738" spans="1:43" s="15" customFormat="1">
      <c r="A2738" s="209" t="s">
        <v>171</v>
      </c>
      <c r="B2738" s="209"/>
      <c r="C2738" s="209" t="s">
        <v>171</v>
      </c>
      <c r="D2738" s="57" t="str">
        <f t="shared" si="549"/>
        <v/>
      </c>
      <c r="E2738" s="208" t="s">
        <v>171</v>
      </c>
      <c r="F2738" s="208" t="s">
        <v>171</v>
      </c>
      <c r="G2738" s="209" t="s">
        <v>171</v>
      </c>
      <c r="H2738" s="213"/>
      <c r="I2738" s="57" t="str">
        <f t="shared" si="536"/>
        <v>Cancel</v>
      </c>
      <c r="J2738" s="204" t="s">
        <v>2578</v>
      </c>
      <c r="K2738" s="213" t="s">
        <v>2273</v>
      </c>
      <c r="L2738" s="210" t="s">
        <v>55</v>
      </c>
      <c r="M2738" s="208" t="s">
        <v>47</v>
      </c>
      <c r="N2738" s="208">
        <v>2</v>
      </c>
      <c r="O2738" s="208"/>
      <c r="P2738" s="57" t="str">
        <f t="shared" si="537"/>
        <v>MAIN UNIT</v>
      </c>
      <c r="Q2738" s="208" t="s">
        <v>56</v>
      </c>
      <c r="R2738" s="208" t="s">
        <v>49</v>
      </c>
      <c r="S2738" s="208" t="s">
        <v>36</v>
      </c>
      <c r="T2738" s="208" t="s">
        <v>65</v>
      </c>
      <c r="U2738" s="208" t="s">
        <v>66</v>
      </c>
      <c r="V2738" s="208" t="s">
        <v>67</v>
      </c>
      <c r="W2738" s="208" t="s">
        <v>96</v>
      </c>
      <c r="X2738" s="34">
        <v>10500000</v>
      </c>
      <c r="Y2738" s="202">
        <v>1</v>
      </c>
      <c r="Z2738" s="26">
        <f t="shared" si="545"/>
        <v>21000000</v>
      </c>
      <c r="AA2738" s="208">
        <v>7.0699999999999999E-2</v>
      </c>
      <c r="AB2738" s="35">
        <f t="shared" si="546"/>
        <v>1484700</v>
      </c>
      <c r="AC2738" s="27">
        <f t="shared" si="538"/>
        <v>178164</v>
      </c>
      <c r="AD2738" s="207">
        <v>0.12</v>
      </c>
      <c r="AE2738" s="211">
        <f t="shared" si="539"/>
        <v>1</v>
      </c>
      <c r="AF2738" s="211" t="str">
        <f>IF(AND(COUNTIFS($J$18:J2738,J2738)=1,AE2738=1),1,"")</f>
        <v/>
      </c>
      <c r="AG2738" s="211" t="str">
        <f>IF(C2738="","",IF(AND(COUNTIFS($J$18:J2738,J2738)=1,C2738&lt;&gt;""),1,""))</f>
        <v/>
      </c>
      <c r="AH2738" s="211" t="str">
        <f>IF(G2738="","",IF(AND(COUNTIFS($J$18:J2738,J2738)=1,G2738&lt;&gt;""),1,""))</f>
        <v/>
      </c>
      <c r="AI2738" s="28">
        <f t="shared" si="540"/>
        <v>468573419.10712183</v>
      </c>
      <c r="AJ2738" s="28">
        <f t="shared" si="541"/>
        <v>55829466.862621114</v>
      </c>
      <c r="AK2738" s="29">
        <f t="shared" si="542"/>
        <v>0.11914774629983395</v>
      </c>
      <c r="AL2738" s="210"/>
      <c r="AM2738" s="210"/>
      <c r="AN2738" s="210"/>
      <c r="AO2738" s="210"/>
      <c r="AP2738" s="45" t="str">
        <f t="shared" si="543"/>
        <v>CancelCancel</v>
      </c>
      <c r="AQ2738" s="45" t="str">
        <f t="shared" si="544"/>
        <v>CancelCancelJPY</v>
      </c>
    </row>
    <row r="2739" spans="1:43" s="15" customFormat="1">
      <c r="A2739" s="209" t="s">
        <v>171</v>
      </c>
      <c r="B2739" s="209"/>
      <c r="C2739" s="209" t="s">
        <v>171</v>
      </c>
      <c r="D2739" s="57" t="str">
        <f t="shared" si="549"/>
        <v/>
      </c>
      <c r="E2739" s="208" t="s">
        <v>171</v>
      </c>
      <c r="F2739" s="208" t="s">
        <v>171</v>
      </c>
      <c r="G2739" s="209" t="s">
        <v>171</v>
      </c>
      <c r="H2739" s="213"/>
      <c r="I2739" s="57" t="str">
        <f t="shared" si="536"/>
        <v>Cancel</v>
      </c>
      <c r="J2739" s="204" t="s">
        <v>2582</v>
      </c>
      <c r="K2739" s="213" t="s">
        <v>572</v>
      </c>
      <c r="L2739" s="210" t="s">
        <v>79</v>
      </c>
      <c r="M2739" s="208" t="s">
        <v>47</v>
      </c>
      <c r="N2739" s="208">
        <v>1</v>
      </c>
      <c r="O2739" s="208"/>
      <c r="P2739" s="57" t="str">
        <f t="shared" si="537"/>
        <v>MAIN UNIT</v>
      </c>
      <c r="Q2739" s="208"/>
      <c r="R2739" s="208" t="s">
        <v>49</v>
      </c>
      <c r="S2739" s="208" t="s">
        <v>36</v>
      </c>
      <c r="T2739" s="208" t="s">
        <v>65</v>
      </c>
      <c r="U2739" s="208" t="s">
        <v>66</v>
      </c>
      <c r="V2739" s="208" t="s">
        <v>122</v>
      </c>
      <c r="W2739" s="208" t="s">
        <v>96</v>
      </c>
      <c r="X2739" s="34">
        <v>15000000</v>
      </c>
      <c r="Y2739" s="202">
        <v>1</v>
      </c>
      <c r="Z2739" s="26">
        <f t="shared" si="545"/>
        <v>15000000</v>
      </c>
      <c r="AA2739" s="208">
        <v>7.2300000000000003E-2</v>
      </c>
      <c r="AB2739" s="35">
        <f t="shared" si="546"/>
        <v>1084500</v>
      </c>
      <c r="AC2739" s="27">
        <f t="shared" si="538"/>
        <v>130140</v>
      </c>
      <c r="AD2739" s="207">
        <v>0.12</v>
      </c>
      <c r="AE2739" s="211" t="str">
        <f t="shared" si="539"/>
        <v/>
      </c>
      <c r="AF2739" s="211" t="str">
        <f>IF(AND(COUNTIFS($J$18:J2739,J2739)=1,AE2739=1),1,"")</f>
        <v/>
      </c>
      <c r="AG2739" s="211" t="str">
        <f>IF(C2739="","",IF(AND(COUNTIFS($J$18:J2739,J2739)=1,C2739&lt;&gt;""),1,""))</f>
        <v/>
      </c>
      <c r="AH2739" s="211" t="str">
        <f>IF(G2739="","",IF(AND(COUNTIFS($J$18:J2739,J2739)=1,G2739&lt;&gt;""),1,""))</f>
        <v/>
      </c>
      <c r="AI2739" s="28">
        <f t="shared" si="540"/>
        <v>468573419.10712183</v>
      </c>
      <c r="AJ2739" s="28">
        <f t="shared" si="541"/>
        <v>55829466.862621114</v>
      </c>
      <c r="AK2739" s="29">
        <f t="shared" si="542"/>
        <v>0.11914774629983395</v>
      </c>
      <c r="AL2739" s="210"/>
      <c r="AM2739" s="210"/>
      <c r="AN2739" s="210"/>
      <c r="AO2739" s="210"/>
      <c r="AP2739" s="45" t="str">
        <f t="shared" si="543"/>
        <v>CancelCancel</v>
      </c>
      <c r="AQ2739" s="45" t="str">
        <f t="shared" si="544"/>
        <v>CancelCancelJPY</v>
      </c>
    </row>
    <row r="2740" spans="1:43" s="15" customFormat="1">
      <c r="A2740" s="209" t="s">
        <v>171</v>
      </c>
      <c r="B2740" s="209"/>
      <c r="C2740" s="209" t="s">
        <v>171</v>
      </c>
      <c r="D2740" s="57" t="str">
        <f t="shared" si="549"/>
        <v/>
      </c>
      <c r="E2740" s="208" t="s">
        <v>171</v>
      </c>
      <c r="F2740" s="208" t="s">
        <v>171</v>
      </c>
      <c r="G2740" s="209" t="s">
        <v>171</v>
      </c>
      <c r="H2740" s="213"/>
      <c r="I2740" s="57" t="str">
        <f t="shared" si="536"/>
        <v>Cancel</v>
      </c>
      <c r="J2740" s="204" t="s">
        <v>2591</v>
      </c>
      <c r="K2740" s="213" t="s">
        <v>2592</v>
      </c>
      <c r="L2740" s="210" t="s">
        <v>64</v>
      </c>
      <c r="M2740" s="208" t="s">
        <v>47</v>
      </c>
      <c r="N2740" s="208">
        <v>1</v>
      </c>
      <c r="O2740" s="208"/>
      <c r="P2740" s="57" t="str">
        <f t="shared" si="537"/>
        <v>MAIN UNIT</v>
      </c>
      <c r="Q2740" s="208" t="s">
        <v>56</v>
      </c>
      <c r="R2740" s="208" t="s">
        <v>49</v>
      </c>
      <c r="S2740" s="208" t="s">
        <v>36</v>
      </c>
      <c r="T2740" s="208" t="s">
        <v>65</v>
      </c>
      <c r="U2740" s="208" t="s">
        <v>66</v>
      </c>
      <c r="V2740" s="208" t="s">
        <v>93</v>
      </c>
      <c r="W2740" s="208" t="s">
        <v>96</v>
      </c>
      <c r="X2740" s="34">
        <v>10500000</v>
      </c>
      <c r="Y2740" s="202">
        <v>1</v>
      </c>
      <c r="Z2740" s="26">
        <f t="shared" si="545"/>
        <v>10500000</v>
      </c>
      <c r="AA2740" s="208">
        <v>7.0699999999999999E-2</v>
      </c>
      <c r="AB2740" s="35">
        <f t="shared" si="546"/>
        <v>742350</v>
      </c>
      <c r="AC2740" s="27">
        <f t="shared" si="538"/>
        <v>89082</v>
      </c>
      <c r="AD2740" s="207">
        <v>0.12</v>
      </c>
      <c r="AE2740" s="211">
        <f t="shared" si="539"/>
        <v>1</v>
      </c>
      <c r="AF2740" s="211">
        <f>IF(AND(COUNTIFS($J$18:J2740,J2740)=1,AE2740=1),1,"")</f>
        <v>1</v>
      </c>
      <c r="AG2740" s="211">
        <f>IF(C2740="","",IF(AND(COUNTIFS($J$18:J2740,J2740)=1,C2740&lt;&gt;""),1,""))</f>
        <v>1</v>
      </c>
      <c r="AH2740" s="211">
        <f>IF(G2740="","",IF(AND(COUNTIFS($J$18:J2740,J2740)=1,G2740&lt;&gt;""),1,""))</f>
        <v>1</v>
      </c>
      <c r="AI2740" s="28">
        <f t="shared" si="540"/>
        <v>468573419.10712183</v>
      </c>
      <c r="AJ2740" s="28">
        <f t="shared" si="541"/>
        <v>55829466.862621114</v>
      </c>
      <c r="AK2740" s="29">
        <f t="shared" si="542"/>
        <v>0.11914774629983395</v>
      </c>
      <c r="AL2740" s="210"/>
      <c r="AM2740" s="210"/>
      <c r="AN2740" s="210"/>
      <c r="AO2740" s="210" t="s">
        <v>171</v>
      </c>
      <c r="AP2740" s="45" t="str">
        <f t="shared" si="543"/>
        <v>CancelCancel</v>
      </c>
      <c r="AQ2740" s="45" t="str">
        <f t="shared" si="544"/>
        <v>CancelCancelJPY</v>
      </c>
    </row>
    <row r="2741" spans="1:43" s="15" customFormat="1">
      <c r="A2741" s="209" t="s">
        <v>171</v>
      </c>
      <c r="B2741" s="209"/>
      <c r="C2741" s="209" t="s">
        <v>171</v>
      </c>
      <c r="D2741" s="57" t="str">
        <f t="shared" si="549"/>
        <v/>
      </c>
      <c r="E2741" s="208" t="s">
        <v>171</v>
      </c>
      <c r="F2741" s="208" t="s">
        <v>171</v>
      </c>
      <c r="G2741" s="209" t="s">
        <v>171</v>
      </c>
      <c r="H2741" s="213"/>
      <c r="I2741" s="57" t="str">
        <f t="shared" si="536"/>
        <v>Cancel</v>
      </c>
      <c r="J2741" s="204" t="s">
        <v>2593</v>
      </c>
      <c r="K2741" s="213" t="s">
        <v>638</v>
      </c>
      <c r="L2741" s="210" t="s">
        <v>55</v>
      </c>
      <c r="M2741" s="208" t="s">
        <v>47</v>
      </c>
      <c r="N2741" s="208">
        <v>1</v>
      </c>
      <c r="O2741" s="208"/>
      <c r="P2741" s="57" t="str">
        <f t="shared" si="537"/>
        <v>MAIN UNIT</v>
      </c>
      <c r="Q2741" s="208" t="s">
        <v>48</v>
      </c>
      <c r="R2741" s="208" t="s">
        <v>49</v>
      </c>
      <c r="S2741" s="208" t="s">
        <v>36</v>
      </c>
      <c r="T2741" s="208" t="s">
        <v>372</v>
      </c>
      <c r="U2741" s="208" t="s">
        <v>66</v>
      </c>
      <c r="V2741" s="208" t="s">
        <v>122</v>
      </c>
      <c r="W2741" s="208" t="s">
        <v>96</v>
      </c>
      <c r="X2741" s="34">
        <v>10000000</v>
      </c>
      <c r="Y2741" s="202">
        <v>1</v>
      </c>
      <c r="Z2741" s="26">
        <f t="shared" si="545"/>
        <v>10000000</v>
      </c>
      <c r="AA2741" s="208">
        <v>7.2999999999999995E-2</v>
      </c>
      <c r="AB2741" s="35">
        <f t="shared" si="546"/>
        <v>730000</v>
      </c>
      <c r="AC2741" s="27">
        <f t="shared" si="538"/>
        <v>87600</v>
      </c>
      <c r="AD2741" s="207">
        <v>0.12</v>
      </c>
      <c r="AE2741" s="211">
        <f t="shared" si="539"/>
        <v>0</v>
      </c>
      <c r="AF2741" s="211" t="str">
        <f>IF(AND(COUNTIFS($J$18:J2741,J2741)=1,AE2741=1),1,"")</f>
        <v/>
      </c>
      <c r="AG2741" s="211">
        <f>IF(C2741="","",IF(AND(COUNTIFS($J$18:J2741,J2741)=1,C2741&lt;&gt;""),1,""))</f>
        <v>1</v>
      </c>
      <c r="AH2741" s="211">
        <f>IF(G2741="","",IF(AND(COUNTIFS($J$18:J2741,J2741)=1,G2741&lt;&gt;""),1,""))</f>
        <v>1</v>
      </c>
      <c r="AI2741" s="28">
        <f t="shared" si="540"/>
        <v>468573419.10712183</v>
      </c>
      <c r="AJ2741" s="28">
        <f t="shared" si="541"/>
        <v>55829466.862621114</v>
      </c>
      <c r="AK2741" s="29">
        <f t="shared" si="542"/>
        <v>0.11914774629983395</v>
      </c>
      <c r="AL2741" s="210"/>
      <c r="AM2741" s="210"/>
      <c r="AN2741" s="210"/>
      <c r="AO2741" s="210"/>
      <c r="AP2741" s="45" t="str">
        <f t="shared" si="543"/>
        <v>CancelCancel</v>
      </c>
      <c r="AQ2741" s="45" t="str">
        <f t="shared" si="544"/>
        <v>CancelCancelJPY</v>
      </c>
    </row>
    <row r="2742" spans="1:43" s="15" customFormat="1">
      <c r="A2742" s="209" t="s">
        <v>171</v>
      </c>
      <c r="B2742" s="209"/>
      <c r="C2742" s="209" t="s">
        <v>171</v>
      </c>
      <c r="D2742" s="57" t="str">
        <f t="shared" si="549"/>
        <v/>
      </c>
      <c r="E2742" s="208" t="s">
        <v>171</v>
      </c>
      <c r="F2742" s="208" t="s">
        <v>171</v>
      </c>
      <c r="G2742" s="209" t="s">
        <v>171</v>
      </c>
      <c r="H2742" s="213"/>
      <c r="I2742" s="57" t="str">
        <f t="shared" si="536"/>
        <v>Cancel</v>
      </c>
      <c r="J2742" s="204" t="s">
        <v>2593</v>
      </c>
      <c r="K2742" s="213" t="s">
        <v>638</v>
      </c>
      <c r="L2742" s="210" t="s">
        <v>55</v>
      </c>
      <c r="M2742" s="208" t="s">
        <v>47</v>
      </c>
      <c r="N2742" s="208">
        <v>1</v>
      </c>
      <c r="O2742" s="208"/>
      <c r="P2742" s="57" t="str">
        <f t="shared" si="537"/>
        <v>MAIN UNIT</v>
      </c>
      <c r="Q2742" s="208" t="s">
        <v>48</v>
      </c>
      <c r="R2742" s="208" t="s">
        <v>49</v>
      </c>
      <c r="S2742" s="208" t="s">
        <v>36</v>
      </c>
      <c r="T2742" s="208" t="s">
        <v>372</v>
      </c>
      <c r="U2742" s="208" t="s">
        <v>66</v>
      </c>
      <c r="V2742" s="208" t="s">
        <v>122</v>
      </c>
      <c r="W2742" s="208" t="s">
        <v>96</v>
      </c>
      <c r="X2742" s="34">
        <v>10000000</v>
      </c>
      <c r="Y2742" s="202">
        <v>1</v>
      </c>
      <c r="Z2742" s="26">
        <f t="shared" si="545"/>
        <v>10000000</v>
      </c>
      <c r="AA2742" s="208">
        <v>7.2999999999999995E-2</v>
      </c>
      <c r="AB2742" s="35">
        <f t="shared" si="546"/>
        <v>730000</v>
      </c>
      <c r="AC2742" s="27">
        <f t="shared" si="538"/>
        <v>87600</v>
      </c>
      <c r="AD2742" s="207">
        <v>0.12</v>
      </c>
      <c r="AE2742" s="211">
        <f t="shared" si="539"/>
        <v>0</v>
      </c>
      <c r="AF2742" s="211" t="str">
        <f>IF(AND(COUNTIFS($J$18:J2742,J2742)=1,AE2742=1),1,"")</f>
        <v/>
      </c>
      <c r="AG2742" s="211" t="str">
        <f>IF(C2742="","",IF(AND(COUNTIFS($J$18:J2742,J2742)=1,C2742&lt;&gt;""),1,""))</f>
        <v/>
      </c>
      <c r="AH2742" s="211" t="str">
        <f>IF(G2742="","",IF(AND(COUNTIFS($J$18:J2742,J2742)=1,G2742&lt;&gt;""),1,""))</f>
        <v/>
      </c>
      <c r="AI2742" s="28">
        <f t="shared" si="540"/>
        <v>468573419.10712183</v>
      </c>
      <c r="AJ2742" s="28">
        <f t="shared" si="541"/>
        <v>55829466.862621114</v>
      </c>
      <c r="AK2742" s="29">
        <f t="shared" si="542"/>
        <v>0.11914774629983395</v>
      </c>
      <c r="AL2742" s="210"/>
      <c r="AM2742" s="210"/>
      <c r="AN2742" s="210"/>
      <c r="AO2742" s="210"/>
      <c r="AP2742" s="45" t="str">
        <f t="shared" si="543"/>
        <v>CancelCancel</v>
      </c>
      <c r="AQ2742" s="45" t="str">
        <f t="shared" si="544"/>
        <v>CancelCancelJPY</v>
      </c>
    </row>
    <row r="2743" spans="1:43" s="15" customFormat="1">
      <c r="A2743" s="209" t="s">
        <v>171</v>
      </c>
      <c r="B2743" s="209"/>
      <c r="C2743" s="209" t="s">
        <v>171</v>
      </c>
      <c r="D2743" s="57" t="str">
        <f t="shared" si="549"/>
        <v/>
      </c>
      <c r="E2743" s="208" t="s">
        <v>171</v>
      </c>
      <c r="F2743" s="208" t="s">
        <v>171</v>
      </c>
      <c r="G2743" s="209" t="s">
        <v>171</v>
      </c>
      <c r="H2743" s="213"/>
      <c r="I2743" s="57" t="str">
        <f t="shared" si="536"/>
        <v>Cancel</v>
      </c>
      <c r="J2743" s="204" t="s">
        <v>2593</v>
      </c>
      <c r="K2743" s="213" t="s">
        <v>638</v>
      </c>
      <c r="L2743" s="210" t="s">
        <v>55</v>
      </c>
      <c r="M2743" s="208" t="s">
        <v>47</v>
      </c>
      <c r="N2743" s="208">
        <v>1</v>
      </c>
      <c r="O2743" s="208"/>
      <c r="P2743" s="57" t="str">
        <f t="shared" si="537"/>
        <v>MAIN UNIT</v>
      </c>
      <c r="Q2743" s="208" t="s">
        <v>48</v>
      </c>
      <c r="R2743" s="208" t="s">
        <v>49</v>
      </c>
      <c r="S2743" s="208" t="s">
        <v>36</v>
      </c>
      <c r="T2743" s="208" t="s">
        <v>372</v>
      </c>
      <c r="U2743" s="208" t="s">
        <v>66</v>
      </c>
      <c r="V2743" s="208" t="s">
        <v>122</v>
      </c>
      <c r="W2743" s="208" t="s">
        <v>96</v>
      </c>
      <c r="X2743" s="34">
        <v>10000000</v>
      </c>
      <c r="Y2743" s="202">
        <v>1</v>
      </c>
      <c r="Z2743" s="26">
        <f t="shared" si="545"/>
        <v>10000000</v>
      </c>
      <c r="AA2743" s="208">
        <v>7.2999999999999995E-2</v>
      </c>
      <c r="AB2743" s="35">
        <f t="shared" si="546"/>
        <v>730000</v>
      </c>
      <c r="AC2743" s="27">
        <f t="shared" si="538"/>
        <v>87600</v>
      </c>
      <c r="AD2743" s="207">
        <v>0.12</v>
      </c>
      <c r="AE2743" s="211">
        <f t="shared" si="539"/>
        <v>0</v>
      </c>
      <c r="AF2743" s="211" t="str">
        <f>IF(AND(COUNTIFS($J$18:J2743,J2743)=1,AE2743=1),1,"")</f>
        <v/>
      </c>
      <c r="AG2743" s="211" t="str">
        <f>IF(C2743="","",IF(AND(COUNTIFS($J$18:J2743,J2743)=1,C2743&lt;&gt;""),1,""))</f>
        <v/>
      </c>
      <c r="AH2743" s="211" t="str">
        <f>IF(G2743="","",IF(AND(COUNTIFS($J$18:J2743,J2743)=1,G2743&lt;&gt;""),1,""))</f>
        <v/>
      </c>
      <c r="AI2743" s="28">
        <f t="shared" si="540"/>
        <v>468573419.10712183</v>
      </c>
      <c r="AJ2743" s="28">
        <f t="shared" si="541"/>
        <v>55829466.862621114</v>
      </c>
      <c r="AK2743" s="29">
        <f t="shared" si="542"/>
        <v>0.11914774629983395</v>
      </c>
      <c r="AL2743" s="210"/>
      <c r="AM2743" s="210"/>
      <c r="AN2743" s="210"/>
      <c r="AO2743" s="210"/>
      <c r="AP2743" s="45" t="str">
        <f t="shared" si="543"/>
        <v>CancelCancel</v>
      </c>
      <c r="AQ2743" s="45" t="str">
        <f t="shared" si="544"/>
        <v>CancelCancelJPY</v>
      </c>
    </row>
    <row r="2744" spans="1:43" s="15" customFormat="1">
      <c r="A2744" s="209" t="s">
        <v>171</v>
      </c>
      <c r="B2744" s="209"/>
      <c r="C2744" s="209" t="s">
        <v>171</v>
      </c>
      <c r="D2744" s="57" t="str">
        <f t="shared" si="549"/>
        <v/>
      </c>
      <c r="E2744" s="208" t="s">
        <v>171</v>
      </c>
      <c r="F2744" s="208" t="s">
        <v>171</v>
      </c>
      <c r="G2744" s="209" t="s">
        <v>171</v>
      </c>
      <c r="H2744" s="213"/>
      <c r="I2744" s="57" t="str">
        <f t="shared" si="536"/>
        <v>Cancel</v>
      </c>
      <c r="J2744" s="204" t="s">
        <v>2594</v>
      </c>
      <c r="K2744" s="213" t="s">
        <v>2595</v>
      </c>
      <c r="L2744" s="210" t="s">
        <v>55</v>
      </c>
      <c r="M2744" s="208" t="s">
        <v>47</v>
      </c>
      <c r="N2744" s="208">
        <v>1</v>
      </c>
      <c r="O2744" s="208"/>
      <c r="P2744" s="57" t="str">
        <f t="shared" si="537"/>
        <v>MAIN UNIT</v>
      </c>
      <c r="Q2744" s="208" t="s">
        <v>56</v>
      </c>
      <c r="R2744" s="208" t="s">
        <v>49</v>
      </c>
      <c r="S2744" s="208" t="s">
        <v>38</v>
      </c>
      <c r="T2744" s="208" t="s">
        <v>2596</v>
      </c>
      <c r="U2744" s="208" t="s">
        <v>137</v>
      </c>
      <c r="V2744" s="208" t="s">
        <v>690</v>
      </c>
      <c r="W2744" s="208" t="s">
        <v>51</v>
      </c>
      <c r="X2744" s="34">
        <v>720000</v>
      </c>
      <c r="Y2744" s="202">
        <v>1.1599999999999999</v>
      </c>
      <c r="Z2744" s="26">
        <f t="shared" si="545"/>
        <v>720000</v>
      </c>
      <c r="AA2744" s="208">
        <v>1.135</v>
      </c>
      <c r="AB2744" s="35">
        <f t="shared" si="546"/>
        <v>704482.75862068962</v>
      </c>
      <c r="AC2744" s="27">
        <f t="shared" si="538"/>
        <v>84537.931034482754</v>
      </c>
      <c r="AD2744" s="212">
        <v>0.12</v>
      </c>
      <c r="AE2744" s="211">
        <f t="shared" si="539"/>
        <v>1</v>
      </c>
      <c r="AF2744" s="211">
        <f>IF(AND(COUNTIFS($J$18:J2744,J2744)=1,AE2744=1),1,"")</f>
        <v>1</v>
      </c>
      <c r="AG2744" s="211">
        <f>IF(C2744="","",IF(AND(COUNTIFS($J$18:J2744,J2744)=1,C2744&lt;&gt;""),1,""))</f>
        <v>1</v>
      </c>
      <c r="AH2744" s="211">
        <f>IF(G2744="","",IF(AND(COUNTIFS($J$18:J2744,J2744)=1,G2744&lt;&gt;""),1,""))</f>
        <v>1</v>
      </c>
      <c r="AI2744" s="28">
        <f t="shared" si="540"/>
        <v>468573419.10712183</v>
      </c>
      <c r="AJ2744" s="28">
        <f t="shared" si="541"/>
        <v>55829466.862621114</v>
      </c>
      <c r="AK2744" s="29">
        <f t="shared" si="542"/>
        <v>0.11914774629983395</v>
      </c>
      <c r="AL2744" s="210"/>
      <c r="AM2744" s="210"/>
      <c r="AN2744" s="210"/>
      <c r="AO2744" s="210"/>
      <c r="AP2744" s="45" t="str">
        <f t="shared" si="543"/>
        <v>CancelCancel</v>
      </c>
      <c r="AQ2744" s="45" t="str">
        <f t="shared" si="544"/>
        <v>CancelCancelRMB</v>
      </c>
    </row>
    <row r="2745" spans="1:43" s="15" customFormat="1">
      <c r="A2745" s="209" t="s">
        <v>171</v>
      </c>
      <c r="B2745" s="209"/>
      <c r="C2745" s="209" t="s">
        <v>171</v>
      </c>
      <c r="D2745" s="57" t="str">
        <f t="shared" si="549"/>
        <v/>
      </c>
      <c r="E2745" s="208" t="s">
        <v>171</v>
      </c>
      <c r="F2745" s="208" t="s">
        <v>171</v>
      </c>
      <c r="G2745" s="209" t="s">
        <v>171</v>
      </c>
      <c r="H2745" s="213"/>
      <c r="I2745" s="57" t="str">
        <f t="shared" si="536"/>
        <v>Cancel</v>
      </c>
      <c r="J2745" s="204" t="s">
        <v>2597</v>
      </c>
      <c r="K2745" s="213" t="s">
        <v>2598</v>
      </c>
      <c r="L2745" s="210" t="s">
        <v>79</v>
      </c>
      <c r="M2745" s="208" t="s">
        <v>47</v>
      </c>
      <c r="N2745" s="208">
        <v>1</v>
      </c>
      <c r="O2745" s="208"/>
      <c r="P2745" s="57" t="str">
        <f t="shared" si="537"/>
        <v>MAIN UNIT</v>
      </c>
      <c r="Q2745" s="208" t="s">
        <v>48</v>
      </c>
      <c r="R2745" s="208" t="s">
        <v>507</v>
      </c>
      <c r="S2745" s="208" t="s">
        <v>36</v>
      </c>
      <c r="T2745" s="208" t="s">
        <v>65</v>
      </c>
      <c r="U2745" s="208" t="s">
        <v>66</v>
      </c>
      <c r="V2745" s="208" t="s">
        <v>50</v>
      </c>
      <c r="W2745" s="208" t="s">
        <v>96</v>
      </c>
      <c r="X2745" s="34">
        <v>12500000</v>
      </c>
      <c r="Y2745" s="202">
        <v>1</v>
      </c>
      <c r="Z2745" s="26">
        <f t="shared" si="545"/>
        <v>12500000</v>
      </c>
      <c r="AA2745" s="208">
        <v>7.2300000000000003E-2</v>
      </c>
      <c r="AB2745" s="35">
        <f t="shared" si="546"/>
        <v>903750</v>
      </c>
      <c r="AC2745" s="27">
        <f t="shared" si="538"/>
        <v>108450</v>
      </c>
      <c r="AD2745" s="207">
        <v>0.12</v>
      </c>
      <c r="AE2745" s="211">
        <f t="shared" si="539"/>
        <v>0</v>
      </c>
      <c r="AF2745" s="211" t="str">
        <f>IF(AND(COUNTIFS($J$18:J2745,J2745)=1,AE2745=1),1,"")</f>
        <v/>
      </c>
      <c r="AG2745" s="211">
        <f>IF(C2745="","",IF(AND(COUNTIFS($J$18:J2745,J2745)=1,C2745&lt;&gt;""),1,""))</f>
        <v>1</v>
      </c>
      <c r="AH2745" s="211">
        <f>IF(G2745="","",IF(AND(COUNTIFS($J$18:J2745,J2745)=1,G2745&lt;&gt;""),1,""))</f>
        <v>1</v>
      </c>
      <c r="AI2745" s="28">
        <f t="shared" si="540"/>
        <v>468573419.10712183</v>
      </c>
      <c r="AJ2745" s="28">
        <f t="shared" si="541"/>
        <v>55829466.862621114</v>
      </c>
      <c r="AK2745" s="29">
        <f t="shared" si="542"/>
        <v>0.11914774629983395</v>
      </c>
      <c r="AL2745" s="210"/>
      <c r="AM2745" s="210"/>
      <c r="AN2745" s="210"/>
      <c r="AO2745" s="210" t="s">
        <v>171</v>
      </c>
      <c r="AP2745" s="45" t="str">
        <f t="shared" si="543"/>
        <v>CancelCancel</v>
      </c>
      <c r="AQ2745" s="45" t="str">
        <f t="shared" si="544"/>
        <v>CancelCancelJPY</v>
      </c>
    </row>
    <row r="2746" spans="1:43" s="15" customFormat="1">
      <c r="A2746" s="209" t="s">
        <v>171</v>
      </c>
      <c r="B2746" s="209"/>
      <c r="C2746" s="209" t="s">
        <v>171</v>
      </c>
      <c r="D2746" s="57" t="str">
        <f t="shared" si="549"/>
        <v/>
      </c>
      <c r="E2746" s="208" t="s">
        <v>171</v>
      </c>
      <c r="F2746" s="208" t="s">
        <v>171</v>
      </c>
      <c r="G2746" s="209" t="s">
        <v>171</v>
      </c>
      <c r="H2746" s="213"/>
      <c r="I2746" s="57" t="str">
        <f t="shared" si="536"/>
        <v>Cancel</v>
      </c>
      <c r="J2746" s="204" t="s">
        <v>2593</v>
      </c>
      <c r="K2746" s="213" t="s">
        <v>638</v>
      </c>
      <c r="L2746" s="210" t="s">
        <v>79</v>
      </c>
      <c r="M2746" s="208" t="s">
        <v>47</v>
      </c>
      <c r="N2746" s="208">
        <v>1</v>
      </c>
      <c r="O2746" s="208"/>
      <c r="P2746" s="57" t="str">
        <f t="shared" si="537"/>
        <v>MAIN UNIT</v>
      </c>
      <c r="Q2746" s="208" t="s">
        <v>48</v>
      </c>
      <c r="R2746" s="208" t="s">
        <v>49</v>
      </c>
      <c r="S2746" s="208" t="s">
        <v>36</v>
      </c>
      <c r="T2746" s="208" t="s">
        <v>372</v>
      </c>
      <c r="U2746" s="208" t="s">
        <v>66</v>
      </c>
      <c r="V2746" s="208" t="s">
        <v>122</v>
      </c>
      <c r="W2746" s="208" t="s">
        <v>96</v>
      </c>
      <c r="X2746" s="34">
        <v>12650000</v>
      </c>
      <c r="Y2746" s="202">
        <v>1</v>
      </c>
      <c r="Z2746" s="26">
        <f t="shared" si="545"/>
        <v>12650000</v>
      </c>
      <c r="AA2746" s="208">
        <v>7.3499999999999996E-2</v>
      </c>
      <c r="AB2746" s="35">
        <f t="shared" si="546"/>
        <v>929775</v>
      </c>
      <c r="AC2746" s="27">
        <f t="shared" si="538"/>
        <v>111573</v>
      </c>
      <c r="AD2746" s="207">
        <v>0.12</v>
      </c>
      <c r="AE2746" s="211">
        <f t="shared" si="539"/>
        <v>0</v>
      </c>
      <c r="AF2746" s="211" t="str">
        <f>IF(AND(COUNTIFS($J$18:J2746,J2746)=1,AE2746=1),1,"")</f>
        <v/>
      </c>
      <c r="AG2746" s="211" t="str">
        <f>IF(C2746="","",IF(AND(COUNTIFS($J$18:J2746,J2746)=1,C2746&lt;&gt;""),1,""))</f>
        <v/>
      </c>
      <c r="AH2746" s="211" t="str">
        <f>IF(G2746="","",IF(AND(COUNTIFS($J$18:J2746,J2746)=1,G2746&lt;&gt;""),1,""))</f>
        <v/>
      </c>
      <c r="AI2746" s="28">
        <f t="shared" si="540"/>
        <v>468573419.10712183</v>
      </c>
      <c r="AJ2746" s="28">
        <f t="shared" si="541"/>
        <v>55829466.862621114</v>
      </c>
      <c r="AK2746" s="29">
        <f t="shared" si="542"/>
        <v>0.11914774629983395</v>
      </c>
      <c r="AL2746" s="210"/>
      <c r="AM2746" s="210"/>
      <c r="AN2746" s="210"/>
      <c r="AO2746" s="210"/>
      <c r="AP2746" s="45" t="str">
        <f t="shared" si="543"/>
        <v>CancelCancel</v>
      </c>
      <c r="AQ2746" s="45" t="str">
        <f t="shared" si="544"/>
        <v>CancelCancelJPY</v>
      </c>
    </row>
    <row r="2747" spans="1:43" s="15" customFormat="1">
      <c r="A2747" s="209" t="s">
        <v>171</v>
      </c>
      <c r="B2747" s="209"/>
      <c r="C2747" s="209" t="s">
        <v>171</v>
      </c>
      <c r="D2747" s="57" t="str">
        <f t="shared" si="549"/>
        <v/>
      </c>
      <c r="E2747" s="208" t="s">
        <v>171</v>
      </c>
      <c r="F2747" s="208" t="s">
        <v>171</v>
      </c>
      <c r="G2747" s="209" t="s">
        <v>171</v>
      </c>
      <c r="H2747" s="213"/>
      <c r="I2747" s="57" t="str">
        <f t="shared" si="536"/>
        <v>Cancel</v>
      </c>
      <c r="J2747" s="204" t="s">
        <v>2593</v>
      </c>
      <c r="K2747" s="213" t="s">
        <v>638</v>
      </c>
      <c r="L2747" s="210" t="s">
        <v>79</v>
      </c>
      <c r="M2747" s="208" t="s">
        <v>47</v>
      </c>
      <c r="N2747" s="208">
        <v>1</v>
      </c>
      <c r="O2747" s="208"/>
      <c r="P2747" s="57" t="str">
        <f t="shared" si="537"/>
        <v>MAIN UNIT</v>
      </c>
      <c r="Q2747" s="208" t="s">
        <v>48</v>
      </c>
      <c r="R2747" s="208" t="s">
        <v>49</v>
      </c>
      <c r="S2747" s="208" t="s">
        <v>36</v>
      </c>
      <c r="T2747" s="208" t="s">
        <v>372</v>
      </c>
      <c r="U2747" s="208" t="s">
        <v>66</v>
      </c>
      <c r="V2747" s="208" t="s">
        <v>122</v>
      </c>
      <c r="W2747" s="208" t="s">
        <v>96</v>
      </c>
      <c r="X2747" s="34">
        <v>12650000</v>
      </c>
      <c r="Y2747" s="202">
        <v>1</v>
      </c>
      <c r="Z2747" s="26">
        <f t="shared" si="545"/>
        <v>12650000</v>
      </c>
      <c r="AA2747" s="208">
        <v>7.3499999999999996E-2</v>
      </c>
      <c r="AB2747" s="35">
        <f t="shared" si="546"/>
        <v>929775</v>
      </c>
      <c r="AC2747" s="27">
        <f t="shared" si="538"/>
        <v>111573</v>
      </c>
      <c r="AD2747" s="207">
        <v>0.12</v>
      </c>
      <c r="AE2747" s="211">
        <f t="shared" si="539"/>
        <v>0</v>
      </c>
      <c r="AF2747" s="211" t="str">
        <f>IF(AND(COUNTIFS($J$18:J2747,J2747)=1,AE2747=1),1,"")</f>
        <v/>
      </c>
      <c r="AG2747" s="211" t="str">
        <f>IF(C2747="","",IF(AND(COUNTIFS($J$18:J2747,J2747)=1,C2747&lt;&gt;""),1,""))</f>
        <v/>
      </c>
      <c r="AH2747" s="211" t="str">
        <f>IF(G2747="","",IF(AND(COUNTIFS($J$18:J2747,J2747)=1,G2747&lt;&gt;""),1,""))</f>
        <v/>
      </c>
      <c r="AI2747" s="28">
        <f t="shared" si="540"/>
        <v>468573419.10712183</v>
      </c>
      <c r="AJ2747" s="28">
        <f t="shared" si="541"/>
        <v>55829466.862621114</v>
      </c>
      <c r="AK2747" s="29">
        <f t="shared" si="542"/>
        <v>0.11914774629983395</v>
      </c>
      <c r="AL2747" s="210"/>
      <c r="AM2747" s="210"/>
      <c r="AN2747" s="210"/>
      <c r="AO2747" s="210"/>
      <c r="AP2747" s="45" t="str">
        <f t="shared" si="543"/>
        <v>CancelCancel</v>
      </c>
      <c r="AQ2747" s="45" t="str">
        <f t="shared" si="544"/>
        <v>CancelCancelJPY</v>
      </c>
    </row>
    <row r="2748" spans="1:43" s="15" customFormat="1">
      <c r="A2748" s="209" t="s">
        <v>171</v>
      </c>
      <c r="B2748" s="209"/>
      <c r="C2748" s="209" t="s">
        <v>171</v>
      </c>
      <c r="D2748" s="57" t="str">
        <f t="shared" si="549"/>
        <v/>
      </c>
      <c r="E2748" s="208" t="s">
        <v>171</v>
      </c>
      <c r="F2748" s="208" t="s">
        <v>171</v>
      </c>
      <c r="G2748" s="209" t="s">
        <v>171</v>
      </c>
      <c r="H2748" s="213"/>
      <c r="I2748" s="57" t="str">
        <f t="shared" si="536"/>
        <v>Cancel</v>
      </c>
      <c r="J2748" s="204" t="s">
        <v>2599</v>
      </c>
      <c r="K2748" s="213" t="s">
        <v>2600</v>
      </c>
      <c r="L2748" s="210" t="s">
        <v>79</v>
      </c>
      <c r="M2748" s="208" t="s">
        <v>47</v>
      </c>
      <c r="N2748" s="208">
        <v>1</v>
      </c>
      <c r="O2748" s="208"/>
      <c r="P2748" s="57" t="str">
        <f t="shared" si="537"/>
        <v>MAIN UNIT</v>
      </c>
      <c r="Q2748" s="208" t="s">
        <v>56</v>
      </c>
      <c r="R2748" s="208" t="s">
        <v>49</v>
      </c>
      <c r="S2748" s="208" t="s">
        <v>36</v>
      </c>
      <c r="T2748" s="208" t="s">
        <v>65</v>
      </c>
      <c r="U2748" s="208" t="s">
        <v>66</v>
      </c>
      <c r="V2748" s="208" t="s">
        <v>114</v>
      </c>
      <c r="W2748" s="208" t="s">
        <v>96</v>
      </c>
      <c r="X2748" s="34">
        <v>16058000</v>
      </c>
      <c r="Y2748" s="202">
        <v>1</v>
      </c>
      <c r="Z2748" s="26">
        <f t="shared" si="545"/>
        <v>16058000</v>
      </c>
      <c r="AA2748" s="208">
        <v>7.17E-2</v>
      </c>
      <c r="AB2748" s="35">
        <f t="shared" si="546"/>
        <v>1151358.6000000001</v>
      </c>
      <c r="AC2748" s="27">
        <f t="shared" si="538"/>
        <v>138163.03200000001</v>
      </c>
      <c r="AD2748" s="207">
        <v>0.12</v>
      </c>
      <c r="AE2748" s="211">
        <f t="shared" si="539"/>
        <v>1</v>
      </c>
      <c r="AF2748" s="211" t="str">
        <f>IF(AND(COUNTIFS($J$18:J2748,J2748)=1,AE2748=1),1,"")</f>
        <v/>
      </c>
      <c r="AG2748" s="211" t="str">
        <f>IF(C2748="","",IF(AND(COUNTIFS($J$18:J2748,J2748)=1,C2748&lt;&gt;""),1,""))</f>
        <v/>
      </c>
      <c r="AH2748" s="211" t="str">
        <f>IF(G2748="","",IF(AND(COUNTIFS($J$18:J2748,J2748)=1,G2748&lt;&gt;""),1,""))</f>
        <v/>
      </c>
      <c r="AI2748" s="28">
        <f t="shared" si="540"/>
        <v>468573419.10712183</v>
      </c>
      <c r="AJ2748" s="28">
        <f t="shared" si="541"/>
        <v>55829466.862621114</v>
      </c>
      <c r="AK2748" s="29">
        <f t="shared" si="542"/>
        <v>0.11914774629983395</v>
      </c>
      <c r="AL2748" s="210"/>
      <c r="AM2748" s="210"/>
      <c r="AN2748" s="210"/>
      <c r="AO2748" s="210"/>
      <c r="AP2748" s="45" t="str">
        <f t="shared" si="543"/>
        <v>CancelCancel</v>
      </c>
      <c r="AQ2748" s="45" t="str">
        <f t="shared" si="544"/>
        <v>CancelCancelJPY</v>
      </c>
    </row>
    <row r="2749" spans="1:43" s="15" customFormat="1">
      <c r="A2749" s="209" t="s">
        <v>171</v>
      </c>
      <c r="B2749" s="209"/>
      <c r="C2749" s="209" t="s">
        <v>171</v>
      </c>
      <c r="D2749" s="57" t="str">
        <f t="shared" si="549"/>
        <v/>
      </c>
      <c r="E2749" s="208" t="s">
        <v>171</v>
      </c>
      <c r="F2749" s="208" t="s">
        <v>171</v>
      </c>
      <c r="G2749" s="209" t="s">
        <v>171</v>
      </c>
      <c r="H2749" s="213"/>
      <c r="I2749" s="57" t="str">
        <f t="shared" si="536"/>
        <v>Cancel</v>
      </c>
      <c r="J2749" s="204" t="s">
        <v>2601</v>
      </c>
      <c r="K2749" s="213" t="s">
        <v>2602</v>
      </c>
      <c r="L2749" s="210" t="s">
        <v>64</v>
      </c>
      <c r="M2749" s="208" t="s">
        <v>47</v>
      </c>
      <c r="N2749" s="208">
        <v>1</v>
      </c>
      <c r="O2749" s="208"/>
      <c r="P2749" s="57" t="str">
        <f t="shared" si="537"/>
        <v>MAIN UNIT</v>
      </c>
      <c r="Q2749" s="208" t="s">
        <v>56</v>
      </c>
      <c r="R2749" s="208" t="s">
        <v>49</v>
      </c>
      <c r="S2749" s="208" t="s">
        <v>37</v>
      </c>
      <c r="T2749" s="208" t="s">
        <v>80</v>
      </c>
      <c r="U2749" s="208" t="s">
        <v>58</v>
      </c>
      <c r="V2749" s="208" t="s">
        <v>156</v>
      </c>
      <c r="W2749" s="208" t="s">
        <v>51</v>
      </c>
      <c r="X2749" s="34">
        <v>720000</v>
      </c>
      <c r="Y2749" s="202">
        <v>1.1299999999999999</v>
      </c>
      <c r="Z2749" s="26">
        <f t="shared" si="545"/>
        <v>720000</v>
      </c>
      <c r="AA2749" s="208">
        <v>1.135</v>
      </c>
      <c r="AB2749" s="35">
        <f t="shared" si="546"/>
        <v>723185.84070796461</v>
      </c>
      <c r="AC2749" s="27">
        <f t="shared" si="538"/>
        <v>86782.300884955752</v>
      </c>
      <c r="AD2749" s="212">
        <v>0.12</v>
      </c>
      <c r="AE2749" s="211">
        <f t="shared" si="539"/>
        <v>1</v>
      </c>
      <c r="AF2749" s="211">
        <f>IF(AND(COUNTIFS($J$18:J2749,J2749)=1,AE2749=1),1,"")</f>
        <v>1</v>
      </c>
      <c r="AG2749" s="211">
        <f>IF(C2749="","",IF(AND(COUNTIFS($J$18:J2749,J2749)=1,C2749&lt;&gt;""),1,""))</f>
        <v>1</v>
      </c>
      <c r="AH2749" s="211">
        <f>IF(G2749="","",IF(AND(COUNTIFS($J$18:J2749,J2749)=1,G2749&lt;&gt;""),1,""))</f>
        <v>1</v>
      </c>
      <c r="AI2749" s="28">
        <f t="shared" si="540"/>
        <v>468573419.10712183</v>
      </c>
      <c r="AJ2749" s="28">
        <f t="shared" si="541"/>
        <v>55829466.862621114</v>
      </c>
      <c r="AK2749" s="29">
        <f t="shared" si="542"/>
        <v>0.11914774629983395</v>
      </c>
      <c r="AL2749" s="210"/>
      <c r="AM2749" s="210"/>
      <c r="AN2749" s="210"/>
      <c r="AO2749" s="210"/>
      <c r="AP2749" s="45" t="str">
        <f t="shared" si="543"/>
        <v>CancelCancel</v>
      </c>
      <c r="AQ2749" s="45" t="str">
        <f t="shared" si="544"/>
        <v>CancelCancelRMB</v>
      </c>
    </row>
    <row r="2750" spans="1:43" s="15" customFormat="1">
      <c r="A2750" s="209" t="s">
        <v>171</v>
      </c>
      <c r="B2750" s="209"/>
      <c r="C2750" s="209" t="s">
        <v>171</v>
      </c>
      <c r="D2750" s="57" t="str">
        <f t="shared" si="549"/>
        <v/>
      </c>
      <c r="E2750" s="208" t="s">
        <v>171</v>
      </c>
      <c r="F2750" s="208" t="s">
        <v>171</v>
      </c>
      <c r="G2750" s="209" t="s">
        <v>171</v>
      </c>
      <c r="H2750" s="213"/>
      <c r="I2750" s="57" t="str">
        <f t="shared" si="536"/>
        <v>Cancel</v>
      </c>
      <c r="J2750" s="204" t="s">
        <v>2603</v>
      </c>
      <c r="K2750" s="213" t="s">
        <v>622</v>
      </c>
      <c r="L2750" s="210" t="s">
        <v>79</v>
      </c>
      <c r="M2750" s="208" t="s">
        <v>47</v>
      </c>
      <c r="N2750" s="208">
        <v>1</v>
      </c>
      <c r="O2750" s="208"/>
      <c r="P2750" s="57" t="str">
        <f t="shared" si="537"/>
        <v>MAIN UNIT</v>
      </c>
      <c r="Q2750" s="208" t="s">
        <v>56</v>
      </c>
      <c r="R2750" s="208" t="s">
        <v>49</v>
      </c>
      <c r="S2750" s="208" t="s">
        <v>36</v>
      </c>
      <c r="T2750" s="208" t="s">
        <v>65</v>
      </c>
      <c r="U2750" s="208" t="s">
        <v>66</v>
      </c>
      <c r="V2750" s="208" t="s">
        <v>109</v>
      </c>
      <c r="W2750" s="208" t="s">
        <v>96</v>
      </c>
      <c r="X2750" s="34">
        <v>15000000</v>
      </c>
      <c r="Y2750" s="202">
        <v>1</v>
      </c>
      <c r="Z2750" s="26">
        <f t="shared" si="545"/>
        <v>15000000</v>
      </c>
      <c r="AA2750" s="208">
        <v>7.5200000000000003E-2</v>
      </c>
      <c r="AB2750" s="35">
        <f t="shared" si="546"/>
        <v>1128000</v>
      </c>
      <c r="AC2750" s="27">
        <f t="shared" si="538"/>
        <v>135360</v>
      </c>
      <c r="AD2750" s="207">
        <v>0.12</v>
      </c>
      <c r="AE2750" s="211">
        <f t="shared" si="539"/>
        <v>1</v>
      </c>
      <c r="AF2750" s="211">
        <f>IF(AND(COUNTIFS($J$18:J2750,J2750)=1,AE2750=1),1,"")</f>
        <v>1</v>
      </c>
      <c r="AG2750" s="211">
        <f>IF(C2750="","",IF(AND(COUNTIFS($J$18:J2750,J2750)=1,C2750&lt;&gt;""),1,""))</f>
        <v>1</v>
      </c>
      <c r="AH2750" s="211">
        <f>IF(G2750="","",IF(AND(COUNTIFS($J$18:J2750,J2750)=1,G2750&lt;&gt;""),1,""))</f>
        <v>1</v>
      </c>
      <c r="AI2750" s="28">
        <f t="shared" si="540"/>
        <v>468573419.10712183</v>
      </c>
      <c r="AJ2750" s="28">
        <f t="shared" si="541"/>
        <v>55829466.862621114</v>
      </c>
      <c r="AK2750" s="29">
        <f t="shared" si="542"/>
        <v>0.11914774629983395</v>
      </c>
      <c r="AL2750" s="210"/>
      <c r="AM2750" s="210"/>
      <c r="AN2750" s="210"/>
      <c r="AO2750" s="210"/>
      <c r="AP2750" s="45" t="str">
        <f t="shared" si="543"/>
        <v>CancelCancel</v>
      </c>
      <c r="AQ2750" s="45" t="str">
        <f t="shared" si="544"/>
        <v>CancelCancelJPY</v>
      </c>
    </row>
    <row r="2751" spans="1:43" s="15" customFormat="1">
      <c r="A2751" s="209" t="s">
        <v>171</v>
      </c>
      <c r="B2751" s="209"/>
      <c r="C2751" s="209" t="s">
        <v>171</v>
      </c>
      <c r="D2751" s="57" t="str">
        <f t="shared" si="549"/>
        <v/>
      </c>
      <c r="E2751" s="208" t="s">
        <v>171</v>
      </c>
      <c r="F2751" s="208" t="s">
        <v>171</v>
      </c>
      <c r="G2751" s="209" t="s">
        <v>171</v>
      </c>
      <c r="H2751" s="213"/>
      <c r="I2751" s="57" t="str">
        <f t="shared" si="536"/>
        <v>Cancel</v>
      </c>
      <c r="J2751" s="204" t="s">
        <v>2603</v>
      </c>
      <c r="K2751" s="213" t="s">
        <v>622</v>
      </c>
      <c r="L2751" s="210" t="s">
        <v>79</v>
      </c>
      <c r="M2751" s="208" t="s">
        <v>47</v>
      </c>
      <c r="N2751" s="208">
        <v>1</v>
      </c>
      <c r="O2751" s="208"/>
      <c r="P2751" s="57" t="str">
        <f t="shared" si="537"/>
        <v>MAIN UNIT</v>
      </c>
      <c r="Q2751" s="208" t="s">
        <v>56</v>
      </c>
      <c r="R2751" s="208" t="s">
        <v>49</v>
      </c>
      <c r="S2751" s="208" t="s">
        <v>36</v>
      </c>
      <c r="T2751" s="208" t="s">
        <v>65</v>
      </c>
      <c r="U2751" s="208" t="s">
        <v>66</v>
      </c>
      <c r="V2751" s="208" t="s">
        <v>109</v>
      </c>
      <c r="W2751" s="208" t="s">
        <v>96</v>
      </c>
      <c r="X2751" s="34">
        <v>15000000</v>
      </c>
      <c r="Y2751" s="202">
        <v>1</v>
      </c>
      <c r="Z2751" s="26">
        <f t="shared" si="545"/>
        <v>15000000</v>
      </c>
      <c r="AA2751" s="208">
        <v>7.3999999999999996E-2</v>
      </c>
      <c r="AB2751" s="35">
        <f t="shared" si="546"/>
        <v>1110000</v>
      </c>
      <c r="AC2751" s="27">
        <f t="shared" si="538"/>
        <v>133200</v>
      </c>
      <c r="AD2751" s="207">
        <v>0.12</v>
      </c>
      <c r="AE2751" s="211">
        <f t="shared" si="539"/>
        <v>1</v>
      </c>
      <c r="AF2751" s="211" t="str">
        <f>IF(AND(COUNTIFS($J$18:J2751,J2751)=1,AE2751=1),1,"")</f>
        <v/>
      </c>
      <c r="AG2751" s="211" t="str">
        <f>IF(C2751="","",IF(AND(COUNTIFS($J$18:J2751,J2751)=1,C2751&lt;&gt;""),1,""))</f>
        <v/>
      </c>
      <c r="AH2751" s="211" t="str">
        <f>IF(G2751="","",IF(AND(COUNTIFS($J$18:J2751,J2751)=1,G2751&lt;&gt;""),1,""))</f>
        <v/>
      </c>
      <c r="AI2751" s="28">
        <f t="shared" si="540"/>
        <v>468573419.10712183</v>
      </c>
      <c r="AJ2751" s="28">
        <f t="shared" si="541"/>
        <v>55829466.862621114</v>
      </c>
      <c r="AK2751" s="29">
        <f t="shared" si="542"/>
        <v>0.11914774629983395</v>
      </c>
      <c r="AL2751" s="210"/>
      <c r="AM2751" s="210"/>
      <c r="AN2751" s="210"/>
      <c r="AO2751" s="210"/>
      <c r="AP2751" s="45" t="str">
        <f t="shared" si="543"/>
        <v>CancelCancel</v>
      </c>
      <c r="AQ2751" s="45" t="str">
        <f t="shared" si="544"/>
        <v>CancelCancelJPY</v>
      </c>
    </row>
    <row r="2752" spans="1:43" s="15" customFormat="1">
      <c r="A2752" s="209" t="s">
        <v>171</v>
      </c>
      <c r="B2752" s="209"/>
      <c r="C2752" s="209" t="s">
        <v>171</v>
      </c>
      <c r="D2752" s="57" t="str">
        <f t="shared" si="549"/>
        <v/>
      </c>
      <c r="E2752" s="208" t="s">
        <v>171</v>
      </c>
      <c r="F2752" s="208" t="s">
        <v>171</v>
      </c>
      <c r="G2752" s="209" t="s">
        <v>171</v>
      </c>
      <c r="H2752" s="213"/>
      <c r="I2752" s="57" t="str">
        <f t="shared" si="536"/>
        <v>Cancel</v>
      </c>
      <c r="J2752" s="204" t="s">
        <v>2603</v>
      </c>
      <c r="K2752" s="213" t="s">
        <v>622</v>
      </c>
      <c r="L2752" s="210" t="s">
        <v>79</v>
      </c>
      <c r="M2752" s="208" t="s">
        <v>47</v>
      </c>
      <c r="N2752" s="208">
        <v>1</v>
      </c>
      <c r="O2752" s="208"/>
      <c r="P2752" s="57" t="str">
        <f t="shared" si="537"/>
        <v>MAIN UNIT</v>
      </c>
      <c r="Q2752" s="208" t="s">
        <v>56</v>
      </c>
      <c r="R2752" s="208" t="s">
        <v>49</v>
      </c>
      <c r="S2752" s="208" t="s">
        <v>36</v>
      </c>
      <c r="T2752" s="208" t="s">
        <v>65</v>
      </c>
      <c r="U2752" s="208" t="s">
        <v>66</v>
      </c>
      <c r="V2752" s="208" t="s">
        <v>109</v>
      </c>
      <c r="W2752" s="208" t="s">
        <v>96</v>
      </c>
      <c r="X2752" s="34">
        <v>15000000</v>
      </c>
      <c r="Y2752" s="202">
        <v>1</v>
      </c>
      <c r="Z2752" s="26">
        <f t="shared" si="545"/>
        <v>15000000</v>
      </c>
      <c r="AA2752" s="208">
        <v>7.3999999999999996E-2</v>
      </c>
      <c r="AB2752" s="35">
        <f t="shared" si="546"/>
        <v>1110000</v>
      </c>
      <c r="AC2752" s="27">
        <f t="shared" si="538"/>
        <v>133200</v>
      </c>
      <c r="AD2752" s="207">
        <v>0.12</v>
      </c>
      <c r="AE2752" s="211">
        <f t="shared" si="539"/>
        <v>1</v>
      </c>
      <c r="AF2752" s="211" t="str">
        <f>IF(AND(COUNTIFS($J$18:J2752,J2752)=1,AE2752=1),1,"")</f>
        <v/>
      </c>
      <c r="AG2752" s="211" t="str">
        <f>IF(C2752="","",IF(AND(COUNTIFS($J$18:J2752,J2752)=1,C2752&lt;&gt;""),1,""))</f>
        <v/>
      </c>
      <c r="AH2752" s="211" t="str">
        <f>IF(G2752="","",IF(AND(COUNTIFS($J$18:J2752,J2752)=1,G2752&lt;&gt;""),1,""))</f>
        <v/>
      </c>
      <c r="AI2752" s="28">
        <f t="shared" si="540"/>
        <v>468573419.10712183</v>
      </c>
      <c r="AJ2752" s="28">
        <f t="shared" si="541"/>
        <v>55829466.862621114</v>
      </c>
      <c r="AK2752" s="29">
        <f t="shared" si="542"/>
        <v>0.11914774629983395</v>
      </c>
      <c r="AL2752" s="210"/>
      <c r="AM2752" s="210"/>
      <c r="AN2752" s="210"/>
      <c r="AO2752" s="210"/>
      <c r="AP2752" s="45" t="str">
        <f t="shared" si="543"/>
        <v>CancelCancel</v>
      </c>
      <c r="AQ2752" s="45" t="str">
        <f t="shared" si="544"/>
        <v>CancelCancelJPY</v>
      </c>
    </row>
    <row r="2753" spans="1:43" s="15" customFormat="1">
      <c r="A2753" s="209" t="s">
        <v>171</v>
      </c>
      <c r="B2753" s="209"/>
      <c r="C2753" s="209" t="s">
        <v>171</v>
      </c>
      <c r="D2753" s="57" t="str">
        <f t="shared" si="549"/>
        <v/>
      </c>
      <c r="E2753" s="208" t="s">
        <v>171</v>
      </c>
      <c r="F2753" s="208" t="s">
        <v>171</v>
      </c>
      <c r="G2753" s="209" t="s">
        <v>171</v>
      </c>
      <c r="H2753" s="213"/>
      <c r="I2753" s="57" t="str">
        <f t="shared" si="536"/>
        <v>Cancel</v>
      </c>
      <c r="J2753" s="204" t="s">
        <v>2603</v>
      </c>
      <c r="K2753" s="213" t="s">
        <v>622</v>
      </c>
      <c r="L2753" s="210" t="s">
        <v>55</v>
      </c>
      <c r="M2753" s="208" t="s">
        <v>47</v>
      </c>
      <c r="N2753" s="208">
        <v>1</v>
      </c>
      <c r="O2753" s="208"/>
      <c r="P2753" s="57" t="str">
        <f t="shared" si="537"/>
        <v>MAIN UNIT</v>
      </c>
      <c r="Q2753" s="208" t="s">
        <v>56</v>
      </c>
      <c r="R2753" s="208" t="s">
        <v>49</v>
      </c>
      <c r="S2753" s="208" t="s">
        <v>36</v>
      </c>
      <c r="T2753" s="208" t="s">
        <v>65</v>
      </c>
      <c r="U2753" s="208" t="s">
        <v>66</v>
      </c>
      <c r="V2753" s="208" t="s">
        <v>109</v>
      </c>
      <c r="W2753" s="208" t="s">
        <v>96</v>
      </c>
      <c r="X2753" s="34">
        <v>12000000</v>
      </c>
      <c r="Y2753" s="202">
        <v>1</v>
      </c>
      <c r="Z2753" s="26">
        <f t="shared" si="545"/>
        <v>12000000</v>
      </c>
      <c r="AA2753" s="208">
        <v>7.3999999999999996E-2</v>
      </c>
      <c r="AB2753" s="35">
        <f t="shared" si="546"/>
        <v>888000</v>
      </c>
      <c r="AC2753" s="27">
        <f t="shared" si="538"/>
        <v>106560</v>
      </c>
      <c r="AD2753" s="207">
        <v>0.12</v>
      </c>
      <c r="AE2753" s="211">
        <f t="shared" si="539"/>
        <v>1</v>
      </c>
      <c r="AF2753" s="211" t="str">
        <f>IF(AND(COUNTIFS($J$18:J2753,J2753)=1,AE2753=1),1,"")</f>
        <v/>
      </c>
      <c r="AG2753" s="211" t="str">
        <f>IF(C2753="","",IF(AND(COUNTIFS($J$18:J2753,J2753)=1,C2753&lt;&gt;""),1,""))</f>
        <v/>
      </c>
      <c r="AH2753" s="211" t="str">
        <f>IF(G2753="","",IF(AND(COUNTIFS($J$18:J2753,J2753)=1,G2753&lt;&gt;""),1,""))</f>
        <v/>
      </c>
      <c r="AI2753" s="28">
        <f t="shared" si="540"/>
        <v>468573419.10712183</v>
      </c>
      <c r="AJ2753" s="28">
        <f t="shared" si="541"/>
        <v>55829466.862621114</v>
      </c>
      <c r="AK2753" s="29">
        <f t="shared" si="542"/>
        <v>0.11914774629983395</v>
      </c>
      <c r="AL2753" s="210"/>
      <c r="AM2753" s="210"/>
      <c r="AN2753" s="210"/>
      <c r="AO2753" s="210"/>
      <c r="AP2753" s="45" t="str">
        <f t="shared" si="543"/>
        <v>CancelCancel</v>
      </c>
      <c r="AQ2753" s="45" t="str">
        <f t="shared" si="544"/>
        <v>CancelCancelJPY</v>
      </c>
    </row>
    <row r="2754" spans="1:43" s="15" customFormat="1">
      <c r="A2754" s="209" t="s">
        <v>171</v>
      </c>
      <c r="B2754" s="209"/>
      <c r="C2754" s="209" t="s">
        <v>171</v>
      </c>
      <c r="D2754" s="57" t="str">
        <f t="shared" si="549"/>
        <v/>
      </c>
      <c r="E2754" s="208" t="s">
        <v>171</v>
      </c>
      <c r="F2754" s="208" t="s">
        <v>171</v>
      </c>
      <c r="G2754" s="209" t="s">
        <v>171</v>
      </c>
      <c r="H2754" s="213"/>
      <c r="I2754" s="57" t="str">
        <f t="shared" ref="I2754:I2817" si="550">IFERROR(IF(F2754="","",IF(F2754="TBA","TBA",IF(F2754="Cancel","Cancel",IF(AND(G2754&gt;=10,G2754&lt;=12),"Q3",IF(AND(G2754&gt;=1,G2754&lt;=3),"Q4",IF(AND(G2754&gt;=7,G2754&lt;=9),"Q2",IF(AND(G2754&gt;=4,G2754&lt;=6),"Q1"))))))),"")</f>
        <v>Cancel</v>
      </c>
      <c r="J2754" s="204" t="s">
        <v>2603</v>
      </c>
      <c r="K2754" s="213" t="s">
        <v>622</v>
      </c>
      <c r="L2754" s="210" t="s">
        <v>55</v>
      </c>
      <c r="M2754" s="208" t="s">
        <v>47</v>
      </c>
      <c r="N2754" s="208">
        <v>1</v>
      </c>
      <c r="O2754" s="208"/>
      <c r="P2754" s="57" t="str">
        <f t="shared" ref="P2754:P2817" si="551">IF(M2754="","",IF(AND(N2754&gt;0,L2754&lt;&gt;""),"MAIN UNIT",IF(AND(O2754&gt;0,L2754&lt;&gt;""),"SERVICE/ PARTS","C66 SERVICE/OTHERS")))</f>
        <v>MAIN UNIT</v>
      </c>
      <c r="Q2754" s="208" t="s">
        <v>56</v>
      </c>
      <c r="R2754" s="208" t="s">
        <v>49</v>
      </c>
      <c r="S2754" s="208" t="s">
        <v>36</v>
      </c>
      <c r="T2754" s="208" t="s">
        <v>65</v>
      </c>
      <c r="U2754" s="208" t="s">
        <v>66</v>
      </c>
      <c r="V2754" s="208" t="s">
        <v>109</v>
      </c>
      <c r="W2754" s="208" t="s">
        <v>96</v>
      </c>
      <c r="X2754" s="34">
        <v>12000000</v>
      </c>
      <c r="Y2754" s="202">
        <v>1</v>
      </c>
      <c r="Z2754" s="26">
        <f t="shared" si="545"/>
        <v>12000000</v>
      </c>
      <c r="AA2754" s="208">
        <v>7.3999999999999996E-2</v>
      </c>
      <c r="AB2754" s="35">
        <f t="shared" si="546"/>
        <v>888000</v>
      </c>
      <c r="AC2754" s="27">
        <f t="shared" ref="AC2754:AC2817" si="552">IF(R2754&lt;&gt;"",AB2754*AD2754,"")</f>
        <v>106560</v>
      </c>
      <c r="AD2754" s="207">
        <v>0.12</v>
      </c>
      <c r="AE2754" s="211">
        <f t="shared" ref="AE2754:AE2817" si="553">IF(Q2754="","",IF(Q2754="Yes",1,0))</f>
        <v>1</v>
      </c>
      <c r="AF2754" s="211" t="str">
        <f>IF(AND(COUNTIFS($J$18:J2754,J2754)=1,AE2754=1),1,"")</f>
        <v/>
      </c>
      <c r="AG2754" s="211" t="str">
        <f>IF(C2754="","",IF(AND(COUNTIFS($J$18:J2754,J2754)=1,C2754&lt;&gt;""),1,""))</f>
        <v/>
      </c>
      <c r="AH2754" s="211" t="str">
        <f>IF(G2754="","",IF(AND(COUNTIFS($J$18:J2754,J2754)=1,G2754&lt;&gt;""),1,""))</f>
        <v/>
      </c>
      <c r="AI2754" s="28">
        <f t="shared" ref="AI2754:AI2817" si="554">IF(P2754="C66 SERVICE","",SUMIFS(AB:AB,F:F,F2754,G:G,G2754,E:E,E2754))</f>
        <v>468573419.10712183</v>
      </c>
      <c r="AJ2754" s="28">
        <f t="shared" ref="AJ2754:AJ2817" si="555">IF(P2754="C66 SERVICE","",SUMIFS(AC:AC,F:F,F2754,G:G,G2754,E:E,E2754))</f>
        <v>55829466.862621114</v>
      </c>
      <c r="AK2754" s="29">
        <f t="shared" ref="AK2754:AK2817" si="556">IF(AJ2754&gt;0,AJ2754/AI2754,"")</f>
        <v>0.11914774629983395</v>
      </c>
      <c r="AL2754" s="210"/>
      <c r="AM2754" s="210"/>
      <c r="AN2754" s="210"/>
      <c r="AO2754" s="210"/>
      <c r="AP2754" s="45" t="str">
        <f t="shared" ref="AP2754:AP2817" si="557">IF(F2754="","",F2754&amp;G2754)</f>
        <v>CancelCancel</v>
      </c>
      <c r="AQ2754" s="45" t="str">
        <f t="shared" ref="AQ2754:AQ2817" si="558">IF(W2754="","",F2754&amp;G2754&amp;W2754)</f>
        <v>CancelCancelJPY</v>
      </c>
    </row>
    <row r="2755" spans="1:43" s="15" customFormat="1">
      <c r="A2755" s="209" t="s">
        <v>171</v>
      </c>
      <c r="B2755" s="209"/>
      <c r="C2755" s="209" t="s">
        <v>171</v>
      </c>
      <c r="D2755" s="57" t="str">
        <f t="shared" si="549"/>
        <v/>
      </c>
      <c r="E2755" s="208" t="s">
        <v>171</v>
      </c>
      <c r="F2755" s="208" t="s">
        <v>171</v>
      </c>
      <c r="G2755" s="209" t="s">
        <v>171</v>
      </c>
      <c r="H2755" s="213"/>
      <c r="I2755" s="57" t="str">
        <f t="shared" si="550"/>
        <v>Cancel</v>
      </c>
      <c r="J2755" s="204" t="s">
        <v>2603</v>
      </c>
      <c r="K2755" s="213" t="s">
        <v>622</v>
      </c>
      <c r="L2755" s="210" t="s">
        <v>55</v>
      </c>
      <c r="M2755" s="208" t="s">
        <v>47</v>
      </c>
      <c r="N2755" s="208">
        <v>1</v>
      </c>
      <c r="O2755" s="208"/>
      <c r="P2755" s="57" t="str">
        <f t="shared" si="551"/>
        <v>MAIN UNIT</v>
      </c>
      <c r="Q2755" s="208" t="s">
        <v>56</v>
      </c>
      <c r="R2755" s="208" t="s">
        <v>49</v>
      </c>
      <c r="S2755" s="208" t="s">
        <v>36</v>
      </c>
      <c r="T2755" s="208" t="s">
        <v>65</v>
      </c>
      <c r="U2755" s="208" t="s">
        <v>66</v>
      </c>
      <c r="V2755" s="208" t="s">
        <v>109</v>
      </c>
      <c r="W2755" s="208" t="s">
        <v>96</v>
      </c>
      <c r="X2755" s="34">
        <v>12000000</v>
      </c>
      <c r="Y2755" s="202">
        <v>1</v>
      </c>
      <c r="Z2755" s="26">
        <f t="shared" si="545"/>
        <v>12000000</v>
      </c>
      <c r="AA2755" s="208">
        <v>7.3999999999999996E-2</v>
      </c>
      <c r="AB2755" s="35">
        <f t="shared" si="546"/>
        <v>888000</v>
      </c>
      <c r="AC2755" s="27">
        <f t="shared" si="552"/>
        <v>106560</v>
      </c>
      <c r="AD2755" s="207">
        <v>0.12</v>
      </c>
      <c r="AE2755" s="211">
        <f t="shared" si="553"/>
        <v>1</v>
      </c>
      <c r="AF2755" s="211" t="str">
        <f>IF(AND(COUNTIFS($J$18:J2755,J2755)=1,AE2755=1),1,"")</f>
        <v/>
      </c>
      <c r="AG2755" s="211" t="str">
        <f>IF(C2755="","",IF(AND(COUNTIFS($J$18:J2755,J2755)=1,C2755&lt;&gt;""),1,""))</f>
        <v/>
      </c>
      <c r="AH2755" s="211" t="str">
        <f>IF(G2755="","",IF(AND(COUNTIFS($J$18:J2755,J2755)=1,G2755&lt;&gt;""),1,""))</f>
        <v/>
      </c>
      <c r="AI2755" s="28">
        <f t="shared" si="554"/>
        <v>468573419.10712183</v>
      </c>
      <c r="AJ2755" s="28">
        <f t="shared" si="555"/>
        <v>55829466.862621114</v>
      </c>
      <c r="AK2755" s="29">
        <f t="shared" si="556"/>
        <v>0.11914774629983395</v>
      </c>
      <c r="AL2755" s="210"/>
      <c r="AM2755" s="210"/>
      <c r="AN2755" s="210"/>
      <c r="AO2755" s="210"/>
      <c r="AP2755" s="45" t="str">
        <f t="shared" si="557"/>
        <v>CancelCancel</v>
      </c>
      <c r="AQ2755" s="45" t="str">
        <f t="shared" si="558"/>
        <v>CancelCancelJPY</v>
      </c>
    </row>
    <row r="2756" spans="1:43" s="15" customFormat="1">
      <c r="A2756" s="209" t="s">
        <v>171</v>
      </c>
      <c r="B2756" s="209"/>
      <c r="C2756" s="209" t="s">
        <v>1552</v>
      </c>
      <c r="D2756" s="57" t="str">
        <f t="shared" si="549"/>
        <v/>
      </c>
      <c r="E2756" s="208" t="s">
        <v>171</v>
      </c>
      <c r="F2756" s="208" t="s">
        <v>171</v>
      </c>
      <c r="G2756" s="209" t="s">
        <v>171</v>
      </c>
      <c r="H2756" s="213"/>
      <c r="I2756" s="57" t="str">
        <f t="shared" si="550"/>
        <v>Cancel</v>
      </c>
      <c r="J2756" s="204" t="s">
        <v>2604</v>
      </c>
      <c r="K2756" s="213" t="s">
        <v>2605</v>
      </c>
      <c r="L2756" s="210" t="s">
        <v>79</v>
      </c>
      <c r="M2756" s="208" t="s">
        <v>47</v>
      </c>
      <c r="N2756" s="208">
        <v>1</v>
      </c>
      <c r="O2756" s="208"/>
      <c r="P2756" s="57" t="str">
        <f t="shared" si="551"/>
        <v>MAIN UNIT</v>
      </c>
      <c r="Q2756" s="208" t="s">
        <v>56</v>
      </c>
      <c r="R2756" s="208" t="s">
        <v>49</v>
      </c>
      <c r="S2756" s="208" t="s">
        <v>36</v>
      </c>
      <c r="T2756" s="208" t="s">
        <v>65</v>
      </c>
      <c r="U2756" s="208" t="s">
        <v>66</v>
      </c>
      <c r="V2756" s="208" t="s">
        <v>50</v>
      </c>
      <c r="W2756" s="208" t="s">
        <v>96</v>
      </c>
      <c r="X2756" s="34">
        <v>12786600</v>
      </c>
      <c r="Y2756" s="202">
        <v>1</v>
      </c>
      <c r="Z2756" s="26">
        <f t="shared" si="545"/>
        <v>12786600</v>
      </c>
      <c r="AA2756" s="208">
        <v>7.3999999999999996E-2</v>
      </c>
      <c r="AB2756" s="35">
        <f t="shared" si="546"/>
        <v>946208.39999999991</v>
      </c>
      <c r="AC2756" s="27">
        <f t="shared" si="552"/>
        <v>113545.00799999999</v>
      </c>
      <c r="AD2756" s="207">
        <v>0.12</v>
      </c>
      <c r="AE2756" s="211">
        <f t="shared" si="553"/>
        <v>1</v>
      </c>
      <c r="AF2756" s="211">
        <f>IF(AND(COUNTIFS($J$18:J2756,J2756)=1,AE2756=1),1,"")</f>
        <v>1</v>
      </c>
      <c r="AG2756" s="211">
        <f>IF(C2756="","",IF(AND(COUNTIFS($J$18:J2756,J2756)=1,C2756&lt;&gt;""),1,""))</f>
        <v>1</v>
      </c>
      <c r="AH2756" s="211">
        <f>IF(G2756="","",IF(AND(COUNTIFS($J$18:J2756,J2756)=1,G2756&lt;&gt;""),1,""))</f>
        <v>1</v>
      </c>
      <c r="AI2756" s="28">
        <f t="shared" si="554"/>
        <v>468573419.10712183</v>
      </c>
      <c r="AJ2756" s="28">
        <f t="shared" si="555"/>
        <v>55829466.862621114</v>
      </c>
      <c r="AK2756" s="29">
        <f t="shared" si="556"/>
        <v>0.11914774629983395</v>
      </c>
      <c r="AL2756" s="210"/>
      <c r="AM2756" s="210"/>
      <c r="AN2756" s="210"/>
      <c r="AO2756" s="210"/>
      <c r="AP2756" s="45" t="str">
        <f t="shared" si="557"/>
        <v>CancelCancel</v>
      </c>
      <c r="AQ2756" s="45" t="str">
        <f t="shared" si="558"/>
        <v>CancelCancelJPY</v>
      </c>
    </row>
    <row r="2757" spans="1:43" s="15" customFormat="1">
      <c r="A2757" s="209" t="s">
        <v>171</v>
      </c>
      <c r="B2757" s="209"/>
      <c r="C2757" s="209" t="s">
        <v>171</v>
      </c>
      <c r="D2757" s="57" t="str">
        <f t="shared" si="549"/>
        <v/>
      </c>
      <c r="E2757" s="208" t="s">
        <v>171</v>
      </c>
      <c r="F2757" s="208" t="s">
        <v>171</v>
      </c>
      <c r="G2757" s="209" t="s">
        <v>171</v>
      </c>
      <c r="H2757" s="213"/>
      <c r="I2757" s="57" t="str">
        <f t="shared" si="550"/>
        <v>Cancel</v>
      </c>
      <c r="J2757" s="204" t="s">
        <v>2606</v>
      </c>
      <c r="K2757" s="213" t="s">
        <v>2605</v>
      </c>
      <c r="L2757" s="210" t="s">
        <v>79</v>
      </c>
      <c r="M2757" s="208" t="s">
        <v>47</v>
      </c>
      <c r="N2757" s="208">
        <v>1</v>
      </c>
      <c r="O2757" s="208"/>
      <c r="P2757" s="57" t="str">
        <f t="shared" si="551"/>
        <v>MAIN UNIT</v>
      </c>
      <c r="Q2757" s="208" t="s">
        <v>56</v>
      </c>
      <c r="R2757" s="208" t="s">
        <v>49</v>
      </c>
      <c r="S2757" s="208" t="s">
        <v>36</v>
      </c>
      <c r="T2757" s="208" t="s">
        <v>65</v>
      </c>
      <c r="U2757" s="208" t="s">
        <v>66</v>
      </c>
      <c r="V2757" s="208" t="s">
        <v>50</v>
      </c>
      <c r="W2757" s="208" t="s">
        <v>96</v>
      </c>
      <c r="X2757" s="34">
        <v>12786600</v>
      </c>
      <c r="Y2757" s="202">
        <v>1</v>
      </c>
      <c r="Z2757" s="26">
        <f t="shared" si="545"/>
        <v>12786600</v>
      </c>
      <c r="AA2757" s="208">
        <v>7.2300000000000003E-2</v>
      </c>
      <c r="AB2757" s="35">
        <f t="shared" si="546"/>
        <v>924471.18</v>
      </c>
      <c r="AC2757" s="27">
        <f t="shared" si="552"/>
        <v>110936.5416</v>
      </c>
      <c r="AD2757" s="207">
        <v>0.12</v>
      </c>
      <c r="AE2757" s="211">
        <f t="shared" si="553"/>
        <v>1</v>
      </c>
      <c r="AF2757" s="211">
        <f>IF(AND(COUNTIFS($J$18:J2757,J2757)=1,AE2757=1),1,"")</f>
        <v>1</v>
      </c>
      <c r="AG2757" s="211">
        <f>IF(C2757="","",IF(AND(COUNTIFS($J$18:J2757,J2757)=1,C2757&lt;&gt;""),1,""))</f>
        <v>1</v>
      </c>
      <c r="AH2757" s="211">
        <f>IF(G2757="","",IF(AND(COUNTIFS($J$18:J2757,J2757)=1,G2757&lt;&gt;""),1,""))</f>
        <v>1</v>
      </c>
      <c r="AI2757" s="28">
        <f t="shared" si="554"/>
        <v>468573419.10712183</v>
      </c>
      <c r="AJ2757" s="28">
        <f t="shared" si="555"/>
        <v>55829466.862621114</v>
      </c>
      <c r="AK2757" s="29">
        <f t="shared" si="556"/>
        <v>0.11914774629983395</v>
      </c>
      <c r="AL2757" s="210"/>
      <c r="AM2757" s="210"/>
      <c r="AN2757" s="210"/>
      <c r="AO2757" s="210"/>
      <c r="AP2757" s="45" t="str">
        <f t="shared" si="557"/>
        <v>CancelCancel</v>
      </c>
      <c r="AQ2757" s="45" t="str">
        <f t="shared" si="558"/>
        <v>CancelCancelJPY</v>
      </c>
    </row>
    <row r="2758" spans="1:43" s="15" customFormat="1">
      <c r="A2758" s="209" t="s">
        <v>171</v>
      </c>
      <c r="B2758" s="209"/>
      <c r="C2758" s="209" t="s">
        <v>171</v>
      </c>
      <c r="D2758" s="57" t="str">
        <f t="shared" si="549"/>
        <v/>
      </c>
      <c r="E2758" s="208" t="s">
        <v>171</v>
      </c>
      <c r="F2758" s="208" t="s">
        <v>171</v>
      </c>
      <c r="G2758" s="209" t="s">
        <v>171</v>
      </c>
      <c r="H2758" s="213"/>
      <c r="I2758" s="57" t="str">
        <f t="shared" si="550"/>
        <v>Cancel</v>
      </c>
      <c r="J2758" s="204" t="s">
        <v>2593</v>
      </c>
      <c r="K2758" s="213" t="s">
        <v>638</v>
      </c>
      <c r="L2758" s="210" t="s">
        <v>79</v>
      </c>
      <c r="M2758" s="208" t="s">
        <v>47</v>
      </c>
      <c r="N2758" s="208">
        <v>1</v>
      </c>
      <c r="O2758" s="208"/>
      <c r="P2758" s="57" t="str">
        <f t="shared" si="551"/>
        <v>MAIN UNIT</v>
      </c>
      <c r="Q2758" s="208" t="s">
        <v>48</v>
      </c>
      <c r="R2758" s="208" t="s">
        <v>49</v>
      </c>
      <c r="S2758" s="208" t="s">
        <v>36</v>
      </c>
      <c r="T2758" s="208" t="s">
        <v>372</v>
      </c>
      <c r="U2758" s="208" t="s">
        <v>66</v>
      </c>
      <c r="V2758" s="208" t="s">
        <v>122</v>
      </c>
      <c r="W2758" s="208" t="s">
        <v>96</v>
      </c>
      <c r="X2758" s="34">
        <v>12650000</v>
      </c>
      <c r="Y2758" s="202">
        <v>1</v>
      </c>
      <c r="Z2758" s="26">
        <f t="shared" ref="Z2758:Z2821" si="559">IF(X2758="","",X2758*MAX(O2758,N2758))</f>
        <v>12650000</v>
      </c>
      <c r="AA2758" s="208">
        <v>7.3499999999999996E-2</v>
      </c>
      <c r="AB2758" s="35">
        <f t="shared" si="546"/>
        <v>929775</v>
      </c>
      <c r="AC2758" s="27">
        <f t="shared" si="552"/>
        <v>111573</v>
      </c>
      <c r="AD2758" s="207">
        <v>0.12</v>
      </c>
      <c r="AE2758" s="211">
        <f t="shared" si="553"/>
        <v>0</v>
      </c>
      <c r="AF2758" s="211" t="str">
        <f>IF(AND(COUNTIFS($J$18:J2758,J2758)=1,AE2758=1),1,"")</f>
        <v/>
      </c>
      <c r="AG2758" s="211" t="str">
        <f>IF(C2758="","",IF(AND(COUNTIFS($J$18:J2758,J2758)=1,C2758&lt;&gt;""),1,""))</f>
        <v/>
      </c>
      <c r="AH2758" s="211" t="str">
        <f>IF(G2758="","",IF(AND(COUNTIFS($J$18:J2758,J2758)=1,G2758&lt;&gt;""),1,""))</f>
        <v/>
      </c>
      <c r="AI2758" s="28">
        <f t="shared" si="554"/>
        <v>468573419.10712183</v>
      </c>
      <c r="AJ2758" s="28">
        <f t="shared" si="555"/>
        <v>55829466.862621114</v>
      </c>
      <c r="AK2758" s="29">
        <f t="shared" si="556"/>
        <v>0.11914774629983395</v>
      </c>
      <c r="AL2758" s="210"/>
      <c r="AM2758" s="210"/>
      <c r="AN2758" s="210"/>
      <c r="AO2758" s="210"/>
      <c r="AP2758" s="45" t="str">
        <f t="shared" si="557"/>
        <v>CancelCancel</v>
      </c>
      <c r="AQ2758" s="45" t="str">
        <f t="shared" si="558"/>
        <v>CancelCancelJPY</v>
      </c>
    </row>
    <row r="2759" spans="1:43" s="15" customFormat="1">
      <c r="A2759" s="209" t="s">
        <v>171</v>
      </c>
      <c r="B2759" s="209"/>
      <c r="C2759" s="209" t="s">
        <v>171</v>
      </c>
      <c r="D2759" s="57" t="str">
        <f t="shared" si="549"/>
        <v/>
      </c>
      <c r="E2759" s="208" t="s">
        <v>171</v>
      </c>
      <c r="F2759" s="208" t="s">
        <v>171</v>
      </c>
      <c r="G2759" s="209" t="s">
        <v>171</v>
      </c>
      <c r="H2759" s="213"/>
      <c r="I2759" s="57" t="str">
        <f t="shared" si="550"/>
        <v>Cancel</v>
      </c>
      <c r="J2759" s="204" t="s">
        <v>2593</v>
      </c>
      <c r="K2759" s="213" t="s">
        <v>638</v>
      </c>
      <c r="L2759" s="210" t="s">
        <v>79</v>
      </c>
      <c r="M2759" s="208" t="s">
        <v>47</v>
      </c>
      <c r="N2759" s="208">
        <v>1</v>
      </c>
      <c r="O2759" s="208"/>
      <c r="P2759" s="57" t="str">
        <f t="shared" si="551"/>
        <v>MAIN UNIT</v>
      </c>
      <c r="Q2759" s="208" t="s">
        <v>48</v>
      </c>
      <c r="R2759" s="208" t="s">
        <v>49</v>
      </c>
      <c r="S2759" s="208" t="s">
        <v>36</v>
      </c>
      <c r="T2759" s="208" t="s">
        <v>372</v>
      </c>
      <c r="U2759" s="208" t="s">
        <v>66</v>
      </c>
      <c r="V2759" s="208" t="s">
        <v>122</v>
      </c>
      <c r="W2759" s="208" t="s">
        <v>96</v>
      </c>
      <c r="X2759" s="34">
        <v>12650000</v>
      </c>
      <c r="Y2759" s="202">
        <v>1</v>
      </c>
      <c r="Z2759" s="26">
        <f t="shared" si="559"/>
        <v>12650000</v>
      </c>
      <c r="AA2759" s="208">
        <v>7.3499999999999996E-2</v>
      </c>
      <c r="AB2759" s="35">
        <f t="shared" si="546"/>
        <v>929775</v>
      </c>
      <c r="AC2759" s="27">
        <f t="shared" si="552"/>
        <v>111573</v>
      </c>
      <c r="AD2759" s="207">
        <v>0.12</v>
      </c>
      <c r="AE2759" s="211">
        <f t="shared" si="553"/>
        <v>0</v>
      </c>
      <c r="AF2759" s="211" t="str">
        <f>IF(AND(COUNTIFS($J$18:J2759,J2759)=1,AE2759=1),1,"")</f>
        <v/>
      </c>
      <c r="AG2759" s="211" t="str">
        <f>IF(C2759="","",IF(AND(COUNTIFS($J$18:J2759,J2759)=1,C2759&lt;&gt;""),1,""))</f>
        <v/>
      </c>
      <c r="AH2759" s="211" t="str">
        <f>IF(G2759="","",IF(AND(COUNTIFS($J$18:J2759,J2759)=1,G2759&lt;&gt;""),1,""))</f>
        <v/>
      </c>
      <c r="AI2759" s="28">
        <f t="shared" si="554"/>
        <v>468573419.10712183</v>
      </c>
      <c r="AJ2759" s="28">
        <f t="shared" si="555"/>
        <v>55829466.862621114</v>
      </c>
      <c r="AK2759" s="29">
        <f t="shared" si="556"/>
        <v>0.11914774629983395</v>
      </c>
      <c r="AL2759" s="210"/>
      <c r="AM2759" s="210"/>
      <c r="AN2759" s="210"/>
      <c r="AO2759" s="210"/>
      <c r="AP2759" s="45" t="str">
        <f t="shared" si="557"/>
        <v>CancelCancel</v>
      </c>
      <c r="AQ2759" s="45" t="str">
        <f t="shared" si="558"/>
        <v>CancelCancelJPY</v>
      </c>
    </row>
    <row r="2760" spans="1:43" s="15" customFormat="1">
      <c r="A2760" s="209" t="s">
        <v>171</v>
      </c>
      <c r="B2760" s="209"/>
      <c r="C2760" s="209" t="s">
        <v>171</v>
      </c>
      <c r="D2760" s="57" t="str">
        <f t="shared" si="549"/>
        <v/>
      </c>
      <c r="E2760" s="208" t="s">
        <v>171</v>
      </c>
      <c r="F2760" s="208" t="s">
        <v>171</v>
      </c>
      <c r="G2760" s="209" t="s">
        <v>171</v>
      </c>
      <c r="H2760" s="213"/>
      <c r="I2760" s="57" t="str">
        <f t="shared" si="550"/>
        <v>Cancel</v>
      </c>
      <c r="J2760" s="204" t="s">
        <v>2593</v>
      </c>
      <c r="K2760" s="213" t="s">
        <v>638</v>
      </c>
      <c r="L2760" s="210" t="s">
        <v>79</v>
      </c>
      <c r="M2760" s="208" t="s">
        <v>47</v>
      </c>
      <c r="N2760" s="208">
        <v>1</v>
      </c>
      <c r="O2760" s="208"/>
      <c r="P2760" s="57" t="str">
        <f t="shared" si="551"/>
        <v>MAIN UNIT</v>
      </c>
      <c r="Q2760" s="208" t="s">
        <v>48</v>
      </c>
      <c r="R2760" s="208" t="s">
        <v>49</v>
      </c>
      <c r="S2760" s="208" t="s">
        <v>36</v>
      </c>
      <c r="T2760" s="208" t="s">
        <v>372</v>
      </c>
      <c r="U2760" s="208" t="s">
        <v>66</v>
      </c>
      <c r="V2760" s="208" t="s">
        <v>122</v>
      </c>
      <c r="W2760" s="208" t="s">
        <v>96</v>
      </c>
      <c r="X2760" s="34">
        <v>12650000</v>
      </c>
      <c r="Y2760" s="202">
        <v>1</v>
      </c>
      <c r="Z2760" s="26">
        <f t="shared" si="559"/>
        <v>12650000</v>
      </c>
      <c r="AA2760" s="208">
        <v>7.3499999999999996E-2</v>
      </c>
      <c r="AB2760" s="35">
        <f t="shared" si="546"/>
        <v>929775</v>
      </c>
      <c r="AC2760" s="27">
        <f t="shared" si="552"/>
        <v>111573</v>
      </c>
      <c r="AD2760" s="207">
        <v>0.12</v>
      </c>
      <c r="AE2760" s="211">
        <f t="shared" si="553"/>
        <v>0</v>
      </c>
      <c r="AF2760" s="211" t="str">
        <f>IF(AND(COUNTIFS($J$18:J2760,J2760)=1,AE2760=1),1,"")</f>
        <v/>
      </c>
      <c r="AG2760" s="211" t="str">
        <f>IF(C2760="","",IF(AND(COUNTIFS($J$18:J2760,J2760)=1,C2760&lt;&gt;""),1,""))</f>
        <v/>
      </c>
      <c r="AH2760" s="211" t="str">
        <f>IF(G2760="","",IF(AND(COUNTIFS($J$18:J2760,J2760)=1,G2760&lt;&gt;""),1,""))</f>
        <v/>
      </c>
      <c r="AI2760" s="28">
        <f t="shared" si="554"/>
        <v>468573419.10712183</v>
      </c>
      <c r="AJ2760" s="28">
        <f t="shared" si="555"/>
        <v>55829466.862621114</v>
      </c>
      <c r="AK2760" s="29">
        <f t="shared" si="556"/>
        <v>0.11914774629983395</v>
      </c>
      <c r="AL2760" s="210"/>
      <c r="AM2760" s="210"/>
      <c r="AN2760" s="210"/>
      <c r="AO2760" s="210"/>
      <c r="AP2760" s="45" t="str">
        <f t="shared" si="557"/>
        <v>CancelCancel</v>
      </c>
      <c r="AQ2760" s="45" t="str">
        <f t="shared" si="558"/>
        <v>CancelCancelJPY</v>
      </c>
    </row>
    <row r="2761" spans="1:43" s="15" customFormat="1">
      <c r="A2761" s="209" t="s">
        <v>171</v>
      </c>
      <c r="B2761" s="209"/>
      <c r="C2761" s="209" t="s">
        <v>171</v>
      </c>
      <c r="D2761" s="57" t="str">
        <f t="shared" si="549"/>
        <v/>
      </c>
      <c r="E2761" s="208" t="s">
        <v>171</v>
      </c>
      <c r="F2761" s="208" t="s">
        <v>171</v>
      </c>
      <c r="G2761" s="209" t="s">
        <v>171</v>
      </c>
      <c r="H2761" s="213"/>
      <c r="I2761" s="57" t="str">
        <f t="shared" si="550"/>
        <v>Cancel</v>
      </c>
      <c r="J2761" s="204" t="s">
        <v>2597</v>
      </c>
      <c r="K2761" s="213" t="s">
        <v>2598</v>
      </c>
      <c r="L2761" s="210" t="s">
        <v>79</v>
      </c>
      <c r="M2761" s="208" t="s">
        <v>47</v>
      </c>
      <c r="N2761" s="208">
        <v>1</v>
      </c>
      <c r="O2761" s="208"/>
      <c r="P2761" s="57" t="str">
        <f t="shared" si="551"/>
        <v>MAIN UNIT</v>
      </c>
      <c r="Q2761" s="208" t="s">
        <v>48</v>
      </c>
      <c r="R2761" s="208" t="s">
        <v>507</v>
      </c>
      <c r="S2761" s="208" t="s">
        <v>36</v>
      </c>
      <c r="T2761" s="208" t="s">
        <v>65</v>
      </c>
      <c r="U2761" s="208" t="s">
        <v>66</v>
      </c>
      <c r="V2761" s="208" t="s">
        <v>50</v>
      </c>
      <c r="W2761" s="208" t="s">
        <v>96</v>
      </c>
      <c r="X2761" s="34">
        <v>12500000</v>
      </c>
      <c r="Y2761" s="202">
        <v>1</v>
      </c>
      <c r="Z2761" s="26">
        <f t="shared" si="559"/>
        <v>12500000</v>
      </c>
      <c r="AA2761" s="208">
        <v>7.2300000000000003E-2</v>
      </c>
      <c r="AB2761" s="35">
        <f t="shared" si="546"/>
        <v>903750</v>
      </c>
      <c r="AC2761" s="27">
        <f t="shared" si="552"/>
        <v>108450</v>
      </c>
      <c r="AD2761" s="207">
        <v>0.12</v>
      </c>
      <c r="AE2761" s="211">
        <f t="shared" si="553"/>
        <v>0</v>
      </c>
      <c r="AF2761" s="211" t="str">
        <f>IF(AND(COUNTIFS($J$18:J2761,J2761)=1,AE2761=1),1,"")</f>
        <v/>
      </c>
      <c r="AG2761" s="211" t="str">
        <f>IF(C2761="","",IF(AND(COUNTIFS($J$18:J2761,J2761)=1,C2761&lt;&gt;""),1,""))</f>
        <v/>
      </c>
      <c r="AH2761" s="211" t="str">
        <f>IF(G2761="","",IF(AND(COUNTIFS($J$18:J2761,J2761)=1,G2761&lt;&gt;""),1,""))</f>
        <v/>
      </c>
      <c r="AI2761" s="28">
        <f t="shared" si="554"/>
        <v>468573419.10712183</v>
      </c>
      <c r="AJ2761" s="28">
        <f t="shared" si="555"/>
        <v>55829466.862621114</v>
      </c>
      <c r="AK2761" s="29">
        <f t="shared" si="556"/>
        <v>0.11914774629983395</v>
      </c>
      <c r="AL2761" s="210"/>
      <c r="AM2761" s="210"/>
      <c r="AN2761" s="210"/>
      <c r="AO2761" s="210" t="s">
        <v>171</v>
      </c>
      <c r="AP2761" s="45" t="str">
        <f t="shared" si="557"/>
        <v>CancelCancel</v>
      </c>
      <c r="AQ2761" s="45" t="str">
        <f t="shared" si="558"/>
        <v>CancelCancelJPY</v>
      </c>
    </row>
    <row r="2762" spans="1:43" s="15" customFormat="1">
      <c r="A2762" s="209" t="s">
        <v>171</v>
      </c>
      <c r="B2762" s="209"/>
      <c r="C2762" s="209" t="s">
        <v>171</v>
      </c>
      <c r="D2762" s="57" t="str">
        <f t="shared" si="549"/>
        <v/>
      </c>
      <c r="E2762" s="208" t="s">
        <v>171</v>
      </c>
      <c r="F2762" s="208" t="s">
        <v>171</v>
      </c>
      <c r="G2762" s="209" t="s">
        <v>171</v>
      </c>
      <c r="H2762" s="213"/>
      <c r="I2762" s="57" t="str">
        <f t="shared" si="550"/>
        <v>Cancel</v>
      </c>
      <c r="J2762" s="204" t="s">
        <v>2607</v>
      </c>
      <c r="K2762" s="213" t="s">
        <v>2608</v>
      </c>
      <c r="L2762" s="210" t="s">
        <v>55</v>
      </c>
      <c r="M2762" s="208" t="s">
        <v>47</v>
      </c>
      <c r="N2762" s="208">
        <v>1</v>
      </c>
      <c r="O2762" s="208"/>
      <c r="P2762" s="57" t="str">
        <f t="shared" si="551"/>
        <v>MAIN UNIT</v>
      </c>
      <c r="Q2762" s="208" t="s">
        <v>48</v>
      </c>
      <c r="R2762" s="208" t="s">
        <v>49</v>
      </c>
      <c r="S2762" s="208" t="s">
        <v>36</v>
      </c>
      <c r="T2762" s="208" t="s">
        <v>65</v>
      </c>
      <c r="U2762" s="208" t="s">
        <v>66</v>
      </c>
      <c r="V2762" s="208" t="s">
        <v>67</v>
      </c>
      <c r="W2762" s="208" t="s">
        <v>96</v>
      </c>
      <c r="X2762" s="34">
        <v>9350000</v>
      </c>
      <c r="Y2762" s="202">
        <v>1</v>
      </c>
      <c r="Z2762" s="26">
        <f t="shared" si="559"/>
        <v>9350000</v>
      </c>
      <c r="AA2762" s="208">
        <v>7.2300000000000003E-2</v>
      </c>
      <c r="AB2762" s="35">
        <f t="shared" ref="AB2762:AB2825" si="560">IF(AND(R2762&lt;&gt;"C66",R2762&lt;&gt;""),Z2762/Y2762*AA2762,"")</f>
        <v>676005</v>
      </c>
      <c r="AC2762" s="27">
        <f t="shared" si="552"/>
        <v>81120.599999999991</v>
      </c>
      <c r="AD2762" s="207">
        <v>0.12</v>
      </c>
      <c r="AE2762" s="211">
        <f t="shared" si="553"/>
        <v>0</v>
      </c>
      <c r="AF2762" s="211" t="str">
        <f>IF(AND(COUNTIFS($J$18:J2762,J2762)=1,AE2762=1),1,"")</f>
        <v/>
      </c>
      <c r="AG2762" s="211">
        <f>IF(C2762="","",IF(AND(COUNTIFS($J$18:J2762,J2762)=1,C2762&lt;&gt;""),1,""))</f>
        <v>1</v>
      </c>
      <c r="AH2762" s="211">
        <f>IF(G2762="","",IF(AND(COUNTIFS($J$18:J2762,J2762)=1,G2762&lt;&gt;""),1,""))</f>
        <v>1</v>
      </c>
      <c r="AI2762" s="28">
        <f t="shared" si="554"/>
        <v>468573419.10712183</v>
      </c>
      <c r="AJ2762" s="28">
        <f t="shared" si="555"/>
        <v>55829466.862621114</v>
      </c>
      <c r="AK2762" s="29">
        <f t="shared" si="556"/>
        <v>0.11914774629983395</v>
      </c>
      <c r="AL2762" s="210"/>
      <c r="AM2762" s="210"/>
      <c r="AN2762" s="210"/>
      <c r="AO2762" s="210"/>
      <c r="AP2762" s="45" t="str">
        <f t="shared" si="557"/>
        <v>CancelCancel</v>
      </c>
      <c r="AQ2762" s="45" t="str">
        <f t="shared" si="558"/>
        <v>CancelCancelJPY</v>
      </c>
    </row>
    <row r="2763" spans="1:43" s="15" customFormat="1">
      <c r="A2763" s="209" t="s">
        <v>171</v>
      </c>
      <c r="B2763" s="209"/>
      <c r="C2763" s="209" t="s">
        <v>171</v>
      </c>
      <c r="D2763" s="57" t="str">
        <f t="shared" si="549"/>
        <v/>
      </c>
      <c r="E2763" s="208" t="s">
        <v>171</v>
      </c>
      <c r="F2763" s="208" t="s">
        <v>171</v>
      </c>
      <c r="G2763" s="209" t="s">
        <v>171</v>
      </c>
      <c r="H2763" s="213"/>
      <c r="I2763" s="57" t="str">
        <f t="shared" si="550"/>
        <v>Cancel</v>
      </c>
      <c r="J2763" s="204" t="s">
        <v>2607</v>
      </c>
      <c r="K2763" s="213" t="s">
        <v>2608</v>
      </c>
      <c r="L2763" s="210" t="s">
        <v>55</v>
      </c>
      <c r="M2763" s="208" t="s">
        <v>47</v>
      </c>
      <c r="N2763" s="208">
        <v>1</v>
      </c>
      <c r="O2763" s="208"/>
      <c r="P2763" s="57" t="str">
        <f t="shared" si="551"/>
        <v>MAIN UNIT</v>
      </c>
      <c r="Q2763" s="208" t="s">
        <v>48</v>
      </c>
      <c r="R2763" s="208" t="s">
        <v>49</v>
      </c>
      <c r="S2763" s="208" t="s">
        <v>36</v>
      </c>
      <c r="T2763" s="208" t="s">
        <v>65</v>
      </c>
      <c r="U2763" s="208" t="s">
        <v>66</v>
      </c>
      <c r="V2763" s="208" t="s">
        <v>67</v>
      </c>
      <c r="W2763" s="208" t="s">
        <v>96</v>
      </c>
      <c r="X2763" s="34">
        <v>9350000</v>
      </c>
      <c r="Y2763" s="202">
        <v>1</v>
      </c>
      <c r="Z2763" s="26">
        <f t="shared" si="559"/>
        <v>9350000</v>
      </c>
      <c r="AA2763" s="208">
        <v>7.2300000000000003E-2</v>
      </c>
      <c r="AB2763" s="35">
        <f t="shared" si="560"/>
        <v>676005</v>
      </c>
      <c r="AC2763" s="27">
        <f t="shared" si="552"/>
        <v>81120.599999999991</v>
      </c>
      <c r="AD2763" s="207">
        <v>0.12</v>
      </c>
      <c r="AE2763" s="211">
        <f t="shared" si="553"/>
        <v>0</v>
      </c>
      <c r="AF2763" s="211" t="str">
        <f>IF(AND(COUNTIFS($J$18:J2763,J2763)=1,AE2763=1),1,"")</f>
        <v/>
      </c>
      <c r="AG2763" s="211" t="str">
        <f>IF(C2763="","",IF(AND(COUNTIFS($J$18:J2763,J2763)=1,C2763&lt;&gt;""),1,""))</f>
        <v/>
      </c>
      <c r="AH2763" s="211" t="str">
        <f>IF(G2763="","",IF(AND(COUNTIFS($J$18:J2763,J2763)=1,G2763&lt;&gt;""),1,""))</f>
        <v/>
      </c>
      <c r="AI2763" s="28">
        <f t="shared" si="554"/>
        <v>468573419.10712183</v>
      </c>
      <c r="AJ2763" s="28">
        <f t="shared" si="555"/>
        <v>55829466.862621114</v>
      </c>
      <c r="AK2763" s="29">
        <f t="shared" si="556"/>
        <v>0.11914774629983395</v>
      </c>
      <c r="AL2763" s="210"/>
      <c r="AM2763" s="210"/>
      <c r="AN2763" s="210"/>
      <c r="AO2763" s="210"/>
      <c r="AP2763" s="45" t="str">
        <f t="shared" si="557"/>
        <v>CancelCancel</v>
      </c>
      <c r="AQ2763" s="45" t="str">
        <f t="shared" si="558"/>
        <v>CancelCancelJPY</v>
      </c>
    </row>
    <row r="2764" spans="1:43" s="15" customFormat="1">
      <c r="A2764" s="209" t="s">
        <v>171</v>
      </c>
      <c r="B2764" s="209"/>
      <c r="C2764" s="209" t="s">
        <v>171</v>
      </c>
      <c r="D2764" s="57" t="str">
        <f t="shared" si="549"/>
        <v/>
      </c>
      <c r="E2764" s="208" t="s">
        <v>171</v>
      </c>
      <c r="F2764" s="208" t="s">
        <v>171</v>
      </c>
      <c r="G2764" s="209" t="s">
        <v>171</v>
      </c>
      <c r="H2764" s="213"/>
      <c r="I2764" s="57" t="str">
        <f t="shared" si="550"/>
        <v>Cancel</v>
      </c>
      <c r="J2764" s="204" t="s">
        <v>2607</v>
      </c>
      <c r="K2764" s="213" t="s">
        <v>2608</v>
      </c>
      <c r="L2764" s="210" t="s">
        <v>55</v>
      </c>
      <c r="M2764" s="208" t="s">
        <v>47</v>
      </c>
      <c r="N2764" s="208">
        <v>1</v>
      </c>
      <c r="O2764" s="208"/>
      <c r="P2764" s="57" t="str">
        <f t="shared" si="551"/>
        <v>MAIN UNIT</v>
      </c>
      <c r="Q2764" s="208" t="s">
        <v>48</v>
      </c>
      <c r="R2764" s="208" t="s">
        <v>49</v>
      </c>
      <c r="S2764" s="208" t="s">
        <v>36</v>
      </c>
      <c r="T2764" s="208" t="s">
        <v>65</v>
      </c>
      <c r="U2764" s="208" t="s">
        <v>66</v>
      </c>
      <c r="V2764" s="208" t="s">
        <v>67</v>
      </c>
      <c r="W2764" s="208" t="s">
        <v>96</v>
      </c>
      <c r="X2764" s="34">
        <v>9350000</v>
      </c>
      <c r="Y2764" s="202">
        <v>1</v>
      </c>
      <c r="Z2764" s="26">
        <f t="shared" si="559"/>
        <v>9350000</v>
      </c>
      <c r="AA2764" s="208">
        <v>7.2300000000000003E-2</v>
      </c>
      <c r="AB2764" s="35">
        <f t="shared" si="560"/>
        <v>676005</v>
      </c>
      <c r="AC2764" s="27">
        <f t="shared" si="552"/>
        <v>81120.599999999991</v>
      </c>
      <c r="AD2764" s="207">
        <v>0.12</v>
      </c>
      <c r="AE2764" s="211">
        <f t="shared" si="553"/>
        <v>0</v>
      </c>
      <c r="AF2764" s="211" t="str">
        <f>IF(AND(COUNTIFS($J$18:J2764,J2764)=1,AE2764=1),1,"")</f>
        <v/>
      </c>
      <c r="AG2764" s="211" t="str">
        <f>IF(C2764="","",IF(AND(COUNTIFS($J$18:J2764,J2764)=1,C2764&lt;&gt;""),1,""))</f>
        <v/>
      </c>
      <c r="AH2764" s="211" t="str">
        <f>IF(G2764="","",IF(AND(COUNTIFS($J$18:J2764,J2764)=1,G2764&lt;&gt;""),1,""))</f>
        <v/>
      </c>
      <c r="AI2764" s="28">
        <f t="shared" si="554"/>
        <v>468573419.10712183</v>
      </c>
      <c r="AJ2764" s="28">
        <f t="shared" si="555"/>
        <v>55829466.862621114</v>
      </c>
      <c r="AK2764" s="29">
        <f t="shared" si="556"/>
        <v>0.11914774629983395</v>
      </c>
      <c r="AL2764" s="210"/>
      <c r="AM2764" s="210"/>
      <c r="AN2764" s="210"/>
      <c r="AO2764" s="210"/>
      <c r="AP2764" s="45" t="str">
        <f t="shared" si="557"/>
        <v>CancelCancel</v>
      </c>
      <c r="AQ2764" s="45" t="str">
        <f t="shared" si="558"/>
        <v>CancelCancelJPY</v>
      </c>
    </row>
    <row r="2765" spans="1:43" s="15" customFormat="1">
      <c r="A2765" s="209" t="s">
        <v>171</v>
      </c>
      <c r="B2765" s="209"/>
      <c r="C2765" s="209" t="s">
        <v>171</v>
      </c>
      <c r="D2765" s="57" t="str">
        <f t="shared" si="549"/>
        <v/>
      </c>
      <c r="E2765" s="208" t="s">
        <v>171</v>
      </c>
      <c r="F2765" s="208" t="s">
        <v>171</v>
      </c>
      <c r="G2765" s="209" t="s">
        <v>171</v>
      </c>
      <c r="H2765" s="213"/>
      <c r="I2765" s="57" t="str">
        <f t="shared" si="550"/>
        <v>Cancel</v>
      </c>
      <c r="J2765" s="204" t="s">
        <v>2607</v>
      </c>
      <c r="K2765" s="213" t="s">
        <v>2608</v>
      </c>
      <c r="L2765" s="210" t="s">
        <v>55</v>
      </c>
      <c r="M2765" s="208" t="s">
        <v>47</v>
      </c>
      <c r="N2765" s="208">
        <v>1</v>
      </c>
      <c r="O2765" s="208"/>
      <c r="P2765" s="57" t="str">
        <f t="shared" si="551"/>
        <v>MAIN UNIT</v>
      </c>
      <c r="Q2765" s="208" t="s">
        <v>48</v>
      </c>
      <c r="R2765" s="208" t="s">
        <v>49</v>
      </c>
      <c r="S2765" s="208" t="s">
        <v>36</v>
      </c>
      <c r="T2765" s="208" t="s">
        <v>65</v>
      </c>
      <c r="U2765" s="208" t="s">
        <v>66</v>
      </c>
      <c r="V2765" s="208" t="s">
        <v>67</v>
      </c>
      <c r="W2765" s="208" t="s">
        <v>96</v>
      </c>
      <c r="X2765" s="34">
        <v>9350000</v>
      </c>
      <c r="Y2765" s="202">
        <v>1</v>
      </c>
      <c r="Z2765" s="26">
        <f t="shared" si="559"/>
        <v>9350000</v>
      </c>
      <c r="AA2765" s="208">
        <v>7.2300000000000003E-2</v>
      </c>
      <c r="AB2765" s="35">
        <f t="shared" si="560"/>
        <v>676005</v>
      </c>
      <c r="AC2765" s="27">
        <f t="shared" si="552"/>
        <v>81120.599999999991</v>
      </c>
      <c r="AD2765" s="207">
        <v>0.12</v>
      </c>
      <c r="AE2765" s="211">
        <f t="shared" si="553"/>
        <v>0</v>
      </c>
      <c r="AF2765" s="211" t="str">
        <f>IF(AND(COUNTIFS($J$18:J2765,J2765)=1,AE2765=1),1,"")</f>
        <v/>
      </c>
      <c r="AG2765" s="211" t="str">
        <f>IF(C2765="","",IF(AND(COUNTIFS($J$18:J2765,J2765)=1,C2765&lt;&gt;""),1,""))</f>
        <v/>
      </c>
      <c r="AH2765" s="211" t="str">
        <f>IF(G2765="","",IF(AND(COUNTIFS($J$18:J2765,J2765)=1,G2765&lt;&gt;""),1,""))</f>
        <v/>
      </c>
      <c r="AI2765" s="28">
        <f t="shared" si="554"/>
        <v>468573419.10712183</v>
      </c>
      <c r="AJ2765" s="28">
        <f t="shared" si="555"/>
        <v>55829466.862621114</v>
      </c>
      <c r="AK2765" s="29">
        <f t="shared" si="556"/>
        <v>0.11914774629983395</v>
      </c>
      <c r="AL2765" s="210"/>
      <c r="AM2765" s="210"/>
      <c r="AN2765" s="210"/>
      <c r="AO2765" s="210"/>
      <c r="AP2765" s="45" t="str">
        <f t="shared" si="557"/>
        <v>CancelCancel</v>
      </c>
      <c r="AQ2765" s="45" t="str">
        <f t="shared" si="558"/>
        <v>CancelCancelJPY</v>
      </c>
    </row>
    <row r="2766" spans="1:43" s="15" customFormat="1">
      <c r="A2766" s="209" t="s">
        <v>171</v>
      </c>
      <c r="B2766" s="209"/>
      <c r="C2766" s="209" t="s">
        <v>171</v>
      </c>
      <c r="D2766" s="57" t="str">
        <f t="shared" si="549"/>
        <v/>
      </c>
      <c r="E2766" s="208" t="s">
        <v>171</v>
      </c>
      <c r="F2766" s="208" t="s">
        <v>171</v>
      </c>
      <c r="G2766" s="209" t="s">
        <v>171</v>
      </c>
      <c r="H2766" s="213"/>
      <c r="I2766" s="57" t="str">
        <f t="shared" si="550"/>
        <v>Cancel</v>
      </c>
      <c r="J2766" s="204" t="s">
        <v>2607</v>
      </c>
      <c r="K2766" s="213" t="s">
        <v>2608</v>
      </c>
      <c r="L2766" s="210" t="s">
        <v>55</v>
      </c>
      <c r="M2766" s="208" t="s">
        <v>47</v>
      </c>
      <c r="N2766" s="208">
        <v>1</v>
      </c>
      <c r="O2766" s="208"/>
      <c r="P2766" s="57" t="str">
        <f t="shared" si="551"/>
        <v>MAIN UNIT</v>
      </c>
      <c r="Q2766" s="208" t="s">
        <v>48</v>
      </c>
      <c r="R2766" s="208" t="s">
        <v>49</v>
      </c>
      <c r="S2766" s="208" t="s">
        <v>36</v>
      </c>
      <c r="T2766" s="208" t="s">
        <v>65</v>
      </c>
      <c r="U2766" s="208" t="s">
        <v>66</v>
      </c>
      <c r="V2766" s="208" t="s">
        <v>67</v>
      </c>
      <c r="W2766" s="208" t="s">
        <v>96</v>
      </c>
      <c r="X2766" s="34">
        <v>9350000</v>
      </c>
      <c r="Y2766" s="202">
        <v>1</v>
      </c>
      <c r="Z2766" s="26">
        <f t="shared" si="559"/>
        <v>9350000</v>
      </c>
      <c r="AA2766" s="208">
        <v>7.2300000000000003E-2</v>
      </c>
      <c r="AB2766" s="35">
        <f t="shared" si="560"/>
        <v>676005</v>
      </c>
      <c r="AC2766" s="27">
        <f t="shared" si="552"/>
        <v>81120.599999999991</v>
      </c>
      <c r="AD2766" s="207">
        <v>0.12</v>
      </c>
      <c r="AE2766" s="211">
        <f t="shared" si="553"/>
        <v>0</v>
      </c>
      <c r="AF2766" s="211" t="str">
        <f>IF(AND(COUNTIFS($J$18:J2766,J2766)=1,AE2766=1),1,"")</f>
        <v/>
      </c>
      <c r="AG2766" s="211" t="str">
        <f>IF(C2766="","",IF(AND(COUNTIFS($J$18:J2766,J2766)=1,C2766&lt;&gt;""),1,""))</f>
        <v/>
      </c>
      <c r="AH2766" s="211" t="str">
        <f>IF(G2766="","",IF(AND(COUNTIFS($J$18:J2766,J2766)=1,G2766&lt;&gt;""),1,""))</f>
        <v/>
      </c>
      <c r="AI2766" s="28">
        <f t="shared" si="554"/>
        <v>468573419.10712183</v>
      </c>
      <c r="AJ2766" s="28">
        <f t="shared" si="555"/>
        <v>55829466.862621114</v>
      </c>
      <c r="AK2766" s="29">
        <f t="shared" si="556"/>
        <v>0.11914774629983395</v>
      </c>
      <c r="AL2766" s="210"/>
      <c r="AM2766" s="210"/>
      <c r="AN2766" s="210"/>
      <c r="AO2766" s="210"/>
      <c r="AP2766" s="45" t="str">
        <f t="shared" si="557"/>
        <v>CancelCancel</v>
      </c>
      <c r="AQ2766" s="45" t="str">
        <f t="shared" si="558"/>
        <v>CancelCancelJPY</v>
      </c>
    </row>
    <row r="2767" spans="1:43" s="15" customFormat="1">
      <c r="A2767" s="209" t="s">
        <v>171</v>
      </c>
      <c r="B2767" s="209"/>
      <c r="C2767" s="209" t="s">
        <v>171</v>
      </c>
      <c r="D2767" s="57" t="str">
        <f t="shared" si="549"/>
        <v/>
      </c>
      <c r="E2767" s="208" t="s">
        <v>171</v>
      </c>
      <c r="F2767" s="208" t="s">
        <v>171</v>
      </c>
      <c r="G2767" s="209" t="s">
        <v>171</v>
      </c>
      <c r="H2767" s="213"/>
      <c r="I2767" s="57" t="str">
        <f t="shared" si="550"/>
        <v>Cancel</v>
      </c>
      <c r="J2767" s="204" t="s">
        <v>2607</v>
      </c>
      <c r="K2767" s="213" t="s">
        <v>2608</v>
      </c>
      <c r="L2767" s="210" t="s">
        <v>55</v>
      </c>
      <c r="M2767" s="208" t="s">
        <v>47</v>
      </c>
      <c r="N2767" s="208">
        <v>1</v>
      </c>
      <c r="O2767" s="208"/>
      <c r="P2767" s="57" t="str">
        <f t="shared" si="551"/>
        <v>MAIN UNIT</v>
      </c>
      <c r="Q2767" s="208" t="s">
        <v>48</v>
      </c>
      <c r="R2767" s="208" t="s">
        <v>49</v>
      </c>
      <c r="S2767" s="208" t="s">
        <v>36</v>
      </c>
      <c r="T2767" s="208" t="s">
        <v>65</v>
      </c>
      <c r="U2767" s="208" t="s">
        <v>66</v>
      </c>
      <c r="V2767" s="208" t="s">
        <v>67</v>
      </c>
      <c r="W2767" s="208" t="s">
        <v>96</v>
      </c>
      <c r="X2767" s="34">
        <v>9350000</v>
      </c>
      <c r="Y2767" s="202">
        <v>1</v>
      </c>
      <c r="Z2767" s="26">
        <f t="shared" si="559"/>
        <v>9350000</v>
      </c>
      <c r="AA2767" s="208">
        <v>7.2300000000000003E-2</v>
      </c>
      <c r="AB2767" s="35">
        <f t="shared" si="560"/>
        <v>676005</v>
      </c>
      <c r="AC2767" s="27">
        <f t="shared" si="552"/>
        <v>81120.599999999991</v>
      </c>
      <c r="AD2767" s="207">
        <v>0.12</v>
      </c>
      <c r="AE2767" s="211">
        <f t="shared" si="553"/>
        <v>0</v>
      </c>
      <c r="AF2767" s="211" t="str">
        <f>IF(AND(COUNTIFS($J$18:J2767,J2767)=1,AE2767=1),1,"")</f>
        <v/>
      </c>
      <c r="AG2767" s="211" t="str">
        <f>IF(C2767="","",IF(AND(COUNTIFS($J$18:J2767,J2767)=1,C2767&lt;&gt;""),1,""))</f>
        <v/>
      </c>
      <c r="AH2767" s="211" t="str">
        <f>IF(G2767="","",IF(AND(COUNTIFS($J$18:J2767,J2767)=1,G2767&lt;&gt;""),1,""))</f>
        <v/>
      </c>
      <c r="AI2767" s="28">
        <f t="shared" si="554"/>
        <v>468573419.10712183</v>
      </c>
      <c r="AJ2767" s="28">
        <f t="shared" si="555"/>
        <v>55829466.862621114</v>
      </c>
      <c r="AK2767" s="29">
        <f t="shared" si="556"/>
        <v>0.11914774629983395</v>
      </c>
      <c r="AL2767" s="210"/>
      <c r="AM2767" s="210"/>
      <c r="AN2767" s="210"/>
      <c r="AO2767" s="210"/>
      <c r="AP2767" s="45" t="str">
        <f t="shared" si="557"/>
        <v>CancelCancel</v>
      </c>
      <c r="AQ2767" s="45" t="str">
        <f t="shared" si="558"/>
        <v>CancelCancelJPY</v>
      </c>
    </row>
    <row r="2768" spans="1:43" s="15" customFormat="1">
      <c r="A2768" s="209" t="s">
        <v>171</v>
      </c>
      <c r="B2768" s="209"/>
      <c r="C2768" s="209" t="s">
        <v>171</v>
      </c>
      <c r="D2768" s="57" t="str">
        <f t="shared" si="549"/>
        <v/>
      </c>
      <c r="E2768" s="208" t="s">
        <v>171</v>
      </c>
      <c r="F2768" s="208" t="s">
        <v>171</v>
      </c>
      <c r="G2768" s="209" t="s">
        <v>171</v>
      </c>
      <c r="H2768" s="213"/>
      <c r="I2768" s="57" t="str">
        <f t="shared" si="550"/>
        <v>Cancel</v>
      </c>
      <c r="J2768" s="204" t="s">
        <v>2609</v>
      </c>
      <c r="K2768" s="213" t="s">
        <v>1165</v>
      </c>
      <c r="L2768" s="210" t="s">
        <v>79</v>
      </c>
      <c r="M2768" s="208" t="s">
        <v>47</v>
      </c>
      <c r="N2768" s="208">
        <v>1</v>
      </c>
      <c r="O2768" s="208"/>
      <c r="P2768" s="57" t="str">
        <f t="shared" si="551"/>
        <v>MAIN UNIT</v>
      </c>
      <c r="Q2768" s="208" t="s">
        <v>48</v>
      </c>
      <c r="R2768" s="208" t="s">
        <v>49</v>
      </c>
      <c r="S2768" s="208" t="s">
        <v>36</v>
      </c>
      <c r="T2768" s="208" t="s">
        <v>65</v>
      </c>
      <c r="U2768" s="208" t="s">
        <v>66</v>
      </c>
      <c r="V2768" s="208" t="s">
        <v>119</v>
      </c>
      <c r="W2768" s="208" t="s">
        <v>96</v>
      </c>
      <c r="X2768" s="34">
        <v>12770000</v>
      </c>
      <c r="Y2768" s="202">
        <v>1</v>
      </c>
      <c r="Z2768" s="26">
        <f t="shared" si="559"/>
        <v>12770000</v>
      </c>
      <c r="AA2768" s="208">
        <v>7.2300000000000003E-2</v>
      </c>
      <c r="AB2768" s="35">
        <f t="shared" si="560"/>
        <v>923271</v>
      </c>
      <c r="AC2768" s="27">
        <f t="shared" si="552"/>
        <v>110792.51999999999</v>
      </c>
      <c r="AD2768" s="207">
        <v>0.12</v>
      </c>
      <c r="AE2768" s="211">
        <f t="shared" si="553"/>
        <v>0</v>
      </c>
      <c r="AF2768" s="211" t="str">
        <f>IF(AND(COUNTIFS($J$18:J2768,J2768)=1,AE2768=1),1,"")</f>
        <v/>
      </c>
      <c r="AG2768" s="211">
        <f>IF(C2768="","",IF(AND(COUNTIFS($J$18:J2768,J2768)=1,C2768&lt;&gt;""),1,""))</f>
        <v>1</v>
      </c>
      <c r="AH2768" s="211">
        <f>IF(G2768="","",IF(AND(COUNTIFS($J$18:J2768,J2768)=1,G2768&lt;&gt;""),1,""))</f>
        <v>1</v>
      </c>
      <c r="AI2768" s="28">
        <f t="shared" si="554"/>
        <v>468573419.10712183</v>
      </c>
      <c r="AJ2768" s="28">
        <f t="shared" si="555"/>
        <v>55829466.862621114</v>
      </c>
      <c r="AK2768" s="29">
        <f t="shared" si="556"/>
        <v>0.11914774629983395</v>
      </c>
      <c r="AL2768" s="210"/>
      <c r="AM2768" s="210"/>
      <c r="AN2768" s="210"/>
      <c r="AO2768" s="210"/>
      <c r="AP2768" s="45" t="str">
        <f t="shared" si="557"/>
        <v>CancelCancel</v>
      </c>
      <c r="AQ2768" s="45" t="str">
        <f t="shared" si="558"/>
        <v>CancelCancelJPY</v>
      </c>
    </row>
    <row r="2769" spans="1:43" s="15" customFormat="1">
      <c r="A2769" s="209" t="s">
        <v>171</v>
      </c>
      <c r="B2769" s="209"/>
      <c r="C2769" s="209" t="s">
        <v>171</v>
      </c>
      <c r="D2769" s="57" t="str">
        <f t="shared" si="549"/>
        <v/>
      </c>
      <c r="E2769" s="208" t="s">
        <v>171</v>
      </c>
      <c r="F2769" s="208" t="s">
        <v>171</v>
      </c>
      <c r="G2769" s="209" t="s">
        <v>171</v>
      </c>
      <c r="H2769" s="213"/>
      <c r="I2769" s="57" t="str">
        <f t="shared" si="550"/>
        <v>Cancel</v>
      </c>
      <c r="J2769" s="204" t="s">
        <v>2609</v>
      </c>
      <c r="K2769" s="213" t="s">
        <v>1165</v>
      </c>
      <c r="L2769" s="210" t="s">
        <v>79</v>
      </c>
      <c r="M2769" s="208" t="s">
        <v>47</v>
      </c>
      <c r="N2769" s="208">
        <v>1</v>
      </c>
      <c r="O2769" s="208"/>
      <c r="P2769" s="57" t="str">
        <f t="shared" si="551"/>
        <v>MAIN UNIT</v>
      </c>
      <c r="Q2769" s="208" t="s">
        <v>48</v>
      </c>
      <c r="R2769" s="208" t="s">
        <v>49</v>
      </c>
      <c r="S2769" s="208" t="s">
        <v>36</v>
      </c>
      <c r="T2769" s="208" t="s">
        <v>65</v>
      </c>
      <c r="U2769" s="208" t="s">
        <v>66</v>
      </c>
      <c r="V2769" s="208" t="s">
        <v>119</v>
      </c>
      <c r="W2769" s="208" t="s">
        <v>96</v>
      </c>
      <c r="X2769" s="34">
        <v>12770000</v>
      </c>
      <c r="Y2769" s="202">
        <v>1</v>
      </c>
      <c r="Z2769" s="26">
        <f t="shared" si="559"/>
        <v>12770000</v>
      </c>
      <c r="AA2769" s="208">
        <v>7.2300000000000003E-2</v>
      </c>
      <c r="AB2769" s="35">
        <f t="shared" si="560"/>
        <v>923271</v>
      </c>
      <c r="AC2769" s="27">
        <f t="shared" si="552"/>
        <v>110792.51999999999</v>
      </c>
      <c r="AD2769" s="207">
        <v>0.12</v>
      </c>
      <c r="AE2769" s="211">
        <f t="shared" si="553"/>
        <v>0</v>
      </c>
      <c r="AF2769" s="211" t="str">
        <f>IF(AND(COUNTIFS($J$18:J2769,J2769)=1,AE2769=1),1,"")</f>
        <v/>
      </c>
      <c r="AG2769" s="211" t="str">
        <f>IF(C2769="","",IF(AND(COUNTIFS($J$18:J2769,J2769)=1,C2769&lt;&gt;""),1,""))</f>
        <v/>
      </c>
      <c r="AH2769" s="211" t="str">
        <f>IF(G2769="","",IF(AND(COUNTIFS($J$18:J2769,J2769)=1,G2769&lt;&gt;""),1,""))</f>
        <v/>
      </c>
      <c r="AI2769" s="28">
        <f t="shared" si="554"/>
        <v>468573419.10712183</v>
      </c>
      <c r="AJ2769" s="28">
        <f t="shared" si="555"/>
        <v>55829466.862621114</v>
      </c>
      <c r="AK2769" s="29">
        <f t="shared" si="556"/>
        <v>0.11914774629983395</v>
      </c>
      <c r="AL2769" s="210"/>
      <c r="AM2769" s="210"/>
      <c r="AN2769" s="210"/>
      <c r="AO2769" s="210"/>
      <c r="AP2769" s="45" t="str">
        <f t="shared" si="557"/>
        <v>CancelCancel</v>
      </c>
      <c r="AQ2769" s="45" t="str">
        <f t="shared" si="558"/>
        <v>CancelCancelJPY</v>
      </c>
    </row>
    <row r="2770" spans="1:43" s="15" customFormat="1">
      <c r="A2770" s="209" t="s">
        <v>171</v>
      </c>
      <c r="B2770" s="209"/>
      <c r="C2770" s="209" t="s">
        <v>171</v>
      </c>
      <c r="D2770" s="57" t="str">
        <f t="shared" si="549"/>
        <v/>
      </c>
      <c r="E2770" s="208" t="s">
        <v>171</v>
      </c>
      <c r="F2770" s="208" t="s">
        <v>171</v>
      </c>
      <c r="G2770" s="209" t="s">
        <v>171</v>
      </c>
      <c r="H2770" s="213"/>
      <c r="I2770" s="57" t="str">
        <f t="shared" si="550"/>
        <v>Cancel</v>
      </c>
      <c r="J2770" s="204" t="s">
        <v>2609</v>
      </c>
      <c r="K2770" s="213" t="s">
        <v>1165</v>
      </c>
      <c r="L2770" s="210" t="s">
        <v>79</v>
      </c>
      <c r="M2770" s="208" t="s">
        <v>47</v>
      </c>
      <c r="N2770" s="208">
        <v>1</v>
      </c>
      <c r="O2770" s="208"/>
      <c r="P2770" s="57" t="str">
        <f t="shared" si="551"/>
        <v>MAIN UNIT</v>
      </c>
      <c r="Q2770" s="208" t="s">
        <v>48</v>
      </c>
      <c r="R2770" s="208" t="s">
        <v>49</v>
      </c>
      <c r="S2770" s="208" t="s">
        <v>36</v>
      </c>
      <c r="T2770" s="208" t="s">
        <v>65</v>
      </c>
      <c r="U2770" s="208" t="s">
        <v>66</v>
      </c>
      <c r="V2770" s="208" t="s">
        <v>119</v>
      </c>
      <c r="W2770" s="208" t="s">
        <v>96</v>
      </c>
      <c r="X2770" s="34">
        <v>12770000</v>
      </c>
      <c r="Y2770" s="202">
        <v>1</v>
      </c>
      <c r="Z2770" s="26">
        <f t="shared" si="559"/>
        <v>12770000</v>
      </c>
      <c r="AA2770" s="208">
        <v>7.2300000000000003E-2</v>
      </c>
      <c r="AB2770" s="35">
        <f t="shared" si="560"/>
        <v>923271</v>
      </c>
      <c r="AC2770" s="27">
        <f t="shared" si="552"/>
        <v>110792.51999999999</v>
      </c>
      <c r="AD2770" s="207">
        <v>0.12</v>
      </c>
      <c r="AE2770" s="211">
        <f t="shared" si="553"/>
        <v>0</v>
      </c>
      <c r="AF2770" s="211" t="str">
        <f>IF(AND(COUNTIFS($J$18:J2770,J2770)=1,AE2770=1),1,"")</f>
        <v/>
      </c>
      <c r="AG2770" s="211" t="str">
        <f>IF(C2770="","",IF(AND(COUNTIFS($J$18:J2770,J2770)=1,C2770&lt;&gt;""),1,""))</f>
        <v/>
      </c>
      <c r="AH2770" s="211" t="str">
        <f>IF(G2770="","",IF(AND(COUNTIFS($J$18:J2770,J2770)=1,G2770&lt;&gt;""),1,""))</f>
        <v/>
      </c>
      <c r="AI2770" s="28">
        <f t="shared" si="554"/>
        <v>468573419.10712183</v>
      </c>
      <c r="AJ2770" s="28">
        <f t="shared" si="555"/>
        <v>55829466.862621114</v>
      </c>
      <c r="AK2770" s="29">
        <f t="shared" si="556"/>
        <v>0.11914774629983395</v>
      </c>
      <c r="AL2770" s="210"/>
      <c r="AM2770" s="210"/>
      <c r="AN2770" s="210"/>
      <c r="AO2770" s="210"/>
      <c r="AP2770" s="45" t="str">
        <f t="shared" si="557"/>
        <v>CancelCancel</v>
      </c>
      <c r="AQ2770" s="45" t="str">
        <f t="shared" si="558"/>
        <v>CancelCancelJPY</v>
      </c>
    </row>
    <row r="2771" spans="1:43" s="15" customFormat="1">
      <c r="A2771" s="209" t="s">
        <v>171</v>
      </c>
      <c r="B2771" s="209"/>
      <c r="C2771" s="209" t="s">
        <v>171</v>
      </c>
      <c r="D2771" s="57" t="str">
        <f t="shared" si="549"/>
        <v/>
      </c>
      <c r="E2771" s="208" t="s">
        <v>171</v>
      </c>
      <c r="F2771" s="208" t="s">
        <v>171</v>
      </c>
      <c r="G2771" s="209" t="s">
        <v>171</v>
      </c>
      <c r="H2771" s="213"/>
      <c r="I2771" s="57" t="str">
        <f t="shared" si="550"/>
        <v>Cancel</v>
      </c>
      <c r="J2771" s="204" t="s">
        <v>2610</v>
      </c>
      <c r="K2771" s="213" t="s">
        <v>195</v>
      </c>
      <c r="L2771" s="210" t="s">
        <v>79</v>
      </c>
      <c r="M2771" s="208" t="s">
        <v>47</v>
      </c>
      <c r="N2771" s="208">
        <v>3</v>
      </c>
      <c r="O2771" s="208"/>
      <c r="P2771" s="57" t="str">
        <f t="shared" si="551"/>
        <v>MAIN UNIT</v>
      </c>
      <c r="Q2771" s="208" t="s">
        <v>48</v>
      </c>
      <c r="R2771" s="208" t="s">
        <v>49</v>
      </c>
      <c r="S2771" s="208" t="s">
        <v>37</v>
      </c>
      <c r="T2771" s="208" t="s">
        <v>196</v>
      </c>
      <c r="U2771" s="208" t="s">
        <v>197</v>
      </c>
      <c r="V2771" s="208" t="s">
        <v>198</v>
      </c>
      <c r="W2771" s="208" t="s">
        <v>51</v>
      </c>
      <c r="X2771" s="34">
        <v>779167</v>
      </c>
      <c r="Y2771" s="202">
        <v>1.1299999999999999</v>
      </c>
      <c r="Z2771" s="26">
        <f t="shared" si="559"/>
        <v>2337501</v>
      </c>
      <c r="AA2771" s="208">
        <v>1.1599999999999999</v>
      </c>
      <c r="AB2771" s="35">
        <f t="shared" si="560"/>
        <v>2399558.5486725662</v>
      </c>
      <c r="AC2771" s="27">
        <f t="shared" si="552"/>
        <v>287947.02584070794</v>
      </c>
      <c r="AD2771" s="212">
        <v>0.12</v>
      </c>
      <c r="AE2771" s="211">
        <f t="shared" si="553"/>
        <v>0</v>
      </c>
      <c r="AF2771" s="211" t="str">
        <f>IF(AND(COUNTIFS($J$18:J2771,J2771)=1,AE2771=1),1,"")</f>
        <v/>
      </c>
      <c r="AG2771" s="211">
        <f>IF(C2771="","",IF(AND(COUNTIFS($J$18:J2771,J2771)=1,C2771&lt;&gt;""),1,""))</f>
        <v>1</v>
      </c>
      <c r="AH2771" s="211">
        <f>IF(G2771="","",IF(AND(COUNTIFS($J$18:J2771,J2771)=1,G2771&lt;&gt;""),1,""))</f>
        <v>1</v>
      </c>
      <c r="AI2771" s="28">
        <f t="shared" si="554"/>
        <v>468573419.10712183</v>
      </c>
      <c r="AJ2771" s="28">
        <f t="shared" si="555"/>
        <v>55829466.862621114</v>
      </c>
      <c r="AK2771" s="29">
        <f t="shared" si="556"/>
        <v>0.11914774629983395</v>
      </c>
      <c r="AL2771" s="210"/>
      <c r="AM2771" s="210"/>
      <c r="AN2771" s="210"/>
      <c r="AO2771" s="210"/>
      <c r="AP2771" s="45" t="str">
        <f t="shared" si="557"/>
        <v>CancelCancel</v>
      </c>
      <c r="AQ2771" s="45" t="str">
        <f t="shared" si="558"/>
        <v>CancelCancelRMB</v>
      </c>
    </row>
    <row r="2772" spans="1:43" s="15" customFormat="1">
      <c r="A2772" s="209" t="s">
        <v>171</v>
      </c>
      <c r="B2772" s="209"/>
      <c r="C2772" s="209" t="s">
        <v>171</v>
      </c>
      <c r="D2772" s="57" t="str">
        <f t="shared" si="549"/>
        <v/>
      </c>
      <c r="E2772" s="208" t="s">
        <v>171</v>
      </c>
      <c r="F2772" s="208" t="s">
        <v>171</v>
      </c>
      <c r="G2772" s="209" t="s">
        <v>171</v>
      </c>
      <c r="H2772" s="213"/>
      <c r="I2772" s="57" t="str">
        <f t="shared" si="550"/>
        <v>Cancel</v>
      </c>
      <c r="J2772" s="204" t="s">
        <v>2611</v>
      </c>
      <c r="K2772" s="213" t="s">
        <v>195</v>
      </c>
      <c r="L2772" s="210" t="s">
        <v>55</v>
      </c>
      <c r="M2772" s="208" t="s">
        <v>47</v>
      </c>
      <c r="N2772" s="208">
        <v>2</v>
      </c>
      <c r="O2772" s="208"/>
      <c r="P2772" s="57" t="str">
        <f t="shared" si="551"/>
        <v>MAIN UNIT</v>
      </c>
      <c r="Q2772" s="208" t="s">
        <v>48</v>
      </c>
      <c r="R2772" s="208" t="s">
        <v>49</v>
      </c>
      <c r="S2772" s="208" t="s">
        <v>37</v>
      </c>
      <c r="T2772" s="208" t="s">
        <v>196</v>
      </c>
      <c r="U2772" s="208" t="s">
        <v>197</v>
      </c>
      <c r="V2772" s="208" t="s">
        <v>198</v>
      </c>
      <c r="W2772" s="208" t="s">
        <v>51</v>
      </c>
      <c r="X2772" s="34">
        <v>573750</v>
      </c>
      <c r="Y2772" s="202">
        <v>1.1299999999999999</v>
      </c>
      <c r="Z2772" s="26">
        <f t="shared" si="559"/>
        <v>1147500</v>
      </c>
      <c r="AA2772" s="208">
        <v>1.1599999999999999</v>
      </c>
      <c r="AB2772" s="35">
        <f t="shared" si="560"/>
        <v>1177964.6017699116</v>
      </c>
      <c r="AC2772" s="27">
        <f t="shared" si="552"/>
        <v>141355.75221238937</v>
      </c>
      <c r="AD2772" s="212">
        <v>0.12</v>
      </c>
      <c r="AE2772" s="211">
        <f t="shared" si="553"/>
        <v>0</v>
      </c>
      <c r="AF2772" s="211" t="str">
        <f>IF(AND(COUNTIFS($J$18:J2772,J2772)=1,AE2772=1),1,"")</f>
        <v/>
      </c>
      <c r="AG2772" s="211">
        <f>IF(C2772="","",IF(AND(COUNTIFS($J$18:J2772,J2772)=1,C2772&lt;&gt;""),1,""))</f>
        <v>1</v>
      </c>
      <c r="AH2772" s="211">
        <f>IF(G2772="","",IF(AND(COUNTIFS($J$18:J2772,J2772)=1,G2772&lt;&gt;""),1,""))</f>
        <v>1</v>
      </c>
      <c r="AI2772" s="28">
        <f t="shared" si="554"/>
        <v>468573419.10712183</v>
      </c>
      <c r="AJ2772" s="28">
        <f t="shared" si="555"/>
        <v>55829466.862621114</v>
      </c>
      <c r="AK2772" s="29">
        <f t="shared" si="556"/>
        <v>0.11914774629983395</v>
      </c>
      <c r="AL2772" s="210"/>
      <c r="AM2772" s="210"/>
      <c r="AN2772" s="210"/>
      <c r="AO2772" s="210"/>
      <c r="AP2772" s="45" t="str">
        <f t="shared" si="557"/>
        <v>CancelCancel</v>
      </c>
      <c r="AQ2772" s="45" t="str">
        <f t="shared" si="558"/>
        <v>CancelCancelRMB</v>
      </c>
    </row>
    <row r="2773" spans="1:43" s="15" customFormat="1">
      <c r="A2773" s="209" t="s">
        <v>171</v>
      </c>
      <c r="B2773" s="209"/>
      <c r="C2773" s="209" t="s">
        <v>171</v>
      </c>
      <c r="D2773" s="57" t="str">
        <f t="shared" si="549"/>
        <v/>
      </c>
      <c r="E2773" s="208" t="s">
        <v>171</v>
      </c>
      <c r="F2773" s="208" t="s">
        <v>171</v>
      </c>
      <c r="G2773" s="209" t="s">
        <v>171</v>
      </c>
      <c r="H2773" s="213"/>
      <c r="I2773" s="57" t="str">
        <f t="shared" si="550"/>
        <v>Cancel</v>
      </c>
      <c r="J2773" s="204" t="s">
        <v>2611</v>
      </c>
      <c r="K2773" s="213" t="s">
        <v>195</v>
      </c>
      <c r="L2773" s="210" t="s">
        <v>79</v>
      </c>
      <c r="M2773" s="208" t="s">
        <v>47</v>
      </c>
      <c r="N2773" s="208">
        <v>2</v>
      </c>
      <c r="O2773" s="208"/>
      <c r="P2773" s="57" t="str">
        <f t="shared" si="551"/>
        <v>MAIN UNIT</v>
      </c>
      <c r="Q2773" s="208" t="s">
        <v>48</v>
      </c>
      <c r="R2773" s="208" t="s">
        <v>49</v>
      </c>
      <c r="S2773" s="208" t="s">
        <v>37</v>
      </c>
      <c r="T2773" s="208" t="s">
        <v>196</v>
      </c>
      <c r="U2773" s="208" t="s">
        <v>197</v>
      </c>
      <c r="V2773" s="208" t="s">
        <v>198</v>
      </c>
      <c r="W2773" s="208" t="s">
        <v>51</v>
      </c>
      <c r="X2773" s="34">
        <v>760000</v>
      </c>
      <c r="Y2773" s="202">
        <v>1.1299999999999999</v>
      </c>
      <c r="Z2773" s="26">
        <f t="shared" si="559"/>
        <v>1520000</v>
      </c>
      <c r="AA2773" s="208">
        <v>1.1599999999999999</v>
      </c>
      <c r="AB2773" s="35">
        <f t="shared" si="560"/>
        <v>1560353.9823008848</v>
      </c>
      <c r="AC2773" s="27">
        <f t="shared" si="552"/>
        <v>187242.47787610616</v>
      </c>
      <c r="AD2773" s="212">
        <v>0.12</v>
      </c>
      <c r="AE2773" s="211">
        <f t="shared" si="553"/>
        <v>0</v>
      </c>
      <c r="AF2773" s="211" t="str">
        <f>IF(AND(COUNTIFS($J$18:J2773,J2773)=1,AE2773=1),1,"")</f>
        <v/>
      </c>
      <c r="AG2773" s="211" t="str">
        <f>IF(C2773="","",IF(AND(COUNTIFS($J$18:J2773,J2773)=1,C2773&lt;&gt;""),1,""))</f>
        <v/>
      </c>
      <c r="AH2773" s="211" t="str">
        <f>IF(G2773="","",IF(AND(COUNTIFS($J$18:J2773,J2773)=1,G2773&lt;&gt;""),1,""))</f>
        <v/>
      </c>
      <c r="AI2773" s="28">
        <f t="shared" si="554"/>
        <v>468573419.10712183</v>
      </c>
      <c r="AJ2773" s="28">
        <f t="shared" si="555"/>
        <v>55829466.862621114</v>
      </c>
      <c r="AK2773" s="29">
        <f t="shared" si="556"/>
        <v>0.11914774629983395</v>
      </c>
      <c r="AL2773" s="210"/>
      <c r="AM2773" s="210"/>
      <c r="AN2773" s="210"/>
      <c r="AO2773" s="210"/>
      <c r="AP2773" s="45" t="str">
        <f t="shared" si="557"/>
        <v>CancelCancel</v>
      </c>
      <c r="AQ2773" s="45" t="str">
        <f t="shared" si="558"/>
        <v>CancelCancelRMB</v>
      </c>
    </row>
    <row r="2774" spans="1:43" s="15" customFormat="1">
      <c r="A2774" s="209" t="s">
        <v>171</v>
      </c>
      <c r="B2774" s="209"/>
      <c r="C2774" s="209" t="s">
        <v>171</v>
      </c>
      <c r="D2774" s="57" t="str">
        <f t="shared" si="549"/>
        <v/>
      </c>
      <c r="E2774" s="208" t="s">
        <v>171</v>
      </c>
      <c r="F2774" s="208" t="s">
        <v>171</v>
      </c>
      <c r="G2774" s="209" t="s">
        <v>171</v>
      </c>
      <c r="H2774" s="213"/>
      <c r="I2774" s="57" t="str">
        <f t="shared" si="550"/>
        <v>Cancel</v>
      </c>
      <c r="J2774" s="204" t="s">
        <v>2612</v>
      </c>
      <c r="K2774" s="213" t="s">
        <v>2613</v>
      </c>
      <c r="L2774" s="210" t="s">
        <v>55</v>
      </c>
      <c r="M2774" s="208" t="s">
        <v>47</v>
      </c>
      <c r="N2774" s="208">
        <v>1</v>
      </c>
      <c r="O2774" s="208"/>
      <c r="P2774" s="57" t="str">
        <f t="shared" si="551"/>
        <v>MAIN UNIT</v>
      </c>
      <c r="Q2774" s="208" t="s">
        <v>630</v>
      </c>
      <c r="R2774" s="208" t="s">
        <v>660</v>
      </c>
      <c r="S2774" s="208" t="s">
        <v>707</v>
      </c>
      <c r="T2774" s="208" t="s">
        <v>65</v>
      </c>
      <c r="U2774" s="208" t="s">
        <v>66</v>
      </c>
      <c r="V2774" s="208" t="s">
        <v>67</v>
      </c>
      <c r="W2774" s="208" t="s">
        <v>96</v>
      </c>
      <c r="X2774" s="34">
        <v>8150000</v>
      </c>
      <c r="Y2774" s="202">
        <v>1</v>
      </c>
      <c r="Z2774" s="26">
        <f t="shared" si="559"/>
        <v>8150000</v>
      </c>
      <c r="AA2774" s="208">
        <v>7.17E-2</v>
      </c>
      <c r="AB2774" s="35">
        <f t="shared" si="560"/>
        <v>584355</v>
      </c>
      <c r="AC2774" s="27">
        <f t="shared" si="552"/>
        <v>78595.747499999998</v>
      </c>
      <c r="AD2774" s="207">
        <v>0.13450000000000001</v>
      </c>
      <c r="AE2774" s="211">
        <f t="shared" si="553"/>
        <v>1</v>
      </c>
      <c r="AF2774" s="211">
        <f>IF(AND(COUNTIFS($J$18:J2774,J2774)=1,AE2774=1),1,"")</f>
        <v>1</v>
      </c>
      <c r="AG2774" s="211">
        <f>IF(C2774="","",IF(AND(COUNTIFS($J$18:J2774,J2774)=1,C2774&lt;&gt;""),1,""))</f>
        <v>1</v>
      </c>
      <c r="AH2774" s="211">
        <f>IF(G2774="","",IF(AND(COUNTIFS($J$18:J2774,J2774)=1,G2774&lt;&gt;""),1,""))</f>
        <v>1</v>
      </c>
      <c r="AI2774" s="28">
        <f t="shared" si="554"/>
        <v>468573419.10712183</v>
      </c>
      <c r="AJ2774" s="28">
        <f t="shared" si="555"/>
        <v>55829466.862621114</v>
      </c>
      <c r="AK2774" s="29">
        <f t="shared" si="556"/>
        <v>0.11914774629983395</v>
      </c>
      <c r="AL2774" s="210"/>
      <c r="AM2774" s="210"/>
      <c r="AN2774" s="210"/>
      <c r="AO2774" s="210"/>
      <c r="AP2774" s="45" t="str">
        <f t="shared" si="557"/>
        <v>CancelCancel</v>
      </c>
      <c r="AQ2774" s="45" t="str">
        <f t="shared" si="558"/>
        <v>CancelCancelJPY</v>
      </c>
    </row>
    <row r="2775" spans="1:43" s="15" customFormat="1">
      <c r="A2775" s="209" t="s">
        <v>171</v>
      </c>
      <c r="B2775" s="209"/>
      <c r="C2775" s="209" t="s">
        <v>171</v>
      </c>
      <c r="D2775" s="57" t="str">
        <f t="shared" si="549"/>
        <v/>
      </c>
      <c r="E2775" s="208" t="s">
        <v>171</v>
      </c>
      <c r="F2775" s="208" t="s">
        <v>171</v>
      </c>
      <c r="G2775" s="209" t="s">
        <v>171</v>
      </c>
      <c r="H2775" s="213"/>
      <c r="I2775" s="57" t="str">
        <f t="shared" si="550"/>
        <v>Cancel</v>
      </c>
      <c r="J2775" s="204" t="s">
        <v>2612</v>
      </c>
      <c r="K2775" s="213" t="s">
        <v>2613</v>
      </c>
      <c r="L2775" s="210" t="s">
        <v>55</v>
      </c>
      <c r="M2775" s="208" t="s">
        <v>47</v>
      </c>
      <c r="N2775" s="208">
        <v>1</v>
      </c>
      <c r="O2775" s="208"/>
      <c r="P2775" s="57" t="str">
        <f t="shared" si="551"/>
        <v>MAIN UNIT</v>
      </c>
      <c r="Q2775" s="208" t="s">
        <v>630</v>
      </c>
      <c r="R2775" s="208" t="s">
        <v>660</v>
      </c>
      <c r="S2775" s="208" t="s">
        <v>707</v>
      </c>
      <c r="T2775" s="208" t="s">
        <v>65</v>
      </c>
      <c r="U2775" s="208" t="s">
        <v>66</v>
      </c>
      <c r="V2775" s="208" t="s">
        <v>67</v>
      </c>
      <c r="W2775" s="208" t="s">
        <v>96</v>
      </c>
      <c r="X2775" s="34">
        <v>8150000</v>
      </c>
      <c r="Y2775" s="202">
        <v>1</v>
      </c>
      <c r="Z2775" s="26">
        <f t="shared" si="559"/>
        <v>8150000</v>
      </c>
      <c r="AA2775" s="208">
        <v>7.17E-2</v>
      </c>
      <c r="AB2775" s="35">
        <f t="shared" si="560"/>
        <v>584355</v>
      </c>
      <c r="AC2775" s="27">
        <f t="shared" si="552"/>
        <v>70122.599999999991</v>
      </c>
      <c r="AD2775" s="207">
        <v>0.12</v>
      </c>
      <c r="AE2775" s="211">
        <f t="shared" si="553"/>
        <v>1</v>
      </c>
      <c r="AF2775" s="211" t="str">
        <f>IF(AND(COUNTIFS($J$18:J2775,J2775)=1,AE2775=1),1,"")</f>
        <v/>
      </c>
      <c r="AG2775" s="211" t="str">
        <f>IF(C2775="","",IF(AND(COUNTIFS($J$18:J2775,J2775)=1,C2775&lt;&gt;""),1,""))</f>
        <v/>
      </c>
      <c r="AH2775" s="211" t="str">
        <f>IF(G2775="","",IF(AND(COUNTIFS($J$18:J2775,J2775)=1,G2775&lt;&gt;""),1,""))</f>
        <v/>
      </c>
      <c r="AI2775" s="28">
        <f t="shared" si="554"/>
        <v>468573419.10712183</v>
      </c>
      <c r="AJ2775" s="28">
        <f t="shared" si="555"/>
        <v>55829466.862621114</v>
      </c>
      <c r="AK2775" s="29">
        <f t="shared" si="556"/>
        <v>0.11914774629983395</v>
      </c>
      <c r="AL2775" s="210"/>
      <c r="AM2775" s="210"/>
      <c r="AN2775" s="210"/>
      <c r="AO2775" s="210"/>
      <c r="AP2775" s="45" t="str">
        <f t="shared" si="557"/>
        <v>CancelCancel</v>
      </c>
      <c r="AQ2775" s="45" t="str">
        <f t="shared" si="558"/>
        <v>CancelCancelJPY</v>
      </c>
    </row>
    <row r="2776" spans="1:43" s="15" customFormat="1">
      <c r="A2776" s="209" t="s">
        <v>171</v>
      </c>
      <c r="B2776" s="209"/>
      <c r="C2776" s="209" t="s">
        <v>1552</v>
      </c>
      <c r="D2776" s="57" t="str">
        <f t="shared" si="549"/>
        <v/>
      </c>
      <c r="E2776" s="208" t="s">
        <v>171</v>
      </c>
      <c r="F2776" s="208" t="s">
        <v>171</v>
      </c>
      <c r="G2776" s="209" t="s">
        <v>171</v>
      </c>
      <c r="H2776" s="213"/>
      <c r="I2776" s="57" t="str">
        <f t="shared" si="550"/>
        <v>Cancel</v>
      </c>
      <c r="J2776" s="204" t="s">
        <v>2614</v>
      </c>
      <c r="K2776" s="213" t="s">
        <v>822</v>
      </c>
      <c r="L2776" s="210" t="s">
        <v>79</v>
      </c>
      <c r="M2776" s="208" t="s">
        <v>47</v>
      </c>
      <c r="N2776" s="208">
        <v>1</v>
      </c>
      <c r="O2776" s="208"/>
      <c r="P2776" s="57" t="str">
        <f t="shared" si="551"/>
        <v>MAIN UNIT</v>
      </c>
      <c r="Q2776" s="208" t="s">
        <v>630</v>
      </c>
      <c r="R2776" s="208" t="s">
        <v>49</v>
      </c>
      <c r="S2776" s="208" t="s">
        <v>36</v>
      </c>
      <c r="T2776" s="208" t="s">
        <v>2615</v>
      </c>
      <c r="U2776" s="208" t="s">
        <v>2616</v>
      </c>
      <c r="V2776" s="208" t="s">
        <v>99</v>
      </c>
      <c r="W2776" s="208" t="s">
        <v>96</v>
      </c>
      <c r="X2776" s="34">
        <v>14642375</v>
      </c>
      <c r="Y2776" s="202">
        <v>1</v>
      </c>
      <c r="Z2776" s="26">
        <f t="shared" si="559"/>
        <v>14642375</v>
      </c>
      <c r="AA2776" s="208">
        <v>7.3400000000000007E-2</v>
      </c>
      <c r="AB2776" s="35">
        <f t="shared" si="560"/>
        <v>1074750.3250000002</v>
      </c>
      <c r="AC2776" s="27">
        <f t="shared" si="552"/>
        <v>128970.03900000002</v>
      </c>
      <c r="AD2776" s="207">
        <v>0.12</v>
      </c>
      <c r="AE2776" s="211">
        <f t="shared" si="553"/>
        <v>1</v>
      </c>
      <c r="AF2776" s="211">
        <f>IF(AND(COUNTIFS($J$18:J2776,J2776)=1,AE2776=1),1,"")</f>
        <v>1</v>
      </c>
      <c r="AG2776" s="211">
        <f>IF(C2776="","",IF(AND(COUNTIFS($J$18:J2776,J2776)=1,C2776&lt;&gt;""),1,""))</f>
        <v>1</v>
      </c>
      <c r="AH2776" s="211">
        <f>IF(G2776="","",IF(AND(COUNTIFS($J$18:J2776,J2776)=1,G2776&lt;&gt;""),1,""))</f>
        <v>1</v>
      </c>
      <c r="AI2776" s="28">
        <f t="shared" si="554"/>
        <v>468573419.10712183</v>
      </c>
      <c r="AJ2776" s="28">
        <f t="shared" si="555"/>
        <v>55829466.862621114</v>
      </c>
      <c r="AK2776" s="29">
        <f t="shared" si="556"/>
        <v>0.11914774629983395</v>
      </c>
      <c r="AL2776" s="210"/>
      <c r="AM2776" s="210"/>
      <c r="AN2776" s="210"/>
      <c r="AO2776" s="210"/>
      <c r="AP2776" s="45" t="str">
        <f t="shared" si="557"/>
        <v>CancelCancel</v>
      </c>
      <c r="AQ2776" s="45" t="str">
        <f t="shared" si="558"/>
        <v>CancelCancelJPY</v>
      </c>
    </row>
    <row r="2777" spans="1:43" s="15" customFormat="1">
      <c r="A2777" s="209" t="s">
        <v>171</v>
      </c>
      <c r="B2777" s="209"/>
      <c r="C2777" s="209" t="s">
        <v>1552</v>
      </c>
      <c r="D2777" s="57" t="str">
        <f t="shared" si="549"/>
        <v/>
      </c>
      <c r="E2777" s="208" t="s">
        <v>171</v>
      </c>
      <c r="F2777" s="208" t="s">
        <v>171</v>
      </c>
      <c r="G2777" s="209" t="s">
        <v>171</v>
      </c>
      <c r="H2777" s="213"/>
      <c r="I2777" s="57" t="str">
        <f t="shared" si="550"/>
        <v>Cancel</v>
      </c>
      <c r="J2777" s="204" t="s">
        <v>2617</v>
      </c>
      <c r="K2777" s="213" t="s">
        <v>822</v>
      </c>
      <c r="L2777" s="210" t="s">
        <v>79</v>
      </c>
      <c r="M2777" s="208" t="s">
        <v>47</v>
      </c>
      <c r="N2777" s="208">
        <v>1</v>
      </c>
      <c r="O2777" s="208"/>
      <c r="P2777" s="57" t="str">
        <f t="shared" si="551"/>
        <v>MAIN UNIT</v>
      </c>
      <c r="Q2777" s="208" t="s">
        <v>630</v>
      </c>
      <c r="R2777" s="208" t="s">
        <v>49</v>
      </c>
      <c r="S2777" s="208" t="s">
        <v>36</v>
      </c>
      <c r="T2777" s="208" t="s">
        <v>2615</v>
      </c>
      <c r="U2777" s="208" t="s">
        <v>2616</v>
      </c>
      <c r="V2777" s="208" t="s">
        <v>99</v>
      </c>
      <c r="W2777" s="208" t="s">
        <v>96</v>
      </c>
      <c r="X2777" s="34">
        <v>14642375</v>
      </c>
      <c r="Y2777" s="202">
        <v>1</v>
      </c>
      <c r="Z2777" s="26">
        <f t="shared" si="559"/>
        <v>14642375</v>
      </c>
      <c r="AA2777" s="208">
        <v>7.3400000000000007E-2</v>
      </c>
      <c r="AB2777" s="35">
        <f t="shared" si="560"/>
        <v>1074750.3250000002</v>
      </c>
      <c r="AC2777" s="27">
        <f t="shared" si="552"/>
        <v>128970.03900000002</v>
      </c>
      <c r="AD2777" s="207">
        <v>0.12</v>
      </c>
      <c r="AE2777" s="211">
        <f t="shared" si="553"/>
        <v>1</v>
      </c>
      <c r="AF2777" s="211" t="str">
        <f>IF(AND(COUNTIFS($J$18:J2777,J2777)=1,AE2777=1),1,"")</f>
        <v/>
      </c>
      <c r="AG2777" s="211" t="str">
        <f>IF(C2777="","",IF(AND(COUNTIFS($J$18:J2777,J2777)=1,C2777&lt;&gt;""),1,""))</f>
        <v/>
      </c>
      <c r="AH2777" s="211" t="str">
        <f>IF(G2777="","",IF(AND(COUNTIFS($J$18:J2777,J2777)=1,G2777&lt;&gt;""),1,""))</f>
        <v/>
      </c>
      <c r="AI2777" s="28">
        <f t="shared" si="554"/>
        <v>468573419.10712183</v>
      </c>
      <c r="AJ2777" s="28">
        <f t="shared" si="555"/>
        <v>55829466.862621114</v>
      </c>
      <c r="AK2777" s="29">
        <f t="shared" si="556"/>
        <v>0.11914774629983395</v>
      </c>
      <c r="AL2777" s="210"/>
      <c r="AM2777" s="210"/>
      <c r="AN2777" s="210"/>
      <c r="AO2777" s="210"/>
      <c r="AP2777" s="45" t="str">
        <f t="shared" si="557"/>
        <v>CancelCancel</v>
      </c>
      <c r="AQ2777" s="45" t="str">
        <f t="shared" si="558"/>
        <v>CancelCancelJPY</v>
      </c>
    </row>
    <row r="2778" spans="1:43" s="15" customFormat="1">
      <c r="A2778" s="209" t="s">
        <v>171</v>
      </c>
      <c r="B2778" s="209"/>
      <c r="C2778" s="209" t="s">
        <v>171</v>
      </c>
      <c r="D2778" s="57" t="str">
        <f t="shared" si="549"/>
        <v/>
      </c>
      <c r="E2778" s="208" t="s">
        <v>171</v>
      </c>
      <c r="F2778" s="208" t="s">
        <v>171</v>
      </c>
      <c r="G2778" s="209" t="s">
        <v>171</v>
      </c>
      <c r="H2778" s="213"/>
      <c r="I2778" s="57" t="str">
        <f t="shared" si="550"/>
        <v>Cancel</v>
      </c>
      <c r="J2778" s="204" t="s">
        <v>2618</v>
      </c>
      <c r="K2778" s="213" t="s">
        <v>3153</v>
      </c>
      <c r="L2778" s="210" t="s">
        <v>55</v>
      </c>
      <c r="M2778" s="208" t="s">
        <v>47</v>
      </c>
      <c r="N2778" s="208">
        <v>1</v>
      </c>
      <c r="O2778" s="208"/>
      <c r="P2778" s="57" t="str">
        <f t="shared" si="551"/>
        <v>MAIN UNIT</v>
      </c>
      <c r="Q2778" s="208" t="s">
        <v>48</v>
      </c>
      <c r="R2778" s="208" t="s">
        <v>49</v>
      </c>
      <c r="S2778" s="208" t="s">
        <v>37</v>
      </c>
      <c r="T2778" s="208" t="s">
        <v>196</v>
      </c>
      <c r="U2778" s="208" t="s">
        <v>197</v>
      </c>
      <c r="V2778" s="208" t="s">
        <v>198</v>
      </c>
      <c r="W2778" s="208" t="s">
        <v>51</v>
      </c>
      <c r="X2778" s="34">
        <v>613750</v>
      </c>
      <c r="Y2778" s="202">
        <v>1.1299999999999999</v>
      </c>
      <c r="Z2778" s="26">
        <f t="shared" si="559"/>
        <v>613750</v>
      </c>
      <c r="AA2778" s="208">
        <v>1.135</v>
      </c>
      <c r="AB2778" s="35">
        <f t="shared" si="560"/>
        <v>616465.70796460181</v>
      </c>
      <c r="AC2778" s="27">
        <f t="shared" si="552"/>
        <v>73975.884955752219</v>
      </c>
      <c r="AD2778" s="212">
        <v>0.12</v>
      </c>
      <c r="AE2778" s="211">
        <f t="shared" si="553"/>
        <v>0</v>
      </c>
      <c r="AF2778" s="211" t="str">
        <f>IF(AND(COUNTIFS($J$18:J2778,J2778)=1,AE2778=1),1,"")</f>
        <v/>
      </c>
      <c r="AG2778" s="211">
        <f>IF(C2778="","",IF(AND(COUNTIFS($J$18:J2778,J2778)=1,C2778&lt;&gt;""),1,""))</f>
        <v>1</v>
      </c>
      <c r="AH2778" s="211">
        <f>IF(G2778="","",IF(AND(COUNTIFS($J$18:J2778,J2778)=1,G2778&lt;&gt;""),1,""))</f>
        <v>1</v>
      </c>
      <c r="AI2778" s="28">
        <f t="shared" si="554"/>
        <v>468573419.10712183</v>
      </c>
      <c r="AJ2778" s="28">
        <f t="shared" si="555"/>
        <v>55829466.862621114</v>
      </c>
      <c r="AK2778" s="29">
        <f t="shared" si="556"/>
        <v>0.11914774629983395</v>
      </c>
      <c r="AL2778" s="210"/>
      <c r="AM2778" s="210"/>
      <c r="AN2778" s="210"/>
      <c r="AO2778" s="210"/>
      <c r="AP2778" s="45" t="str">
        <f t="shared" si="557"/>
        <v>CancelCancel</v>
      </c>
      <c r="AQ2778" s="45" t="str">
        <f t="shared" si="558"/>
        <v>CancelCancelRMB</v>
      </c>
    </row>
    <row r="2779" spans="1:43" s="15" customFormat="1">
      <c r="A2779" s="209" t="s">
        <v>171</v>
      </c>
      <c r="B2779" s="209"/>
      <c r="C2779" s="209" t="s">
        <v>171</v>
      </c>
      <c r="D2779" s="57" t="str">
        <f t="shared" si="549"/>
        <v/>
      </c>
      <c r="E2779" s="208" t="s">
        <v>171</v>
      </c>
      <c r="F2779" s="208" t="s">
        <v>171</v>
      </c>
      <c r="G2779" s="209" t="s">
        <v>171</v>
      </c>
      <c r="H2779" s="213"/>
      <c r="I2779" s="57" t="str">
        <f t="shared" si="550"/>
        <v>Cancel</v>
      </c>
      <c r="J2779" s="204" t="s">
        <v>2618</v>
      </c>
      <c r="K2779" s="213" t="s">
        <v>3153</v>
      </c>
      <c r="L2779" s="210" t="s">
        <v>79</v>
      </c>
      <c r="M2779" s="208" t="s">
        <v>47</v>
      </c>
      <c r="N2779" s="208">
        <v>1</v>
      </c>
      <c r="O2779" s="208"/>
      <c r="P2779" s="57" t="str">
        <f t="shared" si="551"/>
        <v>MAIN UNIT</v>
      </c>
      <c r="Q2779" s="208" t="s">
        <v>48</v>
      </c>
      <c r="R2779" s="208" t="s">
        <v>49</v>
      </c>
      <c r="S2779" s="208" t="s">
        <v>37</v>
      </c>
      <c r="T2779" s="208" t="s">
        <v>196</v>
      </c>
      <c r="U2779" s="208" t="s">
        <v>197</v>
      </c>
      <c r="V2779" s="208" t="s">
        <v>198</v>
      </c>
      <c r="W2779" s="208" t="s">
        <v>51</v>
      </c>
      <c r="X2779" s="34">
        <v>760000</v>
      </c>
      <c r="Y2779" s="202">
        <v>1.1299999999999999</v>
      </c>
      <c r="Z2779" s="26">
        <f t="shared" si="559"/>
        <v>760000</v>
      </c>
      <c r="AA2779" s="208">
        <v>1.135</v>
      </c>
      <c r="AB2779" s="35">
        <f t="shared" si="560"/>
        <v>763362.83185840712</v>
      </c>
      <c r="AC2779" s="27">
        <f t="shared" si="552"/>
        <v>91603.539823008847</v>
      </c>
      <c r="AD2779" s="212">
        <v>0.12</v>
      </c>
      <c r="AE2779" s="211">
        <f t="shared" si="553"/>
        <v>0</v>
      </c>
      <c r="AF2779" s="211" t="str">
        <f>IF(AND(COUNTIFS($J$18:J2779,J2779)=1,AE2779=1),1,"")</f>
        <v/>
      </c>
      <c r="AG2779" s="211" t="str">
        <f>IF(C2779="","",IF(AND(COUNTIFS($J$18:J2779,J2779)=1,C2779&lt;&gt;""),1,""))</f>
        <v/>
      </c>
      <c r="AH2779" s="211" t="str">
        <f>IF(G2779="","",IF(AND(COUNTIFS($J$18:J2779,J2779)=1,G2779&lt;&gt;""),1,""))</f>
        <v/>
      </c>
      <c r="AI2779" s="28">
        <f t="shared" si="554"/>
        <v>468573419.10712183</v>
      </c>
      <c r="AJ2779" s="28">
        <f t="shared" si="555"/>
        <v>55829466.862621114</v>
      </c>
      <c r="AK2779" s="29">
        <f t="shared" si="556"/>
        <v>0.11914774629983395</v>
      </c>
      <c r="AL2779" s="210"/>
      <c r="AM2779" s="210"/>
      <c r="AN2779" s="210"/>
      <c r="AO2779" s="210"/>
      <c r="AP2779" s="45" t="str">
        <f t="shared" si="557"/>
        <v>CancelCancel</v>
      </c>
      <c r="AQ2779" s="45" t="str">
        <f t="shared" si="558"/>
        <v>CancelCancelRMB</v>
      </c>
    </row>
    <row r="2780" spans="1:43" s="15" customFormat="1">
      <c r="A2780" s="209" t="s">
        <v>171</v>
      </c>
      <c r="B2780" s="209"/>
      <c r="C2780" s="209" t="s">
        <v>171</v>
      </c>
      <c r="D2780" s="57" t="str">
        <f t="shared" si="549"/>
        <v/>
      </c>
      <c r="E2780" s="208" t="s">
        <v>171</v>
      </c>
      <c r="F2780" s="208" t="s">
        <v>171</v>
      </c>
      <c r="G2780" s="209" t="s">
        <v>171</v>
      </c>
      <c r="H2780" s="213"/>
      <c r="I2780" s="57" t="str">
        <f t="shared" si="550"/>
        <v>Cancel</v>
      </c>
      <c r="J2780" s="204" t="s">
        <v>2619</v>
      </c>
      <c r="K2780" s="213" t="s">
        <v>3153</v>
      </c>
      <c r="L2780" s="210" t="s">
        <v>55</v>
      </c>
      <c r="M2780" s="208" t="s">
        <v>47</v>
      </c>
      <c r="N2780" s="208">
        <v>1</v>
      </c>
      <c r="O2780" s="208"/>
      <c r="P2780" s="57" t="str">
        <f t="shared" si="551"/>
        <v>MAIN UNIT</v>
      </c>
      <c r="Q2780" s="208" t="s">
        <v>48</v>
      </c>
      <c r="R2780" s="208" t="s">
        <v>49</v>
      </c>
      <c r="S2780" s="208" t="s">
        <v>37</v>
      </c>
      <c r="T2780" s="208" t="s">
        <v>196</v>
      </c>
      <c r="U2780" s="208" t="s">
        <v>197</v>
      </c>
      <c r="V2780" s="208" t="s">
        <v>198</v>
      </c>
      <c r="W2780" s="208" t="s">
        <v>51</v>
      </c>
      <c r="X2780" s="34">
        <v>613750</v>
      </c>
      <c r="Y2780" s="202">
        <v>1.1299999999999999</v>
      </c>
      <c r="Z2780" s="26">
        <f t="shared" si="559"/>
        <v>613750</v>
      </c>
      <c r="AA2780" s="208">
        <v>1.135</v>
      </c>
      <c r="AB2780" s="35">
        <f t="shared" si="560"/>
        <v>616465.70796460181</v>
      </c>
      <c r="AC2780" s="27">
        <f t="shared" si="552"/>
        <v>73975.884955752219</v>
      </c>
      <c r="AD2780" s="212">
        <v>0.12</v>
      </c>
      <c r="AE2780" s="211">
        <f t="shared" si="553"/>
        <v>0</v>
      </c>
      <c r="AF2780" s="211" t="str">
        <f>IF(AND(COUNTIFS($J$18:J2780,J2780)=1,AE2780=1),1,"")</f>
        <v/>
      </c>
      <c r="AG2780" s="211">
        <f>IF(C2780="","",IF(AND(COUNTIFS($J$18:J2780,J2780)=1,C2780&lt;&gt;""),1,""))</f>
        <v>1</v>
      </c>
      <c r="AH2780" s="211">
        <f>IF(G2780="","",IF(AND(COUNTIFS($J$18:J2780,J2780)=1,G2780&lt;&gt;""),1,""))</f>
        <v>1</v>
      </c>
      <c r="AI2780" s="28">
        <f t="shared" si="554"/>
        <v>468573419.10712183</v>
      </c>
      <c r="AJ2780" s="28">
        <f t="shared" si="555"/>
        <v>55829466.862621114</v>
      </c>
      <c r="AK2780" s="29">
        <f t="shared" si="556"/>
        <v>0.11914774629983395</v>
      </c>
      <c r="AL2780" s="210"/>
      <c r="AM2780" s="210"/>
      <c r="AN2780" s="210"/>
      <c r="AO2780" s="210"/>
      <c r="AP2780" s="45" t="str">
        <f t="shared" si="557"/>
        <v>CancelCancel</v>
      </c>
      <c r="AQ2780" s="45" t="str">
        <f t="shared" si="558"/>
        <v>CancelCancelRMB</v>
      </c>
    </row>
    <row r="2781" spans="1:43" s="15" customFormat="1">
      <c r="A2781" s="209" t="s">
        <v>171</v>
      </c>
      <c r="B2781" s="209"/>
      <c r="C2781" s="209" t="s">
        <v>171</v>
      </c>
      <c r="D2781" s="57" t="str">
        <f t="shared" si="549"/>
        <v/>
      </c>
      <c r="E2781" s="208" t="s">
        <v>171</v>
      </c>
      <c r="F2781" s="208" t="s">
        <v>171</v>
      </c>
      <c r="G2781" s="209" t="s">
        <v>171</v>
      </c>
      <c r="H2781" s="213"/>
      <c r="I2781" s="57" t="str">
        <f t="shared" si="550"/>
        <v>Cancel</v>
      </c>
      <c r="J2781" s="204" t="s">
        <v>2619</v>
      </c>
      <c r="K2781" s="213" t="s">
        <v>3153</v>
      </c>
      <c r="L2781" s="210" t="s">
        <v>79</v>
      </c>
      <c r="M2781" s="208" t="s">
        <v>47</v>
      </c>
      <c r="N2781" s="208">
        <v>2</v>
      </c>
      <c r="O2781" s="208"/>
      <c r="P2781" s="57" t="str">
        <f t="shared" si="551"/>
        <v>MAIN UNIT</v>
      </c>
      <c r="Q2781" s="208" t="s">
        <v>48</v>
      </c>
      <c r="R2781" s="208" t="s">
        <v>49</v>
      </c>
      <c r="S2781" s="208" t="s">
        <v>37</v>
      </c>
      <c r="T2781" s="208" t="s">
        <v>196</v>
      </c>
      <c r="U2781" s="208" t="s">
        <v>197</v>
      </c>
      <c r="V2781" s="208" t="s">
        <v>198</v>
      </c>
      <c r="W2781" s="208" t="s">
        <v>51</v>
      </c>
      <c r="X2781" s="34">
        <v>764375</v>
      </c>
      <c r="Y2781" s="202">
        <v>1.1299999999999999</v>
      </c>
      <c r="Z2781" s="26">
        <f t="shared" si="559"/>
        <v>1528750</v>
      </c>
      <c r="AA2781" s="208">
        <v>1.135</v>
      </c>
      <c r="AB2781" s="35">
        <f t="shared" si="560"/>
        <v>1535514.3805309734</v>
      </c>
      <c r="AC2781" s="27">
        <f t="shared" si="552"/>
        <v>184261.72566371682</v>
      </c>
      <c r="AD2781" s="212">
        <v>0.12</v>
      </c>
      <c r="AE2781" s="211">
        <f t="shared" si="553"/>
        <v>0</v>
      </c>
      <c r="AF2781" s="211" t="str">
        <f>IF(AND(COUNTIFS($J$18:J2781,J2781)=1,AE2781=1),1,"")</f>
        <v/>
      </c>
      <c r="AG2781" s="211" t="str">
        <f>IF(C2781="","",IF(AND(COUNTIFS($J$18:J2781,J2781)=1,C2781&lt;&gt;""),1,""))</f>
        <v/>
      </c>
      <c r="AH2781" s="211" t="str">
        <f>IF(G2781="","",IF(AND(COUNTIFS($J$18:J2781,J2781)=1,G2781&lt;&gt;""),1,""))</f>
        <v/>
      </c>
      <c r="AI2781" s="28">
        <f t="shared" si="554"/>
        <v>468573419.10712183</v>
      </c>
      <c r="AJ2781" s="28">
        <f t="shared" si="555"/>
        <v>55829466.862621114</v>
      </c>
      <c r="AK2781" s="29">
        <f t="shared" si="556"/>
        <v>0.11914774629983395</v>
      </c>
      <c r="AL2781" s="210"/>
      <c r="AM2781" s="210"/>
      <c r="AN2781" s="210"/>
      <c r="AO2781" s="210"/>
      <c r="AP2781" s="45" t="str">
        <f t="shared" si="557"/>
        <v>CancelCancel</v>
      </c>
      <c r="AQ2781" s="45" t="str">
        <f t="shared" si="558"/>
        <v>CancelCancelRMB</v>
      </c>
    </row>
    <row r="2782" spans="1:43" s="15" customFormat="1">
      <c r="A2782" s="209" t="s">
        <v>171</v>
      </c>
      <c r="B2782" s="209"/>
      <c r="C2782" s="209" t="s">
        <v>171</v>
      </c>
      <c r="D2782" s="57" t="str">
        <f t="shared" si="549"/>
        <v/>
      </c>
      <c r="E2782" s="208" t="s">
        <v>171</v>
      </c>
      <c r="F2782" s="208" t="s">
        <v>171</v>
      </c>
      <c r="G2782" s="209" t="s">
        <v>171</v>
      </c>
      <c r="H2782" s="213"/>
      <c r="I2782" s="57" t="str">
        <f t="shared" si="550"/>
        <v>Cancel</v>
      </c>
      <c r="J2782" s="204" t="s">
        <v>2620</v>
      </c>
      <c r="K2782" s="213" t="s">
        <v>2621</v>
      </c>
      <c r="L2782" s="210" t="s">
        <v>55</v>
      </c>
      <c r="M2782" s="208" t="s">
        <v>47</v>
      </c>
      <c r="N2782" s="208">
        <v>1</v>
      </c>
      <c r="O2782" s="208"/>
      <c r="P2782" s="57" t="str">
        <f t="shared" si="551"/>
        <v>MAIN UNIT</v>
      </c>
      <c r="Q2782" s="208" t="s">
        <v>48</v>
      </c>
      <c r="R2782" s="208" t="s">
        <v>49</v>
      </c>
      <c r="S2782" s="208" t="s">
        <v>36</v>
      </c>
      <c r="T2782" s="208" t="s">
        <v>65</v>
      </c>
      <c r="U2782" s="208" t="s">
        <v>66</v>
      </c>
      <c r="V2782" s="208" t="s">
        <v>122</v>
      </c>
      <c r="W2782" s="208" t="s">
        <v>96</v>
      </c>
      <c r="X2782" s="34">
        <v>9000000</v>
      </c>
      <c r="Y2782" s="202">
        <v>1</v>
      </c>
      <c r="Z2782" s="26">
        <f t="shared" si="559"/>
        <v>9000000</v>
      </c>
      <c r="AA2782" s="208">
        <v>7.17E-2</v>
      </c>
      <c r="AB2782" s="35">
        <f t="shared" si="560"/>
        <v>645300</v>
      </c>
      <c r="AC2782" s="27">
        <f t="shared" si="552"/>
        <v>77436</v>
      </c>
      <c r="AD2782" s="207">
        <v>0.12</v>
      </c>
      <c r="AE2782" s="211">
        <f t="shared" si="553"/>
        <v>0</v>
      </c>
      <c r="AF2782" s="211" t="str">
        <f>IF(AND(COUNTIFS($J$18:J2782,J2782)=1,AE2782=1),1,"")</f>
        <v/>
      </c>
      <c r="AG2782" s="211">
        <f>IF(C2782="","",IF(AND(COUNTIFS($J$18:J2782,J2782)=1,C2782&lt;&gt;""),1,""))</f>
        <v>1</v>
      </c>
      <c r="AH2782" s="211">
        <f>IF(G2782="","",IF(AND(COUNTIFS($J$18:J2782,J2782)=1,G2782&lt;&gt;""),1,""))</f>
        <v>1</v>
      </c>
      <c r="AI2782" s="28">
        <f t="shared" si="554"/>
        <v>468573419.10712183</v>
      </c>
      <c r="AJ2782" s="28">
        <f t="shared" si="555"/>
        <v>55829466.862621114</v>
      </c>
      <c r="AK2782" s="29">
        <f t="shared" si="556"/>
        <v>0.11914774629983395</v>
      </c>
      <c r="AL2782" s="210"/>
      <c r="AM2782" s="210"/>
      <c r="AN2782" s="210"/>
      <c r="AO2782" s="210"/>
      <c r="AP2782" s="45" t="str">
        <f t="shared" si="557"/>
        <v>CancelCancel</v>
      </c>
      <c r="AQ2782" s="45" t="str">
        <f t="shared" si="558"/>
        <v>CancelCancelJPY</v>
      </c>
    </row>
    <row r="2783" spans="1:43" s="15" customFormat="1">
      <c r="A2783" s="209" t="s">
        <v>171</v>
      </c>
      <c r="B2783" s="209"/>
      <c r="C2783" s="209" t="s">
        <v>171</v>
      </c>
      <c r="D2783" s="57" t="str">
        <f t="shared" si="549"/>
        <v/>
      </c>
      <c r="E2783" s="208" t="s">
        <v>171</v>
      </c>
      <c r="F2783" s="208" t="s">
        <v>171</v>
      </c>
      <c r="G2783" s="209" t="s">
        <v>171</v>
      </c>
      <c r="H2783" s="213"/>
      <c r="I2783" s="57" t="str">
        <f t="shared" si="550"/>
        <v>Cancel</v>
      </c>
      <c r="J2783" s="204" t="s">
        <v>2620</v>
      </c>
      <c r="K2783" s="213" t="s">
        <v>2621</v>
      </c>
      <c r="L2783" s="210" t="s">
        <v>55</v>
      </c>
      <c r="M2783" s="208" t="s">
        <v>47</v>
      </c>
      <c r="N2783" s="208">
        <v>1</v>
      </c>
      <c r="O2783" s="208"/>
      <c r="P2783" s="57" t="str">
        <f t="shared" si="551"/>
        <v>MAIN UNIT</v>
      </c>
      <c r="Q2783" s="208" t="s">
        <v>48</v>
      </c>
      <c r="R2783" s="208" t="s">
        <v>49</v>
      </c>
      <c r="S2783" s="208" t="s">
        <v>36</v>
      </c>
      <c r="T2783" s="208" t="s">
        <v>65</v>
      </c>
      <c r="U2783" s="208" t="s">
        <v>66</v>
      </c>
      <c r="V2783" s="208" t="s">
        <v>122</v>
      </c>
      <c r="W2783" s="208" t="s">
        <v>96</v>
      </c>
      <c r="X2783" s="34">
        <v>9000000</v>
      </c>
      <c r="Y2783" s="202">
        <v>1</v>
      </c>
      <c r="Z2783" s="26">
        <f t="shared" si="559"/>
        <v>9000000</v>
      </c>
      <c r="AA2783" s="208">
        <v>7.17E-2</v>
      </c>
      <c r="AB2783" s="35">
        <f t="shared" si="560"/>
        <v>645300</v>
      </c>
      <c r="AC2783" s="27">
        <f t="shared" si="552"/>
        <v>77436</v>
      </c>
      <c r="AD2783" s="207">
        <v>0.12</v>
      </c>
      <c r="AE2783" s="211">
        <f t="shared" si="553"/>
        <v>0</v>
      </c>
      <c r="AF2783" s="211" t="str">
        <f>IF(AND(COUNTIFS($J$18:J2783,J2783)=1,AE2783=1),1,"")</f>
        <v/>
      </c>
      <c r="AG2783" s="211" t="str">
        <f>IF(C2783="","",IF(AND(COUNTIFS($J$18:J2783,J2783)=1,C2783&lt;&gt;""),1,""))</f>
        <v/>
      </c>
      <c r="AH2783" s="211" t="str">
        <f>IF(G2783="","",IF(AND(COUNTIFS($J$18:J2783,J2783)=1,G2783&lt;&gt;""),1,""))</f>
        <v/>
      </c>
      <c r="AI2783" s="28">
        <f t="shared" si="554"/>
        <v>468573419.10712183</v>
      </c>
      <c r="AJ2783" s="28">
        <f t="shared" si="555"/>
        <v>55829466.862621114</v>
      </c>
      <c r="AK2783" s="29">
        <f t="shared" si="556"/>
        <v>0.11914774629983395</v>
      </c>
      <c r="AL2783" s="210"/>
      <c r="AM2783" s="210"/>
      <c r="AN2783" s="210"/>
      <c r="AO2783" s="210"/>
      <c r="AP2783" s="45" t="str">
        <f t="shared" si="557"/>
        <v>CancelCancel</v>
      </c>
      <c r="AQ2783" s="45" t="str">
        <f t="shared" si="558"/>
        <v>CancelCancelJPY</v>
      </c>
    </row>
    <row r="2784" spans="1:43" s="15" customFormat="1">
      <c r="A2784" s="209" t="s">
        <v>171</v>
      </c>
      <c r="B2784" s="209"/>
      <c r="C2784" s="209" t="s">
        <v>171</v>
      </c>
      <c r="D2784" s="57" t="str">
        <f t="shared" si="549"/>
        <v/>
      </c>
      <c r="E2784" s="208" t="s">
        <v>171</v>
      </c>
      <c r="F2784" s="208" t="s">
        <v>171</v>
      </c>
      <c r="G2784" s="209" t="s">
        <v>171</v>
      </c>
      <c r="H2784" s="213"/>
      <c r="I2784" s="57" t="str">
        <f t="shared" si="550"/>
        <v>Cancel</v>
      </c>
      <c r="J2784" s="204" t="s">
        <v>2620</v>
      </c>
      <c r="K2784" s="213" t="s">
        <v>2621</v>
      </c>
      <c r="L2784" s="210" t="s">
        <v>79</v>
      </c>
      <c r="M2784" s="208" t="s">
        <v>47</v>
      </c>
      <c r="N2784" s="208">
        <v>1</v>
      </c>
      <c r="O2784" s="208"/>
      <c r="P2784" s="57" t="str">
        <f t="shared" si="551"/>
        <v>MAIN UNIT</v>
      </c>
      <c r="Q2784" s="208" t="s">
        <v>48</v>
      </c>
      <c r="R2784" s="208" t="s">
        <v>49</v>
      </c>
      <c r="S2784" s="208" t="s">
        <v>36</v>
      </c>
      <c r="T2784" s="208" t="s">
        <v>65</v>
      </c>
      <c r="U2784" s="208" t="s">
        <v>66</v>
      </c>
      <c r="V2784" s="208" t="s">
        <v>122</v>
      </c>
      <c r="W2784" s="208" t="s">
        <v>96</v>
      </c>
      <c r="X2784" s="34">
        <v>13275000</v>
      </c>
      <c r="Y2784" s="202">
        <v>1</v>
      </c>
      <c r="Z2784" s="26">
        <f t="shared" si="559"/>
        <v>13275000</v>
      </c>
      <c r="AA2784" s="208">
        <v>7.1599999999999997E-2</v>
      </c>
      <c r="AB2784" s="35">
        <f t="shared" si="560"/>
        <v>950490</v>
      </c>
      <c r="AC2784" s="27">
        <f t="shared" si="552"/>
        <v>114058.8</v>
      </c>
      <c r="AD2784" s="207">
        <v>0.12</v>
      </c>
      <c r="AE2784" s="211">
        <f t="shared" si="553"/>
        <v>0</v>
      </c>
      <c r="AF2784" s="211" t="str">
        <f>IF(AND(COUNTIFS($J$18:J2784,J2784)=1,AE2784=1),1,"")</f>
        <v/>
      </c>
      <c r="AG2784" s="211" t="str">
        <f>IF(C2784="","",IF(AND(COUNTIFS($J$18:J2784,J2784)=1,C2784&lt;&gt;""),1,""))</f>
        <v/>
      </c>
      <c r="AH2784" s="211" t="str">
        <f>IF(G2784="","",IF(AND(COUNTIFS($J$18:J2784,J2784)=1,G2784&lt;&gt;""),1,""))</f>
        <v/>
      </c>
      <c r="AI2784" s="28">
        <f t="shared" si="554"/>
        <v>468573419.10712183</v>
      </c>
      <c r="AJ2784" s="28">
        <f t="shared" si="555"/>
        <v>55829466.862621114</v>
      </c>
      <c r="AK2784" s="29">
        <f t="shared" si="556"/>
        <v>0.11914774629983395</v>
      </c>
      <c r="AL2784" s="210"/>
      <c r="AM2784" s="210"/>
      <c r="AN2784" s="210"/>
      <c r="AO2784" s="210"/>
      <c r="AP2784" s="45" t="str">
        <f t="shared" si="557"/>
        <v>CancelCancel</v>
      </c>
      <c r="AQ2784" s="45" t="str">
        <f t="shared" si="558"/>
        <v>CancelCancelJPY</v>
      </c>
    </row>
    <row r="2785" spans="1:43" s="15" customFormat="1">
      <c r="A2785" s="209" t="s">
        <v>171</v>
      </c>
      <c r="B2785" s="209"/>
      <c r="C2785" s="209" t="s">
        <v>171</v>
      </c>
      <c r="D2785" s="57" t="str">
        <f t="shared" si="549"/>
        <v/>
      </c>
      <c r="E2785" s="208" t="s">
        <v>171</v>
      </c>
      <c r="F2785" s="208" t="s">
        <v>171</v>
      </c>
      <c r="G2785" s="209" t="s">
        <v>171</v>
      </c>
      <c r="H2785" s="213"/>
      <c r="I2785" s="57" t="str">
        <f t="shared" si="550"/>
        <v>Cancel</v>
      </c>
      <c r="J2785" s="204" t="s">
        <v>2620</v>
      </c>
      <c r="K2785" s="213" t="s">
        <v>2621</v>
      </c>
      <c r="L2785" s="210" t="s">
        <v>79</v>
      </c>
      <c r="M2785" s="208" t="s">
        <v>47</v>
      </c>
      <c r="N2785" s="208">
        <v>1</v>
      </c>
      <c r="O2785" s="208"/>
      <c r="P2785" s="57" t="str">
        <f t="shared" si="551"/>
        <v>MAIN UNIT</v>
      </c>
      <c r="Q2785" s="208" t="s">
        <v>48</v>
      </c>
      <c r="R2785" s="208" t="s">
        <v>49</v>
      </c>
      <c r="S2785" s="208" t="s">
        <v>36</v>
      </c>
      <c r="T2785" s="208" t="s">
        <v>65</v>
      </c>
      <c r="U2785" s="208" t="s">
        <v>66</v>
      </c>
      <c r="V2785" s="208" t="s">
        <v>122</v>
      </c>
      <c r="W2785" s="208" t="s">
        <v>96</v>
      </c>
      <c r="X2785" s="34">
        <v>13275000</v>
      </c>
      <c r="Y2785" s="202">
        <v>1</v>
      </c>
      <c r="Z2785" s="26">
        <f t="shared" si="559"/>
        <v>13275000</v>
      </c>
      <c r="AA2785" s="208">
        <v>7.17E-2</v>
      </c>
      <c r="AB2785" s="35">
        <f t="shared" si="560"/>
        <v>951817.5</v>
      </c>
      <c r="AC2785" s="27">
        <f t="shared" si="552"/>
        <v>114218.09999999999</v>
      </c>
      <c r="AD2785" s="207">
        <v>0.12</v>
      </c>
      <c r="AE2785" s="211">
        <f t="shared" si="553"/>
        <v>0</v>
      </c>
      <c r="AF2785" s="211" t="str">
        <f>IF(AND(COUNTIFS($J$18:J2785,J2785)=1,AE2785=1),1,"")</f>
        <v/>
      </c>
      <c r="AG2785" s="211" t="str">
        <f>IF(C2785="","",IF(AND(COUNTIFS($J$18:J2785,J2785)=1,C2785&lt;&gt;""),1,""))</f>
        <v/>
      </c>
      <c r="AH2785" s="211" t="str">
        <f>IF(G2785="","",IF(AND(COUNTIFS($J$18:J2785,J2785)=1,G2785&lt;&gt;""),1,""))</f>
        <v/>
      </c>
      <c r="AI2785" s="28">
        <f t="shared" si="554"/>
        <v>468573419.10712183</v>
      </c>
      <c r="AJ2785" s="28">
        <f t="shared" si="555"/>
        <v>55829466.862621114</v>
      </c>
      <c r="AK2785" s="29">
        <f t="shared" si="556"/>
        <v>0.11914774629983395</v>
      </c>
      <c r="AL2785" s="210"/>
      <c r="AM2785" s="210"/>
      <c r="AN2785" s="210"/>
      <c r="AO2785" s="210"/>
      <c r="AP2785" s="45" t="str">
        <f t="shared" si="557"/>
        <v>CancelCancel</v>
      </c>
      <c r="AQ2785" s="45" t="str">
        <f t="shared" si="558"/>
        <v>CancelCancelJPY</v>
      </c>
    </row>
    <row r="2786" spans="1:43" s="15" customFormat="1">
      <c r="A2786" s="209" t="s">
        <v>171</v>
      </c>
      <c r="B2786" s="209"/>
      <c r="C2786" s="209" t="s">
        <v>171</v>
      </c>
      <c r="D2786" s="57" t="str">
        <f t="shared" ref="D2786:D2849" si="561">IF(B2786="","",IF(AND(C2786&gt;=10,C2786&lt;=12),"Q3",IF(AND(C2786&gt;=1,C2786&lt;=3),"Q4",IF(AND(C2786&gt;=7,C2786&lt;=9),"Q2",IF(AND(C2786&gt;=4,C2786&lt;=6),"Q1")))))</f>
        <v/>
      </c>
      <c r="E2786" s="208" t="s">
        <v>171</v>
      </c>
      <c r="F2786" s="208" t="s">
        <v>171</v>
      </c>
      <c r="G2786" s="209" t="s">
        <v>171</v>
      </c>
      <c r="H2786" s="213"/>
      <c r="I2786" s="57" t="str">
        <f t="shared" si="550"/>
        <v>Cancel</v>
      </c>
      <c r="J2786" s="204" t="s">
        <v>2622</v>
      </c>
      <c r="K2786" s="213" t="s">
        <v>844</v>
      </c>
      <c r="L2786" s="210" t="s">
        <v>55</v>
      </c>
      <c r="M2786" s="208" t="s">
        <v>47</v>
      </c>
      <c r="N2786" s="208">
        <v>1</v>
      </c>
      <c r="O2786" s="208"/>
      <c r="P2786" s="57" t="str">
        <f t="shared" si="551"/>
        <v>MAIN UNIT</v>
      </c>
      <c r="Q2786" s="208" t="s">
        <v>56</v>
      </c>
      <c r="R2786" s="208" t="s">
        <v>49</v>
      </c>
      <c r="S2786" s="208" t="s">
        <v>36</v>
      </c>
      <c r="T2786" s="208" t="s">
        <v>65</v>
      </c>
      <c r="U2786" s="208" t="s">
        <v>66</v>
      </c>
      <c r="V2786" s="208" t="s">
        <v>122</v>
      </c>
      <c r="W2786" s="208" t="s">
        <v>96</v>
      </c>
      <c r="X2786" s="34">
        <v>9000000</v>
      </c>
      <c r="Y2786" s="202">
        <v>1</v>
      </c>
      <c r="Z2786" s="26">
        <f t="shared" si="559"/>
        <v>9000000</v>
      </c>
      <c r="AA2786" s="208">
        <v>7.1599999999999997E-2</v>
      </c>
      <c r="AB2786" s="35">
        <f t="shared" si="560"/>
        <v>644400</v>
      </c>
      <c r="AC2786" s="27">
        <f t="shared" si="552"/>
        <v>77328</v>
      </c>
      <c r="AD2786" s="212">
        <v>0.12</v>
      </c>
      <c r="AE2786" s="211">
        <f t="shared" si="553"/>
        <v>1</v>
      </c>
      <c r="AF2786" s="211">
        <f>IF(AND(COUNTIFS($J$18:J2786,J2786)=1,AE2786=1),1,"")</f>
        <v>1</v>
      </c>
      <c r="AG2786" s="211">
        <f>IF(C2786="","",IF(AND(COUNTIFS($J$18:J2786,J2786)=1,C2786&lt;&gt;""),1,""))</f>
        <v>1</v>
      </c>
      <c r="AH2786" s="211">
        <f>IF(G2786="","",IF(AND(COUNTIFS($J$18:J2786,J2786)=1,G2786&lt;&gt;""),1,""))</f>
        <v>1</v>
      </c>
      <c r="AI2786" s="28">
        <f t="shared" si="554"/>
        <v>468573419.10712183</v>
      </c>
      <c r="AJ2786" s="28">
        <f t="shared" si="555"/>
        <v>55829466.862621114</v>
      </c>
      <c r="AK2786" s="29">
        <f t="shared" si="556"/>
        <v>0.11914774629983395</v>
      </c>
      <c r="AL2786" s="210"/>
      <c r="AM2786" s="210"/>
      <c r="AN2786" s="210"/>
      <c r="AO2786" s="210"/>
      <c r="AP2786" s="45" t="str">
        <f t="shared" si="557"/>
        <v>CancelCancel</v>
      </c>
      <c r="AQ2786" s="45" t="str">
        <f t="shared" si="558"/>
        <v>CancelCancelJPY</v>
      </c>
    </row>
    <row r="2787" spans="1:43" s="15" customFormat="1">
      <c r="A2787" s="209" t="s">
        <v>171</v>
      </c>
      <c r="B2787" s="209"/>
      <c r="C2787" s="209" t="s">
        <v>171</v>
      </c>
      <c r="D2787" s="57" t="str">
        <f t="shared" si="561"/>
        <v/>
      </c>
      <c r="E2787" s="208" t="s">
        <v>171</v>
      </c>
      <c r="F2787" s="208" t="s">
        <v>171</v>
      </c>
      <c r="G2787" s="209" t="s">
        <v>171</v>
      </c>
      <c r="H2787" s="213"/>
      <c r="I2787" s="57" t="str">
        <f t="shared" si="550"/>
        <v>Cancel</v>
      </c>
      <c r="J2787" s="204" t="s">
        <v>2622</v>
      </c>
      <c r="K2787" s="213" t="s">
        <v>844</v>
      </c>
      <c r="L2787" s="210" t="s">
        <v>79</v>
      </c>
      <c r="M2787" s="208" t="s">
        <v>47</v>
      </c>
      <c r="N2787" s="208">
        <v>1</v>
      </c>
      <c r="O2787" s="208"/>
      <c r="P2787" s="57" t="str">
        <f t="shared" si="551"/>
        <v>MAIN UNIT</v>
      </c>
      <c r="Q2787" s="208" t="s">
        <v>56</v>
      </c>
      <c r="R2787" s="208" t="s">
        <v>49</v>
      </c>
      <c r="S2787" s="208" t="s">
        <v>36</v>
      </c>
      <c r="T2787" s="208" t="s">
        <v>65</v>
      </c>
      <c r="U2787" s="208" t="s">
        <v>66</v>
      </c>
      <c r="V2787" s="208" t="s">
        <v>122</v>
      </c>
      <c r="W2787" s="208" t="s">
        <v>96</v>
      </c>
      <c r="X2787" s="34">
        <v>13500000</v>
      </c>
      <c r="Y2787" s="202">
        <v>1</v>
      </c>
      <c r="Z2787" s="26">
        <f t="shared" si="559"/>
        <v>13500000</v>
      </c>
      <c r="AA2787" s="208">
        <v>7.1599999999999997E-2</v>
      </c>
      <c r="AB2787" s="35">
        <f t="shared" si="560"/>
        <v>966600</v>
      </c>
      <c r="AC2787" s="27">
        <f t="shared" si="552"/>
        <v>115992</v>
      </c>
      <c r="AD2787" s="212">
        <v>0.12</v>
      </c>
      <c r="AE2787" s="211">
        <f t="shared" si="553"/>
        <v>1</v>
      </c>
      <c r="AF2787" s="211" t="str">
        <f>IF(AND(COUNTIFS($J$18:J2787,J2787)=1,AE2787=1),1,"")</f>
        <v/>
      </c>
      <c r="AG2787" s="211" t="str">
        <f>IF(C2787="","",IF(AND(COUNTIFS($J$18:J2787,J2787)=1,C2787&lt;&gt;""),1,""))</f>
        <v/>
      </c>
      <c r="AH2787" s="211" t="str">
        <f>IF(G2787="","",IF(AND(COUNTIFS($J$18:J2787,J2787)=1,G2787&lt;&gt;""),1,""))</f>
        <v/>
      </c>
      <c r="AI2787" s="28">
        <f t="shared" si="554"/>
        <v>468573419.10712183</v>
      </c>
      <c r="AJ2787" s="28">
        <f t="shared" si="555"/>
        <v>55829466.862621114</v>
      </c>
      <c r="AK2787" s="29">
        <f t="shared" si="556"/>
        <v>0.11914774629983395</v>
      </c>
      <c r="AL2787" s="210"/>
      <c r="AM2787" s="210"/>
      <c r="AN2787" s="210"/>
      <c r="AO2787" s="210"/>
      <c r="AP2787" s="45" t="str">
        <f t="shared" si="557"/>
        <v>CancelCancel</v>
      </c>
      <c r="AQ2787" s="45" t="str">
        <f t="shared" si="558"/>
        <v>CancelCancelJPY</v>
      </c>
    </row>
    <row r="2788" spans="1:43" s="15" customFormat="1">
      <c r="A2788" s="209" t="s">
        <v>171</v>
      </c>
      <c r="B2788" s="209"/>
      <c r="C2788" s="209" t="s">
        <v>171</v>
      </c>
      <c r="D2788" s="57" t="str">
        <f t="shared" si="561"/>
        <v/>
      </c>
      <c r="E2788" s="208" t="s">
        <v>171</v>
      </c>
      <c r="F2788" s="208" t="s">
        <v>171</v>
      </c>
      <c r="G2788" s="209" t="s">
        <v>171</v>
      </c>
      <c r="H2788" s="213"/>
      <c r="I2788" s="57" t="str">
        <f t="shared" si="550"/>
        <v>Cancel</v>
      </c>
      <c r="J2788" s="204" t="s">
        <v>2622</v>
      </c>
      <c r="K2788" s="213" t="s">
        <v>844</v>
      </c>
      <c r="L2788" s="210" t="s">
        <v>79</v>
      </c>
      <c r="M2788" s="208" t="s">
        <v>47</v>
      </c>
      <c r="N2788" s="208">
        <v>1</v>
      </c>
      <c r="O2788" s="208"/>
      <c r="P2788" s="57" t="str">
        <f t="shared" si="551"/>
        <v>MAIN UNIT</v>
      </c>
      <c r="Q2788" s="208" t="s">
        <v>56</v>
      </c>
      <c r="R2788" s="208" t="s">
        <v>49</v>
      </c>
      <c r="S2788" s="208" t="s">
        <v>36</v>
      </c>
      <c r="T2788" s="208" t="s">
        <v>65</v>
      </c>
      <c r="U2788" s="208" t="s">
        <v>66</v>
      </c>
      <c r="V2788" s="208" t="s">
        <v>122</v>
      </c>
      <c r="W2788" s="208" t="s">
        <v>96</v>
      </c>
      <c r="X2788" s="34">
        <v>13500000</v>
      </c>
      <c r="Y2788" s="202">
        <v>1</v>
      </c>
      <c r="Z2788" s="26">
        <f t="shared" si="559"/>
        <v>13500000</v>
      </c>
      <c r="AA2788" s="208">
        <v>7.1599999999999997E-2</v>
      </c>
      <c r="AB2788" s="35">
        <f t="shared" si="560"/>
        <v>966600</v>
      </c>
      <c r="AC2788" s="27">
        <f t="shared" si="552"/>
        <v>115992</v>
      </c>
      <c r="AD2788" s="212">
        <v>0.12</v>
      </c>
      <c r="AE2788" s="211">
        <f t="shared" si="553"/>
        <v>1</v>
      </c>
      <c r="AF2788" s="211" t="str">
        <f>IF(AND(COUNTIFS($J$18:J2788,J2788)=1,AE2788=1),1,"")</f>
        <v/>
      </c>
      <c r="AG2788" s="211" t="str">
        <f>IF(C2788="","",IF(AND(COUNTIFS($J$18:J2788,J2788)=1,C2788&lt;&gt;""),1,""))</f>
        <v/>
      </c>
      <c r="AH2788" s="211" t="str">
        <f>IF(G2788="","",IF(AND(COUNTIFS($J$18:J2788,J2788)=1,G2788&lt;&gt;""),1,""))</f>
        <v/>
      </c>
      <c r="AI2788" s="28">
        <f t="shared" si="554"/>
        <v>468573419.10712183</v>
      </c>
      <c r="AJ2788" s="28">
        <f t="shared" si="555"/>
        <v>55829466.862621114</v>
      </c>
      <c r="AK2788" s="29">
        <f t="shared" si="556"/>
        <v>0.11914774629983395</v>
      </c>
      <c r="AL2788" s="210"/>
      <c r="AM2788" s="210"/>
      <c r="AN2788" s="210"/>
      <c r="AO2788" s="210"/>
      <c r="AP2788" s="45" t="str">
        <f t="shared" si="557"/>
        <v>CancelCancel</v>
      </c>
      <c r="AQ2788" s="45" t="str">
        <f t="shared" si="558"/>
        <v>CancelCancelJPY</v>
      </c>
    </row>
    <row r="2789" spans="1:43" s="15" customFormat="1">
      <c r="A2789" s="209" t="s">
        <v>171</v>
      </c>
      <c r="B2789" s="209"/>
      <c r="C2789" s="209" t="s">
        <v>171</v>
      </c>
      <c r="D2789" s="57" t="str">
        <f t="shared" si="561"/>
        <v/>
      </c>
      <c r="E2789" s="208" t="s">
        <v>171</v>
      </c>
      <c r="F2789" s="208" t="s">
        <v>171</v>
      </c>
      <c r="G2789" s="209" t="s">
        <v>171</v>
      </c>
      <c r="H2789" s="213"/>
      <c r="I2789" s="57" t="str">
        <f t="shared" si="550"/>
        <v>Cancel</v>
      </c>
      <c r="J2789" s="204" t="s">
        <v>2593</v>
      </c>
      <c r="K2789" s="213" t="s">
        <v>638</v>
      </c>
      <c r="L2789" s="210" t="s">
        <v>79</v>
      </c>
      <c r="M2789" s="208" t="s">
        <v>47</v>
      </c>
      <c r="N2789" s="208">
        <v>1</v>
      </c>
      <c r="O2789" s="208"/>
      <c r="P2789" s="57" t="str">
        <f t="shared" si="551"/>
        <v>MAIN UNIT</v>
      </c>
      <c r="Q2789" s="208" t="s">
        <v>48</v>
      </c>
      <c r="R2789" s="208" t="s">
        <v>49</v>
      </c>
      <c r="S2789" s="208" t="s">
        <v>36</v>
      </c>
      <c r="T2789" s="208" t="s">
        <v>372</v>
      </c>
      <c r="U2789" s="208" t="s">
        <v>66</v>
      </c>
      <c r="V2789" s="208" t="s">
        <v>122</v>
      </c>
      <c r="W2789" s="208" t="s">
        <v>96</v>
      </c>
      <c r="X2789" s="34">
        <v>12650000</v>
      </c>
      <c r="Y2789" s="202">
        <v>1</v>
      </c>
      <c r="Z2789" s="26">
        <f t="shared" si="559"/>
        <v>12650000</v>
      </c>
      <c r="AA2789" s="208">
        <v>7.3499999999999996E-2</v>
      </c>
      <c r="AB2789" s="35">
        <f t="shared" si="560"/>
        <v>929775</v>
      </c>
      <c r="AC2789" s="27">
        <f t="shared" si="552"/>
        <v>111573</v>
      </c>
      <c r="AD2789" s="207">
        <v>0.12</v>
      </c>
      <c r="AE2789" s="211">
        <f t="shared" si="553"/>
        <v>0</v>
      </c>
      <c r="AF2789" s="211" t="str">
        <f>IF(AND(COUNTIFS($J$18:J2789,J2789)=1,AE2789=1),1,"")</f>
        <v/>
      </c>
      <c r="AG2789" s="211" t="str">
        <f>IF(C2789="","",IF(AND(COUNTIFS($J$18:J2789,J2789)=1,C2789&lt;&gt;""),1,""))</f>
        <v/>
      </c>
      <c r="AH2789" s="211" t="str">
        <f>IF(G2789="","",IF(AND(COUNTIFS($J$18:J2789,J2789)=1,G2789&lt;&gt;""),1,""))</f>
        <v/>
      </c>
      <c r="AI2789" s="28">
        <f t="shared" si="554"/>
        <v>468573419.10712183</v>
      </c>
      <c r="AJ2789" s="28">
        <f t="shared" si="555"/>
        <v>55829466.862621114</v>
      </c>
      <c r="AK2789" s="29">
        <f t="shared" si="556"/>
        <v>0.11914774629983395</v>
      </c>
      <c r="AL2789" s="210"/>
      <c r="AM2789" s="210"/>
      <c r="AN2789" s="210"/>
      <c r="AO2789" s="210"/>
      <c r="AP2789" s="45" t="str">
        <f t="shared" si="557"/>
        <v>CancelCancel</v>
      </c>
      <c r="AQ2789" s="45" t="str">
        <f t="shared" si="558"/>
        <v>CancelCancelJPY</v>
      </c>
    </row>
    <row r="2790" spans="1:43" s="15" customFormat="1">
      <c r="A2790" s="209" t="s">
        <v>171</v>
      </c>
      <c r="B2790" s="209"/>
      <c r="C2790" s="209" t="s">
        <v>171</v>
      </c>
      <c r="D2790" s="57" t="str">
        <f t="shared" si="561"/>
        <v/>
      </c>
      <c r="E2790" s="208" t="s">
        <v>171</v>
      </c>
      <c r="F2790" s="208" t="s">
        <v>171</v>
      </c>
      <c r="G2790" s="209" t="s">
        <v>171</v>
      </c>
      <c r="H2790" s="213"/>
      <c r="I2790" s="57" t="str">
        <f t="shared" si="550"/>
        <v>Cancel</v>
      </c>
      <c r="J2790" s="204" t="s">
        <v>2593</v>
      </c>
      <c r="K2790" s="213" t="s">
        <v>638</v>
      </c>
      <c r="L2790" s="210" t="s">
        <v>79</v>
      </c>
      <c r="M2790" s="208" t="s">
        <v>47</v>
      </c>
      <c r="N2790" s="208">
        <v>1</v>
      </c>
      <c r="O2790" s="208"/>
      <c r="P2790" s="57" t="str">
        <f t="shared" si="551"/>
        <v>MAIN UNIT</v>
      </c>
      <c r="Q2790" s="208" t="s">
        <v>48</v>
      </c>
      <c r="R2790" s="208" t="s">
        <v>49</v>
      </c>
      <c r="S2790" s="208" t="s">
        <v>36</v>
      </c>
      <c r="T2790" s="208" t="s">
        <v>372</v>
      </c>
      <c r="U2790" s="208" t="s">
        <v>66</v>
      </c>
      <c r="V2790" s="208" t="s">
        <v>122</v>
      </c>
      <c r="W2790" s="208" t="s">
        <v>96</v>
      </c>
      <c r="X2790" s="34">
        <v>12650000</v>
      </c>
      <c r="Y2790" s="202">
        <v>1</v>
      </c>
      <c r="Z2790" s="26">
        <f t="shared" si="559"/>
        <v>12650000</v>
      </c>
      <c r="AA2790" s="208">
        <v>7.3499999999999996E-2</v>
      </c>
      <c r="AB2790" s="35">
        <f t="shared" si="560"/>
        <v>929775</v>
      </c>
      <c r="AC2790" s="27">
        <f t="shared" si="552"/>
        <v>111573</v>
      </c>
      <c r="AD2790" s="207">
        <v>0.12</v>
      </c>
      <c r="AE2790" s="211">
        <f t="shared" si="553"/>
        <v>0</v>
      </c>
      <c r="AF2790" s="211" t="str">
        <f>IF(AND(COUNTIFS($J$18:J2790,J2790)=1,AE2790=1),1,"")</f>
        <v/>
      </c>
      <c r="AG2790" s="211" t="str">
        <f>IF(C2790="","",IF(AND(COUNTIFS($J$18:J2790,J2790)=1,C2790&lt;&gt;""),1,""))</f>
        <v/>
      </c>
      <c r="AH2790" s="211" t="str">
        <f>IF(G2790="","",IF(AND(COUNTIFS($J$18:J2790,J2790)=1,G2790&lt;&gt;""),1,""))</f>
        <v/>
      </c>
      <c r="AI2790" s="28">
        <f t="shared" si="554"/>
        <v>468573419.10712183</v>
      </c>
      <c r="AJ2790" s="28">
        <f t="shared" si="555"/>
        <v>55829466.862621114</v>
      </c>
      <c r="AK2790" s="29">
        <f t="shared" si="556"/>
        <v>0.11914774629983395</v>
      </c>
      <c r="AL2790" s="210"/>
      <c r="AM2790" s="210"/>
      <c r="AN2790" s="210"/>
      <c r="AO2790" s="210"/>
      <c r="AP2790" s="45" t="str">
        <f t="shared" si="557"/>
        <v>CancelCancel</v>
      </c>
      <c r="AQ2790" s="45" t="str">
        <f t="shared" si="558"/>
        <v>CancelCancelJPY</v>
      </c>
    </row>
    <row r="2791" spans="1:43" s="15" customFormat="1">
      <c r="A2791" s="209" t="s">
        <v>171</v>
      </c>
      <c r="B2791" s="209"/>
      <c r="C2791" s="209" t="s">
        <v>171</v>
      </c>
      <c r="D2791" s="57" t="str">
        <f t="shared" si="561"/>
        <v/>
      </c>
      <c r="E2791" s="208" t="s">
        <v>171</v>
      </c>
      <c r="F2791" s="208" t="s">
        <v>171</v>
      </c>
      <c r="G2791" s="209" t="s">
        <v>171</v>
      </c>
      <c r="H2791" s="213"/>
      <c r="I2791" s="57" t="str">
        <f t="shared" si="550"/>
        <v>Cancel</v>
      </c>
      <c r="J2791" s="204" t="s">
        <v>2593</v>
      </c>
      <c r="K2791" s="213" t="s">
        <v>638</v>
      </c>
      <c r="L2791" s="210" t="s">
        <v>79</v>
      </c>
      <c r="M2791" s="208" t="s">
        <v>47</v>
      </c>
      <c r="N2791" s="208">
        <v>1</v>
      </c>
      <c r="O2791" s="208"/>
      <c r="P2791" s="57" t="str">
        <f t="shared" si="551"/>
        <v>MAIN UNIT</v>
      </c>
      <c r="Q2791" s="208" t="s">
        <v>48</v>
      </c>
      <c r="R2791" s="208" t="s">
        <v>49</v>
      </c>
      <c r="S2791" s="208" t="s">
        <v>36</v>
      </c>
      <c r="T2791" s="208" t="s">
        <v>372</v>
      </c>
      <c r="U2791" s="208" t="s">
        <v>66</v>
      </c>
      <c r="V2791" s="208" t="s">
        <v>122</v>
      </c>
      <c r="W2791" s="208" t="s">
        <v>96</v>
      </c>
      <c r="X2791" s="34">
        <v>12650000</v>
      </c>
      <c r="Y2791" s="202">
        <v>1</v>
      </c>
      <c r="Z2791" s="26">
        <f t="shared" si="559"/>
        <v>12650000</v>
      </c>
      <c r="AA2791" s="208">
        <v>7.3499999999999996E-2</v>
      </c>
      <c r="AB2791" s="35">
        <f t="shared" si="560"/>
        <v>929775</v>
      </c>
      <c r="AC2791" s="27">
        <f t="shared" si="552"/>
        <v>111573</v>
      </c>
      <c r="AD2791" s="207">
        <v>0.12</v>
      </c>
      <c r="AE2791" s="211">
        <f t="shared" si="553"/>
        <v>0</v>
      </c>
      <c r="AF2791" s="211" t="str">
        <f>IF(AND(COUNTIFS($J$18:J2791,J2791)=1,AE2791=1),1,"")</f>
        <v/>
      </c>
      <c r="AG2791" s="211" t="str">
        <f>IF(C2791="","",IF(AND(COUNTIFS($J$18:J2791,J2791)=1,C2791&lt;&gt;""),1,""))</f>
        <v/>
      </c>
      <c r="AH2791" s="211" t="str">
        <f>IF(G2791="","",IF(AND(COUNTIFS($J$18:J2791,J2791)=1,G2791&lt;&gt;""),1,""))</f>
        <v/>
      </c>
      <c r="AI2791" s="28">
        <f t="shared" si="554"/>
        <v>468573419.10712183</v>
      </c>
      <c r="AJ2791" s="28">
        <f t="shared" si="555"/>
        <v>55829466.862621114</v>
      </c>
      <c r="AK2791" s="29">
        <f t="shared" si="556"/>
        <v>0.11914774629983395</v>
      </c>
      <c r="AL2791" s="210"/>
      <c r="AM2791" s="210"/>
      <c r="AN2791" s="210"/>
      <c r="AO2791" s="210"/>
      <c r="AP2791" s="45" t="str">
        <f t="shared" si="557"/>
        <v>CancelCancel</v>
      </c>
      <c r="AQ2791" s="45" t="str">
        <f t="shared" si="558"/>
        <v>CancelCancelJPY</v>
      </c>
    </row>
    <row r="2792" spans="1:43" s="15" customFormat="1">
      <c r="A2792" s="209" t="s">
        <v>171</v>
      </c>
      <c r="B2792" s="209"/>
      <c r="C2792" s="209" t="s">
        <v>171</v>
      </c>
      <c r="D2792" s="57" t="str">
        <f t="shared" si="561"/>
        <v/>
      </c>
      <c r="E2792" s="208" t="s">
        <v>171</v>
      </c>
      <c r="F2792" s="208" t="s">
        <v>171</v>
      </c>
      <c r="G2792" s="209" t="s">
        <v>171</v>
      </c>
      <c r="H2792" s="213"/>
      <c r="I2792" s="57" t="str">
        <f t="shared" si="550"/>
        <v>Cancel</v>
      </c>
      <c r="J2792" s="204" t="s">
        <v>2593</v>
      </c>
      <c r="K2792" s="213" t="s">
        <v>638</v>
      </c>
      <c r="L2792" s="210" t="s">
        <v>79</v>
      </c>
      <c r="M2792" s="208" t="s">
        <v>47</v>
      </c>
      <c r="N2792" s="208">
        <v>1</v>
      </c>
      <c r="O2792" s="208"/>
      <c r="P2792" s="57" t="str">
        <f t="shared" si="551"/>
        <v>MAIN UNIT</v>
      </c>
      <c r="Q2792" s="208" t="s">
        <v>48</v>
      </c>
      <c r="R2792" s="208" t="s">
        <v>49</v>
      </c>
      <c r="S2792" s="208" t="s">
        <v>36</v>
      </c>
      <c r="T2792" s="208" t="s">
        <v>372</v>
      </c>
      <c r="U2792" s="208" t="s">
        <v>66</v>
      </c>
      <c r="V2792" s="208" t="s">
        <v>122</v>
      </c>
      <c r="W2792" s="208" t="s">
        <v>96</v>
      </c>
      <c r="X2792" s="34">
        <v>12650000</v>
      </c>
      <c r="Y2792" s="202">
        <v>1</v>
      </c>
      <c r="Z2792" s="26">
        <f t="shared" si="559"/>
        <v>12650000</v>
      </c>
      <c r="AA2792" s="208">
        <v>7.3499999999999996E-2</v>
      </c>
      <c r="AB2792" s="35">
        <f t="shared" si="560"/>
        <v>929775</v>
      </c>
      <c r="AC2792" s="27">
        <f t="shared" si="552"/>
        <v>111573</v>
      </c>
      <c r="AD2792" s="207">
        <v>0.12</v>
      </c>
      <c r="AE2792" s="211">
        <f t="shared" si="553"/>
        <v>0</v>
      </c>
      <c r="AF2792" s="211" t="str">
        <f>IF(AND(COUNTIFS($J$18:J2792,J2792)=1,AE2792=1),1,"")</f>
        <v/>
      </c>
      <c r="AG2792" s="211" t="str">
        <f>IF(C2792="","",IF(AND(COUNTIFS($J$18:J2792,J2792)=1,C2792&lt;&gt;""),1,""))</f>
        <v/>
      </c>
      <c r="AH2792" s="211" t="str">
        <f>IF(G2792="","",IF(AND(COUNTIFS($J$18:J2792,J2792)=1,G2792&lt;&gt;""),1,""))</f>
        <v/>
      </c>
      <c r="AI2792" s="28">
        <f t="shared" si="554"/>
        <v>468573419.10712183</v>
      </c>
      <c r="AJ2792" s="28">
        <f t="shared" si="555"/>
        <v>55829466.862621114</v>
      </c>
      <c r="AK2792" s="29">
        <f t="shared" si="556"/>
        <v>0.11914774629983395</v>
      </c>
      <c r="AL2792" s="210"/>
      <c r="AM2792" s="210"/>
      <c r="AN2792" s="210"/>
      <c r="AO2792" s="210"/>
      <c r="AP2792" s="45" t="str">
        <f t="shared" si="557"/>
        <v>CancelCancel</v>
      </c>
      <c r="AQ2792" s="45" t="str">
        <f t="shared" si="558"/>
        <v>CancelCancelJPY</v>
      </c>
    </row>
    <row r="2793" spans="1:43" s="15" customFormat="1">
      <c r="A2793" s="209" t="s">
        <v>171</v>
      </c>
      <c r="B2793" s="209"/>
      <c r="C2793" s="209" t="s">
        <v>171</v>
      </c>
      <c r="D2793" s="57" t="str">
        <f t="shared" si="561"/>
        <v/>
      </c>
      <c r="E2793" s="208" t="s">
        <v>171</v>
      </c>
      <c r="F2793" s="208" t="s">
        <v>171</v>
      </c>
      <c r="G2793" s="209" t="s">
        <v>171</v>
      </c>
      <c r="H2793" s="213"/>
      <c r="I2793" s="57" t="str">
        <f t="shared" si="550"/>
        <v>Cancel</v>
      </c>
      <c r="J2793" s="204" t="s">
        <v>2593</v>
      </c>
      <c r="K2793" s="213" t="s">
        <v>638</v>
      </c>
      <c r="L2793" s="210" t="s">
        <v>79</v>
      </c>
      <c r="M2793" s="208" t="s">
        <v>47</v>
      </c>
      <c r="N2793" s="208">
        <v>1</v>
      </c>
      <c r="O2793" s="208"/>
      <c r="P2793" s="57" t="str">
        <f t="shared" si="551"/>
        <v>MAIN UNIT</v>
      </c>
      <c r="Q2793" s="208" t="s">
        <v>48</v>
      </c>
      <c r="R2793" s="208" t="s">
        <v>49</v>
      </c>
      <c r="S2793" s="208" t="s">
        <v>36</v>
      </c>
      <c r="T2793" s="208" t="s">
        <v>372</v>
      </c>
      <c r="U2793" s="208" t="s">
        <v>66</v>
      </c>
      <c r="V2793" s="208" t="s">
        <v>122</v>
      </c>
      <c r="W2793" s="208" t="s">
        <v>96</v>
      </c>
      <c r="X2793" s="34">
        <v>12650000</v>
      </c>
      <c r="Y2793" s="202">
        <v>1</v>
      </c>
      <c r="Z2793" s="26">
        <f t="shared" si="559"/>
        <v>12650000</v>
      </c>
      <c r="AA2793" s="208">
        <v>7.3499999999999996E-2</v>
      </c>
      <c r="AB2793" s="35">
        <f t="shared" si="560"/>
        <v>929775</v>
      </c>
      <c r="AC2793" s="27">
        <f t="shared" si="552"/>
        <v>111573</v>
      </c>
      <c r="AD2793" s="207">
        <v>0.12</v>
      </c>
      <c r="AE2793" s="211">
        <f t="shared" si="553"/>
        <v>0</v>
      </c>
      <c r="AF2793" s="211" t="str">
        <f>IF(AND(COUNTIFS($J$18:J2793,J2793)=1,AE2793=1),1,"")</f>
        <v/>
      </c>
      <c r="AG2793" s="211" t="str">
        <f>IF(C2793="","",IF(AND(COUNTIFS($J$18:J2793,J2793)=1,C2793&lt;&gt;""),1,""))</f>
        <v/>
      </c>
      <c r="AH2793" s="211" t="str">
        <f>IF(G2793="","",IF(AND(COUNTIFS($J$18:J2793,J2793)=1,G2793&lt;&gt;""),1,""))</f>
        <v/>
      </c>
      <c r="AI2793" s="28">
        <f t="shared" si="554"/>
        <v>468573419.10712183</v>
      </c>
      <c r="AJ2793" s="28">
        <f t="shared" si="555"/>
        <v>55829466.862621114</v>
      </c>
      <c r="AK2793" s="29">
        <f t="shared" si="556"/>
        <v>0.11914774629983395</v>
      </c>
      <c r="AL2793" s="210"/>
      <c r="AM2793" s="210"/>
      <c r="AN2793" s="210"/>
      <c r="AO2793" s="210"/>
      <c r="AP2793" s="45" t="str">
        <f t="shared" si="557"/>
        <v>CancelCancel</v>
      </c>
      <c r="AQ2793" s="45" t="str">
        <f t="shared" si="558"/>
        <v>CancelCancelJPY</v>
      </c>
    </row>
    <row r="2794" spans="1:43" s="15" customFormat="1">
      <c r="A2794" s="209" t="s">
        <v>171</v>
      </c>
      <c r="B2794" s="209"/>
      <c r="C2794" s="209" t="s">
        <v>171</v>
      </c>
      <c r="D2794" s="57" t="str">
        <f t="shared" si="561"/>
        <v/>
      </c>
      <c r="E2794" s="208" t="s">
        <v>171</v>
      </c>
      <c r="F2794" s="208" t="s">
        <v>171</v>
      </c>
      <c r="G2794" s="209" t="s">
        <v>171</v>
      </c>
      <c r="H2794" s="213"/>
      <c r="I2794" s="57" t="str">
        <f t="shared" si="550"/>
        <v>Cancel</v>
      </c>
      <c r="J2794" s="204" t="s">
        <v>2623</v>
      </c>
      <c r="K2794" s="213" t="s">
        <v>2624</v>
      </c>
      <c r="L2794" s="210" t="s">
        <v>55</v>
      </c>
      <c r="M2794" s="208" t="s">
        <v>47</v>
      </c>
      <c r="N2794" s="208">
        <v>1</v>
      </c>
      <c r="O2794" s="208"/>
      <c r="P2794" s="57" t="str">
        <f t="shared" si="551"/>
        <v>MAIN UNIT</v>
      </c>
      <c r="Q2794" s="208" t="s">
        <v>598</v>
      </c>
      <c r="R2794" s="208" t="s">
        <v>243</v>
      </c>
      <c r="S2794" s="208" t="s">
        <v>244</v>
      </c>
      <c r="T2794" s="208" t="s">
        <v>2625</v>
      </c>
      <c r="U2794" s="208" t="s">
        <v>66</v>
      </c>
      <c r="V2794" s="208" t="s">
        <v>267</v>
      </c>
      <c r="W2794" s="208" t="s">
        <v>654</v>
      </c>
      <c r="X2794" s="34">
        <v>9100000</v>
      </c>
      <c r="Y2794" s="202">
        <v>1</v>
      </c>
      <c r="Z2794" s="26">
        <f t="shared" si="559"/>
        <v>9100000</v>
      </c>
      <c r="AA2794" s="208">
        <v>7.5200000000000003E-2</v>
      </c>
      <c r="AB2794" s="35">
        <f t="shared" si="560"/>
        <v>684320</v>
      </c>
      <c r="AC2794" s="27">
        <f t="shared" si="552"/>
        <v>82118.399999999994</v>
      </c>
      <c r="AD2794" s="212">
        <v>0.12</v>
      </c>
      <c r="AE2794" s="211">
        <f t="shared" si="553"/>
        <v>0</v>
      </c>
      <c r="AF2794" s="211" t="str">
        <f>IF(AND(COUNTIFS($J$18:J2794,J2794)=1,AE2794=1),1,"")</f>
        <v/>
      </c>
      <c r="AG2794" s="211">
        <f>IF(C2794="","",IF(AND(COUNTIFS($J$18:J2794,J2794)=1,C2794&lt;&gt;""),1,""))</f>
        <v>1</v>
      </c>
      <c r="AH2794" s="211">
        <f>IF(G2794="","",IF(AND(COUNTIFS($J$18:J2794,J2794)=1,G2794&lt;&gt;""),1,""))</f>
        <v>1</v>
      </c>
      <c r="AI2794" s="28">
        <f t="shared" si="554"/>
        <v>468573419.10712183</v>
      </c>
      <c r="AJ2794" s="28">
        <f t="shared" si="555"/>
        <v>55829466.862621114</v>
      </c>
      <c r="AK2794" s="29">
        <f t="shared" si="556"/>
        <v>0.11914774629983395</v>
      </c>
      <c r="AL2794" s="210"/>
      <c r="AM2794" s="210"/>
      <c r="AN2794" s="210"/>
      <c r="AO2794" s="210"/>
      <c r="AP2794" s="45" t="str">
        <f t="shared" si="557"/>
        <v>CancelCancel</v>
      </c>
      <c r="AQ2794" s="45" t="str">
        <f t="shared" si="558"/>
        <v>CancelCancelJPY</v>
      </c>
    </row>
    <row r="2795" spans="1:43" s="15" customFormat="1">
      <c r="A2795" s="209" t="s">
        <v>171</v>
      </c>
      <c r="B2795" s="209"/>
      <c r="C2795" s="209" t="s">
        <v>171</v>
      </c>
      <c r="D2795" s="57" t="str">
        <f t="shared" si="561"/>
        <v/>
      </c>
      <c r="E2795" s="208" t="s">
        <v>171</v>
      </c>
      <c r="F2795" s="208" t="s">
        <v>171</v>
      </c>
      <c r="G2795" s="209" t="s">
        <v>171</v>
      </c>
      <c r="H2795" s="213"/>
      <c r="I2795" s="57" t="str">
        <f t="shared" si="550"/>
        <v>Cancel</v>
      </c>
      <c r="J2795" s="204" t="s">
        <v>2626</v>
      </c>
      <c r="K2795" s="213" t="s">
        <v>2624</v>
      </c>
      <c r="L2795" s="210" t="s">
        <v>55</v>
      </c>
      <c r="M2795" s="208" t="s">
        <v>47</v>
      </c>
      <c r="N2795" s="208">
        <v>1</v>
      </c>
      <c r="O2795" s="208"/>
      <c r="P2795" s="57" t="str">
        <f t="shared" si="551"/>
        <v>MAIN UNIT</v>
      </c>
      <c r="Q2795" s="208" t="s">
        <v>598</v>
      </c>
      <c r="R2795" s="208" t="s">
        <v>243</v>
      </c>
      <c r="S2795" s="208" t="s">
        <v>244</v>
      </c>
      <c r="T2795" s="208" t="s">
        <v>2625</v>
      </c>
      <c r="U2795" s="208" t="s">
        <v>66</v>
      </c>
      <c r="V2795" s="208" t="s">
        <v>267</v>
      </c>
      <c r="W2795" s="208" t="s">
        <v>654</v>
      </c>
      <c r="X2795" s="34">
        <v>9100000</v>
      </c>
      <c r="Y2795" s="202">
        <v>1</v>
      </c>
      <c r="Z2795" s="26">
        <f t="shared" si="559"/>
        <v>9100000</v>
      </c>
      <c r="AA2795" s="208">
        <v>7.5200000000000003E-2</v>
      </c>
      <c r="AB2795" s="35">
        <f t="shared" si="560"/>
        <v>684320</v>
      </c>
      <c r="AC2795" s="27">
        <f t="shared" si="552"/>
        <v>82118.399999999994</v>
      </c>
      <c r="AD2795" s="212">
        <v>0.12</v>
      </c>
      <c r="AE2795" s="211">
        <f t="shared" si="553"/>
        <v>0</v>
      </c>
      <c r="AF2795" s="211" t="str">
        <f>IF(AND(COUNTIFS($J$18:J2795,J2795)=1,AE2795=1),1,"")</f>
        <v/>
      </c>
      <c r="AG2795" s="211" t="str">
        <f>IF(C2795="","",IF(AND(COUNTIFS($J$18:J2795,J2795)=1,C2795&lt;&gt;""),1,""))</f>
        <v/>
      </c>
      <c r="AH2795" s="211" t="str">
        <f>IF(G2795="","",IF(AND(COUNTIFS($J$18:J2795,J2795)=1,G2795&lt;&gt;""),1,""))</f>
        <v/>
      </c>
      <c r="AI2795" s="28">
        <f t="shared" si="554"/>
        <v>468573419.10712183</v>
      </c>
      <c r="AJ2795" s="28">
        <f t="shared" si="555"/>
        <v>55829466.862621114</v>
      </c>
      <c r="AK2795" s="29">
        <f t="shared" si="556"/>
        <v>0.11914774629983395</v>
      </c>
      <c r="AL2795" s="210"/>
      <c r="AM2795" s="210"/>
      <c r="AN2795" s="210"/>
      <c r="AO2795" s="210"/>
      <c r="AP2795" s="45" t="str">
        <f t="shared" si="557"/>
        <v>CancelCancel</v>
      </c>
      <c r="AQ2795" s="45" t="str">
        <f t="shared" si="558"/>
        <v>CancelCancelJPY</v>
      </c>
    </row>
    <row r="2796" spans="1:43" s="15" customFormat="1">
      <c r="A2796" s="209" t="s">
        <v>171</v>
      </c>
      <c r="B2796" s="209"/>
      <c r="C2796" s="209" t="s">
        <v>171</v>
      </c>
      <c r="D2796" s="57" t="str">
        <f t="shared" si="561"/>
        <v/>
      </c>
      <c r="E2796" s="208" t="s">
        <v>171</v>
      </c>
      <c r="F2796" s="208" t="s">
        <v>171</v>
      </c>
      <c r="G2796" s="209" t="s">
        <v>171</v>
      </c>
      <c r="H2796" s="213"/>
      <c r="I2796" s="57" t="str">
        <f t="shared" si="550"/>
        <v>Cancel</v>
      </c>
      <c r="J2796" s="204" t="s">
        <v>2623</v>
      </c>
      <c r="K2796" s="213" t="s">
        <v>2624</v>
      </c>
      <c r="L2796" s="210" t="s">
        <v>55</v>
      </c>
      <c r="M2796" s="208" t="s">
        <v>47</v>
      </c>
      <c r="N2796" s="208">
        <v>1</v>
      </c>
      <c r="O2796" s="208"/>
      <c r="P2796" s="57" t="str">
        <f t="shared" si="551"/>
        <v>MAIN UNIT</v>
      </c>
      <c r="Q2796" s="208" t="s">
        <v>598</v>
      </c>
      <c r="R2796" s="208" t="s">
        <v>243</v>
      </c>
      <c r="S2796" s="208" t="s">
        <v>244</v>
      </c>
      <c r="T2796" s="208" t="s">
        <v>2625</v>
      </c>
      <c r="U2796" s="208" t="s">
        <v>66</v>
      </c>
      <c r="V2796" s="208" t="s">
        <v>267</v>
      </c>
      <c r="W2796" s="208" t="s">
        <v>654</v>
      </c>
      <c r="X2796" s="34">
        <v>9100000</v>
      </c>
      <c r="Y2796" s="202">
        <v>1</v>
      </c>
      <c r="Z2796" s="26">
        <f t="shared" si="559"/>
        <v>9100000</v>
      </c>
      <c r="AA2796" s="208">
        <v>7.5200000000000003E-2</v>
      </c>
      <c r="AB2796" s="35">
        <f t="shared" si="560"/>
        <v>684320</v>
      </c>
      <c r="AC2796" s="27">
        <f t="shared" si="552"/>
        <v>82118.399999999994</v>
      </c>
      <c r="AD2796" s="212">
        <v>0.12</v>
      </c>
      <c r="AE2796" s="211">
        <f t="shared" si="553"/>
        <v>0</v>
      </c>
      <c r="AF2796" s="211" t="str">
        <f>IF(AND(COUNTIFS($J$18:J2796,J2796)=1,AE2796=1),1,"")</f>
        <v/>
      </c>
      <c r="AG2796" s="211" t="str">
        <f>IF(C2796="","",IF(AND(COUNTIFS($J$18:J2796,J2796)=1,C2796&lt;&gt;""),1,""))</f>
        <v/>
      </c>
      <c r="AH2796" s="211" t="str">
        <f>IF(G2796="","",IF(AND(COUNTIFS($J$18:J2796,J2796)=1,G2796&lt;&gt;""),1,""))</f>
        <v/>
      </c>
      <c r="AI2796" s="28">
        <f t="shared" si="554"/>
        <v>468573419.10712183</v>
      </c>
      <c r="AJ2796" s="28">
        <f t="shared" si="555"/>
        <v>55829466.862621114</v>
      </c>
      <c r="AK2796" s="29">
        <f t="shared" si="556"/>
        <v>0.11914774629983395</v>
      </c>
      <c r="AL2796" s="210"/>
      <c r="AM2796" s="210"/>
      <c r="AN2796" s="210"/>
      <c r="AO2796" s="210"/>
      <c r="AP2796" s="45" t="str">
        <f t="shared" si="557"/>
        <v>CancelCancel</v>
      </c>
      <c r="AQ2796" s="45" t="str">
        <f t="shared" si="558"/>
        <v>CancelCancelJPY</v>
      </c>
    </row>
    <row r="2797" spans="1:43" s="15" customFormat="1">
      <c r="A2797" s="209" t="s">
        <v>171</v>
      </c>
      <c r="B2797" s="209"/>
      <c r="C2797" s="209" t="s">
        <v>171</v>
      </c>
      <c r="D2797" s="57" t="str">
        <f t="shared" si="561"/>
        <v/>
      </c>
      <c r="E2797" s="208" t="s">
        <v>171</v>
      </c>
      <c r="F2797" s="208" t="s">
        <v>171</v>
      </c>
      <c r="G2797" s="209" t="s">
        <v>171</v>
      </c>
      <c r="H2797" s="213"/>
      <c r="I2797" s="57" t="str">
        <f t="shared" si="550"/>
        <v>Cancel</v>
      </c>
      <c r="J2797" s="204" t="s">
        <v>2627</v>
      </c>
      <c r="K2797" s="213" t="s">
        <v>1468</v>
      </c>
      <c r="L2797" s="210" t="s">
        <v>79</v>
      </c>
      <c r="M2797" s="208" t="s">
        <v>47</v>
      </c>
      <c r="N2797" s="208">
        <v>1</v>
      </c>
      <c r="O2797" s="208"/>
      <c r="P2797" s="57" t="str">
        <f t="shared" si="551"/>
        <v>MAIN UNIT</v>
      </c>
      <c r="Q2797" s="208" t="s">
        <v>56</v>
      </c>
      <c r="R2797" s="208" t="s">
        <v>49</v>
      </c>
      <c r="S2797" s="208" t="s">
        <v>36</v>
      </c>
      <c r="T2797" s="208" t="s">
        <v>65</v>
      </c>
      <c r="U2797" s="208" t="s">
        <v>66</v>
      </c>
      <c r="V2797" s="208" t="s">
        <v>682</v>
      </c>
      <c r="W2797" s="208" t="s">
        <v>96</v>
      </c>
      <c r="X2797" s="34">
        <v>12274000</v>
      </c>
      <c r="Y2797" s="202">
        <v>1</v>
      </c>
      <c r="Z2797" s="26">
        <f t="shared" si="559"/>
        <v>12274000</v>
      </c>
      <c r="AA2797" s="208">
        <v>7.2999999999999995E-2</v>
      </c>
      <c r="AB2797" s="35">
        <f t="shared" si="560"/>
        <v>896002</v>
      </c>
      <c r="AC2797" s="27">
        <f t="shared" si="552"/>
        <v>107520.23999999999</v>
      </c>
      <c r="AD2797" s="207">
        <v>0.12</v>
      </c>
      <c r="AE2797" s="211">
        <f t="shared" si="553"/>
        <v>1</v>
      </c>
      <c r="AF2797" s="211">
        <f>IF(AND(COUNTIFS($J$18:J2797,J2797)=1,AE2797=1),1,"")</f>
        <v>1</v>
      </c>
      <c r="AG2797" s="211">
        <f>IF(C2797="","",IF(AND(COUNTIFS($J$18:J2797,J2797)=1,C2797&lt;&gt;""),1,""))</f>
        <v>1</v>
      </c>
      <c r="AH2797" s="211">
        <f>IF(G2797="","",IF(AND(COUNTIFS($J$18:J2797,J2797)=1,G2797&lt;&gt;""),1,""))</f>
        <v>1</v>
      </c>
      <c r="AI2797" s="28">
        <f t="shared" si="554"/>
        <v>468573419.10712183</v>
      </c>
      <c r="AJ2797" s="28">
        <f t="shared" si="555"/>
        <v>55829466.862621114</v>
      </c>
      <c r="AK2797" s="29">
        <f t="shared" si="556"/>
        <v>0.11914774629983395</v>
      </c>
      <c r="AL2797" s="210"/>
      <c r="AM2797" s="210"/>
      <c r="AN2797" s="210"/>
      <c r="AO2797" s="210"/>
      <c r="AP2797" s="45" t="str">
        <f t="shared" si="557"/>
        <v>CancelCancel</v>
      </c>
      <c r="AQ2797" s="45" t="str">
        <f t="shared" si="558"/>
        <v>CancelCancelJPY</v>
      </c>
    </row>
    <row r="2798" spans="1:43" s="15" customFormat="1">
      <c r="A2798" s="209" t="s">
        <v>171</v>
      </c>
      <c r="B2798" s="209"/>
      <c r="C2798" s="209" t="s">
        <v>171</v>
      </c>
      <c r="D2798" s="57" t="str">
        <f t="shared" si="561"/>
        <v/>
      </c>
      <c r="E2798" s="208" t="s">
        <v>171</v>
      </c>
      <c r="F2798" s="208" t="s">
        <v>171</v>
      </c>
      <c r="G2798" s="209" t="s">
        <v>171</v>
      </c>
      <c r="H2798" s="213"/>
      <c r="I2798" s="57" t="str">
        <f t="shared" si="550"/>
        <v>Cancel</v>
      </c>
      <c r="J2798" s="204" t="s">
        <v>2593</v>
      </c>
      <c r="K2798" s="213" t="s">
        <v>638</v>
      </c>
      <c r="L2798" s="210" t="s">
        <v>79</v>
      </c>
      <c r="M2798" s="208" t="s">
        <v>47</v>
      </c>
      <c r="N2798" s="208">
        <v>1</v>
      </c>
      <c r="O2798" s="208"/>
      <c r="P2798" s="57" t="str">
        <f t="shared" si="551"/>
        <v>MAIN UNIT</v>
      </c>
      <c r="Q2798" s="208" t="s">
        <v>48</v>
      </c>
      <c r="R2798" s="208" t="s">
        <v>49</v>
      </c>
      <c r="S2798" s="208" t="s">
        <v>36</v>
      </c>
      <c r="T2798" s="208" t="s">
        <v>372</v>
      </c>
      <c r="U2798" s="208" t="s">
        <v>66</v>
      </c>
      <c r="V2798" s="208" t="s">
        <v>122</v>
      </c>
      <c r="W2798" s="208" t="s">
        <v>96</v>
      </c>
      <c r="X2798" s="34">
        <v>12650000</v>
      </c>
      <c r="Y2798" s="202">
        <v>1</v>
      </c>
      <c r="Z2798" s="26">
        <f t="shared" si="559"/>
        <v>12650000</v>
      </c>
      <c r="AA2798" s="208">
        <v>7.3499999999999996E-2</v>
      </c>
      <c r="AB2798" s="35">
        <f t="shared" si="560"/>
        <v>929775</v>
      </c>
      <c r="AC2798" s="27">
        <f t="shared" si="552"/>
        <v>111573</v>
      </c>
      <c r="AD2798" s="207">
        <v>0.12</v>
      </c>
      <c r="AE2798" s="211">
        <f t="shared" si="553"/>
        <v>0</v>
      </c>
      <c r="AF2798" s="211" t="str">
        <f>IF(AND(COUNTIFS($J$18:J2798,J2798)=1,AE2798=1),1,"")</f>
        <v/>
      </c>
      <c r="AG2798" s="211" t="str">
        <f>IF(C2798="","",IF(AND(COUNTIFS($J$18:J2798,J2798)=1,C2798&lt;&gt;""),1,""))</f>
        <v/>
      </c>
      <c r="AH2798" s="211" t="str">
        <f>IF(G2798="","",IF(AND(COUNTIFS($J$18:J2798,J2798)=1,G2798&lt;&gt;""),1,""))</f>
        <v/>
      </c>
      <c r="AI2798" s="28">
        <f t="shared" si="554"/>
        <v>468573419.10712183</v>
      </c>
      <c r="AJ2798" s="28">
        <f t="shared" si="555"/>
        <v>55829466.862621114</v>
      </c>
      <c r="AK2798" s="29">
        <f t="shared" si="556"/>
        <v>0.11914774629983395</v>
      </c>
      <c r="AL2798" s="210"/>
      <c r="AM2798" s="210"/>
      <c r="AN2798" s="210"/>
      <c r="AO2798" s="210"/>
      <c r="AP2798" s="45" t="str">
        <f t="shared" si="557"/>
        <v>CancelCancel</v>
      </c>
      <c r="AQ2798" s="45" t="str">
        <f t="shared" si="558"/>
        <v>CancelCancelJPY</v>
      </c>
    </row>
    <row r="2799" spans="1:43" s="15" customFormat="1">
      <c r="A2799" s="209" t="s">
        <v>171</v>
      </c>
      <c r="B2799" s="209"/>
      <c r="C2799" s="209" t="s">
        <v>171</v>
      </c>
      <c r="D2799" s="57" t="str">
        <f t="shared" si="561"/>
        <v/>
      </c>
      <c r="E2799" s="208" t="s">
        <v>171</v>
      </c>
      <c r="F2799" s="208" t="s">
        <v>171</v>
      </c>
      <c r="G2799" s="209" t="s">
        <v>171</v>
      </c>
      <c r="H2799" s="213"/>
      <c r="I2799" s="57" t="str">
        <f t="shared" si="550"/>
        <v>Cancel</v>
      </c>
      <c r="J2799" s="204" t="s">
        <v>2628</v>
      </c>
      <c r="K2799" s="213" t="s">
        <v>3179</v>
      </c>
      <c r="L2799" s="210" t="s">
        <v>79</v>
      </c>
      <c r="M2799" s="208" t="s">
        <v>47</v>
      </c>
      <c r="N2799" s="208">
        <v>1</v>
      </c>
      <c r="O2799" s="208"/>
      <c r="P2799" s="57" t="str">
        <f t="shared" si="551"/>
        <v>MAIN UNIT</v>
      </c>
      <c r="Q2799" s="208" t="s">
        <v>48</v>
      </c>
      <c r="R2799" s="208" t="s">
        <v>49</v>
      </c>
      <c r="S2799" s="208" t="s">
        <v>37</v>
      </c>
      <c r="T2799" s="208" t="s">
        <v>80</v>
      </c>
      <c r="U2799" s="208" t="s">
        <v>58</v>
      </c>
      <c r="V2799" s="208" t="s">
        <v>156</v>
      </c>
      <c r="W2799" s="208" t="s">
        <v>51</v>
      </c>
      <c r="X2799" s="34">
        <v>891600</v>
      </c>
      <c r="Y2799" s="202">
        <v>1.1299999999999999</v>
      </c>
      <c r="Z2799" s="26">
        <f t="shared" si="559"/>
        <v>891600</v>
      </c>
      <c r="AA2799" s="208">
        <v>1.135</v>
      </c>
      <c r="AB2799" s="35">
        <f t="shared" si="560"/>
        <v>895545.13274336292</v>
      </c>
      <c r="AC2799" s="27">
        <f t="shared" si="552"/>
        <v>107465.41592920355</v>
      </c>
      <c r="AD2799" s="212">
        <v>0.12</v>
      </c>
      <c r="AE2799" s="211">
        <f t="shared" si="553"/>
        <v>0</v>
      </c>
      <c r="AF2799" s="211" t="str">
        <f>IF(AND(COUNTIFS($J$18:J2799,J2799)=1,AE2799=1),1,"")</f>
        <v/>
      </c>
      <c r="AG2799" s="211">
        <f>IF(C2799="","",IF(AND(COUNTIFS($J$18:J2799,J2799)=1,C2799&lt;&gt;""),1,""))</f>
        <v>1</v>
      </c>
      <c r="AH2799" s="211">
        <f>IF(G2799="","",IF(AND(COUNTIFS($J$18:J2799,J2799)=1,G2799&lt;&gt;""),1,""))</f>
        <v>1</v>
      </c>
      <c r="AI2799" s="28">
        <f t="shared" si="554"/>
        <v>468573419.10712183</v>
      </c>
      <c r="AJ2799" s="28">
        <f t="shared" si="555"/>
        <v>55829466.862621114</v>
      </c>
      <c r="AK2799" s="29">
        <f t="shared" si="556"/>
        <v>0.11914774629983395</v>
      </c>
      <c r="AL2799" s="210"/>
      <c r="AM2799" s="210"/>
      <c r="AN2799" s="210"/>
      <c r="AO2799" s="210"/>
      <c r="AP2799" s="45" t="str">
        <f t="shared" si="557"/>
        <v>CancelCancel</v>
      </c>
      <c r="AQ2799" s="45" t="str">
        <f t="shared" si="558"/>
        <v>CancelCancelRMB</v>
      </c>
    </row>
    <row r="2800" spans="1:43" s="15" customFormat="1">
      <c r="A2800" s="209" t="s">
        <v>171</v>
      </c>
      <c r="B2800" s="209"/>
      <c r="C2800" s="209" t="s">
        <v>171</v>
      </c>
      <c r="D2800" s="57" t="str">
        <f t="shared" si="561"/>
        <v/>
      </c>
      <c r="E2800" s="208" t="s">
        <v>171</v>
      </c>
      <c r="F2800" s="208" t="s">
        <v>171</v>
      </c>
      <c r="G2800" s="209" t="s">
        <v>171</v>
      </c>
      <c r="H2800" s="213"/>
      <c r="I2800" s="57" t="str">
        <f t="shared" si="550"/>
        <v>Cancel</v>
      </c>
      <c r="J2800" s="204" t="s">
        <v>2628</v>
      </c>
      <c r="K2800" s="213" t="s">
        <v>3179</v>
      </c>
      <c r="L2800" s="210" t="s">
        <v>55</v>
      </c>
      <c r="M2800" s="208" t="s">
        <v>47</v>
      </c>
      <c r="N2800" s="208">
        <v>1</v>
      </c>
      <c r="O2800" s="208"/>
      <c r="P2800" s="57" t="str">
        <f t="shared" si="551"/>
        <v>MAIN UNIT</v>
      </c>
      <c r="Q2800" s="208" t="s">
        <v>48</v>
      </c>
      <c r="R2800" s="208" t="s">
        <v>49</v>
      </c>
      <c r="S2800" s="208" t="s">
        <v>37</v>
      </c>
      <c r="T2800" s="208" t="s">
        <v>80</v>
      </c>
      <c r="U2800" s="208" t="s">
        <v>58</v>
      </c>
      <c r="V2800" s="208" t="s">
        <v>156</v>
      </c>
      <c r="W2800" s="208" t="s">
        <v>51</v>
      </c>
      <c r="X2800" s="34">
        <v>818400</v>
      </c>
      <c r="Y2800" s="202">
        <v>1.1299999999999999</v>
      </c>
      <c r="Z2800" s="26">
        <f t="shared" si="559"/>
        <v>818400</v>
      </c>
      <c r="AA2800" s="208">
        <v>1.135</v>
      </c>
      <c r="AB2800" s="35">
        <f t="shared" si="560"/>
        <v>822021.23893805325</v>
      </c>
      <c r="AC2800" s="27">
        <f t="shared" si="552"/>
        <v>98642.548672566394</v>
      </c>
      <c r="AD2800" s="212">
        <v>0.12</v>
      </c>
      <c r="AE2800" s="211">
        <f t="shared" si="553"/>
        <v>0</v>
      </c>
      <c r="AF2800" s="211" t="str">
        <f>IF(AND(COUNTIFS($J$18:J2800,J2800)=1,AE2800=1),1,"")</f>
        <v/>
      </c>
      <c r="AG2800" s="211" t="str">
        <f>IF(C2800="","",IF(AND(COUNTIFS($J$18:J2800,J2800)=1,C2800&lt;&gt;""),1,""))</f>
        <v/>
      </c>
      <c r="AH2800" s="211" t="str">
        <f>IF(G2800="","",IF(AND(COUNTIFS($J$18:J2800,J2800)=1,G2800&lt;&gt;""),1,""))</f>
        <v/>
      </c>
      <c r="AI2800" s="28">
        <f t="shared" si="554"/>
        <v>468573419.10712183</v>
      </c>
      <c r="AJ2800" s="28">
        <f t="shared" si="555"/>
        <v>55829466.862621114</v>
      </c>
      <c r="AK2800" s="29">
        <f t="shared" si="556"/>
        <v>0.11914774629983395</v>
      </c>
      <c r="AL2800" s="210"/>
      <c r="AM2800" s="210"/>
      <c r="AN2800" s="210"/>
      <c r="AO2800" s="210"/>
      <c r="AP2800" s="45" t="str">
        <f t="shared" si="557"/>
        <v>CancelCancel</v>
      </c>
      <c r="AQ2800" s="45" t="str">
        <f t="shared" si="558"/>
        <v>CancelCancelRMB</v>
      </c>
    </row>
    <row r="2801" spans="1:43" s="15" customFormat="1">
      <c r="A2801" s="209" t="s">
        <v>171</v>
      </c>
      <c r="B2801" s="209"/>
      <c r="C2801" s="209" t="s">
        <v>171</v>
      </c>
      <c r="D2801" s="57" t="str">
        <f t="shared" si="561"/>
        <v/>
      </c>
      <c r="E2801" s="208" t="s">
        <v>171</v>
      </c>
      <c r="F2801" s="208" t="s">
        <v>171</v>
      </c>
      <c r="G2801" s="209" t="s">
        <v>171</v>
      </c>
      <c r="H2801" s="213"/>
      <c r="I2801" s="57" t="str">
        <f t="shared" si="550"/>
        <v>Cancel</v>
      </c>
      <c r="J2801" s="204" t="s">
        <v>2629</v>
      </c>
      <c r="K2801" s="213" t="s">
        <v>3180</v>
      </c>
      <c r="L2801" s="210" t="s">
        <v>79</v>
      </c>
      <c r="M2801" s="208" t="s">
        <v>47</v>
      </c>
      <c r="N2801" s="208">
        <v>1</v>
      </c>
      <c r="O2801" s="208"/>
      <c r="P2801" s="57" t="str">
        <f t="shared" si="551"/>
        <v>MAIN UNIT</v>
      </c>
      <c r="Q2801" s="208" t="s">
        <v>598</v>
      </c>
      <c r="R2801" s="208" t="s">
        <v>49</v>
      </c>
      <c r="S2801" s="208" t="s">
        <v>37</v>
      </c>
      <c r="T2801" s="208" t="s">
        <v>88</v>
      </c>
      <c r="U2801" s="208" t="s">
        <v>2630</v>
      </c>
      <c r="V2801" s="208" t="s">
        <v>2631</v>
      </c>
      <c r="W2801" s="208" t="s">
        <v>51</v>
      </c>
      <c r="X2801" s="34">
        <v>920000</v>
      </c>
      <c r="Y2801" s="202">
        <v>1.1299999999999999</v>
      </c>
      <c r="Z2801" s="26">
        <f t="shared" si="559"/>
        <v>920000</v>
      </c>
      <c r="AA2801" s="208">
        <v>1.135</v>
      </c>
      <c r="AB2801" s="35">
        <f t="shared" si="560"/>
        <v>924070.79646017705</v>
      </c>
      <c r="AC2801" s="27">
        <f t="shared" si="552"/>
        <v>110888.49557522124</v>
      </c>
      <c r="AD2801" s="212">
        <v>0.12</v>
      </c>
      <c r="AE2801" s="211">
        <f t="shared" si="553"/>
        <v>0</v>
      </c>
      <c r="AF2801" s="211" t="str">
        <f>IF(AND(COUNTIFS($J$18:J2801,J2801)=1,AE2801=1),1,"")</f>
        <v/>
      </c>
      <c r="AG2801" s="211">
        <f>IF(C2801="","",IF(AND(COUNTIFS($J$18:J2801,J2801)=1,C2801&lt;&gt;""),1,""))</f>
        <v>1</v>
      </c>
      <c r="AH2801" s="211">
        <f>IF(G2801="","",IF(AND(COUNTIFS($J$18:J2801,J2801)=1,G2801&lt;&gt;""),1,""))</f>
        <v>1</v>
      </c>
      <c r="AI2801" s="28">
        <f t="shared" si="554"/>
        <v>468573419.10712183</v>
      </c>
      <c r="AJ2801" s="28">
        <f t="shared" si="555"/>
        <v>55829466.862621114</v>
      </c>
      <c r="AK2801" s="29">
        <f t="shared" si="556"/>
        <v>0.11914774629983395</v>
      </c>
      <c r="AL2801" s="210"/>
      <c r="AM2801" s="210"/>
      <c r="AN2801" s="210"/>
      <c r="AO2801" s="210"/>
      <c r="AP2801" s="45" t="str">
        <f t="shared" si="557"/>
        <v>CancelCancel</v>
      </c>
      <c r="AQ2801" s="45" t="str">
        <f t="shared" si="558"/>
        <v>CancelCancelRMB</v>
      </c>
    </row>
    <row r="2802" spans="1:43" s="15" customFormat="1">
      <c r="A2802" s="209" t="s">
        <v>171</v>
      </c>
      <c r="B2802" s="209"/>
      <c r="C2802" s="209" t="s">
        <v>171</v>
      </c>
      <c r="D2802" s="57" t="str">
        <f t="shared" si="561"/>
        <v/>
      </c>
      <c r="E2802" s="208" t="s">
        <v>171</v>
      </c>
      <c r="F2802" s="208" t="s">
        <v>171</v>
      </c>
      <c r="G2802" s="209" t="s">
        <v>171</v>
      </c>
      <c r="H2802" s="213"/>
      <c r="I2802" s="57" t="str">
        <f t="shared" si="550"/>
        <v>Cancel</v>
      </c>
      <c r="J2802" s="204" t="s">
        <v>2593</v>
      </c>
      <c r="K2802" s="213" t="s">
        <v>638</v>
      </c>
      <c r="L2802" s="210" t="s">
        <v>79</v>
      </c>
      <c r="M2802" s="208" t="s">
        <v>47</v>
      </c>
      <c r="N2802" s="208">
        <v>1</v>
      </c>
      <c r="O2802" s="208"/>
      <c r="P2802" s="57" t="str">
        <f t="shared" si="551"/>
        <v>MAIN UNIT</v>
      </c>
      <c r="Q2802" s="208" t="s">
        <v>48</v>
      </c>
      <c r="R2802" s="208" t="s">
        <v>49</v>
      </c>
      <c r="S2802" s="208" t="s">
        <v>36</v>
      </c>
      <c r="T2802" s="208" t="s">
        <v>372</v>
      </c>
      <c r="U2802" s="208" t="s">
        <v>66</v>
      </c>
      <c r="V2802" s="208" t="s">
        <v>122</v>
      </c>
      <c r="W2802" s="208" t="s">
        <v>96</v>
      </c>
      <c r="X2802" s="34">
        <v>12650000</v>
      </c>
      <c r="Y2802" s="202">
        <v>1</v>
      </c>
      <c r="Z2802" s="26">
        <f t="shared" si="559"/>
        <v>12650000</v>
      </c>
      <c r="AA2802" s="208">
        <v>7.3499999999999996E-2</v>
      </c>
      <c r="AB2802" s="35">
        <f t="shared" si="560"/>
        <v>929775</v>
      </c>
      <c r="AC2802" s="27">
        <f t="shared" si="552"/>
        <v>111573</v>
      </c>
      <c r="AD2802" s="207">
        <v>0.12</v>
      </c>
      <c r="AE2802" s="211">
        <f t="shared" si="553"/>
        <v>0</v>
      </c>
      <c r="AF2802" s="211" t="str">
        <f>IF(AND(COUNTIFS($J$18:J2802,J2802)=1,AE2802=1),1,"")</f>
        <v/>
      </c>
      <c r="AG2802" s="211" t="str">
        <f>IF(C2802="","",IF(AND(COUNTIFS($J$18:J2802,J2802)=1,C2802&lt;&gt;""),1,""))</f>
        <v/>
      </c>
      <c r="AH2802" s="211" t="str">
        <f>IF(G2802="","",IF(AND(COUNTIFS($J$18:J2802,J2802)=1,G2802&lt;&gt;""),1,""))</f>
        <v/>
      </c>
      <c r="AI2802" s="28">
        <f t="shared" si="554"/>
        <v>468573419.10712183</v>
      </c>
      <c r="AJ2802" s="28">
        <f t="shared" si="555"/>
        <v>55829466.862621114</v>
      </c>
      <c r="AK2802" s="29">
        <f t="shared" si="556"/>
        <v>0.11914774629983395</v>
      </c>
      <c r="AL2802" s="210"/>
      <c r="AM2802" s="210"/>
      <c r="AN2802" s="210"/>
      <c r="AO2802" s="210"/>
      <c r="AP2802" s="45" t="str">
        <f t="shared" si="557"/>
        <v>CancelCancel</v>
      </c>
      <c r="AQ2802" s="45" t="str">
        <f t="shared" si="558"/>
        <v>CancelCancelJPY</v>
      </c>
    </row>
    <row r="2803" spans="1:43" s="15" customFormat="1">
      <c r="A2803" s="209" t="s">
        <v>171</v>
      </c>
      <c r="B2803" s="209"/>
      <c r="C2803" s="209" t="s">
        <v>171</v>
      </c>
      <c r="D2803" s="57" t="str">
        <f t="shared" si="561"/>
        <v/>
      </c>
      <c r="E2803" s="208" t="s">
        <v>171</v>
      </c>
      <c r="F2803" s="208" t="s">
        <v>171</v>
      </c>
      <c r="G2803" s="209" t="s">
        <v>171</v>
      </c>
      <c r="H2803" s="213"/>
      <c r="I2803" s="57" t="str">
        <f t="shared" si="550"/>
        <v>Cancel</v>
      </c>
      <c r="J2803" s="204" t="s">
        <v>2632</v>
      </c>
      <c r="K2803" s="213" t="s">
        <v>2633</v>
      </c>
      <c r="L2803" s="210" t="s">
        <v>79</v>
      </c>
      <c r="M2803" s="208" t="s">
        <v>47</v>
      </c>
      <c r="N2803" s="208">
        <v>1</v>
      </c>
      <c r="O2803" s="208"/>
      <c r="P2803" s="57" t="str">
        <f t="shared" si="551"/>
        <v>MAIN UNIT</v>
      </c>
      <c r="Q2803" s="208" t="s">
        <v>48</v>
      </c>
      <c r="R2803" s="208" t="s">
        <v>49</v>
      </c>
      <c r="S2803" s="208" t="s">
        <v>36</v>
      </c>
      <c r="T2803" s="208" t="s">
        <v>65</v>
      </c>
      <c r="U2803" s="208" t="s">
        <v>66</v>
      </c>
      <c r="V2803" s="208" t="s">
        <v>67</v>
      </c>
      <c r="W2803" s="208" t="s">
        <v>51</v>
      </c>
      <c r="X2803" s="34">
        <v>910000</v>
      </c>
      <c r="Y2803" s="202">
        <v>1.1299999999999999</v>
      </c>
      <c r="Z2803" s="26">
        <f t="shared" si="559"/>
        <v>910000</v>
      </c>
      <c r="AA2803" s="208">
        <v>1.095</v>
      </c>
      <c r="AB2803" s="35">
        <f t="shared" si="560"/>
        <v>881814.15929203539</v>
      </c>
      <c r="AC2803" s="27">
        <f t="shared" si="552"/>
        <v>105817.69911504425</v>
      </c>
      <c r="AD2803" s="207">
        <v>0.12</v>
      </c>
      <c r="AE2803" s="211">
        <f t="shared" si="553"/>
        <v>0</v>
      </c>
      <c r="AF2803" s="211" t="str">
        <f>IF(AND(COUNTIFS($J$18:J2803,J2803)=1,AE2803=1),1,"")</f>
        <v/>
      </c>
      <c r="AG2803" s="211">
        <f>IF(C2803="","",IF(AND(COUNTIFS($J$18:J2803,J2803)=1,C2803&lt;&gt;""),1,""))</f>
        <v>1</v>
      </c>
      <c r="AH2803" s="211">
        <f>IF(G2803="","",IF(AND(COUNTIFS($J$18:J2803,J2803)=1,G2803&lt;&gt;""),1,""))</f>
        <v>1</v>
      </c>
      <c r="AI2803" s="28">
        <f t="shared" si="554"/>
        <v>468573419.10712183</v>
      </c>
      <c r="AJ2803" s="28">
        <f t="shared" si="555"/>
        <v>55829466.862621114</v>
      </c>
      <c r="AK2803" s="29">
        <f t="shared" si="556"/>
        <v>0.11914774629983395</v>
      </c>
      <c r="AL2803" s="210"/>
      <c r="AM2803" s="210"/>
      <c r="AN2803" s="210"/>
      <c r="AO2803" s="210"/>
      <c r="AP2803" s="45" t="str">
        <f t="shared" si="557"/>
        <v>CancelCancel</v>
      </c>
      <c r="AQ2803" s="45" t="str">
        <f t="shared" si="558"/>
        <v>CancelCancelRMB</v>
      </c>
    </row>
    <row r="2804" spans="1:43" s="15" customFormat="1">
      <c r="A2804" s="209" t="s">
        <v>171</v>
      </c>
      <c r="B2804" s="209"/>
      <c r="C2804" s="209" t="s">
        <v>171</v>
      </c>
      <c r="D2804" s="57" t="str">
        <f t="shared" si="561"/>
        <v/>
      </c>
      <c r="E2804" s="208" t="s">
        <v>171</v>
      </c>
      <c r="F2804" s="208" t="s">
        <v>171</v>
      </c>
      <c r="G2804" s="209" t="s">
        <v>171</v>
      </c>
      <c r="H2804" s="213"/>
      <c r="I2804" s="57" t="str">
        <f t="shared" si="550"/>
        <v>Cancel</v>
      </c>
      <c r="J2804" s="204" t="s">
        <v>2634</v>
      </c>
      <c r="K2804" s="213" t="s">
        <v>1349</v>
      </c>
      <c r="L2804" s="210" t="s">
        <v>273</v>
      </c>
      <c r="M2804" s="208" t="s">
        <v>47</v>
      </c>
      <c r="N2804" s="208">
        <v>1</v>
      </c>
      <c r="O2804" s="208"/>
      <c r="P2804" s="57" t="str">
        <f t="shared" si="551"/>
        <v>MAIN UNIT</v>
      </c>
      <c r="Q2804" s="208" t="s">
        <v>56</v>
      </c>
      <c r="R2804" s="208" t="s">
        <v>49</v>
      </c>
      <c r="S2804" s="208" t="s">
        <v>36</v>
      </c>
      <c r="T2804" s="208" t="s">
        <v>65</v>
      </c>
      <c r="U2804" s="208" t="s">
        <v>66</v>
      </c>
      <c r="V2804" s="208" t="s">
        <v>119</v>
      </c>
      <c r="W2804" s="208" t="s">
        <v>51</v>
      </c>
      <c r="X2804" s="34">
        <v>1416800</v>
      </c>
      <c r="Y2804" s="202">
        <v>1.1299999999999999</v>
      </c>
      <c r="Z2804" s="26">
        <f t="shared" si="559"/>
        <v>1416800</v>
      </c>
      <c r="AA2804" s="208">
        <v>1.095</v>
      </c>
      <c r="AB2804" s="35">
        <f t="shared" si="560"/>
        <v>1372916.814159292</v>
      </c>
      <c r="AC2804" s="27">
        <f t="shared" si="552"/>
        <v>164750.01769911504</v>
      </c>
      <c r="AD2804" s="212">
        <v>0.12</v>
      </c>
      <c r="AE2804" s="211">
        <f t="shared" si="553"/>
        <v>1</v>
      </c>
      <c r="AF2804" s="211">
        <f>IF(AND(COUNTIFS($J$18:J2804,J2804)=1,AE2804=1),1,"")</f>
        <v>1</v>
      </c>
      <c r="AG2804" s="211">
        <f>IF(C2804="","",IF(AND(COUNTIFS($J$18:J2804,J2804)=1,C2804&lt;&gt;""),1,""))</f>
        <v>1</v>
      </c>
      <c r="AH2804" s="211">
        <f>IF(G2804="","",IF(AND(COUNTIFS($J$18:J2804,J2804)=1,G2804&lt;&gt;""),1,""))</f>
        <v>1</v>
      </c>
      <c r="AI2804" s="28">
        <f t="shared" si="554"/>
        <v>468573419.10712183</v>
      </c>
      <c r="AJ2804" s="28">
        <f t="shared" si="555"/>
        <v>55829466.862621114</v>
      </c>
      <c r="AK2804" s="29">
        <f t="shared" si="556"/>
        <v>0.11914774629983395</v>
      </c>
      <c r="AL2804" s="210"/>
      <c r="AM2804" s="210"/>
      <c r="AN2804" s="210"/>
      <c r="AO2804" s="210"/>
      <c r="AP2804" s="45" t="str">
        <f t="shared" si="557"/>
        <v>CancelCancel</v>
      </c>
      <c r="AQ2804" s="45" t="str">
        <f t="shared" si="558"/>
        <v>CancelCancelRMB</v>
      </c>
    </row>
    <row r="2805" spans="1:43" s="15" customFormat="1">
      <c r="A2805" s="209" t="s">
        <v>171</v>
      </c>
      <c r="B2805" s="209"/>
      <c r="C2805" s="209" t="s">
        <v>171</v>
      </c>
      <c r="D2805" s="57" t="str">
        <f t="shared" si="561"/>
        <v/>
      </c>
      <c r="E2805" s="208" t="s">
        <v>171</v>
      </c>
      <c r="F2805" s="208" t="s">
        <v>171</v>
      </c>
      <c r="G2805" s="209" t="s">
        <v>171</v>
      </c>
      <c r="H2805" s="213"/>
      <c r="I2805" s="57" t="str">
        <f t="shared" si="550"/>
        <v>Cancel</v>
      </c>
      <c r="J2805" s="204" t="s">
        <v>2634</v>
      </c>
      <c r="K2805" s="213" t="s">
        <v>1349</v>
      </c>
      <c r="L2805" s="210" t="s">
        <v>273</v>
      </c>
      <c r="M2805" s="208" t="s">
        <v>47</v>
      </c>
      <c r="N2805" s="208">
        <v>1</v>
      </c>
      <c r="O2805" s="208"/>
      <c r="P2805" s="57" t="str">
        <f t="shared" si="551"/>
        <v>MAIN UNIT</v>
      </c>
      <c r="Q2805" s="208" t="s">
        <v>56</v>
      </c>
      <c r="R2805" s="208" t="s">
        <v>49</v>
      </c>
      <c r="S2805" s="208" t="s">
        <v>36</v>
      </c>
      <c r="T2805" s="208" t="s">
        <v>65</v>
      </c>
      <c r="U2805" s="208" t="s">
        <v>66</v>
      </c>
      <c r="V2805" s="208" t="s">
        <v>119</v>
      </c>
      <c r="W2805" s="208" t="s">
        <v>51</v>
      </c>
      <c r="X2805" s="34">
        <v>1416800</v>
      </c>
      <c r="Y2805" s="202">
        <v>1.1299999999999999</v>
      </c>
      <c r="Z2805" s="26">
        <f t="shared" si="559"/>
        <v>1416800</v>
      </c>
      <c r="AA2805" s="208">
        <v>1.095</v>
      </c>
      <c r="AB2805" s="35">
        <f t="shared" si="560"/>
        <v>1372916.814159292</v>
      </c>
      <c r="AC2805" s="27">
        <f t="shared" si="552"/>
        <v>164750.01769911504</v>
      </c>
      <c r="AD2805" s="212">
        <v>0.12</v>
      </c>
      <c r="AE2805" s="211">
        <f t="shared" si="553"/>
        <v>1</v>
      </c>
      <c r="AF2805" s="211" t="str">
        <f>IF(AND(COUNTIFS($J$18:J2805,J2805)=1,AE2805=1),1,"")</f>
        <v/>
      </c>
      <c r="AG2805" s="211" t="str">
        <f>IF(C2805="","",IF(AND(COUNTIFS($J$18:J2805,J2805)=1,C2805&lt;&gt;""),1,""))</f>
        <v/>
      </c>
      <c r="AH2805" s="211" t="str">
        <f>IF(G2805="","",IF(AND(COUNTIFS($J$18:J2805,J2805)=1,G2805&lt;&gt;""),1,""))</f>
        <v/>
      </c>
      <c r="AI2805" s="28">
        <f t="shared" si="554"/>
        <v>468573419.10712183</v>
      </c>
      <c r="AJ2805" s="28">
        <f t="shared" si="555"/>
        <v>55829466.862621114</v>
      </c>
      <c r="AK2805" s="29">
        <f t="shared" si="556"/>
        <v>0.11914774629983395</v>
      </c>
      <c r="AL2805" s="210"/>
      <c r="AM2805" s="210"/>
      <c r="AN2805" s="210"/>
      <c r="AO2805" s="210"/>
      <c r="AP2805" s="45" t="str">
        <f t="shared" si="557"/>
        <v>CancelCancel</v>
      </c>
      <c r="AQ2805" s="45" t="str">
        <f t="shared" si="558"/>
        <v>CancelCancelRMB</v>
      </c>
    </row>
    <row r="2806" spans="1:43" s="15" customFormat="1">
      <c r="A2806" s="209" t="s">
        <v>171</v>
      </c>
      <c r="B2806" s="209"/>
      <c r="C2806" s="209" t="s">
        <v>171</v>
      </c>
      <c r="D2806" s="57" t="str">
        <f t="shared" si="561"/>
        <v/>
      </c>
      <c r="E2806" s="208" t="s">
        <v>171</v>
      </c>
      <c r="F2806" s="208" t="s">
        <v>171</v>
      </c>
      <c r="G2806" s="209" t="s">
        <v>171</v>
      </c>
      <c r="H2806" s="213"/>
      <c r="I2806" s="57" t="str">
        <f t="shared" si="550"/>
        <v>Cancel</v>
      </c>
      <c r="J2806" s="204" t="s">
        <v>2634</v>
      </c>
      <c r="K2806" s="213" t="s">
        <v>1349</v>
      </c>
      <c r="L2806" s="210" t="s">
        <v>273</v>
      </c>
      <c r="M2806" s="208" t="s">
        <v>47</v>
      </c>
      <c r="N2806" s="208">
        <v>1</v>
      </c>
      <c r="O2806" s="208"/>
      <c r="P2806" s="57" t="str">
        <f t="shared" si="551"/>
        <v>MAIN UNIT</v>
      </c>
      <c r="Q2806" s="208" t="s">
        <v>56</v>
      </c>
      <c r="R2806" s="208" t="s">
        <v>49</v>
      </c>
      <c r="S2806" s="208" t="s">
        <v>36</v>
      </c>
      <c r="T2806" s="208" t="s">
        <v>65</v>
      </c>
      <c r="U2806" s="208" t="s">
        <v>66</v>
      </c>
      <c r="V2806" s="208" t="s">
        <v>119</v>
      </c>
      <c r="W2806" s="208" t="s">
        <v>51</v>
      </c>
      <c r="X2806" s="34">
        <v>1416800</v>
      </c>
      <c r="Y2806" s="202">
        <v>1.1299999999999999</v>
      </c>
      <c r="Z2806" s="26">
        <f t="shared" si="559"/>
        <v>1416800</v>
      </c>
      <c r="AA2806" s="208">
        <v>1.095</v>
      </c>
      <c r="AB2806" s="35">
        <f t="shared" si="560"/>
        <v>1372916.814159292</v>
      </c>
      <c r="AC2806" s="27">
        <f t="shared" si="552"/>
        <v>164750.01769911504</v>
      </c>
      <c r="AD2806" s="212">
        <v>0.12</v>
      </c>
      <c r="AE2806" s="211">
        <f t="shared" si="553"/>
        <v>1</v>
      </c>
      <c r="AF2806" s="211" t="str">
        <f>IF(AND(COUNTIFS($J$18:J2806,J2806)=1,AE2806=1),1,"")</f>
        <v/>
      </c>
      <c r="AG2806" s="211" t="str">
        <f>IF(C2806="","",IF(AND(COUNTIFS($J$18:J2806,J2806)=1,C2806&lt;&gt;""),1,""))</f>
        <v/>
      </c>
      <c r="AH2806" s="211" t="str">
        <f>IF(G2806="","",IF(AND(COUNTIFS($J$18:J2806,J2806)=1,G2806&lt;&gt;""),1,""))</f>
        <v/>
      </c>
      <c r="AI2806" s="28">
        <f t="shared" si="554"/>
        <v>468573419.10712183</v>
      </c>
      <c r="AJ2806" s="28">
        <f t="shared" si="555"/>
        <v>55829466.862621114</v>
      </c>
      <c r="AK2806" s="29">
        <f t="shared" si="556"/>
        <v>0.11914774629983395</v>
      </c>
      <c r="AL2806" s="210"/>
      <c r="AM2806" s="210"/>
      <c r="AN2806" s="210"/>
      <c r="AO2806" s="210"/>
      <c r="AP2806" s="45" t="str">
        <f t="shared" si="557"/>
        <v>CancelCancel</v>
      </c>
      <c r="AQ2806" s="45" t="str">
        <f t="shared" si="558"/>
        <v>CancelCancelRMB</v>
      </c>
    </row>
    <row r="2807" spans="1:43" s="15" customFormat="1">
      <c r="A2807" s="209" t="s">
        <v>171</v>
      </c>
      <c r="B2807" s="209"/>
      <c r="C2807" s="209" t="s">
        <v>171</v>
      </c>
      <c r="D2807" s="57" t="str">
        <f t="shared" si="561"/>
        <v/>
      </c>
      <c r="E2807" s="208" t="s">
        <v>171</v>
      </c>
      <c r="F2807" s="208" t="s">
        <v>171</v>
      </c>
      <c r="G2807" s="209" t="s">
        <v>171</v>
      </c>
      <c r="H2807" s="213"/>
      <c r="I2807" s="57" t="str">
        <f t="shared" si="550"/>
        <v>Cancel</v>
      </c>
      <c r="J2807" s="204" t="s">
        <v>2634</v>
      </c>
      <c r="K2807" s="213" t="s">
        <v>1349</v>
      </c>
      <c r="L2807" s="210" t="s">
        <v>273</v>
      </c>
      <c r="M2807" s="208" t="s">
        <v>47</v>
      </c>
      <c r="N2807" s="208">
        <v>1</v>
      </c>
      <c r="O2807" s="208"/>
      <c r="P2807" s="57" t="str">
        <f t="shared" si="551"/>
        <v>MAIN UNIT</v>
      </c>
      <c r="Q2807" s="208" t="s">
        <v>56</v>
      </c>
      <c r="R2807" s="208" t="s">
        <v>49</v>
      </c>
      <c r="S2807" s="208" t="s">
        <v>36</v>
      </c>
      <c r="T2807" s="208" t="s">
        <v>65</v>
      </c>
      <c r="U2807" s="208" t="s">
        <v>66</v>
      </c>
      <c r="V2807" s="208" t="s">
        <v>119</v>
      </c>
      <c r="W2807" s="208" t="s">
        <v>51</v>
      </c>
      <c r="X2807" s="34">
        <v>1416800</v>
      </c>
      <c r="Y2807" s="202">
        <v>1.1299999999999999</v>
      </c>
      <c r="Z2807" s="26">
        <f t="shared" si="559"/>
        <v>1416800</v>
      </c>
      <c r="AA2807" s="208">
        <v>1.095</v>
      </c>
      <c r="AB2807" s="35">
        <f t="shared" si="560"/>
        <v>1372916.814159292</v>
      </c>
      <c r="AC2807" s="27">
        <f t="shared" si="552"/>
        <v>164750.01769911504</v>
      </c>
      <c r="AD2807" s="212">
        <v>0.12</v>
      </c>
      <c r="AE2807" s="211">
        <f t="shared" si="553"/>
        <v>1</v>
      </c>
      <c r="AF2807" s="211" t="str">
        <f>IF(AND(COUNTIFS($J$18:J2807,J2807)=1,AE2807=1),1,"")</f>
        <v/>
      </c>
      <c r="AG2807" s="211" t="str">
        <f>IF(C2807="","",IF(AND(COUNTIFS($J$18:J2807,J2807)=1,C2807&lt;&gt;""),1,""))</f>
        <v/>
      </c>
      <c r="AH2807" s="211" t="str">
        <f>IF(G2807="","",IF(AND(COUNTIFS($J$18:J2807,J2807)=1,G2807&lt;&gt;""),1,""))</f>
        <v/>
      </c>
      <c r="AI2807" s="28">
        <f t="shared" si="554"/>
        <v>468573419.10712183</v>
      </c>
      <c r="AJ2807" s="28">
        <f t="shared" si="555"/>
        <v>55829466.862621114</v>
      </c>
      <c r="AK2807" s="29">
        <f t="shared" si="556"/>
        <v>0.11914774629983395</v>
      </c>
      <c r="AL2807" s="210"/>
      <c r="AM2807" s="210"/>
      <c r="AN2807" s="210"/>
      <c r="AO2807" s="210"/>
      <c r="AP2807" s="45" t="str">
        <f t="shared" si="557"/>
        <v>CancelCancel</v>
      </c>
      <c r="AQ2807" s="45" t="str">
        <f t="shared" si="558"/>
        <v>CancelCancelRMB</v>
      </c>
    </row>
    <row r="2808" spans="1:43" s="15" customFormat="1">
      <c r="A2808" s="209" t="s">
        <v>171</v>
      </c>
      <c r="B2808" s="209"/>
      <c r="C2808" s="209" t="s">
        <v>171</v>
      </c>
      <c r="D2808" s="57" t="str">
        <f t="shared" si="561"/>
        <v/>
      </c>
      <c r="E2808" s="208" t="s">
        <v>171</v>
      </c>
      <c r="F2808" s="208" t="s">
        <v>171</v>
      </c>
      <c r="G2808" s="209" t="s">
        <v>171</v>
      </c>
      <c r="H2808" s="213"/>
      <c r="I2808" s="57" t="str">
        <f t="shared" si="550"/>
        <v>Cancel</v>
      </c>
      <c r="J2808" s="204" t="s">
        <v>2634</v>
      </c>
      <c r="K2808" s="213" t="s">
        <v>1349</v>
      </c>
      <c r="L2808" s="210" t="s">
        <v>273</v>
      </c>
      <c r="M2808" s="208" t="s">
        <v>47</v>
      </c>
      <c r="N2808" s="208">
        <v>1</v>
      </c>
      <c r="O2808" s="208"/>
      <c r="P2808" s="57" t="str">
        <f t="shared" si="551"/>
        <v>MAIN UNIT</v>
      </c>
      <c r="Q2808" s="208" t="s">
        <v>56</v>
      </c>
      <c r="R2808" s="208" t="s">
        <v>49</v>
      </c>
      <c r="S2808" s="208" t="s">
        <v>36</v>
      </c>
      <c r="T2808" s="208" t="s">
        <v>65</v>
      </c>
      <c r="U2808" s="208" t="s">
        <v>66</v>
      </c>
      <c r="V2808" s="208" t="s">
        <v>119</v>
      </c>
      <c r="W2808" s="208" t="s">
        <v>51</v>
      </c>
      <c r="X2808" s="34">
        <v>1416800</v>
      </c>
      <c r="Y2808" s="202">
        <v>1.1299999999999999</v>
      </c>
      <c r="Z2808" s="26">
        <f t="shared" si="559"/>
        <v>1416800</v>
      </c>
      <c r="AA2808" s="208">
        <v>1.095</v>
      </c>
      <c r="AB2808" s="35">
        <f t="shared" si="560"/>
        <v>1372916.814159292</v>
      </c>
      <c r="AC2808" s="27">
        <f t="shared" si="552"/>
        <v>164750.01769911504</v>
      </c>
      <c r="AD2808" s="212">
        <v>0.12</v>
      </c>
      <c r="AE2808" s="211">
        <f t="shared" si="553"/>
        <v>1</v>
      </c>
      <c r="AF2808" s="211" t="str">
        <f>IF(AND(COUNTIFS($J$18:J2808,J2808)=1,AE2808=1),1,"")</f>
        <v/>
      </c>
      <c r="AG2808" s="211" t="str">
        <f>IF(C2808="","",IF(AND(COUNTIFS($J$18:J2808,J2808)=1,C2808&lt;&gt;""),1,""))</f>
        <v/>
      </c>
      <c r="AH2808" s="211" t="str">
        <f>IF(G2808="","",IF(AND(COUNTIFS($J$18:J2808,J2808)=1,G2808&lt;&gt;""),1,""))</f>
        <v/>
      </c>
      <c r="AI2808" s="28">
        <f t="shared" si="554"/>
        <v>468573419.10712183</v>
      </c>
      <c r="AJ2808" s="28">
        <f t="shared" si="555"/>
        <v>55829466.862621114</v>
      </c>
      <c r="AK2808" s="29">
        <f t="shared" si="556"/>
        <v>0.11914774629983395</v>
      </c>
      <c r="AL2808" s="210"/>
      <c r="AM2808" s="210"/>
      <c r="AN2808" s="210"/>
      <c r="AO2808" s="210"/>
      <c r="AP2808" s="45" t="str">
        <f t="shared" si="557"/>
        <v>CancelCancel</v>
      </c>
      <c r="AQ2808" s="45" t="str">
        <f t="shared" si="558"/>
        <v>CancelCancelRMB</v>
      </c>
    </row>
    <row r="2809" spans="1:43" s="15" customFormat="1">
      <c r="A2809" s="209" t="s">
        <v>171</v>
      </c>
      <c r="B2809" s="209"/>
      <c r="C2809" s="209" t="s">
        <v>171</v>
      </c>
      <c r="D2809" s="57" t="str">
        <f t="shared" si="561"/>
        <v/>
      </c>
      <c r="E2809" s="208" t="s">
        <v>171</v>
      </c>
      <c r="F2809" s="208" t="s">
        <v>171</v>
      </c>
      <c r="G2809" s="209" t="s">
        <v>171</v>
      </c>
      <c r="H2809" s="213"/>
      <c r="I2809" s="57" t="str">
        <f t="shared" si="550"/>
        <v>Cancel</v>
      </c>
      <c r="J2809" s="204" t="s">
        <v>2634</v>
      </c>
      <c r="K2809" s="213" t="s">
        <v>1349</v>
      </c>
      <c r="L2809" s="210" t="s">
        <v>273</v>
      </c>
      <c r="M2809" s="208" t="s">
        <v>47</v>
      </c>
      <c r="N2809" s="208">
        <v>1</v>
      </c>
      <c r="O2809" s="208"/>
      <c r="P2809" s="57" t="str">
        <f t="shared" si="551"/>
        <v>MAIN UNIT</v>
      </c>
      <c r="Q2809" s="208" t="s">
        <v>56</v>
      </c>
      <c r="R2809" s="208" t="s">
        <v>49</v>
      </c>
      <c r="S2809" s="208" t="s">
        <v>36</v>
      </c>
      <c r="T2809" s="208" t="s">
        <v>65</v>
      </c>
      <c r="U2809" s="208" t="s">
        <v>66</v>
      </c>
      <c r="V2809" s="208" t="s">
        <v>119</v>
      </c>
      <c r="W2809" s="208" t="s">
        <v>51</v>
      </c>
      <c r="X2809" s="34">
        <v>1416800</v>
      </c>
      <c r="Y2809" s="202">
        <v>1.1299999999999999</v>
      </c>
      <c r="Z2809" s="26">
        <f t="shared" si="559"/>
        <v>1416800</v>
      </c>
      <c r="AA2809" s="208">
        <v>1.095</v>
      </c>
      <c r="AB2809" s="35">
        <f t="shared" si="560"/>
        <v>1372916.814159292</v>
      </c>
      <c r="AC2809" s="27">
        <f t="shared" si="552"/>
        <v>164750.01769911504</v>
      </c>
      <c r="AD2809" s="212">
        <v>0.12</v>
      </c>
      <c r="AE2809" s="211">
        <f t="shared" si="553"/>
        <v>1</v>
      </c>
      <c r="AF2809" s="211" t="str">
        <f>IF(AND(COUNTIFS($J$18:J2809,J2809)=1,AE2809=1),1,"")</f>
        <v/>
      </c>
      <c r="AG2809" s="211" t="str">
        <f>IF(C2809="","",IF(AND(COUNTIFS($J$18:J2809,J2809)=1,C2809&lt;&gt;""),1,""))</f>
        <v/>
      </c>
      <c r="AH2809" s="211" t="str">
        <f>IF(G2809="","",IF(AND(COUNTIFS($J$18:J2809,J2809)=1,G2809&lt;&gt;""),1,""))</f>
        <v/>
      </c>
      <c r="AI2809" s="28">
        <f t="shared" si="554"/>
        <v>468573419.10712183</v>
      </c>
      <c r="AJ2809" s="28">
        <f t="shared" si="555"/>
        <v>55829466.862621114</v>
      </c>
      <c r="AK2809" s="29">
        <f t="shared" si="556"/>
        <v>0.11914774629983395</v>
      </c>
      <c r="AL2809" s="210"/>
      <c r="AM2809" s="210"/>
      <c r="AN2809" s="210"/>
      <c r="AO2809" s="210"/>
      <c r="AP2809" s="45" t="str">
        <f t="shared" si="557"/>
        <v>CancelCancel</v>
      </c>
      <c r="AQ2809" s="45" t="str">
        <f t="shared" si="558"/>
        <v>CancelCancelRMB</v>
      </c>
    </row>
    <row r="2810" spans="1:43" s="15" customFormat="1">
      <c r="A2810" s="209" t="s">
        <v>171</v>
      </c>
      <c r="B2810" s="209"/>
      <c r="C2810" s="209" t="s">
        <v>171</v>
      </c>
      <c r="D2810" s="57" t="str">
        <f t="shared" si="561"/>
        <v/>
      </c>
      <c r="E2810" s="208" t="s">
        <v>171</v>
      </c>
      <c r="F2810" s="208" t="s">
        <v>171</v>
      </c>
      <c r="G2810" s="209" t="s">
        <v>171</v>
      </c>
      <c r="H2810" s="213"/>
      <c r="I2810" s="57" t="str">
        <f t="shared" si="550"/>
        <v>Cancel</v>
      </c>
      <c r="J2810" s="204" t="s">
        <v>2635</v>
      </c>
      <c r="K2810" s="213" t="s">
        <v>1349</v>
      </c>
      <c r="L2810" s="210" t="s">
        <v>273</v>
      </c>
      <c r="M2810" s="208" t="s">
        <v>47</v>
      </c>
      <c r="N2810" s="208">
        <v>1</v>
      </c>
      <c r="O2810" s="208"/>
      <c r="P2810" s="57" t="str">
        <f t="shared" si="551"/>
        <v>MAIN UNIT</v>
      </c>
      <c r="Q2810" s="208" t="s">
        <v>56</v>
      </c>
      <c r="R2810" s="208" t="s">
        <v>49</v>
      </c>
      <c r="S2810" s="208" t="s">
        <v>36</v>
      </c>
      <c r="T2810" s="208" t="s">
        <v>65</v>
      </c>
      <c r="U2810" s="208" t="s">
        <v>66</v>
      </c>
      <c r="V2810" s="208" t="s">
        <v>119</v>
      </c>
      <c r="W2810" s="208" t="s">
        <v>96</v>
      </c>
      <c r="X2810" s="34">
        <v>18880000</v>
      </c>
      <c r="Y2810" s="202">
        <v>1</v>
      </c>
      <c r="Z2810" s="26">
        <f t="shared" si="559"/>
        <v>18880000</v>
      </c>
      <c r="AA2810" s="208">
        <v>7.4099999999999999E-2</v>
      </c>
      <c r="AB2810" s="35">
        <f t="shared" si="560"/>
        <v>1399008</v>
      </c>
      <c r="AC2810" s="27">
        <f t="shared" si="552"/>
        <v>167880.95999999999</v>
      </c>
      <c r="AD2810" s="212">
        <v>0.12</v>
      </c>
      <c r="AE2810" s="211">
        <f t="shared" si="553"/>
        <v>1</v>
      </c>
      <c r="AF2810" s="211">
        <f>IF(AND(COUNTIFS($J$18:J2810,J2810)=1,AE2810=1),1,"")</f>
        <v>1</v>
      </c>
      <c r="AG2810" s="211">
        <f>IF(C2810="","",IF(AND(COUNTIFS($J$18:J2810,J2810)=1,C2810&lt;&gt;""),1,""))</f>
        <v>1</v>
      </c>
      <c r="AH2810" s="211">
        <f>IF(G2810="","",IF(AND(COUNTIFS($J$18:J2810,J2810)=1,G2810&lt;&gt;""),1,""))</f>
        <v>1</v>
      </c>
      <c r="AI2810" s="28">
        <f t="shared" si="554"/>
        <v>468573419.10712183</v>
      </c>
      <c r="AJ2810" s="28">
        <f t="shared" si="555"/>
        <v>55829466.862621114</v>
      </c>
      <c r="AK2810" s="29">
        <f t="shared" si="556"/>
        <v>0.11914774629983395</v>
      </c>
      <c r="AL2810" s="210"/>
      <c r="AM2810" s="210"/>
      <c r="AN2810" s="210"/>
      <c r="AO2810" s="210"/>
      <c r="AP2810" s="45" t="str">
        <f t="shared" si="557"/>
        <v>CancelCancel</v>
      </c>
      <c r="AQ2810" s="45" t="str">
        <f t="shared" si="558"/>
        <v>CancelCancelJPY</v>
      </c>
    </row>
    <row r="2811" spans="1:43" s="15" customFormat="1">
      <c r="A2811" s="209" t="s">
        <v>171</v>
      </c>
      <c r="B2811" s="209"/>
      <c r="C2811" s="209" t="s">
        <v>171</v>
      </c>
      <c r="D2811" s="57" t="str">
        <f t="shared" si="561"/>
        <v/>
      </c>
      <c r="E2811" s="208" t="s">
        <v>171</v>
      </c>
      <c r="F2811" s="208" t="s">
        <v>171</v>
      </c>
      <c r="G2811" s="209" t="s">
        <v>171</v>
      </c>
      <c r="H2811" s="213"/>
      <c r="I2811" s="57" t="str">
        <f t="shared" si="550"/>
        <v>Cancel</v>
      </c>
      <c r="J2811" s="204" t="s">
        <v>2635</v>
      </c>
      <c r="K2811" s="213" t="s">
        <v>1349</v>
      </c>
      <c r="L2811" s="210" t="s">
        <v>273</v>
      </c>
      <c r="M2811" s="208" t="s">
        <v>47</v>
      </c>
      <c r="N2811" s="208">
        <v>1</v>
      </c>
      <c r="O2811" s="208"/>
      <c r="P2811" s="57" t="str">
        <f t="shared" si="551"/>
        <v>MAIN UNIT</v>
      </c>
      <c r="Q2811" s="208" t="s">
        <v>56</v>
      </c>
      <c r="R2811" s="208" t="s">
        <v>49</v>
      </c>
      <c r="S2811" s="208" t="s">
        <v>36</v>
      </c>
      <c r="T2811" s="208" t="s">
        <v>65</v>
      </c>
      <c r="U2811" s="208" t="s">
        <v>66</v>
      </c>
      <c r="V2811" s="208" t="s">
        <v>119</v>
      </c>
      <c r="W2811" s="208" t="s">
        <v>96</v>
      </c>
      <c r="X2811" s="34">
        <v>18880000</v>
      </c>
      <c r="Y2811" s="202">
        <v>1</v>
      </c>
      <c r="Z2811" s="26">
        <f t="shared" si="559"/>
        <v>18880000</v>
      </c>
      <c r="AA2811" s="208">
        <v>7.4099999999999999E-2</v>
      </c>
      <c r="AB2811" s="35">
        <f t="shared" si="560"/>
        <v>1399008</v>
      </c>
      <c r="AC2811" s="27">
        <f t="shared" si="552"/>
        <v>167880.95999999999</v>
      </c>
      <c r="AD2811" s="212">
        <v>0.12</v>
      </c>
      <c r="AE2811" s="211">
        <f t="shared" si="553"/>
        <v>1</v>
      </c>
      <c r="AF2811" s="211" t="str">
        <f>IF(AND(COUNTIFS($J$18:J2811,J2811)=1,AE2811=1),1,"")</f>
        <v/>
      </c>
      <c r="AG2811" s="211" t="str">
        <f>IF(C2811="","",IF(AND(COUNTIFS($J$18:J2811,J2811)=1,C2811&lt;&gt;""),1,""))</f>
        <v/>
      </c>
      <c r="AH2811" s="211" t="str">
        <f>IF(G2811="","",IF(AND(COUNTIFS($J$18:J2811,J2811)=1,G2811&lt;&gt;""),1,""))</f>
        <v/>
      </c>
      <c r="AI2811" s="28">
        <f t="shared" si="554"/>
        <v>468573419.10712183</v>
      </c>
      <c r="AJ2811" s="28">
        <f t="shared" si="555"/>
        <v>55829466.862621114</v>
      </c>
      <c r="AK2811" s="29">
        <f t="shared" si="556"/>
        <v>0.11914774629983395</v>
      </c>
      <c r="AL2811" s="210"/>
      <c r="AM2811" s="210"/>
      <c r="AN2811" s="210"/>
      <c r="AO2811" s="210"/>
      <c r="AP2811" s="45" t="str">
        <f t="shared" si="557"/>
        <v>CancelCancel</v>
      </c>
      <c r="AQ2811" s="45" t="str">
        <f t="shared" si="558"/>
        <v>CancelCancelJPY</v>
      </c>
    </row>
    <row r="2812" spans="1:43" s="15" customFormat="1">
      <c r="A2812" s="209" t="s">
        <v>171</v>
      </c>
      <c r="B2812" s="209"/>
      <c r="C2812" s="209" t="s">
        <v>171</v>
      </c>
      <c r="D2812" s="57" t="str">
        <f t="shared" si="561"/>
        <v/>
      </c>
      <c r="E2812" s="208" t="s">
        <v>171</v>
      </c>
      <c r="F2812" s="208" t="s">
        <v>171</v>
      </c>
      <c r="G2812" s="209" t="s">
        <v>171</v>
      </c>
      <c r="H2812" s="213"/>
      <c r="I2812" s="57" t="str">
        <f t="shared" si="550"/>
        <v>Cancel</v>
      </c>
      <c r="J2812" s="204" t="s">
        <v>2635</v>
      </c>
      <c r="K2812" s="213" t="s">
        <v>1349</v>
      </c>
      <c r="L2812" s="210" t="s">
        <v>273</v>
      </c>
      <c r="M2812" s="208" t="s">
        <v>47</v>
      </c>
      <c r="N2812" s="208">
        <v>1</v>
      </c>
      <c r="O2812" s="208"/>
      <c r="P2812" s="57" t="str">
        <f t="shared" si="551"/>
        <v>MAIN UNIT</v>
      </c>
      <c r="Q2812" s="208" t="s">
        <v>56</v>
      </c>
      <c r="R2812" s="208" t="s">
        <v>49</v>
      </c>
      <c r="S2812" s="208" t="s">
        <v>36</v>
      </c>
      <c r="T2812" s="208" t="s">
        <v>65</v>
      </c>
      <c r="U2812" s="208" t="s">
        <v>66</v>
      </c>
      <c r="V2812" s="208" t="s">
        <v>119</v>
      </c>
      <c r="W2812" s="208" t="s">
        <v>96</v>
      </c>
      <c r="X2812" s="34">
        <v>18880000</v>
      </c>
      <c r="Y2812" s="202">
        <v>1</v>
      </c>
      <c r="Z2812" s="26">
        <f t="shared" si="559"/>
        <v>18880000</v>
      </c>
      <c r="AA2812" s="208">
        <v>7.4099999999999999E-2</v>
      </c>
      <c r="AB2812" s="35">
        <f t="shared" si="560"/>
        <v>1399008</v>
      </c>
      <c r="AC2812" s="27">
        <f t="shared" si="552"/>
        <v>167880.95999999999</v>
      </c>
      <c r="AD2812" s="212">
        <v>0.12</v>
      </c>
      <c r="AE2812" s="211">
        <f t="shared" si="553"/>
        <v>1</v>
      </c>
      <c r="AF2812" s="211" t="str">
        <f>IF(AND(COUNTIFS($J$18:J2812,J2812)=1,AE2812=1),1,"")</f>
        <v/>
      </c>
      <c r="AG2812" s="211" t="str">
        <f>IF(C2812="","",IF(AND(COUNTIFS($J$18:J2812,J2812)=1,C2812&lt;&gt;""),1,""))</f>
        <v/>
      </c>
      <c r="AH2812" s="211" t="str">
        <f>IF(G2812="","",IF(AND(COUNTIFS($J$18:J2812,J2812)=1,G2812&lt;&gt;""),1,""))</f>
        <v/>
      </c>
      <c r="AI2812" s="28">
        <f t="shared" si="554"/>
        <v>468573419.10712183</v>
      </c>
      <c r="AJ2812" s="28">
        <f t="shared" si="555"/>
        <v>55829466.862621114</v>
      </c>
      <c r="AK2812" s="29">
        <f t="shared" si="556"/>
        <v>0.11914774629983395</v>
      </c>
      <c r="AL2812" s="210"/>
      <c r="AM2812" s="210"/>
      <c r="AN2812" s="210"/>
      <c r="AO2812" s="210"/>
      <c r="AP2812" s="45" t="str">
        <f t="shared" si="557"/>
        <v>CancelCancel</v>
      </c>
      <c r="AQ2812" s="45" t="str">
        <f t="shared" si="558"/>
        <v>CancelCancelJPY</v>
      </c>
    </row>
    <row r="2813" spans="1:43" s="15" customFormat="1">
      <c r="A2813" s="209" t="s">
        <v>171</v>
      </c>
      <c r="B2813" s="209"/>
      <c r="C2813" s="209" t="s">
        <v>171</v>
      </c>
      <c r="D2813" s="57" t="str">
        <f t="shared" si="561"/>
        <v/>
      </c>
      <c r="E2813" s="208" t="s">
        <v>171</v>
      </c>
      <c r="F2813" s="208" t="s">
        <v>171</v>
      </c>
      <c r="G2813" s="209" t="s">
        <v>171</v>
      </c>
      <c r="H2813" s="213"/>
      <c r="I2813" s="57" t="str">
        <f t="shared" si="550"/>
        <v>Cancel</v>
      </c>
      <c r="J2813" s="204" t="s">
        <v>2635</v>
      </c>
      <c r="K2813" s="213" t="s">
        <v>1349</v>
      </c>
      <c r="L2813" s="210" t="s">
        <v>273</v>
      </c>
      <c r="M2813" s="208" t="s">
        <v>47</v>
      </c>
      <c r="N2813" s="208">
        <v>1</v>
      </c>
      <c r="O2813" s="208"/>
      <c r="P2813" s="57" t="str">
        <f t="shared" si="551"/>
        <v>MAIN UNIT</v>
      </c>
      <c r="Q2813" s="208" t="s">
        <v>56</v>
      </c>
      <c r="R2813" s="208" t="s">
        <v>49</v>
      </c>
      <c r="S2813" s="208" t="s">
        <v>36</v>
      </c>
      <c r="T2813" s="208" t="s">
        <v>65</v>
      </c>
      <c r="U2813" s="208" t="s">
        <v>66</v>
      </c>
      <c r="V2813" s="208" t="s">
        <v>119</v>
      </c>
      <c r="W2813" s="208" t="s">
        <v>96</v>
      </c>
      <c r="X2813" s="34">
        <v>18880000</v>
      </c>
      <c r="Y2813" s="202">
        <v>1</v>
      </c>
      <c r="Z2813" s="26">
        <f t="shared" si="559"/>
        <v>18880000</v>
      </c>
      <c r="AA2813" s="208">
        <v>7.4099999999999999E-2</v>
      </c>
      <c r="AB2813" s="35">
        <f t="shared" si="560"/>
        <v>1399008</v>
      </c>
      <c r="AC2813" s="27">
        <f t="shared" si="552"/>
        <v>167880.95999999999</v>
      </c>
      <c r="AD2813" s="212">
        <v>0.12</v>
      </c>
      <c r="AE2813" s="211">
        <f t="shared" si="553"/>
        <v>1</v>
      </c>
      <c r="AF2813" s="211" t="str">
        <f>IF(AND(COUNTIFS($J$18:J2813,J2813)=1,AE2813=1),1,"")</f>
        <v/>
      </c>
      <c r="AG2813" s="211" t="str">
        <f>IF(C2813="","",IF(AND(COUNTIFS($J$18:J2813,J2813)=1,C2813&lt;&gt;""),1,""))</f>
        <v/>
      </c>
      <c r="AH2813" s="211" t="str">
        <f>IF(G2813="","",IF(AND(COUNTIFS($J$18:J2813,J2813)=1,G2813&lt;&gt;""),1,""))</f>
        <v/>
      </c>
      <c r="AI2813" s="28">
        <f t="shared" si="554"/>
        <v>468573419.10712183</v>
      </c>
      <c r="AJ2813" s="28">
        <f t="shared" si="555"/>
        <v>55829466.862621114</v>
      </c>
      <c r="AK2813" s="29">
        <f t="shared" si="556"/>
        <v>0.11914774629983395</v>
      </c>
      <c r="AL2813" s="210"/>
      <c r="AM2813" s="210"/>
      <c r="AN2813" s="210"/>
      <c r="AO2813" s="210"/>
      <c r="AP2813" s="45" t="str">
        <f t="shared" si="557"/>
        <v>CancelCancel</v>
      </c>
      <c r="AQ2813" s="45" t="str">
        <f t="shared" si="558"/>
        <v>CancelCancelJPY</v>
      </c>
    </row>
    <row r="2814" spans="1:43" s="15" customFormat="1">
      <c r="A2814" s="209" t="s">
        <v>171</v>
      </c>
      <c r="B2814" s="209"/>
      <c r="C2814" s="209" t="s">
        <v>171</v>
      </c>
      <c r="D2814" s="57" t="str">
        <f t="shared" si="561"/>
        <v/>
      </c>
      <c r="E2814" s="208" t="s">
        <v>171</v>
      </c>
      <c r="F2814" s="208" t="s">
        <v>171</v>
      </c>
      <c r="G2814" s="209" t="s">
        <v>171</v>
      </c>
      <c r="H2814" s="213"/>
      <c r="I2814" s="57" t="str">
        <f t="shared" si="550"/>
        <v>Cancel</v>
      </c>
      <c r="J2814" s="204" t="s">
        <v>2635</v>
      </c>
      <c r="K2814" s="213" t="s">
        <v>1349</v>
      </c>
      <c r="L2814" s="210" t="s">
        <v>273</v>
      </c>
      <c r="M2814" s="208" t="s">
        <v>47</v>
      </c>
      <c r="N2814" s="208">
        <v>1</v>
      </c>
      <c r="O2814" s="208"/>
      <c r="P2814" s="57" t="str">
        <f t="shared" si="551"/>
        <v>MAIN UNIT</v>
      </c>
      <c r="Q2814" s="208" t="s">
        <v>56</v>
      </c>
      <c r="R2814" s="208" t="s">
        <v>49</v>
      </c>
      <c r="S2814" s="208" t="s">
        <v>36</v>
      </c>
      <c r="T2814" s="208" t="s">
        <v>65</v>
      </c>
      <c r="U2814" s="208" t="s">
        <v>66</v>
      </c>
      <c r="V2814" s="208" t="s">
        <v>119</v>
      </c>
      <c r="W2814" s="208" t="s">
        <v>96</v>
      </c>
      <c r="X2814" s="34">
        <v>18880000</v>
      </c>
      <c r="Y2814" s="202">
        <v>1</v>
      </c>
      <c r="Z2814" s="26">
        <f t="shared" si="559"/>
        <v>18880000</v>
      </c>
      <c r="AA2814" s="208">
        <v>7.4099999999999999E-2</v>
      </c>
      <c r="AB2814" s="35">
        <f t="shared" si="560"/>
        <v>1399008</v>
      </c>
      <c r="AC2814" s="27">
        <f t="shared" si="552"/>
        <v>167880.95999999999</v>
      </c>
      <c r="AD2814" s="212">
        <v>0.12</v>
      </c>
      <c r="AE2814" s="211">
        <f t="shared" si="553"/>
        <v>1</v>
      </c>
      <c r="AF2814" s="211" t="str">
        <f>IF(AND(COUNTIFS($J$18:J2814,J2814)=1,AE2814=1),1,"")</f>
        <v/>
      </c>
      <c r="AG2814" s="211" t="str">
        <f>IF(C2814="","",IF(AND(COUNTIFS($J$18:J2814,J2814)=1,C2814&lt;&gt;""),1,""))</f>
        <v/>
      </c>
      <c r="AH2814" s="211" t="str">
        <f>IF(G2814="","",IF(AND(COUNTIFS($J$18:J2814,J2814)=1,G2814&lt;&gt;""),1,""))</f>
        <v/>
      </c>
      <c r="AI2814" s="28">
        <f t="shared" si="554"/>
        <v>468573419.10712183</v>
      </c>
      <c r="AJ2814" s="28">
        <f t="shared" si="555"/>
        <v>55829466.862621114</v>
      </c>
      <c r="AK2814" s="29">
        <f t="shared" si="556"/>
        <v>0.11914774629983395</v>
      </c>
      <c r="AL2814" s="210"/>
      <c r="AM2814" s="210"/>
      <c r="AN2814" s="210"/>
      <c r="AO2814" s="210"/>
      <c r="AP2814" s="45" t="str">
        <f t="shared" si="557"/>
        <v>CancelCancel</v>
      </c>
      <c r="AQ2814" s="45" t="str">
        <f t="shared" si="558"/>
        <v>CancelCancelJPY</v>
      </c>
    </row>
    <row r="2815" spans="1:43" s="15" customFormat="1">
      <c r="A2815" s="209" t="s">
        <v>171</v>
      </c>
      <c r="B2815" s="209"/>
      <c r="C2815" s="209" t="s">
        <v>171</v>
      </c>
      <c r="D2815" s="57" t="str">
        <f t="shared" si="561"/>
        <v/>
      </c>
      <c r="E2815" s="208" t="s">
        <v>171</v>
      </c>
      <c r="F2815" s="208" t="s">
        <v>171</v>
      </c>
      <c r="G2815" s="209" t="s">
        <v>171</v>
      </c>
      <c r="H2815" s="213"/>
      <c r="I2815" s="57" t="str">
        <f t="shared" si="550"/>
        <v>Cancel</v>
      </c>
      <c r="J2815" s="204" t="s">
        <v>2635</v>
      </c>
      <c r="K2815" s="213" t="s">
        <v>1349</v>
      </c>
      <c r="L2815" s="210" t="s">
        <v>273</v>
      </c>
      <c r="M2815" s="208" t="s">
        <v>47</v>
      </c>
      <c r="N2815" s="208">
        <v>1</v>
      </c>
      <c r="O2815" s="208"/>
      <c r="P2815" s="57" t="str">
        <f t="shared" si="551"/>
        <v>MAIN UNIT</v>
      </c>
      <c r="Q2815" s="208" t="s">
        <v>56</v>
      </c>
      <c r="R2815" s="208" t="s">
        <v>49</v>
      </c>
      <c r="S2815" s="208" t="s">
        <v>36</v>
      </c>
      <c r="T2815" s="208" t="s">
        <v>65</v>
      </c>
      <c r="U2815" s="208" t="s">
        <v>66</v>
      </c>
      <c r="V2815" s="208" t="s">
        <v>119</v>
      </c>
      <c r="W2815" s="208" t="s">
        <v>96</v>
      </c>
      <c r="X2815" s="34">
        <v>18880000</v>
      </c>
      <c r="Y2815" s="202">
        <v>1</v>
      </c>
      <c r="Z2815" s="26">
        <f t="shared" si="559"/>
        <v>18880000</v>
      </c>
      <c r="AA2815" s="208">
        <v>7.4099999999999999E-2</v>
      </c>
      <c r="AB2815" s="35">
        <f t="shared" si="560"/>
        <v>1399008</v>
      </c>
      <c r="AC2815" s="27">
        <f t="shared" si="552"/>
        <v>167880.95999999999</v>
      </c>
      <c r="AD2815" s="212">
        <v>0.12</v>
      </c>
      <c r="AE2815" s="211">
        <f t="shared" si="553"/>
        <v>1</v>
      </c>
      <c r="AF2815" s="211" t="str">
        <f>IF(AND(COUNTIFS($J$18:J2815,J2815)=1,AE2815=1),1,"")</f>
        <v/>
      </c>
      <c r="AG2815" s="211" t="str">
        <f>IF(C2815="","",IF(AND(COUNTIFS($J$18:J2815,J2815)=1,C2815&lt;&gt;""),1,""))</f>
        <v/>
      </c>
      <c r="AH2815" s="211" t="str">
        <f>IF(G2815="","",IF(AND(COUNTIFS($J$18:J2815,J2815)=1,G2815&lt;&gt;""),1,""))</f>
        <v/>
      </c>
      <c r="AI2815" s="28">
        <f t="shared" si="554"/>
        <v>468573419.10712183</v>
      </c>
      <c r="AJ2815" s="28">
        <f t="shared" si="555"/>
        <v>55829466.862621114</v>
      </c>
      <c r="AK2815" s="29">
        <f t="shared" si="556"/>
        <v>0.11914774629983395</v>
      </c>
      <c r="AL2815" s="210"/>
      <c r="AM2815" s="210"/>
      <c r="AN2815" s="210"/>
      <c r="AO2815" s="210"/>
      <c r="AP2815" s="45" t="str">
        <f t="shared" si="557"/>
        <v>CancelCancel</v>
      </c>
      <c r="AQ2815" s="45" t="str">
        <f t="shared" si="558"/>
        <v>CancelCancelJPY</v>
      </c>
    </row>
    <row r="2816" spans="1:43" s="15" customFormat="1">
      <c r="A2816" s="209" t="s">
        <v>171</v>
      </c>
      <c r="B2816" s="209"/>
      <c r="C2816" s="209" t="s">
        <v>171</v>
      </c>
      <c r="D2816" s="57" t="str">
        <f t="shared" si="561"/>
        <v/>
      </c>
      <c r="E2816" s="208" t="s">
        <v>171</v>
      </c>
      <c r="F2816" s="208" t="s">
        <v>171</v>
      </c>
      <c r="G2816" s="209" t="s">
        <v>171</v>
      </c>
      <c r="H2816" s="213"/>
      <c r="I2816" s="57" t="str">
        <f t="shared" si="550"/>
        <v>Cancel</v>
      </c>
      <c r="J2816" s="204" t="s">
        <v>2636</v>
      </c>
      <c r="K2816" s="213" t="s">
        <v>2637</v>
      </c>
      <c r="L2816" s="210" t="s">
        <v>55</v>
      </c>
      <c r="M2816" s="208" t="s">
        <v>47</v>
      </c>
      <c r="N2816" s="208">
        <v>1</v>
      </c>
      <c r="O2816" s="208"/>
      <c r="P2816" s="57" t="str">
        <f t="shared" si="551"/>
        <v>MAIN UNIT</v>
      </c>
      <c r="Q2816" s="208" t="s">
        <v>706</v>
      </c>
      <c r="R2816" s="208" t="s">
        <v>660</v>
      </c>
      <c r="S2816" s="208" t="s">
        <v>36</v>
      </c>
      <c r="T2816" s="208" t="s">
        <v>65</v>
      </c>
      <c r="U2816" s="208" t="s">
        <v>66</v>
      </c>
      <c r="V2816" s="208" t="s">
        <v>708</v>
      </c>
      <c r="W2816" s="208" t="s">
        <v>733</v>
      </c>
      <c r="X2816" s="34">
        <v>10705500</v>
      </c>
      <c r="Y2816" s="202">
        <v>1</v>
      </c>
      <c r="Z2816" s="26">
        <f t="shared" si="559"/>
        <v>10705500</v>
      </c>
      <c r="AA2816" s="208">
        <v>7.3400000000000007E-2</v>
      </c>
      <c r="AB2816" s="35">
        <f t="shared" si="560"/>
        <v>785783.70000000007</v>
      </c>
      <c r="AC2816" s="27">
        <f t="shared" si="552"/>
        <v>94294.044000000009</v>
      </c>
      <c r="AD2816" s="212">
        <v>0.12</v>
      </c>
      <c r="AE2816" s="211">
        <f t="shared" si="553"/>
        <v>0</v>
      </c>
      <c r="AF2816" s="211" t="str">
        <f>IF(AND(COUNTIFS($J$18:J2816,J2816)=1,AE2816=1),1,"")</f>
        <v/>
      </c>
      <c r="AG2816" s="211">
        <f>IF(C2816="","",IF(AND(COUNTIFS($J$18:J2816,J2816)=1,C2816&lt;&gt;""),1,""))</f>
        <v>1</v>
      </c>
      <c r="AH2816" s="211">
        <f>IF(G2816="","",IF(AND(COUNTIFS($J$18:J2816,J2816)=1,G2816&lt;&gt;""),1,""))</f>
        <v>1</v>
      </c>
      <c r="AI2816" s="28">
        <f t="shared" si="554"/>
        <v>468573419.10712183</v>
      </c>
      <c r="AJ2816" s="28">
        <f t="shared" si="555"/>
        <v>55829466.862621114</v>
      </c>
      <c r="AK2816" s="29">
        <f t="shared" si="556"/>
        <v>0.11914774629983395</v>
      </c>
      <c r="AL2816" s="210"/>
      <c r="AM2816" s="210"/>
      <c r="AN2816" s="210"/>
      <c r="AO2816" s="210"/>
      <c r="AP2816" s="45" t="str">
        <f t="shared" si="557"/>
        <v>CancelCancel</v>
      </c>
      <c r="AQ2816" s="45" t="str">
        <f t="shared" si="558"/>
        <v>CancelCancelJPY</v>
      </c>
    </row>
    <row r="2817" spans="1:43" s="15" customFormat="1">
      <c r="A2817" s="209" t="s">
        <v>171</v>
      </c>
      <c r="B2817" s="209"/>
      <c r="C2817" s="209" t="s">
        <v>171</v>
      </c>
      <c r="D2817" s="57" t="str">
        <f t="shared" si="561"/>
        <v/>
      </c>
      <c r="E2817" s="208" t="s">
        <v>171</v>
      </c>
      <c r="F2817" s="208" t="s">
        <v>171</v>
      </c>
      <c r="G2817" s="209" t="s">
        <v>171</v>
      </c>
      <c r="H2817" s="213"/>
      <c r="I2817" s="57" t="str">
        <f t="shared" si="550"/>
        <v>Cancel</v>
      </c>
      <c r="J2817" s="204" t="s">
        <v>2636</v>
      </c>
      <c r="K2817" s="213" t="s">
        <v>2638</v>
      </c>
      <c r="L2817" s="210" t="s">
        <v>79</v>
      </c>
      <c r="M2817" s="208" t="s">
        <v>47</v>
      </c>
      <c r="N2817" s="208">
        <v>1</v>
      </c>
      <c r="O2817" s="208"/>
      <c r="P2817" s="57" t="str">
        <f t="shared" si="551"/>
        <v>MAIN UNIT</v>
      </c>
      <c r="Q2817" s="208" t="s">
        <v>706</v>
      </c>
      <c r="R2817" s="208" t="s">
        <v>660</v>
      </c>
      <c r="S2817" s="208" t="s">
        <v>36</v>
      </c>
      <c r="T2817" s="208" t="s">
        <v>65</v>
      </c>
      <c r="U2817" s="208" t="s">
        <v>66</v>
      </c>
      <c r="V2817" s="208" t="s">
        <v>708</v>
      </c>
      <c r="W2817" s="208" t="s">
        <v>733</v>
      </c>
      <c r="X2817" s="34">
        <v>13794500</v>
      </c>
      <c r="Y2817" s="202">
        <v>1</v>
      </c>
      <c r="Z2817" s="26">
        <f t="shared" si="559"/>
        <v>13794500</v>
      </c>
      <c r="AA2817" s="208">
        <v>7.3400000000000007E-2</v>
      </c>
      <c r="AB2817" s="35">
        <f t="shared" si="560"/>
        <v>1012516.3</v>
      </c>
      <c r="AC2817" s="27">
        <f t="shared" si="552"/>
        <v>121501.95600000001</v>
      </c>
      <c r="AD2817" s="212">
        <v>0.12</v>
      </c>
      <c r="AE2817" s="211">
        <f t="shared" si="553"/>
        <v>0</v>
      </c>
      <c r="AF2817" s="211" t="str">
        <f>IF(AND(COUNTIFS($J$18:J2817,J2817)=1,AE2817=1),1,"")</f>
        <v/>
      </c>
      <c r="AG2817" s="211" t="str">
        <f>IF(C2817="","",IF(AND(COUNTIFS($J$18:J2817,J2817)=1,C2817&lt;&gt;""),1,""))</f>
        <v/>
      </c>
      <c r="AH2817" s="211" t="str">
        <f>IF(G2817="","",IF(AND(COUNTIFS($J$18:J2817,J2817)=1,G2817&lt;&gt;""),1,""))</f>
        <v/>
      </c>
      <c r="AI2817" s="28">
        <f t="shared" si="554"/>
        <v>468573419.10712183</v>
      </c>
      <c r="AJ2817" s="28">
        <f t="shared" si="555"/>
        <v>55829466.862621114</v>
      </c>
      <c r="AK2817" s="29">
        <f t="shared" si="556"/>
        <v>0.11914774629983395</v>
      </c>
      <c r="AL2817" s="210"/>
      <c r="AM2817" s="210"/>
      <c r="AN2817" s="210"/>
      <c r="AO2817" s="210"/>
      <c r="AP2817" s="45" t="str">
        <f t="shared" si="557"/>
        <v>CancelCancel</v>
      </c>
      <c r="AQ2817" s="45" t="str">
        <f t="shared" si="558"/>
        <v>CancelCancelJPY</v>
      </c>
    </row>
    <row r="2818" spans="1:43" s="15" customFormat="1">
      <c r="A2818" s="209" t="s">
        <v>171</v>
      </c>
      <c r="B2818" s="209"/>
      <c r="C2818" s="209" t="s">
        <v>171</v>
      </c>
      <c r="D2818" s="57" t="str">
        <f t="shared" si="561"/>
        <v/>
      </c>
      <c r="E2818" s="208" t="s">
        <v>171</v>
      </c>
      <c r="F2818" s="208" t="s">
        <v>171</v>
      </c>
      <c r="G2818" s="209" t="s">
        <v>171</v>
      </c>
      <c r="H2818" s="213"/>
      <c r="I2818" s="57" t="str">
        <f t="shared" ref="I2818:I2881" si="562">IFERROR(IF(F2818="","",IF(F2818="TBA","TBA",IF(F2818="Cancel","Cancel",IF(AND(G2818&gt;=10,G2818&lt;=12),"Q3",IF(AND(G2818&gt;=1,G2818&lt;=3),"Q4",IF(AND(G2818&gt;=7,G2818&lt;=9),"Q2",IF(AND(G2818&gt;=4,G2818&lt;=6),"Q1"))))))),"")</f>
        <v>Cancel</v>
      </c>
      <c r="J2818" s="204" t="s">
        <v>2639</v>
      </c>
      <c r="K2818" s="213" t="s">
        <v>2638</v>
      </c>
      <c r="L2818" s="210" t="s">
        <v>55</v>
      </c>
      <c r="M2818" s="208" t="s">
        <v>47</v>
      </c>
      <c r="N2818" s="208">
        <v>1</v>
      </c>
      <c r="O2818" s="208"/>
      <c r="P2818" s="57" t="str">
        <f t="shared" ref="P2818:P2881" si="563">IF(M2818="","",IF(AND(N2818&gt;0,L2818&lt;&gt;""),"MAIN UNIT",IF(AND(O2818&gt;0,L2818&lt;&gt;""),"SERVICE/ PARTS","C66 SERVICE/OTHERS")))</f>
        <v>MAIN UNIT</v>
      </c>
      <c r="Q2818" s="208" t="s">
        <v>706</v>
      </c>
      <c r="R2818" s="208" t="s">
        <v>660</v>
      </c>
      <c r="S2818" s="208" t="s">
        <v>36</v>
      </c>
      <c r="T2818" s="208" t="s">
        <v>65</v>
      </c>
      <c r="U2818" s="208" t="s">
        <v>66</v>
      </c>
      <c r="V2818" s="208" t="s">
        <v>708</v>
      </c>
      <c r="W2818" s="208" t="s">
        <v>733</v>
      </c>
      <c r="X2818" s="34">
        <v>10705500</v>
      </c>
      <c r="Y2818" s="202">
        <v>1</v>
      </c>
      <c r="Z2818" s="26">
        <f t="shared" si="559"/>
        <v>10705500</v>
      </c>
      <c r="AA2818" s="208">
        <v>7.3999999999999996E-2</v>
      </c>
      <c r="AB2818" s="35">
        <f t="shared" si="560"/>
        <v>792207</v>
      </c>
      <c r="AC2818" s="27">
        <f t="shared" ref="AC2818:AC2881" si="564">IF(R2818&lt;&gt;"",AB2818*AD2818,"")</f>
        <v>95064.84</v>
      </c>
      <c r="AD2818" s="212">
        <v>0.12</v>
      </c>
      <c r="AE2818" s="211">
        <f t="shared" ref="AE2818:AE2881" si="565">IF(Q2818="","",IF(Q2818="Yes",1,0))</f>
        <v>0</v>
      </c>
      <c r="AF2818" s="211" t="str">
        <f>IF(AND(COUNTIFS($J$18:J2818,J2818)=1,AE2818=1),1,"")</f>
        <v/>
      </c>
      <c r="AG2818" s="211">
        <f>IF(C2818="","",IF(AND(COUNTIFS($J$18:J2818,J2818)=1,C2818&lt;&gt;""),1,""))</f>
        <v>1</v>
      </c>
      <c r="AH2818" s="211">
        <f>IF(G2818="","",IF(AND(COUNTIFS($J$18:J2818,J2818)=1,G2818&lt;&gt;""),1,""))</f>
        <v>1</v>
      </c>
      <c r="AI2818" s="28">
        <f t="shared" ref="AI2818:AI2881" si="566">IF(P2818="C66 SERVICE","",SUMIFS(AB:AB,F:F,F2818,G:G,G2818,E:E,E2818))</f>
        <v>468573419.10712183</v>
      </c>
      <c r="AJ2818" s="28">
        <f t="shared" ref="AJ2818:AJ2881" si="567">IF(P2818="C66 SERVICE","",SUMIFS(AC:AC,F:F,F2818,G:G,G2818,E:E,E2818))</f>
        <v>55829466.862621114</v>
      </c>
      <c r="AK2818" s="29">
        <f t="shared" ref="AK2818:AK2881" si="568">IF(AJ2818&gt;0,AJ2818/AI2818,"")</f>
        <v>0.11914774629983395</v>
      </c>
      <c r="AL2818" s="210"/>
      <c r="AM2818" s="210"/>
      <c r="AN2818" s="210"/>
      <c r="AO2818" s="210"/>
      <c r="AP2818" s="45" t="str">
        <f t="shared" ref="AP2818:AP2881" si="569">IF(F2818="","",F2818&amp;G2818)</f>
        <v>CancelCancel</v>
      </c>
      <c r="AQ2818" s="45" t="str">
        <f t="shared" ref="AQ2818:AQ2881" si="570">IF(W2818="","",F2818&amp;G2818&amp;W2818)</f>
        <v>CancelCancelJPY</v>
      </c>
    </row>
    <row r="2819" spans="1:43" s="15" customFormat="1">
      <c r="A2819" s="209" t="s">
        <v>171</v>
      </c>
      <c r="B2819" s="209"/>
      <c r="C2819" s="209" t="s">
        <v>171</v>
      </c>
      <c r="D2819" s="57" t="str">
        <f t="shared" si="561"/>
        <v/>
      </c>
      <c r="E2819" s="208" t="s">
        <v>171</v>
      </c>
      <c r="F2819" s="208" t="s">
        <v>171</v>
      </c>
      <c r="G2819" s="209" t="s">
        <v>171</v>
      </c>
      <c r="H2819" s="213"/>
      <c r="I2819" s="57" t="str">
        <f t="shared" si="562"/>
        <v>Cancel</v>
      </c>
      <c r="J2819" s="204" t="s">
        <v>2640</v>
      </c>
      <c r="K2819" s="213" t="s">
        <v>2638</v>
      </c>
      <c r="L2819" s="210" t="s">
        <v>79</v>
      </c>
      <c r="M2819" s="208" t="s">
        <v>47</v>
      </c>
      <c r="N2819" s="208">
        <v>1</v>
      </c>
      <c r="O2819" s="208"/>
      <c r="P2819" s="57" t="str">
        <f t="shared" si="563"/>
        <v>MAIN UNIT</v>
      </c>
      <c r="Q2819" s="208" t="s">
        <v>706</v>
      </c>
      <c r="R2819" s="208" t="s">
        <v>660</v>
      </c>
      <c r="S2819" s="208" t="s">
        <v>36</v>
      </c>
      <c r="T2819" s="208" t="s">
        <v>65</v>
      </c>
      <c r="U2819" s="208" t="s">
        <v>66</v>
      </c>
      <c r="V2819" s="208" t="s">
        <v>708</v>
      </c>
      <c r="W2819" s="208" t="s">
        <v>733</v>
      </c>
      <c r="X2819" s="34">
        <v>13794500</v>
      </c>
      <c r="Y2819" s="202">
        <v>1</v>
      </c>
      <c r="Z2819" s="26">
        <f t="shared" si="559"/>
        <v>13794500</v>
      </c>
      <c r="AA2819" s="208">
        <v>7.3999999999999996E-2</v>
      </c>
      <c r="AB2819" s="35">
        <f t="shared" si="560"/>
        <v>1020793</v>
      </c>
      <c r="AC2819" s="27">
        <f t="shared" si="564"/>
        <v>122495.15999999999</v>
      </c>
      <c r="AD2819" s="212">
        <v>0.12</v>
      </c>
      <c r="AE2819" s="211">
        <f t="shared" si="565"/>
        <v>0</v>
      </c>
      <c r="AF2819" s="211" t="str">
        <f>IF(AND(COUNTIFS($J$18:J2819,J2819)=1,AE2819=1),1,"")</f>
        <v/>
      </c>
      <c r="AG2819" s="211" t="str">
        <f>IF(C2819="","",IF(AND(COUNTIFS($J$18:J2819,J2819)=1,C2819&lt;&gt;""),1,""))</f>
        <v/>
      </c>
      <c r="AH2819" s="211" t="str">
        <f>IF(G2819="","",IF(AND(COUNTIFS($J$18:J2819,J2819)=1,G2819&lt;&gt;""),1,""))</f>
        <v/>
      </c>
      <c r="AI2819" s="28">
        <f t="shared" si="566"/>
        <v>468573419.10712183</v>
      </c>
      <c r="AJ2819" s="28">
        <f t="shared" si="567"/>
        <v>55829466.862621114</v>
      </c>
      <c r="AK2819" s="29">
        <f t="shared" si="568"/>
        <v>0.11914774629983395</v>
      </c>
      <c r="AL2819" s="210"/>
      <c r="AM2819" s="210"/>
      <c r="AN2819" s="210"/>
      <c r="AO2819" s="210"/>
      <c r="AP2819" s="45" t="str">
        <f t="shared" si="569"/>
        <v>CancelCancel</v>
      </c>
      <c r="AQ2819" s="45" t="str">
        <f t="shared" si="570"/>
        <v>CancelCancelJPY</v>
      </c>
    </row>
    <row r="2820" spans="1:43" s="15" customFormat="1">
      <c r="A2820" s="209" t="s">
        <v>171</v>
      </c>
      <c r="B2820" s="209"/>
      <c r="C2820" s="209" t="s">
        <v>171</v>
      </c>
      <c r="D2820" s="57" t="str">
        <f t="shared" si="561"/>
        <v/>
      </c>
      <c r="E2820" s="208" t="s">
        <v>171</v>
      </c>
      <c r="F2820" s="208" t="s">
        <v>171</v>
      </c>
      <c r="G2820" s="209" t="s">
        <v>171</v>
      </c>
      <c r="H2820" s="213"/>
      <c r="I2820" s="57" t="str">
        <f t="shared" si="562"/>
        <v>Cancel</v>
      </c>
      <c r="J2820" s="204" t="s">
        <v>2641</v>
      </c>
      <c r="K2820" s="213" t="s">
        <v>834</v>
      </c>
      <c r="L2820" s="210" t="s">
        <v>55</v>
      </c>
      <c r="M2820" s="208" t="s">
        <v>47</v>
      </c>
      <c r="N2820" s="208">
        <v>1</v>
      </c>
      <c r="O2820" s="208"/>
      <c r="P2820" s="57" t="str">
        <f t="shared" si="563"/>
        <v>MAIN UNIT</v>
      </c>
      <c r="Q2820" s="208" t="s">
        <v>56</v>
      </c>
      <c r="R2820" s="208" t="s">
        <v>49</v>
      </c>
      <c r="S2820" s="208" t="s">
        <v>36</v>
      </c>
      <c r="T2820" s="208" t="s">
        <v>65</v>
      </c>
      <c r="U2820" s="208" t="s">
        <v>66</v>
      </c>
      <c r="V2820" s="208" t="s">
        <v>67</v>
      </c>
      <c r="W2820" s="208" t="s">
        <v>96</v>
      </c>
      <c r="X2820" s="34">
        <v>8150000</v>
      </c>
      <c r="Y2820" s="202">
        <v>1</v>
      </c>
      <c r="Z2820" s="26">
        <f t="shared" si="559"/>
        <v>8150000</v>
      </c>
      <c r="AA2820" s="208">
        <v>7.3999999999999996E-2</v>
      </c>
      <c r="AB2820" s="35">
        <f t="shared" si="560"/>
        <v>603100</v>
      </c>
      <c r="AC2820" s="27">
        <f t="shared" si="564"/>
        <v>72372</v>
      </c>
      <c r="AD2820" s="212">
        <v>0.12</v>
      </c>
      <c r="AE2820" s="211">
        <f t="shared" si="565"/>
        <v>1</v>
      </c>
      <c r="AF2820" s="211">
        <f>IF(AND(COUNTIFS($J$18:J2820,J2820)=1,AE2820=1),1,"")</f>
        <v>1</v>
      </c>
      <c r="AG2820" s="211">
        <f>IF(C2820="","",IF(AND(COUNTIFS($J$18:J2820,J2820)=1,C2820&lt;&gt;""),1,""))</f>
        <v>1</v>
      </c>
      <c r="AH2820" s="211">
        <f>IF(G2820="","",IF(AND(COUNTIFS($J$18:J2820,J2820)=1,G2820&lt;&gt;""),1,""))</f>
        <v>1</v>
      </c>
      <c r="AI2820" s="28">
        <f t="shared" si="566"/>
        <v>468573419.10712183</v>
      </c>
      <c r="AJ2820" s="28">
        <f t="shared" si="567"/>
        <v>55829466.862621114</v>
      </c>
      <c r="AK2820" s="29">
        <f t="shared" si="568"/>
        <v>0.11914774629983395</v>
      </c>
      <c r="AL2820" s="210"/>
      <c r="AM2820" s="210"/>
      <c r="AN2820" s="210"/>
      <c r="AO2820" s="210"/>
      <c r="AP2820" s="45" t="str">
        <f t="shared" si="569"/>
        <v>CancelCancel</v>
      </c>
      <c r="AQ2820" s="45" t="str">
        <f t="shared" si="570"/>
        <v>CancelCancelJPY</v>
      </c>
    </row>
    <row r="2821" spans="1:43" s="15" customFormat="1">
      <c r="A2821" s="209" t="s">
        <v>171</v>
      </c>
      <c r="B2821" s="209"/>
      <c r="C2821" s="209" t="s">
        <v>171</v>
      </c>
      <c r="D2821" s="57" t="str">
        <f t="shared" si="561"/>
        <v/>
      </c>
      <c r="E2821" s="208" t="s">
        <v>171</v>
      </c>
      <c r="F2821" s="208" t="s">
        <v>171</v>
      </c>
      <c r="G2821" s="209" t="s">
        <v>171</v>
      </c>
      <c r="H2821" s="213"/>
      <c r="I2821" s="57" t="str">
        <f t="shared" si="562"/>
        <v>Cancel</v>
      </c>
      <c r="J2821" s="204" t="s">
        <v>2642</v>
      </c>
      <c r="K2821" s="213" t="s">
        <v>2600</v>
      </c>
      <c r="L2821" s="210" t="s">
        <v>55</v>
      </c>
      <c r="M2821" s="208" t="s">
        <v>47</v>
      </c>
      <c r="N2821" s="208">
        <v>1</v>
      </c>
      <c r="O2821" s="208"/>
      <c r="P2821" s="57" t="str">
        <f t="shared" si="563"/>
        <v>MAIN UNIT</v>
      </c>
      <c r="Q2821" s="208" t="s">
        <v>56</v>
      </c>
      <c r="R2821" s="208" t="s">
        <v>49</v>
      </c>
      <c r="S2821" s="208" t="s">
        <v>36</v>
      </c>
      <c r="T2821" s="208" t="s">
        <v>65</v>
      </c>
      <c r="U2821" s="208" t="s">
        <v>66</v>
      </c>
      <c r="V2821" s="208" t="s">
        <v>114</v>
      </c>
      <c r="W2821" s="208" t="s">
        <v>96</v>
      </c>
      <c r="X2821" s="34">
        <v>10000000</v>
      </c>
      <c r="Y2821" s="202">
        <v>1</v>
      </c>
      <c r="Z2821" s="26">
        <f t="shared" si="559"/>
        <v>10000000</v>
      </c>
      <c r="AA2821" s="208">
        <v>7.17E-2</v>
      </c>
      <c r="AB2821" s="35">
        <f t="shared" si="560"/>
        <v>717000</v>
      </c>
      <c r="AC2821" s="27">
        <f t="shared" si="564"/>
        <v>86040</v>
      </c>
      <c r="AD2821" s="207">
        <v>0.12</v>
      </c>
      <c r="AE2821" s="211">
        <f t="shared" si="565"/>
        <v>1</v>
      </c>
      <c r="AF2821" s="211">
        <f>IF(AND(COUNTIFS($J$18:J2821,J2821)=1,AE2821=1),1,"")</f>
        <v>1</v>
      </c>
      <c r="AG2821" s="211">
        <f>IF(C2821="","",IF(AND(COUNTIFS($J$18:J2821,J2821)=1,C2821&lt;&gt;""),1,""))</f>
        <v>1</v>
      </c>
      <c r="AH2821" s="211">
        <f>IF(G2821="","",IF(AND(COUNTIFS($J$18:J2821,J2821)=1,G2821&lt;&gt;""),1,""))</f>
        <v>1</v>
      </c>
      <c r="AI2821" s="28">
        <f t="shared" si="566"/>
        <v>468573419.10712183</v>
      </c>
      <c r="AJ2821" s="28">
        <f t="shared" si="567"/>
        <v>55829466.862621114</v>
      </c>
      <c r="AK2821" s="29">
        <f t="shared" si="568"/>
        <v>0.11914774629983395</v>
      </c>
      <c r="AL2821" s="210"/>
      <c r="AM2821" s="210"/>
      <c r="AN2821" s="210"/>
      <c r="AO2821" s="210"/>
      <c r="AP2821" s="45" t="str">
        <f t="shared" si="569"/>
        <v>CancelCancel</v>
      </c>
      <c r="AQ2821" s="45" t="str">
        <f t="shared" si="570"/>
        <v>CancelCancelJPY</v>
      </c>
    </row>
    <row r="2822" spans="1:43" s="15" customFormat="1">
      <c r="A2822" s="209" t="s">
        <v>171</v>
      </c>
      <c r="B2822" s="209"/>
      <c r="C2822" s="209" t="s">
        <v>171</v>
      </c>
      <c r="D2822" s="57" t="str">
        <f t="shared" si="561"/>
        <v/>
      </c>
      <c r="E2822" s="208" t="s">
        <v>171</v>
      </c>
      <c r="F2822" s="208" t="s">
        <v>171</v>
      </c>
      <c r="G2822" s="209" t="s">
        <v>171</v>
      </c>
      <c r="H2822" s="213"/>
      <c r="I2822" s="57" t="str">
        <f t="shared" si="562"/>
        <v>Cancel</v>
      </c>
      <c r="J2822" s="204" t="s">
        <v>2642</v>
      </c>
      <c r="K2822" s="213" t="s">
        <v>2600</v>
      </c>
      <c r="L2822" s="210" t="s">
        <v>55</v>
      </c>
      <c r="M2822" s="208" t="s">
        <v>47</v>
      </c>
      <c r="N2822" s="208">
        <v>1</v>
      </c>
      <c r="O2822" s="208"/>
      <c r="P2822" s="57" t="str">
        <f t="shared" si="563"/>
        <v>MAIN UNIT</v>
      </c>
      <c r="Q2822" s="208" t="s">
        <v>56</v>
      </c>
      <c r="R2822" s="208" t="s">
        <v>49</v>
      </c>
      <c r="S2822" s="208" t="s">
        <v>36</v>
      </c>
      <c r="T2822" s="208" t="s">
        <v>65</v>
      </c>
      <c r="U2822" s="208" t="s">
        <v>66</v>
      </c>
      <c r="V2822" s="208" t="s">
        <v>114</v>
      </c>
      <c r="W2822" s="208" t="s">
        <v>96</v>
      </c>
      <c r="X2822" s="34">
        <v>10000000</v>
      </c>
      <c r="Y2822" s="202">
        <v>1</v>
      </c>
      <c r="Z2822" s="26">
        <f t="shared" ref="Z2822:Z2885" si="571">IF(X2822="","",X2822*MAX(O2822,N2822))</f>
        <v>10000000</v>
      </c>
      <c r="AA2822" s="208">
        <v>7.17E-2</v>
      </c>
      <c r="AB2822" s="35">
        <f t="shared" si="560"/>
        <v>717000</v>
      </c>
      <c r="AC2822" s="27">
        <f t="shared" si="564"/>
        <v>86040</v>
      </c>
      <c r="AD2822" s="207">
        <v>0.12</v>
      </c>
      <c r="AE2822" s="211">
        <f t="shared" si="565"/>
        <v>1</v>
      </c>
      <c r="AF2822" s="211" t="str">
        <f>IF(AND(COUNTIFS($J$18:J2822,J2822)=1,AE2822=1),1,"")</f>
        <v/>
      </c>
      <c r="AG2822" s="211" t="str">
        <f>IF(C2822="","",IF(AND(COUNTIFS($J$18:J2822,J2822)=1,C2822&lt;&gt;""),1,""))</f>
        <v/>
      </c>
      <c r="AH2822" s="211" t="str">
        <f>IF(G2822="","",IF(AND(COUNTIFS($J$18:J2822,J2822)=1,G2822&lt;&gt;""),1,""))</f>
        <v/>
      </c>
      <c r="AI2822" s="28">
        <f t="shared" si="566"/>
        <v>468573419.10712183</v>
      </c>
      <c r="AJ2822" s="28">
        <f t="shared" si="567"/>
        <v>55829466.862621114</v>
      </c>
      <c r="AK2822" s="29">
        <f t="shared" si="568"/>
        <v>0.11914774629983395</v>
      </c>
      <c r="AL2822" s="210"/>
      <c r="AM2822" s="210"/>
      <c r="AN2822" s="210"/>
      <c r="AO2822" s="210"/>
      <c r="AP2822" s="45" t="str">
        <f t="shared" si="569"/>
        <v>CancelCancel</v>
      </c>
      <c r="AQ2822" s="45" t="str">
        <f t="shared" si="570"/>
        <v>CancelCancelJPY</v>
      </c>
    </row>
    <row r="2823" spans="1:43" s="15" customFormat="1">
      <c r="A2823" s="209" t="s">
        <v>171</v>
      </c>
      <c r="B2823" s="209"/>
      <c r="C2823" s="209" t="s">
        <v>171</v>
      </c>
      <c r="D2823" s="57" t="str">
        <f t="shared" si="561"/>
        <v/>
      </c>
      <c r="E2823" s="208" t="s">
        <v>171</v>
      </c>
      <c r="F2823" s="208" t="s">
        <v>171</v>
      </c>
      <c r="G2823" s="209" t="s">
        <v>171</v>
      </c>
      <c r="H2823" s="213"/>
      <c r="I2823" s="57" t="str">
        <f t="shared" si="562"/>
        <v>Cancel</v>
      </c>
      <c r="J2823" s="204" t="s">
        <v>2642</v>
      </c>
      <c r="K2823" s="213" t="s">
        <v>2600</v>
      </c>
      <c r="L2823" s="210" t="s">
        <v>79</v>
      </c>
      <c r="M2823" s="208" t="s">
        <v>47</v>
      </c>
      <c r="N2823" s="208">
        <v>1</v>
      </c>
      <c r="O2823" s="208"/>
      <c r="P2823" s="57" t="str">
        <f t="shared" si="563"/>
        <v>MAIN UNIT</v>
      </c>
      <c r="Q2823" s="208" t="s">
        <v>56</v>
      </c>
      <c r="R2823" s="208" t="s">
        <v>49</v>
      </c>
      <c r="S2823" s="208" t="s">
        <v>36</v>
      </c>
      <c r="T2823" s="208" t="s">
        <v>65</v>
      </c>
      <c r="U2823" s="208" t="s">
        <v>66</v>
      </c>
      <c r="V2823" s="208" t="s">
        <v>114</v>
      </c>
      <c r="W2823" s="208" t="s">
        <v>96</v>
      </c>
      <c r="X2823" s="34">
        <v>15800000</v>
      </c>
      <c r="Y2823" s="202">
        <v>1</v>
      </c>
      <c r="Z2823" s="26">
        <f t="shared" si="571"/>
        <v>15800000</v>
      </c>
      <c r="AA2823" s="208">
        <v>7.17E-2</v>
      </c>
      <c r="AB2823" s="35">
        <f t="shared" si="560"/>
        <v>1132860</v>
      </c>
      <c r="AC2823" s="27">
        <f t="shared" si="564"/>
        <v>135943.19999999998</v>
      </c>
      <c r="AD2823" s="207">
        <v>0.12</v>
      </c>
      <c r="AE2823" s="211">
        <f t="shared" si="565"/>
        <v>1</v>
      </c>
      <c r="AF2823" s="211" t="str">
        <f>IF(AND(COUNTIFS($J$18:J2823,J2823)=1,AE2823=1),1,"")</f>
        <v/>
      </c>
      <c r="AG2823" s="211" t="str">
        <f>IF(C2823="","",IF(AND(COUNTIFS($J$18:J2823,J2823)=1,C2823&lt;&gt;""),1,""))</f>
        <v/>
      </c>
      <c r="AH2823" s="211" t="str">
        <f>IF(G2823="","",IF(AND(COUNTIFS($J$18:J2823,J2823)=1,G2823&lt;&gt;""),1,""))</f>
        <v/>
      </c>
      <c r="AI2823" s="28">
        <f t="shared" si="566"/>
        <v>468573419.10712183</v>
      </c>
      <c r="AJ2823" s="28">
        <f t="shared" si="567"/>
        <v>55829466.862621114</v>
      </c>
      <c r="AK2823" s="29">
        <f t="shared" si="568"/>
        <v>0.11914774629983395</v>
      </c>
      <c r="AL2823" s="210"/>
      <c r="AM2823" s="210"/>
      <c r="AN2823" s="210"/>
      <c r="AO2823" s="210"/>
      <c r="AP2823" s="45" t="str">
        <f t="shared" si="569"/>
        <v>CancelCancel</v>
      </c>
      <c r="AQ2823" s="45" t="str">
        <f t="shared" si="570"/>
        <v>CancelCancelJPY</v>
      </c>
    </row>
    <row r="2824" spans="1:43" s="15" customFormat="1">
      <c r="A2824" s="209" t="s">
        <v>171</v>
      </c>
      <c r="B2824" s="209"/>
      <c r="C2824" s="209" t="s">
        <v>171</v>
      </c>
      <c r="D2824" s="57" t="str">
        <f t="shared" si="561"/>
        <v/>
      </c>
      <c r="E2824" s="208" t="s">
        <v>171</v>
      </c>
      <c r="F2824" s="208" t="s">
        <v>171</v>
      </c>
      <c r="G2824" s="209" t="s">
        <v>171</v>
      </c>
      <c r="H2824" s="213"/>
      <c r="I2824" s="57" t="str">
        <f t="shared" si="562"/>
        <v>Cancel</v>
      </c>
      <c r="J2824" s="204" t="s">
        <v>2643</v>
      </c>
      <c r="K2824" s="213" t="s">
        <v>2600</v>
      </c>
      <c r="L2824" s="210" t="s">
        <v>79</v>
      </c>
      <c r="M2824" s="208" t="s">
        <v>47</v>
      </c>
      <c r="N2824" s="208">
        <v>1</v>
      </c>
      <c r="O2824" s="208"/>
      <c r="P2824" s="57" t="str">
        <f t="shared" si="563"/>
        <v>MAIN UNIT</v>
      </c>
      <c r="Q2824" s="208" t="s">
        <v>56</v>
      </c>
      <c r="R2824" s="208" t="s">
        <v>49</v>
      </c>
      <c r="S2824" s="208" t="s">
        <v>36</v>
      </c>
      <c r="T2824" s="208" t="s">
        <v>65</v>
      </c>
      <c r="U2824" s="208" t="s">
        <v>66</v>
      </c>
      <c r="V2824" s="208" t="s">
        <v>114</v>
      </c>
      <c r="W2824" s="208" t="s">
        <v>96</v>
      </c>
      <c r="X2824" s="34">
        <v>15800000</v>
      </c>
      <c r="Y2824" s="202">
        <v>1</v>
      </c>
      <c r="Z2824" s="26">
        <f t="shared" si="571"/>
        <v>15800000</v>
      </c>
      <c r="AA2824" s="208">
        <v>7.17E-2</v>
      </c>
      <c r="AB2824" s="35">
        <f t="shared" si="560"/>
        <v>1132860</v>
      </c>
      <c r="AC2824" s="27">
        <f t="shared" si="564"/>
        <v>135943.19999999998</v>
      </c>
      <c r="AD2824" s="207">
        <v>0.12</v>
      </c>
      <c r="AE2824" s="211">
        <f t="shared" si="565"/>
        <v>1</v>
      </c>
      <c r="AF2824" s="211" t="str">
        <f>IF(AND(COUNTIFS($J$18:J2824,J2824)=1,AE2824=1),1,"")</f>
        <v/>
      </c>
      <c r="AG2824" s="211" t="str">
        <f>IF(C2824="","",IF(AND(COUNTIFS($J$18:J2824,J2824)=1,C2824&lt;&gt;""),1,""))</f>
        <v/>
      </c>
      <c r="AH2824" s="211" t="str">
        <f>IF(G2824="","",IF(AND(COUNTIFS($J$18:J2824,J2824)=1,G2824&lt;&gt;""),1,""))</f>
        <v/>
      </c>
      <c r="AI2824" s="28">
        <f t="shared" si="566"/>
        <v>468573419.10712183</v>
      </c>
      <c r="AJ2824" s="28">
        <f t="shared" si="567"/>
        <v>55829466.862621114</v>
      </c>
      <c r="AK2824" s="29">
        <f t="shared" si="568"/>
        <v>0.11914774629983395</v>
      </c>
      <c r="AL2824" s="210"/>
      <c r="AM2824" s="210"/>
      <c r="AN2824" s="210"/>
      <c r="AO2824" s="210"/>
      <c r="AP2824" s="45" t="str">
        <f t="shared" si="569"/>
        <v>CancelCancel</v>
      </c>
      <c r="AQ2824" s="45" t="str">
        <f t="shared" si="570"/>
        <v>CancelCancelJPY</v>
      </c>
    </row>
    <row r="2825" spans="1:43" s="15" customFormat="1">
      <c r="A2825" s="209" t="s">
        <v>171</v>
      </c>
      <c r="B2825" s="209"/>
      <c r="C2825" s="209" t="s">
        <v>171</v>
      </c>
      <c r="D2825" s="57" t="str">
        <f t="shared" si="561"/>
        <v/>
      </c>
      <c r="E2825" s="208" t="s">
        <v>171</v>
      </c>
      <c r="F2825" s="208" t="s">
        <v>171</v>
      </c>
      <c r="G2825" s="209" t="s">
        <v>171</v>
      </c>
      <c r="H2825" s="213"/>
      <c r="I2825" s="57" t="str">
        <f t="shared" si="562"/>
        <v>Cancel</v>
      </c>
      <c r="J2825" s="204" t="s">
        <v>2644</v>
      </c>
      <c r="K2825" s="213" t="s">
        <v>95</v>
      </c>
      <c r="L2825" s="210" t="s">
        <v>79</v>
      </c>
      <c r="M2825" s="208" t="s">
        <v>47</v>
      </c>
      <c r="N2825" s="208">
        <v>1</v>
      </c>
      <c r="O2825" s="208"/>
      <c r="P2825" s="57" t="str">
        <f t="shared" si="563"/>
        <v>MAIN UNIT</v>
      </c>
      <c r="Q2825" s="208" t="s">
        <v>48</v>
      </c>
      <c r="R2825" s="208" t="s">
        <v>49</v>
      </c>
      <c r="S2825" s="208" t="s">
        <v>36</v>
      </c>
      <c r="T2825" s="208" t="s">
        <v>65</v>
      </c>
      <c r="U2825" s="208" t="s">
        <v>66</v>
      </c>
      <c r="V2825" s="208" t="s">
        <v>67</v>
      </c>
      <c r="W2825" s="208" t="s">
        <v>96</v>
      </c>
      <c r="X2825" s="34">
        <v>11000000</v>
      </c>
      <c r="Y2825" s="202">
        <v>1</v>
      </c>
      <c r="Z2825" s="26">
        <f t="shared" si="571"/>
        <v>11000000</v>
      </c>
      <c r="AA2825" s="208">
        <v>7.0199999999999999E-2</v>
      </c>
      <c r="AB2825" s="35">
        <f t="shared" si="560"/>
        <v>772200</v>
      </c>
      <c r="AC2825" s="27">
        <f t="shared" si="564"/>
        <v>92664</v>
      </c>
      <c r="AD2825" s="207">
        <v>0.12</v>
      </c>
      <c r="AE2825" s="211">
        <f t="shared" si="565"/>
        <v>0</v>
      </c>
      <c r="AF2825" s="211" t="str">
        <f>IF(AND(COUNTIFS($J$18:J2825,J2825)=1,AE2825=1),1,"")</f>
        <v/>
      </c>
      <c r="AG2825" s="211">
        <f>IF(C2825="","",IF(AND(COUNTIFS($J$18:J2825,J2825)=1,C2825&lt;&gt;""),1,""))</f>
        <v>1</v>
      </c>
      <c r="AH2825" s="211">
        <f>IF(G2825="","",IF(AND(COUNTIFS($J$18:J2825,J2825)=1,G2825&lt;&gt;""),1,""))</f>
        <v>1</v>
      </c>
      <c r="AI2825" s="28">
        <f t="shared" si="566"/>
        <v>468573419.10712183</v>
      </c>
      <c r="AJ2825" s="28">
        <f t="shared" si="567"/>
        <v>55829466.862621114</v>
      </c>
      <c r="AK2825" s="29">
        <f t="shared" si="568"/>
        <v>0.11914774629983395</v>
      </c>
      <c r="AL2825" s="210"/>
      <c r="AM2825" s="210"/>
      <c r="AN2825" s="210"/>
      <c r="AO2825" s="210"/>
      <c r="AP2825" s="45" t="str">
        <f t="shared" si="569"/>
        <v>CancelCancel</v>
      </c>
      <c r="AQ2825" s="45" t="str">
        <f t="shared" si="570"/>
        <v>CancelCancelJPY</v>
      </c>
    </row>
    <row r="2826" spans="1:43" s="15" customFormat="1">
      <c r="A2826" s="209" t="s">
        <v>171</v>
      </c>
      <c r="B2826" s="209"/>
      <c r="C2826" s="209" t="s">
        <v>171</v>
      </c>
      <c r="D2826" s="57" t="str">
        <f t="shared" si="561"/>
        <v/>
      </c>
      <c r="E2826" s="208" t="s">
        <v>171</v>
      </c>
      <c r="F2826" s="208" t="s">
        <v>171</v>
      </c>
      <c r="G2826" s="209" t="s">
        <v>171</v>
      </c>
      <c r="H2826" s="213"/>
      <c r="I2826" s="57" t="str">
        <f t="shared" si="562"/>
        <v>Cancel</v>
      </c>
      <c r="J2826" s="204" t="s">
        <v>2645</v>
      </c>
      <c r="K2826" s="213" t="s">
        <v>2646</v>
      </c>
      <c r="L2826" s="210" t="s">
        <v>79</v>
      </c>
      <c r="M2826" s="208" t="s">
        <v>47</v>
      </c>
      <c r="N2826" s="208">
        <v>1</v>
      </c>
      <c r="O2826" s="208"/>
      <c r="P2826" s="57" t="str">
        <f t="shared" si="563"/>
        <v>MAIN UNIT</v>
      </c>
      <c r="Q2826" s="208" t="s">
        <v>48</v>
      </c>
      <c r="R2826" s="208" t="s">
        <v>49</v>
      </c>
      <c r="S2826" s="208" t="s">
        <v>36</v>
      </c>
      <c r="T2826" s="208" t="s">
        <v>65</v>
      </c>
      <c r="U2826" s="208" t="s">
        <v>66</v>
      </c>
      <c r="V2826" s="208" t="s">
        <v>122</v>
      </c>
      <c r="W2826" s="208" t="s">
        <v>96</v>
      </c>
      <c r="X2826" s="34">
        <v>14700000</v>
      </c>
      <c r="Y2826" s="202">
        <v>1</v>
      </c>
      <c r="Z2826" s="26">
        <f t="shared" si="571"/>
        <v>14700000</v>
      </c>
      <c r="AA2826" s="208">
        <v>7.2900000000000006E-2</v>
      </c>
      <c r="AB2826" s="35">
        <f t="shared" ref="AB2826:AB2889" si="572">IF(AND(R2826&lt;&gt;"C66",R2826&lt;&gt;""),Z2826/Y2826*AA2826,"")</f>
        <v>1071630</v>
      </c>
      <c r="AC2826" s="27">
        <f t="shared" si="564"/>
        <v>128595.59999999999</v>
      </c>
      <c r="AD2826" s="207">
        <v>0.12</v>
      </c>
      <c r="AE2826" s="211">
        <f t="shared" si="565"/>
        <v>0</v>
      </c>
      <c r="AF2826" s="211" t="str">
        <f>IF(AND(COUNTIFS($J$18:J2826,J2826)=1,AE2826=1),1,"")</f>
        <v/>
      </c>
      <c r="AG2826" s="211">
        <f>IF(C2826="","",IF(AND(COUNTIFS($J$18:J2826,J2826)=1,C2826&lt;&gt;""),1,""))</f>
        <v>1</v>
      </c>
      <c r="AH2826" s="211">
        <f>IF(G2826="","",IF(AND(COUNTIFS($J$18:J2826,J2826)=1,G2826&lt;&gt;""),1,""))</f>
        <v>1</v>
      </c>
      <c r="AI2826" s="28">
        <f t="shared" si="566"/>
        <v>468573419.10712183</v>
      </c>
      <c r="AJ2826" s="28">
        <f t="shared" si="567"/>
        <v>55829466.862621114</v>
      </c>
      <c r="AK2826" s="29">
        <f t="shared" si="568"/>
        <v>0.11914774629983395</v>
      </c>
      <c r="AL2826" s="210"/>
      <c r="AM2826" s="210"/>
      <c r="AN2826" s="210"/>
      <c r="AO2826" s="210"/>
      <c r="AP2826" s="45" t="str">
        <f t="shared" si="569"/>
        <v>CancelCancel</v>
      </c>
      <c r="AQ2826" s="45" t="str">
        <f t="shared" si="570"/>
        <v>CancelCancelJPY</v>
      </c>
    </row>
    <row r="2827" spans="1:43" s="15" customFormat="1">
      <c r="A2827" s="209" t="s">
        <v>171</v>
      </c>
      <c r="B2827" s="209"/>
      <c r="C2827" s="209" t="s">
        <v>171</v>
      </c>
      <c r="D2827" s="57" t="str">
        <f t="shared" si="561"/>
        <v/>
      </c>
      <c r="E2827" s="208" t="s">
        <v>171</v>
      </c>
      <c r="F2827" s="208" t="s">
        <v>171</v>
      </c>
      <c r="G2827" s="209" t="s">
        <v>171</v>
      </c>
      <c r="H2827" s="213"/>
      <c r="I2827" s="57" t="str">
        <f t="shared" si="562"/>
        <v>Cancel</v>
      </c>
      <c r="J2827" s="204" t="s">
        <v>2647</v>
      </c>
      <c r="K2827" s="213" t="s">
        <v>579</v>
      </c>
      <c r="L2827" s="210" t="s">
        <v>55</v>
      </c>
      <c r="M2827" s="208" t="s">
        <v>47</v>
      </c>
      <c r="N2827" s="208">
        <v>1</v>
      </c>
      <c r="O2827" s="208"/>
      <c r="P2827" s="57" t="str">
        <f t="shared" si="563"/>
        <v>MAIN UNIT</v>
      </c>
      <c r="Q2827" s="208" t="s">
        <v>375</v>
      </c>
      <c r="R2827" s="208" t="s">
        <v>49</v>
      </c>
      <c r="S2827" s="208" t="s">
        <v>346</v>
      </c>
      <c r="T2827" s="208" t="s">
        <v>65</v>
      </c>
      <c r="U2827" s="208" t="s">
        <v>1560</v>
      </c>
      <c r="V2827" s="208" t="s">
        <v>557</v>
      </c>
      <c r="W2827" s="208" t="s">
        <v>348</v>
      </c>
      <c r="X2827" s="34">
        <v>8544600</v>
      </c>
      <c r="Y2827" s="202">
        <v>1</v>
      </c>
      <c r="Z2827" s="26">
        <f t="shared" si="571"/>
        <v>8544600</v>
      </c>
      <c r="AA2827" s="208">
        <v>7.2999999999999995E-2</v>
      </c>
      <c r="AB2827" s="35">
        <f t="shared" si="572"/>
        <v>623755.79999999993</v>
      </c>
      <c r="AC2827" s="27">
        <f t="shared" si="564"/>
        <v>74850.695999999982</v>
      </c>
      <c r="AD2827" s="207">
        <v>0.12</v>
      </c>
      <c r="AE2827" s="211">
        <f t="shared" si="565"/>
        <v>1</v>
      </c>
      <c r="AF2827" s="211">
        <f>IF(AND(COUNTIFS($J$18:J2827,J2827)=1,AE2827=1),1,"")</f>
        <v>1</v>
      </c>
      <c r="AG2827" s="211">
        <f>IF(C2827="","",IF(AND(COUNTIFS($J$18:J2827,J2827)=1,C2827&lt;&gt;""),1,""))</f>
        <v>1</v>
      </c>
      <c r="AH2827" s="211">
        <f>IF(G2827="","",IF(AND(COUNTIFS($J$18:J2827,J2827)=1,G2827&lt;&gt;""),1,""))</f>
        <v>1</v>
      </c>
      <c r="AI2827" s="28">
        <f t="shared" si="566"/>
        <v>468573419.10712183</v>
      </c>
      <c r="AJ2827" s="28">
        <f t="shared" si="567"/>
        <v>55829466.862621114</v>
      </c>
      <c r="AK2827" s="29">
        <f t="shared" si="568"/>
        <v>0.11914774629983395</v>
      </c>
      <c r="AL2827" s="210"/>
      <c r="AM2827" s="210"/>
      <c r="AN2827" s="210"/>
      <c r="AO2827" s="210"/>
      <c r="AP2827" s="45" t="str">
        <f t="shared" si="569"/>
        <v>CancelCancel</v>
      </c>
      <c r="AQ2827" s="45" t="str">
        <f t="shared" si="570"/>
        <v>CancelCancelJPY</v>
      </c>
    </row>
    <row r="2828" spans="1:43" s="15" customFormat="1">
      <c r="A2828" s="209" t="s">
        <v>171</v>
      </c>
      <c r="B2828" s="209"/>
      <c r="C2828" s="209" t="s">
        <v>171</v>
      </c>
      <c r="D2828" s="57" t="str">
        <f t="shared" si="561"/>
        <v/>
      </c>
      <c r="E2828" s="208" t="s">
        <v>171</v>
      </c>
      <c r="F2828" s="208" t="s">
        <v>171</v>
      </c>
      <c r="G2828" s="209" t="s">
        <v>171</v>
      </c>
      <c r="H2828" s="213"/>
      <c r="I2828" s="57" t="str">
        <f t="shared" si="562"/>
        <v>Cancel</v>
      </c>
      <c r="J2828" s="204" t="s">
        <v>2647</v>
      </c>
      <c r="K2828" s="213" t="s">
        <v>579</v>
      </c>
      <c r="L2828" s="210" t="s">
        <v>55</v>
      </c>
      <c r="M2828" s="208" t="s">
        <v>47</v>
      </c>
      <c r="N2828" s="208">
        <v>1</v>
      </c>
      <c r="O2828" s="208"/>
      <c r="P2828" s="57" t="str">
        <f t="shared" si="563"/>
        <v>MAIN UNIT</v>
      </c>
      <c r="Q2828" s="208" t="s">
        <v>375</v>
      </c>
      <c r="R2828" s="208" t="s">
        <v>49</v>
      </c>
      <c r="S2828" s="208" t="s">
        <v>346</v>
      </c>
      <c r="T2828" s="208" t="s">
        <v>65</v>
      </c>
      <c r="U2828" s="208" t="s">
        <v>1560</v>
      </c>
      <c r="V2828" s="208" t="s">
        <v>557</v>
      </c>
      <c r="W2828" s="208" t="s">
        <v>348</v>
      </c>
      <c r="X2828" s="34">
        <v>8544600</v>
      </c>
      <c r="Y2828" s="202">
        <v>1</v>
      </c>
      <c r="Z2828" s="26">
        <f t="shared" si="571"/>
        <v>8544600</v>
      </c>
      <c r="AA2828" s="208">
        <v>7.2999999999999995E-2</v>
      </c>
      <c r="AB2828" s="35">
        <f t="shared" si="572"/>
        <v>623755.79999999993</v>
      </c>
      <c r="AC2828" s="27">
        <f t="shared" si="564"/>
        <v>74850.695999999982</v>
      </c>
      <c r="AD2828" s="207">
        <v>0.12</v>
      </c>
      <c r="AE2828" s="211">
        <f t="shared" si="565"/>
        <v>1</v>
      </c>
      <c r="AF2828" s="211" t="str">
        <f>IF(AND(COUNTIFS($J$18:J2828,J2828)=1,AE2828=1),1,"")</f>
        <v/>
      </c>
      <c r="AG2828" s="211" t="str">
        <f>IF(C2828="","",IF(AND(COUNTIFS($J$18:J2828,J2828)=1,C2828&lt;&gt;""),1,""))</f>
        <v/>
      </c>
      <c r="AH2828" s="211" t="str">
        <f>IF(G2828="","",IF(AND(COUNTIFS($J$18:J2828,J2828)=1,G2828&lt;&gt;""),1,""))</f>
        <v/>
      </c>
      <c r="AI2828" s="28">
        <f t="shared" si="566"/>
        <v>468573419.10712183</v>
      </c>
      <c r="AJ2828" s="28">
        <f t="shared" si="567"/>
        <v>55829466.862621114</v>
      </c>
      <c r="AK2828" s="29">
        <f t="shared" si="568"/>
        <v>0.11914774629983395</v>
      </c>
      <c r="AL2828" s="210"/>
      <c r="AM2828" s="210"/>
      <c r="AN2828" s="210"/>
      <c r="AO2828" s="210"/>
      <c r="AP2828" s="45" t="str">
        <f t="shared" si="569"/>
        <v>CancelCancel</v>
      </c>
      <c r="AQ2828" s="45" t="str">
        <f t="shared" si="570"/>
        <v>CancelCancelJPY</v>
      </c>
    </row>
    <row r="2829" spans="1:43" s="15" customFormat="1">
      <c r="A2829" s="209" t="s">
        <v>171</v>
      </c>
      <c r="B2829" s="209"/>
      <c r="C2829" s="209" t="s">
        <v>171</v>
      </c>
      <c r="D2829" s="57" t="str">
        <f t="shared" si="561"/>
        <v/>
      </c>
      <c r="E2829" s="208" t="s">
        <v>171</v>
      </c>
      <c r="F2829" s="208" t="s">
        <v>171</v>
      </c>
      <c r="G2829" s="209" t="s">
        <v>171</v>
      </c>
      <c r="H2829" s="213"/>
      <c r="I2829" s="57" t="str">
        <f t="shared" si="562"/>
        <v>Cancel</v>
      </c>
      <c r="J2829" s="204" t="s">
        <v>2648</v>
      </c>
      <c r="K2829" s="213" t="s">
        <v>554</v>
      </c>
      <c r="L2829" s="210" t="s">
        <v>79</v>
      </c>
      <c r="M2829" s="208" t="s">
        <v>47</v>
      </c>
      <c r="N2829" s="208">
        <v>1</v>
      </c>
      <c r="O2829" s="208"/>
      <c r="P2829" s="57" t="str">
        <f t="shared" si="563"/>
        <v>MAIN UNIT</v>
      </c>
      <c r="Q2829" s="208" t="s">
        <v>48</v>
      </c>
      <c r="R2829" s="208" t="s">
        <v>49</v>
      </c>
      <c r="S2829" s="208" t="s">
        <v>36</v>
      </c>
      <c r="T2829" s="208" t="s">
        <v>65</v>
      </c>
      <c r="U2829" s="208" t="s">
        <v>66</v>
      </c>
      <c r="V2829" s="208" t="s">
        <v>114</v>
      </c>
      <c r="W2829" s="208" t="s">
        <v>96</v>
      </c>
      <c r="X2829" s="34">
        <v>16150000</v>
      </c>
      <c r="Y2829" s="202">
        <v>1</v>
      </c>
      <c r="Z2829" s="26">
        <f t="shared" si="571"/>
        <v>16150000</v>
      </c>
      <c r="AA2829" s="208">
        <v>7.2999999999999995E-2</v>
      </c>
      <c r="AB2829" s="35">
        <f t="shared" si="572"/>
        <v>1178950</v>
      </c>
      <c r="AC2829" s="27">
        <f t="shared" si="564"/>
        <v>141474</v>
      </c>
      <c r="AD2829" s="207">
        <v>0.12</v>
      </c>
      <c r="AE2829" s="211">
        <f t="shared" si="565"/>
        <v>0</v>
      </c>
      <c r="AF2829" s="211" t="str">
        <f>IF(AND(COUNTIFS($J$18:J2829,J2829)=1,AE2829=1),1,"")</f>
        <v/>
      </c>
      <c r="AG2829" s="211">
        <f>IF(C2829="","",IF(AND(COUNTIFS($J$18:J2829,J2829)=1,C2829&lt;&gt;""),1,""))</f>
        <v>1</v>
      </c>
      <c r="AH2829" s="211">
        <f>IF(G2829="","",IF(AND(COUNTIFS($J$18:J2829,J2829)=1,G2829&lt;&gt;""),1,""))</f>
        <v>1</v>
      </c>
      <c r="AI2829" s="28">
        <f t="shared" si="566"/>
        <v>468573419.10712183</v>
      </c>
      <c r="AJ2829" s="28">
        <f t="shared" si="567"/>
        <v>55829466.862621114</v>
      </c>
      <c r="AK2829" s="29">
        <f t="shared" si="568"/>
        <v>0.11914774629983395</v>
      </c>
      <c r="AL2829" s="210"/>
      <c r="AM2829" s="210"/>
      <c r="AN2829" s="210"/>
      <c r="AO2829" s="210"/>
      <c r="AP2829" s="45" t="str">
        <f t="shared" si="569"/>
        <v>CancelCancel</v>
      </c>
      <c r="AQ2829" s="45" t="str">
        <f t="shared" si="570"/>
        <v>CancelCancelJPY</v>
      </c>
    </row>
    <row r="2830" spans="1:43" s="15" customFormat="1">
      <c r="A2830" s="209" t="s">
        <v>171</v>
      </c>
      <c r="B2830" s="209"/>
      <c r="C2830" s="209" t="s">
        <v>171</v>
      </c>
      <c r="D2830" s="57" t="str">
        <f t="shared" si="561"/>
        <v/>
      </c>
      <c r="E2830" s="208" t="s">
        <v>171</v>
      </c>
      <c r="F2830" s="208" t="s">
        <v>171</v>
      </c>
      <c r="G2830" s="209" t="s">
        <v>171</v>
      </c>
      <c r="H2830" s="213"/>
      <c r="I2830" s="57" t="str">
        <f t="shared" si="562"/>
        <v>Cancel</v>
      </c>
      <c r="J2830" s="204" t="s">
        <v>2648</v>
      </c>
      <c r="K2830" s="213" t="s">
        <v>554</v>
      </c>
      <c r="L2830" s="210" t="s">
        <v>79</v>
      </c>
      <c r="M2830" s="208" t="s">
        <v>47</v>
      </c>
      <c r="N2830" s="208">
        <v>1</v>
      </c>
      <c r="O2830" s="208"/>
      <c r="P2830" s="57" t="str">
        <f t="shared" si="563"/>
        <v>MAIN UNIT</v>
      </c>
      <c r="Q2830" s="208" t="s">
        <v>48</v>
      </c>
      <c r="R2830" s="208" t="s">
        <v>49</v>
      </c>
      <c r="S2830" s="208" t="s">
        <v>36</v>
      </c>
      <c r="T2830" s="208" t="s">
        <v>65</v>
      </c>
      <c r="U2830" s="208" t="s">
        <v>66</v>
      </c>
      <c r="V2830" s="208" t="s">
        <v>114</v>
      </c>
      <c r="W2830" s="208" t="s">
        <v>96</v>
      </c>
      <c r="X2830" s="34">
        <v>16150000</v>
      </c>
      <c r="Y2830" s="202">
        <v>1</v>
      </c>
      <c r="Z2830" s="26">
        <f t="shared" si="571"/>
        <v>16150000</v>
      </c>
      <c r="AA2830" s="208">
        <v>7.2999999999999995E-2</v>
      </c>
      <c r="AB2830" s="35">
        <f t="shared" si="572"/>
        <v>1178950</v>
      </c>
      <c r="AC2830" s="27">
        <f t="shared" si="564"/>
        <v>141474</v>
      </c>
      <c r="AD2830" s="207">
        <v>0.12</v>
      </c>
      <c r="AE2830" s="211">
        <f t="shared" si="565"/>
        <v>0</v>
      </c>
      <c r="AF2830" s="211" t="str">
        <f>IF(AND(COUNTIFS($J$18:J2830,J2830)=1,AE2830=1),1,"")</f>
        <v/>
      </c>
      <c r="AG2830" s="211" t="str">
        <f>IF(C2830="","",IF(AND(COUNTIFS($J$18:J2830,J2830)=1,C2830&lt;&gt;""),1,""))</f>
        <v/>
      </c>
      <c r="AH2830" s="211" t="str">
        <f>IF(G2830="","",IF(AND(COUNTIFS($J$18:J2830,J2830)=1,G2830&lt;&gt;""),1,""))</f>
        <v/>
      </c>
      <c r="AI2830" s="28">
        <f t="shared" si="566"/>
        <v>468573419.10712183</v>
      </c>
      <c r="AJ2830" s="28">
        <f t="shared" si="567"/>
        <v>55829466.862621114</v>
      </c>
      <c r="AK2830" s="29">
        <f t="shared" si="568"/>
        <v>0.11914774629983395</v>
      </c>
      <c r="AL2830" s="210"/>
      <c r="AM2830" s="210"/>
      <c r="AN2830" s="210"/>
      <c r="AO2830" s="210"/>
      <c r="AP2830" s="45" t="str">
        <f t="shared" si="569"/>
        <v>CancelCancel</v>
      </c>
      <c r="AQ2830" s="45" t="str">
        <f t="shared" si="570"/>
        <v>CancelCancelJPY</v>
      </c>
    </row>
    <row r="2831" spans="1:43" s="15" customFormat="1">
      <c r="A2831" s="209" t="s">
        <v>171</v>
      </c>
      <c r="B2831" s="209"/>
      <c r="C2831" s="209" t="s">
        <v>171</v>
      </c>
      <c r="D2831" s="57" t="str">
        <f t="shared" si="561"/>
        <v/>
      </c>
      <c r="E2831" s="208" t="s">
        <v>171</v>
      </c>
      <c r="F2831" s="208" t="s">
        <v>171</v>
      </c>
      <c r="G2831" s="209" t="s">
        <v>171</v>
      </c>
      <c r="H2831" s="213"/>
      <c r="I2831" s="57" t="str">
        <f t="shared" si="562"/>
        <v>Cancel</v>
      </c>
      <c r="J2831" s="204" t="s">
        <v>2649</v>
      </c>
      <c r="K2831" s="213" t="s">
        <v>2650</v>
      </c>
      <c r="L2831" s="210" t="s">
        <v>79</v>
      </c>
      <c r="M2831" s="208" t="s">
        <v>47</v>
      </c>
      <c r="N2831" s="208">
        <v>1</v>
      </c>
      <c r="O2831" s="208"/>
      <c r="P2831" s="57" t="str">
        <f t="shared" si="563"/>
        <v>MAIN UNIT</v>
      </c>
      <c r="Q2831" s="208" t="s">
        <v>56</v>
      </c>
      <c r="R2831" s="208" t="s">
        <v>49</v>
      </c>
      <c r="S2831" s="208" t="s">
        <v>36</v>
      </c>
      <c r="T2831" s="208" t="s">
        <v>65</v>
      </c>
      <c r="U2831" s="208" t="s">
        <v>66</v>
      </c>
      <c r="V2831" s="208" t="s">
        <v>290</v>
      </c>
      <c r="W2831" s="208" t="s">
        <v>96</v>
      </c>
      <c r="X2831" s="34">
        <v>11840000</v>
      </c>
      <c r="Y2831" s="202">
        <v>1</v>
      </c>
      <c r="Z2831" s="26">
        <f t="shared" si="571"/>
        <v>11840000</v>
      </c>
      <c r="AA2831" s="208">
        <v>7.2999999999999995E-2</v>
      </c>
      <c r="AB2831" s="35">
        <f t="shared" si="572"/>
        <v>864320</v>
      </c>
      <c r="AC2831" s="27">
        <f t="shared" si="564"/>
        <v>103718.39999999999</v>
      </c>
      <c r="AD2831" s="207">
        <v>0.12</v>
      </c>
      <c r="AE2831" s="211">
        <f t="shared" si="565"/>
        <v>1</v>
      </c>
      <c r="AF2831" s="211">
        <f>IF(AND(COUNTIFS($J$18:J2831,J2831)=1,AE2831=1),1,"")</f>
        <v>1</v>
      </c>
      <c r="AG2831" s="211">
        <f>IF(C2831="","",IF(AND(COUNTIFS($J$18:J2831,J2831)=1,C2831&lt;&gt;""),1,""))</f>
        <v>1</v>
      </c>
      <c r="AH2831" s="211">
        <f>IF(G2831="","",IF(AND(COUNTIFS($J$18:J2831,J2831)=1,G2831&lt;&gt;""),1,""))</f>
        <v>1</v>
      </c>
      <c r="AI2831" s="28">
        <f t="shared" si="566"/>
        <v>468573419.10712183</v>
      </c>
      <c r="AJ2831" s="28">
        <f t="shared" si="567"/>
        <v>55829466.862621114</v>
      </c>
      <c r="AK2831" s="29">
        <f t="shared" si="568"/>
        <v>0.11914774629983395</v>
      </c>
      <c r="AL2831" s="210"/>
      <c r="AM2831" s="210"/>
      <c r="AN2831" s="210"/>
      <c r="AO2831" s="210"/>
      <c r="AP2831" s="45" t="str">
        <f t="shared" si="569"/>
        <v>CancelCancel</v>
      </c>
      <c r="AQ2831" s="45" t="str">
        <f t="shared" si="570"/>
        <v>CancelCancelJPY</v>
      </c>
    </row>
    <row r="2832" spans="1:43" s="15" customFormat="1">
      <c r="A2832" s="209" t="s">
        <v>171</v>
      </c>
      <c r="B2832" s="209"/>
      <c r="C2832" s="209" t="s">
        <v>171</v>
      </c>
      <c r="D2832" s="57" t="str">
        <f t="shared" si="561"/>
        <v/>
      </c>
      <c r="E2832" s="208" t="s">
        <v>171</v>
      </c>
      <c r="F2832" s="208" t="s">
        <v>171</v>
      </c>
      <c r="G2832" s="209" t="s">
        <v>171</v>
      </c>
      <c r="H2832" s="213"/>
      <c r="I2832" s="57" t="str">
        <f t="shared" si="562"/>
        <v>Cancel</v>
      </c>
      <c r="J2832" s="204" t="s">
        <v>2651</v>
      </c>
      <c r="K2832" s="213" t="s">
        <v>685</v>
      </c>
      <c r="L2832" s="210" t="s">
        <v>79</v>
      </c>
      <c r="M2832" s="208" t="s">
        <v>47</v>
      </c>
      <c r="N2832" s="208">
        <v>1</v>
      </c>
      <c r="O2832" s="208"/>
      <c r="P2832" s="57" t="str">
        <f t="shared" si="563"/>
        <v>MAIN UNIT</v>
      </c>
      <c r="Q2832" s="208" t="s">
        <v>630</v>
      </c>
      <c r="R2832" s="208" t="s">
        <v>49</v>
      </c>
      <c r="S2832" s="208" t="s">
        <v>37</v>
      </c>
      <c r="T2832" s="208" t="s">
        <v>70</v>
      </c>
      <c r="U2832" s="208" t="s">
        <v>58</v>
      </c>
      <c r="V2832" s="208" t="s">
        <v>81</v>
      </c>
      <c r="W2832" s="208" t="s">
        <v>51</v>
      </c>
      <c r="X2832" s="34">
        <v>810000</v>
      </c>
      <c r="Y2832" s="202">
        <v>1.1299999999999999</v>
      </c>
      <c r="Z2832" s="26">
        <f t="shared" si="571"/>
        <v>810000</v>
      </c>
      <c r="AA2832" s="208">
        <v>1.1100000000000001</v>
      </c>
      <c r="AB2832" s="35">
        <f t="shared" si="572"/>
        <v>795663.71681415953</v>
      </c>
      <c r="AC2832" s="27">
        <f t="shared" si="564"/>
        <v>95479.646017699139</v>
      </c>
      <c r="AD2832" s="212">
        <v>0.12</v>
      </c>
      <c r="AE2832" s="211">
        <f t="shared" si="565"/>
        <v>1</v>
      </c>
      <c r="AF2832" s="211">
        <f>IF(AND(COUNTIFS($J$18:J2832,J2832)=1,AE2832=1),1,"")</f>
        <v>1</v>
      </c>
      <c r="AG2832" s="211">
        <f>IF(C2832="","",IF(AND(COUNTIFS($J$18:J2832,J2832)=1,C2832&lt;&gt;""),1,""))</f>
        <v>1</v>
      </c>
      <c r="AH2832" s="211">
        <f>IF(G2832="","",IF(AND(COUNTIFS($J$18:J2832,J2832)=1,G2832&lt;&gt;""),1,""))</f>
        <v>1</v>
      </c>
      <c r="AI2832" s="28">
        <f t="shared" si="566"/>
        <v>468573419.10712183</v>
      </c>
      <c r="AJ2832" s="28">
        <f t="shared" si="567"/>
        <v>55829466.862621114</v>
      </c>
      <c r="AK2832" s="29">
        <f t="shared" si="568"/>
        <v>0.11914774629983395</v>
      </c>
      <c r="AL2832" s="210"/>
      <c r="AM2832" s="210"/>
      <c r="AN2832" s="210"/>
      <c r="AO2832" s="210"/>
      <c r="AP2832" s="45" t="str">
        <f t="shared" si="569"/>
        <v>CancelCancel</v>
      </c>
      <c r="AQ2832" s="45" t="str">
        <f t="shared" si="570"/>
        <v>CancelCancelRMB</v>
      </c>
    </row>
    <row r="2833" spans="1:43" s="15" customFormat="1">
      <c r="A2833" s="209" t="s">
        <v>171</v>
      </c>
      <c r="B2833" s="209"/>
      <c r="C2833" s="209" t="s">
        <v>171</v>
      </c>
      <c r="D2833" s="57" t="str">
        <f t="shared" si="561"/>
        <v/>
      </c>
      <c r="E2833" s="208" t="s">
        <v>171</v>
      </c>
      <c r="F2833" s="208" t="s">
        <v>171</v>
      </c>
      <c r="G2833" s="209" t="s">
        <v>171</v>
      </c>
      <c r="H2833" s="213"/>
      <c r="I2833" s="57" t="str">
        <f t="shared" si="562"/>
        <v>Cancel</v>
      </c>
      <c r="J2833" s="204" t="s">
        <v>2651</v>
      </c>
      <c r="K2833" s="213" t="s">
        <v>685</v>
      </c>
      <c r="L2833" s="210" t="s">
        <v>55</v>
      </c>
      <c r="M2833" s="208" t="s">
        <v>47</v>
      </c>
      <c r="N2833" s="208">
        <v>1</v>
      </c>
      <c r="O2833" s="208"/>
      <c r="P2833" s="57" t="str">
        <f t="shared" si="563"/>
        <v>MAIN UNIT</v>
      </c>
      <c r="Q2833" s="208" t="s">
        <v>630</v>
      </c>
      <c r="R2833" s="208" t="s">
        <v>49</v>
      </c>
      <c r="S2833" s="208" t="s">
        <v>37</v>
      </c>
      <c r="T2833" s="208" t="s">
        <v>70</v>
      </c>
      <c r="U2833" s="208" t="s">
        <v>58</v>
      </c>
      <c r="V2833" s="208" t="s">
        <v>81</v>
      </c>
      <c r="W2833" s="208" t="s">
        <v>51</v>
      </c>
      <c r="X2833" s="34">
        <v>690000</v>
      </c>
      <c r="Y2833" s="202">
        <v>1.1299999999999999</v>
      </c>
      <c r="Z2833" s="26">
        <f t="shared" si="571"/>
        <v>690000</v>
      </c>
      <c r="AA2833" s="208">
        <v>1.1100000000000001</v>
      </c>
      <c r="AB2833" s="35">
        <f t="shared" si="572"/>
        <v>677787.6106194692</v>
      </c>
      <c r="AC2833" s="27">
        <f t="shared" si="564"/>
        <v>81334.513274336306</v>
      </c>
      <c r="AD2833" s="212">
        <v>0.12</v>
      </c>
      <c r="AE2833" s="211">
        <f t="shared" si="565"/>
        <v>1</v>
      </c>
      <c r="AF2833" s="211" t="str">
        <f>IF(AND(COUNTIFS($J$18:J2833,J2833)=1,AE2833=1),1,"")</f>
        <v/>
      </c>
      <c r="AG2833" s="211" t="str">
        <f>IF(C2833="","",IF(AND(COUNTIFS($J$18:J2833,J2833)=1,C2833&lt;&gt;""),1,""))</f>
        <v/>
      </c>
      <c r="AH2833" s="211" t="str">
        <f>IF(G2833="","",IF(AND(COUNTIFS($J$18:J2833,J2833)=1,G2833&lt;&gt;""),1,""))</f>
        <v/>
      </c>
      <c r="AI2833" s="28">
        <f t="shared" si="566"/>
        <v>468573419.10712183</v>
      </c>
      <c r="AJ2833" s="28">
        <f t="shared" si="567"/>
        <v>55829466.862621114</v>
      </c>
      <c r="AK2833" s="29">
        <f t="shared" si="568"/>
        <v>0.11914774629983395</v>
      </c>
      <c r="AL2833" s="210"/>
      <c r="AM2833" s="210"/>
      <c r="AN2833" s="210"/>
      <c r="AO2833" s="210"/>
      <c r="AP2833" s="45" t="str">
        <f t="shared" si="569"/>
        <v>CancelCancel</v>
      </c>
      <c r="AQ2833" s="45" t="str">
        <f t="shared" si="570"/>
        <v>CancelCancelRMB</v>
      </c>
    </row>
    <row r="2834" spans="1:43" s="15" customFormat="1">
      <c r="A2834" s="209" t="s">
        <v>171</v>
      </c>
      <c r="B2834" s="209"/>
      <c r="C2834" s="209" t="s">
        <v>171</v>
      </c>
      <c r="D2834" s="57" t="str">
        <f t="shared" si="561"/>
        <v/>
      </c>
      <c r="E2834" s="208" t="s">
        <v>171</v>
      </c>
      <c r="F2834" s="208" t="s">
        <v>171</v>
      </c>
      <c r="G2834" s="209" t="s">
        <v>171</v>
      </c>
      <c r="H2834" s="213"/>
      <c r="I2834" s="57" t="str">
        <f t="shared" si="562"/>
        <v>Cancel</v>
      </c>
      <c r="J2834" s="204" t="s">
        <v>2652</v>
      </c>
      <c r="K2834" s="213" t="s">
        <v>3181</v>
      </c>
      <c r="L2834" s="210" t="s">
        <v>79</v>
      </c>
      <c r="M2834" s="208" t="s">
        <v>47</v>
      </c>
      <c r="N2834" s="208">
        <v>1</v>
      </c>
      <c r="O2834" s="208"/>
      <c r="P2834" s="57" t="str">
        <f t="shared" si="563"/>
        <v>MAIN UNIT</v>
      </c>
      <c r="Q2834" s="208" t="s">
        <v>56</v>
      </c>
      <c r="R2834" s="208" t="s">
        <v>49</v>
      </c>
      <c r="S2834" s="208" t="s">
        <v>37</v>
      </c>
      <c r="T2834" s="208" t="s">
        <v>303</v>
      </c>
      <c r="U2834" s="208" t="s">
        <v>58</v>
      </c>
      <c r="V2834" s="208" t="s">
        <v>949</v>
      </c>
      <c r="W2834" s="208" t="s">
        <v>51</v>
      </c>
      <c r="X2834" s="34">
        <v>664000</v>
      </c>
      <c r="Y2834" s="202">
        <v>1.1299999999999999</v>
      </c>
      <c r="Z2834" s="26">
        <f t="shared" si="571"/>
        <v>664000</v>
      </c>
      <c r="AA2834" s="208">
        <v>1.1100000000000001</v>
      </c>
      <c r="AB2834" s="35">
        <f t="shared" si="572"/>
        <v>652247.78761061956</v>
      </c>
      <c r="AC2834" s="27">
        <f t="shared" si="564"/>
        <v>78269.73451327435</v>
      </c>
      <c r="AD2834" s="212">
        <v>0.12</v>
      </c>
      <c r="AE2834" s="211">
        <f t="shared" si="565"/>
        <v>1</v>
      </c>
      <c r="AF2834" s="211">
        <f>IF(AND(COUNTIFS($J$18:J2834,J2834)=1,AE2834=1),1,"")</f>
        <v>1</v>
      </c>
      <c r="AG2834" s="211">
        <f>IF(C2834="","",IF(AND(COUNTIFS($J$18:J2834,J2834)=1,C2834&lt;&gt;""),1,""))</f>
        <v>1</v>
      </c>
      <c r="AH2834" s="211">
        <f>IF(G2834="","",IF(AND(COUNTIFS($J$18:J2834,J2834)=1,G2834&lt;&gt;""),1,""))</f>
        <v>1</v>
      </c>
      <c r="AI2834" s="28">
        <f t="shared" si="566"/>
        <v>468573419.10712183</v>
      </c>
      <c r="AJ2834" s="28">
        <f t="shared" si="567"/>
        <v>55829466.862621114</v>
      </c>
      <c r="AK2834" s="29">
        <f t="shared" si="568"/>
        <v>0.11914774629983395</v>
      </c>
      <c r="AL2834" s="210"/>
      <c r="AM2834" s="210"/>
      <c r="AN2834" s="210"/>
      <c r="AO2834" s="210"/>
      <c r="AP2834" s="45" t="str">
        <f t="shared" si="569"/>
        <v>CancelCancel</v>
      </c>
      <c r="AQ2834" s="45" t="str">
        <f t="shared" si="570"/>
        <v>CancelCancelRMB</v>
      </c>
    </row>
    <row r="2835" spans="1:43" s="15" customFormat="1">
      <c r="A2835" s="209" t="s">
        <v>171</v>
      </c>
      <c r="B2835" s="209"/>
      <c r="C2835" s="209" t="s">
        <v>171</v>
      </c>
      <c r="D2835" s="57" t="str">
        <f t="shared" si="561"/>
        <v/>
      </c>
      <c r="E2835" s="208" t="s">
        <v>171</v>
      </c>
      <c r="F2835" s="208" t="s">
        <v>171</v>
      </c>
      <c r="G2835" s="209" t="s">
        <v>171</v>
      </c>
      <c r="H2835" s="213"/>
      <c r="I2835" s="57" t="str">
        <f t="shared" si="562"/>
        <v>Cancel</v>
      </c>
      <c r="J2835" s="204" t="s">
        <v>2652</v>
      </c>
      <c r="K2835" s="213" t="s">
        <v>3181</v>
      </c>
      <c r="L2835" s="210" t="s">
        <v>55</v>
      </c>
      <c r="M2835" s="208" t="s">
        <v>47</v>
      </c>
      <c r="N2835" s="208">
        <v>1</v>
      </c>
      <c r="O2835" s="208"/>
      <c r="P2835" s="57" t="str">
        <f t="shared" si="563"/>
        <v>MAIN UNIT</v>
      </c>
      <c r="Q2835" s="208" t="s">
        <v>56</v>
      </c>
      <c r="R2835" s="208" t="s">
        <v>49</v>
      </c>
      <c r="S2835" s="208" t="s">
        <v>37</v>
      </c>
      <c r="T2835" s="208" t="s">
        <v>303</v>
      </c>
      <c r="U2835" s="208" t="s">
        <v>58</v>
      </c>
      <c r="V2835" s="208" t="s">
        <v>949</v>
      </c>
      <c r="W2835" s="208" t="s">
        <v>51</v>
      </c>
      <c r="X2835" s="34">
        <v>664000</v>
      </c>
      <c r="Y2835" s="202">
        <v>1.1299999999999999</v>
      </c>
      <c r="Z2835" s="26">
        <f t="shared" si="571"/>
        <v>664000</v>
      </c>
      <c r="AA2835" s="208">
        <v>1.1100000000000001</v>
      </c>
      <c r="AB2835" s="35">
        <f t="shared" si="572"/>
        <v>652247.78761061956</v>
      </c>
      <c r="AC2835" s="27">
        <f t="shared" si="564"/>
        <v>78269.73451327435</v>
      </c>
      <c r="AD2835" s="212">
        <v>0.12</v>
      </c>
      <c r="AE2835" s="211">
        <f t="shared" si="565"/>
        <v>1</v>
      </c>
      <c r="AF2835" s="211" t="str">
        <f>IF(AND(COUNTIFS($J$18:J2835,J2835)=1,AE2835=1),1,"")</f>
        <v/>
      </c>
      <c r="AG2835" s="211" t="str">
        <f>IF(C2835="","",IF(AND(COUNTIFS($J$18:J2835,J2835)=1,C2835&lt;&gt;""),1,""))</f>
        <v/>
      </c>
      <c r="AH2835" s="211" t="str">
        <f>IF(G2835="","",IF(AND(COUNTIFS($J$18:J2835,J2835)=1,G2835&lt;&gt;""),1,""))</f>
        <v/>
      </c>
      <c r="AI2835" s="28">
        <f t="shared" si="566"/>
        <v>468573419.10712183</v>
      </c>
      <c r="AJ2835" s="28">
        <f t="shared" si="567"/>
        <v>55829466.862621114</v>
      </c>
      <c r="AK2835" s="29">
        <f t="shared" si="568"/>
        <v>0.11914774629983395</v>
      </c>
      <c r="AL2835" s="210"/>
      <c r="AM2835" s="210"/>
      <c r="AN2835" s="210"/>
      <c r="AO2835" s="210"/>
      <c r="AP2835" s="45" t="str">
        <f t="shared" si="569"/>
        <v>CancelCancel</v>
      </c>
      <c r="AQ2835" s="45" t="str">
        <f t="shared" si="570"/>
        <v>CancelCancelRMB</v>
      </c>
    </row>
    <row r="2836" spans="1:43" s="15" customFormat="1">
      <c r="A2836" s="209" t="s">
        <v>171</v>
      </c>
      <c r="B2836" s="209"/>
      <c r="C2836" s="209" t="s">
        <v>171</v>
      </c>
      <c r="D2836" s="57" t="str">
        <f t="shared" si="561"/>
        <v/>
      </c>
      <c r="E2836" s="208" t="s">
        <v>171</v>
      </c>
      <c r="F2836" s="208" t="s">
        <v>171</v>
      </c>
      <c r="G2836" s="209" t="s">
        <v>171</v>
      </c>
      <c r="H2836" s="213"/>
      <c r="I2836" s="57" t="str">
        <f t="shared" si="562"/>
        <v>Cancel</v>
      </c>
      <c r="J2836" s="204" t="s">
        <v>2653</v>
      </c>
      <c r="K2836" s="213" t="s">
        <v>1657</v>
      </c>
      <c r="L2836" s="210" t="s">
        <v>79</v>
      </c>
      <c r="M2836" s="208" t="s">
        <v>47</v>
      </c>
      <c r="N2836" s="208">
        <v>1</v>
      </c>
      <c r="O2836" s="208"/>
      <c r="P2836" s="57" t="str">
        <f t="shared" si="563"/>
        <v>MAIN UNIT</v>
      </c>
      <c r="Q2836" s="208" t="s">
        <v>56</v>
      </c>
      <c r="R2836" s="208" t="s">
        <v>49</v>
      </c>
      <c r="S2836" s="208" t="s">
        <v>36</v>
      </c>
      <c r="T2836" s="208" t="s">
        <v>65</v>
      </c>
      <c r="U2836" s="208" t="s">
        <v>66</v>
      </c>
      <c r="V2836" s="208" t="s">
        <v>290</v>
      </c>
      <c r="W2836" s="208" t="s">
        <v>96</v>
      </c>
      <c r="X2836" s="34">
        <v>11998800</v>
      </c>
      <c r="Y2836" s="202">
        <v>1</v>
      </c>
      <c r="Z2836" s="26">
        <f t="shared" si="571"/>
        <v>11998800</v>
      </c>
      <c r="AA2836" s="208">
        <v>7.3599999999999999E-2</v>
      </c>
      <c r="AB2836" s="35">
        <f t="shared" si="572"/>
        <v>883111.67999999993</v>
      </c>
      <c r="AC2836" s="27">
        <f t="shared" si="564"/>
        <v>105973.40159999998</v>
      </c>
      <c r="AD2836" s="207">
        <v>0.12</v>
      </c>
      <c r="AE2836" s="211">
        <f t="shared" si="565"/>
        <v>1</v>
      </c>
      <c r="AF2836" s="211">
        <f>IF(AND(COUNTIFS($J$18:J2836,J2836)=1,AE2836=1),1,"")</f>
        <v>1</v>
      </c>
      <c r="AG2836" s="211">
        <f>IF(C2836="","",IF(AND(COUNTIFS($J$18:J2836,J2836)=1,C2836&lt;&gt;""),1,""))</f>
        <v>1</v>
      </c>
      <c r="AH2836" s="211">
        <f>IF(G2836="","",IF(AND(COUNTIFS($J$18:J2836,J2836)=1,G2836&lt;&gt;""),1,""))</f>
        <v>1</v>
      </c>
      <c r="AI2836" s="28">
        <f t="shared" si="566"/>
        <v>468573419.10712183</v>
      </c>
      <c r="AJ2836" s="28">
        <f t="shared" si="567"/>
        <v>55829466.862621114</v>
      </c>
      <c r="AK2836" s="29">
        <f t="shared" si="568"/>
        <v>0.11914774629983395</v>
      </c>
      <c r="AL2836" s="210"/>
      <c r="AM2836" s="210"/>
      <c r="AN2836" s="210"/>
      <c r="AO2836" s="210"/>
      <c r="AP2836" s="45" t="str">
        <f t="shared" si="569"/>
        <v>CancelCancel</v>
      </c>
      <c r="AQ2836" s="45" t="str">
        <f t="shared" si="570"/>
        <v>CancelCancelJPY</v>
      </c>
    </row>
    <row r="2837" spans="1:43" s="15" customFormat="1">
      <c r="A2837" s="209" t="s">
        <v>171</v>
      </c>
      <c r="B2837" s="209"/>
      <c r="C2837" s="209" t="s">
        <v>171</v>
      </c>
      <c r="D2837" s="57" t="str">
        <f t="shared" si="561"/>
        <v/>
      </c>
      <c r="E2837" s="208" t="s">
        <v>171</v>
      </c>
      <c r="F2837" s="208" t="s">
        <v>171</v>
      </c>
      <c r="G2837" s="209" t="s">
        <v>171</v>
      </c>
      <c r="H2837" s="213"/>
      <c r="I2837" s="57" t="str">
        <f t="shared" si="562"/>
        <v>Cancel</v>
      </c>
      <c r="J2837" s="204" t="s">
        <v>2654</v>
      </c>
      <c r="K2837" s="213" t="s">
        <v>2655</v>
      </c>
      <c r="L2837" s="210" t="s">
        <v>79</v>
      </c>
      <c r="M2837" s="208" t="s">
        <v>47</v>
      </c>
      <c r="N2837" s="208">
        <v>1</v>
      </c>
      <c r="O2837" s="208"/>
      <c r="P2837" s="57" t="str">
        <f t="shared" si="563"/>
        <v>MAIN UNIT</v>
      </c>
      <c r="Q2837" s="208" t="s">
        <v>56</v>
      </c>
      <c r="R2837" s="208" t="s">
        <v>49</v>
      </c>
      <c r="S2837" s="208" t="s">
        <v>36</v>
      </c>
      <c r="T2837" s="208" t="s">
        <v>65</v>
      </c>
      <c r="U2837" s="208" t="s">
        <v>66</v>
      </c>
      <c r="V2837" s="208" t="s">
        <v>99</v>
      </c>
      <c r="W2837" s="208" t="s">
        <v>51</v>
      </c>
      <c r="X2837" s="34">
        <v>1067000</v>
      </c>
      <c r="Y2837" s="202">
        <v>1.1299999999999999</v>
      </c>
      <c r="Z2837" s="26">
        <f t="shared" si="571"/>
        <v>1067000</v>
      </c>
      <c r="AA2837" s="208">
        <v>1.095</v>
      </c>
      <c r="AB2837" s="35">
        <f t="shared" si="572"/>
        <v>1033951.3274336284</v>
      </c>
      <c r="AC2837" s="27">
        <f t="shared" si="564"/>
        <v>124074.1592920354</v>
      </c>
      <c r="AD2837" s="207">
        <v>0.12</v>
      </c>
      <c r="AE2837" s="211">
        <f t="shared" si="565"/>
        <v>1</v>
      </c>
      <c r="AF2837" s="211">
        <f>IF(AND(COUNTIFS($J$18:J2837,J2837)=1,AE2837=1),1,"")</f>
        <v>1</v>
      </c>
      <c r="AG2837" s="211">
        <f>IF(C2837="","",IF(AND(COUNTIFS($J$18:J2837,J2837)=1,C2837&lt;&gt;""),1,""))</f>
        <v>1</v>
      </c>
      <c r="AH2837" s="211">
        <f>IF(G2837="","",IF(AND(COUNTIFS($J$18:J2837,J2837)=1,G2837&lt;&gt;""),1,""))</f>
        <v>1</v>
      </c>
      <c r="AI2837" s="28">
        <f t="shared" si="566"/>
        <v>468573419.10712183</v>
      </c>
      <c r="AJ2837" s="28">
        <f t="shared" si="567"/>
        <v>55829466.862621114</v>
      </c>
      <c r="AK2837" s="29">
        <f t="shared" si="568"/>
        <v>0.11914774629983395</v>
      </c>
      <c r="AL2837" s="210"/>
      <c r="AM2837" s="210"/>
      <c r="AN2837" s="210"/>
      <c r="AO2837" s="210"/>
      <c r="AP2837" s="45" t="str">
        <f t="shared" si="569"/>
        <v>CancelCancel</v>
      </c>
      <c r="AQ2837" s="45" t="str">
        <f t="shared" si="570"/>
        <v>CancelCancelRMB</v>
      </c>
    </row>
    <row r="2838" spans="1:43" s="15" customFormat="1">
      <c r="A2838" s="209" t="s">
        <v>171</v>
      </c>
      <c r="B2838" s="209"/>
      <c r="C2838" s="209" t="s">
        <v>171</v>
      </c>
      <c r="D2838" s="57" t="str">
        <f t="shared" si="561"/>
        <v/>
      </c>
      <c r="E2838" s="208" t="s">
        <v>171</v>
      </c>
      <c r="F2838" s="208" t="s">
        <v>171</v>
      </c>
      <c r="G2838" s="209" t="s">
        <v>171</v>
      </c>
      <c r="H2838" s="213"/>
      <c r="I2838" s="57" t="str">
        <f t="shared" si="562"/>
        <v>Cancel</v>
      </c>
      <c r="J2838" s="204" t="s">
        <v>2656</v>
      </c>
      <c r="K2838" s="213" t="s">
        <v>2657</v>
      </c>
      <c r="L2838" s="210" t="s">
        <v>79</v>
      </c>
      <c r="M2838" s="208" t="s">
        <v>47</v>
      </c>
      <c r="N2838" s="208">
        <v>1</v>
      </c>
      <c r="O2838" s="208"/>
      <c r="P2838" s="57" t="str">
        <f t="shared" si="563"/>
        <v>MAIN UNIT</v>
      </c>
      <c r="Q2838" s="208" t="s">
        <v>56</v>
      </c>
      <c r="R2838" s="208" t="s">
        <v>49</v>
      </c>
      <c r="S2838" s="208" t="s">
        <v>36</v>
      </c>
      <c r="T2838" s="208" t="s">
        <v>65</v>
      </c>
      <c r="U2838" s="208" t="s">
        <v>66</v>
      </c>
      <c r="V2838" s="208" t="s">
        <v>93</v>
      </c>
      <c r="W2838" s="208" t="s">
        <v>96</v>
      </c>
      <c r="X2838" s="34">
        <v>13360000</v>
      </c>
      <c r="Y2838" s="202">
        <v>1</v>
      </c>
      <c r="Z2838" s="26">
        <f t="shared" si="571"/>
        <v>13360000</v>
      </c>
      <c r="AA2838" s="208">
        <v>7.4300000000000005E-2</v>
      </c>
      <c r="AB2838" s="35">
        <f t="shared" si="572"/>
        <v>992648.00000000012</v>
      </c>
      <c r="AC2838" s="27">
        <f t="shared" si="564"/>
        <v>119117.76000000001</v>
      </c>
      <c r="AD2838" s="207">
        <v>0.12</v>
      </c>
      <c r="AE2838" s="211">
        <f t="shared" si="565"/>
        <v>1</v>
      </c>
      <c r="AF2838" s="211">
        <f>IF(AND(COUNTIFS($J$18:J2838,J2838)=1,AE2838=1),1,"")</f>
        <v>1</v>
      </c>
      <c r="AG2838" s="211">
        <f>IF(C2838="","",IF(AND(COUNTIFS($J$18:J2838,J2838)=1,C2838&lt;&gt;""),1,""))</f>
        <v>1</v>
      </c>
      <c r="AH2838" s="211">
        <f>IF(G2838="","",IF(AND(COUNTIFS($J$18:J2838,J2838)=1,G2838&lt;&gt;""),1,""))</f>
        <v>1</v>
      </c>
      <c r="AI2838" s="28">
        <f t="shared" si="566"/>
        <v>468573419.10712183</v>
      </c>
      <c r="AJ2838" s="28">
        <f t="shared" si="567"/>
        <v>55829466.862621114</v>
      </c>
      <c r="AK2838" s="29">
        <f t="shared" si="568"/>
        <v>0.11914774629983395</v>
      </c>
      <c r="AL2838" s="210"/>
      <c r="AM2838" s="210"/>
      <c r="AN2838" s="210"/>
      <c r="AO2838" s="210"/>
      <c r="AP2838" s="45" t="str">
        <f t="shared" si="569"/>
        <v>CancelCancel</v>
      </c>
      <c r="AQ2838" s="45" t="str">
        <f t="shared" si="570"/>
        <v>CancelCancelJPY</v>
      </c>
    </row>
    <row r="2839" spans="1:43" s="15" customFormat="1">
      <c r="A2839" s="209" t="s">
        <v>171</v>
      </c>
      <c r="B2839" s="209"/>
      <c r="C2839" s="209" t="s">
        <v>171</v>
      </c>
      <c r="D2839" s="57" t="str">
        <f t="shared" si="561"/>
        <v/>
      </c>
      <c r="E2839" s="208" t="s">
        <v>171</v>
      </c>
      <c r="F2839" s="208" t="s">
        <v>171</v>
      </c>
      <c r="G2839" s="209" t="s">
        <v>171</v>
      </c>
      <c r="H2839" s="213"/>
      <c r="I2839" s="57" t="str">
        <f t="shared" si="562"/>
        <v>Cancel</v>
      </c>
      <c r="J2839" s="204" t="s">
        <v>2656</v>
      </c>
      <c r="K2839" s="213" t="s">
        <v>2657</v>
      </c>
      <c r="L2839" s="210" t="s">
        <v>55</v>
      </c>
      <c r="M2839" s="208" t="s">
        <v>47</v>
      </c>
      <c r="N2839" s="208">
        <v>1</v>
      </c>
      <c r="O2839" s="208"/>
      <c r="P2839" s="57" t="str">
        <f t="shared" si="563"/>
        <v>MAIN UNIT</v>
      </c>
      <c r="Q2839" s="208" t="s">
        <v>56</v>
      </c>
      <c r="R2839" s="208" t="s">
        <v>49</v>
      </c>
      <c r="S2839" s="208" t="s">
        <v>36</v>
      </c>
      <c r="T2839" s="208" t="s">
        <v>65</v>
      </c>
      <c r="U2839" s="208" t="s">
        <v>66</v>
      </c>
      <c r="V2839" s="208" t="s">
        <v>93</v>
      </c>
      <c r="W2839" s="208" t="s">
        <v>96</v>
      </c>
      <c r="X2839" s="34">
        <v>8500000</v>
      </c>
      <c r="Y2839" s="202">
        <v>1</v>
      </c>
      <c r="Z2839" s="26">
        <f t="shared" si="571"/>
        <v>8500000</v>
      </c>
      <c r="AA2839" s="208">
        <v>7.4300000000000005E-2</v>
      </c>
      <c r="AB2839" s="35">
        <f t="shared" si="572"/>
        <v>631550</v>
      </c>
      <c r="AC2839" s="27">
        <f t="shared" si="564"/>
        <v>75786</v>
      </c>
      <c r="AD2839" s="207">
        <v>0.12</v>
      </c>
      <c r="AE2839" s="211">
        <f t="shared" si="565"/>
        <v>1</v>
      </c>
      <c r="AF2839" s="211" t="str">
        <f>IF(AND(COUNTIFS($J$18:J2839,J2839)=1,AE2839=1),1,"")</f>
        <v/>
      </c>
      <c r="AG2839" s="211" t="str">
        <f>IF(C2839="","",IF(AND(COUNTIFS($J$18:J2839,J2839)=1,C2839&lt;&gt;""),1,""))</f>
        <v/>
      </c>
      <c r="AH2839" s="211" t="str">
        <f>IF(G2839="","",IF(AND(COUNTIFS($J$18:J2839,J2839)=1,G2839&lt;&gt;""),1,""))</f>
        <v/>
      </c>
      <c r="AI2839" s="28">
        <f t="shared" si="566"/>
        <v>468573419.10712183</v>
      </c>
      <c r="AJ2839" s="28">
        <f t="shared" si="567"/>
        <v>55829466.862621114</v>
      </c>
      <c r="AK2839" s="29">
        <f t="shared" si="568"/>
        <v>0.11914774629983395</v>
      </c>
      <c r="AL2839" s="210"/>
      <c r="AM2839" s="210"/>
      <c r="AN2839" s="210"/>
      <c r="AO2839" s="210"/>
      <c r="AP2839" s="45" t="str">
        <f t="shared" si="569"/>
        <v>CancelCancel</v>
      </c>
      <c r="AQ2839" s="45" t="str">
        <f t="shared" si="570"/>
        <v>CancelCancelJPY</v>
      </c>
    </row>
    <row r="2840" spans="1:43" s="15" customFormat="1">
      <c r="A2840" s="209" t="s">
        <v>171</v>
      </c>
      <c r="B2840" s="209"/>
      <c r="C2840" s="209" t="s">
        <v>171</v>
      </c>
      <c r="D2840" s="57" t="str">
        <f t="shared" si="561"/>
        <v/>
      </c>
      <c r="E2840" s="208" t="s">
        <v>171</v>
      </c>
      <c r="F2840" s="208" t="s">
        <v>171</v>
      </c>
      <c r="G2840" s="209" t="s">
        <v>171</v>
      </c>
      <c r="H2840" s="213"/>
      <c r="I2840" s="57" t="str">
        <f t="shared" si="562"/>
        <v>Cancel</v>
      </c>
      <c r="J2840" s="204" t="s">
        <v>2658</v>
      </c>
      <c r="K2840" s="213" t="s">
        <v>1468</v>
      </c>
      <c r="L2840" s="210" t="s">
        <v>79</v>
      </c>
      <c r="M2840" s="208" t="s">
        <v>47</v>
      </c>
      <c r="N2840" s="208">
        <v>1</v>
      </c>
      <c r="O2840" s="208"/>
      <c r="P2840" s="57" t="str">
        <f t="shared" si="563"/>
        <v>MAIN UNIT</v>
      </c>
      <c r="Q2840" s="208" t="s">
        <v>48</v>
      </c>
      <c r="R2840" s="208" t="s">
        <v>49</v>
      </c>
      <c r="S2840" s="208" t="s">
        <v>36</v>
      </c>
      <c r="T2840" s="208" t="s">
        <v>65</v>
      </c>
      <c r="U2840" s="208" t="s">
        <v>66</v>
      </c>
      <c r="V2840" s="208" t="s">
        <v>290</v>
      </c>
      <c r="W2840" s="208" t="s">
        <v>96</v>
      </c>
      <c r="X2840" s="34">
        <v>14356000</v>
      </c>
      <c r="Y2840" s="202">
        <v>1</v>
      </c>
      <c r="Z2840" s="26">
        <f t="shared" si="571"/>
        <v>14356000</v>
      </c>
      <c r="AA2840" s="208">
        <v>7.3400000000000007E-2</v>
      </c>
      <c r="AB2840" s="35">
        <f t="shared" si="572"/>
        <v>1053730.4000000001</v>
      </c>
      <c r="AC2840" s="27">
        <f t="shared" si="564"/>
        <v>126447.64800000002</v>
      </c>
      <c r="AD2840" s="212">
        <v>0.12</v>
      </c>
      <c r="AE2840" s="211">
        <f t="shared" si="565"/>
        <v>0</v>
      </c>
      <c r="AF2840" s="211" t="str">
        <f>IF(AND(COUNTIFS($J$18:J2840,J2840)=1,AE2840=1),1,"")</f>
        <v/>
      </c>
      <c r="AG2840" s="211">
        <f>IF(C2840="","",IF(AND(COUNTIFS($J$18:J2840,J2840)=1,C2840&lt;&gt;""),1,""))</f>
        <v>1</v>
      </c>
      <c r="AH2840" s="211">
        <f>IF(G2840="","",IF(AND(COUNTIFS($J$18:J2840,J2840)=1,G2840&lt;&gt;""),1,""))</f>
        <v>1</v>
      </c>
      <c r="AI2840" s="28">
        <f t="shared" si="566"/>
        <v>468573419.10712183</v>
      </c>
      <c r="AJ2840" s="28">
        <f t="shared" si="567"/>
        <v>55829466.862621114</v>
      </c>
      <c r="AK2840" s="29">
        <f t="shared" si="568"/>
        <v>0.11914774629983395</v>
      </c>
      <c r="AL2840" s="210"/>
      <c r="AM2840" s="210"/>
      <c r="AN2840" s="210"/>
      <c r="AO2840" s="210"/>
      <c r="AP2840" s="45" t="str">
        <f t="shared" si="569"/>
        <v>CancelCancel</v>
      </c>
      <c r="AQ2840" s="45" t="str">
        <f t="shared" si="570"/>
        <v>CancelCancelJPY</v>
      </c>
    </row>
    <row r="2841" spans="1:43" s="15" customFormat="1">
      <c r="A2841" s="209" t="s">
        <v>171</v>
      </c>
      <c r="B2841" s="209"/>
      <c r="C2841" s="209" t="s">
        <v>171</v>
      </c>
      <c r="D2841" s="57" t="str">
        <f t="shared" si="561"/>
        <v/>
      </c>
      <c r="E2841" s="208" t="s">
        <v>171</v>
      </c>
      <c r="F2841" s="208" t="s">
        <v>171</v>
      </c>
      <c r="G2841" s="209" t="s">
        <v>171</v>
      </c>
      <c r="H2841" s="213"/>
      <c r="I2841" s="57" t="str">
        <f t="shared" si="562"/>
        <v>Cancel</v>
      </c>
      <c r="J2841" s="204" t="s">
        <v>2659</v>
      </c>
      <c r="K2841" s="213" t="s">
        <v>2660</v>
      </c>
      <c r="L2841" s="210" t="s">
        <v>273</v>
      </c>
      <c r="M2841" s="208" t="s">
        <v>47</v>
      </c>
      <c r="N2841" s="208">
        <v>1</v>
      </c>
      <c r="O2841" s="208"/>
      <c r="P2841" s="57" t="str">
        <f t="shared" si="563"/>
        <v>MAIN UNIT</v>
      </c>
      <c r="Q2841" s="208" t="s">
        <v>958</v>
      </c>
      <c r="R2841" s="208" t="s">
        <v>49</v>
      </c>
      <c r="S2841" s="208" t="s">
        <v>36</v>
      </c>
      <c r="T2841" s="208" t="s">
        <v>65</v>
      </c>
      <c r="U2841" s="208" t="s">
        <v>66</v>
      </c>
      <c r="V2841" s="208" t="s">
        <v>122</v>
      </c>
      <c r="W2841" s="208" t="s">
        <v>51</v>
      </c>
      <c r="X2841" s="34">
        <v>1500000</v>
      </c>
      <c r="Y2841" s="202">
        <v>1.1299999999999999</v>
      </c>
      <c r="Z2841" s="26">
        <f t="shared" si="571"/>
        <v>1500000</v>
      </c>
      <c r="AA2841" s="208">
        <v>1.089</v>
      </c>
      <c r="AB2841" s="35">
        <f t="shared" si="572"/>
        <v>1445575.2212389382</v>
      </c>
      <c r="AC2841" s="27">
        <f t="shared" si="564"/>
        <v>173469.02654867258</v>
      </c>
      <c r="AD2841" s="212">
        <v>0.12</v>
      </c>
      <c r="AE2841" s="211">
        <f t="shared" si="565"/>
        <v>1</v>
      </c>
      <c r="AF2841" s="211">
        <f>IF(AND(COUNTIFS($J$18:J2841,J2841)=1,AE2841=1),1,"")</f>
        <v>1</v>
      </c>
      <c r="AG2841" s="211">
        <f>IF(C2841="","",IF(AND(COUNTIFS($J$18:J2841,J2841)=1,C2841&lt;&gt;""),1,""))</f>
        <v>1</v>
      </c>
      <c r="AH2841" s="211">
        <f>IF(G2841="","",IF(AND(COUNTIFS($J$18:J2841,J2841)=1,G2841&lt;&gt;""),1,""))</f>
        <v>1</v>
      </c>
      <c r="AI2841" s="28">
        <f t="shared" si="566"/>
        <v>468573419.10712183</v>
      </c>
      <c r="AJ2841" s="28">
        <f t="shared" si="567"/>
        <v>55829466.862621114</v>
      </c>
      <c r="AK2841" s="29">
        <f t="shared" si="568"/>
        <v>0.11914774629983395</v>
      </c>
      <c r="AL2841" s="210"/>
      <c r="AM2841" s="210"/>
      <c r="AN2841" s="210"/>
      <c r="AO2841" s="210"/>
      <c r="AP2841" s="45" t="str">
        <f t="shared" si="569"/>
        <v>CancelCancel</v>
      </c>
      <c r="AQ2841" s="45" t="str">
        <f t="shared" si="570"/>
        <v>CancelCancelRMB</v>
      </c>
    </row>
    <row r="2842" spans="1:43" s="15" customFormat="1">
      <c r="A2842" s="209" t="s">
        <v>171</v>
      </c>
      <c r="B2842" s="209"/>
      <c r="C2842" s="209" t="s">
        <v>171</v>
      </c>
      <c r="D2842" s="57" t="str">
        <f t="shared" si="561"/>
        <v/>
      </c>
      <c r="E2842" s="208" t="s">
        <v>171</v>
      </c>
      <c r="F2842" s="208" t="s">
        <v>171</v>
      </c>
      <c r="G2842" s="209" t="s">
        <v>171</v>
      </c>
      <c r="H2842" s="213"/>
      <c r="I2842" s="57" t="str">
        <f t="shared" si="562"/>
        <v>Cancel</v>
      </c>
      <c r="J2842" s="204" t="s">
        <v>2659</v>
      </c>
      <c r="K2842" s="213" t="s">
        <v>2660</v>
      </c>
      <c r="L2842" s="210" t="s">
        <v>273</v>
      </c>
      <c r="M2842" s="208" t="s">
        <v>47</v>
      </c>
      <c r="N2842" s="208">
        <v>1</v>
      </c>
      <c r="O2842" s="208"/>
      <c r="P2842" s="57" t="str">
        <f t="shared" si="563"/>
        <v>MAIN UNIT</v>
      </c>
      <c r="Q2842" s="208" t="s">
        <v>958</v>
      </c>
      <c r="R2842" s="208" t="s">
        <v>49</v>
      </c>
      <c r="S2842" s="208" t="s">
        <v>36</v>
      </c>
      <c r="T2842" s="208" t="s">
        <v>65</v>
      </c>
      <c r="U2842" s="208" t="s">
        <v>66</v>
      </c>
      <c r="V2842" s="208" t="s">
        <v>122</v>
      </c>
      <c r="W2842" s="208" t="s">
        <v>51</v>
      </c>
      <c r="X2842" s="34">
        <v>1500000</v>
      </c>
      <c r="Y2842" s="202">
        <v>1.1299999999999999</v>
      </c>
      <c r="Z2842" s="26">
        <f t="shared" si="571"/>
        <v>1500000</v>
      </c>
      <c r="AA2842" s="208">
        <v>1.089</v>
      </c>
      <c r="AB2842" s="35">
        <f t="shared" si="572"/>
        <v>1445575.2212389382</v>
      </c>
      <c r="AC2842" s="27">
        <f t="shared" si="564"/>
        <v>173469.02654867258</v>
      </c>
      <c r="AD2842" s="212">
        <v>0.12</v>
      </c>
      <c r="AE2842" s="211">
        <f t="shared" si="565"/>
        <v>1</v>
      </c>
      <c r="AF2842" s="211" t="str">
        <f>IF(AND(COUNTIFS($J$18:J2842,J2842)=1,AE2842=1),1,"")</f>
        <v/>
      </c>
      <c r="AG2842" s="211" t="str">
        <f>IF(C2842="","",IF(AND(COUNTIFS($J$18:J2842,J2842)=1,C2842&lt;&gt;""),1,""))</f>
        <v/>
      </c>
      <c r="AH2842" s="211" t="str">
        <f>IF(G2842="","",IF(AND(COUNTIFS($J$18:J2842,J2842)=1,G2842&lt;&gt;""),1,""))</f>
        <v/>
      </c>
      <c r="AI2842" s="28">
        <f t="shared" si="566"/>
        <v>468573419.10712183</v>
      </c>
      <c r="AJ2842" s="28">
        <f t="shared" si="567"/>
        <v>55829466.862621114</v>
      </c>
      <c r="AK2842" s="29">
        <f t="shared" si="568"/>
        <v>0.11914774629983395</v>
      </c>
      <c r="AL2842" s="210"/>
      <c r="AM2842" s="210"/>
      <c r="AN2842" s="210"/>
      <c r="AO2842" s="210"/>
      <c r="AP2842" s="45" t="str">
        <f t="shared" si="569"/>
        <v>CancelCancel</v>
      </c>
      <c r="AQ2842" s="45" t="str">
        <f t="shared" si="570"/>
        <v>CancelCancelRMB</v>
      </c>
    </row>
    <row r="2843" spans="1:43" s="15" customFormat="1">
      <c r="A2843" s="209" t="s">
        <v>171</v>
      </c>
      <c r="B2843" s="209"/>
      <c r="C2843" s="209" t="s">
        <v>171</v>
      </c>
      <c r="D2843" s="57" t="str">
        <f t="shared" si="561"/>
        <v/>
      </c>
      <c r="E2843" s="208" t="s">
        <v>171</v>
      </c>
      <c r="F2843" s="208" t="s">
        <v>171</v>
      </c>
      <c r="G2843" s="209" t="s">
        <v>171</v>
      </c>
      <c r="H2843" s="213"/>
      <c r="I2843" s="57" t="str">
        <f t="shared" si="562"/>
        <v>Cancel</v>
      </c>
      <c r="J2843" s="204" t="s">
        <v>2661</v>
      </c>
      <c r="K2843" s="213" t="s">
        <v>2662</v>
      </c>
      <c r="L2843" s="210" t="s">
        <v>79</v>
      </c>
      <c r="M2843" s="208" t="s">
        <v>47</v>
      </c>
      <c r="N2843" s="208">
        <v>1</v>
      </c>
      <c r="O2843" s="208"/>
      <c r="P2843" s="57" t="str">
        <f t="shared" si="563"/>
        <v>MAIN UNIT</v>
      </c>
      <c r="Q2843" s="208" t="s">
        <v>48</v>
      </c>
      <c r="R2843" s="208" t="s">
        <v>49</v>
      </c>
      <c r="S2843" s="208" t="s">
        <v>36</v>
      </c>
      <c r="T2843" s="208" t="s">
        <v>65</v>
      </c>
      <c r="U2843" s="208" t="s">
        <v>66</v>
      </c>
      <c r="V2843" s="208" t="s">
        <v>1075</v>
      </c>
      <c r="W2843" s="208" t="s">
        <v>96</v>
      </c>
      <c r="X2843" s="34">
        <v>14000000</v>
      </c>
      <c r="Y2843" s="202">
        <v>1</v>
      </c>
      <c r="Z2843" s="26">
        <f t="shared" si="571"/>
        <v>14000000</v>
      </c>
      <c r="AA2843" s="208">
        <v>7.5700000000000003E-2</v>
      </c>
      <c r="AB2843" s="35">
        <f t="shared" si="572"/>
        <v>1059800</v>
      </c>
      <c r="AC2843" s="27">
        <f t="shared" si="564"/>
        <v>127176</v>
      </c>
      <c r="AD2843" s="212">
        <v>0.12</v>
      </c>
      <c r="AE2843" s="211">
        <f t="shared" si="565"/>
        <v>0</v>
      </c>
      <c r="AF2843" s="211" t="str">
        <f>IF(AND(COUNTIFS($J$18:J2843,J2843)=1,AE2843=1),1,"")</f>
        <v/>
      </c>
      <c r="AG2843" s="211">
        <f>IF(C2843="","",IF(AND(COUNTIFS($J$18:J2843,J2843)=1,C2843&lt;&gt;""),1,""))</f>
        <v>1</v>
      </c>
      <c r="AH2843" s="211">
        <f>IF(G2843="","",IF(AND(COUNTIFS($J$18:J2843,J2843)=1,G2843&lt;&gt;""),1,""))</f>
        <v>1</v>
      </c>
      <c r="AI2843" s="28">
        <f t="shared" si="566"/>
        <v>468573419.10712183</v>
      </c>
      <c r="AJ2843" s="28">
        <f t="shared" si="567"/>
        <v>55829466.862621114</v>
      </c>
      <c r="AK2843" s="29">
        <f t="shared" si="568"/>
        <v>0.11914774629983395</v>
      </c>
      <c r="AL2843" s="210"/>
      <c r="AM2843" s="210"/>
      <c r="AN2843" s="210"/>
      <c r="AO2843" s="210"/>
      <c r="AP2843" s="45" t="str">
        <f t="shared" si="569"/>
        <v>CancelCancel</v>
      </c>
      <c r="AQ2843" s="45" t="str">
        <f t="shared" si="570"/>
        <v>CancelCancelJPY</v>
      </c>
    </row>
    <row r="2844" spans="1:43" s="15" customFormat="1">
      <c r="A2844" s="209" t="s">
        <v>171</v>
      </c>
      <c r="B2844" s="209"/>
      <c r="C2844" s="209" t="s">
        <v>171</v>
      </c>
      <c r="D2844" s="57" t="str">
        <f t="shared" si="561"/>
        <v/>
      </c>
      <c r="E2844" s="208" t="s">
        <v>171</v>
      </c>
      <c r="F2844" s="208" t="s">
        <v>171</v>
      </c>
      <c r="G2844" s="209" t="s">
        <v>171</v>
      </c>
      <c r="H2844" s="213"/>
      <c r="I2844" s="57" t="str">
        <f t="shared" si="562"/>
        <v>Cancel</v>
      </c>
      <c r="J2844" s="204" t="s">
        <v>2661</v>
      </c>
      <c r="K2844" s="213" t="s">
        <v>2662</v>
      </c>
      <c r="L2844" s="210" t="s">
        <v>79</v>
      </c>
      <c r="M2844" s="208" t="s">
        <v>47</v>
      </c>
      <c r="N2844" s="208">
        <v>1</v>
      </c>
      <c r="O2844" s="208"/>
      <c r="P2844" s="57" t="str">
        <f t="shared" si="563"/>
        <v>MAIN UNIT</v>
      </c>
      <c r="Q2844" s="208" t="s">
        <v>48</v>
      </c>
      <c r="R2844" s="208" t="s">
        <v>49</v>
      </c>
      <c r="S2844" s="208" t="s">
        <v>36</v>
      </c>
      <c r="T2844" s="208" t="s">
        <v>65</v>
      </c>
      <c r="U2844" s="208" t="s">
        <v>66</v>
      </c>
      <c r="V2844" s="208" t="s">
        <v>1075</v>
      </c>
      <c r="W2844" s="208" t="s">
        <v>96</v>
      </c>
      <c r="X2844" s="34">
        <v>14000000</v>
      </c>
      <c r="Y2844" s="202">
        <v>1</v>
      </c>
      <c r="Z2844" s="26">
        <f t="shared" si="571"/>
        <v>14000000</v>
      </c>
      <c r="AA2844" s="208">
        <v>7.5700000000000003E-2</v>
      </c>
      <c r="AB2844" s="35">
        <f t="shared" si="572"/>
        <v>1059800</v>
      </c>
      <c r="AC2844" s="27">
        <f t="shared" si="564"/>
        <v>127176</v>
      </c>
      <c r="AD2844" s="212">
        <v>0.12</v>
      </c>
      <c r="AE2844" s="211">
        <f t="shared" si="565"/>
        <v>0</v>
      </c>
      <c r="AF2844" s="211" t="str">
        <f>IF(AND(COUNTIFS($J$18:J2844,J2844)=1,AE2844=1),1,"")</f>
        <v/>
      </c>
      <c r="AG2844" s="211" t="str">
        <f>IF(C2844="","",IF(AND(COUNTIFS($J$18:J2844,J2844)=1,C2844&lt;&gt;""),1,""))</f>
        <v/>
      </c>
      <c r="AH2844" s="211" t="str">
        <f>IF(G2844="","",IF(AND(COUNTIFS($J$18:J2844,J2844)=1,G2844&lt;&gt;""),1,""))</f>
        <v/>
      </c>
      <c r="AI2844" s="28">
        <f t="shared" si="566"/>
        <v>468573419.10712183</v>
      </c>
      <c r="AJ2844" s="28">
        <f t="shared" si="567"/>
        <v>55829466.862621114</v>
      </c>
      <c r="AK2844" s="29">
        <f t="shared" si="568"/>
        <v>0.11914774629983395</v>
      </c>
      <c r="AL2844" s="210"/>
      <c r="AM2844" s="210"/>
      <c r="AN2844" s="210"/>
      <c r="AO2844" s="210"/>
      <c r="AP2844" s="45" t="str">
        <f t="shared" si="569"/>
        <v>CancelCancel</v>
      </c>
      <c r="AQ2844" s="45" t="str">
        <f t="shared" si="570"/>
        <v>CancelCancelJPY</v>
      </c>
    </row>
    <row r="2845" spans="1:43" s="15" customFormat="1">
      <c r="A2845" s="209" t="s">
        <v>171</v>
      </c>
      <c r="B2845" s="209"/>
      <c r="C2845" s="209" t="s">
        <v>171</v>
      </c>
      <c r="D2845" s="57" t="str">
        <f t="shared" si="561"/>
        <v/>
      </c>
      <c r="E2845" s="208" t="s">
        <v>171</v>
      </c>
      <c r="F2845" s="208" t="s">
        <v>171</v>
      </c>
      <c r="G2845" s="209" t="s">
        <v>171</v>
      </c>
      <c r="H2845" s="213"/>
      <c r="I2845" s="57" t="str">
        <f t="shared" si="562"/>
        <v>Cancel</v>
      </c>
      <c r="J2845" s="204" t="s">
        <v>2661</v>
      </c>
      <c r="K2845" s="213" t="s">
        <v>2662</v>
      </c>
      <c r="L2845" s="210" t="s">
        <v>79</v>
      </c>
      <c r="M2845" s="208" t="s">
        <v>47</v>
      </c>
      <c r="N2845" s="208">
        <v>1</v>
      </c>
      <c r="O2845" s="208"/>
      <c r="P2845" s="57" t="str">
        <f t="shared" si="563"/>
        <v>MAIN UNIT</v>
      </c>
      <c r="Q2845" s="208" t="s">
        <v>48</v>
      </c>
      <c r="R2845" s="208" t="s">
        <v>49</v>
      </c>
      <c r="S2845" s="208" t="s">
        <v>36</v>
      </c>
      <c r="T2845" s="208" t="s">
        <v>65</v>
      </c>
      <c r="U2845" s="208" t="s">
        <v>66</v>
      </c>
      <c r="V2845" s="208" t="s">
        <v>1075</v>
      </c>
      <c r="W2845" s="208" t="s">
        <v>96</v>
      </c>
      <c r="X2845" s="34">
        <v>14000000</v>
      </c>
      <c r="Y2845" s="202">
        <v>1</v>
      </c>
      <c r="Z2845" s="26">
        <f t="shared" si="571"/>
        <v>14000000</v>
      </c>
      <c r="AA2845" s="208">
        <v>7.5700000000000003E-2</v>
      </c>
      <c r="AB2845" s="35">
        <f t="shared" si="572"/>
        <v>1059800</v>
      </c>
      <c r="AC2845" s="27">
        <f t="shared" si="564"/>
        <v>127176</v>
      </c>
      <c r="AD2845" s="212">
        <v>0.12</v>
      </c>
      <c r="AE2845" s="211">
        <f t="shared" si="565"/>
        <v>0</v>
      </c>
      <c r="AF2845" s="211" t="str">
        <f>IF(AND(COUNTIFS($J$18:J2845,J2845)=1,AE2845=1),1,"")</f>
        <v/>
      </c>
      <c r="AG2845" s="211" t="str">
        <f>IF(C2845="","",IF(AND(COUNTIFS($J$18:J2845,J2845)=1,C2845&lt;&gt;""),1,""))</f>
        <v/>
      </c>
      <c r="AH2845" s="211" t="str">
        <f>IF(G2845="","",IF(AND(COUNTIFS($J$18:J2845,J2845)=1,G2845&lt;&gt;""),1,""))</f>
        <v/>
      </c>
      <c r="AI2845" s="28">
        <f t="shared" si="566"/>
        <v>468573419.10712183</v>
      </c>
      <c r="AJ2845" s="28">
        <f t="shared" si="567"/>
        <v>55829466.862621114</v>
      </c>
      <c r="AK2845" s="29">
        <f t="shared" si="568"/>
        <v>0.11914774629983395</v>
      </c>
      <c r="AL2845" s="210"/>
      <c r="AM2845" s="210"/>
      <c r="AN2845" s="210"/>
      <c r="AO2845" s="210"/>
      <c r="AP2845" s="45" t="str">
        <f t="shared" si="569"/>
        <v>CancelCancel</v>
      </c>
      <c r="AQ2845" s="45" t="str">
        <f t="shared" si="570"/>
        <v>CancelCancelJPY</v>
      </c>
    </row>
    <row r="2846" spans="1:43" s="15" customFormat="1">
      <c r="A2846" s="209" t="s">
        <v>171</v>
      </c>
      <c r="B2846" s="209"/>
      <c r="C2846" s="209" t="s">
        <v>171</v>
      </c>
      <c r="D2846" s="57" t="str">
        <f t="shared" si="561"/>
        <v/>
      </c>
      <c r="E2846" s="208" t="s">
        <v>171</v>
      </c>
      <c r="F2846" s="208" t="s">
        <v>171</v>
      </c>
      <c r="G2846" s="209" t="s">
        <v>171</v>
      </c>
      <c r="H2846" s="213"/>
      <c r="I2846" s="57" t="str">
        <f t="shared" si="562"/>
        <v>Cancel</v>
      </c>
      <c r="J2846" s="204" t="s">
        <v>2661</v>
      </c>
      <c r="K2846" s="213" t="s">
        <v>2662</v>
      </c>
      <c r="L2846" s="210" t="s">
        <v>79</v>
      </c>
      <c r="M2846" s="208" t="s">
        <v>47</v>
      </c>
      <c r="N2846" s="208">
        <v>1</v>
      </c>
      <c r="O2846" s="208"/>
      <c r="P2846" s="57" t="str">
        <f t="shared" si="563"/>
        <v>MAIN UNIT</v>
      </c>
      <c r="Q2846" s="208" t="s">
        <v>48</v>
      </c>
      <c r="R2846" s="208" t="s">
        <v>49</v>
      </c>
      <c r="S2846" s="208" t="s">
        <v>36</v>
      </c>
      <c r="T2846" s="208" t="s">
        <v>65</v>
      </c>
      <c r="U2846" s="208" t="s">
        <v>66</v>
      </c>
      <c r="V2846" s="208" t="s">
        <v>1075</v>
      </c>
      <c r="W2846" s="208" t="s">
        <v>96</v>
      </c>
      <c r="X2846" s="34">
        <v>14000000</v>
      </c>
      <c r="Y2846" s="202">
        <v>1</v>
      </c>
      <c r="Z2846" s="26">
        <f t="shared" si="571"/>
        <v>14000000</v>
      </c>
      <c r="AA2846" s="208">
        <v>7.5700000000000003E-2</v>
      </c>
      <c r="AB2846" s="35">
        <f t="shared" si="572"/>
        <v>1059800</v>
      </c>
      <c r="AC2846" s="27">
        <f t="shared" si="564"/>
        <v>127176</v>
      </c>
      <c r="AD2846" s="212">
        <v>0.12</v>
      </c>
      <c r="AE2846" s="211">
        <f t="shared" si="565"/>
        <v>0</v>
      </c>
      <c r="AF2846" s="211" t="str">
        <f>IF(AND(COUNTIFS($J$18:J2846,J2846)=1,AE2846=1),1,"")</f>
        <v/>
      </c>
      <c r="AG2846" s="211" t="str">
        <f>IF(C2846="","",IF(AND(COUNTIFS($J$18:J2846,J2846)=1,C2846&lt;&gt;""),1,""))</f>
        <v/>
      </c>
      <c r="AH2846" s="211" t="str">
        <f>IF(G2846="","",IF(AND(COUNTIFS($J$18:J2846,J2846)=1,G2846&lt;&gt;""),1,""))</f>
        <v/>
      </c>
      <c r="AI2846" s="28">
        <f t="shared" si="566"/>
        <v>468573419.10712183</v>
      </c>
      <c r="AJ2846" s="28">
        <f t="shared" si="567"/>
        <v>55829466.862621114</v>
      </c>
      <c r="AK2846" s="29">
        <f t="shared" si="568"/>
        <v>0.11914774629983395</v>
      </c>
      <c r="AL2846" s="210"/>
      <c r="AM2846" s="210"/>
      <c r="AN2846" s="210"/>
      <c r="AO2846" s="210"/>
      <c r="AP2846" s="45" t="str">
        <f t="shared" si="569"/>
        <v>CancelCancel</v>
      </c>
      <c r="AQ2846" s="45" t="str">
        <f t="shared" si="570"/>
        <v>CancelCancelJPY</v>
      </c>
    </row>
    <row r="2847" spans="1:43" s="15" customFormat="1">
      <c r="A2847" s="209" t="s">
        <v>171</v>
      </c>
      <c r="B2847" s="209"/>
      <c r="C2847" s="209" t="s">
        <v>171</v>
      </c>
      <c r="D2847" s="57" t="str">
        <f t="shared" si="561"/>
        <v/>
      </c>
      <c r="E2847" s="208" t="s">
        <v>171</v>
      </c>
      <c r="F2847" s="208" t="s">
        <v>171</v>
      </c>
      <c r="G2847" s="209" t="s">
        <v>171</v>
      </c>
      <c r="H2847" s="213"/>
      <c r="I2847" s="57" t="str">
        <f t="shared" si="562"/>
        <v>Cancel</v>
      </c>
      <c r="J2847" s="204" t="s">
        <v>2661</v>
      </c>
      <c r="K2847" s="213" t="s">
        <v>2662</v>
      </c>
      <c r="L2847" s="210" t="s">
        <v>273</v>
      </c>
      <c r="M2847" s="208" t="s">
        <v>47</v>
      </c>
      <c r="N2847" s="208">
        <v>1</v>
      </c>
      <c r="O2847" s="208"/>
      <c r="P2847" s="57" t="str">
        <f t="shared" si="563"/>
        <v>MAIN UNIT</v>
      </c>
      <c r="Q2847" s="208" t="s">
        <v>48</v>
      </c>
      <c r="R2847" s="208" t="s">
        <v>49</v>
      </c>
      <c r="S2847" s="208" t="s">
        <v>36</v>
      </c>
      <c r="T2847" s="208" t="s">
        <v>65</v>
      </c>
      <c r="U2847" s="208" t="s">
        <v>66</v>
      </c>
      <c r="V2847" s="208" t="s">
        <v>1075</v>
      </c>
      <c r="W2847" s="208" t="s">
        <v>96</v>
      </c>
      <c r="X2847" s="34">
        <v>24000000</v>
      </c>
      <c r="Y2847" s="202">
        <v>1</v>
      </c>
      <c r="Z2847" s="26">
        <f t="shared" si="571"/>
        <v>24000000</v>
      </c>
      <c r="AA2847" s="208">
        <v>7.5700000000000003E-2</v>
      </c>
      <c r="AB2847" s="35">
        <f t="shared" si="572"/>
        <v>1816800</v>
      </c>
      <c r="AC2847" s="27">
        <f t="shared" si="564"/>
        <v>218016</v>
      </c>
      <c r="AD2847" s="212">
        <v>0.12</v>
      </c>
      <c r="AE2847" s="211">
        <f t="shared" si="565"/>
        <v>0</v>
      </c>
      <c r="AF2847" s="211" t="str">
        <f>IF(AND(COUNTIFS($J$18:J2847,J2847)=1,AE2847=1),1,"")</f>
        <v/>
      </c>
      <c r="AG2847" s="211" t="str">
        <f>IF(C2847="","",IF(AND(COUNTIFS($J$18:J2847,J2847)=1,C2847&lt;&gt;""),1,""))</f>
        <v/>
      </c>
      <c r="AH2847" s="211" t="str">
        <f>IF(G2847="","",IF(AND(COUNTIFS($J$18:J2847,J2847)=1,G2847&lt;&gt;""),1,""))</f>
        <v/>
      </c>
      <c r="AI2847" s="28">
        <f t="shared" si="566"/>
        <v>468573419.10712183</v>
      </c>
      <c r="AJ2847" s="28">
        <f t="shared" si="567"/>
        <v>55829466.862621114</v>
      </c>
      <c r="AK2847" s="29">
        <f t="shared" si="568"/>
        <v>0.11914774629983395</v>
      </c>
      <c r="AL2847" s="210"/>
      <c r="AM2847" s="210"/>
      <c r="AN2847" s="210"/>
      <c r="AO2847" s="210"/>
      <c r="AP2847" s="45" t="str">
        <f t="shared" si="569"/>
        <v>CancelCancel</v>
      </c>
      <c r="AQ2847" s="45" t="str">
        <f t="shared" si="570"/>
        <v>CancelCancelJPY</v>
      </c>
    </row>
    <row r="2848" spans="1:43" s="15" customFormat="1">
      <c r="A2848" s="209" t="s">
        <v>171</v>
      </c>
      <c r="B2848" s="209"/>
      <c r="C2848" s="209" t="s">
        <v>171</v>
      </c>
      <c r="D2848" s="57" t="str">
        <f t="shared" si="561"/>
        <v/>
      </c>
      <c r="E2848" s="208" t="s">
        <v>171</v>
      </c>
      <c r="F2848" s="208" t="s">
        <v>171</v>
      </c>
      <c r="G2848" s="209" t="s">
        <v>171</v>
      </c>
      <c r="H2848" s="213"/>
      <c r="I2848" s="57" t="str">
        <f t="shared" si="562"/>
        <v>Cancel</v>
      </c>
      <c r="J2848" s="204" t="s">
        <v>2663</v>
      </c>
      <c r="K2848" s="213" t="s">
        <v>1266</v>
      </c>
      <c r="L2848" s="210" t="s">
        <v>55</v>
      </c>
      <c r="M2848" s="208" t="s">
        <v>47</v>
      </c>
      <c r="N2848" s="208">
        <v>1</v>
      </c>
      <c r="O2848" s="208"/>
      <c r="P2848" s="57" t="str">
        <f t="shared" si="563"/>
        <v>MAIN UNIT</v>
      </c>
      <c r="Q2848" s="208" t="s">
        <v>48</v>
      </c>
      <c r="R2848" s="208" t="s">
        <v>49</v>
      </c>
      <c r="S2848" s="208" t="s">
        <v>36</v>
      </c>
      <c r="T2848" s="208" t="s">
        <v>65</v>
      </c>
      <c r="U2848" s="208" t="s">
        <v>66</v>
      </c>
      <c r="V2848" s="208" t="s">
        <v>1060</v>
      </c>
      <c r="W2848" s="208" t="s">
        <v>1039</v>
      </c>
      <c r="X2848" s="34">
        <v>8758000</v>
      </c>
      <c r="Y2848" s="202">
        <v>1</v>
      </c>
      <c r="Z2848" s="26">
        <f t="shared" si="571"/>
        <v>8758000</v>
      </c>
      <c r="AA2848" s="208">
        <v>7.5700000000000003E-2</v>
      </c>
      <c r="AB2848" s="35">
        <f t="shared" si="572"/>
        <v>662980.6</v>
      </c>
      <c r="AC2848" s="27">
        <f t="shared" si="564"/>
        <v>79557.671999999991</v>
      </c>
      <c r="AD2848" s="207">
        <v>0.12</v>
      </c>
      <c r="AE2848" s="211">
        <f t="shared" si="565"/>
        <v>0</v>
      </c>
      <c r="AF2848" s="211" t="str">
        <f>IF(AND(COUNTIFS($J$18:J2848,J2848)=1,AE2848=1),1,"")</f>
        <v/>
      </c>
      <c r="AG2848" s="211">
        <f>IF(C2848="","",IF(AND(COUNTIFS($J$18:J2848,J2848)=1,C2848&lt;&gt;""),1,""))</f>
        <v>1</v>
      </c>
      <c r="AH2848" s="211">
        <f>IF(G2848="","",IF(AND(COUNTIFS($J$18:J2848,J2848)=1,G2848&lt;&gt;""),1,""))</f>
        <v>1</v>
      </c>
      <c r="AI2848" s="28">
        <f t="shared" si="566"/>
        <v>468573419.10712183</v>
      </c>
      <c r="AJ2848" s="28">
        <f t="shared" si="567"/>
        <v>55829466.862621114</v>
      </c>
      <c r="AK2848" s="29">
        <f t="shared" si="568"/>
        <v>0.11914774629983395</v>
      </c>
      <c r="AL2848" s="210"/>
      <c r="AM2848" s="210"/>
      <c r="AN2848" s="210"/>
      <c r="AO2848" s="210"/>
      <c r="AP2848" s="45" t="str">
        <f t="shared" si="569"/>
        <v>CancelCancel</v>
      </c>
      <c r="AQ2848" s="45" t="str">
        <f t="shared" si="570"/>
        <v>CancelCancelJPY</v>
      </c>
    </row>
    <row r="2849" spans="1:43" s="15" customFormat="1">
      <c r="A2849" s="209" t="s">
        <v>171</v>
      </c>
      <c r="B2849" s="209"/>
      <c r="C2849" s="209" t="s">
        <v>171</v>
      </c>
      <c r="D2849" s="57" t="str">
        <f t="shared" si="561"/>
        <v/>
      </c>
      <c r="E2849" s="208" t="s">
        <v>171</v>
      </c>
      <c r="F2849" s="208" t="s">
        <v>171</v>
      </c>
      <c r="G2849" s="209" t="s">
        <v>171</v>
      </c>
      <c r="H2849" s="213"/>
      <c r="I2849" s="57" t="str">
        <f t="shared" si="562"/>
        <v>Cancel</v>
      </c>
      <c r="J2849" s="204" t="s">
        <v>2664</v>
      </c>
      <c r="K2849" s="213" t="s">
        <v>1318</v>
      </c>
      <c r="L2849" s="210" t="s">
        <v>79</v>
      </c>
      <c r="M2849" s="208" t="s">
        <v>47</v>
      </c>
      <c r="N2849" s="208">
        <v>1</v>
      </c>
      <c r="O2849" s="208"/>
      <c r="P2849" s="57" t="str">
        <f t="shared" si="563"/>
        <v>MAIN UNIT</v>
      </c>
      <c r="Q2849" s="208" t="s">
        <v>48</v>
      </c>
      <c r="R2849" s="208" t="s">
        <v>49</v>
      </c>
      <c r="S2849" s="208" t="s">
        <v>36</v>
      </c>
      <c r="T2849" s="208" t="s">
        <v>65</v>
      </c>
      <c r="U2849" s="208" t="s">
        <v>66</v>
      </c>
      <c r="V2849" s="208" t="s">
        <v>1060</v>
      </c>
      <c r="W2849" s="208" t="s">
        <v>1039</v>
      </c>
      <c r="X2849" s="34">
        <v>12725000</v>
      </c>
      <c r="Y2849" s="202">
        <v>1</v>
      </c>
      <c r="Z2849" s="26">
        <f t="shared" si="571"/>
        <v>12725000</v>
      </c>
      <c r="AA2849" s="208">
        <v>7.3400000000000007E-2</v>
      </c>
      <c r="AB2849" s="35">
        <f t="shared" si="572"/>
        <v>934015.00000000012</v>
      </c>
      <c r="AC2849" s="27">
        <f t="shared" si="564"/>
        <v>112081.8</v>
      </c>
      <c r="AD2849" s="212">
        <v>0.12</v>
      </c>
      <c r="AE2849" s="211">
        <f t="shared" si="565"/>
        <v>0</v>
      </c>
      <c r="AF2849" s="211" t="str">
        <f>IF(AND(COUNTIFS($J$18:J2849,J2849)=1,AE2849=1),1,"")</f>
        <v/>
      </c>
      <c r="AG2849" s="211">
        <f>IF(C2849="","",IF(AND(COUNTIFS($J$18:J2849,J2849)=1,C2849&lt;&gt;""),1,""))</f>
        <v>1</v>
      </c>
      <c r="AH2849" s="211">
        <f>IF(G2849="","",IF(AND(COUNTIFS($J$18:J2849,J2849)=1,G2849&lt;&gt;""),1,""))</f>
        <v>1</v>
      </c>
      <c r="AI2849" s="28">
        <f t="shared" si="566"/>
        <v>468573419.10712183</v>
      </c>
      <c r="AJ2849" s="28">
        <f t="shared" si="567"/>
        <v>55829466.862621114</v>
      </c>
      <c r="AK2849" s="29">
        <f t="shared" si="568"/>
        <v>0.11914774629983395</v>
      </c>
      <c r="AL2849" s="210"/>
      <c r="AM2849" s="210"/>
      <c r="AN2849" s="210"/>
      <c r="AO2849" s="210"/>
      <c r="AP2849" s="45" t="str">
        <f t="shared" si="569"/>
        <v>CancelCancel</v>
      </c>
      <c r="AQ2849" s="45" t="str">
        <f t="shared" si="570"/>
        <v>CancelCancelJPY</v>
      </c>
    </row>
    <row r="2850" spans="1:43" s="15" customFormat="1">
      <c r="A2850" s="209" t="s">
        <v>171</v>
      </c>
      <c r="B2850" s="209"/>
      <c r="C2850" s="209" t="s">
        <v>171</v>
      </c>
      <c r="D2850" s="57" t="str">
        <f t="shared" ref="D2850:D2913" si="573">IF(B2850="","",IF(AND(C2850&gt;=10,C2850&lt;=12),"Q3",IF(AND(C2850&gt;=1,C2850&lt;=3),"Q4",IF(AND(C2850&gt;=7,C2850&lt;=9),"Q2",IF(AND(C2850&gt;=4,C2850&lt;=6),"Q1")))))</f>
        <v/>
      </c>
      <c r="E2850" s="208" t="s">
        <v>171</v>
      </c>
      <c r="F2850" s="208" t="s">
        <v>171</v>
      </c>
      <c r="G2850" s="209" t="s">
        <v>171</v>
      </c>
      <c r="H2850" s="213"/>
      <c r="I2850" s="57" t="str">
        <f t="shared" si="562"/>
        <v>Cancel</v>
      </c>
      <c r="J2850" s="204" t="s">
        <v>2665</v>
      </c>
      <c r="K2850" s="213" t="s">
        <v>2666</v>
      </c>
      <c r="L2850" s="210" t="s">
        <v>55</v>
      </c>
      <c r="M2850" s="208" t="s">
        <v>47</v>
      </c>
      <c r="N2850" s="208">
        <v>1</v>
      </c>
      <c r="O2850" s="208"/>
      <c r="P2850" s="57" t="str">
        <f t="shared" si="563"/>
        <v>MAIN UNIT</v>
      </c>
      <c r="Q2850" s="208" t="s">
        <v>48</v>
      </c>
      <c r="R2850" s="208" t="s">
        <v>49</v>
      </c>
      <c r="S2850" s="208" t="s">
        <v>36</v>
      </c>
      <c r="T2850" s="208" t="s">
        <v>65</v>
      </c>
      <c r="U2850" s="208" t="s">
        <v>66</v>
      </c>
      <c r="V2850" s="208" t="s">
        <v>109</v>
      </c>
      <c r="W2850" s="208" t="s">
        <v>96</v>
      </c>
      <c r="X2850" s="34">
        <v>9225000</v>
      </c>
      <c r="Y2850" s="202">
        <v>1</v>
      </c>
      <c r="Z2850" s="26">
        <f t="shared" si="571"/>
        <v>9225000</v>
      </c>
      <c r="AA2850" s="208">
        <v>7.4899999999999994E-2</v>
      </c>
      <c r="AB2850" s="35">
        <f t="shared" si="572"/>
        <v>690952.5</v>
      </c>
      <c r="AC2850" s="27">
        <f t="shared" si="564"/>
        <v>82914.3</v>
      </c>
      <c r="AD2850" s="212">
        <v>0.12</v>
      </c>
      <c r="AE2850" s="211">
        <f t="shared" si="565"/>
        <v>0</v>
      </c>
      <c r="AF2850" s="211" t="str">
        <f>IF(AND(COUNTIFS($J$18:J2850,J2850)=1,AE2850=1),1,"")</f>
        <v/>
      </c>
      <c r="AG2850" s="211">
        <f>IF(C2850="","",IF(AND(COUNTIFS($J$18:J2850,J2850)=1,C2850&lt;&gt;""),1,""))</f>
        <v>1</v>
      </c>
      <c r="AH2850" s="211">
        <f>IF(G2850="","",IF(AND(COUNTIFS($J$18:J2850,J2850)=1,G2850&lt;&gt;""),1,""))</f>
        <v>1</v>
      </c>
      <c r="AI2850" s="28">
        <f t="shared" si="566"/>
        <v>468573419.10712183</v>
      </c>
      <c r="AJ2850" s="28">
        <f t="shared" si="567"/>
        <v>55829466.862621114</v>
      </c>
      <c r="AK2850" s="29">
        <f t="shared" si="568"/>
        <v>0.11914774629983395</v>
      </c>
      <c r="AL2850" s="210"/>
      <c r="AM2850" s="210"/>
      <c r="AN2850" s="210"/>
      <c r="AO2850" s="210"/>
      <c r="AP2850" s="45" t="str">
        <f t="shared" si="569"/>
        <v>CancelCancel</v>
      </c>
      <c r="AQ2850" s="45" t="str">
        <f t="shared" si="570"/>
        <v>CancelCancelJPY</v>
      </c>
    </row>
    <row r="2851" spans="1:43" s="15" customFormat="1">
      <c r="A2851" s="209" t="s">
        <v>171</v>
      </c>
      <c r="B2851" s="209"/>
      <c r="C2851" s="209" t="s">
        <v>171</v>
      </c>
      <c r="D2851" s="57" t="str">
        <f t="shared" si="573"/>
        <v/>
      </c>
      <c r="E2851" s="208" t="s">
        <v>171</v>
      </c>
      <c r="F2851" s="208" t="s">
        <v>171</v>
      </c>
      <c r="G2851" s="209" t="s">
        <v>171</v>
      </c>
      <c r="H2851" s="213"/>
      <c r="I2851" s="57" t="str">
        <f t="shared" si="562"/>
        <v>Cancel</v>
      </c>
      <c r="J2851" s="204" t="s">
        <v>2665</v>
      </c>
      <c r="K2851" s="213" t="s">
        <v>2666</v>
      </c>
      <c r="L2851" s="210" t="s">
        <v>55</v>
      </c>
      <c r="M2851" s="208" t="s">
        <v>47</v>
      </c>
      <c r="N2851" s="208">
        <v>1</v>
      </c>
      <c r="O2851" s="208"/>
      <c r="P2851" s="57" t="str">
        <f t="shared" si="563"/>
        <v>MAIN UNIT</v>
      </c>
      <c r="Q2851" s="208" t="s">
        <v>48</v>
      </c>
      <c r="R2851" s="208" t="s">
        <v>49</v>
      </c>
      <c r="S2851" s="208" t="s">
        <v>36</v>
      </c>
      <c r="T2851" s="208" t="s">
        <v>65</v>
      </c>
      <c r="U2851" s="208" t="s">
        <v>66</v>
      </c>
      <c r="V2851" s="208" t="s">
        <v>109</v>
      </c>
      <c r="W2851" s="208" t="s">
        <v>96</v>
      </c>
      <c r="X2851" s="34">
        <v>9225000</v>
      </c>
      <c r="Y2851" s="202">
        <v>1</v>
      </c>
      <c r="Z2851" s="26">
        <f t="shared" si="571"/>
        <v>9225000</v>
      </c>
      <c r="AA2851" s="208">
        <v>7.4899999999999994E-2</v>
      </c>
      <c r="AB2851" s="35">
        <f t="shared" si="572"/>
        <v>690952.5</v>
      </c>
      <c r="AC2851" s="27">
        <f t="shared" si="564"/>
        <v>82914.3</v>
      </c>
      <c r="AD2851" s="212">
        <v>0.12</v>
      </c>
      <c r="AE2851" s="211">
        <f t="shared" si="565"/>
        <v>0</v>
      </c>
      <c r="AF2851" s="211" t="str">
        <f>IF(AND(COUNTIFS($J$18:J2851,J2851)=1,AE2851=1),1,"")</f>
        <v/>
      </c>
      <c r="AG2851" s="211" t="str">
        <f>IF(C2851="","",IF(AND(COUNTIFS($J$18:J2851,J2851)=1,C2851&lt;&gt;""),1,""))</f>
        <v/>
      </c>
      <c r="AH2851" s="211" t="str">
        <f>IF(G2851="","",IF(AND(COUNTIFS($J$18:J2851,J2851)=1,G2851&lt;&gt;""),1,""))</f>
        <v/>
      </c>
      <c r="AI2851" s="28">
        <f t="shared" si="566"/>
        <v>468573419.10712183</v>
      </c>
      <c r="AJ2851" s="28">
        <f t="shared" si="567"/>
        <v>55829466.862621114</v>
      </c>
      <c r="AK2851" s="29">
        <f t="shared" si="568"/>
        <v>0.11914774629983395</v>
      </c>
      <c r="AL2851" s="210"/>
      <c r="AM2851" s="210"/>
      <c r="AN2851" s="210"/>
      <c r="AO2851" s="210"/>
      <c r="AP2851" s="45" t="str">
        <f t="shared" si="569"/>
        <v>CancelCancel</v>
      </c>
      <c r="AQ2851" s="45" t="str">
        <f t="shared" si="570"/>
        <v>CancelCancelJPY</v>
      </c>
    </row>
    <row r="2852" spans="1:43" s="15" customFormat="1">
      <c r="A2852" s="209" t="s">
        <v>171</v>
      </c>
      <c r="B2852" s="209"/>
      <c r="C2852" s="209" t="s">
        <v>171</v>
      </c>
      <c r="D2852" s="57" t="str">
        <f t="shared" si="573"/>
        <v/>
      </c>
      <c r="E2852" s="208" t="s">
        <v>171</v>
      </c>
      <c r="F2852" s="208" t="s">
        <v>171</v>
      </c>
      <c r="G2852" s="209" t="s">
        <v>171</v>
      </c>
      <c r="H2852" s="213"/>
      <c r="I2852" s="57" t="str">
        <f t="shared" si="562"/>
        <v>Cancel</v>
      </c>
      <c r="J2852" s="204" t="s">
        <v>2667</v>
      </c>
      <c r="K2852" s="213" t="s">
        <v>2668</v>
      </c>
      <c r="L2852" s="210" t="s">
        <v>55</v>
      </c>
      <c r="M2852" s="208" t="s">
        <v>47</v>
      </c>
      <c r="N2852" s="208">
        <v>1</v>
      </c>
      <c r="O2852" s="208"/>
      <c r="P2852" s="57" t="str">
        <f t="shared" si="563"/>
        <v>MAIN UNIT</v>
      </c>
      <c r="Q2852" s="208" t="s">
        <v>56</v>
      </c>
      <c r="R2852" s="208" t="s">
        <v>49</v>
      </c>
      <c r="S2852" s="208" t="s">
        <v>36</v>
      </c>
      <c r="T2852" s="208" t="s">
        <v>65</v>
      </c>
      <c r="U2852" s="208" t="s">
        <v>66</v>
      </c>
      <c r="V2852" s="208" t="s">
        <v>1122</v>
      </c>
      <c r="W2852" s="208" t="s">
        <v>96</v>
      </c>
      <c r="X2852" s="34">
        <v>9500000</v>
      </c>
      <c r="Y2852" s="202">
        <v>1</v>
      </c>
      <c r="Z2852" s="26">
        <f t="shared" si="571"/>
        <v>9500000</v>
      </c>
      <c r="AA2852" s="208">
        <v>7.4899999999999994E-2</v>
      </c>
      <c r="AB2852" s="35">
        <f t="shared" si="572"/>
        <v>711550</v>
      </c>
      <c r="AC2852" s="27">
        <f t="shared" si="564"/>
        <v>85386</v>
      </c>
      <c r="AD2852" s="212">
        <v>0.12</v>
      </c>
      <c r="AE2852" s="211">
        <f t="shared" si="565"/>
        <v>1</v>
      </c>
      <c r="AF2852" s="211">
        <f>IF(AND(COUNTIFS($J$18:J2852,J2852)=1,AE2852=1),1,"")</f>
        <v>1</v>
      </c>
      <c r="AG2852" s="211">
        <f>IF(C2852="","",IF(AND(COUNTIFS($J$18:J2852,J2852)=1,C2852&lt;&gt;""),1,""))</f>
        <v>1</v>
      </c>
      <c r="AH2852" s="211">
        <f>IF(G2852="","",IF(AND(COUNTIFS($J$18:J2852,J2852)=1,G2852&lt;&gt;""),1,""))</f>
        <v>1</v>
      </c>
      <c r="AI2852" s="28">
        <f t="shared" si="566"/>
        <v>468573419.10712183</v>
      </c>
      <c r="AJ2852" s="28">
        <f t="shared" si="567"/>
        <v>55829466.862621114</v>
      </c>
      <c r="AK2852" s="29">
        <f t="shared" si="568"/>
        <v>0.11914774629983395</v>
      </c>
      <c r="AL2852" s="210"/>
      <c r="AM2852" s="210"/>
      <c r="AN2852" s="210"/>
      <c r="AO2852" s="210"/>
      <c r="AP2852" s="45" t="str">
        <f t="shared" si="569"/>
        <v>CancelCancel</v>
      </c>
      <c r="AQ2852" s="45" t="str">
        <f t="shared" si="570"/>
        <v>CancelCancelJPY</v>
      </c>
    </row>
    <row r="2853" spans="1:43" s="15" customFormat="1">
      <c r="A2853" s="209" t="s">
        <v>171</v>
      </c>
      <c r="B2853" s="209"/>
      <c r="C2853" s="209" t="s">
        <v>171</v>
      </c>
      <c r="D2853" s="57" t="str">
        <f t="shared" si="573"/>
        <v/>
      </c>
      <c r="E2853" s="208" t="s">
        <v>171</v>
      </c>
      <c r="F2853" s="208" t="s">
        <v>171</v>
      </c>
      <c r="G2853" s="209" t="s">
        <v>171</v>
      </c>
      <c r="H2853" s="213"/>
      <c r="I2853" s="57" t="str">
        <f t="shared" si="562"/>
        <v>Cancel</v>
      </c>
      <c r="J2853" s="204" t="s">
        <v>2669</v>
      </c>
      <c r="K2853" s="213" t="s">
        <v>2670</v>
      </c>
      <c r="L2853" s="210" t="s">
        <v>79</v>
      </c>
      <c r="M2853" s="208" t="s">
        <v>47</v>
      </c>
      <c r="N2853" s="208">
        <v>1</v>
      </c>
      <c r="O2853" s="208"/>
      <c r="P2853" s="57" t="str">
        <f t="shared" si="563"/>
        <v>MAIN UNIT</v>
      </c>
      <c r="Q2853" s="208" t="s">
        <v>56</v>
      </c>
      <c r="R2853" s="208" t="s">
        <v>49</v>
      </c>
      <c r="S2853" s="208" t="s">
        <v>38</v>
      </c>
      <c r="T2853" s="208" t="s">
        <v>2540</v>
      </c>
      <c r="U2853" s="208" t="s">
        <v>137</v>
      </c>
      <c r="V2853" s="208" t="s">
        <v>530</v>
      </c>
      <c r="W2853" s="208" t="s">
        <v>51</v>
      </c>
      <c r="X2853" s="34">
        <v>1000000</v>
      </c>
      <c r="Y2853" s="202">
        <v>1.1299999999999999</v>
      </c>
      <c r="Z2853" s="26">
        <f t="shared" si="571"/>
        <v>1000000</v>
      </c>
      <c r="AA2853" s="208">
        <v>1.1299999999999999</v>
      </c>
      <c r="AB2853" s="35">
        <f t="shared" si="572"/>
        <v>1000000</v>
      </c>
      <c r="AC2853" s="27">
        <f t="shared" si="564"/>
        <v>120000</v>
      </c>
      <c r="AD2853" s="212">
        <v>0.12</v>
      </c>
      <c r="AE2853" s="211">
        <f t="shared" si="565"/>
        <v>1</v>
      </c>
      <c r="AF2853" s="211">
        <f>IF(AND(COUNTIFS($J$18:J2853,J2853)=1,AE2853=1),1,"")</f>
        <v>1</v>
      </c>
      <c r="AG2853" s="211">
        <f>IF(C2853="","",IF(AND(COUNTIFS($J$18:J2853,J2853)=1,C2853&lt;&gt;""),1,""))</f>
        <v>1</v>
      </c>
      <c r="AH2853" s="211">
        <f>IF(G2853="","",IF(AND(COUNTIFS($J$18:J2853,J2853)=1,G2853&lt;&gt;""),1,""))</f>
        <v>1</v>
      </c>
      <c r="AI2853" s="28">
        <f t="shared" si="566"/>
        <v>468573419.10712183</v>
      </c>
      <c r="AJ2853" s="28">
        <f t="shared" si="567"/>
        <v>55829466.862621114</v>
      </c>
      <c r="AK2853" s="29">
        <f t="shared" si="568"/>
        <v>0.11914774629983395</v>
      </c>
      <c r="AL2853" s="210"/>
      <c r="AM2853" s="210"/>
      <c r="AN2853" s="210"/>
      <c r="AO2853" s="210"/>
      <c r="AP2853" s="45" t="str">
        <f t="shared" si="569"/>
        <v>CancelCancel</v>
      </c>
      <c r="AQ2853" s="45" t="str">
        <f t="shared" si="570"/>
        <v>CancelCancelRMB</v>
      </c>
    </row>
    <row r="2854" spans="1:43" s="15" customFormat="1">
      <c r="A2854" s="209" t="s">
        <v>171</v>
      </c>
      <c r="B2854" s="209"/>
      <c r="C2854" s="209" t="s">
        <v>171</v>
      </c>
      <c r="D2854" s="57" t="str">
        <f t="shared" si="573"/>
        <v/>
      </c>
      <c r="E2854" s="208" t="s">
        <v>171</v>
      </c>
      <c r="F2854" s="208" t="s">
        <v>171</v>
      </c>
      <c r="G2854" s="209" t="s">
        <v>171</v>
      </c>
      <c r="H2854" s="213"/>
      <c r="I2854" s="57" t="str">
        <f t="shared" si="562"/>
        <v>Cancel</v>
      </c>
      <c r="J2854" s="204" t="s">
        <v>2669</v>
      </c>
      <c r="K2854" s="213" t="s">
        <v>2670</v>
      </c>
      <c r="L2854" s="210" t="s">
        <v>55</v>
      </c>
      <c r="M2854" s="208" t="s">
        <v>47</v>
      </c>
      <c r="N2854" s="208">
        <v>1</v>
      </c>
      <c r="O2854" s="208"/>
      <c r="P2854" s="57" t="str">
        <f t="shared" si="563"/>
        <v>MAIN UNIT</v>
      </c>
      <c r="Q2854" s="208" t="s">
        <v>56</v>
      </c>
      <c r="R2854" s="208" t="s">
        <v>49</v>
      </c>
      <c r="S2854" s="208" t="s">
        <v>38</v>
      </c>
      <c r="T2854" s="208" t="s">
        <v>2540</v>
      </c>
      <c r="U2854" s="208" t="s">
        <v>137</v>
      </c>
      <c r="V2854" s="208" t="s">
        <v>530</v>
      </c>
      <c r="W2854" s="208" t="s">
        <v>51</v>
      </c>
      <c r="X2854" s="34">
        <v>550000</v>
      </c>
      <c r="Y2854" s="202">
        <v>1.1299999999999999</v>
      </c>
      <c r="Z2854" s="26">
        <f t="shared" si="571"/>
        <v>550000</v>
      </c>
      <c r="AA2854" s="208">
        <v>1.1299999999999999</v>
      </c>
      <c r="AB2854" s="35">
        <f t="shared" si="572"/>
        <v>550000</v>
      </c>
      <c r="AC2854" s="27">
        <f t="shared" si="564"/>
        <v>66000</v>
      </c>
      <c r="AD2854" s="212">
        <v>0.12</v>
      </c>
      <c r="AE2854" s="211">
        <f t="shared" si="565"/>
        <v>1</v>
      </c>
      <c r="AF2854" s="211" t="str">
        <f>IF(AND(COUNTIFS($J$18:J2854,J2854)=1,AE2854=1),1,"")</f>
        <v/>
      </c>
      <c r="AG2854" s="211" t="str">
        <f>IF(C2854="","",IF(AND(COUNTIFS($J$18:J2854,J2854)=1,C2854&lt;&gt;""),1,""))</f>
        <v/>
      </c>
      <c r="AH2854" s="211" t="str">
        <f>IF(G2854="","",IF(AND(COUNTIFS($J$18:J2854,J2854)=1,G2854&lt;&gt;""),1,""))</f>
        <v/>
      </c>
      <c r="AI2854" s="28">
        <f t="shared" si="566"/>
        <v>468573419.10712183</v>
      </c>
      <c r="AJ2854" s="28">
        <f t="shared" si="567"/>
        <v>55829466.862621114</v>
      </c>
      <c r="AK2854" s="29">
        <f t="shared" si="568"/>
        <v>0.11914774629983395</v>
      </c>
      <c r="AL2854" s="210"/>
      <c r="AM2854" s="210"/>
      <c r="AN2854" s="210"/>
      <c r="AO2854" s="210"/>
      <c r="AP2854" s="45" t="str">
        <f t="shared" si="569"/>
        <v>CancelCancel</v>
      </c>
      <c r="AQ2854" s="45" t="str">
        <f t="shared" si="570"/>
        <v>CancelCancelRMB</v>
      </c>
    </row>
    <row r="2855" spans="1:43" s="15" customFormat="1">
      <c r="A2855" s="209" t="s">
        <v>171</v>
      </c>
      <c r="B2855" s="209"/>
      <c r="C2855" s="209" t="s">
        <v>171</v>
      </c>
      <c r="D2855" s="57" t="str">
        <f t="shared" si="573"/>
        <v/>
      </c>
      <c r="E2855" s="208" t="s">
        <v>171</v>
      </c>
      <c r="F2855" s="208" t="s">
        <v>171</v>
      </c>
      <c r="G2855" s="209" t="s">
        <v>171</v>
      </c>
      <c r="H2855" s="213"/>
      <c r="I2855" s="57" t="str">
        <f t="shared" si="562"/>
        <v>Cancel</v>
      </c>
      <c r="J2855" s="204" t="s">
        <v>2669</v>
      </c>
      <c r="K2855" s="213" t="s">
        <v>2670</v>
      </c>
      <c r="L2855" s="210" t="s">
        <v>55</v>
      </c>
      <c r="M2855" s="208" t="s">
        <v>47</v>
      </c>
      <c r="N2855" s="208">
        <v>1</v>
      </c>
      <c r="O2855" s="208"/>
      <c r="P2855" s="57" t="str">
        <f t="shared" si="563"/>
        <v>MAIN UNIT</v>
      </c>
      <c r="Q2855" s="208" t="s">
        <v>56</v>
      </c>
      <c r="R2855" s="208" t="s">
        <v>49</v>
      </c>
      <c r="S2855" s="208" t="s">
        <v>38</v>
      </c>
      <c r="T2855" s="208" t="s">
        <v>2540</v>
      </c>
      <c r="U2855" s="208" t="s">
        <v>137</v>
      </c>
      <c r="V2855" s="208" t="s">
        <v>530</v>
      </c>
      <c r="W2855" s="208" t="s">
        <v>51</v>
      </c>
      <c r="X2855" s="34">
        <v>588550</v>
      </c>
      <c r="Y2855" s="202">
        <v>1.1299999999999999</v>
      </c>
      <c r="Z2855" s="26">
        <f t="shared" si="571"/>
        <v>588550</v>
      </c>
      <c r="AA2855" s="208">
        <v>1.1299999999999999</v>
      </c>
      <c r="AB2855" s="35">
        <f t="shared" si="572"/>
        <v>588550</v>
      </c>
      <c r="AC2855" s="27">
        <f t="shared" si="564"/>
        <v>70626</v>
      </c>
      <c r="AD2855" s="212">
        <v>0.12</v>
      </c>
      <c r="AE2855" s="211">
        <f t="shared" si="565"/>
        <v>1</v>
      </c>
      <c r="AF2855" s="211" t="str">
        <f>IF(AND(COUNTIFS($J$18:J2855,J2855)=1,AE2855=1),1,"")</f>
        <v/>
      </c>
      <c r="AG2855" s="211" t="str">
        <f>IF(C2855="","",IF(AND(COUNTIFS($J$18:J2855,J2855)=1,C2855&lt;&gt;""),1,""))</f>
        <v/>
      </c>
      <c r="AH2855" s="211" t="str">
        <f>IF(G2855="","",IF(AND(COUNTIFS($J$18:J2855,J2855)=1,G2855&lt;&gt;""),1,""))</f>
        <v/>
      </c>
      <c r="AI2855" s="28">
        <f t="shared" si="566"/>
        <v>468573419.10712183</v>
      </c>
      <c r="AJ2855" s="28">
        <f t="shared" si="567"/>
        <v>55829466.862621114</v>
      </c>
      <c r="AK2855" s="29">
        <f t="shared" si="568"/>
        <v>0.11914774629983395</v>
      </c>
      <c r="AL2855" s="210"/>
      <c r="AM2855" s="210"/>
      <c r="AN2855" s="210"/>
      <c r="AO2855" s="210"/>
      <c r="AP2855" s="45" t="str">
        <f t="shared" si="569"/>
        <v>CancelCancel</v>
      </c>
      <c r="AQ2855" s="45" t="str">
        <f t="shared" si="570"/>
        <v>CancelCancelRMB</v>
      </c>
    </row>
    <row r="2856" spans="1:43" s="15" customFormat="1">
      <c r="A2856" s="209" t="s">
        <v>171</v>
      </c>
      <c r="B2856" s="209"/>
      <c r="C2856" s="209" t="s">
        <v>171</v>
      </c>
      <c r="D2856" s="57" t="str">
        <f t="shared" si="573"/>
        <v/>
      </c>
      <c r="E2856" s="208" t="s">
        <v>171</v>
      </c>
      <c r="F2856" s="208" t="s">
        <v>171</v>
      </c>
      <c r="G2856" s="209" t="s">
        <v>171</v>
      </c>
      <c r="H2856" s="213"/>
      <c r="I2856" s="57" t="str">
        <f t="shared" si="562"/>
        <v>Cancel</v>
      </c>
      <c r="J2856" s="204" t="s">
        <v>2669</v>
      </c>
      <c r="K2856" s="213" t="s">
        <v>2670</v>
      </c>
      <c r="L2856" s="210" t="s">
        <v>55</v>
      </c>
      <c r="M2856" s="208" t="s">
        <v>47</v>
      </c>
      <c r="N2856" s="208">
        <v>1</v>
      </c>
      <c r="O2856" s="208"/>
      <c r="P2856" s="57" t="str">
        <f t="shared" si="563"/>
        <v>MAIN UNIT</v>
      </c>
      <c r="Q2856" s="208" t="s">
        <v>56</v>
      </c>
      <c r="R2856" s="208" t="s">
        <v>49</v>
      </c>
      <c r="S2856" s="208" t="s">
        <v>38</v>
      </c>
      <c r="T2856" s="208" t="s">
        <v>2540</v>
      </c>
      <c r="U2856" s="208" t="s">
        <v>137</v>
      </c>
      <c r="V2856" s="208" t="s">
        <v>530</v>
      </c>
      <c r="W2856" s="208" t="s">
        <v>51</v>
      </c>
      <c r="X2856" s="34">
        <v>588550</v>
      </c>
      <c r="Y2856" s="202">
        <v>1.1299999999999999</v>
      </c>
      <c r="Z2856" s="26">
        <f t="shared" si="571"/>
        <v>588550</v>
      </c>
      <c r="AA2856" s="208">
        <v>1.1299999999999999</v>
      </c>
      <c r="AB2856" s="35">
        <f t="shared" si="572"/>
        <v>588550</v>
      </c>
      <c r="AC2856" s="27">
        <f t="shared" si="564"/>
        <v>70626</v>
      </c>
      <c r="AD2856" s="212">
        <v>0.12</v>
      </c>
      <c r="AE2856" s="211">
        <f t="shared" si="565"/>
        <v>1</v>
      </c>
      <c r="AF2856" s="211" t="str">
        <f>IF(AND(COUNTIFS($J$18:J2856,J2856)=1,AE2856=1),1,"")</f>
        <v/>
      </c>
      <c r="AG2856" s="211" t="str">
        <f>IF(C2856="","",IF(AND(COUNTIFS($J$18:J2856,J2856)=1,C2856&lt;&gt;""),1,""))</f>
        <v/>
      </c>
      <c r="AH2856" s="211" t="str">
        <f>IF(G2856="","",IF(AND(COUNTIFS($J$18:J2856,J2856)=1,G2856&lt;&gt;""),1,""))</f>
        <v/>
      </c>
      <c r="AI2856" s="28">
        <f t="shared" si="566"/>
        <v>468573419.10712183</v>
      </c>
      <c r="AJ2856" s="28">
        <f t="shared" si="567"/>
        <v>55829466.862621114</v>
      </c>
      <c r="AK2856" s="29">
        <f t="shared" si="568"/>
        <v>0.11914774629983395</v>
      </c>
      <c r="AL2856" s="210"/>
      <c r="AM2856" s="210"/>
      <c r="AN2856" s="210"/>
      <c r="AO2856" s="210"/>
      <c r="AP2856" s="45" t="str">
        <f t="shared" si="569"/>
        <v>CancelCancel</v>
      </c>
      <c r="AQ2856" s="45" t="str">
        <f t="shared" si="570"/>
        <v>CancelCancelRMB</v>
      </c>
    </row>
    <row r="2857" spans="1:43" s="15" customFormat="1">
      <c r="A2857" s="209" t="s">
        <v>171</v>
      </c>
      <c r="B2857" s="209"/>
      <c r="C2857" s="209" t="s">
        <v>171</v>
      </c>
      <c r="D2857" s="57" t="str">
        <f t="shared" si="573"/>
        <v/>
      </c>
      <c r="E2857" s="208" t="s">
        <v>171</v>
      </c>
      <c r="F2857" s="208" t="s">
        <v>171</v>
      </c>
      <c r="G2857" s="209" t="s">
        <v>171</v>
      </c>
      <c r="H2857" s="213"/>
      <c r="I2857" s="57" t="str">
        <f t="shared" si="562"/>
        <v>Cancel</v>
      </c>
      <c r="J2857" s="204" t="s">
        <v>2671</v>
      </c>
      <c r="K2857" s="213" t="s">
        <v>2672</v>
      </c>
      <c r="L2857" s="210" t="s">
        <v>79</v>
      </c>
      <c r="M2857" s="208" t="s">
        <v>47</v>
      </c>
      <c r="N2857" s="208">
        <v>1</v>
      </c>
      <c r="O2857" s="208"/>
      <c r="P2857" s="57" t="str">
        <f t="shared" si="563"/>
        <v>MAIN UNIT</v>
      </c>
      <c r="Q2857" s="208" t="s">
        <v>958</v>
      </c>
      <c r="R2857" s="208" t="s">
        <v>49</v>
      </c>
      <c r="S2857" s="208" t="s">
        <v>37</v>
      </c>
      <c r="T2857" s="208" t="s">
        <v>276</v>
      </c>
      <c r="U2857" s="208" t="s">
        <v>58</v>
      </c>
      <c r="V2857" s="208" t="s">
        <v>59</v>
      </c>
      <c r="W2857" s="208" t="s">
        <v>51</v>
      </c>
      <c r="X2857" s="34">
        <v>970000</v>
      </c>
      <c r="Y2857" s="202" t="s">
        <v>996</v>
      </c>
      <c r="Z2857" s="26">
        <f t="shared" si="571"/>
        <v>970000</v>
      </c>
      <c r="AA2857" s="208">
        <v>1.155</v>
      </c>
      <c r="AB2857" s="35">
        <f t="shared" si="572"/>
        <v>991460.17699115048</v>
      </c>
      <c r="AC2857" s="27">
        <f t="shared" si="564"/>
        <v>118975.22123893806</v>
      </c>
      <c r="AD2857" s="212">
        <v>0.12</v>
      </c>
      <c r="AE2857" s="211">
        <f t="shared" si="565"/>
        <v>1</v>
      </c>
      <c r="AF2857" s="211">
        <f>IF(AND(COUNTIFS($J$18:J2857,J2857)=1,AE2857=1),1,"")</f>
        <v>1</v>
      </c>
      <c r="AG2857" s="211">
        <f>IF(C2857="","",IF(AND(COUNTIFS($J$18:J2857,J2857)=1,C2857&lt;&gt;""),1,""))</f>
        <v>1</v>
      </c>
      <c r="AH2857" s="211">
        <f>IF(G2857="","",IF(AND(COUNTIFS($J$18:J2857,J2857)=1,G2857&lt;&gt;""),1,""))</f>
        <v>1</v>
      </c>
      <c r="AI2857" s="28">
        <f t="shared" si="566"/>
        <v>468573419.10712183</v>
      </c>
      <c r="AJ2857" s="28">
        <f t="shared" si="567"/>
        <v>55829466.862621114</v>
      </c>
      <c r="AK2857" s="29">
        <f t="shared" si="568"/>
        <v>0.11914774629983395</v>
      </c>
      <c r="AL2857" s="210"/>
      <c r="AM2857" s="210"/>
      <c r="AN2857" s="210"/>
      <c r="AO2857" s="210"/>
      <c r="AP2857" s="45" t="str">
        <f t="shared" si="569"/>
        <v>CancelCancel</v>
      </c>
      <c r="AQ2857" s="45" t="str">
        <f t="shared" si="570"/>
        <v>CancelCancelRMB</v>
      </c>
    </row>
    <row r="2858" spans="1:43" s="15" customFormat="1">
      <c r="A2858" s="209" t="s">
        <v>171</v>
      </c>
      <c r="B2858" s="209"/>
      <c r="C2858" s="209" t="s">
        <v>171</v>
      </c>
      <c r="D2858" s="57" t="str">
        <f t="shared" si="573"/>
        <v/>
      </c>
      <c r="E2858" s="208" t="s">
        <v>171</v>
      </c>
      <c r="F2858" s="208" t="s">
        <v>171</v>
      </c>
      <c r="G2858" s="209" t="s">
        <v>171</v>
      </c>
      <c r="H2858" s="213"/>
      <c r="I2858" s="57" t="str">
        <f t="shared" si="562"/>
        <v>Cancel</v>
      </c>
      <c r="J2858" s="204" t="s">
        <v>2673</v>
      </c>
      <c r="K2858" s="213" t="s">
        <v>2674</v>
      </c>
      <c r="L2858" s="210" t="s">
        <v>55</v>
      </c>
      <c r="M2858" s="208" t="s">
        <v>47</v>
      </c>
      <c r="N2858" s="208">
        <v>1</v>
      </c>
      <c r="O2858" s="208"/>
      <c r="P2858" s="57" t="str">
        <f t="shared" si="563"/>
        <v>MAIN UNIT</v>
      </c>
      <c r="Q2858" s="208" t="s">
        <v>56</v>
      </c>
      <c r="R2858" s="208" t="s">
        <v>49</v>
      </c>
      <c r="S2858" s="208" t="s">
        <v>36</v>
      </c>
      <c r="T2858" s="208" t="s">
        <v>65</v>
      </c>
      <c r="U2858" s="208" t="s">
        <v>66</v>
      </c>
      <c r="V2858" s="208" t="s">
        <v>1122</v>
      </c>
      <c r="W2858" s="208" t="s">
        <v>96</v>
      </c>
      <c r="X2858" s="34">
        <v>7771400</v>
      </c>
      <c r="Y2858" s="202">
        <v>1</v>
      </c>
      <c r="Z2858" s="26">
        <f t="shared" si="571"/>
        <v>7771400</v>
      </c>
      <c r="AA2858" s="208">
        <v>7.4899999999999994E-2</v>
      </c>
      <c r="AB2858" s="35">
        <f t="shared" si="572"/>
        <v>582077.86</v>
      </c>
      <c r="AC2858" s="27">
        <f t="shared" si="564"/>
        <v>69849.343200000003</v>
      </c>
      <c r="AD2858" s="212">
        <v>0.12</v>
      </c>
      <c r="AE2858" s="211">
        <f t="shared" si="565"/>
        <v>1</v>
      </c>
      <c r="AF2858" s="211">
        <f>IF(AND(COUNTIFS($J$18:J2858,J2858)=1,AE2858=1),1,"")</f>
        <v>1</v>
      </c>
      <c r="AG2858" s="211">
        <f>IF(C2858="","",IF(AND(COUNTIFS($J$18:J2858,J2858)=1,C2858&lt;&gt;""),1,""))</f>
        <v>1</v>
      </c>
      <c r="AH2858" s="211">
        <f>IF(G2858="","",IF(AND(COUNTIFS($J$18:J2858,J2858)=1,G2858&lt;&gt;""),1,""))</f>
        <v>1</v>
      </c>
      <c r="AI2858" s="28">
        <f t="shared" si="566"/>
        <v>468573419.10712183</v>
      </c>
      <c r="AJ2858" s="28">
        <f t="shared" si="567"/>
        <v>55829466.862621114</v>
      </c>
      <c r="AK2858" s="29">
        <f t="shared" si="568"/>
        <v>0.11914774629983395</v>
      </c>
      <c r="AL2858" s="210"/>
      <c r="AM2858" s="210"/>
      <c r="AN2858" s="210"/>
      <c r="AO2858" s="210"/>
      <c r="AP2858" s="45" t="str">
        <f t="shared" si="569"/>
        <v>CancelCancel</v>
      </c>
      <c r="AQ2858" s="45" t="str">
        <f t="shared" si="570"/>
        <v>CancelCancelJPY</v>
      </c>
    </row>
    <row r="2859" spans="1:43" s="15" customFormat="1">
      <c r="A2859" s="214" t="s">
        <v>171</v>
      </c>
      <c r="B2859" s="209"/>
      <c r="C2859" s="209" t="s">
        <v>171</v>
      </c>
      <c r="D2859" s="57" t="str">
        <f t="shared" si="573"/>
        <v/>
      </c>
      <c r="E2859" s="208" t="s">
        <v>171</v>
      </c>
      <c r="F2859" s="208" t="s">
        <v>171</v>
      </c>
      <c r="G2859" s="209" t="s">
        <v>171</v>
      </c>
      <c r="H2859" s="213"/>
      <c r="I2859" s="57" t="str">
        <f t="shared" si="562"/>
        <v>Cancel</v>
      </c>
      <c r="J2859" s="204" t="s">
        <v>2675</v>
      </c>
      <c r="K2859" s="213" t="s">
        <v>2676</v>
      </c>
      <c r="L2859" s="210" t="s">
        <v>273</v>
      </c>
      <c r="M2859" s="208" t="s">
        <v>47</v>
      </c>
      <c r="N2859" s="208">
        <v>1</v>
      </c>
      <c r="O2859" s="208"/>
      <c r="P2859" s="57" t="str">
        <f t="shared" si="563"/>
        <v>MAIN UNIT</v>
      </c>
      <c r="Q2859" s="208" t="s">
        <v>48</v>
      </c>
      <c r="R2859" s="208" t="s">
        <v>49</v>
      </c>
      <c r="S2859" s="208" t="s">
        <v>36</v>
      </c>
      <c r="T2859" s="208" t="s">
        <v>65</v>
      </c>
      <c r="U2859" s="208" t="s">
        <v>66</v>
      </c>
      <c r="V2859" s="208" t="s">
        <v>50</v>
      </c>
      <c r="W2859" s="208" t="s">
        <v>96</v>
      </c>
      <c r="X2859" s="34">
        <v>28575000</v>
      </c>
      <c r="Y2859" s="202">
        <v>1</v>
      </c>
      <c r="Z2859" s="26">
        <f t="shared" si="571"/>
        <v>28575000</v>
      </c>
      <c r="AA2859" s="208">
        <v>7.0400000000000004E-2</v>
      </c>
      <c r="AB2859" s="35">
        <f t="shared" si="572"/>
        <v>2011680.0000000002</v>
      </c>
      <c r="AC2859" s="27">
        <f t="shared" si="564"/>
        <v>241401.60000000001</v>
      </c>
      <c r="AD2859" s="207">
        <v>0.12</v>
      </c>
      <c r="AE2859" s="211">
        <f t="shared" si="565"/>
        <v>0</v>
      </c>
      <c r="AF2859" s="211" t="str">
        <f>IF(AND(COUNTIFS($J$18:J2859,J2859)=1,AE2859=1),1,"")</f>
        <v/>
      </c>
      <c r="AG2859" s="211">
        <f>IF(C2859="","",IF(AND(COUNTIFS($J$18:J2859,J2859)=1,C2859&lt;&gt;""),1,""))</f>
        <v>1</v>
      </c>
      <c r="AH2859" s="211">
        <f>IF(G2859="","",IF(AND(COUNTIFS($J$18:J2859,J2859)=1,G2859&lt;&gt;""),1,""))</f>
        <v>1</v>
      </c>
      <c r="AI2859" s="28">
        <f t="shared" si="566"/>
        <v>468573419.10712183</v>
      </c>
      <c r="AJ2859" s="28">
        <f t="shared" si="567"/>
        <v>55829466.862621114</v>
      </c>
      <c r="AK2859" s="29">
        <f t="shared" si="568"/>
        <v>0.11914774629983395</v>
      </c>
      <c r="AL2859" s="210"/>
      <c r="AM2859" s="210"/>
      <c r="AN2859" s="210"/>
      <c r="AO2859" s="210"/>
      <c r="AP2859" s="45" t="str">
        <f t="shared" si="569"/>
        <v>CancelCancel</v>
      </c>
      <c r="AQ2859" s="45" t="str">
        <f t="shared" si="570"/>
        <v>CancelCancelJPY</v>
      </c>
    </row>
    <row r="2860" spans="1:43" s="15" customFormat="1">
      <c r="A2860" s="214" t="s">
        <v>171</v>
      </c>
      <c r="B2860" s="209"/>
      <c r="C2860" s="209" t="s">
        <v>171</v>
      </c>
      <c r="D2860" s="57" t="str">
        <f t="shared" si="573"/>
        <v/>
      </c>
      <c r="E2860" s="208" t="s">
        <v>171</v>
      </c>
      <c r="F2860" s="208" t="s">
        <v>171</v>
      </c>
      <c r="G2860" s="209" t="s">
        <v>171</v>
      </c>
      <c r="H2860" s="213"/>
      <c r="I2860" s="57" t="str">
        <f t="shared" si="562"/>
        <v>Cancel</v>
      </c>
      <c r="J2860" s="204" t="s">
        <v>2675</v>
      </c>
      <c r="K2860" s="213" t="s">
        <v>2676</v>
      </c>
      <c r="L2860" s="210" t="s">
        <v>55</v>
      </c>
      <c r="M2860" s="208" t="s">
        <v>47</v>
      </c>
      <c r="N2860" s="208">
        <v>1</v>
      </c>
      <c r="O2860" s="208"/>
      <c r="P2860" s="57" t="str">
        <f t="shared" si="563"/>
        <v>MAIN UNIT</v>
      </c>
      <c r="Q2860" s="208" t="s">
        <v>48</v>
      </c>
      <c r="R2860" s="208" t="s">
        <v>49</v>
      </c>
      <c r="S2860" s="208" t="s">
        <v>36</v>
      </c>
      <c r="T2860" s="208" t="s">
        <v>65</v>
      </c>
      <c r="U2860" s="208" t="s">
        <v>66</v>
      </c>
      <c r="V2860" s="208" t="s">
        <v>50</v>
      </c>
      <c r="W2860" s="208" t="s">
        <v>96</v>
      </c>
      <c r="X2860" s="34">
        <v>14585000</v>
      </c>
      <c r="Y2860" s="202">
        <v>1</v>
      </c>
      <c r="Z2860" s="26">
        <f t="shared" si="571"/>
        <v>14585000</v>
      </c>
      <c r="AA2860" s="208">
        <v>7.0199999999999999E-2</v>
      </c>
      <c r="AB2860" s="35">
        <f t="shared" si="572"/>
        <v>1023867</v>
      </c>
      <c r="AC2860" s="27">
        <f t="shared" si="564"/>
        <v>122864.04</v>
      </c>
      <c r="AD2860" s="207">
        <v>0.12</v>
      </c>
      <c r="AE2860" s="211">
        <f t="shared" si="565"/>
        <v>0</v>
      </c>
      <c r="AF2860" s="211" t="str">
        <f>IF(AND(COUNTIFS($J$18:J2860,J2860)=1,AE2860=1),1,"")</f>
        <v/>
      </c>
      <c r="AG2860" s="211" t="str">
        <f>IF(C2860="","",IF(AND(COUNTIFS($J$18:J2860,J2860)=1,C2860&lt;&gt;""),1,""))</f>
        <v/>
      </c>
      <c r="AH2860" s="211" t="str">
        <f>IF(G2860="","",IF(AND(COUNTIFS($J$18:J2860,J2860)=1,G2860&lt;&gt;""),1,""))</f>
        <v/>
      </c>
      <c r="AI2860" s="28">
        <f t="shared" si="566"/>
        <v>468573419.10712183</v>
      </c>
      <c r="AJ2860" s="28">
        <f t="shared" si="567"/>
        <v>55829466.862621114</v>
      </c>
      <c r="AK2860" s="29">
        <f t="shared" si="568"/>
        <v>0.11914774629983395</v>
      </c>
      <c r="AL2860" s="210"/>
      <c r="AM2860" s="210"/>
      <c r="AN2860" s="210"/>
      <c r="AO2860" s="210"/>
      <c r="AP2860" s="45" t="str">
        <f t="shared" si="569"/>
        <v>CancelCancel</v>
      </c>
      <c r="AQ2860" s="45" t="str">
        <f t="shared" si="570"/>
        <v>CancelCancelJPY</v>
      </c>
    </row>
    <row r="2861" spans="1:43" s="15" customFormat="1">
      <c r="A2861" s="214" t="s">
        <v>171</v>
      </c>
      <c r="B2861" s="209"/>
      <c r="C2861" s="209" t="s">
        <v>171</v>
      </c>
      <c r="D2861" s="57" t="str">
        <f t="shared" si="573"/>
        <v/>
      </c>
      <c r="E2861" s="208" t="s">
        <v>171</v>
      </c>
      <c r="F2861" s="208" t="s">
        <v>171</v>
      </c>
      <c r="G2861" s="209" t="s">
        <v>171</v>
      </c>
      <c r="H2861" s="213"/>
      <c r="I2861" s="57" t="str">
        <f t="shared" si="562"/>
        <v>Cancel</v>
      </c>
      <c r="J2861" s="204" t="s">
        <v>2675</v>
      </c>
      <c r="K2861" s="213" t="s">
        <v>2676</v>
      </c>
      <c r="L2861" s="210" t="s">
        <v>55</v>
      </c>
      <c r="M2861" s="208" t="s">
        <v>47</v>
      </c>
      <c r="N2861" s="208">
        <v>1</v>
      </c>
      <c r="O2861" s="208"/>
      <c r="P2861" s="57" t="str">
        <f t="shared" si="563"/>
        <v>MAIN UNIT</v>
      </c>
      <c r="Q2861" s="208" t="s">
        <v>48</v>
      </c>
      <c r="R2861" s="208" t="s">
        <v>49</v>
      </c>
      <c r="S2861" s="208" t="s">
        <v>36</v>
      </c>
      <c r="T2861" s="208" t="s">
        <v>65</v>
      </c>
      <c r="U2861" s="208" t="s">
        <v>66</v>
      </c>
      <c r="V2861" s="208" t="s">
        <v>50</v>
      </c>
      <c r="W2861" s="208" t="s">
        <v>96</v>
      </c>
      <c r="X2861" s="34">
        <v>14585000</v>
      </c>
      <c r="Y2861" s="202">
        <v>1</v>
      </c>
      <c r="Z2861" s="26">
        <f t="shared" si="571"/>
        <v>14585000</v>
      </c>
      <c r="AA2861" s="208">
        <v>7.0199999999999999E-2</v>
      </c>
      <c r="AB2861" s="35">
        <f t="shared" si="572"/>
        <v>1023867</v>
      </c>
      <c r="AC2861" s="27">
        <f t="shared" si="564"/>
        <v>122864.04</v>
      </c>
      <c r="AD2861" s="207">
        <v>0.12</v>
      </c>
      <c r="AE2861" s="211">
        <f t="shared" si="565"/>
        <v>0</v>
      </c>
      <c r="AF2861" s="211" t="str">
        <f>IF(AND(COUNTIFS($J$18:J2861,J2861)=1,AE2861=1),1,"")</f>
        <v/>
      </c>
      <c r="AG2861" s="211" t="str">
        <f>IF(C2861="","",IF(AND(COUNTIFS($J$18:J2861,J2861)=1,C2861&lt;&gt;""),1,""))</f>
        <v/>
      </c>
      <c r="AH2861" s="211" t="str">
        <f>IF(G2861="","",IF(AND(COUNTIFS($J$18:J2861,J2861)=1,G2861&lt;&gt;""),1,""))</f>
        <v/>
      </c>
      <c r="AI2861" s="28">
        <f t="shared" si="566"/>
        <v>468573419.10712183</v>
      </c>
      <c r="AJ2861" s="28">
        <f t="shared" si="567"/>
        <v>55829466.862621114</v>
      </c>
      <c r="AK2861" s="29">
        <f t="shared" si="568"/>
        <v>0.11914774629983395</v>
      </c>
      <c r="AL2861" s="210"/>
      <c r="AM2861" s="210"/>
      <c r="AN2861" s="210"/>
      <c r="AO2861" s="210"/>
      <c r="AP2861" s="45" t="str">
        <f t="shared" si="569"/>
        <v>CancelCancel</v>
      </c>
      <c r="AQ2861" s="45" t="str">
        <f t="shared" si="570"/>
        <v>CancelCancelJPY</v>
      </c>
    </row>
    <row r="2862" spans="1:43" s="15" customFormat="1">
      <c r="A2862" s="214" t="s">
        <v>171</v>
      </c>
      <c r="B2862" s="209"/>
      <c r="C2862" s="209" t="s">
        <v>171</v>
      </c>
      <c r="D2862" s="57" t="str">
        <f t="shared" si="573"/>
        <v/>
      </c>
      <c r="E2862" s="208" t="s">
        <v>171</v>
      </c>
      <c r="F2862" s="208" t="s">
        <v>171</v>
      </c>
      <c r="G2862" s="209" t="s">
        <v>171</v>
      </c>
      <c r="H2862" s="213"/>
      <c r="I2862" s="57" t="str">
        <f t="shared" si="562"/>
        <v>Cancel</v>
      </c>
      <c r="J2862" s="204" t="s">
        <v>2675</v>
      </c>
      <c r="K2862" s="213" t="s">
        <v>2676</v>
      </c>
      <c r="L2862" s="210" t="s">
        <v>273</v>
      </c>
      <c r="M2862" s="208" t="s">
        <v>47</v>
      </c>
      <c r="N2862" s="208">
        <v>1</v>
      </c>
      <c r="O2862" s="208"/>
      <c r="P2862" s="57" t="str">
        <f t="shared" si="563"/>
        <v>MAIN UNIT</v>
      </c>
      <c r="Q2862" s="208" t="s">
        <v>48</v>
      </c>
      <c r="R2862" s="208" t="s">
        <v>49</v>
      </c>
      <c r="S2862" s="208" t="s">
        <v>36</v>
      </c>
      <c r="T2862" s="208" t="s">
        <v>65</v>
      </c>
      <c r="U2862" s="208" t="s">
        <v>66</v>
      </c>
      <c r="V2862" s="208" t="s">
        <v>50</v>
      </c>
      <c r="W2862" s="208" t="s">
        <v>96</v>
      </c>
      <c r="X2862" s="34">
        <v>28575000</v>
      </c>
      <c r="Y2862" s="202">
        <v>1</v>
      </c>
      <c r="Z2862" s="26">
        <f t="shared" si="571"/>
        <v>28575000</v>
      </c>
      <c r="AA2862" s="208">
        <v>7.0400000000000004E-2</v>
      </c>
      <c r="AB2862" s="35">
        <f t="shared" si="572"/>
        <v>2011680.0000000002</v>
      </c>
      <c r="AC2862" s="27">
        <f t="shared" si="564"/>
        <v>241401.60000000001</v>
      </c>
      <c r="AD2862" s="207">
        <v>0.12</v>
      </c>
      <c r="AE2862" s="211">
        <f t="shared" si="565"/>
        <v>0</v>
      </c>
      <c r="AF2862" s="211" t="str">
        <f>IF(AND(COUNTIFS($J$18:J2862,J2862)=1,AE2862=1),1,"")</f>
        <v/>
      </c>
      <c r="AG2862" s="211" t="str">
        <f>IF(C2862="","",IF(AND(COUNTIFS($J$18:J2862,J2862)=1,C2862&lt;&gt;""),1,""))</f>
        <v/>
      </c>
      <c r="AH2862" s="211" t="str">
        <f>IF(G2862="","",IF(AND(COUNTIFS($J$18:J2862,J2862)=1,G2862&lt;&gt;""),1,""))</f>
        <v/>
      </c>
      <c r="AI2862" s="28">
        <f t="shared" si="566"/>
        <v>468573419.10712183</v>
      </c>
      <c r="AJ2862" s="28">
        <f t="shared" si="567"/>
        <v>55829466.862621114</v>
      </c>
      <c r="AK2862" s="29">
        <f t="shared" si="568"/>
        <v>0.11914774629983395</v>
      </c>
      <c r="AL2862" s="210"/>
      <c r="AM2862" s="210"/>
      <c r="AN2862" s="210"/>
      <c r="AO2862" s="210"/>
      <c r="AP2862" s="45" t="str">
        <f t="shared" si="569"/>
        <v>CancelCancel</v>
      </c>
      <c r="AQ2862" s="45" t="str">
        <f t="shared" si="570"/>
        <v>CancelCancelJPY</v>
      </c>
    </row>
    <row r="2863" spans="1:43" s="15" customFormat="1">
      <c r="A2863" s="214" t="s">
        <v>34</v>
      </c>
      <c r="B2863" s="209"/>
      <c r="C2863" s="209" t="s">
        <v>171</v>
      </c>
      <c r="D2863" s="57" t="str">
        <f t="shared" si="573"/>
        <v/>
      </c>
      <c r="E2863" s="208" t="s">
        <v>171</v>
      </c>
      <c r="F2863" s="208" t="s">
        <v>171</v>
      </c>
      <c r="G2863" s="209" t="s">
        <v>171</v>
      </c>
      <c r="H2863" s="213"/>
      <c r="I2863" s="57" t="str">
        <f t="shared" si="562"/>
        <v>Cancel</v>
      </c>
      <c r="J2863" s="204" t="s">
        <v>2677</v>
      </c>
      <c r="K2863" s="213" t="s">
        <v>968</v>
      </c>
      <c r="L2863" s="210" t="s">
        <v>79</v>
      </c>
      <c r="M2863" s="208" t="s">
        <v>47</v>
      </c>
      <c r="N2863" s="208">
        <v>1</v>
      </c>
      <c r="O2863" s="208"/>
      <c r="P2863" s="57" t="str">
        <f t="shared" si="563"/>
        <v>MAIN UNIT</v>
      </c>
      <c r="Q2863" s="208" t="s">
        <v>48</v>
      </c>
      <c r="R2863" s="208" t="s">
        <v>49</v>
      </c>
      <c r="S2863" s="208" t="s">
        <v>36</v>
      </c>
      <c r="T2863" s="208" t="s">
        <v>65</v>
      </c>
      <c r="U2863" s="208" t="s">
        <v>66</v>
      </c>
      <c r="V2863" s="208" t="s">
        <v>114</v>
      </c>
      <c r="W2863" s="208" t="s">
        <v>96</v>
      </c>
      <c r="X2863" s="34">
        <v>10600000</v>
      </c>
      <c r="Y2863" s="215" t="str">
        <f t="shared" ref="Y2863:Y2889" si="574">IF(W2863="RMB","1.13", "1")</f>
        <v>1</v>
      </c>
      <c r="Z2863" s="26">
        <f t="shared" si="571"/>
        <v>10600000</v>
      </c>
      <c r="AA2863" s="208">
        <v>7.2999999999999995E-2</v>
      </c>
      <c r="AB2863" s="35">
        <f t="shared" si="572"/>
        <v>773800</v>
      </c>
      <c r="AC2863" s="27">
        <f t="shared" si="564"/>
        <v>92856</v>
      </c>
      <c r="AD2863" s="212">
        <v>0.12</v>
      </c>
      <c r="AE2863" s="211">
        <f t="shared" si="565"/>
        <v>0</v>
      </c>
      <c r="AF2863" s="211" t="str">
        <f>IF(AND(COUNTIFS($J$18:J2863,J2863)=1,AE2863=1),1,"")</f>
        <v/>
      </c>
      <c r="AG2863" s="211">
        <f>IF(C2863="","",IF(AND(COUNTIFS($J$18:J2863,J2863)=1,C2863&lt;&gt;""),1,""))</f>
        <v>1</v>
      </c>
      <c r="AH2863" s="211">
        <f>IF(G2863="","",IF(AND(COUNTIFS($J$18:J2863,J2863)=1,G2863&lt;&gt;""),1,""))</f>
        <v>1</v>
      </c>
      <c r="AI2863" s="28">
        <f t="shared" si="566"/>
        <v>468573419.10712183</v>
      </c>
      <c r="AJ2863" s="28">
        <f t="shared" si="567"/>
        <v>55829466.862621114</v>
      </c>
      <c r="AK2863" s="29">
        <f t="shared" si="568"/>
        <v>0.11914774629983395</v>
      </c>
      <c r="AL2863" s="210"/>
      <c r="AM2863" s="210"/>
      <c r="AN2863" s="210"/>
      <c r="AO2863" s="210"/>
      <c r="AP2863" s="45" t="str">
        <f t="shared" si="569"/>
        <v>CancelCancel</v>
      </c>
      <c r="AQ2863" s="45" t="str">
        <f t="shared" si="570"/>
        <v>CancelCancelJPY</v>
      </c>
    </row>
    <row r="2864" spans="1:43" s="15" customFormat="1">
      <c r="A2864" s="214" t="s">
        <v>34</v>
      </c>
      <c r="B2864" s="209"/>
      <c r="C2864" s="209" t="s">
        <v>171</v>
      </c>
      <c r="D2864" s="57" t="str">
        <f t="shared" si="573"/>
        <v/>
      </c>
      <c r="E2864" s="208" t="s">
        <v>171</v>
      </c>
      <c r="F2864" s="208" t="s">
        <v>171</v>
      </c>
      <c r="G2864" s="209" t="s">
        <v>171</v>
      </c>
      <c r="H2864" s="213"/>
      <c r="I2864" s="57" t="str">
        <f t="shared" si="562"/>
        <v>Cancel</v>
      </c>
      <c r="J2864" s="204" t="s">
        <v>2677</v>
      </c>
      <c r="K2864" s="213" t="s">
        <v>968</v>
      </c>
      <c r="L2864" s="210" t="s">
        <v>55</v>
      </c>
      <c r="M2864" s="208" t="s">
        <v>47</v>
      </c>
      <c r="N2864" s="208">
        <v>1</v>
      </c>
      <c r="O2864" s="208"/>
      <c r="P2864" s="57" t="str">
        <f t="shared" si="563"/>
        <v>MAIN UNIT</v>
      </c>
      <c r="Q2864" s="208" t="s">
        <v>48</v>
      </c>
      <c r="R2864" s="208" t="s">
        <v>49</v>
      </c>
      <c r="S2864" s="208" t="s">
        <v>36</v>
      </c>
      <c r="T2864" s="208" t="s">
        <v>65</v>
      </c>
      <c r="U2864" s="208" t="s">
        <v>66</v>
      </c>
      <c r="V2864" s="208" t="s">
        <v>114</v>
      </c>
      <c r="W2864" s="208" t="s">
        <v>96</v>
      </c>
      <c r="X2864" s="34">
        <v>8150000</v>
      </c>
      <c r="Y2864" s="215" t="str">
        <f t="shared" si="574"/>
        <v>1</v>
      </c>
      <c r="Z2864" s="26">
        <f t="shared" si="571"/>
        <v>8150000</v>
      </c>
      <c r="AA2864" s="208">
        <v>7.2999999999999995E-2</v>
      </c>
      <c r="AB2864" s="35">
        <f t="shared" si="572"/>
        <v>594950</v>
      </c>
      <c r="AC2864" s="27">
        <f t="shared" si="564"/>
        <v>71394</v>
      </c>
      <c r="AD2864" s="212">
        <v>0.12</v>
      </c>
      <c r="AE2864" s="211">
        <f t="shared" si="565"/>
        <v>0</v>
      </c>
      <c r="AF2864" s="211" t="str">
        <f>IF(AND(COUNTIFS($J$18:J2864,J2864)=1,AE2864=1),1,"")</f>
        <v/>
      </c>
      <c r="AG2864" s="211" t="str">
        <f>IF(C2864="","",IF(AND(COUNTIFS($J$18:J2864,J2864)=1,C2864&lt;&gt;""),1,""))</f>
        <v/>
      </c>
      <c r="AH2864" s="211" t="str">
        <f>IF(G2864="","",IF(AND(COUNTIFS($J$18:J2864,J2864)=1,G2864&lt;&gt;""),1,""))</f>
        <v/>
      </c>
      <c r="AI2864" s="28">
        <f t="shared" si="566"/>
        <v>468573419.10712183</v>
      </c>
      <c r="AJ2864" s="28">
        <f t="shared" si="567"/>
        <v>55829466.862621114</v>
      </c>
      <c r="AK2864" s="29">
        <f t="shared" si="568"/>
        <v>0.11914774629983395</v>
      </c>
      <c r="AL2864" s="210"/>
      <c r="AM2864" s="210"/>
      <c r="AN2864" s="210"/>
      <c r="AO2864" s="210"/>
      <c r="AP2864" s="45" t="str">
        <f t="shared" si="569"/>
        <v>CancelCancel</v>
      </c>
      <c r="AQ2864" s="45" t="str">
        <f t="shared" si="570"/>
        <v>CancelCancelJPY</v>
      </c>
    </row>
    <row r="2865" spans="1:43" s="15" customFormat="1">
      <c r="A2865" s="214" t="s">
        <v>34</v>
      </c>
      <c r="B2865" s="209"/>
      <c r="C2865" s="209" t="s">
        <v>171</v>
      </c>
      <c r="D2865" s="57" t="str">
        <f t="shared" si="573"/>
        <v/>
      </c>
      <c r="E2865" s="208" t="s">
        <v>171</v>
      </c>
      <c r="F2865" s="208" t="s">
        <v>171</v>
      </c>
      <c r="G2865" s="209" t="s">
        <v>171</v>
      </c>
      <c r="H2865" s="213"/>
      <c r="I2865" s="57" t="str">
        <f t="shared" si="562"/>
        <v>Cancel</v>
      </c>
      <c r="J2865" s="204" t="s">
        <v>2677</v>
      </c>
      <c r="K2865" s="213" t="s">
        <v>968</v>
      </c>
      <c r="L2865" s="210" t="s">
        <v>55</v>
      </c>
      <c r="M2865" s="208" t="s">
        <v>47</v>
      </c>
      <c r="N2865" s="208">
        <v>1</v>
      </c>
      <c r="O2865" s="208"/>
      <c r="P2865" s="57" t="str">
        <f t="shared" si="563"/>
        <v>MAIN UNIT</v>
      </c>
      <c r="Q2865" s="208" t="s">
        <v>48</v>
      </c>
      <c r="R2865" s="208" t="s">
        <v>49</v>
      </c>
      <c r="S2865" s="208" t="s">
        <v>36</v>
      </c>
      <c r="T2865" s="208" t="s">
        <v>65</v>
      </c>
      <c r="U2865" s="208" t="s">
        <v>66</v>
      </c>
      <c r="V2865" s="208" t="s">
        <v>114</v>
      </c>
      <c r="W2865" s="208" t="s">
        <v>96</v>
      </c>
      <c r="X2865" s="34">
        <v>8150000</v>
      </c>
      <c r="Y2865" s="215" t="str">
        <f t="shared" si="574"/>
        <v>1</v>
      </c>
      <c r="Z2865" s="26">
        <f t="shared" si="571"/>
        <v>8150000</v>
      </c>
      <c r="AA2865" s="208">
        <v>7.2999999999999995E-2</v>
      </c>
      <c r="AB2865" s="35">
        <f t="shared" si="572"/>
        <v>594950</v>
      </c>
      <c r="AC2865" s="27">
        <f t="shared" si="564"/>
        <v>71394</v>
      </c>
      <c r="AD2865" s="212">
        <v>0.12</v>
      </c>
      <c r="AE2865" s="211">
        <f t="shared" si="565"/>
        <v>0</v>
      </c>
      <c r="AF2865" s="211" t="str">
        <f>IF(AND(COUNTIFS($J$18:J2865,J2865)=1,AE2865=1),1,"")</f>
        <v/>
      </c>
      <c r="AG2865" s="211" t="str">
        <f>IF(C2865="","",IF(AND(COUNTIFS($J$18:J2865,J2865)=1,C2865&lt;&gt;""),1,""))</f>
        <v/>
      </c>
      <c r="AH2865" s="211" t="str">
        <f>IF(G2865="","",IF(AND(COUNTIFS($J$18:J2865,J2865)=1,G2865&lt;&gt;""),1,""))</f>
        <v/>
      </c>
      <c r="AI2865" s="28">
        <f t="shared" si="566"/>
        <v>468573419.10712183</v>
      </c>
      <c r="AJ2865" s="28">
        <f t="shared" si="567"/>
        <v>55829466.862621114</v>
      </c>
      <c r="AK2865" s="29">
        <f t="shared" si="568"/>
        <v>0.11914774629983395</v>
      </c>
      <c r="AL2865" s="210"/>
      <c r="AM2865" s="210"/>
      <c r="AN2865" s="210"/>
      <c r="AO2865" s="210"/>
      <c r="AP2865" s="45" t="str">
        <f t="shared" si="569"/>
        <v>CancelCancel</v>
      </c>
      <c r="AQ2865" s="45" t="str">
        <f t="shared" si="570"/>
        <v>CancelCancelJPY</v>
      </c>
    </row>
    <row r="2866" spans="1:43" s="15" customFormat="1">
      <c r="A2866" s="214" t="s">
        <v>171</v>
      </c>
      <c r="B2866" s="209"/>
      <c r="C2866" s="209" t="s">
        <v>171</v>
      </c>
      <c r="D2866" s="57" t="str">
        <f t="shared" si="573"/>
        <v/>
      </c>
      <c r="E2866" s="208" t="s">
        <v>171</v>
      </c>
      <c r="F2866" s="208" t="s">
        <v>171</v>
      </c>
      <c r="G2866" s="209" t="s">
        <v>171</v>
      </c>
      <c r="H2866" s="213"/>
      <c r="I2866" s="57" t="str">
        <f t="shared" si="562"/>
        <v>Cancel</v>
      </c>
      <c r="J2866" s="204" t="s">
        <v>2678</v>
      </c>
      <c r="K2866" s="213" t="s">
        <v>2679</v>
      </c>
      <c r="L2866" s="210" t="s">
        <v>79</v>
      </c>
      <c r="M2866" s="208" t="s">
        <v>47</v>
      </c>
      <c r="N2866" s="208">
        <v>1</v>
      </c>
      <c r="O2866" s="208"/>
      <c r="P2866" s="57" t="str">
        <f t="shared" si="563"/>
        <v>MAIN UNIT</v>
      </c>
      <c r="Q2866" s="208" t="s">
        <v>56</v>
      </c>
      <c r="R2866" s="208" t="s">
        <v>49</v>
      </c>
      <c r="S2866" s="208" t="s">
        <v>36</v>
      </c>
      <c r="T2866" s="208" t="s">
        <v>232</v>
      </c>
      <c r="U2866" s="208" t="s">
        <v>66</v>
      </c>
      <c r="V2866" s="208" t="s">
        <v>67</v>
      </c>
      <c r="W2866" s="208" t="s">
        <v>96</v>
      </c>
      <c r="X2866" s="34">
        <v>14000000</v>
      </c>
      <c r="Y2866" s="215" t="str">
        <f t="shared" si="574"/>
        <v>1</v>
      </c>
      <c r="Z2866" s="26">
        <f t="shared" si="571"/>
        <v>14000000</v>
      </c>
      <c r="AA2866" s="208">
        <v>7.3999999999999996E-2</v>
      </c>
      <c r="AB2866" s="35">
        <f t="shared" si="572"/>
        <v>1036000</v>
      </c>
      <c r="AC2866" s="27">
        <f t="shared" si="564"/>
        <v>130328.79999999999</v>
      </c>
      <c r="AD2866" s="207">
        <v>0.1258</v>
      </c>
      <c r="AE2866" s="211">
        <f t="shared" si="565"/>
        <v>1</v>
      </c>
      <c r="AF2866" s="211">
        <f>IF(AND(COUNTIFS($J$18:J2866,J2866)=1,AE2866=1),1,"")</f>
        <v>1</v>
      </c>
      <c r="AG2866" s="211">
        <f>IF(C2866="","",IF(AND(COUNTIFS($J$18:J2866,J2866)=1,C2866&lt;&gt;""),1,""))</f>
        <v>1</v>
      </c>
      <c r="AH2866" s="211">
        <f>IF(G2866="","",IF(AND(COUNTIFS($J$18:J2866,J2866)=1,G2866&lt;&gt;""),1,""))</f>
        <v>1</v>
      </c>
      <c r="AI2866" s="28">
        <f t="shared" si="566"/>
        <v>468573419.10712183</v>
      </c>
      <c r="AJ2866" s="28">
        <f t="shared" si="567"/>
        <v>55829466.862621114</v>
      </c>
      <c r="AK2866" s="29">
        <f t="shared" si="568"/>
        <v>0.11914774629983395</v>
      </c>
      <c r="AL2866" s="210"/>
      <c r="AM2866" s="210"/>
      <c r="AN2866" s="210"/>
      <c r="AO2866" s="210"/>
      <c r="AP2866" s="45" t="str">
        <f t="shared" si="569"/>
        <v>CancelCancel</v>
      </c>
      <c r="AQ2866" s="45" t="str">
        <f t="shared" si="570"/>
        <v>CancelCancelJPY</v>
      </c>
    </row>
    <row r="2867" spans="1:43" s="15" customFormat="1">
      <c r="A2867" s="214" t="s">
        <v>171</v>
      </c>
      <c r="B2867" s="209"/>
      <c r="C2867" s="209" t="s">
        <v>171</v>
      </c>
      <c r="D2867" s="57" t="str">
        <f t="shared" si="573"/>
        <v/>
      </c>
      <c r="E2867" s="208" t="s">
        <v>171</v>
      </c>
      <c r="F2867" s="208" t="s">
        <v>171</v>
      </c>
      <c r="G2867" s="209" t="s">
        <v>171</v>
      </c>
      <c r="H2867" s="213"/>
      <c r="I2867" s="57" t="str">
        <f t="shared" si="562"/>
        <v>Cancel</v>
      </c>
      <c r="J2867" s="204" t="s">
        <v>2680</v>
      </c>
      <c r="K2867" s="213" t="s">
        <v>2679</v>
      </c>
      <c r="L2867" s="210" t="s">
        <v>55</v>
      </c>
      <c r="M2867" s="208" t="s">
        <v>47</v>
      </c>
      <c r="N2867" s="208">
        <v>1</v>
      </c>
      <c r="O2867" s="208"/>
      <c r="P2867" s="57" t="str">
        <f t="shared" si="563"/>
        <v>MAIN UNIT</v>
      </c>
      <c r="Q2867" s="208" t="s">
        <v>56</v>
      </c>
      <c r="R2867" s="208" t="s">
        <v>49</v>
      </c>
      <c r="S2867" s="208" t="s">
        <v>36</v>
      </c>
      <c r="T2867" s="208" t="s">
        <v>232</v>
      </c>
      <c r="U2867" s="208" t="s">
        <v>66</v>
      </c>
      <c r="V2867" s="208" t="s">
        <v>67</v>
      </c>
      <c r="W2867" s="208" t="s">
        <v>96</v>
      </c>
      <c r="X2867" s="34">
        <v>10500000</v>
      </c>
      <c r="Y2867" s="215" t="str">
        <f t="shared" si="574"/>
        <v>1</v>
      </c>
      <c r="Z2867" s="26">
        <f t="shared" si="571"/>
        <v>10500000</v>
      </c>
      <c r="AA2867" s="208">
        <v>7.3999999999999996E-2</v>
      </c>
      <c r="AB2867" s="35">
        <f t="shared" si="572"/>
        <v>777000</v>
      </c>
      <c r="AC2867" s="27">
        <f t="shared" si="564"/>
        <v>97746.599999999991</v>
      </c>
      <c r="AD2867" s="207">
        <v>0.1258</v>
      </c>
      <c r="AE2867" s="211">
        <f t="shared" si="565"/>
        <v>1</v>
      </c>
      <c r="AF2867" s="211" t="str">
        <f>IF(AND(COUNTIFS($J$18:J2867,J2867)=1,AE2867=1),1,"")</f>
        <v/>
      </c>
      <c r="AG2867" s="211" t="str">
        <f>IF(C2867="","",IF(AND(COUNTIFS($J$18:J2867,J2867)=1,C2867&lt;&gt;""),1,""))</f>
        <v/>
      </c>
      <c r="AH2867" s="211" t="str">
        <f>IF(G2867="","",IF(AND(COUNTIFS($J$18:J2867,J2867)=1,G2867&lt;&gt;""),1,""))</f>
        <v/>
      </c>
      <c r="AI2867" s="28">
        <f t="shared" si="566"/>
        <v>468573419.10712183</v>
      </c>
      <c r="AJ2867" s="28">
        <f t="shared" si="567"/>
        <v>55829466.862621114</v>
      </c>
      <c r="AK2867" s="29">
        <f t="shared" si="568"/>
        <v>0.11914774629983395</v>
      </c>
      <c r="AL2867" s="210"/>
      <c r="AM2867" s="210"/>
      <c r="AN2867" s="210"/>
      <c r="AO2867" s="210"/>
      <c r="AP2867" s="45" t="str">
        <f t="shared" si="569"/>
        <v>CancelCancel</v>
      </c>
      <c r="AQ2867" s="45" t="str">
        <f t="shared" si="570"/>
        <v>CancelCancelJPY</v>
      </c>
    </row>
    <row r="2868" spans="1:43" s="15" customFormat="1">
      <c r="A2868" s="214" t="s">
        <v>171</v>
      </c>
      <c r="B2868" s="209"/>
      <c r="C2868" s="209" t="s">
        <v>171</v>
      </c>
      <c r="D2868" s="57" t="str">
        <f t="shared" si="573"/>
        <v/>
      </c>
      <c r="E2868" s="208" t="s">
        <v>171</v>
      </c>
      <c r="F2868" s="208" t="s">
        <v>171</v>
      </c>
      <c r="G2868" s="209" t="s">
        <v>171</v>
      </c>
      <c r="H2868" s="213"/>
      <c r="I2868" s="57" t="str">
        <f t="shared" si="562"/>
        <v>Cancel</v>
      </c>
      <c r="J2868" s="204" t="s">
        <v>2678</v>
      </c>
      <c r="K2868" s="213" t="s">
        <v>2679</v>
      </c>
      <c r="L2868" s="210" t="s">
        <v>79</v>
      </c>
      <c r="M2868" s="208" t="s">
        <v>47</v>
      </c>
      <c r="N2868" s="208">
        <v>2</v>
      </c>
      <c r="O2868" s="208"/>
      <c r="P2868" s="57" t="str">
        <f t="shared" si="563"/>
        <v>MAIN UNIT</v>
      </c>
      <c r="Q2868" s="208" t="s">
        <v>56</v>
      </c>
      <c r="R2868" s="208" t="s">
        <v>49</v>
      </c>
      <c r="S2868" s="208" t="s">
        <v>36</v>
      </c>
      <c r="T2868" s="208" t="s">
        <v>232</v>
      </c>
      <c r="U2868" s="208" t="s">
        <v>66</v>
      </c>
      <c r="V2868" s="208" t="s">
        <v>67</v>
      </c>
      <c r="W2868" s="208" t="s">
        <v>96</v>
      </c>
      <c r="X2868" s="34">
        <v>14000000</v>
      </c>
      <c r="Y2868" s="215" t="str">
        <f t="shared" si="574"/>
        <v>1</v>
      </c>
      <c r="Z2868" s="26">
        <f t="shared" si="571"/>
        <v>28000000</v>
      </c>
      <c r="AA2868" s="208">
        <v>7.3999999999999996E-2</v>
      </c>
      <c r="AB2868" s="35">
        <f t="shared" si="572"/>
        <v>2072000</v>
      </c>
      <c r="AC2868" s="27">
        <f t="shared" si="564"/>
        <v>248640</v>
      </c>
      <c r="AD2868" s="207">
        <v>0.12</v>
      </c>
      <c r="AE2868" s="211">
        <f t="shared" si="565"/>
        <v>1</v>
      </c>
      <c r="AF2868" s="211" t="str">
        <f>IF(AND(COUNTIFS($J$18:J2868,J2868)=1,AE2868=1),1,"")</f>
        <v/>
      </c>
      <c r="AG2868" s="211" t="str">
        <f>IF(C2868="","",IF(AND(COUNTIFS($J$18:J2868,J2868)=1,C2868&lt;&gt;""),1,""))</f>
        <v/>
      </c>
      <c r="AH2868" s="211" t="str">
        <f>IF(G2868="","",IF(AND(COUNTIFS($J$18:J2868,J2868)=1,G2868&lt;&gt;""),1,""))</f>
        <v/>
      </c>
      <c r="AI2868" s="28">
        <f t="shared" si="566"/>
        <v>468573419.10712183</v>
      </c>
      <c r="AJ2868" s="28">
        <f t="shared" si="567"/>
        <v>55829466.862621114</v>
      </c>
      <c r="AK2868" s="29">
        <f t="shared" si="568"/>
        <v>0.11914774629983395</v>
      </c>
      <c r="AL2868" s="210"/>
      <c r="AM2868" s="210"/>
      <c r="AN2868" s="210"/>
      <c r="AO2868" s="210"/>
      <c r="AP2868" s="45" t="str">
        <f t="shared" si="569"/>
        <v>CancelCancel</v>
      </c>
      <c r="AQ2868" s="45" t="str">
        <f t="shared" si="570"/>
        <v>CancelCancelJPY</v>
      </c>
    </row>
    <row r="2869" spans="1:43" s="15" customFormat="1">
      <c r="A2869" s="214" t="s">
        <v>171</v>
      </c>
      <c r="B2869" s="209"/>
      <c r="C2869" s="209" t="s">
        <v>171</v>
      </c>
      <c r="D2869" s="57" t="str">
        <f t="shared" si="573"/>
        <v/>
      </c>
      <c r="E2869" s="208" t="s">
        <v>171</v>
      </c>
      <c r="F2869" s="208" t="s">
        <v>171</v>
      </c>
      <c r="G2869" s="209" t="s">
        <v>171</v>
      </c>
      <c r="H2869" s="213"/>
      <c r="I2869" s="57" t="str">
        <f t="shared" si="562"/>
        <v>Cancel</v>
      </c>
      <c r="J2869" s="204" t="s">
        <v>2678</v>
      </c>
      <c r="K2869" s="213" t="s">
        <v>2679</v>
      </c>
      <c r="L2869" s="210" t="s">
        <v>79</v>
      </c>
      <c r="M2869" s="208" t="s">
        <v>47</v>
      </c>
      <c r="N2869" s="208">
        <v>3</v>
      </c>
      <c r="O2869" s="208"/>
      <c r="P2869" s="57" t="str">
        <f t="shared" si="563"/>
        <v>MAIN UNIT</v>
      </c>
      <c r="Q2869" s="208" t="s">
        <v>56</v>
      </c>
      <c r="R2869" s="208" t="s">
        <v>49</v>
      </c>
      <c r="S2869" s="208" t="s">
        <v>36</v>
      </c>
      <c r="T2869" s="208" t="s">
        <v>232</v>
      </c>
      <c r="U2869" s="208" t="s">
        <v>66</v>
      </c>
      <c r="V2869" s="208" t="s">
        <v>67</v>
      </c>
      <c r="W2869" s="208" t="s">
        <v>96</v>
      </c>
      <c r="X2869" s="34">
        <v>14000000</v>
      </c>
      <c r="Y2869" s="215" t="str">
        <f t="shared" si="574"/>
        <v>1</v>
      </c>
      <c r="Z2869" s="26">
        <f t="shared" si="571"/>
        <v>42000000</v>
      </c>
      <c r="AA2869" s="208">
        <v>7.3400000000000007E-2</v>
      </c>
      <c r="AB2869" s="35">
        <f t="shared" si="572"/>
        <v>3082800.0000000005</v>
      </c>
      <c r="AC2869" s="27">
        <f t="shared" si="564"/>
        <v>369936.00000000006</v>
      </c>
      <c r="AD2869" s="207">
        <v>0.12</v>
      </c>
      <c r="AE2869" s="211">
        <f t="shared" si="565"/>
        <v>1</v>
      </c>
      <c r="AF2869" s="211" t="str">
        <f>IF(AND(COUNTIFS($J$18:J2869,J2869)=1,AE2869=1),1,"")</f>
        <v/>
      </c>
      <c r="AG2869" s="211" t="str">
        <f>IF(C2869="","",IF(AND(COUNTIFS($J$18:J2869,J2869)=1,C2869&lt;&gt;""),1,""))</f>
        <v/>
      </c>
      <c r="AH2869" s="211" t="str">
        <f>IF(G2869="","",IF(AND(COUNTIFS($J$18:J2869,J2869)=1,G2869&lt;&gt;""),1,""))</f>
        <v/>
      </c>
      <c r="AI2869" s="28">
        <f t="shared" si="566"/>
        <v>468573419.10712183</v>
      </c>
      <c r="AJ2869" s="28">
        <f t="shared" si="567"/>
        <v>55829466.862621114</v>
      </c>
      <c r="AK2869" s="29">
        <f t="shared" si="568"/>
        <v>0.11914774629983395</v>
      </c>
      <c r="AL2869" s="210"/>
      <c r="AM2869" s="210"/>
      <c r="AN2869" s="210"/>
      <c r="AO2869" s="210"/>
      <c r="AP2869" s="45" t="str">
        <f t="shared" si="569"/>
        <v>CancelCancel</v>
      </c>
      <c r="AQ2869" s="45" t="str">
        <f t="shared" si="570"/>
        <v>CancelCancelJPY</v>
      </c>
    </row>
    <row r="2870" spans="1:43" s="15" customFormat="1">
      <c r="A2870" s="214" t="s">
        <v>171</v>
      </c>
      <c r="B2870" s="209"/>
      <c r="C2870" s="209" t="s">
        <v>171</v>
      </c>
      <c r="D2870" s="57" t="str">
        <f t="shared" si="573"/>
        <v/>
      </c>
      <c r="E2870" s="208" t="s">
        <v>171</v>
      </c>
      <c r="F2870" s="208" t="s">
        <v>171</v>
      </c>
      <c r="G2870" s="209" t="s">
        <v>171</v>
      </c>
      <c r="H2870" s="213"/>
      <c r="I2870" s="57" t="str">
        <f t="shared" si="562"/>
        <v>Cancel</v>
      </c>
      <c r="J2870" s="204" t="s">
        <v>2678</v>
      </c>
      <c r="K2870" s="213" t="s">
        <v>2679</v>
      </c>
      <c r="L2870" s="210" t="s">
        <v>55</v>
      </c>
      <c r="M2870" s="208" t="s">
        <v>47</v>
      </c>
      <c r="N2870" s="208">
        <v>1</v>
      </c>
      <c r="O2870" s="208"/>
      <c r="P2870" s="57" t="str">
        <f t="shared" si="563"/>
        <v>MAIN UNIT</v>
      </c>
      <c r="Q2870" s="208" t="s">
        <v>56</v>
      </c>
      <c r="R2870" s="208" t="s">
        <v>49</v>
      </c>
      <c r="S2870" s="208" t="s">
        <v>36</v>
      </c>
      <c r="T2870" s="208" t="s">
        <v>232</v>
      </c>
      <c r="U2870" s="208" t="s">
        <v>66</v>
      </c>
      <c r="V2870" s="208" t="s">
        <v>67</v>
      </c>
      <c r="W2870" s="208" t="s">
        <v>96</v>
      </c>
      <c r="X2870" s="34">
        <v>10500000</v>
      </c>
      <c r="Y2870" s="215" t="str">
        <f t="shared" si="574"/>
        <v>1</v>
      </c>
      <c r="Z2870" s="26">
        <f t="shared" si="571"/>
        <v>10500000</v>
      </c>
      <c r="AA2870" s="208">
        <v>7.3999999999999996E-2</v>
      </c>
      <c r="AB2870" s="35">
        <f t="shared" si="572"/>
        <v>777000</v>
      </c>
      <c r="AC2870" s="27">
        <f t="shared" si="564"/>
        <v>93240</v>
      </c>
      <c r="AD2870" s="207">
        <v>0.12</v>
      </c>
      <c r="AE2870" s="211">
        <f t="shared" si="565"/>
        <v>1</v>
      </c>
      <c r="AF2870" s="211" t="str">
        <f>IF(AND(COUNTIFS($J$18:J2870,J2870)=1,AE2870=1),1,"")</f>
        <v/>
      </c>
      <c r="AG2870" s="211" t="str">
        <f>IF(C2870="","",IF(AND(COUNTIFS($J$18:J2870,J2870)=1,C2870&lt;&gt;""),1,""))</f>
        <v/>
      </c>
      <c r="AH2870" s="211" t="str">
        <f>IF(G2870="","",IF(AND(COUNTIFS($J$18:J2870,J2870)=1,G2870&lt;&gt;""),1,""))</f>
        <v/>
      </c>
      <c r="AI2870" s="28">
        <f t="shared" si="566"/>
        <v>468573419.10712183</v>
      </c>
      <c r="AJ2870" s="28">
        <f t="shared" si="567"/>
        <v>55829466.862621114</v>
      </c>
      <c r="AK2870" s="29">
        <f t="shared" si="568"/>
        <v>0.11914774629983395</v>
      </c>
      <c r="AL2870" s="210"/>
      <c r="AM2870" s="210"/>
      <c r="AN2870" s="210"/>
      <c r="AO2870" s="210"/>
      <c r="AP2870" s="45" t="str">
        <f t="shared" si="569"/>
        <v>CancelCancel</v>
      </c>
      <c r="AQ2870" s="45" t="str">
        <f t="shared" si="570"/>
        <v>CancelCancelJPY</v>
      </c>
    </row>
    <row r="2871" spans="1:43" s="15" customFormat="1">
      <c r="A2871" s="214" t="s">
        <v>171</v>
      </c>
      <c r="B2871" s="209"/>
      <c r="C2871" s="209" t="s">
        <v>171</v>
      </c>
      <c r="D2871" s="57" t="str">
        <f t="shared" si="573"/>
        <v/>
      </c>
      <c r="E2871" s="208" t="s">
        <v>171</v>
      </c>
      <c r="F2871" s="208" t="s">
        <v>171</v>
      </c>
      <c r="G2871" s="209" t="s">
        <v>171</v>
      </c>
      <c r="H2871" s="213"/>
      <c r="I2871" s="57" t="str">
        <f t="shared" si="562"/>
        <v>Cancel</v>
      </c>
      <c r="J2871" s="204" t="s">
        <v>2678</v>
      </c>
      <c r="K2871" s="213" t="s">
        <v>2679</v>
      </c>
      <c r="L2871" s="210" t="s">
        <v>55</v>
      </c>
      <c r="M2871" s="208" t="s">
        <v>47</v>
      </c>
      <c r="N2871" s="208">
        <v>2</v>
      </c>
      <c r="O2871" s="208"/>
      <c r="P2871" s="57" t="str">
        <f t="shared" si="563"/>
        <v>MAIN UNIT</v>
      </c>
      <c r="Q2871" s="208" t="s">
        <v>56</v>
      </c>
      <c r="R2871" s="208" t="s">
        <v>49</v>
      </c>
      <c r="S2871" s="208" t="s">
        <v>36</v>
      </c>
      <c r="T2871" s="208" t="s">
        <v>232</v>
      </c>
      <c r="U2871" s="208" t="s">
        <v>66</v>
      </c>
      <c r="V2871" s="208" t="s">
        <v>67</v>
      </c>
      <c r="W2871" s="208" t="s">
        <v>96</v>
      </c>
      <c r="X2871" s="34">
        <v>10500000</v>
      </c>
      <c r="Y2871" s="215" t="str">
        <f t="shared" si="574"/>
        <v>1</v>
      </c>
      <c r="Z2871" s="26">
        <f t="shared" si="571"/>
        <v>21000000</v>
      </c>
      <c r="AA2871" s="208">
        <v>7.3999999999999996E-2</v>
      </c>
      <c r="AB2871" s="35">
        <f t="shared" si="572"/>
        <v>1554000</v>
      </c>
      <c r="AC2871" s="27">
        <f t="shared" si="564"/>
        <v>195493.19999999998</v>
      </c>
      <c r="AD2871" s="207">
        <v>0.1258</v>
      </c>
      <c r="AE2871" s="211">
        <f t="shared" si="565"/>
        <v>1</v>
      </c>
      <c r="AF2871" s="211" t="str">
        <f>IF(AND(COUNTIFS($J$18:J2871,J2871)=1,AE2871=1),1,"")</f>
        <v/>
      </c>
      <c r="AG2871" s="211" t="str">
        <f>IF(C2871="","",IF(AND(COUNTIFS($J$18:J2871,J2871)=1,C2871&lt;&gt;""),1,""))</f>
        <v/>
      </c>
      <c r="AH2871" s="211" t="str">
        <f>IF(G2871="","",IF(AND(COUNTIFS($J$18:J2871,J2871)=1,G2871&lt;&gt;""),1,""))</f>
        <v/>
      </c>
      <c r="AI2871" s="28">
        <f t="shared" si="566"/>
        <v>468573419.10712183</v>
      </c>
      <c r="AJ2871" s="28">
        <f t="shared" si="567"/>
        <v>55829466.862621114</v>
      </c>
      <c r="AK2871" s="29">
        <f t="shared" si="568"/>
        <v>0.11914774629983395</v>
      </c>
      <c r="AL2871" s="210"/>
      <c r="AM2871" s="210"/>
      <c r="AN2871" s="210"/>
      <c r="AO2871" s="210"/>
      <c r="AP2871" s="45" t="str">
        <f t="shared" si="569"/>
        <v>CancelCancel</v>
      </c>
      <c r="AQ2871" s="45" t="str">
        <f t="shared" si="570"/>
        <v>CancelCancelJPY</v>
      </c>
    </row>
    <row r="2872" spans="1:43" s="15" customFormat="1">
      <c r="A2872" s="209" t="s">
        <v>171</v>
      </c>
      <c r="B2872" s="209"/>
      <c r="C2872" s="209" t="s">
        <v>171</v>
      </c>
      <c r="D2872" s="57" t="str">
        <f t="shared" si="573"/>
        <v/>
      </c>
      <c r="E2872" s="208" t="s">
        <v>171</v>
      </c>
      <c r="F2872" s="208" t="s">
        <v>171</v>
      </c>
      <c r="G2872" s="209" t="s">
        <v>171</v>
      </c>
      <c r="H2872" s="213"/>
      <c r="I2872" s="57" t="str">
        <f t="shared" si="562"/>
        <v>Cancel</v>
      </c>
      <c r="J2872" s="204" t="s">
        <v>2681</v>
      </c>
      <c r="K2872" s="213" t="s">
        <v>2682</v>
      </c>
      <c r="L2872" s="210" t="s">
        <v>273</v>
      </c>
      <c r="M2872" s="208" t="s">
        <v>47</v>
      </c>
      <c r="N2872" s="208">
        <v>1</v>
      </c>
      <c r="O2872" s="208"/>
      <c r="P2872" s="57" t="str">
        <f t="shared" si="563"/>
        <v>MAIN UNIT</v>
      </c>
      <c r="Q2872" s="208" t="s">
        <v>56</v>
      </c>
      <c r="R2872" s="208" t="s">
        <v>49</v>
      </c>
      <c r="S2872" s="208" t="s">
        <v>36</v>
      </c>
      <c r="T2872" s="208" t="s">
        <v>65</v>
      </c>
      <c r="U2872" s="208" t="s">
        <v>66</v>
      </c>
      <c r="V2872" s="208" t="s">
        <v>290</v>
      </c>
      <c r="W2872" s="208" t="s">
        <v>51</v>
      </c>
      <c r="X2872" s="34">
        <v>1360000</v>
      </c>
      <c r="Y2872" s="215" t="str">
        <f t="shared" si="574"/>
        <v>1.13</v>
      </c>
      <c r="Z2872" s="26">
        <f t="shared" si="571"/>
        <v>1360000</v>
      </c>
      <c r="AA2872" s="208">
        <v>1.1100000000000001</v>
      </c>
      <c r="AB2872" s="35">
        <f t="shared" si="572"/>
        <v>1335929.2035398234</v>
      </c>
      <c r="AC2872" s="27">
        <f t="shared" si="564"/>
        <v>160311.5044247788</v>
      </c>
      <c r="AD2872" s="212">
        <v>0.12</v>
      </c>
      <c r="AE2872" s="211">
        <f t="shared" si="565"/>
        <v>1</v>
      </c>
      <c r="AF2872" s="211">
        <f>IF(AND(COUNTIFS($J$18:J2872,J2872)=1,AE2872=1),1,"")</f>
        <v>1</v>
      </c>
      <c r="AG2872" s="211">
        <f>IF(C2872="","",IF(AND(COUNTIFS($J$18:J2872,J2872)=1,C2872&lt;&gt;""),1,""))</f>
        <v>1</v>
      </c>
      <c r="AH2872" s="211">
        <f>IF(G2872="","",IF(AND(COUNTIFS($J$18:J2872,J2872)=1,G2872&lt;&gt;""),1,""))</f>
        <v>1</v>
      </c>
      <c r="AI2872" s="28">
        <f t="shared" si="566"/>
        <v>468573419.10712183</v>
      </c>
      <c r="AJ2872" s="28">
        <f t="shared" si="567"/>
        <v>55829466.862621114</v>
      </c>
      <c r="AK2872" s="29">
        <f t="shared" si="568"/>
        <v>0.11914774629983395</v>
      </c>
      <c r="AL2872" s="210"/>
      <c r="AM2872" s="210"/>
      <c r="AN2872" s="210"/>
      <c r="AO2872" s="210"/>
      <c r="AP2872" s="45" t="str">
        <f t="shared" si="569"/>
        <v>CancelCancel</v>
      </c>
      <c r="AQ2872" s="45" t="str">
        <f t="shared" si="570"/>
        <v>CancelCancelRMB</v>
      </c>
    </row>
    <row r="2873" spans="1:43" s="15" customFormat="1">
      <c r="A2873" s="209" t="s">
        <v>171</v>
      </c>
      <c r="B2873" s="209"/>
      <c r="C2873" s="209" t="s">
        <v>171</v>
      </c>
      <c r="D2873" s="57" t="str">
        <f t="shared" si="573"/>
        <v/>
      </c>
      <c r="E2873" s="208" t="s">
        <v>171</v>
      </c>
      <c r="F2873" s="208" t="s">
        <v>171</v>
      </c>
      <c r="G2873" s="209" t="s">
        <v>171</v>
      </c>
      <c r="H2873" s="213"/>
      <c r="I2873" s="57" t="str">
        <f t="shared" si="562"/>
        <v>Cancel</v>
      </c>
      <c r="J2873" s="204" t="s">
        <v>2683</v>
      </c>
      <c r="K2873" s="213" t="s">
        <v>2684</v>
      </c>
      <c r="L2873" s="210" t="s">
        <v>79</v>
      </c>
      <c r="M2873" s="208" t="s">
        <v>47</v>
      </c>
      <c r="N2873" s="208">
        <v>1</v>
      </c>
      <c r="O2873" s="208"/>
      <c r="P2873" s="57" t="str">
        <f t="shared" si="563"/>
        <v>MAIN UNIT</v>
      </c>
      <c r="Q2873" s="208" t="s">
        <v>56</v>
      </c>
      <c r="R2873" s="208" t="s">
        <v>49</v>
      </c>
      <c r="S2873" s="208" t="s">
        <v>36</v>
      </c>
      <c r="T2873" s="208" t="s">
        <v>65</v>
      </c>
      <c r="U2873" s="208" t="s">
        <v>66</v>
      </c>
      <c r="V2873" s="208" t="s">
        <v>99</v>
      </c>
      <c r="W2873" s="208" t="s">
        <v>51</v>
      </c>
      <c r="X2873" s="34">
        <v>864000</v>
      </c>
      <c r="Y2873" s="215" t="str">
        <f t="shared" si="574"/>
        <v>1.13</v>
      </c>
      <c r="Z2873" s="26">
        <f t="shared" si="571"/>
        <v>864000</v>
      </c>
      <c r="AA2873" s="208">
        <v>1.1100000000000001</v>
      </c>
      <c r="AB2873" s="35">
        <f t="shared" si="572"/>
        <v>848707.96460177004</v>
      </c>
      <c r="AC2873" s="27">
        <f t="shared" si="564"/>
        <v>101844.95575221241</v>
      </c>
      <c r="AD2873" s="212">
        <v>0.12</v>
      </c>
      <c r="AE2873" s="211">
        <f t="shared" si="565"/>
        <v>1</v>
      </c>
      <c r="AF2873" s="211">
        <f>IF(AND(COUNTIFS($J$18:J2873,J2873)=1,AE2873=1),1,"")</f>
        <v>1</v>
      </c>
      <c r="AG2873" s="211">
        <f>IF(C2873="","",IF(AND(COUNTIFS($J$18:J2873,J2873)=1,C2873&lt;&gt;""),1,""))</f>
        <v>1</v>
      </c>
      <c r="AH2873" s="211">
        <f>IF(G2873="","",IF(AND(COUNTIFS($J$18:J2873,J2873)=1,G2873&lt;&gt;""),1,""))</f>
        <v>1</v>
      </c>
      <c r="AI2873" s="28">
        <f t="shared" si="566"/>
        <v>468573419.10712183</v>
      </c>
      <c r="AJ2873" s="28">
        <f t="shared" si="567"/>
        <v>55829466.862621114</v>
      </c>
      <c r="AK2873" s="29">
        <f t="shared" si="568"/>
        <v>0.11914774629983395</v>
      </c>
      <c r="AL2873" s="210"/>
      <c r="AM2873" s="210"/>
      <c r="AN2873" s="210"/>
      <c r="AO2873" s="210"/>
      <c r="AP2873" s="45" t="str">
        <f t="shared" si="569"/>
        <v>CancelCancel</v>
      </c>
      <c r="AQ2873" s="45" t="str">
        <f t="shared" si="570"/>
        <v>CancelCancelRMB</v>
      </c>
    </row>
    <row r="2874" spans="1:43" s="15" customFormat="1">
      <c r="A2874" s="209" t="s">
        <v>171</v>
      </c>
      <c r="B2874" s="209"/>
      <c r="C2874" s="209" t="s">
        <v>171</v>
      </c>
      <c r="D2874" s="57" t="str">
        <f t="shared" si="573"/>
        <v/>
      </c>
      <c r="E2874" s="208" t="s">
        <v>171</v>
      </c>
      <c r="F2874" s="208" t="s">
        <v>171</v>
      </c>
      <c r="G2874" s="209" t="s">
        <v>171</v>
      </c>
      <c r="H2874" s="213"/>
      <c r="I2874" s="57" t="str">
        <f t="shared" si="562"/>
        <v>Cancel</v>
      </c>
      <c r="J2874" s="204" t="s">
        <v>2683</v>
      </c>
      <c r="K2874" s="213" t="s">
        <v>2684</v>
      </c>
      <c r="L2874" s="210" t="s">
        <v>79</v>
      </c>
      <c r="M2874" s="208" t="s">
        <v>47</v>
      </c>
      <c r="N2874" s="208">
        <v>1</v>
      </c>
      <c r="O2874" s="208"/>
      <c r="P2874" s="57" t="str">
        <f t="shared" si="563"/>
        <v>MAIN UNIT</v>
      </c>
      <c r="Q2874" s="208" t="s">
        <v>56</v>
      </c>
      <c r="R2874" s="208" t="s">
        <v>49</v>
      </c>
      <c r="S2874" s="208" t="s">
        <v>36</v>
      </c>
      <c r="T2874" s="208" t="s">
        <v>65</v>
      </c>
      <c r="U2874" s="208" t="s">
        <v>66</v>
      </c>
      <c r="V2874" s="208" t="s">
        <v>99</v>
      </c>
      <c r="W2874" s="208" t="s">
        <v>51</v>
      </c>
      <c r="X2874" s="34">
        <v>864000</v>
      </c>
      <c r="Y2874" s="215" t="str">
        <f t="shared" si="574"/>
        <v>1.13</v>
      </c>
      <c r="Z2874" s="26">
        <f t="shared" si="571"/>
        <v>864000</v>
      </c>
      <c r="AA2874" s="208">
        <v>1.1100000000000001</v>
      </c>
      <c r="AB2874" s="35">
        <f t="shared" si="572"/>
        <v>848707.96460177004</v>
      </c>
      <c r="AC2874" s="27">
        <f t="shared" si="564"/>
        <v>101844.95575221241</v>
      </c>
      <c r="AD2874" s="212">
        <v>0.12</v>
      </c>
      <c r="AE2874" s="211">
        <f t="shared" si="565"/>
        <v>1</v>
      </c>
      <c r="AF2874" s="211" t="str">
        <f>IF(AND(COUNTIFS($J$18:J2874,J2874)=1,AE2874=1),1,"")</f>
        <v/>
      </c>
      <c r="AG2874" s="211" t="str">
        <f>IF(C2874="","",IF(AND(COUNTIFS($J$18:J2874,J2874)=1,C2874&lt;&gt;""),1,""))</f>
        <v/>
      </c>
      <c r="AH2874" s="211" t="str">
        <f>IF(G2874="","",IF(AND(COUNTIFS($J$18:J2874,J2874)=1,G2874&lt;&gt;""),1,""))</f>
        <v/>
      </c>
      <c r="AI2874" s="28">
        <f t="shared" si="566"/>
        <v>468573419.10712183</v>
      </c>
      <c r="AJ2874" s="28">
        <f t="shared" si="567"/>
        <v>55829466.862621114</v>
      </c>
      <c r="AK2874" s="29">
        <f t="shared" si="568"/>
        <v>0.11914774629983395</v>
      </c>
      <c r="AL2874" s="210"/>
      <c r="AM2874" s="210"/>
      <c r="AN2874" s="210"/>
      <c r="AO2874" s="210"/>
      <c r="AP2874" s="45" t="str">
        <f t="shared" si="569"/>
        <v>CancelCancel</v>
      </c>
      <c r="AQ2874" s="45" t="str">
        <f t="shared" si="570"/>
        <v>CancelCancelRMB</v>
      </c>
    </row>
    <row r="2875" spans="1:43" s="15" customFormat="1">
      <c r="A2875" s="214" t="s">
        <v>171</v>
      </c>
      <c r="B2875" s="209"/>
      <c r="C2875" s="209" t="s">
        <v>171</v>
      </c>
      <c r="D2875" s="57" t="str">
        <f t="shared" si="573"/>
        <v/>
      </c>
      <c r="E2875" s="208" t="s">
        <v>171</v>
      </c>
      <c r="F2875" s="208" t="s">
        <v>171</v>
      </c>
      <c r="G2875" s="209" t="s">
        <v>171</v>
      </c>
      <c r="H2875" s="213"/>
      <c r="I2875" s="57" t="str">
        <f t="shared" si="562"/>
        <v>Cancel</v>
      </c>
      <c r="J2875" s="204" t="s">
        <v>2685</v>
      </c>
      <c r="K2875" s="213" t="s">
        <v>1331</v>
      </c>
      <c r="L2875" s="210" t="s">
        <v>273</v>
      </c>
      <c r="M2875" s="208" t="s">
        <v>47</v>
      </c>
      <c r="N2875" s="208">
        <v>1</v>
      </c>
      <c r="O2875" s="208"/>
      <c r="P2875" s="57" t="str">
        <f t="shared" si="563"/>
        <v>MAIN UNIT</v>
      </c>
      <c r="Q2875" s="208" t="s">
        <v>56</v>
      </c>
      <c r="R2875" s="208" t="s">
        <v>49</v>
      </c>
      <c r="S2875" s="208" t="s">
        <v>36</v>
      </c>
      <c r="T2875" s="208" t="s">
        <v>65</v>
      </c>
      <c r="U2875" s="208" t="s">
        <v>66</v>
      </c>
      <c r="V2875" s="208" t="s">
        <v>93</v>
      </c>
      <c r="W2875" s="208" t="s">
        <v>51</v>
      </c>
      <c r="X2875" s="34">
        <v>1500000</v>
      </c>
      <c r="Y2875" s="215" t="str">
        <f t="shared" si="574"/>
        <v>1.13</v>
      </c>
      <c r="Z2875" s="26">
        <f t="shared" si="571"/>
        <v>1500000</v>
      </c>
      <c r="AA2875" s="208">
        <v>1.1100000000000001</v>
      </c>
      <c r="AB2875" s="35">
        <f t="shared" si="572"/>
        <v>1473451.3274336287</v>
      </c>
      <c r="AC2875" s="27">
        <f t="shared" si="564"/>
        <v>176814.15929203545</v>
      </c>
      <c r="AD2875" s="207">
        <v>0.12</v>
      </c>
      <c r="AE2875" s="211">
        <f t="shared" si="565"/>
        <v>1</v>
      </c>
      <c r="AF2875" s="211">
        <f>IF(AND(COUNTIFS($J$18:J2875,J2875)=1,AE2875=1),1,"")</f>
        <v>1</v>
      </c>
      <c r="AG2875" s="211">
        <f>IF(C2875="","",IF(AND(COUNTIFS($J$18:J2875,J2875)=1,C2875&lt;&gt;""),1,""))</f>
        <v>1</v>
      </c>
      <c r="AH2875" s="211">
        <f>IF(G2875="","",IF(AND(COUNTIFS($J$18:J2875,J2875)=1,G2875&lt;&gt;""),1,""))</f>
        <v>1</v>
      </c>
      <c r="AI2875" s="28">
        <f t="shared" si="566"/>
        <v>468573419.10712183</v>
      </c>
      <c r="AJ2875" s="28">
        <f t="shared" si="567"/>
        <v>55829466.862621114</v>
      </c>
      <c r="AK2875" s="29">
        <f t="shared" si="568"/>
        <v>0.11914774629983395</v>
      </c>
      <c r="AL2875" s="210"/>
      <c r="AM2875" s="210"/>
      <c r="AN2875" s="210"/>
      <c r="AO2875" s="210"/>
      <c r="AP2875" s="45" t="str">
        <f t="shared" si="569"/>
        <v>CancelCancel</v>
      </c>
      <c r="AQ2875" s="45" t="str">
        <f t="shared" si="570"/>
        <v>CancelCancelRMB</v>
      </c>
    </row>
    <row r="2876" spans="1:43" s="15" customFormat="1">
      <c r="A2876" s="214" t="s">
        <v>171</v>
      </c>
      <c r="B2876" s="209"/>
      <c r="C2876" s="209" t="s">
        <v>171</v>
      </c>
      <c r="D2876" s="57" t="str">
        <f t="shared" si="573"/>
        <v/>
      </c>
      <c r="E2876" s="208" t="s">
        <v>171</v>
      </c>
      <c r="F2876" s="208" t="s">
        <v>171</v>
      </c>
      <c r="G2876" s="209" t="s">
        <v>171</v>
      </c>
      <c r="H2876" s="213"/>
      <c r="I2876" s="57" t="str">
        <f t="shared" si="562"/>
        <v>Cancel</v>
      </c>
      <c r="J2876" s="204" t="s">
        <v>2685</v>
      </c>
      <c r="K2876" s="213" t="s">
        <v>1331</v>
      </c>
      <c r="L2876" s="210" t="s">
        <v>273</v>
      </c>
      <c r="M2876" s="208" t="s">
        <v>47</v>
      </c>
      <c r="N2876" s="208">
        <v>1</v>
      </c>
      <c r="O2876" s="208"/>
      <c r="P2876" s="57" t="str">
        <f t="shared" si="563"/>
        <v>MAIN UNIT</v>
      </c>
      <c r="Q2876" s="208" t="s">
        <v>56</v>
      </c>
      <c r="R2876" s="208" t="s">
        <v>49</v>
      </c>
      <c r="S2876" s="208" t="s">
        <v>36</v>
      </c>
      <c r="T2876" s="208" t="s">
        <v>65</v>
      </c>
      <c r="U2876" s="208" t="s">
        <v>66</v>
      </c>
      <c r="V2876" s="208" t="s">
        <v>93</v>
      </c>
      <c r="W2876" s="208" t="s">
        <v>51</v>
      </c>
      <c r="X2876" s="34">
        <v>1500000</v>
      </c>
      <c r="Y2876" s="215" t="str">
        <f t="shared" si="574"/>
        <v>1.13</v>
      </c>
      <c r="Z2876" s="26">
        <f t="shared" si="571"/>
        <v>1500000</v>
      </c>
      <c r="AA2876" s="208">
        <v>1.1100000000000001</v>
      </c>
      <c r="AB2876" s="35">
        <f t="shared" si="572"/>
        <v>1473451.3274336287</v>
      </c>
      <c r="AC2876" s="27">
        <f t="shared" si="564"/>
        <v>176814.15929203545</v>
      </c>
      <c r="AD2876" s="207">
        <v>0.12</v>
      </c>
      <c r="AE2876" s="211">
        <f t="shared" si="565"/>
        <v>1</v>
      </c>
      <c r="AF2876" s="211" t="str">
        <f>IF(AND(COUNTIFS($J$18:J2876,J2876)=1,AE2876=1),1,"")</f>
        <v/>
      </c>
      <c r="AG2876" s="211" t="str">
        <f>IF(C2876="","",IF(AND(COUNTIFS($J$18:J2876,J2876)=1,C2876&lt;&gt;""),1,""))</f>
        <v/>
      </c>
      <c r="AH2876" s="211" t="str">
        <f>IF(G2876="","",IF(AND(COUNTIFS($J$18:J2876,J2876)=1,G2876&lt;&gt;""),1,""))</f>
        <v/>
      </c>
      <c r="AI2876" s="28">
        <f t="shared" si="566"/>
        <v>468573419.10712183</v>
      </c>
      <c r="AJ2876" s="28">
        <f t="shared" si="567"/>
        <v>55829466.862621114</v>
      </c>
      <c r="AK2876" s="29">
        <f t="shared" si="568"/>
        <v>0.11914774629983395</v>
      </c>
      <c r="AL2876" s="210"/>
      <c r="AM2876" s="210"/>
      <c r="AN2876" s="210"/>
      <c r="AO2876" s="210"/>
      <c r="AP2876" s="45" t="str">
        <f t="shared" si="569"/>
        <v>CancelCancel</v>
      </c>
      <c r="AQ2876" s="45" t="str">
        <f t="shared" si="570"/>
        <v>CancelCancelRMB</v>
      </c>
    </row>
    <row r="2877" spans="1:43" s="15" customFormat="1">
      <c r="A2877" s="214" t="s">
        <v>35</v>
      </c>
      <c r="B2877" s="209"/>
      <c r="C2877" s="209" t="s">
        <v>171</v>
      </c>
      <c r="D2877" s="57" t="str">
        <f t="shared" si="573"/>
        <v/>
      </c>
      <c r="E2877" s="208" t="s">
        <v>171</v>
      </c>
      <c r="F2877" s="208" t="s">
        <v>171</v>
      </c>
      <c r="G2877" s="209" t="s">
        <v>171</v>
      </c>
      <c r="H2877" s="213"/>
      <c r="I2877" s="57" t="str">
        <f t="shared" si="562"/>
        <v>Cancel</v>
      </c>
      <c r="J2877" s="204" t="s">
        <v>1429</v>
      </c>
      <c r="K2877" s="213" t="s">
        <v>2686</v>
      </c>
      <c r="L2877" s="210" t="s">
        <v>55</v>
      </c>
      <c r="M2877" s="208" t="s">
        <v>47</v>
      </c>
      <c r="N2877" s="208">
        <v>1</v>
      </c>
      <c r="O2877" s="208"/>
      <c r="P2877" s="57" t="str">
        <f t="shared" si="563"/>
        <v>MAIN UNIT</v>
      </c>
      <c r="Q2877" s="208" t="s">
        <v>56</v>
      </c>
      <c r="R2877" s="208" t="s">
        <v>49</v>
      </c>
      <c r="S2877" s="208" t="s">
        <v>39</v>
      </c>
      <c r="T2877" s="208" t="s">
        <v>130</v>
      </c>
      <c r="U2877" s="208" t="s">
        <v>1013</v>
      </c>
      <c r="V2877" s="208" t="s">
        <v>132</v>
      </c>
      <c r="W2877" s="208" t="s">
        <v>51</v>
      </c>
      <c r="X2877" s="34">
        <v>726152.5</v>
      </c>
      <c r="Y2877" s="215" t="str">
        <f t="shared" si="574"/>
        <v>1.13</v>
      </c>
      <c r="Z2877" s="26">
        <f t="shared" si="571"/>
        <v>726152.5</v>
      </c>
      <c r="AA2877" s="208">
        <v>1.155</v>
      </c>
      <c r="AB2877" s="35">
        <f t="shared" si="572"/>
        <v>742217.82079646026</v>
      </c>
      <c r="AC2877" s="27">
        <f t="shared" si="564"/>
        <v>89066.138495575229</v>
      </c>
      <c r="AD2877" s="212">
        <v>0.12</v>
      </c>
      <c r="AE2877" s="211">
        <f t="shared" si="565"/>
        <v>1</v>
      </c>
      <c r="AF2877" s="211" t="str">
        <f>IF(AND(COUNTIFS($J$18:J2877,J2877)=1,AE2877=1),1,"")</f>
        <v/>
      </c>
      <c r="AG2877" s="211" t="str">
        <f>IF(C2877="","",IF(AND(COUNTIFS($J$18:J2877,J2877)=1,C2877&lt;&gt;""),1,""))</f>
        <v/>
      </c>
      <c r="AH2877" s="211" t="str">
        <f>IF(G2877="","",IF(AND(COUNTIFS($J$18:J2877,J2877)=1,G2877&lt;&gt;""),1,""))</f>
        <v/>
      </c>
      <c r="AI2877" s="28">
        <f t="shared" si="566"/>
        <v>468573419.10712183</v>
      </c>
      <c r="AJ2877" s="28">
        <f t="shared" si="567"/>
        <v>55829466.862621114</v>
      </c>
      <c r="AK2877" s="29">
        <f t="shared" si="568"/>
        <v>0.11914774629983395</v>
      </c>
      <c r="AL2877" s="210"/>
      <c r="AM2877" s="210"/>
      <c r="AN2877" s="210"/>
      <c r="AO2877" s="210"/>
      <c r="AP2877" s="45" t="str">
        <f t="shared" si="569"/>
        <v>CancelCancel</v>
      </c>
      <c r="AQ2877" s="45" t="str">
        <f t="shared" si="570"/>
        <v>CancelCancelRMB</v>
      </c>
    </row>
    <row r="2878" spans="1:43" s="15" customFormat="1">
      <c r="A2878" s="214" t="s">
        <v>35</v>
      </c>
      <c r="B2878" s="209"/>
      <c r="C2878" s="209" t="s">
        <v>171</v>
      </c>
      <c r="D2878" s="57" t="str">
        <f t="shared" si="573"/>
        <v/>
      </c>
      <c r="E2878" s="208" t="s">
        <v>171</v>
      </c>
      <c r="F2878" s="208" t="s">
        <v>171</v>
      </c>
      <c r="G2878" s="209" t="s">
        <v>171</v>
      </c>
      <c r="H2878" s="213"/>
      <c r="I2878" s="57" t="str">
        <f t="shared" si="562"/>
        <v>Cancel</v>
      </c>
      <c r="J2878" s="204" t="s">
        <v>1429</v>
      </c>
      <c r="K2878" s="213" t="s">
        <v>2686</v>
      </c>
      <c r="L2878" s="210" t="s">
        <v>55</v>
      </c>
      <c r="M2878" s="208" t="s">
        <v>47</v>
      </c>
      <c r="N2878" s="208">
        <v>1</v>
      </c>
      <c r="O2878" s="208"/>
      <c r="P2878" s="57" t="str">
        <f t="shared" si="563"/>
        <v>MAIN UNIT</v>
      </c>
      <c r="Q2878" s="208" t="s">
        <v>56</v>
      </c>
      <c r="R2878" s="208" t="s">
        <v>49</v>
      </c>
      <c r="S2878" s="208" t="s">
        <v>39</v>
      </c>
      <c r="T2878" s="208" t="s">
        <v>130</v>
      </c>
      <c r="U2878" s="208" t="s">
        <v>1013</v>
      </c>
      <c r="V2878" s="208" t="s">
        <v>132</v>
      </c>
      <c r="W2878" s="208" t="s">
        <v>51</v>
      </c>
      <c r="X2878" s="34">
        <v>726152.5</v>
      </c>
      <c r="Y2878" s="215" t="str">
        <f t="shared" si="574"/>
        <v>1.13</v>
      </c>
      <c r="Z2878" s="26">
        <f t="shared" si="571"/>
        <v>726152.5</v>
      </c>
      <c r="AA2878" s="208">
        <v>1.155</v>
      </c>
      <c r="AB2878" s="35">
        <f t="shared" si="572"/>
        <v>742217.82079646026</v>
      </c>
      <c r="AC2878" s="27">
        <f t="shared" si="564"/>
        <v>89066.138495575229</v>
      </c>
      <c r="AD2878" s="212">
        <v>0.12</v>
      </c>
      <c r="AE2878" s="211">
        <f t="shared" si="565"/>
        <v>1</v>
      </c>
      <c r="AF2878" s="211" t="str">
        <f>IF(AND(COUNTIFS($J$18:J2878,J2878)=1,AE2878=1),1,"")</f>
        <v/>
      </c>
      <c r="AG2878" s="211" t="str">
        <f>IF(C2878="","",IF(AND(COUNTIFS($J$18:J2878,J2878)=1,C2878&lt;&gt;""),1,""))</f>
        <v/>
      </c>
      <c r="AH2878" s="211" t="str">
        <f>IF(G2878="","",IF(AND(COUNTIFS($J$18:J2878,J2878)=1,G2878&lt;&gt;""),1,""))</f>
        <v/>
      </c>
      <c r="AI2878" s="28">
        <f t="shared" si="566"/>
        <v>468573419.10712183</v>
      </c>
      <c r="AJ2878" s="28">
        <f t="shared" si="567"/>
        <v>55829466.862621114</v>
      </c>
      <c r="AK2878" s="29">
        <f t="shared" si="568"/>
        <v>0.11914774629983395</v>
      </c>
      <c r="AL2878" s="210"/>
      <c r="AM2878" s="210"/>
      <c r="AN2878" s="210"/>
      <c r="AO2878" s="210"/>
      <c r="AP2878" s="45" t="str">
        <f t="shared" si="569"/>
        <v>CancelCancel</v>
      </c>
      <c r="AQ2878" s="45" t="str">
        <f t="shared" si="570"/>
        <v>CancelCancelRMB</v>
      </c>
    </row>
    <row r="2879" spans="1:43" s="15" customFormat="1">
      <c r="A2879" s="214" t="s">
        <v>35</v>
      </c>
      <c r="B2879" s="209"/>
      <c r="C2879" s="209" t="s">
        <v>171</v>
      </c>
      <c r="D2879" s="57" t="str">
        <f t="shared" si="573"/>
        <v/>
      </c>
      <c r="E2879" s="208" t="s">
        <v>171</v>
      </c>
      <c r="F2879" s="208" t="s">
        <v>171</v>
      </c>
      <c r="G2879" s="209" t="s">
        <v>171</v>
      </c>
      <c r="H2879" s="213"/>
      <c r="I2879" s="57" t="str">
        <f t="shared" si="562"/>
        <v>Cancel</v>
      </c>
      <c r="J2879" s="204" t="s">
        <v>2687</v>
      </c>
      <c r="K2879" s="213" t="s">
        <v>2688</v>
      </c>
      <c r="L2879" s="210" t="s">
        <v>55</v>
      </c>
      <c r="M2879" s="208" t="s">
        <v>47</v>
      </c>
      <c r="N2879" s="208">
        <v>1</v>
      </c>
      <c r="O2879" s="208"/>
      <c r="P2879" s="57" t="str">
        <f t="shared" si="563"/>
        <v>MAIN UNIT</v>
      </c>
      <c r="Q2879" s="208" t="s">
        <v>48</v>
      </c>
      <c r="R2879" s="208" t="s">
        <v>49</v>
      </c>
      <c r="S2879" s="208" t="s">
        <v>36</v>
      </c>
      <c r="T2879" s="208" t="s">
        <v>65</v>
      </c>
      <c r="U2879" s="208" t="s">
        <v>66</v>
      </c>
      <c r="V2879" s="208" t="s">
        <v>1422</v>
      </c>
      <c r="W2879" s="208" t="s">
        <v>1276</v>
      </c>
      <c r="X2879" s="34">
        <v>7448000</v>
      </c>
      <c r="Y2879" s="215" t="str">
        <f t="shared" si="574"/>
        <v>1</v>
      </c>
      <c r="Z2879" s="26">
        <f t="shared" si="571"/>
        <v>7448000</v>
      </c>
      <c r="AA2879" s="208">
        <v>7.5700000000000003E-2</v>
      </c>
      <c r="AB2879" s="35">
        <f t="shared" si="572"/>
        <v>563813.6</v>
      </c>
      <c r="AC2879" s="27">
        <f t="shared" si="564"/>
        <v>67657.631999999998</v>
      </c>
      <c r="AD2879" s="212">
        <v>0.12</v>
      </c>
      <c r="AE2879" s="211">
        <f t="shared" si="565"/>
        <v>0</v>
      </c>
      <c r="AF2879" s="211" t="str">
        <f>IF(AND(COUNTIFS($J$18:J2879,J2879)=1,AE2879=1),1,"")</f>
        <v/>
      </c>
      <c r="AG2879" s="211">
        <f>IF(C2879="","",IF(AND(COUNTIFS($J$18:J2879,J2879)=1,C2879&lt;&gt;""),1,""))</f>
        <v>1</v>
      </c>
      <c r="AH2879" s="211">
        <f>IF(G2879="","",IF(AND(COUNTIFS($J$18:J2879,J2879)=1,G2879&lt;&gt;""),1,""))</f>
        <v>1</v>
      </c>
      <c r="AI2879" s="28">
        <f t="shared" si="566"/>
        <v>468573419.10712183</v>
      </c>
      <c r="AJ2879" s="28">
        <f t="shared" si="567"/>
        <v>55829466.862621114</v>
      </c>
      <c r="AK2879" s="29">
        <f t="shared" si="568"/>
        <v>0.11914774629983395</v>
      </c>
      <c r="AL2879" s="210"/>
      <c r="AM2879" s="210"/>
      <c r="AN2879" s="210"/>
      <c r="AO2879" s="210"/>
      <c r="AP2879" s="45" t="str">
        <f t="shared" si="569"/>
        <v>CancelCancel</v>
      </c>
      <c r="AQ2879" s="45" t="str">
        <f t="shared" si="570"/>
        <v>CancelCancelJPY</v>
      </c>
    </row>
    <row r="2880" spans="1:43" s="15" customFormat="1">
      <c r="A2880" s="214" t="s">
        <v>35</v>
      </c>
      <c r="B2880" s="209"/>
      <c r="C2880" s="209" t="s">
        <v>171</v>
      </c>
      <c r="D2880" s="57" t="str">
        <f t="shared" si="573"/>
        <v/>
      </c>
      <c r="E2880" s="208" t="s">
        <v>171</v>
      </c>
      <c r="F2880" s="208" t="s">
        <v>171</v>
      </c>
      <c r="G2880" s="209" t="s">
        <v>171</v>
      </c>
      <c r="H2880" s="213"/>
      <c r="I2880" s="57" t="str">
        <f t="shared" si="562"/>
        <v>Cancel</v>
      </c>
      <c r="J2880" s="204" t="s">
        <v>2687</v>
      </c>
      <c r="K2880" s="213" t="s">
        <v>2688</v>
      </c>
      <c r="L2880" s="210" t="s">
        <v>55</v>
      </c>
      <c r="M2880" s="208" t="s">
        <v>47</v>
      </c>
      <c r="N2880" s="208">
        <v>1</v>
      </c>
      <c r="O2880" s="208"/>
      <c r="P2880" s="57" t="str">
        <f t="shared" si="563"/>
        <v>MAIN UNIT</v>
      </c>
      <c r="Q2880" s="208" t="s">
        <v>48</v>
      </c>
      <c r="R2880" s="208" t="s">
        <v>49</v>
      </c>
      <c r="S2880" s="208" t="s">
        <v>36</v>
      </c>
      <c r="T2880" s="208" t="s">
        <v>65</v>
      </c>
      <c r="U2880" s="208" t="s">
        <v>66</v>
      </c>
      <c r="V2880" s="208" t="s">
        <v>1422</v>
      </c>
      <c r="W2880" s="208" t="s">
        <v>1276</v>
      </c>
      <c r="X2880" s="34">
        <v>7448000</v>
      </c>
      <c r="Y2880" s="215" t="str">
        <f t="shared" si="574"/>
        <v>1</v>
      </c>
      <c r="Z2880" s="26">
        <f t="shared" si="571"/>
        <v>7448000</v>
      </c>
      <c r="AA2880" s="208">
        <v>7.5700000000000003E-2</v>
      </c>
      <c r="AB2880" s="35">
        <f t="shared" si="572"/>
        <v>563813.6</v>
      </c>
      <c r="AC2880" s="27">
        <f t="shared" si="564"/>
        <v>67657.631999999998</v>
      </c>
      <c r="AD2880" s="212">
        <v>0.12</v>
      </c>
      <c r="AE2880" s="211">
        <f t="shared" si="565"/>
        <v>0</v>
      </c>
      <c r="AF2880" s="211" t="str">
        <f>IF(AND(COUNTIFS($J$18:J2880,J2880)=1,AE2880=1),1,"")</f>
        <v/>
      </c>
      <c r="AG2880" s="211" t="str">
        <f>IF(C2880="","",IF(AND(COUNTIFS($J$18:J2880,J2880)=1,C2880&lt;&gt;""),1,""))</f>
        <v/>
      </c>
      <c r="AH2880" s="211" t="str">
        <f>IF(G2880="","",IF(AND(COUNTIFS($J$18:J2880,J2880)=1,G2880&lt;&gt;""),1,""))</f>
        <v/>
      </c>
      <c r="AI2880" s="28">
        <f t="shared" si="566"/>
        <v>468573419.10712183</v>
      </c>
      <c r="AJ2880" s="28">
        <f t="shared" si="567"/>
        <v>55829466.862621114</v>
      </c>
      <c r="AK2880" s="29">
        <f t="shared" si="568"/>
        <v>0.11914774629983395</v>
      </c>
      <c r="AL2880" s="210"/>
      <c r="AM2880" s="210"/>
      <c r="AN2880" s="210"/>
      <c r="AO2880" s="210"/>
      <c r="AP2880" s="45" t="str">
        <f t="shared" si="569"/>
        <v>CancelCancel</v>
      </c>
      <c r="AQ2880" s="45" t="str">
        <f t="shared" si="570"/>
        <v>CancelCancelJPY</v>
      </c>
    </row>
    <row r="2881" spans="1:43" s="15" customFormat="1">
      <c r="A2881" s="214" t="s">
        <v>171</v>
      </c>
      <c r="B2881" s="209"/>
      <c r="C2881" s="209" t="s">
        <v>171</v>
      </c>
      <c r="D2881" s="57" t="str">
        <f t="shared" si="573"/>
        <v/>
      </c>
      <c r="E2881" s="208" t="s">
        <v>171</v>
      </c>
      <c r="F2881" s="208" t="s">
        <v>171</v>
      </c>
      <c r="G2881" s="209" t="s">
        <v>171</v>
      </c>
      <c r="H2881" s="213"/>
      <c r="I2881" s="57" t="str">
        <f t="shared" si="562"/>
        <v>Cancel</v>
      </c>
      <c r="J2881" s="204" t="s">
        <v>2689</v>
      </c>
      <c r="K2881" s="213" t="s">
        <v>568</v>
      </c>
      <c r="L2881" s="210" t="s">
        <v>79</v>
      </c>
      <c r="M2881" s="208" t="s">
        <v>47</v>
      </c>
      <c r="N2881" s="208">
        <v>1</v>
      </c>
      <c r="O2881" s="208"/>
      <c r="P2881" s="57" t="str">
        <f t="shared" si="563"/>
        <v>MAIN UNIT</v>
      </c>
      <c r="Q2881" s="208" t="s">
        <v>48</v>
      </c>
      <c r="R2881" s="208" t="s">
        <v>49</v>
      </c>
      <c r="S2881" s="208" t="s">
        <v>36</v>
      </c>
      <c r="T2881" s="208" t="s">
        <v>65</v>
      </c>
      <c r="U2881" s="208" t="s">
        <v>66</v>
      </c>
      <c r="V2881" s="208" t="s">
        <v>67</v>
      </c>
      <c r="W2881" s="208" t="s">
        <v>96</v>
      </c>
      <c r="X2881" s="34">
        <v>12800000</v>
      </c>
      <c r="Y2881" s="215" t="str">
        <f t="shared" si="574"/>
        <v>1</v>
      </c>
      <c r="Z2881" s="26">
        <f t="shared" si="571"/>
        <v>12800000</v>
      </c>
      <c r="AA2881" s="208">
        <v>7.6100000000000001E-2</v>
      </c>
      <c r="AB2881" s="35">
        <f t="shared" si="572"/>
        <v>974080</v>
      </c>
      <c r="AC2881" s="27">
        <f t="shared" si="564"/>
        <v>116889.59999999999</v>
      </c>
      <c r="AD2881" s="212">
        <v>0.12</v>
      </c>
      <c r="AE2881" s="211">
        <f t="shared" si="565"/>
        <v>0</v>
      </c>
      <c r="AF2881" s="211" t="str">
        <f>IF(AND(COUNTIFS($J$18:J2881,J2881)=1,AE2881=1),1,"")</f>
        <v/>
      </c>
      <c r="AG2881" s="211">
        <f>IF(C2881="","",IF(AND(COUNTIFS($J$18:J2881,J2881)=1,C2881&lt;&gt;""),1,""))</f>
        <v>1</v>
      </c>
      <c r="AH2881" s="211">
        <f>IF(G2881="","",IF(AND(COUNTIFS($J$18:J2881,J2881)=1,G2881&lt;&gt;""),1,""))</f>
        <v>1</v>
      </c>
      <c r="AI2881" s="28">
        <f t="shared" si="566"/>
        <v>468573419.10712183</v>
      </c>
      <c r="AJ2881" s="28">
        <f t="shared" si="567"/>
        <v>55829466.862621114</v>
      </c>
      <c r="AK2881" s="29">
        <f t="shared" si="568"/>
        <v>0.11914774629983395</v>
      </c>
      <c r="AL2881" s="210" t="s">
        <v>171</v>
      </c>
      <c r="AM2881" s="210"/>
      <c r="AN2881" s="210"/>
      <c r="AO2881" s="210"/>
      <c r="AP2881" s="45" t="str">
        <f t="shared" si="569"/>
        <v>CancelCancel</v>
      </c>
      <c r="AQ2881" s="45" t="str">
        <f t="shared" si="570"/>
        <v>CancelCancelJPY</v>
      </c>
    </row>
    <row r="2882" spans="1:43" s="15" customFormat="1">
      <c r="A2882" s="214" t="s">
        <v>171</v>
      </c>
      <c r="B2882" s="209"/>
      <c r="C2882" s="209" t="s">
        <v>171</v>
      </c>
      <c r="D2882" s="57" t="str">
        <f t="shared" si="573"/>
        <v/>
      </c>
      <c r="E2882" s="208" t="s">
        <v>171</v>
      </c>
      <c r="F2882" s="208" t="s">
        <v>171</v>
      </c>
      <c r="G2882" s="209" t="s">
        <v>171</v>
      </c>
      <c r="H2882" s="213"/>
      <c r="I2882" s="57" t="str">
        <f t="shared" ref="I2882:I2945" si="575">IFERROR(IF(F2882="","",IF(F2882="TBA","TBA",IF(F2882="Cancel","Cancel",IF(AND(G2882&gt;=10,G2882&lt;=12),"Q3",IF(AND(G2882&gt;=1,G2882&lt;=3),"Q4",IF(AND(G2882&gt;=7,G2882&lt;=9),"Q2",IF(AND(G2882&gt;=4,G2882&lt;=6),"Q1"))))))),"")</f>
        <v>Cancel</v>
      </c>
      <c r="J2882" s="204" t="s">
        <v>2689</v>
      </c>
      <c r="K2882" s="213" t="s">
        <v>568</v>
      </c>
      <c r="L2882" s="210" t="s">
        <v>79</v>
      </c>
      <c r="M2882" s="208" t="s">
        <v>47</v>
      </c>
      <c r="N2882" s="208">
        <v>1</v>
      </c>
      <c r="O2882" s="208"/>
      <c r="P2882" s="57" t="str">
        <f t="shared" ref="P2882:P2945" si="576">IF(M2882="","",IF(AND(N2882&gt;0,L2882&lt;&gt;""),"MAIN UNIT",IF(AND(O2882&gt;0,L2882&lt;&gt;""),"SERVICE/ PARTS","C66 SERVICE/OTHERS")))</f>
        <v>MAIN UNIT</v>
      </c>
      <c r="Q2882" s="208" t="s">
        <v>48</v>
      </c>
      <c r="R2882" s="208" t="s">
        <v>49</v>
      </c>
      <c r="S2882" s="208" t="s">
        <v>36</v>
      </c>
      <c r="T2882" s="208" t="s">
        <v>65</v>
      </c>
      <c r="U2882" s="208" t="s">
        <v>66</v>
      </c>
      <c r="V2882" s="208" t="s">
        <v>67</v>
      </c>
      <c r="W2882" s="208" t="s">
        <v>96</v>
      </c>
      <c r="X2882" s="34">
        <v>12800000</v>
      </c>
      <c r="Y2882" s="215" t="str">
        <f t="shared" si="574"/>
        <v>1</v>
      </c>
      <c r="Z2882" s="26">
        <f t="shared" si="571"/>
        <v>12800000</v>
      </c>
      <c r="AA2882" s="208">
        <v>7.6100000000000001E-2</v>
      </c>
      <c r="AB2882" s="35">
        <f t="shared" si="572"/>
        <v>974080</v>
      </c>
      <c r="AC2882" s="27">
        <f t="shared" ref="AC2882:AC2945" si="577">IF(R2882&lt;&gt;"",AB2882*AD2882,"")</f>
        <v>116889.59999999999</v>
      </c>
      <c r="AD2882" s="212">
        <v>0.12</v>
      </c>
      <c r="AE2882" s="211">
        <f t="shared" ref="AE2882:AE2945" si="578">IF(Q2882="","",IF(Q2882="Yes",1,0))</f>
        <v>0</v>
      </c>
      <c r="AF2882" s="211" t="str">
        <f>IF(AND(COUNTIFS($J$18:J2882,J2882)=1,AE2882=1),1,"")</f>
        <v/>
      </c>
      <c r="AG2882" s="211" t="str">
        <f>IF(C2882="","",IF(AND(COUNTIFS($J$18:J2882,J2882)=1,C2882&lt;&gt;""),1,""))</f>
        <v/>
      </c>
      <c r="AH2882" s="211" t="str">
        <f>IF(G2882="","",IF(AND(COUNTIFS($J$18:J2882,J2882)=1,G2882&lt;&gt;""),1,""))</f>
        <v/>
      </c>
      <c r="AI2882" s="28">
        <f t="shared" ref="AI2882:AI2945" si="579">IF(P2882="C66 SERVICE","",SUMIFS(AB:AB,F:F,F2882,G:G,G2882,E:E,E2882))</f>
        <v>468573419.10712183</v>
      </c>
      <c r="AJ2882" s="28">
        <f t="shared" ref="AJ2882:AJ2945" si="580">IF(P2882="C66 SERVICE","",SUMIFS(AC:AC,F:F,F2882,G:G,G2882,E:E,E2882))</f>
        <v>55829466.862621114</v>
      </c>
      <c r="AK2882" s="29">
        <f t="shared" ref="AK2882:AK2945" si="581">IF(AJ2882&gt;0,AJ2882/AI2882,"")</f>
        <v>0.11914774629983395</v>
      </c>
      <c r="AL2882" s="210"/>
      <c r="AM2882" s="210"/>
      <c r="AN2882" s="210"/>
      <c r="AO2882" s="210"/>
      <c r="AP2882" s="45" t="str">
        <f t="shared" ref="AP2882:AP2945" si="582">IF(F2882="","",F2882&amp;G2882)</f>
        <v>CancelCancel</v>
      </c>
      <c r="AQ2882" s="45" t="str">
        <f t="shared" ref="AQ2882:AQ2945" si="583">IF(W2882="","",F2882&amp;G2882&amp;W2882)</f>
        <v>CancelCancelJPY</v>
      </c>
    </row>
    <row r="2883" spans="1:43" s="15" customFormat="1">
      <c r="A2883" s="214" t="s">
        <v>171</v>
      </c>
      <c r="B2883" s="209"/>
      <c r="C2883" s="209" t="s">
        <v>171</v>
      </c>
      <c r="D2883" s="57" t="str">
        <f t="shared" si="573"/>
        <v/>
      </c>
      <c r="E2883" s="208" t="s">
        <v>171</v>
      </c>
      <c r="F2883" s="208" t="s">
        <v>171</v>
      </c>
      <c r="G2883" s="209" t="s">
        <v>171</v>
      </c>
      <c r="H2883" s="213"/>
      <c r="I2883" s="57" t="str">
        <f t="shared" si="575"/>
        <v>Cancel</v>
      </c>
      <c r="J2883" s="204" t="s">
        <v>2689</v>
      </c>
      <c r="K2883" s="213" t="s">
        <v>568</v>
      </c>
      <c r="L2883" s="210" t="s">
        <v>55</v>
      </c>
      <c r="M2883" s="208" t="s">
        <v>47</v>
      </c>
      <c r="N2883" s="208">
        <v>1</v>
      </c>
      <c r="O2883" s="208"/>
      <c r="P2883" s="57" t="str">
        <f t="shared" si="576"/>
        <v>MAIN UNIT</v>
      </c>
      <c r="Q2883" s="208" t="s">
        <v>48</v>
      </c>
      <c r="R2883" s="208" t="s">
        <v>49</v>
      </c>
      <c r="S2883" s="208" t="s">
        <v>36</v>
      </c>
      <c r="T2883" s="208" t="s">
        <v>65</v>
      </c>
      <c r="U2883" s="208" t="s">
        <v>66</v>
      </c>
      <c r="V2883" s="208" t="s">
        <v>67</v>
      </c>
      <c r="W2883" s="208" t="s">
        <v>96</v>
      </c>
      <c r="X2883" s="34">
        <v>7348000</v>
      </c>
      <c r="Y2883" s="215" t="str">
        <f t="shared" si="574"/>
        <v>1</v>
      </c>
      <c r="Z2883" s="26">
        <f t="shared" si="571"/>
        <v>7348000</v>
      </c>
      <c r="AA2883" s="208">
        <v>7.6100000000000001E-2</v>
      </c>
      <c r="AB2883" s="35">
        <f t="shared" si="572"/>
        <v>559182.80000000005</v>
      </c>
      <c r="AC2883" s="27">
        <f t="shared" si="577"/>
        <v>67101.936000000002</v>
      </c>
      <c r="AD2883" s="212">
        <v>0.12</v>
      </c>
      <c r="AE2883" s="211">
        <f t="shared" si="578"/>
        <v>0</v>
      </c>
      <c r="AF2883" s="211" t="str">
        <f>IF(AND(COUNTIFS($J$18:J2883,J2883)=1,AE2883=1),1,"")</f>
        <v/>
      </c>
      <c r="AG2883" s="211" t="str">
        <f>IF(C2883="","",IF(AND(COUNTIFS($J$18:J2883,J2883)=1,C2883&lt;&gt;""),1,""))</f>
        <v/>
      </c>
      <c r="AH2883" s="211" t="str">
        <f>IF(G2883="","",IF(AND(COUNTIFS($J$18:J2883,J2883)=1,G2883&lt;&gt;""),1,""))</f>
        <v/>
      </c>
      <c r="AI2883" s="28">
        <f t="shared" si="579"/>
        <v>468573419.10712183</v>
      </c>
      <c r="AJ2883" s="28">
        <f t="shared" si="580"/>
        <v>55829466.862621114</v>
      </c>
      <c r="AK2883" s="29">
        <f t="shared" si="581"/>
        <v>0.11914774629983395</v>
      </c>
      <c r="AL2883" s="210"/>
      <c r="AM2883" s="210"/>
      <c r="AN2883" s="210"/>
      <c r="AO2883" s="210"/>
      <c r="AP2883" s="45" t="str">
        <f t="shared" si="582"/>
        <v>CancelCancel</v>
      </c>
      <c r="AQ2883" s="45" t="str">
        <f t="shared" si="583"/>
        <v>CancelCancelJPY</v>
      </c>
    </row>
    <row r="2884" spans="1:43" s="15" customFormat="1">
      <c r="A2884" s="214" t="s">
        <v>171</v>
      </c>
      <c r="B2884" s="209"/>
      <c r="C2884" s="209" t="s">
        <v>171</v>
      </c>
      <c r="D2884" s="57" t="str">
        <f t="shared" si="573"/>
        <v/>
      </c>
      <c r="E2884" s="208" t="s">
        <v>171</v>
      </c>
      <c r="F2884" s="208" t="s">
        <v>171</v>
      </c>
      <c r="G2884" s="209" t="s">
        <v>171</v>
      </c>
      <c r="H2884" s="213"/>
      <c r="I2884" s="57" t="str">
        <f t="shared" si="575"/>
        <v>Cancel</v>
      </c>
      <c r="J2884" s="204" t="s">
        <v>2689</v>
      </c>
      <c r="K2884" s="213" t="s">
        <v>568</v>
      </c>
      <c r="L2884" s="210" t="s">
        <v>55</v>
      </c>
      <c r="M2884" s="208" t="s">
        <v>47</v>
      </c>
      <c r="N2884" s="208">
        <v>1</v>
      </c>
      <c r="O2884" s="208"/>
      <c r="P2884" s="57" t="str">
        <f t="shared" si="576"/>
        <v>MAIN UNIT</v>
      </c>
      <c r="Q2884" s="208" t="s">
        <v>48</v>
      </c>
      <c r="R2884" s="208" t="s">
        <v>49</v>
      </c>
      <c r="S2884" s="208" t="s">
        <v>36</v>
      </c>
      <c r="T2884" s="208" t="s">
        <v>65</v>
      </c>
      <c r="U2884" s="208" t="s">
        <v>66</v>
      </c>
      <c r="V2884" s="208" t="s">
        <v>67</v>
      </c>
      <c r="W2884" s="208" t="s">
        <v>96</v>
      </c>
      <c r="X2884" s="34">
        <v>7348000</v>
      </c>
      <c r="Y2884" s="215" t="str">
        <f t="shared" si="574"/>
        <v>1</v>
      </c>
      <c r="Z2884" s="26">
        <f t="shared" si="571"/>
        <v>7348000</v>
      </c>
      <c r="AA2884" s="208">
        <v>7.6100000000000001E-2</v>
      </c>
      <c r="AB2884" s="35">
        <f t="shared" si="572"/>
        <v>559182.80000000005</v>
      </c>
      <c r="AC2884" s="27">
        <f t="shared" si="577"/>
        <v>67101.936000000002</v>
      </c>
      <c r="AD2884" s="212">
        <v>0.12</v>
      </c>
      <c r="AE2884" s="211">
        <f t="shared" si="578"/>
        <v>0</v>
      </c>
      <c r="AF2884" s="211" t="str">
        <f>IF(AND(COUNTIFS($J$18:J2884,J2884)=1,AE2884=1),1,"")</f>
        <v/>
      </c>
      <c r="AG2884" s="211" t="str">
        <f>IF(C2884="","",IF(AND(COUNTIFS($J$18:J2884,J2884)=1,C2884&lt;&gt;""),1,""))</f>
        <v/>
      </c>
      <c r="AH2884" s="211" t="str">
        <f>IF(G2884="","",IF(AND(COUNTIFS($J$18:J2884,J2884)=1,G2884&lt;&gt;""),1,""))</f>
        <v/>
      </c>
      <c r="AI2884" s="28">
        <f t="shared" si="579"/>
        <v>468573419.10712183</v>
      </c>
      <c r="AJ2884" s="28">
        <f t="shared" si="580"/>
        <v>55829466.862621114</v>
      </c>
      <c r="AK2884" s="29">
        <f t="shared" si="581"/>
        <v>0.11914774629983395</v>
      </c>
      <c r="AL2884" s="210"/>
      <c r="AM2884" s="210"/>
      <c r="AN2884" s="210"/>
      <c r="AO2884" s="210"/>
      <c r="AP2884" s="45" t="str">
        <f t="shared" si="582"/>
        <v>CancelCancel</v>
      </c>
      <c r="AQ2884" s="45" t="str">
        <f t="shared" si="583"/>
        <v>CancelCancelJPY</v>
      </c>
    </row>
    <row r="2885" spans="1:43" s="15" customFormat="1">
      <c r="A2885" s="214" t="s">
        <v>171</v>
      </c>
      <c r="B2885" s="209"/>
      <c r="C2885" s="209" t="s">
        <v>171</v>
      </c>
      <c r="D2885" s="57" t="str">
        <f t="shared" si="573"/>
        <v/>
      </c>
      <c r="E2885" s="208" t="s">
        <v>171</v>
      </c>
      <c r="F2885" s="208" t="s">
        <v>171</v>
      </c>
      <c r="G2885" s="209" t="s">
        <v>171</v>
      </c>
      <c r="H2885" s="213"/>
      <c r="I2885" s="57" t="str">
        <f t="shared" si="575"/>
        <v>Cancel</v>
      </c>
      <c r="J2885" s="204" t="s">
        <v>2690</v>
      </c>
      <c r="K2885" s="213" t="s">
        <v>1468</v>
      </c>
      <c r="L2885" s="210" t="s">
        <v>55</v>
      </c>
      <c r="M2885" s="208" t="s">
        <v>47</v>
      </c>
      <c r="N2885" s="208">
        <v>1</v>
      </c>
      <c r="O2885" s="208"/>
      <c r="P2885" s="57" t="str">
        <f t="shared" si="576"/>
        <v>MAIN UNIT</v>
      </c>
      <c r="Q2885" s="208" t="s">
        <v>48</v>
      </c>
      <c r="R2885" s="208" t="s">
        <v>49</v>
      </c>
      <c r="S2885" s="208" t="s">
        <v>36</v>
      </c>
      <c r="T2885" s="208" t="s">
        <v>65</v>
      </c>
      <c r="U2885" s="208" t="s">
        <v>66</v>
      </c>
      <c r="V2885" s="208" t="s">
        <v>290</v>
      </c>
      <c r="W2885" s="208" t="s">
        <v>96</v>
      </c>
      <c r="X2885" s="34">
        <v>7932000</v>
      </c>
      <c r="Y2885" s="215" t="str">
        <f t="shared" si="574"/>
        <v>1</v>
      </c>
      <c r="Z2885" s="26">
        <f t="shared" si="571"/>
        <v>7932000</v>
      </c>
      <c r="AA2885" s="208">
        <v>7.4899999999999994E-2</v>
      </c>
      <c r="AB2885" s="35">
        <f t="shared" si="572"/>
        <v>594106.79999999993</v>
      </c>
      <c r="AC2885" s="27">
        <f t="shared" si="577"/>
        <v>71292.815999999992</v>
      </c>
      <c r="AD2885" s="212">
        <v>0.12</v>
      </c>
      <c r="AE2885" s="211">
        <f t="shared" si="578"/>
        <v>0</v>
      </c>
      <c r="AF2885" s="211" t="str">
        <f>IF(AND(COUNTIFS($J$18:J2885,J2885)=1,AE2885=1),1,"")</f>
        <v/>
      </c>
      <c r="AG2885" s="211">
        <f>IF(C2885="","",IF(AND(COUNTIFS($J$18:J2885,J2885)=1,C2885&lt;&gt;""),1,""))</f>
        <v>1</v>
      </c>
      <c r="AH2885" s="211">
        <f>IF(G2885="","",IF(AND(COUNTIFS($J$18:J2885,J2885)=1,G2885&lt;&gt;""),1,""))</f>
        <v>1</v>
      </c>
      <c r="AI2885" s="28">
        <f t="shared" si="579"/>
        <v>468573419.10712183</v>
      </c>
      <c r="AJ2885" s="28">
        <f t="shared" si="580"/>
        <v>55829466.862621114</v>
      </c>
      <c r="AK2885" s="29">
        <f t="shared" si="581"/>
        <v>0.11914774629983395</v>
      </c>
      <c r="AL2885" s="210"/>
      <c r="AM2885" s="210"/>
      <c r="AN2885" s="210"/>
      <c r="AO2885" s="210"/>
      <c r="AP2885" s="45" t="str">
        <f t="shared" si="582"/>
        <v>CancelCancel</v>
      </c>
      <c r="AQ2885" s="45" t="str">
        <f t="shared" si="583"/>
        <v>CancelCancelJPY</v>
      </c>
    </row>
    <row r="2886" spans="1:43" s="15" customFormat="1">
      <c r="A2886" s="214" t="s">
        <v>171</v>
      </c>
      <c r="B2886" s="209"/>
      <c r="C2886" s="209" t="s">
        <v>171</v>
      </c>
      <c r="D2886" s="57" t="str">
        <f t="shared" si="573"/>
        <v/>
      </c>
      <c r="E2886" s="208" t="s">
        <v>171</v>
      </c>
      <c r="F2886" s="208" t="s">
        <v>171</v>
      </c>
      <c r="G2886" s="209" t="s">
        <v>171</v>
      </c>
      <c r="H2886" s="213"/>
      <c r="I2886" s="57" t="str">
        <f t="shared" si="575"/>
        <v>Cancel</v>
      </c>
      <c r="J2886" s="204" t="s">
        <v>2691</v>
      </c>
      <c r="K2886" s="213" t="s">
        <v>1468</v>
      </c>
      <c r="L2886" s="210" t="s">
        <v>79</v>
      </c>
      <c r="M2886" s="208" t="s">
        <v>47</v>
      </c>
      <c r="N2886" s="208">
        <v>1</v>
      </c>
      <c r="O2886" s="208"/>
      <c r="P2886" s="57" t="str">
        <f t="shared" si="576"/>
        <v>MAIN UNIT</v>
      </c>
      <c r="Q2886" s="208" t="s">
        <v>48</v>
      </c>
      <c r="R2886" s="208" t="s">
        <v>49</v>
      </c>
      <c r="S2886" s="208" t="s">
        <v>36</v>
      </c>
      <c r="T2886" s="208" t="s">
        <v>65</v>
      </c>
      <c r="U2886" s="208" t="s">
        <v>66</v>
      </c>
      <c r="V2886" s="208" t="s">
        <v>290</v>
      </c>
      <c r="W2886" s="208" t="s">
        <v>96</v>
      </c>
      <c r="X2886" s="34">
        <v>12306000</v>
      </c>
      <c r="Y2886" s="215" t="str">
        <f t="shared" si="574"/>
        <v>1</v>
      </c>
      <c r="Z2886" s="26">
        <f t="shared" ref="Z2886:Z2949" si="584">IF(X2886="","",X2886*MAX(O2886,N2886))</f>
        <v>12306000</v>
      </c>
      <c r="AA2886" s="208">
        <v>7.4899999999999994E-2</v>
      </c>
      <c r="AB2886" s="35">
        <f t="shared" si="572"/>
        <v>921719.39999999991</v>
      </c>
      <c r="AC2886" s="27">
        <f t="shared" si="577"/>
        <v>110606.32799999998</v>
      </c>
      <c r="AD2886" s="212">
        <v>0.12</v>
      </c>
      <c r="AE2886" s="211">
        <f t="shared" si="578"/>
        <v>0</v>
      </c>
      <c r="AF2886" s="211" t="str">
        <f>IF(AND(COUNTIFS($J$18:J2886,J2886)=1,AE2886=1),1,"")</f>
        <v/>
      </c>
      <c r="AG2886" s="211">
        <f>IF(C2886="","",IF(AND(COUNTIFS($J$18:J2886,J2886)=1,C2886&lt;&gt;""),1,""))</f>
        <v>1</v>
      </c>
      <c r="AH2886" s="211">
        <f>IF(G2886="","",IF(AND(COUNTIFS($J$18:J2886,J2886)=1,G2886&lt;&gt;""),1,""))</f>
        <v>1</v>
      </c>
      <c r="AI2886" s="28">
        <f t="shared" si="579"/>
        <v>468573419.10712183</v>
      </c>
      <c r="AJ2886" s="28">
        <f t="shared" si="580"/>
        <v>55829466.862621114</v>
      </c>
      <c r="AK2886" s="29">
        <f t="shared" si="581"/>
        <v>0.11914774629983395</v>
      </c>
      <c r="AL2886" s="210"/>
      <c r="AM2886" s="210"/>
      <c r="AN2886" s="210"/>
      <c r="AO2886" s="210"/>
      <c r="AP2886" s="45" t="str">
        <f t="shared" si="582"/>
        <v>CancelCancel</v>
      </c>
      <c r="AQ2886" s="45" t="str">
        <f t="shared" si="583"/>
        <v>CancelCancelJPY</v>
      </c>
    </row>
    <row r="2887" spans="1:43" s="15" customFormat="1">
      <c r="A2887" s="214" t="s">
        <v>171</v>
      </c>
      <c r="B2887" s="209"/>
      <c r="C2887" s="209" t="s">
        <v>171</v>
      </c>
      <c r="D2887" s="57" t="str">
        <f t="shared" si="573"/>
        <v/>
      </c>
      <c r="E2887" s="208" t="s">
        <v>171</v>
      </c>
      <c r="F2887" s="208" t="s">
        <v>171</v>
      </c>
      <c r="G2887" s="209" t="s">
        <v>171</v>
      </c>
      <c r="H2887" s="213"/>
      <c r="I2887" s="57" t="str">
        <f t="shared" si="575"/>
        <v>Cancel</v>
      </c>
      <c r="J2887" s="204" t="s">
        <v>2692</v>
      </c>
      <c r="K2887" s="213" t="s">
        <v>2674</v>
      </c>
      <c r="L2887" s="210" t="s">
        <v>55</v>
      </c>
      <c r="M2887" s="208" t="s">
        <v>47</v>
      </c>
      <c r="N2887" s="208">
        <v>1</v>
      </c>
      <c r="O2887" s="208"/>
      <c r="P2887" s="57" t="str">
        <f t="shared" si="576"/>
        <v>MAIN UNIT</v>
      </c>
      <c r="Q2887" s="208" t="s">
        <v>48</v>
      </c>
      <c r="R2887" s="208" t="s">
        <v>49</v>
      </c>
      <c r="S2887" s="208" t="s">
        <v>36</v>
      </c>
      <c r="T2887" s="208" t="s">
        <v>65</v>
      </c>
      <c r="U2887" s="208" t="s">
        <v>66</v>
      </c>
      <c r="V2887" s="208" t="s">
        <v>114</v>
      </c>
      <c r="W2887" s="208" t="s">
        <v>96</v>
      </c>
      <c r="X2887" s="34">
        <v>7771400</v>
      </c>
      <c r="Y2887" s="215" t="str">
        <f t="shared" si="574"/>
        <v>1</v>
      </c>
      <c r="Z2887" s="26">
        <f t="shared" si="584"/>
        <v>7771400</v>
      </c>
      <c r="AA2887" s="208">
        <v>7.6100000000000001E-2</v>
      </c>
      <c r="AB2887" s="35">
        <f t="shared" si="572"/>
        <v>591403.54</v>
      </c>
      <c r="AC2887" s="27">
        <f t="shared" si="577"/>
        <v>70968.424800000008</v>
      </c>
      <c r="AD2887" s="212">
        <v>0.12</v>
      </c>
      <c r="AE2887" s="211">
        <f t="shared" si="578"/>
        <v>0</v>
      </c>
      <c r="AF2887" s="211" t="str">
        <f>IF(AND(COUNTIFS($J$18:J2887,J2887)=1,AE2887=1),1,"")</f>
        <v/>
      </c>
      <c r="AG2887" s="211">
        <f>IF(C2887="","",IF(AND(COUNTIFS($J$18:J2887,J2887)=1,C2887&lt;&gt;""),1,""))</f>
        <v>1</v>
      </c>
      <c r="AH2887" s="211">
        <f>IF(G2887="","",IF(AND(COUNTIFS($J$18:J2887,J2887)=1,G2887&lt;&gt;""),1,""))</f>
        <v>1</v>
      </c>
      <c r="AI2887" s="28">
        <f t="shared" si="579"/>
        <v>468573419.10712183</v>
      </c>
      <c r="AJ2887" s="28">
        <f t="shared" si="580"/>
        <v>55829466.862621114</v>
      </c>
      <c r="AK2887" s="29">
        <f t="shared" si="581"/>
        <v>0.11914774629983395</v>
      </c>
      <c r="AL2887" s="210"/>
      <c r="AM2887" s="210"/>
      <c r="AN2887" s="210"/>
      <c r="AO2887" s="210" t="s">
        <v>2693</v>
      </c>
      <c r="AP2887" s="45" t="str">
        <f t="shared" si="582"/>
        <v>CancelCancel</v>
      </c>
      <c r="AQ2887" s="45" t="str">
        <f t="shared" si="583"/>
        <v>CancelCancelJPY</v>
      </c>
    </row>
    <row r="2888" spans="1:43" s="15" customFormat="1">
      <c r="A2888" s="214" t="s">
        <v>171</v>
      </c>
      <c r="B2888" s="209"/>
      <c r="C2888" s="209" t="s">
        <v>171</v>
      </c>
      <c r="D2888" s="57" t="str">
        <f t="shared" si="573"/>
        <v/>
      </c>
      <c r="E2888" s="208" t="s">
        <v>171</v>
      </c>
      <c r="F2888" s="208" t="s">
        <v>171</v>
      </c>
      <c r="G2888" s="209" t="s">
        <v>171</v>
      </c>
      <c r="H2888" s="213"/>
      <c r="I2888" s="57" t="str">
        <f t="shared" si="575"/>
        <v>Cancel</v>
      </c>
      <c r="J2888" s="204" t="s">
        <v>2692</v>
      </c>
      <c r="K2888" s="213" t="s">
        <v>2674</v>
      </c>
      <c r="L2888" s="210" t="s">
        <v>55</v>
      </c>
      <c r="M2888" s="208" t="s">
        <v>47</v>
      </c>
      <c r="N2888" s="208">
        <v>1</v>
      </c>
      <c r="O2888" s="208"/>
      <c r="P2888" s="57" t="str">
        <f t="shared" si="576"/>
        <v>MAIN UNIT</v>
      </c>
      <c r="Q2888" s="208" t="s">
        <v>48</v>
      </c>
      <c r="R2888" s="208" t="s">
        <v>49</v>
      </c>
      <c r="S2888" s="208" t="s">
        <v>36</v>
      </c>
      <c r="T2888" s="208" t="s">
        <v>65</v>
      </c>
      <c r="U2888" s="208" t="s">
        <v>66</v>
      </c>
      <c r="V2888" s="208" t="s">
        <v>114</v>
      </c>
      <c r="W2888" s="208" t="s">
        <v>96</v>
      </c>
      <c r="X2888" s="34">
        <v>7771400</v>
      </c>
      <c r="Y2888" s="215" t="str">
        <f t="shared" si="574"/>
        <v>1</v>
      </c>
      <c r="Z2888" s="26">
        <f t="shared" si="584"/>
        <v>7771400</v>
      </c>
      <c r="AA2888" s="208">
        <v>7.6100000000000001E-2</v>
      </c>
      <c r="AB2888" s="35">
        <f t="shared" si="572"/>
        <v>591403.54</v>
      </c>
      <c r="AC2888" s="27">
        <f t="shared" si="577"/>
        <v>70968.424800000008</v>
      </c>
      <c r="AD2888" s="212">
        <v>0.12</v>
      </c>
      <c r="AE2888" s="211">
        <f t="shared" si="578"/>
        <v>0</v>
      </c>
      <c r="AF2888" s="211" t="str">
        <f>IF(AND(COUNTIFS($J$18:J2888,J2888)=1,AE2888=1),1,"")</f>
        <v/>
      </c>
      <c r="AG2888" s="211" t="str">
        <f>IF(C2888="","",IF(AND(COUNTIFS($J$18:J2888,J2888)=1,C2888&lt;&gt;""),1,""))</f>
        <v/>
      </c>
      <c r="AH2888" s="211" t="str">
        <f>IF(G2888="","",IF(AND(COUNTIFS($J$18:J2888,J2888)=1,G2888&lt;&gt;""),1,""))</f>
        <v/>
      </c>
      <c r="AI2888" s="28">
        <f t="shared" si="579"/>
        <v>468573419.10712183</v>
      </c>
      <c r="AJ2888" s="28">
        <f t="shared" si="580"/>
        <v>55829466.862621114</v>
      </c>
      <c r="AK2888" s="29">
        <f t="shared" si="581"/>
        <v>0.11914774629983395</v>
      </c>
      <c r="AL2888" s="210"/>
      <c r="AM2888" s="210"/>
      <c r="AN2888" s="210"/>
      <c r="AO2888" s="210" t="s">
        <v>2694</v>
      </c>
      <c r="AP2888" s="45" t="str">
        <f t="shared" si="582"/>
        <v>CancelCancel</v>
      </c>
      <c r="AQ2888" s="45" t="str">
        <f t="shared" si="583"/>
        <v>CancelCancelJPY</v>
      </c>
    </row>
    <row r="2889" spans="1:43" s="15" customFormat="1">
      <c r="A2889" s="214" t="s">
        <v>171</v>
      </c>
      <c r="B2889" s="209"/>
      <c r="C2889" s="209" t="s">
        <v>171</v>
      </c>
      <c r="D2889" s="57" t="str">
        <f t="shared" si="573"/>
        <v/>
      </c>
      <c r="E2889" s="208" t="s">
        <v>171</v>
      </c>
      <c r="F2889" s="208" t="s">
        <v>171</v>
      </c>
      <c r="G2889" s="209" t="s">
        <v>171</v>
      </c>
      <c r="H2889" s="213"/>
      <c r="I2889" s="57" t="str">
        <f t="shared" si="575"/>
        <v>Cancel</v>
      </c>
      <c r="J2889" s="204" t="s">
        <v>2695</v>
      </c>
      <c r="K2889" s="213" t="s">
        <v>568</v>
      </c>
      <c r="L2889" s="210" t="s">
        <v>79</v>
      </c>
      <c r="M2889" s="208" t="s">
        <v>47</v>
      </c>
      <c r="N2889" s="208">
        <v>1</v>
      </c>
      <c r="O2889" s="208"/>
      <c r="P2889" s="57" t="str">
        <f t="shared" si="576"/>
        <v>MAIN UNIT</v>
      </c>
      <c r="Q2889" s="208" t="s">
        <v>48</v>
      </c>
      <c r="R2889" s="208" t="s">
        <v>49</v>
      </c>
      <c r="S2889" s="208" t="s">
        <v>36</v>
      </c>
      <c r="T2889" s="208" t="s">
        <v>65</v>
      </c>
      <c r="U2889" s="208" t="s">
        <v>66</v>
      </c>
      <c r="V2889" s="208" t="s">
        <v>67</v>
      </c>
      <c r="W2889" s="208" t="s">
        <v>96</v>
      </c>
      <c r="X2889" s="34">
        <v>15000000</v>
      </c>
      <c r="Y2889" s="215" t="str">
        <f t="shared" si="574"/>
        <v>1</v>
      </c>
      <c r="Z2889" s="26">
        <f t="shared" si="584"/>
        <v>15000000</v>
      </c>
      <c r="AA2889" s="208">
        <v>7.4499999999999997E-2</v>
      </c>
      <c r="AB2889" s="35">
        <f t="shared" si="572"/>
        <v>1117500</v>
      </c>
      <c r="AC2889" s="27">
        <f t="shared" si="577"/>
        <v>134100</v>
      </c>
      <c r="AD2889" s="212">
        <v>0.12</v>
      </c>
      <c r="AE2889" s="211">
        <f t="shared" si="578"/>
        <v>0</v>
      </c>
      <c r="AF2889" s="211" t="str">
        <f>IF(AND(COUNTIFS($J$18:J2889,J2889)=1,AE2889=1),1,"")</f>
        <v/>
      </c>
      <c r="AG2889" s="211">
        <f>IF(C2889="","",IF(AND(COUNTIFS($J$18:J2889,J2889)=1,C2889&lt;&gt;""),1,""))</f>
        <v>1</v>
      </c>
      <c r="AH2889" s="211">
        <f>IF(G2889="","",IF(AND(COUNTIFS($J$18:J2889,J2889)=1,G2889&lt;&gt;""),1,""))</f>
        <v>1</v>
      </c>
      <c r="AI2889" s="28">
        <f t="shared" si="579"/>
        <v>468573419.10712183</v>
      </c>
      <c r="AJ2889" s="28">
        <f t="shared" si="580"/>
        <v>55829466.862621114</v>
      </c>
      <c r="AK2889" s="29">
        <f t="shared" si="581"/>
        <v>0.11914774629983395</v>
      </c>
      <c r="AL2889" s="210"/>
      <c r="AM2889" s="210"/>
      <c r="AN2889" s="210"/>
      <c r="AO2889" s="210"/>
      <c r="AP2889" s="45" t="str">
        <f t="shared" si="582"/>
        <v>CancelCancel</v>
      </c>
      <c r="AQ2889" s="45" t="str">
        <f t="shared" si="583"/>
        <v>CancelCancelJPY</v>
      </c>
    </row>
    <row r="2890" spans="1:43" s="15" customFormat="1">
      <c r="A2890" s="214" t="s">
        <v>171</v>
      </c>
      <c r="B2890" s="209"/>
      <c r="C2890" s="209" t="s">
        <v>171</v>
      </c>
      <c r="D2890" s="57" t="str">
        <f t="shared" si="573"/>
        <v/>
      </c>
      <c r="E2890" s="208" t="s">
        <v>171</v>
      </c>
      <c r="F2890" s="208" t="s">
        <v>171</v>
      </c>
      <c r="G2890" s="209" t="s">
        <v>171</v>
      </c>
      <c r="H2890" s="213"/>
      <c r="I2890" s="57" t="str">
        <f t="shared" si="575"/>
        <v>Cancel</v>
      </c>
      <c r="J2890" s="204" t="s">
        <v>2696</v>
      </c>
      <c r="K2890" s="213" t="s">
        <v>2697</v>
      </c>
      <c r="L2890" s="210" t="s">
        <v>55</v>
      </c>
      <c r="M2890" s="208" t="s">
        <v>47</v>
      </c>
      <c r="N2890" s="208">
        <v>1</v>
      </c>
      <c r="O2890" s="208"/>
      <c r="P2890" s="57" t="str">
        <f t="shared" si="576"/>
        <v>MAIN UNIT</v>
      </c>
      <c r="Q2890" s="208" t="s">
        <v>56</v>
      </c>
      <c r="R2890" s="208" t="s">
        <v>49</v>
      </c>
      <c r="S2890" s="208" t="s">
        <v>36</v>
      </c>
      <c r="T2890" s="208" t="s">
        <v>65</v>
      </c>
      <c r="U2890" s="208" t="s">
        <v>66</v>
      </c>
      <c r="V2890" s="208" t="s">
        <v>290</v>
      </c>
      <c r="W2890" s="208" t="s">
        <v>96</v>
      </c>
      <c r="X2890" s="34">
        <v>6500000</v>
      </c>
      <c r="Y2890" s="202">
        <v>1</v>
      </c>
      <c r="Z2890" s="26">
        <f t="shared" si="584"/>
        <v>6500000</v>
      </c>
      <c r="AA2890" s="208">
        <v>7.4899999999999994E-2</v>
      </c>
      <c r="AB2890" s="35">
        <f t="shared" ref="AB2890:AB2953" si="585">IF(AND(R2890&lt;&gt;"C66",R2890&lt;&gt;""),Z2890/Y2890*AA2890,"")</f>
        <v>486849.99999999994</v>
      </c>
      <c r="AC2890" s="27">
        <f t="shared" si="577"/>
        <v>58421.999999999993</v>
      </c>
      <c r="AD2890" s="212">
        <v>0.12</v>
      </c>
      <c r="AE2890" s="211">
        <f t="shared" si="578"/>
        <v>1</v>
      </c>
      <c r="AF2890" s="211">
        <f>IF(AND(COUNTIFS($J$18:J2890,J2890)=1,AE2890=1),1,"")</f>
        <v>1</v>
      </c>
      <c r="AG2890" s="211">
        <f>IF(C2890="","",IF(AND(COUNTIFS($J$18:J2890,J2890)=1,C2890&lt;&gt;""),1,""))</f>
        <v>1</v>
      </c>
      <c r="AH2890" s="211">
        <f>IF(G2890="","",IF(AND(COUNTIFS($J$18:J2890,J2890)=1,G2890&lt;&gt;""),1,""))</f>
        <v>1</v>
      </c>
      <c r="AI2890" s="28">
        <f t="shared" si="579"/>
        <v>468573419.10712183</v>
      </c>
      <c r="AJ2890" s="28">
        <f t="shared" si="580"/>
        <v>55829466.862621114</v>
      </c>
      <c r="AK2890" s="29">
        <f t="shared" si="581"/>
        <v>0.11914774629983395</v>
      </c>
      <c r="AL2890" s="210"/>
      <c r="AM2890" s="210"/>
      <c r="AN2890" s="210"/>
      <c r="AO2890" s="210"/>
      <c r="AP2890" s="45" t="str">
        <f t="shared" si="582"/>
        <v>CancelCancel</v>
      </c>
      <c r="AQ2890" s="45" t="str">
        <f t="shared" si="583"/>
        <v>CancelCancelJPY</v>
      </c>
    </row>
    <row r="2891" spans="1:43" s="15" customFormat="1">
      <c r="A2891" s="214" t="s">
        <v>35</v>
      </c>
      <c r="B2891" s="209"/>
      <c r="C2891" s="209" t="s">
        <v>171</v>
      </c>
      <c r="D2891" s="57" t="str">
        <f t="shared" si="573"/>
        <v/>
      </c>
      <c r="E2891" s="208" t="s">
        <v>171</v>
      </c>
      <c r="F2891" s="208" t="s">
        <v>171</v>
      </c>
      <c r="G2891" s="209" t="s">
        <v>171</v>
      </c>
      <c r="H2891" s="213"/>
      <c r="I2891" s="57" t="str">
        <f t="shared" si="575"/>
        <v>Cancel</v>
      </c>
      <c r="J2891" s="204" t="s">
        <v>2698</v>
      </c>
      <c r="K2891" s="213" t="s">
        <v>3127</v>
      </c>
      <c r="L2891" s="210" t="s">
        <v>55</v>
      </c>
      <c r="M2891" s="208" t="s">
        <v>47</v>
      </c>
      <c r="N2891" s="208">
        <v>1</v>
      </c>
      <c r="O2891" s="208"/>
      <c r="P2891" s="57" t="str">
        <f t="shared" si="576"/>
        <v>MAIN UNIT</v>
      </c>
      <c r="Q2891" s="208" t="s">
        <v>48</v>
      </c>
      <c r="R2891" s="208" t="s">
        <v>49</v>
      </c>
      <c r="S2891" s="208" t="s">
        <v>39</v>
      </c>
      <c r="T2891" s="208" t="s">
        <v>388</v>
      </c>
      <c r="U2891" s="208" t="s">
        <v>1013</v>
      </c>
      <c r="V2891" s="208" t="s">
        <v>132</v>
      </c>
      <c r="W2891" s="208" t="s">
        <v>51</v>
      </c>
      <c r="X2891" s="34">
        <v>500000</v>
      </c>
      <c r="Y2891" s="215" t="str">
        <f t="shared" ref="Y2891:Y2924" si="586">IF(W2891="RMB","1.13", "1")</f>
        <v>1.13</v>
      </c>
      <c r="Z2891" s="26">
        <f t="shared" si="584"/>
        <v>500000</v>
      </c>
      <c r="AA2891" s="208">
        <v>1.175</v>
      </c>
      <c r="AB2891" s="35">
        <f t="shared" si="585"/>
        <v>519911.50442477886</v>
      </c>
      <c r="AC2891" s="27">
        <f t="shared" si="577"/>
        <v>62389.38053097346</v>
      </c>
      <c r="AD2891" s="212">
        <v>0.12</v>
      </c>
      <c r="AE2891" s="211">
        <f t="shared" si="578"/>
        <v>0</v>
      </c>
      <c r="AF2891" s="211" t="str">
        <f>IF(AND(COUNTIFS($J$18:J2891,J2891)=1,AE2891=1),1,"")</f>
        <v/>
      </c>
      <c r="AG2891" s="211">
        <f>IF(C2891="","",IF(AND(COUNTIFS($J$18:J2891,J2891)=1,C2891&lt;&gt;""),1,""))</f>
        <v>1</v>
      </c>
      <c r="AH2891" s="211">
        <f>IF(G2891="","",IF(AND(COUNTIFS($J$18:J2891,J2891)=1,G2891&lt;&gt;""),1,""))</f>
        <v>1</v>
      </c>
      <c r="AI2891" s="28">
        <f t="shared" si="579"/>
        <v>468573419.10712183</v>
      </c>
      <c r="AJ2891" s="28">
        <f t="shared" si="580"/>
        <v>55829466.862621114</v>
      </c>
      <c r="AK2891" s="29">
        <f t="shared" si="581"/>
        <v>0.11914774629983395</v>
      </c>
      <c r="AL2891" s="210"/>
      <c r="AM2891" s="210"/>
      <c r="AN2891" s="210"/>
      <c r="AO2891" s="210"/>
      <c r="AP2891" s="45" t="str">
        <f t="shared" si="582"/>
        <v>CancelCancel</v>
      </c>
      <c r="AQ2891" s="45" t="str">
        <f t="shared" si="583"/>
        <v>CancelCancelRMB</v>
      </c>
    </row>
    <row r="2892" spans="1:43" s="15" customFormat="1">
      <c r="A2892" s="214" t="s">
        <v>171</v>
      </c>
      <c r="B2892" s="209"/>
      <c r="C2892" s="209" t="s">
        <v>171</v>
      </c>
      <c r="D2892" s="57" t="str">
        <f t="shared" si="573"/>
        <v/>
      </c>
      <c r="E2892" s="208" t="s">
        <v>171</v>
      </c>
      <c r="F2892" s="208" t="s">
        <v>171</v>
      </c>
      <c r="G2892" s="209" t="s">
        <v>171</v>
      </c>
      <c r="H2892" s="213"/>
      <c r="I2892" s="57" t="str">
        <f t="shared" si="575"/>
        <v>Cancel</v>
      </c>
      <c r="J2892" s="204" t="s">
        <v>1930</v>
      </c>
      <c r="K2892" s="213" t="s">
        <v>568</v>
      </c>
      <c r="L2892" s="210" t="s">
        <v>79</v>
      </c>
      <c r="M2892" s="208" t="s">
        <v>47</v>
      </c>
      <c r="N2892" s="208">
        <v>1</v>
      </c>
      <c r="O2892" s="208"/>
      <c r="P2892" s="57" t="str">
        <f t="shared" si="576"/>
        <v>MAIN UNIT</v>
      </c>
      <c r="Q2892" s="208" t="s">
        <v>48</v>
      </c>
      <c r="R2892" s="208" t="s">
        <v>49</v>
      </c>
      <c r="S2892" s="208" t="s">
        <v>36</v>
      </c>
      <c r="T2892" s="208" t="s">
        <v>65</v>
      </c>
      <c r="U2892" s="208" t="s">
        <v>66</v>
      </c>
      <c r="V2892" s="208" t="s">
        <v>67</v>
      </c>
      <c r="W2892" s="208" t="s">
        <v>96</v>
      </c>
      <c r="X2892" s="34">
        <v>11530000</v>
      </c>
      <c r="Y2892" s="215" t="str">
        <f t="shared" si="586"/>
        <v>1</v>
      </c>
      <c r="Z2892" s="26">
        <f t="shared" si="584"/>
        <v>11530000</v>
      </c>
      <c r="AA2892" s="208">
        <v>7.4499999999999997E-2</v>
      </c>
      <c r="AB2892" s="35">
        <f t="shared" si="585"/>
        <v>858985</v>
      </c>
      <c r="AC2892" s="27">
        <f t="shared" si="577"/>
        <v>103078.2</v>
      </c>
      <c r="AD2892" s="212">
        <v>0.12</v>
      </c>
      <c r="AE2892" s="211">
        <f t="shared" si="578"/>
        <v>0</v>
      </c>
      <c r="AF2892" s="211" t="str">
        <f>IF(AND(COUNTIFS($J$18:J2892,J2892)=1,AE2892=1),1,"")</f>
        <v/>
      </c>
      <c r="AG2892" s="211" t="str">
        <f>IF(C2892="","",IF(AND(COUNTIFS($J$18:J2892,J2892)=1,C2892&lt;&gt;""),1,""))</f>
        <v/>
      </c>
      <c r="AH2892" s="211" t="str">
        <f>IF(G2892="","",IF(AND(COUNTIFS($J$18:J2892,J2892)=1,G2892&lt;&gt;""),1,""))</f>
        <v/>
      </c>
      <c r="AI2892" s="28">
        <f t="shared" si="579"/>
        <v>468573419.10712183</v>
      </c>
      <c r="AJ2892" s="28">
        <f t="shared" si="580"/>
        <v>55829466.862621114</v>
      </c>
      <c r="AK2892" s="29">
        <f t="shared" si="581"/>
        <v>0.11914774629983395</v>
      </c>
      <c r="AL2892" s="210"/>
      <c r="AM2892" s="210"/>
      <c r="AN2892" s="210"/>
      <c r="AO2892" s="210"/>
      <c r="AP2892" s="45" t="str">
        <f t="shared" si="582"/>
        <v>CancelCancel</v>
      </c>
      <c r="AQ2892" s="45" t="str">
        <f t="shared" si="583"/>
        <v>CancelCancelJPY</v>
      </c>
    </row>
    <row r="2893" spans="1:43" s="15" customFormat="1">
      <c r="A2893" s="214" t="s">
        <v>171</v>
      </c>
      <c r="B2893" s="209"/>
      <c r="C2893" s="209" t="s">
        <v>171</v>
      </c>
      <c r="D2893" s="57" t="str">
        <f t="shared" si="573"/>
        <v/>
      </c>
      <c r="E2893" s="208" t="s">
        <v>171</v>
      </c>
      <c r="F2893" s="208" t="s">
        <v>171</v>
      </c>
      <c r="G2893" s="209" t="s">
        <v>171</v>
      </c>
      <c r="H2893" s="213"/>
      <c r="I2893" s="57" t="str">
        <f t="shared" si="575"/>
        <v>Cancel</v>
      </c>
      <c r="J2893" s="204" t="s">
        <v>1930</v>
      </c>
      <c r="K2893" s="213" t="s">
        <v>568</v>
      </c>
      <c r="L2893" s="210" t="s">
        <v>79</v>
      </c>
      <c r="M2893" s="208" t="s">
        <v>47</v>
      </c>
      <c r="N2893" s="208">
        <v>1</v>
      </c>
      <c r="O2893" s="208"/>
      <c r="P2893" s="57" t="str">
        <f t="shared" si="576"/>
        <v>MAIN UNIT</v>
      </c>
      <c r="Q2893" s="208" t="s">
        <v>48</v>
      </c>
      <c r="R2893" s="208" t="s">
        <v>49</v>
      </c>
      <c r="S2893" s="208" t="s">
        <v>36</v>
      </c>
      <c r="T2893" s="208" t="s">
        <v>65</v>
      </c>
      <c r="U2893" s="208" t="s">
        <v>66</v>
      </c>
      <c r="V2893" s="208" t="s">
        <v>67</v>
      </c>
      <c r="W2893" s="208" t="s">
        <v>96</v>
      </c>
      <c r="X2893" s="34">
        <v>11530000</v>
      </c>
      <c r="Y2893" s="215" t="str">
        <f t="shared" si="586"/>
        <v>1</v>
      </c>
      <c r="Z2893" s="26">
        <f t="shared" si="584"/>
        <v>11530000</v>
      </c>
      <c r="AA2893" s="208">
        <v>7.4499999999999997E-2</v>
      </c>
      <c r="AB2893" s="35">
        <f t="shared" si="585"/>
        <v>858985</v>
      </c>
      <c r="AC2893" s="27">
        <f t="shared" si="577"/>
        <v>103078.2</v>
      </c>
      <c r="AD2893" s="212">
        <v>0.12</v>
      </c>
      <c r="AE2893" s="211">
        <f t="shared" si="578"/>
        <v>0</v>
      </c>
      <c r="AF2893" s="211" t="str">
        <f>IF(AND(COUNTIFS($J$18:J2893,J2893)=1,AE2893=1),1,"")</f>
        <v/>
      </c>
      <c r="AG2893" s="211" t="str">
        <f>IF(C2893="","",IF(AND(COUNTIFS($J$18:J2893,J2893)=1,C2893&lt;&gt;""),1,""))</f>
        <v/>
      </c>
      <c r="AH2893" s="211" t="str">
        <f>IF(G2893="","",IF(AND(COUNTIFS($J$18:J2893,J2893)=1,G2893&lt;&gt;""),1,""))</f>
        <v/>
      </c>
      <c r="AI2893" s="28">
        <f t="shared" si="579"/>
        <v>468573419.10712183</v>
      </c>
      <c r="AJ2893" s="28">
        <f t="shared" si="580"/>
        <v>55829466.862621114</v>
      </c>
      <c r="AK2893" s="29">
        <f t="shared" si="581"/>
        <v>0.11914774629983395</v>
      </c>
      <c r="AL2893" s="210"/>
      <c r="AM2893" s="210"/>
      <c r="AN2893" s="210"/>
      <c r="AO2893" s="210"/>
      <c r="AP2893" s="45" t="str">
        <f t="shared" si="582"/>
        <v>CancelCancel</v>
      </c>
      <c r="AQ2893" s="45" t="str">
        <f t="shared" si="583"/>
        <v>CancelCancelJPY</v>
      </c>
    </row>
    <row r="2894" spans="1:43" s="15" customFormat="1">
      <c r="A2894" s="214" t="s">
        <v>171</v>
      </c>
      <c r="B2894" s="209"/>
      <c r="C2894" s="209" t="s">
        <v>171</v>
      </c>
      <c r="D2894" s="57" t="str">
        <f t="shared" si="573"/>
        <v/>
      </c>
      <c r="E2894" s="208" t="s">
        <v>171</v>
      </c>
      <c r="F2894" s="208" t="s">
        <v>171</v>
      </c>
      <c r="G2894" s="209" t="s">
        <v>171</v>
      </c>
      <c r="H2894" s="213"/>
      <c r="I2894" s="57" t="str">
        <f t="shared" si="575"/>
        <v>Cancel</v>
      </c>
      <c r="J2894" s="204" t="s">
        <v>1930</v>
      </c>
      <c r="K2894" s="213" t="s">
        <v>568</v>
      </c>
      <c r="L2894" s="210" t="s">
        <v>55</v>
      </c>
      <c r="M2894" s="208" t="s">
        <v>47</v>
      </c>
      <c r="N2894" s="208">
        <v>1</v>
      </c>
      <c r="O2894" s="208"/>
      <c r="P2894" s="57" t="str">
        <f t="shared" si="576"/>
        <v>MAIN UNIT</v>
      </c>
      <c r="Q2894" s="208" t="s">
        <v>48</v>
      </c>
      <c r="R2894" s="208" t="s">
        <v>49</v>
      </c>
      <c r="S2894" s="208" t="s">
        <v>36</v>
      </c>
      <c r="T2894" s="208" t="s">
        <v>65</v>
      </c>
      <c r="U2894" s="208" t="s">
        <v>66</v>
      </c>
      <c r="V2894" s="208" t="s">
        <v>67</v>
      </c>
      <c r="W2894" s="208" t="s">
        <v>96</v>
      </c>
      <c r="X2894" s="34">
        <v>7500000</v>
      </c>
      <c r="Y2894" s="215" t="str">
        <f t="shared" si="586"/>
        <v>1</v>
      </c>
      <c r="Z2894" s="26">
        <f t="shared" si="584"/>
        <v>7500000</v>
      </c>
      <c r="AA2894" s="208">
        <v>7.4499999999999997E-2</v>
      </c>
      <c r="AB2894" s="35">
        <f t="shared" si="585"/>
        <v>558750</v>
      </c>
      <c r="AC2894" s="27">
        <f t="shared" si="577"/>
        <v>67050</v>
      </c>
      <c r="AD2894" s="212">
        <v>0.12</v>
      </c>
      <c r="AE2894" s="211">
        <f t="shared" si="578"/>
        <v>0</v>
      </c>
      <c r="AF2894" s="211" t="str">
        <f>IF(AND(COUNTIFS($J$18:J2894,J2894)=1,AE2894=1),1,"")</f>
        <v/>
      </c>
      <c r="AG2894" s="211" t="str">
        <f>IF(C2894="","",IF(AND(COUNTIFS($J$18:J2894,J2894)=1,C2894&lt;&gt;""),1,""))</f>
        <v/>
      </c>
      <c r="AH2894" s="211" t="str">
        <f>IF(G2894="","",IF(AND(COUNTIFS($J$18:J2894,J2894)=1,G2894&lt;&gt;""),1,""))</f>
        <v/>
      </c>
      <c r="AI2894" s="28">
        <f t="shared" si="579"/>
        <v>468573419.10712183</v>
      </c>
      <c r="AJ2894" s="28">
        <f t="shared" si="580"/>
        <v>55829466.862621114</v>
      </c>
      <c r="AK2894" s="29">
        <f t="shared" si="581"/>
        <v>0.11914774629983395</v>
      </c>
      <c r="AL2894" s="210"/>
      <c r="AM2894" s="210"/>
      <c r="AN2894" s="210"/>
      <c r="AO2894" s="210"/>
      <c r="AP2894" s="45" t="str">
        <f t="shared" si="582"/>
        <v>CancelCancel</v>
      </c>
      <c r="AQ2894" s="45" t="str">
        <f t="shared" si="583"/>
        <v>CancelCancelJPY</v>
      </c>
    </row>
    <row r="2895" spans="1:43" s="15" customFormat="1">
      <c r="A2895" s="214" t="s">
        <v>171</v>
      </c>
      <c r="B2895" s="209"/>
      <c r="C2895" s="209" t="s">
        <v>171</v>
      </c>
      <c r="D2895" s="57" t="str">
        <f t="shared" si="573"/>
        <v/>
      </c>
      <c r="E2895" s="208" t="s">
        <v>171</v>
      </c>
      <c r="F2895" s="208" t="s">
        <v>171</v>
      </c>
      <c r="G2895" s="209" t="s">
        <v>171</v>
      </c>
      <c r="H2895" s="213"/>
      <c r="I2895" s="57" t="str">
        <f t="shared" si="575"/>
        <v>Cancel</v>
      </c>
      <c r="J2895" s="204" t="s">
        <v>1930</v>
      </c>
      <c r="K2895" s="213" t="s">
        <v>568</v>
      </c>
      <c r="L2895" s="210" t="s">
        <v>55</v>
      </c>
      <c r="M2895" s="208" t="s">
        <v>47</v>
      </c>
      <c r="N2895" s="208">
        <v>1</v>
      </c>
      <c r="O2895" s="208"/>
      <c r="P2895" s="57" t="str">
        <f t="shared" si="576"/>
        <v>MAIN UNIT</v>
      </c>
      <c r="Q2895" s="208" t="s">
        <v>48</v>
      </c>
      <c r="R2895" s="208" t="s">
        <v>49</v>
      </c>
      <c r="S2895" s="208" t="s">
        <v>36</v>
      </c>
      <c r="T2895" s="208" t="s">
        <v>65</v>
      </c>
      <c r="U2895" s="208" t="s">
        <v>66</v>
      </c>
      <c r="V2895" s="208" t="s">
        <v>67</v>
      </c>
      <c r="W2895" s="208" t="s">
        <v>96</v>
      </c>
      <c r="X2895" s="34">
        <v>7500000</v>
      </c>
      <c r="Y2895" s="215" t="str">
        <f t="shared" si="586"/>
        <v>1</v>
      </c>
      <c r="Z2895" s="26">
        <f t="shared" si="584"/>
        <v>7500000</v>
      </c>
      <c r="AA2895" s="208">
        <v>7.4499999999999997E-2</v>
      </c>
      <c r="AB2895" s="35">
        <f t="shared" si="585"/>
        <v>558750</v>
      </c>
      <c r="AC2895" s="27">
        <f t="shared" si="577"/>
        <v>67050</v>
      </c>
      <c r="AD2895" s="212">
        <v>0.12</v>
      </c>
      <c r="AE2895" s="211">
        <f t="shared" si="578"/>
        <v>0</v>
      </c>
      <c r="AF2895" s="211" t="str">
        <f>IF(AND(COUNTIFS($J$18:J2895,J2895)=1,AE2895=1),1,"")</f>
        <v/>
      </c>
      <c r="AG2895" s="211" t="str">
        <f>IF(C2895="","",IF(AND(COUNTIFS($J$18:J2895,J2895)=1,C2895&lt;&gt;""),1,""))</f>
        <v/>
      </c>
      <c r="AH2895" s="211" t="str">
        <f>IF(G2895="","",IF(AND(COUNTIFS($J$18:J2895,J2895)=1,G2895&lt;&gt;""),1,""))</f>
        <v/>
      </c>
      <c r="AI2895" s="28">
        <f t="shared" si="579"/>
        <v>468573419.10712183</v>
      </c>
      <c r="AJ2895" s="28">
        <f t="shared" si="580"/>
        <v>55829466.862621114</v>
      </c>
      <c r="AK2895" s="29">
        <f t="shared" si="581"/>
        <v>0.11914774629983395</v>
      </c>
      <c r="AL2895" s="210"/>
      <c r="AM2895" s="210"/>
      <c r="AN2895" s="210"/>
      <c r="AO2895" s="210"/>
      <c r="AP2895" s="45" t="str">
        <f t="shared" si="582"/>
        <v>CancelCancel</v>
      </c>
      <c r="AQ2895" s="45" t="str">
        <f t="shared" si="583"/>
        <v>CancelCancelJPY</v>
      </c>
    </row>
    <row r="2896" spans="1:43" s="15" customFormat="1">
      <c r="A2896" s="214" t="s">
        <v>35</v>
      </c>
      <c r="B2896" s="209"/>
      <c r="C2896" s="209" t="s">
        <v>171</v>
      </c>
      <c r="D2896" s="57" t="str">
        <f t="shared" si="573"/>
        <v/>
      </c>
      <c r="E2896" s="208" t="s">
        <v>171</v>
      </c>
      <c r="F2896" s="208" t="s">
        <v>171</v>
      </c>
      <c r="G2896" s="209" t="s">
        <v>171</v>
      </c>
      <c r="H2896" s="213"/>
      <c r="I2896" s="57" t="str">
        <f t="shared" si="575"/>
        <v>Cancel</v>
      </c>
      <c r="J2896" s="204" t="s">
        <v>2698</v>
      </c>
      <c r="K2896" s="213" t="s">
        <v>2699</v>
      </c>
      <c r="L2896" s="210" t="s">
        <v>55</v>
      </c>
      <c r="M2896" s="208" t="s">
        <v>47</v>
      </c>
      <c r="N2896" s="208">
        <v>1</v>
      </c>
      <c r="O2896" s="208"/>
      <c r="P2896" s="57" t="str">
        <f t="shared" si="576"/>
        <v>MAIN UNIT</v>
      </c>
      <c r="Q2896" s="208" t="s">
        <v>56</v>
      </c>
      <c r="R2896" s="208" t="s">
        <v>49</v>
      </c>
      <c r="S2896" s="208" t="s">
        <v>37</v>
      </c>
      <c r="T2896" s="208" t="s">
        <v>155</v>
      </c>
      <c r="U2896" s="208" t="s">
        <v>76</v>
      </c>
      <c r="V2896" s="208" t="s">
        <v>71</v>
      </c>
      <c r="W2896" s="208" t="s">
        <v>51</v>
      </c>
      <c r="X2896" s="34">
        <v>500000</v>
      </c>
      <c r="Y2896" s="215" t="str">
        <f t="shared" si="586"/>
        <v>1.13</v>
      </c>
      <c r="Z2896" s="26">
        <f t="shared" si="584"/>
        <v>500000</v>
      </c>
      <c r="AA2896" s="208">
        <v>1.18</v>
      </c>
      <c r="AB2896" s="35">
        <f t="shared" si="585"/>
        <v>522123.89380530978</v>
      </c>
      <c r="AC2896" s="27">
        <f t="shared" si="577"/>
        <v>62654.867256637168</v>
      </c>
      <c r="AD2896" s="212">
        <v>0.12</v>
      </c>
      <c r="AE2896" s="211">
        <f t="shared" si="578"/>
        <v>1</v>
      </c>
      <c r="AF2896" s="211" t="str">
        <f>IF(AND(COUNTIFS($J$18:J2896,J2896)=1,AE2896=1),1,"")</f>
        <v/>
      </c>
      <c r="AG2896" s="211" t="str">
        <f>IF(C2896="","",IF(AND(COUNTIFS($J$18:J2896,J2896)=1,C2896&lt;&gt;""),1,""))</f>
        <v/>
      </c>
      <c r="AH2896" s="211" t="str">
        <f>IF(G2896="","",IF(AND(COUNTIFS($J$18:J2896,J2896)=1,G2896&lt;&gt;""),1,""))</f>
        <v/>
      </c>
      <c r="AI2896" s="28">
        <f t="shared" si="579"/>
        <v>468573419.10712183</v>
      </c>
      <c r="AJ2896" s="28">
        <f t="shared" si="580"/>
        <v>55829466.862621114</v>
      </c>
      <c r="AK2896" s="29">
        <f t="shared" si="581"/>
        <v>0.11914774629983395</v>
      </c>
      <c r="AL2896" s="210"/>
      <c r="AM2896" s="210"/>
      <c r="AN2896" s="210"/>
      <c r="AO2896" s="210"/>
      <c r="AP2896" s="45" t="str">
        <f t="shared" si="582"/>
        <v>CancelCancel</v>
      </c>
      <c r="AQ2896" s="45" t="str">
        <f t="shared" si="583"/>
        <v>CancelCancelRMB</v>
      </c>
    </row>
    <row r="2897" spans="1:43" s="15" customFormat="1">
      <c r="A2897" s="214" t="s">
        <v>35</v>
      </c>
      <c r="B2897" s="209"/>
      <c r="C2897" s="209" t="s">
        <v>171</v>
      </c>
      <c r="D2897" s="57" t="str">
        <f t="shared" si="573"/>
        <v/>
      </c>
      <c r="E2897" s="208" t="s">
        <v>171</v>
      </c>
      <c r="F2897" s="208" t="s">
        <v>171</v>
      </c>
      <c r="G2897" s="209" t="s">
        <v>1552</v>
      </c>
      <c r="H2897" s="213" t="s">
        <v>1553</v>
      </c>
      <c r="I2897" s="57" t="str">
        <f t="shared" si="575"/>
        <v>Cancel</v>
      </c>
      <c r="J2897" s="204" t="s">
        <v>2700</v>
      </c>
      <c r="K2897" s="213" t="s">
        <v>2701</v>
      </c>
      <c r="L2897" s="210" t="s">
        <v>55</v>
      </c>
      <c r="M2897" s="208" t="s">
        <v>47</v>
      </c>
      <c r="N2897" s="208">
        <v>1</v>
      </c>
      <c r="O2897" s="208"/>
      <c r="P2897" s="57" t="str">
        <f t="shared" si="576"/>
        <v>MAIN UNIT</v>
      </c>
      <c r="Q2897" s="208" t="s">
        <v>56</v>
      </c>
      <c r="R2897" s="208" t="s">
        <v>49</v>
      </c>
      <c r="S2897" s="208" t="s">
        <v>36</v>
      </c>
      <c r="T2897" s="208" t="s">
        <v>65</v>
      </c>
      <c r="U2897" s="208" t="s">
        <v>66</v>
      </c>
      <c r="V2897" s="208" t="s">
        <v>99</v>
      </c>
      <c r="W2897" s="208" t="s">
        <v>96</v>
      </c>
      <c r="X2897" s="34">
        <v>6600000</v>
      </c>
      <c r="Y2897" s="215" t="str">
        <f t="shared" si="586"/>
        <v>1</v>
      </c>
      <c r="Z2897" s="26">
        <f t="shared" si="584"/>
        <v>6600000</v>
      </c>
      <c r="AA2897" s="208">
        <v>7.4499999999999997E-2</v>
      </c>
      <c r="AB2897" s="35">
        <f t="shared" si="585"/>
        <v>491700</v>
      </c>
      <c r="AC2897" s="27">
        <f t="shared" si="577"/>
        <v>59004</v>
      </c>
      <c r="AD2897" s="207">
        <v>0.12</v>
      </c>
      <c r="AE2897" s="211">
        <f t="shared" si="578"/>
        <v>1</v>
      </c>
      <c r="AF2897" s="211">
        <f>IF(AND(COUNTIFS($J$18:J2897,J2897)=1,AE2897=1),1,"")</f>
        <v>1</v>
      </c>
      <c r="AG2897" s="211">
        <f>IF(C2897="","",IF(AND(COUNTIFS($J$18:J2897,J2897)=1,C2897&lt;&gt;""),1,""))</f>
        <v>1</v>
      </c>
      <c r="AH2897" s="211">
        <f>IF(G2897="","",IF(AND(COUNTIFS($J$18:J2897,J2897)=1,G2897&lt;&gt;""),1,""))</f>
        <v>1</v>
      </c>
      <c r="AI2897" s="28">
        <f t="shared" si="579"/>
        <v>468573419.10712183</v>
      </c>
      <c r="AJ2897" s="28">
        <f t="shared" si="580"/>
        <v>55829466.862621114</v>
      </c>
      <c r="AK2897" s="29">
        <f t="shared" si="581"/>
        <v>0.11914774629983395</v>
      </c>
      <c r="AL2897" s="210"/>
      <c r="AM2897" s="210"/>
      <c r="AN2897" s="210"/>
      <c r="AO2897" s="210"/>
      <c r="AP2897" s="45" t="str">
        <f t="shared" si="582"/>
        <v>CancelCANCEL</v>
      </c>
      <c r="AQ2897" s="45" t="str">
        <f t="shared" si="583"/>
        <v>CancelCANCELJPY</v>
      </c>
    </row>
    <row r="2898" spans="1:43" s="15" customFormat="1">
      <c r="A2898" s="214" t="s">
        <v>35</v>
      </c>
      <c r="B2898" s="209"/>
      <c r="C2898" s="209" t="s">
        <v>171</v>
      </c>
      <c r="D2898" s="57" t="str">
        <f t="shared" si="573"/>
        <v/>
      </c>
      <c r="E2898" s="208" t="s">
        <v>171</v>
      </c>
      <c r="F2898" s="208" t="s">
        <v>171</v>
      </c>
      <c r="G2898" s="209" t="s">
        <v>171</v>
      </c>
      <c r="H2898" s="213" t="s">
        <v>2702</v>
      </c>
      <c r="I2898" s="57" t="str">
        <f t="shared" si="575"/>
        <v>Cancel</v>
      </c>
      <c r="J2898" s="204" t="s">
        <v>2703</v>
      </c>
      <c r="K2898" s="213" t="s">
        <v>2701</v>
      </c>
      <c r="L2898" s="210" t="s">
        <v>79</v>
      </c>
      <c r="M2898" s="208" t="s">
        <v>47</v>
      </c>
      <c r="N2898" s="208">
        <v>1</v>
      </c>
      <c r="O2898" s="208"/>
      <c r="P2898" s="57" t="str">
        <f t="shared" si="576"/>
        <v>MAIN UNIT</v>
      </c>
      <c r="Q2898" s="208" t="s">
        <v>56</v>
      </c>
      <c r="R2898" s="208" t="s">
        <v>49</v>
      </c>
      <c r="S2898" s="208" t="s">
        <v>36</v>
      </c>
      <c r="T2898" s="208" t="s">
        <v>65</v>
      </c>
      <c r="U2898" s="208" t="s">
        <v>66</v>
      </c>
      <c r="V2898" s="208" t="s">
        <v>99</v>
      </c>
      <c r="W2898" s="208" t="s">
        <v>96</v>
      </c>
      <c r="X2898" s="34">
        <v>11500000</v>
      </c>
      <c r="Y2898" s="215" t="str">
        <f t="shared" si="586"/>
        <v>1</v>
      </c>
      <c r="Z2898" s="26">
        <f t="shared" si="584"/>
        <v>11500000</v>
      </c>
      <c r="AA2898" s="208">
        <v>6.25E-2</v>
      </c>
      <c r="AB2898" s="35">
        <f t="shared" si="585"/>
        <v>718750</v>
      </c>
      <c r="AC2898" s="27">
        <f t="shared" si="577"/>
        <v>86250</v>
      </c>
      <c r="AD2898" s="207">
        <v>0.12</v>
      </c>
      <c r="AE2898" s="211">
        <f t="shared" si="578"/>
        <v>1</v>
      </c>
      <c r="AF2898" s="211">
        <f>IF(AND(COUNTIFS($J$18:J2898,J2898)=1,AE2898=1),1,"")</f>
        <v>1</v>
      </c>
      <c r="AG2898" s="211">
        <f>IF(C2898="","",IF(AND(COUNTIFS($J$18:J2898,J2898)=1,C2898&lt;&gt;""),1,""))</f>
        <v>1</v>
      </c>
      <c r="AH2898" s="211">
        <f>IF(G2898="","",IF(AND(COUNTIFS($J$18:J2898,J2898)=1,G2898&lt;&gt;""),1,""))</f>
        <v>1</v>
      </c>
      <c r="AI2898" s="28">
        <f t="shared" si="579"/>
        <v>468573419.10712183</v>
      </c>
      <c r="AJ2898" s="28">
        <f t="shared" si="580"/>
        <v>55829466.862621114</v>
      </c>
      <c r="AK2898" s="29">
        <f t="shared" si="581"/>
        <v>0.11914774629983395</v>
      </c>
      <c r="AL2898" s="210"/>
      <c r="AM2898" s="210"/>
      <c r="AN2898" s="210"/>
      <c r="AO2898" s="210"/>
      <c r="AP2898" s="45" t="str">
        <f t="shared" si="582"/>
        <v>CancelCancel</v>
      </c>
      <c r="AQ2898" s="45" t="str">
        <f t="shared" si="583"/>
        <v>CancelCancelJPY</v>
      </c>
    </row>
    <row r="2899" spans="1:43" s="15" customFormat="1">
      <c r="A2899" s="214" t="s">
        <v>171</v>
      </c>
      <c r="B2899" s="209"/>
      <c r="C2899" s="209" t="s">
        <v>171</v>
      </c>
      <c r="D2899" s="57" t="str">
        <f t="shared" si="573"/>
        <v/>
      </c>
      <c r="E2899" s="208" t="s">
        <v>171</v>
      </c>
      <c r="F2899" s="208" t="s">
        <v>171</v>
      </c>
      <c r="G2899" s="209" t="s">
        <v>1552</v>
      </c>
      <c r="H2899" s="213"/>
      <c r="I2899" s="57" t="str">
        <f t="shared" si="575"/>
        <v>Cancel</v>
      </c>
      <c r="J2899" s="204" t="s">
        <v>2704</v>
      </c>
      <c r="K2899" s="213" t="s">
        <v>1701</v>
      </c>
      <c r="L2899" s="210" t="s">
        <v>55</v>
      </c>
      <c r="M2899" s="208" t="s">
        <v>47</v>
      </c>
      <c r="N2899" s="208">
        <v>1</v>
      </c>
      <c r="O2899" s="208"/>
      <c r="P2899" s="57" t="str">
        <f t="shared" si="576"/>
        <v>MAIN UNIT</v>
      </c>
      <c r="Q2899" s="208" t="s">
        <v>56</v>
      </c>
      <c r="R2899" s="208" t="s">
        <v>49</v>
      </c>
      <c r="S2899" s="208" t="s">
        <v>39</v>
      </c>
      <c r="T2899" s="208" t="s">
        <v>130</v>
      </c>
      <c r="U2899" s="208" t="s">
        <v>1013</v>
      </c>
      <c r="V2899" s="208" t="s">
        <v>132</v>
      </c>
      <c r="W2899" s="208" t="s">
        <v>51</v>
      </c>
      <c r="X2899" s="34">
        <v>540000</v>
      </c>
      <c r="Y2899" s="215" t="str">
        <f t="shared" si="586"/>
        <v>1.13</v>
      </c>
      <c r="Z2899" s="26">
        <f t="shared" si="584"/>
        <v>540000</v>
      </c>
      <c r="AA2899" s="208">
        <v>1.18</v>
      </c>
      <c r="AB2899" s="35">
        <f t="shared" si="585"/>
        <v>563893.80530973454</v>
      </c>
      <c r="AC2899" s="27">
        <f t="shared" si="577"/>
        <v>67667.256637168146</v>
      </c>
      <c r="AD2899" s="212">
        <v>0.12</v>
      </c>
      <c r="AE2899" s="211">
        <f t="shared" si="578"/>
        <v>1</v>
      </c>
      <c r="AF2899" s="211">
        <f>IF(AND(COUNTIFS($J$18:J2899,J2899)=1,AE2899=1),1,"")</f>
        <v>1</v>
      </c>
      <c r="AG2899" s="211">
        <f>IF(C2899="","",IF(AND(COUNTIFS($J$18:J2899,J2899)=1,C2899&lt;&gt;""),1,""))</f>
        <v>1</v>
      </c>
      <c r="AH2899" s="211">
        <f>IF(G2899="","",IF(AND(COUNTIFS($J$18:J2899,J2899)=1,G2899&lt;&gt;""),1,""))</f>
        <v>1</v>
      </c>
      <c r="AI2899" s="28">
        <f t="shared" si="579"/>
        <v>468573419.10712183</v>
      </c>
      <c r="AJ2899" s="28">
        <f t="shared" si="580"/>
        <v>55829466.862621114</v>
      </c>
      <c r="AK2899" s="29">
        <f t="shared" si="581"/>
        <v>0.11914774629983395</v>
      </c>
      <c r="AL2899" s="210"/>
      <c r="AM2899" s="210"/>
      <c r="AN2899" s="210"/>
      <c r="AO2899" s="210"/>
      <c r="AP2899" s="45" t="str">
        <f t="shared" si="582"/>
        <v>CancelCANCEL</v>
      </c>
      <c r="AQ2899" s="45" t="str">
        <f t="shared" si="583"/>
        <v>CancelCANCELRMB</v>
      </c>
    </row>
    <row r="2900" spans="1:43" s="15" customFormat="1">
      <c r="A2900" s="214" t="s">
        <v>171</v>
      </c>
      <c r="B2900" s="209"/>
      <c r="C2900" s="209" t="s">
        <v>171</v>
      </c>
      <c r="D2900" s="57" t="str">
        <f t="shared" si="573"/>
        <v/>
      </c>
      <c r="E2900" s="208" t="s">
        <v>171</v>
      </c>
      <c r="F2900" s="208" t="s">
        <v>171</v>
      </c>
      <c r="G2900" s="209" t="s">
        <v>1552</v>
      </c>
      <c r="H2900" s="213"/>
      <c r="I2900" s="57" t="str">
        <f t="shared" si="575"/>
        <v>Cancel</v>
      </c>
      <c r="J2900" s="204" t="s">
        <v>2704</v>
      </c>
      <c r="K2900" s="213" t="s">
        <v>1701</v>
      </c>
      <c r="L2900" s="210" t="s">
        <v>55</v>
      </c>
      <c r="M2900" s="208" t="s">
        <v>47</v>
      </c>
      <c r="N2900" s="208">
        <v>1</v>
      </c>
      <c r="O2900" s="208"/>
      <c r="P2900" s="57" t="str">
        <f t="shared" si="576"/>
        <v>MAIN UNIT</v>
      </c>
      <c r="Q2900" s="208" t="s">
        <v>56</v>
      </c>
      <c r="R2900" s="208" t="s">
        <v>49</v>
      </c>
      <c r="S2900" s="208" t="s">
        <v>39</v>
      </c>
      <c r="T2900" s="208" t="s">
        <v>130</v>
      </c>
      <c r="U2900" s="208" t="s">
        <v>1013</v>
      </c>
      <c r="V2900" s="208" t="s">
        <v>132</v>
      </c>
      <c r="W2900" s="208" t="s">
        <v>51</v>
      </c>
      <c r="X2900" s="34">
        <v>540000</v>
      </c>
      <c r="Y2900" s="215" t="str">
        <f t="shared" si="586"/>
        <v>1.13</v>
      </c>
      <c r="Z2900" s="26">
        <f t="shared" si="584"/>
        <v>540000</v>
      </c>
      <c r="AA2900" s="208">
        <v>1.18</v>
      </c>
      <c r="AB2900" s="35">
        <f t="shared" si="585"/>
        <v>563893.80530973454</v>
      </c>
      <c r="AC2900" s="27">
        <f t="shared" si="577"/>
        <v>67667.256637168146</v>
      </c>
      <c r="AD2900" s="212">
        <v>0.12</v>
      </c>
      <c r="AE2900" s="211">
        <f t="shared" si="578"/>
        <v>1</v>
      </c>
      <c r="AF2900" s="211" t="str">
        <f>IF(AND(COUNTIFS($J$18:J2900,J2900)=1,AE2900=1),1,"")</f>
        <v/>
      </c>
      <c r="AG2900" s="211" t="str">
        <f>IF(C2900="","",IF(AND(COUNTIFS($J$18:J2900,J2900)=1,C2900&lt;&gt;""),1,""))</f>
        <v/>
      </c>
      <c r="AH2900" s="211" t="str">
        <f>IF(G2900="","",IF(AND(COUNTIFS($J$18:J2900,J2900)=1,G2900&lt;&gt;""),1,""))</f>
        <v/>
      </c>
      <c r="AI2900" s="28">
        <f t="shared" si="579"/>
        <v>468573419.10712183</v>
      </c>
      <c r="AJ2900" s="28">
        <f t="shared" si="580"/>
        <v>55829466.862621114</v>
      </c>
      <c r="AK2900" s="29">
        <f t="shared" si="581"/>
        <v>0.11914774629983395</v>
      </c>
      <c r="AL2900" s="210"/>
      <c r="AM2900" s="210"/>
      <c r="AN2900" s="210"/>
      <c r="AO2900" s="210"/>
      <c r="AP2900" s="45" t="str">
        <f t="shared" si="582"/>
        <v>CancelCANCEL</v>
      </c>
      <c r="AQ2900" s="45" t="str">
        <f t="shared" si="583"/>
        <v>CancelCANCELRMB</v>
      </c>
    </row>
    <row r="2901" spans="1:43" s="15" customFormat="1" ht="26.4">
      <c r="A2901" s="214" t="s">
        <v>171</v>
      </c>
      <c r="B2901" s="209"/>
      <c r="C2901" s="209" t="s">
        <v>171</v>
      </c>
      <c r="D2901" s="57" t="str">
        <f t="shared" si="573"/>
        <v/>
      </c>
      <c r="E2901" s="208" t="s">
        <v>171</v>
      </c>
      <c r="F2901" s="208" t="s">
        <v>171</v>
      </c>
      <c r="G2901" s="209" t="s">
        <v>1552</v>
      </c>
      <c r="H2901" s="213"/>
      <c r="I2901" s="57" t="str">
        <f t="shared" si="575"/>
        <v>Cancel</v>
      </c>
      <c r="J2901" s="204" t="s">
        <v>2704</v>
      </c>
      <c r="K2901" s="213" t="s">
        <v>1701</v>
      </c>
      <c r="L2901" s="210" t="s">
        <v>488</v>
      </c>
      <c r="M2901" s="208" t="s">
        <v>47</v>
      </c>
      <c r="N2901" s="208">
        <v>0</v>
      </c>
      <c r="O2901" s="208">
        <v>60</v>
      </c>
      <c r="P2901" s="57" t="str">
        <f t="shared" si="576"/>
        <v>SERVICE/ PARTS</v>
      </c>
      <c r="Q2901" s="208" t="s">
        <v>56</v>
      </c>
      <c r="R2901" s="208" t="s">
        <v>49</v>
      </c>
      <c r="S2901" s="208" t="s">
        <v>39</v>
      </c>
      <c r="T2901" s="208" t="s">
        <v>130</v>
      </c>
      <c r="U2901" s="208" t="s">
        <v>1013</v>
      </c>
      <c r="V2901" s="208" t="s">
        <v>132</v>
      </c>
      <c r="W2901" s="208" t="s">
        <v>51</v>
      </c>
      <c r="X2901" s="34">
        <v>194650</v>
      </c>
      <c r="Y2901" s="215" t="str">
        <f t="shared" si="586"/>
        <v>1.13</v>
      </c>
      <c r="Z2901" s="26">
        <f t="shared" si="584"/>
        <v>11679000</v>
      </c>
      <c r="AA2901" s="208">
        <v>1.18</v>
      </c>
      <c r="AB2901" s="35">
        <f t="shared" si="585"/>
        <v>12195769.911504425</v>
      </c>
      <c r="AC2901" s="27">
        <f t="shared" si="577"/>
        <v>1463492.3893805309</v>
      </c>
      <c r="AD2901" s="212">
        <v>0.12</v>
      </c>
      <c r="AE2901" s="211">
        <f t="shared" si="578"/>
        <v>1</v>
      </c>
      <c r="AF2901" s="211" t="str">
        <f>IF(AND(COUNTIFS($J$18:J2901,J2901)=1,AE2901=1),1,"")</f>
        <v/>
      </c>
      <c r="AG2901" s="211" t="str">
        <f>IF(C2901="","",IF(AND(COUNTIFS($J$18:J2901,J2901)=1,C2901&lt;&gt;""),1,""))</f>
        <v/>
      </c>
      <c r="AH2901" s="211" t="str">
        <f>IF(G2901="","",IF(AND(COUNTIFS($J$18:J2901,J2901)=1,G2901&lt;&gt;""),1,""))</f>
        <v/>
      </c>
      <c r="AI2901" s="28">
        <f t="shared" si="579"/>
        <v>468573419.10712183</v>
      </c>
      <c r="AJ2901" s="28">
        <f t="shared" si="580"/>
        <v>55829466.862621114</v>
      </c>
      <c r="AK2901" s="29">
        <f t="shared" si="581"/>
        <v>0.11914774629983395</v>
      </c>
      <c r="AL2901" s="210"/>
      <c r="AM2901" s="210"/>
      <c r="AN2901" s="210"/>
      <c r="AO2901" s="210"/>
      <c r="AP2901" s="45" t="str">
        <f t="shared" si="582"/>
        <v>CancelCANCEL</v>
      </c>
      <c r="AQ2901" s="45" t="str">
        <f t="shared" si="583"/>
        <v>CancelCANCELRMB</v>
      </c>
    </row>
    <row r="2902" spans="1:43" s="15" customFormat="1">
      <c r="A2902" s="214" t="s">
        <v>40</v>
      </c>
      <c r="B2902" s="209"/>
      <c r="C2902" s="209" t="s">
        <v>171</v>
      </c>
      <c r="D2902" s="57" t="str">
        <f t="shared" si="573"/>
        <v/>
      </c>
      <c r="E2902" s="208" t="s">
        <v>171</v>
      </c>
      <c r="F2902" s="208" t="s">
        <v>171</v>
      </c>
      <c r="G2902" s="209" t="s">
        <v>171</v>
      </c>
      <c r="H2902" s="213" t="s">
        <v>2702</v>
      </c>
      <c r="I2902" s="57" t="str">
        <f t="shared" si="575"/>
        <v>Cancel</v>
      </c>
      <c r="J2902" s="204" t="s">
        <v>2705</v>
      </c>
      <c r="K2902" s="213" t="s">
        <v>2706</v>
      </c>
      <c r="L2902" s="210" t="s">
        <v>79</v>
      </c>
      <c r="M2902" s="208" t="s">
        <v>47</v>
      </c>
      <c r="N2902" s="208">
        <v>1</v>
      </c>
      <c r="O2902" s="208"/>
      <c r="P2902" s="57" t="str">
        <f t="shared" si="576"/>
        <v>MAIN UNIT</v>
      </c>
      <c r="Q2902" s="208" t="s">
        <v>56</v>
      </c>
      <c r="R2902" s="208" t="s">
        <v>49</v>
      </c>
      <c r="S2902" s="208" t="s">
        <v>36</v>
      </c>
      <c r="T2902" s="208" t="s">
        <v>65</v>
      </c>
      <c r="U2902" s="208" t="s">
        <v>66</v>
      </c>
      <c r="V2902" s="208" t="s">
        <v>99</v>
      </c>
      <c r="W2902" s="208" t="s">
        <v>96</v>
      </c>
      <c r="X2902" s="34">
        <v>13200000</v>
      </c>
      <c r="Y2902" s="215" t="str">
        <f t="shared" si="586"/>
        <v>1</v>
      </c>
      <c r="Z2902" s="26">
        <f t="shared" si="584"/>
        <v>13200000</v>
      </c>
      <c r="AA2902" s="208">
        <v>6.25E-2</v>
      </c>
      <c r="AB2902" s="35">
        <f t="shared" si="585"/>
        <v>825000</v>
      </c>
      <c r="AC2902" s="27">
        <f t="shared" si="577"/>
        <v>99000</v>
      </c>
      <c r="AD2902" s="207">
        <v>0.12</v>
      </c>
      <c r="AE2902" s="211">
        <f t="shared" si="578"/>
        <v>1</v>
      </c>
      <c r="AF2902" s="211">
        <f>IF(AND(COUNTIFS($J$18:J2902,J2902)=1,AE2902=1),1,"")</f>
        <v>1</v>
      </c>
      <c r="AG2902" s="211">
        <f>IF(C2902="","",IF(AND(COUNTIFS($J$18:J2902,J2902)=1,C2902&lt;&gt;""),1,""))</f>
        <v>1</v>
      </c>
      <c r="AH2902" s="211">
        <f>IF(G2902="","",IF(AND(COUNTIFS($J$18:J2902,J2902)=1,G2902&lt;&gt;""),1,""))</f>
        <v>1</v>
      </c>
      <c r="AI2902" s="28">
        <f t="shared" si="579"/>
        <v>468573419.10712183</v>
      </c>
      <c r="AJ2902" s="28">
        <f t="shared" si="580"/>
        <v>55829466.862621114</v>
      </c>
      <c r="AK2902" s="29">
        <f t="shared" si="581"/>
        <v>0.11914774629983395</v>
      </c>
      <c r="AL2902" s="210"/>
      <c r="AM2902" s="210"/>
      <c r="AN2902" s="210"/>
      <c r="AO2902" s="210"/>
      <c r="AP2902" s="45" t="str">
        <f t="shared" si="582"/>
        <v>CancelCancel</v>
      </c>
      <c r="AQ2902" s="45" t="str">
        <f t="shared" si="583"/>
        <v>CancelCancelJPY</v>
      </c>
    </row>
    <row r="2903" spans="1:43" s="15" customFormat="1">
      <c r="A2903" s="214" t="s">
        <v>40</v>
      </c>
      <c r="B2903" s="209"/>
      <c r="C2903" s="209" t="s">
        <v>171</v>
      </c>
      <c r="D2903" s="57" t="str">
        <f t="shared" si="573"/>
        <v/>
      </c>
      <c r="E2903" s="208" t="s">
        <v>171</v>
      </c>
      <c r="F2903" s="208" t="s">
        <v>171</v>
      </c>
      <c r="G2903" s="209" t="s">
        <v>1552</v>
      </c>
      <c r="H2903" s="213"/>
      <c r="I2903" s="57" t="str">
        <f t="shared" si="575"/>
        <v>Cancel</v>
      </c>
      <c r="J2903" s="204" t="s">
        <v>1775</v>
      </c>
      <c r="K2903" s="213" t="s">
        <v>2707</v>
      </c>
      <c r="L2903" s="210" t="s">
        <v>79</v>
      </c>
      <c r="M2903" s="208" t="s">
        <v>47</v>
      </c>
      <c r="N2903" s="208">
        <v>1</v>
      </c>
      <c r="O2903" s="208"/>
      <c r="P2903" s="57" t="str">
        <f t="shared" si="576"/>
        <v>MAIN UNIT</v>
      </c>
      <c r="Q2903" s="208" t="s">
        <v>48</v>
      </c>
      <c r="R2903" s="208" t="s">
        <v>49</v>
      </c>
      <c r="S2903" s="208" t="s">
        <v>36</v>
      </c>
      <c r="T2903" s="208" t="s">
        <v>65</v>
      </c>
      <c r="U2903" s="208" t="s">
        <v>66</v>
      </c>
      <c r="V2903" s="208" t="s">
        <v>1649</v>
      </c>
      <c r="W2903" s="208" t="s">
        <v>96</v>
      </c>
      <c r="X2903" s="34">
        <v>12914000</v>
      </c>
      <c r="Y2903" s="215" t="str">
        <f t="shared" si="586"/>
        <v>1</v>
      </c>
      <c r="Z2903" s="26">
        <f t="shared" si="584"/>
        <v>12914000</v>
      </c>
      <c r="AA2903" s="208">
        <v>7.2800000000000004E-2</v>
      </c>
      <c r="AB2903" s="35">
        <f t="shared" si="585"/>
        <v>940139.20000000007</v>
      </c>
      <c r="AC2903" s="27">
        <f t="shared" si="577"/>
        <v>112816.704</v>
      </c>
      <c r="AD2903" s="212">
        <v>0.12</v>
      </c>
      <c r="AE2903" s="211">
        <f t="shared" si="578"/>
        <v>0</v>
      </c>
      <c r="AF2903" s="211" t="str">
        <f>IF(AND(COUNTIFS($J$18:J2903,J2903)=1,AE2903=1),1,"")</f>
        <v/>
      </c>
      <c r="AG2903" s="211" t="str">
        <f>IF(C2903="","",IF(AND(COUNTIFS($J$18:J2903,J2903)=1,C2903&lt;&gt;""),1,""))</f>
        <v/>
      </c>
      <c r="AH2903" s="211" t="str">
        <f>IF(G2903="","",IF(AND(COUNTIFS($J$18:J2903,J2903)=1,G2903&lt;&gt;""),1,""))</f>
        <v/>
      </c>
      <c r="AI2903" s="28">
        <f t="shared" si="579"/>
        <v>468573419.10712183</v>
      </c>
      <c r="AJ2903" s="28">
        <f t="shared" si="580"/>
        <v>55829466.862621114</v>
      </c>
      <c r="AK2903" s="29">
        <f t="shared" si="581"/>
        <v>0.11914774629983395</v>
      </c>
      <c r="AL2903" s="210"/>
      <c r="AM2903" s="210"/>
      <c r="AN2903" s="210"/>
      <c r="AO2903" s="210"/>
      <c r="AP2903" s="45" t="str">
        <f t="shared" si="582"/>
        <v>CancelCANCEL</v>
      </c>
      <c r="AQ2903" s="45" t="str">
        <f t="shared" si="583"/>
        <v>CancelCANCELJPY</v>
      </c>
    </row>
    <row r="2904" spans="1:43" s="15" customFormat="1">
      <c r="A2904" s="214" t="s">
        <v>40</v>
      </c>
      <c r="B2904" s="209"/>
      <c r="C2904" s="209" t="s">
        <v>171</v>
      </c>
      <c r="D2904" s="57" t="str">
        <f t="shared" si="573"/>
        <v/>
      </c>
      <c r="E2904" s="208" t="s">
        <v>171</v>
      </c>
      <c r="F2904" s="208" t="s">
        <v>171</v>
      </c>
      <c r="G2904" s="209" t="s">
        <v>1552</v>
      </c>
      <c r="H2904" s="213"/>
      <c r="I2904" s="57" t="str">
        <f t="shared" si="575"/>
        <v>Cancel</v>
      </c>
      <c r="J2904" s="204" t="s">
        <v>2708</v>
      </c>
      <c r="K2904" s="213" t="s">
        <v>2709</v>
      </c>
      <c r="L2904" s="210" t="s">
        <v>55</v>
      </c>
      <c r="M2904" s="208" t="s">
        <v>47</v>
      </c>
      <c r="N2904" s="208">
        <v>1</v>
      </c>
      <c r="O2904" s="208"/>
      <c r="P2904" s="57" t="str">
        <f t="shared" si="576"/>
        <v>MAIN UNIT</v>
      </c>
      <c r="Q2904" s="208" t="s">
        <v>56</v>
      </c>
      <c r="R2904" s="208" t="s">
        <v>49</v>
      </c>
      <c r="S2904" s="208" t="s">
        <v>36</v>
      </c>
      <c r="T2904" s="208" t="s">
        <v>65</v>
      </c>
      <c r="U2904" s="208" t="s">
        <v>66</v>
      </c>
      <c r="V2904" s="208" t="s">
        <v>290</v>
      </c>
      <c r="W2904" s="208" t="s">
        <v>96</v>
      </c>
      <c r="X2904" s="34">
        <v>7200000</v>
      </c>
      <c r="Y2904" s="215" t="str">
        <f t="shared" si="586"/>
        <v>1</v>
      </c>
      <c r="Z2904" s="26">
        <f t="shared" si="584"/>
        <v>7200000</v>
      </c>
      <c r="AA2904" s="208">
        <v>7.2800000000000004E-2</v>
      </c>
      <c r="AB2904" s="35">
        <f t="shared" si="585"/>
        <v>524160</v>
      </c>
      <c r="AC2904" s="27">
        <f t="shared" si="577"/>
        <v>62899.199999999997</v>
      </c>
      <c r="AD2904" s="212">
        <v>0.12</v>
      </c>
      <c r="AE2904" s="211">
        <f t="shared" si="578"/>
        <v>1</v>
      </c>
      <c r="AF2904" s="211">
        <f>IF(AND(COUNTIFS($J$18:J2904,J2904)=1,AE2904=1),1,"")</f>
        <v>1</v>
      </c>
      <c r="AG2904" s="211">
        <f>IF(C2904="","",IF(AND(COUNTIFS($J$18:J2904,J2904)=1,C2904&lt;&gt;""),1,""))</f>
        <v>1</v>
      </c>
      <c r="AH2904" s="211">
        <f>IF(G2904="","",IF(AND(COUNTIFS($J$18:J2904,J2904)=1,G2904&lt;&gt;""),1,""))</f>
        <v>1</v>
      </c>
      <c r="AI2904" s="28">
        <f t="shared" si="579"/>
        <v>468573419.10712183</v>
      </c>
      <c r="AJ2904" s="28">
        <f t="shared" si="580"/>
        <v>55829466.862621114</v>
      </c>
      <c r="AK2904" s="29">
        <f t="shared" si="581"/>
        <v>0.11914774629983395</v>
      </c>
      <c r="AL2904" s="210"/>
      <c r="AM2904" s="210"/>
      <c r="AN2904" s="210"/>
      <c r="AO2904" s="210"/>
      <c r="AP2904" s="45" t="str">
        <f t="shared" si="582"/>
        <v>CancelCANCEL</v>
      </c>
      <c r="AQ2904" s="45" t="str">
        <f t="shared" si="583"/>
        <v>CancelCANCELJPY</v>
      </c>
    </row>
    <row r="2905" spans="1:43" s="15" customFormat="1">
      <c r="A2905" s="214" t="s">
        <v>40</v>
      </c>
      <c r="B2905" s="209"/>
      <c r="C2905" s="209" t="s">
        <v>171</v>
      </c>
      <c r="D2905" s="57" t="str">
        <f t="shared" si="573"/>
        <v/>
      </c>
      <c r="E2905" s="208" t="s">
        <v>171</v>
      </c>
      <c r="F2905" s="208" t="s">
        <v>171</v>
      </c>
      <c r="G2905" s="209" t="s">
        <v>1558</v>
      </c>
      <c r="H2905" s="213"/>
      <c r="I2905" s="57" t="str">
        <f t="shared" si="575"/>
        <v>Cancel</v>
      </c>
      <c r="J2905" s="204" t="s">
        <v>2710</v>
      </c>
      <c r="K2905" s="213" t="s">
        <v>2174</v>
      </c>
      <c r="L2905" s="210" t="s">
        <v>55</v>
      </c>
      <c r="M2905" s="208" t="s">
        <v>47</v>
      </c>
      <c r="N2905" s="208">
        <v>1</v>
      </c>
      <c r="O2905" s="208"/>
      <c r="P2905" s="57" t="str">
        <f t="shared" si="576"/>
        <v>MAIN UNIT</v>
      </c>
      <c r="Q2905" s="208" t="s">
        <v>56</v>
      </c>
      <c r="R2905" s="208" t="s">
        <v>49</v>
      </c>
      <c r="S2905" s="208" t="s">
        <v>38</v>
      </c>
      <c r="T2905" s="208" t="s">
        <v>326</v>
      </c>
      <c r="U2905" s="208" t="s">
        <v>137</v>
      </c>
      <c r="V2905" s="208" t="s">
        <v>530</v>
      </c>
      <c r="W2905" s="208" t="s">
        <v>51</v>
      </c>
      <c r="X2905" s="34">
        <v>652100</v>
      </c>
      <c r="Y2905" s="215" t="str">
        <f t="shared" si="586"/>
        <v>1.13</v>
      </c>
      <c r="Z2905" s="26">
        <f t="shared" si="584"/>
        <v>652100</v>
      </c>
      <c r="AA2905" s="208">
        <v>1.1950000000000001</v>
      </c>
      <c r="AB2905" s="35">
        <f t="shared" si="585"/>
        <v>689610.17699115048</v>
      </c>
      <c r="AC2905" s="27">
        <f t="shared" si="577"/>
        <v>82753.221238938058</v>
      </c>
      <c r="AD2905" s="212">
        <v>0.12</v>
      </c>
      <c r="AE2905" s="211">
        <f t="shared" si="578"/>
        <v>1</v>
      </c>
      <c r="AF2905" s="211">
        <f>IF(AND(COUNTIFS($J$18:J2905,J2905)=1,AE2905=1),1,"")</f>
        <v>1</v>
      </c>
      <c r="AG2905" s="211">
        <f>IF(C2905="","",IF(AND(COUNTIFS($J$18:J2905,J2905)=1,C2905&lt;&gt;""),1,""))</f>
        <v>1</v>
      </c>
      <c r="AH2905" s="211">
        <f>IF(G2905="","",IF(AND(COUNTIFS($J$18:J2905,J2905)=1,G2905&lt;&gt;""),1,""))</f>
        <v>1</v>
      </c>
      <c r="AI2905" s="28">
        <f t="shared" si="579"/>
        <v>468573419.10712183</v>
      </c>
      <c r="AJ2905" s="28">
        <f t="shared" si="580"/>
        <v>55829466.862621114</v>
      </c>
      <c r="AK2905" s="29">
        <f t="shared" si="581"/>
        <v>0.11914774629983395</v>
      </c>
      <c r="AL2905" s="210"/>
      <c r="AM2905" s="210"/>
      <c r="AN2905" s="210"/>
      <c r="AO2905" s="210"/>
      <c r="AP2905" s="45" t="str">
        <f t="shared" si="582"/>
        <v>Cancelcancel</v>
      </c>
      <c r="AQ2905" s="45" t="str">
        <f t="shared" si="583"/>
        <v>CancelcancelRMB</v>
      </c>
    </row>
    <row r="2906" spans="1:43" s="15" customFormat="1">
      <c r="A2906" s="214" t="s">
        <v>40</v>
      </c>
      <c r="B2906" s="209"/>
      <c r="C2906" s="209" t="s">
        <v>171</v>
      </c>
      <c r="D2906" s="57" t="str">
        <f t="shared" si="573"/>
        <v/>
      </c>
      <c r="E2906" s="208" t="s">
        <v>171</v>
      </c>
      <c r="F2906" s="208" t="s">
        <v>171</v>
      </c>
      <c r="G2906" s="209" t="s">
        <v>1552</v>
      </c>
      <c r="H2906" s="213"/>
      <c r="I2906" s="57" t="str">
        <f t="shared" si="575"/>
        <v>Cancel</v>
      </c>
      <c r="J2906" s="204" t="s">
        <v>2711</v>
      </c>
      <c r="K2906" s="213" t="s">
        <v>2520</v>
      </c>
      <c r="L2906" s="210" t="s">
        <v>55</v>
      </c>
      <c r="M2906" s="208" t="s">
        <v>47</v>
      </c>
      <c r="N2906" s="208">
        <v>1</v>
      </c>
      <c r="O2906" s="208"/>
      <c r="P2906" s="57" t="str">
        <f t="shared" si="576"/>
        <v>MAIN UNIT</v>
      </c>
      <c r="Q2906" s="208" t="s">
        <v>56</v>
      </c>
      <c r="R2906" s="208" t="s">
        <v>49</v>
      </c>
      <c r="S2906" s="208" t="s">
        <v>36</v>
      </c>
      <c r="T2906" s="208" t="s">
        <v>65</v>
      </c>
      <c r="U2906" s="208" t="s">
        <v>66</v>
      </c>
      <c r="V2906" s="208" t="s">
        <v>1821</v>
      </c>
      <c r="W2906" s="208" t="s">
        <v>51</v>
      </c>
      <c r="X2906" s="34">
        <v>515000</v>
      </c>
      <c r="Y2906" s="215" t="str">
        <f t="shared" si="586"/>
        <v>1.13</v>
      </c>
      <c r="Z2906" s="26">
        <f t="shared" si="584"/>
        <v>515000</v>
      </c>
      <c r="AA2906" s="208">
        <v>1.2</v>
      </c>
      <c r="AB2906" s="35">
        <f t="shared" si="585"/>
        <v>546902.65486725664</v>
      </c>
      <c r="AC2906" s="27">
        <f t="shared" si="577"/>
        <v>65628.318584070788</v>
      </c>
      <c r="AD2906" s="212">
        <v>0.12</v>
      </c>
      <c r="AE2906" s="211">
        <f t="shared" si="578"/>
        <v>1</v>
      </c>
      <c r="AF2906" s="211">
        <f>IF(AND(COUNTIFS($J$18:J2906,J2906)=1,AE2906=1),1,"")</f>
        <v>1</v>
      </c>
      <c r="AG2906" s="211">
        <f>IF(C2906="","",IF(AND(COUNTIFS($J$18:J2906,J2906)=1,C2906&lt;&gt;""),1,""))</f>
        <v>1</v>
      </c>
      <c r="AH2906" s="211">
        <f>IF(G2906="","",IF(AND(COUNTIFS($J$18:J2906,J2906)=1,G2906&lt;&gt;""),1,""))</f>
        <v>1</v>
      </c>
      <c r="AI2906" s="28">
        <f t="shared" si="579"/>
        <v>468573419.10712183</v>
      </c>
      <c r="AJ2906" s="28">
        <f t="shared" si="580"/>
        <v>55829466.862621114</v>
      </c>
      <c r="AK2906" s="29">
        <f t="shared" si="581"/>
        <v>0.11914774629983395</v>
      </c>
      <c r="AL2906" s="210"/>
      <c r="AM2906" s="210"/>
      <c r="AN2906" s="210"/>
      <c r="AO2906" s="210"/>
      <c r="AP2906" s="45" t="str">
        <f t="shared" si="582"/>
        <v>CancelCANCEL</v>
      </c>
      <c r="AQ2906" s="45" t="str">
        <f t="shared" si="583"/>
        <v>CancelCANCELRMB</v>
      </c>
    </row>
    <row r="2907" spans="1:43" s="15" customFormat="1">
      <c r="A2907" s="214" t="s">
        <v>40</v>
      </c>
      <c r="B2907" s="209"/>
      <c r="C2907" s="209" t="s">
        <v>171</v>
      </c>
      <c r="D2907" s="57" t="str">
        <f t="shared" si="573"/>
        <v/>
      </c>
      <c r="E2907" s="208" t="s">
        <v>171</v>
      </c>
      <c r="F2907" s="208" t="s">
        <v>171</v>
      </c>
      <c r="G2907" s="209" t="s">
        <v>171</v>
      </c>
      <c r="H2907" s="213" t="s">
        <v>2702</v>
      </c>
      <c r="I2907" s="57" t="str">
        <f t="shared" si="575"/>
        <v>Cancel</v>
      </c>
      <c r="J2907" s="204" t="s">
        <v>2712</v>
      </c>
      <c r="K2907" s="213" t="s">
        <v>2520</v>
      </c>
      <c r="L2907" s="210" t="s">
        <v>79</v>
      </c>
      <c r="M2907" s="208" t="s">
        <v>47</v>
      </c>
      <c r="N2907" s="208">
        <v>1</v>
      </c>
      <c r="O2907" s="208"/>
      <c r="P2907" s="57" t="str">
        <f t="shared" si="576"/>
        <v>MAIN UNIT</v>
      </c>
      <c r="Q2907" s="208" t="s">
        <v>56</v>
      </c>
      <c r="R2907" s="208" t="s">
        <v>49</v>
      </c>
      <c r="S2907" s="208" t="s">
        <v>36</v>
      </c>
      <c r="T2907" s="208" t="s">
        <v>65</v>
      </c>
      <c r="U2907" s="208" t="s">
        <v>66</v>
      </c>
      <c r="V2907" s="208" t="s">
        <v>1821</v>
      </c>
      <c r="W2907" s="208" t="s">
        <v>96</v>
      </c>
      <c r="X2907" s="34">
        <v>13600000</v>
      </c>
      <c r="Y2907" s="215" t="str">
        <f t="shared" si="586"/>
        <v>1</v>
      </c>
      <c r="Z2907" s="26">
        <f t="shared" si="584"/>
        <v>13600000</v>
      </c>
      <c r="AA2907" s="208">
        <v>6.25E-2</v>
      </c>
      <c r="AB2907" s="35">
        <f t="shared" si="585"/>
        <v>850000</v>
      </c>
      <c r="AC2907" s="27">
        <f t="shared" si="577"/>
        <v>102000</v>
      </c>
      <c r="AD2907" s="207">
        <v>0.12</v>
      </c>
      <c r="AE2907" s="211">
        <f t="shared" si="578"/>
        <v>1</v>
      </c>
      <c r="AF2907" s="211">
        <f>IF(AND(COUNTIFS($J$18:J2907,J2907)=1,AE2907=1),1,"")</f>
        <v>1</v>
      </c>
      <c r="AG2907" s="211">
        <f>IF(C2907="","",IF(AND(COUNTIFS($J$18:J2907,J2907)=1,C2907&lt;&gt;""),1,""))</f>
        <v>1</v>
      </c>
      <c r="AH2907" s="211">
        <f>IF(G2907="","",IF(AND(COUNTIFS($J$18:J2907,J2907)=1,G2907&lt;&gt;""),1,""))</f>
        <v>1</v>
      </c>
      <c r="AI2907" s="28">
        <f t="shared" si="579"/>
        <v>468573419.10712183</v>
      </c>
      <c r="AJ2907" s="28">
        <f t="shared" si="580"/>
        <v>55829466.862621114</v>
      </c>
      <c r="AK2907" s="29">
        <f t="shared" si="581"/>
        <v>0.11914774629983395</v>
      </c>
      <c r="AL2907" s="210"/>
      <c r="AM2907" s="210"/>
      <c r="AN2907" s="210"/>
      <c r="AO2907" s="210"/>
      <c r="AP2907" s="45" t="str">
        <f t="shared" si="582"/>
        <v>CancelCancel</v>
      </c>
      <c r="AQ2907" s="45" t="str">
        <f t="shared" si="583"/>
        <v>CancelCancelJPY</v>
      </c>
    </row>
    <row r="2908" spans="1:43" s="15" customFormat="1">
      <c r="A2908" s="214" t="s">
        <v>40</v>
      </c>
      <c r="B2908" s="209"/>
      <c r="C2908" s="209" t="s">
        <v>171</v>
      </c>
      <c r="D2908" s="57" t="str">
        <f t="shared" si="573"/>
        <v/>
      </c>
      <c r="E2908" s="208" t="s">
        <v>171</v>
      </c>
      <c r="F2908" s="208" t="s">
        <v>171</v>
      </c>
      <c r="G2908" s="209" t="s">
        <v>171</v>
      </c>
      <c r="H2908" s="213" t="s">
        <v>2702</v>
      </c>
      <c r="I2908" s="57" t="str">
        <f t="shared" si="575"/>
        <v>Cancel</v>
      </c>
      <c r="J2908" s="204" t="s">
        <v>2713</v>
      </c>
      <c r="K2908" s="213" t="s">
        <v>1355</v>
      </c>
      <c r="L2908" s="210" t="s">
        <v>79</v>
      </c>
      <c r="M2908" s="208" t="s">
        <v>47</v>
      </c>
      <c r="N2908" s="208">
        <v>1</v>
      </c>
      <c r="O2908" s="208"/>
      <c r="P2908" s="57" t="str">
        <f t="shared" si="576"/>
        <v>MAIN UNIT</v>
      </c>
      <c r="Q2908" s="208" t="s">
        <v>48</v>
      </c>
      <c r="R2908" s="208" t="s">
        <v>49</v>
      </c>
      <c r="S2908" s="208" t="s">
        <v>36</v>
      </c>
      <c r="T2908" s="208" t="s">
        <v>65</v>
      </c>
      <c r="U2908" s="208" t="s">
        <v>66</v>
      </c>
      <c r="V2908" s="208" t="s">
        <v>67</v>
      </c>
      <c r="W2908" s="208" t="s">
        <v>96</v>
      </c>
      <c r="X2908" s="34">
        <v>12300000</v>
      </c>
      <c r="Y2908" s="215" t="str">
        <f t="shared" si="586"/>
        <v>1</v>
      </c>
      <c r="Z2908" s="26">
        <f t="shared" si="584"/>
        <v>12300000</v>
      </c>
      <c r="AA2908" s="208">
        <v>6.25E-2</v>
      </c>
      <c r="AB2908" s="35">
        <f t="shared" si="585"/>
        <v>768750</v>
      </c>
      <c r="AC2908" s="27">
        <f t="shared" si="577"/>
        <v>92250</v>
      </c>
      <c r="AD2908" s="207">
        <v>0.12</v>
      </c>
      <c r="AE2908" s="211">
        <f t="shared" si="578"/>
        <v>0</v>
      </c>
      <c r="AF2908" s="211" t="str">
        <f>IF(AND(COUNTIFS($J$18:J2908,J2908)=1,AE2908=1),1,"")</f>
        <v/>
      </c>
      <c r="AG2908" s="211">
        <f>IF(C2908="","",IF(AND(COUNTIFS($J$18:J2908,J2908)=1,C2908&lt;&gt;""),1,""))</f>
        <v>1</v>
      </c>
      <c r="AH2908" s="211">
        <f>IF(G2908="","",IF(AND(COUNTIFS($J$18:J2908,J2908)=1,G2908&lt;&gt;""),1,""))</f>
        <v>1</v>
      </c>
      <c r="AI2908" s="28">
        <f t="shared" si="579"/>
        <v>468573419.10712183</v>
      </c>
      <c r="AJ2908" s="28">
        <f t="shared" si="580"/>
        <v>55829466.862621114</v>
      </c>
      <c r="AK2908" s="29">
        <f t="shared" si="581"/>
        <v>0.11914774629983395</v>
      </c>
      <c r="AL2908" s="210"/>
      <c r="AM2908" s="210"/>
      <c r="AN2908" s="210"/>
      <c r="AO2908" s="210"/>
      <c r="AP2908" s="45" t="str">
        <f t="shared" si="582"/>
        <v>CancelCancel</v>
      </c>
      <c r="AQ2908" s="45" t="str">
        <f t="shared" si="583"/>
        <v>CancelCancelJPY</v>
      </c>
    </row>
    <row r="2909" spans="1:43" s="15" customFormat="1">
      <c r="A2909" s="214" t="s">
        <v>41</v>
      </c>
      <c r="B2909" s="209"/>
      <c r="C2909" s="209" t="s">
        <v>171</v>
      </c>
      <c r="D2909" s="57" t="str">
        <f t="shared" si="573"/>
        <v/>
      </c>
      <c r="E2909" s="208" t="s">
        <v>171</v>
      </c>
      <c r="F2909" s="208" t="s">
        <v>171</v>
      </c>
      <c r="G2909" s="209" t="s">
        <v>171</v>
      </c>
      <c r="H2909" s="213" t="s">
        <v>2702</v>
      </c>
      <c r="I2909" s="57" t="str">
        <f t="shared" si="575"/>
        <v>Cancel</v>
      </c>
      <c r="J2909" s="204" t="s">
        <v>2714</v>
      </c>
      <c r="K2909" s="213" t="s">
        <v>2128</v>
      </c>
      <c r="L2909" s="210" t="s">
        <v>79</v>
      </c>
      <c r="M2909" s="208" t="s">
        <v>47</v>
      </c>
      <c r="N2909" s="208">
        <v>1</v>
      </c>
      <c r="O2909" s="208"/>
      <c r="P2909" s="57" t="str">
        <f t="shared" si="576"/>
        <v>MAIN UNIT</v>
      </c>
      <c r="Q2909" s="208" t="s">
        <v>48</v>
      </c>
      <c r="R2909" s="208" t="s">
        <v>49</v>
      </c>
      <c r="S2909" s="208" t="s">
        <v>36</v>
      </c>
      <c r="T2909" s="208" t="s">
        <v>65</v>
      </c>
      <c r="U2909" s="208" t="s">
        <v>66</v>
      </c>
      <c r="V2909" s="208" t="s">
        <v>67</v>
      </c>
      <c r="W2909" s="208" t="s">
        <v>96</v>
      </c>
      <c r="X2909" s="34">
        <v>13000000</v>
      </c>
      <c r="Y2909" s="215" t="str">
        <f t="shared" si="586"/>
        <v>1</v>
      </c>
      <c r="Z2909" s="26">
        <f t="shared" si="584"/>
        <v>13000000</v>
      </c>
      <c r="AA2909" s="208">
        <v>5.8799999999999998E-2</v>
      </c>
      <c r="AB2909" s="35">
        <f t="shared" si="585"/>
        <v>764400</v>
      </c>
      <c r="AC2909" s="27">
        <f t="shared" si="577"/>
        <v>91728</v>
      </c>
      <c r="AD2909" s="207">
        <v>0.12</v>
      </c>
      <c r="AE2909" s="211">
        <f t="shared" si="578"/>
        <v>0</v>
      </c>
      <c r="AF2909" s="211" t="str">
        <f>IF(AND(COUNTIFS($J$18:J2909,J2909)=1,AE2909=1),1,"")</f>
        <v/>
      </c>
      <c r="AG2909" s="211">
        <f>IF(C2909="","",IF(AND(COUNTIFS($J$18:J2909,J2909)=1,C2909&lt;&gt;""),1,""))</f>
        <v>1</v>
      </c>
      <c r="AH2909" s="211">
        <f>IF(G2909="","",IF(AND(COUNTIFS($J$18:J2909,J2909)=1,G2909&lt;&gt;""),1,""))</f>
        <v>1</v>
      </c>
      <c r="AI2909" s="28">
        <f t="shared" si="579"/>
        <v>468573419.10712183</v>
      </c>
      <c r="AJ2909" s="28">
        <f t="shared" si="580"/>
        <v>55829466.862621114</v>
      </c>
      <c r="AK2909" s="29">
        <f t="shared" si="581"/>
        <v>0.11914774629983395</v>
      </c>
      <c r="AL2909" s="210"/>
      <c r="AM2909" s="210"/>
      <c r="AN2909" s="210"/>
      <c r="AO2909" s="210"/>
      <c r="AP2909" s="45" t="str">
        <f t="shared" si="582"/>
        <v>CancelCancel</v>
      </c>
      <c r="AQ2909" s="45" t="str">
        <f t="shared" si="583"/>
        <v>CancelCancelJPY</v>
      </c>
    </row>
    <row r="2910" spans="1:43" s="15" customFormat="1">
      <c r="A2910" s="214" t="s">
        <v>41</v>
      </c>
      <c r="B2910" s="209"/>
      <c r="C2910" s="209" t="s">
        <v>171</v>
      </c>
      <c r="D2910" s="57" t="str">
        <f t="shared" si="573"/>
        <v/>
      </c>
      <c r="E2910" s="208" t="s">
        <v>171</v>
      </c>
      <c r="F2910" s="208" t="s">
        <v>171</v>
      </c>
      <c r="G2910" s="209" t="s">
        <v>171</v>
      </c>
      <c r="H2910" s="213" t="s">
        <v>2702</v>
      </c>
      <c r="I2910" s="57" t="str">
        <f t="shared" si="575"/>
        <v>Cancel</v>
      </c>
      <c r="J2910" s="204" t="s">
        <v>2714</v>
      </c>
      <c r="K2910" s="213" t="s">
        <v>2128</v>
      </c>
      <c r="L2910" s="210" t="s">
        <v>79</v>
      </c>
      <c r="M2910" s="208" t="s">
        <v>47</v>
      </c>
      <c r="N2910" s="208">
        <v>1</v>
      </c>
      <c r="O2910" s="208"/>
      <c r="P2910" s="57" t="str">
        <f t="shared" si="576"/>
        <v>MAIN UNIT</v>
      </c>
      <c r="Q2910" s="208" t="s">
        <v>48</v>
      </c>
      <c r="R2910" s="208" t="s">
        <v>49</v>
      </c>
      <c r="S2910" s="208" t="s">
        <v>36</v>
      </c>
      <c r="T2910" s="208" t="s">
        <v>65</v>
      </c>
      <c r="U2910" s="208" t="s">
        <v>66</v>
      </c>
      <c r="V2910" s="208" t="s">
        <v>67</v>
      </c>
      <c r="W2910" s="208" t="s">
        <v>96</v>
      </c>
      <c r="X2910" s="34">
        <v>13000000</v>
      </c>
      <c r="Y2910" s="215" t="str">
        <f t="shared" si="586"/>
        <v>1</v>
      </c>
      <c r="Z2910" s="26">
        <f t="shared" si="584"/>
        <v>13000000</v>
      </c>
      <c r="AA2910" s="208">
        <v>5.8799999999999998E-2</v>
      </c>
      <c r="AB2910" s="35">
        <f t="shared" si="585"/>
        <v>764400</v>
      </c>
      <c r="AC2910" s="27">
        <f t="shared" si="577"/>
        <v>91728</v>
      </c>
      <c r="AD2910" s="207">
        <v>0.12</v>
      </c>
      <c r="AE2910" s="211">
        <f t="shared" si="578"/>
        <v>0</v>
      </c>
      <c r="AF2910" s="211" t="str">
        <f>IF(AND(COUNTIFS($J$18:J2910,J2910)=1,AE2910=1),1,"")</f>
        <v/>
      </c>
      <c r="AG2910" s="211" t="str">
        <f>IF(C2910="","",IF(AND(COUNTIFS($J$18:J2910,J2910)=1,C2910&lt;&gt;""),1,""))</f>
        <v/>
      </c>
      <c r="AH2910" s="211" t="str">
        <f>IF(G2910="","",IF(AND(COUNTIFS($J$18:J2910,J2910)=1,G2910&lt;&gt;""),1,""))</f>
        <v/>
      </c>
      <c r="AI2910" s="28">
        <f t="shared" si="579"/>
        <v>468573419.10712183</v>
      </c>
      <c r="AJ2910" s="28">
        <f t="shared" si="580"/>
        <v>55829466.862621114</v>
      </c>
      <c r="AK2910" s="29">
        <f t="shared" si="581"/>
        <v>0.11914774629983395</v>
      </c>
      <c r="AL2910" s="210"/>
      <c r="AM2910" s="210"/>
      <c r="AN2910" s="210"/>
      <c r="AO2910" s="210"/>
      <c r="AP2910" s="45" t="str">
        <f t="shared" si="582"/>
        <v>CancelCancel</v>
      </c>
      <c r="AQ2910" s="45" t="str">
        <f t="shared" si="583"/>
        <v>CancelCancelJPY</v>
      </c>
    </row>
    <row r="2911" spans="1:43" s="15" customFormat="1">
      <c r="A2911" s="214" t="s">
        <v>41</v>
      </c>
      <c r="B2911" s="209"/>
      <c r="C2911" s="209" t="s">
        <v>171</v>
      </c>
      <c r="D2911" s="57" t="str">
        <f t="shared" si="573"/>
        <v/>
      </c>
      <c r="E2911" s="208" t="s">
        <v>171</v>
      </c>
      <c r="F2911" s="208" t="s">
        <v>171</v>
      </c>
      <c r="G2911" s="209" t="s">
        <v>171</v>
      </c>
      <c r="H2911" s="213" t="s">
        <v>2702</v>
      </c>
      <c r="I2911" s="57" t="str">
        <f t="shared" si="575"/>
        <v>Cancel</v>
      </c>
      <c r="J2911" s="204" t="s">
        <v>2714</v>
      </c>
      <c r="K2911" s="213" t="s">
        <v>2128</v>
      </c>
      <c r="L2911" s="210" t="s">
        <v>55</v>
      </c>
      <c r="M2911" s="208" t="s">
        <v>47</v>
      </c>
      <c r="N2911" s="208">
        <v>1</v>
      </c>
      <c r="O2911" s="208"/>
      <c r="P2911" s="57" t="str">
        <f t="shared" si="576"/>
        <v>MAIN UNIT</v>
      </c>
      <c r="Q2911" s="208" t="s">
        <v>48</v>
      </c>
      <c r="R2911" s="208" t="s">
        <v>49</v>
      </c>
      <c r="S2911" s="208" t="s">
        <v>36</v>
      </c>
      <c r="T2911" s="208" t="s">
        <v>65</v>
      </c>
      <c r="U2911" s="208" t="s">
        <v>66</v>
      </c>
      <c r="V2911" s="208" t="s">
        <v>67</v>
      </c>
      <c r="W2911" s="208" t="s">
        <v>96</v>
      </c>
      <c r="X2911" s="34">
        <v>8300000</v>
      </c>
      <c r="Y2911" s="215" t="str">
        <f t="shared" si="586"/>
        <v>1</v>
      </c>
      <c r="Z2911" s="26">
        <f t="shared" si="584"/>
        <v>8300000</v>
      </c>
      <c r="AA2911" s="208">
        <v>5.8799999999999998E-2</v>
      </c>
      <c r="AB2911" s="35">
        <f t="shared" si="585"/>
        <v>488040</v>
      </c>
      <c r="AC2911" s="27">
        <f t="shared" si="577"/>
        <v>58564.799999999996</v>
      </c>
      <c r="AD2911" s="207">
        <v>0.12</v>
      </c>
      <c r="AE2911" s="211">
        <f t="shared" si="578"/>
        <v>0</v>
      </c>
      <c r="AF2911" s="211" t="str">
        <f>IF(AND(COUNTIFS($J$18:J2911,J2911)=1,AE2911=1),1,"")</f>
        <v/>
      </c>
      <c r="AG2911" s="211" t="str">
        <f>IF(C2911="","",IF(AND(COUNTIFS($J$18:J2911,J2911)=1,C2911&lt;&gt;""),1,""))</f>
        <v/>
      </c>
      <c r="AH2911" s="211" t="str">
        <f>IF(G2911="","",IF(AND(COUNTIFS($J$18:J2911,J2911)=1,G2911&lt;&gt;""),1,""))</f>
        <v/>
      </c>
      <c r="AI2911" s="28">
        <f t="shared" si="579"/>
        <v>468573419.10712183</v>
      </c>
      <c r="AJ2911" s="28">
        <f t="shared" si="580"/>
        <v>55829466.862621114</v>
      </c>
      <c r="AK2911" s="29">
        <f t="shared" si="581"/>
        <v>0.11914774629983395</v>
      </c>
      <c r="AL2911" s="210"/>
      <c r="AM2911" s="210"/>
      <c r="AN2911" s="210"/>
      <c r="AO2911" s="210"/>
      <c r="AP2911" s="45" t="str">
        <f t="shared" si="582"/>
        <v>CancelCancel</v>
      </c>
      <c r="AQ2911" s="45" t="str">
        <f t="shared" si="583"/>
        <v>CancelCancelJPY</v>
      </c>
    </row>
    <row r="2912" spans="1:43" s="15" customFormat="1">
      <c r="A2912" s="214" t="s">
        <v>41</v>
      </c>
      <c r="B2912" s="209"/>
      <c r="C2912" s="209" t="s">
        <v>171</v>
      </c>
      <c r="D2912" s="57" t="str">
        <f t="shared" si="573"/>
        <v/>
      </c>
      <c r="E2912" s="208" t="s">
        <v>171</v>
      </c>
      <c r="F2912" s="208" t="s">
        <v>171</v>
      </c>
      <c r="G2912" s="209" t="s">
        <v>171</v>
      </c>
      <c r="H2912" s="213" t="s">
        <v>2702</v>
      </c>
      <c r="I2912" s="57" t="str">
        <f t="shared" si="575"/>
        <v>Cancel</v>
      </c>
      <c r="J2912" s="204" t="s">
        <v>2714</v>
      </c>
      <c r="K2912" s="213" t="s">
        <v>2128</v>
      </c>
      <c r="L2912" s="210" t="s">
        <v>55</v>
      </c>
      <c r="M2912" s="208" t="s">
        <v>47</v>
      </c>
      <c r="N2912" s="208">
        <v>1</v>
      </c>
      <c r="O2912" s="208"/>
      <c r="P2912" s="57" t="str">
        <f t="shared" si="576"/>
        <v>MAIN UNIT</v>
      </c>
      <c r="Q2912" s="208" t="s">
        <v>48</v>
      </c>
      <c r="R2912" s="208" t="s">
        <v>49</v>
      </c>
      <c r="S2912" s="208" t="s">
        <v>36</v>
      </c>
      <c r="T2912" s="208" t="s">
        <v>65</v>
      </c>
      <c r="U2912" s="208" t="s">
        <v>66</v>
      </c>
      <c r="V2912" s="208" t="s">
        <v>67</v>
      </c>
      <c r="W2912" s="208" t="s">
        <v>96</v>
      </c>
      <c r="X2912" s="34">
        <v>8300000</v>
      </c>
      <c r="Y2912" s="215" t="str">
        <f t="shared" si="586"/>
        <v>1</v>
      </c>
      <c r="Z2912" s="26">
        <f t="shared" si="584"/>
        <v>8300000</v>
      </c>
      <c r="AA2912" s="208">
        <v>5.8799999999999998E-2</v>
      </c>
      <c r="AB2912" s="35">
        <f t="shared" si="585"/>
        <v>488040</v>
      </c>
      <c r="AC2912" s="27">
        <f t="shared" si="577"/>
        <v>58564.799999999996</v>
      </c>
      <c r="AD2912" s="207">
        <v>0.12</v>
      </c>
      <c r="AE2912" s="211">
        <f t="shared" si="578"/>
        <v>0</v>
      </c>
      <c r="AF2912" s="211" t="str">
        <f>IF(AND(COUNTIFS($J$18:J2912,J2912)=1,AE2912=1),1,"")</f>
        <v/>
      </c>
      <c r="AG2912" s="211" t="str">
        <f>IF(C2912="","",IF(AND(COUNTIFS($J$18:J2912,J2912)=1,C2912&lt;&gt;""),1,""))</f>
        <v/>
      </c>
      <c r="AH2912" s="211" t="str">
        <f>IF(G2912="","",IF(AND(COUNTIFS($J$18:J2912,J2912)=1,G2912&lt;&gt;""),1,""))</f>
        <v/>
      </c>
      <c r="AI2912" s="28">
        <f t="shared" si="579"/>
        <v>468573419.10712183</v>
      </c>
      <c r="AJ2912" s="28">
        <f t="shared" si="580"/>
        <v>55829466.862621114</v>
      </c>
      <c r="AK2912" s="29">
        <f t="shared" si="581"/>
        <v>0.11914774629983395</v>
      </c>
      <c r="AL2912" s="210"/>
      <c r="AM2912" s="210"/>
      <c r="AN2912" s="210"/>
      <c r="AO2912" s="210"/>
      <c r="AP2912" s="45" t="str">
        <f t="shared" si="582"/>
        <v>CancelCancel</v>
      </c>
      <c r="AQ2912" s="45" t="str">
        <f t="shared" si="583"/>
        <v>CancelCancelJPY</v>
      </c>
    </row>
    <row r="2913" spans="1:43" s="15" customFormat="1">
      <c r="A2913" s="214" t="s">
        <v>41</v>
      </c>
      <c r="B2913" s="209"/>
      <c r="C2913" s="209" t="s">
        <v>171</v>
      </c>
      <c r="D2913" s="57" t="str">
        <f t="shared" si="573"/>
        <v/>
      </c>
      <c r="E2913" s="208" t="s">
        <v>171</v>
      </c>
      <c r="F2913" s="208" t="s">
        <v>171</v>
      </c>
      <c r="G2913" s="209" t="s">
        <v>171</v>
      </c>
      <c r="H2913" s="213" t="s">
        <v>2702</v>
      </c>
      <c r="I2913" s="57" t="str">
        <f t="shared" si="575"/>
        <v>Cancel</v>
      </c>
      <c r="J2913" s="204" t="s">
        <v>2715</v>
      </c>
      <c r="K2913" s="213" t="s">
        <v>2657</v>
      </c>
      <c r="L2913" s="210" t="s">
        <v>55</v>
      </c>
      <c r="M2913" s="208" t="s">
        <v>47</v>
      </c>
      <c r="N2913" s="208">
        <v>1</v>
      </c>
      <c r="O2913" s="208"/>
      <c r="P2913" s="57" t="str">
        <f t="shared" si="576"/>
        <v>MAIN UNIT</v>
      </c>
      <c r="Q2913" s="208" t="s">
        <v>48</v>
      </c>
      <c r="R2913" s="208" t="s">
        <v>49</v>
      </c>
      <c r="S2913" s="208" t="s">
        <v>36</v>
      </c>
      <c r="T2913" s="208" t="s">
        <v>65</v>
      </c>
      <c r="U2913" s="208" t="s">
        <v>66</v>
      </c>
      <c r="V2913" s="208" t="s">
        <v>634</v>
      </c>
      <c r="W2913" s="208" t="s">
        <v>96</v>
      </c>
      <c r="X2913" s="34">
        <v>10000000</v>
      </c>
      <c r="Y2913" s="215" t="str">
        <f t="shared" si="586"/>
        <v>1</v>
      </c>
      <c r="Z2913" s="26">
        <f t="shared" si="584"/>
        <v>10000000</v>
      </c>
      <c r="AA2913" s="208">
        <v>5.8799999999999998E-2</v>
      </c>
      <c r="AB2913" s="35">
        <f t="shared" si="585"/>
        <v>588000</v>
      </c>
      <c r="AC2913" s="27">
        <f t="shared" si="577"/>
        <v>70560</v>
      </c>
      <c r="AD2913" s="207">
        <v>0.12</v>
      </c>
      <c r="AE2913" s="211">
        <f t="shared" si="578"/>
        <v>0</v>
      </c>
      <c r="AF2913" s="211" t="str">
        <f>IF(AND(COUNTIFS($J$18:J2913,J2913)=1,AE2913=1),1,"")</f>
        <v/>
      </c>
      <c r="AG2913" s="211">
        <f>IF(C2913="","",IF(AND(COUNTIFS($J$18:J2913,J2913)=1,C2913&lt;&gt;""),1,""))</f>
        <v>1</v>
      </c>
      <c r="AH2913" s="211">
        <f>IF(G2913="","",IF(AND(COUNTIFS($J$18:J2913,J2913)=1,G2913&lt;&gt;""),1,""))</f>
        <v>1</v>
      </c>
      <c r="AI2913" s="28">
        <f t="shared" si="579"/>
        <v>468573419.10712183</v>
      </c>
      <c r="AJ2913" s="28">
        <f t="shared" si="580"/>
        <v>55829466.862621114</v>
      </c>
      <c r="AK2913" s="29">
        <f t="shared" si="581"/>
        <v>0.11914774629983395</v>
      </c>
      <c r="AL2913" s="210"/>
      <c r="AM2913" s="210"/>
      <c r="AN2913" s="210"/>
      <c r="AO2913" s="210"/>
      <c r="AP2913" s="45" t="str">
        <f t="shared" si="582"/>
        <v>CancelCancel</v>
      </c>
      <c r="AQ2913" s="45" t="str">
        <f t="shared" si="583"/>
        <v>CancelCancelJPY</v>
      </c>
    </row>
    <row r="2914" spans="1:43" s="15" customFormat="1">
      <c r="A2914" s="214" t="s">
        <v>41</v>
      </c>
      <c r="B2914" s="209"/>
      <c r="C2914" s="209" t="s">
        <v>171</v>
      </c>
      <c r="D2914" s="57" t="str">
        <f t="shared" ref="D2914:D2977" si="587">IF(B2914="","",IF(AND(C2914&gt;=10,C2914&lt;=12),"Q3",IF(AND(C2914&gt;=1,C2914&lt;=3),"Q4",IF(AND(C2914&gt;=7,C2914&lt;=9),"Q2",IF(AND(C2914&gt;=4,C2914&lt;=6),"Q1")))))</f>
        <v/>
      </c>
      <c r="E2914" s="208" t="s">
        <v>171</v>
      </c>
      <c r="F2914" s="208" t="s">
        <v>171</v>
      </c>
      <c r="G2914" s="209" t="s">
        <v>171</v>
      </c>
      <c r="H2914" s="213" t="s">
        <v>2702</v>
      </c>
      <c r="I2914" s="57" t="str">
        <f t="shared" si="575"/>
        <v>Cancel</v>
      </c>
      <c r="J2914" s="204" t="s">
        <v>2715</v>
      </c>
      <c r="K2914" s="213" t="s">
        <v>2657</v>
      </c>
      <c r="L2914" s="210" t="s">
        <v>79</v>
      </c>
      <c r="M2914" s="208" t="s">
        <v>47</v>
      </c>
      <c r="N2914" s="208">
        <v>1</v>
      </c>
      <c r="O2914" s="208"/>
      <c r="P2914" s="57" t="str">
        <f t="shared" si="576"/>
        <v>MAIN UNIT</v>
      </c>
      <c r="Q2914" s="208" t="s">
        <v>48</v>
      </c>
      <c r="R2914" s="208" t="s">
        <v>49</v>
      </c>
      <c r="S2914" s="208" t="s">
        <v>36</v>
      </c>
      <c r="T2914" s="208" t="s">
        <v>65</v>
      </c>
      <c r="U2914" s="208" t="s">
        <v>66</v>
      </c>
      <c r="V2914" s="208" t="s">
        <v>634</v>
      </c>
      <c r="W2914" s="208" t="s">
        <v>96</v>
      </c>
      <c r="X2914" s="34">
        <v>13000000</v>
      </c>
      <c r="Y2914" s="215" t="str">
        <f t="shared" si="586"/>
        <v>1</v>
      </c>
      <c r="Z2914" s="26">
        <f t="shared" si="584"/>
        <v>13000000</v>
      </c>
      <c r="AA2914" s="208">
        <v>5.8799999999999998E-2</v>
      </c>
      <c r="AB2914" s="35">
        <f t="shared" si="585"/>
        <v>764400</v>
      </c>
      <c r="AC2914" s="27">
        <f t="shared" si="577"/>
        <v>91728</v>
      </c>
      <c r="AD2914" s="207">
        <v>0.12</v>
      </c>
      <c r="AE2914" s="211">
        <f t="shared" si="578"/>
        <v>0</v>
      </c>
      <c r="AF2914" s="211" t="str">
        <f>IF(AND(COUNTIFS($J$18:J2914,J2914)=1,AE2914=1),1,"")</f>
        <v/>
      </c>
      <c r="AG2914" s="211" t="str">
        <f>IF(C2914="","",IF(AND(COUNTIFS($J$18:J2914,J2914)=1,C2914&lt;&gt;""),1,""))</f>
        <v/>
      </c>
      <c r="AH2914" s="211" t="str">
        <f>IF(G2914="","",IF(AND(COUNTIFS($J$18:J2914,J2914)=1,G2914&lt;&gt;""),1,""))</f>
        <v/>
      </c>
      <c r="AI2914" s="28">
        <f t="shared" si="579"/>
        <v>468573419.10712183</v>
      </c>
      <c r="AJ2914" s="28">
        <f t="shared" si="580"/>
        <v>55829466.862621114</v>
      </c>
      <c r="AK2914" s="29">
        <f t="shared" si="581"/>
        <v>0.11914774629983395</v>
      </c>
      <c r="AL2914" s="210"/>
      <c r="AM2914" s="210"/>
      <c r="AN2914" s="210"/>
      <c r="AO2914" s="210"/>
      <c r="AP2914" s="45" t="str">
        <f t="shared" si="582"/>
        <v>CancelCancel</v>
      </c>
      <c r="AQ2914" s="45" t="str">
        <f t="shared" si="583"/>
        <v>CancelCancelJPY</v>
      </c>
    </row>
    <row r="2915" spans="1:43" s="15" customFormat="1">
      <c r="A2915" s="214" t="s">
        <v>41</v>
      </c>
      <c r="B2915" s="209"/>
      <c r="C2915" s="209" t="s">
        <v>171</v>
      </c>
      <c r="D2915" s="57" t="str">
        <f t="shared" si="587"/>
        <v/>
      </c>
      <c r="E2915" s="208" t="s">
        <v>171</v>
      </c>
      <c r="F2915" s="208" t="s">
        <v>171</v>
      </c>
      <c r="G2915" s="209" t="s">
        <v>171</v>
      </c>
      <c r="H2915" s="213" t="s">
        <v>2702</v>
      </c>
      <c r="I2915" s="57" t="str">
        <f t="shared" si="575"/>
        <v>Cancel</v>
      </c>
      <c r="J2915" s="204" t="s">
        <v>2716</v>
      </c>
      <c r="K2915" s="213" t="s">
        <v>2149</v>
      </c>
      <c r="L2915" s="210" t="s">
        <v>55</v>
      </c>
      <c r="M2915" s="208" t="s">
        <v>47</v>
      </c>
      <c r="N2915" s="208">
        <v>1</v>
      </c>
      <c r="O2915" s="208"/>
      <c r="P2915" s="57" t="str">
        <f t="shared" si="576"/>
        <v>MAIN UNIT</v>
      </c>
      <c r="Q2915" s="208" t="s">
        <v>48</v>
      </c>
      <c r="R2915" s="208" t="s">
        <v>49</v>
      </c>
      <c r="S2915" s="208" t="s">
        <v>36</v>
      </c>
      <c r="T2915" s="208" t="s">
        <v>65</v>
      </c>
      <c r="U2915" s="208" t="s">
        <v>66</v>
      </c>
      <c r="V2915" s="208" t="s">
        <v>1649</v>
      </c>
      <c r="W2915" s="208" t="s">
        <v>51</v>
      </c>
      <c r="X2915" s="34">
        <v>522400</v>
      </c>
      <c r="Y2915" s="215" t="str">
        <f t="shared" si="586"/>
        <v>1.13</v>
      </c>
      <c r="Z2915" s="26">
        <f t="shared" si="584"/>
        <v>522400</v>
      </c>
      <c r="AA2915" s="208">
        <v>1.17</v>
      </c>
      <c r="AB2915" s="35">
        <f t="shared" si="585"/>
        <v>540892.03539823007</v>
      </c>
      <c r="AC2915" s="27">
        <f t="shared" si="577"/>
        <v>64907.044247787606</v>
      </c>
      <c r="AD2915" s="207">
        <v>0.12</v>
      </c>
      <c r="AE2915" s="211">
        <f t="shared" si="578"/>
        <v>0</v>
      </c>
      <c r="AF2915" s="211" t="str">
        <f>IF(AND(COUNTIFS($J$18:J2915,J2915)=1,AE2915=1),1,"")</f>
        <v/>
      </c>
      <c r="AG2915" s="211">
        <f>IF(C2915="","",IF(AND(COUNTIFS($J$18:J2915,J2915)=1,C2915&lt;&gt;""),1,""))</f>
        <v>1</v>
      </c>
      <c r="AH2915" s="211">
        <f>IF(G2915="","",IF(AND(COUNTIFS($J$18:J2915,J2915)=1,G2915&lt;&gt;""),1,""))</f>
        <v>1</v>
      </c>
      <c r="AI2915" s="28">
        <f t="shared" si="579"/>
        <v>468573419.10712183</v>
      </c>
      <c r="AJ2915" s="28">
        <f t="shared" si="580"/>
        <v>55829466.862621114</v>
      </c>
      <c r="AK2915" s="29">
        <f t="shared" si="581"/>
        <v>0.11914774629983395</v>
      </c>
      <c r="AL2915" s="210"/>
      <c r="AM2915" s="210"/>
      <c r="AN2915" s="210"/>
      <c r="AO2915" s="210"/>
      <c r="AP2915" s="45" t="str">
        <f t="shared" si="582"/>
        <v>CancelCancel</v>
      </c>
      <c r="AQ2915" s="45" t="str">
        <f t="shared" si="583"/>
        <v>CancelCancelRMB</v>
      </c>
    </row>
    <row r="2916" spans="1:43" s="15" customFormat="1">
      <c r="A2916" s="214" t="s">
        <v>41</v>
      </c>
      <c r="B2916" s="209"/>
      <c r="C2916" s="209" t="s">
        <v>171</v>
      </c>
      <c r="D2916" s="57" t="str">
        <f t="shared" si="587"/>
        <v/>
      </c>
      <c r="E2916" s="208" t="s">
        <v>171</v>
      </c>
      <c r="F2916" s="208" t="s">
        <v>171</v>
      </c>
      <c r="G2916" s="209" t="s">
        <v>171</v>
      </c>
      <c r="H2916" s="213" t="s">
        <v>2285</v>
      </c>
      <c r="I2916" s="57" t="str">
        <f t="shared" si="575"/>
        <v>Cancel</v>
      </c>
      <c r="J2916" s="204" t="s">
        <v>2717</v>
      </c>
      <c r="K2916" s="213" t="s">
        <v>1732</v>
      </c>
      <c r="L2916" s="210" t="s">
        <v>55</v>
      </c>
      <c r="M2916" s="208" t="s">
        <v>47</v>
      </c>
      <c r="N2916" s="208">
        <v>1</v>
      </c>
      <c r="O2916" s="208"/>
      <c r="P2916" s="57" t="str">
        <f t="shared" si="576"/>
        <v>MAIN UNIT</v>
      </c>
      <c r="Q2916" s="208" t="s">
        <v>48</v>
      </c>
      <c r="R2916" s="208" t="s">
        <v>49</v>
      </c>
      <c r="S2916" s="208" t="s">
        <v>38</v>
      </c>
      <c r="T2916" s="208" t="s">
        <v>326</v>
      </c>
      <c r="U2916" s="208" t="s">
        <v>137</v>
      </c>
      <c r="V2916" s="208" t="s">
        <v>899</v>
      </c>
      <c r="W2916" s="208" t="s">
        <v>51</v>
      </c>
      <c r="X2916" s="34">
        <v>490000</v>
      </c>
      <c r="Y2916" s="215" t="str">
        <f t="shared" si="586"/>
        <v>1.13</v>
      </c>
      <c r="Z2916" s="26">
        <f t="shared" si="584"/>
        <v>490000</v>
      </c>
      <c r="AA2916" s="208">
        <v>1.1200000000000001</v>
      </c>
      <c r="AB2916" s="35">
        <f t="shared" si="585"/>
        <v>485663.71681415936</v>
      </c>
      <c r="AC2916" s="27">
        <f t="shared" si="577"/>
        <v>58279.646017699124</v>
      </c>
      <c r="AD2916" s="212">
        <v>0.12</v>
      </c>
      <c r="AE2916" s="211">
        <f t="shared" si="578"/>
        <v>0</v>
      </c>
      <c r="AF2916" s="211" t="str">
        <f>IF(AND(COUNTIFS($J$18:J2916,J2916)=1,AE2916=1),1,"")</f>
        <v/>
      </c>
      <c r="AG2916" s="211">
        <f>IF(C2916="","",IF(AND(COUNTIFS($J$18:J2916,J2916)=1,C2916&lt;&gt;""),1,""))</f>
        <v>1</v>
      </c>
      <c r="AH2916" s="211">
        <f>IF(G2916="","",IF(AND(COUNTIFS($J$18:J2916,J2916)=1,G2916&lt;&gt;""),1,""))</f>
        <v>1</v>
      </c>
      <c r="AI2916" s="28">
        <f t="shared" si="579"/>
        <v>468573419.10712183</v>
      </c>
      <c r="AJ2916" s="28">
        <f t="shared" si="580"/>
        <v>55829466.862621114</v>
      </c>
      <c r="AK2916" s="29">
        <f t="shared" si="581"/>
        <v>0.11914774629983395</v>
      </c>
      <c r="AL2916" s="210"/>
      <c r="AM2916" s="210"/>
      <c r="AN2916" s="210"/>
      <c r="AO2916" s="210"/>
      <c r="AP2916" s="45" t="str">
        <f t="shared" si="582"/>
        <v>CancelCancel</v>
      </c>
      <c r="AQ2916" s="45" t="str">
        <f t="shared" si="583"/>
        <v>CancelCancelRMB</v>
      </c>
    </row>
    <row r="2917" spans="1:43" s="15" customFormat="1">
      <c r="A2917" s="214" t="s">
        <v>41</v>
      </c>
      <c r="B2917" s="209"/>
      <c r="C2917" s="209" t="s">
        <v>171</v>
      </c>
      <c r="D2917" s="57" t="str">
        <f t="shared" si="587"/>
        <v/>
      </c>
      <c r="E2917" s="208" t="s">
        <v>171</v>
      </c>
      <c r="F2917" s="208" t="s">
        <v>171</v>
      </c>
      <c r="G2917" s="209" t="s">
        <v>1552</v>
      </c>
      <c r="H2917" s="213" t="s">
        <v>2718</v>
      </c>
      <c r="I2917" s="57" t="str">
        <f t="shared" si="575"/>
        <v>Cancel</v>
      </c>
      <c r="J2917" s="204" t="s">
        <v>2719</v>
      </c>
      <c r="K2917" s="213" t="s">
        <v>1746</v>
      </c>
      <c r="L2917" s="210" t="s">
        <v>79</v>
      </c>
      <c r="M2917" s="208" t="s">
        <v>47</v>
      </c>
      <c r="N2917" s="208">
        <v>1</v>
      </c>
      <c r="O2917" s="208"/>
      <c r="P2917" s="57" t="str">
        <f t="shared" si="576"/>
        <v>MAIN UNIT</v>
      </c>
      <c r="Q2917" s="208" t="s">
        <v>48</v>
      </c>
      <c r="R2917" s="208" t="s">
        <v>49</v>
      </c>
      <c r="S2917" s="208" t="s">
        <v>38</v>
      </c>
      <c r="T2917" s="208" t="s">
        <v>326</v>
      </c>
      <c r="U2917" s="208" t="s">
        <v>137</v>
      </c>
      <c r="V2917" s="208" t="s">
        <v>899</v>
      </c>
      <c r="W2917" s="208" t="s">
        <v>51</v>
      </c>
      <c r="X2917" s="34">
        <v>835000</v>
      </c>
      <c r="Y2917" s="215" t="str">
        <f t="shared" si="586"/>
        <v>1.13</v>
      </c>
      <c r="Z2917" s="26">
        <f t="shared" si="584"/>
        <v>835000</v>
      </c>
      <c r="AA2917" s="208">
        <v>1.1200000000000001</v>
      </c>
      <c r="AB2917" s="35">
        <f t="shared" si="585"/>
        <v>827610.61946902669</v>
      </c>
      <c r="AC2917" s="27">
        <f t="shared" si="577"/>
        <v>99313.274336283197</v>
      </c>
      <c r="AD2917" s="212">
        <v>0.12</v>
      </c>
      <c r="AE2917" s="211">
        <f t="shared" si="578"/>
        <v>0</v>
      </c>
      <c r="AF2917" s="211" t="str">
        <f>IF(AND(COUNTIFS($J$18:J2917,J2917)=1,AE2917=1),1,"")</f>
        <v/>
      </c>
      <c r="AG2917" s="211">
        <f>IF(C2917="","",IF(AND(COUNTIFS($J$18:J2917,J2917)=1,C2917&lt;&gt;""),1,""))</f>
        <v>1</v>
      </c>
      <c r="AH2917" s="211">
        <f>IF(G2917="","",IF(AND(COUNTIFS($J$18:J2917,J2917)=1,G2917&lt;&gt;""),1,""))</f>
        <v>1</v>
      </c>
      <c r="AI2917" s="28">
        <f t="shared" si="579"/>
        <v>468573419.10712183</v>
      </c>
      <c r="AJ2917" s="28">
        <f t="shared" si="580"/>
        <v>55829466.862621114</v>
      </c>
      <c r="AK2917" s="29">
        <f t="shared" si="581"/>
        <v>0.11914774629983395</v>
      </c>
      <c r="AL2917" s="210"/>
      <c r="AM2917" s="210"/>
      <c r="AN2917" s="210"/>
      <c r="AO2917" s="210"/>
      <c r="AP2917" s="45" t="str">
        <f t="shared" si="582"/>
        <v>CancelCANCEL</v>
      </c>
      <c r="AQ2917" s="45" t="str">
        <f t="shared" si="583"/>
        <v>CancelCANCELRMB</v>
      </c>
    </row>
    <row r="2918" spans="1:43" s="15" customFormat="1">
      <c r="A2918" s="214" t="s">
        <v>41</v>
      </c>
      <c r="B2918" s="209"/>
      <c r="C2918" s="209" t="s">
        <v>171</v>
      </c>
      <c r="D2918" s="57" t="str">
        <f t="shared" si="587"/>
        <v/>
      </c>
      <c r="E2918" s="208" t="s">
        <v>171</v>
      </c>
      <c r="F2918" s="208" t="s">
        <v>171</v>
      </c>
      <c r="G2918" s="209" t="s">
        <v>1552</v>
      </c>
      <c r="H2918" s="213" t="s">
        <v>2718</v>
      </c>
      <c r="I2918" s="57" t="str">
        <f t="shared" si="575"/>
        <v>Cancel</v>
      </c>
      <c r="J2918" s="204" t="s">
        <v>2719</v>
      </c>
      <c r="K2918" s="213" t="s">
        <v>1746</v>
      </c>
      <c r="L2918" s="210" t="s">
        <v>55</v>
      </c>
      <c r="M2918" s="208" t="s">
        <v>47</v>
      </c>
      <c r="N2918" s="208">
        <v>1</v>
      </c>
      <c r="O2918" s="208"/>
      <c r="P2918" s="57" t="str">
        <f t="shared" si="576"/>
        <v>MAIN UNIT</v>
      </c>
      <c r="Q2918" s="208" t="s">
        <v>48</v>
      </c>
      <c r="R2918" s="208" t="s">
        <v>49</v>
      </c>
      <c r="S2918" s="208" t="s">
        <v>38</v>
      </c>
      <c r="T2918" s="208" t="s">
        <v>326</v>
      </c>
      <c r="U2918" s="208" t="s">
        <v>137</v>
      </c>
      <c r="V2918" s="208" t="s">
        <v>899</v>
      </c>
      <c r="W2918" s="208" t="s">
        <v>51</v>
      </c>
      <c r="X2918" s="34">
        <v>700000</v>
      </c>
      <c r="Y2918" s="215" t="str">
        <f t="shared" si="586"/>
        <v>1.13</v>
      </c>
      <c r="Z2918" s="26">
        <f t="shared" si="584"/>
        <v>700000</v>
      </c>
      <c r="AA2918" s="208">
        <v>1.1200000000000001</v>
      </c>
      <c r="AB2918" s="35">
        <f t="shared" si="585"/>
        <v>693805.3097345134</v>
      </c>
      <c r="AC2918" s="27">
        <f t="shared" si="577"/>
        <v>83256.637168141606</v>
      </c>
      <c r="AD2918" s="212">
        <v>0.12</v>
      </c>
      <c r="AE2918" s="211">
        <f t="shared" si="578"/>
        <v>0</v>
      </c>
      <c r="AF2918" s="211" t="str">
        <f>IF(AND(COUNTIFS($J$18:J2918,J2918)=1,AE2918=1),1,"")</f>
        <v/>
      </c>
      <c r="AG2918" s="211" t="str">
        <f>IF(C2918="","",IF(AND(COUNTIFS($J$18:J2918,J2918)=1,C2918&lt;&gt;""),1,""))</f>
        <v/>
      </c>
      <c r="AH2918" s="211" t="str">
        <f>IF(G2918="","",IF(AND(COUNTIFS($J$18:J2918,J2918)=1,G2918&lt;&gt;""),1,""))</f>
        <v/>
      </c>
      <c r="AI2918" s="28">
        <f t="shared" si="579"/>
        <v>468573419.10712183</v>
      </c>
      <c r="AJ2918" s="28">
        <f t="shared" si="580"/>
        <v>55829466.862621114</v>
      </c>
      <c r="AK2918" s="29">
        <f t="shared" si="581"/>
        <v>0.11914774629983395</v>
      </c>
      <c r="AL2918" s="210"/>
      <c r="AM2918" s="210"/>
      <c r="AN2918" s="210"/>
      <c r="AO2918" s="210"/>
      <c r="AP2918" s="45" t="str">
        <f t="shared" si="582"/>
        <v>CancelCANCEL</v>
      </c>
      <c r="AQ2918" s="45" t="str">
        <f t="shared" si="583"/>
        <v>CancelCANCELRMB</v>
      </c>
    </row>
    <row r="2919" spans="1:43" s="15" customFormat="1">
      <c r="A2919" s="214" t="s">
        <v>41</v>
      </c>
      <c r="B2919" s="209"/>
      <c r="C2919" s="209" t="s">
        <v>171</v>
      </c>
      <c r="D2919" s="57" t="str">
        <f t="shared" si="587"/>
        <v/>
      </c>
      <c r="E2919" s="208" t="s">
        <v>171</v>
      </c>
      <c r="F2919" s="208" t="s">
        <v>171</v>
      </c>
      <c r="G2919" s="209" t="s">
        <v>1552</v>
      </c>
      <c r="H2919" s="213" t="s">
        <v>2718</v>
      </c>
      <c r="I2919" s="57" t="str">
        <f t="shared" si="575"/>
        <v>Cancel</v>
      </c>
      <c r="J2919" s="204" t="s">
        <v>2719</v>
      </c>
      <c r="K2919" s="213" t="s">
        <v>1746</v>
      </c>
      <c r="L2919" s="210" t="s">
        <v>79</v>
      </c>
      <c r="M2919" s="208" t="s">
        <v>47</v>
      </c>
      <c r="N2919" s="208">
        <v>1</v>
      </c>
      <c r="O2919" s="208"/>
      <c r="P2919" s="57" t="str">
        <f t="shared" si="576"/>
        <v>MAIN UNIT</v>
      </c>
      <c r="Q2919" s="208" t="s">
        <v>48</v>
      </c>
      <c r="R2919" s="208" t="s">
        <v>49</v>
      </c>
      <c r="S2919" s="208" t="s">
        <v>38</v>
      </c>
      <c r="T2919" s="208" t="s">
        <v>326</v>
      </c>
      <c r="U2919" s="208" t="s">
        <v>137</v>
      </c>
      <c r="V2919" s="208" t="s">
        <v>899</v>
      </c>
      <c r="W2919" s="208" t="s">
        <v>51</v>
      </c>
      <c r="X2919" s="34">
        <v>835000</v>
      </c>
      <c r="Y2919" s="215" t="str">
        <f t="shared" si="586"/>
        <v>1.13</v>
      </c>
      <c r="Z2919" s="26">
        <f t="shared" si="584"/>
        <v>835000</v>
      </c>
      <c r="AA2919" s="208">
        <v>1.1200000000000001</v>
      </c>
      <c r="AB2919" s="35">
        <f t="shared" si="585"/>
        <v>827610.61946902669</v>
      </c>
      <c r="AC2919" s="27">
        <f t="shared" si="577"/>
        <v>99313.274336283197</v>
      </c>
      <c r="AD2919" s="212">
        <v>0.12</v>
      </c>
      <c r="AE2919" s="211">
        <f t="shared" si="578"/>
        <v>0</v>
      </c>
      <c r="AF2919" s="211" t="str">
        <f>IF(AND(COUNTIFS($J$18:J2919,J2919)=1,AE2919=1),1,"")</f>
        <v/>
      </c>
      <c r="AG2919" s="211" t="str">
        <f>IF(C2919="","",IF(AND(COUNTIFS($J$18:J2919,J2919)=1,C2919&lt;&gt;""),1,""))</f>
        <v/>
      </c>
      <c r="AH2919" s="211" t="str">
        <f>IF(G2919="","",IF(AND(COUNTIFS($J$18:J2919,J2919)=1,G2919&lt;&gt;""),1,""))</f>
        <v/>
      </c>
      <c r="AI2919" s="28">
        <f t="shared" si="579"/>
        <v>468573419.10712183</v>
      </c>
      <c r="AJ2919" s="28">
        <f t="shared" si="580"/>
        <v>55829466.862621114</v>
      </c>
      <c r="AK2919" s="29">
        <f t="shared" si="581"/>
        <v>0.11914774629983395</v>
      </c>
      <c r="AL2919" s="210"/>
      <c r="AM2919" s="210"/>
      <c r="AN2919" s="210"/>
      <c r="AO2919" s="210"/>
      <c r="AP2919" s="45" t="str">
        <f t="shared" si="582"/>
        <v>CancelCANCEL</v>
      </c>
      <c r="AQ2919" s="45" t="str">
        <f t="shared" si="583"/>
        <v>CancelCANCELRMB</v>
      </c>
    </row>
    <row r="2920" spans="1:43" s="15" customFormat="1">
      <c r="A2920" s="214" t="s">
        <v>41</v>
      </c>
      <c r="B2920" s="209"/>
      <c r="C2920" s="209" t="s">
        <v>171</v>
      </c>
      <c r="D2920" s="57" t="str">
        <f t="shared" si="587"/>
        <v/>
      </c>
      <c r="E2920" s="208" t="s">
        <v>171</v>
      </c>
      <c r="F2920" s="208" t="s">
        <v>171</v>
      </c>
      <c r="G2920" s="209" t="s">
        <v>1552</v>
      </c>
      <c r="H2920" s="213" t="s">
        <v>2718</v>
      </c>
      <c r="I2920" s="57" t="str">
        <f t="shared" si="575"/>
        <v>Cancel</v>
      </c>
      <c r="J2920" s="204" t="s">
        <v>2719</v>
      </c>
      <c r="K2920" s="213" t="s">
        <v>1746</v>
      </c>
      <c r="L2920" s="210" t="s">
        <v>55</v>
      </c>
      <c r="M2920" s="208" t="s">
        <v>47</v>
      </c>
      <c r="N2920" s="208">
        <v>1</v>
      </c>
      <c r="O2920" s="208"/>
      <c r="P2920" s="57" t="str">
        <f t="shared" si="576"/>
        <v>MAIN UNIT</v>
      </c>
      <c r="Q2920" s="208" t="s">
        <v>48</v>
      </c>
      <c r="R2920" s="208" t="s">
        <v>49</v>
      </c>
      <c r="S2920" s="208" t="s">
        <v>38</v>
      </c>
      <c r="T2920" s="208" t="s">
        <v>326</v>
      </c>
      <c r="U2920" s="208" t="s">
        <v>137</v>
      </c>
      <c r="V2920" s="208" t="s">
        <v>899</v>
      </c>
      <c r="W2920" s="208" t="s">
        <v>51</v>
      </c>
      <c r="X2920" s="34">
        <v>700000</v>
      </c>
      <c r="Y2920" s="215" t="str">
        <f t="shared" si="586"/>
        <v>1.13</v>
      </c>
      <c r="Z2920" s="26">
        <f t="shared" si="584"/>
        <v>700000</v>
      </c>
      <c r="AA2920" s="208">
        <v>1.1200000000000001</v>
      </c>
      <c r="AB2920" s="35">
        <f t="shared" si="585"/>
        <v>693805.3097345134</v>
      </c>
      <c r="AC2920" s="27">
        <f t="shared" si="577"/>
        <v>83256.637168141606</v>
      </c>
      <c r="AD2920" s="212">
        <v>0.12</v>
      </c>
      <c r="AE2920" s="211">
        <f t="shared" si="578"/>
        <v>0</v>
      </c>
      <c r="AF2920" s="211" t="str">
        <f>IF(AND(COUNTIFS($J$18:J2920,J2920)=1,AE2920=1),1,"")</f>
        <v/>
      </c>
      <c r="AG2920" s="211" t="str">
        <f>IF(C2920="","",IF(AND(COUNTIFS($J$18:J2920,J2920)=1,C2920&lt;&gt;""),1,""))</f>
        <v/>
      </c>
      <c r="AH2920" s="211" t="str">
        <f>IF(G2920="","",IF(AND(COUNTIFS($J$18:J2920,J2920)=1,G2920&lt;&gt;""),1,""))</f>
        <v/>
      </c>
      <c r="AI2920" s="28">
        <f t="shared" si="579"/>
        <v>468573419.10712183</v>
      </c>
      <c r="AJ2920" s="28">
        <f t="shared" si="580"/>
        <v>55829466.862621114</v>
      </c>
      <c r="AK2920" s="29">
        <f t="shared" si="581"/>
        <v>0.11914774629983395</v>
      </c>
      <c r="AL2920" s="210"/>
      <c r="AM2920" s="210"/>
      <c r="AN2920" s="210"/>
      <c r="AO2920" s="210"/>
      <c r="AP2920" s="45" t="str">
        <f t="shared" si="582"/>
        <v>CancelCANCEL</v>
      </c>
      <c r="AQ2920" s="45" t="str">
        <f t="shared" si="583"/>
        <v>CancelCANCELRMB</v>
      </c>
    </row>
    <row r="2921" spans="1:43" s="15" customFormat="1">
      <c r="A2921" s="208" t="s">
        <v>41</v>
      </c>
      <c r="B2921" s="209">
        <v>2022</v>
      </c>
      <c r="C2921" s="209">
        <v>4</v>
      </c>
      <c r="D2921" s="57" t="str">
        <f t="shared" si="587"/>
        <v>Q1</v>
      </c>
      <c r="E2921" s="208" t="s">
        <v>42</v>
      </c>
      <c r="F2921" s="209">
        <v>2024</v>
      </c>
      <c r="G2921" s="209">
        <v>3</v>
      </c>
      <c r="H2921" s="213"/>
      <c r="I2921" s="57" t="str">
        <f t="shared" si="575"/>
        <v>Q4</v>
      </c>
      <c r="J2921" s="204" t="s">
        <v>2177</v>
      </c>
      <c r="K2921" s="213" t="s">
        <v>1683</v>
      </c>
      <c r="L2921" s="210" t="s">
        <v>79</v>
      </c>
      <c r="M2921" s="208" t="s">
        <v>47</v>
      </c>
      <c r="N2921" s="208">
        <v>1</v>
      </c>
      <c r="O2921" s="208"/>
      <c r="P2921" s="57" t="str">
        <f t="shared" si="576"/>
        <v>MAIN UNIT</v>
      </c>
      <c r="Q2921" s="208" t="s">
        <v>48</v>
      </c>
      <c r="R2921" s="208" t="s">
        <v>49</v>
      </c>
      <c r="S2921" s="208" t="s">
        <v>36</v>
      </c>
      <c r="T2921" s="208" t="s">
        <v>65</v>
      </c>
      <c r="U2921" s="208" t="s">
        <v>66</v>
      </c>
      <c r="V2921" s="208" t="s">
        <v>114</v>
      </c>
      <c r="W2921" s="208" t="s">
        <v>96</v>
      </c>
      <c r="X2921" s="34">
        <v>13900000</v>
      </c>
      <c r="Y2921" s="215" t="str">
        <f t="shared" si="586"/>
        <v>1</v>
      </c>
      <c r="Z2921" s="26">
        <f t="shared" si="584"/>
        <v>13900000</v>
      </c>
      <c r="AA2921" s="208">
        <v>5.6300000000000003E-2</v>
      </c>
      <c r="AB2921" s="35">
        <f t="shared" si="585"/>
        <v>782570</v>
      </c>
      <c r="AC2921" s="27">
        <f t="shared" si="577"/>
        <v>78726.542000000001</v>
      </c>
      <c r="AD2921" s="212">
        <v>0.10059999999999999</v>
      </c>
      <c r="AE2921" s="211">
        <f t="shared" si="578"/>
        <v>0</v>
      </c>
      <c r="AF2921" s="211" t="str">
        <f>IF(AND(COUNTIFS($J$18:J2921,J2921)=1,AE2921=1),1,"")</f>
        <v/>
      </c>
      <c r="AG2921" s="211" t="str">
        <f>IF(C2921="","",IF(AND(COUNTIFS($J$18:J2921,J2921)=1,C2921&lt;&gt;""),1,""))</f>
        <v/>
      </c>
      <c r="AH2921" s="211" t="str">
        <f>IF(G2921="","",IF(AND(COUNTIFS($J$18:J2921,J2921)=1,G2921&lt;&gt;""),1,""))</f>
        <v/>
      </c>
      <c r="AI2921" s="28">
        <f t="shared" si="579"/>
        <v>3074677.4867256638</v>
      </c>
      <c r="AJ2921" s="28">
        <f t="shared" si="580"/>
        <v>338597.5824070797</v>
      </c>
      <c r="AK2921" s="29">
        <f t="shared" si="581"/>
        <v>0.11012458505612717</v>
      </c>
      <c r="AL2921" s="210"/>
      <c r="AM2921" s="210"/>
      <c r="AN2921" s="210"/>
      <c r="AO2921" s="210"/>
      <c r="AP2921" s="45" t="str">
        <f t="shared" si="582"/>
        <v>20243</v>
      </c>
      <c r="AQ2921" s="45" t="str">
        <f t="shared" si="583"/>
        <v>20243JPY</v>
      </c>
    </row>
    <row r="2922" spans="1:43" s="15" customFormat="1">
      <c r="A2922" s="208" t="s">
        <v>42</v>
      </c>
      <c r="B2922" s="209">
        <v>2023</v>
      </c>
      <c r="C2922" s="209">
        <v>6</v>
      </c>
      <c r="D2922" s="57" t="str">
        <f t="shared" si="587"/>
        <v>Q1</v>
      </c>
      <c r="E2922" s="209" t="s">
        <v>42</v>
      </c>
      <c r="F2922" s="209">
        <v>2024</v>
      </c>
      <c r="G2922" s="209">
        <v>1</v>
      </c>
      <c r="H2922" s="213"/>
      <c r="I2922" s="57" t="str">
        <f t="shared" si="575"/>
        <v>Q4</v>
      </c>
      <c r="J2922" s="204" t="s">
        <v>2720</v>
      </c>
      <c r="K2922" s="213" t="s">
        <v>2721</v>
      </c>
      <c r="L2922" s="210" t="s">
        <v>55</v>
      </c>
      <c r="M2922" s="208" t="s">
        <v>47</v>
      </c>
      <c r="N2922" s="208">
        <v>1</v>
      </c>
      <c r="O2922" s="208"/>
      <c r="P2922" s="57" t="str">
        <f t="shared" si="576"/>
        <v>MAIN UNIT</v>
      </c>
      <c r="Q2922" s="208" t="s">
        <v>56</v>
      </c>
      <c r="R2922" s="208" t="s">
        <v>49</v>
      </c>
      <c r="S2922" s="208" t="s">
        <v>36</v>
      </c>
      <c r="T2922" s="208" t="s">
        <v>65</v>
      </c>
      <c r="U2922" s="208" t="s">
        <v>2471</v>
      </c>
      <c r="V2922" s="208" t="s">
        <v>114</v>
      </c>
      <c r="W2922" s="208" t="s">
        <v>96</v>
      </c>
      <c r="X2922" s="34">
        <v>7960000</v>
      </c>
      <c r="Y2922" s="215" t="str">
        <f t="shared" si="586"/>
        <v>1</v>
      </c>
      <c r="Z2922" s="26">
        <f t="shared" si="584"/>
        <v>7960000</v>
      </c>
      <c r="AA2922" s="208">
        <v>5.6300000000000003E-2</v>
      </c>
      <c r="AB2922" s="35">
        <f t="shared" si="585"/>
        <v>448148</v>
      </c>
      <c r="AC2922" s="27">
        <f t="shared" si="577"/>
        <v>53777.759999999995</v>
      </c>
      <c r="AD2922" s="212">
        <v>0.12</v>
      </c>
      <c r="AE2922" s="211">
        <f t="shared" si="578"/>
        <v>1</v>
      </c>
      <c r="AF2922" s="211">
        <f>IF(AND(COUNTIFS($J$18:J2922,J2922)=1,AE2922=1),1,"")</f>
        <v>1</v>
      </c>
      <c r="AG2922" s="211">
        <f>IF(C2922="","",IF(AND(COUNTIFS($J$18:J2922,J2922)=1,C2922&lt;&gt;""),1,""))</f>
        <v>1</v>
      </c>
      <c r="AH2922" s="211">
        <f>IF(G2922="","",IF(AND(COUNTIFS($J$18:J2922,J2922)=1,G2922&lt;&gt;""),1,""))</f>
        <v>1</v>
      </c>
      <c r="AI2922" s="28">
        <f t="shared" si="579"/>
        <v>13623719.89557522</v>
      </c>
      <c r="AJ2922" s="28">
        <f t="shared" si="580"/>
        <v>1568246.387469027</v>
      </c>
      <c r="AK2922" s="29">
        <f t="shared" si="581"/>
        <v>0.11511146731505907</v>
      </c>
      <c r="AL2922" s="210"/>
      <c r="AM2922" s="210"/>
      <c r="AN2922" s="210"/>
      <c r="AO2922" s="210"/>
      <c r="AP2922" s="45" t="str">
        <f t="shared" si="582"/>
        <v>20241</v>
      </c>
      <c r="AQ2922" s="45" t="str">
        <f t="shared" si="583"/>
        <v>20241JPY</v>
      </c>
    </row>
    <row r="2923" spans="1:43" s="15" customFormat="1">
      <c r="A2923" s="208" t="s">
        <v>42</v>
      </c>
      <c r="B2923" s="209">
        <v>2023</v>
      </c>
      <c r="C2923" s="209">
        <v>6</v>
      </c>
      <c r="D2923" s="57" t="str">
        <f t="shared" si="587"/>
        <v>Q1</v>
      </c>
      <c r="E2923" s="209" t="s">
        <v>42</v>
      </c>
      <c r="F2923" s="209">
        <v>2024</v>
      </c>
      <c r="G2923" s="209">
        <v>1</v>
      </c>
      <c r="H2923" s="213"/>
      <c r="I2923" s="57" t="str">
        <f t="shared" si="575"/>
        <v>Q4</v>
      </c>
      <c r="J2923" s="204" t="s">
        <v>2720</v>
      </c>
      <c r="K2923" s="213" t="s">
        <v>2721</v>
      </c>
      <c r="L2923" s="210" t="s">
        <v>55</v>
      </c>
      <c r="M2923" s="208" t="s">
        <v>47</v>
      </c>
      <c r="N2923" s="208">
        <v>1</v>
      </c>
      <c r="O2923" s="208"/>
      <c r="P2923" s="57" t="str">
        <f t="shared" si="576"/>
        <v>MAIN UNIT</v>
      </c>
      <c r="Q2923" s="208" t="s">
        <v>56</v>
      </c>
      <c r="R2923" s="208" t="s">
        <v>49</v>
      </c>
      <c r="S2923" s="208" t="s">
        <v>36</v>
      </c>
      <c r="T2923" s="208" t="s">
        <v>65</v>
      </c>
      <c r="U2923" s="208" t="s">
        <v>2471</v>
      </c>
      <c r="V2923" s="208" t="s">
        <v>114</v>
      </c>
      <c r="W2923" s="208" t="s">
        <v>96</v>
      </c>
      <c r="X2923" s="34">
        <v>7960000</v>
      </c>
      <c r="Y2923" s="215" t="str">
        <f t="shared" si="586"/>
        <v>1</v>
      </c>
      <c r="Z2923" s="26">
        <f t="shared" si="584"/>
        <v>7960000</v>
      </c>
      <c r="AA2923" s="208">
        <v>5.6300000000000003E-2</v>
      </c>
      <c r="AB2923" s="35">
        <f t="shared" si="585"/>
        <v>448148</v>
      </c>
      <c r="AC2923" s="27">
        <f t="shared" si="577"/>
        <v>53777.759999999995</v>
      </c>
      <c r="AD2923" s="212">
        <v>0.12</v>
      </c>
      <c r="AE2923" s="211">
        <f t="shared" si="578"/>
        <v>1</v>
      </c>
      <c r="AF2923" s="211" t="str">
        <f>IF(AND(COUNTIFS($J$18:J2923,J2923)=1,AE2923=1),1,"")</f>
        <v/>
      </c>
      <c r="AG2923" s="211" t="str">
        <f>IF(C2923="","",IF(AND(COUNTIFS($J$18:J2923,J2923)=1,C2923&lt;&gt;""),1,""))</f>
        <v/>
      </c>
      <c r="AH2923" s="211" t="str">
        <f>IF(G2923="","",IF(AND(COUNTIFS($J$18:J2923,J2923)=1,G2923&lt;&gt;""),1,""))</f>
        <v/>
      </c>
      <c r="AI2923" s="28">
        <f t="shared" si="579"/>
        <v>13623719.89557522</v>
      </c>
      <c r="AJ2923" s="28">
        <f t="shared" si="580"/>
        <v>1568246.387469027</v>
      </c>
      <c r="AK2923" s="29">
        <f t="shared" si="581"/>
        <v>0.11511146731505907</v>
      </c>
      <c r="AL2923" s="210"/>
      <c r="AM2923" s="210"/>
      <c r="AN2923" s="210"/>
      <c r="AO2923" s="210"/>
      <c r="AP2923" s="45" t="str">
        <f t="shared" si="582"/>
        <v>20241</v>
      </c>
      <c r="AQ2923" s="45" t="str">
        <f t="shared" si="583"/>
        <v>20241JPY</v>
      </c>
    </row>
    <row r="2924" spans="1:43" s="15" customFormat="1">
      <c r="A2924" s="208" t="s">
        <v>42</v>
      </c>
      <c r="B2924" s="209">
        <v>2023</v>
      </c>
      <c r="C2924" s="209">
        <v>6</v>
      </c>
      <c r="D2924" s="57" t="str">
        <f t="shared" si="587"/>
        <v>Q1</v>
      </c>
      <c r="E2924" s="209" t="s">
        <v>42</v>
      </c>
      <c r="F2924" s="209">
        <v>2024</v>
      </c>
      <c r="G2924" s="209">
        <v>1</v>
      </c>
      <c r="H2924" s="213"/>
      <c r="I2924" s="57" t="str">
        <f t="shared" si="575"/>
        <v>Q4</v>
      </c>
      <c r="J2924" s="204" t="s">
        <v>2720</v>
      </c>
      <c r="K2924" s="213" t="s">
        <v>2721</v>
      </c>
      <c r="L2924" s="210" t="s">
        <v>55</v>
      </c>
      <c r="M2924" s="208" t="s">
        <v>47</v>
      </c>
      <c r="N2924" s="208">
        <v>1</v>
      </c>
      <c r="O2924" s="208"/>
      <c r="P2924" s="57" t="str">
        <f t="shared" si="576"/>
        <v>MAIN UNIT</v>
      </c>
      <c r="Q2924" s="208" t="s">
        <v>56</v>
      </c>
      <c r="R2924" s="208" t="s">
        <v>49</v>
      </c>
      <c r="S2924" s="208" t="s">
        <v>36</v>
      </c>
      <c r="T2924" s="208" t="s">
        <v>65</v>
      </c>
      <c r="U2924" s="208" t="s">
        <v>2471</v>
      </c>
      <c r="V2924" s="208" t="s">
        <v>114</v>
      </c>
      <c r="W2924" s="208" t="s">
        <v>96</v>
      </c>
      <c r="X2924" s="34">
        <v>7960000</v>
      </c>
      <c r="Y2924" s="215" t="str">
        <f t="shared" si="586"/>
        <v>1</v>
      </c>
      <c r="Z2924" s="26">
        <f t="shared" si="584"/>
        <v>7960000</v>
      </c>
      <c r="AA2924" s="208">
        <v>5.6300000000000003E-2</v>
      </c>
      <c r="AB2924" s="35">
        <f t="shared" si="585"/>
        <v>448148</v>
      </c>
      <c r="AC2924" s="27">
        <f t="shared" si="577"/>
        <v>53777.759999999995</v>
      </c>
      <c r="AD2924" s="212">
        <v>0.12</v>
      </c>
      <c r="AE2924" s="211">
        <f t="shared" si="578"/>
        <v>1</v>
      </c>
      <c r="AF2924" s="211" t="str">
        <f>IF(AND(COUNTIFS($J$18:J2924,J2924)=1,AE2924=1),1,"")</f>
        <v/>
      </c>
      <c r="AG2924" s="211" t="str">
        <f>IF(C2924="","",IF(AND(COUNTIFS($J$18:J2924,J2924)=1,C2924&lt;&gt;""),1,""))</f>
        <v/>
      </c>
      <c r="AH2924" s="211" t="str">
        <f>IF(G2924="","",IF(AND(COUNTIFS($J$18:J2924,J2924)=1,G2924&lt;&gt;""),1,""))</f>
        <v/>
      </c>
      <c r="AI2924" s="28">
        <f t="shared" si="579"/>
        <v>13623719.89557522</v>
      </c>
      <c r="AJ2924" s="28">
        <f t="shared" si="580"/>
        <v>1568246.387469027</v>
      </c>
      <c r="AK2924" s="29">
        <f t="shared" si="581"/>
        <v>0.11511146731505907</v>
      </c>
      <c r="AL2924" s="210"/>
      <c r="AM2924" s="210"/>
      <c r="AN2924" s="210"/>
      <c r="AO2924" s="210"/>
      <c r="AP2924" s="45" t="str">
        <f t="shared" si="582"/>
        <v>20241</v>
      </c>
      <c r="AQ2924" s="45" t="str">
        <f t="shared" si="583"/>
        <v>20241JPY</v>
      </c>
    </row>
    <row r="2925" spans="1:43" s="15" customFormat="1">
      <c r="A2925" s="208" t="s">
        <v>52</v>
      </c>
      <c r="B2925" s="209">
        <v>2017</v>
      </c>
      <c r="C2925" s="209">
        <v>12</v>
      </c>
      <c r="D2925" s="57" t="str">
        <f t="shared" si="587"/>
        <v>Q3</v>
      </c>
      <c r="E2925" s="208" t="s">
        <v>28</v>
      </c>
      <c r="F2925" s="209">
        <v>2018</v>
      </c>
      <c r="G2925" s="209">
        <v>4</v>
      </c>
      <c r="H2925" s="213"/>
      <c r="I2925" s="57" t="str">
        <f t="shared" si="575"/>
        <v>Q1</v>
      </c>
      <c r="J2925" s="204" t="s">
        <v>2722</v>
      </c>
      <c r="K2925" s="213" t="s">
        <v>2723</v>
      </c>
      <c r="L2925" s="210" t="s">
        <v>2724</v>
      </c>
      <c r="M2925" s="208" t="s">
        <v>2546</v>
      </c>
      <c r="N2925" s="208">
        <v>1</v>
      </c>
      <c r="O2925" s="208"/>
      <c r="P2925" s="57" t="str">
        <f t="shared" si="576"/>
        <v>MAIN UNIT</v>
      </c>
      <c r="Q2925" s="208" t="s">
        <v>56</v>
      </c>
      <c r="R2925" s="208" t="s">
        <v>1991</v>
      </c>
      <c r="S2925" s="208" t="s">
        <v>36</v>
      </c>
      <c r="T2925" s="208" t="s">
        <v>65</v>
      </c>
      <c r="U2925" s="208" t="s">
        <v>66</v>
      </c>
      <c r="V2925" s="208" t="s">
        <v>2725</v>
      </c>
      <c r="W2925" s="208" t="s">
        <v>51</v>
      </c>
      <c r="X2925" s="34">
        <v>350000</v>
      </c>
      <c r="Y2925" s="202">
        <v>1.17</v>
      </c>
      <c r="Z2925" s="26">
        <f t="shared" si="584"/>
        <v>350000</v>
      </c>
      <c r="AA2925" s="208">
        <v>1.23</v>
      </c>
      <c r="AB2925" s="35">
        <f t="shared" si="585"/>
        <v>367948.717948718</v>
      </c>
      <c r="AC2925" s="27">
        <f t="shared" si="577"/>
        <v>44153.846153846156</v>
      </c>
      <c r="AD2925" s="212">
        <v>0.12</v>
      </c>
      <c r="AE2925" s="211">
        <f t="shared" si="578"/>
        <v>1</v>
      </c>
      <c r="AF2925" s="211">
        <f>IF(AND(COUNTIFS($J$2:J2942,J2925)=1,AE2925=1),1,"")</f>
        <v>1</v>
      </c>
      <c r="AG2925" s="211">
        <f>IF(C2925="","",IF(AND(COUNTIFS($J$2:J2942,J2925)=1,C2925&lt;&gt;""),1,""))</f>
        <v>1</v>
      </c>
      <c r="AH2925" s="211">
        <f>IF(G2925="","",IF(AND(COUNTIFS($J$2:J2942,J2925)=1,G2925&lt;&gt;""),1,""))</f>
        <v>1</v>
      </c>
      <c r="AI2925" s="28">
        <f t="shared" si="579"/>
        <v>29288201.60307692</v>
      </c>
      <c r="AJ2925" s="28">
        <f t="shared" si="580"/>
        <v>3870159.1769246156</v>
      </c>
      <c r="AK2925" s="29">
        <f t="shared" si="581"/>
        <v>0.13214055370740244</v>
      </c>
      <c r="AL2925" s="210">
        <v>11100248</v>
      </c>
      <c r="AM2925" s="210">
        <v>350000</v>
      </c>
      <c r="AN2925" s="210"/>
      <c r="AO2925" s="210"/>
      <c r="AP2925" s="45" t="str">
        <f t="shared" si="582"/>
        <v>20184</v>
      </c>
      <c r="AQ2925" s="45" t="str">
        <f t="shared" si="583"/>
        <v>20184RMB</v>
      </c>
    </row>
    <row r="2926" spans="1:43" s="15" customFormat="1">
      <c r="A2926" s="208" t="s">
        <v>52</v>
      </c>
      <c r="B2926" s="209">
        <v>2017</v>
      </c>
      <c r="C2926" s="209">
        <v>11</v>
      </c>
      <c r="D2926" s="57" t="str">
        <f t="shared" si="587"/>
        <v>Q3</v>
      </c>
      <c r="E2926" s="208" t="s">
        <v>28</v>
      </c>
      <c r="F2926" s="209">
        <v>2018</v>
      </c>
      <c r="G2926" s="209">
        <v>4</v>
      </c>
      <c r="H2926" s="213"/>
      <c r="I2926" s="57" t="str">
        <f t="shared" si="575"/>
        <v>Q1</v>
      </c>
      <c r="J2926" s="204" t="s">
        <v>77</v>
      </c>
      <c r="K2926" s="213" t="s">
        <v>78</v>
      </c>
      <c r="L2926" s="210" t="s">
        <v>2726</v>
      </c>
      <c r="M2926" s="208" t="s">
        <v>47</v>
      </c>
      <c r="N2926" s="208">
        <v>1</v>
      </c>
      <c r="O2926" s="208"/>
      <c r="P2926" s="57" t="str">
        <f t="shared" si="576"/>
        <v>MAIN UNIT</v>
      </c>
      <c r="Q2926" s="208" t="s">
        <v>48</v>
      </c>
      <c r="R2926" s="208" t="s">
        <v>1991</v>
      </c>
      <c r="S2926" s="208" t="s">
        <v>37</v>
      </c>
      <c r="T2926" s="208" t="s">
        <v>80</v>
      </c>
      <c r="U2926" s="208" t="s">
        <v>58</v>
      </c>
      <c r="V2926" s="208" t="s">
        <v>81</v>
      </c>
      <c r="W2926" s="208" t="s">
        <v>51</v>
      </c>
      <c r="X2926" s="34">
        <v>440000</v>
      </c>
      <c r="Y2926" s="202">
        <v>1.17</v>
      </c>
      <c r="Z2926" s="26">
        <f t="shared" si="584"/>
        <v>440000</v>
      </c>
      <c r="AA2926" s="208">
        <v>1.23</v>
      </c>
      <c r="AB2926" s="35">
        <f t="shared" si="585"/>
        <v>462564.10256410256</v>
      </c>
      <c r="AC2926" s="27">
        <f t="shared" si="577"/>
        <v>62446.153846153851</v>
      </c>
      <c r="AD2926" s="212">
        <v>0.13500000000000001</v>
      </c>
      <c r="AE2926" s="211">
        <f t="shared" si="578"/>
        <v>0</v>
      </c>
      <c r="AF2926" s="211" t="str">
        <f>IF(AND(COUNTIFS($J$3:J2942,J2926)=1,AE2926=1),1,"")</f>
        <v/>
      </c>
      <c r="AG2926" s="211" t="str">
        <f>IF(C2926="","",IF(AND(COUNTIFS($J$3:J2942,J2926)=1,C2926&lt;&gt;""),1,""))</f>
        <v/>
      </c>
      <c r="AH2926" s="211" t="str">
        <f>IF(G2926="","",IF(AND(COUNTIFS($J$3:J2942,J2926)=1,G2926&lt;&gt;""),1,""))</f>
        <v/>
      </c>
      <c r="AI2926" s="28">
        <f t="shared" si="579"/>
        <v>29288201.60307692</v>
      </c>
      <c r="AJ2926" s="28">
        <f t="shared" si="580"/>
        <v>3870159.1769246156</v>
      </c>
      <c r="AK2926" s="29">
        <f t="shared" si="581"/>
        <v>0.13214055370740244</v>
      </c>
      <c r="AL2926" s="210" t="s">
        <v>2727</v>
      </c>
      <c r="AM2926" s="210">
        <v>440000</v>
      </c>
      <c r="AN2926" s="210" t="s">
        <v>2728</v>
      </c>
      <c r="AO2926" s="210" t="s">
        <v>2729</v>
      </c>
      <c r="AP2926" s="45" t="str">
        <f t="shared" si="582"/>
        <v>20184</v>
      </c>
      <c r="AQ2926" s="45" t="str">
        <f t="shared" si="583"/>
        <v>20184RMB</v>
      </c>
    </row>
    <row r="2927" spans="1:43" s="15" customFormat="1">
      <c r="A2927" s="208" t="s">
        <v>52</v>
      </c>
      <c r="B2927" s="209">
        <v>2017</v>
      </c>
      <c r="C2927" s="209">
        <v>12</v>
      </c>
      <c r="D2927" s="57" t="str">
        <f t="shared" si="587"/>
        <v>Q3</v>
      </c>
      <c r="E2927" s="208" t="s">
        <v>43</v>
      </c>
      <c r="F2927" s="209">
        <v>2018</v>
      </c>
      <c r="G2927" s="209">
        <v>3</v>
      </c>
      <c r="H2927" s="213"/>
      <c r="I2927" s="57" t="str">
        <f t="shared" si="575"/>
        <v>Q4</v>
      </c>
      <c r="J2927" s="204" t="s">
        <v>2730</v>
      </c>
      <c r="K2927" s="213" t="s">
        <v>2731</v>
      </c>
      <c r="L2927" s="210" t="s">
        <v>2732</v>
      </c>
      <c r="M2927" s="208" t="s">
        <v>47</v>
      </c>
      <c r="N2927" s="208">
        <v>1</v>
      </c>
      <c r="O2927" s="208"/>
      <c r="P2927" s="57" t="str">
        <f t="shared" si="576"/>
        <v>MAIN UNIT</v>
      </c>
      <c r="Q2927" s="208" t="s">
        <v>48</v>
      </c>
      <c r="R2927" s="208" t="s">
        <v>1991</v>
      </c>
      <c r="S2927" s="208" t="s">
        <v>36</v>
      </c>
      <c r="T2927" s="208"/>
      <c r="U2927" s="208"/>
      <c r="V2927" s="208" t="s">
        <v>2472</v>
      </c>
      <c r="W2927" s="208" t="s">
        <v>51</v>
      </c>
      <c r="X2927" s="34">
        <v>1162000</v>
      </c>
      <c r="Y2927" s="202">
        <v>1.17</v>
      </c>
      <c r="Z2927" s="26">
        <f t="shared" si="584"/>
        <v>1162000</v>
      </c>
      <c r="AA2927" s="208">
        <v>1.18</v>
      </c>
      <c r="AB2927" s="35">
        <f t="shared" si="585"/>
        <v>1171931.623931624</v>
      </c>
      <c r="AC2927" s="27">
        <f t="shared" si="577"/>
        <v>140631.79487179487</v>
      </c>
      <c r="AD2927" s="212">
        <v>0.12</v>
      </c>
      <c r="AE2927" s="211">
        <f t="shared" si="578"/>
        <v>0</v>
      </c>
      <c r="AF2927" s="211" t="str">
        <f>IF(AND(COUNTIFS($J$4:J2942,J2927)=1,AE2927=1),1,"")</f>
        <v/>
      </c>
      <c r="AG2927" s="211">
        <f>IF(C2927="","",IF(AND(COUNTIFS($J$4:J2942,J2927)=1,C2927&lt;&gt;""),1,""))</f>
        <v>1</v>
      </c>
      <c r="AH2927" s="211">
        <f>IF(G2927="","",IF(AND(COUNTIFS($J$4:J2942,J2927)=1,G2927&lt;&gt;""),1,""))</f>
        <v>1</v>
      </c>
      <c r="AI2927" s="28">
        <f t="shared" si="579"/>
        <v>13250187.062905984</v>
      </c>
      <c r="AJ2927" s="28">
        <f t="shared" si="580"/>
        <v>1545643.7555487179</v>
      </c>
      <c r="AK2927" s="29">
        <f t="shared" si="581"/>
        <v>0.11665071203981424</v>
      </c>
      <c r="AL2927" s="210">
        <v>11100243</v>
      </c>
      <c r="AM2927" s="210">
        <v>1162000</v>
      </c>
      <c r="AN2927" s="210"/>
      <c r="AO2927" s="210"/>
      <c r="AP2927" s="45" t="str">
        <f t="shared" si="582"/>
        <v>20183</v>
      </c>
      <c r="AQ2927" s="45" t="str">
        <f t="shared" si="583"/>
        <v>20183RMB</v>
      </c>
    </row>
    <row r="2928" spans="1:43" s="15" customFormat="1">
      <c r="A2928" s="208" t="s">
        <v>52</v>
      </c>
      <c r="B2928" s="209">
        <v>2017</v>
      </c>
      <c r="C2928" s="209">
        <v>12</v>
      </c>
      <c r="D2928" s="57" t="str">
        <f t="shared" si="587"/>
        <v>Q3</v>
      </c>
      <c r="E2928" s="208" t="s">
        <v>28</v>
      </c>
      <c r="F2928" s="209">
        <v>2018</v>
      </c>
      <c r="G2928" s="209">
        <v>5</v>
      </c>
      <c r="H2928" s="213"/>
      <c r="I2928" s="57" t="str">
        <f t="shared" si="575"/>
        <v>Q1</v>
      </c>
      <c r="J2928" s="204" t="s">
        <v>153</v>
      </c>
      <c r="K2928" s="213" t="s">
        <v>154</v>
      </c>
      <c r="L2928" s="210" t="s">
        <v>2726</v>
      </c>
      <c r="M2928" s="208" t="s">
        <v>47</v>
      </c>
      <c r="N2928" s="208">
        <v>2</v>
      </c>
      <c r="O2928" s="208"/>
      <c r="P2928" s="57" t="str">
        <f t="shared" si="576"/>
        <v>MAIN UNIT</v>
      </c>
      <c r="Q2928" s="208" t="s">
        <v>125</v>
      </c>
      <c r="R2928" s="208" t="s">
        <v>1991</v>
      </c>
      <c r="S2928" s="208" t="s">
        <v>37</v>
      </c>
      <c r="T2928" s="208" t="s">
        <v>155</v>
      </c>
      <c r="U2928" s="208" t="s">
        <v>58</v>
      </c>
      <c r="V2928" s="208" t="s">
        <v>156</v>
      </c>
      <c r="W2928" s="208" t="s">
        <v>51</v>
      </c>
      <c r="X2928" s="34">
        <v>410000</v>
      </c>
      <c r="Y2928" s="202">
        <v>1.17</v>
      </c>
      <c r="Z2928" s="26">
        <f t="shared" si="584"/>
        <v>820000</v>
      </c>
      <c r="AA2928" s="208">
        <v>1.23</v>
      </c>
      <c r="AB2928" s="35">
        <f t="shared" si="585"/>
        <v>862051.28205128212</v>
      </c>
      <c r="AC2928" s="27">
        <f t="shared" si="577"/>
        <v>138273.02564102566</v>
      </c>
      <c r="AD2928" s="212">
        <v>0.16039999999999999</v>
      </c>
      <c r="AE2928" s="211">
        <f t="shared" si="578"/>
        <v>0</v>
      </c>
      <c r="AF2928" s="211" t="str">
        <f>IF(AND(COUNTIFS($J$5:J2942,J2928)=1,AE2928=1),1,"")</f>
        <v/>
      </c>
      <c r="AG2928" s="211" t="str">
        <f>IF(C2928="","",IF(AND(COUNTIFS($J$5:J2942,J2928)=1,C2928&lt;&gt;""),1,""))</f>
        <v/>
      </c>
      <c r="AH2928" s="211" t="str">
        <f>IF(G2928="","",IF(AND(COUNTIFS($J$5:J2942,J2928)=1,G2928&lt;&gt;""),1,""))</f>
        <v/>
      </c>
      <c r="AI2928" s="28">
        <f t="shared" si="579"/>
        <v>34109166.105589926</v>
      </c>
      <c r="AJ2928" s="28">
        <f t="shared" si="580"/>
        <v>4642032.7199573703</v>
      </c>
      <c r="AK2928" s="29">
        <f t="shared" si="581"/>
        <v>0.13609340977692849</v>
      </c>
      <c r="AL2928" s="210"/>
      <c r="AM2928" s="210"/>
      <c r="AN2928" s="210"/>
      <c r="AO2928" s="210" t="s">
        <v>157</v>
      </c>
      <c r="AP2928" s="45" t="str">
        <f t="shared" si="582"/>
        <v>20185</v>
      </c>
      <c r="AQ2928" s="45" t="str">
        <f t="shared" si="583"/>
        <v>20185RMB</v>
      </c>
    </row>
    <row r="2929" spans="1:43" s="15" customFormat="1">
      <c r="A2929" s="208" t="s">
        <v>52</v>
      </c>
      <c r="B2929" s="209">
        <v>2017</v>
      </c>
      <c r="C2929" s="209">
        <v>12</v>
      </c>
      <c r="D2929" s="57" t="str">
        <f t="shared" si="587"/>
        <v>Q3</v>
      </c>
      <c r="E2929" s="208" t="s">
        <v>28</v>
      </c>
      <c r="F2929" s="209">
        <v>2018</v>
      </c>
      <c r="G2929" s="209">
        <v>5</v>
      </c>
      <c r="H2929" s="213"/>
      <c r="I2929" s="57" t="str">
        <f t="shared" si="575"/>
        <v>Q1</v>
      </c>
      <c r="J2929" s="204" t="s">
        <v>153</v>
      </c>
      <c r="K2929" s="213" t="s">
        <v>154</v>
      </c>
      <c r="L2929" s="210" t="s">
        <v>2733</v>
      </c>
      <c r="M2929" s="208" t="s">
        <v>47</v>
      </c>
      <c r="N2929" s="208">
        <v>2</v>
      </c>
      <c r="O2929" s="208"/>
      <c r="P2929" s="57" t="str">
        <f t="shared" si="576"/>
        <v>MAIN UNIT</v>
      </c>
      <c r="Q2929" s="208" t="s">
        <v>125</v>
      </c>
      <c r="R2929" s="208" t="s">
        <v>1991</v>
      </c>
      <c r="S2929" s="208" t="s">
        <v>37</v>
      </c>
      <c r="T2929" s="208" t="s">
        <v>155</v>
      </c>
      <c r="U2929" s="208" t="s">
        <v>58</v>
      </c>
      <c r="V2929" s="208" t="s">
        <v>156</v>
      </c>
      <c r="W2929" s="208" t="s">
        <v>51</v>
      </c>
      <c r="X2929" s="34">
        <v>545000</v>
      </c>
      <c r="Y2929" s="202">
        <v>1.17</v>
      </c>
      <c r="Z2929" s="26">
        <f t="shared" si="584"/>
        <v>1090000</v>
      </c>
      <c r="AA2929" s="208">
        <v>1.23</v>
      </c>
      <c r="AB2929" s="35">
        <f t="shared" si="585"/>
        <v>1145897.435897436</v>
      </c>
      <c r="AC2929" s="27">
        <f t="shared" si="577"/>
        <v>183801.94871794872</v>
      </c>
      <c r="AD2929" s="212">
        <v>0.16039999999999999</v>
      </c>
      <c r="AE2929" s="211">
        <f t="shared" si="578"/>
        <v>0</v>
      </c>
      <c r="AF2929" s="211" t="str">
        <f>IF(AND(COUNTIFS($J$6:J2942,J2929)=1,AE2929=1),1,"")</f>
        <v/>
      </c>
      <c r="AG2929" s="211" t="str">
        <f>IF(C2929="","",IF(AND(COUNTIFS($J$6:J2942,J2929)=1,C2929&lt;&gt;""),1,""))</f>
        <v/>
      </c>
      <c r="AH2929" s="211" t="str">
        <f>IF(G2929="","",IF(AND(COUNTIFS($J$6:J2942,J2929)=1,G2929&lt;&gt;""),1,""))</f>
        <v/>
      </c>
      <c r="AI2929" s="28">
        <f t="shared" si="579"/>
        <v>34109166.105589926</v>
      </c>
      <c r="AJ2929" s="28">
        <f t="shared" si="580"/>
        <v>4642032.7199573703</v>
      </c>
      <c r="AK2929" s="29">
        <f t="shared" si="581"/>
        <v>0.13609340977692849</v>
      </c>
      <c r="AL2929" s="210"/>
      <c r="AM2929" s="210"/>
      <c r="AN2929" s="210"/>
      <c r="AO2929" s="210" t="s">
        <v>157</v>
      </c>
      <c r="AP2929" s="45" t="str">
        <f t="shared" si="582"/>
        <v>20185</v>
      </c>
      <c r="AQ2929" s="45" t="str">
        <f t="shared" si="583"/>
        <v>20185RMB</v>
      </c>
    </row>
    <row r="2930" spans="1:43" s="15" customFormat="1" ht="26.4">
      <c r="A2930" s="208" t="s">
        <v>52</v>
      </c>
      <c r="B2930" s="209">
        <v>2017</v>
      </c>
      <c r="C2930" s="209">
        <v>12</v>
      </c>
      <c r="D2930" s="57" t="str">
        <f t="shared" si="587"/>
        <v>Q3</v>
      </c>
      <c r="E2930" s="208" t="s">
        <v>28</v>
      </c>
      <c r="F2930" s="209">
        <v>2018</v>
      </c>
      <c r="G2930" s="209">
        <v>5</v>
      </c>
      <c r="H2930" s="213"/>
      <c r="I2930" s="57" t="str">
        <f t="shared" si="575"/>
        <v>Q1</v>
      </c>
      <c r="J2930" s="204" t="s">
        <v>153</v>
      </c>
      <c r="K2930" s="213" t="s">
        <v>154</v>
      </c>
      <c r="L2930" s="210" t="s">
        <v>488</v>
      </c>
      <c r="M2930" s="208" t="s">
        <v>47</v>
      </c>
      <c r="N2930" s="208">
        <v>0</v>
      </c>
      <c r="O2930" s="208">
        <v>1</v>
      </c>
      <c r="P2930" s="57" t="str">
        <f t="shared" si="576"/>
        <v>SERVICE/ PARTS</v>
      </c>
      <c r="Q2930" s="208" t="s">
        <v>128</v>
      </c>
      <c r="R2930" s="208" t="s">
        <v>49</v>
      </c>
      <c r="S2930" s="208" t="s">
        <v>37</v>
      </c>
      <c r="T2930" s="208" t="s">
        <v>155</v>
      </c>
      <c r="U2930" s="208" t="s">
        <v>58</v>
      </c>
      <c r="V2930" s="208" t="s">
        <v>156</v>
      </c>
      <c r="W2930" s="208" t="s">
        <v>51</v>
      </c>
      <c r="X2930" s="34">
        <v>289200</v>
      </c>
      <c r="Y2930" s="202">
        <v>1.17</v>
      </c>
      <c r="Z2930" s="26">
        <f t="shared" si="584"/>
        <v>289200</v>
      </c>
      <c r="AA2930" s="208">
        <v>1.23</v>
      </c>
      <c r="AB2930" s="35">
        <f t="shared" si="585"/>
        <v>304030.76923076925</v>
      </c>
      <c r="AC2930" s="27">
        <f t="shared" si="577"/>
        <v>48766.535384615381</v>
      </c>
      <c r="AD2930" s="212">
        <v>0.16039999999999999</v>
      </c>
      <c r="AE2930" s="211">
        <f t="shared" si="578"/>
        <v>1</v>
      </c>
      <c r="AF2930" s="211" t="str">
        <f>IF(AND(COUNTIFS($J$6:J2943,J2930)=1,AE2930=1),1,"")</f>
        <v/>
      </c>
      <c r="AG2930" s="211" t="str">
        <f>IF(C2930="","",IF(AND(COUNTIFS($J$6:J2943,J2930)=1,C2930&lt;&gt;""),1,""))</f>
        <v/>
      </c>
      <c r="AH2930" s="211" t="str">
        <f>IF(G2930="","",IF(AND(COUNTIFS($J$6:J2943,J2930)=1,G2930&lt;&gt;""),1,""))</f>
        <v/>
      </c>
      <c r="AI2930" s="28">
        <f t="shared" si="579"/>
        <v>34109166.105589926</v>
      </c>
      <c r="AJ2930" s="28">
        <f t="shared" si="580"/>
        <v>4642032.7199573703</v>
      </c>
      <c r="AK2930" s="29">
        <f t="shared" si="581"/>
        <v>0.13609340977692849</v>
      </c>
      <c r="AL2930" s="210"/>
      <c r="AM2930" s="210"/>
      <c r="AN2930" s="210"/>
      <c r="AO2930" s="210"/>
      <c r="AP2930" s="45" t="str">
        <f t="shared" si="582"/>
        <v>20185</v>
      </c>
      <c r="AQ2930" s="45" t="str">
        <f t="shared" si="583"/>
        <v>20185RMB</v>
      </c>
    </row>
    <row r="2931" spans="1:43" s="15" customFormat="1">
      <c r="A2931" s="208" t="s">
        <v>52</v>
      </c>
      <c r="B2931" s="209">
        <v>2017</v>
      </c>
      <c r="C2931" s="209">
        <v>12</v>
      </c>
      <c r="D2931" s="57" t="str">
        <f t="shared" si="587"/>
        <v>Q3</v>
      </c>
      <c r="E2931" s="208" t="s">
        <v>28</v>
      </c>
      <c r="F2931" s="209">
        <v>2018</v>
      </c>
      <c r="G2931" s="209">
        <v>5</v>
      </c>
      <c r="H2931" s="213"/>
      <c r="I2931" s="57" t="str">
        <f t="shared" si="575"/>
        <v>Q1</v>
      </c>
      <c r="J2931" s="204" t="s">
        <v>153</v>
      </c>
      <c r="K2931" s="213" t="s">
        <v>154</v>
      </c>
      <c r="L2931" s="210" t="s">
        <v>2734</v>
      </c>
      <c r="M2931" s="208" t="s">
        <v>2546</v>
      </c>
      <c r="N2931" s="208">
        <v>2</v>
      </c>
      <c r="O2931" s="208"/>
      <c r="P2931" s="57" t="str">
        <f t="shared" si="576"/>
        <v>MAIN UNIT</v>
      </c>
      <c r="Q2931" s="208" t="s">
        <v>125</v>
      </c>
      <c r="R2931" s="208" t="s">
        <v>1991</v>
      </c>
      <c r="S2931" s="208" t="s">
        <v>37</v>
      </c>
      <c r="T2931" s="208" t="s">
        <v>155</v>
      </c>
      <c r="U2931" s="208" t="s">
        <v>58</v>
      </c>
      <c r="V2931" s="208" t="s">
        <v>156</v>
      </c>
      <c r="W2931" s="208" t="s">
        <v>51</v>
      </c>
      <c r="X2931" s="34">
        <v>270000</v>
      </c>
      <c r="Y2931" s="202">
        <v>1.17</v>
      </c>
      <c r="Z2931" s="26">
        <f t="shared" si="584"/>
        <v>540000</v>
      </c>
      <c r="AA2931" s="208">
        <v>1.23</v>
      </c>
      <c r="AB2931" s="35">
        <f t="shared" si="585"/>
        <v>567692.30769230775</v>
      </c>
      <c r="AC2931" s="27">
        <f t="shared" si="577"/>
        <v>91057.846153846156</v>
      </c>
      <c r="AD2931" s="212">
        <v>0.16039999999999999</v>
      </c>
      <c r="AE2931" s="211">
        <f t="shared" si="578"/>
        <v>0</v>
      </c>
      <c r="AF2931" s="211" t="str">
        <f>IF(AND(COUNTIFS($J$7:J2942,J2931)=1,AE2931=1),1,"")</f>
        <v/>
      </c>
      <c r="AG2931" s="211" t="str">
        <f>IF(C2931="","",IF(AND(COUNTIFS($J$7:J2942,J2931)=1,C2931&lt;&gt;""),1,""))</f>
        <v/>
      </c>
      <c r="AH2931" s="211" t="str">
        <f>IF(G2931="","",IF(AND(COUNTIFS($J$7:J2942,J2931)=1,G2931&lt;&gt;""),1,""))</f>
        <v/>
      </c>
      <c r="AI2931" s="28">
        <f t="shared" si="579"/>
        <v>34109166.105589926</v>
      </c>
      <c r="AJ2931" s="28">
        <f t="shared" si="580"/>
        <v>4642032.7199573703</v>
      </c>
      <c r="AK2931" s="29">
        <f t="shared" si="581"/>
        <v>0.13609340977692849</v>
      </c>
      <c r="AL2931" s="210"/>
      <c r="AM2931" s="210"/>
      <c r="AN2931" s="210"/>
      <c r="AO2931" s="210" t="s">
        <v>157</v>
      </c>
      <c r="AP2931" s="45" t="str">
        <f t="shared" si="582"/>
        <v>20185</v>
      </c>
      <c r="AQ2931" s="45" t="str">
        <f t="shared" si="583"/>
        <v>20185RMB</v>
      </c>
    </row>
    <row r="2932" spans="1:43" s="15" customFormat="1">
      <c r="A2932" s="208" t="s">
        <v>28</v>
      </c>
      <c r="B2932" s="209">
        <v>2018</v>
      </c>
      <c r="C2932" s="209">
        <v>4</v>
      </c>
      <c r="D2932" s="57" t="str">
        <f t="shared" si="587"/>
        <v>Q1</v>
      </c>
      <c r="E2932" s="208" t="s">
        <v>28</v>
      </c>
      <c r="F2932" s="209">
        <v>2018</v>
      </c>
      <c r="G2932" s="209">
        <v>6</v>
      </c>
      <c r="H2932" s="213"/>
      <c r="I2932" s="57" t="str">
        <f t="shared" si="575"/>
        <v>Q1</v>
      </c>
      <c r="J2932" s="204" t="s">
        <v>2735</v>
      </c>
      <c r="K2932" s="213" t="s">
        <v>2736</v>
      </c>
      <c r="L2932" s="210" t="s">
        <v>2737</v>
      </c>
      <c r="M2932" s="208" t="s">
        <v>2546</v>
      </c>
      <c r="N2932" s="208">
        <v>1</v>
      </c>
      <c r="O2932" s="208"/>
      <c r="P2932" s="57" t="str">
        <f t="shared" si="576"/>
        <v>MAIN UNIT</v>
      </c>
      <c r="Q2932" s="208" t="s">
        <v>2738</v>
      </c>
      <c r="R2932" s="208" t="s">
        <v>1991</v>
      </c>
      <c r="S2932" s="208" t="s">
        <v>36</v>
      </c>
      <c r="T2932" s="208" t="s">
        <v>372</v>
      </c>
      <c r="U2932" s="208" t="s">
        <v>66</v>
      </c>
      <c r="V2932" s="208" t="s">
        <v>2725</v>
      </c>
      <c r="W2932" s="208" t="s">
        <v>51</v>
      </c>
      <c r="X2932" s="34">
        <v>490000</v>
      </c>
      <c r="Y2932" s="202">
        <v>1.1599999999999999</v>
      </c>
      <c r="Z2932" s="26">
        <f t="shared" si="584"/>
        <v>490000</v>
      </c>
      <c r="AA2932" s="208">
        <v>1.23</v>
      </c>
      <c r="AB2932" s="35">
        <f t="shared" si="585"/>
        <v>519568.96551724139</v>
      </c>
      <c r="AC2932" s="27">
        <f t="shared" si="577"/>
        <v>84378</v>
      </c>
      <c r="AD2932" s="212">
        <v>0.16239999999999999</v>
      </c>
      <c r="AE2932" s="211">
        <f t="shared" si="578"/>
        <v>0</v>
      </c>
      <c r="AF2932" s="211" t="str">
        <f>IF(AND(COUNTIFS($J$8:J2942,J2932)=1,AE2932=1),1,"")</f>
        <v/>
      </c>
      <c r="AG2932" s="211">
        <f>IF(C2932="","",IF(AND(COUNTIFS($J$8:J2942,J2932)=1,C2932&lt;&gt;""),1,""))</f>
        <v>1</v>
      </c>
      <c r="AH2932" s="211">
        <f>IF(G2932="","",IF(AND(COUNTIFS($J$8:J2942,J2932)=1,G2932&lt;&gt;""),1,""))</f>
        <v>1</v>
      </c>
      <c r="AI2932" s="28">
        <f t="shared" si="579"/>
        <v>24398045.860453524</v>
      </c>
      <c r="AJ2932" s="28">
        <f t="shared" si="580"/>
        <v>3478417.4064663453</v>
      </c>
      <c r="AK2932" s="29">
        <f t="shared" si="581"/>
        <v>0.14256950849102498</v>
      </c>
      <c r="AL2932" s="210"/>
      <c r="AM2932" s="210"/>
      <c r="AN2932" s="210"/>
      <c r="AO2932" s="210"/>
      <c r="AP2932" s="45" t="str">
        <f t="shared" si="582"/>
        <v>20186</v>
      </c>
      <c r="AQ2932" s="45" t="str">
        <f t="shared" si="583"/>
        <v>20186RMB</v>
      </c>
    </row>
    <row r="2933" spans="1:43" s="15" customFormat="1">
      <c r="A2933" s="208" t="s">
        <v>43</v>
      </c>
      <c r="B2933" s="209">
        <v>2018</v>
      </c>
      <c r="C2933" s="209">
        <v>2</v>
      </c>
      <c r="D2933" s="57" t="str">
        <f t="shared" si="587"/>
        <v>Q4</v>
      </c>
      <c r="E2933" s="208" t="s">
        <v>28</v>
      </c>
      <c r="F2933" s="209">
        <v>2018</v>
      </c>
      <c r="G2933" s="209">
        <v>5</v>
      </c>
      <c r="H2933" s="213"/>
      <c r="I2933" s="57" t="str">
        <f t="shared" si="575"/>
        <v>Q1</v>
      </c>
      <c r="J2933" s="204" t="s">
        <v>2739</v>
      </c>
      <c r="K2933" s="213" t="s">
        <v>2740</v>
      </c>
      <c r="L2933" s="210" t="s">
        <v>2724</v>
      </c>
      <c r="M2933" s="208" t="s">
        <v>2546</v>
      </c>
      <c r="N2933" s="208">
        <v>2</v>
      </c>
      <c r="O2933" s="208"/>
      <c r="P2933" s="57" t="str">
        <f t="shared" si="576"/>
        <v>MAIN UNIT</v>
      </c>
      <c r="Q2933" s="208" t="s">
        <v>48</v>
      </c>
      <c r="R2933" s="208" t="s">
        <v>1991</v>
      </c>
      <c r="S2933" s="208" t="s">
        <v>36</v>
      </c>
      <c r="T2933" s="208" t="s">
        <v>229</v>
      </c>
      <c r="U2933" s="208" t="s">
        <v>66</v>
      </c>
      <c r="V2933" s="208" t="s">
        <v>2741</v>
      </c>
      <c r="W2933" s="208" t="s">
        <v>51</v>
      </c>
      <c r="X2933" s="34">
        <v>540000</v>
      </c>
      <c r="Y2933" s="202">
        <v>1.17</v>
      </c>
      <c r="Z2933" s="26">
        <f t="shared" si="584"/>
        <v>1080000</v>
      </c>
      <c r="AA2933" s="208">
        <v>1.23</v>
      </c>
      <c r="AB2933" s="35">
        <f t="shared" si="585"/>
        <v>1135384.6153846155</v>
      </c>
      <c r="AC2933" s="27">
        <f t="shared" si="577"/>
        <v>174054.46153846153</v>
      </c>
      <c r="AD2933" s="212">
        <v>0.15329999999999999</v>
      </c>
      <c r="AE2933" s="211">
        <f t="shared" si="578"/>
        <v>0</v>
      </c>
      <c r="AF2933" s="211" t="str">
        <f>IF(AND(COUNTIFS($J$9:J2942,J2933)=1,AE2933=1),1,"")</f>
        <v/>
      </c>
      <c r="AG2933" s="211">
        <f>IF(C2933="","",IF(AND(COUNTIFS($J$9:J2942,J2933)=1,C2933&lt;&gt;""),1,""))</f>
        <v>1</v>
      </c>
      <c r="AH2933" s="211">
        <f>IF(G2933="","",IF(AND(COUNTIFS($J$9:J2942,J2933)=1,G2933&lt;&gt;""),1,""))</f>
        <v>1</v>
      </c>
      <c r="AI2933" s="28">
        <f t="shared" si="579"/>
        <v>34109166.105589926</v>
      </c>
      <c r="AJ2933" s="28">
        <f t="shared" si="580"/>
        <v>4642032.7199573703</v>
      </c>
      <c r="AK2933" s="29">
        <f t="shared" si="581"/>
        <v>0.13609340977692849</v>
      </c>
      <c r="AL2933" s="210">
        <v>11100252</v>
      </c>
      <c r="AM2933" s="210">
        <v>1080000</v>
      </c>
      <c r="AN2933" s="210"/>
      <c r="AO2933" s="210"/>
      <c r="AP2933" s="45" t="str">
        <f t="shared" si="582"/>
        <v>20185</v>
      </c>
      <c r="AQ2933" s="45" t="str">
        <f t="shared" si="583"/>
        <v>20185RMB</v>
      </c>
    </row>
    <row r="2934" spans="1:43" s="15" customFormat="1">
      <c r="A2934" s="208" t="s">
        <v>43</v>
      </c>
      <c r="B2934" s="209">
        <v>2018</v>
      </c>
      <c r="C2934" s="209">
        <v>1</v>
      </c>
      <c r="D2934" s="57" t="str">
        <f t="shared" si="587"/>
        <v>Q4</v>
      </c>
      <c r="E2934" s="208" t="s">
        <v>28</v>
      </c>
      <c r="F2934" s="209">
        <v>2018</v>
      </c>
      <c r="G2934" s="209">
        <v>4</v>
      </c>
      <c r="H2934" s="213"/>
      <c r="I2934" s="57" t="str">
        <f t="shared" si="575"/>
        <v>Q1</v>
      </c>
      <c r="J2934" s="204" t="s">
        <v>2742</v>
      </c>
      <c r="K2934" s="213" t="s">
        <v>2743</v>
      </c>
      <c r="L2934" s="210" t="s">
        <v>2734</v>
      </c>
      <c r="M2934" s="208" t="s">
        <v>2546</v>
      </c>
      <c r="N2934" s="208">
        <v>1</v>
      </c>
      <c r="O2934" s="208"/>
      <c r="P2934" s="57" t="str">
        <f t="shared" si="576"/>
        <v>MAIN UNIT</v>
      </c>
      <c r="Q2934" s="208" t="s">
        <v>56</v>
      </c>
      <c r="R2934" s="208" t="s">
        <v>1991</v>
      </c>
      <c r="S2934" s="208" t="s">
        <v>36</v>
      </c>
      <c r="T2934" s="208" t="s">
        <v>65</v>
      </c>
      <c r="U2934" s="208" t="s">
        <v>66</v>
      </c>
      <c r="V2934" s="208" t="s">
        <v>2725</v>
      </c>
      <c r="W2934" s="208" t="s">
        <v>849</v>
      </c>
      <c r="X2934" s="34">
        <v>36000</v>
      </c>
      <c r="Y2934" s="202">
        <v>1</v>
      </c>
      <c r="Z2934" s="26">
        <f t="shared" si="584"/>
        <v>36000</v>
      </c>
      <c r="AA2934" s="208">
        <v>7.8</v>
      </c>
      <c r="AB2934" s="35">
        <f t="shared" si="585"/>
        <v>280800</v>
      </c>
      <c r="AC2934" s="27">
        <f t="shared" si="577"/>
        <v>33696</v>
      </c>
      <c r="AD2934" s="212">
        <v>0.12</v>
      </c>
      <c r="AE2934" s="211">
        <f t="shared" si="578"/>
        <v>1</v>
      </c>
      <c r="AF2934" s="211">
        <f>IF(AND(COUNTIFS($J$10:J2942,J2934)=1,AE2934=1),1,"")</f>
        <v>1</v>
      </c>
      <c r="AG2934" s="211">
        <f>IF(C2934="","",IF(AND(COUNTIFS($J$10:J2942,J2934)=1,C2934&lt;&gt;""),1,""))</f>
        <v>1</v>
      </c>
      <c r="AH2934" s="211">
        <f>IF(G2934="","",IF(AND(COUNTIFS($J$10:J2942,J2934)=1,G2934&lt;&gt;""),1,""))</f>
        <v>1</v>
      </c>
      <c r="AI2934" s="28">
        <f t="shared" si="579"/>
        <v>29288201.60307692</v>
      </c>
      <c r="AJ2934" s="28">
        <f t="shared" si="580"/>
        <v>3870159.1769246156</v>
      </c>
      <c r="AK2934" s="29">
        <f t="shared" si="581"/>
        <v>0.13214055370740244</v>
      </c>
      <c r="AL2934" s="210">
        <v>11116085</v>
      </c>
      <c r="AM2934" s="210">
        <v>36000</v>
      </c>
      <c r="AN2934" s="210"/>
      <c r="AO2934" s="210"/>
      <c r="AP2934" s="45" t="str">
        <f t="shared" si="582"/>
        <v>20184</v>
      </c>
      <c r="AQ2934" s="45" t="str">
        <f t="shared" si="583"/>
        <v>20184USD</v>
      </c>
    </row>
    <row r="2935" spans="1:43" s="15" customFormat="1">
      <c r="A2935" s="208" t="s">
        <v>43</v>
      </c>
      <c r="B2935" s="209">
        <v>2018</v>
      </c>
      <c r="C2935" s="209">
        <v>1</v>
      </c>
      <c r="D2935" s="57" t="str">
        <f t="shared" si="587"/>
        <v>Q4</v>
      </c>
      <c r="E2935" s="208" t="s">
        <v>43</v>
      </c>
      <c r="F2935" s="209">
        <v>2018</v>
      </c>
      <c r="G2935" s="209">
        <v>3</v>
      </c>
      <c r="H2935" s="213"/>
      <c r="I2935" s="57" t="str">
        <f t="shared" si="575"/>
        <v>Q4</v>
      </c>
      <c r="J2935" s="204" t="s">
        <v>2744</v>
      </c>
      <c r="K2935" s="213" t="s">
        <v>2854</v>
      </c>
      <c r="L2935" s="210" t="s">
        <v>2724</v>
      </c>
      <c r="M2935" s="208" t="s">
        <v>2546</v>
      </c>
      <c r="N2935" s="208">
        <v>2</v>
      </c>
      <c r="O2935" s="208"/>
      <c r="P2935" s="57" t="str">
        <f t="shared" si="576"/>
        <v>MAIN UNIT</v>
      </c>
      <c r="Q2935" s="208" t="s">
        <v>48</v>
      </c>
      <c r="R2935" s="208" t="s">
        <v>1991</v>
      </c>
      <c r="S2935" s="208" t="s">
        <v>38</v>
      </c>
      <c r="T2935" s="208" t="s">
        <v>933</v>
      </c>
      <c r="U2935" s="208" t="s">
        <v>137</v>
      </c>
      <c r="V2935" s="208" t="s">
        <v>138</v>
      </c>
      <c r="W2935" s="208" t="s">
        <v>849</v>
      </c>
      <c r="X2935" s="34">
        <v>89500</v>
      </c>
      <c r="Y2935" s="202">
        <v>1</v>
      </c>
      <c r="Z2935" s="26">
        <f t="shared" si="584"/>
        <v>179000</v>
      </c>
      <c r="AA2935" s="208">
        <v>7.8</v>
      </c>
      <c r="AB2935" s="35">
        <f t="shared" si="585"/>
        <v>1396200</v>
      </c>
      <c r="AC2935" s="27">
        <f t="shared" si="577"/>
        <v>167544</v>
      </c>
      <c r="AD2935" s="212">
        <v>0.12</v>
      </c>
      <c r="AE2935" s="211">
        <f t="shared" si="578"/>
        <v>0</v>
      </c>
      <c r="AF2935" s="211" t="str">
        <f>IF(AND(COUNTIFS($J$11:J2942,J2935)=1,AE2935=1),1,"")</f>
        <v/>
      </c>
      <c r="AG2935" s="211">
        <f>IF(C2935="","",IF(AND(COUNTIFS($J$11:J2942,J2935)=1,C2935&lt;&gt;""),1,""))</f>
        <v>1</v>
      </c>
      <c r="AH2935" s="211">
        <f>IF(G2935="","",IF(AND(COUNTIFS($J$11:J2942,J2935)=1,G2935&lt;&gt;""),1,""))</f>
        <v>1</v>
      </c>
      <c r="AI2935" s="28">
        <f t="shared" si="579"/>
        <v>13250187.062905984</v>
      </c>
      <c r="AJ2935" s="28">
        <f t="shared" si="580"/>
        <v>1545643.7555487179</v>
      </c>
      <c r="AK2935" s="29">
        <f t="shared" si="581"/>
        <v>0.11665071203981424</v>
      </c>
      <c r="AL2935" s="210" t="s">
        <v>2745</v>
      </c>
      <c r="AM2935" s="210">
        <v>179000</v>
      </c>
      <c r="AN2935" s="210"/>
      <c r="AO2935" s="210"/>
      <c r="AP2935" s="45" t="str">
        <f t="shared" si="582"/>
        <v>20183</v>
      </c>
      <c r="AQ2935" s="45" t="str">
        <f t="shared" si="583"/>
        <v>20183USD</v>
      </c>
    </row>
    <row r="2936" spans="1:43" s="15" customFormat="1">
      <c r="A2936" s="208" t="s">
        <v>28</v>
      </c>
      <c r="B2936" s="209">
        <v>2018</v>
      </c>
      <c r="C2936" s="209">
        <v>7</v>
      </c>
      <c r="D2936" s="57" t="str">
        <f t="shared" si="587"/>
        <v>Q2</v>
      </c>
      <c r="E2936" s="208" t="s">
        <v>28</v>
      </c>
      <c r="F2936" s="209">
        <v>2018</v>
      </c>
      <c r="G2936" s="209">
        <v>8</v>
      </c>
      <c r="H2936" s="213"/>
      <c r="I2936" s="57" t="str">
        <f t="shared" si="575"/>
        <v>Q2</v>
      </c>
      <c r="J2936" s="204" t="s">
        <v>2746</v>
      </c>
      <c r="K2936" s="213" t="s">
        <v>2747</v>
      </c>
      <c r="L2936" s="210" t="s">
        <v>2748</v>
      </c>
      <c r="M2936" s="208" t="s">
        <v>2546</v>
      </c>
      <c r="N2936" s="208">
        <v>1</v>
      </c>
      <c r="O2936" s="208"/>
      <c r="P2936" s="57" t="str">
        <f t="shared" si="576"/>
        <v>MAIN UNIT</v>
      </c>
      <c r="Q2936" s="208" t="s">
        <v>56</v>
      </c>
      <c r="R2936" s="208" t="s">
        <v>1991</v>
      </c>
      <c r="S2936" s="208" t="s">
        <v>37</v>
      </c>
      <c r="T2936" s="208" t="s">
        <v>196</v>
      </c>
      <c r="U2936" s="208" t="s">
        <v>197</v>
      </c>
      <c r="V2936" s="208" t="s">
        <v>198</v>
      </c>
      <c r="W2936" s="208" t="s">
        <v>51</v>
      </c>
      <c r="X2936" s="34">
        <v>265000</v>
      </c>
      <c r="Y2936" s="202">
        <v>1.1599999999999999</v>
      </c>
      <c r="Z2936" s="26">
        <f t="shared" si="584"/>
        <v>265000</v>
      </c>
      <c r="AA2936" s="208">
        <v>1.1499999999999999</v>
      </c>
      <c r="AB2936" s="35">
        <f t="shared" si="585"/>
        <v>262715.5172413793</v>
      </c>
      <c r="AC2936" s="27">
        <f t="shared" si="577"/>
        <v>31736.03448275862</v>
      </c>
      <c r="AD2936" s="212">
        <v>0.1208</v>
      </c>
      <c r="AE2936" s="211">
        <f t="shared" si="578"/>
        <v>1</v>
      </c>
      <c r="AF2936" s="211">
        <f>IF(AND(COUNTIFS($J$12:J2942,J2936)=1,AE2936=1),1,"")</f>
        <v>1</v>
      </c>
      <c r="AG2936" s="211">
        <f>IF(C2936="","",IF(AND(COUNTIFS($J$12:J2942,J2936)=1,C2936&lt;&gt;""),1,""))</f>
        <v>1</v>
      </c>
      <c r="AH2936" s="211">
        <f>IF(G2936="","",IF(AND(COUNTIFS($J$12:J2942,J2936)=1,G2936&lt;&gt;""),1,""))</f>
        <v>1</v>
      </c>
      <c r="AI2936" s="28">
        <f t="shared" si="579"/>
        <v>26754147.763010345</v>
      </c>
      <c r="AJ2936" s="28">
        <f t="shared" si="580"/>
        <v>3429137.9965357971</v>
      </c>
      <c r="AK2936" s="29">
        <f t="shared" si="581"/>
        <v>0.12817220069617924</v>
      </c>
      <c r="AL2936" s="210"/>
      <c r="AM2936" s="210"/>
      <c r="AN2936" s="210"/>
      <c r="AO2936" s="210"/>
      <c r="AP2936" s="45" t="str">
        <f t="shared" si="582"/>
        <v>20188</v>
      </c>
      <c r="AQ2936" s="45" t="str">
        <f t="shared" si="583"/>
        <v>20188RMB</v>
      </c>
    </row>
    <row r="2937" spans="1:43" s="15" customFormat="1">
      <c r="A2937" s="208" t="s">
        <v>28</v>
      </c>
      <c r="B2937" s="209">
        <v>2018</v>
      </c>
      <c r="C2937" s="209">
        <v>7</v>
      </c>
      <c r="D2937" s="57" t="str">
        <f t="shared" si="587"/>
        <v>Q2</v>
      </c>
      <c r="E2937" s="208" t="s">
        <v>28</v>
      </c>
      <c r="F2937" s="209">
        <v>2018</v>
      </c>
      <c r="G2937" s="209">
        <v>8</v>
      </c>
      <c r="H2937" s="213"/>
      <c r="I2937" s="57" t="str">
        <f t="shared" si="575"/>
        <v>Q2</v>
      </c>
      <c r="J2937" s="204" t="s">
        <v>2749</v>
      </c>
      <c r="K2937" s="213" t="s">
        <v>2750</v>
      </c>
      <c r="L2937" s="210" t="s">
        <v>2733</v>
      </c>
      <c r="M2937" s="208" t="s">
        <v>47</v>
      </c>
      <c r="N2937" s="208">
        <v>1</v>
      </c>
      <c r="O2937" s="208"/>
      <c r="P2937" s="57" t="str">
        <f t="shared" si="576"/>
        <v>MAIN UNIT</v>
      </c>
      <c r="Q2937" s="208" t="s">
        <v>48</v>
      </c>
      <c r="R2937" s="208" t="s">
        <v>1991</v>
      </c>
      <c r="S2937" s="208" t="s">
        <v>37</v>
      </c>
      <c r="T2937" s="208" t="s">
        <v>80</v>
      </c>
      <c r="U2937" s="208" t="s">
        <v>58</v>
      </c>
      <c r="V2937" s="208" t="s">
        <v>81</v>
      </c>
      <c r="W2937" s="208" t="s">
        <v>51</v>
      </c>
      <c r="X2937" s="34">
        <v>538000</v>
      </c>
      <c r="Y2937" s="202">
        <v>1.1599999999999999</v>
      </c>
      <c r="Z2937" s="26">
        <f t="shared" si="584"/>
        <v>538000</v>
      </c>
      <c r="AA2937" s="208">
        <v>1.1499999999999999</v>
      </c>
      <c r="AB2937" s="35">
        <f t="shared" si="585"/>
        <v>533362.06896551722</v>
      </c>
      <c r="AC2937" s="27">
        <f t="shared" si="577"/>
        <v>64003.448275862065</v>
      </c>
      <c r="AD2937" s="212">
        <v>0.12</v>
      </c>
      <c r="AE2937" s="211">
        <f t="shared" si="578"/>
        <v>0</v>
      </c>
      <c r="AF2937" s="211" t="str">
        <f>IF(AND(COUNTIFS($J$13:J2942,J2937)=1,AE2937=1),1,"")</f>
        <v/>
      </c>
      <c r="AG2937" s="211">
        <f>IF(C2937="","",IF(AND(COUNTIFS($J$13:J2942,J2937)=1,C2937&lt;&gt;""),1,""))</f>
        <v>1</v>
      </c>
      <c r="AH2937" s="211">
        <f>IF(G2937="","",IF(AND(COUNTIFS($J$13:J2942,J2937)=1,G2937&lt;&gt;""),1,""))</f>
        <v>1</v>
      </c>
      <c r="AI2937" s="28">
        <f t="shared" si="579"/>
        <v>26754147.763010345</v>
      </c>
      <c r="AJ2937" s="28">
        <f t="shared" si="580"/>
        <v>3429137.9965357971</v>
      </c>
      <c r="AK2937" s="29">
        <f t="shared" si="581"/>
        <v>0.12817220069617924</v>
      </c>
      <c r="AL2937" s="210"/>
      <c r="AM2937" s="210"/>
      <c r="AN2937" s="210"/>
      <c r="AO2937" s="210"/>
      <c r="AP2937" s="45" t="str">
        <f t="shared" si="582"/>
        <v>20188</v>
      </c>
      <c r="AQ2937" s="45" t="str">
        <f t="shared" si="583"/>
        <v>20188RMB</v>
      </c>
    </row>
    <row r="2938" spans="1:43" s="15" customFormat="1">
      <c r="A2938" s="208" t="s">
        <v>28</v>
      </c>
      <c r="B2938" s="209">
        <v>2018</v>
      </c>
      <c r="C2938" s="209">
        <v>6</v>
      </c>
      <c r="D2938" s="57" t="str">
        <f t="shared" si="587"/>
        <v>Q1</v>
      </c>
      <c r="E2938" s="208" t="s">
        <v>28</v>
      </c>
      <c r="F2938" s="209">
        <v>2018</v>
      </c>
      <c r="G2938" s="209">
        <v>8</v>
      </c>
      <c r="H2938" s="213"/>
      <c r="I2938" s="57" t="str">
        <f t="shared" si="575"/>
        <v>Q2</v>
      </c>
      <c r="J2938" s="204" t="s">
        <v>2751</v>
      </c>
      <c r="K2938" s="213" t="s">
        <v>2752</v>
      </c>
      <c r="L2938" s="210" t="s">
        <v>2724</v>
      </c>
      <c r="M2938" s="208" t="s">
        <v>2546</v>
      </c>
      <c r="N2938" s="208">
        <v>1</v>
      </c>
      <c r="O2938" s="208"/>
      <c r="P2938" s="57" t="str">
        <f t="shared" si="576"/>
        <v>MAIN UNIT</v>
      </c>
      <c r="Q2938" s="208" t="s">
        <v>48</v>
      </c>
      <c r="R2938" s="208" t="s">
        <v>1991</v>
      </c>
      <c r="S2938" s="208" t="s">
        <v>37</v>
      </c>
      <c r="T2938" s="208" t="s">
        <v>88</v>
      </c>
      <c r="U2938" s="208" t="s">
        <v>386</v>
      </c>
      <c r="V2938" s="208" t="s">
        <v>89</v>
      </c>
      <c r="W2938" s="208" t="s">
        <v>51</v>
      </c>
      <c r="X2938" s="34">
        <v>650603</v>
      </c>
      <c r="Y2938" s="202">
        <v>1.1599999999999999</v>
      </c>
      <c r="Z2938" s="26">
        <f t="shared" si="584"/>
        <v>650603</v>
      </c>
      <c r="AA2938" s="208">
        <v>1.1499999999999999</v>
      </c>
      <c r="AB2938" s="35">
        <f t="shared" si="585"/>
        <v>644994.35344827583</v>
      </c>
      <c r="AC2938" s="27">
        <f t="shared" si="577"/>
        <v>77399.322413793096</v>
      </c>
      <c r="AD2938" s="212">
        <v>0.12</v>
      </c>
      <c r="AE2938" s="211">
        <f t="shared" si="578"/>
        <v>0</v>
      </c>
      <c r="AF2938" s="211" t="str">
        <f>IF(AND(COUNTIFS($J$14:J2942,J2938)=1,AE2938=1),1,"")</f>
        <v/>
      </c>
      <c r="AG2938" s="211">
        <f>IF(C2938="","",IF(AND(COUNTIFS($J$14:J2942,J2938)=1,C2938&lt;&gt;""),1,""))</f>
        <v>1</v>
      </c>
      <c r="AH2938" s="211">
        <f>IF(G2938="","",IF(AND(COUNTIFS($J$14:J2942,J2938)=1,G2938&lt;&gt;""),1,""))</f>
        <v>1</v>
      </c>
      <c r="AI2938" s="28">
        <f t="shared" si="579"/>
        <v>26754147.763010345</v>
      </c>
      <c r="AJ2938" s="28">
        <f t="shared" si="580"/>
        <v>3429137.9965357971</v>
      </c>
      <c r="AK2938" s="29">
        <f t="shared" si="581"/>
        <v>0.12817220069617924</v>
      </c>
      <c r="AL2938" s="210"/>
      <c r="AM2938" s="210"/>
      <c r="AN2938" s="210"/>
      <c r="AO2938" s="210"/>
      <c r="AP2938" s="45" t="str">
        <f t="shared" si="582"/>
        <v>20188</v>
      </c>
      <c r="AQ2938" s="45" t="str">
        <f t="shared" si="583"/>
        <v>20188RMB</v>
      </c>
    </row>
    <row r="2939" spans="1:43" s="15" customFormat="1">
      <c r="A2939" s="208" t="s">
        <v>28</v>
      </c>
      <c r="B2939" s="209">
        <v>2018</v>
      </c>
      <c r="C2939" s="209">
        <v>6</v>
      </c>
      <c r="D2939" s="57" t="str">
        <f t="shared" si="587"/>
        <v>Q1</v>
      </c>
      <c r="E2939" s="208" t="s">
        <v>28</v>
      </c>
      <c r="F2939" s="209">
        <v>2018</v>
      </c>
      <c r="G2939" s="209">
        <v>7</v>
      </c>
      <c r="H2939" s="213"/>
      <c r="I2939" s="57" t="str">
        <f t="shared" si="575"/>
        <v>Q2</v>
      </c>
      <c r="J2939" s="204" t="s">
        <v>2753</v>
      </c>
      <c r="K2939" s="213" t="s">
        <v>374</v>
      </c>
      <c r="L2939" s="210" t="s">
        <v>2726</v>
      </c>
      <c r="M2939" s="208" t="s">
        <v>47</v>
      </c>
      <c r="N2939" s="208">
        <v>2</v>
      </c>
      <c r="O2939" s="208"/>
      <c r="P2939" s="57" t="str">
        <f t="shared" si="576"/>
        <v>MAIN UNIT</v>
      </c>
      <c r="Q2939" s="208" t="s">
        <v>56</v>
      </c>
      <c r="R2939" s="208" t="s">
        <v>1991</v>
      </c>
      <c r="S2939" s="208" t="s">
        <v>36</v>
      </c>
      <c r="T2939" s="208" t="s">
        <v>677</v>
      </c>
      <c r="U2939" s="208" t="s">
        <v>66</v>
      </c>
      <c r="V2939" s="208" t="s">
        <v>2741</v>
      </c>
      <c r="W2939" s="208" t="s">
        <v>96</v>
      </c>
      <c r="X2939" s="34">
        <v>5514720</v>
      </c>
      <c r="Y2939" s="202">
        <v>1</v>
      </c>
      <c r="Z2939" s="26">
        <f t="shared" si="584"/>
        <v>11029440</v>
      </c>
      <c r="AA2939" s="208">
        <v>7.22E-2</v>
      </c>
      <c r="AB2939" s="35">
        <f t="shared" si="585"/>
        <v>796325.56799999997</v>
      </c>
      <c r="AC2939" s="27">
        <f t="shared" si="577"/>
        <v>130119.59781119999</v>
      </c>
      <c r="AD2939" s="212">
        <v>0.16339999999999999</v>
      </c>
      <c r="AE2939" s="211">
        <f t="shared" si="578"/>
        <v>1</v>
      </c>
      <c r="AF2939" s="211">
        <f>IF(AND(COUNTIFS($J$15:J2942,J2939)=1,AE2939=1),1,"")</f>
        <v>1</v>
      </c>
      <c r="AG2939" s="211">
        <f>IF(C2939="","",IF(AND(COUNTIFS($J$15:J2942,J2939)=1,C2939&lt;&gt;""),1,""))</f>
        <v>1</v>
      </c>
      <c r="AH2939" s="211">
        <f>IF(G2939="","",IF(AND(COUNTIFS($J$15:J2942,J2939)=1,G2939&lt;&gt;""),1,""))</f>
        <v>1</v>
      </c>
      <c r="AI2939" s="28">
        <f t="shared" si="579"/>
        <v>29946107.503386207</v>
      </c>
      <c r="AJ2939" s="28">
        <f t="shared" si="580"/>
        <v>3987206.4954923098</v>
      </c>
      <c r="AK2939" s="29">
        <f t="shared" si="581"/>
        <v>0.13314606898547499</v>
      </c>
      <c r="AL2939" s="210"/>
      <c r="AM2939" s="210"/>
      <c r="AN2939" s="210"/>
      <c r="AO2939" s="210"/>
      <c r="AP2939" s="45" t="str">
        <f t="shared" si="582"/>
        <v>20187</v>
      </c>
      <c r="AQ2939" s="45" t="str">
        <f t="shared" si="583"/>
        <v>20187JPY</v>
      </c>
    </row>
    <row r="2940" spans="1:43" s="15" customFormat="1">
      <c r="A2940" s="208" t="s">
        <v>28</v>
      </c>
      <c r="B2940" s="209">
        <v>2018</v>
      </c>
      <c r="C2940" s="209">
        <v>6</v>
      </c>
      <c r="D2940" s="57" t="str">
        <f t="shared" si="587"/>
        <v>Q1</v>
      </c>
      <c r="E2940" s="208" t="s">
        <v>28</v>
      </c>
      <c r="F2940" s="209">
        <v>2018</v>
      </c>
      <c r="G2940" s="209">
        <v>7</v>
      </c>
      <c r="H2940" s="213"/>
      <c r="I2940" s="57" t="str">
        <f t="shared" si="575"/>
        <v>Q2</v>
      </c>
      <c r="J2940" s="204" t="s">
        <v>2754</v>
      </c>
      <c r="K2940" s="213" t="s">
        <v>374</v>
      </c>
      <c r="L2940" s="210" t="s">
        <v>2755</v>
      </c>
      <c r="M2940" s="208" t="s">
        <v>2756</v>
      </c>
      <c r="N2940" s="208">
        <v>1</v>
      </c>
      <c r="O2940" s="208"/>
      <c r="P2940" s="57" t="str">
        <f t="shared" si="576"/>
        <v>MAIN UNIT</v>
      </c>
      <c r="Q2940" s="208" t="s">
        <v>56</v>
      </c>
      <c r="R2940" s="208" t="s">
        <v>1991</v>
      </c>
      <c r="S2940" s="208" t="s">
        <v>36</v>
      </c>
      <c r="T2940" s="208" t="s">
        <v>677</v>
      </c>
      <c r="U2940" s="208" t="s">
        <v>66</v>
      </c>
      <c r="V2940" s="208" t="s">
        <v>2741</v>
      </c>
      <c r="W2940" s="208" t="s">
        <v>51</v>
      </c>
      <c r="X2940" s="34">
        <v>445000</v>
      </c>
      <c r="Y2940" s="202">
        <v>1.1599999999999999</v>
      </c>
      <c r="Z2940" s="26">
        <f t="shared" si="584"/>
        <v>445000</v>
      </c>
      <c r="AA2940" s="208">
        <v>1.18</v>
      </c>
      <c r="AB2940" s="35">
        <f t="shared" si="585"/>
        <v>452672.41379310348</v>
      </c>
      <c r="AC2940" s="27">
        <f t="shared" si="577"/>
        <v>35082.112068965522</v>
      </c>
      <c r="AD2940" s="212">
        <v>7.7499999999999999E-2</v>
      </c>
      <c r="AE2940" s="211">
        <f t="shared" si="578"/>
        <v>1</v>
      </c>
      <c r="AF2940" s="211">
        <f>IF(AND(COUNTIFS($J$16:J2942,J2940)=1,AE2940=1),1,"")</f>
        <v>1</v>
      </c>
      <c r="AG2940" s="211">
        <f>IF(C2940="","",IF(AND(COUNTIFS($J$16:J2942,J2940)=1,C2940&lt;&gt;""),1,""))</f>
        <v>1</v>
      </c>
      <c r="AH2940" s="211">
        <f>IF(G2940="","",IF(AND(COUNTIFS($J$16:J2942,J2940)=1,G2940&lt;&gt;""),1,""))</f>
        <v>1</v>
      </c>
      <c r="AI2940" s="28">
        <f t="shared" si="579"/>
        <v>29946107.503386207</v>
      </c>
      <c r="AJ2940" s="28">
        <f t="shared" si="580"/>
        <v>3987206.4954923098</v>
      </c>
      <c r="AK2940" s="29">
        <f t="shared" si="581"/>
        <v>0.13314606898547499</v>
      </c>
      <c r="AL2940" s="210"/>
      <c r="AM2940" s="210"/>
      <c r="AN2940" s="210"/>
      <c r="AO2940" s="210"/>
      <c r="AP2940" s="45" t="str">
        <f t="shared" si="582"/>
        <v>20187</v>
      </c>
      <c r="AQ2940" s="45" t="str">
        <f t="shared" si="583"/>
        <v>20187RMB</v>
      </c>
    </row>
    <row r="2941" spans="1:43" s="15" customFormat="1">
      <c r="A2941" s="208" t="s">
        <v>28</v>
      </c>
      <c r="B2941" s="209">
        <v>2018</v>
      </c>
      <c r="C2941" s="209">
        <v>6</v>
      </c>
      <c r="D2941" s="57" t="str">
        <f t="shared" si="587"/>
        <v>Q1</v>
      </c>
      <c r="E2941" s="208" t="s">
        <v>28</v>
      </c>
      <c r="F2941" s="209">
        <v>2018</v>
      </c>
      <c r="G2941" s="209">
        <v>7</v>
      </c>
      <c r="H2941" s="213"/>
      <c r="I2941" s="57" t="str">
        <f t="shared" si="575"/>
        <v>Q2</v>
      </c>
      <c r="J2941" s="204" t="s">
        <v>2757</v>
      </c>
      <c r="K2941" s="213" t="s">
        <v>374</v>
      </c>
      <c r="L2941" s="210" t="s">
        <v>2734</v>
      </c>
      <c r="M2941" s="208" t="s">
        <v>2546</v>
      </c>
      <c r="N2941" s="208">
        <v>1</v>
      </c>
      <c r="O2941" s="208"/>
      <c r="P2941" s="57" t="str">
        <f t="shared" si="576"/>
        <v>MAIN UNIT</v>
      </c>
      <c r="Q2941" s="208" t="s">
        <v>56</v>
      </c>
      <c r="R2941" s="208" t="s">
        <v>1991</v>
      </c>
      <c r="S2941" s="208" t="s">
        <v>36</v>
      </c>
      <c r="T2941" s="208" t="s">
        <v>677</v>
      </c>
      <c r="U2941" s="208" t="s">
        <v>66</v>
      </c>
      <c r="V2941" s="208" t="s">
        <v>2741</v>
      </c>
      <c r="W2941" s="208" t="s">
        <v>849</v>
      </c>
      <c r="X2941" s="34">
        <v>39500</v>
      </c>
      <c r="Y2941" s="202">
        <v>1</v>
      </c>
      <c r="Z2941" s="26">
        <f t="shared" si="584"/>
        <v>39500</v>
      </c>
      <c r="AA2941" s="208">
        <v>7.8</v>
      </c>
      <c r="AB2941" s="35">
        <f t="shared" si="585"/>
        <v>308100</v>
      </c>
      <c r="AC2941" s="27">
        <f t="shared" si="577"/>
        <v>30933.24</v>
      </c>
      <c r="AD2941" s="212">
        <v>0.1004</v>
      </c>
      <c r="AE2941" s="211">
        <f t="shared" si="578"/>
        <v>1</v>
      </c>
      <c r="AF2941" s="211">
        <f>IF(AND(COUNTIFS($J$17:J2942,J2941)=1,AE2941=1),1,"")</f>
        <v>1</v>
      </c>
      <c r="AG2941" s="211">
        <f>IF(C2941="","",IF(AND(COUNTIFS($J$17:J2942,J2941)=1,C2941&lt;&gt;""),1,""))</f>
        <v>1</v>
      </c>
      <c r="AH2941" s="211">
        <f>IF(G2941="","",IF(AND(COUNTIFS($J$17:J2942,J2941)=1,G2941&lt;&gt;""),1,""))</f>
        <v>1</v>
      </c>
      <c r="AI2941" s="28">
        <f t="shared" si="579"/>
        <v>29946107.503386207</v>
      </c>
      <c r="AJ2941" s="28">
        <f t="shared" si="580"/>
        <v>3987206.4954923098</v>
      </c>
      <c r="AK2941" s="29">
        <f t="shared" si="581"/>
        <v>0.13314606898547499</v>
      </c>
      <c r="AL2941" s="210"/>
      <c r="AM2941" s="210"/>
      <c r="AN2941" s="210"/>
      <c r="AO2941" s="210"/>
      <c r="AP2941" s="45" t="str">
        <f t="shared" si="582"/>
        <v>20187</v>
      </c>
      <c r="AQ2941" s="45" t="str">
        <f t="shared" si="583"/>
        <v>20187USD</v>
      </c>
    </row>
    <row r="2942" spans="1:43" s="15" customFormat="1">
      <c r="A2942" s="208" t="s">
        <v>28</v>
      </c>
      <c r="B2942" s="209">
        <v>2018</v>
      </c>
      <c r="C2942" s="209">
        <v>6</v>
      </c>
      <c r="D2942" s="57" t="str">
        <f t="shared" si="587"/>
        <v>Q1</v>
      </c>
      <c r="E2942" s="208" t="s">
        <v>28</v>
      </c>
      <c r="F2942" s="209">
        <v>2018</v>
      </c>
      <c r="G2942" s="209">
        <v>7</v>
      </c>
      <c r="H2942" s="213"/>
      <c r="I2942" s="57" t="str">
        <f t="shared" si="575"/>
        <v>Q2</v>
      </c>
      <c r="J2942" s="204" t="s">
        <v>382</v>
      </c>
      <c r="K2942" s="213" t="s">
        <v>2758</v>
      </c>
      <c r="L2942" s="210" t="s">
        <v>2726</v>
      </c>
      <c r="M2942" s="208" t="s">
        <v>47</v>
      </c>
      <c r="N2942" s="208">
        <v>1</v>
      </c>
      <c r="O2942" s="208"/>
      <c r="P2942" s="57" t="str">
        <f t="shared" si="576"/>
        <v>MAIN UNIT</v>
      </c>
      <c r="Q2942" s="208" t="s">
        <v>128</v>
      </c>
      <c r="R2942" s="208" t="s">
        <v>1991</v>
      </c>
      <c r="S2942" s="208" t="s">
        <v>37</v>
      </c>
      <c r="T2942" s="208" t="s">
        <v>88</v>
      </c>
      <c r="U2942" s="208"/>
      <c r="V2942" s="208" t="s">
        <v>59</v>
      </c>
      <c r="W2942" s="208" t="s">
        <v>51</v>
      </c>
      <c r="X2942" s="34">
        <v>417000</v>
      </c>
      <c r="Y2942" s="202">
        <v>1.1599999999999999</v>
      </c>
      <c r="Z2942" s="26">
        <f t="shared" si="584"/>
        <v>417000</v>
      </c>
      <c r="AA2942" s="208">
        <v>1.18</v>
      </c>
      <c r="AB2942" s="35">
        <f t="shared" si="585"/>
        <v>424189.6551724138</v>
      </c>
      <c r="AC2942" s="27">
        <f t="shared" si="577"/>
        <v>70203.387931034493</v>
      </c>
      <c r="AD2942" s="212">
        <v>0.16550000000000001</v>
      </c>
      <c r="AE2942" s="211">
        <f t="shared" si="578"/>
        <v>1</v>
      </c>
      <c r="AF2942" s="211" t="str">
        <f>IF(AND(COUNTIFS($J$18:J2942,J2942)=1,AE2942=1),1,"")</f>
        <v/>
      </c>
      <c r="AG2942" s="211" t="str">
        <f>IF(C2942="","",IF(AND(COUNTIFS($J$18:J2942,J2942)=1,C2942&lt;&gt;""),1,""))</f>
        <v/>
      </c>
      <c r="AH2942" s="211" t="str">
        <f>IF(G2942="","",IF(AND(COUNTIFS($J$18:J2942,J2942)=1,G2942&lt;&gt;""),1,""))</f>
        <v/>
      </c>
      <c r="AI2942" s="28">
        <f t="shared" si="579"/>
        <v>29946107.503386207</v>
      </c>
      <c r="AJ2942" s="28">
        <f t="shared" si="580"/>
        <v>3987206.4954923098</v>
      </c>
      <c r="AK2942" s="29">
        <f t="shared" si="581"/>
        <v>0.13314606898547499</v>
      </c>
      <c r="AL2942" s="210"/>
      <c r="AM2942" s="210"/>
      <c r="AN2942" s="210"/>
      <c r="AO2942" s="210"/>
      <c r="AP2942" s="45" t="str">
        <f t="shared" si="582"/>
        <v>20187</v>
      </c>
      <c r="AQ2942" s="45" t="str">
        <f t="shared" si="583"/>
        <v>20187RMB</v>
      </c>
    </row>
    <row r="2943" spans="1:43" s="15" customFormat="1">
      <c r="A2943" s="208" t="s">
        <v>43</v>
      </c>
      <c r="B2943" s="209">
        <v>2018</v>
      </c>
      <c r="C2943" s="209">
        <v>3</v>
      </c>
      <c r="D2943" s="57" t="str">
        <f t="shared" si="587"/>
        <v>Q4</v>
      </c>
      <c r="E2943" s="208" t="s">
        <v>28</v>
      </c>
      <c r="F2943" s="209">
        <v>2018</v>
      </c>
      <c r="G2943" s="209">
        <v>4</v>
      </c>
      <c r="H2943" s="213"/>
      <c r="I2943" s="57" t="str">
        <f t="shared" si="575"/>
        <v>Q1</v>
      </c>
      <c r="J2943" s="204" t="s">
        <v>2759</v>
      </c>
      <c r="K2943" s="213" t="s">
        <v>2760</v>
      </c>
      <c r="L2943" s="210" t="s">
        <v>2734</v>
      </c>
      <c r="M2943" s="208" t="s">
        <v>2546</v>
      </c>
      <c r="N2943" s="208">
        <v>2</v>
      </c>
      <c r="O2943" s="208"/>
      <c r="P2943" s="57" t="str">
        <f t="shared" si="576"/>
        <v>MAIN UNIT</v>
      </c>
      <c r="Q2943" s="208" t="s">
        <v>48</v>
      </c>
      <c r="R2943" s="208" t="s">
        <v>1991</v>
      </c>
      <c r="S2943" s="208" t="s">
        <v>37</v>
      </c>
      <c r="T2943" s="208" t="s">
        <v>179</v>
      </c>
      <c r="U2943" s="208" t="s">
        <v>58</v>
      </c>
      <c r="V2943" s="208" t="s">
        <v>81</v>
      </c>
      <c r="W2943" s="208" t="s">
        <v>51</v>
      </c>
      <c r="X2943" s="34">
        <v>285000</v>
      </c>
      <c r="Y2943" s="202">
        <v>1.17</v>
      </c>
      <c r="Z2943" s="26">
        <f t="shared" si="584"/>
        <v>570000</v>
      </c>
      <c r="AA2943" s="208">
        <v>1.23</v>
      </c>
      <c r="AB2943" s="35">
        <f t="shared" si="585"/>
        <v>599230.76923076925</v>
      </c>
      <c r="AC2943" s="27">
        <f t="shared" si="577"/>
        <v>87607.538461538468</v>
      </c>
      <c r="AD2943" s="212">
        <v>0.1462</v>
      </c>
      <c r="AE2943" s="211">
        <f t="shared" si="578"/>
        <v>0</v>
      </c>
      <c r="AF2943" s="211" t="str">
        <f>IF(AND(COUNTIFS($J$18:J2943,J2943)=1,AE2943=1),1,"")</f>
        <v/>
      </c>
      <c r="AG2943" s="211">
        <f>IF(C2943="","",IF(AND(COUNTIFS($J$18:J2943,J2943)=1,C2943&lt;&gt;""),1,""))</f>
        <v>1</v>
      </c>
      <c r="AH2943" s="211">
        <f>IF(G2943="","",IF(AND(COUNTIFS($J$18:J2943,J2943)=1,G2943&lt;&gt;""),1,""))</f>
        <v>1</v>
      </c>
      <c r="AI2943" s="28">
        <f t="shared" si="579"/>
        <v>29288201.60307692</v>
      </c>
      <c r="AJ2943" s="28">
        <f t="shared" si="580"/>
        <v>3870159.1769246156</v>
      </c>
      <c r="AK2943" s="29">
        <f t="shared" si="581"/>
        <v>0.13214055370740244</v>
      </c>
      <c r="AL2943" s="210"/>
      <c r="AM2943" s="210"/>
      <c r="AN2943" s="210"/>
      <c r="AO2943" s="210"/>
      <c r="AP2943" s="45" t="str">
        <f t="shared" si="582"/>
        <v>20184</v>
      </c>
      <c r="AQ2943" s="45" t="str">
        <f t="shared" si="583"/>
        <v>20184RMB</v>
      </c>
    </row>
    <row r="2944" spans="1:43" s="15" customFormat="1">
      <c r="A2944" s="208" t="s">
        <v>43</v>
      </c>
      <c r="B2944" s="209">
        <v>2018</v>
      </c>
      <c r="C2944" s="209">
        <v>3</v>
      </c>
      <c r="D2944" s="57" t="str">
        <f t="shared" si="587"/>
        <v>Q4</v>
      </c>
      <c r="E2944" s="208" t="s">
        <v>28</v>
      </c>
      <c r="F2944" s="209">
        <v>2018</v>
      </c>
      <c r="G2944" s="209">
        <v>6</v>
      </c>
      <c r="H2944" s="213"/>
      <c r="I2944" s="57" t="str">
        <f t="shared" si="575"/>
        <v>Q1</v>
      </c>
      <c r="J2944" s="204" t="s">
        <v>2761</v>
      </c>
      <c r="K2944" s="213" t="s">
        <v>2762</v>
      </c>
      <c r="L2944" s="210" t="s">
        <v>2763</v>
      </c>
      <c r="M2944" s="208" t="s">
        <v>2764</v>
      </c>
      <c r="N2944" s="208">
        <v>2</v>
      </c>
      <c r="O2944" s="208"/>
      <c r="P2944" s="57" t="str">
        <f t="shared" si="576"/>
        <v>MAIN UNIT</v>
      </c>
      <c r="Q2944" s="208" t="s">
        <v>56</v>
      </c>
      <c r="R2944" s="208" t="s">
        <v>1991</v>
      </c>
      <c r="S2944" s="208" t="s">
        <v>36</v>
      </c>
      <c r="T2944" s="208" t="s">
        <v>65</v>
      </c>
      <c r="U2944" s="208" t="s">
        <v>66</v>
      </c>
      <c r="V2944" s="208" t="s">
        <v>2725</v>
      </c>
      <c r="W2944" s="208" t="s">
        <v>51</v>
      </c>
      <c r="X2944" s="34">
        <v>32700</v>
      </c>
      <c r="Y2944" s="202">
        <v>1.1599999999999999</v>
      </c>
      <c r="Z2944" s="26">
        <f t="shared" si="584"/>
        <v>65400</v>
      </c>
      <c r="AA2944" s="208">
        <v>1.23</v>
      </c>
      <c r="AB2944" s="35">
        <f t="shared" si="585"/>
        <v>69346.551724137928</v>
      </c>
      <c r="AC2944" s="27">
        <f t="shared" si="577"/>
        <v>11206.402758620688</v>
      </c>
      <c r="AD2944" s="212">
        <v>0.16159999999999999</v>
      </c>
      <c r="AE2944" s="211">
        <f t="shared" si="578"/>
        <v>1</v>
      </c>
      <c r="AF2944" s="211">
        <f>IF(AND(COUNTIFS($J$18:J2944,J2944)=1,AE2944=1),1,"")</f>
        <v>1</v>
      </c>
      <c r="AG2944" s="211">
        <f>IF(C2944="","",IF(AND(COUNTIFS($J$18:J2944,J2944)=1,C2944&lt;&gt;""),1,""))</f>
        <v>1</v>
      </c>
      <c r="AH2944" s="211">
        <f>IF(G2944="","",IF(AND(COUNTIFS($J$18:J2944,J2944)=1,G2944&lt;&gt;""),1,""))</f>
        <v>1</v>
      </c>
      <c r="AI2944" s="28">
        <f t="shared" si="579"/>
        <v>24398045.860453524</v>
      </c>
      <c r="AJ2944" s="28">
        <f t="shared" si="580"/>
        <v>3478417.4064663453</v>
      </c>
      <c r="AK2944" s="29">
        <f t="shared" si="581"/>
        <v>0.14256950849102498</v>
      </c>
      <c r="AL2944" s="210"/>
      <c r="AM2944" s="210"/>
      <c r="AN2944" s="210"/>
      <c r="AO2944" s="210"/>
      <c r="AP2944" s="45" t="str">
        <f t="shared" si="582"/>
        <v>20186</v>
      </c>
      <c r="AQ2944" s="45" t="str">
        <f t="shared" si="583"/>
        <v>20186RMB</v>
      </c>
    </row>
    <row r="2945" spans="1:43" s="15" customFormat="1">
      <c r="A2945" s="208" t="s">
        <v>43</v>
      </c>
      <c r="B2945" s="209">
        <v>2018</v>
      </c>
      <c r="C2945" s="209">
        <v>3</v>
      </c>
      <c r="D2945" s="57" t="str">
        <f t="shared" si="587"/>
        <v>Q4</v>
      </c>
      <c r="E2945" s="208" t="s">
        <v>28</v>
      </c>
      <c r="F2945" s="209">
        <v>2018</v>
      </c>
      <c r="G2945" s="209">
        <v>6</v>
      </c>
      <c r="H2945" s="213"/>
      <c r="I2945" s="57" t="str">
        <f t="shared" si="575"/>
        <v>Q1</v>
      </c>
      <c r="J2945" s="204" t="s">
        <v>2765</v>
      </c>
      <c r="K2945" s="213" t="s">
        <v>2762</v>
      </c>
      <c r="L2945" s="210" t="s">
        <v>2766</v>
      </c>
      <c r="M2945" s="208" t="s">
        <v>2764</v>
      </c>
      <c r="N2945" s="208">
        <v>1</v>
      </c>
      <c r="O2945" s="208"/>
      <c r="P2945" s="57" t="str">
        <f t="shared" si="576"/>
        <v>MAIN UNIT</v>
      </c>
      <c r="Q2945" s="208" t="s">
        <v>56</v>
      </c>
      <c r="R2945" s="208" t="s">
        <v>1991</v>
      </c>
      <c r="S2945" s="208" t="s">
        <v>36</v>
      </c>
      <c r="T2945" s="208" t="s">
        <v>65</v>
      </c>
      <c r="U2945" s="208" t="s">
        <v>66</v>
      </c>
      <c r="V2945" s="208" t="s">
        <v>2725</v>
      </c>
      <c r="W2945" s="208" t="s">
        <v>51</v>
      </c>
      <c r="X2945" s="34">
        <v>54700</v>
      </c>
      <c r="Y2945" s="202">
        <v>1.1599999999999999</v>
      </c>
      <c r="Z2945" s="26">
        <f t="shared" si="584"/>
        <v>54700</v>
      </c>
      <c r="AA2945" s="208">
        <v>1.23</v>
      </c>
      <c r="AB2945" s="35">
        <f t="shared" si="585"/>
        <v>58000.862068965522</v>
      </c>
      <c r="AC2945" s="27">
        <f t="shared" si="577"/>
        <v>9372.9393103448274</v>
      </c>
      <c r="AD2945" s="212">
        <v>0.16159999999999999</v>
      </c>
      <c r="AE2945" s="211">
        <f t="shared" si="578"/>
        <v>1</v>
      </c>
      <c r="AF2945" s="211" t="str">
        <f>IF(AND(COUNTIFS($J$18:J2945,J2945)=1,AE2945=1),1,"")</f>
        <v/>
      </c>
      <c r="AG2945" s="211" t="str">
        <f>IF(C2945="","",IF(AND(COUNTIFS($J$18:J2945,J2945)=1,C2945&lt;&gt;""),1,""))</f>
        <v/>
      </c>
      <c r="AH2945" s="211" t="str">
        <f>IF(G2945="","",IF(AND(COUNTIFS($J$18:J2945,J2945)=1,G2945&lt;&gt;""),1,""))</f>
        <v/>
      </c>
      <c r="AI2945" s="28">
        <f t="shared" si="579"/>
        <v>24398045.860453524</v>
      </c>
      <c r="AJ2945" s="28">
        <f t="shared" si="580"/>
        <v>3478417.4064663453</v>
      </c>
      <c r="AK2945" s="29">
        <f t="shared" si="581"/>
        <v>0.14256950849102498</v>
      </c>
      <c r="AL2945" s="210"/>
      <c r="AM2945" s="210"/>
      <c r="AN2945" s="210"/>
      <c r="AO2945" s="210"/>
      <c r="AP2945" s="45" t="str">
        <f t="shared" si="582"/>
        <v>20186</v>
      </c>
      <c r="AQ2945" s="45" t="str">
        <f t="shared" si="583"/>
        <v>20186RMB</v>
      </c>
    </row>
    <row r="2946" spans="1:43" s="15" customFormat="1">
      <c r="A2946" s="208" t="s">
        <v>43</v>
      </c>
      <c r="B2946" s="209">
        <v>2018</v>
      </c>
      <c r="C2946" s="209">
        <v>3</v>
      </c>
      <c r="D2946" s="57" t="str">
        <f t="shared" si="587"/>
        <v>Q4</v>
      </c>
      <c r="E2946" s="208" t="s">
        <v>28</v>
      </c>
      <c r="F2946" s="209">
        <v>2018</v>
      </c>
      <c r="G2946" s="209">
        <v>6</v>
      </c>
      <c r="H2946" s="213"/>
      <c r="I2946" s="57" t="str">
        <f t="shared" ref="I2946:I3009" si="588">IFERROR(IF(F2946="","",IF(F2946="TBA","TBA",IF(F2946="Cancel","Cancel",IF(AND(G2946&gt;=10,G2946&lt;=12),"Q3",IF(AND(G2946&gt;=1,G2946&lt;=3),"Q4",IF(AND(G2946&gt;=7,G2946&lt;=9),"Q2",IF(AND(G2946&gt;=4,G2946&lt;=6),"Q1"))))))),"")</f>
        <v>Q1</v>
      </c>
      <c r="J2946" s="204" t="s">
        <v>2765</v>
      </c>
      <c r="K2946" s="213" t="s">
        <v>2762</v>
      </c>
      <c r="L2946" s="210" t="s">
        <v>2767</v>
      </c>
      <c r="M2946" s="208" t="s">
        <v>2764</v>
      </c>
      <c r="N2946" s="208">
        <v>1</v>
      </c>
      <c r="O2946" s="208"/>
      <c r="P2946" s="57" t="str">
        <f t="shared" ref="P2946:P3009" si="589">IF(M2946="","",IF(AND(N2946&gt;0,L2946&lt;&gt;""),"MAIN UNIT",IF(AND(O2946&gt;0,L2946&lt;&gt;""),"SERVICE/ PARTS","C66 SERVICE/OTHERS")))</f>
        <v>MAIN UNIT</v>
      </c>
      <c r="Q2946" s="208" t="s">
        <v>56</v>
      </c>
      <c r="R2946" s="208" t="s">
        <v>1991</v>
      </c>
      <c r="S2946" s="208" t="s">
        <v>36</v>
      </c>
      <c r="T2946" s="208" t="s">
        <v>65</v>
      </c>
      <c r="U2946" s="208" t="s">
        <v>66</v>
      </c>
      <c r="V2946" s="208" t="s">
        <v>2725</v>
      </c>
      <c r="W2946" s="208" t="s">
        <v>51</v>
      </c>
      <c r="X2946" s="34">
        <v>45300</v>
      </c>
      <c r="Y2946" s="202">
        <v>1.1599999999999999</v>
      </c>
      <c r="Z2946" s="26">
        <f t="shared" si="584"/>
        <v>45300</v>
      </c>
      <c r="AA2946" s="208">
        <v>1.23</v>
      </c>
      <c r="AB2946" s="35">
        <f t="shared" si="585"/>
        <v>48033.620689655174</v>
      </c>
      <c r="AC2946" s="27">
        <f t="shared" ref="AC2946:AC3009" si="590">IF(R2946&lt;&gt;"",AB2946*AD2946,"")</f>
        <v>7762.2331034482759</v>
      </c>
      <c r="AD2946" s="212">
        <v>0.16159999999999999</v>
      </c>
      <c r="AE2946" s="211">
        <f t="shared" ref="AE2946:AE3009" si="591">IF(Q2946="","",IF(Q2946="Yes",1,0))</f>
        <v>1</v>
      </c>
      <c r="AF2946" s="211" t="str">
        <f>IF(AND(COUNTIFS($J$18:J2946,J2946)=1,AE2946=1),1,"")</f>
        <v/>
      </c>
      <c r="AG2946" s="211" t="str">
        <f>IF(C2946="","",IF(AND(COUNTIFS($J$18:J2946,J2946)=1,C2946&lt;&gt;""),1,""))</f>
        <v/>
      </c>
      <c r="AH2946" s="211" t="str">
        <f>IF(G2946="","",IF(AND(COUNTIFS($J$18:J2946,J2946)=1,G2946&lt;&gt;""),1,""))</f>
        <v/>
      </c>
      <c r="AI2946" s="28">
        <f t="shared" ref="AI2946:AI3009" si="592">IF(P2946="C66 SERVICE","",SUMIFS(AB:AB,F:F,F2946,G:G,G2946,E:E,E2946))</f>
        <v>24398045.860453524</v>
      </c>
      <c r="AJ2946" s="28">
        <f t="shared" ref="AJ2946:AJ3009" si="593">IF(P2946="C66 SERVICE","",SUMIFS(AC:AC,F:F,F2946,G:G,G2946,E:E,E2946))</f>
        <v>3478417.4064663453</v>
      </c>
      <c r="AK2946" s="29">
        <f t="shared" ref="AK2946:AK3009" si="594">IF(AJ2946&gt;0,AJ2946/AI2946,"")</f>
        <v>0.14256950849102498</v>
      </c>
      <c r="AL2946" s="210"/>
      <c r="AM2946" s="210"/>
      <c r="AN2946" s="210"/>
      <c r="AO2946" s="210"/>
      <c r="AP2946" s="45" t="str">
        <f t="shared" ref="AP2946:AP3009" si="595">IF(F2946="","",F2946&amp;G2946)</f>
        <v>20186</v>
      </c>
      <c r="AQ2946" s="45" t="str">
        <f t="shared" ref="AQ2946:AQ3009" si="596">IF(W2946="","",F2946&amp;G2946&amp;W2946)</f>
        <v>20186RMB</v>
      </c>
    </row>
    <row r="2947" spans="1:43" s="15" customFormat="1">
      <c r="A2947" s="208" t="s">
        <v>28</v>
      </c>
      <c r="B2947" s="209">
        <v>2018</v>
      </c>
      <c r="C2947" s="209">
        <v>5</v>
      </c>
      <c r="D2947" s="57" t="str">
        <f t="shared" si="587"/>
        <v>Q1</v>
      </c>
      <c r="E2947" s="208" t="s">
        <v>28</v>
      </c>
      <c r="F2947" s="209">
        <v>2018</v>
      </c>
      <c r="G2947" s="209">
        <v>6</v>
      </c>
      <c r="H2947" s="213"/>
      <c r="I2947" s="57" t="str">
        <f t="shared" si="588"/>
        <v>Q1</v>
      </c>
      <c r="J2947" s="204" t="s">
        <v>2768</v>
      </c>
      <c r="K2947" s="213" t="s">
        <v>2854</v>
      </c>
      <c r="L2947" s="210" t="s">
        <v>2724</v>
      </c>
      <c r="M2947" s="208" t="s">
        <v>2546</v>
      </c>
      <c r="N2947" s="208">
        <v>4</v>
      </c>
      <c r="O2947" s="208"/>
      <c r="P2947" s="57" t="str">
        <f t="shared" si="589"/>
        <v>MAIN UNIT</v>
      </c>
      <c r="Q2947" s="208" t="s">
        <v>48</v>
      </c>
      <c r="R2947" s="208" t="s">
        <v>1991</v>
      </c>
      <c r="S2947" s="208" t="s">
        <v>38</v>
      </c>
      <c r="T2947" s="208" t="s">
        <v>933</v>
      </c>
      <c r="U2947" s="208" t="s">
        <v>137</v>
      </c>
      <c r="V2947" s="208" t="s">
        <v>480</v>
      </c>
      <c r="W2947" s="208" t="s">
        <v>849</v>
      </c>
      <c r="X2947" s="34">
        <v>89500</v>
      </c>
      <c r="Y2947" s="202">
        <v>1</v>
      </c>
      <c r="Z2947" s="26">
        <f t="shared" si="584"/>
        <v>358000</v>
      </c>
      <c r="AA2947" s="208">
        <v>7.8</v>
      </c>
      <c r="AB2947" s="35">
        <f t="shared" si="585"/>
        <v>2792400</v>
      </c>
      <c r="AC2947" s="27">
        <f t="shared" si="590"/>
        <v>139620</v>
      </c>
      <c r="AD2947" s="212">
        <v>0.05</v>
      </c>
      <c r="AE2947" s="211">
        <f t="shared" si="591"/>
        <v>0</v>
      </c>
      <c r="AF2947" s="211" t="str">
        <f>IF(AND(COUNTIFS($J$18:J2947,J2947)=1,AE2947=1),1,"")</f>
        <v/>
      </c>
      <c r="AG2947" s="211">
        <f>IF(C2947="","",IF(AND(COUNTIFS($J$18:J2947,J2947)=1,C2947&lt;&gt;""),1,""))</f>
        <v>1</v>
      </c>
      <c r="AH2947" s="211">
        <f>IF(G2947="","",IF(AND(COUNTIFS($J$18:J2947,J2947)=1,G2947&lt;&gt;""),1,""))</f>
        <v>1</v>
      </c>
      <c r="AI2947" s="28">
        <f t="shared" si="592"/>
        <v>24398045.860453524</v>
      </c>
      <c r="AJ2947" s="28">
        <f t="shared" si="593"/>
        <v>3478417.4064663453</v>
      </c>
      <c r="AK2947" s="29">
        <f t="shared" si="594"/>
        <v>0.14256950849102498</v>
      </c>
      <c r="AL2947" s="210"/>
      <c r="AM2947" s="210"/>
      <c r="AN2947" s="210"/>
      <c r="AO2947" s="210"/>
      <c r="AP2947" s="45" t="str">
        <f t="shared" si="595"/>
        <v>20186</v>
      </c>
      <c r="AQ2947" s="45" t="str">
        <f t="shared" si="596"/>
        <v>20186USD</v>
      </c>
    </row>
    <row r="2948" spans="1:43" s="15" customFormat="1">
      <c r="A2948" s="208" t="s">
        <v>28</v>
      </c>
      <c r="B2948" s="209">
        <v>2018</v>
      </c>
      <c r="C2948" s="209">
        <v>5</v>
      </c>
      <c r="D2948" s="57" t="str">
        <f t="shared" si="587"/>
        <v>Q1</v>
      </c>
      <c r="E2948" s="208" t="s">
        <v>28</v>
      </c>
      <c r="F2948" s="209">
        <v>2018</v>
      </c>
      <c r="G2948" s="209">
        <v>6</v>
      </c>
      <c r="H2948" s="213"/>
      <c r="I2948" s="57" t="str">
        <f t="shared" si="588"/>
        <v>Q1</v>
      </c>
      <c r="J2948" s="204" t="s">
        <v>2769</v>
      </c>
      <c r="K2948" s="213" t="s">
        <v>2854</v>
      </c>
      <c r="L2948" s="210" t="s">
        <v>2724</v>
      </c>
      <c r="M2948" s="208" t="s">
        <v>2546</v>
      </c>
      <c r="N2948" s="208">
        <v>1</v>
      </c>
      <c r="O2948" s="208"/>
      <c r="P2948" s="57" t="str">
        <f t="shared" si="589"/>
        <v>MAIN UNIT</v>
      </c>
      <c r="Q2948" s="208" t="s">
        <v>48</v>
      </c>
      <c r="R2948" s="208" t="s">
        <v>1991</v>
      </c>
      <c r="S2948" s="208" t="s">
        <v>38</v>
      </c>
      <c r="T2948" s="208" t="s">
        <v>933</v>
      </c>
      <c r="U2948" s="208" t="s">
        <v>137</v>
      </c>
      <c r="V2948" s="208" t="s">
        <v>480</v>
      </c>
      <c r="W2948" s="208" t="s">
        <v>849</v>
      </c>
      <c r="X2948" s="34">
        <v>61800</v>
      </c>
      <c r="Y2948" s="202">
        <v>1</v>
      </c>
      <c r="Z2948" s="26">
        <f t="shared" si="584"/>
        <v>61800</v>
      </c>
      <c r="AA2948" s="208">
        <v>7.8</v>
      </c>
      <c r="AB2948" s="35">
        <f t="shared" si="585"/>
        <v>482040</v>
      </c>
      <c r="AC2948" s="27">
        <f t="shared" si="590"/>
        <v>25548.12</v>
      </c>
      <c r="AD2948" s="212">
        <v>5.2999999999999999E-2</v>
      </c>
      <c r="AE2948" s="211">
        <f t="shared" si="591"/>
        <v>0</v>
      </c>
      <c r="AF2948" s="211" t="str">
        <f>IF(AND(COUNTIFS($J$18:J2948,J2948)=1,AE2948=1),1,"")</f>
        <v/>
      </c>
      <c r="AG2948" s="211">
        <f>IF(C2948="","",IF(AND(COUNTIFS($J$18:J2948,J2948)=1,C2948&lt;&gt;""),1,""))</f>
        <v>1</v>
      </c>
      <c r="AH2948" s="211">
        <f>IF(G2948="","",IF(AND(COUNTIFS($J$18:J2948,J2948)=1,G2948&lt;&gt;""),1,""))</f>
        <v>1</v>
      </c>
      <c r="AI2948" s="28">
        <f t="shared" si="592"/>
        <v>24398045.860453524</v>
      </c>
      <c r="AJ2948" s="28">
        <f t="shared" si="593"/>
        <v>3478417.4064663453</v>
      </c>
      <c r="AK2948" s="29">
        <f t="shared" si="594"/>
        <v>0.14256950849102498</v>
      </c>
      <c r="AL2948" s="210"/>
      <c r="AM2948" s="210"/>
      <c r="AN2948" s="210"/>
      <c r="AO2948" s="210"/>
      <c r="AP2948" s="45" t="str">
        <f t="shared" si="595"/>
        <v>20186</v>
      </c>
      <c r="AQ2948" s="45" t="str">
        <f t="shared" si="596"/>
        <v>20186USD</v>
      </c>
    </row>
    <row r="2949" spans="1:43" s="15" customFormat="1">
      <c r="A2949" s="208" t="s">
        <v>28</v>
      </c>
      <c r="B2949" s="209">
        <v>2018</v>
      </c>
      <c r="C2949" s="209">
        <v>5</v>
      </c>
      <c r="D2949" s="57" t="str">
        <f t="shared" si="587"/>
        <v>Q1</v>
      </c>
      <c r="E2949" s="208" t="s">
        <v>28</v>
      </c>
      <c r="F2949" s="209">
        <v>2018</v>
      </c>
      <c r="G2949" s="209">
        <v>6</v>
      </c>
      <c r="H2949" s="213"/>
      <c r="I2949" s="57" t="str">
        <f t="shared" si="588"/>
        <v>Q1</v>
      </c>
      <c r="J2949" s="204">
        <v>20180528</v>
      </c>
      <c r="K2949" s="213" t="s">
        <v>2770</v>
      </c>
      <c r="L2949" s="210" t="s">
        <v>1996</v>
      </c>
      <c r="M2949" s="208" t="s">
        <v>1990</v>
      </c>
      <c r="N2949" s="208">
        <v>0.5</v>
      </c>
      <c r="O2949" s="208"/>
      <c r="P2949" s="57" t="str">
        <f t="shared" si="589"/>
        <v>MAIN UNIT</v>
      </c>
      <c r="Q2949" s="208" t="s">
        <v>48</v>
      </c>
      <c r="R2949" s="208" t="s">
        <v>2771</v>
      </c>
      <c r="S2949" s="208" t="s">
        <v>38</v>
      </c>
      <c r="T2949" s="208" t="s">
        <v>1595</v>
      </c>
      <c r="U2949" s="208" t="s">
        <v>295</v>
      </c>
      <c r="V2949" s="208" t="s">
        <v>2772</v>
      </c>
      <c r="W2949" s="208" t="s">
        <v>51</v>
      </c>
      <c r="X2949" s="34">
        <v>33000</v>
      </c>
      <c r="Y2949" s="202">
        <v>1.1599999999999999</v>
      </c>
      <c r="Z2949" s="26">
        <f t="shared" si="584"/>
        <v>16500</v>
      </c>
      <c r="AA2949" s="208">
        <v>1.23</v>
      </c>
      <c r="AB2949" s="35">
        <f t="shared" si="585"/>
        <v>17495.689655172413</v>
      </c>
      <c r="AC2949" s="27">
        <f t="shared" si="590"/>
        <v>4053.751293103448</v>
      </c>
      <c r="AD2949" s="212">
        <v>0.23169999999999999</v>
      </c>
      <c r="AE2949" s="211">
        <f t="shared" si="591"/>
        <v>0</v>
      </c>
      <c r="AF2949" s="211" t="str">
        <f>IF(AND(COUNTIFS($J$18:J2949,J2949)=1,AE2949=1),1,"")</f>
        <v/>
      </c>
      <c r="AG2949" s="211">
        <f>IF(C2949="","",IF(AND(COUNTIFS($J$18:J2949,J2949)=1,C2949&lt;&gt;""),1,""))</f>
        <v>1</v>
      </c>
      <c r="AH2949" s="211">
        <f>IF(G2949="","",IF(AND(COUNTIFS($J$18:J2949,J2949)=1,G2949&lt;&gt;""),1,""))</f>
        <v>1</v>
      </c>
      <c r="AI2949" s="28">
        <f t="shared" si="592"/>
        <v>24398045.860453524</v>
      </c>
      <c r="AJ2949" s="28">
        <f t="shared" si="593"/>
        <v>3478417.4064663453</v>
      </c>
      <c r="AK2949" s="29">
        <f t="shared" si="594"/>
        <v>0.14256950849102498</v>
      </c>
      <c r="AL2949" s="210"/>
      <c r="AM2949" s="210"/>
      <c r="AN2949" s="210"/>
      <c r="AO2949" s="210"/>
      <c r="AP2949" s="45" t="str">
        <f t="shared" si="595"/>
        <v>20186</v>
      </c>
      <c r="AQ2949" s="45" t="str">
        <f t="shared" si="596"/>
        <v>20186RMB</v>
      </c>
    </row>
    <row r="2950" spans="1:43" s="15" customFormat="1">
      <c r="A2950" s="208" t="s">
        <v>28</v>
      </c>
      <c r="B2950" s="209">
        <v>2018</v>
      </c>
      <c r="C2950" s="209">
        <v>5</v>
      </c>
      <c r="D2950" s="57" t="str">
        <f t="shared" si="587"/>
        <v>Q1</v>
      </c>
      <c r="E2950" s="208" t="s">
        <v>28</v>
      </c>
      <c r="F2950" s="209">
        <v>2018</v>
      </c>
      <c r="G2950" s="209">
        <v>6</v>
      </c>
      <c r="H2950" s="213"/>
      <c r="I2950" s="57" t="str">
        <f t="shared" si="588"/>
        <v>Q1</v>
      </c>
      <c r="J2950" s="204">
        <v>20180528</v>
      </c>
      <c r="K2950" s="213" t="s">
        <v>2773</v>
      </c>
      <c r="L2950" s="210" t="s">
        <v>1996</v>
      </c>
      <c r="M2950" s="208" t="s">
        <v>1990</v>
      </c>
      <c r="N2950" s="208">
        <v>0.5</v>
      </c>
      <c r="O2950" s="208"/>
      <c r="P2950" s="57" t="str">
        <f t="shared" si="589"/>
        <v>MAIN UNIT</v>
      </c>
      <c r="Q2950" s="208" t="s">
        <v>48</v>
      </c>
      <c r="R2950" s="208" t="s">
        <v>1991</v>
      </c>
      <c r="S2950" s="208" t="s">
        <v>36</v>
      </c>
      <c r="T2950" s="208" t="s">
        <v>65</v>
      </c>
      <c r="U2950" s="208" t="s">
        <v>66</v>
      </c>
      <c r="V2950" s="208" t="s">
        <v>2774</v>
      </c>
      <c r="W2950" s="208" t="s">
        <v>51</v>
      </c>
      <c r="X2950" s="34">
        <v>33000</v>
      </c>
      <c r="Y2950" s="202">
        <v>1.1599999999999999</v>
      </c>
      <c r="Z2950" s="26">
        <f t="shared" ref="Z2950:Z3013" si="597">IF(X2950="","",X2950*MAX(O2950,N2950))</f>
        <v>16500</v>
      </c>
      <c r="AA2950" s="208">
        <v>1.23</v>
      </c>
      <c r="AB2950" s="35">
        <f t="shared" si="585"/>
        <v>17495.689655172413</v>
      </c>
      <c r="AC2950" s="27">
        <f t="shared" si="590"/>
        <v>4053.751293103448</v>
      </c>
      <c r="AD2950" s="212">
        <v>0.23169999999999999</v>
      </c>
      <c r="AE2950" s="211">
        <f t="shared" si="591"/>
        <v>0</v>
      </c>
      <c r="AF2950" s="211" t="str">
        <f>IF(AND(COUNTIFS($J$18:J2950,J2950)=1,AE2950=1),1,"")</f>
        <v/>
      </c>
      <c r="AG2950" s="211" t="str">
        <f>IF(C2950="","",IF(AND(COUNTIFS($J$18:J2950,J2950)=1,C2950&lt;&gt;""),1,""))</f>
        <v/>
      </c>
      <c r="AH2950" s="211" t="str">
        <f>IF(G2950="","",IF(AND(COUNTIFS($J$18:J2950,J2950)=1,G2950&lt;&gt;""),1,""))</f>
        <v/>
      </c>
      <c r="AI2950" s="28">
        <f t="shared" si="592"/>
        <v>24398045.860453524</v>
      </c>
      <c r="AJ2950" s="28">
        <f t="shared" si="593"/>
        <v>3478417.4064663453</v>
      </c>
      <c r="AK2950" s="29">
        <f t="shared" si="594"/>
        <v>0.14256950849102498</v>
      </c>
      <c r="AL2950" s="210"/>
      <c r="AM2950" s="210"/>
      <c r="AN2950" s="210"/>
      <c r="AO2950" s="210"/>
      <c r="AP2950" s="45" t="str">
        <f t="shared" si="595"/>
        <v>20186</v>
      </c>
      <c r="AQ2950" s="45" t="str">
        <f t="shared" si="596"/>
        <v>20186RMB</v>
      </c>
    </row>
    <row r="2951" spans="1:43" s="15" customFormat="1">
      <c r="A2951" s="208" t="s">
        <v>28</v>
      </c>
      <c r="B2951" s="209">
        <v>2018</v>
      </c>
      <c r="C2951" s="209">
        <v>5</v>
      </c>
      <c r="D2951" s="57" t="str">
        <f t="shared" si="587"/>
        <v>Q1</v>
      </c>
      <c r="E2951" s="208" t="s">
        <v>28</v>
      </c>
      <c r="F2951" s="209">
        <v>2018</v>
      </c>
      <c r="G2951" s="209">
        <v>5</v>
      </c>
      <c r="H2951" s="213"/>
      <c r="I2951" s="57" t="str">
        <f t="shared" si="588"/>
        <v>Q1</v>
      </c>
      <c r="J2951" s="204" t="s">
        <v>2775</v>
      </c>
      <c r="K2951" s="213" t="s">
        <v>2776</v>
      </c>
      <c r="L2951" s="210" t="s">
        <v>2777</v>
      </c>
      <c r="M2951" s="208" t="s">
        <v>2778</v>
      </c>
      <c r="N2951" s="208">
        <v>2</v>
      </c>
      <c r="O2951" s="208"/>
      <c r="P2951" s="57" t="str">
        <f t="shared" si="589"/>
        <v>MAIN UNIT</v>
      </c>
      <c r="Q2951" s="208" t="s">
        <v>2738</v>
      </c>
      <c r="R2951" s="208" t="s">
        <v>1991</v>
      </c>
      <c r="S2951" s="208" t="s">
        <v>36</v>
      </c>
      <c r="T2951" s="208"/>
      <c r="U2951" s="208" t="s">
        <v>66</v>
      </c>
      <c r="V2951" s="208" t="s">
        <v>2779</v>
      </c>
      <c r="W2951" s="208" t="s">
        <v>51</v>
      </c>
      <c r="X2951" s="34">
        <v>348406.5</v>
      </c>
      <c r="Y2951" s="202">
        <v>1.1599999999999999</v>
      </c>
      <c r="Z2951" s="26">
        <f t="shared" si="597"/>
        <v>696813</v>
      </c>
      <c r="AA2951" s="208">
        <v>1.23</v>
      </c>
      <c r="AB2951" s="35">
        <f t="shared" si="585"/>
        <v>738862.06034482759</v>
      </c>
      <c r="AC2951" s="27">
        <f t="shared" si="590"/>
        <v>150949.51892844829</v>
      </c>
      <c r="AD2951" s="212">
        <v>0.20430000000000001</v>
      </c>
      <c r="AE2951" s="211">
        <f t="shared" si="591"/>
        <v>0</v>
      </c>
      <c r="AF2951" s="211" t="str">
        <f>IF(AND(COUNTIFS($J$18:J2951,J2951)=1,AE2951=1),1,"")</f>
        <v/>
      </c>
      <c r="AG2951" s="211">
        <f>IF(C2951="","",IF(AND(COUNTIFS($J$18:J2951,J2951)=1,C2951&lt;&gt;""),1,""))</f>
        <v>1</v>
      </c>
      <c r="AH2951" s="211">
        <f>IF(G2951="","",IF(AND(COUNTIFS($J$18:J2951,J2951)=1,G2951&lt;&gt;""),1,""))</f>
        <v>1</v>
      </c>
      <c r="AI2951" s="28">
        <f t="shared" si="592"/>
        <v>34109166.105589926</v>
      </c>
      <c r="AJ2951" s="28">
        <f t="shared" si="593"/>
        <v>4642032.7199573703</v>
      </c>
      <c r="AK2951" s="29">
        <f t="shared" si="594"/>
        <v>0.13609340977692849</v>
      </c>
      <c r="AL2951" s="210"/>
      <c r="AM2951" s="210"/>
      <c r="AN2951" s="210"/>
      <c r="AO2951" s="210" t="s">
        <v>2780</v>
      </c>
      <c r="AP2951" s="45" t="str">
        <f t="shared" si="595"/>
        <v>20185</v>
      </c>
      <c r="AQ2951" s="45" t="str">
        <f t="shared" si="596"/>
        <v>20185RMB</v>
      </c>
    </row>
    <row r="2952" spans="1:43" s="15" customFormat="1">
      <c r="A2952" s="208" t="s">
        <v>28</v>
      </c>
      <c r="B2952" s="209">
        <v>2018</v>
      </c>
      <c r="C2952" s="209">
        <v>11</v>
      </c>
      <c r="D2952" s="57" t="str">
        <f t="shared" si="587"/>
        <v>Q3</v>
      </c>
      <c r="E2952" s="208" t="s">
        <v>28</v>
      </c>
      <c r="F2952" s="209">
        <v>2018</v>
      </c>
      <c r="G2952" s="209">
        <v>12</v>
      </c>
      <c r="H2952" s="213"/>
      <c r="I2952" s="57" t="str">
        <f t="shared" si="588"/>
        <v>Q3</v>
      </c>
      <c r="J2952" s="204" t="s">
        <v>2781</v>
      </c>
      <c r="K2952" s="213" t="s">
        <v>2782</v>
      </c>
      <c r="L2952" s="210" t="s">
        <v>2783</v>
      </c>
      <c r="M2952" s="208" t="s">
        <v>2778</v>
      </c>
      <c r="N2952" s="208">
        <v>1</v>
      </c>
      <c r="O2952" s="208"/>
      <c r="P2952" s="57" t="str">
        <f t="shared" si="589"/>
        <v>MAIN UNIT</v>
      </c>
      <c r="Q2952" s="208" t="s">
        <v>48</v>
      </c>
      <c r="R2952" s="208" t="s">
        <v>1991</v>
      </c>
      <c r="S2952" s="208" t="s">
        <v>38</v>
      </c>
      <c r="T2952" s="208" t="s">
        <v>882</v>
      </c>
      <c r="U2952" s="208" t="s">
        <v>137</v>
      </c>
      <c r="V2952" s="208" t="s">
        <v>2774</v>
      </c>
      <c r="W2952" s="208" t="s">
        <v>51</v>
      </c>
      <c r="X2952" s="34">
        <v>445000</v>
      </c>
      <c r="Y2952" s="202">
        <v>1.1599999999999999</v>
      </c>
      <c r="Z2952" s="26">
        <f t="shared" si="597"/>
        <v>445000</v>
      </c>
      <c r="AA2952" s="208">
        <v>1.125</v>
      </c>
      <c r="AB2952" s="35">
        <f t="shared" si="585"/>
        <v>431573.27586206904</v>
      </c>
      <c r="AC2952" s="27">
        <f t="shared" si="590"/>
        <v>78632.650862068986</v>
      </c>
      <c r="AD2952" s="212">
        <v>0.1822</v>
      </c>
      <c r="AE2952" s="211">
        <f t="shared" si="591"/>
        <v>0</v>
      </c>
      <c r="AF2952" s="211" t="str">
        <f>IF(AND(COUNTIFS($J$18:J2952,J2952)=1,AE2952=1),1,"")</f>
        <v/>
      </c>
      <c r="AG2952" s="211">
        <f>IF(C2952="","",IF(AND(COUNTIFS($J$18:J2952,J2952)=1,C2952&lt;&gt;""),1,""))</f>
        <v>1</v>
      </c>
      <c r="AH2952" s="211">
        <f>IF(G2952="","",IF(AND(COUNTIFS($J$18:J2952,J2952)=1,G2952&lt;&gt;""),1,""))</f>
        <v>1</v>
      </c>
      <c r="AI2952" s="28">
        <f t="shared" si="592"/>
        <v>29840797.698275868</v>
      </c>
      <c r="AJ2952" s="28">
        <f t="shared" si="593"/>
        <v>3940167.6555448268</v>
      </c>
      <c r="AK2952" s="29">
        <f t="shared" si="594"/>
        <v>0.13203962224416274</v>
      </c>
      <c r="AL2952" s="210"/>
      <c r="AM2952" s="210"/>
      <c r="AN2952" s="210"/>
      <c r="AO2952" s="210"/>
      <c r="AP2952" s="45" t="str">
        <f t="shared" si="595"/>
        <v>201812</v>
      </c>
      <c r="AQ2952" s="45" t="str">
        <f t="shared" si="596"/>
        <v>201812RMB</v>
      </c>
    </row>
    <row r="2953" spans="1:43" s="15" customFormat="1">
      <c r="A2953" s="208" t="s">
        <v>28</v>
      </c>
      <c r="B2953" s="209">
        <v>2018</v>
      </c>
      <c r="C2953" s="209">
        <v>11</v>
      </c>
      <c r="D2953" s="57" t="str">
        <f t="shared" si="587"/>
        <v>Q3</v>
      </c>
      <c r="E2953" s="208" t="s">
        <v>28</v>
      </c>
      <c r="F2953" s="209">
        <v>2018</v>
      </c>
      <c r="G2953" s="209">
        <v>12</v>
      </c>
      <c r="H2953" s="213"/>
      <c r="I2953" s="57" t="str">
        <f t="shared" si="588"/>
        <v>Q3</v>
      </c>
      <c r="J2953" s="204" t="s">
        <v>2784</v>
      </c>
      <c r="K2953" s="213" t="s">
        <v>2785</v>
      </c>
      <c r="L2953" s="210" t="s">
        <v>2734</v>
      </c>
      <c r="M2953" s="208" t="s">
        <v>2546</v>
      </c>
      <c r="N2953" s="208">
        <v>1</v>
      </c>
      <c r="O2953" s="208"/>
      <c r="P2953" s="57" t="str">
        <f t="shared" si="589"/>
        <v>MAIN UNIT</v>
      </c>
      <c r="Q2953" s="208" t="s">
        <v>48</v>
      </c>
      <c r="R2953" s="208" t="s">
        <v>1991</v>
      </c>
      <c r="S2953" s="208" t="s">
        <v>36</v>
      </c>
      <c r="T2953" s="208" t="s">
        <v>232</v>
      </c>
      <c r="U2953" s="208" t="s">
        <v>66</v>
      </c>
      <c r="V2953" s="208" t="s">
        <v>2725</v>
      </c>
      <c r="W2953" s="208" t="s">
        <v>51</v>
      </c>
      <c r="X2953" s="34">
        <v>310000</v>
      </c>
      <c r="Y2953" s="202">
        <v>1.1599999999999999</v>
      </c>
      <c r="Z2953" s="26">
        <f t="shared" si="597"/>
        <v>310000</v>
      </c>
      <c r="AA2953" s="208">
        <v>1.125</v>
      </c>
      <c r="AB2953" s="35">
        <f t="shared" si="585"/>
        <v>300646.55172413797</v>
      </c>
      <c r="AC2953" s="27">
        <f t="shared" si="590"/>
        <v>56010.452586206899</v>
      </c>
      <c r="AD2953" s="212">
        <v>0.18629999999999999</v>
      </c>
      <c r="AE2953" s="211">
        <f t="shared" si="591"/>
        <v>0</v>
      </c>
      <c r="AF2953" s="211" t="str">
        <f>IF(AND(COUNTIFS($J$18:J2953,J2953)=1,AE2953=1),1,"")</f>
        <v/>
      </c>
      <c r="AG2953" s="211">
        <f>IF(C2953="","",IF(AND(COUNTIFS($J$18:J2953,J2953)=1,C2953&lt;&gt;""),1,""))</f>
        <v>1</v>
      </c>
      <c r="AH2953" s="211">
        <f>IF(G2953="","",IF(AND(COUNTIFS($J$18:J2953,J2953)=1,G2953&lt;&gt;""),1,""))</f>
        <v>1</v>
      </c>
      <c r="AI2953" s="28">
        <f t="shared" si="592"/>
        <v>29840797.698275868</v>
      </c>
      <c r="AJ2953" s="28">
        <f t="shared" si="593"/>
        <v>3940167.6555448268</v>
      </c>
      <c r="AK2953" s="29">
        <f t="shared" si="594"/>
        <v>0.13203962224416274</v>
      </c>
      <c r="AL2953" s="210"/>
      <c r="AM2953" s="210"/>
      <c r="AN2953" s="210"/>
      <c r="AO2953" s="210"/>
      <c r="AP2953" s="45" t="str">
        <f t="shared" si="595"/>
        <v>201812</v>
      </c>
      <c r="AQ2953" s="45" t="str">
        <f t="shared" si="596"/>
        <v>201812RMB</v>
      </c>
    </row>
    <row r="2954" spans="1:43" s="15" customFormat="1">
      <c r="A2954" s="208" t="s">
        <v>28</v>
      </c>
      <c r="B2954" s="209">
        <v>2018</v>
      </c>
      <c r="C2954" s="209">
        <v>11</v>
      </c>
      <c r="D2954" s="57" t="str">
        <f t="shared" si="587"/>
        <v>Q3</v>
      </c>
      <c r="E2954" s="208" t="s">
        <v>28</v>
      </c>
      <c r="F2954" s="209">
        <v>2018</v>
      </c>
      <c r="G2954" s="209">
        <v>12</v>
      </c>
      <c r="H2954" s="213"/>
      <c r="I2954" s="57" t="str">
        <f t="shared" si="588"/>
        <v>Q3</v>
      </c>
      <c r="J2954" s="204" t="s">
        <v>2786</v>
      </c>
      <c r="K2954" s="213" t="s">
        <v>3182</v>
      </c>
      <c r="L2954" s="210" t="s">
        <v>2787</v>
      </c>
      <c r="M2954" s="208" t="s">
        <v>2546</v>
      </c>
      <c r="N2954" s="208">
        <v>1</v>
      </c>
      <c r="O2954" s="208"/>
      <c r="P2954" s="57" t="str">
        <f t="shared" si="589"/>
        <v>MAIN UNIT</v>
      </c>
      <c r="Q2954" s="208" t="s">
        <v>48</v>
      </c>
      <c r="R2954" s="208" t="s">
        <v>1991</v>
      </c>
      <c r="S2954" s="208" t="s">
        <v>38</v>
      </c>
      <c r="T2954" s="208" t="s">
        <v>136</v>
      </c>
      <c r="U2954" s="208" t="s">
        <v>137</v>
      </c>
      <c r="V2954" s="208" t="s">
        <v>480</v>
      </c>
      <c r="W2954" s="208" t="s">
        <v>51</v>
      </c>
      <c r="X2954" s="34">
        <v>441196</v>
      </c>
      <c r="Y2954" s="202">
        <v>1.1599999999999999</v>
      </c>
      <c r="Z2954" s="26">
        <f t="shared" si="597"/>
        <v>441196</v>
      </c>
      <c r="AA2954" s="208">
        <v>1.125</v>
      </c>
      <c r="AB2954" s="35">
        <f t="shared" ref="AB2954:AB3017" si="598">IF(AND(R2954&lt;&gt;"C66",R2954&lt;&gt;""),Z2954/Y2954*AA2954,"")</f>
        <v>427884.05172413797</v>
      </c>
      <c r="AC2954" s="27">
        <f t="shared" si="590"/>
        <v>33760.051681034485</v>
      </c>
      <c r="AD2954" s="212">
        <v>7.8899999999999998E-2</v>
      </c>
      <c r="AE2954" s="211">
        <f t="shared" si="591"/>
        <v>0</v>
      </c>
      <c r="AF2954" s="211" t="str">
        <f>IF(AND(COUNTIFS($J$18:J2954,J2954)=1,AE2954=1),1,"")</f>
        <v/>
      </c>
      <c r="AG2954" s="211">
        <f>IF(C2954="","",IF(AND(COUNTIFS($J$18:J2954,J2954)=1,C2954&lt;&gt;""),1,""))</f>
        <v>1</v>
      </c>
      <c r="AH2954" s="211">
        <f>IF(G2954="","",IF(AND(COUNTIFS($J$18:J2954,J2954)=1,G2954&lt;&gt;""),1,""))</f>
        <v>1</v>
      </c>
      <c r="AI2954" s="28">
        <f t="shared" si="592"/>
        <v>29840797.698275868</v>
      </c>
      <c r="AJ2954" s="28">
        <f t="shared" si="593"/>
        <v>3940167.6555448268</v>
      </c>
      <c r="AK2954" s="29">
        <f t="shared" si="594"/>
        <v>0.13203962224416274</v>
      </c>
      <c r="AL2954" s="210"/>
      <c r="AM2954" s="210"/>
      <c r="AN2954" s="210"/>
      <c r="AO2954" s="210"/>
      <c r="AP2954" s="45" t="str">
        <f t="shared" si="595"/>
        <v>201812</v>
      </c>
      <c r="AQ2954" s="45" t="str">
        <f t="shared" si="596"/>
        <v>201812RMB</v>
      </c>
    </row>
    <row r="2955" spans="1:43" s="15" customFormat="1">
      <c r="A2955" s="208" t="s">
        <v>28</v>
      </c>
      <c r="B2955" s="209">
        <v>2018</v>
      </c>
      <c r="C2955" s="209">
        <v>10</v>
      </c>
      <c r="D2955" s="57" t="str">
        <f t="shared" si="587"/>
        <v>Q3</v>
      </c>
      <c r="E2955" s="208" t="s">
        <v>28</v>
      </c>
      <c r="F2955" s="209">
        <v>2018</v>
      </c>
      <c r="G2955" s="209">
        <v>12</v>
      </c>
      <c r="H2955" s="213"/>
      <c r="I2955" s="57" t="str">
        <f t="shared" si="588"/>
        <v>Q3</v>
      </c>
      <c r="J2955" s="204" t="s">
        <v>476</v>
      </c>
      <c r="K2955" s="213" t="s">
        <v>477</v>
      </c>
      <c r="L2955" s="210" t="s">
        <v>2726</v>
      </c>
      <c r="M2955" s="208" t="s">
        <v>47</v>
      </c>
      <c r="N2955" s="208">
        <v>1</v>
      </c>
      <c r="O2955" s="208"/>
      <c r="P2955" s="57" t="str">
        <f t="shared" si="589"/>
        <v>MAIN UNIT</v>
      </c>
      <c r="Q2955" s="208" t="s">
        <v>48</v>
      </c>
      <c r="R2955" s="208" t="s">
        <v>1991</v>
      </c>
      <c r="S2955" s="208" t="s">
        <v>37</v>
      </c>
      <c r="T2955" s="208" t="s">
        <v>88</v>
      </c>
      <c r="U2955" s="208" t="s">
        <v>58</v>
      </c>
      <c r="V2955" s="208" t="s">
        <v>156</v>
      </c>
      <c r="W2955" s="208" t="s">
        <v>51</v>
      </c>
      <c r="X2955" s="34">
        <v>532300</v>
      </c>
      <c r="Y2955" s="202">
        <v>1.1599999999999999</v>
      </c>
      <c r="Z2955" s="26">
        <f t="shared" si="597"/>
        <v>532300</v>
      </c>
      <c r="AA2955" s="208">
        <v>1.125</v>
      </c>
      <c r="AB2955" s="35">
        <f t="shared" si="598"/>
        <v>516239.22413793101</v>
      </c>
      <c r="AC2955" s="27">
        <f t="shared" si="590"/>
        <v>57767.169181034478</v>
      </c>
      <c r="AD2955" s="212">
        <v>0.1119</v>
      </c>
      <c r="AE2955" s="211">
        <f t="shared" si="591"/>
        <v>0</v>
      </c>
      <c r="AF2955" s="211" t="str">
        <f>IF(AND(COUNTIFS($J$18:J2955,J2955)=1,AE2955=1),1,"")</f>
        <v/>
      </c>
      <c r="AG2955" s="211" t="str">
        <f>IF(C2955="","",IF(AND(COUNTIFS($J$18:J2955,J2955)=1,C2955&lt;&gt;""),1,""))</f>
        <v/>
      </c>
      <c r="AH2955" s="211" t="str">
        <f>IF(G2955="","",IF(AND(COUNTIFS($J$18:J2955,J2955)=1,G2955&lt;&gt;""),1,""))</f>
        <v/>
      </c>
      <c r="AI2955" s="28">
        <f t="shared" si="592"/>
        <v>29840797.698275868</v>
      </c>
      <c r="AJ2955" s="28">
        <f t="shared" si="593"/>
        <v>3940167.6555448268</v>
      </c>
      <c r="AK2955" s="29">
        <f t="shared" si="594"/>
        <v>0.13203962224416274</v>
      </c>
      <c r="AL2955" s="210"/>
      <c r="AM2955" s="210"/>
      <c r="AN2955" s="210"/>
      <c r="AO2955" s="210"/>
      <c r="AP2955" s="45" t="str">
        <f t="shared" si="595"/>
        <v>201812</v>
      </c>
      <c r="AQ2955" s="45" t="str">
        <f t="shared" si="596"/>
        <v>201812RMB</v>
      </c>
    </row>
    <row r="2956" spans="1:43" s="15" customFormat="1">
      <c r="A2956" s="208" t="s">
        <v>28</v>
      </c>
      <c r="B2956" s="209">
        <v>2018</v>
      </c>
      <c r="C2956" s="209">
        <v>10</v>
      </c>
      <c r="D2956" s="57" t="str">
        <f t="shared" si="587"/>
        <v>Q3</v>
      </c>
      <c r="E2956" s="208" t="s">
        <v>28</v>
      </c>
      <c r="F2956" s="209">
        <v>2018</v>
      </c>
      <c r="G2956" s="209">
        <v>12</v>
      </c>
      <c r="H2956" s="213"/>
      <c r="I2956" s="57" t="str">
        <f t="shared" si="588"/>
        <v>Q3</v>
      </c>
      <c r="J2956" s="204" t="s">
        <v>476</v>
      </c>
      <c r="K2956" s="213" t="s">
        <v>477</v>
      </c>
      <c r="L2956" s="210" t="s">
        <v>2734</v>
      </c>
      <c r="M2956" s="208" t="s">
        <v>2546</v>
      </c>
      <c r="N2956" s="208">
        <v>1</v>
      </c>
      <c r="O2956" s="208"/>
      <c r="P2956" s="57" t="str">
        <f t="shared" si="589"/>
        <v>MAIN UNIT</v>
      </c>
      <c r="Q2956" s="208" t="s">
        <v>48</v>
      </c>
      <c r="R2956" s="208" t="s">
        <v>1991</v>
      </c>
      <c r="S2956" s="208" t="s">
        <v>37</v>
      </c>
      <c r="T2956" s="208" t="s">
        <v>88</v>
      </c>
      <c r="U2956" s="208" t="s">
        <v>58</v>
      </c>
      <c r="V2956" s="208" t="s">
        <v>156</v>
      </c>
      <c r="W2956" s="208" t="s">
        <v>51</v>
      </c>
      <c r="X2956" s="34">
        <v>420000</v>
      </c>
      <c r="Y2956" s="202">
        <v>1.1599999999999999</v>
      </c>
      <c r="Z2956" s="26">
        <f t="shared" si="597"/>
        <v>420000</v>
      </c>
      <c r="AA2956" s="208">
        <v>1.125</v>
      </c>
      <c r="AB2956" s="35">
        <f t="shared" si="598"/>
        <v>407327.58620689658</v>
      </c>
      <c r="AC2956" s="27">
        <f t="shared" si="590"/>
        <v>45579.956896551725</v>
      </c>
      <c r="AD2956" s="212">
        <v>0.1119</v>
      </c>
      <c r="AE2956" s="211">
        <f t="shared" si="591"/>
        <v>0</v>
      </c>
      <c r="AF2956" s="211" t="str">
        <f>IF(AND(COUNTIFS($J$18:J2956,J2956)=1,AE2956=1),1,"")</f>
        <v/>
      </c>
      <c r="AG2956" s="211" t="str">
        <f>IF(C2956="","",IF(AND(COUNTIFS($J$18:J2956,J2956)=1,C2956&lt;&gt;""),1,""))</f>
        <v/>
      </c>
      <c r="AH2956" s="211" t="str">
        <f>IF(G2956="","",IF(AND(COUNTIFS($J$18:J2956,J2956)=1,G2956&lt;&gt;""),1,""))</f>
        <v/>
      </c>
      <c r="AI2956" s="28">
        <f t="shared" si="592"/>
        <v>29840797.698275868</v>
      </c>
      <c r="AJ2956" s="28">
        <f t="shared" si="593"/>
        <v>3940167.6555448268</v>
      </c>
      <c r="AK2956" s="29">
        <f t="shared" si="594"/>
        <v>0.13203962224416274</v>
      </c>
      <c r="AL2956" s="210"/>
      <c r="AM2956" s="210"/>
      <c r="AN2956" s="210"/>
      <c r="AO2956" s="210"/>
      <c r="AP2956" s="45" t="str">
        <f t="shared" si="595"/>
        <v>201812</v>
      </c>
      <c r="AQ2956" s="45" t="str">
        <f t="shared" si="596"/>
        <v>201812RMB</v>
      </c>
    </row>
    <row r="2957" spans="1:43" s="15" customFormat="1">
      <c r="A2957" s="208" t="s">
        <v>28</v>
      </c>
      <c r="B2957" s="209">
        <v>2018</v>
      </c>
      <c r="C2957" s="209">
        <v>9</v>
      </c>
      <c r="D2957" s="57" t="str">
        <f t="shared" si="587"/>
        <v>Q2</v>
      </c>
      <c r="E2957" s="208" t="s">
        <v>28</v>
      </c>
      <c r="F2957" s="209">
        <v>2018</v>
      </c>
      <c r="G2957" s="209">
        <v>11</v>
      </c>
      <c r="H2957" s="213"/>
      <c r="I2957" s="57" t="str">
        <f t="shared" si="588"/>
        <v>Q3</v>
      </c>
      <c r="J2957" s="204" t="s">
        <v>2788</v>
      </c>
      <c r="K2957" s="213" t="s">
        <v>2789</v>
      </c>
      <c r="L2957" s="210" t="s">
        <v>2790</v>
      </c>
      <c r="M2957" s="208" t="s">
        <v>2546</v>
      </c>
      <c r="N2957" s="208">
        <v>1</v>
      </c>
      <c r="O2957" s="208"/>
      <c r="P2957" s="57" t="str">
        <f t="shared" si="589"/>
        <v>MAIN UNIT</v>
      </c>
      <c r="Q2957" s="208" t="s">
        <v>56</v>
      </c>
      <c r="R2957" s="208" t="s">
        <v>1991</v>
      </c>
      <c r="S2957" s="208" t="s">
        <v>36</v>
      </c>
      <c r="T2957" s="208" t="s">
        <v>229</v>
      </c>
      <c r="U2957" s="208" t="s">
        <v>66</v>
      </c>
      <c r="V2957" s="208" t="s">
        <v>2725</v>
      </c>
      <c r="W2957" s="208" t="s">
        <v>2445</v>
      </c>
      <c r="X2957" s="34">
        <v>420000</v>
      </c>
      <c r="Y2957" s="202">
        <v>1</v>
      </c>
      <c r="Z2957" s="26">
        <f t="shared" si="597"/>
        <v>420000</v>
      </c>
      <c r="AA2957" s="208">
        <v>1</v>
      </c>
      <c r="AB2957" s="35">
        <f t="shared" si="598"/>
        <v>420000</v>
      </c>
      <c r="AC2957" s="27">
        <f t="shared" si="590"/>
        <v>73080</v>
      </c>
      <c r="AD2957" s="212">
        <v>0.17399999999999999</v>
      </c>
      <c r="AE2957" s="211">
        <f t="shared" si="591"/>
        <v>1</v>
      </c>
      <c r="AF2957" s="211">
        <f>IF(AND(COUNTIFS($J$18:J2957,J2957)=1,AE2957=1),1,"")</f>
        <v>1</v>
      </c>
      <c r="AG2957" s="211">
        <f>IF(C2957="","",IF(AND(COUNTIFS($J$18:J2957,J2957)=1,C2957&lt;&gt;""),1,""))</f>
        <v>1</v>
      </c>
      <c r="AH2957" s="211">
        <f>IF(G2957="","",IF(AND(COUNTIFS($J$18:J2957,J2957)=1,G2957&lt;&gt;""),1,""))</f>
        <v>1</v>
      </c>
      <c r="AI2957" s="28">
        <f t="shared" si="592"/>
        <v>10785027.603448274</v>
      </c>
      <c r="AJ2957" s="28">
        <f t="shared" si="593"/>
        <v>1540894.1297982759</v>
      </c>
      <c r="AK2957" s="29">
        <f t="shared" si="594"/>
        <v>0.14287345257286213</v>
      </c>
      <c r="AL2957" s="210"/>
      <c r="AM2957" s="210"/>
      <c r="AN2957" s="210"/>
      <c r="AO2957" s="210"/>
      <c r="AP2957" s="45" t="str">
        <f t="shared" si="595"/>
        <v>201811</v>
      </c>
      <c r="AQ2957" s="45" t="str">
        <f t="shared" si="596"/>
        <v>201811HKD</v>
      </c>
    </row>
    <row r="2958" spans="1:43" s="15" customFormat="1">
      <c r="A2958" s="208" t="s">
        <v>28</v>
      </c>
      <c r="B2958" s="209">
        <v>2018</v>
      </c>
      <c r="C2958" s="209">
        <v>9</v>
      </c>
      <c r="D2958" s="57" t="str">
        <f t="shared" si="587"/>
        <v>Q2</v>
      </c>
      <c r="E2958" s="208" t="s">
        <v>28</v>
      </c>
      <c r="F2958" s="209">
        <v>2018</v>
      </c>
      <c r="G2958" s="209">
        <v>11</v>
      </c>
      <c r="H2958" s="213"/>
      <c r="I2958" s="57" t="str">
        <f t="shared" si="588"/>
        <v>Q3</v>
      </c>
      <c r="J2958" s="204" t="s">
        <v>2791</v>
      </c>
      <c r="K2958" s="213" t="s">
        <v>3183</v>
      </c>
      <c r="L2958" s="210" t="s">
        <v>2777</v>
      </c>
      <c r="M2958" s="208" t="s">
        <v>2778</v>
      </c>
      <c r="N2958" s="208">
        <v>1</v>
      </c>
      <c r="O2958" s="208"/>
      <c r="P2958" s="57" t="str">
        <f t="shared" si="589"/>
        <v>MAIN UNIT</v>
      </c>
      <c r="Q2958" s="208" t="s">
        <v>2738</v>
      </c>
      <c r="R2958" s="208" t="s">
        <v>1991</v>
      </c>
      <c r="S2958" s="208" t="s">
        <v>38</v>
      </c>
      <c r="T2958" s="208" t="s">
        <v>326</v>
      </c>
      <c r="U2958" s="208" t="s">
        <v>137</v>
      </c>
      <c r="V2958" s="208" t="s">
        <v>2779</v>
      </c>
      <c r="W2958" s="208" t="s">
        <v>51</v>
      </c>
      <c r="X2958" s="34">
        <v>449000</v>
      </c>
      <c r="Y2958" s="202">
        <v>1.1599999999999999</v>
      </c>
      <c r="Z2958" s="26">
        <f t="shared" si="597"/>
        <v>449000</v>
      </c>
      <c r="AA2958" s="208">
        <v>1.125</v>
      </c>
      <c r="AB2958" s="35">
        <f t="shared" si="598"/>
        <v>435452.58620689658</v>
      </c>
      <c r="AC2958" s="27">
        <f t="shared" si="590"/>
        <v>52254.310344827587</v>
      </c>
      <c r="AD2958" s="212">
        <v>0.12</v>
      </c>
      <c r="AE2958" s="211">
        <f t="shared" si="591"/>
        <v>0</v>
      </c>
      <c r="AF2958" s="211" t="str">
        <f>IF(AND(COUNTIFS($J$18:J2958,J2958)=1,AE2958=1),1,"")</f>
        <v/>
      </c>
      <c r="AG2958" s="211">
        <f>IF(C2958="","",IF(AND(COUNTIFS($J$18:J2958,J2958)=1,C2958&lt;&gt;""),1,""))</f>
        <v>1</v>
      </c>
      <c r="AH2958" s="211">
        <f>IF(G2958="","",IF(AND(COUNTIFS($J$18:J2958,J2958)=1,G2958&lt;&gt;""),1,""))</f>
        <v>1</v>
      </c>
      <c r="AI2958" s="28">
        <f t="shared" si="592"/>
        <v>10785027.603448274</v>
      </c>
      <c r="AJ2958" s="28">
        <f t="shared" si="593"/>
        <v>1540894.1297982759</v>
      </c>
      <c r="AK2958" s="29">
        <f t="shared" si="594"/>
        <v>0.14287345257286213</v>
      </c>
      <c r="AL2958" s="210"/>
      <c r="AM2958" s="210"/>
      <c r="AN2958" s="210"/>
      <c r="AO2958" s="210"/>
      <c r="AP2958" s="45" t="str">
        <f t="shared" si="595"/>
        <v>201811</v>
      </c>
      <c r="AQ2958" s="45" t="str">
        <f t="shared" si="596"/>
        <v>201811RMB</v>
      </c>
    </row>
    <row r="2959" spans="1:43" s="15" customFormat="1">
      <c r="A2959" s="208" t="s">
        <v>28</v>
      </c>
      <c r="B2959" s="209">
        <v>2018</v>
      </c>
      <c r="C2959" s="209">
        <v>9</v>
      </c>
      <c r="D2959" s="57" t="str">
        <f t="shared" si="587"/>
        <v>Q2</v>
      </c>
      <c r="E2959" s="208" t="s">
        <v>28</v>
      </c>
      <c r="F2959" s="209">
        <v>2018</v>
      </c>
      <c r="G2959" s="209">
        <v>9</v>
      </c>
      <c r="H2959" s="213"/>
      <c r="I2959" s="57" t="str">
        <f t="shared" si="588"/>
        <v>Q2</v>
      </c>
      <c r="J2959" s="204" t="s">
        <v>2791</v>
      </c>
      <c r="K2959" s="213" t="s">
        <v>3183</v>
      </c>
      <c r="L2959" s="210" t="s">
        <v>2777</v>
      </c>
      <c r="M2959" s="208" t="s">
        <v>2778</v>
      </c>
      <c r="N2959" s="208">
        <v>1</v>
      </c>
      <c r="O2959" s="208"/>
      <c r="P2959" s="57" t="str">
        <f t="shared" si="589"/>
        <v>MAIN UNIT</v>
      </c>
      <c r="Q2959" s="208" t="s">
        <v>2738</v>
      </c>
      <c r="R2959" s="208" t="s">
        <v>1991</v>
      </c>
      <c r="S2959" s="208" t="s">
        <v>38</v>
      </c>
      <c r="T2959" s="208" t="s">
        <v>326</v>
      </c>
      <c r="U2959" s="208" t="s">
        <v>137</v>
      </c>
      <c r="V2959" s="208" t="s">
        <v>2779</v>
      </c>
      <c r="W2959" s="208" t="s">
        <v>51</v>
      </c>
      <c r="X2959" s="34">
        <v>449000</v>
      </c>
      <c r="Y2959" s="215" t="str">
        <f>IF(W2959="RMB","1.13", "1")</f>
        <v>1.13</v>
      </c>
      <c r="Z2959" s="26">
        <f t="shared" si="597"/>
        <v>449000</v>
      </c>
      <c r="AA2959" s="208">
        <v>1.1499999999999999</v>
      </c>
      <c r="AB2959" s="35">
        <f t="shared" si="598"/>
        <v>456946.90265486727</v>
      </c>
      <c r="AC2959" s="27">
        <f t="shared" si="590"/>
        <v>54833.628318584073</v>
      </c>
      <c r="AD2959" s="212">
        <v>0.12</v>
      </c>
      <c r="AE2959" s="211">
        <f t="shared" si="591"/>
        <v>0</v>
      </c>
      <c r="AF2959" s="211" t="str">
        <f>IF(AND(COUNTIFS($J$18:J2959,J2959)=1,AE2959=1),1,"")</f>
        <v/>
      </c>
      <c r="AG2959" s="211" t="str">
        <f>IF(C2959="","",IF(AND(COUNTIFS($J$18:J2959,J2959)=1,C2959&lt;&gt;""),1,""))</f>
        <v/>
      </c>
      <c r="AH2959" s="211" t="str">
        <f>IF(G2959="","",IF(AND(COUNTIFS($J$18:J2959,J2959)=1,G2959&lt;&gt;""),1,""))</f>
        <v/>
      </c>
      <c r="AI2959" s="28">
        <f t="shared" si="592"/>
        <v>26492741.106427066</v>
      </c>
      <c r="AJ2959" s="28">
        <f t="shared" si="593"/>
        <v>3348032.1325698113</v>
      </c>
      <c r="AK2959" s="29">
        <f t="shared" si="594"/>
        <v>0.12637545201985867</v>
      </c>
      <c r="AL2959" s="210"/>
      <c r="AM2959" s="210"/>
      <c r="AN2959" s="210"/>
      <c r="AO2959" s="210"/>
      <c r="AP2959" s="45" t="str">
        <f t="shared" si="595"/>
        <v>20189</v>
      </c>
      <c r="AQ2959" s="45" t="str">
        <f t="shared" si="596"/>
        <v>20189RMB</v>
      </c>
    </row>
    <row r="2960" spans="1:43" s="15" customFormat="1">
      <c r="A2960" s="208" t="s">
        <v>28</v>
      </c>
      <c r="B2960" s="209">
        <v>2018</v>
      </c>
      <c r="C2960" s="209">
        <v>11</v>
      </c>
      <c r="D2960" s="57" t="str">
        <f t="shared" si="587"/>
        <v>Q3</v>
      </c>
      <c r="E2960" s="208" t="s">
        <v>28</v>
      </c>
      <c r="F2960" s="209">
        <v>2019</v>
      </c>
      <c r="G2960" s="209">
        <v>1</v>
      </c>
      <c r="H2960" s="213"/>
      <c r="I2960" s="57" t="str">
        <f t="shared" si="588"/>
        <v>Q4</v>
      </c>
      <c r="J2960" s="204" t="s">
        <v>2792</v>
      </c>
      <c r="K2960" s="213" t="s">
        <v>485</v>
      </c>
      <c r="L2960" s="210" t="s">
        <v>2726</v>
      </c>
      <c r="M2960" s="208" t="s">
        <v>47</v>
      </c>
      <c r="N2960" s="208">
        <v>1</v>
      </c>
      <c r="O2960" s="208"/>
      <c r="P2960" s="57" t="str">
        <f t="shared" si="589"/>
        <v>MAIN UNIT</v>
      </c>
      <c r="Q2960" s="208" t="s">
        <v>48</v>
      </c>
      <c r="R2960" s="208" t="s">
        <v>1991</v>
      </c>
      <c r="S2960" s="208" t="s">
        <v>37</v>
      </c>
      <c r="T2960" s="208" t="s">
        <v>88</v>
      </c>
      <c r="U2960" s="208" t="s">
        <v>58</v>
      </c>
      <c r="V2960" s="208" t="s">
        <v>81</v>
      </c>
      <c r="W2960" s="208" t="s">
        <v>51</v>
      </c>
      <c r="X2960" s="34">
        <v>570624</v>
      </c>
      <c r="Y2960" s="202">
        <v>1.1599999999999999</v>
      </c>
      <c r="Z2960" s="26">
        <f t="shared" si="597"/>
        <v>570624</v>
      </c>
      <c r="AA2960" s="208">
        <v>1.125</v>
      </c>
      <c r="AB2960" s="35">
        <f t="shared" si="598"/>
        <v>553406.89655172417</v>
      </c>
      <c r="AC2960" s="27">
        <f t="shared" si="590"/>
        <v>97897.680000000008</v>
      </c>
      <c r="AD2960" s="212">
        <v>0.1769</v>
      </c>
      <c r="AE2960" s="211">
        <f t="shared" si="591"/>
        <v>0</v>
      </c>
      <c r="AF2960" s="211" t="str">
        <f>IF(AND(COUNTIFS($J$18:J2960,J2960)=1,AE2960=1),1,"")</f>
        <v/>
      </c>
      <c r="AG2960" s="211">
        <f>IF(C2960="","",IF(AND(COUNTIFS($J$18:J2960,J2960)=1,C2960&lt;&gt;""),1,""))</f>
        <v>1</v>
      </c>
      <c r="AH2960" s="211">
        <f>IF(G2960="","",IF(AND(COUNTIFS($J$18:J2960,J2960)=1,G2960&lt;&gt;""),1,""))</f>
        <v>1</v>
      </c>
      <c r="AI2960" s="28">
        <f t="shared" si="592"/>
        <v>23237072.691724136</v>
      </c>
      <c r="AJ2960" s="28">
        <f t="shared" si="593"/>
        <v>2402195.7372206897</v>
      </c>
      <c r="AK2960" s="29">
        <f t="shared" si="594"/>
        <v>0.1033777261486224</v>
      </c>
      <c r="AL2960" s="210"/>
      <c r="AM2960" s="210"/>
      <c r="AN2960" s="210"/>
      <c r="AO2960" s="210"/>
      <c r="AP2960" s="45" t="str">
        <f t="shared" si="595"/>
        <v>20191</v>
      </c>
      <c r="AQ2960" s="45" t="str">
        <f t="shared" si="596"/>
        <v>20191RMB</v>
      </c>
    </row>
    <row r="2961" spans="1:43" s="15" customFormat="1">
      <c r="A2961" s="208" t="s">
        <v>28</v>
      </c>
      <c r="B2961" s="209">
        <v>2018</v>
      </c>
      <c r="C2961" s="209">
        <v>10</v>
      </c>
      <c r="D2961" s="57" t="str">
        <f t="shared" si="587"/>
        <v>Q3</v>
      </c>
      <c r="E2961" s="208" t="s">
        <v>28</v>
      </c>
      <c r="F2961" s="209">
        <v>2019</v>
      </c>
      <c r="G2961" s="209">
        <v>1</v>
      </c>
      <c r="H2961" s="213"/>
      <c r="I2961" s="57" t="str">
        <f t="shared" si="588"/>
        <v>Q4</v>
      </c>
      <c r="J2961" s="204" t="s">
        <v>2793</v>
      </c>
      <c r="K2961" s="213" t="s">
        <v>2794</v>
      </c>
      <c r="L2961" s="210" t="s">
        <v>2783</v>
      </c>
      <c r="M2961" s="208" t="s">
        <v>2778</v>
      </c>
      <c r="N2961" s="208">
        <v>1</v>
      </c>
      <c r="O2961" s="208"/>
      <c r="P2961" s="57" t="str">
        <f t="shared" si="589"/>
        <v>MAIN UNIT</v>
      </c>
      <c r="Q2961" s="208" t="s">
        <v>48</v>
      </c>
      <c r="R2961" s="208" t="s">
        <v>1991</v>
      </c>
      <c r="S2961" s="208" t="s">
        <v>36</v>
      </c>
      <c r="T2961" s="208" t="s">
        <v>2795</v>
      </c>
      <c r="U2961" s="208" t="s">
        <v>66</v>
      </c>
      <c r="V2961" s="208" t="s">
        <v>2774</v>
      </c>
      <c r="W2961" s="208" t="s">
        <v>51</v>
      </c>
      <c r="X2961" s="34">
        <v>380000</v>
      </c>
      <c r="Y2961" s="202">
        <v>1.1599999999999999</v>
      </c>
      <c r="Z2961" s="26">
        <f t="shared" si="597"/>
        <v>380000</v>
      </c>
      <c r="AA2961" s="208">
        <v>1.125</v>
      </c>
      <c r="AB2961" s="35">
        <f t="shared" si="598"/>
        <v>368534.48275862075</v>
      </c>
      <c r="AC2961" s="27">
        <f t="shared" si="590"/>
        <v>44224.137931034486</v>
      </c>
      <c r="AD2961" s="212">
        <v>0.12</v>
      </c>
      <c r="AE2961" s="211">
        <f t="shared" si="591"/>
        <v>0</v>
      </c>
      <c r="AF2961" s="211" t="str">
        <f>IF(AND(COUNTIFS($J$18:J2961,J2961)=1,AE2961=1),1,"")</f>
        <v/>
      </c>
      <c r="AG2961" s="211">
        <f>IF(C2961="","",IF(AND(COUNTIFS($J$18:J2961,J2961)=1,C2961&lt;&gt;""),1,""))</f>
        <v>1</v>
      </c>
      <c r="AH2961" s="211">
        <f>IF(G2961="","",IF(AND(COUNTIFS($J$18:J2961,J2961)=1,G2961&lt;&gt;""),1,""))</f>
        <v>1</v>
      </c>
      <c r="AI2961" s="28">
        <f t="shared" si="592"/>
        <v>23237072.691724136</v>
      </c>
      <c r="AJ2961" s="28">
        <f t="shared" si="593"/>
        <v>2402195.7372206897</v>
      </c>
      <c r="AK2961" s="29">
        <f t="shared" si="594"/>
        <v>0.1033777261486224</v>
      </c>
      <c r="AL2961" s="210"/>
      <c r="AM2961" s="210"/>
      <c r="AN2961" s="210"/>
      <c r="AO2961" s="210"/>
      <c r="AP2961" s="45" t="str">
        <f t="shared" si="595"/>
        <v>20191</v>
      </c>
      <c r="AQ2961" s="45" t="str">
        <f t="shared" si="596"/>
        <v>20191RMB</v>
      </c>
    </row>
    <row r="2962" spans="1:43" s="15" customFormat="1">
      <c r="A2962" s="208" t="s">
        <v>28</v>
      </c>
      <c r="B2962" s="209">
        <v>2019</v>
      </c>
      <c r="C2962" s="209">
        <v>3</v>
      </c>
      <c r="D2962" s="57" t="str">
        <f t="shared" si="587"/>
        <v>Q4</v>
      </c>
      <c r="E2962" s="208" t="s">
        <v>34</v>
      </c>
      <c r="F2962" s="209">
        <v>2019</v>
      </c>
      <c r="G2962" s="209">
        <v>4</v>
      </c>
      <c r="H2962" s="213"/>
      <c r="I2962" s="57" t="str">
        <f t="shared" si="588"/>
        <v>Q1</v>
      </c>
      <c r="J2962" s="204" t="s">
        <v>616</v>
      </c>
      <c r="K2962" s="213" t="s">
        <v>3143</v>
      </c>
      <c r="L2962" s="210" t="s">
        <v>2734</v>
      </c>
      <c r="M2962" s="208" t="s">
        <v>2546</v>
      </c>
      <c r="N2962" s="208">
        <v>1</v>
      </c>
      <c r="O2962" s="208"/>
      <c r="P2962" s="57" t="str">
        <f t="shared" si="589"/>
        <v>MAIN UNIT</v>
      </c>
      <c r="Q2962" s="208" t="s">
        <v>56</v>
      </c>
      <c r="R2962" s="208" t="s">
        <v>1991</v>
      </c>
      <c r="S2962" s="208" t="s">
        <v>38</v>
      </c>
      <c r="T2962" s="208" t="s">
        <v>326</v>
      </c>
      <c r="U2962" s="208" t="s">
        <v>137</v>
      </c>
      <c r="V2962" s="208" t="s">
        <v>530</v>
      </c>
      <c r="W2962" s="208" t="s">
        <v>51</v>
      </c>
      <c r="X2962" s="34">
        <v>292241.38</v>
      </c>
      <c r="Y2962" s="202">
        <v>1.1299999999999999</v>
      </c>
      <c r="Z2962" s="26">
        <f t="shared" si="597"/>
        <v>292241.38</v>
      </c>
      <c r="AA2962" s="208">
        <v>1.1599999999999999</v>
      </c>
      <c r="AB2962" s="35">
        <f t="shared" si="598"/>
        <v>300000.00070796459</v>
      </c>
      <c r="AC2962" s="27">
        <f t="shared" si="590"/>
        <v>50250.000118584074</v>
      </c>
      <c r="AD2962" s="212">
        <v>0.16750000000000001</v>
      </c>
      <c r="AE2962" s="211">
        <f t="shared" si="591"/>
        <v>1</v>
      </c>
      <c r="AF2962" s="211" t="str">
        <f>IF(AND(COUNTIFS($J$18:J2962,J2962)=1,AE2962=1),1,"")</f>
        <v/>
      </c>
      <c r="AG2962" s="211" t="str">
        <f>IF(C2962="","",IF(AND(COUNTIFS($J$18:J2962,J2962)=1,C2962&lt;&gt;""),1,""))</f>
        <v/>
      </c>
      <c r="AH2962" s="211" t="str">
        <f>IF(G2962="","",IF(AND(COUNTIFS($J$18:J2962,J2962)=1,G2962&lt;&gt;""),1,""))</f>
        <v/>
      </c>
      <c r="AI2962" s="28">
        <f t="shared" si="592"/>
        <v>32843736.557277884</v>
      </c>
      <c r="AJ2962" s="28">
        <f t="shared" si="593"/>
        <v>3921470.6822663117</v>
      </c>
      <c r="AK2962" s="29">
        <f t="shared" si="594"/>
        <v>0.11939782416131176</v>
      </c>
      <c r="AL2962" s="210"/>
      <c r="AM2962" s="210"/>
      <c r="AN2962" s="210"/>
      <c r="AO2962" s="210"/>
      <c r="AP2962" s="45" t="str">
        <f t="shared" si="595"/>
        <v>20194</v>
      </c>
      <c r="AQ2962" s="45" t="str">
        <f t="shared" si="596"/>
        <v>20194RMB</v>
      </c>
    </row>
    <row r="2963" spans="1:43" s="15" customFormat="1">
      <c r="A2963" s="208" t="s">
        <v>28</v>
      </c>
      <c r="B2963" s="209">
        <v>2019</v>
      </c>
      <c r="C2963" s="209">
        <v>3</v>
      </c>
      <c r="D2963" s="57" t="str">
        <f t="shared" si="587"/>
        <v>Q4</v>
      </c>
      <c r="E2963" s="208" t="s">
        <v>34</v>
      </c>
      <c r="F2963" s="209">
        <v>2019</v>
      </c>
      <c r="G2963" s="209">
        <v>4</v>
      </c>
      <c r="H2963" s="213"/>
      <c r="I2963" s="57" t="str">
        <f t="shared" si="588"/>
        <v>Q1</v>
      </c>
      <c r="J2963" s="204" t="s">
        <v>2796</v>
      </c>
      <c r="K2963" s="213" t="s">
        <v>2797</v>
      </c>
      <c r="L2963" s="210" t="s">
        <v>2783</v>
      </c>
      <c r="M2963" s="208" t="s">
        <v>2778</v>
      </c>
      <c r="N2963" s="208">
        <v>1</v>
      </c>
      <c r="O2963" s="208"/>
      <c r="P2963" s="57" t="str">
        <f t="shared" si="589"/>
        <v>MAIN UNIT</v>
      </c>
      <c r="Q2963" s="208" t="s">
        <v>56</v>
      </c>
      <c r="R2963" s="208" t="s">
        <v>1991</v>
      </c>
      <c r="S2963" s="208" t="s">
        <v>39</v>
      </c>
      <c r="T2963" s="208" t="s">
        <v>130</v>
      </c>
      <c r="U2963" s="208" t="s">
        <v>131</v>
      </c>
      <c r="V2963" s="208" t="s">
        <v>2774</v>
      </c>
      <c r="W2963" s="208" t="s">
        <v>51</v>
      </c>
      <c r="X2963" s="34">
        <v>370172</v>
      </c>
      <c r="Y2963" s="202">
        <v>1.1299999999999999</v>
      </c>
      <c r="Z2963" s="26">
        <f t="shared" si="597"/>
        <v>370172</v>
      </c>
      <c r="AA2963" s="208">
        <v>1.1599999999999999</v>
      </c>
      <c r="AB2963" s="35">
        <f t="shared" si="598"/>
        <v>379999.57522123895</v>
      </c>
      <c r="AC2963" s="27">
        <f t="shared" si="590"/>
        <v>62205.930463716817</v>
      </c>
      <c r="AD2963" s="212">
        <v>0.16370000000000001</v>
      </c>
      <c r="AE2963" s="211">
        <f t="shared" si="591"/>
        <v>1</v>
      </c>
      <c r="AF2963" s="211">
        <f>IF(AND(COUNTIFS($J$18:J2963,J2963)=1,AE2963=1),1,"")</f>
        <v>1</v>
      </c>
      <c r="AG2963" s="211">
        <f>IF(C2963="","",IF(AND(COUNTIFS($J$18:J2963,J2963)=1,C2963&lt;&gt;""),1,""))</f>
        <v>1</v>
      </c>
      <c r="AH2963" s="211">
        <f>IF(G2963="","",IF(AND(COUNTIFS($J$18:J2963,J2963)=1,G2963&lt;&gt;""),1,""))</f>
        <v>1</v>
      </c>
      <c r="AI2963" s="28">
        <f t="shared" si="592"/>
        <v>32843736.557277884</v>
      </c>
      <c r="AJ2963" s="28">
        <f t="shared" si="593"/>
        <v>3921470.6822663117</v>
      </c>
      <c r="AK2963" s="29">
        <f t="shared" si="594"/>
        <v>0.11939782416131176</v>
      </c>
      <c r="AL2963" s="210"/>
      <c r="AM2963" s="210"/>
      <c r="AN2963" s="210"/>
      <c r="AO2963" s="210"/>
      <c r="AP2963" s="45" t="str">
        <f t="shared" si="595"/>
        <v>20194</v>
      </c>
      <c r="AQ2963" s="45" t="str">
        <f t="shared" si="596"/>
        <v>20194RMB</v>
      </c>
    </row>
    <row r="2964" spans="1:43" s="15" customFormat="1">
      <c r="A2964" s="208" t="s">
        <v>34</v>
      </c>
      <c r="B2964" s="209">
        <v>2019</v>
      </c>
      <c r="C2964" s="209">
        <v>11</v>
      </c>
      <c r="D2964" s="57" t="str">
        <f t="shared" si="587"/>
        <v>Q3</v>
      </c>
      <c r="E2964" s="208" t="s">
        <v>34</v>
      </c>
      <c r="F2964" s="209">
        <v>2019</v>
      </c>
      <c r="G2964" s="209">
        <v>12</v>
      </c>
      <c r="H2964" s="213"/>
      <c r="I2964" s="57" t="str">
        <f t="shared" si="588"/>
        <v>Q3</v>
      </c>
      <c r="J2964" s="204" t="s">
        <v>2798</v>
      </c>
      <c r="K2964" s="213" t="s">
        <v>2799</v>
      </c>
      <c r="L2964" s="210" t="s">
        <v>2734</v>
      </c>
      <c r="M2964" s="208" t="s">
        <v>2546</v>
      </c>
      <c r="N2964" s="208">
        <v>1</v>
      </c>
      <c r="O2964" s="208"/>
      <c r="P2964" s="57" t="str">
        <f t="shared" si="589"/>
        <v>MAIN UNIT</v>
      </c>
      <c r="Q2964" s="208" t="s">
        <v>56</v>
      </c>
      <c r="R2964" s="208" t="s">
        <v>1991</v>
      </c>
      <c r="S2964" s="208" t="s">
        <v>36</v>
      </c>
      <c r="T2964" s="208" t="s">
        <v>65</v>
      </c>
      <c r="U2964" s="208" t="s">
        <v>66</v>
      </c>
      <c r="V2964" s="208" t="s">
        <v>2800</v>
      </c>
      <c r="W2964" s="208" t="s">
        <v>849</v>
      </c>
      <c r="X2964" s="34">
        <v>50000</v>
      </c>
      <c r="Y2964" s="202">
        <v>1</v>
      </c>
      <c r="Z2964" s="26">
        <f t="shared" si="597"/>
        <v>50000</v>
      </c>
      <c r="AA2964" s="208">
        <v>7.8</v>
      </c>
      <c r="AB2964" s="35">
        <f t="shared" si="598"/>
        <v>390000</v>
      </c>
      <c r="AC2964" s="27">
        <f t="shared" si="590"/>
        <v>92352</v>
      </c>
      <c r="AD2964" s="212">
        <v>0.23680000000000001</v>
      </c>
      <c r="AE2964" s="211">
        <f t="shared" si="591"/>
        <v>1</v>
      </c>
      <c r="AF2964" s="211">
        <f>IF(AND(COUNTIFS($J$18:J2964,J2964)=1,AE2964=1),1,"")</f>
        <v>1</v>
      </c>
      <c r="AG2964" s="211">
        <f>IF(C2964="","",IF(AND(COUNTIFS($J$18:J2964,J2964)=1,C2964&lt;&gt;""),1,""))</f>
        <v>1</v>
      </c>
      <c r="AH2964" s="211">
        <f>IF(G2964="","",IF(AND(COUNTIFS($J$18:J2964,J2964)=1,G2964&lt;&gt;""),1,""))</f>
        <v>1</v>
      </c>
      <c r="AI2964" s="28">
        <f t="shared" si="592"/>
        <v>27318180.088495579</v>
      </c>
      <c r="AJ2964" s="28">
        <f t="shared" si="593"/>
        <v>3014099.212353982</v>
      </c>
      <c r="AK2964" s="29">
        <f t="shared" si="594"/>
        <v>0.11033308963444825</v>
      </c>
      <c r="AL2964" s="210"/>
      <c r="AM2964" s="210"/>
      <c r="AN2964" s="210"/>
      <c r="AO2964" s="210"/>
      <c r="AP2964" s="45" t="str">
        <f t="shared" si="595"/>
        <v>201912</v>
      </c>
      <c r="AQ2964" s="45" t="str">
        <f t="shared" si="596"/>
        <v>201912USD</v>
      </c>
    </row>
    <row r="2965" spans="1:43" s="15" customFormat="1">
      <c r="A2965" s="208" t="s">
        <v>34</v>
      </c>
      <c r="B2965" s="209">
        <v>2019</v>
      </c>
      <c r="C2965" s="209">
        <v>11</v>
      </c>
      <c r="D2965" s="57" t="str">
        <f t="shared" si="587"/>
        <v>Q3</v>
      </c>
      <c r="E2965" s="208" t="s">
        <v>34</v>
      </c>
      <c r="F2965" s="209">
        <v>2019</v>
      </c>
      <c r="G2965" s="209">
        <v>12</v>
      </c>
      <c r="H2965" s="213"/>
      <c r="I2965" s="57" t="str">
        <f t="shared" si="588"/>
        <v>Q3</v>
      </c>
      <c r="J2965" s="204" t="s">
        <v>2801</v>
      </c>
      <c r="K2965" s="213" t="s">
        <v>2802</v>
      </c>
      <c r="L2965" s="210" t="s">
        <v>2734</v>
      </c>
      <c r="M2965" s="208" t="s">
        <v>2546</v>
      </c>
      <c r="N2965" s="208">
        <v>1</v>
      </c>
      <c r="O2965" s="208"/>
      <c r="P2965" s="57" t="str">
        <f t="shared" si="589"/>
        <v>MAIN UNIT</v>
      </c>
      <c r="Q2965" s="208" t="s">
        <v>48</v>
      </c>
      <c r="R2965" s="208" t="s">
        <v>1991</v>
      </c>
      <c r="S2965" s="208" t="s">
        <v>36</v>
      </c>
      <c r="T2965" s="208" t="s">
        <v>65</v>
      </c>
      <c r="U2965" s="208" t="s">
        <v>66</v>
      </c>
      <c r="V2965" s="208" t="s">
        <v>2741</v>
      </c>
      <c r="W2965" s="208" t="s">
        <v>51</v>
      </c>
      <c r="X2965" s="34">
        <v>260000</v>
      </c>
      <c r="Y2965" s="202">
        <v>1.1299999999999999</v>
      </c>
      <c r="Z2965" s="26">
        <f t="shared" si="597"/>
        <v>260000</v>
      </c>
      <c r="AA2965" s="208">
        <v>1.1100000000000001</v>
      </c>
      <c r="AB2965" s="35">
        <f t="shared" si="598"/>
        <v>255398.23008849562</v>
      </c>
      <c r="AC2965" s="27">
        <f t="shared" si="590"/>
        <v>37390.300884955759</v>
      </c>
      <c r="AD2965" s="212">
        <v>0.1464</v>
      </c>
      <c r="AE2965" s="211">
        <f t="shared" si="591"/>
        <v>0</v>
      </c>
      <c r="AF2965" s="211" t="str">
        <f>IF(AND(COUNTIFS($J$18:J2965,J2965)=1,AE2965=1),1,"")</f>
        <v/>
      </c>
      <c r="AG2965" s="211">
        <f>IF(C2965="","",IF(AND(COUNTIFS($J$18:J2965,J2965)=1,C2965&lt;&gt;""),1,""))</f>
        <v>1</v>
      </c>
      <c r="AH2965" s="211">
        <f>IF(G2965="","",IF(AND(COUNTIFS($J$18:J2965,J2965)=1,G2965&lt;&gt;""),1,""))</f>
        <v>1</v>
      </c>
      <c r="AI2965" s="28">
        <f t="shared" si="592"/>
        <v>27318180.088495579</v>
      </c>
      <c r="AJ2965" s="28">
        <f t="shared" si="593"/>
        <v>3014099.212353982</v>
      </c>
      <c r="AK2965" s="29">
        <f t="shared" si="594"/>
        <v>0.11033308963444825</v>
      </c>
      <c r="AL2965" s="210"/>
      <c r="AM2965" s="210"/>
      <c r="AN2965" s="210"/>
      <c r="AO2965" s="210"/>
      <c r="AP2965" s="45" t="str">
        <f t="shared" si="595"/>
        <v>201912</v>
      </c>
      <c r="AQ2965" s="45" t="str">
        <f t="shared" si="596"/>
        <v>201912RMB</v>
      </c>
    </row>
    <row r="2966" spans="1:43" s="15" customFormat="1">
      <c r="A2966" s="208" t="s">
        <v>34</v>
      </c>
      <c r="B2966" s="209">
        <v>2019</v>
      </c>
      <c r="C2966" s="209">
        <v>10</v>
      </c>
      <c r="D2966" s="57" t="str">
        <f t="shared" si="587"/>
        <v>Q3</v>
      </c>
      <c r="E2966" s="208" t="s">
        <v>34</v>
      </c>
      <c r="F2966" s="209">
        <v>2019</v>
      </c>
      <c r="G2966" s="209">
        <v>12</v>
      </c>
      <c r="H2966" s="213"/>
      <c r="I2966" s="57" t="str">
        <f t="shared" si="588"/>
        <v>Q3</v>
      </c>
      <c r="J2966" s="204" t="s">
        <v>687</v>
      </c>
      <c r="K2966" s="213" t="s">
        <v>688</v>
      </c>
      <c r="L2966" s="210" t="s">
        <v>2726</v>
      </c>
      <c r="M2966" s="208" t="s">
        <v>47</v>
      </c>
      <c r="N2966" s="208">
        <v>1</v>
      </c>
      <c r="O2966" s="208"/>
      <c r="P2966" s="57" t="str">
        <f t="shared" si="589"/>
        <v>MAIN UNIT</v>
      </c>
      <c r="Q2966" s="208" t="s">
        <v>56</v>
      </c>
      <c r="R2966" s="208" t="s">
        <v>1991</v>
      </c>
      <c r="S2966" s="208" t="s">
        <v>37</v>
      </c>
      <c r="T2966" s="208" t="s">
        <v>75</v>
      </c>
      <c r="U2966" s="208" t="s">
        <v>58</v>
      </c>
      <c r="V2966" s="208" t="s">
        <v>81</v>
      </c>
      <c r="W2966" s="208" t="s">
        <v>51</v>
      </c>
      <c r="X2966" s="34">
        <v>370000</v>
      </c>
      <c r="Y2966" s="202">
        <v>1.1299999999999999</v>
      </c>
      <c r="Z2966" s="26">
        <f t="shared" si="597"/>
        <v>370000</v>
      </c>
      <c r="AA2966" s="208">
        <v>1.1100000000000001</v>
      </c>
      <c r="AB2966" s="35">
        <f t="shared" si="598"/>
        <v>363451.32743362838</v>
      </c>
      <c r="AC2966" s="27">
        <f t="shared" si="590"/>
        <v>41651.52212389381</v>
      </c>
      <c r="AD2966" s="212">
        <v>0.11459999999999999</v>
      </c>
      <c r="AE2966" s="211">
        <f t="shared" si="591"/>
        <v>1</v>
      </c>
      <c r="AF2966" s="211" t="str">
        <f>IF(AND(COUNTIFS($J$18:J2966,J2966)=1,AE2966=1),1,"")</f>
        <v/>
      </c>
      <c r="AG2966" s="211" t="str">
        <f>IF(C2966="","",IF(AND(COUNTIFS($J$18:J2966,J2966)=1,C2966&lt;&gt;""),1,""))</f>
        <v/>
      </c>
      <c r="AH2966" s="211" t="str">
        <f>IF(G2966="","",IF(AND(COUNTIFS($J$18:J2966,J2966)=1,G2966&lt;&gt;""),1,""))</f>
        <v/>
      </c>
      <c r="AI2966" s="28">
        <f t="shared" si="592"/>
        <v>27318180.088495579</v>
      </c>
      <c r="AJ2966" s="28">
        <f t="shared" si="593"/>
        <v>3014099.212353982</v>
      </c>
      <c r="AK2966" s="29">
        <f t="shared" si="594"/>
        <v>0.11033308963444825</v>
      </c>
      <c r="AL2966" s="210"/>
      <c r="AM2966" s="210"/>
      <c r="AN2966" s="210"/>
      <c r="AO2966" s="210"/>
      <c r="AP2966" s="45" t="str">
        <f t="shared" si="595"/>
        <v>201912</v>
      </c>
      <c r="AQ2966" s="45" t="str">
        <f t="shared" si="596"/>
        <v>201912RMB</v>
      </c>
    </row>
    <row r="2967" spans="1:43" s="15" customFormat="1">
      <c r="A2967" s="208" t="s">
        <v>28</v>
      </c>
      <c r="B2967" s="209">
        <v>2019</v>
      </c>
      <c r="C2967" s="209">
        <v>1</v>
      </c>
      <c r="D2967" s="57" t="str">
        <f t="shared" si="587"/>
        <v>Q4</v>
      </c>
      <c r="E2967" s="208" t="s">
        <v>28</v>
      </c>
      <c r="F2967" s="209">
        <v>2019</v>
      </c>
      <c r="G2967" s="209">
        <v>2</v>
      </c>
      <c r="H2967" s="213"/>
      <c r="I2967" s="57" t="str">
        <f t="shared" si="588"/>
        <v>Q4</v>
      </c>
      <c r="J2967" s="204" t="s">
        <v>2803</v>
      </c>
      <c r="K2967" s="213" t="s">
        <v>2804</v>
      </c>
      <c r="L2967" s="210" t="s">
        <v>2777</v>
      </c>
      <c r="M2967" s="208" t="s">
        <v>2778</v>
      </c>
      <c r="N2967" s="208">
        <v>1</v>
      </c>
      <c r="O2967" s="208"/>
      <c r="P2967" s="57" t="str">
        <f t="shared" si="589"/>
        <v>MAIN UNIT</v>
      </c>
      <c r="Q2967" s="208" t="s">
        <v>56</v>
      </c>
      <c r="R2967" s="208" t="s">
        <v>2805</v>
      </c>
      <c r="S2967" s="208" t="s">
        <v>39</v>
      </c>
      <c r="T2967" s="208" t="s">
        <v>419</v>
      </c>
      <c r="U2967" s="208" t="s">
        <v>66</v>
      </c>
      <c r="V2967" s="208" t="s">
        <v>2774</v>
      </c>
      <c r="W2967" s="208" t="s">
        <v>51</v>
      </c>
      <c r="X2967" s="34">
        <v>366000</v>
      </c>
      <c r="Y2967" s="202">
        <v>1.1599999999999999</v>
      </c>
      <c r="Z2967" s="26">
        <f t="shared" si="597"/>
        <v>366000</v>
      </c>
      <c r="AA2967" s="208">
        <v>1.1499999999999999</v>
      </c>
      <c r="AB2967" s="35">
        <f t="shared" si="598"/>
        <v>362844.8275862069</v>
      </c>
      <c r="AC2967" s="27">
        <f t="shared" si="590"/>
        <v>45065.327586206899</v>
      </c>
      <c r="AD2967" s="212">
        <v>0.1242</v>
      </c>
      <c r="AE2967" s="211">
        <f t="shared" si="591"/>
        <v>1</v>
      </c>
      <c r="AF2967" s="211">
        <f>IF(AND(COUNTIFS($J$18:J2967,J2967)=1,AE2967=1),1,"")</f>
        <v>1</v>
      </c>
      <c r="AG2967" s="211">
        <f>IF(C2967="","",IF(AND(COUNTIFS($J$18:J2967,J2967)=1,C2967&lt;&gt;""),1,""))</f>
        <v>1</v>
      </c>
      <c r="AH2967" s="211">
        <f>IF(G2967="","",IF(AND(COUNTIFS($J$18:J2967,J2967)=1,G2967&lt;&gt;""),1,""))</f>
        <v>1</v>
      </c>
      <c r="AI2967" s="28">
        <f t="shared" si="592"/>
        <v>16455710.38663793</v>
      </c>
      <c r="AJ2967" s="28">
        <f t="shared" si="593"/>
        <v>2150644.6466930597</v>
      </c>
      <c r="AK2967" s="29">
        <f t="shared" si="594"/>
        <v>0.13069290818580445</v>
      </c>
      <c r="AL2967" s="210"/>
      <c r="AM2967" s="210"/>
      <c r="AN2967" s="210"/>
      <c r="AO2967" s="210"/>
      <c r="AP2967" s="45" t="str">
        <f t="shared" si="595"/>
        <v>20192</v>
      </c>
      <c r="AQ2967" s="45" t="str">
        <f t="shared" si="596"/>
        <v>20192RMB</v>
      </c>
    </row>
    <row r="2968" spans="1:43" s="15" customFormat="1">
      <c r="A2968" s="208" t="s">
        <v>28</v>
      </c>
      <c r="B2968" s="209">
        <v>2019</v>
      </c>
      <c r="C2968" s="209">
        <v>1</v>
      </c>
      <c r="D2968" s="57" t="str">
        <f t="shared" si="587"/>
        <v>Q4</v>
      </c>
      <c r="E2968" s="208" t="s">
        <v>28</v>
      </c>
      <c r="F2968" s="209">
        <v>2019</v>
      </c>
      <c r="G2968" s="209">
        <v>2</v>
      </c>
      <c r="H2968" s="213"/>
      <c r="I2968" s="57" t="str">
        <f t="shared" si="588"/>
        <v>Q4</v>
      </c>
      <c r="J2968" s="204" t="s">
        <v>2806</v>
      </c>
      <c r="K2968" s="213" t="s">
        <v>699</v>
      </c>
      <c r="L2968" s="210" t="s">
        <v>2748</v>
      </c>
      <c r="M2968" s="208" t="s">
        <v>2546</v>
      </c>
      <c r="N2968" s="208">
        <v>1</v>
      </c>
      <c r="O2968" s="208"/>
      <c r="P2968" s="57" t="str">
        <f t="shared" si="589"/>
        <v>MAIN UNIT</v>
      </c>
      <c r="Q2968" s="208" t="s">
        <v>48</v>
      </c>
      <c r="R2968" s="208" t="s">
        <v>1991</v>
      </c>
      <c r="S2968" s="208" t="s">
        <v>36</v>
      </c>
      <c r="T2968" s="208" t="s">
        <v>65</v>
      </c>
      <c r="U2968" s="208" t="s">
        <v>66</v>
      </c>
      <c r="V2968" s="208" t="s">
        <v>2725</v>
      </c>
      <c r="W2968" s="208" t="s">
        <v>693</v>
      </c>
      <c r="X2968" s="34">
        <v>260000</v>
      </c>
      <c r="Y2968" s="202">
        <v>1.1599999999999999</v>
      </c>
      <c r="Z2968" s="26">
        <f t="shared" si="597"/>
        <v>260000</v>
      </c>
      <c r="AA2968" s="208">
        <v>1.1499999999999999</v>
      </c>
      <c r="AB2968" s="35">
        <f t="shared" si="598"/>
        <v>257758.62068965519</v>
      </c>
      <c r="AC2968" s="27">
        <f t="shared" si="590"/>
        <v>28456.551724137931</v>
      </c>
      <c r="AD2968" s="212">
        <v>0.1104</v>
      </c>
      <c r="AE2968" s="211">
        <f t="shared" si="591"/>
        <v>0</v>
      </c>
      <c r="AF2968" s="211" t="str">
        <f>IF(AND(COUNTIFS($J$18:J2968,J2968)=1,AE2968=1),1,"")</f>
        <v/>
      </c>
      <c r="AG2968" s="211">
        <f>IF(C2968="","",IF(AND(COUNTIFS($J$18:J2968,J2968)=1,C2968&lt;&gt;""),1,""))</f>
        <v>1</v>
      </c>
      <c r="AH2968" s="211">
        <f>IF(G2968="","",IF(AND(COUNTIFS($J$18:J2968,J2968)=1,G2968&lt;&gt;""),1,""))</f>
        <v>1</v>
      </c>
      <c r="AI2968" s="28">
        <f t="shared" si="592"/>
        <v>16455710.38663793</v>
      </c>
      <c r="AJ2968" s="28">
        <f t="shared" si="593"/>
        <v>2150644.6466930597</v>
      </c>
      <c r="AK2968" s="29">
        <f t="shared" si="594"/>
        <v>0.13069290818580445</v>
      </c>
      <c r="AL2968" s="210"/>
      <c r="AM2968" s="210"/>
      <c r="AN2968" s="210"/>
      <c r="AO2968" s="210"/>
      <c r="AP2968" s="45" t="str">
        <f t="shared" si="595"/>
        <v>20192</v>
      </c>
      <c r="AQ2968" s="45" t="str">
        <f t="shared" si="596"/>
        <v>20192RMB</v>
      </c>
    </row>
    <row r="2969" spans="1:43" s="15" customFormat="1">
      <c r="A2969" s="208" t="s">
        <v>28</v>
      </c>
      <c r="B2969" s="209">
        <v>2019</v>
      </c>
      <c r="C2969" s="209">
        <v>1</v>
      </c>
      <c r="D2969" s="57" t="str">
        <f t="shared" si="587"/>
        <v>Q4</v>
      </c>
      <c r="E2969" s="208" t="s">
        <v>34</v>
      </c>
      <c r="F2969" s="209">
        <v>2019</v>
      </c>
      <c r="G2969" s="209">
        <v>6</v>
      </c>
      <c r="H2969" s="213"/>
      <c r="I2969" s="57" t="str">
        <f t="shared" si="588"/>
        <v>Q1</v>
      </c>
      <c r="J2969" s="204" t="s">
        <v>2807</v>
      </c>
      <c r="K2969" s="213" t="s">
        <v>3170</v>
      </c>
      <c r="L2969" s="210" t="s">
        <v>2726</v>
      </c>
      <c r="M2969" s="208" t="s">
        <v>47</v>
      </c>
      <c r="N2969" s="208">
        <v>1</v>
      </c>
      <c r="O2969" s="208"/>
      <c r="P2969" s="57" t="str">
        <f t="shared" si="589"/>
        <v>MAIN UNIT</v>
      </c>
      <c r="Q2969" s="208" t="s">
        <v>48</v>
      </c>
      <c r="R2969" s="208" t="s">
        <v>1991</v>
      </c>
      <c r="S2969" s="208" t="s">
        <v>37</v>
      </c>
      <c r="T2969" s="208" t="s">
        <v>80</v>
      </c>
      <c r="U2969" s="208" t="s">
        <v>58</v>
      </c>
      <c r="V2969" s="208" t="s">
        <v>156</v>
      </c>
      <c r="W2969" s="208" t="s">
        <v>51</v>
      </c>
      <c r="X2969" s="34">
        <v>418879</v>
      </c>
      <c r="Y2969" s="202">
        <v>1.1299999999999999</v>
      </c>
      <c r="Z2969" s="26">
        <f t="shared" si="597"/>
        <v>418879</v>
      </c>
      <c r="AA2969" s="208">
        <v>1.135</v>
      </c>
      <c r="AB2969" s="35">
        <f t="shared" si="598"/>
        <v>420732.44690265489</v>
      </c>
      <c r="AC2969" s="27">
        <f t="shared" si="590"/>
        <v>46743.37485088496</v>
      </c>
      <c r="AD2969" s="212">
        <v>0.1111</v>
      </c>
      <c r="AE2969" s="211">
        <f t="shared" si="591"/>
        <v>0</v>
      </c>
      <c r="AF2969" s="211" t="str">
        <f>IF(AND(COUNTIFS($J$18:J2969,J2969)=1,AE2969=1),1,"")</f>
        <v/>
      </c>
      <c r="AG2969" s="211">
        <f>IF(C2969="","",IF(AND(COUNTIFS($J$18:J2969,J2969)=1,C2969&lt;&gt;""),1,""))</f>
        <v>1</v>
      </c>
      <c r="AH2969" s="211">
        <f>IF(G2969="","",IF(AND(COUNTIFS($J$18:J2969,J2969)=1,G2969&lt;&gt;""),1,""))</f>
        <v>1</v>
      </c>
      <c r="AI2969" s="28">
        <f t="shared" si="592"/>
        <v>31296887.03789809</v>
      </c>
      <c r="AJ2969" s="28">
        <f t="shared" si="593"/>
        <v>3588873.9502021763</v>
      </c>
      <c r="AK2969" s="29">
        <f t="shared" si="594"/>
        <v>0.11467191436184468</v>
      </c>
      <c r="AL2969" s="210"/>
      <c r="AM2969" s="210"/>
      <c r="AN2969" s="210"/>
      <c r="AO2969" s="210"/>
      <c r="AP2969" s="45" t="str">
        <f t="shared" si="595"/>
        <v>20196</v>
      </c>
      <c r="AQ2969" s="45" t="str">
        <f t="shared" si="596"/>
        <v>20196RMB</v>
      </c>
    </row>
    <row r="2970" spans="1:43" s="15" customFormat="1">
      <c r="A2970" s="208" t="s">
        <v>28</v>
      </c>
      <c r="B2970" s="209">
        <v>2019</v>
      </c>
      <c r="C2970" s="209">
        <v>1</v>
      </c>
      <c r="D2970" s="57" t="str">
        <f t="shared" si="587"/>
        <v>Q4</v>
      </c>
      <c r="E2970" s="208" t="s">
        <v>34</v>
      </c>
      <c r="F2970" s="209">
        <v>2019</v>
      </c>
      <c r="G2970" s="209">
        <v>6</v>
      </c>
      <c r="H2970" s="213"/>
      <c r="I2970" s="57" t="str">
        <f t="shared" si="588"/>
        <v>Q1</v>
      </c>
      <c r="J2970" s="204" t="s">
        <v>2807</v>
      </c>
      <c r="K2970" s="213" t="s">
        <v>3170</v>
      </c>
      <c r="L2970" s="210" t="s">
        <v>2808</v>
      </c>
      <c r="M2970" s="208" t="s">
        <v>2546</v>
      </c>
      <c r="N2970" s="208">
        <v>1</v>
      </c>
      <c r="O2970" s="208"/>
      <c r="P2970" s="57" t="str">
        <f t="shared" si="589"/>
        <v>MAIN UNIT</v>
      </c>
      <c r="Q2970" s="208" t="s">
        <v>48</v>
      </c>
      <c r="R2970" s="208" t="s">
        <v>1991</v>
      </c>
      <c r="S2970" s="208" t="s">
        <v>37</v>
      </c>
      <c r="T2970" s="208" t="s">
        <v>80</v>
      </c>
      <c r="U2970" s="208" t="s">
        <v>58</v>
      </c>
      <c r="V2970" s="208" t="s">
        <v>156</v>
      </c>
      <c r="W2970" s="208" t="s">
        <v>51</v>
      </c>
      <c r="X2970" s="34">
        <v>1656034</v>
      </c>
      <c r="Y2970" s="202">
        <v>1.1299999999999999</v>
      </c>
      <c r="Z2970" s="26">
        <f t="shared" si="597"/>
        <v>1656034</v>
      </c>
      <c r="AA2970" s="208">
        <v>1.135</v>
      </c>
      <c r="AB2970" s="35">
        <f t="shared" si="598"/>
        <v>1663361.5840707968</v>
      </c>
      <c r="AC2970" s="27">
        <f t="shared" si="590"/>
        <v>184799.47199026553</v>
      </c>
      <c r="AD2970" s="212">
        <v>0.1111</v>
      </c>
      <c r="AE2970" s="211">
        <f t="shared" si="591"/>
        <v>0</v>
      </c>
      <c r="AF2970" s="211" t="str">
        <f>IF(AND(COUNTIFS($J$18:J2970,J2970)=1,AE2970=1),1,"")</f>
        <v/>
      </c>
      <c r="AG2970" s="211" t="str">
        <f>IF(C2970="","",IF(AND(COUNTIFS($J$18:J2970,J2970)=1,C2970&lt;&gt;""),1,""))</f>
        <v/>
      </c>
      <c r="AH2970" s="211" t="str">
        <f>IF(G2970="","",IF(AND(COUNTIFS($J$18:J2970,J2970)=1,G2970&lt;&gt;""),1,""))</f>
        <v/>
      </c>
      <c r="AI2970" s="28">
        <f t="shared" si="592"/>
        <v>31296887.03789809</v>
      </c>
      <c r="AJ2970" s="28">
        <f t="shared" si="593"/>
        <v>3588873.9502021763</v>
      </c>
      <c r="AK2970" s="29">
        <f t="shared" si="594"/>
        <v>0.11467191436184468</v>
      </c>
      <c r="AL2970" s="210"/>
      <c r="AM2970" s="210"/>
      <c r="AN2970" s="210"/>
      <c r="AO2970" s="210"/>
      <c r="AP2970" s="45" t="str">
        <f t="shared" si="595"/>
        <v>20196</v>
      </c>
      <c r="AQ2970" s="45" t="str">
        <f t="shared" si="596"/>
        <v>20196RMB</v>
      </c>
    </row>
    <row r="2971" spans="1:43" s="15" customFormat="1">
      <c r="A2971" s="208" t="s">
        <v>34</v>
      </c>
      <c r="B2971" s="209">
        <v>2019</v>
      </c>
      <c r="C2971" s="209">
        <v>4</v>
      </c>
      <c r="D2971" s="57" t="str">
        <f t="shared" si="587"/>
        <v>Q1</v>
      </c>
      <c r="E2971" s="208" t="s">
        <v>34</v>
      </c>
      <c r="F2971" s="209">
        <v>2019</v>
      </c>
      <c r="G2971" s="209">
        <v>6</v>
      </c>
      <c r="H2971" s="213"/>
      <c r="I2971" s="57" t="str">
        <f t="shared" si="588"/>
        <v>Q1</v>
      </c>
      <c r="J2971" s="204" t="s">
        <v>2809</v>
      </c>
      <c r="K2971" s="213" t="s">
        <v>819</v>
      </c>
      <c r="L2971" s="210" t="s">
        <v>2748</v>
      </c>
      <c r="M2971" s="208" t="s">
        <v>2546</v>
      </c>
      <c r="N2971" s="208">
        <v>1</v>
      </c>
      <c r="O2971" s="208"/>
      <c r="P2971" s="57" t="str">
        <f t="shared" si="589"/>
        <v>MAIN UNIT</v>
      </c>
      <c r="Q2971" s="208" t="s">
        <v>706</v>
      </c>
      <c r="R2971" s="208" t="s">
        <v>2810</v>
      </c>
      <c r="S2971" s="208" t="s">
        <v>707</v>
      </c>
      <c r="T2971" s="208" t="s">
        <v>65</v>
      </c>
      <c r="U2971" s="208" t="s">
        <v>66</v>
      </c>
      <c r="V2971" s="208" t="s">
        <v>2811</v>
      </c>
      <c r="W2971" s="208" t="s">
        <v>729</v>
      </c>
      <c r="X2971" s="34">
        <v>300000</v>
      </c>
      <c r="Y2971" s="202">
        <v>1.1299999999999999</v>
      </c>
      <c r="Z2971" s="26">
        <f t="shared" si="597"/>
        <v>300000</v>
      </c>
      <c r="AA2971" s="208">
        <v>1.135</v>
      </c>
      <c r="AB2971" s="35">
        <f t="shared" si="598"/>
        <v>301327.4336283186</v>
      </c>
      <c r="AC2971" s="27">
        <f t="shared" si="590"/>
        <v>32513.230088495577</v>
      </c>
      <c r="AD2971" s="212">
        <v>0.1079</v>
      </c>
      <c r="AE2971" s="211">
        <f t="shared" si="591"/>
        <v>0</v>
      </c>
      <c r="AF2971" s="211" t="str">
        <f>IF(AND(COUNTIFS($J$18:J2971,J2971)=1,AE2971=1),1,"")</f>
        <v/>
      </c>
      <c r="AG2971" s="211">
        <f>IF(C2971="","",IF(AND(COUNTIFS($J$18:J2971,J2971)=1,C2971&lt;&gt;""),1,""))</f>
        <v>1</v>
      </c>
      <c r="AH2971" s="211">
        <f>IF(G2971="","",IF(AND(COUNTIFS($J$18:J2971,J2971)=1,G2971&lt;&gt;""),1,""))</f>
        <v>1</v>
      </c>
      <c r="AI2971" s="28">
        <f t="shared" si="592"/>
        <v>31296887.03789809</v>
      </c>
      <c r="AJ2971" s="28">
        <f t="shared" si="593"/>
        <v>3588873.9502021763</v>
      </c>
      <c r="AK2971" s="29">
        <f t="shared" si="594"/>
        <v>0.11467191436184468</v>
      </c>
      <c r="AL2971" s="210"/>
      <c r="AM2971" s="210"/>
      <c r="AN2971" s="210"/>
      <c r="AO2971" s="210"/>
      <c r="AP2971" s="45" t="str">
        <f t="shared" si="595"/>
        <v>20196</v>
      </c>
      <c r="AQ2971" s="45" t="str">
        <f t="shared" si="596"/>
        <v>20196RMB</v>
      </c>
    </row>
    <row r="2972" spans="1:43" s="15" customFormat="1">
      <c r="A2972" s="208" t="s">
        <v>28</v>
      </c>
      <c r="B2972" s="209">
        <v>2019</v>
      </c>
      <c r="C2972" s="209">
        <v>1</v>
      </c>
      <c r="D2972" s="57" t="str">
        <f t="shared" si="587"/>
        <v>Q4</v>
      </c>
      <c r="E2972" s="208" t="s">
        <v>28</v>
      </c>
      <c r="F2972" s="209">
        <v>2019</v>
      </c>
      <c r="G2972" s="209">
        <v>3</v>
      </c>
      <c r="H2972" s="213"/>
      <c r="I2972" s="57" t="str">
        <f t="shared" si="588"/>
        <v>Q4</v>
      </c>
      <c r="J2972" s="204" t="s">
        <v>2812</v>
      </c>
      <c r="K2972" s="213" t="s">
        <v>2813</v>
      </c>
      <c r="L2972" s="210" t="s">
        <v>2734</v>
      </c>
      <c r="M2972" s="208" t="s">
        <v>2546</v>
      </c>
      <c r="N2972" s="208">
        <v>1</v>
      </c>
      <c r="O2972" s="208"/>
      <c r="P2972" s="57" t="str">
        <f t="shared" si="589"/>
        <v>MAIN UNIT</v>
      </c>
      <c r="Q2972" s="208" t="s">
        <v>48</v>
      </c>
      <c r="R2972" s="208" t="s">
        <v>1991</v>
      </c>
      <c r="S2972" s="208" t="s">
        <v>38</v>
      </c>
      <c r="T2972" s="208" t="s">
        <v>326</v>
      </c>
      <c r="U2972" s="208" t="s">
        <v>137</v>
      </c>
      <c r="V2972" s="208" t="s">
        <v>690</v>
      </c>
      <c r="W2972" s="208" t="s">
        <v>51</v>
      </c>
      <c r="X2972" s="34">
        <v>304800</v>
      </c>
      <c r="Y2972" s="202">
        <v>1.1599999999999999</v>
      </c>
      <c r="Z2972" s="26">
        <f t="shared" si="597"/>
        <v>304800</v>
      </c>
      <c r="AA2972" s="208">
        <v>1.1599999999999999</v>
      </c>
      <c r="AB2972" s="35">
        <f t="shared" si="598"/>
        <v>304800</v>
      </c>
      <c r="AC2972" s="27">
        <f t="shared" si="590"/>
        <v>43677.840000000004</v>
      </c>
      <c r="AD2972" s="212">
        <v>0.14330000000000001</v>
      </c>
      <c r="AE2972" s="211">
        <f t="shared" si="591"/>
        <v>0</v>
      </c>
      <c r="AF2972" s="211" t="str">
        <f>IF(AND(COUNTIFS($J$18:J2972,J2972)=1,AE2972=1),1,"")</f>
        <v/>
      </c>
      <c r="AG2972" s="211">
        <f>IF(C2972="","",IF(AND(COUNTIFS($J$18:J2972,J2972)=1,C2972&lt;&gt;""),1,""))</f>
        <v>1</v>
      </c>
      <c r="AH2972" s="211">
        <f>IF(G2972="","",IF(AND(COUNTIFS($J$18:J2972,J2972)=1,G2972&lt;&gt;""),1,""))</f>
        <v>1</v>
      </c>
      <c r="AI2972" s="28">
        <f t="shared" si="592"/>
        <v>47416008.333399996</v>
      </c>
      <c r="AJ2972" s="28">
        <f t="shared" si="593"/>
        <v>6981738.4465290196</v>
      </c>
      <c r="AK2972" s="29">
        <f t="shared" si="594"/>
        <v>0.1472443314383986</v>
      </c>
      <c r="AL2972" s="210"/>
      <c r="AM2972" s="210"/>
      <c r="AN2972" s="210"/>
      <c r="AO2972" s="210"/>
      <c r="AP2972" s="45" t="str">
        <f t="shared" si="595"/>
        <v>20193</v>
      </c>
      <c r="AQ2972" s="45" t="str">
        <f t="shared" si="596"/>
        <v>20193RMB</v>
      </c>
    </row>
    <row r="2973" spans="1:43" s="15" customFormat="1">
      <c r="A2973" s="208" t="s">
        <v>34</v>
      </c>
      <c r="B2973" s="209">
        <v>2019</v>
      </c>
      <c r="C2973" s="209">
        <v>4</v>
      </c>
      <c r="D2973" s="57" t="str">
        <f t="shared" si="587"/>
        <v>Q1</v>
      </c>
      <c r="E2973" s="208" t="s">
        <v>34</v>
      </c>
      <c r="F2973" s="209">
        <v>2019</v>
      </c>
      <c r="G2973" s="209">
        <v>5</v>
      </c>
      <c r="H2973" s="213"/>
      <c r="I2973" s="57" t="str">
        <f t="shared" si="588"/>
        <v>Q1</v>
      </c>
      <c r="J2973" s="204" t="s">
        <v>2814</v>
      </c>
      <c r="K2973" s="213" t="s">
        <v>2815</v>
      </c>
      <c r="L2973" s="210" t="s">
        <v>2724</v>
      </c>
      <c r="M2973" s="208" t="s">
        <v>2546</v>
      </c>
      <c r="N2973" s="208">
        <v>1</v>
      </c>
      <c r="O2973" s="208"/>
      <c r="P2973" s="57" t="str">
        <f t="shared" si="589"/>
        <v>MAIN UNIT</v>
      </c>
      <c r="Q2973" s="208" t="s">
        <v>630</v>
      </c>
      <c r="R2973" s="208" t="s">
        <v>2810</v>
      </c>
      <c r="S2973" s="208" t="s">
        <v>2816</v>
      </c>
      <c r="T2973" s="208" t="s">
        <v>136</v>
      </c>
      <c r="U2973" s="208" t="s">
        <v>137</v>
      </c>
      <c r="V2973" s="208" t="s">
        <v>2817</v>
      </c>
      <c r="W2973" s="208" t="s">
        <v>2818</v>
      </c>
      <c r="X2973" s="34">
        <v>328000</v>
      </c>
      <c r="Y2973" s="202">
        <v>1.1299999999999999</v>
      </c>
      <c r="Z2973" s="26">
        <f t="shared" si="597"/>
        <v>328000</v>
      </c>
      <c r="AA2973" s="208">
        <v>1.1599999999999999</v>
      </c>
      <c r="AB2973" s="35">
        <f t="shared" si="598"/>
        <v>336707.96460176993</v>
      </c>
      <c r="AC2973" s="27">
        <f t="shared" si="590"/>
        <v>41852.800000000003</v>
      </c>
      <c r="AD2973" s="212">
        <v>0.12429999999999999</v>
      </c>
      <c r="AE2973" s="211">
        <f t="shared" si="591"/>
        <v>1</v>
      </c>
      <c r="AF2973" s="211">
        <f>IF(AND(COUNTIFS($J$18:J2973,J2973)=1,AE2973=1),1,"")</f>
        <v>1</v>
      </c>
      <c r="AG2973" s="211">
        <f>IF(C2973="","",IF(AND(COUNTIFS($J$18:J2973,J2973)=1,C2973&lt;&gt;""),1,""))</f>
        <v>1</v>
      </c>
      <c r="AH2973" s="211">
        <f>IF(G2973="","",IF(AND(COUNTIFS($J$18:J2973,J2973)=1,G2973&lt;&gt;""),1,""))</f>
        <v>1</v>
      </c>
      <c r="AI2973" s="28">
        <f t="shared" si="592"/>
        <v>14593788.187146019</v>
      </c>
      <c r="AJ2973" s="28">
        <f t="shared" si="593"/>
        <v>1868647.7321969913</v>
      </c>
      <c r="AK2973" s="29">
        <f t="shared" si="594"/>
        <v>0.12804404916900652</v>
      </c>
      <c r="AL2973" s="210"/>
      <c r="AM2973" s="210"/>
      <c r="AN2973" s="210"/>
      <c r="AO2973" s="210"/>
      <c r="AP2973" s="45" t="str">
        <f t="shared" si="595"/>
        <v>20195</v>
      </c>
      <c r="AQ2973" s="45" t="str">
        <f t="shared" si="596"/>
        <v>20195RMB</v>
      </c>
    </row>
    <row r="2974" spans="1:43" s="15" customFormat="1">
      <c r="A2974" s="208" t="s">
        <v>34</v>
      </c>
      <c r="B2974" s="209">
        <v>2019</v>
      </c>
      <c r="C2974" s="209">
        <v>7</v>
      </c>
      <c r="D2974" s="57" t="str">
        <f t="shared" si="587"/>
        <v>Q2</v>
      </c>
      <c r="E2974" s="208" t="s">
        <v>34</v>
      </c>
      <c r="F2974" s="209">
        <v>2019</v>
      </c>
      <c r="G2974" s="209">
        <v>10</v>
      </c>
      <c r="H2974" s="213"/>
      <c r="I2974" s="57" t="str">
        <f t="shared" si="588"/>
        <v>Q3</v>
      </c>
      <c r="J2974" s="204" t="s">
        <v>2819</v>
      </c>
      <c r="K2974" s="213" t="s">
        <v>2820</v>
      </c>
      <c r="L2974" s="210" t="s">
        <v>2821</v>
      </c>
      <c r="M2974" s="208" t="s">
        <v>2822</v>
      </c>
      <c r="N2974" s="208">
        <v>1</v>
      </c>
      <c r="O2974" s="208"/>
      <c r="P2974" s="57" t="str">
        <f t="shared" si="589"/>
        <v>MAIN UNIT</v>
      </c>
      <c r="Q2974" s="208" t="s">
        <v>56</v>
      </c>
      <c r="R2974" s="208" t="s">
        <v>1991</v>
      </c>
      <c r="S2974" s="208" t="s">
        <v>37</v>
      </c>
      <c r="T2974" s="208" t="s">
        <v>2823</v>
      </c>
      <c r="U2974" s="208" t="s">
        <v>76</v>
      </c>
      <c r="V2974" s="208" t="s">
        <v>2774</v>
      </c>
      <c r="W2974" s="208" t="s">
        <v>51</v>
      </c>
      <c r="X2974" s="34">
        <v>265000</v>
      </c>
      <c r="Y2974" s="202">
        <v>1.1299999999999999</v>
      </c>
      <c r="Z2974" s="26">
        <f t="shared" si="597"/>
        <v>265000</v>
      </c>
      <c r="AA2974" s="208">
        <v>1.095</v>
      </c>
      <c r="AB2974" s="35">
        <f t="shared" si="598"/>
        <v>256792.0353982301</v>
      </c>
      <c r="AC2974" s="27">
        <f t="shared" si="590"/>
        <v>66355.061946902657</v>
      </c>
      <c r="AD2974" s="212">
        <v>0.25840000000000002</v>
      </c>
      <c r="AE2974" s="211">
        <f t="shared" si="591"/>
        <v>1</v>
      </c>
      <c r="AF2974" s="211">
        <f>IF(AND(COUNTIFS($J$18:J2974,J2974)=1,AE2974=1),1,"")</f>
        <v>1</v>
      </c>
      <c r="AG2974" s="211">
        <f>IF(C2974="","",IF(AND(COUNTIFS($J$18:J2974,J2974)=1,C2974&lt;&gt;""),1,""))</f>
        <v>1</v>
      </c>
      <c r="AH2974" s="211">
        <f>IF(G2974="","",IF(AND(COUNTIFS($J$18:J2974,J2974)=1,G2974&lt;&gt;""),1,""))</f>
        <v>1</v>
      </c>
      <c r="AI2974" s="28">
        <f t="shared" si="592"/>
        <v>28647263.974455751</v>
      </c>
      <c r="AJ2974" s="28">
        <f t="shared" si="593"/>
        <v>3219855.6912513459</v>
      </c>
      <c r="AK2974" s="29">
        <f t="shared" si="594"/>
        <v>0.11239662168514358</v>
      </c>
      <c r="AL2974" s="210"/>
      <c r="AM2974" s="210"/>
      <c r="AN2974" s="210"/>
      <c r="AO2974" s="210"/>
      <c r="AP2974" s="45" t="str">
        <f t="shared" si="595"/>
        <v>201910</v>
      </c>
      <c r="AQ2974" s="45" t="str">
        <f t="shared" si="596"/>
        <v>201910RMB</v>
      </c>
    </row>
    <row r="2975" spans="1:43" s="15" customFormat="1">
      <c r="A2975" s="208" t="s">
        <v>28</v>
      </c>
      <c r="B2975" s="209">
        <v>2019</v>
      </c>
      <c r="C2975" s="209">
        <v>2</v>
      </c>
      <c r="D2975" s="57" t="str">
        <f t="shared" si="587"/>
        <v>Q4</v>
      </c>
      <c r="E2975" s="208" t="s">
        <v>34</v>
      </c>
      <c r="F2975" s="209">
        <v>2019</v>
      </c>
      <c r="G2975" s="209">
        <v>9</v>
      </c>
      <c r="H2975" s="213"/>
      <c r="I2975" s="57" t="str">
        <f t="shared" si="588"/>
        <v>Q2</v>
      </c>
      <c r="J2975" s="204" t="s">
        <v>2824</v>
      </c>
      <c r="K2975" s="213" t="s">
        <v>154</v>
      </c>
      <c r="L2975" s="210" t="s">
        <v>2825</v>
      </c>
      <c r="M2975" s="208" t="s">
        <v>47</v>
      </c>
      <c r="N2975" s="208">
        <v>1</v>
      </c>
      <c r="O2975" s="208"/>
      <c r="P2975" s="57" t="str">
        <f t="shared" si="589"/>
        <v>MAIN UNIT</v>
      </c>
      <c r="Q2975" s="208" t="s">
        <v>48</v>
      </c>
      <c r="R2975" s="208" t="s">
        <v>1991</v>
      </c>
      <c r="S2975" s="208" t="s">
        <v>37</v>
      </c>
      <c r="T2975" s="208" t="s">
        <v>80</v>
      </c>
      <c r="U2975" s="208" t="s">
        <v>58</v>
      </c>
      <c r="V2975" s="208" t="s">
        <v>156</v>
      </c>
      <c r="W2975" s="208" t="s">
        <v>51</v>
      </c>
      <c r="X2975" s="34">
        <v>2435344</v>
      </c>
      <c r="Y2975" s="202">
        <v>1.1299999999999999</v>
      </c>
      <c r="Z2975" s="26">
        <f t="shared" si="597"/>
        <v>2435344</v>
      </c>
      <c r="AA2975" s="208">
        <v>1.095</v>
      </c>
      <c r="AB2975" s="35">
        <f t="shared" si="598"/>
        <v>2359912.9911504425</v>
      </c>
      <c r="AC2975" s="27">
        <f t="shared" si="590"/>
        <v>189029.03059115045</v>
      </c>
      <c r="AD2975" s="212">
        <v>8.0100000000000005E-2</v>
      </c>
      <c r="AE2975" s="211">
        <f t="shared" si="591"/>
        <v>0</v>
      </c>
      <c r="AF2975" s="211" t="str">
        <f>IF(AND(COUNTIFS($J$18:J2975,J2975)=1,AE2975=1),1,"")</f>
        <v/>
      </c>
      <c r="AG2975" s="211">
        <f>IF(C2975="","",IF(AND(COUNTIFS($J$18:J2975,J2975)=1,C2975&lt;&gt;""),1,""))</f>
        <v>1</v>
      </c>
      <c r="AH2975" s="211">
        <f>IF(G2975="","",IF(AND(COUNTIFS($J$18:J2975,J2975)=1,G2975&lt;&gt;""),1,""))</f>
        <v>1</v>
      </c>
      <c r="AI2975" s="28">
        <f t="shared" si="592"/>
        <v>37599388.802345127</v>
      </c>
      <c r="AJ2975" s="28">
        <f t="shared" si="593"/>
        <v>4866784.3630338367</v>
      </c>
      <c r="AK2975" s="29">
        <f t="shared" si="594"/>
        <v>0.12943785838163116</v>
      </c>
      <c r="AL2975" s="210"/>
      <c r="AM2975" s="210"/>
      <c r="AN2975" s="210"/>
      <c r="AO2975" s="210"/>
      <c r="AP2975" s="45" t="str">
        <f t="shared" si="595"/>
        <v>20199</v>
      </c>
      <c r="AQ2975" s="45" t="str">
        <f t="shared" si="596"/>
        <v>20199RMB</v>
      </c>
    </row>
    <row r="2976" spans="1:43" s="15" customFormat="1">
      <c r="A2976" s="208" t="s">
        <v>34</v>
      </c>
      <c r="B2976" s="209">
        <v>2019</v>
      </c>
      <c r="C2976" s="209">
        <v>7</v>
      </c>
      <c r="D2976" s="57" t="str">
        <f t="shared" si="587"/>
        <v>Q2</v>
      </c>
      <c r="E2976" s="208" t="s">
        <v>34</v>
      </c>
      <c r="F2976" s="209">
        <v>2019</v>
      </c>
      <c r="G2976" s="209">
        <v>9</v>
      </c>
      <c r="H2976" s="213"/>
      <c r="I2976" s="57" t="str">
        <f t="shared" si="588"/>
        <v>Q2</v>
      </c>
      <c r="J2976" s="204" t="s">
        <v>2826</v>
      </c>
      <c r="K2976" s="213" t="s">
        <v>2827</v>
      </c>
      <c r="L2976" s="210" t="s">
        <v>2732</v>
      </c>
      <c r="M2976" s="208" t="s">
        <v>47</v>
      </c>
      <c r="N2976" s="208">
        <v>1</v>
      </c>
      <c r="O2976" s="208"/>
      <c r="P2976" s="57" t="str">
        <f t="shared" si="589"/>
        <v>MAIN UNIT</v>
      </c>
      <c r="Q2976" s="208" t="s">
        <v>48</v>
      </c>
      <c r="R2976" s="208" t="s">
        <v>1991</v>
      </c>
      <c r="S2976" s="208" t="s">
        <v>36</v>
      </c>
      <c r="T2976" s="208" t="s">
        <v>65</v>
      </c>
      <c r="U2976" s="208" t="s">
        <v>66</v>
      </c>
      <c r="V2976" s="208" t="s">
        <v>2725</v>
      </c>
      <c r="W2976" s="208" t="s">
        <v>51</v>
      </c>
      <c r="X2976" s="34">
        <v>520000</v>
      </c>
      <c r="Y2976" s="202">
        <v>1.1299999999999999</v>
      </c>
      <c r="Z2976" s="26">
        <f t="shared" si="597"/>
        <v>520000</v>
      </c>
      <c r="AA2976" s="208">
        <v>1.095</v>
      </c>
      <c r="AB2976" s="35">
        <f t="shared" si="598"/>
        <v>503893.80530973454</v>
      </c>
      <c r="AC2976" s="27">
        <f t="shared" si="590"/>
        <v>147086.6017699115</v>
      </c>
      <c r="AD2976" s="212">
        <v>0.29189999999999999</v>
      </c>
      <c r="AE2976" s="211">
        <f t="shared" si="591"/>
        <v>0</v>
      </c>
      <c r="AF2976" s="211" t="str">
        <f>IF(AND(COUNTIFS($J$18:J2976,J2976)=1,AE2976=1),1,"")</f>
        <v/>
      </c>
      <c r="AG2976" s="211">
        <f>IF(C2976="","",IF(AND(COUNTIFS($J$18:J2976,J2976)=1,C2976&lt;&gt;""),1,""))</f>
        <v>1</v>
      </c>
      <c r="AH2976" s="211">
        <f>IF(G2976="","",IF(AND(COUNTIFS($J$18:J2976,J2976)=1,G2976&lt;&gt;""),1,""))</f>
        <v>1</v>
      </c>
      <c r="AI2976" s="28">
        <f t="shared" si="592"/>
        <v>37599388.802345127</v>
      </c>
      <c r="AJ2976" s="28">
        <f t="shared" si="593"/>
        <v>4866784.3630338367</v>
      </c>
      <c r="AK2976" s="29">
        <f t="shared" si="594"/>
        <v>0.12943785838163116</v>
      </c>
      <c r="AL2976" s="210"/>
      <c r="AM2976" s="210"/>
      <c r="AN2976" s="210"/>
      <c r="AO2976" s="210"/>
      <c r="AP2976" s="45" t="str">
        <f t="shared" si="595"/>
        <v>20199</v>
      </c>
      <c r="AQ2976" s="45" t="str">
        <f t="shared" si="596"/>
        <v>20199RMB</v>
      </c>
    </row>
    <row r="2977" spans="1:43" s="15" customFormat="1">
      <c r="A2977" s="208" t="s">
        <v>34</v>
      </c>
      <c r="B2977" s="209">
        <v>2019</v>
      </c>
      <c r="C2977" s="209">
        <v>7</v>
      </c>
      <c r="D2977" s="57" t="str">
        <f t="shared" si="587"/>
        <v>Q2</v>
      </c>
      <c r="E2977" s="208" t="s">
        <v>34</v>
      </c>
      <c r="F2977" s="209">
        <v>2019</v>
      </c>
      <c r="G2977" s="209">
        <v>9</v>
      </c>
      <c r="H2977" s="213"/>
      <c r="I2977" s="57" t="str">
        <f t="shared" si="588"/>
        <v>Q2</v>
      </c>
      <c r="J2977" s="204" t="s">
        <v>2828</v>
      </c>
      <c r="K2977" s="213" t="s">
        <v>3184</v>
      </c>
      <c r="L2977" s="210" t="s">
        <v>2748</v>
      </c>
      <c r="M2977" s="208" t="s">
        <v>2546</v>
      </c>
      <c r="N2977" s="208">
        <v>1</v>
      </c>
      <c r="O2977" s="208"/>
      <c r="P2977" s="57" t="str">
        <f t="shared" si="589"/>
        <v>MAIN UNIT</v>
      </c>
      <c r="Q2977" s="208" t="s">
        <v>48</v>
      </c>
      <c r="R2977" s="208" t="s">
        <v>1991</v>
      </c>
      <c r="S2977" s="208" t="s">
        <v>38</v>
      </c>
      <c r="T2977" s="208" t="s">
        <v>894</v>
      </c>
      <c r="U2977" s="208" t="s">
        <v>137</v>
      </c>
      <c r="V2977" s="208" t="s">
        <v>530</v>
      </c>
      <c r="W2977" s="208" t="s">
        <v>51</v>
      </c>
      <c r="X2977" s="34">
        <v>275000</v>
      </c>
      <c r="Y2977" s="215" t="str">
        <f t="shared" ref="Y2977:Y3040" si="599">IF(W2977="RMB","1.13", "1")</f>
        <v>1.13</v>
      </c>
      <c r="Z2977" s="26">
        <f t="shared" si="597"/>
        <v>275000</v>
      </c>
      <c r="AA2977" s="208">
        <v>1.095</v>
      </c>
      <c r="AB2977" s="35">
        <f t="shared" si="598"/>
        <v>266482.30088495574</v>
      </c>
      <c r="AC2977" s="27">
        <f t="shared" si="590"/>
        <v>43543.207964601766</v>
      </c>
      <c r="AD2977" s="212">
        <v>0.16339999999999999</v>
      </c>
      <c r="AE2977" s="211">
        <f t="shared" si="591"/>
        <v>0</v>
      </c>
      <c r="AF2977" s="211" t="str">
        <f>IF(AND(COUNTIFS($J$18:J2977,J2977)=1,AE2977=1),1,"")</f>
        <v/>
      </c>
      <c r="AG2977" s="211">
        <f>IF(C2977="","",IF(AND(COUNTIFS($J$18:J2977,J2977)=1,C2977&lt;&gt;""),1,""))</f>
        <v>1</v>
      </c>
      <c r="AH2977" s="211">
        <f>IF(G2977="","",IF(AND(COUNTIFS($J$18:J2977,J2977)=1,G2977&lt;&gt;""),1,""))</f>
        <v>1</v>
      </c>
      <c r="AI2977" s="28">
        <f t="shared" si="592"/>
        <v>37599388.802345127</v>
      </c>
      <c r="AJ2977" s="28">
        <f t="shared" si="593"/>
        <v>4866784.3630338367</v>
      </c>
      <c r="AK2977" s="29">
        <f t="shared" si="594"/>
        <v>0.12943785838163116</v>
      </c>
      <c r="AL2977" s="210"/>
      <c r="AM2977" s="210"/>
      <c r="AN2977" s="210"/>
      <c r="AO2977" s="210"/>
      <c r="AP2977" s="45" t="str">
        <f t="shared" si="595"/>
        <v>20199</v>
      </c>
      <c r="AQ2977" s="45" t="str">
        <f t="shared" si="596"/>
        <v>20199RMB</v>
      </c>
    </row>
    <row r="2978" spans="1:43" s="15" customFormat="1">
      <c r="A2978" s="208" t="s">
        <v>34</v>
      </c>
      <c r="B2978" s="209">
        <v>2019</v>
      </c>
      <c r="C2978" s="209">
        <v>6</v>
      </c>
      <c r="D2978" s="57" t="str">
        <f t="shared" ref="D2978:D3041" si="600">IF(B2978="","",IF(AND(C2978&gt;=10,C2978&lt;=12),"Q3",IF(AND(C2978&gt;=1,C2978&lt;=3),"Q4",IF(AND(C2978&gt;=7,C2978&lt;=9),"Q2",IF(AND(C2978&gt;=4,C2978&lt;=6),"Q1")))))</f>
        <v>Q1</v>
      </c>
      <c r="E2978" s="208" t="s">
        <v>34</v>
      </c>
      <c r="F2978" s="209">
        <v>2019</v>
      </c>
      <c r="G2978" s="209">
        <v>9</v>
      </c>
      <c r="H2978" s="213"/>
      <c r="I2978" s="57" t="str">
        <f t="shared" si="588"/>
        <v>Q2</v>
      </c>
      <c r="J2978" s="204" t="s">
        <v>915</v>
      </c>
      <c r="K2978" s="213" t="s">
        <v>916</v>
      </c>
      <c r="L2978" s="210" t="s">
        <v>2726</v>
      </c>
      <c r="M2978" s="208" t="s">
        <v>47</v>
      </c>
      <c r="N2978" s="208">
        <v>1</v>
      </c>
      <c r="O2978" s="208"/>
      <c r="P2978" s="57" t="str">
        <f t="shared" si="589"/>
        <v>MAIN UNIT</v>
      </c>
      <c r="Q2978" s="208" t="s">
        <v>56</v>
      </c>
      <c r="R2978" s="208" t="s">
        <v>1991</v>
      </c>
      <c r="S2978" s="208" t="s">
        <v>37</v>
      </c>
      <c r="T2978" s="208" t="s">
        <v>276</v>
      </c>
      <c r="U2978" s="208" t="s">
        <v>58</v>
      </c>
      <c r="V2978" s="208" t="s">
        <v>156</v>
      </c>
      <c r="W2978" s="208" t="s">
        <v>51</v>
      </c>
      <c r="X2978" s="34">
        <v>455000</v>
      </c>
      <c r="Y2978" s="215" t="str">
        <f t="shared" si="599"/>
        <v>1.13</v>
      </c>
      <c r="Z2978" s="26">
        <f t="shared" si="597"/>
        <v>455000</v>
      </c>
      <c r="AA2978" s="208">
        <v>1.095</v>
      </c>
      <c r="AB2978" s="35">
        <f t="shared" si="598"/>
        <v>440907.07964601769</v>
      </c>
      <c r="AC2978" s="27">
        <f t="shared" si="590"/>
        <v>110094.49778761061</v>
      </c>
      <c r="AD2978" s="212">
        <v>0.24970000000000001</v>
      </c>
      <c r="AE2978" s="211">
        <f t="shared" si="591"/>
        <v>1</v>
      </c>
      <c r="AF2978" s="211" t="str">
        <f>IF(AND(COUNTIFS($J$18:J2978,J2978)=1,AE2978=1),1,"")</f>
        <v/>
      </c>
      <c r="AG2978" s="211" t="str">
        <f>IF(C2978="","",IF(AND(COUNTIFS($J$18:J2978,J2978)=1,C2978&lt;&gt;""),1,""))</f>
        <v/>
      </c>
      <c r="AH2978" s="211" t="str">
        <f>IF(G2978="","",IF(AND(COUNTIFS($J$18:J2978,J2978)=1,G2978&lt;&gt;""),1,""))</f>
        <v/>
      </c>
      <c r="AI2978" s="28">
        <f t="shared" si="592"/>
        <v>37599388.802345127</v>
      </c>
      <c r="AJ2978" s="28">
        <f t="shared" si="593"/>
        <v>4866784.3630338367</v>
      </c>
      <c r="AK2978" s="29">
        <f t="shared" si="594"/>
        <v>0.12943785838163116</v>
      </c>
      <c r="AL2978" s="210"/>
      <c r="AM2978" s="210"/>
      <c r="AN2978" s="210"/>
      <c r="AO2978" s="210"/>
      <c r="AP2978" s="45" t="str">
        <f t="shared" si="595"/>
        <v>20199</v>
      </c>
      <c r="AQ2978" s="45" t="str">
        <f t="shared" si="596"/>
        <v>20199RMB</v>
      </c>
    </row>
    <row r="2979" spans="1:43" s="15" customFormat="1">
      <c r="A2979" s="208" t="s">
        <v>34</v>
      </c>
      <c r="B2979" s="209">
        <v>2019</v>
      </c>
      <c r="C2979" s="209">
        <v>6</v>
      </c>
      <c r="D2979" s="57" t="str">
        <f t="shared" si="600"/>
        <v>Q1</v>
      </c>
      <c r="E2979" s="208" t="s">
        <v>34</v>
      </c>
      <c r="F2979" s="209">
        <v>2019</v>
      </c>
      <c r="G2979" s="209">
        <v>9</v>
      </c>
      <c r="H2979" s="213"/>
      <c r="I2979" s="57" t="str">
        <f t="shared" si="588"/>
        <v>Q2</v>
      </c>
      <c r="J2979" s="204" t="s">
        <v>915</v>
      </c>
      <c r="K2979" s="213" t="s">
        <v>916</v>
      </c>
      <c r="L2979" s="210" t="s">
        <v>2734</v>
      </c>
      <c r="M2979" s="208" t="s">
        <v>2546</v>
      </c>
      <c r="N2979" s="208">
        <v>1</v>
      </c>
      <c r="O2979" s="208"/>
      <c r="P2979" s="57" t="str">
        <f t="shared" si="589"/>
        <v>MAIN UNIT</v>
      </c>
      <c r="Q2979" s="208" t="s">
        <v>56</v>
      </c>
      <c r="R2979" s="208" t="s">
        <v>1991</v>
      </c>
      <c r="S2979" s="208" t="s">
        <v>37</v>
      </c>
      <c r="T2979" s="208" t="s">
        <v>276</v>
      </c>
      <c r="U2979" s="208" t="s">
        <v>58</v>
      </c>
      <c r="V2979" s="208" t="s">
        <v>156</v>
      </c>
      <c r="W2979" s="208" t="s">
        <v>51</v>
      </c>
      <c r="X2979" s="34">
        <v>334900</v>
      </c>
      <c r="Y2979" s="215" t="str">
        <f t="shared" si="599"/>
        <v>1.13</v>
      </c>
      <c r="Z2979" s="26">
        <f t="shared" si="597"/>
        <v>334900</v>
      </c>
      <c r="AA2979" s="208">
        <v>1.095</v>
      </c>
      <c r="AB2979" s="35">
        <f t="shared" si="598"/>
        <v>324526.99115044251</v>
      </c>
      <c r="AC2979" s="27">
        <f t="shared" si="590"/>
        <v>81034.389690265496</v>
      </c>
      <c r="AD2979" s="212">
        <v>0.24970000000000001</v>
      </c>
      <c r="AE2979" s="211">
        <f t="shared" si="591"/>
        <v>1</v>
      </c>
      <c r="AF2979" s="211" t="str">
        <f>IF(AND(COUNTIFS($J$18:J2979,J2979)=1,AE2979=1),1,"")</f>
        <v/>
      </c>
      <c r="AG2979" s="211" t="str">
        <f>IF(C2979="","",IF(AND(COUNTIFS($J$18:J2979,J2979)=1,C2979&lt;&gt;""),1,""))</f>
        <v/>
      </c>
      <c r="AH2979" s="211" t="str">
        <f>IF(G2979="","",IF(AND(COUNTIFS($J$18:J2979,J2979)=1,G2979&lt;&gt;""),1,""))</f>
        <v/>
      </c>
      <c r="AI2979" s="28">
        <f t="shared" si="592"/>
        <v>37599388.802345127</v>
      </c>
      <c r="AJ2979" s="28">
        <f t="shared" si="593"/>
        <v>4866784.3630338367</v>
      </c>
      <c r="AK2979" s="29">
        <f t="shared" si="594"/>
        <v>0.12943785838163116</v>
      </c>
      <c r="AL2979" s="210"/>
      <c r="AM2979" s="210"/>
      <c r="AN2979" s="210"/>
      <c r="AO2979" s="210"/>
      <c r="AP2979" s="45" t="str">
        <f t="shared" si="595"/>
        <v>20199</v>
      </c>
      <c r="AQ2979" s="45" t="str">
        <f t="shared" si="596"/>
        <v>20199RMB</v>
      </c>
    </row>
    <row r="2980" spans="1:43" s="15" customFormat="1">
      <c r="A2980" s="208" t="s">
        <v>34</v>
      </c>
      <c r="B2980" s="209">
        <v>2019</v>
      </c>
      <c r="C2980" s="209">
        <v>6</v>
      </c>
      <c r="D2980" s="57" t="str">
        <f t="shared" si="600"/>
        <v>Q1</v>
      </c>
      <c r="E2980" s="208" t="s">
        <v>34</v>
      </c>
      <c r="F2980" s="209">
        <v>2019</v>
      </c>
      <c r="G2980" s="209">
        <v>9</v>
      </c>
      <c r="H2980" s="213"/>
      <c r="I2980" s="57" t="str">
        <f t="shared" si="588"/>
        <v>Q2</v>
      </c>
      <c r="J2980" s="204" t="s">
        <v>915</v>
      </c>
      <c r="K2980" s="213" t="s">
        <v>916</v>
      </c>
      <c r="L2980" s="210" t="s">
        <v>2733</v>
      </c>
      <c r="M2980" s="208" t="s">
        <v>47</v>
      </c>
      <c r="N2980" s="208">
        <v>1</v>
      </c>
      <c r="O2980" s="208"/>
      <c r="P2980" s="57" t="str">
        <f t="shared" si="589"/>
        <v>MAIN UNIT</v>
      </c>
      <c r="Q2980" s="208" t="s">
        <v>56</v>
      </c>
      <c r="R2980" s="208" t="s">
        <v>1991</v>
      </c>
      <c r="S2980" s="208" t="s">
        <v>37</v>
      </c>
      <c r="T2980" s="208" t="s">
        <v>276</v>
      </c>
      <c r="U2980" s="208" t="s">
        <v>58</v>
      </c>
      <c r="V2980" s="208" t="s">
        <v>156</v>
      </c>
      <c r="W2980" s="208" t="s">
        <v>51</v>
      </c>
      <c r="X2980" s="34">
        <v>813300</v>
      </c>
      <c r="Y2980" s="215" t="str">
        <f t="shared" si="599"/>
        <v>1.13</v>
      </c>
      <c r="Z2980" s="26">
        <f t="shared" si="597"/>
        <v>813300</v>
      </c>
      <c r="AA2980" s="208">
        <v>1.095</v>
      </c>
      <c r="AB2980" s="35">
        <f t="shared" si="598"/>
        <v>788109.29203539831</v>
      </c>
      <c r="AC2980" s="27">
        <f t="shared" si="590"/>
        <v>196790.89022123895</v>
      </c>
      <c r="AD2980" s="212">
        <v>0.24970000000000001</v>
      </c>
      <c r="AE2980" s="211">
        <f t="shared" si="591"/>
        <v>1</v>
      </c>
      <c r="AF2980" s="211" t="str">
        <f>IF(AND(COUNTIFS($J$18:J2980,J2980)=1,AE2980=1),1,"")</f>
        <v/>
      </c>
      <c r="AG2980" s="211" t="str">
        <f>IF(C2980="","",IF(AND(COUNTIFS($J$18:J2980,J2980)=1,C2980&lt;&gt;""),1,""))</f>
        <v/>
      </c>
      <c r="AH2980" s="211" t="str">
        <f>IF(G2980="","",IF(AND(COUNTIFS($J$18:J2980,J2980)=1,G2980&lt;&gt;""),1,""))</f>
        <v/>
      </c>
      <c r="AI2980" s="28">
        <f t="shared" si="592"/>
        <v>37599388.802345127</v>
      </c>
      <c r="AJ2980" s="28">
        <f t="shared" si="593"/>
        <v>4866784.3630338367</v>
      </c>
      <c r="AK2980" s="29">
        <f t="shared" si="594"/>
        <v>0.12943785838163116</v>
      </c>
      <c r="AL2980" s="210"/>
      <c r="AM2980" s="210"/>
      <c r="AN2980" s="210"/>
      <c r="AO2980" s="210"/>
      <c r="AP2980" s="45" t="str">
        <f t="shared" si="595"/>
        <v>20199</v>
      </c>
      <c r="AQ2980" s="45" t="str">
        <f t="shared" si="596"/>
        <v>20199RMB</v>
      </c>
    </row>
    <row r="2981" spans="1:43" s="15" customFormat="1">
      <c r="A2981" s="208" t="s">
        <v>34</v>
      </c>
      <c r="B2981" s="209">
        <v>2019</v>
      </c>
      <c r="C2981" s="209">
        <v>12</v>
      </c>
      <c r="D2981" s="57" t="str">
        <f t="shared" si="600"/>
        <v>Q3</v>
      </c>
      <c r="E2981" s="208" t="s">
        <v>35</v>
      </c>
      <c r="F2981" s="209">
        <v>2020</v>
      </c>
      <c r="G2981" s="209">
        <v>4</v>
      </c>
      <c r="H2981" s="213"/>
      <c r="I2981" s="57" t="str">
        <f t="shared" si="588"/>
        <v>Q1</v>
      </c>
      <c r="J2981" s="204" t="s">
        <v>2829</v>
      </c>
      <c r="K2981" s="213" t="s">
        <v>931</v>
      </c>
      <c r="L2981" s="210" t="s">
        <v>2777</v>
      </c>
      <c r="M2981" s="208" t="s">
        <v>2778</v>
      </c>
      <c r="N2981" s="208">
        <v>1</v>
      </c>
      <c r="O2981" s="208"/>
      <c r="P2981" s="57" t="str">
        <f t="shared" si="589"/>
        <v>MAIN UNIT</v>
      </c>
      <c r="Q2981" s="208" t="s">
        <v>48</v>
      </c>
      <c r="R2981" s="208" t="s">
        <v>1991</v>
      </c>
      <c r="S2981" s="208" t="s">
        <v>36</v>
      </c>
      <c r="T2981" s="208" t="s">
        <v>229</v>
      </c>
      <c r="U2981" s="208" t="s">
        <v>66</v>
      </c>
      <c r="V2981" s="208" t="s">
        <v>2725</v>
      </c>
      <c r="W2981" s="208" t="s">
        <v>849</v>
      </c>
      <c r="X2981" s="34">
        <v>51000</v>
      </c>
      <c r="Y2981" s="215" t="str">
        <f t="shared" si="599"/>
        <v>1</v>
      </c>
      <c r="Z2981" s="26">
        <f t="shared" si="597"/>
        <v>51000</v>
      </c>
      <c r="AA2981" s="208">
        <v>7.8</v>
      </c>
      <c r="AB2981" s="35">
        <f t="shared" si="598"/>
        <v>397800</v>
      </c>
      <c r="AC2981" s="27">
        <f t="shared" si="590"/>
        <v>99091.98</v>
      </c>
      <c r="AD2981" s="212">
        <v>0.24909999999999999</v>
      </c>
      <c r="AE2981" s="211">
        <f t="shared" si="591"/>
        <v>0</v>
      </c>
      <c r="AF2981" s="211" t="str">
        <f>IF(AND(COUNTIFS($J$18:J2981,J2981)=1,AE2981=1),1,"")</f>
        <v/>
      </c>
      <c r="AG2981" s="211">
        <f>IF(C2981="","",IF(AND(COUNTIFS($J$18:J2981,J2981)=1,C2981&lt;&gt;""),1,""))</f>
        <v>1</v>
      </c>
      <c r="AH2981" s="211">
        <f>IF(G2981="","",IF(AND(COUNTIFS($J$18:J2981,J2981)=1,G2981&lt;&gt;""),1,""))</f>
        <v>1</v>
      </c>
      <c r="AI2981" s="28">
        <f t="shared" si="592"/>
        <v>33477255.428389378</v>
      </c>
      <c r="AJ2981" s="28">
        <f t="shared" si="593"/>
        <v>4578663.362915583</v>
      </c>
      <c r="AK2981" s="29">
        <f t="shared" si="594"/>
        <v>0.13676937682988149</v>
      </c>
      <c r="AL2981" s="210"/>
      <c r="AM2981" s="210"/>
      <c r="AN2981" s="210"/>
      <c r="AO2981" s="210"/>
      <c r="AP2981" s="45" t="str">
        <f t="shared" si="595"/>
        <v>20204</v>
      </c>
      <c r="AQ2981" s="45" t="str">
        <f t="shared" si="596"/>
        <v>20204USD</v>
      </c>
    </row>
    <row r="2982" spans="1:43" s="15" customFormat="1">
      <c r="A2982" s="208" t="s">
        <v>34</v>
      </c>
      <c r="B2982" s="209">
        <v>2019</v>
      </c>
      <c r="C2982" s="209">
        <v>12</v>
      </c>
      <c r="D2982" s="57" t="str">
        <f t="shared" si="600"/>
        <v>Q3</v>
      </c>
      <c r="E2982" s="208" t="s">
        <v>35</v>
      </c>
      <c r="F2982" s="209">
        <v>2020</v>
      </c>
      <c r="G2982" s="209">
        <v>4</v>
      </c>
      <c r="H2982" s="213"/>
      <c r="I2982" s="57" t="str">
        <f t="shared" si="588"/>
        <v>Q1</v>
      </c>
      <c r="J2982" s="204" t="s">
        <v>2830</v>
      </c>
      <c r="K2982" s="213" t="s">
        <v>931</v>
      </c>
      <c r="L2982" s="210" t="s">
        <v>2726</v>
      </c>
      <c r="M2982" s="208" t="s">
        <v>47</v>
      </c>
      <c r="N2982" s="208">
        <v>1</v>
      </c>
      <c r="O2982" s="208"/>
      <c r="P2982" s="57" t="str">
        <f t="shared" si="589"/>
        <v>MAIN UNIT</v>
      </c>
      <c r="Q2982" s="208" t="s">
        <v>48</v>
      </c>
      <c r="R2982" s="208" t="s">
        <v>1991</v>
      </c>
      <c r="S2982" s="208" t="s">
        <v>36</v>
      </c>
      <c r="T2982" s="208" t="s">
        <v>229</v>
      </c>
      <c r="U2982" s="208" t="s">
        <v>66</v>
      </c>
      <c r="V2982" s="208" t="s">
        <v>2741</v>
      </c>
      <c r="W2982" s="208" t="s">
        <v>96</v>
      </c>
      <c r="X2982" s="34">
        <v>5820000</v>
      </c>
      <c r="Y2982" s="215" t="str">
        <f t="shared" si="599"/>
        <v>1</v>
      </c>
      <c r="Z2982" s="26">
        <f t="shared" si="597"/>
        <v>5820000</v>
      </c>
      <c r="AA2982" s="208">
        <v>7.3599999999999999E-2</v>
      </c>
      <c r="AB2982" s="35">
        <f t="shared" si="598"/>
        <v>428352</v>
      </c>
      <c r="AC2982" s="27">
        <f t="shared" si="590"/>
        <v>87597.983999999997</v>
      </c>
      <c r="AD2982" s="212">
        <v>0.20449999999999999</v>
      </c>
      <c r="AE2982" s="211">
        <f t="shared" si="591"/>
        <v>0</v>
      </c>
      <c r="AF2982" s="211" t="str">
        <f>IF(AND(COUNTIFS($J$18:J2982,J2982)=1,AE2982=1),1,"")</f>
        <v/>
      </c>
      <c r="AG2982" s="211">
        <f>IF(C2982="","",IF(AND(COUNTIFS($J$18:J2982,J2982)=1,C2982&lt;&gt;""),1,""))</f>
        <v>1</v>
      </c>
      <c r="AH2982" s="211">
        <f>IF(G2982="","",IF(AND(COUNTIFS($J$18:J2982,J2982)=1,G2982&lt;&gt;""),1,""))</f>
        <v>1</v>
      </c>
      <c r="AI2982" s="28">
        <f t="shared" si="592"/>
        <v>33477255.428389378</v>
      </c>
      <c r="AJ2982" s="28">
        <f t="shared" si="593"/>
        <v>4578663.362915583</v>
      </c>
      <c r="AK2982" s="29">
        <f t="shared" si="594"/>
        <v>0.13676937682988149</v>
      </c>
      <c r="AL2982" s="210"/>
      <c r="AM2982" s="210"/>
      <c r="AN2982" s="210"/>
      <c r="AO2982" s="210"/>
      <c r="AP2982" s="45" t="str">
        <f t="shared" si="595"/>
        <v>20204</v>
      </c>
      <c r="AQ2982" s="45" t="str">
        <f t="shared" si="596"/>
        <v>20204JPY</v>
      </c>
    </row>
    <row r="2983" spans="1:43" s="15" customFormat="1">
      <c r="A2983" s="208" t="s">
        <v>34</v>
      </c>
      <c r="B2983" s="209">
        <v>2019</v>
      </c>
      <c r="C2983" s="209">
        <v>12</v>
      </c>
      <c r="D2983" s="57" t="str">
        <f t="shared" si="600"/>
        <v>Q3</v>
      </c>
      <c r="E2983" s="208" t="s">
        <v>35</v>
      </c>
      <c r="F2983" s="209">
        <v>2020</v>
      </c>
      <c r="G2983" s="209">
        <v>4</v>
      </c>
      <c r="H2983" s="213"/>
      <c r="I2983" s="57" t="str">
        <f t="shared" si="588"/>
        <v>Q1</v>
      </c>
      <c r="J2983" s="204" t="s">
        <v>962</v>
      </c>
      <c r="K2983" s="213" t="s">
        <v>3170</v>
      </c>
      <c r="L2983" s="210" t="s">
        <v>2724</v>
      </c>
      <c r="M2983" s="208" t="s">
        <v>2546</v>
      </c>
      <c r="N2983" s="208">
        <v>1</v>
      </c>
      <c r="O2983" s="208"/>
      <c r="P2983" s="57" t="str">
        <f t="shared" si="589"/>
        <v>MAIN UNIT</v>
      </c>
      <c r="Q2983" s="208" t="s">
        <v>48</v>
      </c>
      <c r="R2983" s="208" t="s">
        <v>1991</v>
      </c>
      <c r="S2983" s="208" t="s">
        <v>37</v>
      </c>
      <c r="T2983" s="208" t="s">
        <v>80</v>
      </c>
      <c r="U2983" s="208" t="s">
        <v>58</v>
      </c>
      <c r="V2983" s="208" t="s">
        <v>156</v>
      </c>
      <c r="W2983" s="208" t="s">
        <v>51</v>
      </c>
      <c r="X2983" s="34">
        <v>350000</v>
      </c>
      <c r="Y2983" s="215" t="str">
        <f t="shared" si="599"/>
        <v>1.13</v>
      </c>
      <c r="Z2983" s="26">
        <f t="shared" si="597"/>
        <v>350000</v>
      </c>
      <c r="AA2983" s="208">
        <v>1.095</v>
      </c>
      <c r="AB2983" s="35">
        <f t="shared" si="598"/>
        <v>339159.29203539825</v>
      </c>
      <c r="AC2983" s="27">
        <f t="shared" si="590"/>
        <v>56368.274336283182</v>
      </c>
      <c r="AD2983" s="212">
        <v>0.16619999999999999</v>
      </c>
      <c r="AE2983" s="211">
        <f t="shared" si="591"/>
        <v>0</v>
      </c>
      <c r="AF2983" s="211" t="str">
        <f>IF(AND(COUNTIFS($J$18:J2983,J2983)=1,AE2983=1),1,"")</f>
        <v/>
      </c>
      <c r="AG2983" s="211" t="str">
        <f>IF(C2983="","",IF(AND(COUNTIFS($J$18:J2983,J2983)=1,C2983&lt;&gt;""),1,""))</f>
        <v/>
      </c>
      <c r="AH2983" s="211" t="str">
        <f>IF(G2983="","",IF(AND(COUNTIFS($J$18:J2983,J2983)=1,G2983&lt;&gt;""),1,""))</f>
        <v/>
      </c>
      <c r="AI2983" s="28">
        <f t="shared" si="592"/>
        <v>33477255.428389378</v>
      </c>
      <c r="AJ2983" s="28">
        <f t="shared" si="593"/>
        <v>4578663.362915583</v>
      </c>
      <c r="AK2983" s="29">
        <f t="shared" si="594"/>
        <v>0.13676937682988149</v>
      </c>
      <c r="AL2983" s="210"/>
      <c r="AM2983" s="210"/>
      <c r="AN2983" s="210"/>
      <c r="AO2983" s="210"/>
      <c r="AP2983" s="45" t="str">
        <f t="shared" si="595"/>
        <v>20204</v>
      </c>
      <c r="AQ2983" s="45" t="str">
        <f t="shared" si="596"/>
        <v>20204RMB</v>
      </c>
    </row>
    <row r="2984" spans="1:43" s="15" customFormat="1">
      <c r="A2984" s="208" t="s">
        <v>34</v>
      </c>
      <c r="B2984" s="209">
        <v>2019</v>
      </c>
      <c r="C2984" s="209">
        <v>11</v>
      </c>
      <c r="D2984" s="57" t="str">
        <f t="shared" si="600"/>
        <v>Q3</v>
      </c>
      <c r="E2984" s="208" t="s">
        <v>35</v>
      </c>
      <c r="F2984" s="209">
        <v>2020</v>
      </c>
      <c r="G2984" s="209">
        <v>4</v>
      </c>
      <c r="H2984" s="213"/>
      <c r="I2984" s="57" t="str">
        <f t="shared" si="588"/>
        <v>Q1</v>
      </c>
      <c r="J2984" s="204" t="s">
        <v>2831</v>
      </c>
      <c r="K2984" s="213" t="s">
        <v>931</v>
      </c>
      <c r="L2984" s="210" t="s">
        <v>2748</v>
      </c>
      <c r="M2984" s="208" t="s">
        <v>2546</v>
      </c>
      <c r="N2984" s="208">
        <v>1</v>
      </c>
      <c r="O2984" s="208"/>
      <c r="P2984" s="57" t="str">
        <f t="shared" si="589"/>
        <v>MAIN UNIT</v>
      </c>
      <c r="Q2984" s="208" t="s">
        <v>48</v>
      </c>
      <c r="R2984" s="208" t="s">
        <v>1991</v>
      </c>
      <c r="S2984" s="208" t="s">
        <v>36</v>
      </c>
      <c r="T2984" s="208" t="s">
        <v>229</v>
      </c>
      <c r="U2984" s="208" t="s">
        <v>66</v>
      </c>
      <c r="V2984" s="208" t="s">
        <v>2725</v>
      </c>
      <c r="W2984" s="208" t="s">
        <v>849</v>
      </c>
      <c r="X2984" s="34">
        <v>79000</v>
      </c>
      <c r="Y2984" s="215" t="str">
        <f t="shared" si="599"/>
        <v>1</v>
      </c>
      <c r="Z2984" s="26">
        <f t="shared" si="597"/>
        <v>79000</v>
      </c>
      <c r="AA2984" s="208">
        <v>7.8</v>
      </c>
      <c r="AB2984" s="35">
        <f t="shared" si="598"/>
        <v>616200</v>
      </c>
      <c r="AC2984" s="27">
        <f t="shared" si="590"/>
        <v>138090.41999999998</v>
      </c>
      <c r="AD2984" s="212">
        <v>0.22409999999999999</v>
      </c>
      <c r="AE2984" s="211">
        <f t="shared" si="591"/>
        <v>0</v>
      </c>
      <c r="AF2984" s="211" t="str">
        <f>IF(AND(COUNTIFS($J$18:J2984,J2984)=1,AE2984=1),1,"")</f>
        <v/>
      </c>
      <c r="AG2984" s="211">
        <f>IF(C2984="","",IF(AND(COUNTIFS($J$18:J2984,J2984)=1,C2984&lt;&gt;""),1,""))</f>
        <v>1</v>
      </c>
      <c r="AH2984" s="211">
        <f>IF(G2984="","",IF(AND(COUNTIFS($J$18:J2984,J2984)=1,G2984&lt;&gt;""),1,""))</f>
        <v>1</v>
      </c>
      <c r="AI2984" s="28">
        <f t="shared" si="592"/>
        <v>33477255.428389378</v>
      </c>
      <c r="AJ2984" s="28">
        <f t="shared" si="593"/>
        <v>4578663.362915583</v>
      </c>
      <c r="AK2984" s="29">
        <f t="shared" si="594"/>
        <v>0.13676937682988149</v>
      </c>
      <c r="AL2984" s="210"/>
      <c r="AM2984" s="210"/>
      <c r="AN2984" s="210"/>
      <c r="AO2984" s="210"/>
      <c r="AP2984" s="45" t="str">
        <f t="shared" si="595"/>
        <v>20204</v>
      </c>
      <c r="AQ2984" s="45" t="str">
        <f t="shared" si="596"/>
        <v>20204USD</v>
      </c>
    </row>
    <row r="2985" spans="1:43" s="15" customFormat="1">
      <c r="A2985" s="208" t="s">
        <v>34</v>
      </c>
      <c r="B2985" s="209">
        <v>2019</v>
      </c>
      <c r="C2985" s="209">
        <v>12</v>
      </c>
      <c r="D2985" s="57" t="str">
        <f t="shared" si="600"/>
        <v>Q3</v>
      </c>
      <c r="E2985" s="208" t="s">
        <v>34</v>
      </c>
      <c r="F2985" s="209">
        <v>2020</v>
      </c>
      <c r="G2985" s="209">
        <v>3</v>
      </c>
      <c r="H2985" s="213"/>
      <c r="I2985" s="57" t="str">
        <f t="shared" si="588"/>
        <v>Q4</v>
      </c>
      <c r="J2985" s="204" t="s">
        <v>959</v>
      </c>
      <c r="K2985" s="213" t="s">
        <v>960</v>
      </c>
      <c r="L2985" s="210" t="s">
        <v>2832</v>
      </c>
      <c r="M2985" s="208" t="s">
        <v>354</v>
      </c>
      <c r="N2985" s="208">
        <v>1</v>
      </c>
      <c r="O2985" s="208"/>
      <c r="P2985" s="57" t="str">
        <f t="shared" si="589"/>
        <v>MAIN UNIT</v>
      </c>
      <c r="Q2985" s="208" t="s">
        <v>56</v>
      </c>
      <c r="R2985" s="208" t="s">
        <v>1991</v>
      </c>
      <c r="S2985" s="208" t="s">
        <v>37</v>
      </c>
      <c r="T2985" s="208" t="s">
        <v>80</v>
      </c>
      <c r="U2985" s="208" t="s">
        <v>76</v>
      </c>
      <c r="V2985" s="208" t="s">
        <v>71</v>
      </c>
      <c r="W2985" s="208" t="s">
        <v>51</v>
      </c>
      <c r="X2985" s="34">
        <v>467625</v>
      </c>
      <c r="Y2985" s="215" t="str">
        <f t="shared" si="599"/>
        <v>1.13</v>
      </c>
      <c r="Z2985" s="26">
        <f t="shared" si="597"/>
        <v>467625</v>
      </c>
      <c r="AA2985" s="208">
        <v>1.095</v>
      </c>
      <c r="AB2985" s="35">
        <f t="shared" si="598"/>
        <v>453141.03982300888</v>
      </c>
      <c r="AC2985" s="27">
        <f t="shared" si="590"/>
        <v>54105.04015486726</v>
      </c>
      <c r="AD2985" s="212">
        <v>0.11940000000000001</v>
      </c>
      <c r="AE2985" s="211">
        <f t="shared" si="591"/>
        <v>1</v>
      </c>
      <c r="AF2985" s="211" t="str">
        <f>IF(AND(COUNTIFS($J$18:J2985,J2985)=1,AE2985=1),1,"")</f>
        <v/>
      </c>
      <c r="AG2985" s="211" t="str">
        <f>IF(C2985="","",IF(AND(COUNTIFS($J$18:J2985,J2985)=1,C2985&lt;&gt;""),1,""))</f>
        <v/>
      </c>
      <c r="AH2985" s="211" t="str">
        <f>IF(G2985="","",IF(AND(COUNTIFS($J$18:J2985,J2985)=1,G2985&lt;&gt;""),1,""))</f>
        <v/>
      </c>
      <c r="AI2985" s="28">
        <f t="shared" si="592"/>
        <v>23168285.927433632</v>
      </c>
      <c r="AJ2985" s="28">
        <f t="shared" si="593"/>
        <v>2764878.9168780539</v>
      </c>
      <c r="AK2985" s="29">
        <f t="shared" si="594"/>
        <v>0.11933895004309115</v>
      </c>
      <c r="AL2985" s="210"/>
      <c r="AM2985" s="210"/>
      <c r="AN2985" s="210"/>
      <c r="AO2985" s="210"/>
      <c r="AP2985" s="45" t="str">
        <f t="shared" si="595"/>
        <v>20203</v>
      </c>
      <c r="AQ2985" s="45" t="str">
        <f t="shared" si="596"/>
        <v>20203RMB</v>
      </c>
    </row>
    <row r="2986" spans="1:43" s="15" customFormat="1">
      <c r="A2986" s="208" t="s">
        <v>34</v>
      </c>
      <c r="B2986" s="209">
        <v>2019</v>
      </c>
      <c r="C2986" s="209">
        <v>12</v>
      </c>
      <c r="D2986" s="57" t="str">
        <f t="shared" si="600"/>
        <v>Q3</v>
      </c>
      <c r="E2986" s="208" t="s">
        <v>34</v>
      </c>
      <c r="F2986" s="209">
        <v>2020</v>
      </c>
      <c r="G2986" s="209">
        <v>3</v>
      </c>
      <c r="H2986" s="213"/>
      <c r="I2986" s="57" t="str">
        <f t="shared" si="588"/>
        <v>Q4</v>
      </c>
      <c r="J2986" s="204" t="s">
        <v>962</v>
      </c>
      <c r="K2986" s="213" t="s">
        <v>3170</v>
      </c>
      <c r="L2986" s="210" t="s">
        <v>2726</v>
      </c>
      <c r="M2986" s="208" t="s">
        <v>47</v>
      </c>
      <c r="N2986" s="208">
        <v>1</v>
      </c>
      <c r="O2986" s="208"/>
      <c r="P2986" s="57" t="str">
        <f t="shared" si="589"/>
        <v>MAIN UNIT</v>
      </c>
      <c r="Q2986" s="208" t="s">
        <v>48</v>
      </c>
      <c r="R2986" s="208" t="s">
        <v>1991</v>
      </c>
      <c r="S2986" s="208" t="s">
        <v>37</v>
      </c>
      <c r="T2986" s="208" t="s">
        <v>80</v>
      </c>
      <c r="U2986" s="208" t="s">
        <v>58</v>
      </c>
      <c r="V2986" s="208" t="s">
        <v>156</v>
      </c>
      <c r="W2986" s="208" t="s">
        <v>51</v>
      </c>
      <c r="X2986" s="34">
        <v>410000</v>
      </c>
      <c r="Y2986" s="215" t="str">
        <f t="shared" si="599"/>
        <v>1.13</v>
      </c>
      <c r="Z2986" s="26">
        <f t="shared" si="597"/>
        <v>410000</v>
      </c>
      <c r="AA2986" s="208">
        <v>1.095</v>
      </c>
      <c r="AB2986" s="35">
        <f t="shared" si="598"/>
        <v>397300.88495575229</v>
      </c>
      <c r="AC2986" s="27">
        <f t="shared" si="590"/>
        <v>39809.54867256638</v>
      </c>
      <c r="AD2986" s="212">
        <v>0.1002</v>
      </c>
      <c r="AE2986" s="211">
        <f t="shared" si="591"/>
        <v>0</v>
      </c>
      <c r="AF2986" s="211" t="str">
        <f>IF(AND(COUNTIFS($J$18:J2986,J2986)=1,AE2986=1),1,"")</f>
        <v/>
      </c>
      <c r="AG2986" s="211" t="str">
        <f>IF(C2986="","",IF(AND(COUNTIFS($J$18:J2986,J2986)=1,C2986&lt;&gt;""),1,""))</f>
        <v/>
      </c>
      <c r="AH2986" s="211" t="str">
        <f>IF(G2986="","",IF(AND(COUNTIFS($J$18:J2986,J2986)=1,G2986&lt;&gt;""),1,""))</f>
        <v/>
      </c>
      <c r="AI2986" s="28">
        <f t="shared" si="592"/>
        <v>23168285.927433632</v>
      </c>
      <c r="AJ2986" s="28">
        <f t="shared" si="593"/>
        <v>2764878.9168780539</v>
      </c>
      <c r="AK2986" s="29">
        <f t="shared" si="594"/>
        <v>0.11933895004309115</v>
      </c>
      <c r="AL2986" s="210"/>
      <c r="AM2986" s="210"/>
      <c r="AN2986" s="210"/>
      <c r="AO2986" s="210"/>
      <c r="AP2986" s="45" t="str">
        <f t="shared" si="595"/>
        <v>20203</v>
      </c>
      <c r="AQ2986" s="45" t="str">
        <f t="shared" si="596"/>
        <v>20203RMB</v>
      </c>
    </row>
    <row r="2987" spans="1:43" s="15" customFormat="1">
      <c r="A2987" s="208" t="s">
        <v>34</v>
      </c>
      <c r="B2987" s="209">
        <v>2019</v>
      </c>
      <c r="C2987" s="209">
        <v>12</v>
      </c>
      <c r="D2987" s="57" t="str">
        <f t="shared" si="600"/>
        <v>Q3</v>
      </c>
      <c r="E2987" s="208" t="s">
        <v>34</v>
      </c>
      <c r="F2987" s="209">
        <v>2020</v>
      </c>
      <c r="G2987" s="209">
        <v>3</v>
      </c>
      <c r="H2987" s="213"/>
      <c r="I2987" s="57" t="str">
        <f t="shared" si="588"/>
        <v>Q4</v>
      </c>
      <c r="J2987" s="204" t="s">
        <v>962</v>
      </c>
      <c r="K2987" s="213" t="s">
        <v>3170</v>
      </c>
      <c r="L2987" s="210" t="s">
        <v>2564</v>
      </c>
      <c r="M2987" s="208" t="s">
        <v>47</v>
      </c>
      <c r="N2987" s="208">
        <v>1</v>
      </c>
      <c r="O2987" s="208"/>
      <c r="P2987" s="57" t="str">
        <f t="shared" si="589"/>
        <v>MAIN UNIT</v>
      </c>
      <c r="Q2987" s="208" t="s">
        <v>48</v>
      </c>
      <c r="R2987" s="208" t="s">
        <v>1991</v>
      </c>
      <c r="S2987" s="208" t="s">
        <v>37</v>
      </c>
      <c r="T2987" s="208" t="s">
        <v>80</v>
      </c>
      <c r="U2987" s="208" t="s">
        <v>58</v>
      </c>
      <c r="V2987" s="208" t="s">
        <v>156</v>
      </c>
      <c r="W2987" s="208" t="s">
        <v>51</v>
      </c>
      <c r="X2987" s="34">
        <v>500000</v>
      </c>
      <c r="Y2987" s="215" t="str">
        <f t="shared" si="599"/>
        <v>1.13</v>
      </c>
      <c r="Z2987" s="26">
        <f t="shared" si="597"/>
        <v>500000</v>
      </c>
      <c r="AA2987" s="208">
        <v>1.095</v>
      </c>
      <c r="AB2987" s="35">
        <f t="shared" si="598"/>
        <v>484513.27433628321</v>
      </c>
      <c r="AC2987" s="27">
        <f t="shared" si="590"/>
        <v>48548.230088495577</v>
      </c>
      <c r="AD2987" s="212">
        <v>0.1002</v>
      </c>
      <c r="AE2987" s="211">
        <f t="shared" si="591"/>
        <v>0</v>
      </c>
      <c r="AF2987" s="211" t="str">
        <f>IF(AND(COUNTIFS($J$18:J2987,J2987)=1,AE2987=1),1,"")</f>
        <v/>
      </c>
      <c r="AG2987" s="211" t="str">
        <f>IF(C2987="","",IF(AND(COUNTIFS($J$18:J2987,J2987)=1,C2987&lt;&gt;""),1,""))</f>
        <v/>
      </c>
      <c r="AH2987" s="211" t="str">
        <f>IF(G2987="","",IF(AND(COUNTIFS($J$18:J2987,J2987)=1,G2987&lt;&gt;""),1,""))</f>
        <v/>
      </c>
      <c r="AI2987" s="28">
        <f t="shared" si="592"/>
        <v>23168285.927433632</v>
      </c>
      <c r="AJ2987" s="28">
        <f t="shared" si="593"/>
        <v>2764878.9168780539</v>
      </c>
      <c r="AK2987" s="29">
        <f t="shared" si="594"/>
        <v>0.11933895004309115</v>
      </c>
      <c r="AL2987" s="210"/>
      <c r="AM2987" s="210"/>
      <c r="AN2987" s="210"/>
      <c r="AO2987" s="210"/>
      <c r="AP2987" s="45" t="str">
        <f t="shared" si="595"/>
        <v>20203</v>
      </c>
      <c r="AQ2987" s="45" t="str">
        <f t="shared" si="596"/>
        <v>20203RMB</v>
      </c>
    </row>
    <row r="2988" spans="1:43" s="15" customFormat="1" ht="26.4">
      <c r="A2988" s="208" t="s">
        <v>2833</v>
      </c>
      <c r="B2988" s="209">
        <v>2019</v>
      </c>
      <c r="C2988" s="209">
        <v>9</v>
      </c>
      <c r="D2988" s="57" t="str">
        <f t="shared" si="600"/>
        <v>Q2</v>
      </c>
      <c r="E2988" s="208" t="s">
        <v>35</v>
      </c>
      <c r="F2988" s="209">
        <v>2020</v>
      </c>
      <c r="G2988" s="209">
        <v>9</v>
      </c>
      <c r="H2988" s="213"/>
      <c r="I2988" s="57" t="str">
        <f t="shared" si="588"/>
        <v>Q2</v>
      </c>
      <c r="J2988" s="204" t="s">
        <v>895</v>
      </c>
      <c r="K2988" s="213" t="s">
        <v>896</v>
      </c>
      <c r="L2988" s="210" t="s">
        <v>2834</v>
      </c>
      <c r="M2988" s="208" t="s">
        <v>47</v>
      </c>
      <c r="N2988" s="208">
        <v>0</v>
      </c>
      <c r="O2988" s="208">
        <v>1</v>
      </c>
      <c r="P2988" s="57" t="str">
        <f t="shared" si="589"/>
        <v>SERVICE/ PARTS</v>
      </c>
      <c r="Q2988" s="208" t="s">
        <v>48</v>
      </c>
      <c r="R2988" s="208" t="s">
        <v>1991</v>
      </c>
      <c r="S2988" s="208" t="s">
        <v>38</v>
      </c>
      <c r="T2988" s="208" t="s">
        <v>326</v>
      </c>
      <c r="U2988" s="208" t="s">
        <v>137</v>
      </c>
      <c r="V2988" s="208"/>
      <c r="W2988" s="208" t="s">
        <v>51</v>
      </c>
      <c r="X2988" s="34">
        <v>28000</v>
      </c>
      <c r="Y2988" s="215" t="str">
        <f t="shared" si="599"/>
        <v>1.13</v>
      </c>
      <c r="Z2988" s="26">
        <f t="shared" si="597"/>
        <v>28000</v>
      </c>
      <c r="AA2988" s="208">
        <v>1.1299999999999999</v>
      </c>
      <c r="AB2988" s="35">
        <f t="shared" si="598"/>
        <v>28000</v>
      </c>
      <c r="AC2988" s="27">
        <f t="shared" si="590"/>
        <v>3360</v>
      </c>
      <c r="AD2988" s="212">
        <v>0.12</v>
      </c>
      <c r="AE2988" s="211">
        <f t="shared" si="591"/>
        <v>0</v>
      </c>
      <c r="AF2988" s="211" t="str">
        <f>IF(AND(COUNTIFS($J$18:J2988,J2988)=1,AE2988=1),1,"")</f>
        <v/>
      </c>
      <c r="AG2988" s="211" t="str">
        <f>IF(C2988="","",IF(AND(COUNTIFS($J$18:J2988,J2988)=1,C2988&lt;&gt;""),1,""))</f>
        <v/>
      </c>
      <c r="AH2988" s="211" t="str">
        <f>IF(G2988="","",IF(AND(COUNTIFS($J$18:J2988,J2988)=1,G2988&lt;&gt;""),1,""))</f>
        <v/>
      </c>
      <c r="AI2988" s="28">
        <f t="shared" si="592"/>
        <v>47907808.356810614</v>
      </c>
      <c r="AJ2988" s="28">
        <f t="shared" si="593"/>
        <v>6027384.8806384467</v>
      </c>
      <c r="AK2988" s="29">
        <f t="shared" si="594"/>
        <v>0.12581216063459494</v>
      </c>
      <c r="AL2988" s="210"/>
      <c r="AM2988" s="210"/>
      <c r="AN2988" s="210"/>
      <c r="AO2988" s="210"/>
      <c r="AP2988" s="45" t="str">
        <f t="shared" si="595"/>
        <v>20209</v>
      </c>
      <c r="AQ2988" s="45" t="str">
        <f t="shared" si="596"/>
        <v>20209RMB</v>
      </c>
    </row>
    <row r="2989" spans="1:43" s="15" customFormat="1">
      <c r="A2989" s="208" t="s">
        <v>34</v>
      </c>
      <c r="B2989" s="209">
        <v>2020</v>
      </c>
      <c r="C2989" s="209">
        <v>3</v>
      </c>
      <c r="D2989" s="57" t="str">
        <f t="shared" si="600"/>
        <v>Q4</v>
      </c>
      <c r="E2989" s="208" t="s">
        <v>35</v>
      </c>
      <c r="F2989" s="209">
        <v>2020</v>
      </c>
      <c r="G2989" s="209">
        <v>4</v>
      </c>
      <c r="H2989" s="213"/>
      <c r="I2989" s="57" t="str">
        <f t="shared" si="588"/>
        <v>Q1</v>
      </c>
      <c r="J2989" s="204" t="s">
        <v>2835</v>
      </c>
      <c r="K2989" s="213" t="s">
        <v>2836</v>
      </c>
      <c r="L2989" s="210" t="s">
        <v>2748</v>
      </c>
      <c r="M2989" s="208" t="s">
        <v>2546</v>
      </c>
      <c r="N2989" s="208">
        <v>1</v>
      </c>
      <c r="O2989" s="208"/>
      <c r="P2989" s="57" t="str">
        <f t="shared" si="589"/>
        <v>MAIN UNIT</v>
      </c>
      <c r="Q2989" s="208" t="s">
        <v>48</v>
      </c>
      <c r="R2989" s="208" t="s">
        <v>1991</v>
      </c>
      <c r="S2989" s="208" t="s">
        <v>36</v>
      </c>
      <c r="T2989" s="208" t="s">
        <v>372</v>
      </c>
      <c r="U2989" s="208" t="s">
        <v>66</v>
      </c>
      <c r="V2989" s="208" t="s">
        <v>2725</v>
      </c>
      <c r="W2989" s="208" t="s">
        <v>51</v>
      </c>
      <c r="X2989" s="34">
        <v>303000</v>
      </c>
      <c r="Y2989" s="215" t="str">
        <f t="shared" si="599"/>
        <v>1.13</v>
      </c>
      <c r="Z2989" s="26">
        <f t="shared" si="597"/>
        <v>303000</v>
      </c>
      <c r="AA2989" s="208">
        <v>1.095</v>
      </c>
      <c r="AB2989" s="35">
        <f t="shared" si="598"/>
        <v>293615.04424778762</v>
      </c>
      <c r="AC2989" s="27">
        <f t="shared" si="590"/>
        <v>50854.125663716812</v>
      </c>
      <c r="AD2989" s="212">
        <v>0.17319999999999999</v>
      </c>
      <c r="AE2989" s="211">
        <f t="shared" si="591"/>
        <v>0</v>
      </c>
      <c r="AF2989" s="211" t="str">
        <f>IF(AND(COUNTIFS($J$18:J2989,J2989)=1,AE2989=1),1,"")</f>
        <v/>
      </c>
      <c r="AG2989" s="211">
        <f>IF(C2989="","",IF(AND(COUNTIFS($J$18:J2989,J2989)=1,C2989&lt;&gt;""),1,""))</f>
        <v>1</v>
      </c>
      <c r="AH2989" s="211">
        <f>IF(G2989="","",IF(AND(COUNTIFS($J$18:J2989,J2989)=1,G2989&lt;&gt;""),1,""))</f>
        <v>1</v>
      </c>
      <c r="AI2989" s="28">
        <f t="shared" si="592"/>
        <v>33477255.428389378</v>
      </c>
      <c r="AJ2989" s="28">
        <f t="shared" si="593"/>
        <v>4578663.362915583</v>
      </c>
      <c r="AK2989" s="29">
        <f t="shared" si="594"/>
        <v>0.13676937682988149</v>
      </c>
      <c r="AL2989" s="210"/>
      <c r="AM2989" s="210"/>
      <c r="AN2989" s="210"/>
      <c r="AO2989" s="210"/>
      <c r="AP2989" s="45" t="str">
        <f t="shared" si="595"/>
        <v>20204</v>
      </c>
      <c r="AQ2989" s="45" t="str">
        <f t="shared" si="596"/>
        <v>20204RMB</v>
      </c>
    </row>
    <row r="2990" spans="1:43" s="15" customFormat="1">
      <c r="A2990" s="208" t="s">
        <v>34</v>
      </c>
      <c r="B2990" s="209">
        <v>2020</v>
      </c>
      <c r="C2990" s="209">
        <v>3</v>
      </c>
      <c r="D2990" s="57" t="str">
        <f t="shared" si="600"/>
        <v>Q4</v>
      </c>
      <c r="E2990" s="208" t="s">
        <v>35</v>
      </c>
      <c r="F2990" s="209">
        <v>2020</v>
      </c>
      <c r="G2990" s="209">
        <v>8</v>
      </c>
      <c r="H2990" s="213"/>
      <c r="I2990" s="57" t="str">
        <f t="shared" si="588"/>
        <v>Q2</v>
      </c>
      <c r="J2990" s="204" t="s">
        <v>2837</v>
      </c>
      <c r="K2990" s="213" t="s">
        <v>2838</v>
      </c>
      <c r="L2990" s="210" t="s">
        <v>2832</v>
      </c>
      <c r="M2990" s="208" t="s">
        <v>354</v>
      </c>
      <c r="N2990" s="208">
        <v>1</v>
      </c>
      <c r="O2990" s="208"/>
      <c r="P2990" s="57" t="str">
        <f t="shared" si="589"/>
        <v>MAIN UNIT</v>
      </c>
      <c r="Q2990" s="208" t="s">
        <v>958</v>
      </c>
      <c r="R2990" s="208" t="s">
        <v>1991</v>
      </c>
      <c r="S2990" s="208" t="s">
        <v>37</v>
      </c>
      <c r="T2990" s="208" t="s">
        <v>303</v>
      </c>
      <c r="U2990" s="208" t="s">
        <v>58</v>
      </c>
      <c r="V2990" s="208" t="s">
        <v>89</v>
      </c>
      <c r="W2990" s="208" t="s">
        <v>51</v>
      </c>
      <c r="X2990" s="34">
        <v>1075700</v>
      </c>
      <c r="Y2990" s="215" t="str">
        <f t="shared" si="599"/>
        <v>1.13</v>
      </c>
      <c r="Z2990" s="26">
        <f t="shared" si="597"/>
        <v>1075700</v>
      </c>
      <c r="AA2990" s="208">
        <v>1.105</v>
      </c>
      <c r="AB2990" s="35">
        <f t="shared" si="598"/>
        <v>1051901.3274336285</v>
      </c>
      <c r="AC2990" s="27">
        <f t="shared" si="590"/>
        <v>176614.23287610622</v>
      </c>
      <c r="AD2990" s="212">
        <v>0.16789999999999999</v>
      </c>
      <c r="AE2990" s="211">
        <f t="shared" si="591"/>
        <v>1</v>
      </c>
      <c r="AF2990" s="211">
        <f>IF(AND(COUNTIFS($J$18:J2990,J2990)=1,AE2990=1),1,"")</f>
        <v>1</v>
      </c>
      <c r="AG2990" s="211">
        <f>IF(C2990="","",IF(AND(COUNTIFS($J$18:J2990,J2990)=1,C2990&lt;&gt;""),1,""))</f>
        <v>1</v>
      </c>
      <c r="AH2990" s="211">
        <f>IF(G2990="","",IF(AND(COUNTIFS($J$18:J2990,J2990)=1,G2990&lt;&gt;""),1,""))</f>
        <v>1</v>
      </c>
      <c r="AI2990" s="28">
        <f t="shared" si="592"/>
        <v>37969334.083628327</v>
      </c>
      <c r="AJ2990" s="28">
        <f t="shared" si="593"/>
        <v>5097226.4551657066</v>
      </c>
      <c r="AK2990" s="29">
        <f t="shared" si="594"/>
        <v>0.13424587441904956</v>
      </c>
      <c r="AL2990" s="210"/>
      <c r="AM2990" s="210"/>
      <c r="AN2990" s="210"/>
      <c r="AO2990" s="210"/>
      <c r="AP2990" s="45" t="str">
        <f t="shared" si="595"/>
        <v>20208</v>
      </c>
      <c r="AQ2990" s="45" t="str">
        <f t="shared" si="596"/>
        <v>20208RMB</v>
      </c>
    </row>
    <row r="2991" spans="1:43" s="15" customFormat="1">
      <c r="A2991" s="208" t="s">
        <v>34</v>
      </c>
      <c r="B2991" s="209">
        <v>2020</v>
      </c>
      <c r="C2991" s="209">
        <v>3</v>
      </c>
      <c r="D2991" s="57" t="str">
        <f t="shared" si="600"/>
        <v>Q4</v>
      </c>
      <c r="E2991" s="208" t="s">
        <v>35</v>
      </c>
      <c r="F2991" s="209">
        <v>2020</v>
      </c>
      <c r="G2991" s="209">
        <v>8</v>
      </c>
      <c r="H2991" s="213"/>
      <c r="I2991" s="57" t="str">
        <f t="shared" si="588"/>
        <v>Q2</v>
      </c>
      <c r="J2991" s="204" t="s">
        <v>2837</v>
      </c>
      <c r="K2991" s="213" t="s">
        <v>2838</v>
      </c>
      <c r="L2991" s="210" t="s">
        <v>2832</v>
      </c>
      <c r="M2991" s="208" t="s">
        <v>354</v>
      </c>
      <c r="N2991" s="208">
        <v>1</v>
      </c>
      <c r="O2991" s="208"/>
      <c r="P2991" s="57" t="str">
        <f t="shared" si="589"/>
        <v>MAIN UNIT</v>
      </c>
      <c r="Q2991" s="208" t="s">
        <v>958</v>
      </c>
      <c r="R2991" s="208" t="s">
        <v>1991</v>
      </c>
      <c r="S2991" s="208" t="s">
        <v>37</v>
      </c>
      <c r="T2991" s="208" t="s">
        <v>303</v>
      </c>
      <c r="U2991" s="208" t="s">
        <v>58</v>
      </c>
      <c r="V2991" s="208" t="s">
        <v>89</v>
      </c>
      <c r="W2991" s="208" t="s">
        <v>51</v>
      </c>
      <c r="X2991" s="34">
        <v>441000</v>
      </c>
      <c r="Y2991" s="215" t="str">
        <f t="shared" si="599"/>
        <v>1.13</v>
      </c>
      <c r="Z2991" s="26">
        <f t="shared" si="597"/>
        <v>441000</v>
      </c>
      <c r="AA2991" s="208">
        <v>1.105</v>
      </c>
      <c r="AB2991" s="35">
        <f t="shared" si="598"/>
        <v>431243.36283185845</v>
      </c>
      <c r="AC2991" s="27">
        <f t="shared" si="590"/>
        <v>106818.98097345134</v>
      </c>
      <c r="AD2991" s="212">
        <v>0.2477</v>
      </c>
      <c r="AE2991" s="211">
        <f t="shared" si="591"/>
        <v>1</v>
      </c>
      <c r="AF2991" s="211" t="str">
        <f>IF(AND(COUNTIFS($J$18:J2991,J2991)=1,AE2991=1),1,"")</f>
        <v/>
      </c>
      <c r="AG2991" s="211" t="str">
        <f>IF(C2991="","",IF(AND(COUNTIFS($J$18:J2991,J2991)=1,C2991&lt;&gt;""),1,""))</f>
        <v/>
      </c>
      <c r="AH2991" s="211" t="str">
        <f>IF(G2991="","",IF(AND(COUNTIFS($J$18:J2991,J2991)=1,G2991&lt;&gt;""),1,""))</f>
        <v/>
      </c>
      <c r="AI2991" s="28">
        <f t="shared" si="592"/>
        <v>37969334.083628327</v>
      </c>
      <c r="AJ2991" s="28">
        <f t="shared" si="593"/>
        <v>5097226.4551657066</v>
      </c>
      <c r="AK2991" s="29">
        <f t="shared" si="594"/>
        <v>0.13424587441904956</v>
      </c>
      <c r="AL2991" s="210"/>
      <c r="AM2991" s="210"/>
      <c r="AN2991" s="210"/>
      <c r="AO2991" s="210"/>
      <c r="AP2991" s="45" t="str">
        <f t="shared" si="595"/>
        <v>20208</v>
      </c>
      <c r="AQ2991" s="45" t="str">
        <f t="shared" si="596"/>
        <v>20208RMB</v>
      </c>
    </row>
    <row r="2992" spans="1:43" s="15" customFormat="1">
      <c r="A2992" s="208" t="s">
        <v>34</v>
      </c>
      <c r="B2992" s="209">
        <v>2020</v>
      </c>
      <c r="C2992" s="209">
        <v>3</v>
      </c>
      <c r="D2992" s="57" t="str">
        <f t="shared" si="600"/>
        <v>Q4</v>
      </c>
      <c r="E2992" s="208" t="s">
        <v>35</v>
      </c>
      <c r="F2992" s="209">
        <v>2020</v>
      </c>
      <c r="G2992" s="209">
        <v>8</v>
      </c>
      <c r="H2992" s="213"/>
      <c r="I2992" s="57" t="str">
        <f t="shared" si="588"/>
        <v>Q2</v>
      </c>
      <c r="J2992" s="204" t="s">
        <v>2837</v>
      </c>
      <c r="K2992" s="213" t="s">
        <v>2838</v>
      </c>
      <c r="L2992" s="210" t="s">
        <v>2832</v>
      </c>
      <c r="M2992" s="208" t="s">
        <v>354</v>
      </c>
      <c r="N2992" s="208">
        <v>1</v>
      </c>
      <c r="O2992" s="208"/>
      <c r="P2992" s="57" t="str">
        <f t="shared" si="589"/>
        <v>MAIN UNIT</v>
      </c>
      <c r="Q2992" s="208" t="s">
        <v>958</v>
      </c>
      <c r="R2992" s="208" t="s">
        <v>1991</v>
      </c>
      <c r="S2992" s="208" t="s">
        <v>37</v>
      </c>
      <c r="T2992" s="208" t="s">
        <v>303</v>
      </c>
      <c r="U2992" s="208" t="s">
        <v>58</v>
      </c>
      <c r="V2992" s="208" t="s">
        <v>89</v>
      </c>
      <c r="W2992" s="208" t="s">
        <v>51</v>
      </c>
      <c r="X2992" s="34">
        <v>360000</v>
      </c>
      <c r="Y2992" s="215" t="str">
        <f t="shared" si="599"/>
        <v>1.13</v>
      </c>
      <c r="Z2992" s="26">
        <f t="shared" si="597"/>
        <v>360000</v>
      </c>
      <c r="AA2992" s="208">
        <v>1.105</v>
      </c>
      <c r="AB2992" s="35">
        <f t="shared" si="598"/>
        <v>352035.39823008853</v>
      </c>
      <c r="AC2992" s="27">
        <f t="shared" si="590"/>
        <v>59106.743362831861</v>
      </c>
      <c r="AD2992" s="212">
        <v>0.16789999999999999</v>
      </c>
      <c r="AE2992" s="211">
        <f t="shared" si="591"/>
        <v>1</v>
      </c>
      <c r="AF2992" s="211" t="str">
        <f>IF(AND(COUNTIFS($J$18:J2992,J2992)=1,AE2992=1),1,"")</f>
        <v/>
      </c>
      <c r="AG2992" s="211" t="str">
        <f>IF(C2992="","",IF(AND(COUNTIFS($J$18:J2992,J2992)=1,C2992&lt;&gt;""),1,""))</f>
        <v/>
      </c>
      <c r="AH2992" s="211" t="str">
        <f>IF(G2992="","",IF(AND(COUNTIFS($J$18:J2992,J2992)=1,G2992&lt;&gt;""),1,""))</f>
        <v/>
      </c>
      <c r="AI2992" s="28">
        <f t="shared" si="592"/>
        <v>37969334.083628327</v>
      </c>
      <c r="AJ2992" s="28">
        <f t="shared" si="593"/>
        <v>5097226.4551657066</v>
      </c>
      <c r="AK2992" s="29">
        <f t="shared" si="594"/>
        <v>0.13424587441904956</v>
      </c>
      <c r="AL2992" s="210"/>
      <c r="AM2992" s="210"/>
      <c r="AN2992" s="210"/>
      <c r="AO2992" s="210"/>
      <c r="AP2992" s="45" t="str">
        <f t="shared" si="595"/>
        <v>20208</v>
      </c>
      <c r="AQ2992" s="45" t="str">
        <f t="shared" si="596"/>
        <v>20208RMB</v>
      </c>
    </row>
    <row r="2993" spans="1:43" s="15" customFormat="1">
      <c r="A2993" s="208" t="s">
        <v>35</v>
      </c>
      <c r="B2993" s="209">
        <v>2020</v>
      </c>
      <c r="C2993" s="209">
        <v>5</v>
      </c>
      <c r="D2993" s="57" t="str">
        <f t="shared" si="600"/>
        <v>Q1</v>
      </c>
      <c r="E2993" s="208" t="s">
        <v>35</v>
      </c>
      <c r="F2993" s="209">
        <v>2020</v>
      </c>
      <c r="G2993" s="209">
        <v>8</v>
      </c>
      <c r="H2993" s="213"/>
      <c r="I2993" s="57" t="str">
        <f t="shared" si="588"/>
        <v>Q2</v>
      </c>
      <c r="J2993" s="204" t="s">
        <v>1020</v>
      </c>
      <c r="K2993" s="213" t="s">
        <v>1021</v>
      </c>
      <c r="L2993" s="210" t="s">
        <v>2808</v>
      </c>
      <c r="M2993" s="208" t="s">
        <v>2546</v>
      </c>
      <c r="N2993" s="208">
        <v>1</v>
      </c>
      <c r="O2993" s="208"/>
      <c r="P2993" s="57" t="str">
        <f t="shared" si="589"/>
        <v>MAIN UNIT</v>
      </c>
      <c r="Q2993" s="208" t="s">
        <v>958</v>
      </c>
      <c r="R2993" s="208" t="s">
        <v>1991</v>
      </c>
      <c r="S2993" s="208" t="s">
        <v>37</v>
      </c>
      <c r="T2993" s="208" t="s">
        <v>80</v>
      </c>
      <c r="U2993" s="208" t="s">
        <v>58</v>
      </c>
      <c r="V2993" s="208" t="s">
        <v>156</v>
      </c>
      <c r="W2993" s="208" t="s">
        <v>51</v>
      </c>
      <c r="X2993" s="34">
        <v>1663450</v>
      </c>
      <c r="Y2993" s="215" t="str">
        <f t="shared" si="599"/>
        <v>1.13</v>
      </c>
      <c r="Z2993" s="26">
        <f t="shared" si="597"/>
        <v>1663450</v>
      </c>
      <c r="AA2993" s="208">
        <v>1.105</v>
      </c>
      <c r="AB2993" s="35">
        <f t="shared" si="598"/>
        <v>1626648.0088495577</v>
      </c>
      <c r="AC2993" s="27">
        <f t="shared" si="590"/>
        <v>164942.10809734516</v>
      </c>
      <c r="AD2993" s="212">
        <v>0.1014</v>
      </c>
      <c r="AE2993" s="211">
        <f t="shared" si="591"/>
        <v>1</v>
      </c>
      <c r="AF2993" s="211" t="str">
        <f>IF(AND(COUNTIFS($J$18:J2993,J2993)=1,AE2993=1),1,"")</f>
        <v/>
      </c>
      <c r="AG2993" s="211" t="str">
        <f>IF(C2993="","",IF(AND(COUNTIFS($J$18:J2993,J2993)=1,C2993&lt;&gt;""),1,""))</f>
        <v/>
      </c>
      <c r="AH2993" s="211" t="str">
        <f>IF(G2993="","",IF(AND(COUNTIFS($J$18:J2993,J2993)=1,G2993&lt;&gt;""),1,""))</f>
        <v/>
      </c>
      <c r="AI2993" s="28">
        <f t="shared" si="592"/>
        <v>37969334.083628327</v>
      </c>
      <c r="AJ2993" s="28">
        <f t="shared" si="593"/>
        <v>5097226.4551657066</v>
      </c>
      <c r="AK2993" s="29">
        <f t="shared" si="594"/>
        <v>0.13424587441904956</v>
      </c>
      <c r="AL2993" s="210"/>
      <c r="AM2993" s="210"/>
      <c r="AN2993" s="210"/>
      <c r="AO2993" s="210"/>
      <c r="AP2993" s="45" t="str">
        <f t="shared" si="595"/>
        <v>20208</v>
      </c>
      <c r="AQ2993" s="45" t="str">
        <f t="shared" si="596"/>
        <v>20208RMB</v>
      </c>
    </row>
    <row r="2994" spans="1:43" s="15" customFormat="1">
      <c r="A2994" s="208" t="s">
        <v>34</v>
      </c>
      <c r="B2994" s="209">
        <v>2020</v>
      </c>
      <c r="C2994" s="209">
        <v>3</v>
      </c>
      <c r="D2994" s="57" t="str">
        <f t="shared" si="600"/>
        <v>Q4</v>
      </c>
      <c r="E2994" s="208" t="s">
        <v>35</v>
      </c>
      <c r="F2994" s="209">
        <v>2020</v>
      </c>
      <c r="G2994" s="209">
        <v>8</v>
      </c>
      <c r="H2994" s="213"/>
      <c r="I2994" s="57" t="str">
        <f t="shared" si="588"/>
        <v>Q2</v>
      </c>
      <c r="J2994" s="204" t="s">
        <v>2837</v>
      </c>
      <c r="K2994" s="213" t="s">
        <v>2838</v>
      </c>
      <c r="L2994" s="210" t="s">
        <v>2564</v>
      </c>
      <c r="M2994" s="208" t="s">
        <v>47</v>
      </c>
      <c r="N2994" s="208">
        <v>1</v>
      </c>
      <c r="O2994" s="208"/>
      <c r="P2994" s="57" t="str">
        <f t="shared" si="589"/>
        <v>MAIN UNIT</v>
      </c>
      <c r="Q2994" s="208" t="s">
        <v>958</v>
      </c>
      <c r="R2994" s="208" t="s">
        <v>1991</v>
      </c>
      <c r="S2994" s="208" t="s">
        <v>37</v>
      </c>
      <c r="T2994" s="208" t="s">
        <v>303</v>
      </c>
      <c r="U2994" s="208" t="s">
        <v>58</v>
      </c>
      <c r="V2994" s="208" t="s">
        <v>89</v>
      </c>
      <c r="W2994" s="208" t="s">
        <v>51</v>
      </c>
      <c r="X2994" s="34">
        <v>539000</v>
      </c>
      <c r="Y2994" s="215" t="str">
        <f t="shared" si="599"/>
        <v>1.13</v>
      </c>
      <c r="Z2994" s="26">
        <f t="shared" si="597"/>
        <v>539000</v>
      </c>
      <c r="AA2994" s="208">
        <v>1.105</v>
      </c>
      <c r="AB2994" s="35">
        <f t="shared" si="598"/>
        <v>527075.22123893804</v>
      </c>
      <c r="AC2994" s="27">
        <f t="shared" si="590"/>
        <v>88495.929646017699</v>
      </c>
      <c r="AD2994" s="212">
        <v>0.16789999999999999</v>
      </c>
      <c r="AE2994" s="211">
        <f t="shared" si="591"/>
        <v>1</v>
      </c>
      <c r="AF2994" s="211" t="str">
        <f>IF(AND(COUNTIFS($J$18:J2994,J2994)=1,AE2994=1),1,"")</f>
        <v/>
      </c>
      <c r="AG2994" s="211" t="str">
        <f>IF(C2994="","",IF(AND(COUNTIFS($J$18:J2994,J2994)=1,C2994&lt;&gt;""),1,""))</f>
        <v/>
      </c>
      <c r="AH2994" s="211" t="str">
        <f>IF(G2994="","",IF(AND(COUNTIFS($J$18:J2994,J2994)=1,G2994&lt;&gt;""),1,""))</f>
        <v/>
      </c>
      <c r="AI2994" s="28">
        <f t="shared" si="592"/>
        <v>37969334.083628327</v>
      </c>
      <c r="AJ2994" s="28">
        <f t="shared" si="593"/>
        <v>5097226.4551657066</v>
      </c>
      <c r="AK2994" s="29">
        <f t="shared" si="594"/>
        <v>0.13424587441904956</v>
      </c>
      <c r="AL2994" s="210"/>
      <c r="AM2994" s="210"/>
      <c r="AN2994" s="210"/>
      <c r="AO2994" s="210"/>
      <c r="AP2994" s="45" t="str">
        <f t="shared" si="595"/>
        <v>20208</v>
      </c>
      <c r="AQ2994" s="45" t="str">
        <f t="shared" si="596"/>
        <v>20208RMB</v>
      </c>
    </row>
    <row r="2995" spans="1:43" s="15" customFormat="1">
      <c r="A2995" s="208" t="s">
        <v>35</v>
      </c>
      <c r="B2995" s="209">
        <v>2020</v>
      </c>
      <c r="C2995" s="209">
        <v>5</v>
      </c>
      <c r="D2995" s="57" t="str">
        <f t="shared" si="600"/>
        <v>Q1</v>
      </c>
      <c r="E2995" s="208" t="s">
        <v>35</v>
      </c>
      <c r="F2995" s="209">
        <v>2020</v>
      </c>
      <c r="G2995" s="209">
        <v>8</v>
      </c>
      <c r="H2995" s="213"/>
      <c r="I2995" s="57" t="str">
        <f t="shared" si="588"/>
        <v>Q2</v>
      </c>
      <c r="J2995" s="204" t="s">
        <v>2839</v>
      </c>
      <c r="K2995" s="213" t="s">
        <v>995</v>
      </c>
      <c r="L2995" s="210" t="s">
        <v>2564</v>
      </c>
      <c r="M2995" s="208" t="s">
        <v>47</v>
      </c>
      <c r="N2995" s="208">
        <v>2</v>
      </c>
      <c r="O2995" s="208"/>
      <c r="P2995" s="57" t="str">
        <f t="shared" si="589"/>
        <v>MAIN UNIT</v>
      </c>
      <c r="Q2995" s="208" t="s">
        <v>48</v>
      </c>
      <c r="R2995" s="208" t="s">
        <v>1991</v>
      </c>
      <c r="S2995" s="208" t="s">
        <v>37</v>
      </c>
      <c r="T2995" s="208" t="s">
        <v>75</v>
      </c>
      <c r="U2995" s="208" t="s">
        <v>58</v>
      </c>
      <c r="V2995" s="208" t="s">
        <v>81</v>
      </c>
      <c r="W2995" s="208" t="s">
        <v>51</v>
      </c>
      <c r="X2995" s="34">
        <v>475000</v>
      </c>
      <c r="Y2995" s="215" t="str">
        <f t="shared" si="599"/>
        <v>1.13</v>
      </c>
      <c r="Z2995" s="26">
        <f t="shared" si="597"/>
        <v>950000</v>
      </c>
      <c r="AA2995" s="208">
        <v>1.105</v>
      </c>
      <c r="AB2995" s="35">
        <f t="shared" si="598"/>
        <v>928982.30088495591</v>
      </c>
      <c r="AC2995" s="27">
        <f t="shared" si="590"/>
        <v>75247.566371681431</v>
      </c>
      <c r="AD2995" s="212">
        <v>8.1000000000000003E-2</v>
      </c>
      <c r="AE2995" s="211">
        <f t="shared" si="591"/>
        <v>0</v>
      </c>
      <c r="AF2995" s="211" t="str">
        <f>IF(AND(COUNTIFS($J$18:J2995,J2995)=1,AE2995=1),1,"")</f>
        <v/>
      </c>
      <c r="AG2995" s="211">
        <f>IF(C2995="","",IF(AND(COUNTIFS($J$18:J2995,J2995)=1,C2995&lt;&gt;""),1,""))</f>
        <v>1</v>
      </c>
      <c r="AH2995" s="211">
        <f>IF(G2995="","",IF(AND(COUNTIFS($J$18:J2995,J2995)=1,G2995&lt;&gt;""),1,""))</f>
        <v>1</v>
      </c>
      <c r="AI2995" s="28">
        <f t="shared" si="592"/>
        <v>37969334.083628327</v>
      </c>
      <c r="AJ2995" s="28">
        <f t="shared" si="593"/>
        <v>5097226.4551657066</v>
      </c>
      <c r="AK2995" s="29">
        <f t="shared" si="594"/>
        <v>0.13424587441904956</v>
      </c>
      <c r="AL2995" s="210"/>
      <c r="AM2995" s="210"/>
      <c r="AN2995" s="210"/>
      <c r="AO2995" s="210"/>
      <c r="AP2995" s="45" t="str">
        <f t="shared" si="595"/>
        <v>20208</v>
      </c>
      <c r="AQ2995" s="45" t="str">
        <f t="shared" si="596"/>
        <v>20208RMB</v>
      </c>
    </row>
    <row r="2996" spans="1:43" s="15" customFormat="1">
      <c r="A2996" s="208" t="s">
        <v>34</v>
      </c>
      <c r="B2996" s="209">
        <v>2020</v>
      </c>
      <c r="C2996" s="209">
        <v>3</v>
      </c>
      <c r="D2996" s="57" t="str">
        <f t="shared" si="600"/>
        <v>Q4</v>
      </c>
      <c r="E2996" s="208" t="s">
        <v>35</v>
      </c>
      <c r="F2996" s="209">
        <v>2020</v>
      </c>
      <c r="G2996" s="209">
        <v>8</v>
      </c>
      <c r="H2996" s="213"/>
      <c r="I2996" s="57" t="str">
        <f t="shared" si="588"/>
        <v>Q2</v>
      </c>
      <c r="J2996" s="204" t="s">
        <v>2837</v>
      </c>
      <c r="K2996" s="213" t="s">
        <v>2838</v>
      </c>
      <c r="L2996" s="210" t="s">
        <v>2832</v>
      </c>
      <c r="M2996" s="208" t="s">
        <v>354</v>
      </c>
      <c r="N2996" s="208">
        <v>1</v>
      </c>
      <c r="O2996" s="208"/>
      <c r="P2996" s="57" t="str">
        <f t="shared" si="589"/>
        <v>MAIN UNIT</v>
      </c>
      <c r="Q2996" s="208" t="s">
        <v>958</v>
      </c>
      <c r="R2996" s="208" t="s">
        <v>1991</v>
      </c>
      <c r="S2996" s="208" t="s">
        <v>37</v>
      </c>
      <c r="T2996" s="208" t="s">
        <v>303</v>
      </c>
      <c r="U2996" s="208" t="s">
        <v>58</v>
      </c>
      <c r="V2996" s="208" t="s">
        <v>89</v>
      </c>
      <c r="W2996" s="208" t="s">
        <v>51</v>
      </c>
      <c r="X2996" s="34">
        <v>34300</v>
      </c>
      <c r="Y2996" s="215" t="str">
        <f t="shared" si="599"/>
        <v>1.13</v>
      </c>
      <c r="Z2996" s="26">
        <f t="shared" si="597"/>
        <v>34300</v>
      </c>
      <c r="AA2996" s="208">
        <v>1.105</v>
      </c>
      <c r="AB2996" s="35">
        <f t="shared" si="598"/>
        <v>33541.150442477883</v>
      </c>
      <c r="AC2996" s="27">
        <f t="shared" si="590"/>
        <v>5631.5591592920364</v>
      </c>
      <c r="AD2996" s="212">
        <v>0.16789999999999999</v>
      </c>
      <c r="AE2996" s="211">
        <f t="shared" si="591"/>
        <v>1</v>
      </c>
      <c r="AF2996" s="211" t="str">
        <f>IF(AND(COUNTIFS($J$18:J2996,J2996)=1,AE2996=1),1,"")</f>
        <v/>
      </c>
      <c r="AG2996" s="211" t="str">
        <f>IF(C2996="","",IF(AND(COUNTIFS($J$18:J2996,J2996)=1,C2996&lt;&gt;""),1,""))</f>
        <v/>
      </c>
      <c r="AH2996" s="211" t="str">
        <f>IF(G2996="","",IF(AND(COUNTIFS($J$18:J2996,J2996)=1,G2996&lt;&gt;""),1,""))</f>
        <v/>
      </c>
      <c r="AI2996" s="28">
        <f t="shared" si="592"/>
        <v>37969334.083628327</v>
      </c>
      <c r="AJ2996" s="28">
        <f t="shared" si="593"/>
        <v>5097226.4551657066</v>
      </c>
      <c r="AK2996" s="29">
        <f t="shared" si="594"/>
        <v>0.13424587441904956</v>
      </c>
      <c r="AL2996" s="210"/>
      <c r="AM2996" s="210"/>
      <c r="AN2996" s="210"/>
      <c r="AO2996" s="210"/>
      <c r="AP2996" s="45" t="str">
        <f t="shared" si="595"/>
        <v>20208</v>
      </c>
      <c r="AQ2996" s="45" t="str">
        <f t="shared" si="596"/>
        <v>20208RMB</v>
      </c>
    </row>
    <row r="2997" spans="1:43" s="15" customFormat="1">
      <c r="A2997" s="208" t="s">
        <v>35</v>
      </c>
      <c r="B2997" s="209">
        <v>2020</v>
      </c>
      <c r="C2997" s="209">
        <v>6</v>
      </c>
      <c r="D2997" s="57" t="str">
        <f t="shared" si="600"/>
        <v>Q1</v>
      </c>
      <c r="E2997" s="208" t="s">
        <v>35</v>
      </c>
      <c r="F2997" s="209">
        <v>2020</v>
      </c>
      <c r="G2997" s="209">
        <v>8</v>
      </c>
      <c r="H2997" s="213"/>
      <c r="I2997" s="57" t="str">
        <f t="shared" si="588"/>
        <v>Q2</v>
      </c>
      <c r="J2997" s="204" t="s">
        <v>1028</v>
      </c>
      <c r="K2997" s="213" t="s">
        <v>1029</v>
      </c>
      <c r="L2997" s="210" t="s">
        <v>2726</v>
      </c>
      <c r="M2997" s="208" t="s">
        <v>47</v>
      </c>
      <c r="N2997" s="208">
        <v>1</v>
      </c>
      <c r="O2997" s="208"/>
      <c r="P2997" s="57" t="str">
        <f t="shared" si="589"/>
        <v>MAIN UNIT</v>
      </c>
      <c r="Q2997" s="208" t="s">
        <v>598</v>
      </c>
      <c r="R2997" s="208" t="s">
        <v>1991</v>
      </c>
      <c r="S2997" s="208" t="s">
        <v>39</v>
      </c>
      <c r="T2997" s="208" t="s">
        <v>130</v>
      </c>
      <c r="U2997" s="208" t="s">
        <v>1013</v>
      </c>
      <c r="V2997" s="208" t="s">
        <v>132</v>
      </c>
      <c r="W2997" s="208" t="s">
        <v>51</v>
      </c>
      <c r="X2997" s="34">
        <v>400000</v>
      </c>
      <c r="Y2997" s="215" t="str">
        <f t="shared" si="599"/>
        <v>1.13</v>
      </c>
      <c r="Z2997" s="26">
        <f t="shared" si="597"/>
        <v>400000</v>
      </c>
      <c r="AA2997" s="208">
        <v>1.105</v>
      </c>
      <c r="AB2997" s="35">
        <f t="shared" si="598"/>
        <v>391150.44247787615</v>
      </c>
      <c r="AC2997" s="27">
        <f t="shared" si="590"/>
        <v>40914.336283185847</v>
      </c>
      <c r="AD2997" s="212">
        <v>0.1046</v>
      </c>
      <c r="AE2997" s="211">
        <f t="shared" si="591"/>
        <v>0</v>
      </c>
      <c r="AF2997" s="211" t="str">
        <f>IF(AND(COUNTIFS($J$18:J2997,J2997)=1,AE2997=1),1,"")</f>
        <v/>
      </c>
      <c r="AG2997" s="211" t="str">
        <f>IF(C2997="","",IF(AND(COUNTIFS($J$18:J2997,J2997)=1,C2997&lt;&gt;""),1,""))</f>
        <v/>
      </c>
      <c r="AH2997" s="211" t="str">
        <f>IF(G2997="","",IF(AND(COUNTIFS($J$18:J2997,J2997)=1,G2997&lt;&gt;""),1,""))</f>
        <v/>
      </c>
      <c r="AI2997" s="28">
        <f t="shared" si="592"/>
        <v>37969334.083628327</v>
      </c>
      <c r="AJ2997" s="28">
        <f t="shared" si="593"/>
        <v>5097226.4551657066</v>
      </c>
      <c r="AK2997" s="29">
        <f t="shared" si="594"/>
        <v>0.13424587441904956</v>
      </c>
      <c r="AL2997" s="210"/>
      <c r="AM2997" s="210"/>
      <c r="AN2997" s="210"/>
      <c r="AO2997" s="210"/>
      <c r="AP2997" s="45" t="str">
        <f t="shared" si="595"/>
        <v>20208</v>
      </c>
      <c r="AQ2997" s="45" t="str">
        <f t="shared" si="596"/>
        <v>20208RMB</v>
      </c>
    </row>
    <row r="2998" spans="1:43" s="15" customFormat="1">
      <c r="A2998" s="208" t="s">
        <v>35</v>
      </c>
      <c r="B2998" s="209">
        <v>2020</v>
      </c>
      <c r="C2998" s="209">
        <v>7</v>
      </c>
      <c r="D2998" s="57" t="str">
        <f t="shared" si="600"/>
        <v>Q2</v>
      </c>
      <c r="E2998" s="208" t="s">
        <v>35</v>
      </c>
      <c r="F2998" s="209">
        <v>2020</v>
      </c>
      <c r="G2998" s="209">
        <v>8</v>
      </c>
      <c r="H2998" s="213"/>
      <c r="I2998" s="57" t="str">
        <f t="shared" si="588"/>
        <v>Q2</v>
      </c>
      <c r="J2998" s="204" t="s">
        <v>2840</v>
      </c>
      <c r="K2998" s="213" t="s">
        <v>54</v>
      </c>
      <c r="L2998" s="210" t="s">
        <v>2832</v>
      </c>
      <c r="M2998" s="208" t="s">
        <v>354</v>
      </c>
      <c r="N2998" s="208">
        <v>1</v>
      </c>
      <c r="O2998" s="208"/>
      <c r="P2998" s="57" t="str">
        <f t="shared" si="589"/>
        <v>MAIN UNIT</v>
      </c>
      <c r="Q2998" s="208" t="s">
        <v>48</v>
      </c>
      <c r="R2998" s="208" t="s">
        <v>1991</v>
      </c>
      <c r="S2998" s="208" t="s">
        <v>37</v>
      </c>
      <c r="T2998" s="208" t="s">
        <v>57</v>
      </c>
      <c r="U2998" s="208" t="s">
        <v>58</v>
      </c>
      <c r="V2998" s="208" t="s">
        <v>1130</v>
      </c>
      <c r="W2998" s="208" t="s">
        <v>662</v>
      </c>
      <c r="X2998" s="34">
        <v>270750</v>
      </c>
      <c r="Y2998" s="215" t="str">
        <f t="shared" si="599"/>
        <v>1.13</v>
      </c>
      <c r="Z2998" s="26">
        <f t="shared" si="597"/>
        <v>270750</v>
      </c>
      <c r="AA2998" s="208">
        <v>1.105</v>
      </c>
      <c r="AB2998" s="35">
        <f t="shared" si="598"/>
        <v>264759.95575221238</v>
      </c>
      <c r="AC2998" s="27">
        <f t="shared" si="590"/>
        <v>37304.677765486726</v>
      </c>
      <c r="AD2998" s="212">
        <v>0.1409</v>
      </c>
      <c r="AE2998" s="211">
        <f t="shared" si="591"/>
        <v>0</v>
      </c>
      <c r="AF2998" s="211" t="str">
        <f>IF(AND(COUNTIFS($J$18:J2998,J2998)=1,AE2998=1),1,"")</f>
        <v/>
      </c>
      <c r="AG2998" s="211">
        <f>IF(C2998="","",IF(AND(COUNTIFS($J$18:J2998,J2998)=1,C2998&lt;&gt;""),1,""))</f>
        <v>1</v>
      </c>
      <c r="AH2998" s="211">
        <f>IF(G2998="","",IF(AND(COUNTIFS($J$18:J2998,J2998)=1,G2998&lt;&gt;""),1,""))</f>
        <v>1</v>
      </c>
      <c r="AI2998" s="28">
        <f t="shared" si="592"/>
        <v>37969334.083628327</v>
      </c>
      <c r="AJ2998" s="28">
        <f t="shared" si="593"/>
        <v>5097226.4551657066</v>
      </c>
      <c r="AK2998" s="29">
        <f t="shared" si="594"/>
        <v>0.13424587441904956</v>
      </c>
      <c r="AL2998" s="210"/>
      <c r="AM2998" s="210"/>
      <c r="AN2998" s="210"/>
      <c r="AO2998" s="210"/>
      <c r="AP2998" s="45" t="str">
        <f t="shared" si="595"/>
        <v>20208</v>
      </c>
      <c r="AQ2998" s="45" t="str">
        <f t="shared" si="596"/>
        <v>20208RMB</v>
      </c>
    </row>
    <row r="2999" spans="1:43" s="15" customFormat="1">
      <c r="A2999" s="208" t="s">
        <v>35</v>
      </c>
      <c r="B2999" s="209">
        <v>2020</v>
      </c>
      <c r="C2999" s="209">
        <v>7</v>
      </c>
      <c r="D2999" s="57" t="str">
        <f t="shared" si="600"/>
        <v>Q2</v>
      </c>
      <c r="E2999" s="208" t="s">
        <v>35</v>
      </c>
      <c r="F2999" s="209">
        <v>2020</v>
      </c>
      <c r="G2999" s="209">
        <v>8</v>
      </c>
      <c r="H2999" s="213"/>
      <c r="I2999" s="57" t="str">
        <f t="shared" si="588"/>
        <v>Q2</v>
      </c>
      <c r="J2999" s="204" t="s">
        <v>2841</v>
      </c>
      <c r="K2999" s="213" t="s">
        <v>2842</v>
      </c>
      <c r="L2999" s="210" t="s">
        <v>2832</v>
      </c>
      <c r="M2999" s="208" t="s">
        <v>354</v>
      </c>
      <c r="N2999" s="208">
        <v>1</v>
      </c>
      <c r="O2999" s="208"/>
      <c r="P2999" s="57" t="str">
        <f t="shared" si="589"/>
        <v>MAIN UNIT</v>
      </c>
      <c r="Q2999" s="208" t="s">
        <v>48</v>
      </c>
      <c r="R2999" s="208" t="s">
        <v>1991</v>
      </c>
      <c r="S2999" s="208" t="s">
        <v>36</v>
      </c>
      <c r="T2999" s="208" t="s">
        <v>65</v>
      </c>
      <c r="U2999" s="208" t="s">
        <v>66</v>
      </c>
      <c r="V2999" s="208" t="s">
        <v>2800</v>
      </c>
      <c r="W2999" s="208" t="s">
        <v>849</v>
      </c>
      <c r="X2999" s="34">
        <v>59000</v>
      </c>
      <c r="Y2999" s="215" t="str">
        <f t="shared" si="599"/>
        <v>1</v>
      </c>
      <c r="Z2999" s="26">
        <f t="shared" si="597"/>
        <v>59000</v>
      </c>
      <c r="AA2999" s="208">
        <v>7.8</v>
      </c>
      <c r="AB2999" s="35">
        <f t="shared" si="598"/>
        <v>460200</v>
      </c>
      <c r="AC2999" s="27">
        <f t="shared" si="590"/>
        <v>83802.42</v>
      </c>
      <c r="AD2999" s="212">
        <v>0.18210000000000001</v>
      </c>
      <c r="AE2999" s="211">
        <f t="shared" si="591"/>
        <v>0</v>
      </c>
      <c r="AF2999" s="211" t="str">
        <f>IF(AND(COUNTIFS($J$18:J2999,J2999)=1,AE2999=1),1,"")</f>
        <v/>
      </c>
      <c r="AG2999" s="211">
        <f>IF(C2999="","",IF(AND(COUNTIFS($J$18:J2999,J2999)=1,C2999&lt;&gt;""),1,""))</f>
        <v>1</v>
      </c>
      <c r="AH2999" s="211">
        <f>IF(G2999="","",IF(AND(COUNTIFS($J$18:J2999,J2999)=1,G2999&lt;&gt;""),1,""))</f>
        <v>1</v>
      </c>
      <c r="AI2999" s="28">
        <f t="shared" si="592"/>
        <v>37969334.083628327</v>
      </c>
      <c r="AJ2999" s="28">
        <f t="shared" si="593"/>
        <v>5097226.4551657066</v>
      </c>
      <c r="AK2999" s="29">
        <f t="shared" si="594"/>
        <v>0.13424587441904956</v>
      </c>
      <c r="AL2999" s="210"/>
      <c r="AM2999" s="210"/>
      <c r="AN2999" s="210"/>
      <c r="AO2999" s="210"/>
      <c r="AP2999" s="45" t="str">
        <f t="shared" si="595"/>
        <v>20208</v>
      </c>
      <c r="AQ2999" s="45" t="str">
        <f t="shared" si="596"/>
        <v>20208USD</v>
      </c>
    </row>
    <row r="3000" spans="1:43" s="15" customFormat="1">
      <c r="A3000" s="208" t="s">
        <v>35</v>
      </c>
      <c r="B3000" s="209">
        <v>2020</v>
      </c>
      <c r="C3000" s="209">
        <v>7</v>
      </c>
      <c r="D3000" s="57" t="str">
        <f t="shared" si="600"/>
        <v>Q2</v>
      </c>
      <c r="E3000" s="208" t="s">
        <v>35</v>
      </c>
      <c r="F3000" s="209">
        <v>2020</v>
      </c>
      <c r="G3000" s="209">
        <v>8</v>
      </c>
      <c r="H3000" s="213"/>
      <c r="I3000" s="57" t="str">
        <f t="shared" si="588"/>
        <v>Q2</v>
      </c>
      <c r="J3000" s="204" t="s">
        <v>2843</v>
      </c>
      <c r="K3000" s="213" t="s">
        <v>1995</v>
      </c>
      <c r="L3000" s="210" t="s">
        <v>1996</v>
      </c>
      <c r="M3000" s="208" t="s">
        <v>1990</v>
      </c>
      <c r="N3000" s="208">
        <v>1</v>
      </c>
      <c r="O3000" s="208"/>
      <c r="P3000" s="57" t="str">
        <f t="shared" si="589"/>
        <v>MAIN UNIT</v>
      </c>
      <c r="Q3000" s="208" t="s">
        <v>56</v>
      </c>
      <c r="R3000" s="208" t="s">
        <v>1991</v>
      </c>
      <c r="S3000" s="208" t="s">
        <v>36</v>
      </c>
      <c r="T3000" s="208" t="s">
        <v>65</v>
      </c>
      <c r="U3000" s="208" t="s">
        <v>66</v>
      </c>
      <c r="V3000" s="208" t="s">
        <v>2800</v>
      </c>
      <c r="W3000" s="208" t="s">
        <v>849</v>
      </c>
      <c r="X3000" s="34">
        <v>2975</v>
      </c>
      <c r="Y3000" s="215" t="str">
        <f t="shared" si="599"/>
        <v>1</v>
      </c>
      <c r="Z3000" s="26">
        <f t="shared" si="597"/>
        <v>2975</v>
      </c>
      <c r="AA3000" s="208">
        <v>7.8</v>
      </c>
      <c r="AB3000" s="35">
        <f t="shared" si="598"/>
        <v>23205</v>
      </c>
      <c r="AC3000" s="27">
        <f t="shared" si="590"/>
        <v>2443.4865</v>
      </c>
      <c r="AD3000" s="212">
        <v>0.1053</v>
      </c>
      <c r="AE3000" s="211">
        <f t="shared" si="591"/>
        <v>1</v>
      </c>
      <c r="AF3000" s="211">
        <f>IF(AND(COUNTIFS($J$18:J3000,J3000)=1,AE3000=1),1,"")</f>
        <v>1</v>
      </c>
      <c r="AG3000" s="211">
        <f>IF(C3000="","",IF(AND(COUNTIFS($J$18:J3000,J3000)=1,C3000&lt;&gt;""),1,""))</f>
        <v>1</v>
      </c>
      <c r="AH3000" s="211">
        <f>IF(G3000="","",IF(AND(COUNTIFS($J$18:J3000,J3000)=1,G3000&lt;&gt;""),1,""))</f>
        <v>1</v>
      </c>
      <c r="AI3000" s="28">
        <f t="shared" si="592"/>
        <v>37969334.083628327</v>
      </c>
      <c r="AJ3000" s="28">
        <f t="shared" si="593"/>
        <v>5097226.4551657066</v>
      </c>
      <c r="AK3000" s="29">
        <f t="shared" si="594"/>
        <v>0.13424587441904956</v>
      </c>
      <c r="AL3000" s="210"/>
      <c r="AM3000" s="210"/>
      <c r="AN3000" s="210"/>
      <c r="AO3000" s="210"/>
      <c r="AP3000" s="45" t="str">
        <f t="shared" si="595"/>
        <v>20208</v>
      </c>
      <c r="AQ3000" s="45" t="str">
        <f t="shared" si="596"/>
        <v>20208USD</v>
      </c>
    </row>
    <row r="3001" spans="1:43" s="15" customFormat="1">
      <c r="A3001" s="208" t="s">
        <v>35</v>
      </c>
      <c r="B3001" s="209">
        <v>2020</v>
      </c>
      <c r="C3001" s="209">
        <v>8</v>
      </c>
      <c r="D3001" s="57" t="str">
        <f t="shared" si="600"/>
        <v>Q2</v>
      </c>
      <c r="E3001" s="208" t="s">
        <v>35</v>
      </c>
      <c r="F3001" s="209">
        <v>2020</v>
      </c>
      <c r="G3001" s="209">
        <v>9</v>
      </c>
      <c r="H3001" s="213"/>
      <c r="I3001" s="57" t="str">
        <f t="shared" si="588"/>
        <v>Q2</v>
      </c>
      <c r="J3001" s="204" t="s">
        <v>2844</v>
      </c>
      <c r="K3001" s="213" t="s">
        <v>2845</v>
      </c>
      <c r="L3001" s="210" t="s">
        <v>1996</v>
      </c>
      <c r="M3001" s="208" t="s">
        <v>1990</v>
      </c>
      <c r="N3001" s="208">
        <v>1</v>
      </c>
      <c r="O3001" s="208"/>
      <c r="P3001" s="57" t="str">
        <f t="shared" si="589"/>
        <v>MAIN UNIT</v>
      </c>
      <c r="Q3001" s="208" t="s">
        <v>56</v>
      </c>
      <c r="R3001" s="208" t="s">
        <v>1991</v>
      </c>
      <c r="S3001" s="208" t="s">
        <v>38</v>
      </c>
      <c r="T3001" s="208" t="s">
        <v>326</v>
      </c>
      <c r="U3001" s="208" t="s">
        <v>137</v>
      </c>
      <c r="V3001" s="208" t="s">
        <v>2774</v>
      </c>
      <c r="W3001" s="208" t="s">
        <v>51</v>
      </c>
      <c r="X3001" s="34">
        <v>34000</v>
      </c>
      <c r="Y3001" s="215" t="str">
        <f t="shared" si="599"/>
        <v>1.13</v>
      </c>
      <c r="Z3001" s="26">
        <f t="shared" si="597"/>
        <v>34000</v>
      </c>
      <c r="AA3001" s="208">
        <v>1.1299999999999999</v>
      </c>
      <c r="AB3001" s="35">
        <f t="shared" si="598"/>
        <v>34000</v>
      </c>
      <c r="AC3001" s="27">
        <f t="shared" si="590"/>
        <v>12284.2</v>
      </c>
      <c r="AD3001" s="212">
        <v>0.36130000000000001</v>
      </c>
      <c r="AE3001" s="211">
        <f t="shared" si="591"/>
        <v>1</v>
      </c>
      <c r="AF3001" s="211">
        <f>IF(AND(COUNTIFS($J$18:J3001,J3001)=1,AE3001=1),1,"")</f>
        <v>1</v>
      </c>
      <c r="AG3001" s="211">
        <f>IF(C3001="","",IF(AND(COUNTIFS($J$18:J3001,J3001)=1,C3001&lt;&gt;""),1,""))</f>
        <v>1</v>
      </c>
      <c r="AH3001" s="211">
        <f>IF(G3001="","",IF(AND(COUNTIFS($J$18:J3001,J3001)=1,G3001&lt;&gt;""),1,""))</f>
        <v>1</v>
      </c>
      <c r="AI3001" s="28">
        <f t="shared" si="592"/>
        <v>47907808.356810614</v>
      </c>
      <c r="AJ3001" s="28">
        <f t="shared" si="593"/>
        <v>6027384.8806384467</v>
      </c>
      <c r="AK3001" s="29">
        <f t="shared" si="594"/>
        <v>0.12581216063459494</v>
      </c>
      <c r="AL3001" s="210"/>
      <c r="AM3001" s="210"/>
      <c r="AN3001" s="210"/>
      <c r="AO3001" s="210"/>
      <c r="AP3001" s="45" t="str">
        <f t="shared" si="595"/>
        <v>20209</v>
      </c>
      <c r="AQ3001" s="45" t="str">
        <f t="shared" si="596"/>
        <v>20209RMB</v>
      </c>
    </row>
    <row r="3002" spans="1:43" s="15" customFormat="1">
      <c r="A3002" s="208" t="s">
        <v>35</v>
      </c>
      <c r="B3002" s="209">
        <v>2020</v>
      </c>
      <c r="C3002" s="209">
        <v>5</v>
      </c>
      <c r="D3002" s="57" t="str">
        <f t="shared" si="600"/>
        <v>Q1</v>
      </c>
      <c r="E3002" s="208" t="s">
        <v>35</v>
      </c>
      <c r="F3002" s="209">
        <v>2020</v>
      </c>
      <c r="G3002" s="209">
        <v>7</v>
      </c>
      <c r="H3002" s="213"/>
      <c r="I3002" s="57" t="str">
        <f t="shared" si="588"/>
        <v>Q2</v>
      </c>
      <c r="J3002" s="204" t="s">
        <v>2846</v>
      </c>
      <c r="K3002" s="213" t="s">
        <v>2847</v>
      </c>
      <c r="L3002" s="210" t="s">
        <v>2734</v>
      </c>
      <c r="M3002" s="208" t="s">
        <v>2546</v>
      </c>
      <c r="N3002" s="208">
        <v>1</v>
      </c>
      <c r="O3002" s="208"/>
      <c r="P3002" s="57" t="str">
        <f t="shared" si="589"/>
        <v>MAIN UNIT</v>
      </c>
      <c r="Q3002" s="208" t="s">
        <v>958</v>
      </c>
      <c r="R3002" s="208" t="s">
        <v>1991</v>
      </c>
      <c r="S3002" s="208" t="s">
        <v>38</v>
      </c>
      <c r="T3002" s="208" t="s">
        <v>326</v>
      </c>
      <c r="U3002" s="208" t="s">
        <v>137</v>
      </c>
      <c r="V3002" s="208" t="s">
        <v>2774</v>
      </c>
      <c r="W3002" s="208" t="s">
        <v>51</v>
      </c>
      <c r="X3002" s="34">
        <v>310000</v>
      </c>
      <c r="Y3002" s="215" t="str">
        <f t="shared" si="599"/>
        <v>1.13</v>
      </c>
      <c r="Z3002" s="26">
        <f t="shared" si="597"/>
        <v>310000</v>
      </c>
      <c r="AA3002" s="208">
        <v>1.095</v>
      </c>
      <c r="AB3002" s="35">
        <f t="shared" si="598"/>
        <v>300398.23008849565</v>
      </c>
      <c r="AC3002" s="27">
        <f t="shared" si="590"/>
        <v>70022.827433628336</v>
      </c>
      <c r="AD3002" s="212">
        <v>0.2331</v>
      </c>
      <c r="AE3002" s="211">
        <f t="shared" si="591"/>
        <v>1</v>
      </c>
      <c r="AF3002" s="211">
        <f>IF(AND(COUNTIFS($J$18:J3002,J3002)=1,AE3002=1),1,"")</f>
        <v>1</v>
      </c>
      <c r="AG3002" s="211">
        <f>IF(C3002="","",IF(AND(COUNTIFS($J$18:J3002,J3002)=1,C3002&lt;&gt;""),1,""))</f>
        <v>1</v>
      </c>
      <c r="AH3002" s="211">
        <f>IF(G3002="","",IF(AND(COUNTIFS($J$18:J3002,J3002)=1,G3002&lt;&gt;""),1,""))</f>
        <v>1</v>
      </c>
      <c r="AI3002" s="28">
        <f t="shared" si="592"/>
        <v>35384300.169380538</v>
      </c>
      <c r="AJ3002" s="28">
        <f t="shared" si="593"/>
        <v>5044538.8896988481</v>
      </c>
      <c r="AK3002" s="29">
        <f t="shared" si="594"/>
        <v>0.14256432557804524</v>
      </c>
      <c r="AL3002" s="210"/>
      <c r="AM3002" s="210"/>
      <c r="AN3002" s="210"/>
      <c r="AO3002" s="210"/>
      <c r="AP3002" s="45" t="str">
        <f t="shared" si="595"/>
        <v>20207</v>
      </c>
      <c r="AQ3002" s="45" t="str">
        <f t="shared" si="596"/>
        <v>20207RMB</v>
      </c>
    </row>
    <row r="3003" spans="1:43" s="15" customFormat="1">
      <c r="A3003" s="208" t="s">
        <v>35</v>
      </c>
      <c r="B3003" s="209">
        <v>2020</v>
      </c>
      <c r="C3003" s="209">
        <v>6</v>
      </c>
      <c r="D3003" s="57" t="str">
        <f t="shared" si="600"/>
        <v>Q1</v>
      </c>
      <c r="E3003" s="208" t="s">
        <v>35</v>
      </c>
      <c r="F3003" s="209">
        <v>2020</v>
      </c>
      <c r="G3003" s="209">
        <v>7</v>
      </c>
      <c r="H3003" s="213"/>
      <c r="I3003" s="57" t="str">
        <f t="shared" si="588"/>
        <v>Q2</v>
      </c>
      <c r="J3003" s="204" t="s">
        <v>1028</v>
      </c>
      <c r="K3003" s="213" t="s">
        <v>1029</v>
      </c>
      <c r="L3003" s="210" t="s">
        <v>2848</v>
      </c>
      <c r="M3003" s="208" t="s">
        <v>2778</v>
      </c>
      <c r="N3003" s="208">
        <v>1</v>
      </c>
      <c r="O3003" s="208"/>
      <c r="P3003" s="57" t="str">
        <f t="shared" si="589"/>
        <v>MAIN UNIT</v>
      </c>
      <c r="Q3003" s="208" t="s">
        <v>598</v>
      </c>
      <c r="R3003" s="208" t="s">
        <v>1991</v>
      </c>
      <c r="S3003" s="208" t="s">
        <v>39</v>
      </c>
      <c r="T3003" s="208" t="s">
        <v>130</v>
      </c>
      <c r="U3003" s="208" t="s">
        <v>1013</v>
      </c>
      <c r="V3003" s="208" t="s">
        <v>132</v>
      </c>
      <c r="W3003" s="208" t="s">
        <v>51</v>
      </c>
      <c r="X3003" s="34">
        <v>340000</v>
      </c>
      <c r="Y3003" s="215" t="str">
        <f t="shared" si="599"/>
        <v>1.13</v>
      </c>
      <c r="Z3003" s="26">
        <f t="shared" si="597"/>
        <v>340000</v>
      </c>
      <c r="AA3003" s="208">
        <v>1.095</v>
      </c>
      <c r="AB3003" s="35">
        <f t="shared" si="598"/>
        <v>329469.02654867258</v>
      </c>
      <c r="AC3003" s="27">
        <f t="shared" si="590"/>
        <v>52846.83185840708</v>
      </c>
      <c r="AD3003" s="212">
        <v>0.16039999999999999</v>
      </c>
      <c r="AE3003" s="211">
        <f t="shared" si="591"/>
        <v>0</v>
      </c>
      <c r="AF3003" s="211" t="str">
        <f>IF(AND(COUNTIFS($J$18:J3003,J3003)=1,AE3003=1),1,"")</f>
        <v/>
      </c>
      <c r="AG3003" s="211" t="str">
        <f>IF(C3003="","",IF(AND(COUNTIFS($J$18:J3003,J3003)=1,C3003&lt;&gt;""),1,""))</f>
        <v/>
      </c>
      <c r="AH3003" s="211" t="str">
        <f>IF(G3003="","",IF(AND(COUNTIFS($J$18:J3003,J3003)=1,G3003&lt;&gt;""),1,""))</f>
        <v/>
      </c>
      <c r="AI3003" s="28">
        <f t="shared" si="592"/>
        <v>35384300.169380538</v>
      </c>
      <c r="AJ3003" s="28">
        <f t="shared" si="593"/>
        <v>5044538.8896988481</v>
      </c>
      <c r="AK3003" s="29">
        <f t="shared" si="594"/>
        <v>0.14256432557804524</v>
      </c>
      <c r="AL3003" s="210"/>
      <c r="AM3003" s="210"/>
      <c r="AN3003" s="210"/>
      <c r="AO3003" s="210"/>
      <c r="AP3003" s="45" t="str">
        <f t="shared" si="595"/>
        <v>20207</v>
      </c>
      <c r="AQ3003" s="45" t="str">
        <f t="shared" si="596"/>
        <v>20207RMB</v>
      </c>
    </row>
    <row r="3004" spans="1:43" s="15" customFormat="1">
      <c r="A3004" s="208" t="s">
        <v>35</v>
      </c>
      <c r="B3004" s="209">
        <v>2020</v>
      </c>
      <c r="C3004" s="209">
        <v>6</v>
      </c>
      <c r="D3004" s="57" t="str">
        <f t="shared" si="600"/>
        <v>Q1</v>
      </c>
      <c r="E3004" s="208" t="s">
        <v>35</v>
      </c>
      <c r="F3004" s="209">
        <v>2020</v>
      </c>
      <c r="G3004" s="209">
        <v>7</v>
      </c>
      <c r="H3004" s="213"/>
      <c r="I3004" s="57" t="str">
        <f t="shared" si="588"/>
        <v>Q2</v>
      </c>
      <c r="J3004" s="204" t="s">
        <v>1028</v>
      </c>
      <c r="K3004" s="213" t="s">
        <v>1029</v>
      </c>
      <c r="L3004" s="210" t="s">
        <v>2724</v>
      </c>
      <c r="M3004" s="208" t="s">
        <v>2546</v>
      </c>
      <c r="N3004" s="208">
        <v>1</v>
      </c>
      <c r="O3004" s="208"/>
      <c r="P3004" s="57" t="str">
        <f t="shared" si="589"/>
        <v>MAIN UNIT</v>
      </c>
      <c r="Q3004" s="208" t="s">
        <v>598</v>
      </c>
      <c r="R3004" s="208" t="s">
        <v>1991</v>
      </c>
      <c r="S3004" s="208" t="s">
        <v>39</v>
      </c>
      <c r="T3004" s="208" t="s">
        <v>130</v>
      </c>
      <c r="U3004" s="208" t="s">
        <v>1013</v>
      </c>
      <c r="V3004" s="208" t="s">
        <v>132</v>
      </c>
      <c r="W3004" s="208" t="s">
        <v>51</v>
      </c>
      <c r="X3004" s="34">
        <v>325000</v>
      </c>
      <c r="Y3004" s="215" t="str">
        <f t="shared" si="599"/>
        <v>1.13</v>
      </c>
      <c r="Z3004" s="26">
        <f t="shared" si="597"/>
        <v>325000</v>
      </c>
      <c r="AA3004" s="208">
        <v>1.095</v>
      </c>
      <c r="AB3004" s="35">
        <f t="shared" si="598"/>
        <v>314933.62831858406</v>
      </c>
      <c r="AC3004" s="27">
        <f t="shared" si="590"/>
        <v>32942.057522123891</v>
      </c>
      <c r="AD3004" s="212">
        <v>0.1046</v>
      </c>
      <c r="AE3004" s="211">
        <f t="shared" si="591"/>
        <v>0</v>
      </c>
      <c r="AF3004" s="211" t="str">
        <f>IF(AND(COUNTIFS($J$18:J3004,J3004)=1,AE3004=1),1,"")</f>
        <v/>
      </c>
      <c r="AG3004" s="211" t="str">
        <f>IF(C3004="","",IF(AND(COUNTIFS($J$18:J3004,J3004)=1,C3004&lt;&gt;""),1,""))</f>
        <v/>
      </c>
      <c r="AH3004" s="211" t="str">
        <f>IF(G3004="","",IF(AND(COUNTIFS($J$18:J3004,J3004)=1,G3004&lt;&gt;""),1,""))</f>
        <v/>
      </c>
      <c r="AI3004" s="28">
        <f t="shared" si="592"/>
        <v>35384300.169380538</v>
      </c>
      <c r="AJ3004" s="28">
        <f t="shared" si="593"/>
        <v>5044538.8896988481</v>
      </c>
      <c r="AK3004" s="29">
        <f t="shared" si="594"/>
        <v>0.14256432557804524</v>
      </c>
      <c r="AL3004" s="210"/>
      <c r="AM3004" s="210"/>
      <c r="AN3004" s="210"/>
      <c r="AO3004" s="210"/>
      <c r="AP3004" s="45" t="str">
        <f t="shared" si="595"/>
        <v>20207</v>
      </c>
      <c r="AQ3004" s="45" t="str">
        <f t="shared" si="596"/>
        <v>20207RMB</v>
      </c>
    </row>
    <row r="3005" spans="1:43" s="15" customFormat="1">
      <c r="A3005" s="208" t="s">
        <v>35</v>
      </c>
      <c r="B3005" s="209">
        <v>2020</v>
      </c>
      <c r="C3005" s="209">
        <v>5</v>
      </c>
      <c r="D3005" s="57" t="str">
        <f t="shared" si="600"/>
        <v>Q1</v>
      </c>
      <c r="E3005" s="208" t="s">
        <v>35</v>
      </c>
      <c r="F3005" s="209">
        <v>2020</v>
      </c>
      <c r="G3005" s="209">
        <v>7</v>
      </c>
      <c r="H3005" s="213"/>
      <c r="I3005" s="57" t="str">
        <f t="shared" si="588"/>
        <v>Q2</v>
      </c>
      <c r="J3005" s="204" t="s">
        <v>1129</v>
      </c>
      <c r="K3005" s="213" t="s">
        <v>54</v>
      </c>
      <c r="L3005" s="210" t="s">
        <v>2726</v>
      </c>
      <c r="M3005" s="208" t="s">
        <v>47</v>
      </c>
      <c r="N3005" s="208">
        <v>1</v>
      </c>
      <c r="O3005" s="208"/>
      <c r="P3005" s="57" t="str">
        <f t="shared" si="589"/>
        <v>MAIN UNIT</v>
      </c>
      <c r="Q3005" s="208" t="s">
        <v>48</v>
      </c>
      <c r="R3005" s="208" t="s">
        <v>1991</v>
      </c>
      <c r="S3005" s="208" t="s">
        <v>37</v>
      </c>
      <c r="T3005" s="208" t="s">
        <v>57</v>
      </c>
      <c r="U3005" s="208" t="s">
        <v>58</v>
      </c>
      <c r="V3005" s="208" t="s">
        <v>1130</v>
      </c>
      <c r="W3005" s="208" t="s">
        <v>662</v>
      </c>
      <c r="X3005" s="34">
        <v>427500</v>
      </c>
      <c r="Y3005" s="215" t="str">
        <f t="shared" si="599"/>
        <v>1.13</v>
      </c>
      <c r="Z3005" s="26">
        <f t="shared" si="597"/>
        <v>427500</v>
      </c>
      <c r="AA3005" s="208">
        <v>1.095</v>
      </c>
      <c r="AB3005" s="35">
        <f t="shared" si="598"/>
        <v>414258.84955752216</v>
      </c>
      <c r="AC3005" s="27">
        <f t="shared" si="590"/>
        <v>66364.267699115051</v>
      </c>
      <c r="AD3005" s="212">
        <v>0.16020000000000001</v>
      </c>
      <c r="AE3005" s="211">
        <f t="shared" si="591"/>
        <v>0</v>
      </c>
      <c r="AF3005" s="211" t="str">
        <f>IF(AND(COUNTIFS($J$18:J3005,J3005)=1,AE3005=1),1,"")</f>
        <v/>
      </c>
      <c r="AG3005" s="211" t="str">
        <f>IF(C3005="","",IF(AND(COUNTIFS($J$18:J3005,J3005)=1,C3005&lt;&gt;""),1,""))</f>
        <v/>
      </c>
      <c r="AH3005" s="211" t="str">
        <f>IF(G3005="","",IF(AND(COUNTIFS($J$18:J3005,J3005)=1,G3005&lt;&gt;""),1,""))</f>
        <v/>
      </c>
      <c r="AI3005" s="28">
        <f t="shared" si="592"/>
        <v>35384300.169380538</v>
      </c>
      <c r="AJ3005" s="28">
        <f t="shared" si="593"/>
        <v>5044538.8896988481</v>
      </c>
      <c r="AK3005" s="29">
        <f t="shared" si="594"/>
        <v>0.14256432557804524</v>
      </c>
      <c r="AL3005" s="210"/>
      <c r="AM3005" s="210"/>
      <c r="AN3005" s="210"/>
      <c r="AO3005" s="210"/>
      <c r="AP3005" s="45" t="str">
        <f t="shared" si="595"/>
        <v>20207</v>
      </c>
      <c r="AQ3005" s="45" t="str">
        <f t="shared" si="596"/>
        <v>20207RMB</v>
      </c>
    </row>
    <row r="3006" spans="1:43" s="15" customFormat="1">
      <c r="A3006" s="208" t="s">
        <v>35</v>
      </c>
      <c r="B3006" s="209">
        <v>2020</v>
      </c>
      <c r="C3006" s="209">
        <v>5</v>
      </c>
      <c r="D3006" s="57" t="str">
        <f t="shared" si="600"/>
        <v>Q1</v>
      </c>
      <c r="E3006" s="208" t="s">
        <v>35</v>
      </c>
      <c r="F3006" s="209">
        <v>2020</v>
      </c>
      <c r="G3006" s="209">
        <v>7</v>
      </c>
      <c r="H3006" s="213"/>
      <c r="I3006" s="57" t="str">
        <f t="shared" si="588"/>
        <v>Q2</v>
      </c>
      <c r="J3006" s="204" t="s">
        <v>1129</v>
      </c>
      <c r="K3006" s="213" t="s">
        <v>54</v>
      </c>
      <c r="L3006" s="210" t="s">
        <v>2564</v>
      </c>
      <c r="M3006" s="208" t="s">
        <v>47</v>
      </c>
      <c r="N3006" s="208">
        <v>1</v>
      </c>
      <c r="O3006" s="208"/>
      <c r="P3006" s="57" t="str">
        <f t="shared" si="589"/>
        <v>MAIN UNIT</v>
      </c>
      <c r="Q3006" s="208" t="s">
        <v>48</v>
      </c>
      <c r="R3006" s="208" t="s">
        <v>1991</v>
      </c>
      <c r="S3006" s="208" t="s">
        <v>37</v>
      </c>
      <c r="T3006" s="208" t="s">
        <v>57</v>
      </c>
      <c r="U3006" s="208" t="s">
        <v>58</v>
      </c>
      <c r="V3006" s="208" t="s">
        <v>1130</v>
      </c>
      <c r="W3006" s="208" t="s">
        <v>662</v>
      </c>
      <c r="X3006" s="34">
        <v>508250</v>
      </c>
      <c r="Y3006" s="215" t="str">
        <f t="shared" si="599"/>
        <v>1.13</v>
      </c>
      <c r="Z3006" s="26">
        <f t="shared" si="597"/>
        <v>508250</v>
      </c>
      <c r="AA3006" s="208">
        <v>1.095</v>
      </c>
      <c r="AB3006" s="35">
        <f t="shared" si="598"/>
        <v>492507.74336283188</v>
      </c>
      <c r="AC3006" s="27">
        <f t="shared" si="590"/>
        <v>78899.74048672567</v>
      </c>
      <c r="AD3006" s="212">
        <v>0.16020000000000001</v>
      </c>
      <c r="AE3006" s="211">
        <f t="shared" si="591"/>
        <v>0</v>
      </c>
      <c r="AF3006" s="211" t="str">
        <f>IF(AND(COUNTIFS($J$18:J3006,J3006)=1,AE3006=1),1,"")</f>
        <v/>
      </c>
      <c r="AG3006" s="211" t="str">
        <f>IF(C3006="","",IF(AND(COUNTIFS($J$18:J3006,J3006)=1,C3006&lt;&gt;""),1,""))</f>
        <v/>
      </c>
      <c r="AH3006" s="211" t="str">
        <f>IF(G3006="","",IF(AND(COUNTIFS($J$18:J3006,J3006)=1,G3006&lt;&gt;""),1,""))</f>
        <v/>
      </c>
      <c r="AI3006" s="28">
        <f t="shared" si="592"/>
        <v>35384300.169380538</v>
      </c>
      <c r="AJ3006" s="28">
        <f t="shared" si="593"/>
        <v>5044538.8896988481</v>
      </c>
      <c r="AK3006" s="29">
        <f t="shared" si="594"/>
        <v>0.14256432557804524</v>
      </c>
      <c r="AL3006" s="210"/>
      <c r="AM3006" s="210"/>
      <c r="AN3006" s="210"/>
      <c r="AO3006" s="210"/>
      <c r="AP3006" s="45" t="str">
        <f t="shared" si="595"/>
        <v>20207</v>
      </c>
      <c r="AQ3006" s="45" t="str">
        <f t="shared" si="596"/>
        <v>20207RMB</v>
      </c>
    </row>
    <row r="3007" spans="1:43" s="15" customFormat="1">
      <c r="A3007" s="208" t="s">
        <v>35</v>
      </c>
      <c r="B3007" s="209">
        <v>2020</v>
      </c>
      <c r="C3007" s="209">
        <v>5</v>
      </c>
      <c r="D3007" s="57" t="str">
        <f t="shared" si="600"/>
        <v>Q1</v>
      </c>
      <c r="E3007" s="208" t="s">
        <v>35</v>
      </c>
      <c r="F3007" s="209">
        <v>2020</v>
      </c>
      <c r="G3007" s="209">
        <v>7</v>
      </c>
      <c r="H3007" s="213"/>
      <c r="I3007" s="57" t="str">
        <f t="shared" si="588"/>
        <v>Q2</v>
      </c>
      <c r="J3007" s="204" t="s">
        <v>1129</v>
      </c>
      <c r="K3007" s="213" t="s">
        <v>54</v>
      </c>
      <c r="L3007" s="210" t="s">
        <v>2849</v>
      </c>
      <c r="M3007" s="208" t="s">
        <v>2778</v>
      </c>
      <c r="N3007" s="208">
        <v>1</v>
      </c>
      <c r="O3007" s="208"/>
      <c r="P3007" s="57" t="str">
        <f t="shared" si="589"/>
        <v>MAIN UNIT</v>
      </c>
      <c r="Q3007" s="208" t="s">
        <v>48</v>
      </c>
      <c r="R3007" s="208" t="s">
        <v>1991</v>
      </c>
      <c r="S3007" s="208" t="s">
        <v>37</v>
      </c>
      <c r="T3007" s="208" t="s">
        <v>57</v>
      </c>
      <c r="U3007" s="208" t="s">
        <v>58</v>
      </c>
      <c r="V3007" s="208" t="s">
        <v>1130</v>
      </c>
      <c r="W3007" s="208" t="s">
        <v>662</v>
      </c>
      <c r="X3007" s="34">
        <v>426550</v>
      </c>
      <c r="Y3007" s="215" t="str">
        <f t="shared" si="599"/>
        <v>1.13</v>
      </c>
      <c r="Z3007" s="26">
        <f t="shared" si="597"/>
        <v>426550</v>
      </c>
      <c r="AA3007" s="208">
        <v>1.095</v>
      </c>
      <c r="AB3007" s="35">
        <f t="shared" si="598"/>
        <v>413338.27433628321</v>
      </c>
      <c r="AC3007" s="27">
        <f t="shared" si="590"/>
        <v>66588.795995575216</v>
      </c>
      <c r="AD3007" s="212">
        <v>0.16109999999999999</v>
      </c>
      <c r="AE3007" s="211">
        <f t="shared" si="591"/>
        <v>0</v>
      </c>
      <c r="AF3007" s="211" t="str">
        <f>IF(AND(COUNTIFS($J$18:J3007,J3007)=1,AE3007=1),1,"")</f>
        <v/>
      </c>
      <c r="AG3007" s="211" t="str">
        <f>IF(C3007="","",IF(AND(COUNTIFS($J$18:J3007,J3007)=1,C3007&lt;&gt;""),1,""))</f>
        <v/>
      </c>
      <c r="AH3007" s="211" t="str">
        <f>IF(G3007="","",IF(AND(COUNTIFS($J$18:J3007,J3007)=1,G3007&lt;&gt;""),1,""))</f>
        <v/>
      </c>
      <c r="AI3007" s="28">
        <f t="shared" si="592"/>
        <v>35384300.169380538</v>
      </c>
      <c r="AJ3007" s="28">
        <f t="shared" si="593"/>
        <v>5044538.8896988481</v>
      </c>
      <c r="AK3007" s="29">
        <f t="shared" si="594"/>
        <v>0.14256432557804524</v>
      </c>
      <c r="AL3007" s="210"/>
      <c r="AM3007" s="210"/>
      <c r="AN3007" s="210"/>
      <c r="AO3007" s="210"/>
      <c r="AP3007" s="45" t="str">
        <f t="shared" si="595"/>
        <v>20207</v>
      </c>
      <c r="AQ3007" s="45" t="str">
        <f t="shared" si="596"/>
        <v>20207RMB</v>
      </c>
    </row>
    <row r="3008" spans="1:43" s="15" customFormat="1">
      <c r="A3008" s="208" t="s">
        <v>35</v>
      </c>
      <c r="B3008" s="209">
        <v>2020</v>
      </c>
      <c r="C3008" s="209">
        <v>5</v>
      </c>
      <c r="D3008" s="57" t="str">
        <f t="shared" si="600"/>
        <v>Q1</v>
      </c>
      <c r="E3008" s="208" t="s">
        <v>35</v>
      </c>
      <c r="F3008" s="209">
        <v>2020</v>
      </c>
      <c r="G3008" s="209">
        <v>7</v>
      </c>
      <c r="H3008" s="213"/>
      <c r="I3008" s="57" t="str">
        <f t="shared" si="588"/>
        <v>Q2</v>
      </c>
      <c r="J3008" s="204" t="s">
        <v>1129</v>
      </c>
      <c r="K3008" s="213" t="s">
        <v>54</v>
      </c>
      <c r="L3008" s="210" t="s">
        <v>2832</v>
      </c>
      <c r="M3008" s="208" t="s">
        <v>354</v>
      </c>
      <c r="N3008" s="208">
        <v>1</v>
      </c>
      <c r="O3008" s="208"/>
      <c r="P3008" s="57" t="str">
        <f t="shared" si="589"/>
        <v>MAIN UNIT</v>
      </c>
      <c r="Q3008" s="208" t="s">
        <v>48</v>
      </c>
      <c r="R3008" s="208" t="s">
        <v>1991</v>
      </c>
      <c r="S3008" s="208" t="s">
        <v>37</v>
      </c>
      <c r="T3008" s="208" t="s">
        <v>57</v>
      </c>
      <c r="U3008" s="208" t="s">
        <v>58</v>
      </c>
      <c r="V3008" s="208" t="s">
        <v>1130</v>
      </c>
      <c r="W3008" s="208" t="s">
        <v>662</v>
      </c>
      <c r="X3008" s="34">
        <v>154280</v>
      </c>
      <c r="Y3008" s="215" t="str">
        <f t="shared" si="599"/>
        <v>1.13</v>
      </c>
      <c r="Z3008" s="26">
        <f t="shared" si="597"/>
        <v>154280</v>
      </c>
      <c r="AA3008" s="208">
        <v>1.095</v>
      </c>
      <c r="AB3008" s="35">
        <f t="shared" si="598"/>
        <v>149501.41592920356</v>
      </c>
      <c r="AC3008" s="27">
        <f t="shared" si="590"/>
        <v>23950.126831858412</v>
      </c>
      <c r="AD3008" s="212">
        <v>0.16020000000000001</v>
      </c>
      <c r="AE3008" s="211">
        <f t="shared" si="591"/>
        <v>0</v>
      </c>
      <c r="AF3008" s="211" t="str">
        <f>IF(AND(COUNTIFS($J$18:J3008,J3008)=1,AE3008=1),1,"")</f>
        <v/>
      </c>
      <c r="AG3008" s="211" t="str">
        <f>IF(C3008="","",IF(AND(COUNTIFS($J$18:J3008,J3008)=1,C3008&lt;&gt;""),1,""))</f>
        <v/>
      </c>
      <c r="AH3008" s="211" t="str">
        <f>IF(G3008="","",IF(AND(COUNTIFS($J$18:J3008,J3008)=1,G3008&lt;&gt;""),1,""))</f>
        <v/>
      </c>
      <c r="AI3008" s="28">
        <f t="shared" si="592"/>
        <v>35384300.169380538</v>
      </c>
      <c r="AJ3008" s="28">
        <f t="shared" si="593"/>
        <v>5044538.8896988481</v>
      </c>
      <c r="AK3008" s="29">
        <f t="shared" si="594"/>
        <v>0.14256432557804524</v>
      </c>
      <c r="AL3008" s="210"/>
      <c r="AM3008" s="210"/>
      <c r="AN3008" s="210"/>
      <c r="AO3008" s="210"/>
      <c r="AP3008" s="45" t="str">
        <f t="shared" si="595"/>
        <v>20207</v>
      </c>
      <c r="AQ3008" s="45" t="str">
        <f t="shared" si="596"/>
        <v>20207RMB</v>
      </c>
    </row>
    <row r="3009" spans="1:43" s="15" customFormat="1">
      <c r="A3009" s="208" t="s">
        <v>34</v>
      </c>
      <c r="B3009" s="209">
        <v>2020</v>
      </c>
      <c r="C3009" s="209">
        <v>2</v>
      </c>
      <c r="D3009" s="57" t="str">
        <f t="shared" si="600"/>
        <v>Q4</v>
      </c>
      <c r="E3009" s="208" t="s">
        <v>35</v>
      </c>
      <c r="F3009" s="209">
        <v>2020</v>
      </c>
      <c r="G3009" s="209">
        <v>6</v>
      </c>
      <c r="H3009" s="213"/>
      <c r="I3009" s="57" t="str">
        <f t="shared" si="588"/>
        <v>Q1</v>
      </c>
      <c r="J3009" s="204" t="s">
        <v>1139</v>
      </c>
      <c r="K3009" s="213" t="s">
        <v>1140</v>
      </c>
      <c r="L3009" s="210" t="s">
        <v>2832</v>
      </c>
      <c r="M3009" s="208" t="s">
        <v>354</v>
      </c>
      <c r="N3009" s="208">
        <v>1</v>
      </c>
      <c r="O3009" s="208"/>
      <c r="P3009" s="57" t="str">
        <f t="shared" si="589"/>
        <v>MAIN UNIT</v>
      </c>
      <c r="Q3009" s="208" t="s">
        <v>958</v>
      </c>
      <c r="R3009" s="208" t="s">
        <v>1991</v>
      </c>
      <c r="S3009" s="208" t="s">
        <v>37</v>
      </c>
      <c r="T3009" s="208" t="s">
        <v>75</v>
      </c>
      <c r="U3009" s="208" t="s">
        <v>58</v>
      </c>
      <c r="V3009" s="208" t="s">
        <v>81</v>
      </c>
      <c r="W3009" s="208" t="s">
        <v>51</v>
      </c>
      <c r="X3009" s="34">
        <v>697470</v>
      </c>
      <c r="Y3009" s="215" t="str">
        <f t="shared" si="599"/>
        <v>1.13</v>
      </c>
      <c r="Z3009" s="26">
        <f t="shared" si="597"/>
        <v>697470</v>
      </c>
      <c r="AA3009" s="208">
        <v>1.089</v>
      </c>
      <c r="AB3009" s="35">
        <f t="shared" si="598"/>
        <v>672163.5663716814</v>
      </c>
      <c r="AC3009" s="27">
        <f t="shared" si="590"/>
        <v>83012.200446902658</v>
      </c>
      <c r="AD3009" s="212">
        <v>0.1235</v>
      </c>
      <c r="AE3009" s="211">
        <f t="shared" si="591"/>
        <v>1</v>
      </c>
      <c r="AF3009" s="211" t="str">
        <f>IF(AND(COUNTIFS($J$18:J3009,J3009)=1,AE3009=1),1,"")</f>
        <v/>
      </c>
      <c r="AG3009" s="211" t="str">
        <f>IF(C3009="","",IF(AND(COUNTIFS($J$18:J3009,J3009)=1,C3009&lt;&gt;""),1,""))</f>
        <v/>
      </c>
      <c r="AH3009" s="211" t="str">
        <f>IF(G3009="","",IF(AND(COUNTIFS($J$18:J3009,J3009)=1,G3009&lt;&gt;""),1,""))</f>
        <v/>
      </c>
      <c r="AI3009" s="28">
        <f t="shared" si="592"/>
        <v>29183109.055752221</v>
      </c>
      <c r="AJ3009" s="28">
        <f t="shared" si="593"/>
        <v>3741266.5648721238</v>
      </c>
      <c r="AK3009" s="29">
        <f t="shared" si="594"/>
        <v>0.12819972531798118</v>
      </c>
      <c r="AL3009" s="210"/>
      <c r="AM3009" s="210"/>
      <c r="AN3009" s="210"/>
      <c r="AO3009" s="210"/>
      <c r="AP3009" s="45" t="str">
        <f t="shared" si="595"/>
        <v>20206</v>
      </c>
      <c r="AQ3009" s="45" t="str">
        <f t="shared" si="596"/>
        <v>20206RMB</v>
      </c>
    </row>
    <row r="3010" spans="1:43" s="15" customFormat="1">
      <c r="A3010" s="208" t="s">
        <v>34</v>
      </c>
      <c r="B3010" s="209">
        <v>2020</v>
      </c>
      <c r="C3010" s="209">
        <v>2</v>
      </c>
      <c r="D3010" s="57" t="str">
        <f t="shared" si="600"/>
        <v>Q4</v>
      </c>
      <c r="E3010" s="208" t="s">
        <v>35</v>
      </c>
      <c r="F3010" s="209">
        <v>2020</v>
      </c>
      <c r="G3010" s="209">
        <v>6</v>
      </c>
      <c r="H3010" s="213"/>
      <c r="I3010" s="57" t="str">
        <f t="shared" ref="I3010:I3073" si="601">IFERROR(IF(F3010="","",IF(F3010="TBA","TBA",IF(F3010="Cancel","Cancel",IF(AND(G3010&gt;=10,G3010&lt;=12),"Q3",IF(AND(G3010&gt;=1,G3010&lt;=3),"Q4",IF(AND(G3010&gt;=7,G3010&lt;=9),"Q2",IF(AND(G3010&gt;=4,G3010&lt;=6),"Q1"))))))),"")</f>
        <v>Q1</v>
      </c>
      <c r="J3010" s="204" t="s">
        <v>1139</v>
      </c>
      <c r="K3010" s="213" t="s">
        <v>1140</v>
      </c>
      <c r="L3010" s="210" t="s">
        <v>2734</v>
      </c>
      <c r="M3010" s="208" t="s">
        <v>2546</v>
      </c>
      <c r="N3010" s="208">
        <v>1</v>
      </c>
      <c r="O3010" s="208"/>
      <c r="P3010" s="57" t="str">
        <f t="shared" ref="P3010:P3073" si="602">IF(M3010="","",IF(AND(N3010&gt;0,L3010&lt;&gt;""),"MAIN UNIT",IF(AND(O3010&gt;0,L3010&lt;&gt;""),"SERVICE/ PARTS","C66 SERVICE/OTHERS")))</f>
        <v>MAIN UNIT</v>
      </c>
      <c r="Q3010" s="208" t="s">
        <v>958</v>
      </c>
      <c r="R3010" s="208" t="s">
        <v>1991</v>
      </c>
      <c r="S3010" s="208" t="s">
        <v>37</v>
      </c>
      <c r="T3010" s="208" t="s">
        <v>75</v>
      </c>
      <c r="U3010" s="208" t="s">
        <v>58</v>
      </c>
      <c r="V3010" s="208" t="s">
        <v>81</v>
      </c>
      <c r="W3010" s="208" t="s">
        <v>51</v>
      </c>
      <c r="X3010" s="34">
        <v>275000</v>
      </c>
      <c r="Y3010" s="215" t="str">
        <f t="shared" si="599"/>
        <v>1.13</v>
      </c>
      <c r="Z3010" s="26">
        <f t="shared" si="597"/>
        <v>275000</v>
      </c>
      <c r="AA3010" s="208">
        <v>1.089</v>
      </c>
      <c r="AB3010" s="35">
        <f t="shared" si="598"/>
        <v>265022.12389380531</v>
      </c>
      <c r="AC3010" s="27">
        <f t="shared" ref="AC3010:AC3073" si="603">IF(R3010&lt;&gt;"",AB3010*AD3010,"")</f>
        <v>32730.232300884956</v>
      </c>
      <c r="AD3010" s="212">
        <v>0.1235</v>
      </c>
      <c r="AE3010" s="211">
        <f t="shared" ref="AE3010:AE3073" si="604">IF(Q3010="","",IF(Q3010="Yes",1,0))</f>
        <v>1</v>
      </c>
      <c r="AF3010" s="211" t="str">
        <f>IF(AND(COUNTIFS($J$18:J3010,J3010)=1,AE3010=1),1,"")</f>
        <v/>
      </c>
      <c r="AG3010" s="211" t="str">
        <f>IF(C3010="","",IF(AND(COUNTIFS($J$18:J3010,J3010)=1,C3010&lt;&gt;""),1,""))</f>
        <v/>
      </c>
      <c r="AH3010" s="211" t="str">
        <f>IF(G3010="","",IF(AND(COUNTIFS($J$18:J3010,J3010)=1,G3010&lt;&gt;""),1,""))</f>
        <v/>
      </c>
      <c r="AI3010" s="28">
        <f t="shared" ref="AI3010:AI3073" si="605">IF(P3010="C66 SERVICE","",SUMIFS(AB:AB,F:F,F3010,G:G,G3010,E:E,E3010))</f>
        <v>29183109.055752221</v>
      </c>
      <c r="AJ3010" s="28">
        <f t="shared" ref="AJ3010:AJ3073" si="606">IF(P3010="C66 SERVICE","",SUMIFS(AC:AC,F:F,F3010,G:G,G3010,E:E,E3010))</f>
        <v>3741266.5648721238</v>
      </c>
      <c r="AK3010" s="29">
        <f t="shared" ref="AK3010:AK3073" si="607">IF(AJ3010&gt;0,AJ3010/AI3010,"")</f>
        <v>0.12819972531798118</v>
      </c>
      <c r="AL3010" s="210"/>
      <c r="AM3010" s="210"/>
      <c r="AN3010" s="210"/>
      <c r="AO3010" s="210"/>
      <c r="AP3010" s="45" t="str">
        <f t="shared" ref="AP3010:AP3073" si="608">IF(F3010="","",F3010&amp;G3010)</f>
        <v>20206</v>
      </c>
      <c r="AQ3010" s="45" t="str">
        <f t="shared" ref="AQ3010:AQ3073" si="609">IF(W3010="","",F3010&amp;G3010&amp;W3010)</f>
        <v>20206RMB</v>
      </c>
    </row>
    <row r="3011" spans="1:43" s="15" customFormat="1">
      <c r="A3011" s="208" t="s">
        <v>34</v>
      </c>
      <c r="B3011" s="209">
        <v>2020</v>
      </c>
      <c r="C3011" s="209">
        <v>2</v>
      </c>
      <c r="D3011" s="57" t="str">
        <f t="shared" si="600"/>
        <v>Q4</v>
      </c>
      <c r="E3011" s="208" t="s">
        <v>35</v>
      </c>
      <c r="F3011" s="209">
        <v>2020</v>
      </c>
      <c r="G3011" s="209">
        <v>6</v>
      </c>
      <c r="H3011" s="213"/>
      <c r="I3011" s="57" t="str">
        <f t="shared" si="601"/>
        <v>Q1</v>
      </c>
      <c r="J3011" s="204" t="s">
        <v>1139</v>
      </c>
      <c r="K3011" s="213" t="s">
        <v>1140</v>
      </c>
      <c r="L3011" s="210" t="s">
        <v>2850</v>
      </c>
      <c r="M3011" s="208" t="s">
        <v>1990</v>
      </c>
      <c r="N3011" s="208">
        <v>1</v>
      </c>
      <c r="O3011" s="208"/>
      <c r="P3011" s="57" t="str">
        <f t="shared" si="602"/>
        <v>MAIN UNIT</v>
      </c>
      <c r="Q3011" s="208" t="s">
        <v>958</v>
      </c>
      <c r="R3011" s="208" t="s">
        <v>1991</v>
      </c>
      <c r="S3011" s="208" t="s">
        <v>37</v>
      </c>
      <c r="T3011" s="208" t="s">
        <v>75</v>
      </c>
      <c r="U3011" s="208" t="s">
        <v>58</v>
      </c>
      <c r="V3011" s="208" t="s">
        <v>81</v>
      </c>
      <c r="W3011" s="208" t="s">
        <v>51</v>
      </c>
      <c r="X3011" s="34">
        <v>30000</v>
      </c>
      <c r="Y3011" s="215" t="str">
        <f t="shared" si="599"/>
        <v>1.13</v>
      </c>
      <c r="Z3011" s="26">
        <f t="shared" si="597"/>
        <v>30000</v>
      </c>
      <c r="AA3011" s="208">
        <v>1.089</v>
      </c>
      <c r="AB3011" s="35">
        <f t="shared" si="598"/>
        <v>28911.504424778763</v>
      </c>
      <c r="AC3011" s="27">
        <f t="shared" si="603"/>
        <v>3570.570796460177</v>
      </c>
      <c r="AD3011" s="212">
        <v>0.1235</v>
      </c>
      <c r="AE3011" s="211">
        <f t="shared" si="604"/>
        <v>1</v>
      </c>
      <c r="AF3011" s="211" t="str">
        <f>IF(AND(COUNTIFS($J$18:J3011,J3011)=1,AE3011=1),1,"")</f>
        <v/>
      </c>
      <c r="AG3011" s="211" t="str">
        <f>IF(C3011="","",IF(AND(COUNTIFS($J$18:J3011,J3011)=1,C3011&lt;&gt;""),1,""))</f>
        <v/>
      </c>
      <c r="AH3011" s="211" t="str">
        <f>IF(G3011="","",IF(AND(COUNTIFS($J$18:J3011,J3011)=1,G3011&lt;&gt;""),1,""))</f>
        <v/>
      </c>
      <c r="AI3011" s="28">
        <f t="shared" si="605"/>
        <v>29183109.055752221</v>
      </c>
      <c r="AJ3011" s="28">
        <f t="shared" si="606"/>
        <v>3741266.5648721238</v>
      </c>
      <c r="AK3011" s="29">
        <f t="shared" si="607"/>
        <v>0.12819972531798118</v>
      </c>
      <c r="AL3011" s="210"/>
      <c r="AM3011" s="210"/>
      <c r="AN3011" s="210"/>
      <c r="AO3011" s="210"/>
      <c r="AP3011" s="45" t="str">
        <f t="shared" si="608"/>
        <v>20206</v>
      </c>
      <c r="AQ3011" s="45" t="str">
        <f t="shared" si="609"/>
        <v>20206RMB</v>
      </c>
    </row>
    <row r="3012" spans="1:43" s="15" customFormat="1">
      <c r="A3012" s="208" t="s">
        <v>35</v>
      </c>
      <c r="B3012" s="209">
        <v>2020</v>
      </c>
      <c r="C3012" s="209">
        <v>4</v>
      </c>
      <c r="D3012" s="57" t="str">
        <f t="shared" si="600"/>
        <v>Q1</v>
      </c>
      <c r="E3012" s="208" t="s">
        <v>35</v>
      </c>
      <c r="F3012" s="209">
        <v>2020</v>
      </c>
      <c r="G3012" s="209">
        <v>6</v>
      </c>
      <c r="H3012" s="213"/>
      <c r="I3012" s="57" t="str">
        <f t="shared" si="601"/>
        <v>Q1</v>
      </c>
      <c r="J3012" s="204" t="s">
        <v>2851</v>
      </c>
      <c r="K3012" s="213" t="s">
        <v>1150</v>
      </c>
      <c r="L3012" s="210" t="s">
        <v>2726</v>
      </c>
      <c r="M3012" s="208" t="s">
        <v>47</v>
      </c>
      <c r="N3012" s="208">
        <v>1</v>
      </c>
      <c r="O3012" s="208"/>
      <c r="P3012" s="57" t="str">
        <f t="shared" si="602"/>
        <v>MAIN UNIT</v>
      </c>
      <c r="Q3012" s="208" t="s">
        <v>48</v>
      </c>
      <c r="R3012" s="208" t="s">
        <v>1991</v>
      </c>
      <c r="S3012" s="208" t="s">
        <v>36</v>
      </c>
      <c r="T3012" s="208" t="s">
        <v>65</v>
      </c>
      <c r="U3012" s="208" t="s">
        <v>66</v>
      </c>
      <c r="V3012" s="208" t="s">
        <v>2725</v>
      </c>
      <c r="W3012" s="208" t="s">
        <v>51</v>
      </c>
      <c r="X3012" s="34">
        <v>431000</v>
      </c>
      <c r="Y3012" s="215" t="str">
        <f t="shared" si="599"/>
        <v>1.13</v>
      </c>
      <c r="Z3012" s="26">
        <f t="shared" si="597"/>
        <v>431000</v>
      </c>
      <c r="AA3012" s="208">
        <v>1.089</v>
      </c>
      <c r="AB3012" s="35">
        <f t="shared" si="598"/>
        <v>415361.94690265489</v>
      </c>
      <c r="AC3012" s="27">
        <f t="shared" si="603"/>
        <v>80746.3624778761</v>
      </c>
      <c r="AD3012" s="212">
        <v>0.19439999999999999</v>
      </c>
      <c r="AE3012" s="211">
        <f t="shared" si="604"/>
        <v>0</v>
      </c>
      <c r="AF3012" s="211" t="str">
        <f>IF(AND(COUNTIFS($J$18:J3012,J3012)=1,AE3012=1),1,"")</f>
        <v/>
      </c>
      <c r="AG3012" s="211">
        <f>IF(C3012="","",IF(AND(COUNTIFS($J$18:J3012,J3012)=1,C3012&lt;&gt;""),1,""))</f>
        <v>1</v>
      </c>
      <c r="AH3012" s="211">
        <f>IF(G3012="","",IF(AND(COUNTIFS($J$18:J3012,J3012)=1,G3012&lt;&gt;""),1,""))</f>
        <v>1</v>
      </c>
      <c r="AI3012" s="28">
        <f t="shared" si="605"/>
        <v>29183109.055752221</v>
      </c>
      <c r="AJ3012" s="28">
        <f t="shared" si="606"/>
        <v>3741266.5648721238</v>
      </c>
      <c r="AK3012" s="29">
        <f t="shared" si="607"/>
        <v>0.12819972531798118</v>
      </c>
      <c r="AL3012" s="210"/>
      <c r="AM3012" s="210"/>
      <c r="AN3012" s="210"/>
      <c r="AO3012" s="210"/>
      <c r="AP3012" s="45" t="str">
        <f t="shared" si="608"/>
        <v>20206</v>
      </c>
      <c r="AQ3012" s="45" t="str">
        <f t="shared" si="609"/>
        <v>20206RMB</v>
      </c>
    </row>
    <row r="3013" spans="1:43" s="15" customFormat="1">
      <c r="A3013" s="208" t="s">
        <v>35</v>
      </c>
      <c r="B3013" s="209">
        <v>2020</v>
      </c>
      <c r="C3013" s="209">
        <v>4</v>
      </c>
      <c r="D3013" s="57" t="str">
        <f t="shared" si="600"/>
        <v>Q1</v>
      </c>
      <c r="E3013" s="208" t="s">
        <v>35</v>
      </c>
      <c r="F3013" s="209">
        <v>2020</v>
      </c>
      <c r="G3013" s="209">
        <v>6</v>
      </c>
      <c r="H3013" s="213"/>
      <c r="I3013" s="57" t="str">
        <f t="shared" si="601"/>
        <v>Q1</v>
      </c>
      <c r="J3013" s="204" t="s">
        <v>2852</v>
      </c>
      <c r="K3013" s="213" t="s">
        <v>1150</v>
      </c>
      <c r="L3013" s="210" t="s">
        <v>2777</v>
      </c>
      <c r="M3013" s="208" t="s">
        <v>2778</v>
      </c>
      <c r="N3013" s="208">
        <v>1</v>
      </c>
      <c r="O3013" s="208"/>
      <c r="P3013" s="57" t="str">
        <f t="shared" si="602"/>
        <v>MAIN UNIT</v>
      </c>
      <c r="Q3013" s="208" t="s">
        <v>48</v>
      </c>
      <c r="R3013" s="208" t="s">
        <v>1991</v>
      </c>
      <c r="S3013" s="208" t="s">
        <v>36</v>
      </c>
      <c r="T3013" s="208" t="s">
        <v>65</v>
      </c>
      <c r="U3013" s="208" t="s">
        <v>66</v>
      </c>
      <c r="V3013" s="208" t="s">
        <v>2725</v>
      </c>
      <c r="W3013" s="208" t="s">
        <v>51</v>
      </c>
      <c r="X3013" s="34">
        <v>407100</v>
      </c>
      <c r="Y3013" s="215" t="str">
        <f t="shared" si="599"/>
        <v>1.13</v>
      </c>
      <c r="Z3013" s="26">
        <f t="shared" si="597"/>
        <v>407100</v>
      </c>
      <c r="AA3013" s="208">
        <v>1.089</v>
      </c>
      <c r="AB3013" s="35">
        <f t="shared" si="598"/>
        <v>392329.11504424782</v>
      </c>
      <c r="AC3013" s="27">
        <f t="shared" si="603"/>
        <v>103614.11928318585</v>
      </c>
      <c r="AD3013" s="212">
        <v>0.2641</v>
      </c>
      <c r="AE3013" s="211">
        <f t="shared" si="604"/>
        <v>0</v>
      </c>
      <c r="AF3013" s="211" t="str">
        <f>IF(AND(COUNTIFS($J$18:J3013,J3013)=1,AE3013=1),1,"")</f>
        <v/>
      </c>
      <c r="AG3013" s="211">
        <f>IF(C3013="","",IF(AND(COUNTIFS($J$18:J3013,J3013)=1,C3013&lt;&gt;""),1,""))</f>
        <v>1</v>
      </c>
      <c r="AH3013" s="211">
        <f>IF(G3013="","",IF(AND(COUNTIFS($J$18:J3013,J3013)=1,G3013&lt;&gt;""),1,""))</f>
        <v>1</v>
      </c>
      <c r="AI3013" s="28">
        <f t="shared" si="605"/>
        <v>29183109.055752221</v>
      </c>
      <c r="AJ3013" s="28">
        <f t="shared" si="606"/>
        <v>3741266.5648721238</v>
      </c>
      <c r="AK3013" s="29">
        <f t="shared" si="607"/>
        <v>0.12819972531798118</v>
      </c>
      <c r="AL3013" s="210"/>
      <c r="AM3013" s="210"/>
      <c r="AN3013" s="210"/>
      <c r="AO3013" s="210"/>
      <c r="AP3013" s="45" t="str">
        <f t="shared" si="608"/>
        <v>20206</v>
      </c>
      <c r="AQ3013" s="45" t="str">
        <f t="shared" si="609"/>
        <v>20206RMB</v>
      </c>
    </row>
    <row r="3014" spans="1:43" s="15" customFormat="1">
      <c r="A3014" s="208" t="s">
        <v>35</v>
      </c>
      <c r="B3014" s="209">
        <v>2020</v>
      </c>
      <c r="C3014" s="209">
        <v>4</v>
      </c>
      <c r="D3014" s="57" t="str">
        <f t="shared" si="600"/>
        <v>Q1</v>
      </c>
      <c r="E3014" s="208" t="s">
        <v>35</v>
      </c>
      <c r="F3014" s="209">
        <v>2020</v>
      </c>
      <c r="G3014" s="209">
        <v>6</v>
      </c>
      <c r="H3014" s="213"/>
      <c r="I3014" s="57" t="str">
        <f t="shared" si="601"/>
        <v>Q1</v>
      </c>
      <c r="J3014" s="204" t="s">
        <v>1151</v>
      </c>
      <c r="K3014" s="213" t="s">
        <v>1152</v>
      </c>
      <c r="L3014" s="210" t="s">
        <v>2734</v>
      </c>
      <c r="M3014" s="208" t="s">
        <v>2546</v>
      </c>
      <c r="N3014" s="208">
        <v>1</v>
      </c>
      <c r="O3014" s="208"/>
      <c r="P3014" s="57" t="str">
        <f t="shared" si="602"/>
        <v>MAIN UNIT</v>
      </c>
      <c r="Q3014" s="208" t="s">
        <v>56</v>
      </c>
      <c r="R3014" s="208" t="s">
        <v>1991</v>
      </c>
      <c r="S3014" s="208" t="s">
        <v>39</v>
      </c>
      <c r="T3014" s="208" t="s">
        <v>130</v>
      </c>
      <c r="U3014" s="208" t="s">
        <v>1013</v>
      </c>
      <c r="V3014" s="208" t="s">
        <v>132</v>
      </c>
      <c r="W3014" s="208" t="s">
        <v>51</v>
      </c>
      <c r="X3014" s="34">
        <v>305000</v>
      </c>
      <c r="Y3014" s="215" t="str">
        <f t="shared" si="599"/>
        <v>1.13</v>
      </c>
      <c r="Z3014" s="26">
        <f t="shared" ref="Z3014:Z3077" si="610">IF(X3014="","",X3014*MAX(O3014,N3014))</f>
        <v>305000</v>
      </c>
      <c r="AA3014" s="208">
        <v>1.089</v>
      </c>
      <c r="AB3014" s="35">
        <f t="shared" si="598"/>
        <v>293933.62831858412</v>
      </c>
      <c r="AC3014" s="27">
        <f t="shared" si="603"/>
        <v>34625.381415929209</v>
      </c>
      <c r="AD3014" s="212">
        <v>0.1178</v>
      </c>
      <c r="AE3014" s="211">
        <f t="shared" si="604"/>
        <v>1</v>
      </c>
      <c r="AF3014" s="211" t="str">
        <f>IF(AND(COUNTIFS($J$18:J3014,J3014)=1,AE3014=1),1,"")</f>
        <v/>
      </c>
      <c r="AG3014" s="211" t="str">
        <f>IF(C3014="","",IF(AND(COUNTIFS($J$18:J3014,J3014)=1,C3014&lt;&gt;""),1,""))</f>
        <v/>
      </c>
      <c r="AH3014" s="211" t="str">
        <f>IF(G3014="","",IF(AND(COUNTIFS($J$18:J3014,J3014)=1,G3014&lt;&gt;""),1,""))</f>
        <v/>
      </c>
      <c r="AI3014" s="28">
        <f t="shared" si="605"/>
        <v>29183109.055752221</v>
      </c>
      <c r="AJ3014" s="28">
        <f t="shared" si="606"/>
        <v>3741266.5648721238</v>
      </c>
      <c r="AK3014" s="29">
        <f t="shared" si="607"/>
        <v>0.12819972531798118</v>
      </c>
      <c r="AL3014" s="210"/>
      <c r="AM3014" s="210"/>
      <c r="AN3014" s="210"/>
      <c r="AO3014" s="210"/>
      <c r="AP3014" s="45" t="str">
        <f t="shared" si="608"/>
        <v>20206</v>
      </c>
      <c r="AQ3014" s="45" t="str">
        <f t="shared" si="609"/>
        <v>20206RMB</v>
      </c>
    </row>
    <row r="3015" spans="1:43" s="15" customFormat="1">
      <c r="A3015" s="208" t="s">
        <v>35</v>
      </c>
      <c r="B3015" s="209">
        <v>2020</v>
      </c>
      <c r="C3015" s="209">
        <v>4</v>
      </c>
      <c r="D3015" s="57" t="str">
        <f t="shared" si="600"/>
        <v>Q1</v>
      </c>
      <c r="E3015" s="208" t="s">
        <v>35</v>
      </c>
      <c r="F3015" s="209">
        <v>2020</v>
      </c>
      <c r="G3015" s="209">
        <v>6</v>
      </c>
      <c r="H3015" s="213"/>
      <c r="I3015" s="57" t="str">
        <f t="shared" si="601"/>
        <v>Q1</v>
      </c>
      <c r="J3015" s="204" t="s">
        <v>1151</v>
      </c>
      <c r="K3015" s="213" t="s">
        <v>1152</v>
      </c>
      <c r="L3015" s="210" t="s">
        <v>2850</v>
      </c>
      <c r="M3015" s="208" t="s">
        <v>1990</v>
      </c>
      <c r="N3015" s="208">
        <v>1</v>
      </c>
      <c r="O3015" s="208"/>
      <c r="P3015" s="57" t="str">
        <f t="shared" si="602"/>
        <v>MAIN UNIT</v>
      </c>
      <c r="Q3015" s="208" t="s">
        <v>56</v>
      </c>
      <c r="R3015" s="208" t="s">
        <v>1991</v>
      </c>
      <c r="S3015" s="208" t="s">
        <v>39</v>
      </c>
      <c r="T3015" s="208" t="s">
        <v>130</v>
      </c>
      <c r="U3015" s="208" t="s">
        <v>1013</v>
      </c>
      <c r="V3015" s="208" t="s">
        <v>132</v>
      </c>
      <c r="W3015" s="208" t="s">
        <v>51</v>
      </c>
      <c r="X3015" s="34">
        <v>35000</v>
      </c>
      <c r="Y3015" s="215" t="str">
        <f t="shared" si="599"/>
        <v>1.13</v>
      </c>
      <c r="Z3015" s="26">
        <f t="shared" si="610"/>
        <v>35000</v>
      </c>
      <c r="AA3015" s="208">
        <v>1.089</v>
      </c>
      <c r="AB3015" s="35">
        <f t="shared" si="598"/>
        <v>33730.088495575226</v>
      </c>
      <c r="AC3015" s="27">
        <f t="shared" si="603"/>
        <v>3973.4044247787615</v>
      </c>
      <c r="AD3015" s="212">
        <v>0.1178</v>
      </c>
      <c r="AE3015" s="211">
        <f t="shared" si="604"/>
        <v>1</v>
      </c>
      <c r="AF3015" s="211" t="str">
        <f>IF(AND(COUNTIFS($J$18:J3015,J3015)=1,AE3015=1),1,"")</f>
        <v/>
      </c>
      <c r="AG3015" s="211" t="str">
        <f>IF(C3015="","",IF(AND(COUNTIFS($J$18:J3015,J3015)=1,C3015&lt;&gt;""),1,""))</f>
        <v/>
      </c>
      <c r="AH3015" s="211" t="str">
        <f>IF(G3015="","",IF(AND(COUNTIFS($J$18:J3015,J3015)=1,G3015&lt;&gt;""),1,""))</f>
        <v/>
      </c>
      <c r="AI3015" s="28">
        <f t="shared" si="605"/>
        <v>29183109.055752221</v>
      </c>
      <c r="AJ3015" s="28">
        <f t="shared" si="606"/>
        <v>3741266.5648721238</v>
      </c>
      <c r="AK3015" s="29">
        <f t="shared" si="607"/>
        <v>0.12819972531798118</v>
      </c>
      <c r="AL3015" s="210"/>
      <c r="AM3015" s="210"/>
      <c r="AN3015" s="210"/>
      <c r="AO3015" s="210"/>
      <c r="AP3015" s="45" t="str">
        <f t="shared" si="608"/>
        <v>20206</v>
      </c>
      <c r="AQ3015" s="45" t="str">
        <f t="shared" si="609"/>
        <v>20206RMB</v>
      </c>
    </row>
    <row r="3016" spans="1:43" s="15" customFormat="1">
      <c r="A3016" s="208" t="s">
        <v>35</v>
      </c>
      <c r="B3016" s="209">
        <v>2020</v>
      </c>
      <c r="C3016" s="209">
        <v>4</v>
      </c>
      <c r="D3016" s="57" t="str">
        <f t="shared" si="600"/>
        <v>Q1</v>
      </c>
      <c r="E3016" s="208" t="s">
        <v>35</v>
      </c>
      <c r="F3016" s="209">
        <v>2020</v>
      </c>
      <c r="G3016" s="209">
        <v>6</v>
      </c>
      <c r="H3016" s="213"/>
      <c r="I3016" s="57" t="str">
        <f t="shared" si="601"/>
        <v>Q1</v>
      </c>
      <c r="J3016" s="204" t="s">
        <v>1151</v>
      </c>
      <c r="K3016" s="213" t="s">
        <v>1152</v>
      </c>
      <c r="L3016" s="210" t="s">
        <v>2832</v>
      </c>
      <c r="M3016" s="208" t="s">
        <v>354</v>
      </c>
      <c r="N3016" s="208">
        <v>1</v>
      </c>
      <c r="O3016" s="208"/>
      <c r="P3016" s="57" t="str">
        <f t="shared" si="602"/>
        <v>MAIN UNIT</v>
      </c>
      <c r="Q3016" s="208" t="s">
        <v>56</v>
      </c>
      <c r="R3016" s="208" t="s">
        <v>1991</v>
      </c>
      <c r="S3016" s="208" t="s">
        <v>39</v>
      </c>
      <c r="T3016" s="208" t="s">
        <v>130</v>
      </c>
      <c r="U3016" s="208" t="s">
        <v>1013</v>
      </c>
      <c r="V3016" s="208" t="s">
        <v>132</v>
      </c>
      <c r="W3016" s="208" t="s">
        <v>51</v>
      </c>
      <c r="X3016" s="34">
        <v>396500</v>
      </c>
      <c r="Y3016" s="215" t="str">
        <f t="shared" si="599"/>
        <v>1.13</v>
      </c>
      <c r="Z3016" s="26">
        <f t="shared" si="610"/>
        <v>396500</v>
      </c>
      <c r="AA3016" s="208">
        <v>1.089</v>
      </c>
      <c r="AB3016" s="35">
        <f t="shared" si="598"/>
        <v>382113.71681415936</v>
      </c>
      <c r="AC3016" s="27">
        <f t="shared" si="603"/>
        <v>45012.995840707976</v>
      </c>
      <c r="AD3016" s="212">
        <v>0.1178</v>
      </c>
      <c r="AE3016" s="211">
        <f t="shared" si="604"/>
        <v>1</v>
      </c>
      <c r="AF3016" s="211" t="str">
        <f>IF(AND(COUNTIFS($J$18:J3016,J3016)=1,AE3016=1),1,"")</f>
        <v/>
      </c>
      <c r="AG3016" s="211" t="str">
        <f>IF(C3016="","",IF(AND(COUNTIFS($J$18:J3016,J3016)=1,C3016&lt;&gt;""),1,""))</f>
        <v/>
      </c>
      <c r="AH3016" s="211" t="str">
        <f>IF(G3016="","",IF(AND(COUNTIFS($J$18:J3016,J3016)=1,G3016&lt;&gt;""),1,""))</f>
        <v/>
      </c>
      <c r="AI3016" s="28">
        <f t="shared" si="605"/>
        <v>29183109.055752221</v>
      </c>
      <c r="AJ3016" s="28">
        <f t="shared" si="606"/>
        <v>3741266.5648721238</v>
      </c>
      <c r="AK3016" s="29">
        <f t="shared" si="607"/>
        <v>0.12819972531798118</v>
      </c>
      <c r="AL3016" s="210"/>
      <c r="AM3016" s="210"/>
      <c r="AN3016" s="210"/>
      <c r="AO3016" s="210"/>
      <c r="AP3016" s="45" t="str">
        <f t="shared" si="608"/>
        <v>20206</v>
      </c>
      <c r="AQ3016" s="45" t="str">
        <f t="shared" si="609"/>
        <v>20206RMB</v>
      </c>
    </row>
    <row r="3017" spans="1:43" s="15" customFormat="1">
      <c r="A3017" s="208" t="s">
        <v>34</v>
      </c>
      <c r="B3017" s="209">
        <v>2020</v>
      </c>
      <c r="C3017" s="209">
        <v>3</v>
      </c>
      <c r="D3017" s="57" t="str">
        <f t="shared" si="600"/>
        <v>Q4</v>
      </c>
      <c r="E3017" s="208" t="s">
        <v>35</v>
      </c>
      <c r="F3017" s="209">
        <v>2020</v>
      </c>
      <c r="G3017" s="209">
        <v>6</v>
      </c>
      <c r="H3017" s="213"/>
      <c r="I3017" s="57" t="str">
        <f t="shared" si="601"/>
        <v>Q1</v>
      </c>
      <c r="J3017" s="204" t="s">
        <v>2853</v>
      </c>
      <c r="K3017" s="213" t="s">
        <v>2854</v>
      </c>
      <c r="L3017" s="210" t="s">
        <v>2724</v>
      </c>
      <c r="M3017" s="208" t="s">
        <v>2546</v>
      </c>
      <c r="N3017" s="208">
        <v>1</v>
      </c>
      <c r="O3017" s="208"/>
      <c r="P3017" s="57" t="str">
        <f t="shared" si="602"/>
        <v>MAIN UNIT</v>
      </c>
      <c r="Q3017" s="208" t="s">
        <v>48</v>
      </c>
      <c r="R3017" s="208" t="s">
        <v>1991</v>
      </c>
      <c r="S3017" s="208" t="s">
        <v>38</v>
      </c>
      <c r="T3017" s="208" t="s">
        <v>933</v>
      </c>
      <c r="U3017" s="208" t="s">
        <v>137</v>
      </c>
      <c r="V3017" s="208" t="s">
        <v>2779</v>
      </c>
      <c r="W3017" s="208" t="s">
        <v>849</v>
      </c>
      <c r="X3017" s="34">
        <v>61500</v>
      </c>
      <c r="Y3017" s="215" t="str">
        <f t="shared" si="599"/>
        <v>1</v>
      </c>
      <c r="Z3017" s="26">
        <f t="shared" si="610"/>
        <v>61500</v>
      </c>
      <c r="AA3017" s="208">
        <v>7.8</v>
      </c>
      <c r="AB3017" s="35">
        <f t="shared" si="598"/>
        <v>479700</v>
      </c>
      <c r="AC3017" s="27">
        <f t="shared" si="603"/>
        <v>32571.63</v>
      </c>
      <c r="AD3017" s="212">
        <v>6.7900000000000002E-2</v>
      </c>
      <c r="AE3017" s="211">
        <f t="shared" si="604"/>
        <v>0</v>
      </c>
      <c r="AF3017" s="211" t="str">
        <f>IF(AND(COUNTIFS($J$18:J3017,J3017)=1,AE3017=1),1,"")</f>
        <v/>
      </c>
      <c r="AG3017" s="211">
        <f>IF(C3017="","",IF(AND(COUNTIFS($J$18:J3017,J3017)=1,C3017&lt;&gt;""),1,""))</f>
        <v>1</v>
      </c>
      <c r="AH3017" s="211">
        <f>IF(G3017="","",IF(AND(COUNTIFS($J$18:J3017,J3017)=1,G3017&lt;&gt;""),1,""))</f>
        <v>1</v>
      </c>
      <c r="AI3017" s="28">
        <f t="shared" si="605"/>
        <v>29183109.055752221</v>
      </c>
      <c r="AJ3017" s="28">
        <f t="shared" si="606"/>
        <v>3741266.5648721238</v>
      </c>
      <c r="AK3017" s="29">
        <f t="shared" si="607"/>
        <v>0.12819972531798118</v>
      </c>
      <c r="AL3017" s="210"/>
      <c r="AM3017" s="210"/>
      <c r="AN3017" s="210"/>
      <c r="AO3017" s="210"/>
      <c r="AP3017" s="45" t="str">
        <f t="shared" si="608"/>
        <v>20206</v>
      </c>
      <c r="AQ3017" s="45" t="str">
        <f t="shared" si="609"/>
        <v>20206USD</v>
      </c>
    </row>
    <row r="3018" spans="1:43" s="15" customFormat="1">
      <c r="A3018" s="208" t="s">
        <v>34</v>
      </c>
      <c r="B3018" s="209">
        <v>2020</v>
      </c>
      <c r="C3018" s="209">
        <v>1</v>
      </c>
      <c r="D3018" s="57" t="str">
        <f t="shared" si="600"/>
        <v>Q4</v>
      </c>
      <c r="E3018" s="208" t="s">
        <v>34</v>
      </c>
      <c r="F3018" s="209">
        <v>2020</v>
      </c>
      <c r="G3018" s="209">
        <v>3</v>
      </c>
      <c r="H3018" s="213"/>
      <c r="I3018" s="57" t="str">
        <f t="shared" si="601"/>
        <v>Q4</v>
      </c>
      <c r="J3018" s="204" t="s">
        <v>2855</v>
      </c>
      <c r="K3018" s="213" t="s">
        <v>2856</v>
      </c>
      <c r="L3018" s="210" t="s">
        <v>2724</v>
      </c>
      <c r="M3018" s="208" t="s">
        <v>2546</v>
      </c>
      <c r="N3018" s="208">
        <v>1</v>
      </c>
      <c r="O3018" s="208"/>
      <c r="P3018" s="57" t="str">
        <f t="shared" si="602"/>
        <v>MAIN UNIT</v>
      </c>
      <c r="Q3018" s="208" t="s">
        <v>48</v>
      </c>
      <c r="R3018" s="208" t="s">
        <v>1991</v>
      </c>
      <c r="S3018" s="208" t="s">
        <v>38</v>
      </c>
      <c r="T3018" s="208" t="s">
        <v>136</v>
      </c>
      <c r="U3018" s="208" t="s">
        <v>137</v>
      </c>
      <c r="V3018" s="208" t="s">
        <v>2774</v>
      </c>
      <c r="W3018" s="208" t="s">
        <v>51</v>
      </c>
      <c r="X3018" s="34">
        <v>342700</v>
      </c>
      <c r="Y3018" s="215" t="str">
        <f t="shared" si="599"/>
        <v>1.13</v>
      </c>
      <c r="Z3018" s="26">
        <f t="shared" si="610"/>
        <v>342700</v>
      </c>
      <c r="AA3018" s="208">
        <v>1.1100000000000001</v>
      </c>
      <c r="AB3018" s="35">
        <f t="shared" ref="AB3018:AB3081" si="611">IF(AND(R3018&lt;&gt;"C66",R3018&lt;&gt;""),Z3018/Y3018*AA3018,"")</f>
        <v>336634.51327433635</v>
      </c>
      <c r="AC3018" s="27">
        <f t="shared" si="603"/>
        <v>49013.985132743372</v>
      </c>
      <c r="AD3018" s="212">
        <v>0.14560000000000001</v>
      </c>
      <c r="AE3018" s="211">
        <f t="shared" si="604"/>
        <v>0</v>
      </c>
      <c r="AF3018" s="211" t="str">
        <f>IF(AND(COUNTIFS($J$18:J3018,J3018)=1,AE3018=1),1,"")</f>
        <v/>
      </c>
      <c r="AG3018" s="211">
        <f>IF(C3018="","",IF(AND(COUNTIFS($J$18:J3018,J3018)=1,C3018&lt;&gt;""),1,""))</f>
        <v>1</v>
      </c>
      <c r="AH3018" s="211">
        <f>IF(G3018="","",IF(AND(COUNTIFS($J$18:J3018,J3018)=1,G3018&lt;&gt;""),1,""))</f>
        <v>1</v>
      </c>
      <c r="AI3018" s="28">
        <f t="shared" si="605"/>
        <v>23168285.927433632</v>
      </c>
      <c r="AJ3018" s="28">
        <f t="shared" si="606"/>
        <v>2764878.9168780539</v>
      </c>
      <c r="AK3018" s="29">
        <f t="shared" si="607"/>
        <v>0.11933895004309115</v>
      </c>
      <c r="AL3018" s="210"/>
      <c r="AM3018" s="210"/>
      <c r="AN3018" s="210"/>
      <c r="AO3018" s="210"/>
      <c r="AP3018" s="45" t="str">
        <f t="shared" si="608"/>
        <v>20203</v>
      </c>
      <c r="AQ3018" s="45" t="str">
        <f t="shared" si="609"/>
        <v>20203RMB</v>
      </c>
    </row>
    <row r="3019" spans="1:43" s="15" customFormat="1">
      <c r="A3019" s="208" t="s">
        <v>35</v>
      </c>
      <c r="B3019" s="209">
        <v>2020</v>
      </c>
      <c r="C3019" s="209">
        <v>4</v>
      </c>
      <c r="D3019" s="57" t="str">
        <f t="shared" si="600"/>
        <v>Q1</v>
      </c>
      <c r="E3019" s="208" t="s">
        <v>35</v>
      </c>
      <c r="F3019" s="209">
        <v>2020</v>
      </c>
      <c r="G3019" s="209">
        <v>5</v>
      </c>
      <c r="H3019" s="213"/>
      <c r="I3019" s="57" t="str">
        <f t="shared" si="601"/>
        <v>Q1</v>
      </c>
      <c r="J3019" s="204" t="s">
        <v>2857</v>
      </c>
      <c r="K3019" s="213" t="s">
        <v>1150</v>
      </c>
      <c r="L3019" s="210" t="s">
        <v>2724</v>
      </c>
      <c r="M3019" s="208" t="s">
        <v>2546</v>
      </c>
      <c r="N3019" s="208">
        <v>1</v>
      </c>
      <c r="O3019" s="208"/>
      <c r="P3019" s="57" t="str">
        <f t="shared" si="602"/>
        <v>MAIN UNIT</v>
      </c>
      <c r="Q3019" s="208" t="s">
        <v>48</v>
      </c>
      <c r="R3019" s="208" t="s">
        <v>1991</v>
      </c>
      <c r="S3019" s="208" t="s">
        <v>36</v>
      </c>
      <c r="T3019" s="208" t="s">
        <v>65</v>
      </c>
      <c r="U3019" s="208" t="s">
        <v>66</v>
      </c>
      <c r="V3019" s="208" t="s">
        <v>2725</v>
      </c>
      <c r="W3019" s="208" t="s">
        <v>51</v>
      </c>
      <c r="X3019" s="34">
        <v>505600</v>
      </c>
      <c r="Y3019" s="215" t="str">
        <f t="shared" si="599"/>
        <v>1.13</v>
      </c>
      <c r="Z3019" s="26">
        <f t="shared" si="610"/>
        <v>505600</v>
      </c>
      <c r="AA3019" s="208">
        <v>1.095</v>
      </c>
      <c r="AB3019" s="35">
        <f t="shared" si="611"/>
        <v>489939.82300884958</v>
      </c>
      <c r="AC3019" s="27">
        <f t="shared" si="603"/>
        <v>104553.15823008851</v>
      </c>
      <c r="AD3019" s="212">
        <v>0.21340000000000001</v>
      </c>
      <c r="AE3019" s="211">
        <f t="shared" si="604"/>
        <v>0</v>
      </c>
      <c r="AF3019" s="211" t="str">
        <f>IF(AND(COUNTIFS($J$18:J3019,J3019)=1,AE3019=1),1,"")</f>
        <v/>
      </c>
      <c r="AG3019" s="211">
        <f>IF(C3019="","",IF(AND(COUNTIFS($J$18:J3019,J3019)=1,C3019&lt;&gt;""),1,""))</f>
        <v>1</v>
      </c>
      <c r="AH3019" s="211">
        <f>IF(G3019="","",IF(AND(COUNTIFS($J$18:J3019,J3019)=1,G3019&lt;&gt;""),1,""))</f>
        <v>1</v>
      </c>
      <c r="AI3019" s="28">
        <f t="shared" si="605"/>
        <v>28065694.408805318</v>
      </c>
      <c r="AJ3019" s="28">
        <f t="shared" si="606"/>
        <v>4157433.2906989693</v>
      </c>
      <c r="AK3019" s="29">
        <f t="shared" si="607"/>
        <v>0.14813220831602222</v>
      </c>
      <c r="AL3019" s="210"/>
      <c r="AM3019" s="210"/>
      <c r="AN3019" s="210"/>
      <c r="AO3019" s="210"/>
      <c r="AP3019" s="45" t="str">
        <f t="shared" si="608"/>
        <v>20205</v>
      </c>
      <c r="AQ3019" s="45" t="str">
        <f t="shared" si="609"/>
        <v>20205RMB</v>
      </c>
    </row>
    <row r="3020" spans="1:43" s="15" customFormat="1">
      <c r="A3020" s="208" t="s">
        <v>35</v>
      </c>
      <c r="B3020" s="209">
        <v>2020</v>
      </c>
      <c r="C3020" s="209">
        <v>5</v>
      </c>
      <c r="D3020" s="57" t="str">
        <f t="shared" si="600"/>
        <v>Q1</v>
      </c>
      <c r="E3020" s="208" t="s">
        <v>35</v>
      </c>
      <c r="F3020" s="209">
        <v>2020</v>
      </c>
      <c r="G3020" s="209">
        <v>12</v>
      </c>
      <c r="H3020" s="213"/>
      <c r="I3020" s="57" t="str">
        <f t="shared" si="601"/>
        <v>Q3</v>
      </c>
      <c r="J3020" s="204" t="s">
        <v>2858</v>
      </c>
      <c r="K3020" s="213" t="s">
        <v>2859</v>
      </c>
      <c r="L3020" s="210" t="s">
        <v>2860</v>
      </c>
      <c r="M3020" s="208" t="s">
        <v>2778</v>
      </c>
      <c r="N3020" s="208">
        <v>3</v>
      </c>
      <c r="O3020" s="208"/>
      <c r="P3020" s="57" t="str">
        <f t="shared" si="602"/>
        <v>MAIN UNIT</v>
      </c>
      <c r="Q3020" s="208" t="s">
        <v>463</v>
      </c>
      <c r="R3020" s="208" t="s">
        <v>1991</v>
      </c>
      <c r="S3020" s="208" t="s">
        <v>37</v>
      </c>
      <c r="T3020" s="208" t="s">
        <v>221</v>
      </c>
      <c r="U3020" s="208" t="s">
        <v>58</v>
      </c>
      <c r="V3020" s="208" t="s">
        <v>2774</v>
      </c>
      <c r="W3020" s="208" t="s">
        <v>51</v>
      </c>
      <c r="X3020" s="34">
        <v>468000</v>
      </c>
      <c r="Y3020" s="215" t="str">
        <f t="shared" si="599"/>
        <v>1.13</v>
      </c>
      <c r="Z3020" s="26">
        <f t="shared" si="610"/>
        <v>1404000</v>
      </c>
      <c r="AA3020" s="208">
        <v>1.175</v>
      </c>
      <c r="AB3020" s="35">
        <f t="shared" si="611"/>
        <v>1459911.504424779</v>
      </c>
      <c r="AC3020" s="27">
        <f t="shared" si="603"/>
        <v>175189.38053097346</v>
      </c>
      <c r="AD3020" s="212">
        <v>0.12</v>
      </c>
      <c r="AE3020" s="211">
        <f t="shared" si="604"/>
        <v>0</v>
      </c>
      <c r="AF3020" s="211" t="str">
        <f>IF(AND(COUNTIFS($J$18:J3020,J3020)=1,AE3020=1),1,"")</f>
        <v/>
      </c>
      <c r="AG3020" s="211">
        <f>IF(C3020="","",IF(AND(COUNTIFS($J$18:J3020,J3020)=1,C3020&lt;&gt;""),1,""))</f>
        <v>1</v>
      </c>
      <c r="AH3020" s="211">
        <f>IF(G3020="","",IF(AND(COUNTIFS($J$18:J3020,J3020)=1,G3020&lt;&gt;""),1,""))</f>
        <v>1</v>
      </c>
      <c r="AI3020" s="28">
        <f t="shared" si="605"/>
        <v>48763143.537654869</v>
      </c>
      <c r="AJ3020" s="28">
        <f t="shared" si="606"/>
        <v>5924029.970215477</v>
      </c>
      <c r="AK3020" s="29">
        <f t="shared" si="607"/>
        <v>0.12148580957749257</v>
      </c>
      <c r="AL3020" s="210"/>
      <c r="AM3020" s="210"/>
      <c r="AN3020" s="210"/>
      <c r="AO3020" s="210"/>
      <c r="AP3020" s="45" t="str">
        <f t="shared" si="608"/>
        <v>202012</v>
      </c>
      <c r="AQ3020" s="45" t="str">
        <f t="shared" si="609"/>
        <v>202012RMB</v>
      </c>
    </row>
    <row r="3021" spans="1:43" s="15" customFormat="1">
      <c r="A3021" s="208" t="s">
        <v>35</v>
      </c>
      <c r="B3021" s="209">
        <v>2020</v>
      </c>
      <c r="C3021" s="209">
        <v>7</v>
      </c>
      <c r="D3021" s="57" t="str">
        <f t="shared" si="600"/>
        <v>Q2</v>
      </c>
      <c r="E3021" s="208" t="s">
        <v>35</v>
      </c>
      <c r="F3021" s="209">
        <v>2020</v>
      </c>
      <c r="G3021" s="209">
        <v>9</v>
      </c>
      <c r="H3021" s="213"/>
      <c r="I3021" s="57" t="str">
        <f t="shared" si="601"/>
        <v>Q2</v>
      </c>
      <c r="J3021" s="204" t="s">
        <v>2861</v>
      </c>
      <c r="K3021" s="213" t="s">
        <v>2862</v>
      </c>
      <c r="L3021" s="210" t="s">
        <v>2863</v>
      </c>
      <c r="M3021" s="208" t="s">
        <v>2756</v>
      </c>
      <c r="N3021" s="208">
        <v>1</v>
      </c>
      <c r="O3021" s="208"/>
      <c r="P3021" s="57" t="str">
        <f t="shared" si="602"/>
        <v>MAIN UNIT</v>
      </c>
      <c r="Q3021" s="208" t="s">
        <v>56</v>
      </c>
      <c r="R3021" s="208" t="s">
        <v>1991</v>
      </c>
      <c r="S3021" s="208" t="s">
        <v>38</v>
      </c>
      <c r="T3021" s="208" t="s">
        <v>136</v>
      </c>
      <c r="U3021" s="208" t="s">
        <v>137</v>
      </c>
      <c r="V3021" s="208" t="s">
        <v>2774</v>
      </c>
      <c r="W3021" s="208" t="s">
        <v>51</v>
      </c>
      <c r="X3021" s="34">
        <v>400000</v>
      </c>
      <c r="Y3021" s="215" t="str">
        <f t="shared" si="599"/>
        <v>1.13</v>
      </c>
      <c r="Z3021" s="26">
        <f t="shared" si="610"/>
        <v>400000</v>
      </c>
      <c r="AA3021" s="208">
        <v>1.1299999999999999</v>
      </c>
      <c r="AB3021" s="35">
        <f t="shared" si="611"/>
        <v>400000</v>
      </c>
      <c r="AC3021" s="27">
        <f t="shared" si="603"/>
        <v>64400</v>
      </c>
      <c r="AD3021" s="212">
        <v>0.161</v>
      </c>
      <c r="AE3021" s="211">
        <f t="shared" si="604"/>
        <v>1</v>
      </c>
      <c r="AF3021" s="211">
        <f>IF(AND(COUNTIFS($J$18:J3021,J3021)=1,AE3021=1),1,"")</f>
        <v>1</v>
      </c>
      <c r="AG3021" s="211">
        <f>IF(C3021="","",IF(AND(COUNTIFS($J$18:J3021,J3021)=1,C3021&lt;&gt;""),1,""))</f>
        <v>1</v>
      </c>
      <c r="AH3021" s="211">
        <f>IF(G3021="","",IF(AND(COUNTIFS($J$18:J3021,J3021)=1,G3021&lt;&gt;""),1,""))</f>
        <v>1</v>
      </c>
      <c r="AI3021" s="28">
        <f t="shared" si="605"/>
        <v>47907808.356810614</v>
      </c>
      <c r="AJ3021" s="28">
        <f t="shared" si="606"/>
        <v>6027384.8806384467</v>
      </c>
      <c r="AK3021" s="29">
        <f t="shared" si="607"/>
        <v>0.12581216063459494</v>
      </c>
      <c r="AL3021" s="210"/>
      <c r="AM3021" s="210"/>
      <c r="AN3021" s="210"/>
      <c r="AO3021" s="210"/>
      <c r="AP3021" s="45" t="str">
        <f t="shared" si="608"/>
        <v>20209</v>
      </c>
      <c r="AQ3021" s="45" t="str">
        <f t="shared" si="609"/>
        <v>20209RMB</v>
      </c>
    </row>
    <row r="3022" spans="1:43" s="15" customFormat="1">
      <c r="A3022" s="208" t="s">
        <v>35</v>
      </c>
      <c r="B3022" s="209">
        <v>2020</v>
      </c>
      <c r="C3022" s="209">
        <v>7</v>
      </c>
      <c r="D3022" s="57" t="str">
        <f t="shared" si="600"/>
        <v>Q2</v>
      </c>
      <c r="E3022" s="208" t="s">
        <v>35</v>
      </c>
      <c r="F3022" s="209">
        <v>2020</v>
      </c>
      <c r="G3022" s="209">
        <v>9</v>
      </c>
      <c r="H3022" s="213"/>
      <c r="I3022" s="57" t="str">
        <f t="shared" si="601"/>
        <v>Q2</v>
      </c>
      <c r="J3022" s="204" t="s">
        <v>2864</v>
      </c>
      <c r="K3022" s="213" t="s">
        <v>2862</v>
      </c>
      <c r="L3022" s="210" t="s">
        <v>2865</v>
      </c>
      <c r="M3022" s="208" t="s">
        <v>2756</v>
      </c>
      <c r="N3022" s="208">
        <v>1</v>
      </c>
      <c r="O3022" s="208"/>
      <c r="P3022" s="57" t="str">
        <f t="shared" si="602"/>
        <v>MAIN UNIT</v>
      </c>
      <c r="Q3022" s="208" t="s">
        <v>56</v>
      </c>
      <c r="R3022" s="208" t="s">
        <v>1991</v>
      </c>
      <c r="S3022" s="208" t="s">
        <v>38</v>
      </c>
      <c r="T3022" s="208" t="s">
        <v>136</v>
      </c>
      <c r="U3022" s="208" t="s">
        <v>137</v>
      </c>
      <c r="V3022" s="208" t="s">
        <v>2774</v>
      </c>
      <c r="W3022" s="208" t="s">
        <v>51</v>
      </c>
      <c r="X3022" s="34">
        <v>1400000</v>
      </c>
      <c r="Y3022" s="215" t="str">
        <f t="shared" si="599"/>
        <v>1.13</v>
      </c>
      <c r="Z3022" s="26">
        <f t="shared" si="610"/>
        <v>1400000</v>
      </c>
      <c r="AA3022" s="208">
        <v>1.1299999999999999</v>
      </c>
      <c r="AB3022" s="35">
        <f t="shared" si="611"/>
        <v>1400000</v>
      </c>
      <c r="AC3022" s="27">
        <f t="shared" si="603"/>
        <v>227359.99999999997</v>
      </c>
      <c r="AD3022" s="212">
        <v>0.16239999999999999</v>
      </c>
      <c r="AE3022" s="211">
        <f t="shared" si="604"/>
        <v>1</v>
      </c>
      <c r="AF3022" s="211">
        <f>IF(AND(COUNTIFS($J$18:J3022,J3022)=1,AE3022=1),1,"")</f>
        <v>1</v>
      </c>
      <c r="AG3022" s="211">
        <f>IF(C3022="","",IF(AND(COUNTIFS($J$18:J3022,J3022)=1,C3022&lt;&gt;""),1,""))</f>
        <v>1</v>
      </c>
      <c r="AH3022" s="211">
        <f>IF(G3022="","",IF(AND(COUNTIFS($J$18:J3022,J3022)=1,G3022&lt;&gt;""),1,""))</f>
        <v>1</v>
      </c>
      <c r="AI3022" s="28">
        <f t="shared" si="605"/>
        <v>47907808.356810614</v>
      </c>
      <c r="AJ3022" s="28">
        <f t="shared" si="606"/>
        <v>6027384.8806384467</v>
      </c>
      <c r="AK3022" s="29">
        <f t="shared" si="607"/>
        <v>0.12581216063459494</v>
      </c>
      <c r="AL3022" s="210"/>
      <c r="AM3022" s="210"/>
      <c r="AN3022" s="210"/>
      <c r="AO3022" s="210"/>
      <c r="AP3022" s="45" t="str">
        <f t="shared" si="608"/>
        <v>20209</v>
      </c>
      <c r="AQ3022" s="45" t="str">
        <f t="shared" si="609"/>
        <v>20209RMB</v>
      </c>
    </row>
    <row r="3023" spans="1:43" s="15" customFormat="1">
      <c r="A3023" s="208" t="s">
        <v>35</v>
      </c>
      <c r="B3023" s="209">
        <v>2020</v>
      </c>
      <c r="C3023" s="209">
        <v>8</v>
      </c>
      <c r="D3023" s="57" t="str">
        <f t="shared" si="600"/>
        <v>Q2</v>
      </c>
      <c r="E3023" s="208" t="s">
        <v>35</v>
      </c>
      <c r="F3023" s="209">
        <v>2020</v>
      </c>
      <c r="G3023" s="209">
        <v>10</v>
      </c>
      <c r="H3023" s="213"/>
      <c r="I3023" s="57" t="str">
        <f t="shared" si="601"/>
        <v>Q3</v>
      </c>
      <c r="J3023" s="204" t="s">
        <v>2866</v>
      </c>
      <c r="K3023" s="213" t="s">
        <v>1325</v>
      </c>
      <c r="L3023" s="210" t="s">
        <v>2726</v>
      </c>
      <c r="M3023" s="208" t="s">
        <v>47</v>
      </c>
      <c r="N3023" s="208">
        <v>1</v>
      </c>
      <c r="O3023" s="208"/>
      <c r="P3023" s="57" t="str">
        <f t="shared" si="602"/>
        <v>MAIN UNIT</v>
      </c>
      <c r="Q3023" s="208" t="s">
        <v>48</v>
      </c>
      <c r="R3023" s="208" t="s">
        <v>1991</v>
      </c>
      <c r="S3023" s="208" t="s">
        <v>36</v>
      </c>
      <c r="T3023" s="208" t="s">
        <v>65</v>
      </c>
      <c r="U3023" s="208" t="s">
        <v>66</v>
      </c>
      <c r="V3023" s="208" t="s">
        <v>2800</v>
      </c>
      <c r="W3023" s="208" t="s">
        <v>51</v>
      </c>
      <c r="X3023" s="34">
        <v>462900</v>
      </c>
      <c r="Y3023" s="215" t="str">
        <f t="shared" si="599"/>
        <v>1.13</v>
      </c>
      <c r="Z3023" s="26">
        <f t="shared" si="610"/>
        <v>462900</v>
      </c>
      <c r="AA3023" s="208">
        <v>1.135</v>
      </c>
      <c r="AB3023" s="35">
        <f t="shared" si="611"/>
        <v>464948.23008849565</v>
      </c>
      <c r="AC3023" s="27">
        <f t="shared" si="603"/>
        <v>103729.95013274338</v>
      </c>
      <c r="AD3023" s="212">
        <v>0.22309999999999999</v>
      </c>
      <c r="AE3023" s="211">
        <f t="shared" si="604"/>
        <v>0</v>
      </c>
      <c r="AF3023" s="211" t="str">
        <f>IF(AND(COUNTIFS($J$18:J3023,J3023)=1,AE3023=1),1,"")</f>
        <v/>
      </c>
      <c r="AG3023" s="211">
        <f>IF(C3023="","",IF(AND(COUNTIFS($J$18:J3023,J3023)=1,C3023&lt;&gt;""),1,""))</f>
        <v>1</v>
      </c>
      <c r="AH3023" s="211">
        <f>IF(G3023="","",IF(AND(COUNTIFS($J$18:J3023,J3023)=1,G3023&lt;&gt;""),1,""))</f>
        <v>1</v>
      </c>
      <c r="AI3023" s="28">
        <f t="shared" si="605"/>
        <v>28011162.254106205</v>
      </c>
      <c r="AJ3023" s="28">
        <f t="shared" si="606"/>
        <v>3401347.1124888421</v>
      </c>
      <c r="AK3023" s="29">
        <f t="shared" si="607"/>
        <v>0.12142827497242578</v>
      </c>
      <c r="AL3023" s="210"/>
      <c r="AM3023" s="210"/>
      <c r="AN3023" s="210"/>
      <c r="AO3023" s="210"/>
      <c r="AP3023" s="45" t="str">
        <f t="shared" si="608"/>
        <v>202010</v>
      </c>
      <c r="AQ3023" s="45" t="str">
        <f t="shared" si="609"/>
        <v>202010RMB</v>
      </c>
    </row>
    <row r="3024" spans="1:43" s="15" customFormat="1">
      <c r="A3024" s="208" t="s">
        <v>35</v>
      </c>
      <c r="B3024" s="209">
        <v>2020</v>
      </c>
      <c r="C3024" s="209">
        <v>8</v>
      </c>
      <c r="D3024" s="57" t="str">
        <f t="shared" si="600"/>
        <v>Q2</v>
      </c>
      <c r="E3024" s="208" t="s">
        <v>35</v>
      </c>
      <c r="F3024" s="209">
        <v>2020</v>
      </c>
      <c r="G3024" s="209">
        <v>9</v>
      </c>
      <c r="H3024" s="213"/>
      <c r="I3024" s="57" t="str">
        <f t="shared" si="601"/>
        <v>Q2</v>
      </c>
      <c r="J3024" s="204" t="s">
        <v>2867</v>
      </c>
      <c r="K3024" s="213" t="s">
        <v>1325</v>
      </c>
      <c r="L3024" s="210" t="s">
        <v>2724</v>
      </c>
      <c r="M3024" s="208" t="s">
        <v>2546</v>
      </c>
      <c r="N3024" s="208">
        <v>1</v>
      </c>
      <c r="O3024" s="208"/>
      <c r="P3024" s="57" t="str">
        <f t="shared" si="602"/>
        <v>MAIN UNIT</v>
      </c>
      <c r="Q3024" s="208" t="s">
        <v>48</v>
      </c>
      <c r="R3024" s="208" t="s">
        <v>1991</v>
      </c>
      <c r="S3024" s="208" t="s">
        <v>36</v>
      </c>
      <c r="T3024" s="208" t="s">
        <v>65</v>
      </c>
      <c r="U3024" s="208" t="s">
        <v>66</v>
      </c>
      <c r="V3024" s="208" t="s">
        <v>2800</v>
      </c>
      <c r="W3024" s="208" t="s">
        <v>51</v>
      </c>
      <c r="X3024" s="34">
        <v>503780</v>
      </c>
      <c r="Y3024" s="215" t="str">
        <f t="shared" si="599"/>
        <v>1.13</v>
      </c>
      <c r="Z3024" s="26">
        <f t="shared" si="610"/>
        <v>503780</v>
      </c>
      <c r="AA3024" s="208">
        <v>1.1299999999999999</v>
      </c>
      <c r="AB3024" s="35">
        <f t="shared" si="611"/>
        <v>503780</v>
      </c>
      <c r="AC3024" s="27">
        <f t="shared" si="603"/>
        <v>129874.48399999998</v>
      </c>
      <c r="AD3024" s="212">
        <v>0.25779999999999997</v>
      </c>
      <c r="AE3024" s="211">
        <f t="shared" si="604"/>
        <v>0</v>
      </c>
      <c r="AF3024" s="211" t="str">
        <f>IF(AND(COUNTIFS($J$18:J3024,J3024)=1,AE3024=1),1,"")</f>
        <v/>
      </c>
      <c r="AG3024" s="211">
        <f>IF(C3024="","",IF(AND(COUNTIFS($J$18:J3024,J3024)=1,C3024&lt;&gt;""),1,""))</f>
        <v>1</v>
      </c>
      <c r="AH3024" s="211">
        <f>IF(G3024="","",IF(AND(COUNTIFS($J$18:J3024,J3024)=1,G3024&lt;&gt;""),1,""))</f>
        <v>1</v>
      </c>
      <c r="AI3024" s="28">
        <f t="shared" si="605"/>
        <v>47907808.356810614</v>
      </c>
      <c r="AJ3024" s="28">
        <f t="shared" si="606"/>
        <v>6027384.8806384467</v>
      </c>
      <c r="AK3024" s="29">
        <f t="shared" si="607"/>
        <v>0.12581216063459494</v>
      </c>
      <c r="AL3024" s="210"/>
      <c r="AM3024" s="210"/>
      <c r="AN3024" s="210"/>
      <c r="AO3024" s="210"/>
      <c r="AP3024" s="45" t="str">
        <f t="shared" si="608"/>
        <v>20209</v>
      </c>
      <c r="AQ3024" s="45" t="str">
        <f t="shared" si="609"/>
        <v>20209RMB</v>
      </c>
    </row>
    <row r="3025" spans="1:43" s="15" customFormat="1" ht="26.4">
      <c r="A3025" s="208" t="s">
        <v>35</v>
      </c>
      <c r="B3025" s="209">
        <v>2020</v>
      </c>
      <c r="C3025" s="209">
        <v>8</v>
      </c>
      <c r="D3025" s="57" t="str">
        <f t="shared" si="600"/>
        <v>Q2</v>
      </c>
      <c r="E3025" s="208" t="s">
        <v>35</v>
      </c>
      <c r="F3025" s="209">
        <v>2020</v>
      </c>
      <c r="G3025" s="209">
        <v>9</v>
      </c>
      <c r="H3025" s="213"/>
      <c r="I3025" s="57" t="str">
        <f t="shared" si="601"/>
        <v>Q2</v>
      </c>
      <c r="J3025" s="204" t="s">
        <v>1321</v>
      </c>
      <c r="K3025" s="213" t="s">
        <v>1322</v>
      </c>
      <c r="L3025" s="210" t="s">
        <v>2868</v>
      </c>
      <c r="M3025" s="208" t="s">
        <v>354</v>
      </c>
      <c r="N3025" s="208">
        <v>0</v>
      </c>
      <c r="O3025" s="208">
        <v>1</v>
      </c>
      <c r="P3025" s="57" t="str">
        <f t="shared" si="602"/>
        <v>SERVICE/ PARTS</v>
      </c>
      <c r="Q3025" s="208" t="s">
        <v>958</v>
      </c>
      <c r="R3025" s="208" t="s">
        <v>1991</v>
      </c>
      <c r="S3025" s="208" t="s">
        <v>37</v>
      </c>
      <c r="T3025" s="208" t="s">
        <v>1323</v>
      </c>
      <c r="U3025" s="208" t="s">
        <v>58</v>
      </c>
      <c r="V3025" s="208" t="s">
        <v>156</v>
      </c>
      <c r="W3025" s="208" t="s">
        <v>51</v>
      </c>
      <c r="X3025" s="34">
        <v>260200</v>
      </c>
      <c r="Y3025" s="215" t="str">
        <f t="shared" si="599"/>
        <v>1.13</v>
      </c>
      <c r="Z3025" s="26">
        <f t="shared" si="610"/>
        <v>260200</v>
      </c>
      <c r="AA3025" s="208">
        <v>1.1299999999999999</v>
      </c>
      <c r="AB3025" s="35">
        <f t="shared" si="611"/>
        <v>260200</v>
      </c>
      <c r="AC3025" s="27">
        <f t="shared" si="603"/>
        <v>26748.560000000001</v>
      </c>
      <c r="AD3025" s="212">
        <v>0.1028</v>
      </c>
      <c r="AE3025" s="211">
        <f t="shared" si="604"/>
        <v>1</v>
      </c>
      <c r="AF3025" s="211" t="str">
        <f>IF(AND(COUNTIFS($J$18:J3025,J3025)=1,AE3025=1),1,"")</f>
        <v/>
      </c>
      <c r="AG3025" s="211" t="str">
        <f>IF(C3025="","",IF(AND(COUNTIFS($J$18:J3025,J3025)=1,C3025&lt;&gt;""),1,""))</f>
        <v/>
      </c>
      <c r="AH3025" s="211" t="str">
        <f>IF(G3025="","",IF(AND(COUNTIFS($J$18:J3025,J3025)=1,G3025&lt;&gt;""),1,""))</f>
        <v/>
      </c>
      <c r="AI3025" s="28">
        <f t="shared" si="605"/>
        <v>47907808.356810614</v>
      </c>
      <c r="AJ3025" s="28">
        <f t="shared" si="606"/>
        <v>6027384.8806384467</v>
      </c>
      <c r="AK3025" s="29">
        <f t="shared" si="607"/>
        <v>0.12581216063459494</v>
      </c>
      <c r="AL3025" s="210"/>
      <c r="AM3025" s="210"/>
      <c r="AN3025" s="210"/>
      <c r="AO3025" s="210"/>
      <c r="AP3025" s="45" t="str">
        <f t="shared" si="608"/>
        <v>20209</v>
      </c>
      <c r="AQ3025" s="45" t="str">
        <f t="shared" si="609"/>
        <v>20209RMB</v>
      </c>
    </row>
    <row r="3026" spans="1:43" s="15" customFormat="1">
      <c r="A3026" s="208" t="s">
        <v>35</v>
      </c>
      <c r="B3026" s="209">
        <v>2020</v>
      </c>
      <c r="C3026" s="209">
        <v>9</v>
      </c>
      <c r="D3026" s="57" t="str">
        <f t="shared" si="600"/>
        <v>Q2</v>
      </c>
      <c r="E3026" s="208" t="s">
        <v>35</v>
      </c>
      <c r="F3026" s="209">
        <v>2020</v>
      </c>
      <c r="G3026" s="209">
        <v>12</v>
      </c>
      <c r="H3026" s="213"/>
      <c r="I3026" s="57" t="str">
        <f t="shared" si="601"/>
        <v>Q3</v>
      </c>
      <c r="J3026" s="204" t="s">
        <v>1429</v>
      </c>
      <c r="K3026" s="213" t="s">
        <v>2869</v>
      </c>
      <c r="L3026" s="210" t="s">
        <v>2724</v>
      </c>
      <c r="M3026" s="208" t="s">
        <v>2546</v>
      </c>
      <c r="N3026" s="208">
        <v>1</v>
      </c>
      <c r="O3026" s="208"/>
      <c r="P3026" s="57" t="str">
        <f t="shared" si="602"/>
        <v>MAIN UNIT</v>
      </c>
      <c r="Q3026" s="208" t="s">
        <v>56</v>
      </c>
      <c r="R3026" s="208" t="s">
        <v>1991</v>
      </c>
      <c r="S3026" s="208" t="s">
        <v>39</v>
      </c>
      <c r="T3026" s="208" t="s">
        <v>130</v>
      </c>
      <c r="U3026" s="208" t="s">
        <v>1013</v>
      </c>
      <c r="V3026" s="208" t="s">
        <v>132</v>
      </c>
      <c r="W3026" s="208" t="s">
        <v>51</v>
      </c>
      <c r="X3026" s="34">
        <v>320000</v>
      </c>
      <c r="Y3026" s="215" t="str">
        <f t="shared" si="599"/>
        <v>1.13</v>
      </c>
      <c r="Z3026" s="26">
        <f t="shared" si="610"/>
        <v>320000</v>
      </c>
      <c r="AA3026" s="208">
        <v>1.175</v>
      </c>
      <c r="AB3026" s="35">
        <f t="shared" si="611"/>
        <v>332743.36283185845</v>
      </c>
      <c r="AC3026" s="27">
        <f t="shared" si="603"/>
        <v>43323.185840707971</v>
      </c>
      <c r="AD3026" s="212">
        <v>0.13020000000000001</v>
      </c>
      <c r="AE3026" s="211">
        <f t="shared" si="604"/>
        <v>1</v>
      </c>
      <c r="AF3026" s="211" t="str">
        <f>IF(AND(COUNTIFS($J$18:J3026,J3026)=1,AE3026=1),1,"")</f>
        <v/>
      </c>
      <c r="AG3026" s="211" t="str">
        <f>IF(C3026="","",IF(AND(COUNTIFS($J$18:J3026,J3026)=1,C3026&lt;&gt;""),1,""))</f>
        <v/>
      </c>
      <c r="AH3026" s="211" t="str">
        <f>IF(G3026="","",IF(AND(COUNTIFS($J$18:J3026,J3026)=1,G3026&lt;&gt;""),1,""))</f>
        <v/>
      </c>
      <c r="AI3026" s="28">
        <f t="shared" si="605"/>
        <v>48763143.537654869</v>
      </c>
      <c r="AJ3026" s="28">
        <f t="shared" si="606"/>
        <v>5924029.970215477</v>
      </c>
      <c r="AK3026" s="29">
        <f t="shared" si="607"/>
        <v>0.12148580957749257</v>
      </c>
      <c r="AL3026" s="210"/>
      <c r="AM3026" s="210"/>
      <c r="AN3026" s="210"/>
      <c r="AO3026" s="210"/>
      <c r="AP3026" s="45" t="str">
        <f t="shared" si="608"/>
        <v>202012</v>
      </c>
      <c r="AQ3026" s="45" t="str">
        <f t="shared" si="609"/>
        <v>202012RMB</v>
      </c>
    </row>
    <row r="3027" spans="1:43" s="15" customFormat="1">
      <c r="A3027" s="208" t="s">
        <v>35</v>
      </c>
      <c r="B3027" s="209">
        <v>2020</v>
      </c>
      <c r="C3027" s="209">
        <v>9</v>
      </c>
      <c r="D3027" s="57" t="str">
        <f t="shared" si="600"/>
        <v>Q2</v>
      </c>
      <c r="E3027" s="208" t="s">
        <v>35</v>
      </c>
      <c r="F3027" s="209">
        <v>2020</v>
      </c>
      <c r="G3027" s="209">
        <v>12</v>
      </c>
      <c r="H3027" s="213"/>
      <c r="I3027" s="57" t="str">
        <f t="shared" si="601"/>
        <v>Q3</v>
      </c>
      <c r="J3027" s="204" t="s">
        <v>2870</v>
      </c>
      <c r="K3027" s="213" t="s">
        <v>1362</v>
      </c>
      <c r="L3027" s="210" t="s">
        <v>2734</v>
      </c>
      <c r="M3027" s="208" t="s">
        <v>2546</v>
      </c>
      <c r="N3027" s="208">
        <v>1</v>
      </c>
      <c r="O3027" s="208"/>
      <c r="P3027" s="57" t="str">
        <f t="shared" si="602"/>
        <v>MAIN UNIT</v>
      </c>
      <c r="Q3027" s="208" t="s">
        <v>48</v>
      </c>
      <c r="R3027" s="208" t="s">
        <v>1991</v>
      </c>
      <c r="S3027" s="208" t="s">
        <v>36</v>
      </c>
      <c r="T3027" s="208" t="s">
        <v>65</v>
      </c>
      <c r="U3027" s="208" t="s">
        <v>66</v>
      </c>
      <c r="V3027" s="208" t="s">
        <v>67</v>
      </c>
      <c r="W3027" s="208" t="s">
        <v>51</v>
      </c>
      <c r="X3027" s="34">
        <v>248000</v>
      </c>
      <c r="Y3027" s="215" t="str">
        <f t="shared" si="599"/>
        <v>1.13</v>
      </c>
      <c r="Z3027" s="26">
        <f t="shared" si="610"/>
        <v>248000</v>
      </c>
      <c r="AA3027" s="208">
        <v>1.175</v>
      </c>
      <c r="AB3027" s="35">
        <f t="shared" si="611"/>
        <v>257876.10619469031</v>
      </c>
      <c r="AC3027" s="27">
        <f t="shared" si="603"/>
        <v>30945.132743362836</v>
      </c>
      <c r="AD3027" s="212">
        <v>0.12</v>
      </c>
      <c r="AE3027" s="211">
        <f t="shared" si="604"/>
        <v>0</v>
      </c>
      <c r="AF3027" s="211" t="str">
        <f>IF(AND(COUNTIFS($J$18:J3027,J3027)=1,AE3027=1),1,"")</f>
        <v/>
      </c>
      <c r="AG3027" s="211">
        <f>IF(C3027="","",IF(AND(COUNTIFS($J$18:J3027,J3027)=1,C3027&lt;&gt;""),1,""))</f>
        <v>1</v>
      </c>
      <c r="AH3027" s="211">
        <f>IF(G3027="","",IF(AND(COUNTIFS($J$18:J3027,J3027)=1,G3027&lt;&gt;""),1,""))</f>
        <v>1</v>
      </c>
      <c r="AI3027" s="28">
        <f t="shared" si="605"/>
        <v>48763143.537654869</v>
      </c>
      <c r="AJ3027" s="28">
        <f t="shared" si="606"/>
        <v>5924029.970215477</v>
      </c>
      <c r="AK3027" s="29">
        <f t="shared" si="607"/>
        <v>0.12148580957749257</v>
      </c>
      <c r="AL3027" s="210"/>
      <c r="AM3027" s="210"/>
      <c r="AN3027" s="210"/>
      <c r="AO3027" s="210"/>
      <c r="AP3027" s="45" t="str">
        <f t="shared" si="608"/>
        <v>202012</v>
      </c>
      <c r="AQ3027" s="45" t="str">
        <f t="shared" si="609"/>
        <v>202012RMB</v>
      </c>
    </row>
    <row r="3028" spans="1:43" s="15" customFormat="1">
      <c r="A3028" s="208" t="s">
        <v>35</v>
      </c>
      <c r="B3028" s="209">
        <v>2020</v>
      </c>
      <c r="C3028" s="209">
        <v>9</v>
      </c>
      <c r="D3028" s="57" t="str">
        <f t="shared" si="600"/>
        <v>Q2</v>
      </c>
      <c r="E3028" s="208" t="s">
        <v>35</v>
      </c>
      <c r="F3028" s="209">
        <v>2020</v>
      </c>
      <c r="G3028" s="209">
        <v>12</v>
      </c>
      <c r="H3028" s="213"/>
      <c r="I3028" s="57" t="str">
        <f t="shared" si="601"/>
        <v>Q3</v>
      </c>
      <c r="J3028" s="204" t="s">
        <v>2871</v>
      </c>
      <c r="K3028" s="213" t="s">
        <v>931</v>
      </c>
      <c r="L3028" s="210" t="s">
        <v>2872</v>
      </c>
      <c r="M3028" s="208" t="s">
        <v>2778</v>
      </c>
      <c r="N3028" s="208">
        <v>1</v>
      </c>
      <c r="O3028" s="208"/>
      <c r="P3028" s="57" t="str">
        <f t="shared" si="602"/>
        <v>MAIN UNIT</v>
      </c>
      <c r="Q3028" s="208" t="s">
        <v>48</v>
      </c>
      <c r="R3028" s="208" t="s">
        <v>1991</v>
      </c>
      <c r="S3028" s="208" t="s">
        <v>36</v>
      </c>
      <c r="T3028" s="208" t="s">
        <v>65</v>
      </c>
      <c r="U3028" s="208" t="s">
        <v>66</v>
      </c>
      <c r="V3028" s="208" t="s">
        <v>2800</v>
      </c>
      <c r="W3028" s="208" t="s">
        <v>849</v>
      </c>
      <c r="X3028" s="34">
        <v>51000</v>
      </c>
      <c r="Y3028" s="215" t="str">
        <f t="shared" si="599"/>
        <v>1</v>
      </c>
      <c r="Z3028" s="26">
        <f t="shared" si="610"/>
        <v>51000</v>
      </c>
      <c r="AA3028" s="208">
        <v>7.8</v>
      </c>
      <c r="AB3028" s="35">
        <f t="shared" si="611"/>
        <v>397800</v>
      </c>
      <c r="AC3028" s="27">
        <f t="shared" si="603"/>
        <v>47736</v>
      </c>
      <c r="AD3028" s="212">
        <v>0.12</v>
      </c>
      <c r="AE3028" s="211">
        <f t="shared" si="604"/>
        <v>0</v>
      </c>
      <c r="AF3028" s="211" t="str">
        <f>IF(AND(COUNTIFS($J$18:J3028,J3028)=1,AE3028=1),1,"")</f>
        <v/>
      </c>
      <c r="AG3028" s="211">
        <f>IF(C3028="","",IF(AND(COUNTIFS($J$18:J3028,J3028)=1,C3028&lt;&gt;""),1,""))</f>
        <v>1</v>
      </c>
      <c r="AH3028" s="211">
        <f>IF(G3028="","",IF(AND(COUNTIFS($J$18:J3028,J3028)=1,G3028&lt;&gt;""),1,""))</f>
        <v>1</v>
      </c>
      <c r="AI3028" s="28">
        <f t="shared" si="605"/>
        <v>48763143.537654869</v>
      </c>
      <c r="AJ3028" s="28">
        <f t="shared" si="606"/>
        <v>5924029.970215477</v>
      </c>
      <c r="AK3028" s="29">
        <f t="shared" si="607"/>
        <v>0.12148580957749257</v>
      </c>
      <c r="AL3028" s="210"/>
      <c r="AM3028" s="210"/>
      <c r="AN3028" s="210"/>
      <c r="AO3028" s="210"/>
      <c r="AP3028" s="45" t="str">
        <f t="shared" si="608"/>
        <v>202012</v>
      </c>
      <c r="AQ3028" s="45" t="str">
        <f t="shared" si="609"/>
        <v>202012USD</v>
      </c>
    </row>
    <row r="3029" spans="1:43" s="15" customFormat="1">
      <c r="A3029" s="208" t="s">
        <v>35</v>
      </c>
      <c r="B3029" s="209">
        <v>2020</v>
      </c>
      <c r="C3029" s="209">
        <v>9</v>
      </c>
      <c r="D3029" s="57" t="str">
        <f t="shared" si="600"/>
        <v>Q2</v>
      </c>
      <c r="E3029" s="208" t="s">
        <v>35</v>
      </c>
      <c r="F3029" s="209">
        <v>2020</v>
      </c>
      <c r="G3029" s="209">
        <v>11</v>
      </c>
      <c r="H3029" s="213"/>
      <c r="I3029" s="57" t="str">
        <f t="shared" si="601"/>
        <v>Q3</v>
      </c>
      <c r="J3029" s="204" t="s">
        <v>2873</v>
      </c>
      <c r="K3029" s="213" t="s">
        <v>931</v>
      </c>
      <c r="L3029" s="210" t="s">
        <v>2726</v>
      </c>
      <c r="M3029" s="208" t="s">
        <v>47</v>
      </c>
      <c r="N3029" s="208">
        <v>1</v>
      </c>
      <c r="O3029" s="208"/>
      <c r="P3029" s="57" t="str">
        <f t="shared" si="602"/>
        <v>MAIN UNIT</v>
      </c>
      <c r="Q3029" s="208" t="s">
        <v>48</v>
      </c>
      <c r="R3029" s="208" t="s">
        <v>1991</v>
      </c>
      <c r="S3029" s="208" t="s">
        <v>36</v>
      </c>
      <c r="T3029" s="208" t="s">
        <v>65</v>
      </c>
      <c r="U3029" s="208" t="s">
        <v>66</v>
      </c>
      <c r="V3029" s="208" t="s">
        <v>2800</v>
      </c>
      <c r="W3029" s="208" t="s">
        <v>96</v>
      </c>
      <c r="X3029" s="34">
        <v>5820000</v>
      </c>
      <c r="Y3029" s="215" t="str">
        <f t="shared" si="599"/>
        <v>1</v>
      </c>
      <c r="Z3029" s="26">
        <f t="shared" si="610"/>
        <v>5820000</v>
      </c>
      <c r="AA3029" s="208">
        <v>7.6100000000000001E-2</v>
      </c>
      <c r="AB3029" s="35">
        <f t="shared" si="611"/>
        <v>442902</v>
      </c>
      <c r="AC3029" s="27">
        <f t="shared" si="603"/>
        <v>53148.24</v>
      </c>
      <c r="AD3029" s="212">
        <v>0.12</v>
      </c>
      <c r="AE3029" s="211">
        <f t="shared" si="604"/>
        <v>0</v>
      </c>
      <c r="AF3029" s="211" t="str">
        <f>IF(AND(COUNTIFS($J$18:J3029,J3029)=1,AE3029=1),1,"")</f>
        <v/>
      </c>
      <c r="AG3029" s="211">
        <f>IF(C3029="","",IF(AND(COUNTIFS($J$18:J3029,J3029)=1,C3029&lt;&gt;""),1,""))</f>
        <v>1</v>
      </c>
      <c r="AH3029" s="211">
        <f>IF(G3029="","",IF(AND(COUNTIFS($J$18:J3029,J3029)=1,G3029&lt;&gt;""),1,""))</f>
        <v>1</v>
      </c>
      <c r="AI3029" s="28">
        <f t="shared" si="605"/>
        <v>44078731.611185834</v>
      </c>
      <c r="AJ3029" s="28">
        <f t="shared" si="606"/>
        <v>5508173.2163771475</v>
      </c>
      <c r="AK3029" s="29">
        <f t="shared" si="607"/>
        <v>0.12496215328889686</v>
      </c>
      <c r="AL3029" s="210"/>
      <c r="AM3029" s="210"/>
      <c r="AN3029" s="210"/>
      <c r="AO3029" s="210"/>
      <c r="AP3029" s="45" t="str">
        <f t="shared" si="608"/>
        <v>202011</v>
      </c>
      <c r="AQ3029" s="45" t="str">
        <f t="shared" si="609"/>
        <v>202011JPY</v>
      </c>
    </row>
    <row r="3030" spans="1:43" s="15" customFormat="1">
      <c r="A3030" s="208" t="s">
        <v>35</v>
      </c>
      <c r="B3030" s="209">
        <v>2020</v>
      </c>
      <c r="C3030" s="209">
        <v>9</v>
      </c>
      <c r="D3030" s="57" t="str">
        <f t="shared" si="600"/>
        <v>Q2</v>
      </c>
      <c r="E3030" s="208" t="s">
        <v>35</v>
      </c>
      <c r="F3030" s="209">
        <v>2020</v>
      </c>
      <c r="G3030" s="209">
        <v>12</v>
      </c>
      <c r="H3030" s="213"/>
      <c r="I3030" s="57" t="str">
        <f t="shared" si="601"/>
        <v>Q3</v>
      </c>
      <c r="J3030" s="204" t="s">
        <v>2874</v>
      </c>
      <c r="K3030" s="213" t="s">
        <v>931</v>
      </c>
      <c r="L3030" s="210" t="s">
        <v>2748</v>
      </c>
      <c r="M3030" s="208" t="s">
        <v>2546</v>
      </c>
      <c r="N3030" s="208">
        <v>1</v>
      </c>
      <c r="O3030" s="208"/>
      <c r="P3030" s="57" t="str">
        <f t="shared" si="602"/>
        <v>MAIN UNIT</v>
      </c>
      <c r="Q3030" s="208" t="s">
        <v>48</v>
      </c>
      <c r="R3030" s="208" t="s">
        <v>1991</v>
      </c>
      <c r="S3030" s="208" t="s">
        <v>36</v>
      </c>
      <c r="T3030" s="208" t="s">
        <v>65</v>
      </c>
      <c r="U3030" s="208" t="s">
        <v>66</v>
      </c>
      <c r="V3030" s="208" t="s">
        <v>2800</v>
      </c>
      <c r="W3030" s="208" t="s">
        <v>849</v>
      </c>
      <c r="X3030" s="34">
        <v>79000</v>
      </c>
      <c r="Y3030" s="215" t="str">
        <f t="shared" si="599"/>
        <v>1</v>
      </c>
      <c r="Z3030" s="26">
        <f t="shared" si="610"/>
        <v>79000</v>
      </c>
      <c r="AA3030" s="208">
        <v>7.8</v>
      </c>
      <c r="AB3030" s="35">
        <f t="shared" si="611"/>
        <v>616200</v>
      </c>
      <c r="AC3030" s="27">
        <f t="shared" si="603"/>
        <v>73944</v>
      </c>
      <c r="AD3030" s="212">
        <v>0.12</v>
      </c>
      <c r="AE3030" s="211">
        <f t="shared" si="604"/>
        <v>0</v>
      </c>
      <c r="AF3030" s="211" t="str">
        <f>IF(AND(COUNTIFS($J$18:J3030,J3030)=1,AE3030=1),1,"")</f>
        <v/>
      </c>
      <c r="AG3030" s="211">
        <f>IF(C3030="","",IF(AND(COUNTIFS($J$18:J3030,J3030)=1,C3030&lt;&gt;""),1,""))</f>
        <v>1</v>
      </c>
      <c r="AH3030" s="211">
        <f>IF(G3030="","",IF(AND(COUNTIFS($J$18:J3030,J3030)=1,G3030&lt;&gt;""),1,""))</f>
        <v>1</v>
      </c>
      <c r="AI3030" s="28">
        <f t="shared" si="605"/>
        <v>48763143.537654869</v>
      </c>
      <c r="AJ3030" s="28">
        <f t="shared" si="606"/>
        <v>5924029.970215477</v>
      </c>
      <c r="AK3030" s="29">
        <f t="shared" si="607"/>
        <v>0.12148580957749257</v>
      </c>
      <c r="AL3030" s="210"/>
      <c r="AM3030" s="210"/>
      <c r="AN3030" s="210"/>
      <c r="AO3030" s="210"/>
      <c r="AP3030" s="45" t="str">
        <f t="shared" si="608"/>
        <v>202012</v>
      </c>
      <c r="AQ3030" s="45" t="str">
        <f t="shared" si="609"/>
        <v>202012USD</v>
      </c>
    </row>
    <row r="3031" spans="1:43" s="15" customFormat="1">
      <c r="A3031" s="208" t="s">
        <v>35</v>
      </c>
      <c r="B3031" s="209">
        <v>2020</v>
      </c>
      <c r="C3031" s="209">
        <v>10</v>
      </c>
      <c r="D3031" s="57" t="str">
        <f t="shared" si="600"/>
        <v>Q3</v>
      </c>
      <c r="E3031" s="208" t="s">
        <v>35</v>
      </c>
      <c r="F3031" s="209">
        <v>2020</v>
      </c>
      <c r="G3031" s="209">
        <v>11</v>
      </c>
      <c r="H3031" s="213"/>
      <c r="I3031" s="57" t="str">
        <f t="shared" si="601"/>
        <v>Q3</v>
      </c>
      <c r="J3031" s="204" t="s">
        <v>2875</v>
      </c>
      <c r="K3031" s="213" t="s">
        <v>2876</v>
      </c>
      <c r="L3031" s="210" t="s">
        <v>2734</v>
      </c>
      <c r="M3031" s="208" t="s">
        <v>2546</v>
      </c>
      <c r="N3031" s="208">
        <v>1</v>
      </c>
      <c r="O3031" s="208"/>
      <c r="P3031" s="57" t="str">
        <f t="shared" si="602"/>
        <v>MAIN UNIT</v>
      </c>
      <c r="Q3031" s="208" t="s">
        <v>56</v>
      </c>
      <c r="R3031" s="208" t="s">
        <v>1991</v>
      </c>
      <c r="S3031" s="208" t="s">
        <v>38</v>
      </c>
      <c r="T3031" s="208" t="s">
        <v>326</v>
      </c>
      <c r="U3031" s="208" t="s">
        <v>137</v>
      </c>
      <c r="V3031" s="208" t="s">
        <v>530</v>
      </c>
      <c r="W3031" s="208" t="s">
        <v>51</v>
      </c>
      <c r="X3031" s="34">
        <v>260000</v>
      </c>
      <c r="Y3031" s="215" t="str">
        <f t="shared" si="599"/>
        <v>1.13</v>
      </c>
      <c r="Z3031" s="26">
        <f t="shared" si="610"/>
        <v>260000</v>
      </c>
      <c r="AA3031" s="208">
        <v>1.155</v>
      </c>
      <c r="AB3031" s="35">
        <f t="shared" si="611"/>
        <v>265752.21238938055</v>
      </c>
      <c r="AC3031" s="27">
        <f t="shared" si="603"/>
        <v>31996.566371681416</v>
      </c>
      <c r="AD3031" s="212">
        <v>0.12039999999999999</v>
      </c>
      <c r="AE3031" s="211">
        <f t="shared" si="604"/>
        <v>1</v>
      </c>
      <c r="AF3031" s="211">
        <f>IF(AND(COUNTIFS($J$18:J3031,J3031)=1,AE3031=1),1,"")</f>
        <v>1</v>
      </c>
      <c r="AG3031" s="211">
        <f>IF(C3031="","",IF(AND(COUNTIFS($J$18:J3031,J3031)=1,C3031&lt;&gt;""),1,""))</f>
        <v>1</v>
      </c>
      <c r="AH3031" s="211">
        <f>IF(G3031="","",IF(AND(COUNTIFS($J$18:J3031,J3031)=1,G3031&lt;&gt;""),1,""))</f>
        <v>1</v>
      </c>
      <c r="AI3031" s="28">
        <f t="shared" si="605"/>
        <v>44078731.611185834</v>
      </c>
      <c r="AJ3031" s="28">
        <f t="shared" si="606"/>
        <v>5508173.2163771475</v>
      </c>
      <c r="AK3031" s="29">
        <f t="shared" si="607"/>
        <v>0.12496215328889686</v>
      </c>
      <c r="AL3031" s="210"/>
      <c r="AM3031" s="210"/>
      <c r="AN3031" s="210"/>
      <c r="AO3031" s="210"/>
      <c r="AP3031" s="45" t="str">
        <f t="shared" si="608"/>
        <v>202011</v>
      </c>
      <c r="AQ3031" s="45" t="str">
        <f t="shared" si="609"/>
        <v>202011RMB</v>
      </c>
    </row>
    <row r="3032" spans="1:43" s="15" customFormat="1">
      <c r="A3032" s="208" t="s">
        <v>35</v>
      </c>
      <c r="B3032" s="209">
        <v>2020</v>
      </c>
      <c r="C3032" s="209">
        <v>7</v>
      </c>
      <c r="D3032" s="57" t="str">
        <f t="shared" si="600"/>
        <v>Q2</v>
      </c>
      <c r="E3032" s="208" t="s">
        <v>35</v>
      </c>
      <c r="F3032" s="209">
        <v>2020</v>
      </c>
      <c r="G3032" s="209">
        <v>10</v>
      </c>
      <c r="H3032" s="213"/>
      <c r="I3032" s="57" t="str">
        <f t="shared" si="601"/>
        <v>Q3</v>
      </c>
      <c r="J3032" s="204" t="s">
        <v>2877</v>
      </c>
      <c r="K3032" s="213" t="s">
        <v>2878</v>
      </c>
      <c r="L3032" s="210" t="s">
        <v>1996</v>
      </c>
      <c r="M3032" s="208" t="s">
        <v>1990</v>
      </c>
      <c r="N3032" s="208">
        <v>1</v>
      </c>
      <c r="O3032" s="208"/>
      <c r="P3032" s="57" t="str">
        <f t="shared" si="602"/>
        <v>MAIN UNIT</v>
      </c>
      <c r="Q3032" s="208" t="s">
        <v>350</v>
      </c>
      <c r="R3032" s="208" t="s">
        <v>2879</v>
      </c>
      <c r="S3032" s="208" t="s">
        <v>38</v>
      </c>
      <c r="T3032" s="208" t="s">
        <v>2880</v>
      </c>
      <c r="U3032" s="208" t="s">
        <v>137</v>
      </c>
      <c r="V3032" s="208" t="s">
        <v>2881</v>
      </c>
      <c r="W3032" s="208" t="s">
        <v>51</v>
      </c>
      <c r="X3032" s="34">
        <v>34488</v>
      </c>
      <c r="Y3032" s="215" t="str">
        <f t="shared" si="599"/>
        <v>1.13</v>
      </c>
      <c r="Z3032" s="26">
        <f t="shared" si="610"/>
        <v>34488</v>
      </c>
      <c r="AA3032" s="208">
        <v>1.135</v>
      </c>
      <c r="AB3032" s="35">
        <f t="shared" si="611"/>
        <v>34640.601769911504</v>
      </c>
      <c r="AC3032" s="27">
        <f t="shared" si="603"/>
        <v>12494.86505840708</v>
      </c>
      <c r="AD3032" s="212">
        <v>0.36070000000000002</v>
      </c>
      <c r="AE3032" s="211">
        <f t="shared" si="604"/>
        <v>1</v>
      </c>
      <c r="AF3032" s="211">
        <f>IF(AND(COUNTIFS($J$18:J3032,J3032)=1,AE3032=1),1,"")</f>
        <v>1</v>
      </c>
      <c r="AG3032" s="211">
        <f>IF(C3032="","",IF(AND(COUNTIFS($J$18:J3032,J3032)=1,C3032&lt;&gt;""),1,""))</f>
        <v>1</v>
      </c>
      <c r="AH3032" s="211">
        <f>IF(G3032="","",IF(AND(COUNTIFS($J$18:J3032,J3032)=1,G3032&lt;&gt;""),1,""))</f>
        <v>1</v>
      </c>
      <c r="AI3032" s="28">
        <f t="shared" si="605"/>
        <v>28011162.254106205</v>
      </c>
      <c r="AJ3032" s="28">
        <f t="shared" si="606"/>
        <v>3401347.1124888421</v>
      </c>
      <c r="AK3032" s="29">
        <f t="shared" si="607"/>
        <v>0.12142827497242578</v>
      </c>
      <c r="AL3032" s="210"/>
      <c r="AM3032" s="210"/>
      <c r="AN3032" s="210"/>
      <c r="AO3032" s="210"/>
      <c r="AP3032" s="45" t="str">
        <f t="shared" si="608"/>
        <v>202010</v>
      </c>
      <c r="AQ3032" s="45" t="str">
        <f t="shared" si="609"/>
        <v>202010RMB</v>
      </c>
    </row>
    <row r="3033" spans="1:43" s="15" customFormat="1">
      <c r="A3033" s="208" t="s">
        <v>35</v>
      </c>
      <c r="B3033" s="209">
        <v>2020</v>
      </c>
      <c r="C3033" s="209">
        <v>11</v>
      </c>
      <c r="D3033" s="57" t="str">
        <f t="shared" si="600"/>
        <v>Q3</v>
      </c>
      <c r="E3033" s="208" t="s">
        <v>35</v>
      </c>
      <c r="F3033" s="209">
        <v>2020</v>
      </c>
      <c r="G3033" s="209">
        <v>12</v>
      </c>
      <c r="H3033" s="213"/>
      <c r="I3033" s="57" t="str">
        <f t="shared" si="601"/>
        <v>Q3</v>
      </c>
      <c r="J3033" s="204" t="s">
        <v>2882</v>
      </c>
      <c r="K3033" s="213" t="s">
        <v>256</v>
      </c>
      <c r="L3033" s="210" t="s">
        <v>2860</v>
      </c>
      <c r="M3033" s="208" t="s">
        <v>2778</v>
      </c>
      <c r="N3033" s="208">
        <v>1</v>
      </c>
      <c r="O3033" s="208"/>
      <c r="P3033" s="57" t="str">
        <f t="shared" si="602"/>
        <v>MAIN UNIT</v>
      </c>
      <c r="Q3033" s="208" t="s">
        <v>48</v>
      </c>
      <c r="R3033" s="208" t="s">
        <v>1991</v>
      </c>
      <c r="S3033" s="208" t="s">
        <v>39</v>
      </c>
      <c r="T3033" s="208" t="s">
        <v>257</v>
      </c>
      <c r="U3033" s="208" t="s">
        <v>163</v>
      </c>
      <c r="V3033" s="208" t="s">
        <v>164</v>
      </c>
      <c r="W3033" s="208" t="s">
        <v>51</v>
      </c>
      <c r="X3033" s="34">
        <v>348000</v>
      </c>
      <c r="Y3033" s="215" t="str">
        <f t="shared" si="599"/>
        <v>1.13</v>
      </c>
      <c r="Z3033" s="26">
        <f t="shared" si="610"/>
        <v>348000</v>
      </c>
      <c r="AA3033" s="208">
        <v>1.175</v>
      </c>
      <c r="AB3033" s="35">
        <f t="shared" si="611"/>
        <v>361858.40707964607</v>
      </c>
      <c r="AC3033" s="27">
        <f t="shared" si="603"/>
        <v>59670.451327433635</v>
      </c>
      <c r="AD3033" s="212">
        <v>0.16489999999999999</v>
      </c>
      <c r="AE3033" s="211">
        <f t="shared" si="604"/>
        <v>0</v>
      </c>
      <c r="AF3033" s="211" t="str">
        <f>IF(AND(COUNTIFS($J$18:J3033,J3033)=1,AE3033=1),1,"")</f>
        <v/>
      </c>
      <c r="AG3033" s="211">
        <f>IF(C3033="","",IF(AND(COUNTIFS($J$18:J3033,J3033)=1,C3033&lt;&gt;""),1,""))</f>
        <v>1</v>
      </c>
      <c r="AH3033" s="211">
        <f>IF(G3033="","",IF(AND(COUNTIFS($J$18:J3033,J3033)=1,G3033&lt;&gt;""),1,""))</f>
        <v>1</v>
      </c>
      <c r="AI3033" s="28">
        <f t="shared" si="605"/>
        <v>48763143.537654869</v>
      </c>
      <c r="AJ3033" s="28">
        <f t="shared" si="606"/>
        <v>5924029.970215477</v>
      </c>
      <c r="AK3033" s="29">
        <f t="shared" si="607"/>
        <v>0.12148580957749257</v>
      </c>
      <c r="AL3033" s="210"/>
      <c r="AM3033" s="210"/>
      <c r="AN3033" s="210"/>
      <c r="AO3033" s="210"/>
      <c r="AP3033" s="45" t="str">
        <f t="shared" si="608"/>
        <v>202012</v>
      </c>
      <c r="AQ3033" s="45" t="str">
        <f t="shared" si="609"/>
        <v>202012RMB</v>
      </c>
    </row>
    <row r="3034" spans="1:43" s="15" customFormat="1">
      <c r="A3034" s="208" t="s">
        <v>35</v>
      </c>
      <c r="B3034" s="209">
        <v>2020</v>
      </c>
      <c r="C3034" s="209">
        <v>11</v>
      </c>
      <c r="D3034" s="57" t="str">
        <f t="shared" si="600"/>
        <v>Q3</v>
      </c>
      <c r="E3034" s="208" t="s">
        <v>35</v>
      </c>
      <c r="F3034" s="209">
        <v>2020</v>
      </c>
      <c r="G3034" s="209">
        <v>12</v>
      </c>
      <c r="H3034" s="213"/>
      <c r="I3034" s="57" t="str">
        <f t="shared" si="601"/>
        <v>Q3</v>
      </c>
      <c r="J3034" s="204" t="s">
        <v>2883</v>
      </c>
      <c r="K3034" s="213" t="s">
        <v>256</v>
      </c>
      <c r="L3034" s="210" t="s">
        <v>2564</v>
      </c>
      <c r="M3034" s="208" t="s">
        <v>47</v>
      </c>
      <c r="N3034" s="208">
        <v>1</v>
      </c>
      <c r="O3034" s="208"/>
      <c r="P3034" s="57" t="str">
        <f t="shared" si="602"/>
        <v>MAIN UNIT</v>
      </c>
      <c r="Q3034" s="208" t="s">
        <v>48</v>
      </c>
      <c r="R3034" s="208" t="s">
        <v>1991</v>
      </c>
      <c r="S3034" s="208" t="s">
        <v>39</v>
      </c>
      <c r="T3034" s="208" t="s">
        <v>257</v>
      </c>
      <c r="U3034" s="208" t="s">
        <v>163</v>
      </c>
      <c r="V3034" s="208" t="s">
        <v>164</v>
      </c>
      <c r="W3034" s="208" t="s">
        <v>51</v>
      </c>
      <c r="X3034" s="34">
        <v>428000</v>
      </c>
      <c r="Y3034" s="215" t="str">
        <f t="shared" si="599"/>
        <v>1.13</v>
      </c>
      <c r="Z3034" s="26">
        <f t="shared" si="610"/>
        <v>428000</v>
      </c>
      <c r="AA3034" s="208">
        <v>1.175</v>
      </c>
      <c r="AB3034" s="35">
        <f t="shared" si="611"/>
        <v>445044.24778761069</v>
      </c>
      <c r="AC3034" s="27">
        <f t="shared" si="603"/>
        <v>104540.89380530975</v>
      </c>
      <c r="AD3034" s="212">
        <v>0.2349</v>
      </c>
      <c r="AE3034" s="211">
        <f t="shared" si="604"/>
        <v>0</v>
      </c>
      <c r="AF3034" s="211" t="str">
        <f>IF(AND(COUNTIFS($J$18:J3034,J3034)=1,AE3034=1),1,"")</f>
        <v/>
      </c>
      <c r="AG3034" s="211">
        <f>IF(C3034="","",IF(AND(COUNTIFS($J$18:J3034,J3034)=1,C3034&lt;&gt;""),1,""))</f>
        <v>1</v>
      </c>
      <c r="AH3034" s="211">
        <f>IF(G3034="","",IF(AND(COUNTIFS($J$18:J3034,J3034)=1,G3034&lt;&gt;""),1,""))</f>
        <v>1</v>
      </c>
      <c r="AI3034" s="28">
        <f t="shared" si="605"/>
        <v>48763143.537654869</v>
      </c>
      <c r="AJ3034" s="28">
        <f t="shared" si="606"/>
        <v>5924029.970215477</v>
      </c>
      <c r="AK3034" s="29">
        <f t="shared" si="607"/>
        <v>0.12148580957749257</v>
      </c>
      <c r="AL3034" s="210"/>
      <c r="AM3034" s="210"/>
      <c r="AN3034" s="210"/>
      <c r="AO3034" s="210"/>
      <c r="AP3034" s="45" t="str">
        <f t="shared" si="608"/>
        <v>202012</v>
      </c>
      <c r="AQ3034" s="45" t="str">
        <f t="shared" si="609"/>
        <v>202012RMB</v>
      </c>
    </row>
    <row r="3035" spans="1:43" s="15" customFormat="1">
      <c r="A3035" s="208" t="s">
        <v>35</v>
      </c>
      <c r="B3035" s="209">
        <v>2020</v>
      </c>
      <c r="C3035" s="209">
        <v>10</v>
      </c>
      <c r="D3035" s="57" t="str">
        <f t="shared" si="600"/>
        <v>Q3</v>
      </c>
      <c r="E3035" s="208" t="s">
        <v>35</v>
      </c>
      <c r="F3035" s="209">
        <v>2020</v>
      </c>
      <c r="G3035" s="209">
        <v>12</v>
      </c>
      <c r="H3035" s="213"/>
      <c r="I3035" s="57" t="str">
        <f t="shared" si="601"/>
        <v>Q3</v>
      </c>
      <c r="J3035" s="204" t="s">
        <v>2884</v>
      </c>
      <c r="K3035" s="213" t="s">
        <v>2760</v>
      </c>
      <c r="L3035" s="210" t="s">
        <v>2885</v>
      </c>
      <c r="M3035" s="208" t="s">
        <v>2546</v>
      </c>
      <c r="N3035" s="208">
        <v>1</v>
      </c>
      <c r="O3035" s="208"/>
      <c r="P3035" s="57" t="str">
        <f t="shared" si="602"/>
        <v>MAIN UNIT</v>
      </c>
      <c r="Q3035" s="208" t="s">
        <v>48</v>
      </c>
      <c r="R3035" s="208" t="s">
        <v>1991</v>
      </c>
      <c r="S3035" s="208" t="s">
        <v>37</v>
      </c>
      <c r="T3035" s="208" t="s">
        <v>179</v>
      </c>
      <c r="U3035" s="208" t="s">
        <v>58</v>
      </c>
      <c r="V3035" s="208" t="s">
        <v>81</v>
      </c>
      <c r="W3035" s="208" t="s">
        <v>51</v>
      </c>
      <c r="X3035" s="34">
        <v>380000</v>
      </c>
      <c r="Y3035" s="215" t="str">
        <f t="shared" si="599"/>
        <v>1.13</v>
      </c>
      <c r="Z3035" s="26">
        <f t="shared" si="610"/>
        <v>380000</v>
      </c>
      <c r="AA3035" s="208">
        <v>1.175</v>
      </c>
      <c r="AB3035" s="35">
        <f t="shared" si="611"/>
        <v>395132.74336283188</v>
      </c>
      <c r="AC3035" s="27">
        <f t="shared" si="603"/>
        <v>50537.477876106204</v>
      </c>
      <c r="AD3035" s="212">
        <v>0.12790000000000001</v>
      </c>
      <c r="AE3035" s="211">
        <f t="shared" si="604"/>
        <v>0</v>
      </c>
      <c r="AF3035" s="211" t="str">
        <f>IF(AND(COUNTIFS($J$18:J3035,J3035)=1,AE3035=1),1,"")</f>
        <v/>
      </c>
      <c r="AG3035" s="211">
        <f>IF(C3035="","",IF(AND(COUNTIFS($J$18:J3035,J3035)=1,C3035&lt;&gt;""),1,""))</f>
        <v>1</v>
      </c>
      <c r="AH3035" s="211">
        <f>IF(G3035="","",IF(AND(COUNTIFS($J$18:J3035,J3035)=1,G3035&lt;&gt;""),1,""))</f>
        <v>1</v>
      </c>
      <c r="AI3035" s="28">
        <f t="shared" si="605"/>
        <v>48763143.537654869</v>
      </c>
      <c r="AJ3035" s="28">
        <f t="shared" si="606"/>
        <v>5924029.970215477</v>
      </c>
      <c r="AK3035" s="29">
        <f t="shared" si="607"/>
        <v>0.12148580957749257</v>
      </c>
      <c r="AL3035" s="210"/>
      <c r="AM3035" s="210"/>
      <c r="AN3035" s="210"/>
      <c r="AO3035" s="210"/>
      <c r="AP3035" s="45" t="str">
        <f t="shared" si="608"/>
        <v>202012</v>
      </c>
      <c r="AQ3035" s="45" t="str">
        <f t="shared" si="609"/>
        <v>202012RMB</v>
      </c>
    </row>
    <row r="3036" spans="1:43" s="15" customFormat="1">
      <c r="A3036" s="208" t="s">
        <v>35</v>
      </c>
      <c r="B3036" s="209">
        <v>2020</v>
      </c>
      <c r="C3036" s="209">
        <v>11</v>
      </c>
      <c r="D3036" s="57" t="str">
        <f t="shared" si="600"/>
        <v>Q3</v>
      </c>
      <c r="E3036" s="208" t="s">
        <v>35</v>
      </c>
      <c r="F3036" s="209">
        <v>2020</v>
      </c>
      <c r="G3036" s="209">
        <v>12</v>
      </c>
      <c r="H3036" s="213"/>
      <c r="I3036" s="57" t="str">
        <f t="shared" si="601"/>
        <v>Q3</v>
      </c>
      <c r="J3036" s="204" t="s">
        <v>2886</v>
      </c>
      <c r="K3036" s="213" t="s">
        <v>1995</v>
      </c>
      <c r="L3036" s="210" t="s">
        <v>1996</v>
      </c>
      <c r="M3036" s="208" t="s">
        <v>1990</v>
      </c>
      <c r="N3036" s="208">
        <v>1</v>
      </c>
      <c r="O3036" s="208"/>
      <c r="P3036" s="57" t="str">
        <f t="shared" si="602"/>
        <v>MAIN UNIT</v>
      </c>
      <c r="Q3036" s="208" t="s">
        <v>48</v>
      </c>
      <c r="R3036" s="208" t="s">
        <v>1991</v>
      </c>
      <c r="S3036" s="208" t="s">
        <v>36</v>
      </c>
      <c r="T3036" s="208" t="s">
        <v>65</v>
      </c>
      <c r="U3036" s="208" t="s">
        <v>66</v>
      </c>
      <c r="V3036" s="208" t="s">
        <v>2800</v>
      </c>
      <c r="W3036" s="208" t="s">
        <v>849</v>
      </c>
      <c r="X3036" s="34">
        <v>3280</v>
      </c>
      <c r="Y3036" s="215" t="str">
        <f t="shared" si="599"/>
        <v>1</v>
      </c>
      <c r="Z3036" s="26">
        <f t="shared" si="610"/>
        <v>3280</v>
      </c>
      <c r="AA3036" s="208">
        <v>7.8</v>
      </c>
      <c r="AB3036" s="35">
        <f t="shared" si="611"/>
        <v>25584</v>
      </c>
      <c r="AC3036" s="27">
        <f t="shared" si="603"/>
        <v>4822.5839999999998</v>
      </c>
      <c r="AD3036" s="212">
        <v>0.1885</v>
      </c>
      <c r="AE3036" s="211">
        <f t="shared" si="604"/>
        <v>0</v>
      </c>
      <c r="AF3036" s="211" t="str">
        <f>IF(AND(COUNTIFS($J$18:J3036,J3036)=1,AE3036=1),1,"")</f>
        <v/>
      </c>
      <c r="AG3036" s="211">
        <f>IF(C3036="","",IF(AND(COUNTIFS($J$18:J3036,J3036)=1,C3036&lt;&gt;""),1,""))</f>
        <v>1</v>
      </c>
      <c r="AH3036" s="211">
        <f>IF(G3036="","",IF(AND(COUNTIFS($J$18:J3036,J3036)=1,G3036&lt;&gt;""),1,""))</f>
        <v>1</v>
      </c>
      <c r="AI3036" s="28">
        <f t="shared" si="605"/>
        <v>48763143.537654869</v>
      </c>
      <c r="AJ3036" s="28">
        <f t="shared" si="606"/>
        <v>5924029.970215477</v>
      </c>
      <c r="AK3036" s="29">
        <f t="shared" si="607"/>
        <v>0.12148580957749257</v>
      </c>
      <c r="AL3036" s="210"/>
      <c r="AM3036" s="210"/>
      <c r="AN3036" s="210"/>
      <c r="AO3036" s="210"/>
      <c r="AP3036" s="45" t="str">
        <f t="shared" si="608"/>
        <v>202012</v>
      </c>
      <c r="AQ3036" s="45" t="str">
        <f t="shared" si="609"/>
        <v>202012USD</v>
      </c>
    </row>
    <row r="3037" spans="1:43" s="15" customFormat="1">
      <c r="A3037" s="208" t="s">
        <v>35</v>
      </c>
      <c r="B3037" s="209">
        <v>2020</v>
      </c>
      <c r="C3037" s="209">
        <v>11</v>
      </c>
      <c r="D3037" s="57" t="str">
        <f t="shared" si="600"/>
        <v>Q3</v>
      </c>
      <c r="E3037" s="208" t="s">
        <v>35</v>
      </c>
      <c r="F3037" s="209">
        <v>2021</v>
      </c>
      <c r="G3037" s="209">
        <v>1</v>
      </c>
      <c r="H3037" s="213"/>
      <c r="I3037" s="57" t="str">
        <f t="shared" si="601"/>
        <v>Q4</v>
      </c>
      <c r="J3037" s="204" t="s">
        <v>2887</v>
      </c>
      <c r="K3037" s="213" t="s">
        <v>1877</v>
      </c>
      <c r="L3037" s="210" t="s">
        <v>2564</v>
      </c>
      <c r="M3037" s="208" t="s">
        <v>47</v>
      </c>
      <c r="N3037" s="208">
        <v>1</v>
      </c>
      <c r="O3037" s="208"/>
      <c r="P3037" s="57" t="str">
        <f t="shared" si="602"/>
        <v>MAIN UNIT</v>
      </c>
      <c r="Q3037" s="208" t="s">
        <v>48</v>
      </c>
      <c r="R3037" s="208" t="s">
        <v>1991</v>
      </c>
      <c r="S3037" s="208" t="s">
        <v>36</v>
      </c>
      <c r="T3037" s="208" t="s">
        <v>65</v>
      </c>
      <c r="U3037" s="208" t="s">
        <v>66</v>
      </c>
      <c r="V3037" s="208" t="s">
        <v>2800</v>
      </c>
      <c r="W3037" s="208" t="s">
        <v>51</v>
      </c>
      <c r="X3037" s="34">
        <v>707000</v>
      </c>
      <c r="Y3037" s="215" t="str">
        <f t="shared" si="599"/>
        <v>1.13</v>
      </c>
      <c r="Z3037" s="26">
        <f t="shared" si="610"/>
        <v>707000</v>
      </c>
      <c r="AA3037" s="208">
        <v>1.1850000000000001</v>
      </c>
      <c r="AB3037" s="35">
        <f t="shared" si="611"/>
        <v>741411.50442477886</v>
      </c>
      <c r="AC3037" s="27">
        <f t="shared" si="603"/>
        <v>89117.662831858426</v>
      </c>
      <c r="AD3037" s="212">
        <v>0.1202</v>
      </c>
      <c r="AE3037" s="211">
        <f t="shared" si="604"/>
        <v>0</v>
      </c>
      <c r="AF3037" s="211" t="str">
        <f>IF(AND(COUNTIFS($J$18:J3037,J3037)=1,AE3037=1),1,"")</f>
        <v/>
      </c>
      <c r="AG3037" s="211">
        <f>IF(C3037="","",IF(AND(COUNTIFS($J$18:J3037,J3037)=1,C3037&lt;&gt;""),1,""))</f>
        <v>1</v>
      </c>
      <c r="AH3037" s="211">
        <f>IF(G3037="","",IF(AND(COUNTIFS($J$18:J3037,J3037)=1,G3037&lt;&gt;""),1,""))</f>
        <v>1</v>
      </c>
      <c r="AI3037" s="28">
        <f t="shared" si="605"/>
        <v>45803245.025628328</v>
      </c>
      <c r="AJ3037" s="28">
        <f t="shared" si="606"/>
        <v>5664636.2584379371</v>
      </c>
      <c r="AK3037" s="29">
        <f t="shared" si="607"/>
        <v>0.12367325186825515</v>
      </c>
      <c r="AL3037" s="210"/>
      <c r="AM3037" s="210"/>
      <c r="AN3037" s="210"/>
      <c r="AO3037" s="210"/>
      <c r="AP3037" s="45" t="str">
        <f t="shared" si="608"/>
        <v>20211</v>
      </c>
      <c r="AQ3037" s="45" t="str">
        <f t="shared" si="609"/>
        <v>20211RMB</v>
      </c>
    </row>
    <row r="3038" spans="1:43" s="15" customFormat="1">
      <c r="A3038" s="208" t="s">
        <v>35</v>
      </c>
      <c r="B3038" s="209">
        <v>2020</v>
      </c>
      <c r="C3038" s="209">
        <v>11</v>
      </c>
      <c r="D3038" s="57" t="str">
        <f t="shared" si="600"/>
        <v>Q3</v>
      </c>
      <c r="E3038" s="208" t="s">
        <v>35</v>
      </c>
      <c r="F3038" s="209">
        <v>2021</v>
      </c>
      <c r="G3038" s="209">
        <v>1</v>
      </c>
      <c r="H3038" s="213"/>
      <c r="I3038" s="57" t="str">
        <f t="shared" si="601"/>
        <v>Q4</v>
      </c>
      <c r="J3038" s="204" t="s">
        <v>1481</v>
      </c>
      <c r="K3038" s="213" t="s">
        <v>544</v>
      </c>
      <c r="L3038" s="210" t="s">
        <v>2564</v>
      </c>
      <c r="M3038" s="208" t="s">
        <v>47</v>
      </c>
      <c r="N3038" s="208">
        <v>1</v>
      </c>
      <c r="O3038" s="208"/>
      <c r="P3038" s="57" t="str">
        <f t="shared" si="602"/>
        <v>MAIN UNIT</v>
      </c>
      <c r="Q3038" s="208" t="s">
        <v>48</v>
      </c>
      <c r="R3038" s="208" t="s">
        <v>1991</v>
      </c>
      <c r="S3038" s="208" t="s">
        <v>37</v>
      </c>
      <c r="T3038" s="208" t="s">
        <v>88</v>
      </c>
      <c r="U3038" s="208" t="s">
        <v>58</v>
      </c>
      <c r="V3038" s="208" t="s">
        <v>89</v>
      </c>
      <c r="W3038" s="208" t="s">
        <v>51</v>
      </c>
      <c r="X3038" s="34">
        <v>636666.66</v>
      </c>
      <c r="Y3038" s="215" t="str">
        <f t="shared" si="599"/>
        <v>1.13</v>
      </c>
      <c r="Z3038" s="26">
        <f t="shared" si="610"/>
        <v>636666.66</v>
      </c>
      <c r="AA3038" s="208">
        <v>1.1850000000000001</v>
      </c>
      <c r="AB3038" s="35">
        <f t="shared" si="611"/>
        <v>667654.86026548687</v>
      </c>
      <c r="AC3038" s="27">
        <f t="shared" si="603"/>
        <v>143812.85690118588</v>
      </c>
      <c r="AD3038" s="212">
        <v>0.21540000000000001</v>
      </c>
      <c r="AE3038" s="211">
        <f t="shared" si="604"/>
        <v>0</v>
      </c>
      <c r="AF3038" s="211" t="str">
        <f>IF(AND(COUNTIFS($J$18:J3038,J3038)=1,AE3038=1),1,"")</f>
        <v/>
      </c>
      <c r="AG3038" s="211" t="str">
        <f>IF(C3038="","",IF(AND(COUNTIFS($J$18:J3038,J3038)=1,C3038&lt;&gt;""),1,""))</f>
        <v/>
      </c>
      <c r="AH3038" s="211" t="str">
        <f>IF(G3038="","",IF(AND(COUNTIFS($J$18:J3038,J3038)=1,G3038&lt;&gt;""),1,""))</f>
        <v/>
      </c>
      <c r="AI3038" s="28">
        <f t="shared" si="605"/>
        <v>45803245.025628328</v>
      </c>
      <c r="AJ3038" s="28">
        <f t="shared" si="606"/>
        <v>5664636.2584379371</v>
      </c>
      <c r="AK3038" s="29">
        <f t="shared" si="607"/>
        <v>0.12367325186825515</v>
      </c>
      <c r="AL3038" s="210"/>
      <c r="AM3038" s="210"/>
      <c r="AN3038" s="210"/>
      <c r="AO3038" s="210"/>
      <c r="AP3038" s="45" t="str">
        <f t="shared" si="608"/>
        <v>20211</v>
      </c>
      <c r="AQ3038" s="45" t="str">
        <f t="shared" si="609"/>
        <v>20211RMB</v>
      </c>
    </row>
    <row r="3039" spans="1:43" s="15" customFormat="1">
      <c r="A3039" s="208" t="s">
        <v>35</v>
      </c>
      <c r="B3039" s="209">
        <v>2020</v>
      </c>
      <c r="C3039" s="209">
        <v>11</v>
      </c>
      <c r="D3039" s="57" t="str">
        <f t="shared" si="600"/>
        <v>Q3</v>
      </c>
      <c r="E3039" s="208" t="s">
        <v>40</v>
      </c>
      <c r="F3039" s="209">
        <v>2021</v>
      </c>
      <c r="G3039" s="209">
        <v>5</v>
      </c>
      <c r="H3039" s="213"/>
      <c r="I3039" s="57" t="str">
        <f t="shared" si="601"/>
        <v>Q1</v>
      </c>
      <c r="J3039" s="204" t="s">
        <v>2887</v>
      </c>
      <c r="K3039" s="213" t="s">
        <v>1877</v>
      </c>
      <c r="L3039" s="210" t="s">
        <v>2564</v>
      </c>
      <c r="M3039" s="208" t="s">
        <v>47</v>
      </c>
      <c r="N3039" s="208">
        <v>1</v>
      </c>
      <c r="O3039" s="208"/>
      <c r="P3039" s="57" t="str">
        <f t="shared" si="602"/>
        <v>MAIN UNIT</v>
      </c>
      <c r="Q3039" s="208" t="s">
        <v>48</v>
      </c>
      <c r="R3039" s="208" t="s">
        <v>1991</v>
      </c>
      <c r="S3039" s="208" t="s">
        <v>36</v>
      </c>
      <c r="T3039" s="208" t="s">
        <v>65</v>
      </c>
      <c r="U3039" s="208" t="s">
        <v>66</v>
      </c>
      <c r="V3039" s="208" t="s">
        <v>2800</v>
      </c>
      <c r="W3039" s="208" t="s">
        <v>51</v>
      </c>
      <c r="X3039" s="34">
        <v>707000</v>
      </c>
      <c r="Y3039" s="215" t="str">
        <f t="shared" si="599"/>
        <v>1.13</v>
      </c>
      <c r="Z3039" s="26">
        <f t="shared" si="610"/>
        <v>707000</v>
      </c>
      <c r="AA3039" s="208">
        <v>1.1950000000000001</v>
      </c>
      <c r="AB3039" s="35">
        <f t="shared" si="611"/>
        <v>747668.14159292041</v>
      </c>
      <c r="AC3039" s="27">
        <f t="shared" si="603"/>
        <v>133383.996460177</v>
      </c>
      <c r="AD3039" s="212">
        <v>0.1784</v>
      </c>
      <c r="AE3039" s="211">
        <f t="shared" si="604"/>
        <v>0</v>
      </c>
      <c r="AF3039" s="211" t="str">
        <f>IF(AND(COUNTIFS($J$18:J3039,J3039)=1,AE3039=1),1,"")</f>
        <v/>
      </c>
      <c r="AG3039" s="211" t="str">
        <f>IF(C3039="","",IF(AND(COUNTIFS($J$18:J3039,J3039)=1,C3039&lt;&gt;""),1,""))</f>
        <v/>
      </c>
      <c r="AH3039" s="211" t="str">
        <f>IF(G3039="","",IF(AND(COUNTIFS($J$18:J3039,J3039)=1,G3039&lt;&gt;""),1,""))</f>
        <v/>
      </c>
      <c r="AI3039" s="28">
        <f t="shared" si="605"/>
        <v>63006605.696460173</v>
      </c>
      <c r="AJ3039" s="28">
        <f t="shared" si="606"/>
        <v>8897485.660753984</v>
      </c>
      <c r="AK3039" s="29">
        <f t="shared" si="607"/>
        <v>0.141215124388995</v>
      </c>
      <c r="AL3039" s="210"/>
      <c r="AM3039" s="210"/>
      <c r="AN3039" s="210"/>
      <c r="AO3039" s="210"/>
      <c r="AP3039" s="45" t="str">
        <f t="shared" si="608"/>
        <v>20215</v>
      </c>
      <c r="AQ3039" s="45" t="str">
        <f t="shared" si="609"/>
        <v>20215RMB</v>
      </c>
    </row>
    <row r="3040" spans="1:43" s="15" customFormat="1">
      <c r="A3040" s="208" t="s">
        <v>35</v>
      </c>
      <c r="B3040" s="209">
        <v>2020</v>
      </c>
      <c r="C3040" s="209">
        <v>11</v>
      </c>
      <c r="D3040" s="57" t="str">
        <f t="shared" si="600"/>
        <v>Q3</v>
      </c>
      <c r="E3040" s="208" t="s">
        <v>40</v>
      </c>
      <c r="F3040" s="209">
        <v>2021</v>
      </c>
      <c r="G3040" s="209">
        <v>5</v>
      </c>
      <c r="H3040" s="213"/>
      <c r="I3040" s="57" t="str">
        <f t="shared" si="601"/>
        <v>Q1</v>
      </c>
      <c r="J3040" s="204" t="s">
        <v>2887</v>
      </c>
      <c r="K3040" s="213" t="s">
        <v>1877</v>
      </c>
      <c r="L3040" s="210" t="s">
        <v>2564</v>
      </c>
      <c r="M3040" s="208" t="s">
        <v>47</v>
      </c>
      <c r="N3040" s="208">
        <v>1</v>
      </c>
      <c r="O3040" s="208"/>
      <c r="P3040" s="57" t="str">
        <f t="shared" si="602"/>
        <v>MAIN UNIT</v>
      </c>
      <c r="Q3040" s="208" t="s">
        <v>48</v>
      </c>
      <c r="R3040" s="208" t="s">
        <v>1991</v>
      </c>
      <c r="S3040" s="208" t="s">
        <v>36</v>
      </c>
      <c r="T3040" s="208" t="s">
        <v>65</v>
      </c>
      <c r="U3040" s="208" t="s">
        <v>66</v>
      </c>
      <c r="V3040" s="208" t="s">
        <v>2800</v>
      </c>
      <c r="W3040" s="208" t="s">
        <v>51</v>
      </c>
      <c r="X3040" s="34">
        <v>707000</v>
      </c>
      <c r="Y3040" s="215" t="str">
        <f t="shared" si="599"/>
        <v>1.13</v>
      </c>
      <c r="Z3040" s="26">
        <f t="shared" si="610"/>
        <v>707000</v>
      </c>
      <c r="AA3040" s="208">
        <v>1.1950000000000001</v>
      </c>
      <c r="AB3040" s="35">
        <f t="shared" si="611"/>
        <v>747668.14159292041</v>
      </c>
      <c r="AC3040" s="27">
        <f t="shared" si="603"/>
        <v>133383.996460177</v>
      </c>
      <c r="AD3040" s="212">
        <v>0.1784</v>
      </c>
      <c r="AE3040" s="211">
        <f t="shared" si="604"/>
        <v>0</v>
      </c>
      <c r="AF3040" s="211" t="str">
        <f>IF(AND(COUNTIFS($J$18:J3040,J3040)=1,AE3040=1),1,"")</f>
        <v/>
      </c>
      <c r="AG3040" s="211" t="str">
        <f>IF(C3040="","",IF(AND(COUNTIFS($J$18:J3040,J3040)=1,C3040&lt;&gt;""),1,""))</f>
        <v/>
      </c>
      <c r="AH3040" s="211" t="str">
        <f>IF(G3040="","",IF(AND(COUNTIFS($J$18:J3040,J3040)=1,G3040&lt;&gt;""),1,""))</f>
        <v/>
      </c>
      <c r="AI3040" s="28">
        <f t="shared" si="605"/>
        <v>63006605.696460173</v>
      </c>
      <c r="AJ3040" s="28">
        <f t="shared" si="606"/>
        <v>8897485.660753984</v>
      </c>
      <c r="AK3040" s="29">
        <f t="shared" si="607"/>
        <v>0.141215124388995</v>
      </c>
      <c r="AL3040" s="210"/>
      <c r="AM3040" s="210"/>
      <c r="AN3040" s="210"/>
      <c r="AO3040" s="210"/>
      <c r="AP3040" s="45" t="str">
        <f t="shared" si="608"/>
        <v>20215</v>
      </c>
      <c r="AQ3040" s="45" t="str">
        <f t="shared" si="609"/>
        <v>20215RMB</v>
      </c>
    </row>
    <row r="3041" spans="1:43" s="15" customFormat="1">
      <c r="A3041" s="208" t="s">
        <v>35</v>
      </c>
      <c r="B3041" s="209">
        <v>2020</v>
      </c>
      <c r="C3041" s="209">
        <v>9</v>
      </c>
      <c r="D3041" s="57" t="str">
        <f t="shared" si="600"/>
        <v>Q2</v>
      </c>
      <c r="E3041" s="208" t="s">
        <v>40</v>
      </c>
      <c r="F3041" s="209">
        <v>2021</v>
      </c>
      <c r="G3041" s="209">
        <v>6</v>
      </c>
      <c r="H3041" s="213"/>
      <c r="I3041" s="57" t="str">
        <f t="shared" si="601"/>
        <v>Q1</v>
      </c>
      <c r="J3041" s="204" t="s">
        <v>2888</v>
      </c>
      <c r="K3041" s="213" t="s">
        <v>2889</v>
      </c>
      <c r="L3041" s="210" t="s">
        <v>2564</v>
      </c>
      <c r="M3041" s="208" t="s">
        <v>47</v>
      </c>
      <c r="N3041" s="208">
        <v>1</v>
      </c>
      <c r="O3041" s="208"/>
      <c r="P3041" s="57" t="str">
        <f t="shared" si="602"/>
        <v>MAIN UNIT</v>
      </c>
      <c r="Q3041" s="208" t="s">
        <v>48</v>
      </c>
      <c r="R3041" s="208" t="s">
        <v>1991</v>
      </c>
      <c r="S3041" s="208" t="s">
        <v>36</v>
      </c>
      <c r="T3041" s="208" t="s">
        <v>65</v>
      </c>
      <c r="U3041" s="208" t="s">
        <v>66</v>
      </c>
      <c r="V3041" s="208" t="s">
        <v>2800</v>
      </c>
      <c r="W3041" s="208" t="s">
        <v>96</v>
      </c>
      <c r="X3041" s="34">
        <v>7771400</v>
      </c>
      <c r="Y3041" s="215" t="str">
        <f t="shared" ref="Y3041:Y3088" si="612">IF(W3041="RMB","1.13", "1")</f>
        <v>1</v>
      </c>
      <c r="Z3041" s="26">
        <f t="shared" si="610"/>
        <v>7771400</v>
      </c>
      <c r="AA3041" s="208">
        <v>7.2099999999999997E-2</v>
      </c>
      <c r="AB3041" s="35">
        <f t="shared" si="611"/>
        <v>560317.93999999994</v>
      </c>
      <c r="AC3041" s="27">
        <f t="shared" si="603"/>
        <v>134756.46456999998</v>
      </c>
      <c r="AD3041" s="212">
        <v>0.24049999999999999</v>
      </c>
      <c r="AE3041" s="211">
        <f t="shared" si="604"/>
        <v>0</v>
      </c>
      <c r="AF3041" s="211" t="str">
        <f>IF(AND(COUNTIFS($J$18:J3041,J3041)=1,AE3041=1),1,"")</f>
        <v/>
      </c>
      <c r="AG3041" s="211">
        <f>IF(C3041="","",IF(AND(COUNTIFS($J$18:J3041,J3041)=1,C3041&lt;&gt;""),1,""))</f>
        <v>1</v>
      </c>
      <c r="AH3041" s="211">
        <f>IF(G3041="","",IF(AND(COUNTIFS($J$18:J3041,J3041)=1,G3041&lt;&gt;""),1,""))</f>
        <v>1</v>
      </c>
      <c r="AI3041" s="28">
        <f t="shared" si="605"/>
        <v>54700260.692079633</v>
      </c>
      <c r="AJ3041" s="28">
        <f t="shared" si="606"/>
        <v>7482899.5749188662</v>
      </c>
      <c r="AK3041" s="29">
        <f t="shared" si="607"/>
        <v>0.13679824337660532</v>
      </c>
      <c r="AL3041" s="210"/>
      <c r="AM3041" s="210"/>
      <c r="AN3041" s="210"/>
      <c r="AO3041" s="210"/>
      <c r="AP3041" s="45" t="str">
        <f t="shared" si="608"/>
        <v>20216</v>
      </c>
      <c r="AQ3041" s="45" t="str">
        <f t="shared" si="609"/>
        <v>20216JPY</v>
      </c>
    </row>
    <row r="3042" spans="1:43" s="15" customFormat="1">
      <c r="A3042" s="208" t="s">
        <v>40</v>
      </c>
      <c r="B3042" s="209">
        <v>2021</v>
      </c>
      <c r="C3042" s="209">
        <v>12</v>
      </c>
      <c r="D3042" s="57" t="str">
        <f t="shared" ref="D3042:D3105" si="613">IF(B3042="","",IF(AND(C3042&gt;=10,C3042&lt;=12),"Q3",IF(AND(C3042&gt;=1,C3042&lt;=3),"Q4",IF(AND(C3042&gt;=7,C3042&lt;=9),"Q2",IF(AND(C3042&gt;=4,C3042&lt;=6),"Q1")))))</f>
        <v>Q3</v>
      </c>
      <c r="E3042" s="208" t="s">
        <v>41</v>
      </c>
      <c r="F3042" s="209">
        <v>2022</v>
      </c>
      <c r="G3042" s="209">
        <v>4</v>
      </c>
      <c r="H3042" s="213"/>
      <c r="I3042" s="57" t="str">
        <f t="shared" si="601"/>
        <v>Q1</v>
      </c>
      <c r="J3042" s="204" t="s">
        <v>2890</v>
      </c>
      <c r="K3042" s="213" t="s">
        <v>1910</v>
      </c>
      <c r="L3042" s="210" t="s">
        <v>2564</v>
      </c>
      <c r="M3042" s="208" t="s">
        <v>47</v>
      </c>
      <c r="N3042" s="208">
        <v>1</v>
      </c>
      <c r="O3042" s="208"/>
      <c r="P3042" s="57" t="str">
        <f t="shared" si="602"/>
        <v>MAIN UNIT</v>
      </c>
      <c r="Q3042" s="208" t="s">
        <v>56</v>
      </c>
      <c r="R3042" s="208" t="s">
        <v>1991</v>
      </c>
      <c r="S3042" s="208" t="s">
        <v>36</v>
      </c>
      <c r="T3042" s="208" t="s">
        <v>65</v>
      </c>
      <c r="U3042" s="208" t="s">
        <v>66</v>
      </c>
      <c r="V3042" s="208" t="s">
        <v>99</v>
      </c>
      <c r="W3042" s="208" t="s">
        <v>96</v>
      </c>
      <c r="X3042" s="34">
        <v>11000000</v>
      </c>
      <c r="Y3042" s="215" t="str">
        <f t="shared" si="612"/>
        <v>1</v>
      </c>
      <c r="Z3042" s="26">
        <f t="shared" si="610"/>
        <v>11000000</v>
      </c>
      <c r="AA3042" s="208">
        <v>6.54E-2</v>
      </c>
      <c r="AB3042" s="35">
        <f t="shared" si="611"/>
        <v>719400</v>
      </c>
      <c r="AC3042" s="27">
        <f t="shared" si="603"/>
        <v>145102.97999999998</v>
      </c>
      <c r="AD3042" s="212">
        <v>0.20169999999999999</v>
      </c>
      <c r="AE3042" s="211">
        <f t="shared" si="604"/>
        <v>1</v>
      </c>
      <c r="AF3042" s="211">
        <f>IF(AND(COUNTIFS($J$18:J3042,J3042)=1,AE3042=1),1,"")</f>
        <v>1</v>
      </c>
      <c r="AG3042" s="211">
        <f>IF(C3042="","",IF(AND(COUNTIFS($J$18:J3042,J3042)=1,C3042&lt;&gt;""),1,""))</f>
        <v>1</v>
      </c>
      <c r="AH3042" s="211">
        <f>IF(G3042="","",IF(AND(COUNTIFS($J$18:J3042,J3042)=1,G3042&lt;&gt;""),1,""))</f>
        <v>1</v>
      </c>
      <c r="AI3042" s="28">
        <f t="shared" si="605"/>
        <v>46600814.041769922</v>
      </c>
      <c r="AJ3042" s="28">
        <f t="shared" si="606"/>
        <v>5956366.3435927089</v>
      </c>
      <c r="AK3042" s="29">
        <f t="shared" si="607"/>
        <v>0.1278167874546958</v>
      </c>
      <c r="AL3042" s="210"/>
      <c r="AM3042" s="210"/>
      <c r="AN3042" s="210"/>
      <c r="AO3042" s="210"/>
      <c r="AP3042" s="45" t="str">
        <f t="shared" si="608"/>
        <v>20224</v>
      </c>
      <c r="AQ3042" s="45" t="str">
        <f t="shared" si="609"/>
        <v>20224JPY</v>
      </c>
    </row>
    <row r="3043" spans="1:43" s="15" customFormat="1">
      <c r="A3043" s="208" t="s">
        <v>35</v>
      </c>
      <c r="B3043" s="209">
        <v>2021</v>
      </c>
      <c r="C3043" s="209">
        <v>1</v>
      </c>
      <c r="D3043" s="57" t="str">
        <f t="shared" si="613"/>
        <v>Q4</v>
      </c>
      <c r="E3043" s="208" t="s">
        <v>35</v>
      </c>
      <c r="F3043" s="209">
        <v>2021</v>
      </c>
      <c r="G3043" s="209">
        <v>3</v>
      </c>
      <c r="H3043" s="213"/>
      <c r="I3043" s="57" t="str">
        <f t="shared" si="601"/>
        <v>Q4</v>
      </c>
      <c r="J3043" s="204" t="s">
        <v>2891</v>
      </c>
      <c r="K3043" s="213" t="s">
        <v>2390</v>
      </c>
      <c r="L3043" s="210" t="s">
        <v>2733</v>
      </c>
      <c r="M3043" s="208" t="s">
        <v>47</v>
      </c>
      <c r="N3043" s="208">
        <v>1</v>
      </c>
      <c r="O3043" s="208"/>
      <c r="P3043" s="57" t="str">
        <f t="shared" si="602"/>
        <v>MAIN UNIT</v>
      </c>
      <c r="Q3043" s="208" t="s">
        <v>48</v>
      </c>
      <c r="R3043" s="208" t="s">
        <v>1991</v>
      </c>
      <c r="S3043" s="208" t="s">
        <v>37</v>
      </c>
      <c r="T3043" s="208" t="s">
        <v>70</v>
      </c>
      <c r="U3043" s="208" t="s">
        <v>58</v>
      </c>
      <c r="V3043" s="208" t="s">
        <v>156</v>
      </c>
      <c r="W3043" s="208" t="s">
        <v>51</v>
      </c>
      <c r="X3043" s="34">
        <v>455000</v>
      </c>
      <c r="Y3043" s="215" t="str">
        <f t="shared" si="612"/>
        <v>1.13</v>
      </c>
      <c r="Z3043" s="26">
        <f t="shared" si="610"/>
        <v>455000</v>
      </c>
      <c r="AA3043" s="208">
        <v>1.2</v>
      </c>
      <c r="AB3043" s="35">
        <f t="shared" si="611"/>
        <v>483185.84070796461</v>
      </c>
      <c r="AC3043" s="27">
        <f t="shared" si="603"/>
        <v>136306.72566371682</v>
      </c>
      <c r="AD3043" s="212">
        <v>0.28210000000000002</v>
      </c>
      <c r="AE3043" s="211">
        <f t="shared" si="604"/>
        <v>0</v>
      </c>
      <c r="AF3043" s="211" t="str">
        <f>IF(AND(COUNTIFS($J$18:J3043,J3043)=1,AE3043=1),1,"")</f>
        <v/>
      </c>
      <c r="AG3043" s="211">
        <f>IF(C3043="","",IF(AND(COUNTIFS($J$18:J3043,J3043)=1,C3043&lt;&gt;""),1,""))</f>
        <v>1</v>
      </c>
      <c r="AH3043" s="211">
        <f>IF(G3043="","",IF(AND(COUNTIFS($J$18:J3043,J3043)=1,G3043&lt;&gt;""),1,""))</f>
        <v>1</v>
      </c>
      <c r="AI3043" s="28">
        <f t="shared" si="605"/>
        <v>57778307.282035396</v>
      </c>
      <c r="AJ3043" s="28">
        <f t="shared" si="606"/>
        <v>7259860.7225420559</v>
      </c>
      <c r="AK3043" s="29">
        <f t="shared" si="607"/>
        <v>0.12565028406083667</v>
      </c>
      <c r="AL3043" s="210"/>
      <c r="AM3043" s="210"/>
      <c r="AN3043" s="210"/>
      <c r="AO3043" s="210"/>
      <c r="AP3043" s="45" t="str">
        <f t="shared" si="608"/>
        <v>20213</v>
      </c>
      <c r="AQ3043" s="45" t="str">
        <f t="shared" si="609"/>
        <v>20213RMB</v>
      </c>
    </row>
    <row r="3044" spans="1:43" s="15" customFormat="1">
      <c r="A3044" s="208" t="s">
        <v>35</v>
      </c>
      <c r="B3044" s="209">
        <v>2021</v>
      </c>
      <c r="C3044" s="209">
        <v>1</v>
      </c>
      <c r="D3044" s="57" t="str">
        <f t="shared" si="613"/>
        <v>Q4</v>
      </c>
      <c r="E3044" s="208" t="s">
        <v>40</v>
      </c>
      <c r="F3044" s="209">
        <v>2021</v>
      </c>
      <c r="G3044" s="209">
        <v>4</v>
      </c>
      <c r="H3044" s="213"/>
      <c r="I3044" s="57" t="str">
        <f t="shared" si="601"/>
        <v>Q1</v>
      </c>
      <c r="J3044" s="204" t="s">
        <v>2892</v>
      </c>
      <c r="K3044" s="213" t="s">
        <v>2856</v>
      </c>
      <c r="L3044" s="210" t="s">
        <v>2724</v>
      </c>
      <c r="M3044" s="208" t="s">
        <v>2546</v>
      </c>
      <c r="N3044" s="208">
        <v>1</v>
      </c>
      <c r="O3044" s="208"/>
      <c r="P3044" s="57" t="str">
        <f t="shared" si="602"/>
        <v>MAIN UNIT</v>
      </c>
      <c r="Q3044" s="208" t="s">
        <v>48</v>
      </c>
      <c r="R3044" s="208" t="s">
        <v>1991</v>
      </c>
      <c r="S3044" s="208" t="s">
        <v>38</v>
      </c>
      <c r="T3044" s="208" t="s">
        <v>136</v>
      </c>
      <c r="U3044" s="208" t="s">
        <v>137</v>
      </c>
      <c r="V3044" s="208" t="s">
        <v>2779</v>
      </c>
      <c r="W3044" s="208" t="s">
        <v>51</v>
      </c>
      <c r="X3044" s="34">
        <v>320000</v>
      </c>
      <c r="Y3044" s="215" t="str">
        <f t="shared" si="612"/>
        <v>1.13</v>
      </c>
      <c r="Z3044" s="26">
        <f t="shared" si="610"/>
        <v>320000</v>
      </c>
      <c r="AA3044" s="208">
        <v>1.18</v>
      </c>
      <c r="AB3044" s="35">
        <f t="shared" si="611"/>
        <v>334159.29203539825</v>
      </c>
      <c r="AC3044" s="27">
        <f t="shared" si="603"/>
        <v>48753.840707964606</v>
      </c>
      <c r="AD3044" s="212">
        <v>0.1459</v>
      </c>
      <c r="AE3044" s="211">
        <f t="shared" si="604"/>
        <v>0</v>
      </c>
      <c r="AF3044" s="211" t="str">
        <f>IF(AND(COUNTIFS($J$18:J3044,J3044)=1,AE3044=1),1,"")</f>
        <v/>
      </c>
      <c r="AG3044" s="211">
        <f>IF(C3044="","",IF(AND(COUNTIFS($J$18:J3044,J3044)=1,C3044&lt;&gt;""),1,""))</f>
        <v>1</v>
      </c>
      <c r="AH3044" s="211">
        <f>IF(G3044="","",IF(AND(COUNTIFS($J$18:J3044,J3044)=1,G3044&lt;&gt;""),1,""))</f>
        <v>1</v>
      </c>
      <c r="AI3044" s="28">
        <f t="shared" si="605"/>
        <v>43684091.636631861</v>
      </c>
      <c r="AJ3044" s="28">
        <f t="shared" si="606"/>
        <v>6483951.8242071094</v>
      </c>
      <c r="AK3044" s="29">
        <f t="shared" si="607"/>
        <v>0.14842821680123727</v>
      </c>
      <c r="AL3044" s="210"/>
      <c r="AM3044" s="210"/>
      <c r="AN3044" s="210"/>
      <c r="AO3044" s="210"/>
      <c r="AP3044" s="45" t="str">
        <f t="shared" si="608"/>
        <v>20214</v>
      </c>
      <c r="AQ3044" s="45" t="str">
        <f t="shared" si="609"/>
        <v>20214RMB</v>
      </c>
    </row>
    <row r="3045" spans="1:43" s="15" customFormat="1">
      <c r="A3045" s="208" t="s">
        <v>35</v>
      </c>
      <c r="B3045" s="209">
        <v>2021</v>
      </c>
      <c r="C3045" s="209">
        <v>1</v>
      </c>
      <c r="D3045" s="57" t="str">
        <f t="shared" si="613"/>
        <v>Q4</v>
      </c>
      <c r="E3045" s="208" t="s">
        <v>40</v>
      </c>
      <c r="F3045" s="209">
        <v>2021</v>
      </c>
      <c r="G3045" s="209">
        <v>4</v>
      </c>
      <c r="H3045" s="213"/>
      <c r="I3045" s="57" t="str">
        <f t="shared" si="601"/>
        <v>Q1</v>
      </c>
      <c r="J3045" s="204">
        <v>4300001309</v>
      </c>
      <c r="K3045" s="213" t="s">
        <v>2893</v>
      </c>
      <c r="L3045" s="210" t="s">
        <v>2748</v>
      </c>
      <c r="M3045" s="208" t="s">
        <v>2546</v>
      </c>
      <c r="N3045" s="208">
        <v>1</v>
      </c>
      <c r="O3045" s="208"/>
      <c r="P3045" s="57" t="str">
        <f t="shared" si="602"/>
        <v>MAIN UNIT</v>
      </c>
      <c r="Q3045" s="208" t="s">
        <v>48</v>
      </c>
      <c r="R3045" s="208" t="s">
        <v>1991</v>
      </c>
      <c r="S3045" s="208" t="s">
        <v>36</v>
      </c>
      <c r="T3045" s="208" t="s">
        <v>372</v>
      </c>
      <c r="U3045" s="208" t="s">
        <v>1704</v>
      </c>
      <c r="V3045" s="208" t="s">
        <v>2800</v>
      </c>
      <c r="W3045" s="208" t="s">
        <v>51</v>
      </c>
      <c r="X3045" s="34">
        <v>354000</v>
      </c>
      <c r="Y3045" s="215" t="str">
        <f t="shared" si="612"/>
        <v>1.13</v>
      </c>
      <c r="Z3045" s="26">
        <f t="shared" si="610"/>
        <v>354000</v>
      </c>
      <c r="AA3045" s="208">
        <v>1.18</v>
      </c>
      <c r="AB3045" s="35">
        <f t="shared" si="611"/>
        <v>369663.7168141593</v>
      </c>
      <c r="AC3045" s="27">
        <f t="shared" si="603"/>
        <v>84652.991150442482</v>
      </c>
      <c r="AD3045" s="212">
        <v>0.22900000000000001</v>
      </c>
      <c r="AE3045" s="211">
        <f t="shared" si="604"/>
        <v>0</v>
      </c>
      <c r="AF3045" s="211" t="str">
        <f>IF(AND(COUNTIFS($J$18:J3045,J3045)=1,AE3045=1),1,"")</f>
        <v/>
      </c>
      <c r="AG3045" s="211">
        <f>IF(C3045="","",IF(AND(COUNTIFS($J$18:J3045,J3045)=1,C3045&lt;&gt;""),1,""))</f>
        <v>1</v>
      </c>
      <c r="AH3045" s="211">
        <f>IF(G3045="","",IF(AND(COUNTIFS($J$18:J3045,J3045)=1,G3045&lt;&gt;""),1,""))</f>
        <v>1</v>
      </c>
      <c r="AI3045" s="28">
        <f t="shared" si="605"/>
        <v>43684091.636631861</v>
      </c>
      <c r="AJ3045" s="28">
        <f t="shared" si="606"/>
        <v>6483951.8242071094</v>
      </c>
      <c r="AK3045" s="29">
        <f t="shared" si="607"/>
        <v>0.14842821680123727</v>
      </c>
      <c r="AL3045" s="210"/>
      <c r="AM3045" s="210"/>
      <c r="AN3045" s="210"/>
      <c r="AO3045" s="210"/>
      <c r="AP3045" s="45" t="str">
        <f t="shared" si="608"/>
        <v>20214</v>
      </c>
      <c r="AQ3045" s="45" t="str">
        <f t="shared" si="609"/>
        <v>20214RMB</v>
      </c>
    </row>
    <row r="3046" spans="1:43" s="15" customFormat="1">
      <c r="A3046" s="208" t="s">
        <v>35</v>
      </c>
      <c r="B3046" s="209">
        <v>2021</v>
      </c>
      <c r="C3046" s="209">
        <v>1</v>
      </c>
      <c r="D3046" s="57" t="str">
        <f t="shared" si="613"/>
        <v>Q4</v>
      </c>
      <c r="E3046" s="208" t="s">
        <v>40</v>
      </c>
      <c r="F3046" s="209">
        <v>2021</v>
      </c>
      <c r="G3046" s="209">
        <v>4</v>
      </c>
      <c r="H3046" s="213"/>
      <c r="I3046" s="57" t="str">
        <f t="shared" si="601"/>
        <v>Q1</v>
      </c>
      <c r="J3046" s="204" t="s">
        <v>2894</v>
      </c>
      <c r="K3046" s="213" t="s">
        <v>931</v>
      </c>
      <c r="L3046" s="210" t="s">
        <v>2564</v>
      </c>
      <c r="M3046" s="208" t="s">
        <v>47</v>
      </c>
      <c r="N3046" s="208">
        <v>1</v>
      </c>
      <c r="O3046" s="208"/>
      <c r="P3046" s="57" t="str">
        <f t="shared" si="602"/>
        <v>MAIN UNIT</v>
      </c>
      <c r="Q3046" s="208" t="s">
        <v>48</v>
      </c>
      <c r="R3046" s="208" t="s">
        <v>1991</v>
      </c>
      <c r="S3046" s="208" t="s">
        <v>36</v>
      </c>
      <c r="T3046" s="208" t="s">
        <v>229</v>
      </c>
      <c r="U3046" s="208" t="s">
        <v>1992</v>
      </c>
      <c r="V3046" s="208" t="s">
        <v>2800</v>
      </c>
      <c r="W3046" s="208" t="s">
        <v>96</v>
      </c>
      <c r="X3046" s="34">
        <v>12780000</v>
      </c>
      <c r="Y3046" s="215" t="str">
        <f t="shared" si="612"/>
        <v>1</v>
      </c>
      <c r="Z3046" s="26">
        <f t="shared" si="610"/>
        <v>12780000</v>
      </c>
      <c r="AA3046" s="208">
        <v>7.17E-2</v>
      </c>
      <c r="AB3046" s="35">
        <f t="shared" si="611"/>
        <v>916326</v>
      </c>
      <c r="AC3046" s="27">
        <f t="shared" si="603"/>
        <v>246125.1636</v>
      </c>
      <c r="AD3046" s="212">
        <v>0.26860000000000001</v>
      </c>
      <c r="AE3046" s="211">
        <f t="shared" si="604"/>
        <v>0</v>
      </c>
      <c r="AF3046" s="211" t="str">
        <f>IF(AND(COUNTIFS($J$18:J3046,J3046)=1,AE3046=1),1,"")</f>
        <v/>
      </c>
      <c r="AG3046" s="211">
        <f>IF(C3046="","",IF(AND(COUNTIFS($J$18:J3046,J3046)=1,C3046&lt;&gt;""),1,""))</f>
        <v>1</v>
      </c>
      <c r="AH3046" s="211">
        <f>IF(G3046="","",IF(AND(COUNTIFS($J$18:J3046,J3046)=1,G3046&lt;&gt;""),1,""))</f>
        <v>1</v>
      </c>
      <c r="AI3046" s="28">
        <f t="shared" si="605"/>
        <v>43684091.636631861</v>
      </c>
      <c r="AJ3046" s="28">
        <f t="shared" si="606"/>
        <v>6483951.8242071094</v>
      </c>
      <c r="AK3046" s="29">
        <f t="shared" si="607"/>
        <v>0.14842821680123727</v>
      </c>
      <c r="AL3046" s="210"/>
      <c r="AM3046" s="210"/>
      <c r="AN3046" s="210"/>
      <c r="AO3046" s="210"/>
      <c r="AP3046" s="45" t="str">
        <f t="shared" si="608"/>
        <v>20214</v>
      </c>
      <c r="AQ3046" s="45" t="str">
        <f t="shared" si="609"/>
        <v>20214JPY</v>
      </c>
    </row>
    <row r="3047" spans="1:43" s="15" customFormat="1">
      <c r="A3047" s="208" t="s">
        <v>35</v>
      </c>
      <c r="B3047" s="209">
        <v>2021</v>
      </c>
      <c r="C3047" s="209">
        <v>1</v>
      </c>
      <c r="D3047" s="57" t="str">
        <f t="shared" si="613"/>
        <v>Q4</v>
      </c>
      <c r="E3047" s="208" t="s">
        <v>40</v>
      </c>
      <c r="F3047" s="209">
        <v>2021</v>
      </c>
      <c r="G3047" s="209">
        <v>5</v>
      </c>
      <c r="H3047" s="213"/>
      <c r="I3047" s="57" t="str">
        <f t="shared" si="601"/>
        <v>Q1</v>
      </c>
      <c r="J3047" s="204" t="s">
        <v>2895</v>
      </c>
      <c r="K3047" s="213" t="s">
        <v>983</v>
      </c>
      <c r="L3047" s="210" t="s">
        <v>2564</v>
      </c>
      <c r="M3047" s="208" t="s">
        <v>47</v>
      </c>
      <c r="N3047" s="208">
        <v>1</v>
      </c>
      <c r="O3047" s="208"/>
      <c r="P3047" s="57" t="str">
        <f t="shared" si="602"/>
        <v>MAIN UNIT</v>
      </c>
      <c r="Q3047" s="208" t="s">
        <v>48</v>
      </c>
      <c r="R3047" s="208" t="s">
        <v>1991</v>
      </c>
      <c r="S3047" s="208" t="s">
        <v>36</v>
      </c>
      <c r="T3047" s="208" t="s">
        <v>1008</v>
      </c>
      <c r="U3047" s="208" t="s">
        <v>2896</v>
      </c>
      <c r="V3047" s="208" t="s">
        <v>50</v>
      </c>
      <c r="W3047" s="208" t="s">
        <v>96</v>
      </c>
      <c r="X3047" s="34">
        <v>13880000</v>
      </c>
      <c r="Y3047" s="215" t="str">
        <f t="shared" si="612"/>
        <v>1</v>
      </c>
      <c r="Z3047" s="26">
        <f t="shared" si="610"/>
        <v>13880000</v>
      </c>
      <c r="AA3047" s="208">
        <v>7.2800000000000004E-2</v>
      </c>
      <c r="AB3047" s="35">
        <f t="shared" si="611"/>
        <v>1010464</v>
      </c>
      <c r="AC3047" s="27">
        <f t="shared" si="603"/>
        <v>235943.34400000001</v>
      </c>
      <c r="AD3047" s="212">
        <v>0.23350000000000001</v>
      </c>
      <c r="AE3047" s="211">
        <f t="shared" si="604"/>
        <v>0</v>
      </c>
      <c r="AF3047" s="211" t="str">
        <f>IF(AND(COUNTIFS($J$18:J3047,J3047)=1,AE3047=1),1,"")</f>
        <v/>
      </c>
      <c r="AG3047" s="211">
        <f>IF(C3047="","",IF(AND(COUNTIFS($J$18:J3047,J3047)=1,C3047&lt;&gt;""),1,""))</f>
        <v>1</v>
      </c>
      <c r="AH3047" s="211">
        <f>IF(G3047="","",IF(AND(COUNTIFS($J$18:J3047,J3047)=1,G3047&lt;&gt;""),1,""))</f>
        <v>1</v>
      </c>
      <c r="AI3047" s="28">
        <f t="shared" si="605"/>
        <v>63006605.696460173</v>
      </c>
      <c r="AJ3047" s="28">
        <f t="shared" si="606"/>
        <v>8897485.660753984</v>
      </c>
      <c r="AK3047" s="29">
        <f t="shared" si="607"/>
        <v>0.141215124388995</v>
      </c>
      <c r="AL3047" s="210"/>
      <c r="AM3047" s="210"/>
      <c r="AN3047" s="210"/>
      <c r="AO3047" s="210"/>
      <c r="AP3047" s="45" t="str">
        <f t="shared" si="608"/>
        <v>20215</v>
      </c>
      <c r="AQ3047" s="45" t="str">
        <f t="shared" si="609"/>
        <v>20215JPY</v>
      </c>
    </row>
    <row r="3048" spans="1:43" s="15" customFormat="1">
      <c r="A3048" s="208" t="s">
        <v>35</v>
      </c>
      <c r="B3048" s="209">
        <v>2021</v>
      </c>
      <c r="C3048" s="209">
        <v>3</v>
      </c>
      <c r="D3048" s="57" t="str">
        <f t="shared" si="613"/>
        <v>Q4</v>
      </c>
      <c r="E3048" s="208" t="s">
        <v>40</v>
      </c>
      <c r="F3048" s="209">
        <v>2021</v>
      </c>
      <c r="G3048" s="209">
        <v>5</v>
      </c>
      <c r="H3048" s="213"/>
      <c r="I3048" s="57" t="str">
        <f t="shared" si="601"/>
        <v>Q1</v>
      </c>
      <c r="J3048" s="204" t="s">
        <v>2897</v>
      </c>
      <c r="K3048" s="213" t="s">
        <v>2799</v>
      </c>
      <c r="L3048" s="210" t="s">
        <v>2748</v>
      </c>
      <c r="M3048" s="208" t="s">
        <v>2546</v>
      </c>
      <c r="N3048" s="208">
        <v>1</v>
      </c>
      <c r="O3048" s="208"/>
      <c r="P3048" s="57" t="str">
        <f t="shared" si="602"/>
        <v>MAIN UNIT</v>
      </c>
      <c r="Q3048" s="208" t="s">
        <v>48</v>
      </c>
      <c r="R3048" s="208" t="s">
        <v>1991</v>
      </c>
      <c r="S3048" s="208" t="s">
        <v>36</v>
      </c>
      <c r="T3048" s="208" t="s">
        <v>65</v>
      </c>
      <c r="U3048" s="208" t="s">
        <v>66</v>
      </c>
      <c r="V3048" s="208" t="s">
        <v>2800</v>
      </c>
      <c r="W3048" s="208" t="s">
        <v>849</v>
      </c>
      <c r="X3048" s="34">
        <v>48000</v>
      </c>
      <c r="Y3048" s="215" t="str">
        <f t="shared" si="612"/>
        <v>1</v>
      </c>
      <c r="Z3048" s="26">
        <f t="shared" si="610"/>
        <v>48000</v>
      </c>
      <c r="AA3048" s="208">
        <v>7.8</v>
      </c>
      <c r="AB3048" s="35">
        <f t="shared" si="611"/>
        <v>374400</v>
      </c>
      <c r="AC3048" s="27">
        <f t="shared" si="603"/>
        <v>88283.520000000004</v>
      </c>
      <c r="AD3048" s="212">
        <v>0.23580000000000001</v>
      </c>
      <c r="AE3048" s="211">
        <f t="shared" si="604"/>
        <v>0</v>
      </c>
      <c r="AF3048" s="211" t="str">
        <f>IF(AND(COUNTIFS($J$18:J3048,J3048)=1,AE3048=1),1,"")</f>
        <v/>
      </c>
      <c r="AG3048" s="211">
        <f>IF(C3048="","",IF(AND(COUNTIFS($J$18:J3048,J3048)=1,C3048&lt;&gt;""),1,""))</f>
        <v>1</v>
      </c>
      <c r="AH3048" s="211">
        <f>IF(G3048="","",IF(AND(COUNTIFS($J$18:J3048,J3048)=1,G3048&lt;&gt;""),1,""))</f>
        <v>1</v>
      </c>
      <c r="AI3048" s="28">
        <f t="shared" si="605"/>
        <v>63006605.696460173</v>
      </c>
      <c r="AJ3048" s="28">
        <f t="shared" si="606"/>
        <v>8897485.660753984</v>
      </c>
      <c r="AK3048" s="29">
        <f t="shared" si="607"/>
        <v>0.141215124388995</v>
      </c>
      <c r="AL3048" s="210"/>
      <c r="AM3048" s="210"/>
      <c r="AN3048" s="210"/>
      <c r="AO3048" s="210"/>
      <c r="AP3048" s="45" t="str">
        <f t="shared" si="608"/>
        <v>20215</v>
      </c>
      <c r="AQ3048" s="45" t="str">
        <f t="shared" si="609"/>
        <v>20215USD</v>
      </c>
    </row>
    <row r="3049" spans="1:43" s="15" customFormat="1">
      <c r="A3049" s="208" t="s">
        <v>35</v>
      </c>
      <c r="B3049" s="209">
        <v>2021</v>
      </c>
      <c r="C3049" s="209">
        <v>2</v>
      </c>
      <c r="D3049" s="57" t="str">
        <f t="shared" si="613"/>
        <v>Q4</v>
      </c>
      <c r="E3049" s="208" t="s">
        <v>40</v>
      </c>
      <c r="F3049" s="209">
        <v>2021</v>
      </c>
      <c r="G3049" s="209">
        <v>6</v>
      </c>
      <c r="H3049" s="213"/>
      <c r="I3049" s="57" t="str">
        <f t="shared" si="601"/>
        <v>Q1</v>
      </c>
      <c r="J3049" s="204" t="s">
        <v>2898</v>
      </c>
      <c r="K3049" s="213" t="s">
        <v>2899</v>
      </c>
      <c r="L3049" s="210" t="s">
        <v>2548</v>
      </c>
      <c r="M3049" s="208" t="s">
        <v>2546</v>
      </c>
      <c r="N3049" s="208">
        <v>1</v>
      </c>
      <c r="O3049" s="208"/>
      <c r="P3049" s="57" t="str">
        <f t="shared" si="602"/>
        <v>MAIN UNIT</v>
      </c>
      <c r="Q3049" s="208" t="s">
        <v>56</v>
      </c>
      <c r="R3049" s="208" t="s">
        <v>1991</v>
      </c>
      <c r="S3049" s="208" t="s">
        <v>39</v>
      </c>
      <c r="T3049" s="208" t="s">
        <v>130</v>
      </c>
      <c r="U3049" s="208" t="s">
        <v>1013</v>
      </c>
      <c r="V3049" s="208" t="s">
        <v>132</v>
      </c>
      <c r="W3049" s="208" t="s">
        <v>51</v>
      </c>
      <c r="X3049" s="34">
        <v>645000</v>
      </c>
      <c r="Y3049" s="215" t="str">
        <f t="shared" si="612"/>
        <v>1.13</v>
      </c>
      <c r="Z3049" s="26">
        <f t="shared" si="610"/>
        <v>645000</v>
      </c>
      <c r="AA3049" s="208">
        <v>1.2150000000000001</v>
      </c>
      <c r="AB3049" s="35">
        <f t="shared" si="611"/>
        <v>693517.69911504432</v>
      </c>
      <c r="AC3049" s="27">
        <f t="shared" si="603"/>
        <v>90850.818584070803</v>
      </c>
      <c r="AD3049" s="212">
        <v>0.13100000000000001</v>
      </c>
      <c r="AE3049" s="211">
        <f t="shared" si="604"/>
        <v>1</v>
      </c>
      <c r="AF3049" s="211">
        <f>IF(AND(COUNTIFS($J$18:J3049,J3049)=1,AE3049=1),1,"")</f>
        <v>1</v>
      </c>
      <c r="AG3049" s="211">
        <f>IF(C3049="","",IF(AND(COUNTIFS($J$18:J3049,J3049)=1,C3049&lt;&gt;""),1,""))</f>
        <v>1</v>
      </c>
      <c r="AH3049" s="211">
        <f>IF(G3049="","",IF(AND(COUNTIFS($J$18:J3049,J3049)=1,G3049&lt;&gt;""),1,""))</f>
        <v>1</v>
      </c>
      <c r="AI3049" s="28">
        <f t="shared" si="605"/>
        <v>54700260.692079633</v>
      </c>
      <c r="AJ3049" s="28">
        <f t="shared" si="606"/>
        <v>7482899.5749188662</v>
      </c>
      <c r="AK3049" s="29">
        <f t="shared" si="607"/>
        <v>0.13679824337660532</v>
      </c>
      <c r="AL3049" s="210"/>
      <c r="AM3049" s="210"/>
      <c r="AN3049" s="210"/>
      <c r="AO3049" s="210"/>
      <c r="AP3049" s="45" t="str">
        <f t="shared" si="608"/>
        <v>20216</v>
      </c>
      <c r="AQ3049" s="45" t="str">
        <f t="shared" si="609"/>
        <v>20216RMB</v>
      </c>
    </row>
    <row r="3050" spans="1:43" s="15" customFormat="1">
      <c r="A3050" s="208" t="s">
        <v>35</v>
      </c>
      <c r="B3050" s="209">
        <v>2021</v>
      </c>
      <c r="C3050" s="209">
        <v>3</v>
      </c>
      <c r="D3050" s="57" t="str">
        <f t="shared" si="613"/>
        <v>Q4</v>
      </c>
      <c r="E3050" s="208" t="s">
        <v>40</v>
      </c>
      <c r="F3050" s="209">
        <v>2021</v>
      </c>
      <c r="G3050" s="209">
        <v>6</v>
      </c>
      <c r="H3050" s="213"/>
      <c r="I3050" s="57" t="str">
        <f t="shared" si="601"/>
        <v>Q1</v>
      </c>
      <c r="J3050" s="204" t="s">
        <v>2900</v>
      </c>
      <c r="K3050" s="213" t="s">
        <v>2901</v>
      </c>
      <c r="L3050" s="210" t="s">
        <v>2902</v>
      </c>
      <c r="M3050" s="208" t="s">
        <v>2778</v>
      </c>
      <c r="N3050" s="208">
        <v>2</v>
      </c>
      <c r="O3050" s="208"/>
      <c r="P3050" s="57" t="str">
        <f t="shared" si="602"/>
        <v>MAIN UNIT</v>
      </c>
      <c r="Q3050" s="208" t="s">
        <v>56</v>
      </c>
      <c r="R3050" s="208" t="s">
        <v>1991</v>
      </c>
      <c r="S3050" s="208" t="s">
        <v>36</v>
      </c>
      <c r="T3050" s="208" t="s">
        <v>65</v>
      </c>
      <c r="U3050" s="208" t="s">
        <v>66</v>
      </c>
      <c r="V3050" s="208" t="s">
        <v>2800</v>
      </c>
      <c r="W3050" s="208" t="s">
        <v>51</v>
      </c>
      <c r="X3050" s="34">
        <v>594300</v>
      </c>
      <c r="Y3050" s="215" t="str">
        <f t="shared" si="612"/>
        <v>1.13</v>
      </c>
      <c r="Z3050" s="26">
        <f t="shared" si="610"/>
        <v>1188600</v>
      </c>
      <c r="AA3050" s="208">
        <v>1.2150000000000001</v>
      </c>
      <c r="AB3050" s="35">
        <f t="shared" si="611"/>
        <v>1278007.96460177</v>
      </c>
      <c r="AC3050" s="27">
        <f t="shared" si="603"/>
        <v>275410.71637168142</v>
      </c>
      <c r="AD3050" s="212">
        <v>0.2155</v>
      </c>
      <c r="AE3050" s="211">
        <f t="shared" si="604"/>
        <v>1</v>
      </c>
      <c r="AF3050" s="211">
        <f>IF(AND(COUNTIFS($J$18:J3050,J3050)=1,AE3050=1),1,"")</f>
        <v>1</v>
      </c>
      <c r="AG3050" s="211">
        <f>IF(C3050="","",IF(AND(COUNTIFS($J$18:J3050,J3050)=1,C3050&lt;&gt;""),1,""))</f>
        <v>1</v>
      </c>
      <c r="AH3050" s="211">
        <f>IF(G3050="","",IF(AND(COUNTIFS($J$18:J3050,J3050)=1,G3050&lt;&gt;""),1,""))</f>
        <v>1</v>
      </c>
      <c r="AI3050" s="28">
        <f t="shared" si="605"/>
        <v>54700260.692079633</v>
      </c>
      <c r="AJ3050" s="28">
        <f t="shared" si="606"/>
        <v>7482899.5749188662</v>
      </c>
      <c r="AK3050" s="29">
        <f t="shared" si="607"/>
        <v>0.13679824337660532</v>
      </c>
      <c r="AL3050" s="210"/>
      <c r="AM3050" s="210"/>
      <c r="AN3050" s="210"/>
      <c r="AO3050" s="210"/>
      <c r="AP3050" s="45" t="str">
        <f t="shared" si="608"/>
        <v>20216</v>
      </c>
      <c r="AQ3050" s="45" t="str">
        <f t="shared" si="609"/>
        <v>20216RMB</v>
      </c>
    </row>
    <row r="3051" spans="1:43" s="15" customFormat="1">
      <c r="A3051" s="208" t="s">
        <v>40</v>
      </c>
      <c r="B3051" s="209">
        <v>2021</v>
      </c>
      <c r="C3051" s="209">
        <v>5</v>
      </c>
      <c r="D3051" s="57" t="str">
        <f t="shared" si="613"/>
        <v>Q1</v>
      </c>
      <c r="E3051" s="208" t="s">
        <v>40</v>
      </c>
      <c r="F3051" s="209">
        <v>2021</v>
      </c>
      <c r="G3051" s="209">
        <v>7</v>
      </c>
      <c r="H3051" s="213"/>
      <c r="I3051" s="57" t="str">
        <f t="shared" si="601"/>
        <v>Q2</v>
      </c>
      <c r="J3051" s="204" t="s">
        <v>2903</v>
      </c>
      <c r="K3051" s="213" t="s">
        <v>1150</v>
      </c>
      <c r="L3051" s="210" t="s">
        <v>2724</v>
      </c>
      <c r="M3051" s="208" t="s">
        <v>2546</v>
      </c>
      <c r="N3051" s="208">
        <v>1</v>
      </c>
      <c r="O3051" s="208"/>
      <c r="P3051" s="57" t="str">
        <f t="shared" si="602"/>
        <v>MAIN UNIT</v>
      </c>
      <c r="Q3051" s="208" t="s">
        <v>48</v>
      </c>
      <c r="R3051" s="208" t="s">
        <v>1991</v>
      </c>
      <c r="S3051" s="208" t="s">
        <v>36</v>
      </c>
      <c r="T3051" s="208" t="s">
        <v>65</v>
      </c>
      <c r="U3051" s="208" t="s">
        <v>66</v>
      </c>
      <c r="V3051" s="208" t="s">
        <v>2800</v>
      </c>
      <c r="W3051" s="208" t="s">
        <v>51</v>
      </c>
      <c r="X3051" s="34">
        <v>472375</v>
      </c>
      <c r="Y3051" s="215" t="str">
        <f t="shared" si="612"/>
        <v>1.13</v>
      </c>
      <c r="Z3051" s="26">
        <f t="shared" si="610"/>
        <v>472375</v>
      </c>
      <c r="AA3051" s="208">
        <v>1.2</v>
      </c>
      <c r="AB3051" s="35">
        <f t="shared" si="611"/>
        <v>501637.16814159293</v>
      </c>
      <c r="AC3051" s="27">
        <f t="shared" si="603"/>
        <v>127817.1504424779</v>
      </c>
      <c r="AD3051" s="212">
        <v>0.25480000000000003</v>
      </c>
      <c r="AE3051" s="211">
        <f t="shared" si="604"/>
        <v>0</v>
      </c>
      <c r="AF3051" s="211" t="str">
        <f>IF(AND(COUNTIFS($J$18:J3051,J3051)=1,AE3051=1),1,"")</f>
        <v/>
      </c>
      <c r="AG3051" s="211">
        <f>IF(C3051="","",IF(AND(COUNTIFS($J$18:J3051,J3051)=1,C3051&lt;&gt;""),1,""))</f>
        <v>1</v>
      </c>
      <c r="AH3051" s="211">
        <f>IF(G3051="","",IF(AND(COUNTIFS($J$18:J3051,J3051)=1,G3051&lt;&gt;""),1,""))</f>
        <v>1</v>
      </c>
      <c r="AI3051" s="28">
        <f t="shared" si="605"/>
        <v>41443303.53761062</v>
      </c>
      <c r="AJ3051" s="28">
        <f t="shared" si="606"/>
        <v>6194988.76643031</v>
      </c>
      <c r="AK3051" s="29">
        <f t="shared" si="607"/>
        <v>0.1494810557466355</v>
      </c>
      <c r="AL3051" s="210"/>
      <c r="AM3051" s="210"/>
      <c r="AN3051" s="210"/>
      <c r="AO3051" s="210"/>
      <c r="AP3051" s="45" t="str">
        <f t="shared" si="608"/>
        <v>20217</v>
      </c>
      <c r="AQ3051" s="45" t="str">
        <f t="shared" si="609"/>
        <v>20217RMB</v>
      </c>
    </row>
    <row r="3052" spans="1:43" s="15" customFormat="1">
      <c r="A3052" s="208" t="s">
        <v>40</v>
      </c>
      <c r="B3052" s="209">
        <v>2021</v>
      </c>
      <c r="C3052" s="209">
        <v>5</v>
      </c>
      <c r="D3052" s="57" t="str">
        <f t="shared" si="613"/>
        <v>Q1</v>
      </c>
      <c r="E3052" s="208" t="s">
        <v>40</v>
      </c>
      <c r="F3052" s="209">
        <v>2021</v>
      </c>
      <c r="G3052" s="209">
        <v>8</v>
      </c>
      <c r="H3052" s="213"/>
      <c r="I3052" s="57" t="str">
        <f t="shared" si="601"/>
        <v>Q2</v>
      </c>
      <c r="J3052" s="204" t="s">
        <v>2904</v>
      </c>
      <c r="K3052" s="213" t="s">
        <v>2760</v>
      </c>
      <c r="L3052" s="210" t="s">
        <v>2734</v>
      </c>
      <c r="M3052" s="208" t="s">
        <v>2546</v>
      </c>
      <c r="N3052" s="208">
        <v>1</v>
      </c>
      <c r="O3052" s="208"/>
      <c r="P3052" s="57" t="str">
        <f t="shared" si="602"/>
        <v>MAIN UNIT</v>
      </c>
      <c r="Q3052" s="208" t="s">
        <v>48</v>
      </c>
      <c r="R3052" s="208" t="s">
        <v>1991</v>
      </c>
      <c r="S3052" s="208" t="s">
        <v>37</v>
      </c>
      <c r="T3052" s="208" t="s">
        <v>179</v>
      </c>
      <c r="U3052" s="208" t="s">
        <v>58</v>
      </c>
      <c r="V3052" s="208" t="s">
        <v>81</v>
      </c>
      <c r="W3052" s="208" t="s">
        <v>51</v>
      </c>
      <c r="X3052" s="34">
        <v>380000</v>
      </c>
      <c r="Y3052" s="215" t="str">
        <f t="shared" si="612"/>
        <v>1.13</v>
      </c>
      <c r="Z3052" s="26">
        <f t="shared" si="610"/>
        <v>380000</v>
      </c>
      <c r="AA3052" s="208">
        <v>1.2</v>
      </c>
      <c r="AB3052" s="35">
        <f t="shared" si="611"/>
        <v>403539.82300884958</v>
      </c>
      <c r="AC3052" s="27">
        <f t="shared" si="603"/>
        <v>65534.867256637168</v>
      </c>
      <c r="AD3052" s="212">
        <v>0.16239999999999999</v>
      </c>
      <c r="AE3052" s="211">
        <f t="shared" si="604"/>
        <v>0</v>
      </c>
      <c r="AF3052" s="211" t="str">
        <f>IF(AND(COUNTIFS($J$18:J3052,J3052)=1,AE3052=1),1,"")</f>
        <v/>
      </c>
      <c r="AG3052" s="211">
        <f>IF(C3052="","",IF(AND(COUNTIFS($J$18:J3052,J3052)=1,C3052&lt;&gt;""),1,""))</f>
        <v>1</v>
      </c>
      <c r="AH3052" s="211">
        <f>IF(G3052="","",IF(AND(COUNTIFS($J$18:J3052,J3052)=1,G3052&lt;&gt;""),1,""))</f>
        <v>1</v>
      </c>
      <c r="AI3052" s="28">
        <f t="shared" si="605"/>
        <v>47458373.78761062</v>
      </c>
      <c r="AJ3052" s="28">
        <f t="shared" si="606"/>
        <v>7436880.1411522133</v>
      </c>
      <c r="AK3052" s="29">
        <f t="shared" si="607"/>
        <v>0.15670322321692509</v>
      </c>
      <c r="AL3052" s="210"/>
      <c r="AM3052" s="210"/>
      <c r="AN3052" s="210"/>
      <c r="AO3052" s="210"/>
      <c r="AP3052" s="45" t="str">
        <f t="shared" si="608"/>
        <v>20218</v>
      </c>
      <c r="AQ3052" s="45" t="str">
        <f t="shared" si="609"/>
        <v>20218RMB</v>
      </c>
    </row>
    <row r="3053" spans="1:43" s="15" customFormat="1">
      <c r="A3053" s="208" t="s">
        <v>40</v>
      </c>
      <c r="B3053" s="209">
        <v>2021</v>
      </c>
      <c r="C3053" s="209">
        <v>5</v>
      </c>
      <c r="D3053" s="57" t="str">
        <f t="shared" si="613"/>
        <v>Q1</v>
      </c>
      <c r="E3053" s="208" t="s">
        <v>40</v>
      </c>
      <c r="F3053" s="209">
        <v>2021</v>
      </c>
      <c r="G3053" s="209">
        <v>8</v>
      </c>
      <c r="H3053" s="213"/>
      <c r="I3053" s="57" t="str">
        <f t="shared" si="601"/>
        <v>Q2</v>
      </c>
      <c r="J3053" s="204" t="s">
        <v>2905</v>
      </c>
      <c r="K3053" s="213" t="s">
        <v>931</v>
      </c>
      <c r="L3053" s="210" t="s">
        <v>2906</v>
      </c>
      <c r="M3053" s="208" t="s">
        <v>354</v>
      </c>
      <c r="N3053" s="208">
        <v>1</v>
      </c>
      <c r="O3053" s="208"/>
      <c r="P3053" s="57" t="str">
        <f t="shared" si="602"/>
        <v>MAIN UNIT</v>
      </c>
      <c r="Q3053" s="208" t="s">
        <v>48</v>
      </c>
      <c r="R3053" s="208" t="s">
        <v>1991</v>
      </c>
      <c r="S3053" s="208" t="s">
        <v>36</v>
      </c>
      <c r="T3053" s="208" t="s">
        <v>65</v>
      </c>
      <c r="U3053" s="208" t="s">
        <v>66</v>
      </c>
      <c r="V3053" s="208" t="s">
        <v>2800</v>
      </c>
      <c r="W3053" s="208" t="s">
        <v>2445</v>
      </c>
      <c r="X3053" s="34">
        <v>298000</v>
      </c>
      <c r="Y3053" s="215" t="str">
        <f t="shared" si="612"/>
        <v>1</v>
      </c>
      <c r="Z3053" s="26">
        <f t="shared" si="610"/>
        <v>298000</v>
      </c>
      <c r="AA3053" s="208">
        <v>1</v>
      </c>
      <c r="AB3053" s="35">
        <f t="shared" si="611"/>
        <v>298000</v>
      </c>
      <c r="AC3053" s="27">
        <f t="shared" si="603"/>
        <v>116011.4</v>
      </c>
      <c r="AD3053" s="212">
        <v>0.38929999999999998</v>
      </c>
      <c r="AE3053" s="211">
        <f t="shared" si="604"/>
        <v>0</v>
      </c>
      <c r="AF3053" s="211" t="str">
        <f>IF(AND(COUNTIFS($J$18:J3053,J3053)=1,AE3053=1),1,"")</f>
        <v/>
      </c>
      <c r="AG3053" s="211">
        <f>IF(C3053="","",IF(AND(COUNTIFS($J$18:J3053,J3053)=1,C3053&lt;&gt;""),1,""))</f>
        <v>1</v>
      </c>
      <c r="AH3053" s="211">
        <f>IF(G3053="","",IF(AND(COUNTIFS($J$18:J3053,J3053)=1,G3053&lt;&gt;""),1,""))</f>
        <v>1</v>
      </c>
      <c r="AI3053" s="28">
        <f t="shared" si="605"/>
        <v>47458373.78761062</v>
      </c>
      <c r="AJ3053" s="28">
        <f t="shared" si="606"/>
        <v>7436880.1411522133</v>
      </c>
      <c r="AK3053" s="29">
        <f t="shared" si="607"/>
        <v>0.15670322321692509</v>
      </c>
      <c r="AL3053" s="210"/>
      <c r="AM3053" s="210"/>
      <c r="AN3053" s="210"/>
      <c r="AO3053" s="210"/>
      <c r="AP3053" s="45" t="str">
        <f t="shared" si="608"/>
        <v>20218</v>
      </c>
      <c r="AQ3053" s="45" t="str">
        <f t="shared" si="609"/>
        <v>20218HKD</v>
      </c>
    </row>
    <row r="3054" spans="1:43" s="15" customFormat="1">
      <c r="A3054" s="208" t="s">
        <v>40</v>
      </c>
      <c r="B3054" s="209">
        <v>2021</v>
      </c>
      <c r="C3054" s="209">
        <v>7</v>
      </c>
      <c r="D3054" s="57" t="str">
        <f t="shared" si="613"/>
        <v>Q2</v>
      </c>
      <c r="E3054" s="208" t="s">
        <v>40</v>
      </c>
      <c r="F3054" s="209">
        <v>2021</v>
      </c>
      <c r="G3054" s="209">
        <v>9</v>
      </c>
      <c r="H3054" s="213"/>
      <c r="I3054" s="57" t="str">
        <f t="shared" si="601"/>
        <v>Q2</v>
      </c>
      <c r="J3054" s="204" t="s">
        <v>2907</v>
      </c>
      <c r="K3054" s="213" t="s">
        <v>2859</v>
      </c>
      <c r="L3054" s="210" t="s">
        <v>2783</v>
      </c>
      <c r="M3054" s="208" t="s">
        <v>2778</v>
      </c>
      <c r="N3054" s="208">
        <v>1</v>
      </c>
      <c r="O3054" s="208"/>
      <c r="P3054" s="57" t="str">
        <f t="shared" si="602"/>
        <v>MAIN UNIT</v>
      </c>
      <c r="Q3054" s="208" t="s">
        <v>48</v>
      </c>
      <c r="R3054" s="208" t="s">
        <v>1991</v>
      </c>
      <c r="S3054" s="208" t="s">
        <v>38</v>
      </c>
      <c r="T3054" s="208" t="s">
        <v>2908</v>
      </c>
      <c r="U3054" s="208" t="s">
        <v>137</v>
      </c>
      <c r="V3054" s="208" t="s">
        <v>2774</v>
      </c>
      <c r="W3054" s="208" t="s">
        <v>51</v>
      </c>
      <c r="X3054" s="34">
        <v>468000</v>
      </c>
      <c r="Y3054" s="215" t="str">
        <f t="shared" si="612"/>
        <v>1.13</v>
      </c>
      <c r="Z3054" s="26">
        <f t="shared" si="610"/>
        <v>468000</v>
      </c>
      <c r="AA3054" s="208">
        <v>1.2</v>
      </c>
      <c r="AB3054" s="35">
        <f t="shared" si="611"/>
        <v>496991.1504424779</v>
      </c>
      <c r="AC3054" s="27">
        <f t="shared" si="603"/>
        <v>131752.35398230091</v>
      </c>
      <c r="AD3054" s="212">
        <v>0.2651</v>
      </c>
      <c r="AE3054" s="211">
        <f t="shared" si="604"/>
        <v>0</v>
      </c>
      <c r="AF3054" s="211" t="str">
        <f>IF(AND(COUNTIFS($J$18:J3054,J3054)=1,AE3054=1),1,"")</f>
        <v/>
      </c>
      <c r="AG3054" s="211">
        <f>IF(C3054="","",IF(AND(COUNTIFS($J$18:J3054,J3054)=1,C3054&lt;&gt;""),1,""))</f>
        <v>1</v>
      </c>
      <c r="AH3054" s="211">
        <f>IF(G3054="","",IF(AND(COUNTIFS($J$18:J3054,J3054)=1,G3054&lt;&gt;""),1,""))</f>
        <v>1</v>
      </c>
      <c r="AI3054" s="28">
        <f t="shared" si="605"/>
        <v>10844605.840707963</v>
      </c>
      <c r="AJ3054" s="28">
        <f t="shared" si="606"/>
        <v>1523130.9860707966</v>
      </c>
      <c r="AK3054" s="29">
        <f t="shared" si="607"/>
        <v>0.14045056209911663</v>
      </c>
      <c r="AL3054" s="210"/>
      <c r="AM3054" s="210"/>
      <c r="AN3054" s="210"/>
      <c r="AO3054" s="210"/>
      <c r="AP3054" s="45" t="str">
        <f t="shared" si="608"/>
        <v>20219</v>
      </c>
      <c r="AQ3054" s="45" t="str">
        <f t="shared" si="609"/>
        <v>20219RMB</v>
      </c>
    </row>
    <row r="3055" spans="1:43" s="15" customFormat="1">
      <c r="A3055" s="208" t="s">
        <v>40</v>
      </c>
      <c r="B3055" s="209">
        <v>2021</v>
      </c>
      <c r="C3055" s="209">
        <v>7</v>
      </c>
      <c r="D3055" s="57" t="str">
        <f t="shared" si="613"/>
        <v>Q2</v>
      </c>
      <c r="E3055" s="208" t="s">
        <v>40</v>
      </c>
      <c r="F3055" s="209">
        <v>2021</v>
      </c>
      <c r="G3055" s="209">
        <v>9</v>
      </c>
      <c r="H3055" s="213"/>
      <c r="I3055" s="57" t="str">
        <f t="shared" si="601"/>
        <v>Q2</v>
      </c>
      <c r="J3055" s="204" t="s">
        <v>2907</v>
      </c>
      <c r="K3055" s="213" t="s">
        <v>2859</v>
      </c>
      <c r="L3055" s="210" t="s">
        <v>2783</v>
      </c>
      <c r="M3055" s="208" t="s">
        <v>2778</v>
      </c>
      <c r="N3055" s="208">
        <v>1</v>
      </c>
      <c r="O3055" s="208"/>
      <c r="P3055" s="57" t="str">
        <f t="shared" si="602"/>
        <v>MAIN UNIT</v>
      </c>
      <c r="Q3055" s="208" t="s">
        <v>48</v>
      </c>
      <c r="R3055" s="208" t="s">
        <v>1991</v>
      </c>
      <c r="S3055" s="208" t="s">
        <v>38</v>
      </c>
      <c r="T3055" s="208" t="s">
        <v>2908</v>
      </c>
      <c r="U3055" s="208" t="s">
        <v>137</v>
      </c>
      <c r="V3055" s="208" t="s">
        <v>2774</v>
      </c>
      <c r="W3055" s="208" t="s">
        <v>51</v>
      </c>
      <c r="X3055" s="34">
        <v>468000</v>
      </c>
      <c r="Y3055" s="215" t="str">
        <f t="shared" si="612"/>
        <v>1.13</v>
      </c>
      <c r="Z3055" s="26">
        <f t="shared" si="610"/>
        <v>468000</v>
      </c>
      <c r="AA3055" s="208">
        <v>1.2</v>
      </c>
      <c r="AB3055" s="35">
        <f t="shared" si="611"/>
        <v>496991.1504424779</v>
      </c>
      <c r="AC3055" s="27">
        <f t="shared" si="603"/>
        <v>131752.35398230091</v>
      </c>
      <c r="AD3055" s="212">
        <v>0.2651</v>
      </c>
      <c r="AE3055" s="211">
        <f t="shared" si="604"/>
        <v>0</v>
      </c>
      <c r="AF3055" s="211" t="str">
        <f>IF(AND(COUNTIFS($J$18:J3055,J3055)=1,AE3055=1),1,"")</f>
        <v/>
      </c>
      <c r="AG3055" s="211" t="str">
        <f>IF(C3055="","",IF(AND(COUNTIFS($J$18:J3055,J3055)=1,C3055&lt;&gt;""),1,""))</f>
        <v/>
      </c>
      <c r="AH3055" s="211" t="str">
        <f>IF(G3055="","",IF(AND(COUNTIFS($J$18:J3055,J3055)=1,G3055&lt;&gt;""),1,""))</f>
        <v/>
      </c>
      <c r="AI3055" s="28">
        <f t="shared" si="605"/>
        <v>10844605.840707963</v>
      </c>
      <c r="AJ3055" s="28">
        <f t="shared" si="606"/>
        <v>1523130.9860707966</v>
      </c>
      <c r="AK3055" s="29">
        <f t="shared" si="607"/>
        <v>0.14045056209911663</v>
      </c>
      <c r="AL3055" s="210"/>
      <c r="AM3055" s="210"/>
      <c r="AN3055" s="210"/>
      <c r="AO3055" s="210"/>
      <c r="AP3055" s="45" t="str">
        <f t="shared" si="608"/>
        <v>20219</v>
      </c>
      <c r="AQ3055" s="45" t="str">
        <f t="shared" si="609"/>
        <v>20219RMB</v>
      </c>
    </row>
    <row r="3056" spans="1:43" s="15" customFormat="1">
      <c r="A3056" s="208" t="s">
        <v>40</v>
      </c>
      <c r="B3056" s="209">
        <v>2021</v>
      </c>
      <c r="C3056" s="209">
        <v>7</v>
      </c>
      <c r="D3056" s="57" t="str">
        <f t="shared" si="613"/>
        <v>Q2</v>
      </c>
      <c r="E3056" s="208" t="s">
        <v>40</v>
      </c>
      <c r="F3056" s="209">
        <v>2021</v>
      </c>
      <c r="G3056" s="209">
        <v>9</v>
      </c>
      <c r="H3056" s="213"/>
      <c r="I3056" s="57" t="str">
        <f t="shared" si="601"/>
        <v>Q2</v>
      </c>
      <c r="J3056" s="204" t="s">
        <v>2900</v>
      </c>
      <c r="K3056" s="213" t="s">
        <v>2901</v>
      </c>
      <c r="L3056" s="210" t="s">
        <v>2902</v>
      </c>
      <c r="M3056" s="208" t="s">
        <v>2778</v>
      </c>
      <c r="N3056" s="208">
        <v>1</v>
      </c>
      <c r="O3056" s="208"/>
      <c r="P3056" s="57" t="str">
        <f t="shared" si="602"/>
        <v>MAIN UNIT</v>
      </c>
      <c r="Q3056" s="208" t="s">
        <v>48</v>
      </c>
      <c r="R3056" s="208" t="s">
        <v>1991</v>
      </c>
      <c r="S3056" s="208" t="s">
        <v>36</v>
      </c>
      <c r="T3056" s="208" t="s">
        <v>65</v>
      </c>
      <c r="U3056" s="208" t="s">
        <v>66</v>
      </c>
      <c r="V3056" s="208" t="s">
        <v>2800</v>
      </c>
      <c r="W3056" s="208" t="s">
        <v>51</v>
      </c>
      <c r="X3056" s="34">
        <v>574200</v>
      </c>
      <c r="Y3056" s="215" t="str">
        <f t="shared" si="612"/>
        <v>1.13</v>
      </c>
      <c r="Z3056" s="26">
        <f t="shared" si="610"/>
        <v>574200</v>
      </c>
      <c r="AA3056" s="208">
        <v>1.2</v>
      </c>
      <c r="AB3056" s="35">
        <f t="shared" si="611"/>
        <v>609769.91150442488</v>
      </c>
      <c r="AC3056" s="27">
        <f t="shared" si="603"/>
        <v>112380.5946902655</v>
      </c>
      <c r="AD3056" s="212">
        <v>0.18429999999999999</v>
      </c>
      <c r="AE3056" s="211">
        <f t="shared" si="604"/>
        <v>0</v>
      </c>
      <c r="AF3056" s="211" t="str">
        <f>IF(AND(COUNTIFS($J$18:J3056,J3056)=1,AE3056=1),1,"")</f>
        <v/>
      </c>
      <c r="AG3056" s="211" t="str">
        <f>IF(C3056="","",IF(AND(COUNTIFS($J$18:J3056,J3056)=1,C3056&lt;&gt;""),1,""))</f>
        <v/>
      </c>
      <c r="AH3056" s="211" t="str">
        <f>IF(G3056="","",IF(AND(COUNTIFS($J$18:J3056,J3056)=1,G3056&lt;&gt;""),1,""))</f>
        <v/>
      </c>
      <c r="AI3056" s="28">
        <f t="shared" si="605"/>
        <v>10844605.840707963</v>
      </c>
      <c r="AJ3056" s="28">
        <f t="shared" si="606"/>
        <v>1523130.9860707966</v>
      </c>
      <c r="AK3056" s="29">
        <f t="shared" si="607"/>
        <v>0.14045056209911663</v>
      </c>
      <c r="AL3056" s="210"/>
      <c r="AM3056" s="210"/>
      <c r="AN3056" s="210"/>
      <c r="AO3056" s="210"/>
      <c r="AP3056" s="45" t="str">
        <f t="shared" si="608"/>
        <v>20219</v>
      </c>
      <c r="AQ3056" s="45" t="str">
        <f t="shared" si="609"/>
        <v>20219RMB</v>
      </c>
    </row>
    <row r="3057" spans="1:43" s="15" customFormat="1">
      <c r="A3057" s="208" t="s">
        <v>40</v>
      </c>
      <c r="B3057" s="209">
        <v>2021</v>
      </c>
      <c r="C3057" s="209">
        <v>9</v>
      </c>
      <c r="D3057" s="57" t="str">
        <f t="shared" si="613"/>
        <v>Q2</v>
      </c>
      <c r="E3057" s="208" t="s">
        <v>40</v>
      </c>
      <c r="F3057" s="209">
        <v>2021</v>
      </c>
      <c r="G3057" s="209">
        <v>9</v>
      </c>
      <c r="H3057" s="213"/>
      <c r="I3057" s="57" t="str">
        <f t="shared" si="601"/>
        <v>Q2</v>
      </c>
      <c r="J3057" s="204" t="s">
        <v>2909</v>
      </c>
      <c r="K3057" s="213" t="s">
        <v>1734</v>
      </c>
      <c r="L3057" s="210" t="s">
        <v>1996</v>
      </c>
      <c r="M3057" s="208" t="s">
        <v>1990</v>
      </c>
      <c r="N3057" s="208">
        <v>1</v>
      </c>
      <c r="O3057" s="208"/>
      <c r="P3057" s="57" t="str">
        <f t="shared" si="602"/>
        <v>MAIN UNIT</v>
      </c>
      <c r="Q3057" s="208" t="s">
        <v>48</v>
      </c>
      <c r="R3057" s="208" t="s">
        <v>1991</v>
      </c>
      <c r="S3057" s="208" t="s">
        <v>36</v>
      </c>
      <c r="T3057" s="208" t="s">
        <v>65</v>
      </c>
      <c r="U3057" s="208" t="s">
        <v>66</v>
      </c>
      <c r="V3057" s="208" t="s">
        <v>2800</v>
      </c>
      <c r="W3057" s="208" t="s">
        <v>51</v>
      </c>
      <c r="X3057" s="34">
        <v>29000</v>
      </c>
      <c r="Y3057" s="215" t="str">
        <f t="shared" si="612"/>
        <v>1.13</v>
      </c>
      <c r="Z3057" s="26">
        <f t="shared" si="610"/>
        <v>29000</v>
      </c>
      <c r="AA3057" s="208">
        <v>1.2</v>
      </c>
      <c r="AB3057" s="35">
        <f t="shared" si="611"/>
        <v>30796.460176991153</v>
      </c>
      <c r="AC3057" s="27">
        <f t="shared" si="603"/>
        <v>9238.9380530973449</v>
      </c>
      <c r="AD3057" s="212">
        <v>0.3</v>
      </c>
      <c r="AE3057" s="211">
        <f t="shared" si="604"/>
        <v>0</v>
      </c>
      <c r="AF3057" s="211" t="str">
        <f>IF(AND(COUNTIFS($J$18:J3057,J3057)=1,AE3057=1),1,"")</f>
        <v/>
      </c>
      <c r="AG3057" s="211">
        <f>IF(C3057="","",IF(AND(COUNTIFS($J$18:J3057,J3057)=1,C3057&lt;&gt;""),1,""))</f>
        <v>1</v>
      </c>
      <c r="AH3057" s="211">
        <f>IF(G3057="","",IF(AND(COUNTIFS($J$18:J3057,J3057)=1,G3057&lt;&gt;""),1,""))</f>
        <v>1</v>
      </c>
      <c r="AI3057" s="28">
        <f t="shared" si="605"/>
        <v>10844605.840707963</v>
      </c>
      <c r="AJ3057" s="28">
        <f t="shared" si="606"/>
        <v>1523130.9860707966</v>
      </c>
      <c r="AK3057" s="29">
        <f t="shared" si="607"/>
        <v>0.14045056209911663</v>
      </c>
      <c r="AL3057" s="210"/>
      <c r="AM3057" s="210"/>
      <c r="AN3057" s="210"/>
      <c r="AO3057" s="210"/>
      <c r="AP3057" s="45" t="str">
        <f t="shared" si="608"/>
        <v>20219</v>
      </c>
      <c r="AQ3057" s="45" t="str">
        <f t="shared" si="609"/>
        <v>20219RMB</v>
      </c>
    </row>
    <row r="3058" spans="1:43" s="15" customFormat="1">
      <c r="A3058" s="208" t="s">
        <v>40</v>
      </c>
      <c r="B3058" s="209">
        <v>2021</v>
      </c>
      <c r="C3058" s="209">
        <v>4</v>
      </c>
      <c r="D3058" s="57" t="str">
        <f t="shared" si="613"/>
        <v>Q1</v>
      </c>
      <c r="E3058" s="208" t="s">
        <v>40</v>
      </c>
      <c r="F3058" s="209">
        <v>2021</v>
      </c>
      <c r="G3058" s="209">
        <v>10</v>
      </c>
      <c r="H3058" s="213"/>
      <c r="I3058" s="57" t="str">
        <f t="shared" si="601"/>
        <v>Q3</v>
      </c>
      <c r="J3058" s="204" t="s">
        <v>2910</v>
      </c>
      <c r="K3058" s="213" t="s">
        <v>2911</v>
      </c>
      <c r="L3058" s="210" t="s">
        <v>2550</v>
      </c>
      <c r="M3058" s="208" t="s">
        <v>2546</v>
      </c>
      <c r="N3058" s="208">
        <v>1</v>
      </c>
      <c r="O3058" s="208"/>
      <c r="P3058" s="57" t="str">
        <f t="shared" si="602"/>
        <v>MAIN UNIT</v>
      </c>
      <c r="Q3058" s="208" t="s">
        <v>56</v>
      </c>
      <c r="R3058" s="208" t="s">
        <v>1991</v>
      </c>
      <c r="S3058" s="208" t="s">
        <v>39</v>
      </c>
      <c r="T3058" s="208" t="s">
        <v>130</v>
      </c>
      <c r="U3058" s="208" t="s">
        <v>131</v>
      </c>
      <c r="V3058" s="208" t="s">
        <v>2800</v>
      </c>
      <c r="W3058" s="208" t="s">
        <v>51</v>
      </c>
      <c r="X3058" s="34">
        <v>262000</v>
      </c>
      <c r="Y3058" s="215" t="str">
        <f t="shared" si="612"/>
        <v>1.13</v>
      </c>
      <c r="Z3058" s="26">
        <f t="shared" si="610"/>
        <v>262000</v>
      </c>
      <c r="AA3058" s="208">
        <v>1.2</v>
      </c>
      <c r="AB3058" s="35">
        <f t="shared" si="611"/>
        <v>278230.08849557524</v>
      </c>
      <c r="AC3058" s="27">
        <f t="shared" si="603"/>
        <v>32831.150442477876</v>
      </c>
      <c r="AD3058" s="212">
        <v>0.11799999999999999</v>
      </c>
      <c r="AE3058" s="211">
        <f t="shared" si="604"/>
        <v>1</v>
      </c>
      <c r="AF3058" s="211">
        <f>IF(AND(COUNTIFS($J$18:J3058,J3058)=1,AE3058=1),1,"")</f>
        <v>1</v>
      </c>
      <c r="AG3058" s="211">
        <f>IF(C3058="","",IF(AND(COUNTIFS($J$18:J3058,J3058)=1,C3058&lt;&gt;""),1,""))</f>
        <v>1</v>
      </c>
      <c r="AH3058" s="211">
        <f>IF(G3058="","",IF(AND(COUNTIFS($J$18:J3058,J3058)=1,G3058&lt;&gt;""),1,""))</f>
        <v>1</v>
      </c>
      <c r="AI3058" s="28">
        <f t="shared" si="605"/>
        <v>15533177.71460177</v>
      </c>
      <c r="AJ3058" s="28">
        <f t="shared" si="606"/>
        <v>1819298.5437526549</v>
      </c>
      <c r="AK3058" s="29">
        <f t="shared" si="607"/>
        <v>0.11712339723265035</v>
      </c>
      <c r="AL3058" s="210"/>
      <c r="AM3058" s="210"/>
      <c r="AN3058" s="210"/>
      <c r="AO3058" s="210"/>
      <c r="AP3058" s="45" t="str">
        <f t="shared" si="608"/>
        <v>202110</v>
      </c>
      <c r="AQ3058" s="45" t="str">
        <f t="shared" si="609"/>
        <v>202110RMB</v>
      </c>
    </row>
    <row r="3059" spans="1:43" s="15" customFormat="1">
      <c r="A3059" s="208" t="s">
        <v>40</v>
      </c>
      <c r="B3059" s="209">
        <v>2021</v>
      </c>
      <c r="C3059" s="209">
        <v>8</v>
      </c>
      <c r="D3059" s="57" t="str">
        <f t="shared" si="613"/>
        <v>Q2</v>
      </c>
      <c r="E3059" s="208" t="s">
        <v>40</v>
      </c>
      <c r="F3059" s="209">
        <v>2021</v>
      </c>
      <c r="G3059" s="209">
        <v>10</v>
      </c>
      <c r="H3059" s="213"/>
      <c r="I3059" s="57" t="str">
        <f t="shared" si="601"/>
        <v>Q3</v>
      </c>
      <c r="J3059" s="204" t="s">
        <v>2912</v>
      </c>
      <c r="K3059" s="213" t="s">
        <v>54</v>
      </c>
      <c r="L3059" s="210" t="s">
        <v>2913</v>
      </c>
      <c r="M3059" s="208" t="s">
        <v>1990</v>
      </c>
      <c r="N3059" s="208">
        <v>1</v>
      </c>
      <c r="O3059" s="208"/>
      <c r="P3059" s="57" t="str">
        <f t="shared" si="602"/>
        <v>MAIN UNIT</v>
      </c>
      <c r="Q3059" s="208" t="s">
        <v>48</v>
      </c>
      <c r="R3059" s="208" t="s">
        <v>1991</v>
      </c>
      <c r="S3059" s="208" t="s">
        <v>37</v>
      </c>
      <c r="T3059" s="208" t="s">
        <v>57</v>
      </c>
      <c r="U3059" s="208" t="s">
        <v>58</v>
      </c>
      <c r="V3059" s="208" t="s">
        <v>59</v>
      </c>
      <c r="W3059" s="208" t="s">
        <v>51</v>
      </c>
      <c r="X3059" s="34">
        <v>68000</v>
      </c>
      <c r="Y3059" s="215" t="str">
        <f t="shared" si="612"/>
        <v>1.13</v>
      </c>
      <c r="Z3059" s="26">
        <f t="shared" si="610"/>
        <v>68000</v>
      </c>
      <c r="AA3059" s="208">
        <v>1.2</v>
      </c>
      <c r="AB3059" s="35">
        <f t="shared" si="611"/>
        <v>72212.389380530978</v>
      </c>
      <c r="AC3059" s="27">
        <f t="shared" si="603"/>
        <v>23902.300884955755</v>
      </c>
      <c r="AD3059" s="212">
        <v>0.33100000000000002</v>
      </c>
      <c r="AE3059" s="211">
        <f t="shared" si="604"/>
        <v>0</v>
      </c>
      <c r="AF3059" s="211" t="str">
        <f>IF(AND(COUNTIFS($J$18:J3059,J3059)=1,AE3059=1),1,"")</f>
        <v/>
      </c>
      <c r="AG3059" s="211">
        <f>IF(C3059="","",IF(AND(COUNTIFS($J$18:J3059,J3059)=1,C3059&lt;&gt;""),1,""))</f>
        <v>1</v>
      </c>
      <c r="AH3059" s="211">
        <f>IF(G3059="","",IF(AND(COUNTIFS($J$18:J3059,J3059)=1,G3059&lt;&gt;""),1,""))</f>
        <v>1</v>
      </c>
      <c r="AI3059" s="28">
        <f t="shared" si="605"/>
        <v>15533177.71460177</v>
      </c>
      <c r="AJ3059" s="28">
        <f t="shared" si="606"/>
        <v>1819298.5437526549</v>
      </c>
      <c r="AK3059" s="29">
        <f t="shared" si="607"/>
        <v>0.11712339723265035</v>
      </c>
      <c r="AL3059" s="210"/>
      <c r="AM3059" s="210"/>
      <c r="AN3059" s="210"/>
      <c r="AO3059" s="210"/>
      <c r="AP3059" s="45" t="str">
        <f t="shared" si="608"/>
        <v>202110</v>
      </c>
      <c r="AQ3059" s="45" t="str">
        <f t="shared" si="609"/>
        <v>202110RMB</v>
      </c>
    </row>
    <row r="3060" spans="1:43" s="15" customFormat="1">
      <c r="A3060" s="208" t="s">
        <v>40</v>
      </c>
      <c r="B3060" s="209">
        <v>2021</v>
      </c>
      <c r="C3060" s="209">
        <v>9</v>
      </c>
      <c r="D3060" s="57" t="str">
        <f t="shared" si="613"/>
        <v>Q2</v>
      </c>
      <c r="E3060" s="208" t="s">
        <v>40</v>
      </c>
      <c r="F3060" s="209">
        <v>2021</v>
      </c>
      <c r="G3060" s="209">
        <v>10</v>
      </c>
      <c r="H3060" s="213"/>
      <c r="I3060" s="57" t="str">
        <f t="shared" si="601"/>
        <v>Q3</v>
      </c>
      <c r="J3060" s="204" t="s">
        <v>2914</v>
      </c>
      <c r="K3060" s="213" t="s">
        <v>931</v>
      </c>
      <c r="L3060" s="210" t="s">
        <v>2850</v>
      </c>
      <c r="M3060" s="208" t="s">
        <v>1990</v>
      </c>
      <c r="N3060" s="208">
        <v>1</v>
      </c>
      <c r="O3060" s="208"/>
      <c r="P3060" s="57" t="str">
        <f t="shared" si="602"/>
        <v>MAIN UNIT</v>
      </c>
      <c r="Q3060" s="208" t="s">
        <v>48</v>
      </c>
      <c r="R3060" s="208" t="s">
        <v>1991</v>
      </c>
      <c r="S3060" s="208" t="s">
        <v>36</v>
      </c>
      <c r="T3060" s="208" t="s">
        <v>229</v>
      </c>
      <c r="U3060" s="208" t="s">
        <v>66</v>
      </c>
      <c r="V3060" s="208" t="s">
        <v>2800</v>
      </c>
      <c r="W3060" s="208" t="s">
        <v>849</v>
      </c>
      <c r="X3060" s="34">
        <v>6000</v>
      </c>
      <c r="Y3060" s="215" t="str">
        <f t="shared" si="612"/>
        <v>1</v>
      </c>
      <c r="Z3060" s="26">
        <f t="shared" si="610"/>
        <v>6000</v>
      </c>
      <c r="AA3060" s="208">
        <v>7.8</v>
      </c>
      <c r="AB3060" s="35">
        <f t="shared" si="611"/>
        <v>46800</v>
      </c>
      <c r="AC3060" s="27">
        <f t="shared" si="603"/>
        <v>7488</v>
      </c>
      <c r="AD3060" s="212">
        <v>0.16</v>
      </c>
      <c r="AE3060" s="211">
        <f t="shared" si="604"/>
        <v>0</v>
      </c>
      <c r="AF3060" s="211" t="str">
        <f>IF(AND(COUNTIFS($J$18:J3060,J3060)=1,AE3060=1),1,"")</f>
        <v/>
      </c>
      <c r="AG3060" s="211">
        <f>IF(C3060="","",IF(AND(COUNTIFS($J$18:J3060,J3060)=1,C3060&lt;&gt;""),1,""))</f>
        <v>1</v>
      </c>
      <c r="AH3060" s="211">
        <f>IF(G3060="","",IF(AND(COUNTIFS($J$18:J3060,J3060)=1,G3060&lt;&gt;""),1,""))</f>
        <v>1</v>
      </c>
      <c r="AI3060" s="28">
        <f t="shared" si="605"/>
        <v>15533177.71460177</v>
      </c>
      <c r="AJ3060" s="28">
        <f t="shared" si="606"/>
        <v>1819298.5437526549</v>
      </c>
      <c r="AK3060" s="29">
        <f t="shared" si="607"/>
        <v>0.11712339723265035</v>
      </c>
      <c r="AL3060" s="210"/>
      <c r="AM3060" s="210"/>
      <c r="AN3060" s="210"/>
      <c r="AO3060" s="210"/>
      <c r="AP3060" s="45" t="str">
        <f t="shared" si="608"/>
        <v>202110</v>
      </c>
      <c r="AQ3060" s="45" t="str">
        <f t="shared" si="609"/>
        <v>202110USD</v>
      </c>
    </row>
    <row r="3061" spans="1:43" s="15" customFormat="1">
      <c r="A3061" s="208" t="s">
        <v>40</v>
      </c>
      <c r="B3061" s="209">
        <v>2021</v>
      </c>
      <c r="C3061" s="209">
        <v>6</v>
      </c>
      <c r="D3061" s="57" t="str">
        <f t="shared" si="613"/>
        <v>Q1</v>
      </c>
      <c r="E3061" s="208" t="s">
        <v>40</v>
      </c>
      <c r="F3061" s="209">
        <v>2021</v>
      </c>
      <c r="G3061" s="209">
        <v>12</v>
      </c>
      <c r="H3061" s="213"/>
      <c r="I3061" s="57" t="str">
        <f t="shared" si="601"/>
        <v>Q3</v>
      </c>
      <c r="J3061" s="204" t="s">
        <v>2915</v>
      </c>
      <c r="K3061" s="213" t="s">
        <v>2916</v>
      </c>
      <c r="L3061" s="210" t="s">
        <v>2732</v>
      </c>
      <c r="M3061" s="208" t="s">
        <v>47</v>
      </c>
      <c r="N3061" s="208">
        <v>1</v>
      </c>
      <c r="O3061" s="208"/>
      <c r="P3061" s="57" t="str">
        <f t="shared" si="602"/>
        <v>MAIN UNIT</v>
      </c>
      <c r="Q3061" s="208" t="s">
        <v>48</v>
      </c>
      <c r="R3061" s="208" t="s">
        <v>1991</v>
      </c>
      <c r="S3061" s="208" t="s">
        <v>36</v>
      </c>
      <c r="T3061" s="208" t="s">
        <v>108</v>
      </c>
      <c r="U3061" s="208" t="s">
        <v>2306</v>
      </c>
      <c r="V3061" s="208" t="s">
        <v>2800</v>
      </c>
      <c r="W3061" s="208" t="s">
        <v>51</v>
      </c>
      <c r="X3061" s="34">
        <v>630000</v>
      </c>
      <c r="Y3061" s="215" t="str">
        <f t="shared" si="612"/>
        <v>1.13</v>
      </c>
      <c r="Z3061" s="26">
        <f t="shared" si="610"/>
        <v>630000</v>
      </c>
      <c r="AA3061" s="208">
        <v>1.2150000000000001</v>
      </c>
      <c r="AB3061" s="35">
        <f t="shared" si="611"/>
        <v>677389.38053097355</v>
      </c>
      <c r="AC3061" s="27">
        <f t="shared" si="603"/>
        <v>269668.71238938055</v>
      </c>
      <c r="AD3061" s="212">
        <v>0.39810000000000001</v>
      </c>
      <c r="AE3061" s="211">
        <f t="shared" si="604"/>
        <v>0</v>
      </c>
      <c r="AF3061" s="211" t="str">
        <f>IF(AND(COUNTIFS($J$18:J3061,J3061)=1,AE3061=1),1,"")</f>
        <v/>
      </c>
      <c r="AG3061" s="211">
        <f>IF(C3061="","",IF(AND(COUNTIFS($J$18:J3061,J3061)=1,C3061&lt;&gt;""),1,""))</f>
        <v>1</v>
      </c>
      <c r="AH3061" s="211">
        <f>IF(G3061="","",IF(AND(COUNTIFS($J$18:J3061,J3061)=1,G3061&lt;&gt;""),1,""))</f>
        <v>1</v>
      </c>
      <c r="AI3061" s="28">
        <f t="shared" si="605"/>
        <v>25380121.402654864</v>
      </c>
      <c r="AJ3061" s="28">
        <f t="shared" si="606"/>
        <v>3850343.1237796475</v>
      </c>
      <c r="AK3061" s="29">
        <f t="shared" si="607"/>
        <v>0.15170704121915216</v>
      </c>
      <c r="AL3061" s="210"/>
      <c r="AM3061" s="210"/>
      <c r="AN3061" s="210"/>
      <c r="AO3061" s="210"/>
      <c r="AP3061" s="45" t="str">
        <f t="shared" si="608"/>
        <v>202112</v>
      </c>
      <c r="AQ3061" s="45" t="str">
        <f t="shared" si="609"/>
        <v>202112RMB</v>
      </c>
    </row>
    <row r="3062" spans="1:43" s="15" customFormat="1">
      <c r="A3062" s="208" t="s">
        <v>40</v>
      </c>
      <c r="B3062" s="209">
        <v>2021</v>
      </c>
      <c r="C3062" s="209">
        <v>6</v>
      </c>
      <c r="D3062" s="57" t="str">
        <f t="shared" si="613"/>
        <v>Q1</v>
      </c>
      <c r="E3062" s="208" t="s">
        <v>40</v>
      </c>
      <c r="F3062" s="209">
        <v>2021</v>
      </c>
      <c r="G3062" s="209">
        <v>12</v>
      </c>
      <c r="H3062" s="213"/>
      <c r="I3062" s="57" t="str">
        <f t="shared" si="601"/>
        <v>Q3</v>
      </c>
      <c r="J3062" s="204" t="s">
        <v>2915</v>
      </c>
      <c r="K3062" s="213" t="s">
        <v>2916</v>
      </c>
      <c r="L3062" s="210" t="s">
        <v>2732</v>
      </c>
      <c r="M3062" s="208" t="s">
        <v>47</v>
      </c>
      <c r="N3062" s="208">
        <v>1</v>
      </c>
      <c r="O3062" s="208"/>
      <c r="P3062" s="57" t="str">
        <f t="shared" si="602"/>
        <v>MAIN UNIT</v>
      </c>
      <c r="Q3062" s="208" t="s">
        <v>48</v>
      </c>
      <c r="R3062" s="208" t="s">
        <v>1991</v>
      </c>
      <c r="S3062" s="208" t="s">
        <v>36</v>
      </c>
      <c r="T3062" s="208" t="s">
        <v>108</v>
      </c>
      <c r="U3062" s="208" t="s">
        <v>2306</v>
      </c>
      <c r="V3062" s="208" t="s">
        <v>2800</v>
      </c>
      <c r="W3062" s="208" t="s">
        <v>51</v>
      </c>
      <c r="X3062" s="34">
        <v>630000</v>
      </c>
      <c r="Y3062" s="215" t="str">
        <f t="shared" si="612"/>
        <v>1.13</v>
      </c>
      <c r="Z3062" s="26">
        <f t="shared" si="610"/>
        <v>630000</v>
      </c>
      <c r="AA3062" s="208">
        <v>1.2150000000000001</v>
      </c>
      <c r="AB3062" s="35">
        <f t="shared" si="611"/>
        <v>677389.38053097355</v>
      </c>
      <c r="AC3062" s="27">
        <f t="shared" si="603"/>
        <v>269668.71238938055</v>
      </c>
      <c r="AD3062" s="212">
        <v>0.39810000000000001</v>
      </c>
      <c r="AE3062" s="211">
        <f t="shared" si="604"/>
        <v>0</v>
      </c>
      <c r="AF3062" s="211" t="str">
        <f>IF(AND(COUNTIFS($J$18:J3062,J3062)=1,AE3062=1),1,"")</f>
        <v/>
      </c>
      <c r="AG3062" s="211" t="str">
        <f>IF(C3062="","",IF(AND(COUNTIFS($J$18:J3062,J3062)=1,C3062&lt;&gt;""),1,""))</f>
        <v/>
      </c>
      <c r="AH3062" s="211" t="str">
        <f>IF(G3062="","",IF(AND(COUNTIFS($J$18:J3062,J3062)=1,G3062&lt;&gt;""),1,""))</f>
        <v/>
      </c>
      <c r="AI3062" s="28">
        <f t="shared" si="605"/>
        <v>25380121.402654864</v>
      </c>
      <c r="AJ3062" s="28">
        <f t="shared" si="606"/>
        <v>3850343.1237796475</v>
      </c>
      <c r="AK3062" s="29">
        <f t="shared" si="607"/>
        <v>0.15170704121915216</v>
      </c>
      <c r="AL3062" s="210"/>
      <c r="AM3062" s="210"/>
      <c r="AN3062" s="210"/>
      <c r="AO3062" s="210"/>
      <c r="AP3062" s="45" t="str">
        <f t="shared" si="608"/>
        <v>202112</v>
      </c>
      <c r="AQ3062" s="45" t="str">
        <f t="shared" si="609"/>
        <v>202112RMB</v>
      </c>
    </row>
    <row r="3063" spans="1:43" s="15" customFormat="1">
      <c r="A3063" s="208" t="s">
        <v>40</v>
      </c>
      <c r="B3063" s="209">
        <v>2021</v>
      </c>
      <c r="C3063" s="209">
        <v>8</v>
      </c>
      <c r="D3063" s="57" t="str">
        <f t="shared" si="613"/>
        <v>Q2</v>
      </c>
      <c r="E3063" s="208" t="s">
        <v>40</v>
      </c>
      <c r="F3063" s="209">
        <v>2021</v>
      </c>
      <c r="G3063" s="209">
        <v>12</v>
      </c>
      <c r="H3063" s="213"/>
      <c r="I3063" s="57" t="str">
        <f t="shared" si="601"/>
        <v>Q3</v>
      </c>
      <c r="J3063" s="204">
        <v>69174</v>
      </c>
      <c r="K3063" s="213" t="s">
        <v>2917</v>
      </c>
      <c r="L3063" s="210" t="s">
        <v>2548</v>
      </c>
      <c r="M3063" s="208" t="s">
        <v>2546</v>
      </c>
      <c r="N3063" s="208">
        <v>2</v>
      </c>
      <c r="O3063" s="208"/>
      <c r="P3063" s="57" t="str">
        <f t="shared" si="602"/>
        <v>MAIN UNIT</v>
      </c>
      <c r="Q3063" s="208" t="s">
        <v>48</v>
      </c>
      <c r="R3063" s="208" t="s">
        <v>1991</v>
      </c>
      <c r="S3063" s="208" t="s">
        <v>38</v>
      </c>
      <c r="T3063" s="208" t="s">
        <v>136</v>
      </c>
      <c r="U3063" s="208" t="s">
        <v>137</v>
      </c>
      <c r="V3063" s="208"/>
      <c r="W3063" s="208" t="s">
        <v>849</v>
      </c>
      <c r="X3063" s="34">
        <v>110800</v>
      </c>
      <c r="Y3063" s="215" t="str">
        <f t="shared" si="612"/>
        <v>1</v>
      </c>
      <c r="Z3063" s="26">
        <f t="shared" si="610"/>
        <v>221600</v>
      </c>
      <c r="AA3063" s="208">
        <v>7.8</v>
      </c>
      <c r="AB3063" s="35">
        <f t="shared" si="611"/>
        <v>1728480</v>
      </c>
      <c r="AC3063" s="27">
        <f t="shared" si="603"/>
        <v>221418.28799999997</v>
      </c>
      <c r="AD3063" s="212">
        <v>0.12809999999999999</v>
      </c>
      <c r="AE3063" s="211">
        <f t="shared" si="604"/>
        <v>0</v>
      </c>
      <c r="AF3063" s="211" t="str">
        <f>IF(AND(COUNTIFS($J$18:J3063,J3063)=1,AE3063=1),1,"")</f>
        <v/>
      </c>
      <c r="AG3063" s="211">
        <f>IF(C3063="","",IF(AND(COUNTIFS($J$18:J3063,J3063)=1,C3063&lt;&gt;""),1,""))</f>
        <v>1</v>
      </c>
      <c r="AH3063" s="211">
        <f>IF(G3063="","",IF(AND(COUNTIFS($J$18:J3063,J3063)=1,G3063&lt;&gt;""),1,""))</f>
        <v>1</v>
      </c>
      <c r="AI3063" s="28">
        <f t="shared" si="605"/>
        <v>25380121.402654864</v>
      </c>
      <c r="AJ3063" s="28">
        <f t="shared" si="606"/>
        <v>3850343.1237796475</v>
      </c>
      <c r="AK3063" s="29">
        <f t="shared" si="607"/>
        <v>0.15170704121915216</v>
      </c>
      <c r="AL3063" s="210"/>
      <c r="AM3063" s="210"/>
      <c r="AN3063" s="210"/>
      <c r="AO3063" s="210"/>
      <c r="AP3063" s="45" t="str">
        <f t="shared" si="608"/>
        <v>202112</v>
      </c>
      <c r="AQ3063" s="45" t="str">
        <f t="shared" si="609"/>
        <v>202112USD</v>
      </c>
    </row>
    <row r="3064" spans="1:43" s="15" customFormat="1">
      <c r="A3064" s="208" t="s">
        <v>40</v>
      </c>
      <c r="B3064" s="209">
        <v>2021</v>
      </c>
      <c r="C3064" s="209">
        <v>8</v>
      </c>
      <c r="D3064" s="57" t="str">
        <f t="shared" si="613"/>
        <v>Q2</v>
      </c>
      <c r="E3064" s="208" t="s">
        <v>40</v>
      </c>
      <c r="F3064" s="209">
        <v>2021</v>
      </c>
      <c r="G3064" s="209">
        <v>12</v>
      </c>
      <c r="H3064" s="213"/>
      <c r="I3064" s="57" t="str">
        <f t="shared" si="601"/>
        <v>Q3</v>
      </c>
      <c r="J3064" s="204">
        <v>69174</v>
      </c>
      <c r="K3064" s="213" t="s">
        <v>2917</v>
      </c>
      <c r="L3064" s="210" t="s">
        <v>2545</v>
      </c>
      <c r="M3064" s="208" t="s">
        <v>2546</v>
      </c>
      <c r="N3064" s="208">
        <v>1</v>
      </c>
      <c r="O3064" s="208"/>
      <c r="P3064" s="57" t="str">
        <f t="shared" si="602"/>
        <v>MAIN UNIT</v>
      </c>
      <c r="Q3064" s="208" t="s">
        <v>48</v>
      </c>
      <c r="R3064" s="208" t="s">
        <v>1991</v>
      </c>
      <c r="S3064" s="208" t="s">
        <v>38</v>
      </c>
      <c r="T3064" s="208" t="s">
        <v>136</v>
      </c>
      <c r="U3064" s="208" t="s">
        <v>137</v>
      </c>
      <c r="V3064" s="208"/>
      <c r="W3064" s="208" t="s">
        <v>849</v>
      </c>
      <c r="X3064" s="34">
        <v>119800</v>
      </c>
      <c r="Y3064" s="215" t="str">
        <f t="shared" si="612"/>
        <v>1</v>
      </c>
      <c r="Z3064" s="26">
        <f t="shared" si="610"/>
        <v>119800</v>
      </c>
      <c r="AA3064" s="208">
        <v>7.8</v>
      </c>
      <c r="AB3064" s="35">
        <f t="shared" si="611"/>
        <v>934440</v>
      </c>
      <c r="AC3064" s="27">
        <f t="shared" si="603"/>
        <v>119701.764</v>
      </c>
      <c r="AD3064" s="212">
        <v>0.12809999999999999</v>
      </c>
      <c r="AE3064" s="211">
        <f t="shared" si="604"/>
        <v>0</v>
      </c>
      <c r="AF3064" s="211" t="str">
        <f>IF(AND(COUNTIFS($J$18:J3064,J3064)=1,AE3064=1),1,"")</f>
        <v/>
      </c>
      <c r="AG3064" s="211" t="str">
        <f>IF(C3064="","",IF(AND(COUNTIFS($J$18:J3064,J3064)=1,C3064&lt;&gt;""),1,""))</f>
        <v/>
      </c>
      <c r="AH3064" s="211" t="str">
        <f>IF(G3064="","",IF(AND(COUNTIFS($J$18:J3064,J3064)=1,G3064&lt;&gt;""),1,""))</f>
        <v/>
      </c>
      <c r="AI3064" s="28">
        <f t="shared" si="605"/>
        <v>25380121.402654864</v>
      </c>
      <c r="AJ3064" s="28">
        <f t="shared" si="606"/>
        <v>3850343.1237796475</v>
      </c>
      <c r="AK3064" s="29">
        <f t="shared" si="607"/>
        <v>0.15170704121915216</v>
      </c>
      <c r="AL3064" s="210"/>
      <c r="AM3064" s="210"/>
      <c r="AN3064" s="210"/>
      <c r="AO3064" s="210"/>
      <c r="AP3064" s="45" t="str">
        <f t="shared" si="608"/>
        <v>202112</v>
      </c>
      <c r="AQ3064" s="45" t="str">
        <f t="shared" si="609"/>
        <v>202112USD</v>
      </c>
    </row>
    <row r="3065" spans="1:43" s="15" customFormat="1">
      <c r="A3065" s="208" t="s">
        <v>40</v>
      </c>
      <c r="B3065" s="209">
        <v>2021</v>
      </c>
      <c r="C3065" s="209">
        <v>9</v>
      </c>
      <c r="D3065" s="57" t="str">
        <f t="shared" si="613"/>
        <v>Q2</v>
      </c>
      <c r="E3065" s="208" t="s">
        <v>40</v>
      </c>
      <c r="F3065" s="209">
        <v>2021</v>
      </c>
      <c r="G3065" s="209">
        <v>12</v>
      </c>
      <c r="H3065" s="213"/>
      <c r="I3065" s="57" t="str">
        <f t="shared" si="601"/>
        <v>Q3</v>
      </c>
      <c r="J3065" s="204" t="s">
        <v>2918</v>
      </c>
      <c r="K3065" s="213" t="s">
        <v>1845</v>
      </c>
      <c r="L3065" s="210" t="s">
        <v>2783</v>
      </c>
      <c r="M3065" s="208" t="s">
        <v>2778</v>
      </c>
      <c r="N3065" s="208">
        <v>1</v>
      </c>
      <c r="O3065" s="208"/>
      <c r="P3065" s="57" t="str">
        <f t="shared" si="602"/>
        <v>MAIN UNIT</v>
      </c>
      <c r="Q3065" s="208" t="s">
        <v>2919</v>
      </c>
      <c r="R3065" s="208" t="s">
        <v>1991</v>
      </c>
      <c r="S3065" s="208" t="s">
        <v>38</v>
      </c>
      <c r="T3065" s="208" t="s">
        <v>2920</v>
      </c>
      <c r="U3065" s="208" t="s">
        <v>137</v>
      </c>
      <c r="V3065" s="208" t="s">
        <v>2921</v>
      </c>
      <c r="W3065" s="208" t="s">
        <v>51</v>
      </c>
      <c r="X3065" s="34">
        <v>315835</v>
      </c>
      <c r="Y3065" s="215" t="str">
        <f t="shared" si="612"/>
        <v>1.13</v>
      </c>
      <c r="Z3065" s="26">
        <f t="shared" si="610"/>
        <v>315835</v>
      </c>
      <c r="AA3065" s="208">
        <v>1.2150000000000001</v>
      </c>
      <c r="AB3065" s="35">
        <f t="shared" si="611"/>
        <v>339592.5</v>
      </c>
      <c r="AC3065" s="27">
        <f t="shared" si="603"/>
        <v>55557.332999999999</v>
      </c>
      <c r="AD3065" s="212">
        <v>0.1636</v>
      </c>
      <c r="AE3065" s="211">
        <f t="shared" si="604"/>
        <v>0</v>
      </c>
      <c r="AF3065" s="211" t="str">
        <f>IF(AND(COUNTIFS($J$18:J3065,J3065)=1,AE3065=1),1,"")</f>
        <v/>
      </c>
      <c r="AG3065" s="211">
        <f>IF(C3065="","",IF(AND(COUNTIFS($J$18:J3065,J3065)=1,C3065&lt;&gt;""),1,""))</f>
        <v>1</v>
      </c>
      <c r="AH3065" s="211">
        <f>IF(G3065="","",IF(AND(COUNTIFS($J$18:J3065,J3065)=1,G3065&lt;&gt;""),1,""))</f>
        <v>1</v>
      </c>
      <c r="AI3065" s="28">
        <f t="shared" si="605"/>
        <v>25380121.402654864</v>
      </c>
      <c r="AJ3065" s="28">
        <f t="shared" si="606"/>
        <v>3850343.1237796475</v>
      </c>
      <c r="AK3065" s="29">
        <f t="shared" si="607"/>
        <v>0.15170704121915216</v>
      </c>
      <c r="AL3065" s="210"/>
      <c r="AM3065" s="210"/>
      <c r="AN3065" s="210"/>
      <c r="AO3065" s="210"/>
      <c r="AP3065" s="45" t="str">
        <f t="shared" si="608"/>
        <v>202112</v>
      </c>
      <c r="AQ3065" s="45" t="str">
        <f t="shared" si="609"/>
        <v>202112RMB</v>
      </c>
    </row>
    <row r="3066" spans="1:43" s="15" customFormat="1">
      <c r="A3066" s="208" t="s">
        <v>40</v>
      </c>
      <c r="B3066" s="209">
        <v>2021</v>
      </c>
      <c r="C3066" s="209">
        <v>9</v>
      </c>
      <c r="D3066" s="57" t="str">
        <f t="shared" si="613"/>
        <v>Q2</v>
      </c>
      <c r="E3066" s="208" t="s">
        <v>40</v>
      </c>
      <c r="F3066" s="209">
        <v>2021</v>
      </c>
      <c r="G3066" s="209">
        <v>12</v>
      </c>
      <c r="H3066" s="213"/>
      <c r="I3066" s="57" t="str">
        <f t="shared" si="601"/>
        <v>Q3</v>
      </c>
      <c r="J3066" s="204" t="s">
        <v>2918</v>
      </c>
      <c r="K3066" s="213" t="s">
        <v>1845</v>
      </c>
      <c r="L3066" s="210" t="s">
        <v>2902</v>
      </c>
      <c r="M3066" s="208" t="s">
        <v>2778</v>
      </c>
      <c r="N3066" s="208">
        <v>1</v>
      </c>
      <c r="O3066" s="208"/>
      <c r="P3066" s="57" t="str">
        <f t="shared" si="602"/>
        <v>MAIN UNIT</v>
      </c>
      <c r="Q3066" s="208" t="s">
        <v>2919</v>
      </c>
      <c r="R3066" s="208" t="s">
        <v>1991</v>
      </c>
      <c r="S3066" s="208" t="s">
        <v>38</v>
      </c>
      <c r="T3066" s="208" t="s">
        <v>2920</v>
      </c>
      <c r="U3066" s="208" t="s">
        <v>137</v>
      </c>
      <c r="V3066" s="208" t="s">
        <v>2921</v>
      </c>
      <c r="W3066" s="208" t="s">
        <v>51</v>
      </c>
      <c r="X3066" s="34">
        <v>602290</v>
      </c>
      <c r="Y3066" s="215" t="str">
        <f t="shared" si="612"/>
        <v>1.13</v>
      </c>
      <c r="Z3066" s="26">
        <f t="shared" si="610"/>
        <v>602290</v>
      </c>
      <c r="AA3066" s="208">
        <v>1.2150000000000001</v>
      </c>
      <c r="AB3066" s="35">
        <f t="shared" si="611"/>
        <v>647595</v>
      </c>
      <c r="AC3066" s="27">
        <f t="shared" si="603"/>
        <v>105946.542</v>
      </c>
      <c r="AD3066" s="212">
        <v>0.1636</v>
      </c>
      <c r="AE3066" s="211">
        <f t="shared" si="604"/>
        <v>0</v>
      </c>
      <c r="AF3066" s="211" t="str">
        <f>IF(AND(COUNTIFS($J$18:J3066,J3066)=1,AE3066=1),1,"")</f>
        <v/>
      </c>
      <c r="AG3066" s="211" t="str">
        <f>IF(C3066="","",IF(AND(COUNTIFS($J$18:J3066,J3066)=1,C3066&lt;&gt;""),1,""))</f>
        <v/>
      </c>
      <c r="AH3066" s="211" t="str">
        <f>IF(G3066="","",IF(AND(COUNTIFS($J$18:J3066,J3066)=1,G3066&lt;&gt;""),1,""))</f>
        <v/>
      </c>
      <c r="AI3066" s="28">
        <f t="shared" si="605"/>
        <v>25380121.402654864</v>
      </c>
      <c r="AJ3066" s="28">
        <f t="shared" si="606"/>
        <v>3850343.1237796475</v>
      </c>
      <c r="AK3066" s="29">
        <f t="shared" si="607"/>
        <v>0.15170704121915216</v>
      </c>
      <c r="AL3066" s="210"/>
      <c r="AM3066" s="210"/>
      <c r="AN3066" s="210"/>
      <c r="AO3066" s="210"/>
      <c r="AP3066" s="45" t="str">
        <f t="shared" si="608"/>
        <v>202112</v>
      </c>
      <c r="AQ3066" s="45" t="str">
        <f t="shared" si="609"/>
        <v>202112RMB</v>
      </c>
    </row>
    <row r="3067" spans="1:43" s="15" customFormat="1">
      <c r="A3067" s="208" t="s">
        <v>40</v>
      </c>
      <c r="B3067" s="209">
        <v>2021</v>
      </c>
      <c r="C3067" s="209">
        <v>9</v>
      </c>
      <c r="D3067" s="57" t="str">
        <f t="shared" si="613"/>
        <v>Q2</v>
      </c>
      <c r="E3067" s="208" t="s">
        <v>40</v>
      </c>
      <c r="F3067" s="209">
        <v>2021</v>
      </c>
      <c r="G3067" s="209">
        <v>12</v>
      </c>
      <c r="H3067" s="213"/>
      <c r="I3067" s="57" t="str">
        <f t="shared" si="601"/>
        <v>Q3</v>
      </c>
      <c r="J3067" s="204">
        <v>69342</v>
      </c>
      <c r="K3067" s="213" t="s">
        <v>2917</v>
      </c>
      <c r="L3067" s="210" t="s">
        <v>2548</v>
      </c>
      <c r="M3067" s="208" t="s">
        <v>2546</v>
      </c>
      <c r="N3067" s="208">
        <v>2</v>
      </c>
      <c r="O3067" s="208"/>
      <c r="P3067" s="57" t="str">
        <f t="shared" si="602"/>
        <v>MAIN UNIT</v>
      </c>
      <c r="Q3067" s="208" t="s">
        <v>48</v>
      </c>
      <c r="R3067" s="208" t="s">
        <v>1991</v>
      </c>
      <c r="S3067" s="208" t="s">
        <v>38</v>
      </c>
      <c r="T3067" s="208" t="s">
        <v>136</v>
      </c>
      <c r="U3067" s="208" t="s">
        <v>137</v>
      </c>
      <c r="V3067" s="208"/>
      <c r="W3067" s="208" t="s">
        <v>849</v>
      </c>
      <c r="X3067" s="34">
        <v>110800</v>
      </c>
      <c r="Y3067" s="215" t="str">
        <f t="shared" si="612"/>
        <v>1</v>
      </c>
      <c r="Z3067" s="26">
        <f t="shared" si="610"/>
        <v>221600</v>
      </c>
      <c r="AA3067" s="208">
        <v>7.8</v>
      </c>
      <c r="AB3067" s="35">
        <f t="shared" si="611"/>
        <v>1728480</v>
      </c>
      <c r="AC3067" s="27">
        <f t="shared" si="603"/>
        <v>221418.28799999997</v>
      </c>
      <c r="AD3067" s="212">
        <v>0.12809999999999999</v>
      </c>
      <c r="AE3067" s="211">
        <f t="shared" si="604"/>
        <v>0</v>
      </c>
      <c r="AF3067" s="211" t="str">
        <f>IF(AND(COUNTIFS($J$18:J3067,J3067)=1,AE3067=1),1,"")</f>
        <v/>
      </c>
      <c r="AG3067" s="211">
        <f>IF(C3067="","",IF(AND(COUNTIFS($J$18:J3067,J3067)=1,C3067&lt;&gt;""),1,""))</f>
        <v>1</v>
      </c>
      <c r="AH3067" s="211">
        <f>IF(G3067="","",IF(AND(COUNTIFS($J$18:J3067,J3067)=1,G3067&lt;&gt;""),1,""))</f>
        <v>1</v>
      </c>
      <c r="AI3067" s="28">
        <f t="shared" si="605"/>
        <v>25380121.402654864</v>
      </c>
      <c r="AJ3067" s="28">
        <f t="shared" si="606"/>
        <v>3850343.1237796475</v>
      </c>
      <c r="AK3067" s="29">
        <f t="shared" si="607"/>
        <v>0.15170704121915216</v>
      </c>
      <c r="AL3067" s="210"/>
      <c r="AM3067" s="210"/>
      <c r="AN3067" s="210"/>
      <c r="AO3067" s="210"/>
      <c r="AP3067" s="45" t="str">
        <f t="shared" si="608"/>
        <v>202112</v>
      </c>
      <c r="AQ3067" s="45" t="str">
        <f t="shared" si="609"/>
        <v>202112USD</v>
      </c>
    </row>
    <row r="3068" spans="1:43" s="15" customFormat="1">
      <c r="A3068" s="208" t="s">
        <v>40</v>
      </c>
      <c r="B3068" s="209">
        <v>2021</v>
      </c>
      <c r="C3068" s="209">
        <v>9</v>
      </c>
      <c r="D3068" s="57" t="str">
        <f t="shared" si="613"/>
        <v>Q2</v>
      </c>
      <c r="E3068" s="208" t="s">
        <v>40</v>
      </c>
      <c r="F3068" s="209">
        <v>2021</v>
      </c>
      <c r="G3068" s="209">
        <v>12</v>
      </c>
      <c r="H3068" s="213"/>
      <c r="I3068" s="57" t="str">
        <f t="shared" si="601"/>
        <v>Q3</v>
      </c>
      <c r="J3068" s="204">
        <v>69342</v>
      </c>
      <c r="K3068" s="213" t="s">
        <v>2917</v>
      </c>
      <c r="L3068" s="210" t="s">
        <v>2545</v>
      </c>
      <c r="M3068" s="208" t="s">
        <v>2546</v>
      </c>
      <c r="N3068" s="208">
        <v>1</v>
      </c>
      <c r="O3068" s="208"/>
      <c r="P3068" s="57" t="str">
        <f t="shared" si="602"/>
        <v>MAIN UNIT</v>
      </c>
      <c r="Q3068" s="208" t="s">
        <v>48</v>
      </c>
      <c r="R3068" s="208" t="s">
        <v>1991</v>
      </c>
      <c r="S3068" s="208" t="s">
        <v>38</v>
      </c>
      <c r="T3068" s="208" t="s">
        <v>136</v>
      </c>
      <c r="U3068" s="208" t="s">
        <v>137</v>
      </c>
      <c r="V3068" s="208"/>
      <c r="W3068" s="208" t="s">
        <v>849</v>
      </c>
      <c r="X3068" s="34">
        <v>119800</v>
      </c>
      <c r="Y3068" s="215" t="str">
        <f t="shared" si="612"/>
        <v>1</v>
      </c>
      <c r="Z3068" s="26">
        <f t="shared" si="610"/>
        <v>119800</v>
      </c>
      <c r="AA3068" s="208">
        <v>7.8</v>
      </c>
      <c r="AB3068" s="35">
        <f t="shared" si="611"/>
        <v>934440</v>
      </c>
      <c r="AC3068" s="27">
        <f t="shared" si="603"/>
        <v>119701.764</v>
      </c>
      <c r="AD3068" s="212">
        <v>0.12809999999999999</v>
      </c>
      <c r="AE3068" s="211">
        <f t="shared" si="604"/>
        <v>0</v>
      </c>
      <c r="AF3068" s="211" t="str">
        <f>IF(AND(COUNTIFS($J$18:J3068,J3068)=1,AE3068=1),1,"")</f>
        <v/>
      </c>
      <c r="AG3068" s="211" t="str">
        <f>IF(C3068="","",IF(AND(COUNTIFS($J$18:J3068,J3068)=1,C3068&lt;&gt;""),1,""))</f>
        <v/>
      </c>
      <c r="AH3068" s="211" t="str">
        <f>IF(G3068="","",IF(AND(COUNTIFS($J$18:J3068,J3068)=1,G3068&lt;&gt;""),1,""))</f>
        <v/>
      </c>
      <c r="AI3068" s="28">
        <f t="shared" si="605"/>
        <v>25380121.402654864</v>
      </c>
      <c r="AJ3068" s="28">
        <f t="shared" si="606"/>
        <v>3850343.1237796475</v>
      </c>
      <c r="AK3068" s="29">
        <f t="shared" si="607"/>
        <v>0.15170704121915216</v>
      </c>
      <c r="AL3068" s="210"/>
      <c r="AM3068" s="210"/>
      <c r="AN3068" s="210"/>
      <c r="AO3068" s="210"/>
      <c r="AP3068" s="45" t="str">
        <f t="shared" si="608"/>
        <v>202112</v>
      </c>
      <c r="AQ3068" s="45" t="str">
        <f t="shared" si="609"/>
        <v>202112USD</v>
      </c>
    </row>
    <row r="3069" spans="1:43" s="15" customFormat="1">
      <c r="A3069" s="208" t="s">
        <v>40</v>
      </c>
      <c r="B3069" s="209">
        <v>2021</v>
      </c>
      <c r="C3069" s="209">
        <v>11</v>
      </c>
      <c r="D3069" s="57" t="str">
        <f t="shared" si="613"/>
        <v>Q3</v>
      </c>
      <c r="E3069" s="208" t="s">
        <v>40</v>
      </c>
      <c r="F3069" s="209">
        <v>2021</v>
      </c>
      <c r="G3069" s="209">
        <v>12</v>
      </c>
      <c r="H3069" s="213"/>
      <c r="I3069" s="57" t="str">
        <f t="shared" si="601"/>
        <v>Q3</v>
      </c>
      <c r="J3069" s="204">
        <v>4300001502</v>
      </c>
      <c r="K3069" s="213" t="s">
        <v>2893</v>
      </c>
      <c r="L3069" s="210" t="s">
        <v>2748</v>
      </c>
      <c r="M3069" s="208" t="s">
        <v>2546</v>
      </c>
      <c r="N3069" s="208">
        <v>1</v>
      </c>
      <c r="O3069" s="208"/>
      <c r="P3069" s="57" t="str">
        <f t="shared" si="602"/>
        <v>MAIN UNIT</v>
      </c>
      <c r="Q3069" s="208" t="s">
        <v>48</v>
      </c>
      <c r="R3069" s="208" t="s">
        <v>1991</v>
      </c>
      <c r="S3069" s="208" t="s">
        <v>36</v>
      </c>
      <c r="T3069" s="208" t="s">
        <v>65</v>
      </c>
      <c r="U3069" s="208" t="s">
        <v>66</v>
      </c>
      <c r="V3069" s="208" t="s">
        <v>2800</v>
      </c>
      <c r="W3069" s="208" t="s">
        <v>51</v>
      </c>
      <c r="X3069" s="34">
        <v>350000</v>
      </c>
      <c r="Y3069" s="215" t="str">
        <f t="shared" si="612"/>
        <v>1.13</v>
      </c>
      <c r="Z3069" s="26">
        <f t="shared" si="610"/>
        <v>350000</v>
      </c>
      <c r="AA3069" s="208">
        <v>1.2150000000000001</v>
      </c>
      <c r="AB3069" s="35">
        <f t="shared" si="611"/>
        <v>376327.4336283186</v>
      </c>
      <c r="AC3069" s="27">
        <f t="shared" si="603"/>
        <v>89754.092920353985</v>
      </c>
      <c r="AD3069" s="212">
        <v>0.23849999999999999</v>
      </c>
      <c r="AE3069" s="211">
        <f t="shared" si="604"/>
        <v>0</v>
      </c>
      <c r="AF3069" s="211" t="str">
        <f>IF(AND(COUNTIFS($J$18:J3069,J3069)=1,AE3069=1),1,"")</f>
        <v/>
      </c>
      <c r="AG3069" s="211">
        <f>IF(C3069="","",IF(AND(COUNTIFS($J$18:J3069,J3069)=1,C3069&lt;&gt;""),1,""))</f>
        <v>1</v>
      </c>
      <c r="AH3069" s="211">
        <f>IF(G3069="","",IF(AND(COUNTIFS($J$18:J3069,J3069)=1,G3069&lt;&gt;""),1,""))</f>
        <v>1</v>
      </c>
      <c r="AI3069" s="28">
        <f t="shared" si="605"/>
        <v>25380121.402654864</v>
      </c>
      <c r="AJ3069" s="28">
        <f t="shared" si="606"/>
        <v>3850343.1237796475</v>
      </c>
      <c r="AK3069" s="29">
        <f t="shared" si="607"/>
        <v>0.15170704121915216</v>
      </c>
      <c r="AL3069" s="210"/>
      <c r="AM3069" s="210"/>
      <c r="AN3069" s="210"/>
      <c r="AO3069" s="210"/>
      <c r="AP3069" s="45" t="str">
        <f t="shared" si="608"/>
        <v>202112</v>
      </c>
      <c r="AQ3069" s="45" t="str">
        <f t="shared" si="609"/>
        <v>202112RMB</v>
      </c>
    </row>
    <row r="3070" spans="1:43" s="15" customFormat="1">
      <c r="A3070" s="208" t="s">
        <v>40</v>
      </c>
      <c r="B3070" s="209">
        <v>2021</v>
      </c>
      <c r="C3070" s="209">
        <v>11</v>
      </c>
      <c r="D3070" s="57" t="str">
        <f t="shared" si="613"/>
        <v>Q3</v>
      </c>
      <c r="E3070" s="208" t="s">
        <v>40</v>
      </c>
      <c r="F3070" s="209">
        <v>2021</v>
      </c>
      <c r="G3070" s="209">
        <v>12</v>
      </c>
      <c r="H3070" s="213"/>
      <c r="I3070" s="57" t="str">
        <f t="shared" si="601"/>
        <v>Q3</v>
      </c>
      <c r="J3070" s="204">
        <v>4300001502</v>
      </c>
      <c r="K3070" s="213" t="s">
        <v>2893</v>
      </c>
      <c r="L3070" s="210" t="s">
        <v>2748</v>
      </c>
      <c r="M3070" s="208" t="s">
        <v>2546</v>
      </c>
      <c r="N3070" s="208">
        <v>1</v>
      </c>
      <c r="O3070" s="208"/>
      <c r="P3070" s="57" t="str">
        <f t="shared" si="602"/>
        <v>MAIN UNIT</v>
      </c>
      <c r="Q3070" s="208" t="s">
        <v>48</v>
      </c>
      <c r="R3070" s="208" t="s">
        <v>1991</v>
      </c>
      <c r="S3070" s="208" t="s">
        <v>36</v>
      </c>
      <c r="T3070" s="208" t="s">
        <v>65</v>
      </c>
      <c r="U3070" s="208" t="s">
        <v>66</v>
      </c>
      <c r="V3070" s="208" t="s">
        <v>2800</v>
      </c>
      <c r="W3070" s="208" t="s">
        <v>51</v>
      </c>
      <c r="X3070" s="34">
        <v>350000</v>
      </c>
      <c r="Y3070" s="215" t="str">
        <f t="shared" si="612"/>
        <v>1.13</v>
      </c>
      <c r="Z3070" s="26">
        <f t="shared" si="610"/>
        <v>350000</v>
      </c>
      <c r="AA3070" s="208">
        <v>1.2150000000000001</v>
      </c>
      <c r="AB3070" s="35">
        <f t="shared" si="611"/>
        <v>376327.4336283186</v>
      </c>
      <c r="AC3070" s="27">
        <f t="shared" si="603"/>
        <v>89754.092920353985</v>
      </c>
      <c r="AD3070" s="212">
        <v>0.23849999999999999</v>
      </c>
      <c r="AE3070" s="211">
        <f t="shared" si="604"/>
        <v>0</v>
      </c>
      <c r="AF3070" s="211" t="str">
        <f>IF(AND(COUNTIFS($J$18:J3070,J3070)=1,AE3070=1),1,"")</f>
        <v/>
      </c>
      <c r="AG3070" s="211" t="str">
        <f>IF(C3070="","",IF(AND(COUNTIFS($J$18:J3070,J3070)=1,C3070&lt;&gt;""),1,""))</f>
        <v/>
      </c>
      <c r="AH3070" s="211" t="str">
        <f>IF(G3070="","",IF(AND(COUNTIFS($J$18:J3070,J3070)=1,G3070&lt;&gt;""),1,""))</f>
        <v/>
      </c>
      <c r="AI3070" s="28">
        <f t="shared" si="605"/>
        <v>25380121.402654864</v>
      </c>
      <c r="AJ3070" s="28">
        <f t="shared" si="606"/>
        <v>3850343.1237796475</v>
      </c>
      <c r="AK3070" s="29">
        <f t="shared" si="607"/>
        <v>0.15170704121915216</v>
      </c>
      <c r="AL3070" s="210"/>
      <c r="AM3070" s="210"/>
      <c r="AN3070" s="210"/>
      <c r="AO3070" s="210"/>
      <c r="AP3070" s="45" t="str">
        <f t="shared" si="608"/>
        <v>202112</v>
      </c>
      <c r="AQ3070" s="45" t="str">
        <f t="shared" si="609"/>
        <v>202112RMB</v>
      </c>
    </row>
    <row r="3071" spans="1:43" s="15" customFormat="1">
      <c r="A3071" s="208" t="s">
        <v>40</v>
      </c>
      <c r="B3071" s="209">
        <v>2021</v>
      </c>
      <c r="C3071" s="209">
        <v>11</v>
      </c>
      <c r="D3071" s="57" t="str">
        <f t="shared" si="613"/>
        <v>Q3</v>
      </c>
      <c r="E3071" s="208" t="s">
        <v>40</v>
      </c>
      <c r="F3071" s="209">
        <v>2021</v>
      </c>
      <c r="G3071" s="209">
        <v>12</v>
      </c>
      <c r="H3071" s="213"/>
      <c r="I3071" s="57" t="str">
        <f t="shared" si="601"/>
        <v>Q3</v>
      </c>
      <c r="J3071" s="204" t="s">
        <v>2922</v>
      </c>
      <c r="K3071" s="213" t="s">
        <v>2923</v>
      </c>
      <c r="L3071" s="210" t="s">
        <v>2906</v>
      </c>
      <c r="M3071" s="208" t="s">
        <v>354</v>
      </c>
      <c r="N3071" s="208">
        <v>1</v>
      </c>
      <c r="O3071" s="208"/>
      <c r="P3071" s="57" t="str">
        <f t="shared" si="602"/>
        <v>MAIN UNIT</v>
      </c>
      <c r="Q3071" s="208" t="s">
        <v>48</v>
      </c>
      <c r="R3071" s="208" t="s">
        <v>1991</v>
      </c>
      <c r="S3071" s="208" t="s">
        <v>36</v>
      </c>
      <c r="T3071" s="208" t="s">
        <v>229</v>
      </c>
      <c r="U3071" s="208" t="s">
        <v>1992</v>
      </c>
      <c r="V3071" s="208" t="s">
        <v>2800</v>
      </c>
      <c r="W3071" s="208" t="s">
        <v>2445</v>
      </c>
      <c r="X3071" s="34">
        <v>282000</v>
      </c>
      <c r="Y3071" s="215" t="str">
        <f t="shared" si="612"/>
        <v>1</v>
      </c>
      <c r="Z3071" s="26">
        <f t="shared" si="610"/>
        <v>282000</v>
      </c>
      <c r="AA3071" s="208">
        <v>1</v>
      </c>
      <c r="AB3071" s="35">
        <f t="shared" si="611"/>
        <v>282000</v>
      </c>
      <c r="AC3071" s="27">
        <f t="shared" si="603"/>
        <v>126928.2</v>
      </c>
      <c r="AD3071" s="212">
        <v>0.4501</v>
      </c>
      <c r="AE3071" s="211">
        <f t="shared" si="604"/>
        <v>0</v>
      </c>
      <c r="AF3071" s="211" t="str">
        <f>IF(AND(COUNTIFS($J$18:J3071,J3071)=1,AE3071=1),1,"")</f>
        <v/>
      </c>
      <c r="AG3071" s="211">
        <f>IF(C3071="","",IF(AND(COUNTIFS($J$18:J3071,J3071)=1,C3071&lt;&gt;""),1,""))</f>
        <v>1</v>
      </c>
      <c r="AH3071" s="211">
        <f>IF(G3071="","",IF(AND(COUNTIFS($J$18:J3071,J3071)=1,G3071&lt;&gt;""),1,""))</f>
        <v>1</v>
      </c>
      <c r="AI3071" s="28">
        <f t="shared" si="605"/>
        <v>25380121.402654864</v>
      </c>
      <c r="AJ3071" s="28">
        <f t="shared" si="606"/>
        <v>3850343.1237796475</v>
      </c>
      <c r="AK3071" s="29">
        <f t="shared" si="607"/>
        <v>0.15170704121915216</v>
      </c>
      <c r="AL3071" s="210"/>
      <c r="AM3071" s="210"/>
      <c r="AN3071" s="210"/>
      <c r="AO3071" s="210"/>
      <c r="AP3071" s="45" t="str">
        <f t="shared" si="608"/>
        <v>202112</v>
      </c>
      <c r="AQ3071" s="45" t="str">
        <f t="shared" si="609"/>
        <v>202112HKD</v>
      </c>
    </row>
    <row r="3072" spans="1:43" s="15" customFormat="1">
      <c r="A3072" s="208" t="s">
        <v>40</v>
      </c>
      <c r="B3072" s="209">
        <v>2021</v>
      </c>
      <c r="C3072" s="209">
        <v>11</v>
      </c>
      <c r="D3072" s="57" t="str">
        <f t="shared" si="613"/>
        <v>Q3</v>
      </c>
      <c r="E3072" s="208" t="s">
        <v>40</v>
      </c>
      <c r="F3072" s="209">
        <v>2022</v>
      </c>
      <c r="G3072" s="209">
        <v>1</v>
      </c>
      <c r="H3072" s="213"/>
      <c r="I3072" s="57" t="str">
        <f t="shared" si="601"/>
        <v>Q4</v>
      </c>
      <c r="J3072" s="204" t="s">
        <v>2924</v>
      </c>
      <c r="K3072" s="213" t="s">
        <v>2925</v>
      </c>
      <c r="L3072" s="210" t="s">
        <v>2926</v>
      </c>
      <c r="M3072" s="208" t="s">
        <v>2546</v>
      </c>
      <c r="N3072" s="208">
        <v>1</v>
      </c>
      <c r="O3072" s="208"/>
      <c r="P3072" s="57" t="str">
        <f t="shared" si="602"/>
        <v>MAIN UNIT</v>
      </c>
      <c r="Q3072" s="208" t="s">
        <v>56</v>
      </c>
      <c r="R3072" s="208" t="s">
        <v>1991</v>
      </c>
      <c r="S3072" s="208" t="s">
        <v>37</v>
      </c>
      <c r="T3072" s="208" t="s">
        <v>88</v>
      </c>
      <c r="U3072" s="208" t="s">
        <v>58</v>
      </c>
      <c r="V3072" s="208" t="s">
        <v>89</v>
      </c>
      <c r="W3072" s="208" t="s">
        <v>51</v>
      </c>
      <c r="X3072" s="34">
        <v>325000</v>
      </c>
      <c r="Y3072" s="215" t="str">
        <f t="shared" si="612"/>
        <v>1.13</v>
      </c>
      <c r="Z3072" s="26">
        <f t="shared" si="610"/>
        <v>325000</v>
      </c>
      <c r="AA3072" s="208">
        <v>1.22</v>
      </c>
      <c r="AB3072" s="35">
        <f t="shared" si="611"/>
        <v>350884.95575221238</v>
      </c>
      <c r="AC3072" s="27">
        <f t="shared" si="603"/>
        <v>62387.345132743365</v>
      </c>
      <c r="AD3072" s="212">
        <v>0.17780000000000001</v>
      </c>
      <c r="AE3072" s="211">
        <f t="shared" si="604"/>
        <v>1</v>
      </c>
      <c r="AF3072" s="211">
        <f>IF(AND(COUNTIFS($J$18:J3072,J3072)=1,AE3072=1),1,"")</f>
        <v>1</v>
      </c>
      <c r="AG3072" s="211">
        <f>IF(C3072="","",IF(AND(COUNTIFS($J$18:J3072,J3072)=1,C3072&lt;&gt;""),1,""))</f>
        <v>1</v>
      </c>
      <c r="AH3072" s="211">
        <f>IF(G3072="","",IF(AND(COUNTIFS($J$18:J3072,J3072)=1,G3072&lt;&gt;""),1,""))</f>
        <v>1</v>
      </c>
      <c r="AI3072" s="28">
        <f t="shared" si="605"/>
        <v>26407088.359292038</v>
      </c>
      <c r="AJ3072" s="28">
        <f t="shared" si="606"/>
        <v>3424510.6998470803</v>
      </c>
      <c r="AK3072" s="29">
        <f t="shared" si="607"/>
        <v>0.12968149510667559</v>
      </c>
      <c r="AL3072" s="210"/>
      <c r="AM3072" s="210"/>
      <c r="AN3072" s="210"/>
      <c r="AO3072" s="210"/>
      <c r="AP3072" s="45" t="str">
        <f t="shared" si="608"/>
        <v>20221</v>
      </c>
      <c r="AQ3072" s="45" t="str">
        <f t="shared" si="609"/>
        <v>20221RMB</v>
      </c>
    </row>
    <row r="3073" spans="1:43" s="15" customFormat="1">
      <c r="A3073" s="208" t="s">
        <v>40</v>
      </c>
      <c r="B3073" s="209">
        <v>2021</v>
      </c>
      <c r="C3073" s="209">
        <v>11</v>
      </c>
      <c r="D3073" s="57" t="str">
        <f t="shared" si="613"/>
        <v>Q3</v>
      </c>
      <c r="E3073" s="208" t="s">
        <v>40</v>
      </c>
      <c r="F3073" s="209">
        <v>2022</v>
      </c>
      <c r="G3073" s="209">
        <v>1</v>
      </c>
      <c r="H3073" s="213"/>
      <c r="I3073" s="57" t="str">
        <f t="shared" si="601"/>
        <v>Q4</v>
      </c>
      <c r="J3073" s="204" t="s">
        <v>1852</v>
      </c>
      <c r="K3073" s="213" t="s">
        <v>1229</v>
      </c>
      <c r="L3073" s="210" t="s">
        <v>2726</v>
      </c>
      <c r="M3073" s="208" t="s">
        <v>47</v>
      </c>
      <c r="N3073" s="208">
        <v>1</v>
      </c>
      <c r="O3073" s="208"/>
      <c r="P3073" s="57" t="str">
        <f t="shared" si="602"/>
        <v>MAIN UNIT</v>
      </c>
      <c r="Q3073" s="208" t="s">
        <v>48</v>
      </c>
      <c r="R3073" s="208" t="s">
        <v>1991</v>
      </c>
      <c r="S3073" s="208" t="s">
        <v>37</v>
      </c>
      <c r="T3073" s="208" t="s">
        <v>70</v>
      </c>
      <c r="U3073" s="208" t="s">
        <v>58</v>
      </c>
      <c r="V3073" s="208" t="s">
        <v>156</v>
      </c>
      <c r="W3073" s="208" t="s">
        <v>51</v>
      </c>
      <c r="X3073" s="34">
        <v>465000</v>
      </c>
      <c r="Y3073" s="215" t="str">
        <f t="shared" si="612"/>
        <v>1.13</v>
      </c>
      <c r="Z3073" s="26">
        <f t="shared" si="610"/>
        <v>465000</v>
      </c>
      <c r="AA3073" s="208">
        <v>1.22</v>
      </c>
      <c r="AB3073" s="35">
        <f t="shared" si="611"/>
        <v>502035.39823008853</v>
      </c>
      <c r="AC3073" s="27">
        <f t="shared" si="603"/>
        <v>117275.46902654869</v>
      </c>
      <c r="AD3073" s="212">
        <v>0.2336</v>
      </c>
      <c r="AE3073" s="211">
        <f t="shared" si="604"/>
        <v>0</v>
      </c>
      <c r="AF3073" s="211" t="str">
        <f>IF(AND(COUNTIFS($J$18:J3073,J3073)=1,AE3073=1),1,"")</f>
        <v/>
      </c>
      <c r="AG3073" s="211" t="str">
        <f>IF(C3073="","",IF(AND(COUNTIFS($J$18:J3073,J3073)=1,C3073&lt;&gt;""),1,""))</f>
        <v/>
      </c>
      <c r="AH3073" s="211" t="str">
        <f>IF(G3073="","",IF(AND(COUNTIFS($J$18:J3073,J3073)=1,G3073&lt;&gt;""),1,""))</f>
        <v/>
      </c>
      <c r="AI3073" s="28">
        <f t="shared" si="605"/>
        <v>26407088.359292038</v>
      </c>
      <c r="AJ3073" s="28">
        <f t="shared" si="606"/>
        <v>3424510.6998470803</v>
      </c>
      <c r="AK3073" s="29">
        <f t="shared" si="607"/>
        <v>0.12968149510667559</v>
      </c>
      <c r="AL3073" s="210"/>
      <c r="AM3073" s="210"/>
      <c r="AN3073" s="210"/>
      <c r="AO3073" s="210"/>
      <c r="AP3073" s="45" t="str">
        <f t="shared" si="608"/>
        <v>20221</v>
      </c>
      <c r="AQ3073" s="45" t="str">
        <f t="shared" si="609"/>
        <v>20221RMB</v>
      </c>
    </row>
    <row r="3074" spans="1:43" s="15" customFormat="1">
      <c r="A3074" s="208" t="s">
        <v>40</v>
      </c>
      <c r="B3074" s="209">
        <v>2021</v>
      </c>
      <c r="C3074" s="209">
        <v>11</v>
      </c>
      <c r="D3074" s="57" t="str">
        <f t="shared" si="613"/>
        <v>Q3</v>
      </c>
      <c r="E3074" s="208" t="s">
        <v>40</v>
      </c>
      <c r="F3074" s="209">
        <v>2022</v>
      </c>
      <c r="G3074" s="209">
        <v>1</v>
      </c>
      <c r="H3074" s="213"/>
      <c r="I3074" s="57" t="str">
        <f t="shared" ref="I3074:I3137" si="614">IFERROR(IF(F3074="","",IF(F3074="TBA","TBA",IF(F3074="Cancel","Cancel",IF(AND(G3074&gt;=10,G3074&lt;=12),"Q3",IF(AND(G3074&gt;=1,G3074&lt;=3),"Q4",IF(AND(G3074&gt;=7,G3074&lt;=9),"Q2",IF(AND(G3074&gt;=4,G3074&lt;=6),"Q1"))))))),"")</f>
        <v>Q4</v>
      </c>
      <c r="J3074" s="204" t="s">
        <v>1852</v>
      </c>
      <c r="K3074" s="213" t="s">
        <v>1229</v>
      </c>
      <c r="L3074" s="210" t="s">
        <v>2548</v>
      </c>
      <c r="M3074" s="208" t="s">
        <v>2546</v>
      </c>
      <c r="N3074" s="208">
        <v>1</v>
      </c>
      <c r="O3074" s="208"/>
      <c r="P3074" s="57" t="str">
        <f t="shared" ref="P3074:P3137" si="615">IF(M3074="","",IF(AND(N3074&gt;0,L3074&lt;&gt;""),"MAIN UNIT",IF(AND(O3074&gt;0,L3074&lt;&gt;""),"SERVICE/ PARTS","C66 SERVICE/OTHERS")))</f>
        <v>MAIN UNIT</v>
      </c>
      <c r="Q3074" s="208" t="s">
        <v>48</v>
      </c>
      <c r="R3074" s="208" t="s">
        <v>1991</v>
      </c>
      <c r="S3074" s="208" t="s">
        <v>37</v>
      </c>
      <c r="T3074" s="208" t="s">
        <v>70</v>
      </c>
      <c r="U3074" s="208" t="s">
        <v>58</v>
      </c>
      <c r="V3074" s="208" t="s">
        <v>156</v>
      </c>
      <c r="W3074" s="208" t="s">
        <v>51</v>
      </c>
      <c r="X3074" s="34">
        <v>360000</v>
      </c>
      <c r="Y3074" s="215" t="str">
        <f t="shared" si="612"/>
        <v>1.13</v>
      </c>
      <c r="Z3074" s="26">
        <f t="shared" si="610"/>
        <v>360000</v>
      </c>
      <c r="AA3074" s="208">
        <v>1.22</v>
      </c>
      <c r="AB3074" s="35">
        <f t="shared" si="611"/>
        <v>388672.56637168146</v>
      </c>
      <c r="AC3074" s="27">
        <f t="shared" ref="AC3074:AC3137" si="616">IF(R3074&lt;&gt;"",AB3074*AD3074,"")</f>
        <v>90793.911504424788</v>
      </c>
      <c r="AD3074" s="212">
        <v>0.2336</v>
      </c>
      <c r="AE3074" s="211">
        <f t="shared" ref="AE3074:AE3137" si="617">IF(Q3074="","",IF(Q3074="Yes",1,0))</f>
        <v>0</v>
      </c>
      <c r="AF3074" s="211" t="str">
        <f>IF(AND(COUNTIFS($J$18:J3074,J3074)=1,AE3074=1),1,"")</f>
        <v/>
      </c>
      <c r="AG3074" s="211" t="str">
        <f>IF(C3074="","",IF(AND(COUNTIFS($J$18:J3074,J3074)=1,C3074&lt;&gt;""),1,""))</f>
        <v/>
      </c>
      <c r="AH3074" s="211" t="str">
        <f>IF(G3074="","",IF(AND(COUNTIFS($J$18:J3074,J3074)=1,G3074&lt;&gt;""),1,""))</f>
        <v/>
      </c>
      <c r="AI3074" s="28">
        <f t="shared" ref="AI3074:AI3137" si="618">IF(P3074="C66 SERVICE","",SUMIFS(AB:AB,F:F,F3074,G:G,G3074,E:E,E3074))</f>
        <v>26407088.359292038</v>
      </c>
      <c r="AJ3074" s="28">
        <f t="shared" ref="AJ3074:AJ3137" si="619">IF(P3074="C66 SERVICE","",SUMIFS(AC:AC,F:F,F3074,G:G,G3074,E:E,E3074))</f>
        <v>3424510.6998470803</v>
      </c>
      <c r="AK3074" s="29">
        <f t="shared" ref="AK3074:AK3137" si="620">IF(AJ3074&gt;0,AJ3074/AI3074,"")</f>
        <v>0.12968149510667559</v>
      </c>
      <c r="AL3074" s="210"/>
      <c r="AM3074" s="210"/>
      <c r="AN3074" s="210"/>
      <c r="AO3074" s="210"/>
      <c r="AP3074" s="45" t="str">
        <f t="shared" ref="AP3074:AP3137" si="621">IF(F3074="","",F3074&amp;G3074)</f>
        <v>20221</v>
      </c>
      <c r="AQ3074" s="45" t="str">
        <f t="shared" ref="AQ3074:AQ3137" si="622">IF(W3074="","",F3074&amp;G3074&amp;W3074)</f>
        <v>20221RMB</v>
      </c>
    </row>
    <row r="3075" spans="1:43" s="15" customFormat="1">
      <c r="A3075" s="208" t="s">
        <v>40</v>
      </c>
      <c r="B3075" s="209">
        <v>2021</v>
      </c>
      <c r="C3075" s="209">
        <v>11</v>
      </c>
      <c r="D3075" s="57" t="str">
        <f t="shared" si="613"/>
        <v>Q3</v>
      </c>
      <c r="E3075" s="208" t="s">
        <v>40</v>
      </c>
      <c r="F3075" s="209">
        <v>2022</v>
      </c>
      <c r="G3075" s="209">
        <v>2</v>
      </c>
      <c r="H3075" s="213"/>
      <c r="I3075" s="57" t="str">
        <f t="shared" si="614"/>
        <v>Q4</v>
      </c>
      <c r="J3075" s="204" t="s">
        <v>1901</v>
      </c>
      <c r="K3075" s="213" t="s">
        <v>54</v>
      </c>
      <c r="L3075" s="210" t="s">
        <v>2564</v>
      </c>
      <c r="M3075" s="208" t="s">
        <v>47</v>
      </c>
      <c r="N3075" s="208">
        <v>1</v>
      </c>
      <c r="O3075" s="208"/>
      <c r="P3075" s="57" t="str">
        <f t="shared" si="615"/>
        <v>MAIN UNIT</v>
      </c>
      <c r="Q3075" s="208" t="s">
        <v>48</v>
      </c>
      <c r="R3075" s="208" t="s">
        <v>1991</v>
      </c>
      <c r="S3075" s="208" t="s">
        <v>37</v>
      </c>
      <c r="T3075" s="208" t="s">
        <v>57</v>
      </c>
      <c r="U3075" s="208" t="s">
        <v>58</v>
      </c>
      <c r="V3075" s="208" t="s">
        <v>59</v>
      </c>
      <c r="W3075" s="208" t="s">
        <v>51</v>
      </c>
      <c r="X3075" s="34">
        <v>670000</v>
      </c>
      <c r="Y3075" s="215" t="str">
        <f t="shared" si="612"/>
        <v>1.13</v>
      </c>
      <c r="Z3075" s="26">
        <f t="shared" si="610"/>
        <v>670000</v>
      </c>
      <c r="AA3075" s="208">
        <v>1.22</v>
      </c>
      <c r="AB3075" s="35">
        <f t="shared" si="611"/>
        <v>723362.83185840712</v>
      </c>
      <c r="AC3075" s="27">
        <f t="shared" si="616"/>
        <v>129192.60176991152</v>
      </c>
      <c r="AD3075" s="212">
        <v>0.17860000000000001</v>
      </c>
      <c r="AE3075" s="211">
        <f t="shared" si="617"/>
        <v>0</v>
      </c>
      <c r="AF3075" s="211" t="str">
        <f>IF(AND(COUNTIFS($J$18:J3075,J3075)=1,AE3075=1),1,"")</f>
        <v/>
      </c>
      <c r="AG3075" s="211" t="str">
        <f>IF(C3075="","",IF(AND(COUNTIFS($J$18:J3075,J3075)=1,C3075&lt;&gt;""),1,""))</f>
        <v/>
      </c>
      <c r="AH3075" s="211" t="str">
        <f>IF(G3075="","",IF(AND(COUNTIFS($J$18:J3075,J3075)=1,G3075&lt;&gt;""),1,""))</f>
        <v/>
      </c>
      <c r="AI3075" s="28">
        <f t="shared" si="618"/>
        <v>31750699.113741599</v>
      </c>
      <c r="AJ3075" s="28">
        <f t="shared" si="619"/>
        <v>4396077.3195289988</v>
      </c>
      <c r="AK3075" s="29">
        <f t="shared" si="620"/>
        <v>0.13845607946397598</v>
      </c>
      <c r="AL3075" s="210"/>
      <c r="AM3075" s="210"/>
      <c r="AN3075" s="210"/>
      <c r="AO3075" s="210"/>
      <c r="AP3075" s="45" t="str">
        <f t="shared" si="621"/>
        <v>20222</v>
      </c>
      <c r="AQ3075" s="45" t="str">
        <f t="shared" si="622"/>
        <v>20222RMB</v>
      </c>
    </row>
    <row r="3076" spans="1:43" s="15" customFormat="1">
      <c r="A3076" s="208" t="s">
        <v>40</v>
      </c>
      <c r="B3076" s="209">
        <v>2021</v>
      </c>
      <c r="C3076" s="209">
        <v>11</v>
      </c>
      <c r="D3076" s="57" t="str">
        <f t="shared" si="613"/>
        <v>Q3</v>
      </c>
      <c r="E3076" s="208" t="s">
        <v>40</v>
      </c>
      <c r="F3076" s="209">
        <v>2022</v>
      </c>
      <c r="G3076" s="209">
        <v>2</v>
      </c>
      <c r="H3076" s="213"/>
      <c r="I3076" s="57" t="str">
        <f t="shared" si="614"/>
        <v>Q4</v>
      </c>
      <c r="J3076" s="204" t="s">
        <v>1901</v>
      </c>
      <c r="K3076" s="213" t="s">
        <v>54</v>
      </c>
      <c r="L3076" s="210" t="s">
        <v>2564</v>
      </c>
      <c r="M3076" s="208" t="s">
        <v>47</v>
      </c>
      <c r="N3076" s="208">
        <v>1</v>
      </c>
      <c r="O3076" s="208"/>
      <c r="P3076" s="57" t="str">
        <f t="shared" si="615"/>
        <v>MAIN UNIT</v>
      </c>
      <c r="Q3076" s="208" t="s">
        <v>48</v>
      </c>
      <c r="R3076" s="208" t="s">
        <v>1991</v>
      </c>
      <c r="S3076" s="208" t="s">
        <v>37</v>
      </c>
      <c r="T3076" s="208" t="s">
        <v>57</v>
      </c>
      <c r="U3076" s="208" t="s">
        <v>58</v>
      </c>
      <c r="V3076" s="208" t="s">
        <v>59</v>
      </c>
      <c r="W3076" s="208" t="s">
        <v>51</v>
      </c>
      <c r="X3076" s="34">
        <v>670000</v>
      </c>
      <c r="Y3076" s="215" t="str">
        <f t="shared" si="612"/>
        <v>1.13</v>
      </c>
      <c r="Z3076" s="26">
        <f t="shared" si="610"/>
        <v>670000</v>
      </c>
      <c r="AA3076" s="208">
        <v>1.22</v>
      </c>
      <c r="AB3076" s="35">
        <f t="shared" si="611"/>
        <v>723362.83185840712</v>
      </c>
      <c r="AC3076" s="27">
        <f t="shared" si="616"/>
        <v>129192.60176991152</v>
      </c>
      <c r="AD3076" s="212">
        <v>0.17860000000000001</v>
      </c>
      <c r="AE3076" s="211">
        <f t="shared" si="617"/>
        <v>0</v>
      </c>
      <c r="AF3076" s="211" t="str">
        <f>IF(AND(COUNTIFS($J$18:J3076,J3076)=1,AE3076=1),1,"")</f>
        <v/>
      </c>
      <c r="AG3076" s="211" t="str">
        <f>IF(C3076="","",IF(AND(COUNTIFS($J$18:J3076,J3076)=1,C3076&lt;&gt;""),1,""))</f>
        <v/>
      </c>
      <c r="AH3076" s="211" t="str">
        <f>IF(G3076="","",IF(AND(COUNTIFS($J$18:J3076,J3076)=1,G3076&lt;&gt;""),1,""))</f>
        <v/>
      </c>
      <c r="AI3076" s="28">
        <f t="shared" si="618"/>
        <v>31750699.113741599</v>
      </c>
      <c r="AJ3076" s="28">
        <f t="shared" si="619"/>
        <v>4396077.3195289988</v>
      </c>
      <c r="AK3076" s="29">
        <f t="shared" si="620"/>
        <v>0.13845607946397598</v>
      </c>
      <c r="AL3076" s="210"/>
      <c r="AM3076" s="210"/>
      <c r="AN3076" s="210"/>
      <c r="AO3076" s="210"/>
      <c r="AP3076" s="45" t="str">
        <f t="shared" si="621"/>
        <v>20222</v>
      </c>
      <c r="AQ3076" s="45" t="str">
        <f t="shared" si="622"/>
        <v>20222RMB</v>
      </c>
    </row>
    <row r="3077" spans="1:43" s="15" customFormat="1">
      <c r="A3077" s="208" t="s">
        <v>40</v>
      </c>
      <c r="B3077" s="209">
        <v>2021</v>
      </c>
      <c r="C3077" s="209">
        <v>11</v>
      </c>
      <c r="D3077" s="57" t="str">
        <f t="shared" si="613"/>
        <v>Q3</v>
      </c>
      <c r="E3077" s="208" t="s">
        <v>40</v>
      </c>
      <c r="F3077" s="209">
        <v>2022</v>
      </c>
      <c r="G3077" s="209">
        <v>2</v>
      </c>
      <c r="H3077" s="213"/>
      <c r="I3077" s="57" t="str">
        <f t="shared" si="614"/>
        <v>Q4</v>
      </c>
      <c r="J3077" s="204" t="s">
        <v>1901</v>
      </c>
      <c r="K3077" s="213" t="s">
        <v>54</v>
      </c>
      <c r="L3077" s="210" t="s">
        <v>2777</v>
      </c>
      <c r="M3077" s="208" t="s">
        <v>2778</v>
      </c>
      <c r="N3077" s="208">
        <v>1</v>
      </c>
      <c r="O3077" s="208"/>
      <c r="P3077" s="57" t="str">
        <f t="shared" si="615"/>
        <v>MAIN UNIT</v>
      </c>
      <c r="Q3077" s="208" t="s">
        <v>48</v>
      </c>
      <c r="R3077" s="208" t="s">
        <v>1991</v>
      </c>
      <c r="S3077" s="208" t="s">
        <v>37</v>
      </c>
      <c r="T3077" s="208" t="s">
        <v>57</v>
      </c>
      <c r="U3077" s="208" t="s">
        <v>58</v>
      </c>
      <c r="V3077" s="208" t="s">
        <v>59</v>
      </c>
      <c r="W3077" s="208" t="s">
        <v>51</v>
      </c>
      <c r="X3077" s="34">
        <v>426550</v>
      </c>
      <c r="Y3077" s="215" t="str">
        <f t="shared" si="612"/>
        <v>1.13</v>
      </c>
      <c r="Z3077" s="26">
        <f t="shared" si="610"/>
        <v>426550</v>
      </c>
      <c r="AA3077" s="208">
        <v>1.22</v>
      </c>
      <c r="AB3077" s="35">
        <f t="shared" si="611"/>
        <v>460523.00884955761</v>
      </c>
      <c r="AC3077" s="27">
        <f t="shared" si="616"/>
        <v>113012.34637168144</v>
      </c>
      <c r="AD3077" s="212">
        <v>0.24540000000000001</v>
      </c>
      <c r="AE3077" s="211">
        <f t="shared" si="617"/>
        <v>0</v>
      </c>
      <c r="AF3077" s="211" t="str">
        <f>IF(AND(COUNTIFS($J$18:J3077,J3077)=1,AE3077=1),1,"")</f>
        <v/>
      </c>
      <c r="AG3077" s="211" t="str">
        <f>IF(C3077="","",IF(AND(COUNTIFS($J$18:J3077,J3077)=1,C3077&lt;&gt;""),1,""))</f>
        <v/>
      </c>
      <c r="AH3077" s="211" t="str">
        <f>IF(G3077="","",IF(AND(COUNTIFS($J$18:J3077,J3077)=1,G3077&lt;&gt;""),1,""))</f>
        <v/>
      </c>
      <c r="AI3077" s="28">
        <f t="shared" si="618"/>
        <v>31750699.113741599</v>
      </c>
      <c r="AJ3077" s="28">
        <f t="shared" si="619"/>
        <v>4396077.3195289988</v>
      </c>
      <c r="AK3077" s="29">
        <f t="shared" si="620"/>
        <v>0.13845607946397598</v>
      </c>
      <c r="AL3077" s="210"/>
      <c r="AM3077" s="210"/>
      <c r="AN3077" s="210"/>
      <c r="AO3077" s="210"/>
      <c r="AP3077" s="45" t="str">
        <f t="shared" si="621"/>
        <v>20222</v>
      </c>
      <c r="AQ3077" s="45" t="str">
        <f t="shared" si="622"/>
        <v>20222RMB</v>
      </c>
    </row>
    <row r="3078" spans="1:43" s="15" customFormat="1">
      <c r="A3078" s="208" t="s">
        <v>40</v>
      </c>
      <c r="B3078" s="209">
        <v>2021</v>
      </c>
      <c r="C3078" s="209">
        <v>11</v>
      </c>
      <c r="D3078" s="57" t="str">
        <f t="shared" si="613"/>
        <v>Q3</v>
      </c>
      <c r="E3078" s="208" t="s">
        <v>40</v>
      </c>
      <c r="F3078" s="209">
        <v>2022</v>
      </c>
      <c r="G3078" s="209">
        <v>2</v>
      </c>
      <c r="H3078" s="213"/>
      <c r="I3078" s="57" t="str">
        <f t="shared" si="614"/>
        <v>Q4</v>
      </c>
      <c r="J3078" s="204" t="s">
        <v>1901</v>
      </c>
      <c r="K3078" s="213" t="s">
        <v>54</v>
      </c>
      <c r="L3078" s="210" t="s">
        <v>2777</v>
      </c>
      <c r="M3078" s="208" t="s">
        <v>2778</v>
      </c>
      <c r="N3078" s="208">
        <v>1</v>
      </c>
      <c r="O3078" s="208"/>
      <c r="P3078" s="57" t="str">
        <f t="shared" si="615"/>
        <v>MAIN UNIT</v>
      </c>
      <c r="Q3078" s="208" t="s">
        <v>48</v>
      </c>
      <c r="R3078" s="208" t="s">
        <v>1991</v>
      </c>
      <c r="S3078" s="208" t="s">
        <v>37</v>
      </c>
      <c r="T3078" s="208" t="s">
        <v>57</v>
      </c>
      <c r="U3078" s="208" t="s">
        <v>58</v>
      </c>
      <c r="V3078" s="208" t="s">
        <v>59</v>
      </c>
      <c r="W3078" s="208" t="s">
        <v>51</v>
      </c>
      <c r="X3078" s="34">
        <v>426550</v>
      </c>
      <c r="Y3078" s="215" t="str">
        <f t="shared" si="612"/>
        <v>1.13</v>
      </c>
      <c r="Z3078" s="26">
        <f t="shared" ref="Z3078:Z3141" si="623">IF(X3078="","",X3078*MAX(O3078,N3078))</f>
        <v>426550</v>
      </c>
      <c r="AA3078" s="208">
        <v>1.22</v>
      </c>
      <c r="AB3078" s="35">
        <f t="shared" si="611"/>
        <v>460523.00884955761</v>
      </c>
      <c r="AC3078" s="27">
        <f t="shared" si="616"/>
        <v>113012.34637168144</v>
      </c>
      <c r="AD3078" s="212">
        <v>0.24540000000000001</v>
      </c>
      <c r="AE3078" s="211">
        <f t="shared" si="617"/>
        <v>0</v>
      </c>
      <c r="AF3078" s="211" t="str">
        <f>IF(AND(COUNTIFS($J$18:J3078,J3078)=1,AE3078=1),1,"")</f>
        <v/>
      </c>
      <c r="AG3078" s="211" t="str">
        <f>IF(C3078="","",IF(AND(COUNTIFS($J$18:J3078,J3078)=1,C3078&lt;&gt;""),1,""))</f>
        <v/>
      </c>
      <c r="AH3078" s="211" t="str">
        <f>IF(G3078="","",IF(AND(COUNTIFS($J$18:J3078,J3078)=1,G3078&lt;&gt;""),1,""))</f>
        <v/>
      </c>
      <c r="AI3078" s="28">
        <f t="shared" si="618"/>
        <v>31750699.113741599</v>
      </c>
      <c r="AJ3078" s="28">
        <f t="shared" si="619"/>
        <v>4396077.3195289988</v>
      </c>
      <c r="AK3078" s="29">
        <f t="shared" si="620"/>
        <v>0.13845607946397598</v>
      </c>
      <c r="AL3078" s="210"/>
      <c r="AM3078" s="210"/>
      <c r="AN3078" s="210"/>
      <c r="AO3078" s="210"/>
      <c r="AP3078" s="45" t="str">
        <f t="shared" si="621"/>
        <v>20222</v>
      </c>
      <c r="AQ3078" s="45" t="str">
        <f t="shared" si="622"/>
        <v>20222RMB</v>
      </c>
    </row>
    <row r="3079" spans="1:43" s="15" customFormat="1">
      <c r="A3079" s="208" t="s">
        <v>40</v>
      </c>
      <c r="B3079" s="209">
        <v>2021</v>
      </c>
      <c r="C3079" s="209">
        <v>11</v>
      </c>
      <c r="D3079" s="57" t="str">
        <f t="shared" si="613"/>
        <v>Q3</v>
      </c>
      <c r="E3079" s="208" t="s">
        <v>40</v>
      </c>
      <c r="F3079" s="209">
        <v>2022</v>
      </c>
      <c r="G3079" s="209">
        <v>2</v>
      </c>
      <c r="H3079" s="213"/>
      <c r="I3079" s="57" t="str">
        <f t="shared" si="614"/>
        <v>Q4</v>
      </c>
      <c r="J3079" s="204" t="s">
        <v>1901</v>
      </c>
      <c r="K3079" s="213" t="s">
        <v>54</v>
      </c>
      <c r="L3079" s="210" t="s">
        <v>919</v>
      </c>
      <c r="M3079" s="208" t="s">
        <v>354</v>
      </c>
      <c r="N3079" s="208">
        <v>1</v>
      </c>
      <c r="O3079" s="208"/>
      <c r="P3079" s="57" t="str">
        <f t="shared" si="615"/>
        <v>MAIN UNIT</v>
      </c>
      <c r="Q3079" s="208" t="s">
        <v>48</v>
      </c>
      <c r="R3079" s="208" t="s">
        <v>1991</v>
      </c>
      <c r="S3079" s="208" t="s">
        <v>37</v>
      </c>
      <c r="T3079" s="208" t="s">
        <v>57</v>
      </c>
      <c r="U3079" s="208" t="s">
        <v>58</v>
      </c>
      <c r="V3079" s="208" t="s">
        <v>59</v>
      </c>
      <c r="W3079" s="208" t="s">
        <v>51</v>
      </c>
      <c r="X3079" s="34">
        <v>25650</v>
      </c>
      <c r="Y3079" s="215" t="str">
        <f t="shared" si="612"/>
        <v>1.13</v>
      </c>
      <c r="Z3079" s="26">
        <f t="shared" si="623"/>
        <v>25650</v>
      </c>
      <c r="AA3079" s="208">
        <v>1.22</v>
      </c>
      <c r="AB3079" s="35">
        <f t="shared" si="611"/>
        <v>27692.920353982303</v>
      </c>
      <c r="AC3079" s="27">
        <f t="shared" si="616"/>
        <v>4945.95557522124</v>
      </c>
      <c r="AD3079" s="212">
        <v>0.17860000000000001</v>
      </c>
      <c r="AE3079" s="211">
        <f t="shared" si="617"/>
        <v>0</v>
      </c>
      <c r="AF3079" s="211" t="str">
        <f>IF(AND(COUNTIFS($J$18:J3079,J3079)=1,AE3079=1),1,"")</f>
        <v/>
      </c>
      <c r="AG3079" s="211" t="str">
        <f>IF(C3079="","",IF(AND(COUNTIFS($J$18:J3079,J3079)=1,C3079&lt;&gt;""),1,""))</f>
        <v/>
      </c>
      <c r="AH3079" s="211" t="str">
        <f>IF(G3079="","",IF(AND(COUNTIFS($J$18:J3079,J3079)=1,G3079&lt;&gt;""),1,""))</f>
        <v/>
      </c>
      <c r="AI3079" s="28">
        <f t="shared" si="618"/>
        <v>31750699.113741599</v>
      </c>
      <c r="AJ3079" s="28">
        <f t="shared" si="619"/>
        <v>4396077.3195289988</v>
      </c>
      <c r="AK3079" s="29">
        <f t="shared" si="620"/>
        <v>0.13845607946397598</v>
      </c>
      <c r="AL3079" s="210"/>
      <c r="AM3079" s="210"/>
      <c r="AN3079" s="210"/>
      <c r="AO3079" s="210"/>
      <c r="AP3079" s="45" t="str">
        <f t="shared" si="621"/>
        <v>20222</v>
      </c>
      <c r="AQ3079" s="45" t="str">
        <f t="shared" si="622"/>
        <v>20222RMB</v>
      </c>
    </row>
    <row r="3080" spans="1:43" s="15" customFormat="1">
      <c r="A3080" s="208" t="s">
        <v>40</v>
      </c>
      <c r="B3080" s="209">
        <v>2021</v>
      </c>
      <c r="C3080" s="209">
        <v>11</v>
      </c>
      <c r="D3080" s="57" t="str">
        <f t="shared" si="613"/>
        <v>Q3</v>
      </c>
      <c r="E3080" s="208" t="s">
        <v>40</v>
      </c>
      <c r="F3080" s="209">
        <v>2022</v>
      </c>
      <c r="G3080" s="209">
        <v>2</v>
      </c>
      <c r="H3080" s="213"/>
      <c r="I3080" s="57" t="str">
        <f t="shared" si="614"/>
        <v>Q4</v>
      </c>
      <c r="J3080" s="204" t="s">
        <v>1901</v>
      </c>
      <c r="K3080" s="213" t="s">
        <v>54</v>
      </c>
      <c r="L3080" s="210" t="s">
        <v>919</v>
      </c>
      <c r="M3080" s="208" t="s">
        <v>354</v>
      </c>
      <c r="N3080" s="208">
        <v>1</v>
      </c>
      <c r="O3080" s="208"/>
      <c r="P3080" s="57" t="str">
        <f t="shared" si="615"/>
        <v>MAIN UNIT</v>
      </c>
      <c r="Q3080" s="208" t="s">
        <v>48</v>
      </c>
      <c r="R3080" s="208" t="s">
        <v>1991</v>
      </c>
      <c r="S3080" s="208" t="s">
        <v>37</v>
      </c>
      <c r="T3080" s="208" t="s">
        <v>57</v>
      </c>
      <c r="U3080" s="208" t="s">
        <v>58</v>
      </c>
      <c r="V3080" s="208" t="s">
        <v>59</v>
      </c>
      <c r="W3080" s="208" t="s">
        <v>51</v>
      </c>
      <c r="X3080" s="34">
        <v>25650</v>
      </c>
      <c r="Y3080" s="215" t="str">
        <f t="shared" si="612"/>
        <v>1.13</v>
      </c>
      <c r="Z3080" s="26">
        <f t="shared" si="623"/>
        <v>25650</v>
      </c>
      <c r="AA3080" s="208">
        <v>1.22</v>
      </c>
      <c r="AB3080" s="35">
        <f t="shared" si="611"/>
        <v>27692.920353982303</v>
      </c>
      <c r="AC3080" s="27">
        <f t="shared" si="616"/>
        <v>4945.95557522124</v>
      </c>
      <c r="AD3080" s="212">
        <v>0.17860000000000001</v>
      </c>
      <c r="AE3080" s="211">
        <f t="shared" si="617"/>
        <v>0</v>
      </c>
      <c r="AF3080" s="211" t="str">
        <f>IF(AND(COUNTIFS($J$18:J3080,J3080)=1,AE3080=1),1,"")</f>
        <v/>
      </c>
      <c r="AG3080" s="211" t="str">
        <f>IF(C3080="","",IF(AND(COUNTIFS($J$18:J3080,J3080)=1,C3080&lt;&gt;""),1,""))</f>
        <v/>
      </c>
      <c r="AH3080" s="211" t="str">
        <f>IF(G3080="","",IF(AND(COUNTIFS($J$18:J3080,J3080)=1,G3080&lt;&gt;""),1,""))</f>
        <v/>
      </c>
      <c r="AI3080" s="28">
        <f t="shared" si="618"/>
        <v>31750699.113741599</v>
      </c>
      <c r="AJ3080" s="28">
        <f t="shared" si="619"/>
        <v>4396077.3195289988</v>
      </c>
      <c r="AK3080" s="29">
        <f t="shared" si="620"/>
        <v>0.13845607946397598</v>
      </c>
      <c r="AL3080" s="210"/>
      <c r="AM3080" s="210"/>
      <c r="AN3080" s="210"/>
      <c r="AO3080" s="210"/>
      <c r="AP3080" s="45" t="str">
        <f t="shared" si="621"/>
        <v>20222</v>
      </c>
      <c r="AQ3080" s="45" t="str">
        <f t="shared" si="622"/>
        <v>20222RMB</v>
      </c>
    </row>
    <row r="3081" spans="1:43" s="15" customFormat="1">
      <c r="A3081" s="208" t="s">
        <v>40</v>
      </c>
      <c r="B3081" s="209">
        <v>2021</v>
      </c>
      <c r="C3081" s="209">
        <v>11</v>
      </c>
      <c r="D3081" s="57" t="str">
        <f t="shared" si="613"/>
        <v>Q3</v>
      </c>
      <c r="E3081" s="208" t="s">
        <v>40</v>
      </c>
      <c r="F3081" s="209">
        <v>2022</v>
      </c>
      <c r="G3081" s="209">
        <v>2</v>
      </c>
      <c r="H3081" s="213"/>
      <c r="I3081" s="57" t="str">
        <f t="shared" si="614"/>
        <v>Q4</v>
      </c>
      <c r="J3081" s="204" t="s">
        <v>1901</v>
      </c>
      <c r="K3081" s="213" t="s">
        <v>54</v>
      </c>
      <c r="L3081" s="210" t="s">
        <v>2927</v>
      </c>
      <c r="M3081" s="208" t="s">
        <v>354</v>
      </c>
      <c r="N3081" s="208">
        <v>1</v>
      </c>
      <c r="O3081" s="208"/>
      <c r="P3081" s="57" t="str">
        <f t="shared" si="615"/>
        <v>MAIN UNIT</v>
      </c>
      <c r="Q3081" s="208" t="s">
        <v>48</v>
      </c>
      <c r="R3081" s="208" t="s">
        <v>1991</v>
      </c>
      <c r="S3081" s="208" t="s">
        <v>37</v>
      </c>
      <c r="T3081" s="208" t="s">
        <v>57</v>
      </c>
      <c r="U3081" s="208" t="s">
        <v>58</v>
      </c>
      <c r="V3081" s="208" t="s">
        <v>59</v>
      </c>
      <c r="W3081" s="208" t="s">
        <v>51</v>
      </c>
      <c r="X3081" s="34">
        <v>55100</v>
      </c>
      <c r="Y3081" s="215" t="str">
        <f t="shared" si="612"/>
        <v>1.13</v>
      </c>
      <c r="Z3081" s="26">
        <f t="shared" si="623"/>
        <v>55100</v>
      </c>
      <c r="AA3081" s="208">
        <v>1.22</v>
      </c>
      <c r="AB3081" s="35">
        <f t="shared" si="611"/>
        <v>59488.495575221241</v>
      </c>
      <c r="AC3081" s="27">
        <f t="shared" si="616"/>
        <v>10624.645309734515</v>
      </c>
      <c r="AD3081" s="212">
        <v>0.17860000000000001</v>
      </c>
      <c r="AE3081" s="211">
        <f t="shared" si="617"/>
        <v>0</v>
      </c>
      <c r="AF3081" s="211" t="str">
        <f>IF(AND(COUNTIFS($J$18:J3081,J3081)=1,AE3081=1),1,"")</f>
        <v/>
      </c>
      <c r="AG3081" s="211" t="str">
        <f>IF(C3081="","",IF(AND(COUNTIFS($J$18:J3081,J3081)=1,C3081&lt;&gt;""),1,""))</f>
        <v/>
      </c>
      <c r="AH3081" s="211" t="str">
        <f>IF(G3081="","",IF(AND(COUNTIFS($J$18:J3081,J3081)=1,G3081&lt;&gt;""),1,""))</f>
        <v/>
      </c>
      <c r="AI3081" s="28">
        <f t="shared" si="618"/>
        <v>31750699.113741599</v>
      </c>
      <c r="AJ3081" s="28">
        <f t="shared" si="619"/>
        <v>4396077.3195289988</v>
      </c>
      <c r="AK3081" s="29">
        <f t="shared" si="620"/>
        <v>0.13845607946397598</v>
      </c>
      <c r="AL3081" s="210"/>
      <c r="AM3081" s="210"/>
      <c r="AN3081" s="210"/>
      <c r="AO3081" s="210"/>
      <c r="AP3081" s="45" t="str">
        <f t="shared" si="621"/>
        <v>20222</v>
      </c>
      <c r="AQ3081" s="45" t="str">
        <f t="shared" si="622"/>
        <v>20222RMB</v>
      </c>
    </row>
    <row r="3082" spans="1:43" s="15" customFormat="1">
      <c r="A3082" s="208" t="s">
        <v>40</v>
      </c>
      <c r="B3082" s="209">
        <v>2021</v>
      </c>
      <c r="C3082" s="209">
        <v>11</v>
      </c>
      <c r="D3082" s="57" t="str">
        <f t="shared" si="613"/>
        <v>Q3</v>
      </c>
      <c r="E3082" s="208" t="s">
        <v>40</v>
      </c>
      <c r="F3082" s="209">
        <v>2022</v>
      </c>
      <c r="G3082" s="209">
        <v>2</v>
      </c>
      <c r="H3082" s="213"/>
      <c r="I3082" s="57" t="str">
        <f t="shared" si="614"/>
        <v>Q4</v>
      </c>
      <c r="J3082" s="204" t="s">
        <v>1901</v>
      </c>
      <c r="K3082" s="213" t="s">
        <v>54</v>
      </c>
      <c r="L3082" s="210" t="s">
        <v>2927</v>
      </c>
      <c r="M3082" s="208" t="s">
        <v>354</v>
      </c>
      <c r="N3082" s="208">
        <v>1</v>
      </c>
      <c r="O3082" s="208"/>
      <c r="P3082" s="57" t="str">
        <f t="shared" si="615"/>
        <v>MAIN UNIT</v>
      </c>
      <c r="Q3082" s="208" t="s">
        <v>48</v>
      </c>
      <c r="R3082" s="208" t="s">
        <v>1991</v>
      </c>
      <c r="S3082" s="208" t="s">
        <v>37</v>
      </c>
      <c r="T3082" s="208" t="s">
        <v>57</v>
      </c>
      <c r="U3082" s="208" t="s">
        <v>58</v>
      </c>
      <c r="V3082" s="208" t="s">
        <v>59</v>
      </c>
      <c r="W3082" s="208" t="s">
        <v>51</v>
      </c>
      <c r="X3082" s="34">
        <v>55100</v>
      </c>
      <c r="Y3082" s="215" t="str">
        <f t="shared" si="612"/>
        <v>1.13</v>
      </c>
      <c r="Z3082" s="26">
        <f t="shared" si="623"/>
        <v>55100</v>
      </c>
      <c r="AA3082" s="208">
        <v>1.22</v>
      </c>
      <c r="AB3082" s="35">
        <f t="shared" ref="AB3082:AB3145" si="624">IF(AND(R3082&lt;&gt;"C66",R3082&lt;&gt;""),Z3082/Y3082*AA3082,"")</f>
        <v>59488.495575221241</v>
      </c>
      <c r="AC3082" s="27">
        <f t="shared" si="616"/>
        <v>10624.645309734515</v>
      </c>
      <c r="AD3082" s="212">
        <v>0.17860000000000001</v>
      </c>
      <c r="AE3082" s="211">
        <f t="shared" si="617"/>
        <v>0</v>
      </c>
      <c r="AF3082" s="211" t="str">
        <f>IF(AND(COUNTIFS($J$18:J3082,J3082)=1,AE3082=1),1,"")</f>
        <v/>
      </c>
      <c r="AG3082" s="211" t="str">
        <f>IF(C3082="","",IF(AND(COUNTIFS($J$18:J3082,J3082)=1,C3082&lt;&gt;""),1,""))</f>
        <v/>
      </c>
      <c r="AH3082" s="211" t="str">
        <f>IF(G3082="","",IF(AND(COUNTIFS($J$18:J3082,J3082)=1,G3082&lt;&gt;""),1,""))</f>
        <v/>
      </c>
      <c r="AI3082" s="28">
        <f t="shared" si="618"/>
        <v>31750699.113741599</v>
      </c>
      <c r="AJ3082" s="28">
        <f t="shared" si="619"/>
        <v>4396077.3195289988</v>
      </c>
      <c r="AK3082" s="29">
        <f t="shared" si="620"/>
        <v>0.13845607946397598</v>
      </c>
      <c r="AL3082" s="210"/>
      <c r="AM3082" s="210"/>
      <c r="AN3082" s="210"/>
      <c r="AO3082" s="210"/>
      <c r="AP3082" s="45" t="str">
        <f t="shared" si="621"/>
        <v>20222</v>
      </c>
      <c r="AQ3082" s="45" t="str">
        <f t="shared" si="622"/>
        <v>20222RMB</v>
      </c>
    </row>
    <row r="3083" spans="1:43" s="15" customFormat="1">
      <c r="A3083" s="208" t="s">
        <v>40</v>
      </c>
      <c r="B3083" s="209">
        <v>2021</v>
      </c>
      <c r="C3083" s="209">
        <v>11</v>
      </c>
      <c r="D3083" s="57" t="str">
        <f t="shared" si="613"/>
        <v>Q3</v>
      </c>
      <c r="E3083" s="208" t="s">
        <v>40</v>
      </c>
      <c r="F3083" s="209">
        <v>2022</v>
      </c>
      <c r="G3083" s="209">
        <v>2</v>
      </c>
      <c r="H3083" s="213"/>
      <c r="I3083" s="57" t="str">
        <f t="shared" si="614"/>
        <v>Q4</v>
      </c>
      <c r="J3083" s="204" t="s">
        <v>1901</v>
      </c>
      <c r="K3083" s="213" t="s">
        <v>54</v>
      </c>
      <c r="L3083" s="210" t="s">
        <v>2928</v>
      </c>
      <c r="M3083" s="208" t="s">
        <v>354</v>
      </c>
      <c r="N3083" s="208">
        <v>1</v>
      </c>
      <c r="O3083" s="208"/>
      <c r="P3083" s="57" t="str">
        <f t="shared" si="615"/>
        <v>MAIN UNIT</v>
      </c>
      <c r="Q3083" s="208" t="s">
        <v>48</v>
      </c>
      <c r="R3083" s="208" t="s">
        <v>1991</v>
      </c>
      <c r="S3083" s="208" t="s">
        <v>37</v>
      </c>
      <c r="T3083" s="208" t="s">
        <v>57</v>
      </c>
      <c r="U3083" s="208" t="s">
        <v>58</v>
      </c>
      <c r="V3083" s="208" t="s">
        <v>59</v>
      </c>
      <c r="W3083" s="208" t="s">
        <v>51</v>
      </c>
      <c r="X3083" s="34">
        <v>47500</v>
      </c>
      <c r="Y3083" s="215" t="str">
        <f t="shared" si="612"/>
        <v>1.13</v>
      </c>
      <c r="Z3083" s="26">
        <f t="shared" si="623"/>
        <v>47500</v>
      </c>
      <c r="AA3083" s="208">
        <v>1.22</v>
      </c>
      <c r="AB3083" s="35">
        <f t="shared" si="624"/>
        <v>51283.185840707964</v>
      </c>
      <c r="AC3083" s="27">
        <f t="shared" si="616"/>
        <v>9159.1769911504434</v>
      </c>
      <c r="AD3083" s="212">
        <v>0.17860000000000001</v>
      </c>
      <c r="AE3083" s="211">
        <f t="shared" si="617"/>
        <v>0</v>
      </c>
      <c r="AF3083" s="211" t="str">
        <f>IF(AND(COUNTIFS($J$18:J3083,J3083)=1,AE3083=1),1,"")</f>
        <v/>
      </c>
      <c r="AG3083" s="211" t="str">
        <f>IF(C3083="","",IF(AND(COUNTIFS($J$18:J3083,J3083)=1,C3083&lt;&gt;""),1,""))</f>
        <v/>
      </c>
      <c r="AH3083" s="211" t="str">
        <f>IF(G3083="","",IF(AND(COUNTIFS($J$18:J3083,J3083)=1,G3083&lt;&gt;""),1,""))</f>
        <v/>
      </c>
      <c r="AI3083" s="28">
        <f t="shared" si="618"/>
        <v>31750699.113741599</v>
      </c>
      <c r="AJ3083" s="28">
        <f t="shared" si="619"/>
        <v>4396077.3195289988</v>
      </c>
      <c r="AK3083" s="29">
        <f t="shared" si="620"/>
        <v>0.13845607946397598</v>
      </c>
      <c r="AL3083" s="210"/>
      <c r="AM3083" s="210"/>
      <c r="AN3083" s="210"/>
      <c r="AO3083" s="210"/>
      <c r="AP3083" s="45" t="str">
        <f t="shared" si="621"/>
        <v>20222</v>
      </c>
      <c r="AQ3083" s="45" t="str">
        <f t="shared" si="622"/>
        <v>20222RMB</v>
      </c>
    </row>
    <row r="3084" spans="1:43" s="15" customFormat="1">
      <c r="A3084" s="208" t="s">
        <v>40</v>
      </c>
      <c r="B3084" s="209">
        <v>2021</v>
      </c>
      <c r="C3084" s="209">
        <v>11</v>
      </c>
      <c r="D3084" s="57" t="str">
        <f t="shared" si="613"/>
        <v>Q3</v>
      </c>
      <c r="E3084" s="208" t="s">
        <v>40</v>
      </c>
      <c r="F3084" s="209">
        <v>2022</v>
      </c>
      <c r="G3084" s="209">
        <v>2</v>
      </c>
      <c r="H3084" s="213"/>
      <c r="I3084" s="57" t="str">
        <f t="shared" si="614"/>
        <v>Q4</v>
      </c>
      <c r="J3084" s="204" t="s">
        <v>1901</v>
      </c>
      <c r="K3084" s="213" t="s">
        <v>54</v>
      </c>
      <c r="L3084" s="210" t="s">
        <v>2928</v>
      </c>
      <c r="M3084" s="208" t="s">
        <v>354</v>
      </c>
      <c r="N3084" s="208">
        <v>1</v>
      </c>
      <c r="O3084" s="208"/>
      <c r="P3084" s="57" t="str">
        <f t="shared" si="615"/>
        <v>MAIN UNIT</v>
      </c>
      <c r="Q3084" s="208" t="s">
        <v>48</v>
      </c>
      <c r="R3084" s="208" t="s">
        <v>1991</v>
      </c>
      <c r="S3084" s="208" t="s">
        <v>37</v>
      </c>
      <c r="T3084" s="208" t="s">
        <v>57</v>
      </c>
      <c r="U3084" s="208" t="s">
        <v>58</v>
      </c>
      <c r="V3084" s="208" t="s">
        <v>59</v>
      </c>
      <c r="W3084" s="208" t="s">
        <v>51</v>
      </c>
      <c r="X3084" s="34">
        <v>47500</v>
      </c>
      <c r="Y3084" s="215" t="str">
        <f t="shared" si="612"/>
        <v>1.13</v>
      </c>
      <c r="Z3084" s="26">
        <f t="shared" si="623"/>
        <v>47500</v>
      </c>
      <c r="AA3084" s="208">
        <v>1.22</v>
      </c>
      <c r="AB3084" s="35">
        <f t="shared" si="624"/>
        <v>51283.185840707964</v>
      </c>
      <c r="AC3084" s="27">
        <f t="shared" si="616"/>
        <v>9159.1769911504434</v>
      </c>
      <c r="AD3084" s="212">
        <v>0.17860000000000001</v>
      </c>
      <c r="AE3084" s="211">
        <f t="shared" si="617"/>
        <v>0</v>
      </c>
      <c r="AF3084" s="211" t="str">
        <f>IF(AND(COUNTIFS($J$18:J3084,J3084)=1,AE3084=1),1,"")</f>
        <v/>
      </c>
      <c r="AG3084" s="211" t="str">
        <f>IF(C3084="","",IF(AND(COUNTIFS($J$18:J3084,J3084)=1,C3084&lt;&gt;""),1,""))</f>
        <v/>
      </c>
      <c r="AH3084" s="211" t="str">
        <f>IF(G3084="","",IF(AND(COUNTIFS($J$18:J3084,J3084)=1,G3084&lt;&gt;""),1,""))</f>
        <v/>
      </c>
      <c r="AI3084" s="28">
        <f t="shared" si="618"/>
        <v>31750699.113741599</v>
      </c>
      <c r="AJ3084" s="28">
        <f t="shared" si="619"/>
        <v>4396077.3195289988</v>
      </c>
      <c r="AK3084" s="29">
        <f t="shared" si="620"/>
        <v>0.13845607946397598</v>
      </c>
      <c r="AL3084" s="210"/>
      <c r="AM3084" s="210"/>
      <c r="AN3084" s="210"/>
      <c r="AO3084" s="210"/>
      <c r="AP3084" s="45" t="str">
        <f t="shared" si="621"/>
        <v>20222</v>
      </c>
      <c r="AQ3084" s="45" t="str">
        <f t="shared" si="622"/>
        <v>20222RMB</v>
      </c>
    </row>
    <row r="3085" spans="1:43" s="15" customFormat="1">
      <c r="A3085" s="208" t="s">
        <v>40</v>
      </c>
      <c r="B3085" s="209">
        <v>2021</v>
      </c>
      <c r="C3085" s="209">
        <v>12</v>
      </c>
      <c r="D3085" s="57" t="str">
        <f t="shared" si="613"/>
        <v>Q3</v>
      </c>
      <c r="E3085" s="208" t="s">
        <v>40</v>
      </c>
      <c r="F3085" s="209">
        <v>2022</v>
      </c>
      <c r="G3085" s="209">
        <v>2</v>
      </c>
      <c r="H3085" s="213"/>
      <c r="I3085" s="57" t="str">
        <f t="shared" si="614"/>
        <v>Q4</v>
      </c>
      <c r="J3085" s="204" t="s">
        <v>2929</v>
      </c>
      <c r="K3085" s="213" t="s">
        <v>1398</v>
      </c>
      <c r="L3085" s="210" t="s">
        <v>2548</v>
      </c>
      <c r="M3085" s="208" t="s">
        <v>2546</v>
      </c>
      <c r="N3085" s="208">
        <v>1</v>
      </c>
      <c r="O3085" s="208"/>
      <c r="P3085" s="57" t="str">
        <f t="shared" si="615"/>
        <v>MAIN UNIT</v>
      </c>
      <c r="Q3085" s="208" t="s">
        <v>48</v>
      </c>
      <c r="R3085" s="208" t="s">
        <v>1991</v>
      </c>
      <c r="S3085" s="208" t="s">
        <v>36</v>
      </c>
      <c r="T3085" s="208" t="s">
        <v>65</v>
      </c>
      <c r="U3085" s="208" t="s">
        <v>66</v>
      </c>
      <c r="V3085" s="208" t="s">
        <v>99</v>
      </c>
      <c r="W3085" s="208" t="s">
        <v>51</v>
      </c>
      <c r="X3085" s="34">
        <v>406243</v>
      </c>
      <c r="Y3085" s="215" t="str">
        <f t="shared" si="612"/>
        <v>1.13</v>
      </c>
      <c r="Z3085" s="26">
        <f t="shared" si="623"/>
        <v>406243</v>
      </c>
      <c r="AA3085" s="208">
        <v>1.22</v>
      </c>
      <c r="AB3085" s="35">
        <f t="shared" si="624"/>
        <v>438598.63716814166</v>
      </c>
      <c r="AC3085" s="27">
        <f t="shared" si="616"/>
        <v>81798.645831858419</v>
      </c>
      <c r="AD3085" s="212">
        <v>0.1865</v>
      </c>
      <c r="AE3085" s="211">
        <f t="shared" si="617"/>
        <v>0</v>
      </c>
      <c r="AF3085" s="211" t="str">
        <f>IF(AND(COUNTIFS($J$18:J3085,J3085)=1,AE3085=1),1,"")</f>
        <v/>
      </c>
      <c r="AG3085" s="211">
        <f>IF(C3085="","",IF(AND(COUNTIFS($J$18:J3085,J3085)=1,C3085&lt;&gt;""),1,""))</f>
        <v>1</v>
      </c>
      <c r="AH3085" s="211">
        <f>IF(G3085="","",IF(AND(COUNTIFS($J$18:J3085,J3085)=1,G3085&lt;&gt;""),1,""))</f>
        <v>1</v>
      </c>
      <c r="AI3085" s="28">
        <f t="shared" si="618"/>
        <v>31750699.113741599</v>
      </c>
      <c r="AJ3085" s="28">
        <f t="shared" si="619"/>
        <v>4396077.3195289988</v>
      </c>
      <c r="AK3085" s="29">
        <f t="shared" si="620"/>
        <v>0.13845607946397598</v>
      </c>
      <c r="AL3085" s="210"/>
      <c r="AM3085" s="210"/>
      <c r="AN3085" s="210"/>
      <c r="AO3085" s="210"/>
      <c r="AP3085" s="45" t="str">
        <f t="shared" si="621"/>
        <v>20222</v>
      </c>
      <c r="AQ3085" s="45" t="str">
        <f t="shared" si="622"/>
        <v>20222RMB</v>
      </c>
    </row>
    <row r="3086" spans="1:43" s="15" customFormat="1">
      <c r="A3086" s="208" t="s">
        <v>40</v>
      </c>
      <c r="B3086" s="209">
        <v>2021</v>
      </c>
      <c r="C3086" s="209">
        <v>9</v>
      </c>
      <c r="D3086" s="57" t="str">
        <f t="shared" si="613"/>
        <v>Q2</v>
      </c>
      <c r="E3086" s="208" t="s">
        <v>40</v>
      </c>
      <c r="F3086" s="209">
        <v>2022</v>
      </c>
      <c r="G3086" s="209">
        <v>2</v>
      </c>
      <c r="H3086" s="213"/>
      <c r="I3086" s="57" t="str">
        <f t="shared" si="614"/>
        <v>Q4</v>
      </c>
      <c r="J3086" s="204" t="s">
        <v>2930</v>
      </c>
      <c r="K3086" s="213" t="s">
        <v>2931</v>
      </c>
      <c r="L3086" s="210" t="s">
        <v>2783</v>
      </c>
      <c r="M3086" s="208" t="s">
        <v>2778</v>
      </c>
      <c r="N3086" s="208">
        <v>2</v>
      </c>
      <c r="O3086" s="208"/>
      <c r="P3086" s="57" t="str">
        <f t="shared" si="615"/>
        <v>MAIN UNIT</v>
      </c>
      <c r="Q3086" s="208" t="s">
        <v>56</v>
      </c>
      <c r="R3086" s="208" t="s">
        <v>1991</v>
      </c>
      <c r="S3086" s="208" t="s">
        <v>38</v>
      </c>
      <c r="T3086" s="208" t="s">
        <v>2932</v>
      </c>
      <c r="U3086" s="208" t="s">
        <v>137</v>
      </c>
      <c r="V3086" s="208" t="s">
        <v>2779</v>
      </c>
      <c r="W3086" s="208" t="s">
        <v>849</v>
      </c>
      <c r="X3086" s="34">
        <v>68000</v>
      </c>
      <c r="Y3086" s="215" t="str">
        <f t="shared" si="612"/>
        <v>1</v>
      </c>
      <c r="Z3086" s="26">
        <f t="shared" si="623"/>
        <v>136000</v>
      </c>
      <c r="AA3086" s="208">
        <v>7.8</v>
      </c>
      <c r="AB3086" s="35">
        <f t="shared" si="624"/>
        <v>1060800</v>
      </c>
      <c r="AC3086" s="27">
        <f t="shared" si="616"/>
        <v>106822.56</v>
      </c>
      <c r="AD3086" s="212">
        <v>0.1007</v>
      </c>
      <c r="AE3086" s="211">
        <f t="shared" si="617"/>
        <v>1</v>
      </c>
      <c r="AF3086" s="211">
        <f>IF(AND(COUNTIFS($J$18:J3086,J3086)=1,AE3086=1),1,"")</f>
        <v>1</v>
      </c>
      <c r="AG3086" s="211">
        <f>IF(C3086="","",IF(AND(COUNTIFS($J$18:J3086,J3086)=1,C3086&lt;&gt;""),1,""))</f>
        <v>1</v>
      </c>
      <c r="AH3086" s="211">
        <f>IF(G3086="","",IF(AND(COUNTIFS($J$18:J3086,J3086)=1,G3086&lt;&gt;""),1,""))</f>
        <v>1</v>
      </c>
      <c r="AI3086" s="28">
        <f t="shared" si="618"/>
        <v>31750699.113741599</v>
      </c>
      <c r="AJ3086" s="28">
        <f t="shared" si="619"/>
        <v>4396077.3195289988</v>
      </c>
      <c r="AK3086" s="29">
        <f t="shared" si="620"/>
        <v>0.13845607946397598</v>
      </c>
      <c r="AL3086" s="210"/>
      <c r="AM3086" s="210"/>
      <c r="AN3086" s="210"/>
      <c r="AO3086" s="210"/>
      <c r="AP3086" s="45" t="str">
        <f t="shared" si="621"/>
        <v>20222</v>
      </c>
      <c r="AQ3086" s="45" t="str">
        <f t="shared" si="622"/>
        <v>20222USD</v>
      </c>
    </row>
    <row r="3087" spans="1:43" s="15" customFormat="1">
      <c r="A3087" s="208" t="s">
        <v>40</v>
      </c>
      <c r="B3087" s="209">
        <v>2021</v>
      </c>
      <c r="C3087" s="209">
        <v>12</v>
      </c>
      <c r="D3087" s="57" t="str">
        <f t="shared" si="613"/>
        <v>Q3</v>
      </c>
      <c r="E3087" s="208" t="s">
        <v>40</v>
      </c>
      <c r="F3087" s="209">
        <v>2022</v>
      </c>
      <c r="G3087" s="209">
        <v>3</v>
      </c>
      <c r="H3087" s="213"/>
      <c r="I3087" s="57" t="str">
        <f t="shared" si="614"/>
        <v>Q4</v>
      </c>
      <c r="J3087" s="204" t="s">
        <v>2933</v>
      </c>
      <c r="K3087" s="213" t="s">
        <v>2934</v>
      </c>
      <c r="L3087" s="210" t="s">
        <v>2902</v>
      </c>
      <c r="M3087" s="208" t="s">
        <v>2778</v>
      </c>
      <c r="N3087" s="208">
        <v>1</v>
      </c>
      <c r="O3087" s="208"/>
      <c r="P3087" s="57" t="str">
        <f t="shared" si="615"/>
        <v>MAIN UNIT</v>
      </c>
      <c r="Q3087" s="208" t="s">
        <v>56</v>
      </c>
      <c r="R3087" s="208" t="s">
        <v>1991</v>
      </c>
      <c r="S3087" s="208" t="s">
        <v>39</v>
      </c>
      <c r="T3087" s="208" t="s">
        <v>162</v>
      </c>
      <c r="U3087" s="208" t="s">
        <v>163</v>
      </c>
      <c r="V3087" s="208" t="s">
        <v>164</v>
      </c>
      <c r="W3087" s="208" t="s">
        <v>51</v>
      </c>
      <c r="X3087" s="34">
        <v>720000</v>
      </c>
      <c r="Y3087" s="215" t="str">
        <f t="shared" si="612"/>
        <v>1.13</v>
      </c>
      <c r="Z3087" s="26">
        <f t="shared" si="623"/>
        <v>720000</v>
      </c>
      <c r="AA3087" s="208">
        <v>1.22</v>
      </c>
      <c r="AB3087" s="35">
        <f t="shared" si="624"/>
        <v>777345.13274336292</v>
      </c>
      <c r="AC3087" s="27">
        <f t="shared" si="616"/>
        <v>81232.566371681416</v>
      </c>
      <c r="AD3087" s="212">
        <v>0.1045</v>
      </c>
      <c r="AE3087" s="211">
        <f t="shared" si="617"/>
        <v>1</v>
      </c>
      <c r="AF3087" s="211">
        <f>IF(AND(COUNTIFS($J$18:J3087,J3087)=1,AE3087=1),1,"")</f>
        <v>1</v>
      </c>
      <c r="AG3087" s="211">
        <f>IF(C3087="","",IF(AND(COUNTIFS($J$18:J3087,J3087)=1,C3087&lt;&gt;""),1,""))</f>
        <v>1</v>
      </c>
      <c r="AH3087" s="211">
        <f>IF(G3087="","",IF(AND(COUNTIFS($J$18:J3087,J3087)=1,G3087&lt;&gt;""),1,""))</f>
        <v>1</v>
      </c>
      <c r="AI3087" s="28">
        <f t="shared" si="618"/>
        <v>28726768.133805312</v>
      </c>
      <c r="AJ3087" s="28">
        <f t="shared" si="619"/>
        <v>3888166.2308864431</v>
      </c>
      <c r="AK3087" s="29">
        <f t="shared" si="620"/>
        <v>0.13534993608664583</v>
      </c>
      <c r="AL3087" s="210"/>
      <c r="AM3087" s="210"/>
      <c r="AN3087" s="210"/>
      <c r="AO3087" s="210"/>
      <c r="AP3087" s="45" t="str">
        <f t="shared" si="621"/>
        <v>20223</v>
      </c>
      <c r="AQ3087" s="45" t="str">
        <f t="shared" si="622"/>
        <v>20223RMB</v>
      </c>
    </row>
    <row r="3088" spans="1:43" s="15" customFormat="1">
      <c r="A3088" s="208" t="s">
        <v>40</v>
      </c>
      <c r="B3088" s="209">
        <v>2021</v>
      </c>
      <c r="C3088" s="209">
        <v>12</v>
      </c>
      <c r="D3088" s="57" t="str">
        <f t="shared" si="613"/>
        <v>Q3</v>
      </c>
      <c r="E3088" s="208" t="s">
        <v>40</v>
      </c>
      <c r="F3088" s="209">
        <v>2022</v>
      </c>
      <c r="G3088" s="209">
        <v>3</v>
      </c>
      <c r="H3088" s="213"/>
      <c r="I3088" s="57" t="str">
        <f t="shared" si="614"/>
        <v>Q4</v>
      </c>
      <c r="J3088" s="204" t="s">
        <v>2933</v>
      </c>
      <c r="K3088" s="213" t="s">
        <v>2934</v>
      </c>
      <c r="L3088" s="210" t="s">
        <v>2902</v>
      </c>
      <c r="M3088" s="208" t="s">
        <v>2778</v>
      </c>
      <c r="N3088" s="208">
        <v>1</v>
      </c>
      <c r="O3088" s="208"/>
      <c r="P3088" s="57" t="str">
        <f t="shared" si="615"/>
        <v>MAIN UNIT</v>
      </c>
      <c r="Q3088" s="208" t="s">
        <v>56</v>
      </c>
      <c r="R3088" s="208" t="s">
        <v>1991</v>
      </c>
      <c r="S3088" s="208" t="s">
        <v>39</v>
      </c>
      <c r="T3088" s="208" t="s">
        <v>162</v>
      </c>
      <c r="U3088" s="208" t="s">
        <v>163</v>
      </c>
      <c r="V3088" s="208" t="s">
        <v>164</v>
      </c>
      <c r="W3088" s="208" t="s">
        <v>51</v>
      </c>
      <c r="X3088" s="34">
        <v>720000</v>
      </c>
      <c r="Y3088" s="215" t="str">
        <f t="shared" si="612"/>
        <v>1.13</v>
      </c>
      <c r="Z3088" s="26">
        <f t="shared" si="623"/>
        <v>720000</v>
      </c>
      <c r="AA3088" s="208">
        <v>1.22</v>
      </c>
      <c r="AB3088" s="35">
        <f t="shared" si="624"/>
        <v>777345.13274336292</v>
      </c>
      <c r="AC3088" s="27">
        <f t="shared" si="616"/>
        <v>81232.566371681416</v>
      </c>
      <c r="AD3088" s="212">
        <v>0.1045</v>
      </c>
      <c r="AE3088" s="211">
        <f t="shared" si="617"/>
        <v>1</v>
      </c>
      <c r="AF3088" s="211" t="str">
        <f>IF(AND(COUNTIFS($J$18:J3088,J3088)=1,AE3088=1),1,"")</f>
        <v/>
      </c>
      <c r="AG3088" s="211" t="str">
        <f>IF(C3088="","",IF(AND(COUNTIFS($J$18:J3088,J3088)=1,C3088&lt;&gt;""),1,""))</f>
        <v/>
      </c>
      <c r="AH3088" s="211" t="str">
        <f>IF(G3088="","",IF(AND(COUNTIFS($J$18:J3088,J3088)=1,G3088&lt;&gt;""),1,""))</f>
        <v/>
      </c>
      <c r="AI3088" s="28">
        <f t="shared" si="618"/>
        <v>28726768.133805312</v>
      </c>
      <c r="AJ3088" s="28">
        <f t="shared" si="619"/>
        <v>3888166.2308864431</v>
      </c>
      <c r="AK3088" s="29">
        <f t="shared" si="620"/>
        <v>0.13534993608664583</v>
      </c>
      <c r="AL3088" s="210"/>
      <c r="AM3088" s="210"/>
      <c r="AN3088" s="210"/>
      <c r="AO3088" s="210"/>
      <c r="AP3088" s="45" t="str">
        <f t="shared" si="621"/>
        <v>20223</v>
      </c>
      <c r="AQ3088" s="45" t="str">
        <f t="shared" si="622"/>
        <v>20223RMB</v>
      </c>
    </row>
    <row r="3089" spans="1:43" s="15" customFormat="1">
      <c r="A3089" s="208" t="s">
        <v>40</v>
      </c>
      <c r="B3089" s="209">
        <v>2021</v>
      </c>
      <c r="C3089" s="209">
        <v>9</v>
      </c>
      <c r="D3089" s="57" t="str">
        <f t="shared" si="613"/>
        <v>Q2</v>
      </c>
      <c r="E3089" s="208" t="s">
        <v>42</v>
      </c>
      <c r="F3089" s="209">
        <v>2023</v>
      </c>
      <c r="G3089" s="209">
        <v>9</v>
      </c>
      <c r="H3089" s="213"/>
      <c r="I3089" s="57" t="str">
        <f t="shared" si="614"/>
        <v>Q2</v>
      </c>
      <c r="J3089" s="204" t="s">
        <v>2918</v>
      </c>
      <c r="K3089" s="213" t="s">
        <v>1845</v>
      </c>
      <c r="L3089" s="210" t="s">
        <v>2935</v>
      </c>
      <c r="M3089" s="208" t="s">
        <v>2778</v>
      </c>
      <c r="N3089" s="208">
        <v>1</v>
      </c>
      <c r="O3089" s="208"/>
      <c r="P3089" s="57" t="str">
        <f t="shared" si="615"/>
        <v>MAIN UNIT</v>
      </c>
      <c r="Q3089" s="208" t="s">
        <v>2919</v>
      </c>
      <c r="R3089" s="208" t="s">
        <v>1991</v>
      </c>
      <c r="S3089" s="208" t="s">
        <v>38</v>
      </c>
      <c r="T3089" s="208" t="s">
        <v>2920</v>
      </c>
      <c r="U3089" s="208" t="s">
        <v>137</v>
      </c>
      <c r="V3089" s="208" t="s">
        <v>2921</v>
      </c>
      <c r="W3089" s="208" t="s">
        <v>51</v>
      </c>
      <c r="X3089" s="34">
        <v>-315835</v>
      </c>
      <c r="Y3089" s="215" t="str">
        <f>IF(W3089="","",IF(W3089="RMB","1.13", "1"))</f>
        <v>1.13</v>
      </c>
      <c r="Z3089" s="26">
        <f t="shared" si="623"/>
        <v>-315835</v>
      </c>
      <c r="AA3089" s="208">
        <v>1.077</v>
      </c>
      <c r="AB3089" s="35">
        <f t="shared" si="624"/>
        <v>-301021.5</v>
      </c>
      <c r="AC3089" s="27">
        <f t="shared" si="616"/>
        <v>-49247.117399999996</v>
      </c>
      <c r="AD3089" s="212">
        <v>0.1636</v>
      </c>
      <c r="AE3089" s="211">
        <f t="shared" si="617"/>
        <v>0</v>
      </c>
      <c r="AF3089" s="211" t="str">
        <f>IF(AND(COUNTIFS($J$18:J3089,J3089)=1,AE3089=1),1,"")</f>
        <v/>
      </c>
      <c r="AG3089" s="211" t="str">
        <f>IF(C3089="","",IF(AND(COUNTIFS($J$18:J3089,J3089)=1,C3089&lt;&gt;""),1,""))</f>
        <v/>
      </c>
      <c r="AH3089" s="211" t="str">
        <f>IF(G3089="","",IF(AND(COUNTIFS($J$18:J3089,J3089)=1,G3089&lt;&gt;""),1,""))</f>
        <v/>
      </c>
      <c r="AI3089" s="28">
        <f t="shared" si="618"/>
        <v>26078226.463097349</v>
      </c>
      <c r="AJ3089" s="28">
        <f t="shared" si="619"/>
        <v>3137870.4427774516</v>
      </c>
      <c r="AK3089" s="29">
        <f t="shared" si="620"/>
        <v>0.12032530077218917</v>
      </c>
      <c r="AL3089" s="210"/>
      <c r="AM3089" s="210"/>
      <c r="AN3089" s="210"/>
      <c r="AO3089" s="210" t="s">
        <v>2936</v>
      </c>
      <c r="AP3089" s="45" t="str">
        <f t="shared" si="621"/>
        <v>20239</v>
      </c>
      <c r="AQ3089" s="45" t="str">
        <f t="shared" si="622"/>
        <v>20239RMB</v>
      </c>
    </row>
    <row r="3090" spans="1:43" s="15" customFormat="1">
      <c r="A3090" s="208" t="s">
        <v>40</v>
      </c>
      <c r="B3090" s="209">
        <v>2021</v>
      </c>
      <c r="C3090" s="209">
        <v>9</v>
      </c>
      <c r="D3090" s="57" t="str">
        <f t="shared" si="613"/>
        <v>Q2</v>
      </c>
      <c r="E3090" s="208" t="s">
        <v>42</v>
      </c>
      <c r="F3090" s="209">
        <v>2023</v>
      </c>
      <c r="G3090" s="209">
        <v>9</v>
      </c>
      <c r="H3090" s="213"/>
      <c r="I3090" s="57" t="str">
        <f t="shared" si="614"/>
        <v>Q2</v>
      </c>
      <c r="J3090" s="204" t="s">
        <v>2918</v>
      </c>
      <c r="K3090" s="213" t="s">
        <v>1845</v>
      </c>
      <c r="L3090" s="210" t="s">
        <v>2935</v>
      </c>
      <c r="M3090" s="208" t="s">
        <v>2778</v>
      </c>
      <c r="N3090" s="208">
        <v>1</v>
      </c>
      <c r="O3090" s="208"/>
      <c r="P3090" s="57" t="str">
        <f t="shared" si="615"/>
        <v>MAIN UNIT</v>
      </c>
      <c r="Q3090" s="208" t="s">
        <v>2919</v>
      </c>
      <c r="R3090" s="208" t="s">
        <v>1991</v>
      </c>
      <c r="S3090" s="208" t="s">
        <v>38</v>
      </c>
      <c r="T3090" s="208" t="s">
        <v>2920</v>
      </c>
      <c r="U3090" s="208" t="s">
        <v>137</v>
      </c>
      <c r="V3090" s="208" t="s">
        <v>2921</v>
      </c>
      <c r="W3090" s="208" t="s">
        <v>51</v>
      </c>
      <c r="X3090" s="34">
        <v>-602290</v>
      </c>
      <c r="Y3090" s="215" t="str">
        <f>IF(W3090="","",IF(W3090="RMB","1.13", "1"))</f>
        <v>1.13</v>
      </c>
      <c r="Z3090" s="26">
        <f t="shared" si="623"/>
        <v>-602290</v>
      </c>
      <c r="AA3090" s="208">
        <v>1.077</v>
      </c>
      <c r="AB3090" s="35">
        <f t="shared" si="624"/>
        <v>-574041</v>
      </c>
      <c r="AC3090" s="27">
        <f t="shared" si="616"/>
        <v>-93913.107600000003</v>
      </c>
      <c r="AD3090" s="212">
        <v>0.1636</v>
      </c>
      <c r="AE3090" s="211">
        <f t="shared" si="617"/>
        <v>0</v>
      </c>
      <c r="AF3090" s="211" t="str">
        <f>IF(AND(COUNTIFS($J$18:J3090,J3090)=1,AE3090=1),1,"")</f>
        <v/>
      </c>
      <c r="AG3090" s="211" t="str">
        <f>IF(C3090="","",IF(AND(COUNTIFS($J$18:J3090,J3090)=1,C3090&lt;&gt;""),1,""))</f>
        <v/>
      </c>
      <c r="AH3090" s="211" t="str">
        <f>IF(G3090="","",IF(AND(COUNTIFS($J$18:J3090,J3090)=1,G3090&lt;&gt;""),1,""))</f>
        <v/>
      </c>
      <c r="AI3090" s="28">
        <f t="shared" si="618"/>
        <v>26078226.463097349</v>
      </c>
      <c r="AJ3090" s="28">
        <f t="shared" si="619"/>
        <v>3137870.4427774516</v>
      </c>
      <c r="AK3090" s="29">
        <f t="shared" si="620"/>
        <v>0.12032530077218917</v>
      </c>
      <c r="AL3090" s="210"/>
      <c r="AM3090" s="210"/>
      <c r="AN3090" s="210"/>
      <c r="AO3090" s="210" t="s">
        <v>2936</v>
      </c>
      <c r="AP3090" s="45" t="str">
        <f t="shared" si="621"/>
        <v>20239</v>
      </c>
      <c r="AQ3090" s="45" t="str">
        <f t="shared" si="622"/>
        <v>20239RMB</v>
      </c>
    </row>
    <row r="3091" spans="1:43" s="15" customFormat="1">
      <c r="A3091" s="208" t="s">
        <v>42</v>
      </c>
      <c r="B3091" s="209">
        <v>2023</v>
      </c>
      <c r="C3091" s="209">
        <v>6</v>
      </c>
      <c r="D3091" s="57" t="str">
        <f t="shared" si="613"/>
        <v>Q1</v>
      </c>
      <c r="E3091" s="209" t="s">
        <v>42</v>
      </c>
      <c r="F3091" s="209">
        <v>2024</v>
      </c>
      <c r="G3091" s="209">
        <v>1</v>
      </c>
      <c r="H3091" s="213"/>
      <c r="I3091" s="57" t="str">
        <f t="shared" si="614"/>
        <v>Q4</v>
      </c>
      <c r="J3091" s="204" t="s">
        <v>2720</v>
      </c>
      <c r="K3091" s="213" t="s">
        <v>2721</v>
      </c>
      <c r="L3091" s="210" t="s">
        <v>55</v>
      </c>
      <c r="M3091" s="208" t="s">
        <v>47</v>
      </c>
      <c r="N3091" s="208">
        <v>1</v>
      </c>
      <c r="O3091" s="208"/>
      <c r="P3091" s="57" t="str">
        <f t="shared" si="615"/>
        <v>MAIN UNIT</v>
      </c>
      <c r="Q3091" s="208" t="s">
        <v>56</v>
      </c>
      <c r="R3091" s="208" t="s">
        <v>49</v>
      </c>
      <c r="S3091" s="208" t="s">
        <v>36</v>
      </c>
      <c r="T3091" s="208" t="s">
        <v>65</v>
      </c>
      <c r="U3091" s="208" t="s">
        <v>2471</v>
      </c>
      <c r="V3091" s="208" t="s">
        <v>114</v>
      </c>
      <c r="W3091" s="208" t="s">
        <v>96</v>
      </c>
      <c r="X3091" s="34">
        <v>7960000</v>
      </c>
      <c r="Y3091" s="215" t="str">
        <f>IF(W3091="RMB","1.13", "1")</f>
        <v>1</v>
      </c>
      <c r="Z3091" s="26">
        <f t="shared" si="623"/>
        <v>7960000</v>
      </c>
      <c r="AA3091" s="208">
        <v>5.6300000000000003E-2</v>
      </c>
      <c r="AB3091" s="35">
        <f t="shared" si="624"/>
        <v>448148</v>
      </c>
      <c r="AC3091" s="27">
        <f t="shared" si="616"/>
        <v>53777.759999999995</v>
      </c>
      <c r="AD3091" s="212">
        <v>0.12</v>
      </c>
      <c r="AE3091" s="211">
        <f t="shared" si="617"/>
        <v>1</v>
      </c>
      <c r="AF3091" s="211" t="str">
        <f>IF(AND(COUNTIFS($J$18:J3091,J3091)=1,AE3091=1),1,"")</f>
        <v/>
      </c>
      <c r="AG3091" s="211" t="str">
        <f>IF(C3091="","",IF(AND(COUNTIFS($J$18:J3091,J3091)=1,C3091&lt;&gt;""),1,""))</f>
        <v/>
      </c>
      <c r="AH3091" s="211" t="str">
        <f>IF(G3091="","",IF(AND(COUNTIFS($J$18:J3091,J3091)=1,G3091&lt;&gt;""),1,""))</f>
        <v/>
      </c>
      <c r="AI3091" s="28">
        <f t="shared" si="618"/>
        <v>13623719.89557522</v>
      </c>
      <c r="AJ3091" s="28">
        <f t="shared" si="619"/>
        <v>1568246.387469027</v>
      </c>
      <c r="AK3091" s="29">
        <f t="shared" si="620"/>
        <v>0.11511146731505907</v>
      </c>
      <c r="AL3091" s="210"/>
      <c r="AM3091" s="210"/>
      <c r="AN3091" s="210"/>
      <c r="AO3091" s="210"/>
      <c r="AP3091" s="45" t="str">
        <f t="shared" si="621"/>
        <v>20241</v>
      </c>
      <c r="AQ3091" s="45" t="str">
        <f t="shared" si="622"/>
        <v>20241JPY</v>
      </c>
    </row>
    <row r="3092" spans="1:43" s="15" customFormat="1">
      <c r="A3092" s="208" t="s">
        <v>41</v>
      </c>
      <c r="B3092" s="209">
        <v>2022</v>
      </c>
      <c r="C3092" s="209">
        <v>12</v>
      </c>
      <c r="D3092" s="57" t="str">
        <f t="shared" si="613"/>
        <v>Q3</v>
      </c>
      <c r="E3092" s="208" t="s">
        <v>41</v>
      </c>
      <c r="F3092" s="209">
        <v>2023</v>
      </c>
      <c r="G3092" s="209">
        <v>1</v>
      </c>
      <c r="H3092" s="213"/>
      <c r="I3092" s="57" t="str">
        <f t="shared" si="614"/>
        <v>Q4</v>
      </c>
      <c r="J3092" s="204" t="s">
        <v>2937</v>
      </c>
      <c r="K3092" s="213" t="s">
        <v>2938</v>
      </c>
      <c r="L3092" s="210" t="s">
        <v>2550</v>
      </c>
      <c r="M3092" s="208" t="s">
        <v>2546</v>
      </c>
      <c r="N3092" s="208">
        <v>1</v>
      </c>
      <c r="O3092" s="208"/>
      <c r="P3092" s="57" t="str">
        <f t="shared" si="615"/>
        <v>MAIN UNIT</v>
      </c>
      <c r="Q3092" s="208" t="s">
        <v>56</v>
      </c>
      <c r="R3092" s="208" t="s">
        <v>1991</v>
      </c>
      <c r="S3092" s="208" t="s">
        <v>36</v>
      </c>
      <c r="T3092" s="208" t="s">
        <v>65</v>
      </c>
      <c r="U3092" s="208" t="s">
        <v>66</v>
      </c>
      <c r="V3092" s="208" t="s">
        <v>290</v>
      </c>
      <c r="W3092" s="208" t="s">
        <v>51</v>
      </c>
      <c r="X3092" s="34">
        <v>290000</v>
      </c>
      <c r="Y3092" s="215" t="str">
        <f>IF(W3092="","",IF(W3092="RMB","1.13", "1"))</f>
        <v>1.13</v>
      </c>
      <c r="Z3092" s="26">
        <f t="shared" si="623"/>
        <v>290000</v>
      </c>
      <c r="AA3092" s="208">
        <v>1.1200000000000001</v>
      </c>
      <c r="AB3092" s="35">
        <f t="shared" si="624"/>
        <v>287433.62831858412</v>
      </c>
      <c r="AC3092" s="27">
        <f t="shared" si="616"/>
        <v>46506.761061946912</v>
      </c>
      <c r="AD3092" s="212">
        <v>0.1618</v>
      </c>
      <c r="AE3092" s="211">
        <f t="shared" si="617"/>
        <v>1</v>
      </c>
      <c r="AF3092" s="211">
        <f>IF(AND(COUNTIFS($J$18:J3092,J3092)=1,AE3092=1),1,"")</f>
        <v>1</v>
      </c>
      <c r="AG3092" s="211">
        <f>IF(C3092="","",IF(AND(COUNTIFS($J$18:J3092,J3092)=1,C3092&lt;&gt;""),1,""))</f>
        <v>1</v>
      </c>
      <c r="AH3092" s="211">
        <f>IF(G3092="","",IF(AND(COUNTIFS($J$18:J3092,J3092)=1,G3092&lt;&gt;""),1,""))</f>
        <v>1</v>
      </c>
      <c r="AI3092" s="28">
        <f t="shared" si="618"/>
        <v>7502645.9971681433</v>
      </c>
      <c r="AJ3092" s="28">
        <f t="shared" si="619"/>
        <v>664841.72044240707</v>
      </c>
      <c r="AK3092" s="29">
        <f t="shared" si="620"/>
        <v>8.8614299634202393E-2</v>
      </c>
      <c r="AL3092" s="210"/>
      <c r="AM3092" s="210"/>
      <c r="AN3092" s="210"/>
      <c r="AO3092" s="210"/>
      <c r="AP3092" s="45" t="str">
        <f t="shared" si="621"/>
        <v>20231</v>
      </c>
      <c r="AQ3092" s="45" t="str">
        <f t="shared" si="622"/>
        <v>20231RMB</v>
      </c>
    </row>
    <row r="3093" spans="1:43" s="15" customFormat="1">
      <c r="A3093" s="208" t="s">
        <v>41</v>
      </c>
      <c r="B3093" s="209">
        <v>2022</v>
      </c>
      <c r="C3093" s="209">
        <v>11</v>
      </c>
      <c r="D3093" s="57" t="str">
        <f t="shared" si="613"/>
        <v>Q3</v>
      </c>
      <c r="E3093" s="208" t="s">
        <v>41</v>
      </c>
      <c r="F3093" s="209">
        <v>2023</v>
      </c>
      <c r="G3093" s="209">
        <v>2</v>
      </c>
      <c r="H3093" s="213"/>
      <c r="I3093" s="57" t="str">
        <f t="shared" si="614"/>
        <v>Q4</v>
      </c>
      <c r="J3093" s="204" t="s">
        <v>2939</v>
      </c>
      <c r="K3093" s="213" t="s">
        <v>2544</v>
      </c>
      <c r="L3093" s="210" t="s">
        <v>2940</v>
      </c>
      <c r="M3093" s="208" t="s">
        <v>2778</v>
      </c>
      <c r="N3093" s="208">
        <v>1</v>
      </c>
      <c r="O3093" s="208"/>
      <c r="P3093" s="57" t="str">
        <f t="shared" si="615"/>
        <v>MAIN UNIT</v>
      </c>
      <c r="Q3093" s="208" t="s">
        <v>48</v>
      </c>
      <c r="R3093" s="208" t="s">
        <v>1991</v>
      </c>
      <c r="S3093" s="208" t="s">
        <v>38</v>
      </c>
      <c r="T3093" s="208" t="s">
        <v>2104</v>
      </c>
      <c r="U3093" s="208" t="s">
        <v>137</v>
      </c>
      <c r="V3093" s="208" t="s">
        <v>122</v>
      </c>
      <c r="W3093" s="208" t="s">
        <v>51</v>
      </c>
      <c r="X3093" s="34">
        <v>530000</v>
      </c>
      <c r="Y3093" s="215" t="str">
        <f>IF(W3093="","",IF(W3093="RMB","1.13", "1"))</f>
        <v>1.13</v>
      </c>
      <c r="Z3093" s="26">
        <f t="shared" si="623"/>
        <v>530000</v>
      </c>
      <c r="AA3093" s="208">
        <v>1.1599999999999999</v>
      </c>
      <c r="AB3093" s="35">
        <f t="shared" si="624"/>
        <v>544070.79646017705</v>
      </c>
      <c r="AC3093" s="27">
        <f t="shared" si="616"/>
        <v>93797.805309734526</v>
      </c>
      <c r="AD3093" s="212">
        <v>0.1724</v>
      </c>
      <c r="AE3093" s="211">
        <f t="shared" si="617"/>
        <v>0</v>
      </c>
      <c r="AF3093" s="211" t="str">
        <f>IF(AND(COUNTIFS($J$18:J3093,J3093)=1,AE3093=1),1,"")</f>
        <v/>
      </c>
      <c r="AG3093" s="211">
        <f>IF(C3093="","",IF(AND(COUNTIFS($J$18:J3093,J3093)=1,C3093&lt;&gt;""),1,""))</f>
        <v>1</v>
      </c>
      <c r="AH3093" s="211">
        <f>IF(G3093="","",IF(AND(COUNTIFS($J$18:J3093,J3093)=1,G3093&lt;&gt;""),1,""))</f>
        <v>1</v>
      </c>
      <c r="AI3093" s="28">
        <f t="shared" si="618"/>
        <v>21045012.884955756</v>
      </c>
      <c r="AJ3093" s="28">
        <f t="shared" si="619"/>
        <v>2650260.9603327434</v>
      </c>
      <c r="AK3093" s="29">
        <f t="shared" si="620"/>
        <v>0.12593296924172043</v>
      </c>
      <c r="AL3093" s="210"/>
      <c r="AM3093" s="210"/>
      <c r="AN3093" s="210"/>
      <c r="AO3093" s="210"/>
      <c r="AP3093" s="45" t="str">
        <f t="shared" si="621"/>
        <v>20232</v>
      </c>
      <c r="AQ3093" s="45" t="str">
        <f t="shared" si="622"/>
        <v>20232RMB</v>
      </c>
    </row>
    <row r="3094" spans="1:43" s="15" customFormat="1">
      <c r="A3094" s="208" t="s">
        <v>41</v>
      </c>
      <c r="B3094" s="209">
        <v>2022</v>
      </c>
      <c r="C3094" s="209">
        <v>11</v>
      </c>
      <c r="D3094" s="57" t="str">
        <f t="shared" si="613"/>
        <v>Q3</v>
      </c>
      <c r="E3094" s="208" t="s">
        <v>41</v>
      </c>
      <c r="F3094" s="209">
        <v>2023</v>
      </c>
      <c r="G3094" s="209">
        <v>2</v>
      </c>
      <c r="H3094" s="213"/>
      <c r="I3094" s="57" t="str">
        <f t="shared" si="614"/>
        <v>Q4</v>
      </c>
      <c r="J3094" s="204" t="s">
        <v>2941</v>
      </c>
      <c r="K3094" s="213" t="s">
        <v>2544</v>
      </c>
      <c r="L3094" s="210" t="s">
        <v>2902</v>
      </c>
      <c r="M3094" s="208" t="s">
        <v>2778</v>
      </c>
      <c r="N3094" s="208">
        <v>1</v>
      </c>
      <c r="O3094" s="208"/>
      <c r="P3094" s="57" t="str">
        <f t="shared" si="615"/>
        <v>MAIN UNIT</v>
      </c>
      <c r="Q3094" s="208" t="s">
        <v>48</v>
      </c>
      <c r="R3094" s="208" t="s">
        <v>1991</v>
      </c>
      <c r="S3094" s="208" t="s">
        <v>38</v>
      </c>
      <c r="T3094" s="208" t="s">
        <v>2104</v>
      </c>
      <c r="U3094" s="208" t="s">
        <v>137</v>
      </c>
      <c r="V3094" s="208" t="s">
        <v>122</v>
      </c>
      <c r="W3094" s="208" t="s">
        <v>51</v>
      </c>
      <c r="X3094" s="34">
        <v>710000</v>
      </c>
      <c r="Y3094" s="215" t="str">
        <f>IF(W3094="","",IF(W3094="RMB","1.13", "1"))</f>
        <v>1.13</v>
      </c>
      <c r="Z3094" s="26">
        <f t="shared" si="623"/>
        <v>710000</v>
      </c>
      <c r="AA3094" s="208">
        <v>1.1599999999999999</v>
      </c>
      <c r="AB3094" s="35">
        <f t="shared" si="624"/>
        <v>728849.55752212391</v>
      </c>
      <c r="AC3094" s="27">
        <f t="shared" si="616"/>
        <v>87461.946902654861</v>
      </c>
      <c r="AD3094" s="212">
        <v>0.12</v>
      </c>
      <c r="AE3094" s="211">
        <f t="shared" si="617"/>
        <v>0</v>
      </c>
      <c r="AF3094" s="211" t="str">
        <f>IF(AND(COUNTIFS($J$18:J3094,J3094)=1,AE3094=1),1,"")</f>
        <v/>
      </c>
      <c r="AG3094" s="211">
        <f>IF(C3094="","",IF(AND(COUNTIFS($J$18:J3094,J3094)=1,C3094&lt;&gt;""),1,""))</f>
        <v>1</v>
      </c>
      <c r="AH3094" s="211">
        <f>IF(G3094="","",IF(AND(COUNTIFS($J$18:J3094,J3094)=1,G3094&lt;&gt;""),1,""))</f>
        <v>1</v>
      </c>
      <c r="AI3094" s="28">
        <f t="shared" si="618"/>
        <v>21045012.884955756</v>
      </c>
      <c r="AJ3094" s="28">
        <f t="shared" si="619"/>
        <v>2650260.9603327434</v>
      </c>
      <c r="AK3094" s="29">
        <f t="shared" si="620"/>
        <v>0.12593296924172043</v>
      </c>
      <c r="AL3094" s="210"/>
      <c r="AM3094" s="210"/>
      <c r="AN3094" s="210"/>
      <c r="AO3094" s="210"/>
      <c r="AP3094" s="45" t="str">
        <f t="shared" si="621"/>
        <v>20232</v>
      </c>
      <c r="AQ3094" s="45" t="str">
        <f t="shared" si="622"/>
        <v>20232RMB</v>
      </c>
    </row>
    <row r="3095" spans="1:43" s="15" customFormat="1">
      <c r="A3095" s="208" t="s">
        <v>41</v>
      </c>
      <c r="B3095" s="209">
        <v>2022</v>
      </c>
      <c r="C3095" s="209">
        <v>12</v>
      </c>
      <c r="D3095" s="57" t="str">
        <f t="shared" si="613"/>
        <v>Q3</v>
      </c>
      <c r="E3095" s="208" t="s">
        <v>41</v>
      </c>
      <c r="F3095" s="209">
        <v>2023</v>
      </c>
      <c r="G3095" s="209">
        <v>2</v>
      </c>
      <c r="H3095" s="213"/>
      <c r="I3095" s="57" t="str">
        <f t="shared" si="614"/>
        <v>Q4</v>
      </c>
      <c r="J3095" s="204">
        <v>101195</v>
      </c>
      <c r="K3095" s="213" t="s">
        <v>1995</v>
      </c>
      <c r="L3095" s="210" t="s">
        <v>1996</v>
      </c>
      <c r="M3095" s="208" t="s">
        <v>1990</v>
      </c>
      <c r="N3095" s="208">
        <v>1</v>
      </c>
      <c r="O3095" s="208"/>
      <c r="P3095" s="57" t="str">
        <f t="shared" si="615"/>
        <v>MAIN UNIT</v>
      </c>
      <c r="Q3095" s="208" t="s">
        <v>48</v>
      </c>
      <c r="R3095" s="208" t="s">
        <v>1991</v>
      </c>
      <c r="S3095" s="208" t="s">
        <v>37</v>
      </c>
      <c r="T3095" s="208" t="s">
        <v>88</v>
      </c>
      <c r="U3095" s="208" t="s">
        <v>58</v>
      </c>
      <c r="V3095" s="208" t="s">
        <v>2444</v>
      </c>
      <c r="W3095" s="208" t="s">
        <v>51</v>
      </c>
      <c r="X3095" s="34">
        <v>28000</v>
      </c>
      <c r="Y3095" s="215" t="str">
        <f>IF(W3095="","",IF(W3095="RMB","1.13", "1"))</f>
        <v>1.13</v>
      </c>
      <c r="Z3095" s="26">
        <f t="shared" si="623"/>
        <v>28000</v>
      </c>
      <c r="AA3095" s="208">
        <v>1.1599999999999999</v>
      </c>
      <c r="AB3095" s="35">
        <f t="shared" si="624"/>
        <v>28743.362831858409</v>
      </c>
      <c r="AC3095" s="27">
        <f t="shared" si="616"/>
        <v>7680.2265486725664</v>
      </c>
      <c r="AD3095" s="212">
        <v>0.26719999999999999</v>
      </c>
      <c r="AE3095" s="211">
        <f t="shared" si="617"/>
        <v>0</v>
      </c>
      <c r="AF3095" s="211" t="str">
        <f>IF(AND(COUNTIFS($J$18:J3095,J3095)=1,AE3095=1),1,"")</f>
        <v/>
      </c>
      <c r="AG3095" s="211">
        <f>IF(C3095="","",IF(AND(COUNTIFS($J$18:J3095,J3095)=1,C3095&lt;&gt;""),1,""))</f>
        <v>1</v>
      </c>
      <c r="AH3095" s="211">
        <f>IF(G3095="","",IF(AND(COUNTIFS($J$18:J3095,J3095)=1,G3095&lt;&gt;""),1,""))</f>
        <v>1</v>
      </c>
      <c r="AI3095" s="28">
        <f t="shared" si="618"/>
        <v>21045012.884955756</v>
      </c>
      <c r="AJ3095" s="28">
        <f t="shared" si="619"/>
        <v>2650260.9603327434</v>
      </c>
      <c r="AK3095" s="29">
        <f t="shared" si="620"/>
        <v>0.12593296924172043</v>
      </c>
      <c r="AL3095" s="210"/>
      <c r="AM3095" s="210"/>
      <c r="AN3095" s="210"/>
      <c r="AO3095" s="210"/>
      <c r="AP3095" s="45" t="str">
        <f t="shared" si="621"/>
        <v>20232</v>
      </c>
      <c r="AQ3095" s="45" t="str">
        <f t="shared" si="622"/>
        <v>20232RMB</v>
      </c>
    </row>
    <row r="3096" spans="1:43" s="15" customFormat="1">
      <c r="A3096" s="208" t="s">
        <v>41</v>
      </c>
      <c r="B3096" s="209">
        <v>2022</v>
      </c>
      <c r="C3096" s="209">
        <v>11</v>
      </c>
      <c r="D3096" s="57" t="str">
        <f t="shared" si="613"/>
        <v>Q3</v>
      </c>
      <c r="E3096" s="208" t="s">
        <v>41</v>
      </c>
      <c r="F3096" s="209">
        <v>2023</v>
      </c>
      <c r="G3096" s="209">
        <v>3</v>
      </c>
      <c r="H3096" s="213"/>
      <c r="I3096" s="57" t="str">
        <f t="shared" si="614"/>
        <v>Q4</v>
      </c>
      <c r="J3096" s="204">
        <v>69939</v>
      </c>
      <c r="K3096" s="213" t="s">
        <v>2547</v>
      </c>
      <c r="L3096" s="210" t="s">
        <v>2548</v>
      </c>
      <c r="M3096" s="208" t="s">
        <v>2546</v>
      </c>
      <c r="N3096" s="208">
        <v>1</v>
      </c>
      <c r="O3096" s="208"/>
      <c r="P3096" s="57" t="str">
        <f t="shared" si="615"/>
        <v>MAIN UNIT</v>
      </c>
      <c r="Q3096" s="208" t="s">
        <v>48</v>
      </c>
      <c r="R3096" s="208" t="s">
        <v>1991</v>
      </c>
      <c r="S3096" s="208" t="s">
        <v>38</v>
      </c>
      <c r="T3096" s="208" t="s">
        <v>933</v>
      </c>
      <c r="U3096" s="208" t="s">
        <v>137</v>
      </c>
      <c r="V3096" s="208" t="s">
        <v>899</v>
      </c>
      <c r="W3096" s="208" t="s">
        <v>849</v>
      </c>
      <c r="X3096" s="34">
        <v>116200</v>
      </c>
      <c r="Y3096" s="215" t="str">
        <f>IF(W3096="","",IF(W3096="RMB","1.13", "1"))</f>
        <v>1</v>
      </c>
      <c r="Z3096" s="26">
        <f t="shared" si="623"/>
        <v>116200</v>
      </c>
      <c r="AA3096" s="208">
        <v>7.8</v>
      </c>
      <c r="AB3096" s="35">
        <f t="shared" si="624"/>
        <v>906360</v>
      </c>
      <c r="AC3096" s="27">
        <f t="shared" si="616"/>
        <v>137947.992</v>
      </c>
      <c r="AD3096" s="212">
        <v>0.1522</v>
      </c>
      <c r="AE3096" s="211">
        <f t="shared" si="617"/>
        <v>0</v>
      </c>
      <c r="AF3096" s="211" t="str">
        <f>IF(AND(COUNTIFS($J$18:J3096,J3096)=1,AE3096=1),1,"")</f>
        <v/>
      </c>
      <c r="AG3096" s="211">
        <f>IF(C3096="","",IF(AND(COUNTIFS($J$18:J3096,J3096)=1,C3096&lt;&gt;""),1,""))</f>
        <v>1</v>
      </c>
      <c r="AH3096" s="211">
        <f>IF(G3096="","",IF(AND(COUNTIFS($J$18:J3096,J3096)=1,G3096&lt;&gt;""),1,""))</f>
        <v>1</v>
      </c>
      <c r="AI3096" s="28">
        <f t="shared" si="618"/>
        <v>33543315.897345133</v>
      </c>
      <c r="AJ3096" s="28">
        <f t="shared" si="619"/>
        <v>4706169.325298408</v>
      </c>
      <c r="AK3096" s="29">
        <f t="shared" si="620"/>
        <v>0.14030125523967321</v>
      </c>
      <c r="AL3096" s="210"/>
      <c r="AM3096" s="210"/>
      <c r="AN3096" s="210"/>
      <c r="AO3096" s="210"/>
      <c r="AP3096" s="45" t="str">
        <f t="shared" si="621"/>
        <v>20233</v>
      </c>
      <c r="AQ3096" s="45" t="str">
        <f t="shared" si="622"/>
        <v>20233USD</v>
      </c>
    </row>
    <row r="3097" spans="1:43" s="15" customFormat="1">
      <c r="A3097" s="208" t="s">
        <v>40</v>
      </c>
      <c r="B3097" s="209">
        <v>2022</v>
      </c>
      <c r="C3097" s="209">
        <v>3</v>
      </c>
      <c r="D3097" s="57" t="str">
        <f t="shared" si="613"/>
        <v>Q4</v>
      </c>
      <c r="E3097" s="208" t="s">
        <v>41</v>
      </c>
      <c r="F3097" s="209">
        <v>2022</v>
      </c>
      <c r="G3097" s="209">
        <v>4</v>
      </c>
      <c r="H3097" s="213"/>
      <c r="I3097" s="57" t="str">
        <f t="shared" si="614"/>
        <v>Q1</v>
      </c>
      <c r="J3097" s="204" t="s">
        <v>2942</v>
      </c>
      <c r="K3097" s="213" t="s">
        <v>2497</v>
      </c>
      <c r="L3097" s="210" t="s">
        <v>2564</v>
      </c>
      <c r="M3097" s="208" t="s">
        <v>47</v>
      </c>
      <c r="N3097" s="208">
        <v>1</v>
      </c>
      <c r="O3097" s="208"/>
      <c r="P3097" s="57" t="str">
        <f t="shared" si="615"/>
        <v>MAIN UNIT</v>
      </c>
      <c r="Q3097" s="208" t="s">
        <v>48</v>
      </c>
      <c r="R3097" s="208" t="s">
        <v>1991</v>
      </c>
      <c r="S3097" s="208" t="s">
        <v>37</v>
      </c>
      <c r="T3097" s="208" t="s">
        <v>75</v>
      </c>
      <c r="U3097" s="208" t="s">
        <v>58</v>
      </c>
      <c r="V3097" s="208" t="s">
        <v>81</v>
      </c>
      <c r="W3097" s="208" t="s">
        <v>51</v>
      </c>
      <c r="X3097" s="34">
        <v>700000</v>
      </c>
      <c r="Y3097" s="215" t="str">
        <f t="shared" ref="Y3097:Y3121" si="625">IF(W3097="RMB","1.13", "1")</f>
        <v>1.13</v>
      </c>
      <c r="Z3097" s="26">
        <f t="shared" si="623"/>
        <v>700000</v>
      </c>
      <c r="AA3097" s="208">
        <v>1.22</v>
      </c>
      <c r="AB3097" s="35">
        <f t="shared" si="624"/>
        <v>755752.21238938055</v>
      </c>
      <c r="AC3097" s="27">
        <f t="shared" si="616"/>
        <v>110490.97345132743</v>
      </c>
      <c r="AD3097" s="212">
        <v>0.1462</v>
      </c>
      <c r="AE3097" s="211">
        <f t="shared" si="617"/>
        <v>0</v>
      </c>
      <c r="AF3097" s="211" t="str">
        <f>IF(AND(COUNTIFS($J$18:J3097,J3097)=1,AE3097=1),1,"")</f>
        <v/>
      </c>
      <c r="AG3097" s="211">
        <f>IF(C3097="","",IF(AND(COUNTIFS($J$18:J3097,J3097)=1,C3097&lt;&gt;""),1,""))</f>
        <v>1</v>
      </c>
      <c r="AH3097" s="211">
        <f>IF(G3097="","",IF(AND(COUNTIFS($J$18:J3097,J3097)=1,G3097&lt;&gt;""),1,""))</f>
        <v>1</v>
      </c>
      <c r="AI3097" s="28">
        <f t="shared" si="618"/>
        <v>46600814.041769922</v>
      </c>
      <c r="AJ3097" s="28">
        <f t="shared" si="619"/>
        <v>5956366.3435927089</v>
      </c>
      <c r="AK3097" s="29">
        <f t="shared" si="620"/>
        <v>0.1278167874546958</v>
      </c>
      <c r="AL3097" s="210"/>
      <c r="AM3097" s="210"/>
      <c r="AN3097" s="210"/>
      <c r="AO3097" s="210"/>
      <c r="AP3097" s="45" t="str">
        <f t="shared" si="621"/>
        <v>20224</v>
      </c>
      <c r="AQ3097" s="45" t="str">
        <f t="shared" si="622"/>
        <v>20224RMB</v>
      </c>
    </row>
    <row r="3098" spans="1:43" s="15" customFormat="1">
      <c r="A3098" s="208" t="s">
        <v>40</v>
      </c>
      <c r="B3098" s="209">
        <v>2022</v>
      </c>
      <c r="C3098" s="209">
        <v>3</v>
      </c>
      <c r="D3098" s="57" t="str">
        <f t="shared" si="613"/>
        <v>Q4</v>
      </c>
      <c r="E3098" s="208" t="s">
        <v>41</v>
      </c>
      <c r="F3098" s="209">
        <v>2022</v>
      </c>
      <c r="G3098" s="209">
        <v>6</v>
      </c>
      <c r="H3098" s="213"/>
      <c r="I3098" s="57" t="str">
        <f t="shared" si="614"/>
        <v>Q1</v>
      </c>
      <c r="J3098" s="204" t="s">
        <v>2943</v>
      </c>
      <c r="K3098" s="213" t="s">
        <v>2944</v>
      </c>
      <c r="L3098" s="210" t="s">
        <v>2783</v>
      </c>
      <c r="M3098" s="208" t="s">
        <v>2778</v>
      </c>
      <c r="N3098" s="208">
        <v>1</v>
      </c>
      <c r="O3098" s="208"/>
      <c r="P3098" s="57" t="str">
        <f t="shared" si="615"/>
        <v>MAIN UNIT</v>
      </c>
      <c r="Q3098" s="208" t="s">
        <v>56</v>
      </c>
      <c r="R3098" s="208" t="s">
        <v>1991</v>
      </c>
      <c r="S3098" s="208" t="s">
        <v>38</v>
      </c>
      <c r="T3098" s="208" t="s">
        <v>326</v>
      </c>
      <c r="U3098" s="208" t="s">
        <v>137</v>
      </c>
      <c r="V3098" s="208" t="s">
        <v>2945</v>
      </c>
      <c r="W3098" s="208" t="s">
        <v>51</v>
      </c>
      <c r="X3098" s="34">
        <v>371000</v>
      </c>
      <c r="Y3098" s="215" t="str">
        <f t="shared" si="625"/>
        <v>1.13</v>
      </c>
      <c r="Z3098" s="26">
        <f t="shared" si="623"/>
        <v>371000</v>
      </c>
      <c r="AA3098" s="208">
        <v>1.175</v>
      </c>
      <c r="AB3098" s="35">
        <f t="shared" si="624"/>
        <v>385774.33628318593</v>
      </c>
      <c r="AC3098" s="27">
        <f t="shared" si="616"/>
        <v>79276.626106194701</v>
      </c>
      <c r="AD3098" s="212">
        <v>0.20549999999999999</v>
      </c>
      <c r="AE3098" s="211">
        <f t="shared" si="617"/>
        <v>1</v>
      </c>
      <c r="AF3098" s="211">
        <f>IF(AND(COUNTIFS($J$18:J3098,J3098)=1,AE3098=1),1,"")</f>
        <v>1</v>
      </c>
      <c r="AG3098" s="211">
        <f>IF(C3098="","",IF(AND(COUNTIFS($J$18:J3098,J3098)=1,C3098&lt;&gt;""),1,""))</f>
        <v>1</v>
      </c>
      <c r="AH3098" s="211">
        <f>IF(G3098="","",IF(AND(COUNTIFS($J$18:J3098,J3098)=1,G3098&lt;&gt;""),1,""))</f>
        <v>1</v>
      </c>
      <c r="AI3098" s="28">
        <f t="shared" si="618"/>
        <v>35682787.057522133</v>
      </c>
      <c r="AJ3098" s="28">
        <f t="shared" si="619"/>
        <v>5833368.3789623892</v>
      </c>
      <c r="AK3098" s="29">
        <f t="shared" si="620"/>
        <v>0.16347849649632909</v>
      </c>
      <c r="AL3098" s="210"/>
      <c r="AM3098" s="210"/>
      <c r="AN3098" s="210"/>
      <c r="AO3098" s="210"/>
      <c r="AP3098" s="45" t="str">
        <f t="shared" si="621"/>
        <v>20226</v>
      </c>
      <c r="AQ3098" s="45" t="str">
        <f t="shared" si="622"/>
        <v>20226RMB</v>
      </c>
    </row>
    <row r="3099" spans="1:43" s="15" customFormat="1">
      <c r="A3099" s="208" t="s">
        <v>40</v>
      </c>
      <c r="B3099" s="209">
        <v>2022</v>
      </c>
      <c r="C3099" s="209">
        <v>3</v>
      </c>
      <c r="D3099" s="57" t="str">
        <f t="shared" si="613"/>
        <v>Q4</v>
      </c>
      <c r="E3099" s="208" t="s">
        <v>41</v>
      </c>
      <c r="F3099" s="209">
        <v>2022</v>
      </c>
      <c r="G3099" s="209">
        <v>6</v>
      </c>
      <c r="H3099" s="213"/>
      <c r="I3099" s="57" t="str">
        <f t="shared" si="614"/>
        <v>Q1</v>
      </c>
      <c r="J3099" s="204" t="s">
        <v>2943</v>
      </c>
      <c r="K3099" s="213" t="s">
        <v>2944</v>
      </c>
      <c r="L3099" s="210" t="s">
        <v>2902</v>
      </c>
      <c r="M3099" s="208" t="s">
        <v>2778</v>
      </c>
      <c r="N3099" s="208">
        <v>1</v>
      </c>
      <c r="O3099" s="208"/>
      <c r="P3099" s="57" t="str">
        <f t="shared" si="615"/>
        <v>MAIN UNIT</v>
      </c>
      <c r="Q3099" s="208" t="s">
        <v>56</v>
      </c>
      <c r="R3099" s="208" t="s">
        <v>1991</v>
      </c>
      <c r="S3099" s="208" t="s">
        <v>38</v>
      </c>
      <c r="T3099" s="208" t="s">
        <v>326</v>
      </c>
      <c r="U3099" s="208" t="s">
        <v>137</v>
      </c>
      <c r="V3099" s="208" t="s">
        <v>2945</v>
      </c>
      <c r="W3099" s="208" t="s">
        <v>51</v>
      </c>
      <c r="X3099" s="34">
        <v>643000</v>
      </c>
      <c r="Y3099" s="215" t="str">
        <f t="shared" si="625"/>
        <v>1.13</v>
      </c>
      <c r="Z3099" s="26">
        <f t="shared" si="623"/>
        <v>643000</v>
      </c>
      <c r="AA3099" s="208">
        <v>1.175</v>
      </c>
      <c r="AB3099" s="35">
        <f t="shared" si="624"/>
        <v>668606.19469026558</v>
      </c>
      <c r="AC3099" s="27">
        <f t="shared" si="616"/>
        <v>137398.57300884958</v>
      </c>
      <c r="AD3099" s="212">
        <v>0.20549999999999999</v>
      </c>
      <c r="AE3099" s="211">
        <f t="shared" si="617"/>
        <v>1</v>
      </c>
      <c r="AF3099" s="211" t="str">
        <f>IF(AND(COUNTIFS($J$18:J3099,J3099)=1,AE3099=1),1,"")</f>
        <v/>
      </c>
      <c r="AG3099" s="211" t="str">
        <f>IF(C3099="","",IF(AND(COUNTIFS($J$18:J3099,J3099)=1,C3099&lt;&gt;""),1,""))</f>
        <v/>
      </c>
      <c r="AH3099" s="211" t="str">
        <f>IF(G3099="","",IF(AND(COUNTIFS($J$18:J3099,J3099)=1,G3099&lt;&gt;""),1,""))</f>
        <v/>
      </c>
      <c r="AI3099" s="28">
        <f t="shared" si="618"/>
        <v>35682787.057522133</v>
      </c>
      <c r="AJ3099" s="28">
        <f t="shared" si="619"/>
        <v>5833368.3789623892</v>
      </c>
      <c r="AK3099" s="29">
        <f t="shared" si="620"/>
        <v>0.16347849649632909</v>
      </c>
      <c r="AL3099" s="210"/>
      <c r="AM3099" s="210"/>
      <c r="AN3099" s="210"/>
      <c r="AO3099" s="210"/>
      <c r="AP3099" s="45" t="str">
        <f t="shared" si="621"/>
        <v>20226</v>
      </c>
      <c r="AQ3099" s="45" t="str">
        <f t="shared" si="622"/>
        <v>20226RMB</v>
      </c>
    </row>
    <row r="3100" spans="1:43" s="15" customFormat="1">
      <c r="A3100" s="208" t="s">
        <v>40</v>
      </c>
      <c r="B3100" s="209">
        <v>2022</v>
      </c>
      <c r="C3100" s="209">
        <v>3</v>
      </c>
      <c r="D3100" s="57" t="str">
        <f t="shared" si="613"/>
        <v>Q4</v>
      </c>
      <c r="E3100" s="208" t="s">
        <v>41</v>
      </c>
      <c r="F3100" s="209">
        <v>2022</v>
      </c>
      <c r="G3100" s="209">
        <v>6</v>
      </c>
      <c r="H3100" s="213"/>
      <c r="I3100" s="57" t="str">
        <f t="shared" si="614"/>
        <v>Q1</v>
      </c>
      <c r="J3100" s="204" t="s">
        <v>2122</v>
      </c>
      <c r="K3100" s="213" t="s">
        <v>2123</v>
      </c>
      <c r="L3100" s="210" t="s">
        <v>2726</v>
      </c>
      <c r="M3100" s="208" t="s">
        <v>47</v>
      </c>
      <c r="N3100" s="208">
        <v>1</v>
      </c>
      <c r="O3100" s="208"/>
      <c r="P3100" s="57" t="str">
        <f t="shared" si="615"/>
        <v>MAIN UNIT</v>
      </c>
      <c r="Q3100" s="208" t="s">
        <v>56</v>
      </c>
      <c r="R3100" s="208" t="s">
        <v>1991</v>
      </c>
      <c r="S3100" s="208" t="s">
        <v>36</v>
      </c>
      <c r="T3100" s="208" t="s">
        <v>65</v>
      </c>
      <c r="U3100" s="208" t="s">
        <v>66</v>
      </c>
      <c r="V3100" s="208" t="s">
        <v>99</v>
      </c>
      <c r="W3100" s="208" t="s">
        <v>96</v>
      </c>
      <c r="X3100" s="34">
        <v>6700000</v>
      </c>
      <c r="Y3100" s="215" t="str">
        <f t="shared" si="625"/>
        <v>1</v>
      </c>
      <c r="Z3100" s="26">
        <f t="shared" si="623"/>
        <v>6700000</v>
      </c>
      <c r="AA3100" s="208">
        <v>6.25E-2</v>
      </c>
      <c r="AB3100" s="35">
        <f t="shared" si="624"/>
        <v>418750</v>
      </c>
      <c r="AC3100" s="27">
        <f t="shared" si="616"/>
        <v>126881.25</v>
      </c>
      <c r="AD3100" s="212">
        <v>0.30299999999999999</v>
      </c>
      <c r="AE3100" s="211">
        <f t="shared" si="617"/>
        <v>1</v>
      </c>
      <c r="AF3100" s="211" t="str">
        <f>IF(AND(COUNTIFS($J$18:J3100,J3100)=1,AE3100=1),1,"")</f>
        <v/>
      </c>
      <c r="AG3100" s="211" t="str">
        <f>IF(C3100="","",IF(AND(COUNTIFS($J$18:J3100,J3100)=1,C3100&lt;&gt;""),1,""))</f>
        <v/>
      </c>
      <c r="AH3100" s="211" t="str">
        <f>IF(G3100="","",IF(AND(COUNTIFS($J$18:J3100,J3100)=1,G3100&lt;&gt;""),1,""))</f>
        <v/>
      </c>
      <c r="AI3100" s="28">
        <f t="shared" si="618"/>
        <v>35682787.057522133</v>
      </c>
      <c r="AJ3100" s="28">
        <f t="shared" si="619"/>
        <v>5833368.3789623892</v>
      </c>
      <c r="AK3100" s="29">
        <f t="shared" si="620"/>
        <v>0.16347849649632909</v>
      </c>
      <c r="AL3100" s="210"/>
      <c r="AM3100" s="210"/>
      <c r="AN3100" s="210"/>
      <c r="AO3100" s="210"/>
      <c r="AP3100" s="45" t="str">
        <f t="shared" si="621"/>
        <v>20226</v>
      </c>
      <c r="AQ3100" s="45" t="str">
        <f t="shared" si="622"/>
        <v>20226JPY</v>
      </c>
    </row>
    <row r="3101" spans="1:43" s="15" customFormat="1">
      <c r="A3101" s="208" t="s">
        <v>40</v>
      </c>
      <c r="B3101" s="209">
        <v>2022</v>
      </c>
      <c r="C3101" s="209">
        <v>3</v>
      </c>
      <c r="D3101" s="57" t="str">
        <f t="shared" si="613"/>
        <v>Q4</v>
      </c>
      <c r="E3101" s="208" t="s">
        <v>41</v>
      </c>
      <c r="F3101" s="209">
        <v>2022</v>
      </c>
      <c r="G3101" s="209">
        <v>6</v>
      </c>
      <c r="H3101" s="213"/>
      <c r="I3101" s="57" t="str">
        <f t="shared" si="614"/>
        <v>Q1</v>
      </c>
      <c r="J3101" s="204" t="s">
        <v>2122</v>
      </c>
      <c r="K3101" s="213" t="s">
        <v>2123</v>
      </c>
      <c r="L3101" s="210" t="s">
        <v>2564</v>
      </c>
      <c r="M3101" s="208" t="s">
        <v>47</v>
      </c>
      <c r="N3101" s="208">
        <v>1</v>
      </c>
      <c r="O3101" s="208"/>
      <c r="P3101" s="57" t="str">
        <f t="shared" si="615"/>
        <v>MAIN UNIT</v>
      </c>
      <c r="Q3101" s="208" t="s">
        <v>56</v>
      </c>
      <c r="R3101" s="208" t="s">
        <v>1991</v>
      </c>
      <c r="S3101" s="208" t="s">
        <v>36</v>
      </c>
      <c r="T3101" s="208" t="s">
        <v>65</v>
      </c>
      <c r="U3101" s="208" t="s">
        <v>66</v>
      </c>
      <c r="V3101" s="208" t="s">
        <v>99</v>
      </c>
      <c r="W3101" s="208" t="s">
        <v>96</v>
      </c>
      <c r="X3101" s="34">
        <v>12800000</v>
      </c>
      <c r="Y3101" s="215" t="str">
        <f t="shared" si="625"/>
        <v>1</v>
      </c>
      <c r="Z3101" s="26">
        <f t="shared" si="623"/>
        <v>12800000</v>
      </c>
      <c r="AA3101" s="208">
        <v>6.25E-2</v>
      </c>
      <c r="AB3101" s="35">
        <f t="shared" si="624"/>
        <v>800000</v>
      </c>
      <c r="AC3101" s="27">
        <f t="shared" si="616"/>
        <v>242400</v>
      </c>
      <c r="AD3101" s="212">
        <v>0.30299999999999999</v>
      </c>
      <c r="AE3101" s="211">
        <f t="shared" si="617"/>
        <v>1</v>
      </c>
      <c r="AF3101" s="211" t="str">
        <f>IF(AND(COUNTIFS($J$18:J3101,J3101)=1,AE3101=1),1,"")</f>
        <v/>
      </c>
      <c r="AG3101" s="211" t="str">
        <f>IF(C3101="","",IF(AND(COUNTIFS($J$18:J3101,J3101)=1,C3101&lt;&gt;""),1,""))</f>
        <v/>
      </c>
      <c r="AH3101" s="211" t="str">
        <f>IF(G3101="","",IF(AND(COUNTIFS($J$18:J3101,J3101)=1,G3101&lt;&gt;""),1,""))</f>
        <v/>
      </c>
      <c r="AI3101" s="28">
        <f t="shared" si="618"/>
        <v>35682787.057522133</v>
      </c>
      <c r="AJ3101" s="28">
        <f t="shared" si="619"/>
        <v>5833368.3789623892</v>
      </c>
      <c r="AK3101" s="29">
        <f t="shared" si="620"/>
        <v>0.16347849649632909</v>
      </c>
      <c r="AL3101" s="210"/>
      <c r="AM3101" s="210"/>
      <c r="AN3101" s="210"/>
      <c r="AO3101" s="210"/>
      <c r="AP3101" s="45" t="str">
        <f t="shared" si="621"/>
        <v>20226</v>
      </c>
      <c r="AQ3101" s="45" t="str">
        <f t="shared" si="622"/>
        <v>20226JPY</v>
      </c>
    </row>
    <row r="3102" spans="1:43" s="15" customFormat="1">
      <c r="A3102" s="208" t="s">
        <v>40</v>
      </c>
      <c r="B3102" s="209">
        <v>2022</v>
      </c>
      <c r="C3102" s="209">
        <v>3</v>
      </c>
      <c r="D3102" s="57" t="str">
        <f t="shared" si="613"/>
        <v>Q4</v>
      </c>
      <c r="E3102" s="208" t="s">
        <v>41</v>
      </c>
      <c r="F3102" s="209">
        <v>2022</v>
      </c>
      <c r="G3102" s="209">
        <v>6</v>
      </c>
      <c r="H3102" s="213"/>
      <c r="I3102" s="57" t="str">
        <f t="shared" si="614"/>
        <v>Q1</v>
      </c>
      <c r="J3102" s="204" t="s">
        <v>2946</v>
      </c>
      <c r="K3102" s="213" t="s">
        <v>2123</v>
      </c>
      <c r="L3102" s="210" t="s">
        <v>2548</v>
      </c>
      <c r="M3102" s="208" t="s">
        <v>2546</v>
      </c>
      <c r="N3102" s="208">
        <v>1</v>
      </c>
      <c r="O3102" s="208"/>
      <c r="P3102" s="57" t="str">
        <f t="shared" si="615"/>
        <v>MAIN UNIT</v>
      </c>
      <c r="Q3102" s="208" t="s">
        <v>56</v>
      </c>
      <c r="R3102" s="208" t="s">
        <v>1991</v>
      </c>
      <c r="S3102" s="208" t="s">
        <v>36</v>
      </c>
      <c r="T3102" s="208" t="s">
        <v>65</v>
      </c>
      <c r="U3102" s="208" t="s">
        <v>66</v>
      </c>
      <c r="V3102" s="208" t="s">
        <v>99</v>
      </c>
      <c r="W3102" s="208" t="s">
        <v>849</v>
      </c>
      <c r="X3102" s="34">
        <v>57000</v>
      </c>
      <c r="Y3102" s="215" t="str">
        <f t="shared" si="625"/>
        <v>1</v>
      </c>
      <c r="Z3102" s="26">
        <f t="shared" si="623"/>
        <v>57000</v>
      </c>
      <c r="AA3102" s="208">
        <v>7.8</v>
      </c>
      <c r="AB3102" s="35">
        <f t="shared" si="624"/>
        <v>444600</v>
      </c>
      <c r="AC3102" s="27">
        <f t="shared" si="616"/>
        <v>63622.26</v>
      </c>
      <c r="AD3102" s="212">
        <v>0.1431</v>
      </c>
      <c r="AE3102" s="211">
        <f t="shared" si="617"/>
        <v>1</v>
      </c>
      <c r="AF3102" s="211">
        <f>IF(AND(COUNTIFS($J$18:J3102,J3102)=1,AE3102=1),1,"")</f>
        <v>1</v>
      </c>
      <c r="AG3102" s="211">
        <f>IF(C3102="","",IF(AND(COUNTIFS($J$18:J3102,J3102)=1,C3102&lt;&gt;""),1,""))</f>
        <v>1</v>
      </c>
      <c r="AH3102" s="211">
        <f>IF(G3102="","",IF(AND(COUNTIFS($J$18:J3102,J3102)=1,G3102&lt;&gt;""),1,""))</f>
        <v>1</v>
      </c>
      <c r="AI3102" s="28">
        <f t="shared" si="618"/>
        <v>35682787.057522133</v>
      </c>
      <c r="AJ3102" s="28">
        <f t="shared" si="619"/>
        <v>5833368.3789623892</v>
      </c>
      <c r="AK3102" s="29">
        <f t="shared" si="620"/>
        <v>0.16347849649632909</v>
      </c>
      <c r="AL3102" s="210"/>
      <c r="AM3102" s="210"/>
      <c r="AN3102" s="210"/>
      <c r="AO3102" s="210"/>
      <c r="AP3102" s="45" t="str">
        <f t="shared" si="621"/>
        <v>20226</v>
      </c>
      <c r="AQ3102" s="45" t="str">
        <f t="shared" si="622"/>
        <v>20226USD</v>
      </c>
    </row>
    <row r="3103" spans="1:43" s="15" customFormat="1">
      <c r="A3103" s="208" t="s">
        <v>41</v>
      </c>
      <c r="B3103" s="209">
        <v>2022</v>
      </c>
      <c r="C3103" s="209">
        <v>4</v>
      </c>
      <c r="D3103" s="57" t="str">
        <f t="shared" si="613"/>
        <v>Q1</v>
      </c>
      <c r="E3103" s="208" t="s">
        <v>41</v>
      </c>
      <c r="F3103" s="209">
        <v>2022</v>
      </c>
      <c r="G3103" s="209">
        <v>6</v>
      </c>
      <c r="H3103" s="213"/>
      <c r="I3103" s="57" t="str">
        <f t="shared" si="614"/>
        <v>Q1</v>
      </c>
      <c r="J3103" s="204" t="s">
        <v>2947</v>
      </c>
      <c r="K3103" s="213" t="s">
        <v>2944</v>
      </c>
      <c r="L3103" s="210" t="s">
        <v>2948</v>
      </c>
      <c r="M3103" s="208" t="s">
        <v>354</v>
      </c>
      <c r="N3103" s="208">
        <v>1</v>
      </c>
      <c r="O3103" s="208"/>
      <c r="P3103" s="57" t="str">
        <f t="shared" si="615"/>
        <v>MAIN UNIT</v>
      </c>
      <c r="Q3103" s="208" t="s">
        <v>463</v>
      </c>
      <c r="R3103" s="208" t="s">
        <v>1991</v>
      </c>
      <c r="S3103" s="208" t="s">
        <v>38</v>
      </c>
      <c r="T3103" s="208" t="s">
        <v>326</v>
      </c>
      <c r="U3103" s="208" t="s">
        <v>137</v>
      </c>
      <c r="V3103" s="208" t="s">
        <v>2945</v>
      </c>
      <c r="W3103" s="208" t="s">
        <v>51</v>
      </c>
      <c r="X3103" s="34">
        <v>239000</v>
      </c>
      <c r="Y3103" s="215" t="str">
        <f t="shared" si="625"/>
        <v>1.13</v>
      </c>
      <c r="Z3103" s="26">
        <f t="shared" si="623"/>
        <v>239000</v>
      </c>
      <c r="AA3103" s="208">
        <v>1.175</v>
      </c>
      <c r="AB3103" s="35">
        <f t="shared" si="624"/>
        <v>248517.69911504429</v>
      </c>
      <c r="AC3103" s="27">
        <f t="shared" si="616"/>
        <v>46746.179203539832</v>
      </c>
      <c r="AD3103" s="212">
        <v>0.18809999999999999</v>
      </c>
      <c r="AE3103" s="211">
        <f t="shared" si="617"/>
        <v>0</v>
      </c>
      <c r="AF3103" s="211" t="str">
        <f>IF(AND(COUNTIFS($J$18:J3103,J3103)=1,AE3103=1),1,"")</f>
        <v/>
      </c>
      <c r="AG3103" s="211">
        <f>IF(C3103="","",IF(AND(COUNTIFS($J$18:J3103,J3103)=1,C3103&lt;&gt;""),1,""))</f>
        <v>1</v>
      </c>
      <c r="AH3103" s="211">
        <f>IF(G3103="","",IF(AND(COUNTIFS($J$18:J3103,J3103)=1,G3103&lt;&gt;""),1,""))</f>
        <v>1</v>
      </c>
      <c r="AI3103" s="28">
        <f t="shared" si="618"/>
        <v>35682787.057522133</v>
      </c>
      <c r="AJ3103" s="28">
        <f t="shared" si="619"/>
        <v>5833368.3789623892</v>
      </c>
      <c r="AK3103" s="29">
        <f t="shared" si="620"/>
        <v>0.16347849649632909</v>
      </c>
      <c r="AL3103" s="210"/>
      <c r="AM3103" s="210"/>
      <c r="AN3103" s="210"/>
      <c r="AO3103" s="210"/>
      <c r="AP3103" s="45" t="str">
        <f t="shared" si="621"/>
        <v>20226</v>
      </c>
      <c r="AQ3103" s="45" t="str">
        <f t="shared" si="622"/>
        <v>20226RMB</v>
      </c>
    </row>
    <row r="3104" spans="1:43" s="15" customFormat="1">
      <c r="A3104" s="208" t="s">
        <v>40</v>
      </c>
      <c r="B3104" s="209">
        <v>2022</v>
      </c>
      <c r="C3104" s="209">
        <v>3</v>
      </c>
      <c r="D3104" s="57" t="str">
        <f t="shared" si="613"/>
        <v>Q4</v>
      </c>
      <c r="E3104" s="208" t="s">
        <v>41</v>
      </c>
      <c r="F3104" s="209">
        <v>2022</v>
      </c>
      <c r="G3104" s="209">
        <v>7</v>
      </c>
      <c r="H3104" s="213"/>
      <c r="I3104" s="57" t="str">
        <f t="shared" si="614"/>
        <v>Q2</v>
      </c>
      <c r="J3104" s="204" t="s">
        <v>2949</v>
      </c>
      <c r="K3104" s="213" t="s">
        <v>2944</v>
      </c>
      <c r="L3104" s="210" t="s">
        <v>2548</v>
      </c>
      <c r="M3104" s="208" t="s">
        <v>2546</v>
      </c>
      <c r="N3104" s="208">
        <v>1</v>
      </c>
      <c r="O3104" s="208"/>
      <c r="P3104" s="57" t="str">
        <f t="shared" si="615"/>
        <v>MAIN UNIT</v>
      </c>
      <c r="Q3104" s="208" t="s">
        <v>56</v>
      </c>
      <c r="R3104" s="208" t="s">
        <v>1991</v>
      </c>
      <c r="S3104" s="208" t="s">
        <v>38</v>
      </c>
      <c r="T3104" s="208" t="s">
        <v>326</v>
      </c>
      <c r="U3104" s="208" t="s">
        <v>137</v>
      </c>
      <c r="V3104" s="208" t="s">
        <v>530</v>
      </c>
      <c r="W3104" s="208" t="s">
        <v>51</v>
      </c>
      <c r="X3104" s="34">
        <v>567000</v>
      </c>
      <c r="Y3104" s="215" t="str">
        <f t="shared" si="625"/>
        <v>1.13</v>
      </c>
      <c r="Z3104" s="26">
        <f t="shared" si="623"/>
        <v>567000</v>
      </c>
      <c r="AA3104" s="208">
        <v>1.17</v>
      </c>
      <c r="AB3104" s="35">
        <f t="shared" si="624"/>
        <v>587070.79646017705</v>
      </c>
      <c r="AC3104" s="27">
        <f t="shared" si="616"/>
        <v>116474.84601769912</v>
      </c>
      <c r="AD3104" s="212">
        <v>0.19839999999999999</v>
      </c>
      <c r="AE3104" s="211">
        <f t="shared" si="617"/>
        <v>1</v>
      </c>
      <c r="AF3104" s="211">
        <f>IF(AND(COUNTIFS($J$18:J3104,J3104)=1,AE3104=1),1,"")</f>
        <v>1</v>
      </c>
      <c r="AG3104" s="211">
        <f>IF(C3104="","",IF(AND(COUNTIFS($J$18:J3104,J3104)=1,C3104&lt;&gt;""),1,""))</f>
        <v>1</v>
      </c>
      <c r="AH3104" s="211">
        <f>IF(G3104="","",IF(AND(COUNTIFS($J$18:J3104,J3104)=1,G3104&lt;&gt;""),1,""))</f>
        <v>1</v>
      </c>
      <c r="AI3104" s="28">
        <f t="shared" si="618"/>
        <v>36480247.665929191</v>
      </c>
      <c r="AJ3104" s="28">
        <f t="shared" si="619"/>
        <v>5330996.6372757507</v>
      </c>
      <c r="AK3104" s="29">
        <f t="shared" si="620"/>
        <v>0.14613378412599559</v>
      </c>
      <c r="AL3104" s="210"/>
      <c r="AM3104" s="210"/>
      <c r="AN3104" s="210"/>
      <c r="AO3104" s="210"/>
      <c r="AP3104" s="45" t="str">
        <f t="shared" si="621"/>
        <v>20227</v>
      </c>
      <c r="AQ3104" s="45" t="str">
        <f t="shared" si="622"/>
        <v>20227RMB</v>
      </c>
    </row>
    <row r="3105" spans="1:43" s="15" customFormat="1">
      <c r="A3105" s="208" t="s">
        <v>40</v>
      </c>
      <c r="B3105" s="209">
        <v>2022</v>
      </c>
      <c r="C3105" s="209">
        <v>3</v>
      </c>
      <c r="D3105" s="57" t="str">
        <f t="shared" si="613"/>
        <v>Q4</v>
      </c>
      <c r="E3105" s="208" t="s">
        <v>41</v>
      </c>
      <c r="F3105" s="209">
        <v>2022</v>
      </c>
      <c r="G3105" s="209">
        <v>7</v>
      </c>
      <c r="H3105" s="213"/>
      <c r="I3105" s="57" t="str">
        <f t="shared" si="614"/>
        <v>Q2</v>
      </c>
      <c r="J3105" s="204" t="s">
        <v>2949</v>
      </c>
      <c r="K3105" s="213" t="s">
        <v>2944</v>
      </c>
      <c r="L3105" s="210" t="s">
        <v>2950</v>
      </c>
      <c r="M3105" s="208" t="s">
        <v>354</v>
      </c>
      <c r="N3105" s="208">
        <v>1</v>
      </c>
      <c r="O3105" s="208"/>
      <c r="P3105" s="57" t="str">
        <f t="shared" si="615"/>
        <v>MAIN UNIT</v>
      </c>
      <c r="Q3105" s="208" t="s">
        <v>56</v>
      </c>
      <c r="R3105" s="208" t="s">
        <v>1991</v>
      </c>
      <c r="S3105" s="208" t="s">
        <v>38</v>
      </c>
      <c r="T3105" s="208" t="s">
        <v>326</v>
      </c>
      <c r="U3105" s="208" t="s">
        <v>137</v>
      </c>
      <c r="V3105" s="208" t="s">
        <v>2945</v>
      </c>
      <c r="W3105" s="208" t="s">
        <v>51</v>
      </c>
      <c r="X3105" s="34">
        <v>340000</v>
      </c>
      <c r="Y3105" s="215" t="str">
        <f t="shared" si="625"/>
        <v>1.13</v>
      </c>
      <c r="Z3105" s="26">
        <f t="shared" si="623"/>
        <v>340000</v>
      </c>
      <c r="AA3105" s="208">
        <v>1.17</v>
      </c>
      <c r="AB3105" s="35">
        <f t="shared" si="624"/>
        <v>352035.39823008853</v>
      </c>
      <c r="AC3105" s="27">
        <f t="shared" si="616"/>
        <v>69843.823008849562</v>
      </c>
      <c r="AD3105" s="212">
        <v>0.19839999999999999</v>
      </c>
      <c r="AE3105" s="211">
        <f t="shared" si="617"/>
        <v>1</v>
      </c>
      <c r="AF3105" s="211" t="str">
        <f>IF(AND(COUNTIFS($J$18:J3105,J3105)=1,AE3105=1),1,"")</f>
        <v/>
      </c>
      <c r="AG3105" s="211" t="str">
        <f>IF(C3105="","",IF(AND(COUNTIFS($J$18:J3105,J3105)=1,C3105&lt;&gt;""),1,""))</f>
        <v/>
      </c>
      <c r="AH3105" s="211" t="str">
        <f>IF(G3105="","",IF(AND(COUNTIFS($J$18:J3105,J3105)=1,G3105&lt;&gt;""),1,""))</f>
        <v/>
      </c>
      <c r="AI3105" s="28">
        <f t="shared" si="618"/>
        <v>36480247.665929191</v>
      </c>
      <c r="AJ3105" s="28">
        <f t="shared" si="619"/>
        <v>5330996.6372757507</v>
      </c>
      <c r="AK3105" s="29">
        <f t="shared" si="620"/>
        <v>0.14613378412599559</v>
      </c>
      <c r="AL3105" s="210"/>
      <c r="AM3105" s="210"/>
      <c r="AN3105" s="210"/>
      <c r="AO3105" s="210"/>
      <c r="AP3105" s="45" t="str">
        <f t="shared" si="621"/>
        <v>20227</v>
      </c>
      <c r="AQ3105" s="45" t="str">
        <f t="shared" si="622"/>
        <v>20227RMB</v>
      </c>
    </row>
    <row r="3106" spans="1:43" s="15" customFormat="1">
      <c r="A3106" s="208" t="s">
        <v>41</v>
      </c>
      <c r="B3106" s="209">
        <v>2022</v>
      </c>
      <c r="C3106" s="209">
        <v>6</v>
      </c>
      <c r="D3106" s="57" t="str">
        <f t="shared" ref="D3106:D3169" si="626">IF(B3106="","",IF(AND(C3106&gt;=10,C3106&lt;=12),"Q3",IF(AND(C3106&gt;=1,C3106&lt;=3),"Q4",IF(AND(C3106&gt;=7,C3106&lt;=9),"Q2",IF(AND(C3106&gt;=4,C3106&lt;=6),"Q1")))))</f>
        <v>Q1</v>
      </c>
      <c r="E3106" s="208" t="s">
        <v>41</v>
      </c>
      <c r="F3106" s="209">
        <v>2022</v>
      </c>
      <c r="G3106" s="209">
        <v>7</v>
      </c>
      <c r="H3106" s="213"/>
      <c r="I3106" s="57" t="str">
        <f t="shared" si="614"/>
        <v>Q2</v>
      </c>
      <c r="J3106" s="204" t="s">
        <v>2951</v>
      </c>
      <c r="K3106" s="213" t="s">
        <v>2952</v>
      </c>
      <c r="L3106" s="210" t="s">
        <v>2953</v>
      </c>
      <c r="M3106" s="208" t="s">
        <v>1990</v>
      </c>
      <c r="N3106" s="208">
        <v>1</v>
      </c>
      <c r="O3106" s="208"/>
      <c r="P3106" s="57" t="str">
        <f t="shared" si="615"/>
        <v>MAIN UNIT</v>
      </c>
      <c r="Q3106" s="208" t="s">
        <v>56</v>
      </c>
      <c r="R3106" s="208" t="s">
        <v>1991</v>
      </c>
      <c r="S3106" s="208" t="s">
        <v>37</v>
      </c>
      <c r="T3106" s="208" t="s">
        <v>88</v>
      </c>
      <c r="U3106" s="208" t="s">
        <v>66</v>
      </c>
      <c r="V3106" s="208" t="s">
        <v>2954</v>
      </c>
      <c r="W3106" s="208" t="s">
        <v>51</v>
      </c>
      <c r="X3106" s="34">
        <v>53744</v>
      </c>
      <c r="Y3106" s="215" t="str">
        <f t="shared" si="625"/>
        <v>1.13</v>
      </c>
      <c r="Z3106" s="26">
        <f t="shared" si="623"/>
        <v>53744</v>
      </c>
      <c r="AA3106" s="208">
        <v>1.17</v>
      </c>
      <c r="AB3106" s="35">
        <f t="shared" si="624"/>
        <v>55646.442477876102</v>
      </c>
      <c r="AC3106" s="27">
        <f t="shared" si="616"/>
        <v>12192.135546902653</v>
      </c>
      <c r="AD3106" s="212">
        <v>0.21909999999999999</v>
      </c>
      <c r="AE3106" s="211">
        <f t="shared" si="617"/>
        <v>1</v>
      </c>
      <c r="AF3106" s="211">
        <f>IF(AND(COUNTIFS($J$18:J3106,J3106)=1,AE3106=1),1,"")</f>
        <v>1</v>
      </c>
      <c r="AG3106" s="211">
        <f>IF(C3106="","",IF(AND(COUNTIFS($J$18:J3106,J3106)=1,C3106&lt;&gt;""),1,""))</f>
        <v>1</v>
      </c>
      <c r="AH3106" s="211">
        <f>IF(G3106="","",IF(AND(COUNTIFS($J$18:J3106,J3106)=1,G3106&lt;&gt;""),1,""))</f>
        <v>1</v>
      </c>
      <c r="AI3106" s="28">
        <f t="shared" si="618"/>
        <v>36480247.665929191</v>
      </c>
      <c r="AJ3106" s="28">
        <f t="shared" si="619"/>
        <v>5330996.6372757507</v>
      </c>
      <c r="AK3106" s="29">
        <f t="shared" si="620"/>
        <v>0.14613378412599559</v>
      </c>
      <c r="AL3106" s="210"/>
      <c r="AM3106" s="210"/>
      <c r="AN3106" s="210"/>
      <c r="AO3106" s="210" t="s">
        <v>2955</v>
      </c>
      <c r="AP3106" s="45" t="str">
        <f t="shared" si="621"/>
        <v>20227</v>
      </c>
      <c r="AQ3106" s="45" t="str">
        <f t="shared" si="622"/>
        <v>20227RMB</v>
      </c>
    </row>
    <row r="3107" spans="1:43" s="15" customFormat="1">
      <c r="A3107" s="208" t="s">
        <v>41</v>
      </c>
      <c r="B3107" s="209">
        <v>2022</v>
      </c>
      <c r="C3107" s="209">
        <v>6</v>
      </c>
      <c r="D3107" s="57" t="str">
        <f t="shared" si="626"/>
        <v>Q1</v>
      </c>
      <c r="E3107" s="208" t="s">
        <v>41</v>
      </c>
      <c r="F3107" s="209">
        <v>2022</v>
      </c>
      <c r="G3107" s="209">
        <v>8</v>
      </c>
      <c r="H3107" s="213"/>
      <c r="I3107" s="57" t="str">
        <f t="shared" si="614"/>
        <v>Q2</v>
      </c>
      <c r="J3107" s="204" t="s">
        <v>2187</v>
      </c>
      <c r="K3107" s="213" t="s">
        <v>154</v>
      </c>
      <c r="L3107" s="210" t="s">
        <v>2550</v>
      </c>
      <c r="M3107" s="208" t="s">
        <v>2546</v>
      </c>
      <c r="N3107" s="208">
        <v>1</v>
      </c>
      <c r="O3107" s="208"/>
      <c r="P3107" s="57" t="str">
        <f t="shared" si="615"/>
        <v>MAIN UNIT</v>
      </c>
      <c r="Q3107" s="208" t="s">
        <v>48</v>
      </c>
      <c r="R3107" s="208" t="s">
        <v>1991</v>
      </c>
      <c r="S3107" s="208" t="s">
        <v>37</v>
      </c>
      <c r="T3107" s="208" t="s">
        <v>80</v>
      </c>
      <c r="U3107" s="208" t="s">
        <v>58</v>
      </c>
      <c r="V3107" s="208" t="s">
        <v>156</v>
      </c>
      <c r="W3107" s="208" t="s">
        <v>51</v>
      </c>
      <c r="X3107" s="34">
        <v>283000</v>
      </c>
      <c r="Y3107" s="215" t="str">
        <f t="shared" si="625"/>
        <v>1.13</v>
      </c>
      <c r="Z3107" s="26">
        <f t="shared" si="623"/>
        <v>283000</v>
      </c>
      <c r="AA3107" s="208">
        <v>1.163</v>
      </c>
      <c r="AB3107" s="35">
        <f t="shared" si="624"/>
        <v>291264.60176991153</v>
      </c>
      <c r="AC3107" s="27">
        <f t="shared" si="616"/>
        <v>46660.589203539828</v>
      </c>
      <c r="AD3107" s="212">
        <v>0.16020000000000001</v>
      </c>
      <c r="AE3107" s="211">
        <f t="shared" si="617"/>
        <v>0</v>
      </c>
      <c r="AF3107" s="211" t="str">
        <f>IF(AND(COUNTIFS($J$18:J3107,J3107)=1,AE3107=1),1,"")</f>
        <v/>
      </c>
      <c r="AG3107" s="211" t="str">
        <f>IF(C3107="","",IF(AND(COUNTIFS($J$18:J3107,J3107)=1,C3107&lt;&gt;""),1,""))</f>
        <v/>
      </c>
      <c r="AH3107" s="211" t="str">
        <f>IF(G3107="","",IF(AND(COUNTIFS($J$18:J3107,J3107)=1,G3107&lt;&gt;""),1,""))</f>
        <v/>
      </c>
      <c r="AI3107" s="28">
        <f t="shared" si="618"/>
        <v>35073581.838938065</v>
      </c>
      <c r="AJ3107" s="28">
        <f t="shared" si="619"/>
        <v>5034113.9728989378</v>
      </c>
      <c r="AK3107" s="29">
        <f t="shared" si="620"/>
        <v>0.1435300790211895</v>
      </c>
      <c r="AL3107" s="210"/>
      <c r="AM3107" s="210"/>
      <c r="AN3107" s="210"/>
      <c r="AO3107" s="210"/>
      <c r="AP3107" s="45" t="str">
        <f t="shared" si="621"/>
        <v>20228</v>
      </c>
      <c r="AQ3107" s="45" t="str">
        <f t="shared" si="622"/>
        <v>20228RMB</v>
      </c>
    </row>
    <row r="3108" spans="1:43" s="15" customFormat="1">
      <c r="A3108" s="208" t="s">
        <v>41</v>
      </c>
      <c r="B3108" s="209">
        <v>2022</v>
      </c>
      <c r="C3108" s="209">
        <v>6</v>
      </c>
      <c r="D3108" s="57" t="str">
        <f t="shared" si="626"/>
        <v>Q1</v>
      </c>
      <c r="E3108" s="208" t="s">
        <v>41</v>
      </c>
      <c r="F3108" s="209">
        <v>2022</v>
      </c>
      <c r="G3108" s="209">
        <v>8</v>
      </c>
      <c r="H3108" s="213"/>
      <c r="I3108" s="57" t="str">
        <f t="shared" si="614"/>
        <v>Q2</v>
      </c>
      <c r="J3108" s="204" t="s">
        <v>2187</v>
      </c>
      <c r="K3108" s="213" t="s">
        <v>154</v>
      </c>
      <c r="L3108" s="210" t="s">
        <v>2550</v>
      </c>
      <c r="M3108" s="208" t="s">
        <v>2546</v>
      </c>
      <c r="N3108" s="208">
        <v>1</v>
      </c>
      <c r="O3108" s="208"/>
      <c r="P3108" s="57" t="str">
        <f t="shared" si="615"/>
        <v>MAIN UNIT</v>
      </c>
      <c r="Q3108" s="208" t="s">
        <v>48</v>
      </c>
      <c r="R3108" s="208" t="s">
        <v>1991</v>
      </c>
      <c r="S3108" s="208" t="s">
        <v>37</v>
      </c>
      <c r="T3108" s="208" t="s">
        <v>80</v>
      </c>
      <c r="U3108" s="208" t="s">
        <v>58</v>
      </c>
      <c r="V3108" s="208" t="s">
        <v>156</v>
      </c>
      <c r="W3108" s="208" t="s">
        <v>51</v>
      </c>
      <c r="X3108" s="34">
        <v>283000</v>
      </c>
      <c r="Y3108" s="215" t="str">
        <f t="shared" si="625"/>
        <v>1.13</v>
      </c>
      <c r="Z3108" s="26">
        <f t="shared" si="623"/>
        <v>283000</v>
      </c>
      <c r="AA3108" s="208">
        <v>1.163</v>
      </c>
      <c r="AB3108" s="35">
        <f t="shared" si="624"/>
        <v>291264.60176991153</v>
      </c>
      <c r="AC3108" s="27">
        <f t="shared" si="616"/>
        <v>46660.589203539828</v>
      </c>
      <c r="AD3108" s="212">
        <v>0.16020000000000001</v>
      </c>
      <c r="AE3108" s="211">
        <f t="shared" si="617"/>
        <v>0</v>
      </c>
      <c r="AF3108" s="211" t="str">
        <f>IF(AND(COUNTIFS($J$18:J3108,J3108)=1,AE3108=1),1,"")</f>
        <v/>
      </c>
      <c r="AG3108" s="211" t="str">
        <f>IF(C3108="","",IF(AND(COUNTIFS($J$18:J3108,J3108)=1,C3108&lt;&gt;""),1,""))</f>
        <v/>
      </c>
      <c r="AH3108" s="211" t="str">
        <f>IF(G3108="","",IF(AND(COUNTIFS($J$18:J3108,J3108)=1,G3108&lt;&gt;""),1,""))</f>
        <v/>
      </c>
      <c r="AI3108" s="28">
        <f t="shared" si="618"/>
        <v>35073581.838938065</v>
      </c>
      <c r="AJ3108" s="28">
        <f t="shared" si="619"/>
        <v>5034113.9728989378</v>
      </c>
      <c r="AK3108" s="29">
        <f t="shared" si="620"/>
        <v>0.1435300790211895</v>
      </c>
      <c r="AL3108" s="210"/>
      <c r="AM3108" s="210"/>
      <c r="AN3108" s="210"/>
      <c r="AO3108" s="210"/>
      <c r="AP3108" s="45" t="str">
        <f t="shared" si="621"/>
        <v>20228</v>
      </c>
      <c r="AQ3108" s="45" t="str">
        <f t="shared" si="622"/>
        <v>20228RMB</v>
      </c>
    </row>
    <row r="3109" spans="1:43" s="15" customFormat="1">
      <c r="A3109" s="208" t="s">
        <v>41</v>
      </c>
      <c r="B3109" s="209">
        <v>2022</v>
      </c>
      <c r="C3109" s="209">
        <v>5</v>
      </c>
      <c r="D3109" s="57" t="str">
        <f t="shared" si="626"/>
        <v>Q1</v>
      </c>
      <c r="E3109" s="208" t="s">
        <v>41</v>
      </c>
      <c r="F3109" s="209">
        <v>2022</v>
      </c>
      <c r="G3109" s="209">
        <v>8</v>
      </c>
      <c r="H3109" s="213"/>
      <c r="I3109" s="57" t="str">
        <f t="shared" si="614"/>
        <v>Q2</v>
      </c>
      <c r="J3109" s="204" t="s">
        <v>2189</v>
      </c>
      <c r="K3109" s="213" t="s">
        <v>2190</v>
      </c>
      <c r="L3109" s="210" t="s">
        <v>2548</v>
      </c>
      <c r="M3109" s="208" t="s">
        <v>2546</v>
      </c>
      <c r="N3109" s="208">
        <v>1</v>
      </c>
      <c r="O3109" s="208"/>
      <c r="P3109" s="57" t="str">
        <f t="shared" si="615"/>
        <v>MAIN UNIT</v>
      </c>
      <c r="Q3109" s="208" t="s">
        <v>48</v>
      </c>
      <c r="R3109" s="208" t="s">
        <v>1991</v>
      </c>
      <c r="S3109" s="208" t="s">
        <v>37</v>
      </c>
      <c r="T3109" s="208" t="s">
        <v>88</v>
      </c>
      <c r="U3109" s="208" t="s">
        <v>58</v>
      </c>
      <c r="V3109" s="208" t="s">
        <v>89</v>
      </c>
      <c r="W3109" s="208" t="s">
        <v>51</v>
      </c>
      <c r="X3109" s="34">
        <v>621860</v>
      </c>
      <c r="Y3109" s="215" t="str">
        <f t="shared" si="625"/>
        <v>1.13</v>
      </c>
      <c r="Z3109" s="26">
        <f t="shared" si="623"/>
        <v>621860</v>
      </c>
      <c r="AA3109" s="208">
        <v>1.163</v>
      </c>
      <c r="AB3109" s="35">
        <f t="shared" si="624"/>
        <v>640020.51327433635</v>
      </c>
      <c r="AC3109" s="27">
        <f t="shared" si="616"/>
        <v>94595.031861946904</v>
      </c>
      <c r="AD3109" s="212">
        <v>0.14779999999999999</v>
      </c>
      <c r="AE3109" s="211">
        <f t="shared" si="617"/>
        <v>0</v>
      </c>
      <c r="AF3109" s="211" t="str">
        <f>IF(AND(COUNTIFS($J$18:J3109,J3109)=1,AE3109=1),1,"")</f>
        <v/>
      </c>
      <c r="AG3109" s="211" t="str">
        <f>IF(C3109="","",IF(AND(COUNTIFS($J$18:J3109,J3109)=1,C3109&lt;&gt;""),1,""))</f>
        <v/>
      </c>
      <c r="AH3109" s="211" t="str">
        <f>IF(G3109="","",IF(AND(COUNTIFS($J$18:J3109,J3109)=1,G3109&lt;&gt;""),1,""))</f>
        <v/>
      </c>
      <c r="AI3109" s="28">
        <f t="shared" si="618"/>
        <v>35073581.838938065</v>
      </c>
      <c r="AJ3109" s="28">
        <f t="shared" si="619"/>
        <v>5034113.9728989378</v>
      </c>
      <c r="AK3109" s="29">
        <f t="shared" si="620"/>
        <v>0.1435300790211895</v>
      </c>
      <c r="AL3109" s="210"/>
      <c r="AM3109" s="210"/>
      <c r="AN3109" s="210"/>
      <c r="AO3109" s="210"/>
      <c r="AP3109" s="45" t="str">
        <f t="shared" si="621"/>
        <v>20228</v>
      </c>
      <c r="AQ3109" s="45" t="str">
        <f t="shared" si="622"/>
        <v>20228RMB</v>
      </c>
    </row>
    <row r="3110" spans="1:43" s="15" customFormat="1">
      <c r="A3110" s="208" t="s">
        <v>41</v>
      </c>
      <c r="B3110" s="209">
        <v>2022</v>
      </c>
      <c r="C3110" s="209">
        <v>5</v>
      </c>
      <c r="D3110" s="57" t="str">
        <f t="shared" si="626"/>
        <v>Q1</v>
      </c>
      <c r="E3110" s="208" t="s">
        <v>41</v>
      </c>
      <c r="F3110" s="209">
        <v>2022</v>
      </c>
      <c r="G3110" s="209">
        <v>8</v>
      </c>
      <c r="H3110" s="213"/>
      <c r="I3110" s="57" t="str">
        <f t="shared" si="614"/>
        <v>Q2</v>
      </c>
      <c r="J3110" s="204" t="s">
        <v>2189</v>
      </c>
      <c r="K3110" s="213" t="s">
        <v>2190</v>
      </c>
      <c r="L3110" s="210" t="s">
        <v>2548</v>
      </c>
      <c r="M3110" s="208" t="s">
        <v>2546</v>
      </c>
      <c r="N3110" s="208">
        <v>1</v>
      </c>
      <c r="O3110" s="208"/>
      <c r="P3110" s="57" t="str">
        <f t="shared" si="615"/>
        <v>MAIN UNIT</v>
      </c>
      <c r="Q3110" s="208" t="s">
        <v>48</v>
      </c>
      <c r="R3110" s="208" t="s">
        <v>1991</v>
      </c>
      <c r="S3110" s="208" t="s">
        <v>37</v>
      </c>
      <c r="T3110" s="208" t="s">
        <v>88</v>
      </c>
      <c r="U3110" s="208" t="s">
        <v>58</v>
      </c>
      <c r="V3110" s="208" t="s">
        <v>89</v>
      </c>
      <c r="W3110" s="208" t="s">
        <v>51</v>
      </c>
      <c r="X3110" s="34">
        <v>621860</v>
      </c>
      <c r="Y3110" s="215" t="str">
        <f t="shared" si="625"/>
        <v>1.13</v>
      </c>
      <c r="Z3110" s="26">
        <f t="shared" si="623"/>
        <v>621860</v>
      </c>
      <c r="AA3110" s="208">
        <v>1.163</v>
      </c>
      <c r="AB3110" s="35">
        <f t="shared" si="624"/>
        <v>640020.51327433635</v>
      </c>
      <c r="AC3110" s="27">
        <f t="shared" si="616"/>
        <v>94595.031861946904</v>
      </c>
      <c r="AD3110" s="212">
        <v>0.14779999999999999</v>
      </c>
      <c r="AE3110" s="211">
        <f t="shared" si="617"/>
        <v>0</v>
      </c>
      <c r="AF3110" s="211" t="str">
        <f>IF(AND(COUNTIFS($J$18:J3110,J3110)=1,AE3110=1),1,"")</f>
        <v/>
      </c>
      <c r="AG3110" s="211" t="str">
        <f>IF(C3110="","",IF(AND(COUNTIFS($J$18:J3110,J3110)=1,C3110&lt;&gt;""),1,""))</f>
        <v/>
      </c>
      <c r="AH3110" s="211" t="str">
        <f>IF(G3110="","",IF(AND(COUNTIFS($J$18:J3110,J3110)=1,G3110&lt;&gt;""),1,""))</f>
        <v/>
      </c>
      <c r="AI3110" s="28">
        <f t="shared" si="618"/>
        <v>35073581.838938065</v>
      </c>
      <c r="AJ3110" s="28">
        <f t="shared" si="619"/>
        <v>5034113.9728989378</v>
      </c>
      <c r="AK3110" s="29">
        <f t="shared" si="620"/>
        <v>0.1435300790211895</v>
      </c>
      <c r="AL3110" s="210"/>
      <c r="AM3110" s="210"/>
      <c r="AN3110" s="210"/>
      <c r="AO3110" s="210"/>
      <c r="AP3110" s="45" t="str">
        <f t="shared" si="621"/>
        <v>20228</v>
      </c>
      <c r="AQ3110" s="45" t="str">
        <f t="shared" si="622"/>
        <v>20228RMB</v>
      </c>
    </row>
    <row r="3111" spans="1:43" s="15" customFormat="1">
      <c r="A3111" s="208" t="s">
        <v>41</v>
      </c>
      <c r="B3111" s="209">
        <v>2022</v>
      </c>
      <c r="C3111" s="209">
        <v>6</v>
      </c>
      <c r="D3111" s="57" t="str">
        <f t="shared" si="626"/>
        <v>Q1</v>
      </c>
      <c r="E3111" s="208" t="s">
        <v>41</v>
      </c>
      <c r="F3111" s="209">
        <v>2022</v>
      </c>
      <c r="G3111" s="209">
        <v>8</v>
      </c>
      <c r="H3111" s="213"/>
      <c r="I3111" s="57" t="str">
        <f t="shared" si="614"/>
        <v>Q2</v>
      </c>
      <c r="J3111" s="204" t="s">
        <v>2907</v>
      </c>
      <c r="K3111" s="213" t="s">
        <v>2956</v>
      </c>
      <c r="L3111" s="210" t="s">
        <v>2783</v>
      </c>
      <c r="M3111" s="208" t="s">
        <v>2778</v>
      </c>
      <c r="N3111" s="208">
        <v>2</v>
      </c>
      <c r="O3111" s="208"/>
      <c r="P3111" s="57" t="str">
        <f t="shared" si="615"/>
        <v>MAIN UNIT</v>
      </c>
      <c r="Q3111" s="208" t="s">
        <v>48</v>
      </c>
      <c r="R3111" s="208" t="s">
        <v>1991</v>
      </c>
      <c r="S3111" s="208" t="s">
        <v>38</v>
      </c>
      <c r="T3111" s="208" t="s">
        <v>136</v>
      </c>
      <c r="U3111" s="208" t="s">
        <v>137</v>
      </c>
      <c r="V3111" s="208" t="s">
        <v>2779</v>
      </c>
      <c r="W3111" s="208" t="s">
        <v>51</v>
      </c>
      <c r="X3111" s="34">
        <v>465000</v>
      </c>
      <c r="Y3111" s="215" t="str">
        <f t="shared" si="625"/>
        <v>1.13</v>
      </c>
      <c r="Z3111" s="26">
        <f t="shared" si="623"/>
        <v>930000</v>
      </c>
      <c r="AA3111" s="208">
        <v>1.163</v>
      </c>
      <c r="AB3111" s="35">
        <f t="shared" si="624"/>
        <v>957159.29203539842</v>
      </c>
      <c r="AC3111" s="27">
        <f t="shared" si="616"/>
        <v>137352.35840707965</v>
      </c>
      <c r="AD3111" s="212">
        <v>0.14349999999999999</v>
      </c>
      <c r="AE3111" s="211">
        <f t="shared" si="617"/>
        <v>0</v>
      </c>
      <c r="AF3111" s="211" t="str">
        <f>IF(AND(COUNTIFS($J$18:J3111,J3111)=1,AE3111=1),1,"")</f>
        <v/>
      </c>
      <c r="AG3111" s="211" t="str">
        <f>IF(C3111="","",IF(AND(COUNTIFS($J$18:J3111,J3111)=1,C3111&lt;&gt;""),1,""))</f>
        <v/>
      </c>
      <c r="AH3111" s="211" t="str">
        <f>IF(G3111="","",IF(AND(COUNTIFS($J$18:J3111,J3111)=1,G3111&lt;&gt;""),1,""))</f>
        <v/>
      </c>
      <c r="AI3111" s="28">
        <f t="shared" si="618"/>
        <v>35073581.838938065</v>
      </c>
      <c r="AJ3111" s="28">
        <f t="shared" si="619"/>
        <v>5034113.9728989378</v>
      </c>
      <c r="AK3111" s="29">
        <f t="shared" si="620"/>
        <v>0.1435300790211895</v>
      </c>
      <c r="AL3111" s="210"/>
      <c r="AM3111" s="210"/>
      <c r="AN3111" s="210"/>
      <c r="AO3111" s="210"/>
      <c r="AP3111" s="45" t="str">
        <f t="shared" si="621"/>
        <v>20228</v>
      </c>
      <c r="AQ3111" s="45" t="str">
        <f t="shared" si="622"/>
        <v>20228RMB</v>
      </c>
    </row>
    <row r="3112" spans="1:43" s="15" customFormat="1">
      <c r="A3112" s="208" t="s">
        <v>41</v>
      </c>
      <c r="B3112" s="209">
        <v>2022</v>
      </c>
      <c r="C3112" s="209">
        <v>5</v>
      </c>
      <c r="D3112" s="57" t="str">
        <f t="shared" si="626"/>
        <v>Q1</v>
      </c>
      <c r="E3112" s="208" t="s">
        <v>41</v>
      </c>
      <c r="F3112" s="209">
        <v>2022</v>
      </c>
      <c r="G3112" s="209">
        <v>10</v>
      </c>
      <c r="H3112" s="213"/>
      <c r="I3112" s="57" t="str">
        <f t="shared" si="614"/>
        <v>Q3</v>
      </c>
      <c r="J3112" s="204" t="s">
        <v>2957</v>
      </c>
      <c r="K3112" s="213" t="s">
        <v>2958</v>
      </c>
      <c r="L3112" s="210" t="s">
        <v>2959</v>
      </c>
      <c r="M3112" s="208" t="s">
        <v>2546</v>
      </c>
      <c r="N3112" s="208">
        <v>1</v>
      </c>
      <c r="O3112" s="208"/>
      <c r="P3112" s="57" t="str">
        <f t="shared" si="615"/>
        <v>MAIN UNIT</v>
      </c>
      <c r="Q3112" s="208" t="s">
        <v>48</v>
      </c>
      <c r="R3112" s="208" t="s">
        <v>1991</v>
      </c>
      <c r="S3112" s="208" t="s">
        <v>37</v>
      </c>
      <c r="T3112" s="208" t="s">
        <v>88</v>
      </c>
      <c r="U3112" s="208" t="s">
        <v>58</v>
      </c>
      <c r="V3112" s="208" t="s">
        <v>89</v>
      </c>
      <c r="W3112" s="208" t="s">
        <v>51</v>
      </c>
      <c r="X3112" s="34">
        <v>304020</v>
      </c>
      <c r="Y3112" s="215" t="str">
        <f t="shared" si="625"/>
        <v>1.13</v>
      </c>
      <c r="Z3112" s="26">
        <f t="shared" si="623"/>
        <v>304020</v>
      </c>
      <c r="AA3112" s="208">
        <v>1.1000000000000001</v>
      </c>
      <c r="AB3112" s="35">
        <f t="shared" si="624"/>
        <v>295948.67256637174</v>
      </c>
      <c r="AC3112" s="27">
        <f t="shared" si="616"/>
        <v>84907.674159292044</v>
      </c>
      <c r="AD3112" s="212">
        <v>0.28689999999999999</v>
      </c>
      <c r="AE3112" s="211">
        <f t="shared" si="617"/>
        <v>0</v>
      </c>
      <c r="AF3112" s="211" t="str">
        <f>IF(AND(COUNTIFS($J$18:J3112,J3112)=1,AE3112=1),1,"")</f>
        <v/>
      </c>
      <c r="AG3112" s="211">
        <f>IF(C3112="","",IF(AND(COUNTIFS($J$18:J3112,J3112)=1,C3112&lt;&gt;""),1,""))</f>
        <v>1</v>
      </c>
      <c r="AH3112" s="211">
        <f>IF(G3112="","",IF(AND(COUNTIFS($J$18:J3112,J3112)=1,G3112&lt;&gt;""),1,""))</f>
        <v>1</v>
      </c>
      <c r="AI3112" s="28">
        <f t="shared" si="618"/>
        <v>22717528.991150446</v>
      </c>
      <c r="AJ3112" s="28">
        <f t="shared" si="619"/>
        <v>3947747.192555753</v>
      </c>
      <c r="AK3112" s="29">
        <f t="shared" si="620"/>
        <v>0.17377537821536787</v>
      </c>
      <c r="AL3112" s="210"/>
      <c r="AM3112" s="210"/>
      <c r="AN3112" s="210"/>
      <c r="AO3112" s="210"/>
      <c r="AP3112" s="45" t="str">
        <f t="shared" si="621"/>
        <v>202210</v>
      </c>
      <c r="AQ3112" s="45" t="str">
        <f t="shared" si="622"/>
        <v>202210RMB</v>
      </c>
    </row>
    <row r="3113" spans="1:43" s="15" customFormat="1">
      <c r="A3113" s="208" t="s">
        <v>41</v>
      </c>
      <c r="B3113" s="209">
        <v>2022</v>
      </c>
      <c r="C3113" s="209">
        <v>5</v>
      </c>
      <c r="D3113" s="57" t="str">
        <f t="shared" si="626"/>
        <v>Q1</v>
      </c>
      <c r="E3113" s="208" t="s">
        <v>41</v>
      </c>
      <c r="F3113" s="209">
        <v>2022</v>
      </c>
      <c r="G3113" s="209">
        <v>10</v>
      </c>
      <c r="H3113" s="213"/>
      <c r="I3113" s="57" t="str">
        <f t="shared" si="614"/>
        <v>Q3</v>
      </c>
      <c r="J3113" s="204" t="s">
        <v>2960</v>
      </c>
      <c r="K3113" s="213" t="s">
        <v>2961</v>
      </c>
      <c r="L3113" s="210" t="s">
        <v>2962</v>
      </c>
      <c r="M3113" s="208" t="s">
        <v>2963</v>
      </c>
      <c r="N3113" s="208">
        <v>1</v>
      </c>
      <c r="O3113" s="208"/>
      <c r="P3113" s="57" t="str">
        <f t="shared" si="615"/>
        <v>MAIN UNIT</v>
      </c>
      <c r="Q3113" s="208" t="s">
        <v>958</v>
      </c>
      <c r="R3113" s="208" t="s">
        <v>1991</v>
      </c>
      <c r="S3113" s="208" t="s">
        <v>37</v>
      </c>
      <c r="T3113" s="208" t="s">
        <v>88</v>
      </c>
      <c r="U3113" s="208" t="s">
        <v>58</v>
      </c>
      <c r="V3113" s="208" t="s">
        <v>2964</v>
      </c>
      <c r="W3113" s="208" t="s">
        <v>51</v>
      </c>
      <c r="X3113" s="34">
        <v>1705000</v>
      </c>
      <c r="Y3113" s="215" t="str">
        <f t="shared" si="625"/>
        <v>1.13</v>
      </c>
      <c r="Z3113" s="26">
        <f t="shared" si="623"/>
        <v>1705000</v>
      </c>
      <c r="AA3113" s="208">
        <v>1.1000000000000001</v>
      </c>
      <c r="AB3113" s="35">
        <f t="shared" si="624"/>
        <v>1659734.5132743367</v>
      </c>
      <c r="AC3113" s="27">
        <f t="shared" si="616"/>
        <v>534600.48672566388</v>
      </c>
      <c r="AD3113" s="212">
        <v>0.3221</v>
      </c>
      <c r="AE3113" s="211">
        <f t="shared" si="617"/>
        <v>1</v>
      </c>
      <c r="AF3113" s="211">
        <f>IF(AND(COUNTIFS($J$18:J3113,J3113)=1,AE3113=1),1,"")</f>
        <v>1</v>
      </c>
      <c r="AG3113" s="211">
        <f>IF(C3113="","",IF(AND(COUNTIFS($J$18:J3113,J3113)=1,C3113&lt;&gt;""),1,""))</f>
        <v>1</v>
      </c>
      <c r="AH3113" s="211">
        <f>IF(G3113="","",IF(AND(COUNTIFS($J$18:J3113,J3113)=1,G3113&lt;&gt;""),1,""))</f>
        <v>1</v>
      </c>
      <c r="AI3113" s="28">
        <f t="shared" si="618"/>
        <v>22717528.991150446</v>
      </c>
      <c r="AJ3113" s="28">
        <f t="shared" si="619"/>
        <v>3947747.192555753</v>
      </c>
      <c r="AK3113" s="29">
        <f t="shared" si="620"/>
        <v>0.17377537821536787</v>
      </c>
      <c r="AL3113" s="210"/>
      <c r="AM3113" s="210"/>
      <c r="AN3113" s="210"/>
      <c r="AO3113" s="210"/>
      <c r="AP3113" s="45" t="str">
        <f t="shared" si="621"/>
        <v>202210</v>
      </c>
      <c r="AQ3113" s="45" t="str">
        <f t="shared" si="622"/>
        <v>202210RMB</v>
      </c>
    </row>
    <row r="3114" spans="1:43" s="15" customFormat="1">
      <c r="A3114" s="208" t="s">
        <v>41</v>
      </c>
      <c r="B3114" s="209">
        <v>2022</v>
      </c>
      <c r="C3114" s="209">
        <v>9</v>
      </c>
      <c r="D3114" s="57" t="str">
        <f t="shared" si="626"/>
        <v>Q2</v>
      </c>
      <c r="E3114" s="208" t="s">
        <v>41</v>
      </c>
      <c r="F3114" s="209">
        <v>2022</v>
      </c>
      <c r="G3114" s="209">
        <v>10</v>
      </c>
      <c r="H3114" s="213"/>
      <c r="I3114" s="57" t="str">
        <f t="shared" si="614"/>
        <v>Q3</v>
      </c>
      <c r="J3114" s="204" t="s">
        <v>2229</v>
      </c>
      <c r="K3114" s="213" t="s">
        <v>2230</v>
      </c>
      <c r="L3114" s="210" t="s">
        <v>2564</v>
      </c>
      <c r="M3114" s="208" t="s">
        <v>47</v>
      </c>
      <c r="N3114" s="208">
        <v>1</v>
      </c>
      <c r="O3114" s="208"/>
      <c r="P3114" s="57" t="str">
        <f t="shared" si="615"/>
        <v>MAIN UNIT</v>
      </c>
      <c r="Q3114" s="208" t="s">
        <v>958</v>
      </c>
      <c r="R3114" s="208" t="s">
        <v>1991</v>
      </c>
      <c r="S3114" s="208" t="s">
        <v>37</v>
      </c>
      <c r="T3114" s="208" t="s">
        <v>2231</v>
      </c>
      <c r="U3114" s="208" t="s">
        <v>58</v>
      </c>
      <c r="V3114" s="208" t="s">
        <v>89</v>
      </c>
      <c r="W3114" s="208" t="s">
        <v>849</v>
      </c>
      <c r="X3114" s="34">
        <v>85000</v>
      </c>
      <c r="Y3114" s="215" t="str">
        <f t="shared" si="625"/>
        <v>1</v>
      </c>
      <c r="Z3114" s="26">
        <f t="shared" si="623"/>
        <v>85000</v>
      </c>
      <c r="AA3114" s="208">
        <v>7.8</v>
      </c>
      <c r="AB3114" s="35">
        <f t="shared" si="624"/>
        <v>663000</v>
      </c>
      <c r="AC3114" s="27">
        <f t="shared" si="616"/>
        <v>138964.80000000002</v>
      </c>
      <c r="AD3114" s="212">
        <v>0.20960000000000001</v>
      </c>
      <c r="AE3114" s="211">
        <f t="shared" si="617"/>
        <v>1</v>
      </c>
      <c r="AF3114" s="211" t="str">
        <f>IF(AND(COUNTIFS($J$18:J3114,J3114)=1,AE3114=1),1,"")</f>
        <v/>
      </c>
      <c r="AG3114" s="211" t="str">
        <f>IF(C3114="","",IF(AND(COUNTIFS($J$18:J3114,J3114)=1,C3114&lt;&gt;""),1,""))</f>
        <v/>
      </c>
      <c r="AH3114" s="211" t="str">
        <f>IF(G3114="","",IF(AND(COUNTIFS($J$18:J3114,J3114)=1,G3114&lt;&gt;""),1,""))</f>
        <v/>
      </c>
      <c r="AI3114" s="28">
        <f t="shared" si="618"/>
        <v>22717528.991150446</v>
      </c>
      <c r="AJ3114" s="28">
        <f t="shared" si="619"/>
        <v>3947747.192555753</v>
      </c>
      <c r="AK3114" s="29">
        <f t="shared" si="620"/>
        <v>0.17377537821536787</v>
      </c>
      <c r="AL3114" s="210"/>
      <c r="AM3114" s="210"/>
      <c r="AN3114" s="210"/>
      <c r="AO3114" s="210"/>
      <c r="AP3114" s="45" t="str">
        <f t="shared" si="621"/>
        <v>202210</v>
      </c>
      <c r="AQ3114" s="45" t="str">
        <f t="shared" si="622"/>
        <v>202210USD</v>
      </c>
    </row>
    <row r="3115" spans="1:43" s="15" customFormat="1">
      <c r="A3115" s="208" t="s">
        <v>41</v>
      </c>
      <c r="B3115" s="209">
        <v>2022</v>
      </c>
      <c r="C3115" s="209">
        <v>9</v>
      </c>
      <c r="D3115" s="57" t="str">
        <f t="shared" si="626"/>
        <v>Q2</v>
      </c>
      <c r="E3115" s="208" t="s">
        <v>41</v>
      </c>
      <c r="F3115" s="209">
        <v>2022</v>
      </c>
      <c r="G3115" s="209">
        <v>10</v>
      </c>
      <c r="H3115" s="213"/>
      <c r="I3115" s="57" t="str">
        <f t="shared" si="614"/>
        <v>Q3</v>
      </c>
      <c r="J3115" s="204" t="s">
        <v>2229</v>
      </c>
      <c r="K3115" s="213" t="s">
        <v>2230</v>
      </c>
      <c r="L3115" s="210" t="s">
        <v>2726</v>
      </c>
      <c r="M3115" s="208" t="s">
        <v>47</v>
      </c>
      <c r="N3115" s="208">
        <v>1</v>
      </c>
      <c r="O3115" s="208"/>
      <c r="P3115" s="57" t="str">
        <f t="shared" si="615"/>
        <v>MAIN UNIT</v>
      </c>
      <c r="Q3115" s="208" t="s">
        <v>958</v>
      </c>
      <c r="R3115" s="208" t="s">
        <v>1991</v>
      </c>
      <c r="S3115" s="208" t="s">
        <v>37</v>
      </c>
      <c r="T3115" s="208" t="s">
        <v>2231</v>
      </c>
      <c r="U3115" s="208" t="s">
        <v>58</v>
      </c>
      <c r="V3115" s="208" t="s">
        <v>89</v>
      </c>
      <c r="W3115" s="208" t="s">
        <v>849</v>
      </c>
      <c r="X3115" s="34">
        <v>58000</v>
      </c>
      <c r="Y3115" s="215" t="str">
        <f t="shared" si="625"/>
        <v>1</v>
      </c>
      <c r="Z3115" s="26">
        <f t="shared" si="623"/>
        <v>58000</v>
      </c>
      <c r="AA3115" s="208">
        <v>7.8</v>
      </c>
      <c r="AB3115" s="35">
        <f t="shared" si="624"/>
        <v>452400</v>
      </c>
      <c r="AC3115" s="27">
        <f t="shared" si="616"/>
        <v>94823.040000000008</v>
      </c>
      <c r="AD3115" s="212">
        <v>0.20960000000000001</v>
      </c>
      <c r="AE3115" s="211">
        <f t="shared" si="617"/>
        <v>1</v>
      </c>
      <c r="AF3115" s="211" t="str">
        <f>IF(AND(COUNTIFS($J$18:J3115,J3115)=1,AE3115=1),1,"")</f>
        <v/>
      </c>
      <c r="AG3115" s="211" t="str">
        <f>IF(C3115="","",IF(AND(COUNTIFS($J$18:J3115,J3115)=1,C3115&lt;&gt;""),1,""))</f>
        <v/>
      </c>
      <c r="AH3115" s="211" t="str">
        <f>IF(G3115="","",IF(AND(COUNTIFS($J$18:J3115,J3115)=1,G3115&lt;&gt;""),1,""))</f>
        <v/>
      </c>
      <c r="AI3115" s="28">
        <f t="shared" si="618"/>
        <v>22717528.991150446</v>
      </c>
      <c r="AJ3115" s="28">
        <f t="shared" si="619"/>
        <v>3947747.192555753</v>
      </c>
      <c r="AK3115" s="29">
        <f t="shared" si="620"/>
        <v>0.17377537821536787</v>
      </c>
      <c r="AL3115" s="210"/>
      <c r="AM3115" s="210"/>
      <c r="AN3115" s="210"/>
      <c r="AO3115" s="210"/>
      <c r="AP3115" s="45" t="str">
        <f t="shared" si="621"/>
        <v>202210</v>
      </c>
      <c r="AQ3115" s="45" t="str">
        <f t="shared" si="622"/>
        <v>202210USD</v>
      </c>
    </row>
    <row r="3116" spans="1:43" s="15" customFormat="1">
      <c r="A3116" s="208" t="s">
        <v>41</v>
      </c>
      <c r="B3116" s="209">
        <v>2022</v>
      </c>
      <c r="C3116" s="209">
        <v>9</v>
      </c>
      <c r="D3116" s="57" t="str">
        <f t="shared" si="626"/>
        <v>Q2</v>
      </c>
      <c r="E3116" s="208" t="s">
        <v>41</v>
      </c>
      <c r="F3116" s="209">
        <v>2022</v>
      </c>
      <c r="G3116" s="209">
        <v>10</v>
      </c>
      <c r="H3116" s="213"/>
      <c r="I3116" s="57" t="str">
        <f t="shared" si="614"/>
        <v>Q3</v>
      </c>
      <c r="J3116" s="204" t="s">
        <v>2965</v>
      </c>
      <c r="K3116" s="213" t="s">
        <v>2230</v>
      </c>
      <c r="L3116" s="210" t="s">
        <v>2548</v>
      </c>
      <c r="M3116" s="208" t="s">
        <v>2546</v>
      </c>
      <c r="N3116" s="208">
        <v>1</v>
      </c>
      <c r="O3116" s="208"/>
      <c r="P3116" s="57" t="str">
        <f t="shared" si="615"/>
        <v>MAIN UNIT</v>
      </c>
      <c r="Q3116" s="208" t="s">
        <v>958</v>
      </c>
      <c r="R3116" s="208" t="s">
        <v>1991</v>
      </c>
      <c r="S3116" s="208" t="s">
        <v>37</v>
      </c>
      <c r="T3116" s="208" t="s">
        <v>2231</v>
      </c>
      <c r="U3116" s="208" t="s">
        <v>58</v>
      </c>
      <c r="V3116" s="208" t="s">
        <v>89</v>
      </c>
      <c r="W3116" s="208" t="s">
        <v>849</v>
      </c>
      <c r="X3116" s="34">
        <v>51000</v>
      </c>
      <c r="Y3116" s="215" t="str">
        <f t="shared" si="625"/>
        <v>1</v>
      </c>
      <c r="Z3116" s="26">
        <f t="shared" si="623"/>
        <v>51000</v>
      </c>
      <c r="AA3116" s="208">
        <v>7.8</v>
      </c>
      <c r="AB3116" s="35">
        <f t="shared" si="624"/>
        <v>397800</v>
      </c>
      <c r="AC3116" s="27">
        <f t="shared" si="616"/>
        <v>54816.840000000004</v>
      </c>
      <c r="AD3116" s="212">
        <v>0.13780000000000001</v>
      </c>
      <c r="AE3116" s="211">
        <f t="shared" si="617"/>
        <v>1</v>
      </c>
      <c r="AF3116" s="211">
        <f>IF(AND(COUNTIFS($J$18:J3116,J3116)=1,AE3116=1),1,"")</f>
        <v>1</v>
      </c>
      <c r="AG3116" s="211">
        <f>IF(C3116="","",IF(AND(COUNTIFS($J$18:J3116,J3116)=1,C3116&lt;&gt;""),1,""))</f>
        <v>1</v>
      </c>
      <c r="AH3116" s="211">
        <f>IF(G3116="","",IF(AND(COUNTIFS($J$18:J3116,J3116)=1,G3116&lt;&gt;""),1,""))</f>
        <v>1</v>
      </c>
      <c r="AI3116" s="28">
        <f t="shared" si="618"/>
        <v>22717528.991150446</v>
      </c>
      <c r="AJ3116" s="28">
        <f t="shared" si="619"/>
        <v>3947747.192555753</v>
      </c>
      <c r="AK3116" s="29">
        <f t="shared" si="620"/>
        <v>0.17377537821536787</v>
      </c>
      <c r="AL3116" s="210"/>
      <c r="AM3116" s="210"/>
      <c r="AN3116" s="210"/>
      <c r="AO3116" s="210"/>
      <c r="AP3116" s="45" t="str">
        <f t="shared" si="621"/>
        <v>202210</v>
      </c>
      <c r="AQ3116" s="45" t="str">
        <f t="shared" si="622"/>
        <v>202210USD</v>
      </c>
    </row>
    <row r="3117" spans="1:43" s="15" customFormat="1">
      <c r="A3117" s="208" t="s">
        <v>41</v>
      </c>
      <c r="B3117" s="209">
        <v>2022</v>
      </c>
      <c r="C3117" s="209">
        <v>9</v>
      </c>
      <c r="D3117" s="57" t="str">
        <f t="shared" si="626"/>
        <v>Q2</v>
      </c>
      <c r="E3117" s="208" t="s">
        <v>41</v>
      </c>
      <c r="F3117" s="209">
        <v>2022</v>
      </c>
      <c r="G3117" s="209">
        <v>10</v>
      </c>
      <c r="H3117" s="213"/>
      <c r="I3117" s="57" t="str">
        <f t="shared" si="614"/>
        <v>Q3</v>
      </c>
      <c r="J3117" s="204" t="s">
        <v>2965</v>
      </c>
      <c r="K3117" s="213" t="s">
        <v>2230</v>
      </c>
      <c r="L3117" s="210" t="s">
        <v>2966</v>
      </c>
      <c r="M3117" s="208" t="s">
        <v>354</v>
      </c>
      <c r="N3117" s="208">
        <v>1</v>
      </c>
      <c r="O3117" s="208"/>
      <c r="P3117" s="57" t="str">
        <f t="shared" si="615"/>
        <v>MAIN UNIT</v>
      </c>
      <c r="Q3117" s="208" t="s">
        <v>958</v>
      </c>
      <c r="R3117" s="208" t="s">
        <v>1991</v>
      </c>
      <c r="S3117" s="208" t="s">
        <v>37</v>
      </c>
      <c r="T3117" s="208" t="s">
        <v>2231</v>
      </c>
      <c r="U3117" s="208" t="s">
        <v>58</v>
      </c>
      <c r="V3117" s="208" t="s">
        <v>89</v>
      </c>
      <c r="W3117" s="208" t="s">
        <v>849</v>
      </c>
      <c r="X3117" s="34">
        <v>7500</v>
      </c>
      <c r="Y3117" s="215" t="str">
        <f t="shared" si="625"/>
        <v>1</v>
      </c>
      <c r="Z3117" s="26">
        <f t="shared" si="623"/>
        <v>7500</v>
      </c>
      <c r="AA3117" s="208">
        <v>7.8</v>
      </c>
      <c r="AB3117" s="35">
        <f t="shared" si="624"/>
        <v>58500</v>
      </c>
      <c r="AC3117" s="27">
        <f t="shared" si="616"/>
        <v>8061.3</v>
      </c>
      <c r="AD3117" s="212">
        <v>0.13780000000000001</v>
      </c>
      <c r="AE3117" s="211">
        <f t="shared" si="617"/>
        <v>1</v>
      </c>
      <c r="AF3117" s="211" t="str">
        <f>IF(AND(COUNTIFS($J$18:J3117,J3117)=1,AE3117=1),1,"")</f>
        <v/>
      </c>
      <c r="AG3117" s="211" t="str">
        <f>IF(C3117="","",IF(AND(COUNTIFS($J$18:J3117,J3117)=1,C3117&lt;&gt;""),1,""))</f>
        <v/>
      </c>
      <c r="AH3117" s="211" t="str">
        <f>IF(G3117="","",IF(AND(COUNTIFS($J$18:J3117,J3117)=1,G3117&lt;&gt;""),1,""))</f>
        <v/>
      </c>
      <c r="AI3117" s="28">
        <f t="shared" si="618"/>
        <v>22717528.991150446</v>
      </c>
      <c r="AJ3117" s="28">
        <f t="shared" si="619"/>
        <v>3947747.192555753</v>
      </c>
      <c r="AK3117" s="29">
        <f t="shared" si="620"/>
        <v>0.17377537821536787</v>
      </c>
      <c r="AL3117" s="210"/>
      <c r="AM3117" s="210"/>
      <c r="AN3117" s="210"/>
      <c r="AO3117" s="210"/>
      <c r="AP3117" s="45" t="str">
        <f t="shared" si="621"/>
        <v>202210</v>
      </c>
      <c r="AQ3117" s="45" t="str">
        <f t="shared" si="622"/>
        <v>202210USD</v>
      </c>
    </row>
    <row r="3118" spans="1:43" s="15" customFormat="1">
      <c r="A3118" s="208" t="s">
        <v>41</v>
      </c>
      <c r="B3118" s="209">
        <v>2022</v>
      </c>
      <c r="C3118" s="209">
        <v>9</v>
      </c>
      <c r="D3118" s="57" t="str">
        <f t="shared" si="626"/>
        <v>Q2</v>
      </c>
      <c r="E3118" s="208" t="s">
        <v>41</v>
      </c>
      <c r="F3118" s="209">
        <v>2022</v>
      </c>
      <c r="G3118" s="209">
        <v>10</v>
      </c>
      <c r="H3118" s="213"/>
      <c r="I3118" s="57" t="str">
        <f t="shared" si="614"/>
        <v>Q3</v>
      </c>
      <c r="J3118" s="204" t="s">
        <v>2965</v>
      </c>
      <c r="K3118" s="213" t="s">
        <v>2230</v>
      </c>
      <c r="L3118" s="210" t="s">
        <v>2967</v>
      </c>
      <c r="M3118" s="208" t="s">
        <v>354</v>
      </c>
      <c r="N3118" s="208">
        <v>1</v>
      </c>
      <c r="O3118" s="208"/>
      <c r="P3118" s="57" t="str">
        <f t="shared" si="615"/>
        <v>MAIN UNIT</v>
      </c>
      <c r="Q3118" s="208" t="s">
        <v>958</v>
      </c>
      <c r="R3118" s="208" t="s">
        <v>1991</v>
      </c>
      <c r="S3118" s="208" t="s">
        <v>37</v>
      </c>
      <c r="T3118" s="208" t="s">
        <v>2231</v>
      </c>
      <c r="U3118" s="208" t="s">
        <v>58</v>
      </c>
      <c r="V3118" s="208" t="s">
        <v>89</v>
      </c>
      <c r="W3118" s="208" t="s">
        <v>849</v>
      </c>
      <c r="X3118" s="34">
        <v>2500</v>
      </c>
      <c r="Y3118" s="215" t="str">
        <f t="shared" si="625"/>
        <v>1</v>
      </c>
      <c r="Z3118" s="26">
        <f t="shared" si="623"/>
        <v>2500</v>
      </c>
      <c r="AA3118" s="208">
        <v>7.8</v>
      </c>
      <c r="AB3118" s="35">
        <f t="shared" si="624"/>
        <v>19500</v>
      </c>
      <c r="AC3118" s="27">
        <f t="shared" si="616"/>
        <v>2687.1</v>
      </c>
      <c r="AD3118" s="212">
        <v>0.13780000000000001</v>
      </c>
      <c r="AE3118" s="211">
        <f t="shared" si="617"/>
        <v>1</v>
      </c>
      <c r="AF3118" s="211" t="str">
        <f>IF(AND(COUNTIFS($J$18:J3118,J3118)=1,AE3118=1),1,"")</f>
        <v/>
      </c>
      <c r="AG3118" s="211" t="str">
        <f>IF(C3118="","",IF(AND(COUNTIFS($J$18:J3118,J3118)=1,C3118&lt;&gt;""),1,""))</f>
        <v/>
      </c>
      <c r="AH3118" s="211" t="str">
        <f>IF(G3118="","",IF(AND(COUNTIFS($J$18:J3118,J3118)=1,G3118&lt;&gt;""),1,""))</f>
        <v/>
      </c>
      <c r="AI3118" s="28">
        <f t="shared" si="618"/>
        <v>22717528.991150446</v>
      </c>
      <c r="AJ3118" s="28">
        <f t="shared" si="619"/>
        <v>3947747.192555753</v>
      </c>
      <c r="AK3118" s="29">
        <f t="shared" si="620"/>
        <v>0.17377537821536787</v>
      </c>
      <c r="AL3118" s="210"/>
      <c r="AM3118" s="210"/>
      <c r="AN3118" s="210"/>
      <c r="AO3118" s="210"/>
      <c r="AP3118" s="45" t="str">
        <f t="shared" si="621"/>
        <v>202210</v>
      </c>
      <c r="AQ3118" s="45" t="str">
        <f t="shared" si="622"/>
        <v>202210USD</v>
      </c>
    </row>
    <row r="3119" spans="1:43" s="15" customFormat="1">
      <c r="A3119" s="208" t="s">
        <v>41</v>
      </c>
      <c r="B3119" s="209">
        <v>2022</v>
      </c>
      <c r="C3119" s="209">
        <v>9</v>
      </c>
      <c r="D3119" s="57" t="str">
        <f t="shared" si="626"/>
        <v>Q2</v>
      </c>
      <c r="E3119" s="208" t="s">
        <v>41</v>
      </c>
      <c r="F3119" s="209">
        <v>2022</v>
      </c>
      <c r="G3119" s="209">
        <v>10</v>
      </c>
      <c r="H3119" s="213"/>
      <c r="I3119" s="57" t="str">
        <f t="shared" si="614"/>
        <v>Q3</v>
      </c>
      <c r="J3119" s="204" t="s">
        <v>2965</v>
      </c>
      <c r="K3119" s="213" t="s">
        <v>2230</v>
      </c>
      <c r="L3119" s="210" t="s">
        <v>2968</v>
      </c>
      <c r="M3119" s="208" t="s">
        <v>354</v>
      </c>
      <c r="N3119" s="208">
        <v>1</v>
      </c>
      <c r="O3119" s="208"/>
      <c r="P3119" s="57" t="str">
        <f t="shared" si="615"/>
        <v>MAIN UNIT</v>
      </c>
      <c r="Q3119" s="208" t="s">
        <v>958</v>
      </c>
      <c r="R3119" s="208" t="s">
        <v>1991</v>
      </c>
      <c r="S3119" s="208" t="s">
        <v>37</v>
      </c>
      <c r="T3119" s="208" t="s">
        <v>2231</v>
      </c>
      <c r="U3119" s="208" t="s">
        <v>58</v>
      </c>
      <c r="V3119" s="208" t="s">
        <v>89</v>
      </c>
      <c r="W3119" s="208" t="s">
        <v>849</v>
      </c>
      <c r="X3119" s="34">
        <v>2500</v>
      </c>
      <c r="Y3119" s="215" t="str">
        <f t="shared" si="625"/>
        <v>1</v>
      </c>
      <c r="Z3119" s="26">
        <f t="shared" si="623"/>
        <v>2500</v>
      </c>
      <c r="AA3119" s="208">
        <v>7.8</v>
      </c>
      <c r="AB3119" s="35">
        <f t="shared" si="624"/>
        <v>19500</v>
      </c>
      <c r="AC3119" s="27">
        <f t="shared" si="616"/>
        <v>2687.1</v>
      </c>
      <c r="AD3119" s="212">
        <v>0.13780000000000001</v>
      </c>
      <c r="AE3119" s="211">
        <f t="shared" si="617"/>
        <v>1</v>
      </c>
      <c r="AF3119" s="211" t="str">
        <f>IF(AND(COUNTIFS($J$18:J3119,J3119)=1,AE3119=1),1,"")</f>
        <v/>
      </c>
      <c r="AG3119" s="211" t="str">
        <f>IF(C3119="","",IF(AND(COUNTIFS($J$18:J3119,J3119)=1,C3119&lt;&gt;""),1,""))</f>
        <v/>
      </c>
      <c r="AH3119" s="211" t="str">
        <f>IF(G3119="","",IF(AND(COUNTIFS($J$18:J3119,J3119)=1,G3119&lt;&gt;""),1,""))</f>
        <v/>
      </c>
      <c r="AI3119" s="28">
        <f t="shared" si="618"/>
        <v>22717528.991150446</v>
      </c>
      <c r="AJ3119" s="28">
        <f t="shared" si="619"/>
        <v>3947747.192555753</v>
      </c>
      <c r="AK3119" s="29">
        <f t="shared" si="620"/>
        <v>0.17377537821536787</v>
      </c>
      <c r="AL3119" s="210"/>
      <c r="AM3119" s="210"/>
      <c r="AN3119" s="210"/>
      <c r="AO3119" s="210"/>
      <c r="AP3119" s="45" t="str">
        <f t="shared" si="621"/>
        <v>202210</v>
      </c>
      <c r="AQ3119" s="45" t="str">
        <f t="shared" si="622"/>
        <v>202210USD</v>
      </c>
    </row>
    <row r="3120" spans="1:43" s="15" customFormat="1">
      <c r="A3120" s="208" t="s">
        <v>41</v>
      </c>
      <c r="B3120" s="209">
        <v>2022</v>
      </c>
      <c r="C3120" s="209">
        <v>9</v>
      </c>
      <c r="D3120" s="57" t="str">
        <f t="shared" si="626"/>
        <v>Q2</v>
      </c>
      <c r="E3120" s="208" t="s">
        <v>41</v>
      </c>
      <c r="F3120" s="209">
        <v>2022</v>
      </c>
      <c r="G3120" s="209">
        <v>10</v>
      </c>
      <c r="H3120" s="213"/>
      <c r="I3120" s="57" t="str">
        <f t="shared" si="614"/>
        <v>Q3</v>
      </c>
      <c r="J3120" s="204" t="s">
        <v>2965</v>
      </c>
      <c r="K3120" s="213" t="s">
        <v>2230</v>
      </c>
      <c r="L3120" s="210" t="s">
        <v>2927</v>
      </c>
      <c r="M3120" s="208" t="s">
        <v>354</v>
      </c>
      <c r="N3120" s="208">
        <v>1</v>
      </c>
      <c r="O3120" s="208"/>
      <c r="P3120" s="57" t="str">
        <f t="shared" si="615"/>
        <v>MAIN UNIT</v>
      </c>
      <c r="Q3120" s="208" t="s">
        <v>958</v>
      </c>
      <c r="R3120" s="208" t="s">
        <v>1991</v>
      </c>
      <c r="S3120" s="208" t="s">
        <v>37</v>
      </c>
      <c r="T3120" s="208" t="s">
        <v>2231</v>
      </c>
      <c r="U3120" s="208" t="s">
        <v>58</v>
      </c>
      <c r="V3120" s="208" t="s">
        <v>89</v>
      </c>
      <c r="W3120" s="208" t="s">
        <v>849</v>
      </c>
      <c r="X3120" s="34">
        <v>8500</v>
      </c>
      <c r="Y3120" s="215" t="str">
        <f t="shared" si="625"/>
        <v>1</v>
      </c>
      <c r="Z3120" s="26">
        <f t="shared" si="623"/>
        <v>8500</v>
      </c>
      <c r="AA3120" s="208">
        <v>7.8</v>
      </c>
      <c r="AB3120" s="35">
        <f t="shared" si="624"/>
        <v>66300</v>
      </c>
      <c r="AC3120" s="27">
        <f t="shared" si="616"/>
        <v>9136.1400000000012</v>
      </c>
      <c r="AD3120" s="212">
        <v>0.13780000000000001</v>
      </c>
      <c r="AE3120" s="211">
        <f t="shared" si="617"/>
        <v>1</v>
      </c>
      <c r="AF3120" s="211" t="str">
        <f>IF(AND(COUNTIFS($J$18:J3120,J3120)=1,AE3120=1),1,"")</f>
        <v/>
      </c>
      <c r="AG3120" s="211" t="str">
        <f>IF(C3120="","",IF(AND(COUNTIFS($J$18:J3120,J3120)=1,C3120&lt;&gt;""),1,""))</f>
        <v/>
      </c>
      <c r="AH3120" s="211" t="str">
        <f>IF(G3120="","",IF(AND(COUNTIFS($J$18:J3120,J3120)=1,G3120&lt;&gt;""),1,""))</f>
        <v/>
      </c>
      <c r="AI3120" s="28">
        <f t="shared" si="618"/>
        <v>22717528.991150446</v>
      </c>
      <c r="AJ3120" s="28">
        <f t="shared" si="619"/>
        <v>3947747.192555753</v>
      </c>
      <c r="AK3120" s="29">
        <f t="shared" si="620"/>
        <v>0.17377537821536787</v>
      </c>
      <c r="AL3120" s="210"/>
      <c r="AM3120" s="210"/>
      <c r="AN3120" s="210"/>
      <c r="AO3120" s="210"/>
      <c r="AP3120" s="45" t="str">
        <f t="shared" si="621"/>
        <v>202210</v>
      </c>
      <c r="AQ3120" s="45" t="str">
        <f t="shared" si="622"/>
        <v>202210USD</v>
      </c>
    </row>
    <row r="3121" spans="1:43" s="15" customFormat="1">
      <c r="A3121" s="208" t="s">
        <v>41</v>
      </c>
      <c r="B3121" s="209">
        <v>2022</v>
      </c>
      <c r="C3121" s="209">
        <v>9</v>
      </c>
      <c r="D3121" s="57" t="str">
        <f t="shared" si="626"/>
        <v>Q2</v>
      </c>
      <c r="E3121" s="208" t="s">
        <v>41</v>
      </c>
      <c r="F3121" s="209">
        <v>2022</v>
      </c>
      <c r="G3121" s="209">
        <v>10</v>
      </c>
      <c r="H3121" s="213"/>
      <c r="I3121" s="57" t="str">
        <f t="shared" si="614"/>
        <v>Q3</v>
      </c>
      <c r="J3121" s="204" t="s">
        <v>2965</v>
      </c>
      <c r="K3121" s="213" t="s">
        <v>2230</v>
      </c>
      <c r="L3121" s="210" t="s">
        <v>2969</v>
      </c>
      <c r="M3121" s="208" t="s">
        <v>354</v>
      </c>
      <c r="N3121" s="208">
        <v>1</v>
      </c>
      <c r="O3121" s="208"/>
      <c r="P3121" s="57" t="str">
        <f t="shared" si="615"/>
        <v>MAIN UNIT</v>
      </c>
      <c r="Q3121" s="208" t="s">
        <v>958</v>
      </c>
      <c r="R3121" s="208" t="s">
        <v>1991</v>
      </c>
      <c r="S3121" s="208" t="s">
        <v>37</v>
      </c>
      <c r="T3121" s="208" t="s">
        <v>2231</v>
      </c>
      <c r="U3121" s="208" t="s">
        <v>58</v>
      </c>
      <c r="V3121" s="208" t="s">
        <v>89</v>
      </c>
      <c r="W3121" s="208" t="s">
        <v>849</v>
      </c>
      <c r="X3121" s="34">
        <v>4500</v>
      </c>
      <c r="Y3121" s="215" t="str">
        <f t="shared" si="625"/>
        <v>1</v>
      </c>
      <c r="Z3121" s="26">
        <f t="shared" si="623"/>
        <v>4500</v>
      </c>
      <c r="AA3121" s="208">
        <v>7.8</v>
      </c>
      <c r="AB3121" s="35">
        <f t="shared" si="624"/>
        <v>35100</v>
      </c>
      <c r="AC3121" s="27">
        <f t="shared" si="616"/>
        <v>4836.7800000000007</v>
      </c>
      <c r="AD3121" s="212">
        <v>0.13780000000000001</v>
      </c>
      <c r="AE3121" s="211">
        <f t="shared" si="617"/>
        <v>1</v>
      </c>
      <c r="AF3121" s="211" t="str">
        <f>IF(AND(COUNTIFS($J$18:J3121,J3121)=1,AE3121=1),1,"")</f>
        <v/>
      </c>
      <c r="AG3121" s="211" t="str">
        <f>IF(C3121="","",IF(AND(COUNTIFS($J$18:J3121,J3121)=1,C3121&lt;&gt;""),1,""))</f>
        <v/>
      </c>
      <c r="AH3121" s="211" t="str">
        <f>IF(G3121="","",IF(AND(COUNTIFS($J$18:J3121,J3121)=1,G3121&lt;&gt;""),1,""))</f>
        <v/>
      </c>
      <c r="AI3121" s="28">
        <f t="shared" si="618"/>
        <v>22717528.991150446</v>
      </c>
      <c r="AJ3121" s="28">
        <f t="shared" si="619"/>
        <v>3947747.192555753</v>
      </c>
      <c r="AK3121" s="29">
        <f t="shared" si="620"/>
        <v>0.17377537821536787</v>
      </c>
      <c r="AL3121" s="210"/>
      <c r="AM3121" s="210"/>
      <c r="AN3121" s="210"/>
      <c r="AO3121" s="210"/>
      <c r="AP3121" s="45" t="str">
        <f t="shared" si="621"/>
        <v>202210</v>
      </c>
      <c r="AQ3121" s="45" t="str">
        <f t="shared" si="622"/>
        <v>202210USD</v>
      </c>
    </row>
    <row r="3122" spans="1:43" s="15" customFormat="1">
      <c r="A3122" s="208" t="s">
        <v>41</v>
      </c>
      <c r="B3122" s="209">
        <v>2022</v>
      </c>
      <c r="C3122" s="209">
        <v>9</v>
      </c>
      <c r="D3122" s="57" t="str">
        <f t="shared" si="626"/>
        <v>Q2</v>
      </c>
      <c r="E3122" s="208" t="s">
        <v>41</v>
      </c>
      <c r="F3122" s="209">
        <v>2022</v>
      </c>
      <c r="G3122" s="209">
        <v>10</v>
      </c>
      <c r="H3122" s="213"/>
      <c r="I3122" s="57" t="str">
        <f t="shared" si="614"/>
        <v>Q3</v>
      </c>
      <c r="J3122" s="204" t="s">
        <v>2965</v>
      </c>
      <c r="K3122" s="213" t="s">
        <v>2230</v>
      </c>
      <c r="L3122" s="210" t="s">
        <v>2969</v>
      </c>
      <c r="M3122" s="208" t="s">
        <v>354</v>
      </c>
      <c r="N3122" s="208">
        <v>1</v>
      </c>
      <c r="O3122" s="208"/>
      <c r="P3122" s="57" t="str">
        <f t="shared" si="615"/>
        <v>MAIN UNIT</v>
      </c>
      <c r="Q3122" s="208" t="s">
        <v>958</v>
      </c>
      <c r="R3122" s="208" t="s">
        <v>1991</v>
      </c>
      <c r="S3122" s="208" t="s">
        <v>37</v>
      </c>
      <c r="T3122" s="208" t="s">
        <v>2231</v>
      </c>
      <c r="U3122" s="208" t="s">
        <v>58</v>
      </c>
      <c r="V3122" s="208" t="s">
        <v>89</v>
      </c>
      <c r="W3122" s="208" t="s">
        <v>849</v>
      </c>
      <c r="X3122" s="34">
        <v>4500</v>
      </c>
      <c r="Y3122" s="215" t="str">
        <f>IF(W3122="","",IF(W3122="RMB","1.13", "1"))</f>
        <v>1</v>
      </c>
      <c r="Z3122" s="26">
        <f t="shared" si="623"/>
        <v>4500</v>
      </c>
      <c r="AA3122" s="208">
        <v>7.8</v>
      </c>
      <c r="AB3122" s="35">
        <f t="shared" si="624"/>
        <v>35100</v>
      </c>
      <c r="AC3122" s="27">
        <f t="shared" si="616"/>
        <v>4836.7800000000007</v>
      </c>
      <c r="AD3122" s="212">
        <v>0.13780000000000001</v>
      </c>
      <c r="AE3122" s="211">
        <f t="shared" si="617"/>
        <v>1</v>
      </c>
      <c r="AF3122" s="211" t="str">
        <f>IF(AND(COUNTIFS($J$18:J3122,J3122)=1,AE3122=1),1,"")</f>
        <v/>
      </c>
      <c r="AG3122" s="211" t="str">
        <f>IF(C3122="","",IF(AND(COUNTIFS($J$18:J3122,J3122)=1,C3122&lt;&gt;""),1,""))</f>
        <v/>
      </c>
      <c r="AH3122" s="211" t="str">
        <f>IF(G3122="","",IF(AND(COUNTIFS($J$18:J3122,J3122)=1,G3122&lt;&gt;""),1,""))</f>
        <v/>
      </c>
      <c r="AI3122" s="28">
        <f t="shared" si="618"/>
        <v>22717528.991150446</v>
      </c>
      <c r="AJ3122" s="28">
        <f t="shared" si="619"/>
        <v>3947747.192555753</v>
      </c>
      <c r="AK3122" s="29">
        <f t="shared" si="620"/>
        <v>0.17377537821536787</v>
      </c>
      <c r="AL3122" s="210"/>
      <c r="AM3122" s="210"/>
      <c r="AN3122" s="210"/>
      <c r="AO3122" s="210"/>
      <c r="AP3122" s="45" t="str">
        <f t="shared" si="621"/>
        <v>202210</v>
      </c>
      <c r="AQ3122" s="45" t="str">
        <f t="shared" si="622"/>
        <v>202210USD</v>
      </c>
    </row>
    <row r="3123" spans="1:43" s="15" customFormat="1">
      <c r="A3123" s="208" t="s">
        <v>41</v>
      </c>
      <c r="B3123" s="209">
        <v>2022</v>
      </c>
      <c r="C3123" s="209">
        <v>9</v>
      </c>
      <c r="D3123" s="57" t="str">
        <f t="shared" si="626"/>
        <v>Q2</v>
      </c>
      <c r="E3123" s="208" t="s">
        <v>41</v>
      </c>
      <c r="F3123" s="209">
        <v>2022</v>
      </c>
      <c r="G3123" s="209">
        <v>10</v>
      </c>
      <c r="H3123" s="213"/>
      <c r="I3123" s="57" t="str">
        <f t="shared" si="614"/>
        <v>Q3</v>
      </c>
      <c r="J3123" s="204" t="s">
        <v>2970</v>
      </c>
      <c r="K3123" s="213" t="s">
        <v>2230</v>
      </c>
      <c r="L3123" s="210" t="s">
        <v>2783</v>
      </c>
      <c r="M3123" s="208" t="s">
        <v>2778</v>
      </c>
      <c r="N3123" s="208">
        <v>1</v>
      </c>
      <c r="O3123" s="208"/>
      <c r="P3123" s="57" t="str">
        <f t="shared" si="615"/>
        <v>MAIN UNIT</v>
      </c>
      <c r="Q3123" s="208" t="s">
        <v>958</v>
      </c>
      <c r="R3123" s="208" t="s">
        <v>1991</v>
      </c>
      <c r="S3123" s="208" t="s">
        <v>37</v>
      </c>
      <c r="T3123" s="208" t="s">
        <v>2231</v>
      </c>
      <c r="U3123" s="208" t="s">
        <v>58</v>
      </c>
      <c r="V3123" s="208" t="s">
        <v>89</v>
      </c>
      <c r="W3123" s="208" t="s">
        <v>849</v>
      </c>
      <c r="X3123" s="34">
        <v>52000</v>
      </c>
      <c r="Y3123" s="215" t="str">
        <f>IF(W3123="","",IF(W3123="RMB","1.13", "1"))</f>
        <v>1</v>
      </c>
      <c r="Z3123" s="26">
        <f t="shared" si="623"/>
        <v>52000</v>
      </c>
      <c r="AA3123" s="208">
        <v>7.8</v>
      </c>
      <c r="AB3123" s="35">
        <f t="shared" si="624"/>
        <v>405600</v>
      </c>
      <c r="AC3123" s="27">
        <f t="shared" si="616"/>
        <v>43764.24</v>
      </c>
      <c r="AD3123" s="212">
        <v>0.1079</v>
      </c>
      <c r="AE3123" s="211">
        <f t="shared" si="617"/>
        <v>1</v>
      </c>
      <c r="AF3123" s="211">
        <f>IF(AND(COUNTIFS($J$18:J3123,J3123)=1,AE3123=1),1,"")</f>
        <v>1</v>
      </c>
      <c r="AG3123" s="211">
        <f>IF(C3123="","",IF(AND(COUNTIFS($J$18:J3123,J3123)=1,C3123&lt;&gt;""),1,""))</f>
        <v>1</v>
      </c>
      <c r="AH3123" s="211">
        <f>IF(G3123="","",IF(AND(COUNTIFS($J$18:J3123,J3123)=1,G3123&lt;&gt;""),1,""))</f>
        <v>1</v>
      </c>
      <c r="AI3123" s="28">
        <f t="shared" si="618"/>
        <v>22717528.991150446</v>
      </c>
      <c r="AJ3123" s="28">
        <f t="shared" si="619"/>
        <v>3947747.192555753</v>
      </c>
      <c r="AK3123" s="29">
        <f t="shared" si="620"/>
        <v>0.17377537821536787</v>
      </c>
      <c r="AL3123" s="210"/>
      <c r="AM3123" s="210"/>
      <c r="AN3123" s="210"/>
      <c r="AO3123" s="210"/>
      <c r="AP3123" s="45" t="str">
        <f t="shared" si="621"/>
        <v>202210</v>
      </c>
      <c r="AQ3123" s="45" t="str">
        <f t="shared" si="622"/>
        <v>202210USD</v>
      </c>
    </row>
    <row r="3124" spans="1:43" s="15" customFormat="1">
      <c r="A3124" s="208" t="s">
        <v>41</v>
      </c>
      <c r="B3124" s="209">
        <v>2022</v>
      </c>
      <c r="C3124" s="209">
        <v>8</v>
      </c>
      <c r="D3124" s="57" t="str">
        <f t="shared" si="626"/>
        <v>Q2</v>
      </c>
      <c r="E3124" s="208" t="s">
        <v>41</v>
      </c>
      <c r="F3124" s="209">
        <v>2022</v>
      </c>
      <c r="G3124" s="209">
        <v>10</v>
      </c>
      <c r="H3124" s="213"/>
      <c r="I3124" s="57" t="str">
        <f t="shared" si="614"/>
        <v>Q3</v>
      </c>
      <c r="J3124" s="204" t="s">
        <v>2205</v>
      </c>
      <c r="K3124" s="213" t="s">
        <v>231</v>
      </c>
      <c r="L3124" s="210" t="s">
        <v>2564</v>
      </c>
      <c r="M3124" s="208" t="s">
        <v>47</v>
      </c>
      <c r="N3124" s="208">
        <v>1</v>
      </c>
      <c r="O3124" s="208"/>
      <c r="P3124" s="57" t="str">
        <f t="shared" si="615"/>
        <v>MAIN UNIT</v>
      </c>
      <c r="Q3124" s="208" t="s">
        <v>48</v>
      </c>
      <c r="R3124" s="208" t="s">
        <v>1991</v>
      </c>
      <c r="S3124" s="208" t="s">
        <v>36</v>
      </c>
      <c r="T3124" s="208" t="s">
        <v>65</v>
      </c>
      <c r="U3124" s="208" t="s">
        <v>66</v>
      </c>
      <c r="V3124" s="208" t="s">
        <v>99</v>
      </c>
      <c r="W3124" s="208" t="s">
        <v>51</v>
      </c>
      <c r="X3124" s="34">
        <v>520000</v>
      </c>
      <c r="Y3124" s="215" t="str">
        <f>IF(W3124="","",IF(W3124="RMB","1.13", "1"))</f>
        <v>1.13</v>
      </c>
      <c r="Z3124" s="26">
        <f t="shared" si="623"/>
        <v>520000</v>
      </c>
      <c r="AA3124" s="208">
        <v>1.1000000000000001</v>
      </c>
      <c r="AB3124" s="35">
        <f t="shared" si="624"/>
        <v>506194.69026548683</v>
      </c>
      <c r="AC3124" s="27">
        <f t="shared" si="616"/>
        <v>109186.19469026552</v>
      </c>
      <c r="AD3124" s="212">
        <v>0.2157</v>
      </c>
      <c r="AE3124" s="211">
        <f t="shared" si="617"/>
        <v>0</v>
      </c>
      <c r="AF3124" s="211" t="str">
        <f>IF(AND(COUNTIFS($J$18:J3124,J3124)=1,AE3124=1),1,"")</f>
        <v/>
      </c>
      <c r="AG3124" s="211" t="str">
        <f>IF(C3124="","",IF(AND(COUNTIFS($J$18:J3124,J3124)=1,C3124&lt;&gt;""),1,""))</f>
        <v/>
      </c>
      <c r="AH3124" s="211" t="str">
        <f>IF(G3124="","",IF(AND(COUNTIFS($J$18:J3124,J3124)=1,G3124&lt;&gt;""),1,""))</f>
        <v/>
      </c>
      <c r="AI3124" s="28">
        <f t="shared" si="618"/>
        <v>22717528.991150446</v>
      </c>
      <c r="AJ3124" s="28">
        <f t="shared" si="619"/>
        <v>3947747.192555753</v>
      </c>
      <c r="AK3124" s="29">
        <f t="shared" si="620"/>
        <v>0.17377537821536787</v>
      </c>
      <c r="AL3124" s="210"/>
      <c r="AM3124" s="210"/>
      <c r="AN3124" s="210"/>
      <c r="AO3124" s="210"/>
      <c r="AP3124" s="45" t="str">
        <f t="shared" si="621"/>
        <v>202210</v>
      </c>
      <c r="AQ3124" s="45" t="str">
        <f t="shared" si="622"/>
        <v>202210RMB</v>
      </c>
    </row>
    <row r="3125" spans="1:43" s="15" customFormat="1">
      <c r="A3125" s="208" t="s">
        <v>40</v>
      </c>
      <c r="B3125" s="209">
        <v>2022</v>
      </c>
      <c r="C3125" s="209">
        <v>2</v>
      </c>
      <c r="D3125" s="57" t="str">
        <f t="shared" si="626"/>
        <v>Q4</v>
      </c>
      <c r="E3125" s="208" t="s">
        <v>40</v>
      </c>
      <c r="F3125" s="209">
        <v>2022</v>
      </c>
      <c r="G3125" s="209">
        <v>2</v>
      </c>
      <c r="H3125" s="213"/>
      <c r="I3125" s="57" t="str">
        <f t="shared" si="614"/>
        <v>Q4</v>
      </c>
      <c r="J3125" s="204" t="s">
        <v>2971</v>
      </c>
      <c r="K3125" s="213" t="s">
        <v>2923</v>
      </c>
      <c r="L3125" s="210" t="s">
        <v>1996</v>
      </c>
      <c r="M3125" s="208" t="s">
        <v>1990</v>
      </c>
      <c r="N3125" s="208">
        <v>1</v>
      </c>
      <c r="O3125" s="208"/>
      <c r="P3125" s="57" t="str">
        <f t="shared" si="615"/>
        <v>MAIN UNIT</v>
      </c>
      <c r="Q3125" s="208" t="s">
        <v>48</v>
      </c>
      <c r="R3125" s="208" t="s">
        <v>1991</v>
      </c>
      <c r="S3125" s="208" t="s">
        <v>36</v>
      </c>
      <c r="T3125" s="208" t="s">
        <v>229</v>
      </c>
      <c r="U3125" s="208" t="s">
        <v>1992</v>
      </c>
      <c r="V3125" s="208" t="s">
        <v>2800</v>
      </c>
      <c r="W3125" s="208" t="s">
        <v>2445</v>
      </c>
      <c r="X3125" s="34">
        <v>26000</v>
      </c>
      <c r="Y3125" s="215" t="str">
        <f>IF(W3125="RMB","1.13", "1")</f>
        <v>1</v>
      </c>
      <c r="Z3125" s="26">
        <f t="shared" si="623"/>
        <v>26000</v>
      </c>
      <c r="AA3125" s="208">
        <v>1</v>
      </c>
      <c r="AB3125" s="35">
        <f t="shared" si="624"/>
        <v>26000</v>
      </c>
      <c r="AC3125" s="27">
        <f t="shared" si="616"/>
        <v>4815.2</v>
      </c>
      <c r="AD3125" s="212">
        <v>0.1852</v>
      </c>
      <c r="AE3125" s="211">
        <f t="shared" si="617"/>
        <v>0</v>
      </c>
      <c r="AF3125" s="211" t="str">
        <f>IF(AND(COUNTIFS($J$18:J3125,J3125)=1,AE3125=1),1,"")</f>
        <v/>
      </c>
      <c r="AG3125" s="211">
        <f>IF(C3125="","",IF(AND(COUNTIFS($J$18:J3125,J3125)=1,C3125&lt;&gt;""),1,""))</f>
        <v>1</v>
      </c>
      <c r="AH3125" s="211">
        <f>IF(G3125="","",IF(AND(COUNTIFS($J$18:J3125,J3125)=1,G3125&lt;&gt;""),1,""))</f>
        <v>1</v>
      </c>
      <c r="AI3125" s="28">
        <f t="shared" si="618"/>
        <v>31750699.113741599</v>
      </c>
      <c r="AJ3125" s="28">
        <f t="shared" si="619"/>
        <v>4396077.3195289988</v>
      </c>
      <c r="AK3125" s="29">
        <f t="shared" si="620"/>
        <v>0.13845607946397598</v>
      </c>
      <c r="AL3125" s="210"/>
      <c r="AM3125" s="210"/>
      <c r="AN3125" s="210"/>
      <c r="AO3125" s="210"/>
      <c r="AP3125" s="45" t="str">
        <f t="shared" si="621"/>
        <v>20222</v>
      </c>
      <c r="AQ3125" s="45" t="str">
        <f t="shared" si="622"/>
        <v>20222HKD</v>
      </c>
    </row>
    <row r="3126" spans="1:43" s="15" customFormat="1">
      <c r="A3126" s="208" t="s">
        <v>40</v>
      </c>
      <c r="B3126" s="209">
        <v>2022</v>
      </c>
      <c r="C3126" s="209">
        <v>1</v>
      </c>
      <c r="D3126" s="57" t="str">
        <f t="shared" si="626"/>
        <v>Q4</v>
      </c>
      <c r="E3126" s="208" t="s">
        <v>40</v>
      </c>
      <c r="F3126" s="209">
        <v>2022</v>
      </c>
      <c r="G3126" s="209">
        <v>3</v>
      </c>
      <c r="H3126" s="213"/>
      <c r="I3126" s="57" t="str">
        <f t="shared" si="614"/>
        <v>Q4</v>
      </c>
      <c r="J3126" s="204" t="s">
        <v>2972</v>
      </c>
      <c r="K3126" s="213" t="s">
        <v>2544</v>
      </c>
      <c r="L3126" s="210" t="s">
        <v>2902</v>
      </c>
      <c r="M3126" s="208" t="s">
        <v>2778</v>
      </c>
      <c r="N3126" s="208">
        <v>1</v>
      </c>
      <c r="O3126" s="208"/>
      <c r="P3126" s="57" t="str">
        <f t="shared" si="615"/>
        <v>MAIN UNIT</v>
      </c>
      <c r="Q3126" s="208" t="s">
        <v>56</v>
      </c>
      <c r="R3126" s="208" t="s">
        <v>1991</v>
      </c>
      <c r="S3126" s="208" t="s">
        <v>38</v>
      </c>
      <c r="T3126" s="208" t="s">
        <v>2104</v>
      </c>
      <c r="U3126" s="208" t="s">
        <v>137</v>
      </c>
      <c r="V3126" s="208" t="s">
        <v>122</v>
      </c>
      <c r="W3126" s="208" t="s">
        <v>51</v>
      </c>
      <c r="X3126" s="34">
        <v>770000</v>
      </c>
      <c r="Y3126" s="215" t="str">
        <f>IF(W3126="RMB","1.13", "1")</f>
        <v>1.13</v>
      </c>
      <c r="Z3126" s="26">
        <f t="shared" si="623"/>
        <v>770000</v>
      </c>
      <c r="AA3126" s="208">
        <v>1.22</v>
      </c>
      <c r="AB3126" s="35">
        <f t="shared" si="624"/>
        <v>831327.4336283186</v>
      </c>
      <c r="AC3126" s="27">
        <f t="shared" si="616"/>
        <v>123285.85840707964</v>
      </c>
      <c r="AD3126" s="212">
        <v>0.14829999999999999</v>
      </c>
      <c r="AE3126" s="211">
        <f t="shared" si="617"/>
        <v>1</v>
      </c>
      <c r="AF3126" s="211">
        <f>IF(AND(COUNTIFS($J$18:J3126,J3126)=1,AE3126=1),1,"")</f>
        <v>1</v>
      </c>
      <c r="AG3126" s="211">
        <f>IF(C3126="","",IF(AND(COUNTIFS($J$18:J3126,J3126)=1,C3126&lt;&gt;""),1,""))</f>
        <v>1</v>
      </c>
      <c r="AH3126" s="211">
        <f>IF(G3126="","",IF(AND(COUNTIFS($J$18:J3126,J3126)=1,G3126&lt;&gt;""),1,""))</f>
        <v>1</v>
      </c>
      <c r="AI3126" s="28">
        <f t="shared" si="618"/>
        <v>28726768.133805312</v>
      </c>
      <c r="AJ3126" s="28">
        <f t="shared" si="619"/>
        <v>3888166.2308864431</v>
      </c>
      <c r="AK3126" s="29">
        <f t="shared" si="620"/>
        <v>0.13534993608664583</v>
      </c>
      <c r="AL3126" s="210"/>
      <c r="AM3126" s="210"/>
      <c r="AN3126" s="210"/>
      <c r="AO3126" s="210"/>
      <c r="AP3126" s="45" t="str">
        <f t="shared" si="621"/>
        <v>20223</v>
      </c>
      <c r="AQ3126" s="45" t="str">
        <f t="shared" si="622"/>
        <v>20223RMB</v>
      </c>
    </row>
    <row r="3127" spans="1:43" s="15" customFormat="1">
      <c r="A3127" s="208" t="s">
        <v>41</v>
      </c>
      <c r="B3127" s="209">
        <v>2022</v>
      </c>
      <c r="C3127" s="209">
        <v>8</v>
      </c>
      <c r="D3127" s="57" t="str">
        <f t="shared" si="626"/>
        <v>Q2</v>
      </c>
      <c r="E3127" s="208" t="s">
        <v>41</v>
      </c>
      <c r="F3127" s="209">
        <v>2022</v>
      </c>
      <c r="G3127" s="209">
        <v>11</v>
      </c>
      <c r="H3127" s="213"/>
      <c r="I3127" s="57" t="str">
        <f t="shared" si="614"/>
        <v>Q3</v>
      </c>
      <c r="J3127" s="204" t="s">
        <v>2973</v>
      </c>
      <c r="K3127" s="213" t="s">
        <v>1877</v>
      </c>
      <c r="L3127" s="210" t="s">
        <v>2564</v>
      </c>
      <c r="M3127" s="208" t="s">
        <v>47</v>
      </c>
      <c r="N3127" s="208">
        <v>1</v>
      </c>
      <c r="O3127" s="208"/>
      <c r="P3127" s="57" t="str">
        <f t="shared" si="615"/>
        <v>MAIN UNIT</v>
      </c>
      <c r="Q3127" s="208" t="s">
        <v>48</v>
      </c>
      <c r="R3127" s="208" t="s">
        <v>1991</v>
      </c>
      <c r="S3127" s="208" t="s">
        <v>36</v>
      </c>
      <c r="T3127" s="208" t="s">
        <v>65</v>
      </c>
      <c r="U3127" s="208" t="s">
        <v>66</v>
      </c>
      <c r="V3127" s="208" t="s">
        <v>119</v>
      </c>
      <c r="W3127" s="208" t="s">
        <v>96</v>
      </c>
      <c r="X3127" s="34">
        <v>11500000</v>
      </c>
      <c r="Y3127" s="215" t="str">
        <f t="shared" ref="Y3127:Y3186" si="627">IF(W3127="","",IF(W3127="RMB","1.13", "1"))</f>
        <v>1</v>
      </c>
      <c r="Z3127" s="26">
        <f t="shared" si="623"/>
        <v>11500000</v>
      </c>
      <c r="AA3127" s="208">
        <v>5.4100000000000002E-2</v>
      </c>
      <c r="AB3127" s="35">
        <f t="shared" si="624"/>
        <v>622150</v>
      </c>
      <c r="AC3127" s="27">
        <f t="shared" si="616"/>
        <v>132206.875</v>
      </c>
      <c r="AD3127" s="212">
        <v>0.21249999999999999</v>
      </c>
      <c r="AE3127" s="211">
        <f t="shared" si="617"/>
        <v>0</v>
      </c>
      <c r="AF3127" s="211" t="str">
        <f>IF(AND(COUNTIFS($J$18:J3127,J3127)=1,AE3127=1),1,"")</f>
        <v/>
      </c>
      <c r="AG3127" s="211">
        <f>IF(C3127="","",IF(AND(COUNTIFS($J$18:J3127,J3127)=1,C3127&lt;&gt;""),1,""))</f>
        <v>1</v>
      </c>
      <c r="AH3127" s="211">
        <f>IF(G3127="","",IF(AND(COUNTIFS($J$18:J3127,J3127)=1,G3127&lt;&gt;""),1,""))</f>
        <v>1</v>
      </c>
      <c r="AI3127" s="28">
        <f t="shared" si="618"/>
        <v>31017966.201968145</v>
      </c>
      <c r="AJ3127" s="28">
        <f t="shared" si="619"/>
        <v>4704250.3347305888</v>
      </c>
      <c r="AK3127" s="29">
        <f t="shared" si="620"/>
        <v>0.15166211427595455</v>
      </c>
      <c r="AL3127" s="210"/>
      <c r="AM3127" s="210"/>
      <c r="AN3127" s="210"/>
      <c r="AO3127" s="210"/>
      <c r="AP3127" s="45" t="str">
        <f t="shared" si="621"/>
        <v>202211</v>
      </c>
      <c r="AQ3127" s="45" t="str">
        <f t="shared" si="622"/>
        <v>202211JPY</v>
      </c>
    </row>
    <row r="3128" spans="1:43" s="15" customFormat="1">
      <c r="A3128" s="208" t="s">
        <v>41</v>
      </c>
      <c r="B3128" s="209">
        <v>2022</v>
      </c>
      <c r="C3128" s="209">
        <v>8</v>
      </c>
      <c r="D3128" s="57" t="str">
        <f t="shared" si="626"/>
        <v>Q2</v>
      </c>
      <c r="E3128" s="208" t="s">
        <v>41</v>
      </c>
      <c r="F3128" s="209">
        <v>2022</v>
      </c>
      <c r="G3128" s="209">
        <v>11</v>
      </c>
      <c r="H3128" s="213"/>
      <c r="I3128" s="57" t="str">
        <f t="shared" si="614"/>
        <v>Q3</v>
      </c>
      <c r="J3128" s="204" t="s">
        <v>2246</v>
      </c>
      <c r="K3128" s="213" t="s">
        <v>995</v>
      </c>
      <c r="L3128" s="210" t="s">
        <v>2564</v>
      </c>
      <c r="M3128" s="208" t="s">
        <v>47</v>
      </c>
      <c r="N3128" s="208">
        <v>1</v>
      </c>
      <c r="O3128" s="208"/>
      <c r="P3128" s="57" t="str">
        <f t="shared" si="615"/>
        <v>MAIN UNIT</v>
      </c>
      <c r="Q3128" s="208" t="s">
        <v>48</v>
      </c>
      <c r="R3128" s="208" t="s">
        <v>1991</v>
      </c>
      <c r="S3128" s="208" t="s">
        <v>37</v>
      </c>
      <c r="T3128" s="208" t="s">
        <v>75</v>
      </c>
      <c r="U3128" s="208" t="s">
        <v>58</v>
      </c>
      <c r="V3128" s="208" t="s">
        <v>81</v>
      </c>
      <c r="W3128" s="208" t="s">
        <v>51</v>
      </c>
      <c r="X3128" s="34">
        <v>600000</v>
      </c>
      <c r="Y3128" s="215" t="str">
        <f t="shared" si="627"/>
        <v>1.13</v>
      </c>
      <c r="Z3128" s="26">
        <f t="shared" si="623"/>
        <v>600000</v>
      </c>
      <c r="AA3128" s="208">
        <v>1.08</v>
      </c>
      <c r="AB3128" s="35">
        <f t="shared" si="624"/>
        <v>573451.32743362838</v>
      </c>
      <c r="AC3128" s="27">
        <f t="shared" si="616"/>
        <v>168250.61946902657</v>
      </c>
      <c r="AD3128" s="212">
        <v>0.29339999999999999</v>
      </c>
      <c r="AE3128" s="211">
        <f t="shared" si="617"/>
        <v>0</v>
      </c>
      <c r="AF3128" s="211" t="str">
        <f>IF(AND(COUNTIFS($J$18:J3128,J3128)=1,AE3128=1),1,"")</f>
        <v/>
      </c>
      <c r="AG3128" s="211" t="str">
        <f>IF(C3128="","",IF(AND(COUNTIFS($J$18:J3128,J3128)=1,C3128&lt;&gt;""),1,""))</f>
        <v/>
      </c>
      <c r="AH3128" s="211" t="str">
        <f>IF(G3128="","",IF(AND(COUNTIFS($J$18:J3128,J3128)=1,G3128&lt;&gt;""),1,""))</f>
        <v/>
      </c>
      <c r="AI3128" s="28">
        <f t="shared" si="618"/>
        <v>31017966.201968145</v>
      </c>
      <c r="AJ3128" s="28">
        <f t="shared" si="619"/>
        <v>4704250.3347305888</v>
      </c>
      <c r="AK3128" s="29">
        <f t="shared" si="620"/>
        <v>0.15166211427595455</v>
      </c>
      <c r="AL3128" s="210"/>
      <c r="AM3128" s="210"/>
      <c r="AN3128" s="210"/>
      <c r="AO3128" s="210"/>
      <c r="AP3128" s="45" t="str">
        <f t="shared" si="621"/>
        <v>202211</v>
      </c>
      <c r="AQ3128" s="45" t="str">
        <f t="shared" si="622"/>
        <v>202211RMB</v>
      </c>
    </row>
    <row r="3129" spans="1:43" s="15" customFormat="1">
      <c r="A3129" s="208" t="s">
        <v>41</v>
      </c>
      <c r="B3129" s="209">
        <v>2022</v>
      </c>
      <c r="C3129" s="209">
        <v>8</v>
      </c>
      <c r="D3129" s="57" t="str">
        <f t="shared" si="626"/>
        <v>Q2</v>
      </c>
      <c r="E3129" s="208" t="s">
        <v>41</v>
      </c>
      <c r="F3129" s="209">
        <v>2022</v>
      </c>
      <c r="G3129" s="209">
        <v>11</v>
      </c>
      <c r="H3129" s="213"/>
      <c r="I3129" s="57" t="str">
        <f t="shared" si="614"/>
        <v>Q3</v>
      </c>
      <c r="J3129" s="204" t="s">
        <v>2246</v>
      </c>
      <c r="K3129" s="213" t="s">
        <v>995</v>
      </c>
      <c r="L3129" s="210" t="s">
        <v>2564</v>
      </c>
      <c r="M3129" s="208" t="s">
        <v>47</v>
      </c>
      <c r="N3129" s="208">
        <v>1</v>
      </c>
      <c r="O3129" s="208"/>
      <c r="P3129" s="57" t="str">
        <f t="shared" si="615"/>
        <v>MAIN UNIT</v>
      </c>
      <c r="Q3129" s="208" t="s">
        <v>48</v>
      </c>
      <c r="R3129" s="208" t="s">
        <v>1991</v>
      </c>
      <c r="S3129" s="208" t="s">
        <v>37</v>
      </c>
      <c r="T3129" s="208" t="s">
        <v>75</v>
      </c>
      <c r="U3129" s="208" t="s">
        <v>58</v>
      </c>
      <c r="V3129" s="208" t="s">
        <v>81</v>
      </c>
      <c r="W3129" s="208" t="s">
        <v>51</v>
      </c>
      <c r="X3129" s="34">
        <v>600000</v>
      </c>
      <c r="Y3129" s="215" t="str">
        <f t="shared" si="627"/>
        <v>1.13</v>
      </c>
      <c r="Z3129" s="26">
        <f t="shared" si="623"/>
        <v>600000</v>
      </c>
      <c r="AA3129" s="208">
        <v>1.08</v>
      </c>
      <c r="AB3129" s="35">
        <f t="shared" si="624"/>
        <v>573451.32743362838</v>
      </c>
      <c r="AC3129" s="27">
        <f t="shared" si="616"/>
        <v>168250.61946902657</v>
      </c>
      <c r="AD3129" s="212">
        <v>0.29339999999999999</v>
      </c>
      <c r="AE3129" s="211">
        <f t="shared" si="617"/>
        <v>0</v>
      </c>
      <c r="AF3129" s="211" t="str">
        <f>IF(AND(COUNTIFS($J$18:J3129,J3129)=1,AE3129=1),1,"")</f>
        <v/>
      </c>
      <c r="AG3129" s="211" t="str">
        <f>IF(C3129="","",IF(AND(COUNTIFS($J$18:J3129,J3129)=1,C3129&lt;&gt;""),1,""))</f>
        <v/>
      </c>
      <c r="AH3129" s="211" t="str">
        <f>IF(G3129="","",IF(AND(COUNTIFS($J$18:J3129,J3129)=1,G3129&lt;&gt;""),1,""))</f>
        <v/>
      </c>
      <c r="AI3129" s="28">
        <f t="shared" si="618"/>
        <v>31017966.201968145</v>
      </c>
      <c r="AJ3129" s="28">
        <f t="shared" si="619"/>
        <v>4704250.3347305888</v>
      </c>
      <c r="AK3129" s="29">
        <f t="shared" si="620"/>
        <v>0.15166211427595455</v>
      </c>
      <c r="AL3129" s="210"/>
      <c r="AM3129" s="210"/>
      <c r="AN3129" s="210"/>
      <c r="AO3129" s="210"/>
      <c r="AP3129" s="45" t="str">
        <f t="shared" si="621"/>
        <v>202211</v>
      </c>
      <c r="AQ3129" s="45" t="str">
        <f t="shared" si="622"/>
        <v>202211RMB</v>
      </c>
    </row>
    <row r="3130" spans="1:43" s="15" customFormat="1">
      <c r="A3130" s="208" t="s">
        <v>41</v>
      </c>
      <c r="B3130" s="209">
        <v>2022</v>
      </c>
      <c r="C3130" s="209">
        <v>8</v>
      </c>
      <c r="D3130" s="57" t="str">
        <f t="shared" si="626"/>
        <v>Q2</v>
      </c>
      <c r="E3130" s="208" t="s">
        <v>41</v>
      </c>
      <c r="F3130" s="209">
        <v>2022</v>
      </c>
      <c r="G3130" s="209">
        <v>11</v>
      </c>
      <c r="H3130" s="213"/>
      <c r="I3130" s="57" t="str">
        <f t="shared" si="614"/>
        <v>Q3</v>
      </c>
      <c r="J3130" s="204" t="s">
        <v>2246</v>
      </c>
      <c r="K3130" s="213" t="s">
        <v>995</v>
      </c>
      <c r="L3130" s="210" t="s">
        <v>2564</v>
      </c>
      <c r="M3130" s="208" t="s">
        <v>47</v>
      </c>
      <c r="N3130" s="208">
        <v>1</v>
      </c>
      <c r="O3130" s="208"/>
      <c r="P3130" s="57" t="str">
        <f t="shared" si="615"/>
        <v>MAIN UNIT</v>
      </c>
      <c r="Q3130" s="208" t="s">
        <v>48</v>
      </c>
      <c r="R3130" s="208" t="s">
        <v>1991</v>
      </c>
      <c r="S3130" s="208" t="s">
        <v>37</v>
      </c>
      <c r="T3130" s="208" t="s">
        <v>75</v>
      </c>
      <c r="U3130" s="208" t="s">
        <v>58</v>
      </c>
      <c r="V3130" s="208" t="s">
        <v>81</v>
      </c>
      <c r="W3130" s="208" t="s">
        <v>51</v>
      </c>
      <c r="X3130" s="34">
        <v>600000</v>
      </c>
      <c r="Y3130" s="215" t="str">
        <f t="shared" si="627"/>
        <v>1.13</v>
      </c>
      <c r="Z3130" s="26">
        <f t="shared" si="623"/>
        <v>600000</v>
      </c>
      <c r="AA3130" s="208">
        <v>1.08</v>
      </c>
      <c r="AB3130" s="35">
        <f t="shared" si="624"/>
        <v>573451.32743362838</v>
      </c>
      <c r="AC3130" s="27">
        <f t="shared" si="616"/>
        <v>168250.61946902657</v>
      </c>
      <c r="AD3130" s="212">
        <v>0.29339999999999999</v>
      </c>
      <c r="AE3130" s="211">
        <f t="shared" si="617"/>
        <v>0</v>
      </c>
      <c r="AF3130" s="211" t="str">
        <f>IF(AND(COUNTIFS($J$18:J3130,J3130)=1,AE3130=1),1,"")</f>
        <v/>
      </c>
      <c r="AG3130" s="211" t="str">
        <f>IF(C3130="","",IF(AND(COUNTIFS($J$18:J3130,J3130)=1,C3130&lt;&gt;""),1,""))</f>
        <v/>
      </c>
      <c r="AH3130" s="211" t="str">
        <f>IF(G3130="","",IF(AND(COUNTIFS($J$18:J3130,J3130)=1,G3130&lt;&gt;""),1,""))</f>
        <v/>
      </c>
      <c r="AI3130" s="28">
        <f t="shared" si="618"/>
        <v>31017966.201968145</v>
      </c>
      <c r="AJ3130" s="28">
        <f t="shared" si="619"/>
        <v>4704250.3347305888</v>
      </c>
      <c r="AK3130" s="29">
        <f t="shared" si="620"/>
        <v>0.15166211427595455</v>
      </c>
      <c r="AL3130" s="210"/>
      <c r="AM3130" s="210"/>
      <c r="AN3130" s="210"/>
      <c r="AO3130" s="210"/>
      <c r="AP3130" s="45" t="str">
        <f t="shared" si="621"/>
        <v>202211</v>
      </c>
      <c r="AQ3130" s="45" t="str">
        <f t="shared" si="622"/>
        <v>202211RMB</v>
      </c>
    </row>
    <row r="3131" spans="1:43" s="15" customFormat="1">
      <c r="A3131" s="208" t="s">
        <v>41</v>
      </c>
      <c r="B3131" s="209">
        <v>2022</v>
      </c>
      <c r="C3131" s="209">
        <v>8</v>
      </c>
      <c r="D3131" s="57" t="str">
        <f t="shared" si="626"/>
        <v>Q2</v>
      </c>
      <c r="E3131" s="208" t="s">
        <v>41</v>
      </c>
      <c r="F3131" s="209">
        <v>2022</v>
      </c>
      <c r="G3131" s="209">
        <v>11</v>
      </c>
      <c r="H3131" s="213"/>
      <c r="I3131" s="57" t="str">
        <f t="shared" si="614"/>
        <v>Q3</v>
      </c>
      <c r="J3131" s="204" t="s">
        <v>2246</v>
      </c>
      <c r="K3131" s="213" t="s">
        <v>995</v>
      </c>
      <c r="L3131" s="210" t="s">
        <v>2564</v>
      </c>
      <c r="M3131" s="208" t="s">
        <v>47</v>
      </c>
      <c r="N3131" s="208">
        <v>1</v>
      </c>
      <c r="O3131" s="208"/>
      <c r="P3131" s="57" t="str">
        <f t="shared" si="615"/>
        <v>MAIN UNIT</v>
      </c>
      <c r="Q3131" s="208" t="s">
        <v>48</v>
      </c>
      <c r="R3131" s="208" t="s">
        <v>1991</v>
      </c>
      <c r="S3131" s="208" t="s">
        <v>37</v>
      </c>
      <c r="T3131" s="208" t="s">
        <v>75</v>
      </c>
      <c r="U3131" s="208" t="s">
        <v>58</v>
      </c>
      <c r="V3131" s="208" t="s">
        <v>81</v>
      </c>
      <c r="W3131" s="208" t="s">
        <v>51</v>
      </c>
      <c r="X3131" s="34">
        <v>600000</v>
      </c>
      <c r="Y3131" s="215" t="str">
        <f t="shared" si="627"/>
        <v>1.13</v>
      </c>
      <c r="Z3131" s="26">
        <f t="shared" si="623"/>
        <v>600000</v>
      </c>
      <c r="AA3131" s="208">
        <v>1.08</v>
      </c>
      <c r="AB3131" s="35">
        <f t="shared" si="624"/>
        <v>573451.32743362838</v>
      </c>
      <c r="AC3131" s="27">
        <f t="shared" si="616"/>
        <v>168250.61946902657</v>
      </c>
      <c r="AD3131" s="212">
        <v>0.29339999999999999</v>
      </c>
      <c r="AE3131" s="211">
        <f t="shared" si="617"/>
        <v>0</v>
      </c>
      <c r="AF3131" s="211" t="str">
        <f>IF(AND(COUNTIFS($J$18:J3131,J3131)=1,AE3131=1),1,"")</f>
        <v/>
      </c>
      <c r="AG3131" s="211" t="str">
        <f>IF(C3131="","",IF(AND(COUNTIFS($J$18:J3131,J3131)=1,C3131&lt;&gt;""),1,""))</f>
        <v/>
      </c>
      <c r="AH3131" s="211" t="str">
        <f>IF(G3131="","",IF(AND(COUNTIFS($J$18:J3131,J3131)=1,G3131&lt;&gt;""),1,""))</f>
        <v/>
      </c>
      <c r="AI3131" s="28">
        <f t="shared" si="618"/>
        <v>31017966.201968145</v>
      </c>
      <c r="AJ3131" s="28">
        <f t="shared" si="619"/>
        <v>4704250.3347305888</v>
      </c>
      <c r="AK3131" s="29">
        <f t="shared" si="620"/>
        <v>0.15166211427595455</v>
      </c>
      <c r="AL3131" s="210"/>
      <c r="AM3131" s="210"/>
      <c r="AN3131" s="210"/>
      <c r="AO3131" s="210"/>
      <c r="AP3131" s="45" t="str">
        <f t="shared" si="621"/>
        <v>202211</v>
      </c>
      <c r="AQ3131" s="45" t="str">
        <f t="shared" si="622"/>
        <v>202211RMB</v>
      </c>
    </row>
    <row r="3132" spans="1:43" s="15" customFormat="1">
      <c r="A3132" s="208" t="s">
        <v>41</v>
      </c>
      <c r="B3132" s="209">
        <v>2022</v>
      </c>
      <c r="C3132" s="209">
        <v>9</v>
      </c>
      <c r="D3132" s="57" t="str">
        <f t="shared" si="626"/>
        <v>Q2</v>
      </c>
      <c r="E3132" s="208" t="s">
        <v>41</v>
      </c>
      <c r="F3132" s="209">
        <v>2022</v>
      </c>
      <c r="G3132" s="209">
        <v>11</v>
      </c>
      <c r="H3132" s="213"/>
      <c r="I3132" s="57" t="str">
        <f t="shared" si="614"/>
        <v>Q3</v>
      </c>
      <c r="J3132" s="204" t="s">
        <v>2974</v>
      </c>
      <c r="K3132" s="213" t="s">
        <v>544</v>
      </c>
      <c r="L3132" s="210" t="s">
        <v>2564</v>
      </c>
      <c r="M3132" s="208" t="s">
        <v>47</v>
      </c>
      <c r="N3132" s="208">
        <v>1</v>
      </c>
      <c r="O3132" s="208"/>
      <c r="P3132" s="57" t="str">
        <f t="shared" si="615"/>
        <v>MAIN UNIT</v>
      </c>
      <c r="Q3132" s="208" t="s">
        <v>48</v>
      </c>
      <c r="R3132" s="208" t="s">
        <v>1991</v>
      </c>
      <c r="S3132" s="208" t="s">
        <v>37</v>
      </c>
      <c r="T3132" s="208" t="s">
        <v>88</v>
      </c>
      <c r="U3132" s="208" t="s">
        <v>58</v>
      </c>
      <c r="V3132" s="208" t="s">
        <v>89</v>
      </c>
      <c r="W3132" s="208" t="s">
        <v>51</v>
      </c>
      <c r="X3132" s="34">
        <v>455000</v>
      </c>
      <c r="Y3132" s="215" t="str">
        <f t="shared" si="627"/>
        <v>1.13</v>
      </c>
      <c r="Z3132" s="26">
        <f t="shared" si="623"/>
        <v>455000</v>
      </c>
      <c r="AA3132" s="208">
        <v>1.08</v>
      </c>
      <c r="AB3132" s="35">
        <f t="shared" si="624"/>
        <v>434867.25663716818</v>
      </c>
      <c r="AC3132" s="27">
        <f t="shared" si="616"/>
        <v>57924.318584070803</v>
      </c>
      <c r="AD3132" s="212">
        <v>0.13320000000000001</v>
      </c>
      <c r="AE3132" s="211">
        <f t="shared" si="617"/>
        <v>0</v>
      </c>
      <c r="AF3132" s="211" t="str">
        <f>IF(AND(COUNTIFS($J$18:J3132,J3132)=1,AE3132=1),1,"")</f>
        <v/>
      </c>
      <c r="AG3132" s="211">
        <f>IF(C3132="","",IF(AND(COUNTIFS($J$18:J3132,J3132)=1,C3132&lt;&gt;""),1,""))</f>
        <v>1</v>
      </c>
      <c r="AH3132" s="211">
        <f>IF(G3132="","",IF(AND(COUNTIFS($J$18:J3132,J3132)=1,G3132&lt;&gt;""),1,""))</f>
        <v>1</v>
      </c>
      <c r="AI3132" s="28">
        <f t="shared" si="618"/>
        <v>31017966.201968145</v>
      </c>
      <c r="AJ3132" s="28">
        <f t="shared" si="619"/>
        <v>4704250.3347305888</v>
      </c>
      <c r="AK3132" s="29">
        <f t="shared" si="620"/>
        <v>0.15166211427595455</v>
      </c>
      <c r="AL3132" s="210"/>
      <c r="AM3132" s="210"/>
      <c r="AN3132" s="210"/>
      <c r="AO3132" s="210"/>
      <c r="AP3132" s="45" t="str">
        <f t="shared" si="621"/>
        <v>202211</v>
      </c>
      <c r="AQ3132" s="45" t="str">
        <f t="shared" si="622"/>
        <v>202211RMB</v>
      </c>
    </row>
    <row r="3133" spans="1:43" s="15" customFormat="1">
      <c r="A3133" s="208" t="s">
        <v>41</v>
      </c>
      <c r="B3133" s="209">
        <v>2022</v>
      </c>
      <c r="C3133" s="209">
        <v>9</v>
      </c>
      <c r="D3133" s="57" t="str">
        <f t="shared" si="626"/>
        <v>Q2</v>
      </c>
      <c r="E3133" s="208" t="s">
        <v>41</v>
      </c>
      <c r="F3133" s="209">
        <v>2022</v>
      </c>
      <c r="G3133" s="209">
        <v>11</v>
      </c>
      <c r="H3133" s="213"/>
      <c r="I3133" s="57" t="str">
        <f t="shared" si="614"/>
        <v>Q3</v>
      </c>
      <c r="J3133" s="204" t="s">
        <v>2975</v>
      </c>
      <c r="K3133" s="213" t="s">
        <v>2976</v>
      </c>
      <c r="L3133" s="210" t="s">
        <v>2783</v>
      </c>
      <c r="M3133" s="208" t="s">
        <v>2778</v>
      </c>
      <c r="N3133" s="208">
        <v>2</v>
      </c>
      <c r="O3133" s="208"/>
      <c r="P3133" s="57" t="str">
        <f t="shared" si="615"/>
        <v>MAIN UNIT</v>
      </c>
      <c r="Q3133" s="208" t="s">
        <v>56</v>
      </c>
      <c r="R3133" s="208" t="s">
        <v>1991</v>
      </c>
      <c r="S3133" s="208" t="s">
        <v>38</v>
      </c>
      <c r="T3133" s="208" t="s">
        <v>388</v>
      </c>
      <c r="U3133" s="208" t="s">
        <v>137</v>
      </c>
      <c r="V3133" s="208" t="s">
        <v>2779</v>
      </c>
      <c r="W3133" s="208" t="s">
        <v>51</v>
      </c>
      <c r="X3133" s="34">
        <v>464000</v>
      </c>
      <c r="Y3133" s="215" t="str">
        <f t="shared" si="627"/>
        <v>1.13</v>
      </c>
      <c r="Z3133" s="26">
        <f t="shared" si="623"/>
        <v>928000</v>
      </c>
      <c r="AA3133" s="208">
        <v>1.08</v>
      </c>
      <c r="AB3133" s="35">
        <f t="shared" si="624"/>
        <v>886938.05309734528</v>
      </c>
      <c r="AC3133" s="27">
        <f t="shared" si="616"/>
        <v>83372.176991150453</v>
      </c>
      <c r="AD3133" s="212">
        <v>9.4E-2</v>
      </c>
      <c r="AE3133" s="211">
        <f t="shared" si="617"/>
        <v>1</v>
      </c>
      <c r="AF3133" s="211">
        <f>IF(AND(COUNTIFS($J$18:J3133,J3133)=1,AE3133=1),1,"")</f>
        <v>1</v>
      </c>
      <c r="AG3133" s="211">
        <f>IF(C3133="","",IF(AND(COUNTIFS($J$18:J3133,J3133)=1,C3133&lt;&gt;""),1,""))</f>
        <v>1</v>
      </c>
      <c r="AH3133" s="211">
        <f>IF(G3133="","",IF(AND(COUNTIFS($J$18:J3133,J3133)=1,G3133&lt;&gt;""),1,""))</f>
        <v>1</v>
      </c>
      <c r="AI3133" s="28">
        <f t="shared" si="618"/>
        <v>31017966.201968145</v>
      </c>
      <c r="AJ3133" s="28">
        <f t="shared" si="619"/>
        <v>4704250.3347305888</v>
      </c>
      <c r="AK3133" s="29">
        <f t="shared" si="620"/>
        <v>0.15166211427595455</v>
      </c>
      <c r="AL3133" s="210"/>
      <c r="AM3133" s="210"/>
      <c r="AN3133" s="210"/>
      <c r="AO3133" s="210"/>
      <c r="AP3133" s="45" t="str">
        <f t="shared" si="621"/>
        <v>202211</v>
      </c>
      <c r="AQ3133" s="45" t="str">
        <f t="shared" si="622"/>
        <v>202211RMB</v>
      </c>
    </row>
    <row r="3134" spans="1:43" s="15" customFormat="1">
      <c r="A3134" s="208" t="s">
        <v>41</v>
      </c>
      <c r="B3134" s="209">
        <v>2022</v>
      </c>
      <c r="C3134" s="209">
        <v>10</v>
      </c>
      <c r="D3134" s="57" t="str">
        <f t="shared" si="626"/>
        <v>Q3</v>
      </c>
      <c r="E3134" s="208" t="s">
        <v>41</v>
      </c>
      <c r="F3134" s="209">
        <v>2022</v>
      </c>
      <c r="G3134" s="209">
        <v>11</v>
      </c>
      <c r="H3134" s="213"/>
      <c r="I3134" s="57" t="str">
        <f t="shared" si="614"/>
        <v>Q3</v>
      </c>
      <c r="J3134" s="204" t="s">
        <v>2977</v>
      </c>
      <c r="K3134" s="213" t="s">
        <v>2978</v>
      </c>
      <c r="L3134" s="210" t="s">
        <v>2979</v>
      </c>
      <c r="M3134" s="208" t="s">
        <v>1990</v>
      </c>
      <c r="N3134" s="208">
        <v>1</v>
      </c>
      <c r="O3134" s="208"/>
      <c r="P3134" s="57" t="str">
        <f t="shared" si="615"/>
        <v>MAIN UNIT</v>
      </c>
      <c r="Q3134" s="208" t="s">
        <v>958</v>
      </c>
      <c r="R3134" s="208" t="s">
        <v>1991</v>
      </c>
      <c r="S3134" s="208" t="s">
        <v>37</v>
      </c>
      <c r="T3134" s="208" t="s">
        <v>57</v>
      </c>
      <c r="U3134" s="208" t="s">
        <v>58</v>
      </c>
      <c r="V3134" s="208" t="s">
        <v>59</v>
      </c>
      <c r="W3134" s="208" t="s">
        <v>51</v>
      </c>
      <c r="X3134" s="34">
        <v>62000</v>
      </c>
      <c r="Y3134" s="215" t="str">
        <f t="shared" si="627"/>
        <v>1.13</v>
      </c>
      <c r="Z3134" s="26">
        <f t="shared" si="623"/>
        <v>62000</v>
      </c>
      <c r="AA3134" s="208">
        <v>1.08</v>
      </c>
      <c r="AB3134" s="35">
        <f t="shared" si="624"/>
        <v>59256.637168141599</v>
      </c>
      <c r="AC3134" s="27">
        <f t="shared" si="616"/>
        <v>14808.233628318587</v>
      </c>
      <c r="AD3134" s="212">
        <v>0.24990000000000001</v>
      </c>
      <c r="AE3134" s="211">
        <f t="shared" si="617"/>
        <v>1</v>
      </c>
      <c r="AF3134" s="211">
        <f>IF(AND(COUNTIFS($J$18:J3134,J3134)=1,AE3134=1),1,"")</f>
        <v>1</v>
      </c>
      <c r="AG3134" s="211">
        <f>IF(C3134="","",IF(AND(COUNTIFS($J$18:J3134,J3134)=1,C3134&lt;&gt;""),1,""))</f>
        <v>1</v>
      </c>
      <c r="AH3134" s="211">
        <f>IF(G3134="","",IF(AND(COUNTIFS($J$18:J3134,J3134)=1,G3134&lt;&gt;""),1,""))</f>
        <v>1</v>
      </c>
      <c r="AI3134" s="28">
        <f t="shared" si="618"/>
        <v>31017966.201968145</v>
      </c>
      <c r="AJ3134" s="28">
        <f t="shared" si="619"/>
        <v>4704250.3347305888</v>
      </c>
      <c r="AK3134" s="29">
        <f t="shared" si="620"/>
        <v>0.15166211427595455</v>
      </c>
      <c r="AL3134" s="210"/>
      <c r="AM3134" s="210"/>
      <c r="AN3134" s="210"/>
      <c r="AO3134" s="210"/>
      <c r="AP3134" s="45" t="str">
        <f t="shared" si="621"/>
        <v>202211</v>
      </c>
      <c r="AQ3134" s="45" t="str">
        <f t="shared" si="622"/>
        <v>202211RMB</v>
      </c>
    </row>
    <row r="3135" spans="1:43" s="15" customFormat="1">
      <c r="A3135" s="208" t="s">
        <v>41</v>
      </c>
      <c r="B3135" s="209">
        <v>2022</v>
      </c>
      <c r="C3135" s="209">
        <v>10</v>
      </c>
      <c r="D3135" s="57" t="str">
        <f t="shared" si="626"/>
        <v>Q3</v>
      </c>
      <c r="E3135" s="208" t="s">
        <v>41</v>
      </c>
      <c r="F3135" s="209">
        <v>2022</v>
      </c>
      <c r="G3135" s="209">
        <v>11</v>
      </c>
      <c r="H3135" s="213"/>
      <c r="I3135" s="57" t="str">
        <f t="shared" si="614"/>
        <v>Q3</v>
      </c>
      <c r="J3135" s="204" t="s">
        <v>2980</v>
      </c>
      <c r="K3135" s="213" t="s">
        <v>2981</v>
      </c>
      <c r="L3135" s="210" t="s">
        <v>2545</v>
      </c>
      <c r="M3135" s="208" t="s">
        <v>2546</v>
      </c>
      <c r="N3135" s="208">
        <v>1</v>
      </c>
      <c r="O3135" s="208"/>
      <c r="P3135" s="57" t="str">
        <f t="shared" si="615"/>
        <v>MAIN UNIT</v>
      </c>
      <c r="Q3135" s="208" t="s">
        <v>56</v>
      </c>
      <c r="R3135" s="208" t="s">
        <v>1991</v>
      </c>
      <c r="S3135" s="208" t="s">
        <v>38</v>
      </c>
      <c r="T3135" s="208" t="s">
        <v>326</v>
      </c>
      <c r="U3135" s="208" t="s">
        <v>137</v>
      </c>
      <c r="V3135" s="208" t="s">
        <v>122</v>
      </c>
      <c r="W3135" s="208" t="s">
        <v>51</v>
      </c>
      <c r="X3135" s="34">
        <v>336000</v>
      </c>
      <c r="Y3135" s="215" t="str">
        <f t="shared" si="627"/>
        <v>1.13</v>
      </c>
      <c r="Z3135" s="26">
        <f t="shared" si="623"/>
        <v>336000</v>
      </c>
      <c r="AA3135" s="208">
        <v>1.08</v>
      </c>
      <c r="AB3135" s="35">
        <f t="shared" si="624"/>
        <v>321132.74336283188</v>
      </c>
      <c r="AC3135" s="27">
        <f t="shared" si="616"/>
        <v>35131.922123893804</v>
      </c>
      <c r="AD3135" s="212">
        <v>0.1094</v>
      </c>
      <c r="AE3135" s="211">
        <f t="shared" si="617"/>
        <v>1</v>
      </c>
      <c r="AF3135" s="211">
        <f>IF(AND(COUNTIFS($J$18:J3135,J3135)=1,AE3135=1),1,"")</f>
        <v>1</v>
      </c>
      <c r="AG3135" s="211">
        <f>IF(C3135="","",IF(AND(COUNTIFS($J$18:J3135,J3135)=1,C3135&lt;&gt;""),1,""))</f>
        <v>1</v>
      </c>
      <c r="AH3135" s="211">
        <f>IF(G3135="","",IF(AND(COUNTIFS($J$18:J3135,J3135)=1,G3135&lt;&gt;""),1,""))</f>
        <v>1</v>
      </c>
      <c r="AI3135" s="28">
        <f t="shared" si="618"/>
        <v>31017966.201968145</v>
      </c>
      <c r="AJ3135" s="28">
        <f t="shared" si="619"/>
        <v>4704250.3347305888</v>
      </c>
      <c r="AK3135" s="29">
        <f t="shared" si="620"/>
        <v>0.15166211427595455</v>
      </c>
      <c r="AL3135" s="210"/>
      <c r="AM3135" s="210"/>
      <c r="AN3135" s="210"/>
      <c r="AO3135" s="210"/>
      <c r="AP3135" s="45" t="str">
        <f t="shared" si="621"/>
        <v>202211</v>
      </c>
      <c r="AQ3135" s="45" t="str">
        <f t="shared" si="622"/>
        <v>202211RMB</v>
      </c>
    </row>
    <row r="3136" spans="1:43" s="15" customFormat="1">
      <c r="A3136" s="208" t="s">
        <v>41</v>
      </c>
      <c r="B3136" s="209">
        <v>2022</v>
      </c>
      <c r="C3136" s="209">
        <v>11</v>
      </c>
      <c r="D3136" s="57" t="str">
        <f t="shared" si="626"/>
        <v>Q3</v>
      </c>
      <c r="E3136" s="208" t="s">
        <v>41</v>
      </c>
      <c r="F3136" s="209">
        <v>2022</v>
      </c>
      <c r="G3136" s="209">
        <v>12</v>
      </c>
      <c r="H3136" s="213"/>
      <c r="I3136" s="57" t="str">
        <f t="shared" si="614"/>
        <v>Q3</v>
      </c>
      <c r="J3136" s="204" t="s">
        <v>2982</v>
      </c>
      <c r="K3136" s="213" t="s">
        <v>2983</v>
      </c>
      <c r="L3136" s="210" t="s">
        <v>2984</v>
      </c>
      <c r="M3136" s="208" t="s">
        <v>1990</v>
      </c>
      <c r="N3136" s="208">
        <v>1</v>
      </c>
      <c r="O3136" s="208"/>
      <c r="P3136" s="57" t="str">
        <f t="shared" si="615"/>
        <v>MAIN UNIT</v>
      </c>
      <c r="Q3136" s="208" t="s">
        <v>958</v>
      </c>
      <c r="R3136" s="208" t="s">
        <v>1991</v>
      </c>
      <c r="S3136" s="208" t="s">
        <v>37</v>
      </c>
      <c r="T3136" s="208" t="s">
        <v>57</v>
      </c>
      <c r="U3136" s="208" t="s">
        <v>58</v>
      </c>
      <c r="V3136" s="208" t="s">
        <v>59</v>
      </c>
      <c r="W3136" s="208" t="s">
        <v>51</v>
      </c>
      <c r="X3136" s="34">
        <v>70000</v>
      </c>
      <c r="Y3136" s="215" t="str">
        <f t="shared" si="627"/>
        <v>1.13</v>
      </c>
      <c r="Z3136" s="26">
        <f t="shared" si="623"/>
        <v>70000</v>
      </c>
      <c r="AA3136" s="208">
        <v>1.0900000000000001</v>
      </c>
      <c r="AB3136" s="35">
        <f t="shared" si="624"/>
        <v>67522.123893805328</v>
      </c>
      <c r="AC3136" s="27">
        <f t="shared" si="616"/>
        <v>19655.690265486734</v>
      </c>
      <c r="AD3136" s="212">
        <v>0.29110000000000003</v>
      </c>
      <c r="AE3136" s="211">
        <f t="shared" si="617"/>
        <v>1</v>
      </c>
      <c r="AF3136" s="211">
        <f>IF(AND(COUNTIFS($J$18:J3136,J3136)=1,AE3136=1),1,"")</f>
        <v>1</v>
      </c>
      <c r="AG3136" s="211">
        <f>IF(C3136="","",IF(AND(COUNTIFS($J$18:J3136,J3136)=1,C3136&lt;&gt;""),1,""))</f>
        <v>1</v>
      </c>
      <c r="AH3136" s="211">
        <f>IF(G3136="","",IF(AND(COUNTIFS($J$18:J3136,J3136)=1,G3136&lt;&gt;""),1,""))</f>
        <v>1</v>
      </c>
      <c r="AI3136" s="28">
        <f t="shared" si="618"/>
        <v>17329060.066371687</v>
      </c>
      <c r="AJ3136" s="28">
        <f t="shared" si="619"/>
        <v>2472600.2142256647</v>
      </c>
      <c r="AK3136" s="29">
        <f t="shared" si="620"/>
        <v>0.14268518919984166</v>
      </c>
      <c r="AL3136" s="210"/>
      <c r="AM3136" s="210"/>
      <c r="AN3136" s="210"/>
      <c r="AO3136" s="210"/>
      <c r="AP3136" s="45" t="str">
        <f t="shared" si="621"/>
        <v>202212</v>
      </c>
      <c r="AQ3136" s="45" t="str">
        <f t="shared" si="622"/>
        <v>202212RMB</v>
      </c>
    </row>
    <row r="3137" spans="1:43" s="15" customFormat="1">
      <c r="A3137" s="208" t="s">
        <v>41</v>
      </c>
      <c r="B3137" s="209">
        <v>2022</v>
      </c>
      <c r="C3137" s="209">
        <v>11</v>
      </c>
      <c r="D3137" s="57" t="str">
        <f t="shared" si="626"/>
        <v>Q3</v>
      </c>
      <c r="E3137" s="208" t="s">
        <v>42</v>
      </c>
      <c r="F3137" s="209">
        <v>2023</v>
      </c>
      <c r="G3137" s="209">
        <v>5</v>
      </c>
      <c r="H3137" s="213"/>
      <c r="I3137" s="57" t="str">
        <f t="shared" si="614"/>
        <v>Q1</v>
      </c>
      <c r="J3137" s="204" t="s">
        <v>2985</v>
      </c>
      <c r="K3137" s="213" t="s">
        <v>2986</v>
      </c>
      <c r="L3137" s="210" t="s">
        <v>2783</v>
      </c>
      <c r="M3137" s="208" t="s">
        <v>2778</v>
      </c>
      <c r="N3137" s="208">
        <v>1</v>
      </c>
      <c r="O3137" s="208"/>
      <c r="P3137" s="57" t="str">
        <f t="shared" si="615"/>
        <v>MAIN UNIT</v>
      </c>
      <c r="Q3137" s="208" t="s">
        <v>958</v>
      </c>
      <c r="R3137" s="208" t="s">
        <v>1991</v>
      </c>
      <c r="S3137" s="208" t="s">
        <v>37</v>
      </c>
      <c r="T3137" s="208" t="s">
        <v>75</v>
      </c>
      <c r="U3137" s="208" t="s">
        <v>58</v>
      </c>
      <c r="V3137" s="208" t="s">
        <v>949</v>
      </c>
      <c r="W3137" s="208" t="s">
        <v>51</v>
      </c>
      <c r="X3137" s="34">
        <v>380000</v>
      </c>
      <c r="Y3137" s="215" t="str">
        <f t="shared" si="627"/>
        <v>1.13</v>
      </c>
      <c r="Z3137" s="26">
        <f t="shared" si="623"/>
        <v>380000</v>
      </c>
      <c r="AA3137" s="208">
        <v>1.135</v>
      </c>
      <c r="AB3137" s="35">
        <f t="shared" si="624"/>
        <v>381681.41592920356</v>
      </c>
      <c r="AC3137" s="27">
        <f t="shared" si="616"/>
        <v>67824.787610619474</v>
      </c>
      <c r="AD3137" s="212">
        <v>0.1777</v>
      </c>
      <c r="AE3137" s="211">
        <f t="shared" si="617"/>
        <v>1</v>
      </c>
      <c r="AF3137" s="211">
        <f>IF(AND(COUNTIFS($J$18:J3137,J3137)=1,AE3137=1),1,"")</f>
        <v>1</v>
      </c>
      <c r="AG3137" s="211">
        <f>IF(C3137="","",IF(AND(COUNTIFS($J$18:J3137,J3137)=1,C3137&lt;&gt;""),1,""))</f>
        <v>1</v>
      </c>
      <c r="AH3137" s="211">
        <f>IF(G3137="","",IF(AND(COUNTIFS($J$18:J3137,J3137)=1,G3137&lt;&gt;""),1,""))</f>
        <v>1</v>
      </c>
      <c r="AI3137" s="28">
        <f t="shared" si="618"/>
        <v>28177779.013274323</v>
      </c>
      <c r="AJ3137" s="28">
        <f t="shared" si="619"/>
        <v>4727216.637619026</v>
      </c>
      <c r="AK3137" s="29">
        <f t="shared" si="620"/>
        <v>0.16776399003598091</v>
      </c>
      <c r="AL3137" s="210"/>
      <c r="AM3137" s="210"/>
      <c r="AN3137" s="210"/>
      <c r="AO3137" s="210"/>
      <c r="AP3137" s="45" t="str">
        <f t="shared" si="621"/>
        <v>20235</v>
      </c>
      <c r="AQ3137" s="45" t="str">
        <f t="shared" si="622"/>
        <v>20235RMB</v>
      </c>
    </row>
    <row r="3138" spans="1:43" s="15" customFormat="1">
      <c r="A3138" s="208" t="s">
        <v>41</v>
      </c>
      <c r="B3138" s="209">
        <v>2022</v>
      </c>
      <c r="C3138" s="209">
        <v>11</v>
      </c>
      <c r="D3138" s="57" t="str">
        <f t="shared" si="626"/>
        <v>Q3</v>
      </c>
      <c r="E3138" s="208" t="s">
        <v>42</v>
      </c>
      <c r="F3138" s="209">
        <v>2023</v>
      </c>
      <c r="G3138" s="209">
        <v>5</v>
      </c>
      <c r="H3138" s="213"/>
      <c r="I3138" s="57" t="str">
        <f t="shared" ref="I3138:I3201" si="628">IFERROR(IF(F3138="","",IF(F3138="TBA","TBA",IF(F3138="Cancel","Cancel",IF(AND(G3138&gt;=10,G3138&lt;=12),"Q3",IF(AND(G3138&gt;=1,G3138&lt;=3),"Q4",IF(AND(G3138&gt;=7,G3138&lt;=9),"Q2",IF(AND(G3138&gt;=4,G3138&lt;=6),"Q1"))))))),"")</f>
        <v>Q1</v>
      </c>
      <c r="J3138" s="204" t="s">
        <v>2985</v>
      </c>
      <c r="K3138" s="213" t="s">
        <v>2986</v>
      </c>
      <c r="L3138" s="210" t="s">
        <v>2783</v>
      </c>
      <c r="M3138" s="208" t="s">
        <v>2778</v>
      </c>
      <c r="N3138" s="208">
        <v>1</v>
      </c>
      <c r="O3138" s="208"/>
      <c r="P3138" s="57" t="str">
        <f t="shared" ref="P3138:P3201" si="629">IF(M3138="","",IF(AND(N3138&gt;0,L3138&lt;&gt;""),"MAIN UNIT",IF(AND(O3138&gt;0,L3138&lt;&gt;""),"SERVICE/ PARTS","C66 SERVICE/OTHERS")))</f>
        <v>MAIN UNIT</v>
      </c>
      <c r="Q3138" s="208" t="s">
        <v>958</v>
      </c>
      <c r="R3138" s="208" t="s">
        <v>1991</v>
      </c>
      <c r="S3138" s="208" t="s">
        <v>37</v>
      </c>
      <c r="T3138" s="208" t="s">
        <v>75</v>
      </c>
      <c r="U3138" s="208" t="s">
        <v>58</v>
      </c>
      <c r="V3138" s="208" t="s">
        <v>949</v>
      </c>
      <c r="W3138" s="208" t="s">
        <v>51</v>
      </c>
      <c r="X3138" s="34">
        <v>380000</v>
      </c>
      <c r="Y3138" s="215" t="str">
        <f t="shared" si="627"/>
        <v>1.13</v>
      </c>
      <c r="Z3138" s="26">
        <f t="shared" si="623"/>
        <v>380000</v>
      </c>
      <c r="AA3138" s="208">
        <v>1.135</v>
      </c>
      <c r="AB3138" s="35">
        <f t="shared" si="624"/>
        <v>381681.41592920356</v>
      </c>
      <c r="AC3138" s="27">
        <f t="shared" ref="AC3138:AC3201" si="630">IF(R3138&lt;&gt;"",AB3138*AD3138,"")</f>
        <v>67824.787610619474</v>
      </c>
      <c r="AD3138" s="212">
        <v>0.1777</v>
      </c>
      <c r="AE3138" s="211">
        <f t="shared" ref="AE3138:AE3201" si="631">IF(Q3138="","",IF(Q3138="Yes",1,0))</f>
        <v>1</v>
      </c>
      <c r="AF3138" s="211" t="str">
        <f>IF(AND(COUNTIFS($J$18:J3138,J3138)=1,AE3138=1),1,"")</f>
        <v/>
      </c>
      <c r="AG3138" s="211" t="str">
        <f>IF(C3138="","",IF(AND(COUNTIFS($J$18:J3138,J3138)=1,C3138&lt;&gt;""),1,""))</f>
        <v/>
      </c>
      <c r="AH3138" s="211" t="str">
        <f>IF(G3138="","",IF(AND(COUNTIFS($J$18:J3138,J3138)=1,G3138&lt;&gt;""),1,""))</f>
        <v/>
      </c>
      <c r="AI3138" s="28">
        <f t="shared" ref="AI3138:AI3201" si="632">IF(P3138="C66 SERVICE","",SUMIFS(AB:AB,F:F,F3138,G:G,G3138,E:E,E3138))</f>
        <v>28177779.013274323</v>
      </c>
      <c r="AJ3138" s="28">
        <f t="shared" ref="AJ3138:AJ3201" si="633">IF(P3138="C66 SERVICE","",SUMIFS(AC:AC,F:F,F3138,G:G,G3138,E:E,E3138))</f>
        <v>4727216.637619026</v>
      </c>
      <c r="AK3138" s="29">
        <f t="shared" ref="AK3138:AK3201" si="634">IF(AJ3138&gt;0,AJ3138/AI3138,"")</f>
        <v>0.16776399003598091</v>
      </c>
      <c r="AL3138" s="210"/>
      <c r="AM3138" s="210"/>
      <c r="AN3138" s="210"/>
      <c r="AO3138" s="210"/>
      <c r="AP3138" s="45" t="str">
        <f t="shared" ref="AP3138:AP3201" si="635">IF(F3138="","",F3138&amp;G3138)</f>
        <v>20235</v>
      </c>
      <c r="AQ3138" s="45" t="str">
        <f t="shared" ref="AQ3138:AQ3201" si="636">IF(W3138="","",F3138&amp;G3138&amp;W3138)</f>
        <v>20235RMB</v>
      </c>
    </row>
    <row r="3139" spans="1:43" s="15" customFormat="1">
      <c r="A3139" s="208" t="s">
        <v>41</v>
      </c>
      <c r="B3139" s="209">
        <v>2022</v>
      </c>
      <c r="C3139" s="209">
        <v>11</v>
      </c>
      <c r="D3139" s="57" t="str">
        <f t="shared" si="626"/>
        <v>Q3</v>
      </c>
      <c r="E3139" s="208" t="s">
        <v>42</v>
      </c>
      <c r="F3139" s="209">
        <v>2023</v>
      </c>
      <c r="G3139" s="209">
        <v>5</v>
      </c>
      <c r="H3139" s="213"/>
      <c r="I3139" s="57" t="str">
        <f t="shared" si="628"/>
        <v>Q1</v>
      </c>
      <c r="J3139" s="204" t="s">
        <v>2985</v>
      </c>
      <c r="K3139" s="213" t="s">
        <v>2986</v>
      </c>
      <c r="L3139" s="210" t="s">
        <v>2783</v>
      </c>
      <c r="M3139" s="208" t="s">
        <v>2778</v>
      </c>
      <c r="N3139" s="208">
        <v>1</v>
      </c>
      <c r="O3139" s="208"/>
      <c r="P3139" s="57" t="str">
        <f t="shared" si="629"/>
        <v>MAIN UNIT</v>
      </c>
      <c r="Q3139" s="208" t="s">
        <v>958</v>
      </c>
      <c r="R3139" s="208" t="s">
        <v>1991</v>
      </c>
      <c r="S3139" s="208" t="s">
        <v>37</v>
      </c>
      <c r="T3139" s="208" t="s">
        <v>75</v>
      </c>
      <c r="U3139" s="208" t="s">
        <v>58</v>
      </c>
      <c r="V3139" s="208" t="s">
        <v>949</v>
      </c>
      <c r="W3139" s="208" t="s">
        <v>51</v>
      </c>
      <c r="X3139" s="34">
        <v>380000</v>
      </c>
      <c r="Y3139" s="215" t="str">
        <f t="shared" si="627"/>
        <v>1.13</v>
      </c>
      <c r="Z3139" s="26">
        <f t="shared" si="623"/>
        <v>380000</v>
      </c>
      <c r="AA3139" s="208">
        <v>1.135</v>
      </c>
      <c r="AB3139" s="35">
        <f t="shared" si="624"/>
        <v>381681.41592920356</v>
      </c>
      <c r="AC3139" s="27">
        <f t="shared" si="630"/>
        <v>67824.787610619474</v>
      </c>
      <c r="AD3139" s="212">
        <v>0.1777</v>
      </c>
      <c r="AE3139" s="211">
        <f t="shared" si="631"/>
        <v>1</v>
      </c>
      <c r="AF3139" s="211" t="str">
        <f>IF(AND(COUNTIFS($J$18:J3139,J3139)=1,AE3139=1),1,"")</f>
        <v/>
      </c>
      <c r="AG3139" s="211" t="str">
        <f>IF(C3139="","",IF(AND(COUNTIFS($J$18:J3139,J3139)=1,C3139&lt;&gt;""),1,""))</f>
        <v/>
      </c>
      <c r="AH3139" s="211" t="str">
        <f>IF(G3139="","",IF(AND(COUNTIFS($J$18:J3139,J3139)=1,G3139&lt;&gt;""),1,""))</f>
        <v/>
      </c>
      <c r="AI3139" s="28">
        <f t="shared" si="632"/>
        <v>28177779.013274323</v>
      </c>
      <c r="AJ3139" s="28">
        <f t="shared" si="633"/>
        <v>4727216.637619026</v>
      </c>
      <c r="AK3139" s="29">
        <f t="shared" si="634"/>
        <v>0.16776399003598091</v>
      </c>
      <c r="AL3139" s="210"/>
      <c r="AM3139" s="210"/>
      <c r="AN3139" s="210"/>
      <c r="AO3139" s="210"/>
      <c r="AP3139" s="45" t="str">
        <f t="shared" si="635"/>
        <v>20235</v>
      </c>
      <c r="AQ3139" s="45" t="str">
        <f t="shared" si="636"/>
        <v>20235RMB</v>
      </c>
    </row>
    <row r="3140" spans="1:43" s="15" customFormat="1">
      <c r="A3140" s="208" t="s">
        <v>41</v>
      </c>
      <c r="B3140" s="209">
        <v>2022</v>
      </c>
      <c r="C3140" s="209">
        <v>11</v>
      </c>
      <c r="D3140" s="57" t="str">
        <f t="shared" si="626"/>
        <v>Q3</v>
      </c>
      <c r="E3140" s="208" t="s">
        <v>42</v>
      </c>
      <c r="F3140" s="209">
        <v>2023</v>
      </c>
      <c r="G3140" s="209">
        <v>5</v>
      </c>
      <c r="H3140" s="213"/>
      <c r="I3140" s="57" t="str">
        <f t="shared" si="628"/>
        <v>Q1</v>
      </c>
      <c r="J3140" s="204" t="s">
        <v>2985</v>
      </c>
      <c r="K3140" s="213" t="s">
        <v>2986</v>
      </c>
      <c r="L3140" s="210" t="s">
        <v>2783</v>
      </c>
      <c r="M3140" s="208" t="s">
        <v>2778</v>
      </c>
      <c r="N3140" s="208">
        <v>1</v>
      </c>
      <c r="O3140" s="208"/>
      <c r="P3140" s="57" t="str">
        <f t="shared" si="629"/>
        <v>MAIN UNIT</v>
      </c>
      <c r="Q3140" s="208" t="s">
        <v>958</v>
      </c>
      <c r="R3140" s="208" t="s">
        <v>1991</v>
      </c>
      <c r="S3140" s="208" t="s">
        <v>37</v>
      </c>
      <c r="T3140" s="208" t="s">
        <v>75</v>
      </c>
      <c r="U3140" s="208" t="s">
        <v>58</v>
      </c>
      <c r="V3140" s="208" t="s">
        <v>949</v>
      </c>
      <c r="W3140" s="208" t="s">
        <v>51</v>
      </c>
      <c r="X3140" s="34">
        <v>380000</v>
      </c>
      <c r="Y3140" s="215" t="str">
        <f t="shared" si="627"/>
        <v>1.13</v>
      </c>
      <c r="Z3140" s="26">
        <f t="shared" si="623"/>
        <v>380000</v>
      </c>
      <c r="AA3140" s="208">
        <v>1.135</v>
      </c>
      <c r="AB3140" s="35">
        <f t="shared" si="624"/>
        <v>381681.41592920356</v>
      </c>
      <c r="AC3140" s="27">
        <f t="shared" si="630"/>
        <v>67824.787610619474</v>
      </c>
      <c r="AD3140" s="212">
        <v>0.1777</v>
      </c>
      <c r="AE3140" s="211">
        <f t="shared" si="631"/>
        <v>1</v>
      </c>
      <c r="AF3140" s="211" t="str">
        <f>IF(AND(COUNTIFS($J$18:J3140,J3140)=1,AE3140=1),1,"")</f>
        <v/>
      </c>
      <c r="AG3140" s="211" t="str">
        <f>IF(C3140="","",IF(AND(COUNTIFS($J$18:J3140,J3140)=1,C3140&lt;&gt;""),1,""))</f>
        <v/>
      </c>
      <c r="AH3140" s="211" t="str">
        <f>IF(G3140="","",IF(AND(COUNTIFS($J$18:J3140,J3140)=1,G3140&lt;&gt;""),1,""))</f>
        <v/>
      </c>
      <c r="AI3140" s="28">
        <f t="shared" si="632"/>
        <v>28177779.013274323</v>
      </c>
      <c r="AJ3140" s="28">
        <f t="shared" si="633"/>
        <v>4727216.637619026</v>
      </c>
      <c r="AK3140" s="29">
        <f t="shared" si="634"/>
        <v>0.16776399003598091</v>
      </c>
      <c r="AL3140" s="210"/>
      <c r="AM3140" s="210"/>
      <c r="AN3140" s="210"/>
      <c r="AO3140" s="210"/>
      <c r="AP3140" s="45" t="str">
        <f t="shared" si="635"/>
        <v>20235</v>
      </c>
      <c r="AQ3140" s="45" t="str">
        <f t="shared" si="636"/>
        <v>20235RMB</v>
      </c>
    </row>
    <row r="3141" spans="1:43" s="15" customFormat="1">
      <c r="A3141" s="208" t="s">
        <v>41</v>
      </c>
      <c r="B3141" s="209">
        <v>2022</v>
      </c>
      <c r="C3141" s="209">
        <v>11</v>
      </c>
      <c r="D3141" s="57" t="str">
        <f t="shared" si="626"/>
        <v>Q3</v>
      </c>
      <c r="E3141" s="208" t="s">
        <v>42</v>
      </c>
      <c r="F3141" s="209">
        <v>2023</v>
      </c>
      <c r="G3141" s="209">
        <v>5</v>
      </c>
      <c r="H3141" s="213"/>
      <c r="I3141" s="57" t="str">
        <f t="shared" si="628"/>
        <v>Q1</v>
      </c>
      <c r="J3141" s="204" t="s">
        <v>2985</v>
      </c>
      <c r="K3141" s="213" t="s">
        <v>2986</v>
      </c>
      <c r="L3141" s="210" t="s">
        <v>2783</v>
      </c>
      <c r="M3141" s="208" t="s">
        <v>2778</v>
      </c>
      <c r="N3141" s="208">
        <v>1</v>
      </c>
      <c r="O3141" s="208"/>
      <c r="P3141" s="57" t="str">
        <f t="shared" si="629"/>
        <v>MAIN UNIT</v>
      </c>
      <c r="Q3141" s="208" t="s">
        <v>958</v>
      </c>
      <c r="R3141" s="208" t="s">
        <v>1991</v>
      </c>
      <c r="S3141" s="208" t="s">
        <v>37</v>
      </c>
      <c r="T3141" s="208" t="s">
        <v>75</v>
      </c>
      <c r="U3141" s="208" t="s">
        <v>58</v>
      </c>
      <c r="V3141" s="208" t="s">
        <v>949</v>
      </c>
      <c r="W3141" s="208" t="s">
        <v>51</v>
      </c>
      <c r="X3141" s="34">
        <v>380000</v>
      </c>
      <c r="Y3141" s="215" t="str">
        <f t="shared" si="627"/>
        <v>1.13</v>
      </c>
      <c r="Z3141" s="26">
        <f t="shared" si="623"/>
        <v>380000</v>
      </c>
      <c r="AA3141" s="208">
        <v>1.135</v>
      </c>
      <c r="AB3141" s="35">
        <f t="shared" si="624"/>
        <v>381681.41592920356</v>
      </c>
      <c r="AC3141" s="27">
        <f t="shared" si="630"/>
        <v>67824.787610619474</v>
      </c>
      <c r="AD3141" s="212">
        <v>0.1777</v>
      </c>
      <c r="AE3141" s="211">
        <f t="shared" si="631"/>
        <v>1</v>
      </c>
      <c r="AF3141" s="211" t="str">
        <f>IF(AND(COUNTIFS($J$18:J3141,J3141)=1,AE3141=1),1,"")</f>
        <v/>
      </c>
      <c r="AG3141" s="211" t="str">
        <f>IF(C3141="","",IF(AND(COUNTIFS($J$18:J3141,J3141)=1,C3141&lt;&gt;""),1,""))</f>
        <v/>
      </c>
      <c r="AH3141" s="211" t="str">
        <f>IF(G3141="","",IF(AND(COUNTIFS($J$18:J3141,J3141)=1,G3141&lt;&gt;""),1,""))</f>
        <v/>
      </c>
      <c r="AI3141" s="28">
        <f t="shared" si="632"/>
        <v>28177779.013274323</v>
      </c>
      <c r="AJ3141" s="28">
        <f t="shared" si="633"/>
        <v>4727216.637619026</v>
      </c>
      <c r="AK3141" s="29">
        <f t="shared" si="634"/>
        <v>0.16776399003598091</v>
      </c>
      <c r="AL3141" s="210"/>
      <c r="AM3141" s="210"/>
      <c r="AN3141" s="210"/>
      <c r="AO3141" s="210"/>
      <c r="AP3141" s="45" t="str">
        <f t="shared" si="635"/>
        <v>20235</v>
      </c>
      <c r="AQ3141" s="45" t="str">
        <f t="shared" si="636"/>
        <v>20235RMB</v>
      </c>
    </row>
    <row r="3142" spans="1:43" s="15" customFormat="1">
      <c r="A3142" s="208" t="s">
        <v>41</v>
      </c>
      <c r="B3142" s="209">
        <v>2022</v>
      </c>
      <c r="C3142" s="209">
        <v>11</v>
      </c>
      <c r="D3142" s="57" t="str">
        <f t="shared" si="626"/>
        <v>Q3</v>
      </c>
      <c r="E3142" s="208" t="s">
        <v>42</v>
      </c>
      <c r="F3142" s="209">
        <v>2023</v>
      </c>
      <c r="G3142" s="209">
        <v>5</v>
      </c>
      <c r="H3142" s="213"/>
      <c r="I3142" s="57" t="str">
        <f t="shared" si="628"/>
        <v>Q1</v>
      </c>
      <c r="J3142" s="204" t="s">
        <v>2985</v>
      </c>
      <c r="K3142" s="213" t="s">
        <v>2986</v>
      </c>
      <c r="L3142" s="210" t="s">
        <v>2783</v>
      </c>
      <c r="M3142" s="208" t="s">
        <v>2778</v>
      </c>
      <c r="N3142" s="208">
        <v>1</v>
      </c>
      <c r="O3142" s="208"/>
      <c r="P3142" s="57" t="str">
        <f t="shared" si="629"/>
        <v>MAIN UNIT</v>
      </c>
      <c r="Q3142" s="208" t="s">
        <v>958</v>
      </c>
      <c r="R3142" s="208" t="s">
        <v>1991</v>
      </c>
      <c r="S3142" s="208" t="s">
        <v>37</v>
      </c>
      <c r="T3142" s="208" t="s">
        <v>75</v>
      </c>
      <c r="U3142" s="208" t="s">
        <v>58</v>
      </c>
      <c r="V3142" s="208" t="s">
        <v>949</v>
      </c>
      <c r="W3142" s="208" t="s">
        <v>51</v>
      </c>
      <c r="X3142" s="34">
        <v>380000</v>
      </c>
      <c r="Y3142" s="215" t="str">
        <f t="shared" si="627"/>
        <v>1.13</v>
      </c>
      <c r="Z3142" s="26">
        <f t="shared" ref="Z3142:Z3205" si="637">IF(X3142="","",X3142*MAX(O3142,N3142))</f>
        <v>380000</v>
      </c>
      <c r="AA3142" s="208">
        <v>1.135</v>
      </c>
      <c r="AB3142" s="35">
        <f t="shared" si="624"/>
        <v>381681.41592920356</v>
      </c>
      <c r="AC3142" s="27">
        <f t="shared" si="630"/>
        <v>67824.787610619474</v>
      </c>
      <c r="AD3142" s="212">
        <v>0.1777</v>
      </c>
      <c r="AE3142" s="211">
        <f t="shared" si="631"/>
        <v>1</v>
      </c>
      <c r="AF3142" s="211" t="str">
        <f>IF(AND(COUNTIFS($J$18:J3142,J3142)=1,AE3142=1),1,"")</f>
        <v/>
      </c>
      <c r="AG3142" s="211" t="str">
        <f>IF(C3142="","",IF(AND(COUNTIFS($J$18:J3142,J3142)=1,C3142&lt;&gt;""),1,""))</f>
        <v/>
      </c>
      <c r="AH3142" s="211" t="str">
        <f>IF(G3142="","",IF(AND(COUNTIFS($J$18:J3142,J3142)=1,G3142&lt;&gt;""),1,""))</f>
        <v/>
      </c>
      <c r="AI3142" s="28">
        <f t="shared" si="632"/>
        <v>28177779.013274323</v>
      </c>
      <c r="AJ3142" s="28">
        <f t="shared" si="633"/>
        <v>4727216.637619026</v>
      </c>
      <c r="AK3142" s="29">
        <f t="shared" si="634"/>
        <v>0.16776399003598091</v>
      </c>
      <c r="AL3142" s="210"/>
      <c r="AM3142" s="210"/>
      <c r="AN3142" s="210"/>
      <c r="AO3142" s="210"/>
      <c r="AP3142" s="45" t="str">
        <f t="shared" si="635"/>
        <v>20235</v>
      </c>
      <c r="AQ3142" s="45" t="str">
        <f t="shared" si="636"/>
        <v>20235RMB</v>
      </c>
    </row>
    <row r="3143" spans="1:43" s="15" customFormat="1">
      <c r="A3143" s="208" t="s">
        <v>41</v>
      </c>
      <c r="B3143" s="209">
        <v>2022</v>
      </c>
      <c r="C3143" s="209">
        <v>11</v>
      </c>
      <c r="D3143" s="57" t="str">
        <f t="shared" si="626"/>
        <v>Q3</v>
      </c>
      <c r="E3143" s="208" t="s">
        <v>42</v>
      </c>
      <c r="F3143" s="209">
        <v>2023</v>
      </c>
      <c r="G3143" s="209">
        <v>5</v>
      </c>
      <c r="H3143" s="213"/>
      <c r="I3143" s="57" t="str">
        <f t="shared" si="628"/>
        <v>Q1</v>
      </c>
      <c r="J3143" s="204" t="s">
        <v>2985</v>
      </c>
      <c r="K3143" s="213" t="s">
        <v>2986</v>
      </c>
      <c r="L3143" s="210" t="s">
        <v>2783</v>
      </c>
      <c r="M3143" s="208" t="s">
        <v>2778</v>
      </c>
      <c r="N3143" s="208">
        <v>1</v>
      </c>
      <c r="O3143" s="208"/>
      <c r="P3143" s="57" t="str">
        <f t="shared" si="629"/>
        <v>MAIN UNIT</v>
      </c>
      <c r="Q3143" s="208" t="s">
        <v>958</v>
      </c>
      <c r="R3143" s="208" t="s">
        <v>1991</v>
      </c>
      <c r="S3143" s="208" t="s">
        <v>37</v>
      </c>
      <c r="T3143" s="208" t="s">
        <v>75</v>
      </c>
      <c r="U3143" s="208" t="s">
        <v>58</v>
      </c>
      <c r="V3143" s="208" t="s">
        <v>949</v>
      </c>
      <c r="W3143" s="208" t="s">
        <v>51</v>
      </c>
      <c r="X3143" s="34">
        <v>380000</v>
      </c>
      <c r="Y3143" s="215" t="str">
        <f t="shared" si="627"/>
        <v>1.13</v>
      </c>
      <c r="Z3143" s="26">
        <f t="shared" si="637"/>
        <v>380000</v>
      </c>
      <c r="AA3143" s="208">
        <v>1.135</v>
      </c>
      <c r="AB3143" s="35">
        <f t="shared" si="624"/>
        <v>381681.41592920356</v>
      </c>
      <c r="AC3143" s="27">
        <f t="shared" si="630"/>
        <v>67824.787610619474</v>
      </c>
      <c r="AD3143" s="212">
        <v>0.1777</v>
      </c>
      <c r="AE3143" s="211">
        <f t="shared" si="631"/>
        <v>1</v>
      </c>
      <c r="AF3143" s="211" t="str">
        <f>IF(AND(COUNTIFS($J$18:J3143,J3143)=1,AE3143=1),1,"")</f>
        <v/>
      </c>
      <c r="AG3143" s="211" t="str">
        <f>IF(C3143="","",IF(AND(COUNTIFS($J$18:J3143,J3143)=1,C3143&lt;&gt;""),1,""))</f>
        <v/>
      </c>
      <c r="AH3143" s="211" t="str">
        <f>IF(G3143="","",IF(AND(COUNTIFS($J$18:J3143,J3143)=1,G3143&lt;&gt;""),1,""))</f>
        <v/>
      </c>
      <c r="AI3143" s="28">
        <f t="shared" si="632"/>
        <v>28177779.013274323</v>
      </c>
      <c r="AJ3143" s="28">
        <f t="shared" si="633"/>
        <v>4727216.637619026</v>
      </c>
      <c r="AK3143" s="29">
        <f t="shared" si="634"/>
        <v>0.16776399003598091</v>
      </c>
      <c r="AL3143" s="210"/>
      <c r="AM3143" s="210"/>
      <c r="AN3143" s="210"/>
      <c r="AO3143" s="210"/>
      <c r="AP3143" s="45" t="str">
        <f t="shared" si="635"/>
        <v>20235</v>
      </c>
      <c r="AQ3143" s="45" t="str">
        <f t="shared" si="636"/>
        <v>20235RMB</v>
      </c>
    </row>
    <row r="3144" spans="1:43" s="15" customFormat="1">
      <c r="A3144" s="208" t="s">
        <v>41</v>
      </c>
      <c r="B3144" s="209">
        <v>2022</v>
      </c>
      <c r="C3144" s="209">
        <v>5</v>
      </c>
      <c r="D3144" s="57" t="str">
        <f t="shared" si="626"/>
        <v>Q1</v>
      </c>
      <c r="E3144" s="208" t="s">
        <v>42</v>
      </c>
      <c r="F3144" s="209">
        <v>2023</v>
      </c>
      <c r="G3144" s="209">
        <v>8</v>
      </c>
      <c r="H3144" s="213"/>
      <c r="I3144" s="57" t="str">
        <f t="shared" si="628"/>
        <v>Q2</v>
      </c>
      <c r="J3144" s="204" t="s">
        <v>2987</v>
      </c>
      <c r="K3144" s="213" t="s">
        <v>2273</v>
      </c>
      <c r="L3144" s="210" t="s">
        <v>2564</v>
      </c>
      <c r="M3144" s="208" t="s">
        <v>47</v>
      </c>
      <c r="N3144" s="208">
        <v>1</v>
      </c>
      <c r="O3144" s="208"/>
      <c r="P3144" s="57" t="str">
        <f t="shared" si="629"/>
        <v>MAIN UNIT</v>
      </c>
      <c r="Q3144" s="208" t="s">
        <v>48</v>
      </c>
      <c r="R3144" s="208" t="s">
        <v>1991</v>
      </c>
      <c r="S3144" s="208" t="s">
        <v>39</v>
      </c>
      <c r="T3144" s="208" t="s">
        <v>65</v>
      </c>
      <c r="U3144" s="208" t="s">
        <v>2275</v>
      </c>
      <c r="V3144" s="208" t="s">
        <v>2444</v>
      </c>
      <c r="W3144" s="208" t="s">
        <v>51</v>
      </c>
      <c r="X3144" s="34">
        <v>700000</v>
      </c>
      <c r="Y3144" s="215" t="str">
        <f t="shared" si="627"/>
        <v>1.13</v>
      </c>
      <c r="Z3144" s="26">
        <f t="shared" si="637"/>
        <v>700000</v>
      </c>
      <c r="AA3144" s="208">
        <v>1.0920000000000001</v>
      </c>
      <c r="AB3144" s="35">
        <f t="shared" si="624"/>
        <v>676460.17699115048</v>
      </c>
      <c r="AC3144" s="27">
        <f t="shared" si="630"/>
        <v>126700.99115044248</v>
      </c>
      <c r="AD3144" s="212">
        <v>0.18729999999999999</v>
      </c>
      <c r="AE3144" s="211">
        <f t="shared" si="631"/>
        <v>0</v>
      </c>
      <c r="AF3144" s="211" t="str">
        <f>IF(AND(COUNTIFS($J$18:J3144,J3144)=1,AE3144=1),1,"")</f>
        <v/>
      </c>
      <c r="AG3144" s="211">
        <f>IF(C3144="","",IF(AND(COUNTIFS($J$18:J3144,J3144)=1,C3144&lt;&gt;""),1,""))</f>
        <v>1</v>
      </c>
      <c r="AH3144" s="211">
        <f>IF(G3144="","",IF(AND(COUNTIFS($J$18:J3144,J3144)=1,G3144&lt;&gt;""),1,""))</f>
        <v>1</v>
      </c>
      <c r="AI3144" s="28">
        <f t="shared" si="632"/>
        <v>22953677.784070797</v>
      </c>
      <c r="AJ3144" s="28">
        <f t="shared" si="633"/>
        <v>4168706.6744155749</v>
      </c>
      <c r="AK3144" s="29">
        <f t="shared" si="634"/>
        <v>0.18161388835511752</v>
      </c>
      <c r="AL3144" s="210"/>
      <c r="AM3144" s="210"/>
      <c r="AN3144" s="210"/>
      <c r="AO3144" s="210"/>
      <c r="AP3144" s="45" t="str">
        <f t="shared" si="635"/>
        <v>20238</v>
      </c>
      <c r="AQ3144" s="45" t="str">
        <f t="shared" si="636"/>
        <v>20238RMB</v>
      </c>
    </row>
    <row r="3145" spans="1:43" s="15" customFormat="1">
      <c r="A3145" s="208" t="s">
        <v>41</v>
      </c>
      <c r="B3145" s="209">
        <v>2022</v>
      </c>
      <c r="C3145" s="209">
        <v>5</v>
      </c>
      <c r="D3145" s="57" t="str">
        <f t="shared" si="626"/>
        <v>Q1</v>
      </c>
      <c r="E3145" s="208" t="s">
        <v>42</v>
      </c>
      <c r="F3145" s="209">
        <v>2023</v>
      </c>
      <c r="G3145" s="209">
        <v>8</v>
      </c>
      <c r="H3145" s="213"/>
      <c r="I3145" s="57" t="str">
        <f t="shared" si="628"/>
        <v>Q2</v>
      </c>
      <c r="J3145" s="204" t="s">
        <v>2987</v>
      </c>
      <c r="K3145" s="213" t="s">
        <v>2273</v>
      </c>
      <c r="L3145" s="210" t="s">
        <v>2564</v>
      </c>
      <c r="M3145" s="208" t="s">
        <v>47</v>
      </c>
      <c r="N3145" s="208">
        <v>1</v>
      </c>
      <c r="O3145" s="208"/>
      <c r="P3145" s="57" t="str">
        <f t="shared" si="629"/>
        <v>MAIN UNIT</v>
      </c>
      <c r="Q3145" s="208" t="s">
        <v>48</v>
      </c>
      <c r="R3145" s="208" t="s">
        <v>1991</v>
      </c>
      <c r="S3145" s="208" t="s">
        <v>39</v>
      </c>
      <c r="T3145" s="208" t="s">
        <v>65</v>
      </c>
      <c r="U3145" s="208" t="s">
        <v>2275</v>
      </c>
      <c r="V3145" s="208" t="s">
        <v>2444</v>
      </c>
      <c r="W3145" s="208" t="s">
        <v>51</v>
      </c>
      <c r="X3145" s="34">
        <v>700000</v>
      </c>
      <c r="Y3145" s="215" t="str">
        <f t="shared" si="627"/>
        <v>1.13</v>
      </c>
      <c r="Z3145" s="26">
        <f t="shared" si="637"/>
        <v>700000</v>
      </c>
      <c r="AA3145" s="208">
        <v>1.0920000000000001</v>
      </c>
      <c r="AB3145" s="35">
        <f t="shared" si="624"/>
        <v>676460.17699115048</v>
      </c>
      <c r="AC3145" s="27">
        <f t="shared" si="630"/>
        <v>126700.99115044248</v>
      </c>
      <c r="AD3145" s="212">
        <v>0.18729999999999999</v>
      </c>
      <c r="AE3145" s="211">
        <f t="shared" si="631"/>
        <v>0</v>
      </c>
      <c r="AF3145" s="211" t="str">
        <f>IF(AND(COUNTIFS($J$18:J3145,J3145)=1,AE3145=1),1,"")</f>
        <v/>
      </c>
      <c r="AG3145" s="211" t="str">
        <f>IF(C3145="","",IF(AND(COUNTIFS($J$18:J3145,J3145)=1,C3145&lt;&gt;""),1,""))</f>
        <v/>
      </c>
      <c r="AH3145" s="211" t="str">
        <f>IF(G3145="","",IF(AND(COUNTIFS($J$18:J3145,J3145)=1,G3145&lt;&gt;""),1,""))</f>
        <v/>
      </c>
      <c r="AI3145" s="28">
        <f t="shared" si="632"/>
        <v>22953677.784070797</v>
      </c>
      <c r="AJ3145" s="28">
        <f t="shared" si="633"/>
        <v>4168706.6744155749</v>
      </c>
      <c r="AK3145" s="29">
        <f t="shared" si="634"/>
        <v>0.18161388835511752</v>
      </c>
      <c r="AL3145" s="210"/>
      <c r="AM3145" s="210"/>
      <c r="AN3145" s="210"/>
      <c r="AO3145" s="210"/>
      <c r="AP3145" s="45" t="str">
        <f t="shared" si="635"/>
        <v>20238</v>
      </c>
      <c r="AQ3145" s="45" t="str">
        <f t="shared" si="636"/>
        <v>20238RMB</v>
      </c>
    </row>
    <row r="3146" spans="1:43" s="15" customFormat="1">
      <c r="A3146" s="208" t="s">
        <v>41</v>
      </c>
      <c r="B3146" s="209">
        <v>2022</v>
      </c>
      <c r="C3146" s="209">
        <v>5</v>
      </c>
      <c r="D3146" s="57" t="str">
        <f t="shared" si="626"/>
        <v>Q1</v>
      </c>
      <c r="E3146" s="208" t="s">
        <v>42</v>
      </c>
      <c r="F3146" s="209">
        <v>2023</v>
      </c>
      <c r="G3146" s="209">
        <v>8</v>
      </c>
      <c r="H3146" s="213"/>
      <c r="I3146" s="57" t="str">
        <f t="shared" si="628"/>
        <v>Q2</v>
      </c>
      <c r="J3146" s="204" t="s">
        <v>2987</v>
      </c>
      <c r="K3146" s="213" t="s">
        <v>2273</v>
      </c>
      <c r="L3146" s="210" t="s">
        <v>2564</v>
      </c>
      <c r="M3146" s="208" t="s">
        <v>47</v>
      </c>
      <c r="N3146" s="208">
        <v>1</v>
      </c>
      <c r="O3146" s="208"/>
      <c r="P3146" s="57" t="str">
        <f t="shared" si="629"/>
        <v>MAIN UNIT</v>
      </c>
      <c r="Q3146" s="208" t="s">
        <v>48</v>
      </c>
      <c r="R3146" s="208" t="s">
        <v>1991</v>
      </c>
      <c r="S3146" s="208" t="s">
        <v>39</v>
      </c>
      <c r="T3146" s="208" t="s">
        <v>65</v>
      </c>
      <c r="U3146" s="208" t="s">
        <v>2275</v>
      </c>
      <c r="V3146" s="208" t="s">
        <v>2444</v>
      </c>
      <c r="W3146" s="208" t="s">
        <v>51</v>
      </c>
      <c r="X3146" s="34">
        <v>700000</v>
      </c>
      <c r="Y3146" s="215" t="str">
        <f t="shared" si="627"/>
        <v>1.13</v>
      </c>
      <c r="Z3146" s="26">
        <f t="shared" si="637"/>
        <v>700000</v>
      </c>
      <c r="AA3146" s="208">
        <v>1.0920000000000001</v>
      </c>
      <c r="AB3146" s="35">
        <f t="shared" ref="AB3146:AB3209" si="638">IF(AND(R3146&lt;&gt;"C66",R3146&lt;&gt;""),Z3146/Y3146*AA3146,"")</f>
        <v>676460.17699115048</v>
      </c>
      <c r="AC3146" s="27">
        <f t="shared" si="630"/>
        <v>126700.99115044248</v>
      </c>
      <c r="AD3146" s="212">
        <v>0.18729999999999999</v>
      </c>
      <c r="AE3146" s="211">
        <f t="shared" si="631"/>
        <v>0</v>
      </c>
      <c r="AF3146" s="211" t="str">
        <f>IF(AND(COUNTIFS($J$18:J3146,J3146)=1,AE3146=1),1,"")</f>
        <v/>
      </c>
      <c r="AG3146" s="211" t="str">
        <f>IF(C3146="","",IF(AND(COUNTIFS($J$18:J3146,J3146)=1,C3146&lt;&gt;""),1,""))</f>
        <v/>
      </c>
      <c r="AH3146" s="211" t="str">
        <f>IF(G3146="","",IF(AND(COUNTIFS($J$18:J3146,J3146)=1,G3146&lt;&gt;""),1,""))</f>
        <v/>
      </c>
      <c r="AI3146" s="28">
        <f t="shared" si="632"/>
        <v>22953677.784070797</v>
      </c>
      <c r="AJ3146" s="28">
        <f t="shared" si="633"/>
        <v>4168706.6744155749</v>
      </c>
      <c r="AK3146" s="29">
        <f t="shared" si="634"/>
        <v>0.18161388835511752</v>
      </c>
      <c r="AL3146" s="210"/>
      <c r="AM3146" s="210"/>
      <c r="AN3146" s="210"/>
      <c r="AO3146" s="210"/>
      <c r="AP3146" s="45" t="str">
        <f t="shared" si="635"/>
        <v>20238</v>
      </c>
      <c r="AQ3146" s="45" t="str">
        <f t="shared" si="636"/>
        <v>20238RMB</v>
      </c>
    </row>
    <row r="3147" spans="1:43" s="15" customFormat="1">
      <c r="A3147" s="208" t="s">
        <v>41</v>
      </c>
      <c r="B3147" s="209">
        <v>2022</v>
      </c>
      <c r="C3147" s="209">
        <v>5</v>
      </c>
      <c r="D3147" s="57" t="str">
        <f t="shared" si="626"/>
        <v>Q1</v>
      </c>
      <c r="E3147" s="208" t="s">
        <v>42</v>
      </c>
      <c r="F3147" s="209">
        <v>2023</v>
      </c>
      <c r="G3147" s="209">
        <v>8</v>
      </c>
      <c r="H3147" s="213"/>
      <c r="I3147" s="57" t="str">
        <f t="shared" si="628"/>
        <v>Q2</v>
      </c>
      <c r="J3147" s="204" t="s">
        <v>2987</v>
      </c>
      <c r="K3147" s="213" t="s">
        <v>2273</v>
      </c>
      <c r="L3147" s="210" t="s">
        <v>2564</v>
      </c>
      <c r="M3147" s="208" t="s">
        <v>47</v>
      </c>
      <c r="N3147" s="208">
        <v>1</v>
      </c>
      <c r="O3147" s="208"/>
      <c r="P3147" s="57" t="str">
        <f t="shared" si="629"/>
        <v>MAIN UNIT</v>
      </c>
      <c r="Q3147" s="208" t="s">
        <v>48</v>
      </c>
      <c r="R3147" s="208" t="s">
        <v>1991</v>
      </c>
      <c r="S3147" s="208" t="s">
        <v>39</v>
      </c>
      <c r="T3147" s="208" t="s">
        <v>65</v>
      </c>
      <c r="U3147" s="208" t="s">
        <v>2275</v>
      </c>
      <c r="V3147" s="208" t="s">
        <v>2444</v>
      </c>
      <c r="W3147" s="208" t="s">
        <v>51</v>
      </c>
      <c r="X3147" s="34">
        <v>700000</v>
      </c>
      <c r="Y3147" s="215" t="str">
        <f t="shared" si="627"/>
        <v>1.13</v>
      </c>
      <c r="Z3147" s="26">
        <f t="shared" si="637"/>
        <v>700000</v>
      </c>
      <c r="AA3147" s="208">
        <v>1.0920000000000001</v>
      </c>
      <c r="AB3147" s="35">
        <f t="shared" si="638"/>
        <v>676460.17699115048</v>
      </c>
      <c r="AC3147" s="27">
        <f t="shared" si="630"/>
        <v>126700.99115044248</v>
      </c>
      <c r="AD3147" s="212">
        <v>0.18729999999999999</v>
      </c>
      <c r="AE3147" s="211">
        <f t="shared" si="631"/>
        <v>0</v>
      </c>
      <c r="AF3147" s="211" t="str">
        <f>IF(AND(COUNTIFS($J$18:J3147,J3147)=1,AE3147=1),1,"")</f>
        <v/>
      </c>
      <c r="AG3147" s="211" t="str">
        <f>IF(C3147="","",IF(AND(COUNTIFS($J$18:J3147,J3147)=1,C3147&lt;&gt;""),1,""))</f>
        <v/>
      </c>
      <c r="AH3147" s="211" t="str">
        <f>IF(G3147="","",IF(AND(COUNTIFS($J$18:J3147,J3147)=1,G3147&lt;&gt;""),1,""))</f>
        <v/>
      </c>
      <c r="AI3147" s="28">
        <f t="shared" si="632"/>
        <v>22953677.784070797</v>
      </c>
      <c r="AJ3147" s="28">
        <f t="shared" si="633"/>
        <v>4168706.6744155749</v>
      </c>
      <c r="AK3147" s="29">
        <f t="shared" si="634"/>
        <v>0.18161388835511752</v>
      </c>
      <c r="AL3147" s="210"/>
      <c r="AM3147" s="210"/>
      <c r="AN3147" s="210"/>
      <c r="AO3147" s="210"/>
      <c r="AP3147" s="45" t="str">
        <f t="shared" si="635"/>
        <v>20238</v>
      </c>
      <c r="AQ3147" s="45" t="str">
        <f t="shared" si="636"/>
        <v>20238RMB</v>
      </c>
    </row>
    <row r="3148" spans="1:43" s="15" customFormat="1">
      <c r="A3148" s="208" t="s">
        <v>41</v>
      </c>
      <c r="B3148" s="209">
        <v>2022</v>
      </c>
      <c r="C3148" s="209">
        <v>10</v>
      </c>
      <c r="D3148" s="57" t="str">
        <f t="shared" si="626"/>
        <v>Q3</v>
      </c>
      <c r="E3148" s="208" t="s">
        <v>42</v>
      </c>
      <c r="F3148" s="209">
        <v>2023</v>
      </c>
      <c r="G3148" s="209">
        <v>9</v>
      </c>
      <c r="H3148" s="213"/>
      <c r="I3148" s="57" t="str">
        <f t="shared" si="628"/>
        <v>Q2</v>
      </c>
      <c r="J3148" s="204" t="s">
        <v>2988</v>
      </c>
      <c r="K3148" s="213" t="s">
        <v>2277</v>
      </c>
      <c r="L3148" s="210" t="s">
        <v>2564</v>
      </c>
      <c r="M3148" s="208" t="s">
        <v>47</v>
      </c>
      <c r="N3148" s="208">
        <v>1</v>
      </c>
      <c r="O3148" s="208"/>
      <c r="P3148" s="57" t="str">
        <f t="shared" si="629"/>
        <v>MAIN UNIT</v>
      </c>
      <c r="Q3148" s="208" t="s">
        <v>48</v>
      </c>
      <c r="R3148" s="208" t="s">
        <v>1991</v>
      </c>
      <c r="S3148" s="208" t="s">
        <v>39</v>
      </c>
      <c r="T3148" s="208" t="s">
        <v>130</v>
      </c>
      <c r="U3148" s="208" t="s">
        <v>1013</v>
      </c>
      <c r="V3148" s="208" t="s">
        <v>132</v>
      </c>
      <c r="W3148" s="208" t="s">
        <v>51</v>
      </c>
      <c r="X3148" s="34">
        <v>450000</v>
      </c>
      <c r="Y3148" s="215" t="str">
        <f t="shared" si="627"/>
        <v>1.13</v>
      </c>
      <c r="Z3148" s="26">
        <f t="shared" si="637"/>
        <v>450000</v>
      </c>
      <c r="AA3148" s="208">
        <v>1.077</v>
      </c>
      <c r="AB3148" s="35">
        <f t="shared" si="638"/>
        <v>428893.80530973454</v>
      </c>
      <c r="AC3148" s="27">
        <f t="shared" si="630"/>
        <v>45376.96460176992</v>
      </c>
      <c r="AD3148" s="212">
        <v>0.10580000000000001</v>
      </c>
      <c r="AE3148" s="211">
        <f t="shared" si="631"/>
        <v>0</v>
      </c>
      <c r="AF3148" s="211" t="str">
        <f>IF(AND(COUNTIFS($J$18:J3148,J3148)=1,AE3148=1),1,"")</f>
        <v/>
      </c>
      <c r="AG3148" s="211">
        <f>IF(C3148="","",IF(AND(COUNTIFS($J$18:J3148,J3148)=1,C3148&lt;&gt;""),1,""))</f>
        <v>1</v>
      </c>
      <c r="AH3148" s="211">
        <f>IF(G3148="","",IF(AND(COUNTIFS($J$18:J3148,J3148)=1,G3148&lt;&gt;""),1,""))</f>
        <v>1</v>
      </c>
      <c r="AI3148" s="28">
        <f t="shared" si="632"/>
        <v>26078226.463097349</v>
      </c>
      <c r="AJ3148" s="28">
        <f t="shared" si="633"/>
        <v>3137870.4427774516</v>
      </c>
      <c r="AK3148" s="29">
        <f t="shared" si="634"/>
        <v>0.12032530077218917</v>
      </c>
      <c r="AL3148" s="210"/>
      <c r="AM3148" s="210"/>
      <c r="AN3148" s="210"/>
      <c r="AO3148" s="210"/>
      <c r="AP3148" s="45" t="str">
        <f t="shared" si="635"/>
        <v>20239</v>
      </c>
      <c r="AQ3148" s="45" t="str">
        <f t="shared" si="636"/>
        <v>20239RMB</v>
      </c>
    </row>
    <row r="3149" spans="1:43" s="15" customFormat="1">
      <c r="A3149" s="208" t="s">
        <v>41</v>
      </c>
      <c r="B3149" s="209">
        <v>2023</v>
      </c>
      <c r="C3149" s="209">
        <v>1</v>
      </c>
      <c r="D3149" s="57" t="str">
        <f t="shared" si="626"/>
        <v>Q4</v>
      </c>
      <c r="E3149" s="208" t="s">
        <v>41</v>
      </c>
      <c r="F3149" s="209">
        <v>2023</v>
      </c>
      <c r="G3149" s="209">
        <v>2</v>
      </c>
      <c r="H3149" s="213"/>
      <c r="I3149" s="57" t="str">
        <f t="shared" si="628"/>
        <v>Q4</v>
      </c>
      <c r="J3149" s="204" t="s">
        <v>2989</v>
      </c>
      <c r="K3149" s="213" t="s">
        <v>2990</v>
      </c>
      <c r="L3149" s="210" t="s">
        <v>2850</v>
      </c>
      <c r="M3149" s="208" t="s">
        <v>1990</v>
      </c>
      <c r="N3149" s="208">
        <v>1</v>
      </c>
      <c r="O3149" s="208"/>
      <c r="P3149" s="57" t="str">
        <f t="shared" si="629"/>
        <v>MAIN UNIT</v>
      </c>
      <c r="Q3149" s="208" t="s">
        <v>958</v>
      </c>
      <c r="R3149" s="208" t="s">
        <v>1991</v>
      </c>
      <c r="S3149" s="208" t="s">
        <v>37</v>
      </c>
      <c r="T3149" s="208" t="s">
        <v>88</v>
      </c>
      <c r="U3149" s="208" t="s">
        <v>58</v>
      </c>
      <c r="V3149" s="208" t="s">
        <v>89</v>
      </c>
      <c r="W3149" s="208" t="s">
        <v>51</v>
      </c>
      <c r="X3149" s="34">
        <v>62000</v>
      </c>
      <c r="Y3149" s="215" t="str">
        <f t="shared" si="627"/>
        <v>1.13</v>
      </c>
      <c r="Z3149" s="26">
        <f t="shared" si="637"/>
        <v>62000</v>
      </c>
      <c r="AA3149" s="208">
        <v>1.1599999999999999</v>
      </c>
      <c r="AB3149" s="35">
        <f t="shared" si="638"/>
        <v>63646.017699115044</v>
      </c>
      <c r="AC3149" s="27">
        <f t="shared" si="630"/>
        <v>16808.913274336282</v>
      </c>
      <c r="AD3149" s="212">
        <v>0.2641</v>
      </c>
      <c r="AE3149" s="211">
        <f t="shared" si="631"/>
        <v>1</v>
      </c>
      <c r="AF3149" s="211">
        <f>IF(AND(COUNTIFS($J$18:J3149,J3149)=1,AE3149=1),1,"")</f>
        <v>1</v>
      </c>
      <c r="AG3149" s="211">
        <f>IF(C3149="","",IF(AND(COUNTIFS($J$18:J3149,J3149)=1,C3149&lt;&gt;""),1,""))</f>
        <v>1</v>
      </c>
      <c r="AH3149" s="211">
        <f>IF(G3149="","",IF(AND(COUNTIFS($J$18:J3149,J3149)=1,G3149&lt;&gt;""),1,""))</f>
        <v>1</v>
      </c>
      <c r="AI3149" s="28">
        <f t="shared" si="632"/>
        <v>21045012.884955756</v>
      </c>
      <c r="AJ3149" s="28">
        <f t="shared" si="633"/>
        <v>2650260.9603327434</v>
      </c>
      <c r="AK3149" s="29">
        <f t="shared" si="634"/>
        <v>0.12593296924172043</v>
      </c>
      <c r="AL3149" s="210"/>
      <c r="AM3149" s="210"/>
      <c r="AN3149" s="210"/>
      <c r="AO3149" s="210"/>
      <c r="AP3149" s="45" t="str">
        <f t="shared" si="635"/>
        <v>20232</v>
      </c>
      <c r="AQ3149" s="45" t="str">
        <f t="shared" si="636"/>
        <v>20232RMB</v>
      </c>
    </row>
    <row r="3150" spans="1:43" s="15" customFormat="1">
      <c r="A3150" s="208" t="s">
        <v>41</v>
      </c>
      <c r="B3150" s="209">
        <v>2023</v>
      </c>
      <c r="C3150" s="209">
        <v>2</v>
      </c>
      <c r="D3150" s="57" t="str">
        <f t="shared" si="626"/>
        <v>Q4</v>
      </c>
      <c r="E3150" s="208" t="s">
        <v>41</v>
      </c>
      <c r="F3150" s="209">
        <v>2023</v>
      </c>
      <c r="G3150" s="209">
        <v>3</v>
      </c>
      <c r="H3150" s="213"/>
      <c r="I3150" s="57" t="str">
        <f t="shared" si="628"/>
        <v>Q4</v>
      </c>
      <c r="J3150" s="204" t="s">
        <v>2991</v>
      </c>
      <c r="K3150" s="213" t="s">
        <v>2869</v>
      </c>
      <c r="L3150" s="210" t="s">
        <v>2724</v>
      </c>
      <c r="M3150" s="208" t="s">
        <v>2546</v>
      </c>
      <c r="N3150" s="208">
        <v>1</v>
      </c>
      <c r="O3150" s="208"/>
      <c r="P3150" s="57" t="str">
        <f t="shared" si="629"/>
        <v>MAIN UNIT</v>
      </c>
      <c r="Q3150" s="208" t="s">
        <v>48</v>
      </c>
      <c r="R3150" s="208" t="s">
        <v>1991</v>
      </c>
      <c r="S3150" s="208" t="s">
        <v>39</v>
      </c>
      <c r="T3150" s="208" t="s">
        <v>130</v>
      </c>
      <c r="U3150" s="208" t="s">
        <v>1013</v>
      </c>
      <c r="V3150" s="208" t="s">
        <v>132</v>
      </c>
      <c r="W3150" s="208" t="s">
        <v>51</v>
      </c>
      <c r="X3150" s="34">
        <v>285000</v>
      </c>
      <c r="Y3150" s="215" t="str">
        <f t="shared" si="627"/>
        <v>1.13</v>
      </c>
      <c r="Z3150" s="26">
        <f t="shared" si="637"/>
        <v>285000</v>
      </c>
      <c r="AA3150" s="208">
        <v>1.1299999999999999</v>
      </c>
      <c r="AB3150" s="35">
        <f t="shared" si="638"/>
        <v>285000</v>
      </c>
      <c r="AC3150" s="27">
        <f t="shared" si="630"/>
        <v>35881.5</v>
      </c>
      <c r="AD3150" s="212">
        <v>0.12590000000000001</v>
      </c>
      <c r="AE3150" s="211">
        <f t="shared" si="631"/>
        <v>0</v>
      </c>
      <c r="AF3150" s="211" t="str">
        <f>IF(AND(COUNTIFS($J$18:J3150,J3150)=1,AE3150=1),1,"")</f>
        <v/>
      </c>
      <c r="AG3150" s="211">
        <f>IF(C3150="","",IF(AND(COUNTIFS($J$18:J3150,J3150)=1,C3150&lt;&gt;""),1,""))</f>
        <v>1</v>
      </c>
      <c r="AH3150" s="211">
        <f>IF(G3150="","",IF(AND(COUNTIFS($J$18:J3150,J3150)=1,G3150&lt;&gt;""),1,""))</f>
        <v>1</v>
      </c>
      <c r="AI3150" s="28">
        <f t="shared" si="632"/>
        <v>33543315.897345133</v>
      </c>
      <c r="AJ3150" s="28">
        <f t="shared" si="633"/>
        <v>4706169.325298408</v>
      </c>
      <c r="AK3150" s="29">
        <f t="shared" si="634"/>
        <v>0.14030125523967321</v>
      </c>
      <c r="AL3150" s="210"/>
      <c r="AM3150" s="210"/>
      <c r="AN3150" s="210"/>
      <c r="AO3150" s="210"/>
      <c r="AP3150" s="45" t="str">
        <f t="shared" si="635"/>
        <v>20233</v>
      </c>
      <c r="AQ3150" s="45" t="str">
        <f t="shared" si="636"/>
        <v>20233RMB</v>
      </c>
    </row>
    <row r="3151" spans="1:43" s="15" customFormat="1">
      <c r="A3151" s="208" t="s">
        <v>41</v>
      </c>
      <c r="B3151" s="209">
        <v>2023</v>
      </c>
      <c r="C3151" s="209">
        <v>2</v>
      </c>
      <c r="D3151" s="57" t="str">
        <f t="shared" si="626"/>
        <v>Q4</v>
      </c>
      <c r="E3151" s="208" t="s">
        <v>41</v>
      </c>
      <c r="F3151" s="209">
        <v>2023</v>
      </c>
      <c r="G3151" s="209">
        <v>3</v>
      </c>
      <c r="H3151" s="213"/>
      <c r="I3151" s="57" t="str">
        <f t="shared" si="628"/>
        <v>Q4</v>
      </c>
      <c r="J3151" s="204" t="s">
        <v>2992</v>
      </c>
      <c r="K3151" s="213" t="s">
        <v>2993</v>
      </c>
      <c r="L3151" s="210" t="s">
        <v>2564</v>
      </c>
      <c r="M3151" s="208" t="s">
        <v>47</v>
      </c>
      <c r="N3151" s="208">
        <v>1</v>
      </c>
      <c r="O3151" s="208"/>
      <c r="P3151" s="57" t="str">
        <f t="shared" si="629"/>
        <v>MAIN UNIT</v>
      </c>
      <c r="Q3151" s="208" t="s">
        <v>48</v>
      </c>
      <c r="R3151" s="208" t="s">
        <v>1991</v>
      </c>
      <c r="S3151" s="208" t="s">
        <v>37</v>
      </c>
      <c r="T3151" s="208" t="s">
        <v>88</v>
      </c>
      <c r="U3151" s="208" t="s">
        <v>58</v>
      </c>
      <c r="V3151" s="208" t="s">
        <v>81</v>
      </c>
      <c r="W3151" s="208" t="s">
        <v>51</v>
      </c>
      <c r="X3151" s="34">
        <v>500000</v>
      </c>
      <c r="Y3151" s="215" t="str">
        <f t="shared" si="627"/>
        <v>1.13</v>
      </c>
      <c r="Z3151" s="26">
        <f t="shared" si="637"/>
        <v>500000</v>
      </c>
      <c r="AA3151" s="208">
        <v>1.1299999999999999</v>
      </c>
      <c r="AB3151" s="35">
        <f t="shared" si="638"/>
        <v>500000</v>
      </c>
      <c r="AC3151" s="27">
        <f t="shared" si="630"/>
        <v>84550</v>
      </c>
      <c r="AD3151" s="212">
        <v>0.1691</v>
      </c>
      <c r="AE3151" s="211">
        <f t="shared" si="631"/>
        <v>0</v>
      </c>
      <c r="AF3151" s="211" t="str">
        <f>IF(AND(COUNTIFS($J$18:J3151,J3151)=1,AE3151=1),1,"")</f>
        <v/>
      </c>
      <c r="AG3151" s="211">
        <f>IF(C3151="","",IF(AND(COUNTIFS($J$18:J3151,J3151)=1,C3151&lt;&gt;""),1,""))</f>
        <v>1</v>
      </c>
      <c r="AH3151" s="211">
        <f>IF(G3151="","",IF(AND(COUNTIFS($J$18:J3151,J3151)=1,G3151&lt;&gt;""),1,""))</f>
        <v>1</v>
      </c>
      <c r="AI3151" s="28">
        <f t="shared" si="632"/>
        <v>33543315.897345133</v>
      </c>
      <c r="AJ3151" s="28">
        <f t="shared" si="633"/>
        <v>4706169.325298408</v>
      </c>
      <c r="AK3151" s="29">
        <f t="shared" si="634"/>
        <v>0.14030125523967321</v>
      </c>
      <c r="AL3151" s="210"/>
      <c r="AM3151" s="210"/>
      <c r="AN3151" s="210"/>
      <c r="AO3151" s="210"/>
      <c r="AP3151" s="45" t="str">
        <f t="shared" si="635"/>
        <v>20233</v>
      </c>
      <c r="AQ3151" s="45" t="str">
        <f t="shared" si="636"/>
        <v>20233RMB</v>
      </c>
    </row>
    <row r="3152" spans="1:43" s="15" customFormat="1">
      <c r="A3152" s="208" t="s">
        <v>41</v>
      </c>
      <c r="B3152" s="209">
        <v>2023</v>
      </c>
      <c r="C3152" s="209">
        <v>1</v>
      </c>
      <c r="D3152" s="57" t="str">
        <f t="shared" si="626"/>
        <v>Q4</v>
      </c>
      <c r="E3152" s="208" t="s">
        <v>42</v>
      </c>
      <c r="F3152" s="209">
        <v>2023</v>
      </c>
      <c r="G3152" s="209">
        <v>4</v>
      </c>
      <c r="H3152" s="213"/>
      <c r="I3152" s="57" t="str">
        <f t="shared" si="628"/>
        <v>Q1</v>
      </c>
      <c r="J3152" s="204" t="s">
        <v>2994</v>
      </c>
      <c r="K3152" s="213" t="s">
        <v>2799</v>
      </c>
      <c r="L3152" s="210" t="s">
        <v>2548</v>
      </c>
      <c r="M3152" s="208" t="s">
        <v>2546</v>
      </c>
      <c r="N3152" s="208">
        <v>1</v>
      </c>
      <c r="O3152" s="208"/>
      <c r="P3152" s="57" t="str">
        <f t="shared" si="629"/>
        <v>MAIN UNIT</v>
      </c>
      <c r="Q3152" s="208" t="s">
        <v>48</v>
      </c>
      <c r="R3152" s="208" t="s">
        <v>1991</v>
      </c>
      <c r="S3152" s="208" t="s">
        <v>36</v>
      </c>
      <c r="T3152" s="208" t="s">
        <v>65</v>
      </c>
      <c r="U3152" s="208" t="s">
        <v>66</v>
      </c>
      <c r="V3152" s="208" t="s">
        <v>2444</v>
      </c>
      <c r="W3152" s="208" t="s">
        <v>849</v>
      </c>
      <c r="X3152" s="34">
        <v>50000</v>
      </c>
      <c r="Y3152" s="215" t="str">
        <f t="shared" si="627"/>
        <v>1</v>
      </c>
      <c r="Z3152" s="26">
        <f t="shared" si="637"/>
        <v>50000</v>
      </c>
      <c r="AA3152" s="208">
        <v>7.8</v>
      </c>
      <c r="AB3152" s="35">
        <f t="shared" si="638"/>
        <v>390000</v>
      </c>
      <c r="AC3152" s="27">
        <f t="shared" si="630"/>
        <v>63335.999999999993</v>
      </c>
      <c r="AD3152" s="212">
        <v>0.16239999999999999</v>
      </c>
      <c r="AE3152" s="211">
        <f t="shared" si="631"/>
        <v>0</v>
      </c>
      <c r="AF3152" s="211" t="str">
        <f>IF(AND(COUNTIFS($J$18:J3152,J3152)=1,AE3152=1),1,"")</f>
        <v/>
      </c>
      <c r="AG3152" s="211">
        <f>IF(C3152="","",IF(AND(COUNTIFS($J$18:J3152,J3152)=1,C3152&lt;&gt;""),1,""))</f>
        <v>1</v>
      </c>
      <c r="AH3152" s="211">
        <f>IF(G3152="","",IF(AND(COUNTIFS($J$18:J3152,J3152)=1,G3152&lt;&gt;""),1,""))</f>
        <v>1</v>
      </c>
      <c r="AI3152" s="28">
        <f t="shared" si="632"/>
        <v>30573205.452778772</v>
      </c>
      <c r="AJ3152" s="28">
        <f t="shared" si="633"/>
        <v>3790930.1683151261</v>
      </c>
      <c r="AK3152" s="29">
        <f t="shared" si="634"/>
        <v>0.12399518179964253</v>
      </c>
      <c r="AL3152" s="210"/>
      <c r="AM3152" s="210"/>
      <c r="AN3152" s="210"/>
      <c r="AO3152" s="210"/>
      <c r="AP3152" s="45" t="str">
        <f t="shared" si="635"/>
        <v>20234</v>
      </c>
      <c r="AQ3152" s="45" t="str">
        <f t="shared" si="636"/>
        <v>20234USD</v>
      </c>
    </row>
    <row r="3153" spans="1:43" s="15" customFormat="1">
      <c r="A3153" s="208" t="s">
        <v>41</v>
      </c>
      <c r="B3153" s="209">
        <v>2023</v>
      </c>
      <c r="C3153" s="209">
        <v>3</v>
      </c>
      <c r="D3153" s="57" t="str">
        <f t="shared" si="626"/>
        <v>Q4</v>
      </c>
      <c r="E3153" s="208" t="s">
        <v>42</v>
      </c>
      <c r="F3153" s="209">
        <v>2023</v>
      </c>
      <c r="G3153" s="209">
        <v>4</v>
      </c>
      <c r="H3153" s="213"/>
      <c r="I3153" s="57" t="str">
        <f t="shared" si="628"/>
        <v>Q1</v>
      </c>
      <c r="J3153" s="204" t="s">
        <v>2995</v>
      </c>
      <c r="K3153" s="213" t="s">
        <v>2387</v>
      </c>
      <c r="L3153" s="210" t="s">
        <v>2996</v>
      </c>
      <c r="M3153" s="208" t="s">
        <v>354</v>
      </c>
      <c r="N3153" s="208">
        <v>1</v>
      </c>
      <c r="O3153" s="208"/>
      <c r="P3153" s="57" t="str">
        <f t="shared" si="629"/>
        <v>MAIN UNIT</v>
      </c>
      <c r="Q3153" s="208" t="s">
        <v>56</v>
      </c>
      <c r="R3153" s="208" t="s">
        <v>1991</v>
      </c>
      <c r="S3153" s="208" t="s">
        <v>36</v>
      </c>
      <c r="T3153" s="208" t="s">
        <v>65</v>
      </c>
      <c r="U3153" s="208" t="s">
        <v>66</v>
      </c>
      <c r="V3153" s="208" t="s">
        <v>634</v>
      </c>
      <c r="W3153" s="208" t="s">
        <v>51</v>
      </c>
      <c r="X3153" s="34">
        <v>129000</v>
      </c>
      <c r="Y3153" s="215" t="str">
        <f t="shared" si="627"/>
        <v>1.13</v>
      </c>
      <c r="Z3153" s="26">
        <f t="shared" si="637"/>
        <v>129000</v>
      </c>
      <c r="AA3153" s="208">
        <v>1.1399999999999999</v>
      </c>
      <c r="AB3153" s="35">
        <f t="shared" si="638"/>
        <v>130141.59292035399</v>
      </c>
      <c r="AC3153" s="27">
        <f t="shared" si="630"/>
        <v>4919.3522123893808</v>
      </c>
      <c r="AD3153" s="212">
        <v>3.78E-2</v>
      </c>
      <c r="AE3153" s="211">
        <f t="shared" si="631"/>
        <v>1</v>
      </c>
      <c r="AF3153" s="211">
        <f>IF(AND(COUNTIFS($J$18:J3153,J3153)=1,AE3153=1),1,"")</f>
        <v>1</v>
      </c>
      <c r="AG3153" s="211">
        <f>IF(C3153="","",IF(AND(COUNTIFS($J$18:J3153,J3153)=1,C3153&lt;&gt;""),1,""))</f>
        <v>1</v>
      </c>
      <c r="AH3153" s="211">
        <f>IF(G3153="","",IF(AND(COUNTIFS($J$18:J3153,J3153)=1,G3153&lt;&gt;""),1,""))</f>
        <v>1</v>
      </c>
      <c r="AI3153" s="28">
        <f t="shared" si="632"/>
        <v>30573205.452778772</v>
      </c>
      <c r="AJ3153" s="28">
        <f t="shared" si="633"/>
        <v>3790930.1683151261</v>
      </c>
      <c r="AK3153" s="29">
        <f t="shared" si="634"/>
        <v>0.12399518179964253</v>
      </c>
      <c r="AL3153" s="210"/>
      <c r="AM3153" s="210"/>
      <c r="AN3153" s="210"/>
      <c r="AO3153" s="210"/>
      <c r="AP3153" s="45" t="str">
        <f t="shared" si="635"/>
        <v>20234</v>
      </c>
      <c r="AQ3153" s="45" t="str">
        <f t="shared" si="636"/>
        <v>20234RMB</v>
      </c>
    </row>
    <row r="3154" spans="1:43" s="15" customFormat="1">
      <c r="A3154" s="208" t="s">
        <v>41</v>
      </c>
      <c r="B3154" s="209">
        <v>2023</v>
      </c>
      <c r="C3154" s="209">
        <v>3</v>
      </c>
      <c r="D3154" s="57" t="str">
        <f t="shared" si="626"/>
        <v>Q4</v>
      </c>
      <c r="E3154" s="208" t="s">
        <v>42</v>
      </c>
      <c r="F3154" s="209">
        <v>2023</v>
      </c>
      <c r="G3154" s="209">
        <v>4</v>
      </c>
      <c r="H3154" s="213"/>
      <c r="I3154" s="57" t="str">
        <f t="shared" si="628"/>
        <v>Q1</v>
      </c>
      <c r="J3154" s="204" t="s">
        <v>2995</v>
      </c>
      <c r="K3154" s="213" t="s">
        <v>2387</v>
      </c>
      <c r="L3154" s="210" t="s">
        <v>2997</v>
      </c>
      <c r="M3154" s="208" t="s">
        <v>354</v>
      </c>
      <c r="N3154" s="208">
        <v>1</v>
      </c>
      <c r="O3154" s="208"/>
      <c r="P3154" s="57" t="str">
        <f t="shared" si="629"/>
        <v>MAIN UNIT</v>
      </c>
      <c r="Q3154" s="208" t="s">
        <v>56</v>
      </c>
      <c r="R3154" s="208" t="s">
        <v>1991</v>
      </c>
      <c r="S3154" s="208" t="s">
        <v>36</v>
      </c>
      <c r="T3154" s="208" t="s">
        <v>65</v>
      </c>
      <c r="U3154" s="208" t="s">
        <v>66</v>
      </c>
      <c r="V3154" s="208" t="s">
        <v>634</v>
      </c>
      <c r="W3154" s="208" t="s">
        <v>51</v>
      </c>
      <c r="X3154" s="34">
        <v>171000</v>
      </c>
      <c r="Y3154" s="215" t="str">
        <f t="shared" si="627"/>
        <v>1.13</v>
      </c>
      <c r="Z3154" s="26">
        <f t="shared" si="637"/>
        <v>171000</v>
      </c>
      <c r="AA3154" s="208">
        <v>1.1399999999999999</v>
      </c>
      <c r="AB3154" s="35">
        <f t="shared" si="638"/>
        <v>172513.27433628318</v>
      </c>
      <c r="AC3154" s="27">
        <f t="shared" si="630"/>
        <v>6521.0017699115042</v>
      </c>
      <c r="AD3154" s="212">
        <v>3.78E-2</v>
      </c>
      <c r="AE3154" s="211">
        <f t="shared" si="631"/>
        <v>1</v>
      </c>
      <c r="AF3154" s="211" t="str">
        <f>IF(AND(COUNTIFS($J$18:J3154,J3154)=1,AE3154=1),1,"")</f>
        <v/>
      </c>
      <c r="AG3154" s="211" t="str">
        <f>IF(C3154="","",IF(AND(COUNTIFS($J$18:J3154,J3154)=1,C3154&lt;&gt;""),1,""))</f>
        <v/>
      </c>
      <c r="AH3154" s="211" t="str">
        <f>IF(G3154="","",IF(AND(COUNTIFS($J$18:J3154,J3154)=1,G3154&lt;&gt;""),1,""))</f>
        <v/>
      </c>
      <c r="AI3154" s="28">
        <f t="shared" si="632"/>
        <v>30573205.452778772</v>
      </c>
      <c r="AJ3154" s="28">
        <f t="shared" si="633"/>
        <v>3790930.1683151261</v>
      </c>
      <c r="AK3154" s="29">
        <f t="shared" si="634"/>
        <v>0.12399518179964253</v>
      </c>
      <c r="AL3154" s="210"/>
      <c r="AM3154" s="210"/>
      <c r="AN3154" s="210"/>
      <c r="AO3154" s="210"/>
      <c r="AP3154" s="45" t="str">
        <f t="shared" si="635"/>
        <v>20234</v>
      </c>
      <c r="AQ3154" s="45" t="str">
        <f t="shared" si="636"/>
        <v>20234RMB</v>
      </c>
    </row>
    <row r="3155" spans="1:43" s="15" customFormat="1">
      <c r="A3155" s="208" t="s">
        <v>41</v>
      </c>
      <c r="B3155" s="209">
        <v>2023</v>
      </c>
      <c r="C3155" s="209">
        <v>3</v>
      </c>
      <c r="D3155" s="57" t="str">
        <f t="shared" si="626"/>
        <v>Q4</v>
      </c>
      <c r="E3155" s="208" t="s">
        <v>42</v>
      </c>
      <c r="F3155" s="209">
        <v>2023</v>
      </c>
      <c r="G3155" s="209">
        <v>4</v>
      </c>
      <c r="H3155" s="213"/>
      <c r="I3155" s="57" t="str">
        <f t="shared" si="628"/>
        <v>Q1</v>
      </c>
      <c r="J3155" s="204" t="s">
        <v>2995</v>
      </c>
      <c r="K3155" s="213" t="s">
        <v>2387</v>
      </c>
      <c r="L3155" s="210" t="s">
        <v>2998</v>
      </c>
      <c r="M3155" s="208" t="s">
        <v>354</v>
      </c>
      <c r="N3155" s="208">
        <v>1</v>
      </c>
      <c r="O3155" s="208"/>
      <c r="P3155" s="57" t="str">
        <f t="shared" si="629"/>
        <v>MAIN UNIT</v>
      </c>
      <c r="Q3155" s="208" t="s">
        <v>56</v>
      </c>
      <c r="R3155" s="208" t="s">
        <v>1991</v>
      </c>
      <c r="S3155" s="208" t="s">
        <v>36</v>
      </c>
      <c r="T3155" s="208" t="s">
        <v>65</v>
      </c>
      <c r="U3155" s="208" t="s">
        <v>66</v>
      </c>
      <c r="V3155" s="208" t="s">
        <v>634</v>
      </c>
      <c r="W3155" s="208" t="s">
        <v>51</v>
      </c>
      <c r="X3155" s="34">
        <v>171000</v>
      </c>
      <c r="Y3155" s="215" t="str">
        <f t="shared" si="627"/>
        <v>1.13</v>
      </c>
      <c r="Z3155" s="26">
        <f t="shared" si="637"/>
        <v>171000</v>
      </c>
      <c r="AA3155" s="208">
        <v>1.1399999999999999</v>
      </c>
      <c r="AB3155" s="35">
        <f t="shared" si="638"/>
        <v>172513.27433628318</v>
      </c>
      <c r="AC3155" s="27">
        <f t="shared" si="630"/>
        <v>6521.0017699115042</v>
      </c>
      <c r="AD3155" s="212">
        <v>3.78E-2</v>
      </c>
      <c r="AE3155" s="211">
        <f t="shared" si="631"/>
        <v>1</v>
      </c>
      <c r="AF3155" s="211" t="str">
        <f>IF(AND(COUNTIFS($J$18:J3155,J3155)=1,AE3155=1),1,"")</f>
        <v/>
      </c>
      <c r="AG3155" s="211" t="str">
        <f>IF(C3155="","",IF(AND(COUNTIFS($J$18:J3155,J3155)=1,C3155&lt;&gt;""),1,""))</f>
        <v/>
      </c>
      <c r="AH3155" s="211" t="str">
        <f>IF(G3155="","",IF(AND(COUNTIFS($J$18:J3155,J3155)=1,G3155&lt;&gt;""),1,""))</f>
        <v/>
      </c>
      <c r="AI3155" s="28">
        <f t="shared" si="632"/>
        <v>30573205.452778772</v>
      </c>
      <c r="AJ3155" s="28">
        <f t="shared" si="633"/>
        <v>3790930.1683151261</v>
      </c>
      <c r="AK3155" s="29">
        <f t="shared" si="634"/>
        <v>0.12399518179964253</v>
      </c>
      <c r="AL3155" s="210"/>
      <c r="AM3155" s="210"/>
      <c r="AN3155" s="210"/>
      <c r="AO3155" s="210"/>
      <c r="AP3155" s="45" t="str">
        <f t="shared" si="635"/>
        <v>20234</v>
      </c>
      <c r="AQ3155" s="45" t="str">
        <f t="shared" si="636"/>
        <v>20234RMB</v>
      </c>
    </row>
    <row r="3156" spans="1:43" s="15" customFormat="1">
      <c r="A3156" s="208" t="s">
        <v>41</v>
      </c>
      <c r="B3156" s="209">
        <v>2023</v>
      </c>
      <c r="C3156" s="209">
        <v>3</v>
      </c>
      <c r="D3156" s="57" t="str">
        <f t="shared" si="626"/>
        <v>Q4</v>
      </c>
      <c r="E3156" s="208" t="s">
        <v>42</v>
      </c>
      <c r="F3156" s="209">
        <v>2023</v>
      </c>
      <c r="G3156" s="209">
        <v>4</v>
      </c>
      <c r="H3156" s="213"/>
      <c r="I3156" s="57" t="str">
        <f t="shared" si="628"/>
        <v>Q1</v>
      </c>
      <c r="J3156" s="204" t="s">
        <v>2995</v>
      </c>
      <c r="K3156" s="213" t="s">
        <v>2387</v>
      </c>
      <c r="L3156" s="210" t="s">
        <v>2999</v>
      </c>
      <c r="M3156" s="208" t="s">
        <v>354</v>
      </c>
      <c r="N3156" s="208">
        <v>1</v>
      </c>
      <c r="O3156" s="208"/>
      <c r="P3156" s="57" t="str">
        <f t="shared" si="629"/>
        <v>MAIN UNIT</v>
      </c>
      <c r="Q3156" s="208" t="s">
        <v>56</v>
      </c>
      <c r="R3156" s="208" t="s">
        <v>1991</v>
      </c>
      <c r="S3156" s="208" t="s">
        <v>36</v>
      </c>
      <c r="T3156" s="208" t="s">
        <v>65</v>
      </c>
      <c r="U3156" s="208" t="s">
        <v>66</v>
      </c>
      <c r="V3156" s="208" t="s">
        <v>634</v>
      </c>
      <c r="W3156" s="208" t="s">
        <v>51</v>
      </c>
      <c r="X3156" s="34">
        <v>195000</v>
      </c>
      <c r="Y3156" s="215" t="str">
        <f t="shared" si="627"/>
        <v>1.13</v>
      </c>
      <c r="Z3156" s="26">
        <f t="shared" si="637"/>
        <v>195000</v>
      </c>
      <c r="AA3156" s="208">
        <v>1.1399999999999999</v>
      </c>
      <c r="AB3156" s="35">
        <f t="shared" si="638"/>
        <v>196725.66371681416</v>
      </c>
      <c r="AC3156" s="27">
        <f t="shared" si="630"/>
        <v>7436.2300884955757</v>
      </c>
      <c r="AD3156" s="212">
        <v>3.78E-2</v>
      </c>
      <c r="AE3156" s="211">
        <f t="shared" si="631"/>
        <v>1</v>
      </c>
      <c r="AF3156" s="211" t="str">
        <f>IF(AND(COUNTIFS($J$18:J3156,J3156)=1,AE3156=1),1,"")</f>
        <v/>
      </c>
      <c r="AG3156" s="211" t="str">
        <f>IF(C3156="","",IF(AND(COUNTIFS($J$18:J3156,J3156)=1,C3156&lt;&gt;""),1,""))</f>
        <v/>
      </c>
      <c r="AH3156" s="211" t="str">
        <f>IF(G3156="","",IF(AND(COUNTIFS($J$18:J3156,J3156)=1,G3156&lt;&gt;""),1,""))</f>
        <v/>
      </c>
      <c r="AI3156" s="28">
        <f t="shared" si="632"/>
        <v>30573205.452778772</v>
      </c>
      <c r="AJ3156" s="28">
        <f t="shared" si="633"/>
        <v>3790930.1683151261</v>
      </c>
      <c r="AK3156" s="29">
        <f t="shared" si="634"/>
        <v>0.12399518179964253</v>
      </c>
      <c r="AL3156" s="210"/>
      <c r="AM3156" s="210"/>
      <c r="AN3156" s="210"/>
      <c r="AO3156" s="210"/>
      <c r="AP3156" s="45" t="str">
        <f t="shared" si="635"/>
        <v>20234</v>
      </c>
      <c r="AQ3156" s="45" t="str">
        <f t="shared" si="636"/>
        <v>20234RMB</v>
      </c>
    </row>
    <row r="3157" spans="1:43" s="15" customFormat="1">
      <c r="A3157" s="208" t="s">
        <v>41</v>
      </c>
      <c r="B3157" s="209">
        <v>2023</v>
      </c>
      <c r="C3157" s="209">
        <v>3</v>
      </c>
      <c r="D3157" s="57" t="str">
        <f t="shared" si="626"/>
        <v>Q4</v>
      </c>
      <c r="E3157" s="208" t="s">
        <v>42</v>
      </c>
      <c r="F3157" s="209">
        <v>2023</v>
      </c>
      <c r="G3157" s="209">
        <v>4</v>
      </c>
      <c r="H3157" s="213"/>
      <c r="I3157" s="57" t="str">
        <f t="shared" si="628"/>
        <v>Q1</v>
      </c>
      <c r="J3157" s="204" t="s">
        <v>2995</v>
      </c>
      <c r="K3157" s="213" t="s">
        <v>2387</v>
      </c>
      <c r="L3157" s="210" t="s">
        <v>3000</v>
      </c>
      <c r="M3157" s="208" t="s">
        <v>354</v>
      </c>
      <c r="N3157" s="208">
        <v>1</v>
      </c>
      <c r="O3157" s="208"/>
      <c r="P3157" s="57" t="str">
        <f t="shared" si="629"/>
        <v>MAIN UNIT</v>
      </c>
      <c r="Q3157" s="208" t="s">
        <v>56</v>
      </c>
      <c r="R3157" s="208" t="s">
        <v>1991</v>
      </c>
      <c r="S3157" s="208" t="s">
        <v>36</v>
      </c>
      <c r="T3157" s="208" t="s">
        <v>65</v>
      </c>
      <c r="U3157" s="208" t="s">
        <v>66</v>
      </c>
      <c r="V3157" s="208" t="s">
        <v>634</v>
      </c>
      <c r="W3157" s="208" t="s">
        <v>51</v>
      </c>
      <c r="X3157" s="34">
        <v>127000</v>
      </c>
      <c r="Y3157" s="215" t="str">
        <f t="shared" si="627"/>
        <v>1.13</v>
      </c>
      <c r="Z3157" s="26">
        <f t="shared" si="637"/>
        <v>127000</v>
      </c>
      <c r="AA3157" s="208">
        <v>1.1399999999999999</v>
      </c>
      <c r="AB3157" s="35">
        <f t="shared" si="638"/>
        <v>128123.89380530974</v>
      </c>
      <c r="AC3157" s="27">
        <f t="shared" si="630"/>
        <v>4843.0831858407082</v>
      </c>
      <c r="AD3157" s="212">
        <v>3.78E-2</v>
      </c>
      <c r="AE3157" s="211">
        <f t="shared" si="631"/>
        <v>1</v>
      </c>
      <c r="AF3157" s="211" t="str">
        <f>IF(AND(COUNTIFS($J$18:J3157,J3157)=1,AE3157=1),1,"")</f>
        <v/>
      </c>
      <c r="AG3157" s="211" t="str">
        <f>IF(C3157="","",IF(AND(COUNTIFS($J$18:J3157,J3157)=1,C3157&lt;&gt;""),1,""))</f>
        <v/>
      </c>
      <c r="AH3157" s="211" t="str">
        <f>IF(G3157="","",IF(AND(COUNTIFS($J$18:J3157,J3157)=1,G3157&lt;&gt;""),1,""))</f>
        <v/>
      </c>
      <c r="AI3157" s="28">
        <f t="shared" si="632"/>
        <v>30573205.452778772</v>
      </c>
      <c r="AJ3157" s="28">
        <f t="shared" si="633"/>
        <v>3790930.1683151261</v>
      </c>
      <c r="AK3157" s="29">
        <f t="shared" si="634"/>
        <v>0.12399518179964253</v>
      </c>
      <c r="AL3157" s="210"/>
      <c r="AM3157" s="210"/>
      <c r="AN3157" s="210"/>
      <c r="AO3157" s="210"/>
      <c r="AP3157" s="45" t="str">
        <f t="shared" si="635"/>
        <v>20234</v>
      </c>
      <c r="AQ3157" s="45" t="str">
        <f t="shared" si="636"/>
        <v>20234RMB</v>
      </c>
    </row>
    <row r="3158" spans="1:43" s="15" customFormat="1" ht="26.4">
      <c r="A3158" s="208" t="s">
        <v>41</v>
      </c>
      <c r="B3158" s="209">
        <v>2023</v>
      </c>
      <c r="C3158" s="209">
        <v>3</v>
      </c>
      <c r="D3158" s="57" t="str">
        <f t="shared" si="626"/>
        <v>Q4</v>
      </c>
      <c r="E3158" s="208" t="s">
        <v>42</v>
      </c>
      <c r="F3158" s="209">
        <v>2023</v>
      </c>
      <c r="G3158" s="209">
        <v>4</v>
      </c>
      <c r="H3158" s="213"/>
      <c r="I3158" s="57" t="str">
        <f t="shared" si="628"/>
        <v>Q1</v>
      </c>
      <c r="J3158" s="204" t="s">
        <v>3001</v>
      </c>
      <c r="K3158" s="213" t="s">
        <v>2387</v>
      </c>
      <c r="L3158" s="210" t="s">
        <v>3002</v>
      </c>
      <c r="M3158" s="208" t="s">
        <v>354</v>
      </c>
      <c r="N3158" s="208">
        <v>0</v>
      </c>
      <c r="O3158" s="208">
        <v>1</v>
      </c>
      <c r="P3158" s="57" t="str">
        <f t="shared" si="629"/>
        <v>SERVICE/ PARTS</v>
      </c>
      <c r="Q3158" s="208" t="s">
        <v>56</v>
      </c>
      <c r="R3158" s="208" t="s">
        <v>1991</v>
      </c>
      <c r="S3158" s="208" t="s">
        <v>36</v>
      </c>
      <c r="T3158" s="208" t="s">
        <v>65</v>
      </c>
      <c r="U3158" s="208" t="s">
        <v>66</v>
      </c>
      <c r="V3158" s="208" t="s">
        <v>634</v>
      </c>
      <c r="W3158" s="208" t="s">
        <v>51</v>
      </c>
      <c r="X3158" s="34">
        <v>12600</v>
      </c>
      <c r="Y3158" s="215" t="str">
        <f t="shared" si="627"/>
        <v>1.13</v>
      </c>
      <c r="Z3158" s="26">
        <f t="shared" si="637"/>
        <v>12600</v>
      </c>
      <c r="AA3158" s="208">
        <v>1.1399999999999999</v>
      </c>
      <c r="AB3158" s="35">
        <f t="shared" si="638"/>
        <v>12711.504424778761</v>
      </c>
      <c r="AC3158" s="27">
        <f t="shared" si="630"/>
        <v>2078.3309734513273</v>
      </c>
      <c r="AD3158" s="212">
        <v>0.16350000000000001</v>
      </c>
      <c r="AE3158" s="211">
        <f t="shared" si="631"/>
        <v>1</v>
      </c>
      <c r="AF3158" s="211">
        <f>IF(AND(COUNTIFS($J$18:J3158,J3158)=1,AE3158=1),1,"")</f>
        <v>1</v>
      </c>
      <c r="AG3158" s="211">
        <f>IF(C3158="","",IF(AND(COUNTIFS($J$18:J3158,J3158)=1,C3158&lt;&gt;""),1,""))</f>
        <v>1</v>
      </c>
      <c r="AH3158" s="211">
        <f>IF(G3158="","",IF(AND(COUNTIFS($J$18:J3158,J3158)=1,G3158&lt;&gt;""),1,""))</f>
        <v>1</v>
      </c>
      <c r="AI3158" s="28">
        <f t="shared" si="632"/>
        <v>30573205.452778772</v>
      </c>
      <c r="AJ3158" s="28">
        <f t="shared" si="633"/>
        <v>3790930.1683151261</v>
      </c>
      <c r="AK3158" s="29">
        <f t="shared" si="634"/>
        <v>0.12399518179964253</v>
      </c>
      <c r="AL3158" s="210"/>
      <c r="AM3158" s="210"/>
      <c r="AN3158" s="210"/>
      <c r="AO3158" s="210"/>
      <c r="AP3158" s="45" t="str">
        <f t="shared" si="635"/>
        <v>20234</v>
      </c>
      <c r="AQ3158" s="45" t="str">
        <f t="shared" si="636"/>
        <v>20234RMB</v>
      </c>
    </row>
    <row r="3159" spans="1:43" s="15" customFormat="1" ht="26.4">
      <c r="A3159" s="208" t="s">
        <v>41</v>
      </c>
      <c r="B3159" s="209">
        <v>2023</v>
      </c>
      <c r="C3159" s="209">
        <v>3</v>
      </c>
      <c r="D3159" s="57" t="str">
        <f t="shared" si="626"/>
        <v>Q4</v>
      </c>
      <c r="E3159" s="208" t="s">
        <v>42</v>
      </c>
      <c r="F3159" s="209">
        <v>2023</v>
      </c>
      <c r="G3159" s="209">
        <v>4</v>
      </c>
      <c r="H3159" s="213"/>
      <c r="I3159" s="57" t="str">
        <f t="shared" si="628"/>
        <v>Q1</v>
      </c>
      <c r="J3159" s="204" t="s">
        <v>3001</v>
      </c>
      <c r="K3159" s="213" t="s">
        <v>2387</v>
      </c>
      <c r="L3159" s="210" t="s">
        <v>3003</v>
      </c>
      <c r="M3159" s="208" t="s">
        <v>354</v>
      </c>
      <c r="N3159" s="208">
        <v>0</v>
      </c>
      <c r="O3159" s="208">
        <v>1</v>
      </c>
      <c r="P3159" s="57" t="str">
        <f t="shared" si="629"/>
        <v>SERVICE/ PARTS</v>
      </c>
      <c r="Q3159" s="208" t="s">
        <v>56</v>
      </c>
      <c r="R3159" s="208" t="s">
        <v>1991</v>
      </c>
      <c r="S3159" s="208" t="s">
        <v>36</v>
      </c>
      <c r="T3159" s="208" t="s">
        <v>65</v>
      </c>
      <c r="U3159" s="208" t="s">
        <v>66</v>
      </c>
      <c r="V3159" s="208" t="s">
        <v>634</v>
      </c>
      <c r="W3159" s="208" t="s">
        <v>51</v>
      </c>
      <c r="X3159" s="34">
        <v>2700</v>
      </c>
      <c r="Y3159" s="215" t="str">
        <f t="shared" si="627"/>
        <v>1.13</v>
      </c>
      <c r="Z3159" s="26">
        <f t="shared" si="637"/>
        <v>2700</v>
      </c>
      <c r="AA3159" s="208">
        <v>1.1399999999999999</v>
      </c>
      <c r="AB3159" s="35">
        <f t="shared" si="638"/>
        <v>2723.8938053097345</v>
      </c>
      <c r="AC3159" s="27">
        <f t="shared" si="630"/>
        <v>445.35663716814162</v>
      </c>
      <c r="AD3159" s="212">
        <v>0.16350000000000001</v>
      </c>
      <c r="AE3159" s="211">
        <f t="shared" si="631"/>
        <v>1</v>
      </c>
      <c r="AF3159" s="211" t="str">
        <f>IF(AND(COUNTIFS($J$18:J3159,J3159)=1,AE3159=1),1,"")</f>
        <v/>
      </c>
      <c r="AG3159" s="211" t="str">
        <f>IF(C3159="","",IF(AND(COUNTIFS($J$18:J3159,J3159)=1,C3159&lt;&gt;""),1,""))</f>
        <v/>
      </c>
      <c r="AH3159" s="211" t="str">
        <f>IF(G3159="","",IF(AND(COUNTIFS($J$18:J3159,J3159)=1,G3159&lt;&gt;""),1,""))</f>
        <v/>
      </c>
      <c r="AI3159" s="28">
        <f t="shared" si="632"/>
        <v>30573205.452778772</v>
      </c>
      <c r="AJ3159" s="28">
        <f t="shared" si="633"/>
        <v>3790930.1683151261</v>
      </c>
      <c r="AK3159" s="29">
        <f t="shared" si="634"/>
        <v>0.12399518179964253</v>
      </c>
      <c r="AL3159" s="210"/>
      <c r="AM3159" s="210"/>
      <c r="AN3159" s="210"/>
      <c r="AO3159" s="210"/>
      <c r="AP3159" s="45" t="str">
        <f t="shared" si="635"/>
        <v>20234</v>
      </c>
      <c r="AQ3159" s="45" t="str">
        <f t="shared" si="636"/>
        <v>20234RMB</v>
      </c>
    </row>
    <row r="3160" spans="1:43" s="15" customFormat="1" ht="26.4">
      <c r="A3160" s="208" t="s">
        <v>41</v>
      </c>
      <c r="B3160" s="209">
        <v>2023</v>
      </c>
      <c r="C3160" s="209">
        <v>3</v>
      </c>
      <c r="D3160" s="57" t="str">
        <f t="shared" si="626"/>
        <v>Q4</v>
      </c>
      <c r="E3160" s="208" t="s">
        <v>42</v>
      </c>
      <c r="F3160" s="209">
        <v>2023</v>
      </c>
      <c r="G3160" s="209">
        <v>4</v>
      </c>
      <c r="H3160" s="213"/>
      <c r="I3160" s="57" t="str">
        <f t="shared" si="628"/>
        <v>Q1</v>
      </c>
      <c r="J3160" s="204" t="s">
        <v>3001</v>
      </c>
      <c r="K3160" s="213" t="s">
        <v>2387</v>
      </c>
      <c r="L3160" s="210" t="s">
        <v>3004</v>
      </c>
      <c r="M3160" s="208" t="s">
        <v>354</v>
      </c>
      <c r="N3160" s="208">
        <v>0</v>
      </c>
      <c r="O3160" s="208">
        <v>1</v>
      </c>
      <c r="P3160" s="57" t="str">
        <f t="shared" si="629"/>
        <v>SERVICE/ PARTS</v>
      </c>
      <c r="Q3160" s="208" t="s">
        <v>56</v>
      </c>
      <c r="R3160" s="208" t="s">
        <v>1991</v>
      </c>
      <c r="S3160" s="208" t="s">
        <v>36</v>
      </c>
      <c r="T3160" s="208" t="s">
        <v>65</v>
      </c>
      <c r="U3160" s="208" t="s">
        <v>66</v>
      </c>
      <c r="V3160" s="208" t="s">
        <v>634</v>
      </c>
      <c r="W3160" s="208" t="s">
        <v>51</v>
      </c>
      <c r="X3160" s="34">
        <v>32000</v>
      </c>
      <c r="Y3160" s="215" t="str">
        <f t="shared" si="627"/>
        <v>1.13</v>
      </c>
      <c r="Z3160" s="26">
        <f t="shared" si="637"/>
        <v>32000</v>
      </c>
      <c r="AA3160" s="208">
        <v>1.1399999999999999</v>
      </c>
      <c r="AB3160" s="35">
        <f t="shared" si="638"/>
        <v>32283.185840707967</v>
      </c>
      <c r="AC3160" s="27">
        <f t="shared" si="630"/>
        <v>5278.3008849557527</v>
      </c>
      <c r="AD3160" s="212">
        <v>0.16350000000000001</v>
      </c>
      <c r="AE3160" s="211">
        <f t="shared" si="631"/>
        <v>1</v>
      </c>
      <c r="AF3160" s="211" t="str">
        <f>IF(AND(COUNTIFS($J$18:J3160,J3160)=1,AE3160=1),1,"")</f>
        <v/>
      </c>
      <c r="AG3160" s="211" t="str">
        <f>IF(C3160="","",IF(AND(COUNTIFS($J$18:J3160,J3160)=1,C3160&lt;&gt;""),1,""))</f>
        <v/>
      </c>
      <c r="AH3160" s="211" t="str">
        <f>IF(G3160="","",IF(AND(COUNTIFS($J$18:J3160,J3160)=1,G3160&lt;&gt;""),1,""))</f>
        <v/>
      </c>
      <c r="AI3160" s="28">
        <f t="shared" si="632"/>
        <v>30573205.452778772</v>
      </c>
      <c r="AJ3160" s="28">
        <f t="shared" si="633"/>
        <v>3790930.1683151261</v>
      </c>
      <c r="AK3160" s="29">
        <f t="shared" si="634"/>
        <v>0.12399518179964253</v>
      </c>
      <c r="AL3160" s="210"/>
      <c r="AM3160" s="210"/>
      <c r="AN3160" s="210"/>
      <c r="AO3160" s="210"/>
      <c r="AP3160" s="45" t="str">
        <f t="shared" si="635"/>
        <v>20234</v>
      </c>
      <c r="AQ3160" s="45" t="str">
        <f t="shared" si="636"/>
        <v>20234RMB</v>
      </c>
    </row>
    <row r="3161" spans="1:43" s="15" customFormat="1" ht="26.4">
      <c r="A3161" s="208" t="s">
        <v>41</v>
      </c>
      <c r="B3161" s="209">
        <v>2023</v>
      </c>
      <c r="C3161" s="209">
        <v>3</v>
      </c>
      <c r="D3161" s="57" t="str">
        <f t="shared" si="626"/>
        <v>Q4</v>
      </c>
      <c r="E3161" s="208" t="s">
        <v>42</v>
      </c>
      <c r="F3161" s="209">
        <v>2023</v>
      </c>
      <c r="G3161" s="209">
        <v>4</v>
      </c>
      <c r="H3161" s="213"/>
      <c r="I3161" s="57" t="str">
        <f t="shared" si="628"/>
        <v>Q1</v>
      </c>
      <c r="J3161" s="204" t="s">
        <v>3001</v>
      </c>
      <c r="K3161" s="213" t="s">
        <v>2387</v>
      </c>
      <c r="L3161" s="210" t="s">
        <v>3003</v>
      </c>
      <c r="M3161" s="208" t="s">
        <v>354</v>
      </c>
      <c r="N3161" s="208">
        <v>0</v>
      </c>
      <c r="O3161" s="208">
        <v>1</v>
      </c>
      <c r="P3161" s="57" t="str">
        <f t="shared" si="629"/>
        <v>SERVICE/ PARTS</v>
      </c>
      <c r="Q3161" s="208" t="s">
        <v>56</v>
      </c>
      <c r="R3161" s="208" t="s">
        <v>1991</v>
      </c>
      <c r="S3161" s="208" t="s">
        <v>36</v>
      </c>
      <c r="T3161" s="208" t="s">
        <v>65</v>
      </c>
      <c r="U3161" s="208" t="s">
        <v>66</v>
      </c>
      <c r="V3161" s="208" t="s">
        <v>634</v>
      </c>
      <c r="W3161" s="208" t="s">
        <v>51</v>
      </c>
      <c r="X3161" s="34">
        <v>4000</v>
      </c>
      <c r="Y3161" s="215" t="str">
        <f t="shared" si="627"/>
        <v>1.13</v>
      </c>
      <c r="Z3161" s="26">
        <f t="shared" si="637"/>
        <v>4000</v>
      </c>
      <c r="AA3161" s="208">
        <v>1.1399999999999999</v>
      </c>
      <c r="AB3161" s="35">
        <f t="shared" si="638"/>
        <v>4035.3982300884959</v>
      </c>
      <c r="AC3161" s="27">
        <f t="shared" si="630"/>
        <v>659.78761061946909</v>
      </c>
      <c r="AD3161" s="212">
        <v>0.16350000000000001</v>
      </c>
      <c r="AE3161" s="211">
        <f t="shared" si="631"/>
        <v>1</v>
      </c>
      <c r="AF3161" s="211" t="str">
        <f>IF(AND(COUNTIFS($J$18:J3161,J3161)=1,AE3161=1),1,"")</f>
        <v/>
      </c>
      <c r="AG3161" s="211" t="str">
        <f>IF(C3161="","",IF(AND(COUNTIFS($J$18:J3161,J3161)=1,C3161&lt;&gt;""),1,""))</f>
        <v/>
      </c>
      <c r="AH3161" s="211" t="str">
        <f>IF(G3161="","",IF(AND(COUNTIFS($J$18:J3161,J3161)=1,G3161&lt;&gt;""),1,""))</f>
        <v/>
      </c>
      <c r="AI3161" s="28">
        <f t="shared" si="632"/>
        <v>30573205.452778772</v>
      </c>
      <c r="AJ3161" s="28">
        <f t="shared" si="633"/>
        <v>3790930.1683151261</v>
      </c>
      <c r="AK3161" s="29">
        <f t="shared" si="634"/>
        <v>0.12399518179964253</v>
      </c>
      <c r="AL3161" s="210"/>
      <c r="AM3161" s="210"/>
      <c r="AN3161" s="210"/>
      <c r="AO3161" s="210"/>
      <c r="AP3161" s="45" t="str">
        <f t="shared" si="635"/>
        <v>20234</v>
      </c>
      <c r="AQ3161" s="45" t="str">
        <f t="shared" si="636"/>
        <v>20234RMB</v>
      </c>
    </row>
    <row r="3162" spans="1:43" s="15" customFormat="1" ht="26.4">
      <c r="A3162" s="208" t="s">
        <v>41</v>
      </c>
      <c r="B3162" s="209">
        <v>2023</v>
      </c>
      <c r="C3162" s="209">
        <v>3</v>
      </c>
      <c r="D3162" s="57" t="str">
        <f t="shared" si="626"/>
        <v>Q4</v>
      </c>
      <c r="E3162" s="208" t="s">
        <v>42</v>
      </c>
      <c r="F3162" s="209">
        <v>2023</v>
      </c>
      <c r="G3162" s="209">
        <v>4</v>
      </c>
      <c r="H3162" s="213"/>
      <c r="I3162" s="57" t="str">
        <f t="shared" si="628"/>
        <v>Q1</v>
      </c>
      <c r="J3162" s="204" t="s">
        <v>3001</v>
      </c>
      <c r="K3162" s="213" t="s">
        <v>2387</v>
      </c>
      <c r="L3162" s="210" t="s">
        <v>3003</v>
      </c>
      <c r="M3162" s="208" t="s">
        <v>354</v>
      </c>
      <c r="N3162" s="208">
        <v>0</v>
      </c>
      <c r="O3162" s="208">
        <v>1</v>
      </c>
      <c r="P3162" s="57" t="str">
        <f t="shared" si="629"/>
        <v>SERVICE/ PARTS</v>
      </c>
      <c r="Q3162" s="208" t="s">
        <v>56</v>
      </c>
      <c r="R3162" s="208" t="s">
        <v>1991</v>
      </c>
      <c r="S3162" s="208" t="s">
        <v>36</v>
      </c>
      <c r="T3162" s="208" t="s">
        <v>65</v>
      </c>
      <c r="U3162" s="208" t="s">
        <v>66</v>
      </c>
      <c r="V3162" s="208" t="s">
        <v>634</v>
      </c>
      <c r="W3162" s="208" t="s">
        <v>51</v>
      </c>
      <c r="X3162" s="34">
        <v>6200</v>
      </c>
      <c r="Y3162" s="215" t="str">
        <f t="shared" si="627"/>
        <v>1.13</v>
      </c>
      <c r="Z3162" s="26">
        <f t="shared" si="637"/>
        <v>6200</v>
      </c>
      <c r="AA3162" s="208">
        <v>1.1399999999999999</v>
      </c>
      <c r="AB3162" s="35">
        <f t="shared" si="638"/>
        <v>6254.8672566371679</v>
      </c>
      <c r="AC3162" s="27">
        <f t="shared" si="630"/>
        <v>1022.670796460177</v>
      </c>
      <c r="AD3162" s="212">
        <v>0.16350000000000001</v>
      </c>
      <c r="AE3162" s="211">
        <f t="shared" si="631"/>
        <v>1</v>
      </c>
      <c r="AF3162" s="211" t="str">
        <f>IF(AND(COUNTIFS($J$18:J3162,J3162)=1,AE3162=1),1,"")</f>
        <v/>
      </c>
      <c r="AG3162" s="211" t="str">
        <f>IF(C3162="","",IF(AND(COUNTIFS($J$18:J3162,J3162)=1,C3162&lt;&gt;""),1,""))</f>
        <v/>
      </c>
      <c r="AH3162" s="211" t="str">
        <f>IF(G3162="","",IF(AND(COUNTIFS($J$18:J3162,J3162)=1,G3162&lt;&gt;""),1,""))</f>
        <v/>
      </c>
      <c r="AI3162" s="28">
        <f t="shared" si="632"/>
        <v>30573205.452778772</v>
      </c>
      <c r="AJ3162" s="28">
        <f t="shared" si="633"/>
        <v>3790930.1683151261</v>
      </c>
      <c r="AK3162" s="29">
        <f t="shared" si="634"/>
        <v>0.12399518179964253</v>
      </c>
      <c r="AL3162" s="210"/>
      <c r="AM3162" s="210"/>
      <c r="AN3162" s="210"/>
      <c r="AO3162" s="210"/>
      <c r="AP3162" s="45" t="str">
        <f t="shared" si="635"/>
        <v>20234</v>
      </c>
      <c r="AQ3162" s="45" t="str">
        <f t="shared" si="636"/>
        <v>20234RMB</v>
      </c>
    </row>
    <row r="3163" spans="1:43" s="15" customFormat="1" ht="26.4">
      <c r="A3163" s="208" t="s">
        <v>41</v>
      </c>
      <c r="B3163" s="209">
        <v>2023</v>
      </c>
      <c r="C3163" s="209">
        <v>3</v>
      </c>
      <c r="D3163" s="57" t="str">
        <f t="shared" si="626"/>
        <v>Q4</v>
      </c>
      <c r="E3163" s="208" t="s">
        <v>42</v>
      </c>
      <c r="F3163" s="209">
        <v>2023</v>
      </c>
      <c r="G3163" s="209">
        <v>4</v>
      </c>
      <c r="H3163" s="213"/>
      <c r="I3163" s="57" t="str">
        <f t="shared" si="628"/>
        <v>Q1</v>
      </c>
      <c r="J3163" s="204" t="s">
        <v>3001</v>
      </c>
      <c r="K3163" s="213" t="s">
        <v>2387</v>
      </c>
      <c r="L3163" s="210" t="s">
        <v>3005</v>
      </c>
      <c r="M3163" s="208" t="s">
        <v>354</v>
      </c>
      <c r="N3163" s="208">
        <v>0</v>
      </c>
      <c r="O3163" s="208">
        <v>1</v>
      </c>
      <c r="P3163" s="57" t="str">
        <f t="shared" si="629"/>
        <v>SERVICE/ PARTS</v>
      </c>
      <c r="Q3163" s="208" t="s">
        <v>56</v>
      </c>
      <c r="R3163" s="208" t="s">
        <v>1991</v>
      </c>
      <c r="S3163" s="208" t="s">
        <v>36</v>
      </c>
      <c r="T3163" s="208" t="s">
        <v>65</v>
      </c>
      <c r="U3163" s="208" t="s">
        <v>66</v>
      </c>
      <c r="V3163" s="208" t="s">
        <v>634</v>
      </c>
      <c r="W3163" s="208" t="s">
        <v>51</v>
      </c>
      <c r="X3163" s="34">
        <v>30000</v>
      </c>
      <c r="Y3163" s="215" t="str">
        <f t="shared" si="627"/>
        <v>1.13</v>
      </c>
      <c r="Z3163" s="26">
        <f t="shared" si="637"/>
        <v>30000</v>
      </c>
      <c r="AA3163" s="208">
        <v>1.1399999999999999</v>
      </c>
      <c r="AB3163" s="35">
        <f t="shared" si="638"/>
        <v>30265.486725663715</v>
      </c>
      <c r="AC3163" s="27">
        <f t="shared" si="630"/>
        <v>4948.4070796460173</v>
      </c>
      <c r="AD3163" s="212">
        <v>0.16350000000000001</v>
      </c>
      <c r="AE3163" s="211">
        <f t="shared" si="631"/>
        <v>1</v>
      </c>
      <c r="AF3163" s="211" t="str">
        <f>IF(AND(COUNTIFS($J$18:J3163,J3163)=1,AE3163=1),1,"")</f>
        <v/>
      </c>
      <c r="AG3163" s="211" t="str">
        <f>IF(C3163="","",IF(AND(COUNTIFS($J$18:J3163,J3163)=1,C3163&lt;&gt;""),1,""))</f>
        <v/>
      </c>
      <c r="AH3163" s="211" t="str">
        <f>IF(G3163="","",IF(AND(COUNTIFS($J$18:J3163,J3163)=1,G3163&lt;&gt;""),1,""))</f>
        <v/>
      </c>
      <c r="AI3163" s="28">
        <f t="shared" si="632"/>
        <v>30573205.452778772</v>
      </c>
      <c r="AJ3163" s="28">
        <f t="shared" si="633"/>
        <v>3790930.1683151261</v>
      </c>
      <c r="AK3163" s="29">
        <f t="shared" si="634"/>
        <v>0.12399518179964253</v>
      </c>
      <c r="AL3163" s="210"/>
      <c r="AM3163" s="210"/>
      <c r="AN3163" s="210"/>
      <c r="AO3163" s="210"/>
      <c r="AP3163" s="45" t="str">
        <f t="shared" si="635"/>
        <v>20234</v>
      </c>
      <c r="AQ3163" s="45" t="str">
        <f t="shared" si="636"/>
        <v>20234RMB</v>
      </c>
    </row>
    <row r="3164" spans="1:43" s="15" customFormat="1" ht="26.4">
      <c r="A3164" s="208" t="s">
        <v>41</v>
      </c>
      <c r="B3164" s="209">
        <v>2023</v>
      </c>
      <c r="C3164" s="209">
        <v>3</v>
      </c>
      <c r="D3164" s="57" t="str">
        <f t="shared" si="626"/>
        <v>Q4</v>
      </c>
      <c r="E3164" s="208" t="s">
        <v>42</v>
      </c>
      <c r="F3164" s="209">
        <v>2023</v>
      </c>
      <c r="G3164" s="209">
        <v>4</v>
      </c>
      <c r="H3164" s="213"/>
      <c r="I3164" s="57" t="str">
        <f t="shared" si="628"/>
        <v>Q1</v>
      </c>
      <c r="J3164" s="204" t="s">
        <v>3001</v>
      </c>
      <c r="K3164" s="213" t="s">
        <v>2387</v>
      </c>
      <c r="L3164" s="210" t="s">
        <v>3006</v>
      </c>
      <c r="M3164" s="208" t="s">
        <v>354</v>
      </c>
      <c r="N3164" s="208">
        <v>0</v>
      </c>
      <c r="O3164" s="208">
        <v>1</v>
      </c>
      <c r="P3164" s="57" t="str">
        <f t="shared" si="629"/>
        <v>SERVICE/ PARTS</v>
      </c>
      <c r="Q3164" s="208" t="s">
        <v>56</v>
      </c>
      <c r="R3164" s="208" t="s">
        <v>1991</v>
      </c>
      <c r="S3164" s="208" t="s">
        <v>36</v>
      </c>
      <c r="T3164" s="208" t="s">
        <v>65</v>
      </c>
      <c r="U3164" s="208" t="s">
        <v>66</v>
      </c>
      <c r="V3164" s="208" t="s">
        <v>634</v>
      </c>
      <c r="W3164" s="208" t="s">
        <v>51</v>
      </c>
      <c r="X3164" s="34">
        <v>12500</v>
      </c>
      <c r="Y3164" s="215" t="str">
        <f t="shared" si="627"/>
        <v>1.13</v>
      </c>
      <c r="Z3164" s="26">
        <f t="shared" si="637"/>
        <v>12500</v>
      </c>
      <c r="AA3164" s="208">
        <v>1.1399999999999999</v>
      </c>
      <c r="AB3164" s="35">
        <f t="shared" si="638"/>
        <v>12610.619469026549</v>
      </c>
      <c r="AC3164" s="27">
        <f t="shared" si="630"/>
        <v>2061.8362831858408</v>
      </c>
      <c r="AD3164" s="212">
        <v>0.16350000000000001</v>
      </c>
      <c r="AE3164" s="211">
        <f t="shared" si="631"/>
        <v>1</v>
      </c>
      <c r="AF3164" s="211" t="str">
        <f>IF(AND(COUNTIFS($J$18:J3164,J3164)=1,AE3164=1),1,"")</f>
        <v/>
      </c>
      <c r="AG3164" s="211" t="str">
        <f>IF(C3164="","",IF(AND(COUNTIFS($J$18:J3164,J3164)=1,C3164&lt;&gt;""),1,""))</f>
        <v/>
      </c>
      <c r="AH3164" s="211" t="str">
        <f>IF(G3164="","",IF(AND(COUNTIFS($J$18:J3164,J3164)=1,G3164&lt;&gt;""),1,""))</f>
        <v/>
      </c>
      <c r="AI3164" s="28">
        <f t="shared" si="632"/>
        <v>30573205.452778772</v>
      </c>
      <c r="AJ3164" s="28">
        <f t="shared" si="633"/>
        <v>3790930.1683151261</v>
      </c>
      <c r="AK3164" s="29">
        <f t="shared" si="634"/>
        <v>0.12399518179964253</v>
      </c>
      <c r="AL3164" s="210"/>
      <c r="AM3164" s="210"/>
      <c r="AN3164" s="210"/>
      <c r="AO3164" s="210"/>
      <c r="AP3164" s="45" t="str">
        <f t="shared" si="635"/>
        <v>20234</v>
      </c>
      <c r="AQ3164" s="45" t="str">
        <f t="shared" si="636"/>
        <v>20234RMB</v>
      </c>
    </row>
    <row r="3165" spans="1:43" s="15" customFormat="1" ht="26.4">
      <c r="A3165" s="208" t="s">
        <v>41</v>
      </c>
      <c r="B3165" s="209">
        <v>2023</v>
      </c>
      <c r="C3165" s="209">
        <v>3</v>
      </c>
      <c r="D3165" s="57" t="str">
        <f t="shared" si="626"/>
        <v>Q4</v>
      </c>
      <c r="E3165" s="208" t="s">
        <v>42</v>
      </c>
      <c r="F3165" s="209">
        <v>2023</v>
      </c>
      <c r="G3165" s="209">
        <v>4</v>
      </c>
      <c r="H3165" s="213"/>
      <c r="I3165" s="57" t="str">
        <f t="shared" si="628"/>
        <v>Q1</v>
      </c>
      <c r="J3165" s="204" t="s">
        <v>3001</v>
      </c>
      <c r="K3165" s="213" t="s">
        <v>2387</v>
      </c>
      <c r="L3165" s="210" t="s">
        <v>3006</v>
      </c>
      <c r="M3165" s="208" t="s">
        <v>354</v>
      </c>
      <c r="N3165" s="208">
        <v>0</v>
      </c>
      <c r="O3165" s="208">
        <v>1</v>
      </c>
      <c r="P3165" s="57" t="str">
        <f t="shared" si="629"/>
        <v>SERVICE/ PARTS</v>
      </c>
      <c r="Q3165" s="208" t="s">
        <v>56</v>
      </c>
      <c r="R3165" s="208" t="s">
        <v>1991</v>
      </c>
      <c r="S3165" s="208" t="s">
        <v>36</v>
      </c>
      <c r="T3165" s="208" t="s">
        <v>65</v>
      </c>
      <c r="U3165" s="208" t="s">
        <v>66</v>
      </c>
      <c r="V3165" s="208" t="s">
        <v>634</v>
      </c>
      <c r="W3165" s="208" t="s">
        <v>51</v>
      </c>
      <c r="X3165" s="34">
        <v>12500</v>
      </c>
      <c r="Y3165" s="215" t="str">
        <f t="shared" si="627"/>
        <v>1.13</v>
      </c>
      <c r="Z3165" s="26">
        <f t="shared" si="637"/>
        <v>12500</v>
      </c>
      <c r="AA3165" s="208">
        <v>1.1399999999999999</v>
      </c>
      <c r="AB3165" s="35">
        <f t="shared" si="638"/>
        <v>12610.619469026549</v>
      </c>
      <c r="AC3165" s="27">
        <f t="shared" si="630"/>
        <v>2061.8362831858408</v>
      </c>
      <c r="AD3165" s="212">
        <v>0.16350000000000001</v>
      </c>
      <c r="AE3165" s="211">
        <f t="shared" si="631"/>
        <v>1</v>
      </c>
      <c r="AF3165" s="211" t="str">
        <f>IF(AND(COUNTIFS($J$18:J3165,J3165)=1,AE3165=1),1,"")</f>
        <v/>
      </c>
      <c r="AG3165" s="211" t="str">
        <f>IF(C3165="","",IF(AND(COUNTIFS($J$18:J3165,J3165)=1,C3165&lt;&gt;""),1,""))</f>
        <v/>
      </c>
      <c r="AH3165" s="211" t="str">
        <f>IF(G3165="","",IF(AND(COUNTIFS($J$18:J3165,J3165)=1,G3165&lt;&gt;""),1,""))</f>
        <v/>
      </c>
      <c r="AI3165" s="28">
        <f t="shared" si="632"/>
        <v>30573205.452778772</v>
      </c>
      <c r="AJ3165" s="28">
        <f t="shared" si="633"/>
        <v>3790930.1683151261</v>
      </c>
      <c r="AK3165" s="29">
        <f t="shared" si="634"/>
        <v>0.12399518179964253</v>
      </c>
      <c r="AL3165" s="210"/>
      <c r="AM3165" s="210"/>
      <c r="AN3165" s="210"/>
      <c r="AO3165" s="210"/>
      <c r="AP3165" s="45" t="str">
        <f t="shared" si="635"/>
        <v>20234</v>
      </c>
      <c r="AQ3165" s="45" t="str">
        <f t="shared" si="636"/>
        <v>20234RMB</v>
      </c>
    </row>
    <row r="3166" spans="1:43" s="15" customFormat="1" ht="26.4">
      <c r="A3166" s="208" t="s">
        <v>41</v>
      </c>
      <c r="B3166" s="209">
        <v>2023</v>
      </c>
      <c r="C3166" s="209">
        <v>3</v>
      </c>
      <c r="D3166" s="57" t="str">
        <f t="shared" si="626"/>
        <v>Q4</v>
      </c>
      <c r="E3166" s="208" t="s">
        <v>42</v>
      </c>
      <c r="F3166" s="209">
        <v>2023</v>
      </c>
      <c r="G3166" s="209">
        <v>4</v>
      </c>
      <c r="H3166" s="213"/>
      <c r="I3166" s="57" t="str">
        <f t="shared" si="628"/>
        <v>Q1</v>
      </c>
      <c r="J3166" s="204" t="s">
        <v>3001</v>
      </c>
      <c r="K3166" s="213" t="s">
        <v>2387</v>
      </c>
      <c r="L3166" s="210" t="s">
        <v>3006</v>
      </c>
      <c r="M3166" s="208" t="s">
        <v>354</v>
      </c>
      <c r="N3166" s="208">
        <v>0</v>
      </c>
      <c r="O3166" s="208">
        <v>1</v>
      </c>
      <c r="P3166" s="57" t="str">
        <f t="shared" si="629"/>
        <v>SERVICE/ PARTS</v>
      </c>
      <c r="Q3166" s="208" t="s">
        <v>56</v>
      </c>
      <c r="R3166" s="208" t="s">
        <v>1991</v>
      </c>
      <c r="S3166" s="208" t="s">
        <v>36</v>
      </c>
      <c r="T3166" s="208" t="s">
        <v>65</v>
      </c>
      <c r="U3166" s="208" t="s">
        <v>66</v>
      </c>
      <c r="V3166" s="208" t="s">
        <v>634</v>
      </c>
      <c r="W3166" s="208" t="s">
        <v>51</v>
      </c>
      <c r="X3166" s="34">
        <v>12500</v>
      </c>
      <c r="Y3166" s="215" t="str">
        <f t="shared" si="627"/>
        <v>1.13</v>
      </c>
      <c r="Z3166" s="26">
        <f t="shared" si="637"/>
        <v>12500</v>
      </c>
      <c r="AA3166" s="208">
        <v>1.1399999999999999</v>
      </c>
      <c r="AB3166" s="35">
        <f t="shared" si="638"/>
        <v>12610.619469026549</v>
      </c>
      <c r="AC3166" s="27">
        <f t="shared" si="630"/>
        <v>2061.8362831858408</v>
      </c>
      <c r="AD3166" s="212">
        <v>0.16350000000000001</v>
      </c>
      <c r="AE3166" s="211">
        <f t="shared" si="631"/>
        <v>1</v>
      </c>
      <c r="AF3166" s="211" t="str">
        <f>IF(AND(COUNTIFS($J$18:J3166,J3166)=1,AE3166=1),1,"")</f>
        <v/>
      </c>
      <c r="AG3166" s="211" t="str">
        <f>IF(C3166="","",IF(AND(COUNTIFS($J$18:J3166,J3166)=1,C3166&lt;&gt;""),1,""))</f>
        <v/>
      </c>
      <c r="AH3166" s="211" t="str">
        <f>IF(G3166="","",IF(AND(COUNTIFS($J$18:J3166,J3166)=1,G3166&lt;&gt;""),1,""))</f>
        <v/>
      </c>
      <c r="AI3166" s="28">
        <f t="shared" si="632"/>
        <v>30573205.452778772</v>
      </c>
      <c r="AJ3166" s="28">
        <f t="shared" si="633"/>
        <v>3790930.1683151261</v>
      </c>
      <c r="AK3166" s="29">
        <f t="shared" si="634"/>
        <v>0.12399518179964253</v>
      </c>
      <c r="AL3166" s="210"/>
      <c r="AM3166" s="210"/>
      <c r="AN3166" s="210"/>
      <c r="AO3166" s="210"/>
      <c r="AP3166" s="45" t="str">
        <f t="shared" si="635"/>
        <v>20234</v>
      </c>
      <c r="AQ3166" s="45" t="str">
        <f t="shared" si="636"/>
        <v>20234RMB</v>
      </c>
    </row>
    <row r="3167" spans="1:43" s="15" customFormat="1" ht="26.4">
      <c r="A3167" s="208" t="s">
        <v>41</v>
      </c>
      <c r="B3167" s="209">
        <v>2023</v>
      </c>
      <c r="C3167" s="209">
        <v>3</v>
      </c>
      <c r="D3167" s="57" t="str">
        <f t="shared" si="626"/>
        <v>Q4</v>
      </c>
      <c r="E3167" s="208" t="s">
        <v>42</v>
      </c>
      <c r="F3167" s="209">
        <v>2023</v>
      </c>
      <c r="G3167" s="209">
        <v>4</v>
      </c>
      <c r="H3167" s="213"/>
      <c r="I3167" s="57" t="str">
        <f t="shared" si="628"/>
        <v>Q1</v>
      </c>
      <c r="J3167" s="204" t="s">
        <v>3001</v>
      </c>
      <c r="K3167" s="213" t="s">
        <v>2387</v>
      </c>
      <c r="L3167" s="210" t="s">
        <v>3007</v>
      </c>
      <c r="M3167" s="208" t="s">
        <v>354</v>
      </c>
      <c r="N3167" s="208">
        <v>0</v>
      </c>
      <c r="O3167" s="208">
        <v>1</v>
      </c>
      <c r="P3167" s="57" t="str">
        <f t="shared" si="629"/>
        <v>SERVICE/ PARTS</v>
      </c>
      <c r="Q3167" s="208" t="s">
        <v>56</v>
      </c>
      <c r="R3167" s="208" t="s">
        <v>1991</v>
      </c>
      <c r="S3167" s="208" t="s">
        <v>36</v>
      </c>
      <c r="T3167" s="208" t="s">
        <v>65</v>
      </c>
      <c r="U3167" s="208" t="s">
        <v>66</v>
      </c>
      <c r="V3167" s="208" t="s">
        <v>634</v>
      </c>
      <c r="W3167" s="208" t="s">
        <v>51</v>
      </c>
      <c r="X3167" s="34">
        <v>11500</v>
      </c>
      <c r="Y3167" s="215" t="str">
        <f t="shared" si="627"/>
        <v>1.13</v>
      </c>
      <c r="Z3167" s="26">
        <f t="shared" si="637"/>
        <v>11500</v>
      </c>
      <c r="AA3167" s="208">
        <v>1.1399999999999999</v>
      </c>
      <c r="AB3167" s="35">
        <f t="shared" si="638"/>
        <v>11601.769911504423</v>
      </c>
      <c r="AC3167" s="27">
        <f t="shared" si="630"/>
        <v>1896.8893805309733</v>
      </c>
      <c r="AD3167" s="212">
        <v>0.16350000000000001</v>
      </c>
      <c r="AE3167" s="211">
        <f t="shared" si="631"/>
        <v>1</v>
      </c>
      <c r="AF3167" s="211" t="str">
        <f>IF(AND(COUNTIFS($J$18:J3167,J3167)=1,AE3167=1),1,"")</f>
        <v/>
      </c>
      <c r="AG3167" s="211" t="str">
        <f>IF(C3167="","",IF(AND(COUNTIFS($J$18:J3167,J3167)=1,C3167&lt;&gt;""),1,""))</f>
        <v/>
      </c>
      <c r="AH3167" s="211" t="str">
        <f>IF(G3167="","",IF(AND(COUNTIFS($J$18:J3167,J3167)=1,G3167&lt;&gt;""),1,""))</f>
        <v/>
      </c>
      <c r="AI3167" s="28">
        <f t="shared" si="632"/>
        <v>30573205.452778772</v>
      </c>
      <c r="AJ3167" s="28">
        <f t="shared" si="633"/>
        <v>3790930.1683151261</v>
      </c>
      <c r="AK3167" s="29">
        <f t="shared" si="634"/>
        <v>0.12399518179964253</v>
      </c>
      <c r="AL3167" s="210"/>
      <c r="AM3167" s="210"/>
      <c r="AN3167" s="210"/>
      <c r="AO3167" s="210"/>
      <c r="AP3167" s="45" t="str">
        <f t="shared" si="635"/>
        <v>20234</v>
      </c>
      <c r="AQ3167" s="45" t="str">
        <f t="shared" si="636"/>
        <v>20234RMB</v>
      </c>
    </row>
    <row r="3168" spans="1:43" s="15" customFormat="1">
      <c r="A3168" s="208" t="s">
        <v>41</v>
      </c>
      <c r="B3168" s="209">
        <v>2023</v>
      </c>
      <c r="C3168" s="209">
        <v>3</v>
      </c>
      <c r="D3168" s="57" t="str">
        <f t="shared" si="626"/>
        <v>Q4</v>
      </c>
      <c r="E3168" s="208" t="s">
        <v>42</v>
      </c>
      <c r="F3168" s="209">
        <v>2023</v>
      </c>
      <c r="G3168" s="209">
        <v>5</v>
      </c>
      <c r="H3168" s="213"/>
      <c r="I3168" s="57" t="str">
        <f t="shared" si="628"/>
        <v>Q1</v>
      </c>
      <c r="J3168" s="204" t="s">
        <v>3008</v>
      </c>
      <c r="K3168" s="213" t="s">
        <v>2813</v>
      </c>
      <c r="L3168" s="210" t="s">
        <v>2550</v>
      </c>
      <c r="M3168" s="208" t="s">
        <v>2546</v>
      </c>
      <c r="N3168" s="208">
        <v>1</v>
      </c>
      <c r="O3168" s="208"/>
      <c r="P3168" s="57" t="str">
        <f t="shared" si="629"/>
        <v>MAIN UNIT</v>
      </c>
      <c r="Q3168" s="208" t="s">
        <v>48</v>
      </c>
      <c r="R3168" s="208" t="s">
        <v>1991</v>
      </c>
      <c r="S3168" s="208" t="s">
        <v>38</v>
      </c>
      <c r="T3168" s="208" t="s">
        <v>326</v>
      </c>
      <c r="U3168" s="208" t="s">
        <v>137</v>
      </c>
      <c r="V3168" s="208" t="s">
        <v>122</v>
      </c>
      <c r="W3168" s="208" t="s">
        <v>51</v>
      </c>
      <c r="X3168" s="34">
        <v>308000</v>
      </c>
      <c r="Y3168" s="215" t="str">
        <f t="shared" si="627"/>
        <v>1.13</v>
      </c>
      <c r="Z3168" s="26">
        <f t="shared" si="637"/>
        <v>308000</v>
      </c>
      <c r="AA3168" s="208">
        <v>1.135</v>
      </c>
      <c r="AB3168" s="35">
        <f t="shared" si="638"/>
        <v>309362.83185840712</v>
      </c>
      <c r="AC3168" s="27">
        <f t="shared" si="630"/>
        <v>68585.739823008858</v>
      </c>
      <c r="AD3168" s="212">
        <v>0.22170000000000001</v>
      </c>
      <c r="AE3168" s="211">
        <f t="shared" si="631"/>
        <v>0</v>
      </c>
      <c r="AF3168" s="211" t="str">
        <f>IF(AND(COUNTIFS($J$18:J3168,J3168)=1,AE3168=1),1,"")</f>
        <v/>
      </c>
      <c r="AG3168" s="211">
        <f>IF(C3168="","",IF(AND(COUNTIFS($J$18:J3168,J3168)=1,C3168&lt;&gt;""),1,""))</f>
        <v>1</v>
      </c>
      <c r="AH3168" s="211">
        <f>IF(G3168="","",IF(AND(COUNTIFS($J$18:J3168,J3168)=1,G3168&lt;&gt;""),1,""))</f>
        <v>1</v>
      </c>
      <c r="AI3168" s="28">
        <f t="shared" si="632"/>
        <v>28177779.013274323</v>
      </c>
      <c r="AJ3168" s="28">
        <f t="shared" si="633"/>
        <v>4727216.637619026</v>
      </c>
      <c r="AK3168" s="29">
        <f t="shared" si="634"/>
        <v>0.16776399003598091</v>
      </c>
      <c r="AL3168" s="210"/>
      <c r="AM3168" s="210"/>
      <c r="AN3168" s="210"/>
      <c r="AO3168" s="210"/>
      <c r="AP3168" s="45" t="str">
        <f t="shared" si="635"/>
        <v>20235</v>
      </c>
      <c r="AQ3168" s="45" t="str">
        <f t="shared" si="636"/>
        <v>20235RMB</v>
      </c>
    </row>
    <row r="3169" spans="1:43" s="15" customFormat="1">
      <c r="A3169" s="208" t="s">
        <v>42</v>
      </c>
      <c r="B3169" s="209">
        <v>2023</v>
      </c>
      <c r="C3169" s="209">
        <v>4</v>
      </c>
      <c r="D3169" s="57" t="str">
        <f t="shared" si="626"/>
        <v>Q1</v>
      </c>
      <c r="E3169" s="208" t="s">
        <v>42</v>
      </c>
      <c r="F3169" s="209">
        <v>2023</v>
      </c>
      <c r="G3169" s="209">
        <v>5</v>
      </c>
      <c r="H3169" s="213"/>
      <c r="I3169" s="57" t="str">
        <f t="shared" si="628"/>
        <v>Q1</v>
      </c>
      <c r="J3169" s="204" t="s">
        <v>2434</v>
      </c>
      <c r="K3169" s="213" t="s">
        <v>2435</v>
      </c>
      <c r="L3169" s="210" t="s">
        <v>3009</v>
      </c>
      <c r="M3169" s="208" t="s">
        <v>354</v>
      </c>
      <c r="N3169" s="208">
        <v>1</v>
      </c>
      <c r="O3169" s="208"/>
      <c r="P3169" s="57" t="str">
        <f t="shared" si="629"/>
        <v>MAIN UNIT</v>
      </c>
      <c r="Q3169" s="208" t="s">
        <v>48</v>
      </c>
      <c r="R3169" s="208" t="s">
        <v>1991</v>
      </c>
      <c r="S3169" s="208" t="s">
        <v>37</v>
      </c>
      <c r="T3169" s="208" t="s">
        <v>75</v>
      </c>
      <c r="U3169" s="208" t="s">
        <v>58</v>
      </c>
      <c r="V3169" s="208" t="s">
        <v>81</v>
      </c>
      <c r="W3169" s="208" t="s">
        <v>51</v>
      </c>
      <c r="X3169" s="34">
        <v>300000</v>
      </c>
      <c r="Y3169" s="215" t="str">
        <f t="shared" si="627"/>
        <v>1.13</v>
      </c>
      <c r="Z3169" s="26">
        <f t="shared" si="637"/>
        <v>300000</v>
      </c>
      <c r="AA3169" s="208">
        <v>1.135</v>
      </c>
      <c r="AB3169" s="35">
        <f t="shared" si="638"/>
        <v>301327.4336283186</v>
      </c>
      <c r="AC3169" s="27">
        <f t="shared" si="630"/>
        <v>58608.185840707971</v>
      </c>
      <c r="AD3169" s="212">
        <v>0.19450000000000001</v>
      </c>
      <c r="AE3169" s="211">
        <f t="shared" si="631"/>
        <v>0</v>
      </c>
      <c r="AF3169" s="211" t="str">
        <f>IF(AND(COUNTIFS($J$18:J3169,J3169)=1,AE3169=1),1,"")</f>
        <v/>
      </c>
      <c r="AG3169" s="211" t="str">
        <f>IF(C3169="","",IF(AND(COUNTIFS($J$18:J3169,J3169)=1,C3169&lt;&gt;""),1,""))</f>
        <v/>
      </c>
      <c r="AH3169" s="211" t="str">
        <f>IF(G3169="","",IF(AND(COUNTIFS($J$18:J3169,J3169)=1,G3169&lt;&gt;""),1,""))</f>
        <v/>
      </c>
      <c r="AI3169" s="28">
        <f t="shared" si="632"/>
        <v>28177779.013274323</v>
      </c>
      <c r="AJ3169" s="28">
        <f t="shared" si="633"/>
        <v>4727216.637619026</v>
      </c>
      <c r="AK3169" s="29">
        <f t="shared" si="634"/>
        <v>0.16776399003598091</v>
      </c>
      <c r="AL3169" s="210"/>
      <c r="AM3169" s="210"/>
      <c r="AN3169" s="210"/>
      <c r="AO3169" s="210"/>
      <c r="AP3169" s="45" t="str">
        <f t="shared" si="635"/>
        <v>20235</v>
      </c>
      <c r="AQ3169" s="45" t="str">
        <f t="shared" si="636"/>
        <v>20235RMB</v>
      </c>
    </row>
    <row r="3170" spans="1:43" s="15" customFormat="1" ht="26.4">
      <c r="A3170" s="208" t="s">
        <v>42</v>
      </c>
      <c r="B3170" s="209">
        <v>2023</v>
      </c>
      <c r="C3170" s="209">
        <v>4</v>
      </c>
      <c r="D3170" s="57" t="str">
        <f t="shared" ref="D3170:D3233" si="639">IF(B3170="","",IF(AND(C3170&gt;=10,C3170&lt;=12),"Q3",IF(AND(C3170&gt;=1,C3170&lt;=3),"Q4",IF(AND(C3170&gt;=7,C3170&lt;=9),"Q2",IF(AND(C3170&gt;=4,C3170&lt;=6),"Q1")))))</f>
        <v>Q1</v>
      </c>
      <c r="E3170" s="208" t="s">
        <v>42</v>
      </c>
      <c r="F3170" s="209">
        <v>2023</v>
      </c>
      <c r="G3170" s="209">
        <v>5</v>
      </c>
      <c r="H3170" s="213"/>
      <c r="I3170" s="57" t="str">
        <f t="shared" si="628"/>
        <v>Q1</v>
      </c>
      <c r="J3170" s="204" t="s">
        <v>2434</v>
      </c>
      <c r="K3170" s="213" t="s">
        <v>2435</v>
      </c>
      <c r="L3170" s="210" t="s">
        <v>3010</v>
      </c>
      <c r="M3170" s="208" t="s">
        <v>354</v>
      </c>
      <c r="N3170" s="208">
        <v>0</v>
      </c>
      <c r="O3170" s="208">
        <v>1</v>
      </c>
      <c r="P3170" s="57" t="str">
        <f t="shared" si="629"/>
        <v>SERVICE/ PARTS</v>
      </c>
      <c r="Q3170" s="208" t="s">
        <v>48</v>
      </c>
      <c r="R3170" s="208" t="s">
        <v>1991</v>
      </c>
      <c r="S3170" s="208" t="s">
        <v>37</v>
      </c>
      <c r="T3170" s="208" t="s">
        <v>75</v>
      </c>
      <c r="U3170" s="208" t="s">
        <v>58</v>
      </c>
      <c r="V3170" s="208" t="s">
        <v>81</v>
      </c>
      <c r="W3170" s="208" t="s">
        <v>51</v>
      </c>
      <c r="X3170" s="34">
        <v>4500</v>
      </c>
      <c r="Y3170" s="215" t="str">
        <f t="shared" si="627"/>
        <v>1.13</v>
      </c>
      <c r="Z3170" s="26">
        <f t="shared" si="637"/>
        <v>4500</v>
      </c>
      <c r="AA3170" s="208">
        <v>1.105</v>
      </c>
      <c r="AB3170" s="35">
        <f t="shared" si="638"/>
        <v>4400.4424778761068</v>
      </c>
      <c r="AC3170" s="27">
        <f t="shared" si="630"/>
        <v>855.88606194690283</v>
      </c>
      <c r="AD3170" s="212">
        <v>0.19450000000000001</v>
      </c>
      <c r="AE3170" s="211">
        <f t="shared" si="631"/>
        <v>0</v>
      </c>
      <c r="AF3170" s="211" t="str">
        <f>IF(AND(COUNTIFS($J$18:J3170,J3170)=1,AE3170=1),1,"")</f>
        <v/>
      </c>
      <c r="AG3170" s="211" t="str">
        <f>IF(C3170="","",IF(AND(COUNTIFS($J$18:J3170,J3170)=1,C3170&lt;&gt;""),1,""))</f>
        <v/>
      </c>
      <c r="AH3170" s="211" t="str">
        <f>IF(G3170="","",IF(AND(COUNTIFS($J$18:J3170,J3170)=1,G3170&lt;&gt;""),1,""))</f>
        <v/>
      </c>
      <c r="AI3170" s="28">
        <f t="shared" si="632"/>
        <v>28177779.013274323</v>
      </c>
      <c r="AJ3170" s="28">
        <f t="shared" si="633"/>
        <v>4727216.637619026</v>
      </c>
      <c r="AK3170" s="29">
        <f t="shared" si="634"/>
        <v>0.16776399003598091</v>
      </c>
      <c r="AL3170" s="210"/>
      <c r="AM3170" s="210"/>
      <c r="AN3170" s="210"/>
      <c r="AO3170" s="210"/>
      <c r="AP3170" s="45" t="str">
        <f t="shared" si="635"/>
        <v>20235</v>
      </c>
      <c r="AQ3170" s="45" t="str">
        <f t="shared" si="636"/>
        <v>20235RMB</v>
      </c>
    </row>
    <row r="3171" spans="1:43" s="15" customFormat="1">
      <c r="A3171" s="208" t="s">
        <v>42</v>
      </c>
      <c r="B3171" s="209">
        <v>2023</v>
      </c>
      <c r="C3171" s="209">
        <v>5</v>
      </c>
      <c r="D3171" s="57" t="str">
        <f t="shared" si="639"/>
        <v>Q1</v>
      </c>
      <c r="E3171" s="208" t="s">
        <v>42</v>
      </c>
      <c r="F3171" s="209">
        <v>2023</v>
      </c>
      <c r="G3171" s="209">
        <v>6</v>
      </c>
      <c r="H3171" s="213"/>
      <c r="I3171" s="57" t="str">
        <f t="shared" si="628"/>
        <v>Q1</v>
      </c>
      <c r="J3171" s="204" t="s">
        <v>3011</v>
      </c>
      <c r="K3171" s="213" t="s">
        <v>2443</v>
      </c>
      <c r="L3171" s="210" t="s">
        <v>3012</v>
      </c>
      <c r="M3171" s="208" t="s">
        <v>2546</v>
      </c>
      <c r="N3171" s="208">
        <v>1</v>
      </c>
      <c r="O3171" s="208"/>
      <c r="P3171" s="57" t="str">
        <f t="shared" si="629"/>
        <v>MAIN UNIT</v>
      </c>
      <c r="Q3171" s="208" t="s">
        <v>56</v>
      </c>
      <c r="R3171" s="208" t="s">
        <v>1991</v>
      </c>
      <c r="S3171" s="208" t="s">
        <v>36</v>
      </c>
      <c r="T3171" s="208" t="s">
        <v>65</v>
      </c>
      <c r="U3171" s="208" t="s">
        <v>66</v>
      </c>
      <c r="V3171" s="208" t="s">
        <v>2444</v>
      </c>
      <c r="W3171" s="208" t="s">
        <v>2445</v>
      </c>
      <c r="X3171" s="34">
        <v>284000</v>
      </c>
      <c r="Y3171" s="215" t="str">
        <f t="shared" si="627"/>
        <v>1</v>
      </c>
      <c r="Z3171" s="26">
        <f t="shared" si="637"/>
        <v>284000</v>
      </c>
      <c r="AA3171" s="208">
        <v>1</v>
      </c>
      <c r="AB3171" s="35">
        <f t="shared" si="638"/>
        <v>284000</v>
      </c>
      <c r="AC3171" s="27">
        <f t="shared" si="630"/>
        <v>41123.200000000004</v>
      </c>
      <c r="AD3171" s="212">
        <v>0.14480000000000001</v>
      </c>
      <c r="AE3171" s="211">
        <f t="shared" si="631"/>
        <v>1</v>
      </c>
      <c r="AF3171" s="211">
        <f>IF(AND(COUNTIFS($J$18:J3171,J3171)=1,AE3171=1),1,"")</f>
        <v>1</v>
      </c>
      <c r="AG3171" s="211">
        <f>IF(C3171="","",IF(AND(COUNTIFS($J$18:J3171,J3171)=1,C3171&lt;&gt;""),1,""))</f>
        <v>1</v>
      </c>
      <c r="AH3171" s="211">
        <f>IF(G3171="","",IF(AND(COUNTIFS($J$18:J3171,J3171)=1,G3171&lt;&gt;""),1,""))</f>
        <v>1</v>
      </c>
      <c r="AI3171" s="28">
        <f t="shared" si="632"/>
        <v>13640480.497522123</v>
      </c>
      <c r="AJ3171" s="28">
        <f t="shared" si="633"/>
        <v>1928605.8020906285</v>
      </c>
      <c r="AK3171" s="29">
        <f t="shared" si="634"/>
        <v>0.14138840654777313</v>
      </c>
      <c r="AL3171" s="210"/>
      <c r="AM3171" s="210"/>
      <c r="AN3171" s="210"/>
      <c r="AO3171" s="210"/>
      <c r="AP3171" s="45" t="str">
        <f t="shared" si="635"/>
        <v>20236</v>
      </c>
      <c r="AQ3171" s="45" t="str">
        <f t="shared" si="636"/>
        <v>20236HKD</v>
      </c>
    </row>
    <row r="3172" spans="1:43" s="15" customFormat="1">
      <c r="A3172" s="208" t="s">
        <v>42</v>
      </c>
      <c r="B3172" s="209">
        <v>2023</v>
      </c>
      <c r="C3172" s="209">
        <v>5</v>
      </c>
      <c r="D3172" s="57" t="str">
        <f t="shared" si="639"/>
        <v>Q1</v>
      </c>
      <c r="E3172" s="208" t="s">
        <v>42</v>
      </c>
      <c r="F3172" s="209">
        <v>2023</v>
      </c>
      <c r="G3172" s="209">
        <v>6</v>
      </c>
      <c r="H3172" s="213"/>
      <c r="I3172" s="57" t="str">
        <f t="shared" si="628"/>
        <v>Q1</v>
      </c>
      <c r="J3172" s="204" t="s">
        <v>3013</v>
      </c>
      <c r="K3172" s="213" t="s">
        <v>3014</v>
      </c>
      <c r="L3172" s="210" t="s">
        <v>3015</v>
      </c>
      <c r="M3172" s="208" t="s">
        <v>1990</v>
      </c>
      <c r="N3172" s="208">
        <v>1</v>
      </c>
      <c r="O3172" s="208"/>
      <c r="P3172" s="57" t="str">
        <f t="shared" si="629"/>
        <v>MAIN UNIT</v>
      </c>
      <c r="Q3172" s="208" t="s">
        <v>958</v>
      </c>
      <c r="R3172" s="208" t="s">
        <v>1991</v>
      </c>
      <c r="S3172" s="208" t="s">
        <v>37</v>
      </c>
      <c r="T3172" s="208" t="s">
        <v>57</v>
      </c>
      <c r="U3172" s="208" t="s">
        <v>58</v>
      </c>
      <c r="V3172" s="208" t="s">
        <v>89</v>
      </c>
      <c r="W3172" s="208" t="s">
        <v>51</v>
      </c>
      <c r="X3172" s="34">
        <v>82998.5</v>
      </c>
      <c r="Y3172" s="215" t="str">
        <f t="shared" si="627"/>
        <v>1.13</v>
      </c>
      <c r="Z3172" s="26">
        <f t="shared" si="637"/>
        <v>82998.5</v>
      </c>
      <c r="AA3172" s="208">
        <v>1.105</v>
      </c>
      <c r="AB3172" s="35">
        <f t="shared" si="638"/>
        <v>81162.25</v>
      </c>
      <c r="AC3172" s="27">
        <f t="shared" si="630"/>
        <v>27254.28355</v>
      </c>
      <c r="AD3172" s="212">
        <v>0.33579999999999999</v>
      </c>
      <c r="AE3172" s="211">
        <f t="shared" si="631"/>
        <v>1</v>
      </c>
      <c r="AF3172" s="211">
        <f>IF(AND(COUNTIFS($J$18:J3172,J3172)=1,AE3172=1),1,"")</f>
        <v>1</v>
      </c>
      <c r="AG3172" s="211">
        <f>IF(C3172="","",IF(AND(COUNTIFS($J$18:J3172,J3172)=1,C3172&lt;&gt;""),1,""))</f>
        <v>1</v>
      </c>
      <c r="AH3172" s="211">
        <f>IF(G3172="","",IF(AND(COUNTIFS($J$18:J3172,J3172)=1,G3172&lt;&gt;""),1,""))</f>
        <v>1</v>
      </c>
      <c r="AI3172" s="28">
        <f t="shared" si="632"/>
        <v>13640480.497522123</v>
      </c>
      <c r="AJ3172" s="28">
        <f t="shared" si="633"/>
        <v>1928605.8020906285</v>
      </c>
      <c r="AK3172" s="29">
        <f t="shared" si="634"/>
        <v>0.14138840654777313</v>
      </c>
      <c r="AL3172" s="210"/>
      <c r="AM3172" s="210"/>
      <c r="AN3172" s="210"/>
      <c r="AO3172" s="210"/>
      <c r="AP3172" s="45" t="str">
        <f t="shared" si="635"/>
        <v>20236</v>
      </c>
      <c r="AQ3172" s="45" t="str">
        <f t="shared" si="636"/>
        <v>20236RMB</v>
      </c>
    </row>
    <row r="3173" spans="1:43" s="15" customFormat="1">
      <c r="A3173" s="208" t="s">
        <v>41</v>
      </c>
      <c r="B3173" s="209">
        <v>2023</v>
      </c>
      <c r="C3173" s="209">
        <v>3</v>
      </c>
      <c r="D3173" s="57" t="str">
        <f t="shared" si="639"/>
        <v>Q4</v>
      </c>
      <c r="E3173" s="208" t="s">
        <v>42</v>
      </c>
      <c r="F3173" s="209">
        <v>2023</v>
      </c>
      <c r="G3173" s="209">
        <v>6</v>
      </c>
      <c r="H3173" s="213"/>
      <c r="I3173" s="57" t="str">
        <f t="shared" si="628"/>
        <v>Q1</v>
      </c>
      <c r="J3173" s="204" t="s">
        <v>3016</v>
      </c>
      <c r="K3173" s="213" t="s">
        <v>2931</v>
      </c>
      <c r="L3173" s="210" t="s">
        <v>2783</v>
      </c>
      <c r="M3173" s="208" t="s">
        <v>2778</v>
      </c>
      <c r="N3173" s="208">
        <v>2</v>
      </c>
      <c r="O3173" s="208"/>
      <c r="P3173" s="57" t="str">
        <f t="shared" si="629"/>
        <v>MAIN UNIT</v>
      </c>
      <c r="Q3173" s="208" t="s">
        <v>48</v>
      </c>
      <c r="R3173" s="208" t="s">
        <v>1991</v>
      </c>
      <c r="S3173" s="208" t="s">
        <v>38</v>
      </c>
      <c r="T3173" s="208" t="s">
        <v>2932</v>
      </c>
      <c r="U3173" s="208" t="s">
        <v>137</v>
      </c>
      <c r="V3173" s="208" t="s">
        <v>2779</v>
      </c>
      <c r="W3173" s="208" t="s">
        <v>849</v>
      </c>
      <c r="X3173" s="34">
        <v>56750</v>
      </c>
      <c r="Y3173" s="215" t="str">
        <f t="shared" si="627"/>
        <v>1</v>
      </c>
      <c r="Z3173" s="26">
        <f t="shared" si="637"/>
        <v>113500</v>
      </c>
      <c r="AA3173" s="208">
        <v>7.8</v>
      </c>
      <c r="AB3173" s="35">
        <f t="shared" si="638"/>
        <v>885300</v>
      </c>
      <c r="AC3173" s="27">
        <f t="shared" si="630"/>
        <v>168118.47</v>
      </c>
      <c r="AD3173" s="212">
        <v>0.18990000000000001</v>
      </c>
      <c r="AE3173" s="211">
        <f t="shared" si="631"/>
        <v>0</v>
      </c>
      <c r="AF3173" s="211" t="str">
        <f>IF(AND(COUNTIFS($J$18:J3173,J3173)=1,AE3173=1),1,"")</f>
        <v/>
      </c>
      <c r="AG3173" s="211">
        <f>IF(C3173="","",IF(AND(COUNTIFS($J$18:J3173,J3173)=1,C3173&lt;&gt;""),1,""))</f>
        <v>1</v>
      </c>
      <c r="AH3173" s="211">
        <f>IF(G3173="","",IF(AND(COUNTIFS($J$18:J3173,J3173)=1,G3173&lt;&gt;""),1,""))</f>
        <v>1</v>
      </c>
      <c r="AI3173" s="28">
        <f t="shared" si="632"/>
        <v>13640480.497522123</v>
      </c>
      <c r="AJ3173" s="28">
        <f t="shared" si="633"/>
        <v>1928605.8020906285</v>
      </c>
      <c r="AK3173" s="29">
        <f t="shared" si="634"/>
        <v>0.14138840654777313</v>
      </c>
      <c r="AL3173" s="210"/>
      <c r="AM3173" s="210"/>
      <c r="AN3173" s="210"/>
      <c r="AO3173" s="210"/>
      <c r="AP3173" s="45" t="str">
        <f t="shared" si="635"/>
        <v>20236</v>
      </c>
      <c r="AQ3173" s="45" t="str">
        <f t="shared" si="636"/>
        <v>20236USD</v>
      </c>
    </row>
    <row r="3174" spans="1:43" s="15" customFormat="1">
      <c r="A3174" s="208" t="s">
        <v>41</v>
      </c>
      <c r="B3174" s="209">
        <v>2023</v>
      </c>
      <c r="C3174" s="209">
        <v>1</v>
      </c>
      <c r="D3174" s="57" t="str">
        <f t="shared" si="639"/>
        <v>Q4</v>
      </c>
      <c r="E3174" s="208" t="s">
        <v>42</v>
      </c>
      <c r="F3174" s="209">
        <v>2023</v>
      </c>
      <c r="G3174" s="209">
        <v>7</v>
      </c>
      <c r="H3174" s="213"/>
      <c r="I3174" s="57" t="str">
        <f t="shared" si="628"/>
        <v>Q2</v>
      </c>
      <c r="J3174" s="204" t="s">
        <v>2994</v>
      </c>
      <c r="K3174" s="213" t="s">
        <v>2799</v>
      </c>
      <c r="L3174" s="210" t="s">
        <v>2548</v>
      </c>
      <c r="M3174" s="208" t="s">
        <v>2546</v>
      </c>
      <c r="N3174" s="208">
        <v>1</v>
      </c>
      <c r="O3174" s="208"/>
      <c r="P3174" s="57" t="str">
        <f t="shared" si="629"/>
        <v>MAIN UNIT</v>
      </c>
      <c r="Q3174" s="208" t="s">
        <v>48</v>
      </c>
      <c r="R3174" s="208" t="s">
        <v>1991</v>
      </c>
      <c r="S3174" s="208" t="s">
        <v>36</v>
      </c>
      <c r="T3174" s="208" t="s">
        <v>65</v>
      </c>
      <c r="U3174" s="208" t="s">
        <v>66</v>
      </c>
      <c r="V3174" s="208" t="s">
        <v>2444</v>
      </c>
      <c r="W3174" s="208" t="s">
        <v>849</v>
      </c>
      <c r="X3174" s="34">
        <v>50000</v>
      </c>
      <c r="Y3174" s="215" t="str">
        <f t="shared" si="627"/>
        <v>1</v>
      </c>
      <c r="Z3174" s="26">
        <f t="shared" si="637"/>
        <v>50000</v>
      </c>
      <c r="AA3174" s="208">
        <v>7.8</v>
      </c>
      <c r="AB3174" s="35">
        <f t="shared" si="638"/>
        <v>390000</v>
      </c>
      <c r="AC3174" s="27">
        <f t="shared" si="630"/>
        <v>63335.999999999993</v>
      </c>
      <c r="AD3174" s="212">
        <v>0.16239999999999999</v>
      </c>
      <c r="AE3174" s="211">
        <f t="shared" si="631"/>
        <v>0</v>
      </c>
      <c r="AF3174" s="211" t="str">
        <f>IF(AND(COUNTIFS($J$18:J3174,J3174)=1,AE3174=1),1,"")</f>
        <v/>
      </c>
      <c r="AG3174" s="211" t="str">
        <f>IF(C3174="","",IF(AND(COUNTIFS($J$18:J3174,J3174)=1,C3174&lt;&gt;""),1,""))</f>
        <v/>
      </c>
      <c r="AH3174" s="211" t="str">
        <f>IF(G3174="","",IF(AND(COUNTIFS($J$18:J3174,J3174)=1,G3174&lt;&gt;""),1,""))</f>
        <v/>
      </c>
      <c r="AI3174" s="28">
        <f t="shared" si="632"/>
        <v>15951056.41591504</v>
      </c>
      <c r="AJ3174" s="28">
        <f t="shared" si="633"/>
        <v>1966354.6022462985</v>
      </c>
      <c r="AK3174" s="29">
        <f t="shared" si="634"/>
        <v>0.12327425538313461</v>
      </c>
      <c r="AL3174" s="210"/>
      <c r="AM3174" s="210"/>
      <c r="AN3174" s="210"/>
      <c r="AO3174" s="210"/>
      <c r="AP3174" s="45" t="str">
        <f t="shared" si="635"/>
        <v>20237</v>
      </c>
      <c r="AQ3174" s="45" t="str">
        <f t="shared" si="636"/>
        <v>20237USD</v>
      </c>
    </row>
    <row r="3175" spans="1:43" s="15" customFormat="1">
      <c r="A3175" s="208" t="s">
        <v>41</v>
      </c>
      <c r="B3175" s="209">
        <v>2023</v>
      </c>
      <c r="C3175" s="209">
        <v>1</v>
      </c>
      <c r="D3175" s="57" t="str">
        <f t="shared" si="639"/>
        <v>Q4</v>
      </c>
      <c r="E3175" s="208" t="s">
        <v>42</v>
      </c>
      <c r="F3175" s="209">
        <v>2023</v>
      </c>
      <c r="G3175" s="209">
        <v>7</v>
      </c>
      <c r="H3175" s="213"/>
      <c r="I3175" s="57" t="str">
        <f t="shared" si="628"/>
        <v>Q2</v>
      </c>
      <c r="J3175" s="204" t="s">
        <v>2994</v>
      </c>
      <c r="K3175" s="213" t="s">
        <v>2799</v>
      </c>
      <c r="L3175" s="210" t="s">
        <v>2548</v>
      </c>
      <c r="M3175" s="208" t="s">
        <v>2546</v>
      </c>
      <c r="N3175" s="208">
        <v>1</v>
      </c>
      <c r="O3175" s="208"/>
      <c r="P3175" s="57" t="str">
        <f t="shared" si="629"/>
        <v>MAIN UNIT</v>
      </c>
      <c r="Q3175" s="208" t="s">
        <v>48</v>
      </c>
      <c r="R3175" s="208" t="s">
        <v>1991</v>
      </c>
      <c r="S3175" s="208" t="s">
        <v>36</v>
      </c>
      <c r="T3175" s="208" t="s">
        <v>65</v>
      </c>
      <c r="U3175" s="208" t="s">
        <v>66</v>
      </c>
      <c r="V3175" s="208" t="s">
        <v>2444</v>
      </c>
      <c r="W3175" s="208" t="s">
        <v>849</v>
      </c>
      <c r="X3175" s="34">
        <v>50000</v>
      </c>
      <c r="Y3175" s="215" t="str">
        <f t="shared" si="627"/>
        <v>1</v>
      </c>
      <c r="Z3175" s="26">
        <f t="shared" si="637"/>
        <v>50000</v>
      </c>
      <c r="AA3175" s="208">
        <v>7.8</v>
      </c>
      <c r="AB3175" s="35">
        <f t="shared" si="638"/>
        <v>390000</v>
      </c>
      <c r="AC3175" s="27">
        <f t="shared" si="630"/>
        <v>63335.999999999993</v>
      </c>
      <c r="AD3175" s="212">
        <v>0.16239999999999999</v>
      </c>
      <c r="AE3175" s="211">
        <f t="shared" si="631"/>
        <v>0</v>
      </c>
      <c r="AF3175" s="211" t="str">
        <f>IF(AND(COUNTIFS($J$18:J3175,J3175)=1,AE3175=1),1,"")</f>
        <v/>
      </c>
      <c r="AG3175" s="211" t="str">
        <f>IF(C3175="","",IF(AND(COUNTIFS($J$18:J3175,J3175)=1,C3175&lt;&gt;""),1,""))</f>
        <v/>
      </c>
      <c r="AH3175" s="211" t="str">
        <f>IF(G3175="","",IF(AND(COUNTIFS($J$18:J3175,J3175)=1,G3175&lt;&gt;""),1,""))</f>
        <v/>
      </c>
      <c r="AI3175" s="28">
        <f t="shared" si="632"/>
        <v>15951056.41591504</v>
      </c>
      <c r="AJ3175" s="28">
        <f t="shared" si="633"/>
        <v>1966354.6022462985</v>
      </c>
      <c r="AK3175" s="29">
        <f t="shared" si="634"/>
        <v>0.12327425538313461</v>
      </c>
      <c r="AL3175" s="210"/>
      <c r="AM3175" s="210"/>
      <c r="AN3175" s="210"/>
      <c r="AO3175" s="210"/>
      <c r="AP3175" s="45" t="str">
        <f t="shared" si="635"/>
        <v>20237</v>
      </c>
      <c r="AQ3175" s="45" t="str">
        <f t="shared" si="636"/>
        <v>20237USD</v>
      </c>
    </row>
    <row r="3176" spans="1:43" s="15" customFormat="1">
      <c r="A3176" s="208" t="s">
        <v>42</v>
      </c>
      <c r="B3176" s="209">
        <v>2023</v>
      </c>
      <c r="C3176" s="209">
        <v>5</v>
      </c>
      <c r="D3176" s="57" t="str">
        <f t="shared" si="639"/>
        <v>Q1</v>
      </c>
      <c r="E3176" s="208" t="s">
        <v>42</v>
      </c>
      <c r="F3176" s="209">
        <v>2023</v>
      </c>
      <c r="G3176" s="209">
        <v>7</v>
      </c>
      <c r="H3176" s="213"/>
      <c r="I3176" s="57" t="str">
        <f t="shared" si="628"/>
        <v>Q2</v>
      </c>
      <c r="J3176" s="204" t="s">
        <v>3017</v>
      </c>
      <c r="K3176" s="213" t="s">
        <v>3018</v>
      </c>
      <c r="L3176" s="210" t="s">
        <v>3019</v>
      </c>
      <c r="M3176" s="208" t="s">
        <v>1990</v>
      </c>
      <c r="N3176" s="208">
        <v>1</v>
      </c>
      <c r="O3176" s="208"/>
      <c r="P3176" s="57" t="str">
        <f t="shared" si="629"/>
        <v>MAIN UNIT</v>
      </c>
      <c r="Q3176" s="208" t="s">
        <v>958</v>
      </c>
      <c r="R3176" s="208" t="s">
        <v>1991</v>
      </c>
      <c r="S3176" s="208" t="s">
        <v>37</v>
      </c>
      <c r="T3176" s="208" t="s">
        <v>88</v>
      </c>
      <c r="U3176" s="208" t="s">
        <v>58</v>
      </c>
      <c r="V3176" s="208" t="s">
        <v>59</v>
      </c>
      <c r="W3176" s="208" t="s">
        <v>51</v>
      </c>
      <c r="X3176" s="34">
        <v>72000</v>
      </c>
      <c r="Y3176" s="215" t="str">
        <f t="shared" si="627"/>
        <v>1.13</v>
      </c>
      <c r="Z3176" s="26">
        <f t="shared" si="637"/>
        <v>72000</v>
      </c>
      <c r="AA3176" s="208">
        <v>1.081</v>
      </c>
      <c r="AB3176" s="35">
        <f t="shared" si="638"/>
        <v>68877.876106194701</v>
      </c>
      <c r="AC3176" s="27">
        <f t="shared" si="630"/>
        <v>16875.079646017701</v>
      </c>
      <c r="AD3176" s="212">
        <v>0.245</v>
      </c>
      <c r="AE3176" s="211">
        <f t="shared" si="631"/>
        <v>1</v>
      </c>
      <c r="AF3176" s="211">
        <f>IF(AND(COUNTIFS($J$18:J3176,J3176)=1,AE3176=1),1,"")</f>
        <v>1</v>
      </c>
      <c r="AG3176" s="211">
        <f>IF(C3176="","",IF(AND(COUNTIFS($J$18:J3176,J3176)=1,C3176&lt;&gt;""),1,""))</f>
        <v>1</v>
      </c>
      <c r="AH3176" s="211">
        <f>IF(G3176="","",IF(AND(COUNTIFS($J$18:J3176,J3176)=1,G3176&lt;&gt;""),1,""))</f>
        <v>1</v>
      </c>
      <c r="AI3176" s="28">
        <f t="shared" si="632"/>
        <v>15951056.41591504</v>
      </c>
      <c r="AJ3176" s="28">
        <f t="shared" si="633"/>
        <v>1966354.6022462985</v>
      </c>
      <c r="AK3176" s="29">
        <f t="shared" si="634"/>
        <v>0.12327425538313461</v>
      </c>
      <c r="AL3176" s="210"/>
      <c r="AM3176" s="210"/>
      <c r="AN3176" s="210"/>
      <c r="AO3176" s="210"/>
      <c r="AP3176" s="45" t="str">
        <f t="shared" si="635"/>
        <v>20237</v>
      </c>
      <c r="AQ3176" s="45" t="str">
        <f t="shared" si="636"/>
        <v>20237RMB</v>
      </c>
    </row>
    <row r="3177" spans="1:43" s="15" customFormat="1">
      <c r="A3177" s="208" t="s">
        <v>42</v>
      </c>
      <c r="B3177" s="209">
        <v>2023</v>
      </c>
      <c r="C3177" s="209">
        <v>4</v>
      </c>
      <c r="D3177" s="57" t="str">
        <f t="shared" si="639"/>
        <v>Q1</v>
      </c>
      <c r="E3177" s="208" t="s">
        <v>42</v>
      </c>
      <c r="F3177" s="209">
        <v>2023</v>
      </c>
      <c r="G3177" s="209">
        <v>8</v>
      </c>
      <c r="H3177" s="213"/>
      <c r="I3177" s="57" t="str">
        <f t="shared" si="628"/>
        <v>Q2</v>
      </c>
      <c r="J3177" s="204" t="s">
        <v>2481</v>
      </c>
      <c r="K3177" s="213" t="s">
        <v>193</v>
      </c>
      <c r="L3177" s="210" t="s">
        <v>2726</v>
      </c>
      <c r="M3177" s="208" t="s">
        <v>47</v>
      </c>
      <c r="N3177" s="208">
        <v>1</v>
      </c>
      <c r="O3177" s="208"/>
      <c r="P3177" s="57" t="str">
        <f t="shared" si="629"/>
        <v>MAIN UNIT</v>
      </c>
      <c r="Q3177" s="208" t="s">
        <v>48</v>
      </c>
      <c r="R3177" s="208" t="s">
        <v>1991</v>
      </c>
      <c r="S3177" s="208" t="s">
        <v>37</v>
      </c>
      <c r="T3177" s="208" t="s">
        <v>57</v>
      </c>
      <c r="U3177" s="208" t="s">
        <v>58</v>
      </c>
      <c r="V3177" s="208" t="s">
        <v>59</v>
      </c>
      <c r="W3177" s="208" t="s">
        <v>51</v>
      </c>
      <c r="X3177" s="34">
        <v>453000</v>
      </c>
      <c r="Y3177" s="215" t="str">
        <f t="shared" si="627"/>
        <v>1.13</v>
      </c>
      <c r="Z3177" s="26">
        <f t="shared" si="637"/>
        <v>453000</v>
      </c>
      <c r="AA3177" s="208">
        <v>1.0920000000000001</v>
      </c>
      <c r="AB3177" s="35">
        <f t="shared" si="638"/>
        <v>437766.371681416</v>
      </c>
      <c r="AC3177" s="27">
        <f t="shared" si="630"/>
        <v>144025.13628318586</v>
      </c>
      <c r="AD3177" s="212">
        <v>0.32900000000000001</v>
      </c>
      <c r="AE3177" s="211">
        <f t="shared" si="631"/>
        <v>0</v>
      </c>
      <c r="AF3177" s="211" t="str">
        <f>IF(AND(COUNTIFS($J$18:J3177,J3177)=1,AE3177=1),1,"")</f>
        <v/>
      </c>
      <c r="AG3177" s="211" t="str">
        <f>IF(C3177="","",IF(AND(COUNTIFS($J$18:J3177,J3177)=1,C3177&lt;&gt;""),1,""))</f>
        <v/>
      </c>
      <c r="AH3177" s="211" t="str">
        <f>IF(G3177="","",IF(AND(COUNTIFS($J$18:J3177,J3177)=1,G3177&lt;&gt;""),1,""))</f>
        <v/>
      </c>
      <c r="AI3177" s="28">
        <f t="shared" si="632"/>
        <v>22953677.784070797</v>
      </c>
      <c r="AJ3177" s="28">
        <f t="shared" si="633"/>
        <v>4168706.6744155749</v>
      </c>
      <c r="AK3177" s="29">
        <f t="shared" si="634"/>
        <v>0.18161388835511752</v>
      </c>
      <c r="AL3177" s="210"/>
      <c r="AM3177" s="210"/>
      <c r="AN3177" s="210"/>
      <c r="AO3177" s="210"/>
      <c r="AP3177" s="45" t="str">
        <f t="shared" si="635"/>
        <v>20238</v>
      </c>
      <c r="AQ3177" s="45" t="str">
        <f t="shared" si="636"/>
        <v>20238RMB</v>
      </c>
    </row>
    <row r="3178" spans="1:43" s="15" customFormat="1">
      <c r="A3178" s="208" t="s">
        <v>42</v>
      </c>
      <c r="B3178" s="209">
        <v>2023</v>
      </c>
      <c r="C3178" s="209">
        <v>5</v>
      </c>
      <c r="D3178" s="57" t="str">
        <f t="shared" si="639"/>
        <v>Q1</v>
      </c>
      <c r="E3178" s="208" t="s">
        <v>42</v>
      </c>
      <c r="F3178" s="209">
        <v>2023</v>
      </c>
      <c r="G3178" s="209">
        <v>8</v>
      </c>
      <c r="H3178" s="213"/>
      <c r="I3178" s="57" t="str">
        <f t="shared" si="628"/>
        <v>Q2</v>
      </c>
      <c r="J3178" s="204" t="s">
        <v>3020</v>
      </c>
      <c r="K3178" s="213" t="s">
        <v>1360</v>
      </c>
      <c r="L3178" s="210" t="s">
        <v>2564</v>
      </c>
      <c r="M3178" s="208" t="s">
        <v>47</v>
      </c>
      <c r="N3178" s="208">
        <v>1</v>
      </c>
      <c r="O3178" s="208"/>
      <c r="P3178" s="57" t="str">
        <f t="shared" si="629"/>
        <v>MAIN UNIT</v>
      </c>
      <c r="Q3178" s="208" t="s">
        <v>48</v>
      </c>
      <c r="R3178" s="208" t="s">
        <v>1991</v>
      </c>
      <c r="S3178" s="208" t="s">
        <v>36</v>
      </c>
      <c r="T3178" s="208" t="s">
        <v>65</v>
      </c>
      <c r="U3178" s="208" t="s">
        <v>66</v>
      </c>
      <c r="V3178" s="208" t="s">
        <v>99</v>
      </c>
      <c r="W3178" s="208" t="s">
        <v>51</v>
      </c>
      <c r="X3178" s="34">
        <v>650000</v>
      </c>
      <c r="Y3178" s="215" t="str">
        <f t="shared" si="627"/>
        <v>1.13</v>
      </c>
      <c r="Z3178" s="26">
        <f t="shared" si="637"/>
        <v>650000</v>
      </c>
      <c r="AA3178" s="208">
        <v>1.0920000000000001</v>
      </c>
      <c r="AB3178" s="35">
        <f t="shared" si="638"/>
        <v>628141.5929203541</v>
      </c>
      <c r="AC3178" s="27">
        <f t="shared" si="630"/>
        <v>189824.38938053104</v>
      </c>
      <c r="AD3178" s="212">
        <v>0.30220000000000002</v>
      </c>
      <c r="AE3178" s="211">
        <f t="shared" si="631"/>
        <v>0</v>
      </c>
      <c r="AF3178" s="211" t="str">
        <f>IF(AND(COUNTIFS($J$18:J3178,J3178)=1,AE3178=1),1,"")</f>
        <v/>
      </c>
      <c r="AG3178" s="211">
        <f>IF(C3178="","",IF(AND(COUNTIFS($J$18:J3178,J3178)=1,C3178&lt;&gt;""),1,""))</f>
        <v>1</v>
      </c>
      <c r="AH3178" s="211">
        <f>IF(G3178="","",IF(AND(COUNTIFS($J$18:J3178,J3178)=1,G3178&lt;&gt;""),1,""))</f>
        <v>1</v>
      </c>
      <c r="AI3178" s="28">
        <f t="shared" si="632"/>
        <v>22953677.784070797</v>
      </c>
      <c r="AJ3178" s="28">
        <f t="shared" si="633"/>
        <v>4168706.6744155749</v>
      </c>
      <c r="AK3178" s="29">
        <f t="shared" si="634"/>
        <v>0.18161388835511752</v>
      </c>
      <c r="AL3178" s="210"/>
      <c r="AM3178" s="210"/>
      <c r="AN3178" s="210"/>
      <c r="AO3178" s="210"/>
      <c r="AP3178" s="45" t="str">
        <f t="shared" si="635"/>
        <v>20238</v>
      </c>
      <c r="AQ3178" s="45" t="str">
        <f t="shared" si="636"/>
        <v>20238RMB</v>
      </c>
    </row>
    <row r="3179" spans="1:43" s="15" customFormat="1">
      <c r="A3179" s="208" t="s">
        <v>42</v>
      </c>
      <c r="B3179" s="209">
        <v>2023</v>
      </c>
      <c r="C3179" s="209">
        <v>5</v>
      </c>
      <c r="D3179" s="57" t="str">
        <f t="shared" si="639"/>
        <v>Q1</v>
      </c>
      <c r="E3179" s="208" t="s">
        <v>42</v>
      </c>
      <c r="F3179" s="209">
        <v>2023</v>
      </c>
      <c r="G3179" s="209">
        <v>8</v>
      </c>
      <c r="H3179" s="213"/>
      <c r="I3179" s="57" t="str">
        <f t="shared" si="628"/>
        <v>Q2</v>
      </c>
      <c r="J3179" s="204" t="s">
        <v>2482</v>
      </c>
      <c r="K3179" s="213" t="s">
        <v>2483</v>
      </c>
      <c r="L3179" s="210" t="s">
        <v>2564</v>
      </c>
      <c r="M3179" s="208" t="s">
        <v>47</v>
      </c>
      <c r="N3179" s="208">
        <v>1</v>
      </c>
      <c r="O3179" s="208"/>
      <c r="P3179" s="57" t="str">
        <f t="shared" si="629"/>
        <v>MAIN UNIT</v>
      </c>
      <c r="Q3179" s="208" t="s">
        <v>48</v>
      </c>
      <c r="R3179" s="208" t="s">
        <v>1991</v>
      </c>
      <c r="S3179" s="208" t="s">
        <v>37</v>
      </c>
      <c r="T3179" s="208" t="s">
        <v>221</v>
      </c>
      <c r="U3179" s="208" t="s">
        <v>58</v>
      </c>
      <c r="V3179" s="208" t="s">
        <v>59</v>
      </c>
      <c r="W3179" s="208" t="s">
        <v>51</v>
      </c>
      <c r="X3179" s="34">
        <v>470000</v>
      </c>
      <c r="Y3179" s="215" t="str">
        <f t="shared" si="627"/>
        <v>1.13</v>
      </c>
      <c r="Z3179" s="26">
        <f t="shared" si="637"/>
        <v>470000</v>
      </c>
      <c r="AA3179" s="208">
        <v>1.0920000000000001</v>
      </c>
      <c r="AB3179" s="35">
        <f t="shared" si="638"/>
        <v>454194.69026548683</v>
      </c>
      <c r="AC3179" s="27">
        <f t="shared" si="630"/>
        <v>51959.872566371698</v>
      </c>
      <c r="AD3179" s="212">
        <v>0.1144</v>
      </c>
      <c r="AE3179" s="211">
        <f t="shared" si="631"/>
        <v>0</v>
      </c>
      <c r="AF3179" s="211" t="str">
        <f>IF(AND(COUNTIFS($J$18:J3179,J3179)=1,AE3179=1),1,"")</f>
        <v/>
      </c>
      <c r="AG3179" s="211" t="str">
        <f>IF(C3179="","",IF(AND(COUNTIFS($J$18:J3179,J3179)=1,C3179&lt;&gt;""),1,""))</f>
        <v/>
      </c>
      <c r="AH3179" s="211" t="str">
        <f>IF(G3179="","",IF(AND(COUNTIFS($J$18:J3179,J3179)=1,G3179&lt;&gt;""),1,""))</f>
        <v/>
      </c>
      <c r="AI3179" s="28">
        <f t="shared" si="632"/>
        <v>22953677.784070797</v>
      </c>
      <c r="AJ3179" s="28">
        <f t="shared" si="633"/>
        <v>4168706.6744155749</v>
      </c>
      <c r="AK3179" s="29">
        <f t="shared" si="634"/>
        <v>0.18161388835511752</v>
      </c>
      <c r="AL3179" s="210"/>
      <c r="AM3179" s="210"/>
      <c r="AN3179" s="210"/>
      <c r="AO3179" s="210"/>
      <c r="AP3179" s="45" t="str">
        <f t="shared" si="635"/>
        <v>20238</v>
      </c>
      <c r="AQ3179" s="45" t="str">
        <f t="shared" si="636"/>
        <v>20238RMB</v>
      </c>
    </row>
    <row r="3180" spans="1:43" s="15" customFormat="1">
      <c r="A3180" s="208" t="s">
        <v>42</v>
      </c>
      <c r="B3180" s="209">
        <v>2023</v>
      </c>
      <c r="C3180" s="209">
        <v>5</v>
      </c>
      <c r="D3180" s="57" t="str">
        <f t="shared" si="639"/>
        <v>Q1</v>
      </c>
      <c r="E3180" s="208" t="s">
        <v>42</v>
      </c>
      <c r="F3180" s="209">
        <v>2023</v>
      </c>
      <c r="G3180" s="209">
        <v>9</v>
      </c>
      <c r="H3180" s="213"/>
      <c r="I3180" s="57" t="str">
        <f t="shared" si="628"/>
        <v>Q2</v>
      </c>
      <c r="J3180" s="204" t="s">
        <v>2500</v>
      </c>
      <c r="K3180" s="213" t="s">
        <v>390</v>
      </c>
      <c r="L3180" s="210" t="s">
        <v>2726</v>
      </c>
      <c r="M3180" s="208" t="s">
        <v>47</v>
      </c>
      <c r="N3180" s="208">
        <v>1</v>
      </c>
      <c r="O3180" s="208"/>
      <c r="P3180" s="57" t="str">
        <f t="shared" si="629"/>
        <v>MAIN UNIT</v>
      </c>
      <c r="Q3180" s="208" t="s">
        <v>48</v>
      </c>
      <c r="R3180" s="208" t="s">
        <v>1991</v>
      </c>
      <c r="S3180" s="208" t="s">
        <v>37</v>
      </c>
      <c r="T3180" s="208" t="s">
        <v>88</v>
      </c>
      <c r="U3180" s="208" t="s">
        <v>76</v>
      </c>
      <c r="V3180" s="208" t="s">
        <v>71</v>
      </c>
      <c r="W3180" s="208" t="s">
        <v>51</v>
      </c>
      <c r="X3180" s="34">
        <v>330000</v>
      </c>
      <c r="Y3180" s="215" t="str">
        <f t="shared" si="627"/>
        <v>1.13</v>
      </c>
      <c r="Z3180" s="26">
        <f t="shared" si="637"/>
        <v>330000</v>
      </c>
      <c r="AA3180" s="208">
        <v>1.077</v>
      </c>
      <c r="AB3180" s="35">
        <f t="shared" si="638"/>
        <v>314522.12389380531</v>
      </c>
      <c r="AC3180" s="27">
        <f t="shared" si="630"/>
        <v>46392.013274336285</v>
      </c>
      <c r="AD3180" s="212">
        <v>0.14749999999999999</v>
      </c>
      <c r="AE3180" s="211">
        <f t="shared" si="631"/>
        <v>0</v>
      </c>
      <c r="AF3180" s="211" t="str">
        <f>IF(AND(COUNTIFS($J$18:J3180,J3180)=1,AE3180=1),1,"")</f>
        <v/>
      </c>
      <c r="AG3180" s="211" t="str">
        <f>IF(C3180="","",IF(AND(COUNTIFS($J$18:J3180,J3180)=1,C3180&lt;&gt;""),1,""))</f>
        <v/>
      </c>
      <c r="AH3180" s="211" t="str">
        <f>IF(G3180="","",IF(AND(COUNTIFS($J$18:J3180,J3180)=1,G3180&lt;&gt;""),1,""))</f>
        <v/>
      </c>
      <c r="AI3180" s="28">
        <f t="shared" si="632"/>
        <v>26078226.463097349</v>
      </c>
      <c r="AJ3180" s="28">
        <f t="shared" si="633"/>
        <v>3137870.4427774516</v>
      </c>
      <c r="AK3180" s="29">
        <f t="shared" si="634"/>
        <v>0.12032530077218917</v>
      </c>
      <c r="AL3180" s="210"/>
      <c r="AM3180" s="210"/>
      <c r="AN3180" s="210"/>
      <c r="AO3180" s="210"/>
      <c r="AP3180" s="45" t="str">
        <f t="shared" si="635"/>
        <v>20239</v>
      </c>
      <c r="AQ3180" s="45" t="str">
        <f t="shared" si="636"/>
        <v>20239RMB</v>
      </c>
    </row>
    <row r="3181" spans="1:43" s="15" customFormat="1">
      <c r="A3181" s="208" t="s">
        <v>42</v>
      </c>
      <c r="B3181" s="209">
        <v>2023</v>
      </c>
      <c r="C3181" s="209">
        <v>5</v>
      </c>
      <c r="D3181" s="57" t="str">
        <f t="shared" si="639"/>
        <v>Q1</v>
      </c>
      <c r="E3181" s="208" t="s">
        <v>42</v>
      </c>
      <c r="F3181" s="209">
        <v>2023</v>
      </c>
      <c r="G3181" s="209">
        <v>9</v>
      </c>
      <c r="H3181" s="213"/>
      <c r="I3181" s="57" t="str">
        <f t="shared" si="628"/>
        <v>Q2</v>
      </c>
      <c r="J3181" s="204" t="s">
        <v>2500</v>
      </c>
      <c r="K3181" s="213" t="s">
        <v>390</v>
      </c>
      <c r="L3181" s="210" t="s">
        <v>2564</v>
      </c>
      <c r="M3181" s="208" t="s">
        <v>47</v>
      </c>
      <c r="N3181" s="208">
        <v>1</v>
      </c>
      <c r="O3181" s="208"/>
      <c r="P3181" s="57" t="str">
        <f t="shared" si="629"/>
        <v>MAIN UNIT</v>
      </c>
      <c r="Q3181" s="208" t="s">
        <v>48</v>
      </c>
      <c r="R3181" s="208" t="s">
        <v>1991</v>
      </c>
      <c r="S3181" s="208" t="s">
        <v>37</v>
      </c>
      <c r="T3181" s="208" t="s">
        <v>88</v>
      </c>
      <c r="U3181" s="208" t="s">
        <v>76</v>
      </c>
      <c r="V3181" s="208" t="s">
        <v>71</v>
      </c>
      <c r="W3181" s="208" t="s">
        <v>51</v>
      </c>
      <c r="X3181" s="34">
        <v>490000</v>
      </c>
      <c r="Y3181" s="215" t="str">
        <f t="shared" si="627"/>
        <v>1.13</v>
      </c>
      <c r="Z3181" s="26">
        <f t="shared" si="637"/>
        <v>490000</v>
      </c>
      <c r="AA3181" s="208">
        <v>1.077</v>
      </c>
      <c r="AB3181" s="35">
        <f t="shared" si="638"/>
        <v>467017.69911504426</v>
      </c>
      <c r="AC3181" s="27">
        <f t="shared" si="630"/>
        <v>68885.110619469022</v>
      </c>
      <c r="AD3181" s="212">
        <v>0.14749999999999999</v>
      </c>
      <c r="AE3181" s="211">
        <f t="shared" si="631"/>
        <v>0</v>
      </c>
      <c r="AF3181" s="211" t="str">
        <f>IF(AND(COUNTIFS($J$18:J3181,J3181)=1,AE3181=1),1,"")</f>
        <v/>
      </c>
      <c r="AG3181" s="211" t="str">
        <f>IF(C3181="","",IF(AND(COUNTIFS($J$18:J3181,J3181)=1,C3181&lt;&gt;""),1,""))</f>
        <v/>
      </c>
      <c r="AH3181" s="211" t="str">
        <f>IF(G3181="","",IF(AND(COUNTIFS($J$18:J3181,J3181)=1,G3181&lt;&gt;""),1,""))</f>
        <v/>
      </c>
      <c r="AI3181" s="28">
        <f t="shared" si="632"/>
        <v>26078226.463097349</v>
      </c>
      <c r="AJ3181" s="28">
        <f t="shared" si="633"/>
        <v>3137870.4427774516</v>
      </c>
      <c r="AK3181" s="29">
        <f t="shared" si="634"/>
        <v>0.12032530077218917</v>
      </c>
      <c r="AL3181" s="210"/>
      <c r="AM3181" s="210"/>
      <c r="AN3181" s="210"/>
      <c r="AO3181" s="210"/>
      <c r="AP3181" s="45" t="str">
        <f t="shared" si="635"/>
        <v>20239</v>
      </c>
      <c r="AQ3181" s="45" t="str">
        <f t="shared" si="636"/>
        <v>20239RMB</v>
      </c>
    </row>
    <row r="3182" spans="1:43" s="15" customFormat="1">
      <c r="A3182" s="208" t="s">
        <v>42</v>
      </c>
      <c r="B3182" s="209">
        <v>2023</v>
      </c>
      <c r="C3182" s="209">
        <v>5</v>
      </c>
      <c r="D3182" s="57" t="str">
        <f t="shared" si="639"/>
        <v>Q1</v>
      </c>
      <c r="E3182" s="208" t="s">
        <v>42</v>
      </c>
      <c r="F3182" s="209">
        <v>2023</v>
      </c>
      <c r="G3182" s="209">
        <v>9</v>
      </c>
      <c r="H3182" s="213"/>
      <c r="I3182" s="57" t="str">
        <f t="shared" si="628"/>
        <v>Q2</v>
      </c>
      <c r="J3182" s="204" t="s">
        <v>2500</v>
      </c>
      <c r="K3182" s="213" t="s">
        <v>390</v>
      </c>
      <c r="L3182" s="210" t="s">
        <v>2548</v>
      </c>
      <c r="M3182" s="208" t="s">
        <v>2546</v>
      </c>
      <c r="N3182" s="208">
        <v>1</v>
      </c>
      <c r="O3182" s="208"/>
      <c r="P3182" s="57" t="str">
        <f t="shared" si="629"/>
        <v>MAIN UNIT</v>
      </c>
      <c r="Q3182" s="208" t="s">
        <v>48</v>
      </c>
      <c r="R3182" s="208" t="s">
        <v>1991</v>
      </c>
      <c r="S3182" s="208" t="s">
        <v>37</v>
      </c>
      <c r="T3182" s="208" t="s">
        <v>88</v>
      </c>
      <c r="U3182" s="208" t="s">
        <v>76</v>
      </c>
      <c r="V3182" s="208" t="s">
        <v>71</v>
      </c>
      <c r="W3182" s="208" t="s">
        <v>51</v>
      </c>
      <c r="X3182" s="34">
        <v>350000</v>
      </c>
      <c r="Y3182" s="215" t="str">
        <f t="shared" si="627"/>
        <v>1.13</v>
      </c>
      <c r="Z3182" s="26">
        <f t="shared" si="637"/>
        <v>350000</v>
      </c>
      <c r="AA3182" s="208">
        <v>1.077</v>
      </c>
      <c r="AB3182" s="35">
        <f t="shared" si="638"/>
        <v>333584.07079646015</v>
      </c>
      <c r="AC3182" s="27">
        <f t="shared" si="630"/>
        <v>49203.650442477869</v>
      </c>
      <c r="AD3182" s="212">
        <v>0.14749999999999999</v>
      </c>
      <c r="AE3182" s="211">
        <f t="shared" si="631"/>
        <v>0</v>
      </c>
      <c r="AF3182" s="211" t="str">
        <f>IF(AND(COUNTIFS($J$18:J3182,J3182)=1,AE3182=1),1,"")</f>
        <v/>
      </c>
      <c r="AG3182" s="211" t="str">
        <f>IF(C3182="","",IF(AND(COUNTIFS($J$18:J3182,J3182)=1,C3182&lt;&gt;""),1,""))</f>
        <v/>
      </c>
      <c r="AH3182" s="211" t="str">
        <f>IF(G3182="","",IF(AND(COUNTIFS($J$18:J3182,J3182)=1,G3182&lt;&gt;""),1,""))</f>
        <v/>
      </c>
      <c r="AI3182" s="28">
        <f t="shared" si="632"/>
        <v>26078226.463097349</v>
      </c>
      <c r="AJ3182" s="28">
        <f t="shared" si="633"/>
        <v>3137870.4427774516</v>
      </c>
      <c r="AK3182" s="29">
        <f t="shared" si="634"/>
        <v>0.12032530077218917</v>
      </c>
      <c r="AL3182" s="210"/>
      <c r="AM3182" s="210"/>
      <c r="AN3182" s="210"/>
      <c r="AO3182" s="210"/>
      <c r="AP3182" s="45" t="str">
        <f t="shared" si="635"/>
        <v>20239</v>
      </c>
      <c r="AQ3182" s="45" t="str">
        <f t="shared" si="636"/>
        <v>20239RMB</v>
      </c>
    </row>
    <row r="3183" spans="1:43" s="15" customFormat="1">
      <c r="A3183" s="208" t="s">
        <v>42</v>
      </c>
      <c r="B3183" s="209">
        <v>2023</v>
      </c>
      <c r="C3183" s="209">
        <v>5</v>
      </c>
      <c r="D3183" s="57" t="str">
        <f t="shared" si="639"/>
        <v>Q1</v>
      </c>
      <c r="E3183" s="208" t="s">
        <v>42</v>
      </c>
      <c r="F3183" s="209">
        <v>2023</v>
      </c>
      <c r="G3183" s="209">
        <v>9</v>
      </c>
      <c r="H3183" s="213"/>
      <c r="I3183" s="57" t="str">
        <f t="shared" si="628"/>
        <v>Q2</v>
      </c>
      <c r="J3183" s="204" t="s">
        <v>2500</v>
      </c>
      <c r="K3183" s="213" t="s">
        <v>390</v>
      </c>
      <c r="L3183" s="210" t="s">
        <v>2783</v>
      </c>
      <c r="M3183" s="208" t="s">
        <v>2778</v>
      </c>
      <c r="N3183" s="208">
        <v>1</v>
      </c>
      <c r="O3183" s="208"/>
      <c r="P3183" s="57" t="str">
        <f t="shared" si="629"/>
        <v>MAIN UNIT</v>
      </c>
      <c r="Q3183" s="208" t="s">
        <v>48</v>
      </c>
      <c r="R3183" s="208" t="s">
        <v>1991</v>
      </c>
      <c r="S3183" s="208" t="s">
        <v>37</v>
      </c>
      <c r="T3183" s="208" t="s">
        <v>88</v>
      </c>
      <c r="U3183" s="208" t="s">
        <v>76</v>
      </c>
      <c r="V3183" s="208" t="s">
        <v>71</v>
      </c>
      <c r="W3183" s="208" t="s">
        <v>51</v>
      </c>
      <c r="X3183" s="34">
        <v>380000</v>
      </c>
      <c r="Y3183" s="215" t="str">
        <f t="shared" si="627"/>
        <v>1.13</v>
      </c>
      <c r="Z3183" s="26">
        <f t="shared" si="637"/>
        <v>380000</v>
      </c>
      <c r="AA3183" s="208">
        <v>1.077</v>
      </c>
      <c r="AB3183" s="35">
        <f t="shared" si="638"/>
        <v>362176.99115044245</v>
      </c>
      <c r="AC3183" s="27">
        <f t="shared" si="630"/>
        <v>53421.106194690256</v>
      </c>
      <c r="AD3183" s="212">
        <v>0.14749999999999999</v>
      </c>
      <c r="AE3183" s="211">
        <f t="shared" si="631"/>
        <v>0</v>
      </c>
      <c r="AF3183" s="211" t="str">
        <f>IF(AND(COUNTIFS($J$18:J3183,J3183)=1,AE3183=1),1,"")</f>
        <v/>
      </c>
      <c r="AG3183" s="211" t="str">
        <f>IF(C3183="","",IF(AND(COUNTIFS($J$18:J3183,J3183)=1,C3183&lt;&gt;""),1,""))</f>
        <v/>
      </c>
      <c r="AH3183" s="211" t="str">
        <f>IF(G3183="","",IF(AND(COUNTIFS($J$18:J3183,J3183)=1,G3183&lt;&gt;""),1,""))</f>
        <v/>
      </c>
      <c r="AI3183" s="28">
        <f t="shared" si="632"/>
        <v>26078226.463097349</v>
      </c>
      <c r="AJ3183" s="28">
        <f t="shared" si="633"/>
        <v>3137870.4427774516</v>
      </c>
      <c r="AK3183" s="29">
        <f t="shared" si="634"/>
        <v>0.12032530077218917</v>
      </c>
      <c r="AL3183" s="210"/>
      <c r="AM3183" s="210"/>
      <c r="AN3183" s="210"/>
      <c r="AO3183" s="210"/>
      <c r="AP3183" s="45" t="str">
        <f t="shared" si="635"/>
        <v>20239</v>
      </c>
      <c r="AQ3183" s="45" t="str">
        <f t="shared" si="636"/>
        <v>20239RMB</v>
      </c>
    </row>
    <row r="3184" spans="1:43" s="15" customFormat="1">
      <c r="A3184" s="208" t="s">
        <v>42</v>
      </c>
      <c r="B3184" s="209">
        <v>2023</v>
      </c>
      <c r="C3184" s="209">
        <v>7</v>
      </c>
      <c r="D3184" s="57" t="str">
        <f t="shared" si="639"/>
        <v>Q2</v>
      </c>
      <c r="E3184" s="208" t="s">
        <v>42</v>
      </c>
      <c r="F3184" s="209">
        <v>2023</v>
      </c>
      <c r="G3184" s="209">
        <v>9</v>
      </c>
      <c r="H3184" s="213"/>
      <c r="I3184" s="57" t="str">
        <f t="shared" si="628"/>
        <v>Q2</v>
      </c>
      <c r="J3184" s="204">
        <v>70262</v>
      </c>
      <c r="K3184" s="213" t="s">
        <v>2547</v>
      </c>
      <c r="L3184" s="210" t="s">
        <v>2724</v>
      </c>
      <c r="M3184" s="208" t="s">
        <v>2546</v>
      </c>
      <c r="N3184" s="208">
        <v>1</v>
      </c>
      <c r="O3184" s="208"/>
      <c r="P3184" s="57" t="str">
        <f t="shared" si="629"/>
        <v>MAIN UNIT</v>
      </c>
      <c r="Q3184" s="208" t="s">
        <v>48</v>
      </c>
      <c r="R3184" s="208" t="s">
        <v>1991</v>
      </c>
      <c r="S3184" s="208" t="s">
        <v>38</v>
      </c>
      <c r="T3184" s="208" t="s">
        <v>933</v>
      </c>
      <c r="U3184" s="208" t="s">
        <v>137</v>
      </c>
      <c r="V3184" s="208" t="s">
        <v>480</v>
      </c>
      <c r="W3184" s="208" t="s">
        <v>849</v>
      </c>
      <c r="X3184" s="34">
        <v>89360</v>
      </c>
      <c r="Y3184" s="215" t="str">
        <f t="shared" si="627"/>
        <v>1</v>
      </c>
      <c r="Z3184" s="26">
        <f t="shared" si="637"/>
        <v>89360</v>
      </c>
      <c r="AA3184" s="208">
        <v>7.8</v>
      </c>
      <c r="AB3184" s="35">
        <f t="shared" si="638"/>
        <v>697008</v>
      </c>
      <c r="AC3184" s="27">
        <f t="shared" si="630"/>
        <v>122882.51040000001</v>
      </c>
      <c r="AD3184" s="212">
        <v>0.17630000000000001</v>
      </c>
      <c r="AE3184" s="211">
        <f t="shared" si="631"/>
        <v>0</v>
      </c>
      <c r="AF3184" s="211" t="str">
        <f>IF(AND(COUNTIFS($J$18:J3184,J3184)=1,AE3184=1),1,"")</f>
        <v/>
      </c>
      <c r="AG3184" s="211">
        <f>IF(C3184="","",IF(AND(COUNTIFS($J$18:J3184,J3184)=1,C3184&lt;&gt;""),1,""))</f>
        <v>1</v>
      </c>
      <c r="AH3184" s="211">
        <f>IF(G3184="","",IF(AND(COUNTIFS($J$18:J3184,J3184)=1,G3184&lt;&gt;""),1,""))</f>
        <v>1</v>
      </c>
      <c r="AI3184" s="28">
        <f t="shared" si="632"/>
        <v>26078226.463097349</v>
      </c>
      <c r="AJ3184" s="28">
        <f t="shared" si="633"/>
        <v>3137870.4427774516</v>
      </c>
      <c r="AK3184" s="29">
        <f t="shared" si="634"/>
        <v>0.12032530077218917</v>
      </c>
      <c r="AL3184" s="210"/>
      <c r="AM3184" s="210"/>
      <c r="AN3184" s="210"/>
      <c r="AO3184" s="210"/>
      <c r="AP3184" s="45" t="str">
        <f t="shared" si="635"/>
        <v>20239</v>
      </c>
      <c r="AQ3184" s="45" t="str">
        <f t="shared" si="636"/>
        <v>20239USD</v>
      </c>
    </row>
    <row r="3185" spans="1:43" s="15" customFormat="1">
      <c r="A3185" s="208" t="s">
        <v>42</v>
      </c>
      <c r="B3185" s="209">
        <v>2023</v>
      </c>
      <c r="C3185" s="209">
        <v>9</v>
      </c>
      <c r="D3185" s="57" t="str">
        <f t="shared" si="639"/>
        <v>Q2</v>
      </c>
      <c r="E3185" s="208" t="s">
        <v>42</v>
      </c>
      <c r="F3185" s="209">
        <v>2023</v>
      </c>
      <c r="G3185" s="209">
        <v>9</v>
      </c>
      <c r="H3185" s="213"/>
      <c r="I3185" s="57" t="str">
        <f t="shared" si="628"/>
        <v>Q2</v>
      </c>
      <c r="J3185" s="204" t="s">
        <v>3021</v>
      </c>
      <c r="K3185" s="213" t="s">
        <v>1995</v>
      </c>
      <c r="L3185" s="210" t="s">
        <v>1996</v>
      </c>
      <c r="M3185" s="208" t="s">
        <v>1990</v>
      </c>
      <c r="N3185" s="208">
        <v>1</v>
      </c>
      <c r="O3185" s="208"/>
      <c r="P3185" s="57" t="str">
        <f t="shared" si="629"/>
        <v>MAIN UNIT</v>
      </c>
      <c r="Q3185" s="208" t="s">
        <v>48</v>
      </c>
      <c r="R3185" s="208" t="s">
        <v>1991</v>
      </c>
      <c r="S3185" s="208" t="s">
        <v>36</v>
      </c>
      <c r="T3185" s="208" t="s">
        <v>65</v>
      </c>
      <c r="U3185" s="208" t="s">
        <v>66</v>
      </c>
      <c r="V3185" s="208" t="s">
        <v>1993</v>
      </c>
      <c r="W3185" s="208" t="s">
        <v>51</v>
      </c>
      <c r="X3185" s="34">
        <v>30222</v>
      </c>
      <c r="Y3185" s="215" t="str">
        <f t="shared" si="627"/>
        <v>1.13</v>
      </c>
      <c r="Z3185" s="26">
        <f t="shared" si="637"/>
        <v>30222</v>
      </c>
      <c r="AA3185" s="208">
        <v>1.077</v>
      </c>
      <c r="AB3185" s="35">
        <f t="shared" si="638"/>
        <v>28804.507964601773</v>
      </c>
      <c r="AC3185" s="27">
        <f t="shared" si="630"/>
        <v>7523.7374803539824</v>
      </c>
      <c r="AD3185" s="212">
        <v>0.26119999999999999</v>
      </c>
      <c r="AE3185" s="211">
        <f t="shared" si="631"/>
        <v>0</v>
      </c>
      <c r="AF3185" s="211" t="str">
        <f>IF(AND(COUNTIFS($J$18:J3185,J3185)=1,AE3185=1),1,"")</f>
        <v/>
      </c>
      <c r="AG3185" s="211">
        <f>IF(C3185="","",IF(AND(COUNTIFS($J$18:J3185,J3185)=1,C3185&lt;&gt;""),1,""))</f>
        <v>1</v>
      </c>
      <c r="AH3185" s="211">
        <f>IF(G3185="","",IF(AND(COUNTIFS($J$18:J3185,J3185)=1,G3185&lt;&gt;""),1,""))</f>
        <v>1</v>
      </c>
      <c r="AI3185" s="28">
        <f t="shared" si="632"/>
        <v>26078226.463097349</v>
      </c>
      <c r="AJ3185" s="28">
        <f t="shared" si="633"/>
        <v>3137870.4427774516</v>
      </c>
      <c r="AK3185" s="29">
        <f t="shared" si="634"/>
        <v>0.12032530077218917</v>
      </c>
      <c r="AL3185" s="210"/>
      <c r="AM3185" s="210"/>
      <c r="AN3185" s="210"/>
      <c r="AO3185" s="210"/>
      <c r="AP3185" s="45" t="str">
        <f t="shared" si="635"/>
        <v>20239</v>
      </c>
      <c r="AQ3185" s="45" t="str">
        <f t="shared" si="636"/>
        <v>20239RMB</v>
      </c>
    </row>
    <row r="3186" spans="1:43" s="15" customFormat="1">
      <c r="A3186" s="208" t="s">
        <v>42</v>
      </c>
      <c r="B3186" s="209">
        <v>2023</v>
      </c>
      <c r="C3186" s="209">
        <v>8</v>
      </c>
      <c r="D3186" s="57" t="str">
        <f t="shared" si="639"/>
        <v>Q2</v>
      </c>
      <c r="E3186" s="208" t="s">
        <v>42</v>
      </c>
      <c r="F3186" s="209">
        <v>2023</v>
      </c>
      <c r="G3186" s="209">
        <v>9</v>
      </c>
      <c r="H3186" s="213"/>
      <c r="I3186" s="57" t="str">
        <f t="shared" si="628"/>
        <v>Q2</v>
      </c>
      <c r="J3186" s="204" t="s">
        <v>3022</v>
      </c>
      <c r="K3186" s="213" t="s">
        <v>390</v>
      </c>
      <c r="L3186" s="210" t="s">
        <v>3023</v>
      </c>
      <c r="M3186" s="208" t="s">
        <v>354</v>
      </c>
      <c r="N3186" s="208">
        <v>1</v>
      </c>
      <c r="O3186" s="208"/>
      <c r="P3186" s="57" t="str">
        <f t="shared" si="629"/>
        <v>MAIN UNIT</v>
      </c>
      <c r="Q3186" s="208" t="s">
        <v>48</v>
      </c>
      <c r="R3186" s="208" t="s">
        <v>1991</v>
      </c>
      <c r="S3186" s="208" t="s">
        <v>37</v>
      </c>
      <c r="T3186" s="208" t="s">
        <v>88</v>
      </c>
      <c r="U3186" s="208" t="s">
        <v>76</v>
      </c>
      <c r="V3186" s="208" t="s">
        <v>71</v>
      </c>
      <c r="W3186" s="208" t="s">
        <v>51</v>
      </c>
      <c r="X3186" s="34">
        <v>260000</v>
      </c>
      <c r="Y3186" s="215" t="str">
        <f t="shared" si="627"/>
        <v>1.13</v>
      </c>
      <c r="Z3186" s="26">
        <f t="shared" si="637"/>
        <v>260000</v>
      </c>
      <c r="AA3186" s="208">
        <v>1.077</v>
      </c>
      <c r="AB3186" s="35">
        <f t="shared" si="638"/>
        <v>247805.30973451328</v>
      </c>
      <c r="AC3186" s="27">
        <f t="shared" si="630"/>
        <v>23194.576991150443</v>
      </c>
      <c r="AD3186" s="212">
        <v>9.3600000000000003E-2</v>
      </c>
      <c r="AE3186" s="211">
        <f t="shared" si="631"/>
        <v>0</v>
      </c>
      <c r="AF3186" s="211" t="str">
        <f>IF(AND(COUNTIFS($J$18:J3186,J3186)=1,AE3186=1),1,"")</f>
        <v/>
      </c>
      <c r="AG3186" s="211">
        <f>IF(C3186="","",IF(AND(COUNTIFS($J$18:J3186,J3186)=1,C3186&lt;&gt;""),1,""))</f>
        <v>1</v>
      </c>
      <c r="AH3186" s="211">
        <f>IF(G3186="","",IF(AND(COUNTIFS($J$18:J3186,J3186)=1,G3186&lt;&gt;""),1,""))</f>
        <v>1</v>
      </c>
      <c r="AI3186" s="28">
        <f t="shared" si="632"/>
        <v>26078226.463097349</v>
      </c>
      <c r="AJ3186" s="28">
        <f t="shared" si="633"/>
        <v>3137870.4427774516</v>
      </c>
      <c r="AK3186" s="29">
        <f t="shared" si="634"/>
        <v>0.12032530077218917</v>
      </c>
      <c r="AL3186" s="210"/>
      <c r="AM3186" s="210"/>
      <c r="AN3186" s="210"/>
      <c r="AO3186" s="210"/>
      <c r="AP3186" s="45" t="str">
        <f t="shared" si="635"/>
        <v>20239</v>
      </c>
      <c r="AQ3186" s="45" t="str">
        <f t="shared" si="636"/>
        <v>20239RMB</v>
      </c>
    </row>
    <row r="3187" spans="1:43" s="15" customFormat="1">
      <c r="A3187" s="208" t="s">
        <v>42</v>
      </c>
      <c r="B3187" s="209">
        <v>2023</v>
      </c>
      <c r="C3187" s="209">
        <v>6</v>
      </c>
      <c r="D3187" s="57" t="str">
        <f t="shared" si="639"/>
        <v>Q1</v>
      </c>
      <c r="E3187" s="209" t="s">
        <v>42</v>
      </c>
      <c r="F3187" s="209">
        <v>2024</v>
      </c>
      <c r="G3187" s="209">
        <v>1</v>
      </c>
      <c r="H3187" s="213"/>
      <c r="I3187" s="57" t="str">
        <f t="shared" si="628"/>
        <v>Q4</v>
      </c>
      <c r="J3187" s="204" t="s">
        <v>2720</v>
      </c>
      <c r="K3187" s="213" t="s">
        <v>2721</v>
      </c>
      <c r="L3187" s="210" t="s">
        <v>55</v>
      </c>
      <c r="M3187" s="208" t="s">
        <v>47</v>
      </c>
      <c r="N3187" s="208">
        <v>1</v>
      </c>
      <c r="O3187" s="208"/>
      <c r="P3187" s="57" t="str">
        <f t="shared" si="629"/>
        <v>MAIN UNIT</v>
      </c>
      <c r="Q3187" s="208" t="s">
        <v>56</v>
      </c>
      <c r="R3187" s="208" t="s">
        <v>49</v>
      </c>
      <c r="S3187" s="208" t="s">
        <v>36</v>
      </c>
      <c r="T3187" s="208" t="s">
        <v>65</v>
      </c>
      <c r="U3187" s="208" t="s">
        <v>2471</v>
      </c>
      <c r="V3187" s="208" t="s">
        <v>114</v>
      </c>
      <c r="W3187" s="208" t="s">
        <v>96</v>
      </c>
      <c r="X3187" s="34">
        <v>7960000</v>
      </c>
      <c r="Y3187" s="215" t="str">
        <f t="shared" ref="Y3187:Y3192" si="640">IF(W3187="RMB","1.13", "1")</f>
        <v>1</v>
      </c>
      <c r="Z3187" s="26">
        <f t="shared" si="637"/>
        <v>7960000</v>
      </c>
      <c r="AA3187" s="208">
        <v>5.6300000000000003E-2</v>
      </c>
      <c r="AB3187" s="35">
        <f t="shared" si="638"/>
        <v>448148</v>
      </c>
      <c r="AC3187" s="27">
        <f t="shared" si="630"/>
        <v>53777.759999999995</v>
      </c>
      <c r="AD3187" s="212">
        <v>0.12</v>
      </c>
      <c r="AE3187" s="211">
        <f t="shared" si="631"/>
        <v>1</v>
      </c>
      <c r="AF3187" s="211" t="str">
        <f>IF(AND(COUNTIFS($J$18:J3187,J3187)=1,AE3187=1),1,"")</f>
        <v/>
      </c>
      <c r="AG3187" s="211" t="str">
        <f>IF(C3187="","",IF(AND(COUNTIFS($J$18:J3187,J3187)=1,C3187&lt;&gt;""),1,""))</f>
        <v/>
      </c>
      <c r="AH3187" s="211" t="str">
        <f>IF(G3187="","",IF(AND(COUNTIFS($J$18:J3187,J3187)=1,G3187&lt;&gt;""),1,""))</f>
        <v/>
      </c>
      <c r="AI3187" s="28">
        <f t="shared" si="632"/>
        <v>13623719.89557522</v>
      </c>
      <c r="AJ3187" s="28">
        <f t="shared" si="633"/>
        <v>1568246.387469027</v>
      </c>
      <c r="AK3187" s="29">
        <f t="shared" si="634"/>
        <v>0.11511146731505907</v>
      </c>
      <c r="AL3187" s="210"/>
      <c r="AM3187" s="210"/>
      <c r="AN3187" s="210"/>
      <c r="AO3187" s="210"/>
      <c r="AP3187" s="45" t="str">
        <f t="shared" si="635"/>
        <v>20241</v>
      </c>
      <c r="AQ3187" s="45" t="str">
        <f t="shared" si="636"/>
        <v>20241JPY</v>
      </c>
    </row>
    <row r="3188" spans="1:43" s="15" customFormat="1">
      <c r="A3188" s="208" t="s">
        <v>42</v>
      </c>
      <c r="B3188" s="209">
        <v>2023</v>
      </c>
      <c r="C3188" s="209">
        <v>6</v>
      </c>
      <c r="D3188" s="57" t="str">
        <f t="shared" si="639"/>
        <v>Q1</v>
      </c>
      <c r="E3188" s="209" t="s">
        <v>42</v>
      </c>
      <c r="F3188" s="209">
        <v>2024</v>
      </c>
      <c r="G3188" s="209">
        <v>1</v>
      </c>
      <c r="H3188" s="213"/>
      <c r="I3188" s="57" t="str">
        <f t="shared" si="628"/>
        <v>Q4</v>
      </c>
      <c r="J3188" s="204" t="s">
        <v>2720</v>
      </c>
      <c r="K3188" s="213" t="s">
        <v>2721</v>
      </c>
      <c r="L3188" s="210" t="s">
        <v>55</v>
      </c>
      <c r="M3188" s="208" t="s">
        <v>47</v>
      </c>
      <c r="N3188" s="208">
        <v>1</v>
      </c>
      <c r="O3188" s="208"/>
      <c r="P3188" s="57" t="str">
        <f t="shared" si="629"/>
        <v>MAIN UNIT</v>
      </c>
      <c r="Q3188" s="208" t="s">
        <v>56</v>
      </c>
      <c r="R3188" s="208" t="s">
        <v>49</v>
      </c>
      <c r="S3188" s="208" t="s">
        <v>36</v>
      </c>
      <c r="T3188" s="208" t="s">
        <v>65</v>
      </c>
      <c r="U3188" s="208" t="s">
        <v>2471</v>
      </c>
      <c r="V3188" s="208" t="s">
        <v>114</v>
      </c>
      <c r="W3188" s="208" t="s">
        <v>96</v>
      </c>
      <c r="X3188" s="34">
        <v>7960000</v>
      </c>
      <c r="Y3188" s="215" t="str">
        <f t="shared" si="640"/>
        <v>1</v>
      </c>
      <c r="Z3188" s="26">
        <f t="shared" si="637"/>
        <v>7960000</v>
      </c>
      <c r="AA3188" s="208">
        <v>5.6300000000000003E-2</v>
      </c>
      <c r="AB3188" s="35">
        <f t="shared" si="638"/>
        <v>448148</v>
      </c>
      <c r="AC3188" s="27">
        <f t="shared" si="630"/>
        <v>53777.759999999995</v>
      </c>
      <c r="AD3188" s="212">
        <v>0.12</v>
      </c>
      <c r="AE3188" s="211">
        <f t="shared" si="631"/>
        <v>1</v>
      </c>
      <c r="AF3188" s="211" t="str">
        <f>IF(AND(COUNTIFS($J$18:J3188,J3188)=1,AE3188=1),1,"")</f>
        <v/>
      </c>
      <c r="AG3188" s="211" t="str">
        <f>IF(C3188="","",IF(AND(COUNTIFS($J$18:J3188,J3188)=1,C3188&lt;&gt;""),1,""))</f>
        <v/>
      </c>
      <c r="AH3188" s="211" t="str">
        <f>IF(G3188="","",IF(AND(COUNTIFS($J$18:J3188,J3188)=1,G3188&lt;&gt;""),1,""))</f>
        <v/>
      </c>
      <c r="AI3188" s="28">
        <f t="shared" si="632"/>
        <v>13623719.89557522</v>
      </c>
      <c r="AJ3188" s="28">
        <f t="shared" si="633"/>
        <v>1568246.387469027</v>
      </c>
      <c r="AK3188" s="29">
        <f t="shared" si="634"/>
        <v>0.11511146731505907</v>
      </c>
      <c r="AL3188" s="210"/>
      <c r="AM3188" s="210"/>
      <c r="AN3188" s="210"/>
      <c r="AO3188" s="210"/>
      <c r="AP3188" s="45" t="str">
        <f t="shared" si="635"/>
        <v>20241</v>
      </c>
      <c r="AQ3188" s="45" t="str">
        <f t="shared" si="636"/>
        <v>20241JPY</v>
      </c>
    </row>
    <row r="3189" spans="1:43" s="15" customFormat="1">
      <c r="A3189" s="208" t="s">
        <v>42</v>
      </c>
      <c r="B3189" s="209">
        <v>2023</v>
      </c>
      <c r="C3189" s="209">
        <v>7</v>
      </c>
      <c r="D3189" s="57" t="str">
        <f t="shared" si="639"/>
        <v>Q2</v>
      </c>
      <c r="E3189" s="208" t="s">
        <v>42</v>
      </c>
      <c r="F3189" s="209">
        <v>2023</v>
      </c>
      <c r="G3189" s="209">
        <v>11</v>
      </c>
      <c r="H3189" s="213"/>
      <c r="I3189" s="57" t="str">
        <f t="shared" si="628"/>
        <v>Q3</v>
      </c>
      <c r="J3189" s="204" t="s">
        <v>2562</v>
      </c>
      <c r="K3189" s="213" t="s">
        <v>1905</v>
      </c>
      <c r="L3189" s="210" t="s">
        <v>79</v>
      </c>
      <c r="M3189" s="208" t="s">
        <v>47</v>
      </c>
      <c r="N3189" s="208">
        <v>1</v>
      </c>
      <c r="O3189" s="208"/>
      <c r="P3189" s="57" t="str">
        <f t="shared" si="629"/>
        <v>MAIN UNIT</v>
      </c>
      <c r="Q3189" s="208" t="s">
        <v>48</v>
      </c>
      <c r="R3189" s="208" t="s">
        <v>49</v>
      </c>
      <c r="S3189" s="208" t="s">
        <v>36</v>
      </c>
      <c r="T3189" s="208" t="s">
        <v>65</v>
      </c>
      <c r="U3189" s="208" t="s">
        <v>66</v>
      </c>
      <c r="V3189" s="208" t="s">
        <v>1343</v>
      </c>
      <c r="W3189" s="208" t="s">
        <v>96</v>
      </c>
      <c r="X3189" s="34">
        <v>15000000</v>
      </c>
      <c r="Y3189" s="215" t="str">
        <f t="shared" si="640"/>
        <v>1</v>
      </c>
      <c r="Z3189" s="26">
        <f t="shared" si="637"/>
        <v>15000000</v>
      </c>
      <c r="AA3189" s="208">
        <v>5.3400000000000003E-2</v>
      </c>
      <c r="AB3189" s="35">
        <f t="shared" si="638"/>
        <v>801000</v>
      </c>
      <c r="AC3189" s="27">
        <f t="shared" si="630"/>
        <v>96120</v>
      </c>
      <c r="AD3189" s="212">
        <v>0.12</v>
      </c>
      <c r="AE3189" s="211">
        <f t="shared" si="631"/>
        <v>0</v>
      </c>
      <c r="AF3189" s="211" t="str">
        <f>IF(AND(COUNTIFS($J$18:J3189,J3189)=1,AE3189=1),1,"")</f>
        <v/>
      </c>
      <c r="AG3189" s="211" t="str">
        <f>IF(C3189="","",IF(AND(COUNTIFS($J$18:J3189,J3189)=1,C3189&lt;&gt;""),1,""))</f>
        <v/>
      </c>
      <c r="AH3189" s="211" t="str">
        <f>IF(G3189="","",IF(AND(COUNTIFS($J$18:J3189,J3189)=1,G3189&lt;&gt;""),1,""))</f>
        <v/>
      </c>
      <c r="AI3189" s="28">
        <f t="shared" si="632"/>
        <v>11730565.00042478</v>
      </c>
      <c r="AJ3189" s="28">
        <f t="shared" si="633"/>
        <v>1971465.2465810829</v>
      </c>
      <c r="AK3189" s="29">
        <f t="shared" si="634"/>
        <v>0.16806225842571892</v>
      </c>
      <c r="AL3189" s="210"/>
      <c r="AM3189" s="210"/>
      <c r="AN3189" s="210"/>
      <c r="AO3189" s="210"/>
      <c r="AP3189" s="45" t="str">
        <f t="shared" si="635"/>
        <v>202311</v>
      </c>
      <c r="AQ3189" s="45" t="str">
        <f t="shared" si="636"/>
        <v>202311JPY</v>
      </c>
    </row>
    <row r="3190" spans="1:43" s="15" customFormat="1">
      <c r="A3190" s="208" t="s">
        <v>42</v>
      </c>
      <c r="B3190" s="209">
        <v>2023</v>
      </c>
      <c r="C3190" s="209">
        <v>7</v>
      </c>
      <c r="D3190" s="57" t="str">
        <f t="shared" si="639"/>
        <v>Q2</v>
      </c>
      <c r="E3190" s="208" t="s">
        <v>171</v>
      </c>
      <c r="F3190" s="208" t="s">
        <v>171</v>
      </c>
      <c r="G3190" s="209" t="s">
        <v>171</v>
      </c>
      <c r="H3190" s="213"/>
      <c r="I3190" s="57" t="str">
        <f t="shared" si="628"/>
        <v>Cancel</v>
      </c>
      <c r="J3190" s="204" t="s">
        <v>2553</v>
      </c>
      <c r="K3190" s="213" t="s">
        <v>1905</v>
      </c>
      <c r="L3190" s="210" t="s">
        <v>79</v>
      </c>
      <c r="M3190" s="208" t="s">
        <v>47</v>
      </c>
      <c r="N3190" s="208">
        <v>1</v>
      </c>
      <c r="O3190" s="208"/>
      <c r="P3190" s="57" t="str">
        <f t="shared" si="629"/>
        <v>MAIN UNIT</v>
      </c>
      <c r="Q3190" s="208" t="s">
        <v>48</v>
      </c>
      <c r="R3190" s="208" t="s">
        <v>49</v>
      </c>
      <c r="S3190" s="208" t="s">
        <v>36</v>
      </c>
      <c r="T3190" s="208" t="s">
        <v>65</v>
      </c>
      <c r="U3190" s="208" t="s">
        <v>66</v>
      </c>
      <c r="V3190" s="208" t="s">
        <v>1343</v>
      </c>
      <c r="W3190" s="208" t="s">
        <v>96</v>
      </c>
      <c r="X3190" s="34">
        <v>15000000</v>
      </c>
      <c r="Y3190" s="215" t="str">
        <f t="shared" si="640"/>
        <v>1</v>
      </c>
      <c r="Z3190" s="26">
        <f t="shared" si="637"/>
        <v>15000000</v>
      </c>
      <c r="AA3190" s="208">
        <v>5.4199999999999998E-2</v>
      </c>
      <c r="AB3190" s="35">
        <f t="shared" si="638"/>
        <v>813000</v>
      </c>
      <c r="AC3190" s="27">
        <f t="shared" si="630"/>
        <v>97560</v>
      </c>
      <c r="AD3190" s="207">
        <v>0.12</v>
      </c>
      <c r="AE3190" s="211">
        <f t="shared" si="631"/>
        <v>0</v>
      </c>
      <c r="AF3190" s="211" t="str">
        <f>IF(AND(COUNTIFS($J$18:J3190,J3190)=1,AE3190=1),1,"")</f>
        <v/>
      </c>
      <c r="AG3190" s="211" t="str">
        <f>IF(C3190="","",IF(AND(COUNTIFS($J$18:J3190,J3190)=1,C3190&lt;&gt;""),1,""))</f>
        <v/>
      </c>
      <c r="AH3190" s="211" t="str">
        <f>IF(G3190="","",IF(AND(COUNTIFS($J$18:J3190,J3190)=1,G3190&lt;&gt;""),1,""))</f>
        <v/>
      </c>
      <c r="AI3190" s="28">
        <f t="shared" si="632"/>
        <v>468573419.10712183</v>
      </c>
      <c r="AJ3190" s="28">
        <f t="shared" si="633"/>
        <v>55829466.862621114</v>
      </c>
      <c r="AK3190" s="29">
        <f t="shared" si="634"/>
        <v>0.11914774629983395</v>
      </c>
      <c r="AL3190" s="210"/>
      <c r="AM3190" s="210"/>
      <c r="AN3190" s="210"/>
      <c r="AO3190" s="210"/>
      <c r="AP3190" s="45" t="str">
        <f t="shared" si="635"/>
        <v>CancelCancel</v>
      </c>
      <c r="AQ3190" s="45" t="str">
        <f t="shared" si="636"/>
        <v>CancelCancelJPY</v>
      </c>
    </row>
    <row r="3191" spans="1:43" s="15" customFormat="1">
      <c r="A3191" s="208" t="s">
        <v>42</v>
      </c>
      <c r="B3191" s="209">
        <v>2023</v>
      </c>
      <c r="C3191" s="209">
        <v>7</v>
      </c>
      <c r="D3191" s="57" t="str">
        <f t="shared" si="639"/>
        <v>Q2</v>
      </c>
      <c r="E3191" s="208" t="s">
        <v>171</v>
      </c>
      <c r="F3191" s="208" t="s">
        <v>171</v>
      </c>
      <c r="G3191" s="209" t="s">
        <v>171</v>
      </c>
      <c r="H3191" s="213"/>
      <c r="I3191" s="57" t="str">
        <f t="shared" si="628"/>
        <v>Cancel</v>
      </c>
      <c r="J3191" s="204" t="s">
        <v>2553</v>
      </c>
      <c r="K3191" s="213" t="s">
        <v>1905</v>
      </c>
      <c r="L3191" s="210" t="s">
        <v>79</v>
      </c>
      <c r="M3191" s="208" t="s">
        <v>47</v>
      </c>
      <c r="N3191" s="208">
        <v>1</v>
      </c>
      <c r="O3191" s="208"/>
      <c r="P3191" s="57" t="str">
        <f t="shared" si="629"/>
        <v>MAIN UNIT</v>
      </c>
      <c r="Q3191" s="208" t="s">
        <v>48</v>
      </c>
      <c r="R3191" s="208" t="s">
        <v>49</v>
      </c>
      <c r="S3191" s="208" t="s">
        <v>36</v>
      </c>
      <c r="T3191" s="208" t="s">
        <v>65</v>
      </c>
      <c r="U3191" s="208" t="s">
        <v>66</v>
      </c>
      <c r="V3191" s="208" t="s">
        <v>1343</v>
      </c>
      <c r="W3191" s="208" t="s">
        <v>96</v>
      </c>
      <c r="X3191" s="34">
        <v>15000000</v>
      </c>
      <c r="Y3191" s="215" t="str">
        <f t="shared" si="640"/>
        <v>1</v>
      </c>
      <c r="Z3191" s="26">
        <f t="shared" si="637"/>
        <v>15000000</v>
      </c>
      <c r="AA3191" s="208">
        <v>5.4199999999999998E-2</v>
      </c>
      <c r="AB3191" s="35">
        <f t="shared" si="638"/>
        <v>813000</v>
      </c>
      <c r="AC3191" s="27">
        <f t="shared" si="630"/>
        <v>97560</v>
      </c>
      <c r="AD3191" s="207">
        <v>0.12</v>
      </c>
      <c r="AE3191" s="211">
        <f t="shared" si="631"/>
        <v>0</v>
      </c>
      <c r="AF3191" s="211" t="str">
        <f>IF(AND(COUNTIFS($J$18:J3191,J3191)=1,AE3191=1),1,"")</f>
        <v/>
      </c>
      <c r="AG3191" s="211" t="str">
        <f>IF(C3191="","",IF(AND(COUNTIFS($J$18:J3191,J3191)=1,C3191&lt;&gt;""),1,""))</f>
        <v/>
      </c>
      <c r="AH3191" s="211" t="str">
        <f>IF(G3191="","",IF(AND(COUNTIFS($J$18:J3191,J3191)=1,G3191&lt;&gt;""),1,""))</f>
        <v/>
      </c>
      <c r="AI3191" s="28">
        <f t="shared" si="632"/>
        <v>468573419.10712183</v>
      </c>
      <c r="AJ3191" s="28">
        <f t="shared" si="633"/>
        <v>55829466.862621114</v>
      </c>
      <c r="AK3191" s="29">
        <f t="shared" si="634"/>
        <v>0.11914774629983395</v>
      </c>
      <c r="AL3191" s="210"/>
      <c r="AM3191" s="210"/>
      <c r="AN3191" s="210"/>
      <c r="AO3191" s="210"/>
      <c r="AP3191" s="45" t="str">
        <f t="shared" si="635"/>
        <v>CancelCancel</v>
      </c>
      <c r="AQ3191" s="45" t="str">
        <f t="shared" si="636"/>
        <v>CancelCancelJPY</v>
      </c>
    </row>
    <row r="3192" spans="1:43" s="15" customFormat="1">
      <c r="A3192" s="208" t="s">
        <v>35</v>
      </c>
      <c r="B3192" s="209">
        <v>2021</v>
      </c>
      <c r="C3192" s="209">
        <v>2</v>
      </c>
      <c r="D3192" s="57" t="str">
        <f t="shared" si="639"/>
        <v>Q4</v>
      </c>
      <c r="E3192" s="209" t="s">
        <v>2522</v>
      </c>
      <c r="F3192" s="209" t="s">
        <v>2530</v>
      </c>
      <c r="G3192" s="209" t="s">
        <v>2530</v>
      </c>
      <c r="H3192" s="213"/>
      <c r="I3192" s="57" t="str">
        <f t="shared" si="628"/>
        <v>TBA</v>
      </c>
      <c r="J3192" s="204" t="s">
        <v>3024</v>
      </c>
      <c r="K3192" s="213" t="s">
        <v>3025</v>
      </c>
      <c r="L3192" s="210" t="s">
        <v>55</v>
      </c>
      <c r="M3192" s="208" t="s">
        <v>47</v>
      </c>
      <c r="N3192" s="208">
        <v>1</v>
      </c>
      <c r="O3192" s="208"/>
      <c r="P3192" s="57" t="str">
        <f t="shared" si="629"/>
        <v>MAIN UNIT</v>
      </c>
      <c r="Q3192" s="208" t="s">
        <v>56</v>
      </c>
      <c r="R3192" s="208" t="s">
        <v>49</v>
      </c>
      <c r="S3192" s="208" t="s">
        <v>36</v>
      </c>
      <c r="T3192" s="208" t="s">
        <v>65</v>
      </c>
      <c r="U3192" s="208" t="s">
        <v>66</v>
      </c>
      <c r="V3192" s="208" t="s">
        <v>1821</v>
      </c>
      <c r="W3192" s="208" t="s">
        <v>96</v>
      </c>
      <c r="X3192" s="34">
        <v>8900000</v>
      </c>
      <c r="Y3192" s="215" t="str">
        <f t="shared" si="640"/>
        <v>1</v>
      </c>
      <c r="Z3192" s="26">
        <f t="shared" si="637"/>
        <v>8900000</v>
      </c>
      <c r="AA3192" s="208">
        <v>5.4199999999999998E-2</v>
      </c>
      <c r="AB3192" s="35">
        <f t="shared" si="638"/>
        <v>482380</v>
      </c>
      <c r="AC3192" s="27">
        <f t="shared" si="630"/>
        <v>57885.599999999999</v>
      </c>
      <c r="AD3192" s="212">
        <v>0.12</v>
      </c>
      <c r="AE3192" s="211">
        <f t="shared" si="631"/>
        <v>1</v>
      </c>
      <c r="AF3192" s="211">
        <f>IF(AND(COUNTIFS($J$18:J3192,J3192)=1,AE3192=1),1,"")</f>
        <v>1</v>
      </c>
      <c r="AG3192" s="211">
        <f>IF(C3192="","",IF(AND(COUNTIFS($J$18:J3192,J3192)=1,C3192&lt;&gt;""),1,""))</f>
        <v>1</v>
      </c>
      <c r="AH3192" s="211">
        <f>IF(G3192="","",IF(AND(COUNTIFS($J$18:J3192,J3192)=1,G3192&lt;&gt;""),1,""))</f>
        <v>1</v>
      </c>
      <c r="AI3192" s="28">
        <f t="shared" si="632"/>
        <v>25823665.334513277</v>
      </c>
      <c r="AJ3192" s="28">
        <f t="shared" si="633"/>
        <v>3029714.7251415937</v>
      </c>
      <c r="AK3192" s="29">
        <f t="shared" si="634"/>
        <v>0.11732318731270057</v>
      </c>
      <c r="AL3192" s="210"/>
      <c r="AM3192" s="210"/>
      <c r="AN3192" s="210"/>
      <c r="AO3192" s="210"/>
      <c r="AP3192" s="45" t="str">
        <f t="shared" si="635"/>
        <v>TBATBA</v>
      </c>
      <c r="AQ3192" s="45" t="str">
        <f t="shared" si="636"/>
        <v>TBATBAJPY</v>
      </c>
    </row>
    <row r="3193" spans="1:43" s="15" customFormat="1">
      <c r="A3193" s="214" t="s">
        <v>41</v>
      </c>
      <c r="B3193" s="209"/>
      <c r="C3193" s="209" t="s">
        <v>171</v>
      </c>
      <c r="D3193" s="57" t="str">
        <f t="shared" si="639"/>
        <v/>
      </c>
      <c r="E3193" s="208" t="s">
        <v>171</v>
      </c>
      <c r="F3193" s="208" t="s">
        <v>171</v>
      </c>
      <c r="G3193" s="209" t="s">
        <v>171</v>
      </c>
      <c r="H3193" s="213"/>
      <c r="I3193" s="57" t="str">
        <f t="shared" si="628"/>
        <v>Cancel</v>
      </c>
      <c r="J3193" s="204" t="s">
        <v>171</v>
      </c>
      <c r="K3193" s="213" t="s">
        <v>2547</v>
      </c>
      <c r="L3193" s="210" t="s">
        <v>2545</v>
      </c>
      <c r="M3193" s="208" t="s">
        <v>2546</v>
      </c>
      <c r="N3193" s="208">
        <v>1</v>
      </c>
      <c r="O3193" s="208"/>
      <c r="P3193" s="57" t="str">
        <f t="shared" si="629"/>
        <v>MAIN UNIT</v>
      </c>
      <c r="Q3193" s="208" t="s">
        <v>48</v>
      </c>
      <c r="R3193" s="208" t="s">
        <v>1991</v>
      </c>
      <c r="S3193" s="208" t="s">
        <v>38</v>
      </c>
      <c r="T3193" s="208" t="s">
        <v>933</v>
      </c>
      <c r="U3193" s="208" t="s">
        <v>137</v>
      </c>
      <c r="V3193" s="208" t="s">
        <v>899</v>
      </c>
      <c r="W3193" s="208" t="s">
        <v>51</v>
      </c>
      <c r="X3193" s="34">
        <v>1200000</v>
      </c>
      <c r="Y3193" s="215" t="str">
        <f>IF(W3193="","",IF(W3193="RMB","1.13", "1"))</f>
        <v>1.13</v>
      </c>
      <c r="Z3193" s="26">
        <f t="shared" si="637"/>
        <v>1200000</v>
      </c>
      <c r="AA3193" s="208">
        <v>1.08</v>
      </c>
      <c r="AB3193" s="35">
        <f t="shared" si="638"/>
        <v>1146902.6548672568</v>
      </c>
      <c r="AC3193" s="27">
        <f t="shared" si="630"/>
        <v>137628.3185840708</v>
      </c>
      <c r="AD3193" s="212">
        <v>0.12</v>
      </c>
      <c r="AE3193" s="211">
        <f t="shared" si="631"/>
        <v>0</v>
      </c>
      <c r="AF3193" s="211" t="str">
        <f>IF(AND(COUNTIFS($J$18:J3193,J3193)=1,AE3193=1),1,"")</f>
        <v/>
      </c>
      <c r="AG3193" s="211">
        <f>IF(C3193="","",IF(AND(COUNTIFS($J$18:J3193,J3193)=1,C3193&lt;&gt;""),1,""))</f>
        <v>1</v>
      </c>
      <c r="AH3193" s="211">
        <f>IF(G3193="","",IF(AND(COUNTIFS($J$18:J3193,J3193)=1,G3193&lt;&gt;""),1,""))</f>
        <v>1</v>
      </c>
      <c r="AI3193" s="28">
        <f t="shared" si="632"/>
        <v>468573419.10712183</v>
      </c>
      <c r="AJ3193" s="28">
        <f t="shared" si="633"/>
        <v>55829466.862621114</v>
      </c>
      <c r="AK3193" s="29">
        <f t="shared" si="634"/>
        <v>0.11914774629983395</v>
      </c>
      <c r="AL3193" s="210"/>
      <c r="AM3193" s="210"/>
      <c r="AN3193" s="210"/>
      <c r="AO3193" s="210"/>
      <c r="AP3193" s="45" t="str">
        <f t="shared" si="635"/>
        <v>CancelCancel</v>
      </c>
      <c r="AQ3193" s="45" t="str">
        <f t="shared" si="636"/>
        <v>CancelCancelRMB</v>
      </c>
    </row>
    <row r="3194" spans="1:43" s="15" customFormat="1">
      <c r="A3194" s="214" t="s">
        <v>42</v>
      </c>
      <c r="B3194" s="209"/>
      <c r="C3194" s="209" t="s">
        <v>171</v>
      </c>
      <c r="D3194" s="57" t="str">
        <f t="shared" si="639"/>
        <v/>
      </c>
      <c r="E3194" s="208" t="s">
        <v>171</v>
      </c>
      <c r="F3194" s="208" t="s">
        <v>171</v>
      </c>
      <c r="G3194" s="209" t="s">
        <v>171</v>
      </c>
      <c r="H3194" s="213"/>
      <c r="I3194" s="57" t="str">
        <f t="shared" si="628"/>
        <v>Cancel</v>
      </c>
      <c r="J3194" s="204" t="s">
        <v>3026</v>
      </c>
      <c r="K3194" s="213" t="s">
        <v>3027</v>
      </c>
      <c r="L3194" s="210" t="s">
        <v>3028</v>
      </c>
      <c r="M3194" s="208" t="s">
        <v>2546</v>
      </c>
      <c r="N3194" s="208">
        <v>1</v>
      </c>
      <c r="O3194" s="208"/>
      <c r="P3194" s="57" t="str">
        <f t="shared" si="629"/>
        <v>MAIN UNIT</v>
      </c>
      <c r="Q3194" s="208" t="s">
        <v>48</v>
      </c>
      <c r="R3194" s="208" t="s">
        <v>1991</v>
      </c>
      <c r="S3194" s="208" t="s">
        <v>36</v>
      </c>
      <c r="T3194" s="208" t="s">
        <v>65</v>
      </c>
      <c r="U3194" s="208" t="s">
        <v>66</v>
      </c>
      <c r="V3194" s="208" t="s">
        <v>99</v>
      </c>
      <c r="W3194" s="208" t="s">
        <v>849</v>
      </c>
      <c r="X3194" s="34">
        <v>76000</v>
      </c>
      <c r="Y3194" s="215" t="str">
        <f>IF(W3194="","",IF(W3194="RMB","1.13", "1"))</f>
        <v>1</v>
      </c>
      <c r="Z3194" s="26">
        <f t="shared" si="637"/>
        <v>76000</v>
      </c>
      <c r="AA3194" s="208">
        <v>7.8</v>
      </c>
      <c r="AB3194" s="35">
        <f t="shared" si="638"/>
        <v>592800</v>
      </c>
      <c r="AC3194" s="27">
        <f t="shared" si="630"/>
        <v>71136</v>
      </c>
      <c r="AD3194" s="212">
        <v>0.12</v>
      </c>
      <c r="AE3194" s="211">
        <f t="shared" si="631"/>
        <v>0</v>
      </c>
      <c r="AF3194" s="211" t="str">
        <f>IF(AND(COUNTIFS($J$18:J3194,J3194)=1,AE3194=1),1,"")</f>
        <v/>
      </c>
      <c r="AG3194" s="211">
        <f>IF(C3194="","",IF(AND(COUNTIFS($J$18:J3194,J3194)=1,C3194&lt;&gt;""),1,""))</f>
        <v>1</v>
      </c>
      <c r="AH3194" s="211">
        <f>IF(G3194="","",IF(AND(COUNTIFS($J$18:J3194,J3194)=1,G3194&lt;&gt;""),1,""))</f>
        <v>1</v>
      </c>
      <c r="AI3194" s="28">
        <f t="shared" si="632"/>
        <v>468573419.10712183</v>
      </c>
      <c r="AJ3194" s="28">
        <f t="shared" si="633"/>
        <v>55829466.862621114</v>
      </c>
      <c r="AK3194" s="29">
        <f t="shared" si="634"/>
        <v>0.11914774629983395</v>
      </c>
      <c r="AL3194" s="210"/>
      <c r="AM3194" s="210"/>
      <c r="AN3194" s="210"/>
      <c r="AO3194" s="210"/>
      <c r="AP3194" s="45" t="str">
        <f t="shared" si="635"/>
        <v>CancelCancel</v>
      </c>
      <c r="AQ3194" s="45" t="str">
        <f t="shared" si="636"/>
        <v>CancelCancelUSD</v>
      </c>
    </row>
    <row r="3195" spans="1:43" s="15" customFormat="1">
      <c r="A3195" s="208" t="s">
        <v>35</v>
      </c>
      <c r="B3195" s="209">
        <v>2021</v>
      </c>
      <c r="C3195" s="209">
        <v>2</v>
      </c>
      <c r="D3195" s="57" t="str">
        <f t="shared" si="639"/>
        <v>Q4</v>
      </c>
      <c r="E3195" s="209" t="s">
        <v>2522</v>
      </c>
      <c r="F3195" s="209" t="s">
        <v>2530</v>
      </c>
      <c r="G3195" s="209" t="s">
        <v>2530</v>
      </c>
      <c r="H3195" s="213"/>
      <c r="I3195" s="57" t="str">
        <f t="shared" si="628"/>
        <v>TBA</v>
      </c>
      <c r="J3195" s="204" t="s">
        <v>3024</v>
      </c>
      <c r="K3195" s="213" t="s">
        <v>3025</v>
      </c>
      <c r="L3195" s="210" t="s">
        <v>79</v>
      </c>
      <c r="M3195" s="208" t="s">
        <v>47</v>
      </c>
      <c r="N3195" s="208">
        <v>1</v>
      </c>
      <c r="O3195" s="208"/>
      <c r="P3195" s="57" t="str">
        <f t="shared" si="629"/>
        <v>MAIN UNIT</v>
      </c>
      <c r="Q3195" s="208" t="s">
        <v>56</v>
      </c>
      <c r="R3195" s="208" t="s">
        <v>49</v>
      </c>
      <c r="S3195" s="208" t="s">
        <v>36</v>
      </c>
      <c r="T3195" s="208" t="s">
        <v>65</v>
      </c>
      <c r="U3195" s="208" t="s">
        <v>66</v>
      </c>
      <c r="V3195" s="208" t="s">
        <v>1821</v>
      </c>
      <c r="W3195" s="208" t="s">
        <v>96</v>
      </c>
      <c r="X3195" s="34">
        <v>11500000</v>
      </c>
      <c r="Y3195" s="215" t="str">
        <f>IF(W3195="RMB","1.13", "1")</f>
        <v>1</v>
      </c>
      <c r="Z3195" s="26">
        <f t="shared" si="637"/>
        <v>11500000</v>
      </c>
      <c r="AA3195" s="208">
        <v>5.4199999999999998E-2</v>
      </c>
      <c r="AB3195" s="35">
        <f t="shared" si="638"/>
        <v>623300</v>
      </c>
      <c r="AC3195" s="27">
        <f t="shared" si="630"/>
        <v>74796</v>
      </c>
      <c r="AD3195" s="212">
        <v>0.12</v>
      </c>
      <c r="AE3195" s="211">
        <f t="shared" si="631"/>
        <v>1</v>
      </c>
      <c r="AF3195" s="211" t="str">
        <f>IF(AND(COUNTIFS($J$18:J3195,J3195)=1,AE3195=1),1,"")</f>
        <v/>
      </c>
      <c r="AG3195" s="211" t="str">
        <f>IF(C3195="","",IF(AND(COUNTIFS($J$18:J3195,J3195)=1,C3195&lt;&gt;""),1,""))</f>
        <v/>
      </c>
      <c r="AH3195" s="211" t="str">
        <f>IF(G3195="","",IF(AND(COUNTIFS($J$18:J3195,J3195)=1,G3195&lt;&gt;""),1,""))</f>
        <v/>
      </c>
      <c r="AI3195" s="28">
        <f t="shared" si="632"/>
        <v>25823665.334513277</v>
      </c>
      <c r="AJ3195" s="28">
        <f t="shared" si="633"/>
        <v>3029714.7251415937</v>
      </c>
      <c r="AK3195" s="29">
        <f t="shared" si="634"/>
        <v>0.11732318731270057</v>
      </c>
      <c r="AL3195" s="210"/>
      <c r="AM3195" s="210"/>
      <c r="AN3195" s="210"/>
      <c r="AO3195" s="210"/>
      <c r="AP3195" s="45" t="str">
        <f t="shared" si="635"/>
        <v>TBATBA</v>
      </c>
      <c r="AQ3195" s="45" t="str">
        <f t="shared" si="636"/>
        <v>TBATBAJPY</v>
      </c>
    </row>
    <row r="3196" spans="1:43" s="15" customFormat="1">
      <c r="A3196" s="208" t="s">
        <v>40</v>
      </c>
      <c r="B3196" s="209">
        <v>2021</v>
      </c>
      <c r="C3196" s="209">
        <v>12</v>
      </c>
      <c r="D3196" s="57" t="str">
        <f t="shared" si="639"/>
        <v>Q3</v>
      </c>
      <c r="E3196" s="208" t="s">
        <v>171</v>
      </c>
      <c r="F3196" s="209" t="s">
        <v>171</v>
      </c>
      <c r="G3196" s="209" t="s">
        <v>171</v>
      </c>
      <c r="H3196" s="213"/>
      <c r="I3196" s="57" t="str">
        <f t="shared" si="628"/>
        <v>Cancel</v>
      </c>
      <c r="J3196" s="204" t="s">
        <v>3029</v>
      </c>
      <c r="K3196" s="213" t="s">
        <v>1910</v>
      </c>
      <c r="L3196" s="210" t="s">
        <v>2564</v>
      </c>
      <c r="M3196" s="208" t="s">
        <v>47</v>
      </c>
      <c r="N3196" s="208">
        <v>1</v>
      </c>
      <c r="O3196" s="208"/>
      <c r="P3196" s="57" t="str">
        <f t="shared" si="629"/>
        <v>MAIN UNIT</v>
      </c>
      <c r="Q3196" s="208" t="s">
        <v>56</v>
      </c>
      <c r="R3196" s="208" t="s">
        <v>1991</v>
      </c>
      <c r="S3196" s="208" t="s">
        <v>36</v>
      </c>
      <c r="T3196" s="208" t="s">
        <v>65</v>
      </c>
      <c r="U3196" s="208" t="s">
        <v>66</v>
      </c>
      <c r="V3196" s="208" t="s">
        <v>99</v>
      </c>
      <c r="W3196" s="208" t="s">
        <v>96</v>
      </c>
      <c r="X3196" s="34">
        <v>10600000</v>
      </c>
      <c r="Y3196" s="215" t="str">
        <f>IF(W3196="","",IF(W3196="RMB","1.13", "1"))</f>
        <v>1</v>
      </c>
      <c r="Z3196" s="26">
        <f t="shared" si="637"/>
        <v>10600000</v>
      </c>
      <c r="AA3196" s="208">
        <v>5.3400000000000003E-2</v>
      </c>
      <c r="AB3196" s="35">
        <f t="shared" si="638"/>
        <v>566040</v>
      </c>
      <c r="AC3196" s="27">
        <f t="shared" si="630"/>
        <v>109981.572</v>
      </c>
      <c r="AD3196" s="207">
        <v>0.1943</v>
      </c>
      <c r="AE3196" s="211">
        <f t="shared" si="631"/>
        <v>1</v>
      </c>
      <c r="AF3196" s="211">
        <f>IF(AND(COUNTIFS($J$18:J3196,J3196)=1,AE3196=1),1,"")</f>
        <v>1</v>
      </c>
      <c r="AG3196" s="211">
        <f>IF(C3196="","",IF(AND(COUNTIFS($J$18:J3196,J3196)=1,C3196&lt;&gt;""),1,""))</f>
        <v>1</v>
      </c>
      <c r="AH3196" s="211">
        <f>IF(G3196="","",IF(AND(COUNTIFS($J$18:J3196,J3196)=1,G3196&lt;&gt;""),1,""))</f>
        <v>1</v>
      </c>
      <c r="AI3196" s="28">
        <f t="shared" si="632"/>
        <v>468573419.10712183</v>
      </c>
      <c r="AJ3196" s="28">
        <f t="shared" si="633"/>
        <v>55829466.862621114</v>
      </c>
      <c r="AK3196" s="29">
        <f t="shared" si="634"/>
        <v>0.11914774629983395</v>
      </c>
      <c r="AL3196" s="210"/>
      <c r="AM3196" s="210"/>
      <c r="AN3196" s="210"/>
      <c r="AO3196" s="210"/>
      <c r="AP3196" s="45" t="str">
        <f t="shared" si="635"/>
        <v>CancelCancel</v>
      </c>
      <c r="AQ3196" s="45" t="str">
        <f t="shared" si="636"/>
        <v>CancelCancelJPY</v>
      </c>
    </row>
    <row r="3197" spans="1:43" s="15" customFormat="1">
      <c r="A3197" s="208" t="s">
        <v>42</v>
      </c>
      <c r="B3197" s="209">
        <v>2023</v>
      </c>
      <c r="C3197" s="209">
        <v>8</v>
      </c>
      <c r="D3197" s="57" t="str">
        <f t="shared" si="639"/>
        <v>Q2</v>
      </c>
      <c r="E3197" s="208" t="s">
        <v>171</v>
      </c>
      <c r="F3197" s="208" t="s">
        <v>171</v>
      </c>
      <c r="G3197" s="209" t="s">
        <v>171</v>
      </c>
      <c r="H3197" s="213"/>
      <c r="I3197" s="57" t="str">
        <f t="shared" si="628"/>
        <v>Cancel</v>
      </c>
      <c r="J3197" s="204" t="s">
        <v>2565</v>
      </c>
      <c r="K3197" s="213" t="s">
        <v>1907</v>
      </c>
      <c r="L3197" s="210" t="s">
        <v>55</v>
      </c>
      <c r="M3197" s="208" t="s">
        <v>47</v>
      </c>
      <c r="N3197" s="208">
        <v>1</v>
      </c>
      <c r="O3197" s="208"/>
      <c r="P3197" s="57" t="str">
        <f t="shared" si="629"/>
        <v>MAIN UNIT</v>
      </c>
      <c r="Q3197" s="208" t="s">
        <v>48</v>
      </c>
      <c r="R3197" s="208" t="s">
        <v>49</v>
      </c>
      <c r="S3197" s="208" t="s">
        <v>36</v>
      </c>
      <c r="T3197" s="208" t="s">
        <v>65</v>
      </c>
      <c r="U3197" s="208" t="s">
        <v>1908</v>
      </c>
      <c r="V3197" s="208" t="s">
        <v>109</v>
      </c>
      <c r="W3197" s="208" t="s">
        <v>96</v>
      </c>
      <c r="X3197" s="34">
        <v>11250000</v>
      </c>
      <c r="Y3197" s="215" t="str">
        <f t="shared" ref="Y3197:Y3206" si="641">IF(W3197="RMB","1.13", "1")</f>
        <v>1</v>
      </c>
      <c r="Z3197" s="26">
        <f t="shared" si="637"/>
        <v>11250000</v>
      </c>
      <c r="AA3197" s="208">
        <v>5.4199999999999998E-2</v>
      </c>
      <c r="AB3197" s="35">
        <f t="shared" si="638"/>
        <v>609750</v>
      </c>
      <c r="AC3197" s="27">
        <f t="shared" si="630"/>
        <v>73170</v>
      </c>
      <c r="AD3197" s="207">
        <v>0.12</v>
      </c>
      <c r="AE3197" s="211">
        <f t="shared" si="631"/>
        <v>0</v>
      </c>
      <c r="AF3197" s="211" t="str">
        <f>IF(AND(COUNTIFS($J$18:J3197,J3197)=1,AE3197=1),1,"")</f>
        <v/>
      </c>
      <c r="AG3197" s="211" t="str">
        <f>IF(C3197="","",IF(AND(COUNTIFS($J$18:J3197,J3197)=1,C3197&lt;&gt;""),1,""))</f>
        <v/>
      </c>
      <c r="AH3197" s="211" t="str">
        <f>IF(G3197="","",IF(AND(COUNTIFS($J$18:J3197,J3197)=1,G3197&lt;&gt;""),1,""))</f>
        <v/>
      </c>
      <c r="AI3197" s="28">
        <f t="shared" si="632"/>
        <v>468573419.10712183</v>
      </c>
      <c r="AJ3197" s="28">
        <f t="shared" si="633"/>
        <v>55829466.862621114</v>
      </c>
      <c r="AK3197" s="29">
        <f t="shared" si="634"/>
        <v>0.11914774629983395</v>
      </c>
      <c r="AL3197" s="210"/>
      <c r="AM3197" s="210"/>
      <c r="AN3197" s="210"/>
      <c r="AO3197" s="210"/>
      <c r="AP3197" s="45" t="str">
        <f t="shared" si="635"/>
        <v>CancelCancel</v>
      </c>
      <c r="AQ3197" s="45" t="str">
        <f t="shared" si="636"/>
        <v>CancelCancelJPY</v>
      </c>
    </row>
    <row r="3198" spans="1:43" s="15" customFormat="1">
      <c r="A3198" s="208" t="s">
        <v>42</v>
      </c>
      <c r="B3198" s="209">
        <v>2023</v>
      </c>
      <c r="C3198" s="209">
        <v>8</v>
      </c>
      <c r="D3198" s="57" t="str">
        <f t="shared" si="639"/>
        <v>Q2</v>
      </c>
      <c r="E3198" s="208" t="s">
        <v>171</v>
      </c>
      <c r="F3198" s="208" t="s">
        <v>171</v>
      </c>
      <c r="G3198" s="209" t="s">
        <v>171</v>
      </c>
      <c r="H3198" s="213"/>
      <c r="I3198" s="57" t="str">
        <f t="shared" si="628"/>
        <v>Cancel</v>
      </c>
      <c r="J3198" s="204" t="s">
        <v>2565</v>
      </c>
      <c r="K3198" s="213" t="s">
        <v>1907</v>
      </c>
      <c r="L3198" s="210" t="s">
        <v>55</v>
      </c>
      <c r="M3198" s="208" t="s">
        <v>47</v>
      </c>
      <c r="N3198" s="208">
        <v>1</v>
      </c>
      <c r="O3198" s="208"/>
      <c r="P3198" s="57" t="str">
        <f t="shared" si="629"/>
        <v>MAIN UNIT</v>
      </c>
      <c r="Q3198" s="208" t="s">
        <v>48</v>
      </c>
      <c r="R3198" s="208" t="s">
        <v>49</v>
      </c>
      <c r="S3198" s="208" t="s">
        <v>36</v>
      </c>
      <c r="T3198" s="208" t="s">
        <v>65</v>
      </c>
      <c r="U3198" s="208" t="s">
        <v>1908</v>
      </c>
      <c r="V3198" s="208" t="s">
        <v>109</v>
      </c>
      <c r="W3198" s="208" t="s">
        <v>96</v>
      </c>
      <c r="X3198" s="34">
        <v>11250000</v>
      </c>
      <c r="Y3198" s="215" t="str">
        <f t="shared" si="641"/>
        <v>1</v>
      </c>
      <c r="Z3198" s="26">
        <f t="shared" si="637"/>
        <v>11250000</v>
      </c>
      <c r="AA3198" s="208">
        <v>5.4199999999999998E-2</v>
      </c>
      <c r="AB3198" s="35">
        <f t="shared" si="638"/>
        <v>609750</v>
      </c>
      <c r="AC3198" s="27">
        <f t="shared" si="630"/>
        <v>73170</v>
      </c>
      <c r="AD3198" s="207">
        <v>0.12</v>
      </c>
      <c r="AE3198" s="211">
        <f t="shared" si="631"/>
        <v>0</v>
      </c>
      <c r="AF3198" s="211" t="str">
        <f>IF(AND(COUNTIFS($J$18:J3198,J3198)=1,AE3198=1),1,"")</f>
        <v/>
      </c>
      <c r="AG3198" s="211" t="str">
        <f>IF(C3198="","",IF(AND(COUNTIFS($J$18:J3198,J3198)=1,C3198&lt;&gt;""),1,""))</f>
        <v/>
      </c>
      <c r="AH3198" s="211" t="str">
        <f>IF(G3198="","",IF(AND(COUNTIFS($J$18:J3198,J3198)=1,G3198&lt;&gt;""),1,""))</f>
        <v/>
      </c>
      <c r="AI3198" s="28">
        <f t="shared" si="632"/>
        <v>468573419.10712183</v>
      </c>
      <c r="AJ3198" s="28">
        <f t="shared" si="633"/>
        <v>55829466.862621114</v>
      </c>
      <c r="AK3198" s="29">
        <f t="shared" si="634"/>
        <v>0.11914774629983395</v>
      </c>
      <c r="AL3198" s="210"/>
      <c r="AM3198" s="210"/>
      <c r="AN3198" s="210"/>
      <c r="AO3198" s="210"/>
      <c r="AP3198" s="45" t="str">
        <f t="shared" si="635"/>
        <v>CancelCancel</v>
      </c>
      <c r="AQ3198" s="45" t="str">
        <f t="shared" si="636"/>
        <v>CancelCancelJPY</v>
      </c>
    </row>
    <row r="3199" spans="1:43" s="15" customFormat="1">
      <c r="A3199" s="208" t="s">
        <v>42</v>
      </c>
      <c r="B3199" s="209">
        <v>2023</v>
      </c>
      <c r="C3199" s="209">
        <v>8</v>
      </c>
      <c r="D3199" s="57" t="str">
        <f t="shared" si="639"/>
        <v>Q2</v>
      </c>
      <c r="E3199" s="208" t="s">
        <v>171</v>
      </c>
      <c r="F3199" s="208" t="s">
        <v>171</v>
      </c>
      <c r="G3199" s="209" t="s">
        <v>171</v>
      </c>
      <c r="H3199" s="213"/>
      <c r="I3199" s="57" t="str">
        <f t="shared" si="628"/>
        <v>Cancel</v>
      </c>
      <c r="J3199" s="204" t="s">
        <v>2565</v>
      </c>
      <c r="K3199" s="213" t="s">
        <v>1907</v>
      </c>
      <c r="L3199" s="210" t="s">
        <v>55</v>
      </c>
      <c r="M3199" s="208" t="s">
        <v>47</v>
      </c>
      <c r="N3199" s="208">
        <v>1</v>
      </c>
      <c r="O3199" s="208"/>
      <c r="P3199" s="57" t="str">
        <f t="shared" si="629"/>
        <v>MAIN UNIT</v>
      </c>
      <c r="Q3199" s="208" t="s">
        <v>48</v>
      </c>
      <c r="R3199" s="208" t="s">
        <v>49</v>
      </c>
      <c r="S3199" s="208" t="s">
        <v>36</v>
      </c>
      <c r="T3199" s="208" t="s">
        <v>65</v>
      </c>
      <c r="U3199" s="208" t="s">
        <v>1908</v>
      </c>
      <c r="V3199" s="208" t="s">
        <v>109</v>
      </c>
      <c r="W3199" s="208" t="s">
        <v>96</v>
      </c>
      <c r="X3199" s="34">
        <v>11250000</v>
      </c>
      <c r="Y3199" s="215" t="str">
        <f t="shared" si="641"/>
        <v>1</v>
      </c>
      <c r="Z3199" s="26">
        <f t="shared" si="637"/>
        <v>11250000</v>
      </c>
      <c r="AA3199" s="208">
        <v>5.4199999999999998E-2</v>
      </c>
      <c r="AB3199" s="35">
        <f t="shared" si="638"/>
        <v>609750</v>
      </c>
      <c r="AC3199" s="27">
        <f t="shared" si="630"/>
        <v>73170</v>
      </c>
      <c r="AD3199" s="207">
        <v>0.12</v>
      </c>
      <c r="AE3199" s="211">
        <f t="shared" si="631"/>
        <v>0</v>
      </c>
      <c r="AF3199" s="211" t="str">
        <f>IF(AND(COUNTIFS($J$18:J3199,J3199)=1,AE3199=1),1,"")</f>
        <v/>
      </c>
      <c r="AG3199" s="211" t="str">
        <f>IF(C3199="","",IF(AND(COUNTIFS($J$18:J3199,J3199)=1,C3199&lt;&gt;""),1,""))</f>
        <v/>
      </c>
      <c r="AH3199" s="211" t="str">
        <f>IF(G3199="","",IF(AND(COUNTIFS($J$18:J3199,J3199)=1,G3199&lt;&gt;""),1,""))</f>
        <v/>
      </c>
      <c r="AI3199" s="28">
        <f t="shared" si="632"/>
        <v>468573419.10712183</v>
      </c>
      <c r="AJ3199" s="28">
        <f t="shared" si="633"/>
        <v>55829466.862621114</v>
      </c>
      <c r="AK3199" s="29">
        <f t="shared" si="634"/>
        <v>0.11914774629983395</v>
      </c>
      <c r="AL3199" s="210"/>
      <c r="AM3199" s="210"/>
      <c r="AN3199" s="210"/>
      <c r="AO3199" s="210"/>
      <c r="AP3199" s="45" t="str">
        <f t="shared" si="635"/>
        <v>CancelCancel</v>
      </c>
      <c r="AQ3199" s="45" t="str">
        <f t="shared" si="636"/>
        <v>CancelCancelJPY</v>
      </c>
    </row>
    <row r="3200" spans="1:43" s="15" customFormat="1">
      <c r="A3200" s="208" t="s">
        <v>42</v>
      </c>
      <c r="B3200" s="209">
        <v>2023</v>
      </c>
      <c r="C3200" s="209">
        <v>8</v>
      </c>
      <c r="D3200" s="57" t="str">
        <f t="shared" si="639"/>
        <v>Q2</v>
      </c>
      <c r="E3200" s="208" t="s">
        <v>171</v>
      </c>
      <c r="F3200" s="208" t="s">
        <v>171</v>
      </c>
      <c r="G3200" s="209" t="s">
        <v>171</v>
      </c>
      <c r="H3200" s="213"/>
      <c r="I3200" s="57" t="str">
        <f t="shared" si="628"/>
        <v>Cancel</v>
      </c>
      <c r="J3200" s="204" t="s">
        <v>2565</v>
      </c>
      <c r="K3200" s="213" t="s">
        <v>1907</v>
      </c>
      <c r="L3200" s="210" t="s">
        <v>55</v>
      </c>
      <c r="M3200" s="208" t="s">
        <v>47</v>
      </c>
      <c r="N3200" s="208">
        <v>1</v>
      </c>
      <c r="O3200" s="208"/>
      <c r="P3200" s="57" t="str">
        <f t="shared" si="629"/>
        <v>MAIN UNIT</v>
      </c>
      <c r="Q3200" s="208" t="s">
        <v>48</v>
      </c>
      <c r="R3200" s="208" t="s">
        <v>49</v>
      </c>
      <c r="S3200" s="208" t="s">
        <v>36</v>
      </c>
      <c r="T3200" s="208" t="s">
        <v>65</v>
      </c>
      <c r="U3200" s="208" t="s">
        <v>1908</v>
      </c>
      <c r="V3200" s="208" t="s">
        <v>109</v>
      </c>
      <c r="W3200" s="208" t="s">
        <v>96</v>
      </c>
      <c r="X3200" s="34">
        <v>11250000</v>
      </c>
      <c r="Y3200" s="215" t="str">
        <f t="shared" si="641"/>
        <v>1</v>
      </c>
      <c r="Z3200" s="26">
        <f t="shared" si="637"/>
        <v>11250000</v>
      </c>
      <c r="AA3200" s="208">
        <v>5.4199999999999998E-2</v>
      </c>
      <c r="AB3200" s="35">
        <f t="shared" si="638"/>
        <v>609750</v>
      </c>
      <c r="AC3200" s="27">
        <f t="shared" si="630"/>
        <v>73170</v>
      </c>
      <c r="AD3200" s="207">
        <v>0.12</v>
      </c>
      <c r="AE3200" s="211">
        <f t="shared" si="631"/>
        <v>0</v>
      </c>
      <c r="AF3200" s="211" t="str">
        <f>IF(AND(COUNTIFS($J$18:J3200,J3200)=1,AE3200=1),1,"")</f>
        <v/>
      </c>
      <c r="AG3200" s="211" t="str">
        <f>IF(C3200="","",IF(AND(COUNTIFS($J$18:J3200,J3200)=1,C3200&lt;&gt;""),1,""))</f>
        <v/>
      </c>
      <c r="AH3200" s="211" t="str">
        <f>IF(G3200="","",IF(AND(COUNTIFS($J$18:J3200,J3200)=1,G3200&lt;&gt;""),1,""))</f>
        <v/>
      </c>
      <c r="AI3200" s="28">
        <f t="shared" si="632"/>
        <v>468573419.10712183</v>
      </c>
      <c r="AJ3200" s="28">
        <f t="shared" si="633"/>
        <v>55829466.862621114</v>
      </c>
      <c r="AK3200" s="29">
        <f t="shared" si="634"/>
        <v>0.11914774629983395</v>
      </c>
      <c r="AL3200" s="210"/>
      <c r="AM3200" s="210"/>
      <c r="AN3200" s="210"/>
      <c r="AO3200" s="210"/>
      <c r="AP3200" s="45" t="str">
        <f t="shared" si="635"/>
        <v>CancelCancel</v>
      </c>
      <c r="AQ3200" s="45" t="str">
        <f t="shared" si="636"/>
        <v>CancelCancelJPY</v>
      </c>
    </row>
    <row r="3201" spans="1:43" s="15" customFormat="1">
      <c r="A3201" s="208" t="s">
        <v>42</v>
      </c>
      <c r="B3201" s="209">
        <v>2023</v>
      </c>
      <c r="C3201" s="209">
        <v>9</v>
      </c>
      <c r="D3201" s="57" t="str">
        <f t="shared" si="639"/>
        <v>Q2</v>
      </c>
      <c r="E3201" s="208" t="s">
        <v>171</v>
      </c>
      <c r="F3201" s="208" t="s">
        <v>171</v>
      </c>
      <c r="G3201" s="209" t="s">
        <v>171</v>
      </c>
      <c r="H3201" s="213"/>
      <c r="I3201" s="57" t="str">
        <f t="shared" si="628"/>
        <v>Cancel</v>
      </c>
      <c r="J3201" s="204" t="s">
        <v>3030</v>
      </c>
      <c r="K3201" s="213" t="s">
        <v>1462</v>
      </c>
      <c r="L3201" s="210" t="s">
        <v>79</v>
      </c>
      <c r="M3201" s="208" t="s">
        <v>47</v>
      </c>
      <c r="N3201" s="208">
        <v>1</v>
      </c>
      <c r="O3201" s="208"/>
      <c r="P3201" s="57" t="str">
        <f t="shared" si="629"/>
        <v>MAIN UNIT</v>
      </c>
      <c r="Q3201" s="208" t="s">
        <v>48</v>
      </c>
      <c r="R3201" s="208" t="s">
        <v>49</v>
      </c>
      <c r="S3201" s="208" t="s">
        <v>36</v>
      </c>
      <c r="T3201" s="208" t="s">
        <v>108</v>
      </c>
      <c r="U3201" s="208" t="s">
        <v>66</v>
      </c>
      <c r="V3201" s="208" t="s">
        <v>99</v>
      </c>
      <c r="W3201" s="208" t="s">
        <v>96</v>
      </c>
      <c r="X3201" s="34">
        <v>17000000</v>
      </c>
      <c r="Y3201" s="215" t="str">
        <f t="shared" si="641"/>
        <v>1</v>
      </c>
      <c r="Z3201" s="26">
        <f t="shared" si="637"/>
        <v>17000000</v>
      </c>
      <c r="AA3201" s="208">
        <v>5.4199999999999998E-2</v>
      </c>
      <c r="AB3201" s="35">
        <f t="shared" si="638"/>
        <v>921400</v>
      </c>
      <c r="AC3201" s="27">
        <f t="shared" si="630"/>
        <v>110568</v>
      </c>
      <c r="AD3201" s="207">
        <v>0.12</v>
      </c>
      <c r="AE3201" s="211">
        <f t="shared" si="631"/>
        <v>0</v>
      </c>
      <c r="AF3201" s="211" t="str">
        <f>IF(AND(COUNTIFS($J$18:J3201,J3201)=1,AE3201=1),1,"")</f>
        <v/>
      </c>
      <c r="AG3201" s="211">
        <f>IF(C3201="","",IF(AND(COUNTIFS($J$18:J3201,J3201)=1,C3201&lt;&gt;""),1,""))</f>
        <v>1</v>
      </c>
      <c r="AH3201" s="211">
        <f>IF(G3201="","",IF(AND(COUNTIFS($J$18:J3201,J3201)=1,G3201&lt;&gt;""),1,""))</f>
        <v>1</v>
      </c>
      <c r="AI3201" s="28">
        <f t="shared" si="632"/>
        <v>468573419.10712183</v>
      </c>
      <c r="AJ3201" s="28">
        <f t="shared" si="633"/>
        <v>55829466.862621114</v>
      </c>
      <c r="AK3201" s="29">
        <f t="shared" si="634"/>
        <v>0.11914774629983395</v>
      </c>
      <c r="AL3201" s="210"/>
      <c r="AM3201" s="210"/>
      <c r="AN3201" s="210"/>
      <c r="AO3201" s="210"/>
      <c r="AP3201" s="45" t="str">
        <f t="shared" si="635"/>
        <v>CancelCancel</v>
      </c>
      <c r="AQ3201" s="45" t="str">
        <f t="shared" si="636"/>
        <v>CancelCancelJPY</v>
      </c>
    </row>
    <row r="3202" spans="1:43" s="15" customFormat="1">
      <c r="A3202" s="208" t="s">
        <v>42</v>
      </c>
      <c r="B3202" s="209">
        <v>2023</v>
      </c>
      <c r="C3202" s="209">
        <v>9</v>
      </c>
      <c r="D3202" s="57" t="str">
        <f t="shared" si="639"/>
        <v>Q2</v>
      </c>
      <c r="E3202" s="208" t="s">
        <v>171</v>
      </c>
      <c r="F3202" s="208" t="s">
        <v>171</v>
      </c>
      <c r="G3202" s="209" t="s">
        <v>171</v>
      </c>
      <c r="H3202" s="213"/>
      <c r="I3202" s="57" t="str">
        <f t="shared" ref="I3202:I3265" si="642">IFERROR(IF(F3202="","",IF(F3202="TBA","TBA",IF(F3202="Cancel","Cancel",IF(AND(G3202&gt;=10,G3202&lt;=12),"Q3",IF(AND(G3202&gt;=1,G3202&lt;=3),"Q4",IF(AND(G3202&gt;=7,G3202&lt;=9),"Q2",IF(AND(G3202&gt;=4,G3202&lt;=6),"Q1"))))))),"")</f>
        <v>Cancel</v>
      </c>
      <c r="J3202" s="204" t="s">
        <v>3030</v>
      </c>
      <c r="K3202" s="213" t="s">
        <v>1462</v>
      </c>
      <c r="L3202" s="210" t="s">
        <v>55</v>
      </c>
      <c r="M3202" s="208" t="s">
        <v>47</v>
      </c>
      <c r="N3202" s="208">
        <v>1</v>
      </c>
      <c r="O3202" s="208"/>
      <c r="P3202" s="57" t="str">
        <f t="shared" ref="P3202:P3265" si="643">IF(M3202="","",IF(AND(N3202&gt;0,L3202&lt;&gt;""),"MAIN UNIT",IF(AND(O3202&gt;0,L3202&lt;&gt;""),"SERVICE/ PARTS","C66 SERVICE/OTHERS")))</f>
        <v>MAIN UNIT</v>
      </c>
      <c r="Q3202" s="208" t="s">
        <v>48</v>
      </c>
      <c r="R3202" s="208" t="s">
        <v>49</v>
      </c>
      <c r="S3202" s="208" t="s">
        <v>36</v>
      </c>
      <c r="T3202" s="208" t="s">
        <v>108</v>
      </c>
      <c r="U3202" s="208" t="s">
        <v>66</v>
      </c>
      <c r="V3202" s="208" t="s">
        <v>99</v>
      </c>
      <c r="W3202" s="208" t="s">
        <v>96</v>
      </c>
      <c r="X3202" s="34">
        <v>8993000</v>
      </c>
      <c r="Y3202" s="215" t="str">
        <f t="shared" si="641"/>
        <v>1</v>
      </c>
      <c r="Z3202" s="26">
        <f t="shared" si="637"/>
        <v>8993000</v>
      </c>
      <c r="AA3202" s="208">
        <v>5.4199999999999998E-2</v>
      </c>
      <c r="AB3202" s="35">
        <f t="shared" si="638"/>
        <v>487420.6</v>
      </c>
      <c r="AC3202" s="27">
        <f t="shared" ref="AC3202:AC3265" si="644">IF(R3202&lt;&gt;"",AB3202*AD3202,"")</f>
        <v>58490.471999999994</v>
      </c>
      <c r="AD3202" s="207">
        <v>0.12</v>
      </c>
      <c r="AE3202" s="211">
        <f t="shared" ref="AE3202:AE3265" si="645">IF(Q3202="","",IF(Q3202="Yes",1,0))</f>
        <v>0</v>
      </c>
      <c r="AF3202" s="211" t="str">
        <f>IF(AND(COUNTIFS($J$18:J3202,J3202)=1,AE3202=1),1,"")</f>
        <v/>
      </c>
      <c r="AG3202" s="211" t="str">
        <f>IF(C3202="","",IF(AND(COUNTIFS($J$18:J3202,J3202)=1,C3202&lt;&gt;""),1,""))</f>
        <v/>
      </c>
      <c r="AH3202" s="211" t="str">
        <f>IF(G3202="","",IF(AND(COUNTIFS($J$18:J3202,J3202)=1,G3202&lt;&gt;""),1,""))</f>
        <v/>
      </c>
      <c r="AI3202" s="28">
        <f t="shared" ref="AI3202:AI3265" si="646">IF(P3202="C66 SERVICE","",SUMIFS(AB:AB,F:F,F3202,G:G,G3202,E:E,E3202))</f>
        <v>468573419.10712183</v>
      </c>
      <c r="AJ3202" s="28">
        <f t="shared" ref="AJ3202:AJ3265" si="647">IF(P3202="C66 SERVICE","",SUMIFS(AC:AC,F:F,F3202,G:G,G3202,E:E,E3202))</f>
        <v>55829466.862621114</v>
      </c>
      <c r="AK3202" s="29">
        <f t="shared" ref="AK3202:AK3265" si="648">IF(AJ3202&gt;0,AJ3202/AI3202,"")</f>
        <v>0.11914774629983395</v>
      </c>
      <c r="AL3202" s="210"/>
      <c r="AM3202" s="210"/>
      <c r="AN3202" s="210"/>
      <c r="AO3202" s="210"/>
      <c r="AP3202" s="45" t="str">
        <f t="shared" ref="AP3202:AP3265" si="649">IF(F3202="","",F3202&amp;G3202)</f>
        <v>CancelCancel</v>
      </c>
      <c r="AQ3202" s="45" t="str">
        <f t="shared" ref="AQ3202:AQ3265" si="650">IF(W3202="","",F3202&amp;G3202&amp;W3202)</f>
        <v>CancelCancelJPY</v>
      </c>
    </row>
    <row r="3203" spans="1:43" s="15" customFormat="1">
      <c r="A3203" s="214" t="s">
        <v>40</v>
      </c>
      <c r="B3203" s="209"/>
      <c r="C3203" s="209" t="s">
        <v>171</v>
      </c>
      <c r="D3203" s="57" t="str">
        <f t="shared" si="639"/>
        <v/>
      </c>
      <c r="E3203" s="209" t="s">
        <v>2522</v>
      </c>
      <c r="F3203" s="209" t="s">
        <v>2522</v>
      </c>
      <c r="G3203" s="209" t="s">
        <v>2522</v>
      </c>
      <c r="H3203" s="213"/>
      <c r="I3203" s="57" t="str">
        <f t="shared" si="642"/>
        <v>TBA</v>
      </c>
      <c r="J3203" s="204" t="s">
        <v>3031</v>
      </c>
      <c r="K3203" s="213" t="s">
        <v>1910</v>
      </c>
      <c r="L3203" s="210" t="s">
        <v>79</v>
      </c>
      <c r="M3203" s="208" t="s">
        <v>47</v>
      </c>
      <c r="N3203" s="208">
        <v>1</v>
      </c>
      <c r="O3203" s="208"/>
      <c r="P3203" s="57" t="str">
        <f t="shared" si="643"/>
        <v>MAIN UNIT</v>
      </c>
      <c r="Q3203" s="208" t="s">
        <v>56</v>
      </c>
      <c r="R3203" s="208" t="s">
        <v>49</v>
      </c>
      <c r="S3203" s="208" t="s">
        <v>36</v>
      </c>
      <c r="T3203" s="208" t="s">
        <v>65</v>
      </c>
      <c r="U3203" s="208" t="s">
        <v>66</v>
      </c>
      <c r="V3203" s="208" t="s">
        <v>99</v>
      </c>
      <c r="W3203" s="208" t="s">
        <v>96</v>
      </c>
      <c r="X3203" s="34">
        <v>14250000</v>
      </c>
      <c r="Y3203" s="215" t="str">
        <f t="shared" si="641"/>
        <v>1</v>
      </c>
      <c r="Z3203" s="26">
        <f t="shared" si="637"/>
        <v>14250000</v>
      </c>
      <c r="AA3203" s="208">
        <v>5.4199999999999998E-2</v>
      </c>
      <c r="AB3203" s="35">
        <f t="shared" si="638"/>
        <v>772350</v>
      </c>
      <c r="AC3203" s="27">
        <f t="shared" si="644"/>
        <v>95076.285000000003</v>
      </c>
      <c r="AD3203" s="212">
        <v>0.1231</v>
      </c>
      <c r="AE3203" s="211">
        <f t="shared" si="645"/>
        <v>1</v>
      </c>
      <c r="AF3203" s="211">
        <f>IF(AND(COUNTIFS($J$18:J3203,J3203)=1,AE3203=1),1,"")</f>
        <v>1</v>
      </c>
      <c r="AG3203" s="211">
        <f>IF(C3203="","",IF(AND(COUNTIFS($J$18:J3203,J3203)=1,C3203&lt;&gt;""),1,""))</f>
        <v>1</v>
      </c>
      <c r="AH3203" s="211">
        <f>IF(G3203="","",IF(AND(COUNTIFS($J$18:J3203,J3203)=1,G3203&lt;&gt;""),1,""))</f>
        <v>1</v>
      </c>
      <c r="AI3203" s="28">
        <f t="shared" si="646"/>
        <v>25823665.334513277</v>
      </c>
      <c r="AJ3203" s="28">
        <f t="shared" si="647"/>
        <v>3029714.7251415937</v>
      </c>
      <c r="AK3203" s="29">
        <f t="shared" si="648"/>
        <v>0.11732318731270057</v>
      </c>
      <c r="AL3203" s="210"/>
      <c r="AM3203" s="210"/>
      <c r="AN3203" s="210"/>
      <c r="AO3203" s="210" t="s">
        <v>3032</v>
      </c>
      <c r="AP3203" s="45" t="str">
        <f t="shared" si="649"/>
        <v>TBATBA</v>
      </c>
      <c r="AQ3203" s="45" t="str">
        <f t="shared" si="650"/>
        <v>TBATBAJPY</v>
      </c>
    </row>
    <row r="3204" spans="1:43" s="15" customFormat="1">
      <c r="A3204" s="214" t="s">
        <v>40</v>
      </c>
      <c r="B3204" s="209"/>
      <c r="C3204" s="209" t="s">
        <v>171</v>
      </c>
      <c r="D3204" s="57" t="str">
        <f t="shared" si="639"/>
        <v/>
      </c>
      <c r="E3204" s="209" t="s">
        <v>2522</v>
      </c>
      <c r="F3204" s="209" t="s">
        <v>2522</v>
      </c>
      <c r="G3204" s="209" t="s">
        <v>2522</v>
      </c>
      <c r="H3204" s="213"/>
      <c r="I3204" s="57" t="str">
        <f t="shared" si="642"/>
        <v>TBA</v>
      </c>
      <c r="J3204" s="204" t="s">
        <v>3031</v>
      </c>
      <c r="K3204" s="213" t="s">
        <v>1910</v>
      </c>
      <c r="L3204" s="210" t="s">
        <v>55</v>
      </c>
      <c r="M3204" s="208" t="s">
        <v>47</v>
      </c>
      <c r="N3204" s="208">
        <v>1</v>
      </c>
      <c r="O3204" s="208"/>
      <c r="P3204" s="57" t="str">
        <f t="shared" si="643"/>
        <v>MAIN UNIT</v>
      </c>
      <c r="Q3204" s="208" t="s">
        <v>56</v>
      </c>
      <c r="R3204" s="208" t="s">
        <v>49</v>
      </c>
      <c r="S3204" s="208" t="s">
        <v>36</v>
      </c>
      <c r="T3204" s="208" t="s">
        <v>65</v>
      </c>
      <c r="U3204" s="208" t="s">
        <v>66</v>
      </c>
      <c r="V3204" s="208" t="s">
        <v>99</v>
      </c>
      <c r="W3204" s="208" t="s">
        <v>96</v>
      </c>
      <c r="X3204" s="34">
        <v>10000000</v>
      </c>
      <c r="Y3204" s="215" t="str">
        <f t="shared" si="641"/>
        <v>1</v>
      </c>
      <c r="Z3204" s="26">
        <f t="shared" si="637"/>
        <v>10000000</v>
      </c>
      <c r="AA3204" s="208">
        <v>5.4199999999999998E-2</v>
      </c>
      <c r="AB3204" s="35">
        <f t="shared" si="638"/>
        <v>542000</v>
      </c>
      <c r="AC3204" s="27">
        <f t="shared" si="644"/>
        <v>66720.2</v>
      </c>
      <c r="AD3204" s="212">
        <v>0.1231</v>
      </c>
      <c r="AE3204" s="211">
        <f t="shared" si="645"/>
        <v>1</v>
      </c>
      <c r="AF3204" s="211" t="str">
        <f>IF(AND(COUNTIFS($J$18:J3204,J3204)=1,AE3204=1),1,"")</f>
        <v/>
      </c>
      <c r="AG3204" s="211" t="str">
        <f>IF(C3204="","",IF(AND(COUNTIFS($J$18:J3204,J3204)=1,C3204&lt;&gt;""),1,""))</f>
        <v/>
      </c>
      <c r="AH3204" s="211" t="str">
        <f>IF(G3204="","",IF(AND(COUNTIFS($J$18:J3204,J3204)=1,G3204&lt;&gt;""),1,""))</f>
        <v/>
      </c>
      <c r="AI3204" s="28">
        <f t="shared" si="646"/>
        <v>25823665.334513277</v>
      </c>
      <c r="AJ3204" s="28">
        <f t="shared" si="647"/>
        <v>3029714.7251415937</v>
      </c>
      <c r="AK3204" s="29">
        <f t="shared" si="648"/>
        <v>0.11732318731270057</v>
      </c>
      <c r="AL3204" s="210"/>
      <c r="AM3204" s="210"/>
      <c r="AN3204" s="210"/>
      <c r="AO3204" s="210" t="s">
        <v>3032</v>
      </c>
      <c r="AP3204" s="45" t="str">
        <f t="shared" si="649"/>
        <v>TBATBA</v>
      </c>
      <c r="AQ3204" s="45" t="str">
        <f t="shared" si="650"/>
        <v>TBATBAJPY</v>
      </c>
    </row>
    <row r="3205" spans="1:43" s="15" customFormat="1">
      <c r="A3205" s="214" t="s">
        <v>40</v>
      </c>
      <c r="B3205" s="209"/>
      <c r="C3205" s="209" t="s">
        <v>171</v>
      </c>
      <c r="D3205" s="57" t="str">
        <f t="shared" si="639"/>
        <v/>
      </c>
      <c r="E3205" s="209" t="s">
        <v>2522</v>
      </c>
      <c r="F3205" s="209" t="s">
        <v>2522</v>
      </c>
      <c r="G3205" s="209" t="s">
        <v>2522</v>
      </c>
      <c r="H3205" s="213"/>
      <c r="I3205" s="57" t="str">
        <f t="shared" si="642"/>
        <v>TBA</v>
      </c>
      <c r="J3205" s="204" t="s">
        <v>3031</v>
      </c>
      <c r="K3205" s="213" t="s">
        <v>1910</v>
      </c>
      <c r="L3205" s="210" t="s">
        <v>55</v>
      </c>
      <c r="M3205" s="208" t="s">
        <v>47</v>
      </c>
      <c r="N3205" s="208">
        <v>1</v>
      </c>
      <c r="O3205" s="208"/>
      <c r="P3205" s="57" t="str">
        <f t="shared" si="643"/>
        <v>MAIN UNIT</v>
      </c>
      <c r="Q3205" s="208" t="s">
        <v>56</v>
      </c>
      <c r="R3205" s="208" t="s">
        <v>49</v>
      </c>
      <c r="S3205" s="208" t="s">
        <v>36</v>
      </c>
      <c r="T3205" s="208" t="s">
        <v>65</v>
      </c>
      <c r="U3205" s="208" t="s">
        <v>66</v>
      </c>
      <c r="V3205" s="208" t="s">
        <v>99</v>
      </c>
      <c r="W3205" s="208" t="s">
        <v>96</v>
      </c>
      <c r="X3205" s="34">
        <v>10000000</v>
      </c>
      <c r="Y3205" s="215" t="str">
        <f t="shared" si="641"/>
        <v>1</v>
      </c>
      <c r="Z3205" s="26">
        <f t="shared" si="637"/>
        <v>10000000</v>
      </c>
      <c r="AA3205" s="208">
        <v>5.4199999999999998E-2</v>
      </c>
      <c r="AB3205" s="35">
        <f t="shared" si="638"/>
        <v>542000</v>
      </c>
      <c r="AC3205" s="27">
        <f t="shared" si="644"/>
        <v>66720.2</v>
      </c>
      <c r="AD3205" s="212">
        <v>0.1231</v>
      </c>
      <c r="AE3205" s="211">
        <f t="shared" si="645"/>
        <v>1</v>
      </c>
      <c r="AF3205" s="211" t="str">
        <f>IF(AND(COUNTIFS($J$18:J3205,J3205)=1,AE3205=1),1,"")</f>
        <v/>
      </c>
      <c r="AG3205" s="211" t="str">
        <f>IF(C3205="","",IF(AND(COUNTIFS($J$18:J3205,J3205)=1,C3205&lt;&gt;""),1,""))</f>
        <v/>
      </c>
      <c r="AH3205" s="211" t="str">
        <f>IF(G3205="","",IF(AND(COUNTIFS($J$18:J3205,J3205)=1,G3205&lt;&gt;""),1,""))</f>
        <v/>
      </c>
      <c r="AI3205" s="28">
        <f t="shared" si="646"/>
        <v>25823665.334513277</v>
      </c>
      <c r="AJ3205" s="28">
        <f t="shared" si="647"/>
        <v>3029714.7251415937</v>
      </c>
      <c r="AK3205" s="29">
        <f t="shared" si="648"/>
        <v>0.11732318731270057</v>
      </c>
      <c r="AL3205" s="210"/>
      <c r="AM3205" s="210"/>
      <c r="AN3205" s="210"/>
      <c r="AO3205" s="210" t="s">
        <v>3032</v>
      </c>
      <c r="AP3205" s="45" t="str">
        <f t="shared" si="649"/>
        <v>TBATBA</v>
      </c>
      <c r="AQ3205" s="45" t="str">
        <f t="shared" si="650"/>
        <v>TBATBAJPY</v>
      </c>
    </row>
    <row r="3206" spans="1:43" s="15" customFormat="1">
      <c r="A3206" s="214" t="s">
        <v>40</v>
      </c>
      <c r="B3206" s="209"/>
      <c r="C3206" s="209" t="s">
        <v>171</v>
      </c>
      <c r="D3206" s="57" t="str">
        <f t="shared" si="639"/>
        <v/>
      </c>
      <c r="E3206" s="209" t="s">
        <v>2522</v>
      </c>
      <c r="F3206" s="209" t="s">
        <v>2522</v>
      </c>
      <c r="G3206" s="209" t="s">
        <v>2522</v>
      </c>
      <c r="H3206" s="213"/>
      <c r="I3206" s="57" t="str">
        <f t="shared" si="642"/>
        <v>TBA</v>
      </c>
      <c r="J3206" s="204" t="s">
        <v>3031</v>
      </c>
      <c r="K3206" s="213" t="s">
        <v>1910</v>
      </c>
      <c r="L3206" s="210" t="s">
        <v>55</v>
      </c>
      <c r="M3206" s="208" t="s">
        <v>47</v>
      </c>
      <c r="N3206" s="208">
        <v>1</v>
      </c>
      <c r="O3206" s="208"/>
      <c r="P3206" s="57" t="str">
        <f t="shared" si="643"/>
        <v>MAIN UNIT</v>
      </c>
      <c r="Q3206" s="208" t="s">
        <v>56</v>
      </c>
      <c r="R3206" s="208" t="s">
        <v>49</v>
      </c>
      <c r="S3206" s="208" t="s">
        <v>36</v>
      </c>
      <c r="T3206" s="208" t="s">
        <v>65</v>
      </c>
      <c r="U3206" s="208" t="s">
        <v>66</v>
      </c>
      <c r="V3206" s="208" t="s">
        <v>99</v>
      </c>
      <c r="W3206" s="208" t="s">
        <v>96</v>
      </c>
      <c r="X3206" s="34">
        <v>10000000</v>
      </c>
      <c r="Y3206" s="215" t="str">
        <f t="shared" si="641"/>
        <v>1</v>
      </c>
      <c r="Z3206" s="26">
        <f t="shared" ref="Z3206:Z3269" si="651">IF(X3206="","",X3206*MAX(O3206,N3206))</f>
        <v>10000000</v>
      </c>
      <c r="AA3206" s="208">
        <v>5.4199999999999998E-2</v>
      </c>
      <c r="AB3206" s="35">
        <f t="shared" si="638"/>
        <v>542000</v>
      </c>
      <c r="AC3206" s="27">
        <f t="shared" si="644"/>
        <v>66720.2</v>
      </c>
      <c r="AD3206" s="212">
        <v>0.1231</v>
      </c>
      <c r="AE3206" s="211">
        <f t="shared" si="645"/>
        <v>1</v>
      </c>
      <c r="AF3206" s="211" t="str">
        <f>IF(AND(COUNTIFS($J$18:J3206,J3206)=1,AE3206=1),1,"")</f>
        <v/>
      </c>
      <c r="AG3206" s="211" t="str">
        <f>IF(C3206="","",IF(AND(COUNTIFS($J$18:J3206,J3206)=1,C3206&lt;&gt;""),1,""))</f>
        <v/>
      </c>
      <c r="AH3206" s="211" t="str">
        <f>IF(G3206="","",IF(AND(COUNTIFS($J$18:J3206,J3206)=1,G3206&lt;&gt;""),1,""))</f>
        <v/>
      </c>
      <c r="AI3206" s="28">
        <f t="shared" si="646"/>
        <v>25823665.334513277</v>
      </c>
      <c r="AJ3206" s="28">
        <f t="shared" si="647"/>
        <v>3029714.7251415937</v>
      </c>
      <c r="AK3206" s="29">
        <f t="shared" si="648"/>
        <v>0.11732318731270057</v>
      </c>
      <c r="AL3206" s="210"/>
      <c r="AM3206" s="210"/>
      <c r="AN3206" s="210"/>
      <c r="AO3206" s="210" t="s">
        <v>3032</v>
      </c>
      <c r="AP3206" s="45" t="str">
        <f t="shared" si="649"/>
        <v>TBATBA</v>
      </c>
      <c r="AQ3206" s="45" t="str">
        <f t="shared" si="650"/>
        <v>TBATBAJPY</v>
      </c>
    </row>
    <row r="3207" spans="1:43" s="15" customFormat="1">
      <c r="A3207" s="208" t="s">
        <v>42</v>
      </c>
      <c r="B3207" s="209">
        <v>2023</v>
      </c>
      <c r="C3207" s="209">
        <v>11</v>
      </c>
      <c r="D3207" s="57" t="str">
        <f t="shared" si="639"/>
        <v>Q3</v>
      </c>
      <c r="E3207" s="208" t="s">
        <v>42</v>
      </c>
      <c r="F3207" s="209">
        <v>2023</v>
      </c>
      <c r="G3207" s="209">
        <v>11</v>
      </c>
      <c r="H3207" s="213"/>
      <c r="I3207" s="57" t="str">
        <f t="shared" si="642"/>
        <v>Q3</v>
      </c>
      <c r="J3207" s="204" t="s">
        <v>3033</v>
      </c>
      <c r="K3207" s="213" t="s">
        <v>669</v>
      </c>
      <c r="L3207" s="210" t="s">
        <v>79</v>
      </c>
      <c r="M3207" s="208" t="s">
        <v>47</v>
      </c>
      <c r="N3207" s="208">
        <v>1</v>
      </c>
      <c r="O3207" s="208"/>
      <c r="P3207" s="57" t="str">
        <f t="shared" si="643"/>
        <v>MAIN UNIT</v>
      </c>
      <c r="Q3207" s="208" t="s">
        <v>48</v>
      </c>
      <c r="R3207" s="208" t="s">
        <v>49</v>
      </c>
      <c r="S3207" s="208" t="s">
        <v>36</v>
      </c>
      <c r="T3207" s="208" t="s">
        <v>65</v>
      </c>
      <c r="U3207" s="208" t="s">
        <v>66</v>
      </c>
      <c r="V3207" s="208" t="s">
        <v>99</v>
      </c>
      <c r="W3207" s="208" t="s">
        <v>96</v>
      </c>
      <c r="X3207" s="34">
        <v>12200000</v>
      </c>
      <c r="Y3207" s="215" t="str">
        <f t="shared" ref="Y3207:Y3235" si="652">IF(W3207="","",IF(W3207="RMB","1.13", "1"))</f>
        <v>1</v>
      </c>
      <c r="Z3207" s="26">
        <f t="shared" si="651"/>
        <v>12200000</v>
      </c>
      <c r="AA3207" s="208">
        <v>5.3400000000000003E-2</v>
      </c>
      <c r="AB3207" s="35">
        <f t="shared" si="638"/>
        <v>651480</v>
      </c>
      <c r="AC3207" s="27">
        <f t="shared" si="644"/>
        <v>81500.147999999986</v>
      </c>
      <c r="AD3207" s="212">
        <v>0.12509999999999999</v>
      </c>
      <c r="AE3207" s="211">
        <f t="shared" si="645"/>
        <v>0</v>
      </c>
      <c r="AF3207" s="211" t="str">
        <f>IF(AND(COUNTIFS($J$18:J3207,J3207)=1,AE3207=1),1,"")</f>
        <v/>
      </c>
      <c r="AG3207" s="211">
        <f>IF(C3207="","",IF(AND(COUNTIFS($J$18:J3207,J3207)=1,C3207&lt;&gt;""),1,""))</f>
        <v>1</v>
      </c>
      <c r="AH3207" s="211">
        <f>IF(G3207="","",IF(AND(COUNTIFS($J$18:J3207,J3207)=1,G3207&lt;&gt;""),1,""))</f>
        <v>1</v>
      </c>
      <c r="AI3207" s="28">
        <f t="shared" si="646"/>
        <v>11730565.00042478</v>
      </c>
      <c r="AJ3207" s="28">
        <f t="shared" si="647"/>
        <v>1971465.2465810829</v>
      </c>
      <c r="AK3207" s="29">
        <f t="shared" si="648"/>
        <v>0.16806225842571892</v>
      </c>
      <c r="AL3207" s="210"/>
      <c r="AM3207" s="210"/>
      <c r="AN3207" s="210"/>
      <c r="AO3207" s="210"/>
      <c r="AP3207" s="45" t="str">
        <f t="shared" si="649"/>
        <v>202311</v>
      </c>
      <c r="AQ3207" s="45" t="str">
        <f t="shared" si="650"/>
        <v>202311JPY</v>
      </c>
    </row>
    <row r="3208" spans="1:43" s="15" customFormat="1">
      <c r="A3208" s="208" t="s">
        <v>42</v>
      </c>
      <c r="B3208" s="209">
        <v>2023</v>
      </c>
      <c r="C3208" s="209">
        <v>11</v>
      </c>
      <c r="D3208" s="57" t="str">
        <f t="shared" si="639"/>
        <v>Q3</v>
      </c>
      <c r="E3208" s="208" t="s">
        <v>42</v>
      </c>
      <c r="F3208" s="209">
        <v>2023</v>
      </c>
      <c r="G3208" s="209">
        <v>11</v>
      </c>
      <c r="H3208" s="213"/>
      <c r="I3208" s="57" t="str">
        <f t="shared" si="642"/>
        <v>Q3</v>
      </c>
      <c r="J3208" s="204" t="s">
        <v>3033</v>
      </c>
      <c r="K3208" s="213" t="s">
        <v>669</v>
      </c>
      <c r="L3208" s="210" t="s">
        <v>55</v>
      </c>
      <c r="M3208" s="208" t="s">
        <v>47</v>
      </c>
      <c r="N3208" s="208">
        <v>1</v>
      </c>
      <c r="O3208" s="208"/>
      <c r="P3208" s="57" t="str">
        <f t="shared" si="643"/>
        <v>MAIN UNIT</v>
      </c>
      <c r="Q3208" s="208" t="s">
        <v>48</v>
      </c>
      <c r="R3208" s="208" t="s">
        <v>49</v>
      </c>
      <c r="S3208" s="208" t="s">
        <v>36</v>
      </c>
      <c r="T3208" s="208" t="s">
        <v>65</v>
      </c>
      <c r="U3208" s="208" t="s">
        <v>66</v>
      </c>
      <c r="V3208" s="208" t="s">
        <v>99</v>
      </c>
      <c r="W3208" s="208" t="s">
        <v>96</v>
      </c>
      <c r="X3208" s="34">
        <v>7200000</v>
      </c>
      <c r="Y3208" s="215" t="str">
        <f t="shared" si="652"/>
        <v>1</v>
      </c>
      <c r="Z3208" s="26">
        <f t="shared" si="651"/>
        <v>7200000</v>
      </c>
      <c r="AA3208" s="208">
        <v>5.3400000000000003E-2</v>
      </c>
      <c r="AB3208" s="35">
        <f t="shared" si="638"/>
        <v>384480</v>
      </c>
      <c r="AC3208" s="27">
        <f t="shared" si="644"/>
        <v>48098.447999999997</v>
      </c>
      <c r="AD3208" s="212">
        <v>0.12509999999999999</v>
      </c>
      <c r="AE3208" s="211">
        <f t="shared" si="645"/>
        <v>0</v>
      </c>
      <c r="AF3208" s="211" t="str">
        <f>IF(AND(COUNTIFS($J$18:J3208,J3208)=1,AE3208=1),1,"")</f>
        <v/>
      </c>
      <c r="AG3208" s="211" t="str">
        <f>IF(C3208="","",IF(AND(COUNTIFS($J$18:J3208,J3208)=1,C3208&lt;&gt;""),1,""))</f>
        <v/>
      </c>
      <c r="AH3208" s="211" t="str">
        <f>IF(G3208="","",IF(AND(COUNTIFS($J$18:J3208,J3208)=1,G3208&lt;&gt;""),1,""))</f>
        <v/>
      </c>
      <c r="AI3208" s="28">
        <f t="shared" si="646"/>
        <v>11730565.00042478</v>
      </c>
      <c r="AJ3208" s="28">
        <f t="shared" si="647"/>
        <v>1971465.2465810829</v>
      </c>
      <c r="AK3208" s="29">
        <f t="shared" si="648"/>
        <v>0.16806225842571892</v>
      </c>
      <c r="AL3208" s="210"/>
      <c r="AM3208" s="210"/>
      <c r="AN3208" s="210"/>
      <c r="AO3208" s="210"/>
      <c r="AP3208" s="45" t="str">
        <f t="shared" si="649"/>
        <v>202311</v>
      </c>
      <c r="AQ3208" s="45" t="str">
        <f t="shared" si="650"/>
        <v>202311JPY</v>
      </c>
    </row>
    <row r="3209" spans="1:43" s="15" customFormat="1">
      <c r="A3209" s="208" t="s">
        <v>42</v>
      </c>
      <c r="B3209" s="209">
        <v>2023</v>
      </c>
      <c r="C3209" s="209">
        <v>11</v>
      </c>
      <c r="D3209" s="57" t="str">
        <f t="shared" si="639"/>
        <v>Q3</v>
      </c>
      <c r="E3209" s="208" t="s">
        <v>42</v>
      </c>
      <c r="F3209" s="209">
        <v>2023</v>
      </c>
      <c r="G3209" s="209">
        <v>11</v>
      </c>
      <c r="H3209" s="213"/>
      <c r="I3209" s="57" t="str">
        <f t="shared" si="642"/>
        <v>Q3</v>
      </c>
      <c r="J3209" s="204" t="s">
        <v>3034</v>
      </c>
      <c r="K3209" s="213" t="s">
        <v>1217</v>
      </c>
      <c r="L3209" s="210" t="s">
        <v>79</v>
      </c>
      <c r="M3209" s="208" t="s">
        <v>47</v>
      </c>
      <c r="N3209" s="208">
        <v>1</v>
      </c>
      <c r="O3209" s="208"/>
      <c r="P3209" s="57" t="str">
        <f t="shared" si="643"/>
        <v>MAIN UNIT</v>
      </c>
      <c r="Q3209" s="208" t="s">
        <v>48</v>
      </c>
      <c r="R3209" s="208" t="s">
        <v>49</v>
      </c>
      <c r="S3209" s="208" t="s">
        <v>36</v>
      </c>
      <c r="T3209" s="208" t="s">
        <v>65</v>
      </c>
      <c r="U3209" s="208" t="s">
        <v>66</v>
      </c>
      <c r="V3209" s="208" t="s">
        <v>99</v>
      </c>
      <c r="W3209" s="208" t="s">
        <v>96</v>
      </c>
      <c r="X3209" s="34">
        <v>12200000</v>
      </c>
      <c r="Y3209" s="215" t="str">
        <f t="shared" si="652"/>
        <v>1</v>
      </c>
      <c r="Z3209" s="26">
        <f t="shared" si="651"/>
        <v>12200000</v>
      </c>
      <c r="AA3209" s="208">
        <v>5.3400000000000003E-2</v>
      </c>
      <c r="AB3209" s="35">
        <f t="shared" si="638"/>
        <v>651480</v>
      </c>
      <c r="AC3209" s="27">
        <f t="shared" si="644"/>
        <v>80197.187999999995</v>
      </c>
      <c r="AD3209" s="212">
        <v>0.1231</v>
      </c>
      <c r="AE3209" s="211">
        <f t="shared" si="645"/>
        <v>0</v>
      </c>
      <c r="AF3209" s="211" t="str">
        <f>IF(AND(COUNTIFS($J$18:J3209,J3209)=1,AE3209=1),1,"")</f>
        <v/>
      </c>
      <c r="AG3209" s="211">
        <f>IF(C3209="","",IF(AND(COUNTIFS($J$18:J3209,J3209)=1,C3209&lt;&gt;""),1,""))</f>
        <v>1</v>
      </c>
      <c r="AH3209" s="211">
        <f>IF(G3209="","",IF(AND(COUNTIFS($J$18:J3209,J3209)=1,G3209&lt;&gt;""),1,""))</f>
        <v>1</v>
      </c>
      <c r="AI3209" s="28">
        <f t="shared" si="646"/>
        <v>11730565.00042478</v>
      </c>
      <c r="AJ3209" s="28">
        <f t="shared" si="647"/>
        <v>1971465.2465810829</v>
      </c>
      <c r="AK3209" s="29">
        <f t="shared" si="648"/>
        <v>0.16806225842571892</v>
      </c>
      <c r="AL3209" s="210"/>
      <c r="AM3209" s="210"/>
      <c r="AN3209" s="210"/>
      <c r="AO3209" s="210"/>
      <c r="AP3209" s="45" t="str">
        <f t="shared" si="649"/>
        <v>202311</v>
      </c>
      <c r="AQ3209" s="45" t="str">
        <f t="shared" si="650"/>
        <v>202311JPY</v>
      </c>
    </row>
    <row r="3210" spans="1:43" s="15" customFormat="1">
      <c r="A3210" s="208" t="s">
        <v>42</v>
      </c>
      <c r="B3210" s="209">
        <v>2023</v>
      </c>
      <c r="C3210" s="209">
        <v>11</v>
      </c>
      <c r="D3210" s="57" t="str">
        <f t="shared" si="639"/>
        <v>Q3</v>
      </c>
      <c r="E3210" s="208" t="s">
        <v>42</v>
      </c>
      <c r="F3210" s="209">
        <v>2024</v>
      </c>
      <c r="G3210" s="209">
        <v>3</v>
      </c>
      <c r="H3210" s="213"/>
      <c r="I3210" s="57" t="str">
        <f t="shared" si="642"/>
        <v>Q4</v>
      </c>
      <c r="J3210" s="204" t="s">
        <v>3035</v>
      </c>
      <c r="K3210" s="213" t="s">
        <v>669</v>
      </c>
      <c r="L3210" s="210" t="s">
        <v>2564</v>
      </c>
      <c r="M3210" s="208" t="s">
        <v>47</v>
      </c>
      <c r="N3210" s="208">
        <v>1</v>
      </c>
      <c r="O3210" s="208"/>
      <c r="P3210" s="57" t="str">
        <f t="shared" si="643"/>
        <v>MAIN UNIT</v>
      </c>
      <c r="Q3210" s="208" t="s">
        <v>48</v>
      </c>
      <c r="R3210" s="208" t="s">
        <v>1991</v>
      </c>
      <c r="S3210" s="208" t="s">
        <v>36</v>
      </c>
      <c r="T3210" s="208" t="s">
        <v>65</v>
      </c>
      <c r="U3210" s="208" t="s">
        <v>66</v>
      </c>
      <c r="V3210" s="208" t="s">
        <v>99</v>
      </c>
      <c r="W3210" s="208" t="s">
        <v>96</v>
      </c>
      <c r="X3210" s="34">
        <v>8160000</v>
      </c>
      <c r="Y3210" s="215" t="str">
        <f t="shared" si="652"/>
        <v>1</v>
      </c>
      <c r="Z3210" s="26">
        <f t="shared" si="651"/>
        <v>8160000</v>
      </c>
      <c r="AA3210" s="208">
        <v>5.4199999999999998E-2</v>
      </c>
      <c r="AB3210" s="35">
        <f t="shared" ref="AB3210:AB3273" si="653">IF(AND(R3210&lt;&gt;"C66",R3210&lt;&gt;""),Z3210/Y3210*AA3210,"")</f>
        <v>442272</v>
      </c>
      <c r="AC3210" s="27">
        <f t="shared" si="644"/>
        <v>53072.639999999999</v>
      </c>
      <c r="AD3210" s="212">
        <v>0.12</v>
      </c>
      <c r="AE3210" s="211">
        <f t="shared" si="645"/>
        <v>0</v>
      </c>
      <c r="AF3210" s="211" t="str">
        <f>IF(AND(COUNTIFS($J$18:J3210,J3210)=1,AE3210=1),1,"")</f>
        <v/>
      </c>
      <c r="AG3210" s="211">
        <f>IF(C3210="","",IF(AND(COUNTIFS($J$18:J3210,J3210)=1,C3210&lt;&gt;""),1,""))</f>
        <v>1</v>
      </c>
      <c r="AH3210" s="211">
        <f>IF(G3210="","",IF(AND(COUNTIFS($J$18:J3210,J3210)=1,G3210&lt;&gt;""),1,""))</f>
        <v>1</v>
      </c>
      <c r="AI3210" s="28">
        <f t="shared" si="646"/>
        <v>3074677.4867256638</v>
      </c>
      <c r="AJ3210" s="28">
        <f t="shared" si="647"/>
        <v>338597.5824070797</v>
      </c>
      <c r="AK3210" s="29">
        <f t="shared" si="648"/>
        <v>0.11012458505612717</v>
      </c>
      <c r="AL3210" s="210"/>
      <c r="AM3210" s="210"/>
      <c r="AN3210" s="210"/>
      <c r="AO3210" s="210"/>
      <c r="AP3210" s="45" t="str">
        <f t="shared" si="649"/>
        <v>20243</v>
      </c>
      <c r="AQ3210" s="45" t="str">
        <f t="shared" si="650"/>
        <v>20243JPY</v>
      </c>
    </row>
    <row r="3211" spans="1:43" s="15" customFormat="1">
      <c r="A3211" s="208" t="s">
        <v>42</v>
      </c>
      <c r="B3211" s="209">
        <v>2023</v>
      </c>
      <c r="C3211" s="209">
        <v>11</v>
      </c>
      <c r="D3211" s="57" t="str">
        <f t="shared" si="639"/>
        <v>Q3</v>
      </c>
      <c r="E3211" s="208" t="s">
        <v>42</v>
      </c>
      <c r="F3211" s="209">
        <v>2024</v>
      </c>
      <c r="G3211" s="209">
        <v>1</v>
      </c>
      <c r="H3211" s="213"/>
      <c r="I3211" s="57" t="str">
        <f t="shared" si="642"/>
        <v>Q4</v>
      </c>
      <c r="J3211" s="204" t="s">
        <v>3036</v>
      </c>
      <c r="K3211" s="213" t="s">
        <v>3037</v>
      </c>
      <c r="L3211" s="210" t="s">
        <v>79</v>
      </c>
      <c r="M3211" s="208" t="s">
        <v>47</v>
      </c>
      <c r="N3211" s="208">
        <v>1</v>
      </c>
      <c r="O3211" s="208"/>
      <c r="P3211" s="57" t="str">
        <f t="shared" si="643"/>
        <v>MAIN UNIT</v>
      </c>
      <c r="Q3211" s="208" t="s">
        <v>48</v>
      </c>
      <c r="R3211" s="208" t="s">
        <v>49</v>
      </c>
      <c r="S3211" s="208" t="s">
        <v>36</v>
      </c>
      <c r="T3211" s="208" t="s">
        <v>65</v>
      </c>
      <c r="U3211" s="208" t="s">
        <v>2896</v>
      </c>
      <c r="V3211" s="208" t="s">
        <v>114</v>
      </c>
      <c r="W3211" s="208" t="s">
        <v>96</v>
      </c>
      <c r="X3211" s="34">
        <v>11900000</v>
      </c>
      <c r="Y3211" s="215" t="str">
        <f t="shared" si="652"/>
        <v>1</v>
      </c>
      <c r="Z3211" s="26">
        <f t="shared" si="651"/>
        <v>11900000</v>
      </c>
      <c r="AA3211" s="208">
        <v>5.6300000000000003E-2</v>
      </c>
      <c r="AB3211" s="35">
        <f t="shared" si="653"/>
        <v>669970</v>
      </c>
      <c r="AC3211" s="27">
        <f t="shared" si="644"/>
        <v>80396.399999999994</v>
      </c>
      <c r="AD3211" s="212">
        <v>0.12</v>
      </c>
      <c r="AE3211" s="211">
        <f t="shared" si="645"/>
        <v>0</v>
      </c>
      <c r="AF3211" s="211" t="str">
        <f>IF(AND(COUNTIFS($J$18:J3211,J3211)=1,AE3211=1),1,"")</f>
        <v/>
      </c>
      <c r="AG3211" s="211">
        <f>IF(C3211="","",IF(AND(COUNTIFS($J$18:J3211,J3211)=1,C3211&lt;&gt;""),1,""))</f>
        <v>1</v>
      </c>
      <c r="AH3211" s="211">
        <f>IF(G3211="","",IF(AND(COUNTIFS($J$18:J3211,J3211)=1,G3211&lt;&gt;""),1,""))</f>
        <v>1</v>
      </c>
      <c r="AI3211" s="28">
        <f t="shared" si="646"/>
        <v>13623719.89557522</v>
      </c>
      <c r="AJ3211" s="28">
        <f t="shared" si="647"/>
        <v>1568246.387469027</v>
      </c>
      <c r="AK3211" s="29">
        <f t="shared" si="648"/>
        <v>0.11511146731505907</v>
      </c>
      <c r="AL3211" s="210"/>
      <c r="AM3211" s="210"/>
      <c r="AN3211" s="210"/>
      <c r="AO3211" s="210"/>
      <c r="AP3211" s="45" t="str">
        <f t="shared" si="649"/>
        <v>20241</v>
      </c>
      <c r="AQ3211" s="45" t="str">
        <f t="shared" si="650"/>
        <v>20241JPY</v>
      </c>
    </row>
    <row r="3212" spans="1:43" s="15" customFormat="1">
      <c r="A3212" s="208" t="s">
        <v>42</v>
      </c>
      <c r="B3212" s="209">
        <v>2023</v>
      </c>
      <c r="C3212" s="209">
        <v>11</v>
      </c>
      <c r="D3212" s="57" t="str">
        <f t="shared" si="639"/>
        <v>Q3</v>
      </c>
      <c r="E3212" s="208" t="s">
        <v>42</v>
      </c>
      <c r="F3212" s="209">
        <v>2024</v>
      </c>
      <c r="G3212" s="209">
        <v>2</v>
      </c>
      <c r="H3212" s="213"/>
      <c r="I3212" s="57" t="str">
        <f t="shared" si="642"/>
        <v>Q4</v>
      </c>
      <c r="J3212" s="204" t="s">
        <v>3038</v>
      </c>
      <c r="K3212" s="213" t="s">
        <v>3039</v>
      </c>
      <c r="L3212" s="210" t="s">
        <v>79</v>
      </c>
      <c r="M3212" s="208" t="s">
        <v>47</v>
      </c>
      <c r="N3212" s="208">
        <v>1</v>
      </c>
      <c r="O3212" s="208"/>
      <c r="P3212" s="57" t="str">
        <f t="shared" si="643"/>
        <v>MAIN UNIT</v>
      </c>
      <c r="Q3212" s="208" t="s">
        <v>48</v>
      </c>
      <c r="R3212" s="208" t="s">
        <v>49</v>
      </c>
      <c r="S3212" s="208" t="s">
        <v>36</v>
      </c>
      <c r="T3212" s="208" t="s">
        <v>65</v>
      </c>
      <c r="U3212" s="208" t="s">
        <v>2896</v>
      </c>
      <c r="V3212" s="208" t="s">
        <v>99</v>
      </c>
      <c r="W3212" s="208" t="s">
        <v>96</v>
      </c>
      <c r="X3212" s="34">
        <v>13000000</v>
      </c>
      <c r="Y3212" s="215" t="str">
        <f t="shared" si="652"/>
        <v>1</v>
      </c>
      <c r="Z3212" s="26">
        <f t="shared" si="651"/>
        <v>13000000</v>
      </c>
      <c r="AA3212" s="208">
        <v>5.6300000000000003E-2</v>
      </c>
      <c r="AB3212" s="35">
        <f t="shared" si="653"/>
        <v>731900</v>
      </c>
      <c r="AC3212" s="27">
        <f t="shared" si="644"/>
        <v>87828</v>
      </c>
      <c r="AD3212" s="212">
        <v>0.12</v>
      </c>
      <c r="AE3212" s="211">
        <f t="shared" si="645"/>
        <v>0</v>
      </c>
      <c r="AF3212" s="211" t="str">
        <f>IF(AND(COUNTIFS($J$18:J3212,J3212)=1,AE3212=1),1,"")</f>
        <v/>
      </c>
      <c r="AG3212" s="211">
        <f>IF(C3212="","",IF(AND(COUNTIFS($J$18:J3212,J3212)=1,C3212&lt;&gt;""),1,""))</f>
        <v>1</v>
      </c>
      <c r="AH3212" s="211">
        <f>IF(G3212="","",IF(AND(COUNTIFS($J$18:J3212,J3212)=1,G3212&lt;&gt;""),1,""))</f>
        <v>1</v>
      </c>
      <c r="AI3212" s="28">
        <f t="shared" si="646"/>
        <v>16000190.159292037</v>
      </c>
      <c r="AJ3212" s="28">
        <f t="shared" si="647"/>
        <v>1920022.8191150443</v>
      </c>
      <c r="AK3212" s="29">
        <f t="shared" si="648"/>
        <v>0.12</v>
      </c>
      <c r="AL3212" s="210"/>
      <c r="AM3212" s="210"/>
      <c r="AN3212" s="210"/>
      <c r="AO3212" s="210"/>
      <c r="AP3212" s="45" t="str">
        <f t="shared" si="649"/>
        <v>20242</v>
      </c>
      <c r="AQ3212" s="45" t="str">
        <f t="shared" si="650"/>
        <v>20242JPY</v>
      </c>
    </row>
    <row r="3213" spans="1:43" s="15" customFormat="1">
      <c r="A3213" s="208" t="s">
        <v>42</v>
      </c>
      <c r="B3213" s="209">
        <v>2023</v>
      </c>
      <c r="C3213" s="209">
        <v>11</v>
      </c>
      <c r="D3213" s="57" t="str">
        <f t="shared" si="639"/>
        <v>Q3</v>
      </c>
      <c r="E3213" s="208" t="s">
        <v>42</v>
      </c>
      <c r="F3213" s="209">
        <v>2024</v>
      </c>
      <c r="G3213" s="209">
        <v>2</v>
      </c>
      <c r="H3213" s="213"/>
      <c r="I3213" s="57" t="str">
        <f t="shared" si="642"/>
        <v>Q4</v>
      </c>
      <c r="J3213" s="204" t="s">
        <v>3038</v>
      </c>
      <c r="K3213" s="213" t="s">
        <v>3039</v>
      </c>
      <c r="L3213" s="210" t="s">
        <v>79</v>
      </c>
      <c r="M3213" s="208" t="s">
        <v>47</v>
      </c>
      <c r="N3213" s="208">
        <v>1</v>
      </c>
      <c r="O3213" s="208"/>
      <c r="P3213" s="57" t="str">
        <f t="shared" si="643"/>
        <v>MAIN UNIT</v>
      </c>
      <c r="Q3213" s="208" t="s">
        <v>48</v>
      </c>
      <c r="R3213" s="208" t="s">
        <v>49</v>
      </c>
      <c r="S3213" s="208" t="s">
        <v>36</v>
      </c>
      <c r="T3213" s="208" t="s">
        <v>65</v>
      </c>
      <c r="U3213" s="208" t="s">
        <v>2896</v>
      </c>
      <c r="V3213" s="208" t="s">
        <v>99</v>
      </c>
      <c r="W3213" s="208" t="s">
        <v>96</v>
      </c>
      <c r="X3213" s="34">
        <v>13000000</v>
      </c>
      <c r="Y3213" s="215" t="str">
        <f t="shared" si="652"/>
        <v>1</v>
      </c>
      <c r="Z3213" s="26">
        <f t="shared" si="651"/>
        <v>13000000</v>
      </c>
      <c r="AA3213" s="208">
        <v>5.6300000000000003E-2</v>
      </c>
      <c r="AB3213" s="35">
        <f t="shared" si="653"/>
        <v>731900</v>
      </c>
      <c r="AC3213" s="27">
        <f t="shared" si="644"/>
        <v>87828</v>
      </c>
      <c r="AD3213" s="212">
        <v>0.12</v>
      </c>
      <c r="AE3213" s="211">
        <f t="shared" si="645"/>
        <v>0</v>
      </c>
      <c r="AF3213" s="211" t="str">
        <f>IF(AND(COUNTIFS($J$18:J3213,J3213)=1,AE3213=1),1,"")</f>
        <v/>
      </c>
      <c r="AG3213" s="211" t="str">
        <f>IF(C3213="","",IF(AND(COUNTIFS($J$18:J3213,J3213)=1,C3213&lt;&gt;""),1,""))</f>
        <v/>
      </c>
      <c r="AH3213" s="211" t="str">
        <f>IF(G3213="","",IF(AND(COUNTIFS($J$18:J3213,J3213)=1,G3213&lt;&gt;""),1,""))</f>
        <v/>
      </c>
      <c r="AI3213" s="28">
        <f t="shared" si="646"/>
        <v>16000190.159292037</v>
      </c>
      <c r="AJ3213" s="28">
        <f t="shared" si="647"/>
        <v>1920022.8191150443</v>
      </c>
      <c r="AK3213" s="29">
        <f t="shared" si="648"/>
        <v>0.12</v>
      </c>
      <c r="AL3213" s="210"/>
      <c r="AM3213" s="210"/>
      <c r="AN3213" s="210"/>
      <c r="AO3213" s="210"/>
      <c r="AP3213" s="45" t="str">
        <f t="shared" si="649"/>
        <v>20242</v>
      </c>
      <c r="AQ3213" s="45" t="str">
        <f t="shared" si="650"/>
        <v>20242JPY</v>
      </c>
    </row>
    <row r="3214" spans="1:43" s="15" customFormat="1">
      <c r="A3214" s="208" t="s">
        <v>42</v>
      </c>
      <c r="B3214" s="209">
        <v>2023</v>
      </c>
      <c r="C3214" s="209">
        <v>11</v>
      </c>
      <c r="D3214" s="57" t="str">
        <f t="shared" si="639"/>
        <v>Q3</v>
      </c>
      <c r="E3214" s="208" t="s">
        <v>42</v>
      </c>
      <c r="F3214" s="209">
        <v>2024</v>
      </c>
      <c r="G3214" s="209">
        <v>2</v>
      </c>
      <c r="H3214" s="213"/>
      <c r="I3214" s="57" t="str">
        <f t="shared" si="642"/>
        <v>Q4</v>
      </c>
      <c r="J3214" s="204" t="s">
        <v>3038</v>
      </c>
      <c r="K3214" s="213" t="s">
        <v>3039</v>
      </c>
      <c r="L3214" s="210" t="s">
        <v>79</v>
      </c>
      <c r="M3214" s="208" t="s">
        <v>47</v>
      </c>
      <c r="N3214" s="208">
        <v>1</v>
      </c>
      <c r="O3214" s="208"/>
      <c r="P3214" s="57" t="str">
        <f t="shared" si="643"/>
        <v>MAIN UNIT</v>
      </c>
      <c r="Q3214" s="208" t="s">
        <v>48</v>
      </c>
      <c r="R3214" s="208" t="s">
        <v>49</v>
      </c>
      <c r="S3214" s="208" t="s">
        <v>36</v>
      </c>
      <c r="T3214" s="208" t="s">
        <v>65</v>
      </c>
      <c r="U3214" s="208" t="s">
        <v>2896</v>
      </c>
      <c r="V3214" s="208" t="s">
        <v>99</v>
      </c>
      <c r="W3214" s="208" t="s">
        <v>96</v>
      </c>
      <c r="X3214" s="34">
        <v>13000000</v>
      </c>
      <c r="Y3214" s="215" t="str">
        <f t="shared" si="652"/>
        <v>1</v>
      </c>
      <c r="Z3214" s="26">
        <f t="shared" si="651"/>
        <v>13000000</v>
      </c>
      <c r="AA3214" s="208">
        <v>5.6300000000000003E-2</v>
      </c>
      <c r="AB3214" s="35">
        <f t="shared" si="653"/>
        <v>731900</v>
      </c>
      <c r="AC3214" s="27">
        <f t="shared" si="644"/>
        <v>87828</v>
      </c>
      <c r="AD3214" s="212">
        <v>0.12</v>
      </c>
      <c r="AE3214" s="211">
        <f t="shared" si="645"/>
        <v>0</v>
      </c>
      <c r="AF3214" s="211" t="str">
        <f>IF(AND(COUNTIFS($J$18:J3214,J3214)=1,AE3214=1),1,"")</f>
        <v/>
      </c>
      <c r="AG3214" s="211" t="str">
        <f>IF(C3214="","",IF(AND(COUNTIFS($J$18:J3214,J3214)=1,C3214&lt;&gt;""),1,""))</f>
        <v/>
      </c>
      <c r="AH3214" s="211" t="str">
        <f>IF(G3214="","",IF(AND(COUNTIFS($J$18:J3214,J3214)=1,G3214&lt;&gt;""),1,""))</f>
        <v/>
      </c>
      <c r="AI3214" s="28">
        <f t="shared" si="646"/>
        <v>16000190.159292037</v>
      </c>
      <c r="AJ3214" s="28">
        <f t="shared" si="647"/>
        <v>1920022.8191150443</v>
      </c>
      <c r="AK3214" s="29">
        <f t="shared" si="648"/>
        <v>0.12</v>
      </c>
      <c r="AL3214" s="210"/>
      <c r="AM3214" s="210"/>
      <c r="AN3214" s="210"/>
      <c r="AO3214" s="210"/>
      <c r="AP3214" s="45" t="str">
        <f t="shared" si="649"/>
        <v>20242</v>
      </c>
      <c r="AQ3214" s="45" t="str">
        <f t="shared" si="650"/>
        <v>20242JPY</v>
      </c>
    </row>
    <row r="3215" spans="1:43" s="15" customFormat="1">
      <c r="A3215" s="208" t="s">
        <v>42</v>
      </c>
      <c r="B3215" s="209">
        <v>2023</v>
      </c>
      <c r="C3215" s="209">
        <v>11</v>
      </c>
      <c r="D3215" s="57" t="str">
        <f t="shared" si="639"/>
        <v>Q3</v>
      </c>
      <c r="E3215" s="208" t="s">
        <v>42</v>
      </c>
      <c r="F3215" s="209">
        <v>2024</v>
      </c>
      <c r="G3215" s="209">
        <v>2</v>
      </c>
      <c r="H3215" s="213"/>
      <c r="I3215" s="57" t="str">
        <f t="shared" si="642"/>
        <v>Q4</v>
      </c>
      <c r="J3215" s="204" t="s">
        <v>3038</v>
      </c>
      <c r="K3215" s="213" t="s">
        <v>3039</v>
      </c>
      <c r="L3215" s="210" t="s">
        <v>79</v>
      </c>
      <c r="M3215" s="208" t="s">
        <v>47</v>
      </c>
      <c r="N3215" s="208">
        <v>1</v>
      </c>
      <c r="O3215" s="208"/>
      <c r="P3215" s="57" t="str">
        <f t="shared" si="643"/>
        <v>MAIN UNIT</v>
      </c>
      <c r="Q3215" s="208" t="s">
        <v>48</v>
      </c>
      <c r="R3215" s="208" t="s">
        <v>49</v>
      </c>
      <c r="S3215" s="208" t="s">
        <v>36</v>
      </c>
      <c r="T3215" s="208" t="s">
        <v>65</v>
      </c>
      <c r="U3215" s="208" t="s">
        <v>2896</v>
      </c>
      <c r="V3215" s="208" t="s">
        <v>99</v>
      </c>
      <c r="W3215" s="208" t="s">
        <v>96</v>
      </c>
      <c r="X3215" s="34">
        <v>13000000</v>
      </c>
      <c r="Y3215" s="215" t="str">
        <f t="shared" si="652"/>
        <v>1</v>
      </c>
      <c r="Z3215" s="26">
        <f t="shared" si="651"/>
        <v>13000000</v>
      </c>
      <c r="AA3215" s="208">
        <v>5.6300000000000003E-2</v>
      </c>
      <c r="AB3215" s="35">
        <f t="shared" si="653"/>
        <v>731900</v>
      </c>
      <c r="AC3215" s="27">
        <f t="shared" si="644"/>
        <v>87828</v>
      </c>
      <c r="AD3215" s="212">
        <v>0.12</v>
      </c>
      <c r="AE3215" s="211">
        <f t="shared" si="645"/>
        <v>0</v>
      </c>
      <c r="AF3215" s="211" t="str">
        <f>IF(AND(COUNTIFS($J$18:J3215,J3215)=1,AE3215=1),1,"")</f>
        <v/>
      </c>
      <c r="AG3215" s="211" t="str">
        <f>IF(C3215="","",IF(AND(COUNTIFS($J$18:J3215,J3215)=1,C3215&lt;&gt;""),1,""))</f>
        <v/>
      </c>
      <c r="AH3215" s="211" t="str">
        <f>IF(G3215="","",IF(AND(COUNTIFS($J$18:J3215,J3215)=1,G3215&lt;&gt;""),1,""))</f>
        <v/>
      </c>
      <c r="AI3215" s="28">
        <f t="shared" si="646"/>
        <v>16000190.159292037</v>
      </c>
      <c r="AJ3215" s="28">
        <f t="shared" si="647"/>
        <v>1920022.8191150443</v>
      </c>
      <c r="AK3215" s="29">
        <f t="shared" si="648"/>
        <v>0.12</v>
      </c>
      <c r="AL3215" s="210"/>
      <c r="AM3215" s="210"/>
      <c r="AN3215" s="210"/>
      <c r="AO3215" s="210"/>
      <c r="AP3215" s="45" t="str">
        <f t="shared" si="649"/>
        <v>20242</v>
      </c>
      <c r="AQ3215" s="45" t="str">
        <f t="shared" si="650"/>
        <v>20242JPY</v>
      </c>
    </row>
    <row r="3216" spans="1:43" s="15" customFormat="1">
      <c r="A3216" s="208" t="s">
        <v>42</v>
      </c>
      <c r="B3216" s="209">
        <v>2023</v>
      </c>
      <c r="C3216" s="209">
        <v>11</v>
      </c>
      <c r="D3216" s="57" t="str">
        <f t="shared" si="639"/>
        <v>Q3</v>
      </c>
      <c r="E3216" s="208" t="s">
        <v>42</v>
      </c>
      <c r="F3216" s="209">
        <v>2024</v>
      </c>
      <c r="G3216" s="209">
        <v>2</v>
      </c>
      <c r="H3216" s="213"/>
      <c r="I3216" s="57" t="str">
        <f t="shared" si="642"/>
        <v>Q4</v>
      </c>
      <c r="J3216" s="204" t="s">
        <v>3038</v>
      </c>
      <c r="K3216" s="213" t="s">
        <v>3039</v>
      </c>
      <c r="L3216" s="210" t="s">
        <v>55</v>
      </c>
      <c r="M3216" s="208" t="s">
        <v>47</v>
      </c>
      <c r="N3216" s="208">
        <v>1</v>
      </c>
      <c r="O3216" s="208"/>
      <c r="P3216" s="57" t="str">
        <f t="shared" si="643"/>
        <v>MAIN UNIT</v>
      </c>
      <c r="Q3216" s="208" t="s">
        <v>48</v>
      </c>
      <c r="R3216" s="208" t="s">
        <v>49</v>
      </c>
      <c r="S3216" s="208" t="s">
        <v>36</v>
      </c>
      <c r="T3216" s="208" t="s">
        <v>65</v>
      </c>
      <c r="U3216" s="208" t="s">
        <v>2896</v>
      </c>
      <c r="V3216" s="208" t="s">
        <v>99</v>
      </c>
      <c r="W3216" s="208" t="s">
        <v>96</v>
      </c>
      <c r="X3216" s="34">
        <v>8500000</v>
      </c>
      <c r="Y3216" s="215" t="str">
        <f t="shared" si="652"/>
        <v>1</v>
      </c>
      <c r="Z3216" s="26">
        <f t="shared" si="651"/>
        <v>8500000</v>
      </c>
      <c r="AA3216" s="208">
        <v>5.6300000000000003E-2</v>
      </c>
      <c r="AB3216" s="35">
        <f t="shared" si="653"/>
        <v>478550</v>
      </c>
      <c r="AC3216" s="27">
        <f t="shared" si="644"/>
        <v>57426</v>
      </c>
      <c r="AD3216" s="212">
        <v>0.12</v>
      </c>
      <c r="AE3216" s="211">
        <f t="shared" si="645"/>
        <v>0</v>
      </c>
      <c r="AF3216" s="211" t="str">
        <f>IF(AND(COUNTIFS($J$18:J3216,J3216)=1,AE3216=1),1,"")</f>
        <v/>
      </c>
      <c r="AG3216" s="211" t="str">
        <f>IF(C3216="","",IF(AND(COUNTIFS($J$18:J3216,J3216)=1,C3216&lt;&gt;""),1,""))</f>
        <v/>
      </c>
      <c r="AH3216" s="211" t="str">
        <f>IF(G3216="","",IF(AND(COUNTIFS($J$18:J3216,J3216)=1,G3216&lt;&gt;""),1,""))</f>
        <v/>
      </c>
      <c r="AI3216" s="28">
        <f t="shared" si="646"/>
        <v>16000190.159292037</v>
      </c>
      <c r="AJ3216" s="28">
        <f t="shared" si="647"/>
        <v>1920022.8191150443</v>
      </c>
      <c r="AK3216" s="29">
        <f t="shared" si="648"/>
        <v>0.12</v>
      </c>
      <c r="AL3216" s="210"/>
      <c r="AM3216" s="210"/>
      <c r="AN3216" s="210"/>
      <c r="AO3216" s="210"/>
      <c r="AP3216" s="45" t="str">
        <f t="shared" si="649"/>
        <v>20242</v>
      </c>
      <c r="AQ3216" s="45" t="str">
        <f t="shared" si="650"/>
        <v>20242JPY</v>
      </c>
    </row>
    <row r="3217" spans="1:43" s="15" customFormat="1">
      <c r="A3217" s="208" t="s">
        <v>42</v>
      </c>
      <c r="B3217" s="209">
        <v>2023</v>
      </c>
      <c r="C3217" s="209">
        <v>11</v>
      </c>
      <c r="D3217" s="57" t="str">
        <f t="shared" si="639"/>
        <v>Q3</v>
      </c>
      <c r="E3217" s="208" t="s">
        <v>42</v>
      </c>
      <c r="F3217" s="209">
        <v>2024</v>
      </c>
      <c r="G3217" s="209">
        <v>2</v>
      </c>
      <c r="H3217" s="213"/>
      <c r="I3217" s="57" t="str">
        <f t="shared" si="642"/>
        <v>Q4</v>
      </c>
      <c r="J3217" s="204" t="s">
        <v>3038</v>
      </c>
      <c r="K3217" s="213" t="s">
        <v>3039</v>
      </c>
      <c r="L3217" s="210" t="s">
        <v>55</v>
      </c>
      <c r="M3217" s="208" t="s">
        <v>47</v>
      </c>
      <c r="N3217" s="208">
        <v>1</v>
      </c>
      <c r="O3217" s="208"/>
      <c r="P3217" s="57" t="str">
        <f t="shared" si="643"/>
        <v>MAIN UNIT</v>
      </c>
      <c r="Q3217" s="208" t="s">
        <v>48</v>
      </c>
      <c r="R3217" s="208" t="s">
        <v>49</v>
      </c>
      <c r="S3217" s="208" t="s">
        <v>36</v>
      </c>
      <c r="T3217" s="208" t="s">
        <v>65</v>
      </c>
      <c r="U3217" s="208" t="s">
        <v>2896</v>
      </c>
      <c r="V3217" s="208" t="s">
        <v>99</v>
      </c>
      <c r="W3217" s="208" t="s">
        <v>96</v>
      </c>
      <c r="X3217" s="34">
        <v>8500000</v>
      </c>
      <c r="Y3217" s="215" t="str">
        <f t="shared" si="652"/>
        <v>1</v>
      </c>
      <c r="Z3217" s="26">
        <f t="shared" si="651"/>
        <v>8500000</v>
      </c>
      <c r="AA3217" s="208">
        <v>5.6300000000000003E-2</v>
      </c>
      <c r="AB3217" s="35">
        <f t="shared" si="653"/>
        <v>478550</v>
      </c>
      <c r="AC3217" s="27">
        <f t="shared" si="644"/>
        <v>57426</v>
      </c>
      <c r="AD3217" s="212">
        <v>0.12</v>
      </c>
      <c r="AE3217" s="211">
        <f t="shared" si="645"/>
        <v>0</v>
      </c>
      <c r="AF3217" s="211" t="str">
        <f>IF(AND(COUNTIFS($J$18:J3217,J3217)=1,AE3217=1),1,"")</f>
        <v/>
      </c>
      <c r="AG3217" s="211" t="str">
        <f>IF(C3217="","",IF(AND(COUNTIFS($J$18:J3217,J3217)=1,C3217&lt;&gt;""),1,""))</f>
        <v/>
      </c>
      <c r="AH3217" s="211" t="str">
        <f>IF(G3217="","",IF(AND(COUNTIFS($J$18:J3217,J3217)=1,G3217&lt;&gt;""),1,""))</f>
        <v/>
      </c>
      <c r="AI3217" s="28">
        <f t="shared" si="646"/>
        <v>16000190.159292037</v>
      </c>
      <c r="AJ3217" s="28">
        <f t="shared" si="647"/>
        <v>1920022.8191150443</v>
      </c>
      <c r="AK3217" s="29">
        <f t="shared" si="648"/>
        <v>0.12</v>
      </c>
      <c r="AL3217" s="210"/>
      <c r="AM3217" s="210"/>
      <c r="AN3217" s="210"/>
      <c r="AO3217" s="210"/>
      <c r="AP3217" s="45" t="str">
        <f t="shared" si="649"/>
        <v>20242</v>
      </c>
      <c r="AQ3217" s="45" t="str">
        <f t="shared" si="650"/>
        <v>20242JPY</v>
      </c>
    </row>
    <row r="3218" spans="1:43" s="15" customFormat="1">
      <c r="A3218" s="208" t="s">
        <v>42</v>
      </c>
      <c r="B3218" s="209">
        <v>2023</v>
      </c>
      <c r="C3218" s="209">
        <v>11</v>
      </c>
      <c r="D3218" s="57" t="str">
        <f t="shared" si="639"/>
        <v>Q3</v>
      </c>
      <c r="E3218" s="208" t="s">
        <v>42</v>
      </c>
      <c r="F3218" s="209">
        <v>2024</v>
      </c>
      <c r="G3218" s="209">
        <v>2</v>
      </c>
      <c r="H3218" s="213"/>
      <c r="I3218" s="57" t="str">
        <f t="shared" si="642"/>
        <v>Q4</v>
      </c>
      <c r="J3218" s="204" t="s">
        <v>3038</v>
      </c>
      <c r="K3218" s="213" t="s">
        <v>3039</v>
      </c>
      <c r="L3218" s="210" t="s">
        <v>55</v>
      </c>
      <c r="M3218" s="208" t="s">
        <v>47</v>
      </c>
      <c r="N3218" s="208">
        <v>1</v>
      </c>
      <c r="O3218" s="208"/>
      <c r="P3218" s="57" t="str">
        <f t="shared" si="643"/>
        <v>MAIN UNIT</v>
      </c>
      <c r="Q3218" s="208" t="s">
        <v>48</v>
      </c>
      <c r="R3218" s="208" t="s">
        <v>49</v>
      </c>
      <c r="S3218" s="208" t="s">
        <v>36</v>
      </c>
      <c r="T3218" s="208" t="s">
        <v>65</v>
      </c>
      <c r="U3218" s="208" t="s">
        <v>2896</v>
      </c>
      <c r="V3218" s="208" t="s">
        <v>99</v>
      </c>
      <c r="W3218" s="208" t="s">
        <v>96</v>
      </c>
      <c r="X3218" s="34">
        <v>8500000</v>
      </c>
      <c r="Y3218" s="215" t="str">
        <f t="shared" si="652"/>
        <v>1</v>
      </c>
      <c r="Z3218" s="26">
        <f t="shared" si="651"/>
        <v>8500000</v>
      </c>
      <c r="AA3218" s="208">
        <v>5.6300000000000003E-2</v>
      </c>
      <c r="AB3218" s="35">
        <f t="shared" si="653"/>
        <v>478550</v>
      </c>
      <c r="AC3218" s="27">
        <f t="shared" si="644"/>
        <v>57426</v>
      </c>
      <c r="AD3218" s="212">
        <v>0.12</v>
      </c>
      <c r="AE3218" s="211">
        <f t="shared" si="645"/>
        <v>0</v>
      </c>
      <c r="AF3218" s="211" t="str">
        <f>IF(AND(COUNTIFS($J$18:J3218,J3218)=1,AE3218=1),1,"")</f>
        <v/>
      </c>
      <c r="AG3218" s="211" t="str">
        <f>IF(C3218="","",IF(AND(COUNTIFS($J$18:J3218,J3218)=1,C3218&lt;&gt;""),1,""))</f>
        <v/>
      </c>
      <c r="AH3218" s="211" t="str">
        <f>IF(G3218="","",IF(AND(COUNTIFS($J$18:J3218,J3218)=1,G3218&lt;&gt;""),1,""))</f>
        <v/>
      </c>
      <c r="AI3218" s="28">
        <f t="shared" si="646"/>
        <v>16000190.159292037</v>
      </c>
      <c r="AJ3218" s="28">
        <f t="shared" si="647"/>
        <v>1920022.8191150443</v>
      </c>
      <c r="AK3218" s="29">
        <f t="shared" si="648"/>
        <v>0.12</v>
      </c>
      <c r="AL3218" s="210"/>
      <c r="AM3218" s="210"/>
      <c r="AN3218" s="210"/>
      <c r="AO3218" s="210"/>
      <c r="AP3218" s="45" t="str">
        <f t="shared" si="649"/>
        <v>20242</v>
      </c>
      <c r="AQ3218" s="45" t="str">
        <f t="shared" si="650"/>
        <v>20242JPY</v>
      </c>
    </row>
    <row r="3219" spans="1:43" s="15" customFormat="1">
      <c r="A3219" s="208" t="s">
        <v>42</v>
      </c>
      <c r="B3219" s="209">
        <v>2023</v>
      </c>
      <c r="C3219" s="209">
        <v>11</v>
      </c>
      <c r="D3219" s="57" t="str">
        <f t="shared" si="639"/>
        <v>Q3</v>
      </c>
      <c r="E3219" s="208" t="s">
        <v>42</v>
      </c>
      <c r="F3219" s="209">
        <v>2024</v>
      </c>
      <c r="G3219" s="209">
        <v>2</v>
      </c>
      <c r="H3219" s="213"/>
      <c r="I3219" s="57" t="str">
        <f t="shared" si="642"/>
        <v>Q4</v>
      </c>
      <c r="J3219" s="204" t="s">
        <v>3038</v>
      </c>
      <c r="K3219" s="213" t="s">
        <v>3039</v>
      </c>
      <c r="L3219" s="210" t="s">
        <v>55</v>
      </c>
      <c r="M3219" s="208" t="s">
        <v>47</v>
      </c>
      <c r="N3219" s="208">
        <v>1</v>
      </c>
      <c r="O3219" s="208"/>
      <c r="P3219" s="57" t="str">
        <f t="shared" si="643"/>
        <v>MAIN UNIT</v>
      </c>
      <c r="Q3219" s="208" t="s">
        <v>48</v>
      </c>
      <c r="R3219" s="208" t="s">
        <v>49</v>
      </c>
      <c r="S3219" s="208" t="s">
        <v>36</v>
      </c>
      <c r="T3219" s="208" t="s">
        <v>65</v>
      </c>
      <c r="U3219" s="208" t="s">
        <v>2896</v>
      </c>
      <c r="V3219" s="208" t="s">
        <v>99</v>
      </c>
      <c r="W3219" s="208" t="s">
        <v>96</v>
      </c>
      <c r="X3219" s="34">
        <v>8500000</v>
      </c>
      <c r="Y3219" s="215" t="str">
        <f t="shared" si="652"/>
        <v>1</v>
      </c>
      <c r="Z3219" s="26">
        <f t="shared" si="651"/>
        <v>8500000</v>
      </c>
      <c r="AA3219" s="208">
        <v>5.6300000000000003E-2</v>
      </c>
      <c r="AB3219" s="35">
        <f t="shared" si="653"/>
        <v>478550</v>
      </c>
      <c r="AC3219" s="27">
        <f t="shared" si="644"/>
        <v>57426</v>
      </c>
      <c r="AD3219" s="212">
        <v>0.12</v>
      </c>
      <c r="AE3219" s="211">
        <f t="shared" si="645"/>
        <v>0</v>
      </c>
      <c r="AF3219" s="211" t="str">
        <f>IF(AND(COUNTIFS($J$18:J3219,J3219)=1,AE3219=1),1,"")</f>
        <v/>
      </c>
      <c r="AG3219" s="211" t="str">
        <f>IF(C3219="","",IF(AND(COUNTIFS($J$18:J3219,J3219)=1,C3219&lt;&gt;""),1,""))</f>
        <v/>
      </c>
      <c r="AH3219" s="211" t="str">
        <f>IF(G3219="","",IF(AND(COUNTIFS($J$18:J3219,J3219)=1,G3219&lt;&gt;""),1,""))</f>
        <v/>
      </c>
      <c r="AI3219" s="28">
        <f t="shared" si="646"/>
        <v>16000190.159292037</v>
      </c>
      <c r="AJ3219" s="28">
        <f t="shared" si="647"/>
        <v>1920022.8191150443</v>
      </c>
      <c r="AK3219" s="29">
        <f t="shared" si="648"/>
        <v>0.12</v>
      </c>
      <c r="AL3219" s="210"/>
      <c r="AM3219" s="210"/>
      <c r="AN3219" s="210"/>
      <c r="AO3219" s="210"/>
      <c r="AP3219" s="45" t="str">
        <f t="shared" si="649"/>
        <v>20242</v>
      </c>
      <c r="AQ3219" s="45" t="str">
        <f t="shared" si="650"/>
        <v>20242JPY</v>
      </c>
    </row>
    <row r="3220" spans="1:43" s="15" customFormat="1">
      <c r="A3220" s="208" t="s">
        <v>42</v>
      </c>
      <c r="B3220" s="209">
        <v>2023</v>
      </c>
      <c r="C3220" s="209">
        <v>11</v>
      </c>
      <c r="D3220" s="57" t="str">
        <f t="shared" si="639"/>
        <v>Q3</v>
      </c>
      <c r="E3220" s="208" t="s">
        <v>42</v>
      </c>
      <c r="F3220" s="209">
        <v>2024</v>
      </c>
      <c r="G3220" s="209">
        <v>2</v>
      </c>
      <c r="H3220" s="213"/>
      <c r="I3220" s="57" t="str">
        <f t="shared" si="642"/>
        <v>Q4</v>
      </c>
      <c r="J3220" s="204" t="s">
        <v>3038</v>
      </c>
      <c r="K3220" s="213" t="s">
        <v>3039</v>
      </c>
      <c r="L3220" s="210" t="s">
        <v>55</v>
      </c>
      <c r="M3220" s="208" t="s">
        <v>47</v>
      </c>
      <c r="N3220" s="208">
        <v>1</v>
      </c>
      <c r="O3220" s="208"/>
      <c r="P3220" s="57" t="str">
        <f t="shared" si="643"/>
        <v>MAIN UNIT</v>
      </c>
      <c r="Q3220" s="208" t="s">
        <v>48</v>
      </c>
      <c r="R3220" s="208" t="s">
        <v>49</v>
      </c>
      <c r="S3220" s="208" t="s">
        <v>36</v>
      </c>
      <c r="T3220" s="208" t="s">
        <v>65</v>
      </c>
      <c r="U3220" s="208" t="s">
        <v>2896</v>
      </c>
      <c r="V3220" s="208" t="s">
        <v>99</v>
      </c>
      <c r="W3220" s="208" t="s">
        <v>96</v>
      </c>
      <c r="X3220" s="34">
        <v>8500000</v>
      </c>
      <c r="Y3220" s="215" t="str">
        <f t="shared" si="652"/>
        <v>1</v>
      </c>
      <c r="Z3220" s="26">
        <f t="shared" si="651"/>
        <v>8500000</v>
      </c>
      <c r="AA3220" s="208">
        <v>5.6300000000000003E-2</v>
      </c>
      <c r="AB3220" s="35">
        <f t="shared" si="653"/>
        <v>478550</v>
      </c>
      <c r="AC3220" s="27">
        <f t="shared" si="644"/>
        <v>57426</v>
      </c>
      <c r="AD3220" s="212">
        <v>0.12</v>
      </c>
      <c r="AE3220" s="211">
        <f t="shared" si="645"/>
        <v>0</v>
      </c>
      <c r="AF3220" s="211" t="str">
        <f>IF(AND(COUNTIFS($J$18:J3220,J3220)=1,AE3220=1),1,"")</f>
        <v/>
      </c>
      <c r="AG3220" s="211" t="str">
        <f>IF(C3220="","",IF(AND(COUNTIFS($J$18:J3220,J3220)=1,C3220&lt;&gt;""),1,""))</f>
        <v/>
      </c>
      <c r="AH3220" s="211" t="str">
        <f>IF(G3220="","",IF(AND(COUNTIFS($J$18:J3220,J3220)=1,G3220&lt;&gt;""),1,""))</f>
        <v/>
      </c>
      <c r="AI3220" s="28">
        <f t="shared" si="646"/>
        <v>16000190.159292037</v>
      </c>
      <c r="AJ3220" s="28">
        <f t="shared" si="647"/>
        <v>1920022.8191150443</v>
      </c>
      <c r="AK3220" s="29">
        <f t="shared" si="648"/>
        <v>0.12</v>
      </c>
      <c r="AL3220" s="210"/>
      <c r="AM3220" s="210"/>
      <c r="AN3220" s="210"/>
      <c r="AO3220" s="210"/>
      <c r="AP3220" s="45" t="str">
        <f t="shared" si="649"/>
        <v>20242</v>
      </c>
      <c r="AQ3220" s="45" t="str">
        <f t="shared" si="650"/>
        <v>20242JPY</v>
      </c>
    </row>
    <row r="3221" spans="1:43" s="15" customFormat="1">
      <c r="A3221" s="208" t="s">
        <v>42</v>
      </c>
      <c r="B3221" s="209">
        <v>2023</v>
      </c>
      <c r="C3221" s="209">
        <v>11</v>
      </c>
      <c r="D3221" s="57" t="str">
        <f t="shared" si="639"/>
        <v>Q3</v>
      </c>
      <c r="E3221" s="208" t="s">
        <v>42</v>
      </c>
      <c r="F3221" s="209">
        <v>2024</v>
      </c>
      <c r="G3221" s="209">
        <v>2</v>
      </c>
      <c r="H3221" s="213"/>
      <c r="I3221" s="57" t="str">
        <f t="shared" si="642"/>
        <v>Q4</v>
      </c>
      <c r="J3221" s="204" t="s">
        <v>3038</v>
      </c>
      <c r="K3221" s="213" t="s">
        <v>3039</v>
      </c>
      <c r="L3221" s="210" t="s">
        <v>55</v>
      </c>
      <c r="M3221" s="208" t="s">
        <v>47</v>
      </c>
      <c r="N3221" s="208">
        <v>1</v>
      </c>
      <c r="O3221" s="208"/>
      <c r="P3221" s="57" t="str">
        <f t="shared" si="643"/>
        <v>MAIN UNIT</v>
      </c>
      <c r="Q3221" s="208" t="s">
        <v>48</v>
      </c>
      <c r="R3221" s="208" t="s">
        <v>49</v>
      </c>
      <c r="S3221" s="208" t="s">
        <v>36</v>
      </c>
      <c r="T3221" s="208" t="s">
        <v>65</v>
      </c>
      <c r="U3221" s="208" t="s">
        <v>2896</v>
      </c>
      <c r="V3221" s="208" t="s">
        <v>99</v>
      </c>
      <c r="W3221" s="208" t="s">
        <v>96</v>
      </c>
      <c r="X3221" s="34">
        <v>8500000</v>
      </c>
      <c r="Y3221" s="215" t="str">
        <f t="shared" si="652"/>
        <v>1</v>
      </c>
      <c r="Z3221" s="26">
        <f t="shared" si="651"/>
        <v>8500000</v>
      </c>
      <c r="AA3221" s="208">
        <v>5.6300000000000003E-2</v>
      </c>
      <c r="AB3221" s="35">
        <f t="shared" si="653"/>
        <v>478550</v>
      </c>
      <c r="AC3221" s="27">
        <f t="shared" si="644"/>
        <v>57426</v>
      </c>
      <c r="AD3221" s="212">
        <v>0.12</v>
      </c>
      <c r="AE3221" s="211">
        <f t="shared" si="645"/>
        <v>0</v>
      </c>
      <c r="AF3221" s="211" t="str">
        <f>IF(AND(COUNTIFS($J$18:J3221,J3221)=1,AE3221=1),1,"")</f>
        <v/>
      </c>
      <c r="AG3221" s="211" t="str">
        <f>IF(C3221="","",IF(AND(COUNTIFS($J$18:J3221,J3221)=1,C3221&lt;&gt;""),1,""))</f>
        <v/>
      </c>
      <c r="AH3221" s="211" t="str">
        <f>IF(G3221="","",IF(AND(COUNTIFS($J$18:J3221,J3221)=1,G3221&lt;&gt;""),1,""))</f>
        <v/>
      </c>
      <c r="AI3221" s="28">
        <f t="shared" si="646"/>
        <v>16000190.159292037</v>
      </c>
      <c r="AJ3221" s="28">
        <f t="shared" si="647"/>
        <v>1920022.8191150443</v>
      </c>
      <c r="AK3221" s="29">
        <f t="shared" si="648"/>
        <v>0.12</v>
      </c>
      <c r="AL3221" s="210"/>
      <c r="AM3221" s="210"/>
      <c r="AN3221" s="210"/>
      <c r="AO3221" s="210"/>
      <c r="AP3221" s="45" t="str">
        <f t="shared" si="649"/>
        <v>20242</v>
      </c>
      <c r="AQ3221" s="45" t="str">
        <f t="shared" si="650"/>
        <v>20242JPY</v>
      </c>
    </row>
    <row r="3222" spans="1:43" s="15" customFormat="1">
      <c r="A3222" s="208" t="s">
        <v>42</v>
      </c>
      <c r="B3222" s="209">
        <v>2023</v>
      </c>
      <c r="C3222" s="209">
        <v>11</v>
      </c>
      <c r="D3222" s="57" t="str">
        <f t="shared" si="639"/>
        <v>Q3</v>
      </c>
      <c r="E3222" s="208" t="s">
        <v>42</v>
      </c>
      <c r="F3222" s="209">
        <v>2024</v>
      </c>
      <c r="G3222" s="209">
        <v>2</v>
      </c>
      <c r="H3222" s="213"/>
      <c r="I3222" s="57" t="str">
        <f t="shared" si="642"/>
        <v>Q4</v>
      </c>
      <c r="J3222" s="204" t="s">
        <v>3038</v>
      </c>
      <c r="K3222" s="213" t="s">
        <v>3039</v>
      </c>
      <c r="L3222" s="210" t="s">
        <v>55</v>
      </c>
      <c r="M3222" s="208" t="s">
        <v>47</v>
      </c>
      <c r="N3222" s="208">
        <v>1</v>
      </c>
      <c r="O3222" s="208"/>
      <c r="P3222" s="57" t="str">
        <f t="shared" si="643"/>
        <v>MAIN UNIT</v>
      </c>
      <c r="Q3222" s="208" t="s">
        <v>48</v>
      </c>
      <c r="R3222" s="208" t="s">
        <v>49</v>
      </c>
      <c r="S3222" s="208" t="s">
        <v>36</v>
      </c>
      <c r="T3222" s="208" t="s">
        <v>65</v>
      </c>
      <c r="U3222" s="208" t="s">
        <v>2896</v>
      </c>
      <c r="V3222" s="208" t="s">
        <v>99</v>
      </c>
      <c r="W3222" s="208" t="s">
        <v>96</v>
      </c>
      <c r="X3222" s="34">
        <v>8500000</v>
      </c>
      <c r="Y3222" s="215" t="str">
        <f t="shared" si="652"/>
        <v>1</v>
      </c>
      <c r="Z3222" s="26">
        <f t="shared" si="651"/>
        <v>8500000</v>
      </c>
      <c r="AA3222" s="208">
        <v>5.6300000000000003E-2</v>
      </c>
      <c r="AB3222" s="35">
        <f t="shared" si="653"/>
        <v>478550</v>
      </c>
      <c r="AC3222" s="27">
        <f t="shared" si="644"/>
        <v>57426</v>
      </c>
      <c r="AD3222" s="212">
        <v>0.12</v>
      </c>
      <c r="AE3222" s="211">
        <f t="shared" si="645"/>
        <v>0</v>
      </c>
      <c r="AF3222" s="211" t="str">
        <f>IF(AND(COUNTIFS($J$18:J3222,J3222)=1,AE3222=1),1,"")</f>
        <v/>
      </c>
      <c r="AG3222" s="211" t="str">
        <f>IF(C3222="","",IF(AND(COUNTIFS($J$18:J3222,J3222)=1,C3222&lt;&gt;""),1,""))</f>
        <v/>
      </c>
      <c r="AH3222" s="211" t="str">
        <f>IF(G3222="","",IF(AND(COUNTIFS($J$18:J3222,J3222)=1,G3222&lt;&gt;""),1,""))</f>
        <v/>
      </c>
      <c r="AI3222" s="28">
        <f t="shared" si="646"/>
        <v>16000190.159292037</v>
      </c>
      <c r="AJ3222" s="28">
        <f t="shared" si="647"/>
        <v>1920022.8191150443</v>
      </c>
      <c r="AK3222" s="29">
        <f t="shared" si="648"/>
        <v>0.12</v>
      </c>
      <c r="AL3222" s="210"/>
      <c r="AM3222" s="210"/>
      <c r="AN3222" s="210"/>
      <c r="AO3222" s="210"/>
      <c r="AP3222" s="45" t="str">
        <f t="shared" si="649"/>
        <v>20242</v>
      </c>
      <c r="AQ3222" s="45" t="str">
        <f t="shared" si="650"/>
        <v>20242JPY</v>
      </c>
    </row>
    <row r="3223" spans="1:43" s="15" customFormat="1">
      <c r="A3223" s="208" t="s">
        <v>42</v>
      </c>
      <c r="B3223" s="209">
        <v>2023</v>
      </c>
      <c r="C3223" s="209">
        <v>11</v>
      </c>
      <c r="D3223" s="57" t="str">
        <f t="shared" si="639"/>
        <v>Q3</v>
      </c>
      <c r="E3223" s="208" t="s">
        <v>42</v>
      </c>
      <c r="F3223" s="209">
        <v>2024</v>
      </c>
      <c r="G3223" s="209">
        <v>2</v>
      </c>
      <c r="H3223" s="213"/>
      <c r="I3223" s="57" t="str">
        <f t="shared" si="642"/>
        <v>Q4</v>
      </c>
      <c r="J3223" s="204" t="s">
        <v>3038</v>
      </c>
      <c r="K3223" s="213" t="s">
        <v>3039</v>
      </c>
      <c r="L3223" s="210" t="s">
        <v>55</v>
      </c>
      <c r="M3223" s="208" t="s">
        <v>47</v>
      </c>
      <c r="N3223" s="208">
        <v>1</v>
      </c>
      <c r="O3223" s="208"/>
      <c r="P3223" s="57" t="str">
        <f t="shared" si="643"/>
        <v>MAIN UNIT</v>
      </c>
      <c r="Q3223" s="208" t="s">
        <v>48</v>
      </c>
      <c r="R3223" s="208" t="s">
        <v>49</v>
      </c>
      <c r="S3223" s="208" t="s">
        <v>36</v>
      </c>
      <c r="T3223" s="208" t="s">
        <v>65</v>
      </c>
      <c r="U3223" s="208" t="s">
        <v>2896</v>
      </c>
      <c r="V3223" s="208" t="s">
        <v>99</v>
      </c>
      <c r="W3223" s="208" t="s">
        <v>96</v>
      </c>
      <c r="X3223" s="34">
        <v>8500000</v>
      </c>
      <c r="Y3223" s="215" t="str">
        <f t="shared" si="652"/>
        <v>1</v>
      </c>
      <c r="Z3223" s="26">
        <f t="shared" si="651"/>
        <v>8500000</v>
      </c>
      <c r="AA3223" s="208">
        <v>5.6300000000000003E-2</v>
      </c>
      <c r="AB3223" s="35">
        <f t="shared" si="653"/>
        <v>478550</v>
      </c>
      <c r="AC3223" s="27">
        <f t="shared" si="644"/>
        <v>57426</v>
      </c>
      <c r="AD3223" s="212">
        <v>0.12</v>
      </c>
      <c r="AE3223" s="211">
        <f t="shared" si="645"/>
        <v>0</v>
      </c>
      <c r="AF3223" s="211" t="str">
        <f>IF(AND(COUNTIFS($J$18:J3223,J3223)=1,AE3223=1),1,"")</f>
        <v/>
      </c>
      <c r="AG3223" s="211" t="str">
        <f>IF(C3223="","",IF(AND(COUNTIFS($J$18:J3223,J3223)=1,C3223&lt;&gt;""),1,""))</f>
        <v/>
      </c>
      <c r="AH3223" s="211" t="str">
        <f>IF(G3223="","",IF(AND(COUNTIFS($J$18:J3223,J3223)=1,G3223&lt;&gt;""),1,""))</f>
        <v/>
      </c>
      <c r="AI3223" s="28">
        <f t="shared" si="646"/>
        <v>16000190.159292037</v>
      </c>
      <c r="AJ3223" s="28">
        <f t="shared" si="647"/>
        <v>1920022.8191150443</v>
      </c>
      <c r="AK3223" s="29">
        <f t="shared" si="648"/>
        <v>0.12</v>
      </c>
      <c r="AL3223" s="210"/>
      <c r="AM3223" s="210"/>
      <c r="AN3223" s="210"/>
      <c r="AO3223" s="210"/>
      <c r="AP3223" s="45" t="str">
        <f t="shared" si="649"/>
        <v>20242</v>
      </c>
      <c r="AQ3223" s="45" t="str">
        <f t="shared" si="650"/>
        <v>20242JPY</v>
      </c>
    </row>
    <row r="3224" spans="1:43" s="15" customFormat="1">
      <c r="A3224" s="208" t="s">
        <v>42</v>
      </c>
      <c r="B3224" s="209">
        <v>2023</v>
      </c>
      <c r="C3224" s="209">
        <v>11</v>
      </c>
      <c r="D3224" s="57" t="str">
        <f t="shared" si="639"/>
        <v>Q3</v>
      </c>
      <c r="E3224" s="208" t="s">
        <v>42</v>
      </c>
      <c r="F3224" s="209">
        <v>2023</v>
      </c>
      <c r="G3224" s="209">
        <v>11</v>
      </c>
      <c r="H3224" s="213"/>
      <c r="I3224" s="57" t="str">
        <f t="shared" si="642"/>
        <v>Q3</v>
      </c>
      <c r="J3224" s="204" t="s">
        <v>3034</v>
      </c>
      <c r="K3224" s="213" t="s">
        <v>1217</v>
      </c>
      <c r="L3224" s="210" t="s">
        <v>55</v>
      </c>
      <c r="M3224" s="208" t="s">
        <v>47</v>
      </c>
      <c r="N3224" s="208">
        <v>1</v>
      </c>
      <c r="O3224" s="208"/>
      <c r="P3224" s="57" t="str">
        <f t="shared" si="643"/>
        <v>MAIN UNIT</v>
      </c>
      <c r="Q3224" s="208" t="s">
        <v>48</v>
      </c>
      <c r="R3224" s="208" t="s">
        <v>49</v>
      </c>
      <c r="S3224" s="208" t="s">
        <v>36</v>
      </c>
      <c r="T3224" s="208" t="s">
        <v>65</v>
      </c>
      <c r="U3224" s="208" t="s">
        <v>66</v>
      </c>
      <c r="V3224" s="208" t="s">
        <v>99</v>
      </c>
      <c r="W3224" s="208" t="s">
        <v>96</v>
      </c>
      <c r="X3224" s="34">
        <v>7950000</v>
      </c>
      <c r="Y3224" s="215" t="str">
        <f t="shared" si="652"/>
        <v>1</v>
      </c>
      <c r="Z3224" s="26">
        <f t="shared" si="651"/>
        <v>7950000</v>
      </c>
      <c r="AA3224" s="208">
        <v>5.3400000000000003E-2</v>
      </c>
      <c r="AB3224" s="35">
        <f t="shared" si="653"/>
        <v>424530</v>
      </c>
      <c r="AC3224" s="27">
        <f t="shared" si="644"/>
        <v>52259.643000000004</v>
      </c>
      <c r="AD3224" s="212">
        <v>0.1231</v>
      </c>
      <c r="AE3224" s="211">
        <f t="shared" si="645"/>
        <v>0</v>
      </c>
      <c r="AF3224" s="211" t="str">
        <f>IF(AND(COUNTIFS($J$18:J3224,J3224)=1,AE3224=1),1,"")</f>
        <v/>
      </c>
      <c r="AG3224" s="211" t="str">
        <f>IF(C3224="","",IF(AND(COUNTIFS($J$18:J3224,J3224)=1,C3224&lt;&gt;""),1,""))</f>
        <v/>
      </c>
      <c r="AH3224" s="211" t="str">
        <f>IF(G3224="","",IF(AND(COUNTIFS($J$18:J3224,J3224)=1,G3224&lt;&gt;""),1,""))</f>
        <v/>
      </c>
      <c r="AI3224" s="28">
        <f t="shared" si="646"/>
        <v>11730565.00042478</v>
      </c>
      <c r="AJ3224" s="28">
        <f t="shared" si="647"/>
        <v>1971465.2465810829</v>
      </c>
      <c r="AK3224" s="29">
        <f t="shared" si="648"/>
        <v>0.16806225842571892</v>
      </c>
      <c r="AL3224" s="210"/>
      <c r="AM3224" s="210"/>
      <c r="AN3224" s="210"/>
      <c r="AO3224" s="210"/>
      <c r="AP3224" s="45" t="str">
        <f t="shared" si="649"/>
        <v>202311</v>
      </c>
      <c r="AQ3224" s="45" t="str">
        <f t="shared" si="650"/>
        <v>202311JPY</v>
      </c>
    </row>
    <row r="3225" spans="1:43" s="15" customFormat="1">
      <c r="A3225" s="208" t="s">
        <v>42</v>
      </c>
      <c r="B3225" s="209">
        <v>2023</v>
      </c>
      <c r="C3225" s="209">
        <v>11</v>
      </c>
      <c r="D3225" s="57" t="str">
        <f t="shared" si="639"/>
        <v>Q3</v>
      </c>
      <c r="E3225" s="208" t="s">
        <v>42</v>
      </c>
      <c r="F3225" s="209">
        <v>2023</v>
      </c>
      <c r="G3225" s="209">
        <v>11</v>
      </c>
      <c r="H3225" s="213"/>
      <c r="I3225" s="57" t="str">
        <f t="shared" si="642"/>
        <v>Q3</v>
      </c>
      <c r="J3225" s="204" t="s">
        <v>3040</v>
      </c>
      <c r="K3225" s="213" t="s">
        <v>3041</v>
      </c>
      <c r="L3225" s="210" t="s">
        <v>55</v>
      </c>
      <c r="M3225" s="208" t="s">
        <v>47</v>
      </c>
      <c r="N3225" s="208">
        <v>1</v>
      </c>
      <c r="O3225" s="208"/>
      <c r="P3225" s="57" t="str">
        <f t="shared" si="643"/>
        <v>MAIN UNIT</v>
      </c>
      <c r="Q3225" s="208" t="s">
        <v>48</v>
      </c>
      <c r="R3225" s="208" t="s">
        <v>49</v>
      </c>
      <c r="S3225" s="208" t="s">
        <v>36</v>
      </c>
      <c r="T3225" s="208" t="s">
        <v>65</v>
      </c>
      <c r="U3225" s="208" t="s">
        <v>66</v>
      </c>
      <c r="V3225" s="208" t="s">
        <v>114</v>
      </c>
      <c r="W3225" s="208" t="s">
        <v>96</v>
      </c>
      <c r="X3225" s="34">
        <v>7100000</v>
      </c>
      <c r="Y3225" s="215" t="str">
        <f t="shared" si="652"/>
        <v>1</v>
      </c>
      <c r="Z3225" s="26">
        <f t="shared" si="651"/>
        <v>7100000</v>
      </c>
      <c r="AA3225" s="208">
        <v>5.3400000000000003E-2</v>
      </c>
      <c r="AB3225" s="35">
        <f t="shared" si="653"/>
        <v>379140</v>
      </c>
      <c r="AC3225" s="27">
        <f t="shared" si="644"/>
        <v>42463.68</v>
      </c>
      <c r="AD3225" s="212">
        <v>0.112</v>
      </c>
      <c r="AE3225" s="211">
        <f t="shared" si="645"/>
        <v>0</v>
      </c>
      <c r="AF3225" s="211" t="str">
        <f>IF(AND(COUNTIFS($J$18:J3225,J3225)=1,AE3225=1),1,"")</f>
        <v/>
      </c>
      <c r="AG3225" s="211">
        <f>IF(C3225="","",IF(AND(COUNTIFS($J$18:J3225,J3225)=1,C3225&lt;&gt;""),1,""))</f>
        <v>1</v>
      </c>
      <c r="AH3225" s="211">
        <f>IF(G3225="","",IF(AND(COUNTIFS($J$18:J3225,J3225)=1,G3225&lt;&gt;""),1,""))</f>
        <v>1</v>
      </c>
      <c r="AI3225" s="28">
        <f t="shared" si="646"/>
        <v>11730565.00042478</v>
      </c>
      <c r="AJ3225" s="28">
        <f t="shared" si="647"/>
        <v>1971465.2465810829</v>
      </c>
      <c r="AK3225" s="29">
        <f t="shared" si="648"/>
        <v>0.16806225842571892</v>
      </c>
      <c r="AL3225" s="210"/>
      <c r="AM3225" s="210"/>
      <c r="AN3225" s="210"/>
      <c r="AO3225" s="210"/>
      <c r="AP3225" s="45" t="str">
        <f t="shared" si="649"/>
        <v>202311</v>
      </c>
      <c r="AQ3225" s="45" t="str">
        <f t="shared" si="650"/>
        <v>202311JPY</v>
      </c>
    </row>
    <row r="3226" spans="1:43" s="15" customFormat="1">
      <c r="A3226" s="208" t="s">
        <v>42</v>
      </c>
      <c r="B3226" s="209">
        <v>2023</v>
      </c>
      <c r="C3226" s="209">
        <v>11</v>
      </c>
      <c r="D3226" s="57" t="str">
        <f t="shared" si="639"/>
        <v>Q3</v>
      </c>
      <c r="E3226" s="208" t="s">
        <v>42</v>
      </c>
      <c r="F3226" s="209">
        <v>2023</v>
      </c>
      <c r="G3226" s="209">
        <v>11</v>
      </c>
      <c r="H3226" s="213"/>
      <c r="I3226" s="57" t="str">
        <f t="shared" si="642"/>
        <v>Q3</v>
      </c>
      <c r="J3226" s="204" t="s">
        <v>3040</v>
      </c>
      <c r="K3226" s="213" t="s">
        <v>3041</v>
      </c>
      <c r="L3226" s="210" t="s">
        <v>55</v>
      </c>
      <c r="M3226" s="208" t="s">
        <v>47</v>
      </c>
      <c r="N3226" s="208">
        <v>1</v>
      </c>
      <c r="O3226" s="208"/>
      <c r="P3226" s="57" t="str">
        <f t="shared" si="643"/>
        <v>MAIN UNIT</v>
      </c>
      <c r="Q3226" s="208" t="s">
        <v>48</v>
      </c>
      <c r="R3226" s="208" t="s">
        <v>49</v>
      </c>
      <c r="S3226" s="208" t="s">
        <v>36</v>
      </c>
      <c r="T3226" s="208" t="s">
        <v>65</v>
      </c>
      <c r="U3226" s="208" t="s">
        <v>66</v>
      </c>
      <c r="V3226" s="208" t="s">
        <v>114</v>
      </c>
      <c r="W3226" s="208" t="s">
        <v>96</v>
      </c>
      <c r="X3226" s="34">
        <v>7100000</v>
      </c>
      <c r="Y3226" s="215" t="str">
        <f t="shared" si="652"/>
        <v>1</v>
      </c>
      <c r="Z3226" s="26">
        <f t="shared" si="651"/>
        <v>7100000</v>
      </c>
      <c r="AA3226" s="208">
        <v>5.3400000000000003E-2</v>
      </c>
      <c r="AB3226" s="35">
        <f t="shared" si="653"/>
        <v>379140</v>
      </c>
      <c r="AC3226" s="27">
        <f t="shared" si="644"/>
        <v>42463.68</v>
      </c>
      <c r="AD3226" s="212">
        <v>0.112</v>
      </c>
      <c r="AE3226" s="211">
        <f t="shared" si="645"/>
        <v>0</v>
      </c>
      <c r="AF3226" s="211" t="str">
        <f>IF(AND(COUNTIFS($J$18:J3226,J3226)=1,AE3226=1),1,"")</f>
        <v/>
      </c>
      <c r="AG3226" s="211" t="str">
        <f>IF(C3226="","",IF(AND(COUNTIFS($J$18:J3226,J3226)=1,C3226&lt;&gt;""),1,""))</f>
        <v/>
      </c>
      <c r="AH3226" s="211" t="str">
        <f>IF(G3226="","",IF(AND(COUNTIFS($J$18:J3226,J3226)=1,G3226&lt;&gt;""),1,""))</f>
        <v/>
      </c>
      <c r="AI3226" s="28">
        <f t="shared" si="646"/>
        <v>11730565.00042478</v>
      </c>
      <c r="AJ3226" s="28">
        <f t="shared" si="647"/>
        <v>1971465.2465810829</v>
      </c>
      <c r="AK3226" s="29">
        <f t="shared" si="648"/>
        <v>0.16806225842571892</v>
      </c>
      <c r="AL3226" s="210"/>
      <c r="AM3226" s="210"/>
      <c r="AN3226" s="210"/>
      <c r="AO3226" s="210"/>
      <c r="AP3226" s="45" t="str">
        <f t="shared" si="649"/>
        <v>202311</v>
      </c>
      <c r="AQ3226" s="45" t="str">
        <f t="shared" si="650"/>
        <v>202311JPY</v>
      </c>
    </row>
    <row r="3227" spans="1:43" s="15" customFormat="1" ht="26.4">
      <c r="A3227" s="208" t="s">
        <v>42</v>
      </c>
      <c r="B3227" s="209">
        <v>2023</v>
      </c>
      <c r="C3227" s="209">
        <v>11</v>
      </c>
      <c r="D3227" s="57" t="str">
        <f t="shared" si="639"/>
        <v>Q3</v>
      </c>
      <c r="E3227" s="208" t="s">
        <v>42</v>
      </c>
      <c r="F3227" s="209">
        <v>2023</v>
      </c>
      <c r="G3227" s="209">
        <v>11</v>
      </c>
      <c r="H3227" s="213"/>
      <c r="I3227" s="57" t="str">
        <f t="shared" si="642"/>
        <v>Q3</v>
      </c>
      <c r="J3227" s="204" t="s">
        <v>3042</v>
      </c>
      <c r="K3227" s="213" t="s">
        <v>544</v>
      </c>
      <c r="L3227" s="210" t="s">
        <v>3043</v>
      </c>
      <c r="M3227" s="208" t="s">
        <v>47</v>
      </c>
      <c r="N3227" s="208">
        <v>0</v>
      </c>
      <c r="O3227" s="208">
        <v>1</v>
      </c>
      <c r="P3227" s="57" t="str">
        <f t="shared" si="643"/>
        <v>SERVICE/ PARTS</v>
      </c>
      <c r="Q3227" s="208" t="s">
        <v>48</v>
      </c>
      <c r="R3227" s="208" t="s">
        <v>49</v>
      </c>
      <c r="S3227" s="208" t="s">
        <v>37</v>
      </c>
      <c r="T3227" s="208" t="s">
        <v>88</v>
      </c>
      <c r="U3227" s="208" t="s">
        <v>58</v>
      </c>
      <c r="V3227" s="208" t="s">
        <v>89</v>
      </c>
      <c r="W3227" s="208" t="s">
        <v>51</v>
      </c>
      <c r="X3227" s="37">
        <v>9834</v>
      </c>
      <c r="Y3227" s="215" t="str">
        <f t="shared" si="652"/>
        <v>1.13</v>
      </c>
      <c r="Z3227" s="26">
        <f t="shared" si="651"/>
        <v>9834</v>
      </c>
      <c r="AA3227" s="208">
        <v>1.07</v>
      </c>
      <c r="AB3227" s="35">
        <f t="shared" si="653"/>
        <v>9311.840707964604</v>
      </c>
      <c r="AC3227" s="27">
        <f t="shared" si="644"/>
        <v>874.38184247787626</v>
      </c>
      <c r="AD3227" s="212">
        <v>9.3899999999999997E-2</v>
      </c>
      <c r="AE3227" s="211">
        <f t="shared" si="645"/>
        <v>0</v>
      </c>
      <c r="AF3227" s="211" t="str">
        <f>IF(AND(COUNTIFS($J$18:J3227,J3227)=1,AE3227=1),1,"")</f>
        <v/>
      </c>
      <c r="AG3227" s="211">
        <f>IF(C3227="","",IF(AND(COUNTIFS($J$18:J3227,J3227)=1,C3227&lt;&gt;""),1,""))</f>
        <v>1</v>
      </c>
      <c r="AH3227" s="211">
        <f>IF(G3227="","",IF(AND(COUNTIFS($J$18:J3227,J3227)=1,G3227&lt;&gt;""),1,""))</f>
        <v>1</v>
      </c>
      <c r="AI3227" s="28">
        <f t="shared" si="646"/>
        <v>11730565.00042478</v>
      </c>
      <c r="AJ3227" s="28">
        <f t="shared" si="647"/>
        <v>1971465.2465810829</v>
      </c>
      <c r="AK3227" s="29">
        <f t="shared" si="648"/>
        <v>0.16806225842571892</v>
      </c>
      <c r="AL3227" s="210"/>
      <c r="AM3227" s="210"/>
      <c r="AN3227" s="210"/>
      <c r="AO3227" s="210"/>
      <c r="AP3227" s="45" t="str">
        <f t="shared" si="649"/>
        <v>202311</v>
      </c>
      <c r="AQ3227" s="45" t="str">
        <f t="shared" si="650"/>
        <v>202311RMB</v>
      </c>
    </row>
    <row r="3228" spans="1:43" s="15" customFormat="1">
      <c r="A3228" s="208" t="s">
        <v>42</v>
      </c>
      <c r="B3228" s="209">
        <v>2023</v>
      </c>
      <c r="C3228" s="209">
        <v>11</v>
      </c>
      <c r="D3228" s="57" t="str">
        <f t="shared" si="639"/>
        <v>Q3</v>
      </c>
      <c r="E3228" s="208" t="s">
        <v>42</v>
      </c>
      <c r="F3228" s="209">
        <v>2024</v>
      </c>
      <c r="G3228" s="209">
        <v>1</v>
      </c>
      <c r="H3228" s="213"/>
      <c r="I3228" s="57" t="str">
        <f t="shared" si="642"/>
        <v>Q4</v>
      </c>
      <c r="J3228" s="204" t="s">
        <v>3044</v>
      </c>
      <c r="K3228" s="213" t="s">
        <v>3045</v>
      </c>
      <c r="L3228" s="210" t="s">
        <v>79</v>
      </c>
      <c r="M3228" s="208" t="s">
        <v>47</v>
      </c>
      <c r="N3228" s="208">
        <v>1</v>
      </c>
      <c r="O3228" s="208"/>
      <c r="P3228" s="57" t="str">
        <f t="shared" si="643"/>
        <v>MAIN UNIT</v>
      </c>
      <c r="Q3228" s="208" t="s">
        <v>958</v>
      </c>
      <c r="R3228" s="208" t="s">
        <v>49</v>
      </c>
      <c r="S3228" s="208" t="s">
        <v>37</v>
      </c>
      <c r="T3228" s="208" t="s">
        <v>75</v>
      </c>
      <c r="U3228" s="208" t="s">
        <v>58</v>
      </c>
      <c r="V3228" s="208" t="s">
        <v>949</v>
      </c>
      <c r="W3228" s="208" t="s">
        <v>51</v>
      </c>
      <c r="X3228" s="34">
        <v>790000</v>
      </c>
      <c r="Y3228" s="215" t="str">
        <f t="shared" si="652"/>
        <v>1.13</v>
      </c>
      <c r="Z3228" s="26">
        <f t="shared" si="651"/>
        <v>790000</v>
      </c>
      <c r="AA3228" s="208">
        <v>1.1000000000000001</v>
      </c>
      <c r="AB3228" s="35">
        <f t="shared" si="653"/>
        <v>769026.54867256654</v>
      </c>
      <c r="AC3228" s="27">
        <f t="shared" si="644"/>
        <v>92283.185840707985</v>
      </c>
      <c r="AD3228" s="212">
        <v>0.12</v>
      </c>
      <c r="AE3228" s="211">
        <f t="shared" si="645"/>
        <v>1</v>
      </c>
      <c r="AF3228" s="211">
        <f>IF(AND(COUNTIFS($J$18:J3228,J3228)=1,AE3228=1),1,"")</f>
        <v>1</v>
      </c>
      <c r="AG3228" s="211">
        <f>IF(C3228="","",IF(AND(COUNTIFS($J$18:J3228,J3228)=1,C3228&lt;&gt;""),1,""))</f>
        <v>1</v>
      </c>
      <c r="AH3228" s="211">
        <f>IF(G3228="","",IF(AND(COUNTIFS($J$18:J3228,J3228)=1,G3228&lt;&gt;""),1,""))</f>
        <v>1</v>
      </c>
      <c r="AI3228" s="28">
        <f t="shared" si="646"/>
        <v>13623719.89557522</v>
      </c>
      <c r="AJ3228" s="28">
        <f t="shared" si="647"/>
        <v>1568246.387469027</v>
      </c>
      <c r="AK3228" s="29">
        <f t="shared" si="648"/>
        <v>0.11511146731505907</v>
      </c>
      <c r="AL3228" s="210"/>
      <c r="AM3228" s="210"/>
      <c r="AN3228" s="210"/>
      <c r="AO3228" s="210"/>
      <c r="AP3228" s="45" t="str">
        <f t="shared" si="649"/>
        <v>20241</v>
      </c>
      <c r="AQ3228" s="45" t="str">
        <f t="shared" si="650"/>
        <v>20241RMB</v>
      </c>
    </row>
    <row r="3229" spans="1:43" s="15" customFormat="1">
      <c r="A3229" s="208" t="s">
        <v>42</v>
      </c>
      <c r="B3229" s="209">
        <v>2023</v>
      </c>
      <c r="C3229" s="209">
        <v>11</v>
      </c>
      <c r="D3229" s="57" t="str">
        <f t="shared" si="639"/>
        <v>Q3</v>
      </c>
      <c r="E3229" s="208" t="s">
        <v>42</v>
      </c>
      <c r="F3229" s="209">
        <v>2024</v>
      </c>
      <c r="G3229" s="209">
        <v>2</v>
      </c>
      <c r="H3229" s="213"/>
      <c r="I3229" s="57" t="str">
        <f t="shared" si="642"/>
        <v>Q4</v>
      </c>
      <c r="J3229" s="204" t="s">
        <v>3046</v>
      </c>
      <c r="K3229" s="213" t="s">
        <v>544</v>
      </c>
      <c r="L3229" s="210" t="s">
        <v>2564</v>
      </c>
      <c r="M3229" s="208" t="s">
        <v>47</v>
      </c>
      <c r="N3229" s="208">
        <v>1</v>
      </c>
      <c r="O3229" s="208"/>
      <c r="P3229" s="57" t="str">
        <f t="shared" si="643"/>
        <v>MAIN UNIT</v>
      </c>
      <c r="Q3229" s="208" t="s">
        <v>48</v>
      </c>
      <c r="R3229" s="208" t="s">
        <v>1991</v>
      </c>
      <c r="S3229" s="208" t="s">
        <v>37</v>
      </c>
      <c r="T3229" s="208" t="s">
        <v>88</v>
      </c>
      <c r="U3229" s="208" t="s">
        <v>58</v>
      </c>
      <c r="V3229" s="208" t="s">
        <v>89</v>
      </c>
      <c r="W3229" s="208" t="s">
        <v>51</v>
      </c>
      <c r="X3229" s="34">
        <v>330000</v>
      </c>
      <c r="Y3229" s="215" t="str">
        <f t="shared" si="652"/>
        <v>1.13</v>
      </c>
      <c r="Z3229" s="26">
        <f t="shared" si="651"/>
        <v>330000</v>
      </c>
      <c r="AA3229" s="208">
        <v>1.1000000000000001</v>
      </c>
      <c r="AB3229" s="35">
        <f t="shared" si="653"/>
        <v>321238.9380530974</v>
      </c>
      <c r="AC3229" s="27">
        <f t="shared" si="644"/>
        <v>38548.672566371686</v>
      </c>
      <c r="AD3229" s="212">
        <v>0.12</v>
      </c>
      <c r="AE3229" s="211">
        <f t="shared" si="645"/>
        <v>0</v>
      </c>
      <c r="AF3229" s="211" t="str">
        <f>IF(AND(COUNTIFS($J$18:J3229,J3229)=1,AE3229=1),1,"")</f>
        <v/>
      </c>
      <c r="AG3229" s="211">
        <f>IF(C3229="","",IF(AND(COUNTIFS($J$18:J3229,J3229)=1,C3229&lt;&gt;""),1,""))</f>
        <v>1</v>
      </c>
      <c r="AH3229" s="211">
        <f>IF(G3229="","",IF(AND(COUNTIFS($J$18:J3229,J3229)=1,G3229&lt;&gt;""),1,""))</f>
        <v>1</v>
      </c>
      <c r="AI3229" s="28">
        <f t="shared" si="646"/>
        <v>16000190.159292037</v>
      </c>
      <c r="AJ3229" s="28">
        <f t="shared" si="647"/>
        <v>1920022.8191150443</v>
      </c>
      <c r="AK3229" s="29">
        <f t="shared" si="648"/>
        <v>0.12</v>
      </c>
      <c r="AL3229" s="210"/>
      <c r="AM3229" s="210"/>
      <c r="AN3229" s="210"/>
      <c r="AO3229" s="210"/>
      <c r="AP3229" s="45" t="str">
        <f t="shared" si="649"/>
        <v>20242</v>
      </c>
      <c r="AQ3229" s="45" t="str">
        <f t="shared" si="650"/>
        <v>20242RMB</v>
      </c>
    </row>
    <row r="3230" spans="1:43" s="15" customFormat="1">
      <c r="A3230" s="208" t="s">
        <v>42</v>
      </c>
      <c r="B3230" s="209">
        <v>2023</v>
      </c>
      <c r="C3230" s="209">
        <v>11</v>
      </c>
      <c r="D3230" s="57" t="str">
        <f t="shared" si="639"/>
        <v>Q3</v>
      </c>
      <c r="E3230" s="208" t="s">
        <v>42</v>
      </c>
      <c r="F3230" s="209">
        <v>2024</v>
      </c>
      <c r="G3230" s="209">
        <v>2</v>
      </c>
      <c r="H3230" s="213"/>
      <c r="I3230" s="57" t="str">
        <f t="shared" si="642"/>
        <v>Q4</v>
      </c>
      <c r="J3230" s="204" t="s">
        <v>3046</v>
      </c>
      <c r="K3230" s="213" t="s">
        <v>544</v>
      </c>
      <c r="L3230" s="210" t="s">
        <v>2564</v>
      </c>
      <c r="M3230" s="208" t="s">
        <v>47</v>
      </c>
      <c r="N3230" s="208">
        <v>1</v>
      </c>
      <c r="O3230" s="208"/>
      <c r="P3230" s="57" t="str">
        <f t="shared" si="643"/>
        <v>MAIN UNIT</v>
      </c>
      <c r="Q3230" s="208" t="s">
        <v>48</v>
      </c>
      <c r="R3230" s="208" t="s">
        <v>1991</v>
      </c>
      <c r="S3230" s="208" t="s">
        <v>37</v>
      </c>
      <c r="T3230" s="208" t="s">
        <v>88</v>
      </c>
      <c r="U3230" s="208" t="s">
        <v>58</v>
      </c>
      <c r="V3230" s="208" t="s">
        <v>89</v>
      </c>
      <c r="W3230" s="208" t="s">
        <v>51</v>
      </c>
      <c r="X3230" s="34">
        <v>330000</v>
      </c>
      <c r="Y3230" s="215" t="str">
        <f t="shared" si="652"/>
        <v>1.13</v>
      </c>
      <c r="Z3230" s="26">
        <f t="shared" si="651"/>
        <v>330000</v>
      </c>
      <c r="AA3230" s="208">
        <v>1.1000000000000001</v>
      </c>
      <c r="AB3230" s="35">
        <f t="shared" si="653"/>
        <v>321238.9380530974</v>
      </c>
      <c r="AC3230" s="27">
        <f t="shared" si="644"/>
        <v>38548.672566371686</v>
      </c>
      <c r="AD3230" s="212">
        <v>0.12</v>
      </c>
      <c r="AE3230" s="211">
        <f t="shared" si="645"/>
        <v>0</v>
      </c>
      <c r="AF3230" s="211" t="str">
        <f>IF(AND(COUNTIFS($J$18:J3230,J3230)=1,AE3230=1),1,"")</f>
        <v/>
      </c>
      <c r="AG3230" s="211" t="str">
        <f>IF(C3230="","",IF(AND(COUNTIFS($J$18:J3230,J3230)=1,C3230&lt;&gt;""),1,""))</f>
        <v/>
      </c>
      <c r="AH3230" s="211" t="str">
        <f>IF(G3230="","",IF(AND(COUNTIFS($J$18:J3230,J3230)=1,G3230&lt;&gt;""),1,""))</f>
        <v/>
      </c>
      <c r="AI3230" s="28">
        <f t="shared" si="646"/>
        <v>16000190.159292037</v>
      </c>
      <c r="AJ3230" s="28">
        <f t="shared" si="647"/>
        <v>1920022.8191150443</v>
      </c>
      <c r="AK3230" s="29">
        <f t="shared" si="648"/>
        <v>0.12</v>
      </c>
      <c r="AL3230" s="210"/>
      <c r="AM3230" s="210"/>
      <c r="AN3230" s="210"/>
      <c r="AO3230" s="210"/>
      <c r="AP3230" s="45" t="str">
        <f t="shared" si="649"/>
        <v>20242</v>
      </c>
      <c r="AQ3230" s="45" t="str">
        <f t="shared" si="650"/>
        <v>20242RMB</v>
      </c>
    </row>
    <row r="3231" spans="1:43" s="15" customFormat="1">
      <c r="A3231" s="208" t="s">
        <v>42</v>
      </c>
      <c r="B3231" s="209">
        <v>2023</v>
      </c>
      <c r="C3231" s="209">
        <v>11</v>
      </c>
      <c r="D3231" s="57" t="str">
        <f t="shared" si="639"/>
        <v>Q3</v>
      </c>
      <c r="E3231" s="208" t="s">
        <v>42</v>
      </c>
      <c r="F3231" s="209">
        <v>2023</v>
      </c>
      <c r="G3231" s="209">
        <v>11</v>
      </c>
      <c r="H3231" s="213"/>
      <c r="I3231" s="57" t="str">
        <f t="shared" si="642"/>
        <v>Q3</v>
      </c>
      <c r="J3231" s="204" t="s">
        <v>3047</v>
      </c>
      <c r="K3231" s="213" t="s">
        <v>3048</v>
      </c>
      <c r="L3231" s="210" t="s">
        <v>55</v>
      </c>
      <c r="M3231" s="208" t="s">
        <v>47</v>
      </c>
      <c r="N3231" s="208">
        <v>1</v>
      </c>
      <c r="O3231" s="208"/>
      <c r="P3231" s="57" t="str">
        <f t="shared" si="643"/>
        <v>MAIN UNIT</v>
      </c>
      <c r="Q3231" s="208" t="s">
        <v>48</v>
      </c>
      <c r="R3231" s="208" t="s">
        <v>49</v>
      </c>
      <c r="S3231" s="208" t="s">
        <v>36</v>
      </c>
      <c r="T3231" s="208" t="s">
        <v>65</v>
      </c>
      <c r="U3231" s="208" t="s">
        <v>2486</v>
      </c>
      <c r="V3231" s="208" t="s">
        <v>99</v>
      </c>
      <c r="W3231" s="208" t="s">
        <v>96</v>
      </c>
      <c r="X3231" s="34">
        <v>9252610</v>
      </c>
      <c r="Y3231" s="215" t="str">
        <f t="shared" si="652"/>
        <v>1</v>
      </c>
      <c r="Z3231" s="26">
        <f t="shared" si="651"/>
        <v>9252610</v>
      </c>
      <c r="AA3231" s="208">
        <v>5.3400000000000003E-2</v>
      </c>
      <c r="AB3231" s="35">
        <f t="shared" si="653"/>
        <v>494089.37400000001</v>
      </c>
      <c r="AC3231" s="27">
        <f t="shared" si="644"/>
        <v>80931.839461199997</v>
      </c>
      <c r="AD3231" s="212">
        <v>0.1638</v>
      </c>
      <c r="AE3231" s="211">
        <f t="shared" si="645"/>
        <v>0</v>
      </c>
      <c r="AF3231" s="211" t="str">
        <f>IF(AND(COUNTIFS($J$18:J3231,J3231)=1,AE3231=1),1,"")</f>
        <v/>
      </c>
      <c r="AG3231" s="211">
        <f>IF(C3231="","",IF(AND(COUNTIFS($J$18:J3231,J3231)=1,C3231&lt;&gt;""),1,""))</f>
        <v>1</v>
      </c>
      <c r="AH3231" s="211">
        <f>IF(G3231="","",IF(AND(COUNTIFS($J$18:J3231,J3231)=1,G3231&lt;&gt;""),1,""))</f>
        <v>1</v>
      </c>
      <c r="AI3231" s="28">
        <f t="shared" si="646"/>
        <v>11730565.00042478</v>
      </c>
      <c r="AJ3231" s="28">
        <f t="shared" si="647"/>
        <v>1971465.2465810829</v>
      </c>
      <c r="AK3231" s="29">
        <f t="shared" si="648"/>
        <v>0.16806225842571892</v>
      </c>
      <c r="AL3231" s="210"/>
      <c r="AM3231" s="210"/>
      <c r="AN3231" s="210"/>
      <c r="AO3231" s="210"/>
      <c r="AP3231" s="45" t="str">
        <f t="shared" si="649"/>
        <v>202311</v>
      </c>
      <c r="AQ3231" s="45" t="str">
        <f t="shared" si="650"/>
        <v>202311JPY</v>
      </c>
    </row>
    <row r="3232" spans="1:43" s="15" customFormat="1">
      <c r="A3232" s="208" t="s">
        <v>42</v>
      </c>
      <c r="B3232" s="209">
        <v>2023</v>
      </c>
      <c r="C3232" s="209">
        <v>11</v>
      </c>
      <c r="D3232" s="57" t="str">
        <f t="shared" si="639"/>
        <v>Q3</v>
      </c>
      <c r="E3232" s="208" t="s">
        <v>42</v>
      </c>
      <c r="F3232" s="209">
        <v>2023</v>
      </c>
      <c r="G3232" s="209">
        <v>12</v>
      </c>
      <c r="H3232" s="213"/>
      <c r="I3232" s="57" t="str">
        <f t="shared" si="642"/>
        <v>Q3</v>
      </c>
      <c r="J3232" s="204" t="s">
        <v>3049</v>
      </c>
      <c r="K3232" s="213" t="s">
        <v>2447</v>
      </c>
      <c r="L3232" s="210" t="s">
        <v>55</v>
      </c>
      <c r="M3232" s="208" t="s">
        <v>47</v>
      </c>
      <c r="N3232" s="208">
        <v>1</v>
      </c>
      <c r="O3232" s="208"/>
      <c r="P3232" s="57" t="str">
        <f t="shared" si="643"/>
        <v>MAIN UNIT</v>
      </c>
      <c r="Q3232" s="208" t="s">
        <v>48</v>
      </c>
      <c r="R3232" s="208" t="s">
        <v>49</v>
      </c>
      <c r="S3232" s="208" t="s">
        <v>36</v>
      </c>
      <c r="T3232" s="208" t="s">
        <v>65</v>
      </c>
      <c r="U3232" s="208" t="s">
        <v>3050</v>
      </c>
      <c r="V3232" s="208" t="s">
        <v>67</v>
      </c>
      <c r="W3232" s="208" t="s">
        <v>51</v>
      </c>
      <c r="X3232" s="34">
        <v>506000</v>
      </c>
      <c r="Y3232" s="215" t="str">
        <f t="shared" si="652"/>
        <v>1.13</v>
      </c>
      <c r="Z3232" s="26">
        <f t="shared" si="651"/>
        <v>506000</v>
      </c>
      <c r="AA3232" s="208">
        <v>1.095</v>
      </c>
      <c r="AB3232" s="35">
        <f t="shared" si="653"/>
        <v>490327.43362831866</v>
      </c>
      <c r="AC3232" s="27">
        <f t="shared" si="644"/>
        <v>76442.046902654882</v>
      </c>
      <c r="AD3232" s="217">
        <v>0.15590000000000001</v>
      </c>
      <c r="AE3232" s="211">
        <f t="shared" si="645"/>
        <v>0</v>
      </c>
      <c r="AF3232" s="211" t="str">
        <f>IF(AND(COUNTIFS($J$18:J3232,J3232)=1,AE3232=1),1,"")</f>
        <v/>
      </c>
      <c r="AG3232" s="211">
        <f>IF(C3232="","",IF(AND(COUNTIFS($J$18:J3232,J3232)=1,C3232&lt;&gt;""),1,""))</f>
        <v>1</v>
      </c>
      <c r="AH3232" s="211">
        <f>IF(G3232="","",IF(AND(COUNTIFS($J$18:J3232,J3232)=1,G3232&lt;&gt;""),1,""))</f>
        <v>1</v>
      </c>
      <c r="AI3232" s="28">
        <f t="shared" si="646"/>
        <v>9716727.4867256619</v>
      </c>
      <c r="AJ3232" s="28">
        <f t="shared" si="647"/>
        <v>1227228.7260761061</v>
      </c>
      <c r="AK3232" s="29">
        <f t="shared" si="648"/>
        <v>0.12630062207185117</v>
      </c>
      <c r="AL3232" s="210"/>
      <c r="AM3232" s="210"/>
      <c r="AN3232" s="210"/>
      <c r="AO3232" s="210"/>
      <c r="AP3232" s="45" t="str">
        <f t="shared" si="649"/>
        <v>202312</v>
      </c>
      <c r="AQ3232" s="45" t="str">
        <f t="shared" si="650"/>
        <v>202312RMB</v>
      </c>
    </row>
    <row r="3233" spans="1:43" s="15" customFormat="1">
      <c r="A3233" s="208" t="s">
        <v>42</v>
      </c>
      <c r="B3233" s="209">
        <v>2023</v>
      </c>
      <c r="C3233" s="209">
        <v>11</v>
      </c>
      <c r="D3233" s="57" t="str">
        <f t="shared" si="639"/>
        <v>Q3</v>
      </c>
      <c r="E3233" s="208" t="s">
        <v>42</v>
      </c>
      <c r="F3233" s="209">
        <v>2023</v>
      </c>
      <c r="G3233" s="209">
        <v>11</v>
      </c>
      <c r="H3233" s="213"/>
      <c r="I3233" s="57" t="str">
        <f t="shared" si="642"/>
        <v>Q3</v>
      </c>
      <c r="J3233" s="204" t="s">
        <v>3047</v>
      </c>
      <c r="K3233" s="213" t="s">
        <v>3048</v>
      </c>
      <c r="L3233" s="210" t="s">
        <v>55</v>
      </c>
      <c r="M3233" s="208" t="s">
        <v>47</v>
      </c>
      <c r="N3233" s="208">
        <v>1</v>
      </c>
      <c r="O3233" s="208"/>
      <c r="P3233" s="57" t="str">
        <f t="shared" si="643"/>
        <v>MAIN UNIT</v>
      </c>
      <c r="Q3233" s="208" t="s">
        <v>48</v>
      </c>
      <c r="R3233" s="208" t="s">
        <v>49</v>
      </c>
      <c r="S3233" s="208" t="s">
        <v>36</v>
      </c>
      <c r="T3233" s="208" t="s">
        <v>65</v>
      </c>
      <c r="U3233" s="208" t="s">
        <v>2486</v>
      </c>
      <c r="V3233" s="208" t="s">
        <v>99</v>
      </c>
      <c r="W3233" s="208" t="s">
        <v>96</v>
      </c>
      <c r="X3233" s="34">
        <v>9252610</v>
      </c>
      <c r="Y3233" s="215" t="str">
        <f t="shared" si="652"/>
        <v>1</v>
      </c>
      <c r="Z3233" s="26">
        <f t="shared" si="651"/>
        <v>9252610</v>
      </c>
      <c r="AA3233" s="208">
        <v>5.3400000000000003E-2</v>
      </c>
      <c r="AB3233" s="35">
        <f t="shared" si="653"/>
        <v>494089.37400000001</v>
      </c>
      <c r="AC3233" s="27">
        <f t="shared" si="644"/>
        <v>80931.839461199997</v>
      </c>
      <c r="AD3233" s="212">
        <v>0.1638</v>
      </c>
      <c r="AE3233" s="211">
        <f t="shared" si="645"/>
        <v>0</v>
      </c>
      <c r="AF3233" s="211" t="str">
        <f>IF(AND(COUNTIFS($J$18:J3233,J3233)=1,AE3233=1),1,"")</f>
        <v/>
      </c>
      <c r="AG3233" s="211" t="str">
        <f>IF(C3233="","",IF(AND(COUNTIFS($J$18:J3233,J3233)=1,C3233&lt;&gt;""),1,""))</f>
        <v/>
      </c>
      <c r="AH3233" s="211" t="str">
        <f>IF(G3233="","",IF(AND(COUNTIFS($J$18:J3233,J3233)=1,G3233&lt;&gt;""),1,""))</f>
        <v/>
      </c>
      <c r="AI3233" s="28">
        <f t="shared" si="646"/>
        <v>11730565.00042478</v>
      </c>
      <c r="AJ3233" s="28">
        <f t="shared" si="647"/>
        <v>1971465.2465810829</v>
      </c>
      <c r="AK3233" s="29">
        <f t="shared" si="648"/>
        <v>0.16806225842571892</v>
      </c>
      <c r="AL3233" s="210"/>
      <c r="AM3233" s="210"/>
      <c r="AN3233" s="210"/>
      <c r="AO3233" s="210"/>
      <c r="AP3233" s="45" t="str">
        <f t="shared" si="649"/>
        <v>202311</v>
      </c>
      <c r="AQ3233" s="45" t="str">
        <f t="shared" si="650"/>
        <v>202311JPY</v>
      </c>
    </row>
    <row r="3234" spans="1:43" s="15" customFormat="1">
      <c r="A3234" s="208" t="s">
        <v>42</v>
      </c>
      <c r="B3234" s="209">
        <v>2023</v>
      </c>
      <c r="C3234" s="209">
        <v>11</v>
      </c>
      <c r="D3234" s="57" t="str">
        <f t="shared" ref="D3234:D3297" si="654">IF(B3234="","",IF(AND(C3234&gt;=10,C3234&lt;=12),"Q3",IF(AND(C3234&gt;=1,C3234&lt;=3),"Q4",IF(AND(C3234&gt;=7,C3234&lt;=9),"Q2",IF(AND(C3234&gt;=4,C3234&lt;=6),"Q1")))))</f>
        <v>Q3</v>
      </c>
      <c r="E3234" s="208" t="s">
        <v>42</v>
      </c>
      <c r="F3234" s="209">
        <v>2023</v>
      </c>
      <c r="G3234" s="209">
        <v>11</v>
      </c>
      <c r="H3234" s="213"/>
      <c r="I3234" s="57" t="str">
        <f t="shared" si="642"/>
        <v>Q3</v>
      </c>
      <c r="J3234" s="204" t="s">
        <v>3047</v>
      </c>
      <c r="K3234" s="213" t="s">
        <v>3048</v>
      </c>
      <c r="L3234" s="210" t="s">
        <v>55</v>
      </c>
      <c r="M3234" s="208" t="s">
        <v>47</v>
      </c>
      <c r="N3234" s="208">
        <v>1</v>
      </c>
      <c r="O3234" s="208"/>
      <c r="P3234" s="57" t="str">
        <f t="shared" si="643"/>
        <v>MAIN UNIT</v>
      </c>
      <c r="Q3234" s="208" t="s">
        <v>48</v>
      </c>
      <c r="R3234" s="208" t="s">
        <v>49</v>
      </c>
      <c r="S3234" s="208" t="s">
        <v>36</v>
      </c>
      <c r="T3234" s="208" t="s">
        <v>65</v>
      </c>
      <c r="U3234" s="208" t="s">
        <v>2486</v>
      </c>
      <c r="V3234" s="208" t="s">
        <v>99</v>
      </c>
      <c r="W3234" s="208" t="s">
        <v>96</v>
      </c>
      <c r="X3234" s="34">
        <v>9252610</v>
      </c>
      <c r="Y3234" s="215" t="str">
        <f t="shared" si="652"/>
        <v>1</v>
      </c>
      <c r="Z3234" s="26">
        <f t="shared" si="651"/>
        <v>9252610</v>
      </c>
      <c r="AA3234" s="208">
        <v>5.3400000000000003E-2</v>
      </c>
      <c r="AB3234" s="35">
        <f t="shared" si="653"/>
        <v>494089.37400000001</v>
      </c>
      <c r="AC3234" s="27">
        <f t="shared" si="644"/>
        <v>80931.839461199997</v>
      </c>
      <c r="AD3234" s="212">
        <v>0.1638</v>
      </c>
      <c r="AE3234" s="211">
        <f t="shared" si="645"/>
        <v>0</v>
      </c>
      <c r="AF3234" s="211" t="str">
        <f>IF(AND(COUNTIFS($J$18:J3234,J3234)=1,AE3234=1),1,"")</f>
        <v/>
      </c>
      <c r="AG3234" s="211" t="str">
        <f>IF(C3234="","",IF(AND(COUNTIFS($J$18:J3234,J3234)=1,C3234&lt;&gt;""),1,""))</f>
        <v/>
      </c>
      <c r="AH3234" s="211" t="str">
        <f>IF(G3234="","",IF(AND(COUNTIFS($J$18:J3234,J3234)=1,G3234&lt;&gt;""),1,""))</f>
        <v/>
      </c>
      <c r="AI3234" s="28">
        <f t="shared" si="646"/>
        <v>11730565.00042478</v>
      </c>
      <c r="AJ3234" s="28">
        <f t="shared" si="647"/>
        <v>1971465.2465810829</v>
      </c>
      <c r="AK3234" s="29">
        <f t="shared" si="648"/>
        <v>0.16806225842571892</v>
      </c>
      <c r="AL3234" s="210"/>
      <c r="AM3234" s="210"/>
      <c r="AN3234" s="210"/>
      <c r="AO3234" s="210"/>
      <c r="AP3234" s="45" t="str">
        <f t="shared" si="649"/>
        <v>202311</v>
      </c>
      <c r="AQ3234" s="45" t="str">
        <f t="shared" si="650"/>
        <v>202311JPY</v>
      </c>
    </row>
    <row r="3235" spans="1:43" s="15" customFormat="1">
      <c r="A3235" s="208" t="s">
        <v>42</v>
      </c>
      <c r="B3235" s="209">
        <v>2023</v>
      </c>
      <c r="C3235" s="209">
        <v>11</v>
      </c>
      <c r="D3235" s="57" t="str">
        <f t="shared" si="654"/>
        <v>Q3</v>
      </c>
      <c r="E3235" s="208" t="s">
        <v>42</v>
      </c>
      <c r="F3235" s="209">
        <v>2023</v>
      </c>
      <c r="G3235" s="209">
        <v>11</v>
      </c>
      <c r="H3235" s="213"/>
      <c r="I3235" s="57" t="str">
        <f t="shared" si="642"/>
        <v>Q3</v>
      </c>
      <c r="J3235" s="204" t="s">
        <v>3047</v>
      </c>
      <c r="K3235" s="213" t="s">
        <v>3048</v>
      </c>
      <c r="L3235" s="210" t="s">
        <v>55</v>
      </c>
      <c r="M3235" s="208" t="s">
        <v>47</v>
      </c>
      <c r="N3235" s="208">
        <v>1</v>
      </c>
      <c r="O3235" s="208"/>
      <c r="P3235" s="57" t="str">
        <f t="shared" si="643"/>
        <v>MAIN UNIT</v>
      </c>
      <c r="Q3235" s="208" t="s">
        <v>48</v>
      </c>
      <c r="R3235" s="208" t="s">
        <v>49</v>
      </c>
      <c r="S3235" s="208" t="s">
        <v>36</v>
      </c>
      <c r="T3235" s="208" t="s">
        <v>65</v>
      </c>
      <c r="U3235" s="208" t="s">
        <v>2486</v>
      </c>
      <c r="V3235" s="208" t="s">
        <v>99</v>
      </c>
      <c r="W3235" s="208" t="s">
        <v>96</v>
      </c>
      <c r="X3235" s="34">
        <v>9252610</v>
      </c>
      <c r="Y3235" s="215" t="str">
        <f t="shared" si="652"/>
        <v>1</v>
      </c>
      <c r="Z3235" s="26">
        <f t="shared" si="651"/>
        <v>9252610</v>
      </c>
      <c r="AA3235" s="208">
        <v>5.3400000000000003E-2</v>
      </c>
      <c r="AB3235" s="35">
        <f t="shared" si="653"/>
        <v>494089.37400000001</v>
      </c>
      <c r="AC3235" s="27">
        <f t="shared" si="644"/>
        <v>80931.839461199997</v>
      </c>
      <c r="AD3235" s="212">
        <v>0.1638</v>
      </c>
      <c r="AE3235" s="211">
        <f t="shared" si="645"/>
        <v>0</v>
      </c>
      <c r="AF3235" s="211" t="str">
        <f>IF(AND(COUNTIFS($J$18:J3235,J3235)=1,AE3235=1),1,"")</f>
        <v/>
      </c>
      <c r="AG3235" s="211" t="str">
        <f>IF(C3235="","",IF(AND(COUNTIFS($J$18:J3235,J3235)=1,C3235&lt;&gt;""),1,""))</f>
        <v/>
      </c>
      <c r="AH3235" s="211" t="str">
        <f>IF(G3235="","",IF(AND(COUNTIFS($J$18:J3235,J3235)=1,G3235&lt;&gt;""),1,""))</f>
        <v/>
      </c>
      <c r="AI3235" s="28">
        <f t="shared" si="646"/>
        <v>11730565.00042478</v>
      </c>
      <c r="AJ3235" s="28">
        <f t="shared" si="647"/>
        <v>1971465.2465810829</v>
      </c>
      <c r="AK3235" s="29">
        <f t="shared" si="648"/>
        <v>0.16806225842571892</v>
      </c>
      <c r="AL3235" s="210"/>
      <c r="AM3235" s="210"/>
      <c r="AN3235" s="210"/>
      <c r="AO3235" s="210"/>
      <c r="AP3235" s="45" t="str">
        <f t="shared" si="649"/>
        <v>202311</v>
      </c>
      <c r="AQ3235" s="45" t="str">
        <f t="shared" si="650"/>
        <v>202311JPY</v>
      </c>
    </row>
    <row r="3236" spans="1:43" s="15" customFormat="1">
      <c r="A3236" s="208" t="s">
        <v>34</v>
      </c>
      <c r="B3236" s="209">
        <v>2019</v>
      </c>
      <c r="C3236" s="209">
        <v>12</v>
      </c>
      <c r="D3236" s="57" t="str">
        <f t="shared" si="654"/>
        <v>Q3</v>
      </c>
      <c r="E3236" s="209" t="s">
        <v>2522</v>
      </c>
      <c r="F3236" s="209" t="s">
        <v>2530</v>
      </c>
      <c r="G3236" s="209" t="s">
        <v>2530</v>
      </c>
      <c r="H3236" s="213"/>
      <c r="I3236" s="57" t="str">
        <f t="shared" si="642"/>
        <v>TBA</v>
      </c>
      <c r="J3236" s="204" t="s">
        <v>3051</v>
      </c>
      <c r="K3236" s="213" t="s">
        <v>3052</v>
      </c>
      <c r="L3236" s="213" t="s">
        <v>3053</v>
      </c>
      <c r="M3236" s="208" t="s">
        <v>2577</v>
      </c>
      <c r="N3236" s="208">
        <v>1</v>
      </c>
      <c r="O3236" s="208"/>
      <c r="P3236" s="57" t="str">
        <f t="shared" si="643"/>
        <v>MAIN UNIT</v>
      </c>
      <c r="Q3236" s="208" t="s">
        <v>958</v>
      </c>
      <c r="R3236" s="208" t="s">
        <v>49</v>
      </c>
      <c r="S3236" s="208" t="s">
        <v>37</v>
      </c>
      <c r="T3236" s="208" t="s">
        <v>75</v>
      </c>
      <c r="U3236" s="208" t="s">
        <v>58</v>
      </c>
      <c r="V3236" s="208" t="s">
        <v>512</v>
      </c>
      <c r="W3236" s="208" t="s">
        <v>2445</v>
      </c>
      <c r="X3236" s="34">
        <v>638000</v>
      </c>
      <c r="Y3236" s="215" t="str">
        <f>IF(W3236="RMB","1.13", "1")</f>
        <v>1</v>
      </c>
      <c r="Z3236" s="26">
        <f t="shared" si="651"/>
        <v>638000</v>
      </c>
      <c r="AA3236" s="208">
        <v>1</v>
      </c>
      <c r="AB3236" s="35">
        <f t="shared" si="653"/>
        <v>638000</v>
      </c>
      <c r="AC3236" s="27">
        <f t="shared" si="644"/>
        <v>0</v>
      </c>
      <c r="AD3236" s="212">
        <v>0</v>
      </c>
      <c r="AE3236" s="211">
        <f t="shared" si="645"/>
        <v>1</v>
      </c>
      <c r="AF3236" s="211">
        <f>IF(AND(COUNTIFS($J$18:J3236,J3236)=1,AE3236=1),1,"")</f>
        <v>1</v>
      </c>
      <c r="AG3236" s="211">
        <f>IF(C3236="","",IF(AND(COUNTIFS($J$18:J3236,J3236)=1,C3236&lt;&gt;""),1,""))</f>
        <v>1</v>
      </c>
      <c r="AH3236" s="211">
        <f>IF(G3236="","",IF(AND(COUNTIFS($J$18:J3236,J3236)=1,G3236&lt;&gt;""),1,""))</f>
        <v>1</v>
      </c>
      <c r="AI3236" s="28">
        <f t="shared" si="646"/>
        <v>25823665.334513277</v>
      </c>
      <c r="AJ3236" s="28">
        <f t="shared" si="647"/>
        <v>3029714.7251415937</v>
      </c>
      <c r="AK3236" s="29">
        <f t="shared" si="648"/>
        <v>0.11732318731270057</v>
      </c>
      <c r="AL3236" s="210"/>
      <c r="AM3236" s="210"/>
      <c r="AN3236" s="210"/>
      <c r="AO3236" s="210"/>
      <c r="AP3236" s="45" t="str">
        <f t="shared" si="649"/>
        <v>TBATBA</v>
      </c>
      <c r="AQ3236" s="45" t="str">
        <f t="shared" si="650"/>
        <v>TBATBAHKD</v>
      </c>
    </row>
    <row r="3237" spans="1:43" s="15" customFormat="1">
      <c r="A3237" s="208" t="s">
        <v>42</v>
      </c>
      <c r="B3237" s="209">
        <v>2023</v>
      </c>
      <c r="C3237" s="209">
        <v>11</v>
      </c>
      <c r="D3237" s="57" t="str">
        <f t="shared" si="654"/>
        <v>Q3</v>
      </c>
      <c r="E3237" s="208" t="s">
        <v>42</v>
      </c>
      <c r="F3237" s="209">
        <v>2023</v>
      </c>
      <c r="G3237" s="209">
        <v>12</v>
      </c>
      <c r="H3237" s="213"/>
      <c r="I3237" s="57" t="str">
        <f t="shared" si="642"/>
        <v>Q3</v>
      </c>
      <c r="J3237" s="204" t="s">
        <v>3054</v>
      </c>
      <c r="K3237" s="213" t="s">
        <v>3055</v>
      </c>
      <c r="L3237" s="210" t="s">
        <v>79</v>
      </c>
      <c r="M3237" s="208" t="s">
        <v>47</v>
      </c>
      <c r="N3237" s="208">
        <v>1</v>
      </c>
      <c r="O3237" s="208"/>
      <c r="P3237" s="57" t="str">
        <f t="shared" si="643"/>
        <v>MAIN UNIT</v>
      </c>
      <c r="Q3237" s="208" t="s">
        <v>56</v>
      </c>
      <c r="R3237" s="208" t="s">
        <v>49</v>
      </c>
      <c r="S3237" s="208" t="s">
        <v>36</v>
      </c>
      <c r="T3237" s="208" t="s">
        <v>65</v>
      </c>
      <c r="U3237" s="208" t="s">
        <v>66</v>
      </c>
      <c r="V3237" s="208" t="s">
        <v>114</v>
      </c>
      <c r="W3237" s="208" t="s">
        <v>96</v>
      </c>
      <c r="X3237" s="34">
        <v>13225000</v>
      </c>
      <c r="Y3237" s="215" t="str">
        <f t="shared" ref="Y3237:Y3300" si="655">IF(W3237="","",IF(W3237="RMB","1.13", "1"))</f>
        <v>1</v>
      </c>
      <c r="Z3237" s="26">
        <f t="shared" si="651"/>
        <v>13225000</v>
      </c>
      <c r="AA3237" s="208">
        <v>5.4199999999999998E-2</v>
      </c>
      <c r="AB3237" s="35">
        <f t="shared" si="653"/>
        <v>716795</v>
      </c>
      <c r="AC3237" s="27">
        <f t="shared" si="644"/>
        <v>84223.412499999991</v>
      </c>
      <c r="AD3237" s="217">
        <v>0.11749999999999999</v>
      </c>
      <c r="AE3237" s="211">
        <f t="shared" si="645"/>
        <v>1</v>
      </c>
      <c r="AF3237" s="211">
        <f>IF(AND(COUNTIFS($J$18:J3237,J3237)=1,AE3237=1),1,"")</f>
        <v>1</v>
      </c>
      <c r="AG3237" s="211">
        <f>IF(C3237="","",IF(AND(COUNTIFS($J$18:J3237,J3237)=1,C3237&lt;&gt;""),1,""))</f>
        <v>1</v>
      </c>
      <c r="AH3237" s="211">
        <f>IF(G3237="","",IF(AND(COUNTIFS($J$18:J3237,J3237)=1,G3237&lt;&gt;""),1,""))</f>
        <v>1</v>
      </c>
      <c r="AI3237" s="28">
        <f t="shared" si="646"/>
        <v>9716727.4867256619</v>
      </c>
      <c r="AJ3237" s="28">
        <f t="shared" si="647"/>
        <v>1227228.7260761061</v>
      </c>
      <c r="AK3237" s="29">
        <f t="shared" si="648"/>
        <v>0.12630062207185117</v>
      </c>
      <c r="AL3237" s="210"/>
      <c r="AM3237" s="210"/>
      <c r="AN3237" s="210"/>
      <c r="AO3237" s="210"/>
      <c r="AP3237" s="45" t="str">
        <f t="shared" si="649"/>
        <v>202312</v>
      </c>
      <c r="AQ3237" s="45" t="str">
        <f t="shared" si="650"/>
        <v>202312JPY</v>
      </c>
    </row>
    <row r="3238" spans="1:43" s="15" customFormat="1">
      <c r="A3238" s="208" t="s">
        <v>42</v>
      </c>
      <c r="B3238" s="209">
        <v>2023</v>
      </c>
      <c r="C3238" s="209">
        <v>11</v>
      </c>
      <c r="D3238" s="57" t="str">
        <f t="shared" si="654"/>
        <v>Q3</v>
      </c>
      <c r="E3238" s="208" t="s">
        <v>42</v>
      </c>
      <c r="F3238" s="209">
        <v>2023</v>
      </c>
      <c r="G3238" s="209">
        <v>12</v>
      </c>
      <c r="H3238" s="213"/>
      <c r="I3238" s="57" t="str">
        <f t="shared" si="642"/>
        <v>Q3</v>
      </c>
      <c r="J3238" s="204" t="s">
        <v>3054</v>
      </c>
      <c r="K3238" s="213" t="s">
        <v>3055</v>
      </c>
      <c r="L3238" s="210" t="s">
        <v>79</v>
      </c>
      <c r="M3238" s="208" t="s">
        <v>47</v>
      </c>
      <c r="N3238" s="208">
        <v>1</v>
      </c>
      <c r="O3238" s="208"/>
      <c r="P3238" s="57" t="str">
        <f t="shared" si="643"/>
        <v>MAIN UNIT</v>
      </c>
      <c r="Q3238" s="208" t="s">
        <v>56</v>
      </c>
      <c r="R3238" s="208" t="s">
        <v>49</v>
      </c>
      <c r="S3238" s="208" t="s">
        <v>36</v>
      </c>
      <c r="T3238" s="208" t="s">
        <v>65</v>
      </c>
      <c r="U3238" s="208" t="s">
        <v>66</v>
      </c>
      <c r="V3238" s="208" t="s">
        <v>114</v>
      </c>
      <c r="W3238" s="208" t="s">
        <v>96</v>
      </c>
      <c r="X3238" s="34">
        <v>13225000</v>
      </c>
      <c r="Y3238" s="215" t="str">
        <f t="shared" si="655"/>
        <v>1</v>
      </c>
      <c r="Z3238" s="26">
        <f t="shared" si="651"/>
        <v>13225000</v>
      </c>
      <c r="AA3238" s="208">
        <v>5.4199999999999998E-2</v>
      </c>
      <c r="AB3238" s="35">
        <f t="shared" si="653"/>
        <v>716795</v>
      </c>
      <c r="AC3238" s="27">
        <f t="shared" si="644"/>
        <v>84223.412499999991</v>
      </c>
      <c r="AD3238" s="217">
        <v>0.11749999999999999</v>
      </c>
      <c r="AE3238" s="211">
        <f t="shared" si="645"/>
        <v>1</v>
      </c>
      <c r="AF3238" s="211" t="str">
        <f>IF(AND(COUNTIFS($J$18:J3238,J3238)=1,AE3238=1),1,"")</f>
        <v/>
      </c>
      <c r="AG3238" s="211" t="str">
        <f>IF(C3238="","",IF(AND(COUNTIFS($J$18:J3238,J3238)=1,C3238&lt;&gt;""),1,""))</f>
        <v/>
      </c>
      <c r="AH3238" s="211" t="str">
        <f>IF(G3238="","",IF(AND(COUNTIFS($J$18:J3238,J3238)=1,G3238&lt;&gt;""),1,""))</f>
        <v/>
      </c>
      <c r="AI3238" s="28">
        <f t="shared" si="646"/>
        <v>9716727.4867256619</v>
      </c>
      <c r="AJ3238" s="28">
        <f t="shared" si="647"/>
        <v>1227228.7260761061</v>
      </c>
      <c r="AK3238" s="29">
        <f t="shared" si="648"/>
        <v>0.12630062207185117</v>
      </c>
      <c r="AL3238" s="210"/>
      <c r="AM3238" s="210"/>
      <c r="AN3238" s="210"/>
      <c r="AO3238" s="210"/>
      <c r="AP3238" s="45" t="str">
        <f t="shared" si="649"/>
        <v>202312</v>
      </c>
      <c r="AQ3238" s="45" t="str">
        <f t="shared" si="650"/>
        <v>202312JPY</v>
      </c>
    </row>
    <row r="3239" spans="1:43" s="15" customFormat="1">
      <c r="A3239" s="208" t="s">
        <v>42</v>
      </c>
      <c r="B3239" s="209">
        <v>2023</v>
      </c>
      <c r="C3239" s="209">
        <v>11</v>
      </c>
      <c r="D3239" s="57" t="str">
        <f t="shared" si="654"/>
        <v>Q3</v>
      </c>
      <c r="E3239" s="208" t="s">
        <v>42</v>
      </c>
      <c r="F3239" s="209">
        <v>2023</v>
      </c>
      <c r="G3239" s="209">
        <v>12</v>
      </c>
      <c r="H3239" s="213"/>
      <c r="I3239" s="57" t="str">
        <f t="shared" si="642"/>
        <v>Q3</v>
      </c>
      <c r="J3239" s="204" t="s">
        <v>3056</v>
      </c>
      <c r="K3239" s="213" t="s">
        <v>3057</v>
      </c>
      <c r="L3239" s="210" t="s">
        <v>79</v>
      </c>
      <c r="M3239" s="208" t="s">
        <v>47</v>
      </c>
      <c r="N3239" s="208">
        <v>1</v>
      </c>
      <c r="O3239" s="208"/>
      <c r="P3239" s="57" t="str">
        <f t="shared" si="643"/>
        <v>MAIN UNIT</v>
      </c>
      <c r="Q3239" s="208" t="s">
        <v>56</v>
      </c>
      <c r="R3239" s="208" t="s">
        <v>49</v>
      </c>
      <c r="S3239" s="208" t="s">
        <v>36</v>
      </c>
      <c r="T3239" s="208" t="s">
        <v>65</v>
      </c>
      <c r="U3239" s="208" t="s">
        <v>2896</v>
      </c>
      <c r="V3239" s="208" t="s">
        <v>445</v>
      </c>
      <c r="W3239" s="208" t="s">
        <v>96</v>
      </c>
      <c r="X3239" s="34">
        <v>12600000</v>
      </c>
      <c r="Y3239" s="215" t="str">
        <f t="shared" si="655"/>
        <v>1</v>
      </c>
      <c r="Z3239" s="26">
        <f t="shared" si="651"/>
        <v>12600000</v>
      </c>
      <c r="AA3239" s="208">
        <v>5.4199999999999998E-2</v>
      </c>
      <c r="AB3239" s="35">
        <f t="shared" si="653"/>
        <v>682920</v>
      </c>
      <c r="AC3239" s="27">
        <f t="shared" si="644"/>
        <v>102506.292</v>
      </c>
      <c r="AD3239" s="217">
        <v>0.15010000000000001</v>
      </c>
      <c r="AE3239" s="211">
        <f t="shared" si="645"/>
        <v>1</v>
      </c>
      <c r="AF3239" s="211">
        <f>IF(AND(COUNTIFS($J$18:J3239,J3239)=1,AE3239=1),1,"")</f>
        <v>1</v>
      </c>
      <c r="AG3239" s="211">
        <f>IF(C3239="","",IF(AND(COUNTIFS($J$18:J3239,J3239)=1,C3239&lt;&gt;""),1,""))</f>
        <v>1</v>
      </c>
      <c r="AH3239" s="211">
        <f>IF(G3239="","",IF(AND(COUNTIFS($J$18:J3239,J3239)=1,G3239&lt;&gt;""),1,""))</f>
        <v>1</v>
      </c>
      <c r="AI3239" s="28">
        <f t="shared" si="646"/>
        <v>9716727.4867256619</v>
      </c>
      <c r="AJ3239" s="28">
        <f t="shared" si="647"/>
        <v>1227228.7260761061</v>
      </c>
      <c r="AK3239" s="29">
        <f t="shared" si="648"/>
        <v>0.12630062207185117</v>
      </c>
      <c r="AL3239" s="210"/>
      <c r="AM3239" s="210"/>
      <c r="AN3239" s="210"/>
      <c r="AO3239" s="210"/>
      <c r="AP3239" s="45" t="str">
        <f t="shared" si="649"/>
        <v>202312</v>
      </c>
      <c r="AQ3239" s="45" t="str">
        <f t="shared" si="650"/>
        <v>202312JPY</v>
      </c>
    </row>
    <row r="3240" spans="1:43" s="15" customFormat="1">
      <c r="A3240" s="208" t="s">
        <v>42</v>
      </c>
      <c r="B3240" s="209">
        <v>2023</v>
      </c>
      <c r="C3240" s="209">
        <v>11</v>
      </c>
      <c r="D3240" s="57" t="str">
        <f t="shared" si="654"/>
        <v>Q3</v>
      </c>
      <c r="E3240" s="208" t="s">
        <v>42</v>
      </c>
      <c r="F3240" s="209">
        <v>2023</v>
      </c>
      <c r="G3240" s="209">
        <v>12</v>
      </c>
      <c r="H3240" s="213"/>
      <c r="I3240" s="57" t="str">
        <f t="shared" si="642"/>
        <v>Q3</v>
      </c>
      <c r="J3240" s="204" t="s">
        <v>3056</v>
      </c>
      <c r="K3240" s="213" t="s">
        <v>3057</v>
      </c>
      <c r="L3240" s="210" t="s">
        <v>55</v>
      </c>
      <c r="M3240" s="208" t="s">
        <v>47</v>
      </c>
      <c r="N3240" s="208">
        <v>1</v>
      </c>
      <c r="O3240" s="208"/>
      <c r="P3240" s="57" t="str">
        <f t="shared" si="643"/>
        <v>MAIN UNIT</v>
      </c>
      <c r="Q3240" s="208" t="s">
        <v>56</v>
      </c>
      <c r="R3240" s="208" t="s">
        <v>49</v>
      </c>
      <c r="S3240" s="208" t="s">
        <v>36</v>
      </c>
      <c r="T3240" s="208" t="s">
        <v>65</v>
      </c>
      <c r="U3240" s="208" t="s">
        <v>2896</v>
      </c>
      <c r="V3240" s="208" t="s">
        <v>445</v>
      </c>
      <c r="W3240" s="208" t="s">
        <v>96</v>
      </c>
      <c r="X3240" s="34">
        <v>9510000</v>
      </c>
      <c r="Y3240" s="215" t="str">
        <f t="shared" si="655"/>
        <v>1</v>
      </c>
      <c r="Z3240" s="26">
        <f t="shared" si="651"/>
        <v>9510000</v>
      </c>
      <c r="AA3240" s="208">
        <v>5.4199999999999998E-2</v>
      </c>
      <c r="AB3240" s="35">
        <f t="shared" si="653"/>
        <v>515442</v>
      </c>
      <c r="AC3240" s="27">
        <f t="shared" si="644"/>
        <v>77367.844200000007</v>
      </c>
      <c r="AD3240" s="217">
        <v>0.15010000000000001</v>
      </c>
      <c r="AE3240" s="211">
        <f t="shared" si="645"/>
        <v>1</v>
      </c>
      <c r="AF3240" s="211" t="str">
        <f>IF(AND(COUNTIFS($J$18:J3240,J3240)=1,AE3240=1),1,"")</f>
        <v/>
      </c>
      <c r="AG3240" s="211" t="str">
        <f>IF(C3240="","",IF(AND(COUNTIFS($J$18:J3240,J3240)=1,C3240&lt;&gt;""),1,""))</f>
        <v/>
      </c>
      <c r="AH3240" s="211" t="str">
        <f>IF(G3240="","",IF(AND(COUNTIFS($J$18:J3240,J3240)=1,G3240&lt;&gt;""),1,""))</f>
        <v/>
      </c>
      <c r="AI3240" s="28">
        <f t="shared" si="646"/>
        <v>9716727.4867256619</v>
      </c>
      <c r="AJ3240" s="28">
        <f t="shared" si="647"/>
        <v>1227228.7260761061</v>
      </c>
      <c r="AK3240" s="29">
        <f t="shared" si="648"/>
        <v>0.12630062207185117</v>
      </c>
      <c r="AL3240" s="210"/>
      <c r="AM3240" s="210"/>
      <c r="AN3240" s="210"/>
      <c r="AO3240" s="210"/>
      <c r="AP3240" s="45" t="str">
        <f t="shared" si="649"/>
        <v>202312</v>
      </c>
      <c r="AQ3240" s="45" t="str">
        <f t="shared" si="650"/>
        <v>202312JPY</v>
      </c>
    </row>
    <row r="3241" spans="1:43" s="15" customFormat="1">
      <c r="A3241" s="208" t="s">
        <v>42</v>
      </c>
      <c r="B3241" s="209">
        <v>2023</v>
      </c>
      <c r="C3241" s="209">
        <v>11</v>
      </c>
      <c r="D3241" s="57" t="str">
        <f t="shared" si="654"/>
        <v>Q3</v>
      </c>
      <c r="E3241" s="208" t="s">
        <v>42</v>
      </c>
      <c r="F3241" s="209">
        <v>2023</v>
      </c>
      <c r="G3241" s="209">
        <v>12</v>
      </c>
      <c r="H3241" s="213"/>
      <c r="I3241" s="57" t="str">
        <f t="shared" si="642"/>
        <v>Q3</v>
      </c>
      <c r="J3241" s="204" t="s">
        <v>3058</v>
      </c>
      <c r="K3241" s="213" t="s">
        <v>1091</v>
      </c>
      <c r="L3241" s="210" t="s">
        <v>55</v>
      </c>
      <c r="M3241" s="208" t="s">
        <v>47</v>
      </c>
      <c r="N3241" s="208">
        <v>1</v>
      </c>
      <c r="O3241" s="208"/>
      <c r="P3241" s="57" t="str">
        <f t="shared" si="643"/>
        <v>MAIN UNIT</v>
      </c>
      <c r="Q3241" s="208" t="s">
        <v>48</v>
      </c>
      <c r="R3241" s="208" t="s">
        <v>49</v>
      </c>
      <c r="S3241" s="208" t="s">
        <v>36</v>
      </c>
      <c r="T3241" s="208" t="s">
        <v>65</v>
      </c>
      <c r="U3241" s="208" t="s">
        <v>2896</v>
      </c>
      <c r="V3241" s="208" t="s">
        <v>1343</v>
      </c>
      <c r="W3241" s="208" t="s">
        <v>96</v>
      </c>
      <c r="X3241" s="34">
        <v>8500000</v>
      </c>
      <c r="Y3241" s="215" t="str">
        <f t="shared" si="655"/>
        <v>1</v>
      </c>
      <c r="Z3241" s="26">
        <f t="shared" si="651"/>
        <v>8500000</v>
      </c>
      <c r="AA3241" s="208">
        <v>5.4199999999999998E-2</v>
      </c>
      <c r="AB3241" s="35">
        <f t="shared" si="653"/>
        <v>460700</v>
      </c>
      <c r="AC3241" s="27">
        <f t="shared" si="644"/>
        <v>43536.15</v>
      </c>
      <c r="AD3241" s="217">
        <v>9.4500000000000001E-2</v>
      </c>
      <c r="AE3241" s="211">
        <f t="shared" si="645"/>
        <v>0</v>
      </c>
      <c r="AF3241" s="211" t="str">
        <f>IF(AND(COUNTIFS($J$18:J3241,J3241)=1,AE3241=1),1,"")</f>
        <v/>
      </c>
      <c r="AG3241" s="211">
        <f>IF(C3241="","",IF(AND(COUNTIFS($J$18:J3241,J3241)=1,C3241&lt;&gt;""),1,""))</f>
        <v>1</v>
      </c>
      <c r="AH3241" s="211">
        <f>IF(G3241="","",IF(AND(COUNTIFS($J$18:J3241,J3241)=1,G3241&lt;&gt;""),1,""))</f>
        <v>1</v>
      </c>
      <c r="AI3241" s="28">
        <f t="shared" si="646"/>
        <v>9716727.4867256619</v>
      </c>
      <c r="AJ3241" s="28">
        <f t="shared" si="647"/>
        <v>1227228.7260761061</v>
      </c>
      <c r="AK3241" s="29">
        <f t="shared" si="648"/>
        <v>0.12630062207185117</v>
      </c>
      <c r="AL3241" s="210"/>
      <c r="AM3241" s="210"/>
      <c r="AN3241" s="210"/>
      <c r="AO3241" s="210"/>
      <c r="AP3241" s="45" t="str">
        <f t="shared" si="649"/>
        <v>202312</v>
      </c>
      <c r="AQ3241" s="45" t="str">
        <f t="shared" si="650"/>
        <v>202312JPY</v>
      </c>
    </row>
    <row r="3242" spans="1:43" s="15" customFormat="1">
      <c r="A3242" s="208" t="s">
        <v>42</v>
      </c>
      <c r="B3242" s="209">
        <v>2023</v>
      </c>
      <c r="C3242" s="209">
        <v>11</v>
      </c>
      <c r="D3242" s="57" t="str">
        <f t="shared" si="654"/>
        <v>Q3</v>
      </c>
      <c r="E3242" s="208" t="s">
        <v>42</v>
      </c>
      <c r="F3242" s="209">
        <v>2024</v>
      </c>
      <c r="G3242" s="209">
        <v>2</v>
      </c>
      <c r="H3242" s="213"/>
      <c r="I3242" s="57" t="str">
        <f t="shared" si="642"/>
        <v>Q4</v>
      </c>
      <c r="J3242" s="204" t="s">
        <v>3059</v>
      </c>
      <c r="K3242" s="213" t="s">
        <v>178</v>
      </c>
      <c r="L3242" s="210" t="s">
        <v>2564</v>
      </c>
      <c r="M3242" s="208" t="s">
        <v>47</v>
      </c>
      <c r="N3242" s="208">
        <v>1</v>
      </c>
      <c r="O3242" s="208"/>
      <c r="P3242" s="57" t="str">
        <f t="shared" si="643"/>
        <v>MAIN UNIT</v>
      </c>
      <c r="Q3242" s="208" t="s">
        <v>48</v>
      </c>
      <c r="R3242" s="208" t="s">
        <v>1991</v>
      </c>
      <c r="S3242" s="208" t="s">
        <v>37</v>
      </c>
      <c r="T3242" s="208" t="s">
        <v>179</v>
      </c>
      <c r="U3242" s="208" t="s">
        <v>58</v>
      </c>
      <c r="V3242" s="208" t="s">
        <v>81</v>
      </c>
      <c r="W3242" s="208" t="s">
        <v>51</v>
      </c>
      <c r="X3242" s="34">
        <v>350000</v>
      </c>
      <c r="Y3242" s="215" t="str">
        <f t="shared" si="655"/>
        <v>1.13</v>
      </c>
      <c r="Z3242" s="26">
        <f t="shared" si="651"/>
        <v>350000</v>
      </c>
      <c r="AA3242" s="208">
        <v>1.1000000000000001</v>
      </c>
      <c r="AB3242" s="35">
        <f t="shared" si="653"/>
        <v>340707.96460176993</v>
      </c>
      <c r="AC3242" s="27">
        <f t="shared" si="644"/>
        <v>40884.955752212387</v>
      </c>
      <c r="AD3242" s="212">
        <v>0.12</v>
      </c>
      <c r="AE3242" s="211">
        <f t="shared" si="645"/>
        <v>0</v>
      </c>
      <c r="AF3242" s="211" t="str">
        <f>IF(AND(COUNTIFS($J$18:J3242,J3242)=1,AE3242=1),1,"")</f>
        <v/>
      </c>
      <c r="AG3242" s="211">
        <f>IF(C3242="","",IF(AND(COUNTIFS($J$18:J3242,J3242)=1,C3242&lt;&gt;""),1,""))</f>
        <v>1</v>
      </c>
      <c r="AH3242" s="211">
        <f>IF(G3242="","",IF(AND(COUNTIFS($J$18:J3242,J3242)=1,G3242&lt;&gt;""),1,""))</f>
        <v>1</v>
      </c>
      <c r="AI3242" s="28">
        <f t="shared" si="646"/>
        <v>16000190.159292037</v>
      </c>
      <c r="AJ3242" s="28">
        <f t="shared" si="647"/>
        <v>1920022.8191150443</v>
      </c>
      <c r="AK3242" s="29">
        <f t="shared" si="648"/>
        <v>0.12</v>
      </c>
      <c r="AL3242" s="210"/>
      <c r="AM3242" s="210"/>
      <c r="AN3242" s="210"/>
      <c r="AO3242" s="210"/>
      <c r="AP3242" s="45" t="str">
        <f t="shared" si="649"/>
        <v>20242</v>
      </c>
      <c r="AQ3242" s="45" t="str">
        <f t="shared" si="650"/>
        <v>20242RMB</v>
      </c>
    </row>
    <row r="3243" spans="1:43" s="15" customFormat="1">
      <c r="A3243" s="208" t="s">
        <v>42</v>
      </c>
      <c r="B3243" s="209">
        <v>2023</v>
      </c>
      <c r="C3243" s="209">
        <v>11</v>
      </c>
      <c r="D3243" s="57" t="str">
        <f t="shared" si="654"/>
        <v>Q3</v>
      </c>
      <c r="E3243" s="208" t="s">
        <v>42</v>
      </c>
      <c r="F3243" s="209">
        <v>2024</v>
      </c>
      <c r="G3243" s="209">
        <v>2</v>
      </c>
      <c r="H3243" s="213"/>
      <c r="I3243" s="57" t="str">
        <f t="shared" si="642"/>
        <v>Q4</v>
      </c>
      <c r="J3243" s="204" t="s">
        <v>3060</v>
      </c>
      <c r="K3243" s="213" t="s">
        <v>3061</v>
      </c>
      <c r="L3243" s="210" t="s">
        <v>55</v>
      </c>
      <c r="M3243" s="208" t="s">
        <v>47</v>
      </c>
      <c r="N3243" s="208">
        <v>1</v>
      </c>
      <c r="O3243" s="208"/>
      <c r="P3243" s="57" t="str">
        <f t="shared" si="643"/>
        <v>MAIN UNIT</v>
      </c>
      <c r="Q3243" s="208" t="s">
        <v>958</v>
      </c>
      <c r="R3243" s="208" t="s">
        <v>49</v>
      </c>
      <c r="S3243" s="208" t="s">
        <v>37</v>
      </c>
      <c r="T3243" s="208" t="s">
        <v>75</v>
      </c>
      <c r="U3243" s="208" t="s">
        <v>58</v>
      </c>
      <c r="V3243" s="208" t="s">
        <v>1336</v>
      </c>
      <c r="W3243" s="208" t="s">
        <v>51</v>
      </c>
      <c r="X3243" s="34">
        <v>623600</v>
      </c>
      <c r="Y3243" s="215" t="str">
        <f t="shared" si="655"/>
        <v>1.13</v>
      </c>
      <c r="Z3243" s="26">
        <f t="shared" si="651"/>
        <v>623600</v>
      </c>
      <c r="AA3243" s="208">
        <v>1.1000000000000001</v>
      </c>
      <c r="AB3243" s="35">
        <f t="shared" si="653"/>
        <v>607044.24778761063</v>
      </c>
      <c r="AC3243" s="27">
        <f t="shared" si="644"/>
        <v>72845.30973451327</v>
      </c>
      <c r="AD3243" s="212">
        <v>0.12</v>
      </c>
      <c r="AE3243" s="211">
        <f t="shared" si="645"/>
        <v>1</v>
      </c>
      <c r="AF3243" s="211">
        <f>IF(AND(COUNTIFS($J$18:J3243,J3243)=1,AE3243=1),1,"")</f>
        <v>1</v>
      </c>
      <c r="AG3243" s="211">
        <f>IF(C3243="","",IF(AND(COUNTIFS($J$18:J3243,J3243)=1,C3243&lt;&gt;""),1,""))</f>
        <v>1</v>
      </c>
      <c r="AH3243" s="211">
        <f>IF(G3243="","",IF(AND(COUNTIFS($J$18:J3243,J3243)=1,G3243&lt;&gt;""),1,""))</f>
        <v>1</v>
      </c>
      <c r="AI3243" s="28">
        <f t="shared" si="646"/>
        <v>16000190.159292037</v>
      </c>
      <c r="AJ3243" s="28">
        <f t="shared" si="647"/>
        <v>1920022.8191150443</v>
      </c>
      <c r="AK3243" s="29">
        <f t="shared" si="648"/>
        <v>0.12</v>
      </c>
      <c r="AL3243" s="210"/>
      <c r="AM3243" s="210"/>
      <c r="AN3243" s="210"/>
      <c r="AO3243" s="210"/>
      <c r="AP3243" s="45" t="str">
        <f t="shared" si="649"/>
        <v>20242</v>
      </c>
      <c r="AQ3243" s="45" t="str">
        <f t="shared" si="650"/>
        <v>20242RMB</v>
      </c>
    </row>
    <row r="3244" spans="1:43" s="15" customFormat="1">
      <c r="A3244" s="208" t="s">
        <v>42</v>
      </c>
      <c r="B3244" s="209">
        <v>2023</v>
      </c>
      <c r="C3244" s="209">
        <v>11</v>
      </c>
      <c r="D3244" s="57" t="str">
        <f t="shared" si="654"/>
        <v>Q3</v>
      </c>
      <c r="E3244" s="208" t="s">
        <v>42</v>
      </c>
      <c r="F3244" s="209">
        <v>2024</v>
      </c>
      <c r="G3244" s="209">
        <v>2</v>
      </c>
      <c r="H3244" s="213"/>
      <c r="I3244" s="57" t="str">
        <f t="shared" si="642"/>
        <v>Q4</v>
      </c>
      <c r="J3244" s="204" t="s">
        <v>3060</v>
      </c>
      <c r="K3244" s="213" t="s">
        <v>3061</v>
      </c>
      <c r="L3244" s="210" t="s">
        <v>55</v>
      </c>
      <c r="M3244" s="208" t="s">
        <v>47</v>
      </c>
      <c r="N3244" s="208">
        <v>1</v>
      </c>
      <c r="O3244" s="208"/>
      <c r="P3244" s="57" t="str">
        <f t="shared" si="643"/>
        <v>MAIN UNIT</v>
      </c>
      <c r="Q3244" s="208" t="s">
        <v>958</v>
      </c>
      <c r="R3244" s="208" t="s">
        <v>49</v>
      </c>
      <c r="S3244" s="208" t="s">
        <v>37</v>
      </c>
      <c r="T3244" s="208" t="s">
        <v>75</v>
      </c>
      <c r="U3244" s="208" t="s">
        <v>58</v>
      </c>
      <c r="V3244" s="208" t="s">
        <v>1336</v>
      </c>
      <c r="W3244" s="208" t="s">
        <v>51</v>
      </c>
      <c r="X3244" s="34">
        <v>623600</v>
      </c>
      <c r="Y3244" s="215" t="str">
        <f t="shared" si="655"/>
        <v>1.13</v>
      </c>
      <c r="Z3244" s="26">
        <f t="shared" si="651"/>
        <v>623600</v>
      </c>
      <c r="AA3244" s="208">
        <v>1.1000000000000001</v>
      </c>
      <c r="AB3244" s="35">
        <f t="shared" si="653"/>
        <v>607044.24778761063</v>
      </c>
      <c r="AC3244" s="27">
        <f t="shared" si="644"/>
        <v>72845.30973451327</v>
      </c>
      <c r="AD3244" s="212">
        <v>0.12</v>
      </c>
      <c r="AE3244" s="211">
        <f t="shared" si="645"/>
        <v>1</v>
      </c>
      <c r="AF3244" s="211" t="str">
        <f>IF(AND(COUNTIFS($J$18:J3244,J3244)=1,AE3244=1),1,"")</f>
        <v/>
      </c>
      <c r="AG3244" s="211" t="str">
        <f>IF(C3244="","",IF(AND(COUNTIFS($J$18:J3244,J3244)=1,C3244&lt;&gt;""),1,""))</f>
        <v/>
      </c>
      <c r="AH3244" s="211" t="str">
        <f>IF(G3244="","",IF(AND(COUNTIFS($J$18:J3244,J3244)=1,G3244&lt;&gt;""),1,""))</f>
        <v/>
      </c>
      <c r="AI3244" s="28">
        <f t="shared" si="646"/>
        <v>16000190.159292037</v>
      </c>
      <c r="AJ3244" s="28">
        <f t="shared" si="647"/>
        <v>1920022.8191150443</v>
      </c>
      <c r="AK3244" s="29">
        <f t="shared" si="648"/>
        <v>0.12</v>
      </c>
      <c r="AL3244" s="210"/>
      <c r="AM3244" s="210"/>
      <c r="AN3244" s="210"/>
      <c r="AO3244" s="210"/>
      <c r="AP3244" s="45" t="str">
        <f t="shared" si="649"/>
        <v>20242</v>
      </c>
      <c r="AQ3244" s="45" t="str">
        <f t="shared" si="650"/>
        <v>20242RMB</v>
      </c>
    </row>
    <row r="3245" spans="1:43" s="15" customFormat="1">
      <c r="A3245" s="208" t="s">
        <v>42</v>
      </c>
      <c r="B3245" s="209">
        <v>2023</v>
      </c>
      <c r="C3245" s="209">
        <v>11</v>
      </c>
      <c r="D3245" s="57" t="str">
        <f t="shared" si="654"/>
        <v>Q3</v>
      </c>
      <c r="E3245" s="208" t="s">
        <v>42</v>
      </c>
      <c r="F3245" s="209">
        <v>2024</v>
      </c>
      <c r="G3245" s="209">
        <v>1</v>
      </c>
      <c r="H3245" s="213"/>
      <c r="I3245" s="57" t="str">
        <f t="shared" si="642"/>
        <v>Q4</v>
      </c>
      <c r="J3245" s="204" t="s">
        <v>3062</v>
      </c>
      <c r="K3245" s="213" t="s">
        <v>1335</v>
      </c>
      <c r="L3245" s="210" t="s">
        <v>55</v>
      </c>
      <c r="M3245" s="208" t="s">
        <v>47</v>
      </c>
      <c r="N3245" s="208">
        <v>1</v>
      </c>
      <c r="O3245" s="208"/>
      <c r="P3245" s="57" t="str">
        <f t="shared" si="643"/>
        <v>MAIN UNIT</v>
      </c>
      <c r="Q3245" s="208" t="s">
        <v>48</v>
      </c>
      <c r="R3245" s="208" t="s">
        <v>49</v>
      </c>
      <c r="S3245" s="208" t="s">
        <v>37</v>
      </c>
      <c r="T3245" s="208" t="s">
        <v>75</v>
      </c>
      <c r="U3245" s="208" t="s">
        <v>58</v>
      </c>
      <c r="V3245" s="208" t="s">
        <v>1336</v>
      </c>
      <c r="W3245" s="208" t="s">
        <v>51</v>
      </c>
      <c r="X3245" s="34">
        <v>390000</v>
      </c>
      <c r="Y3245" s="215" t="str">
        <f t="shared" si="655"/>
        <v>1.13</v>
      </c>
      <c r="Z3245" s="26">
        <f t="shared" si="651"/>
        <v>390000</v>
      </c>
      <c r="AA3245" s="208">
        <v>1.1000000000000001</v>
      </c>
      <c r="AB3245" s="35">
        <f t="shared" si="653"/>
        <v>379646.01769911509</v>
      </c>
      <c r="AC3245" s="27">
        <f t="shared" si="644"/>
        <v>45557.52212389381</v>
      </c>
      <c r="AD3245" s="212">
        <v>0.12</v>
      </c>
      <c r="AE3245" s="211">
        <f t="shared" si="645"/>
        <v>0</v>
      </c>
      <c r="AF3245" s="211" t="str">
        <f>IF(AND(COUNTIFS($J$18:J3245,J3245)=1,AE3245=1),1,"")</f>
        <v/>
      </c>
      <c r="AG3245" s="211">
        <f>IF(C3245="","",IF(AND(COUNTIFS($J$18:J3245,J3245)=1,C3245&lt;&gt;""),1,""))</f>
        <v>1</v>
      </c>
      <c r="AH3245" s="211">
        <f>IF(G3245="","",IF(AND(COUNTIFS($J$18:J3245,J3245)=1,G3245&lt;&gt;""),1,""))</f>
        <v>1</v>
      </c>
      <c r="AI3245" s="28">
        <f t="shared" si="646"/>
        <v>13623719.89557522</v>
      </c>
      <c r="AJ3245" s="28">
        <f t="shared" si="647"/>
        <v>1568246.387469027</v>
      </c>
      <c r="AK3245" s="29">
        <f t="shared" si="648"/>
        <v>0.11511146731505907</v>
      </c>
      <c r="AL3245" s="210"/>
      <c r="AM3245" s="210"/>
      <c r="AN3245" s="210"/>
      <c r="AO3245" s="210"/>
      <c r="AP3245" s="45" t="str">
        <f t="shared" si="649"/>
        <v>20241</v>
      </c>
      <c r="AQ3245" s="45" t="str">
        <f t="shared" si="650"/>
        <v>20241RMB</v>
      </c>
    </row>
    <row r="3246" spans="1:43" s="15" customFormat="1">
      <c r="A3246" s="208" t="s">
        <v>42</v>
      </c>
      <c r="B3246" s="209">
        <v>2023</v>
      </c>
      <c r="C3246" s="209">
        <v>12</v>
      </c>
      <c r="D3246" s="57" t="str">
        <f t="shared" si="654"/>
        <v>Q3</v>
      </c>
      <c r="E3246" s="209" t="s">
        <v>2522</v>
      </c>
      <c r="F3246" s="209" t="s">
        <v>2530</v>
      </c>
      <c r="G3246" s="209" t="s">
        <v>2530</v>
      </c>
      <c r="H3246" s="213"/>
      <c r="I3246" s="57" t="str">
        <f t="shared" si="642"/>
        <v>TBA</v>
      </c>
      <c r="J3246" s="204" t="s">
        <v>3063</v>
      </c>
      <c r="K3246" s="213" t="s">
        <v>1249</v>
      </c>
      <c r="L3246" s="210" t="s">
        <v>55</v>
      </c>
      <c r="M3246" s="208" t="s">
        <v>47</v>
      </c>
      <c r="N3246" s="208">
        <v>1</v>
      </c>
      <c r="O3246" s="208"/>
      <c r="P3246" s="57" t="str">
        <f t="shared" si="643"/>
        <v>MAIN UNIT</v>
      </c>
      <c r="Q3246" s="208" t="s">
        <v>48</v>
      </c>
      <c r="R3246" s="208" t="s">
        <v>49</v>
      </c>
      <c r="S3246" s="208" t="s">
        <v>36</v>
      </c>
      <c r="T3246" s="208" t="s">
        <v>65</v>
      </c>
      <c r="U3246" s="208" t="s">
        <v>2896</v>
      </c>
      <c r="V3246" s="208" t="s">
        <v>67</v>
      </c>
      <c r="W3246" s="208" t="s">
        <v>849</v>
      </c>
      <c r="X3246" s="34">
        <v>58000</v>
      </c>
      <c r="Y3246" s="215" t="str">
        <f t="shared" si="655"/>
        <v>1</v>
      </c>
      <c r="Z3246" s="26">
        <f t="shared" si="651"/>
        <v>58000</v>
      </c>
      <c r="AA3246" s="208">
        <v>7.8</v>
      </c>
      <c r="AB3246" s="35">
        <f t="shared" si="653"/>
        <v>452400</v>
      </c>
      <c r="AC3246" s="27">
        <f t="shared" si="644"/>
        <v>54288</v>
      </c>
      <c r="AD3246" s="212">
        <v>0.12</v>
      </c>
      <c r="AE3246" s="211">
        <f t="shared" si="645"/>
        <v>0</v>
      </c>
      <c r="AF3246" s="211" t="str">
        <f>IF(AND(COUNTIFS($J$18:J3246,J3246)=1,AE3246=1),1,"")</f>
        <v/>
      </c>
      <c r="AG3246" s="211">
        <f>IF(C3246="","",IF(AND(COUNTIFS($J$18:J3246,J3246)=1,C3246&lt;&gt;""),1,""))</f>
        <v>1</v>
      </c>
      <c r="AH3246" s="211">
        <f>IF(G3246="","",IF(AND(COUNTIFS($J$18:J3246,J3246)=1,G3246&lt;&gt;""),1,""))</f>
        <v>1</v>
      </c>
      <c r="AI3246" s="28">
        <f t="shared" si="646"/>
        <v>25823665.334513277</v>
      </c>
      <c r="AJ3246" s="28">
        <f t="shared" si="647"/>
        <v>3029714.7251415937</v>
      </c>
      <c r="AK3246" s="29">
        <f t="shared" si="648"/>
        <v>0.11732318731270057</v>
      </c>
      <c r="AL3246" s="210"/>
      <c r="AM3246" s="210"/>
      <c r="AN3246" s="210"/>
      <c r="AO3246" s="210"/>
      <c r="AP3246" s="45" t="str">
        <f t="shared" si="649"/>
        <v>TBATBA</v>
      </c>
      <c r="AQ3246" s="45" t="str">
        <f t="shared" si="650"/>
        <v>TBATBAUSD</v>
      </c>
    </row>
    <row r="3247" spans="1:43" s="15" customFormat="1">
      <c r="A3247" s="208" t="s">
        <v>42</v>
      </c>
      <c r="B3247" s="209">
        <v>2023</v>
      </c>
      <c r="C3247" s="209">
        <v>12</v>
      </c>
      <c r="D3247" s="57" t="str">
        <f t="shared" si="654"/>
        <v>Q3</v>
      </c>
      <c r="E3247" s="209" t="s">
        <v>2522</v>
      </c>
      <c r="F3247" s="209" t="s">
        <v>2530</v>
      </c>
      <c r="G3247" s="209" t="s">
        <v>2530</v>
      </c>
      <c r="H3247" s="213"/>
      <c r="I3247" s="57" t="str">
        <f t="shared" si="642"/>
        <v>TBA</v>
      </c>
      <c r="J3247" s="204" t="s">
        <v>3063</v>
      </c>
      <c r="K3247" s="213" t="s">
        <v>1249</v>
      </c>
      <c r="L3247" s="210" t="s">
        <v>55</v>
      </c>
      <c r="M3247" s="208" t="s">
        <v>47</v>
      </c>
      <c r="N3247" s="208">
        <v>1</v>
      </c>
      <c r="O3247" s="208"/>
      <c r="P3247" s="57" t="str">
        <f t="shared" si="643"/>
        <v>MAIN UNIT</v>
      </c>
      <c r="Q3247" s="208" t="s">
        <v>48</v>
      </c>
      <c r="R3247" s="208" t="s">
        <v>49</v>
      </c>
      <c r="S3247" s="208" t="s">
        <v>36</v>
      </c>
      <c r="T3247" s="208" t="s">
        <v>65</v>
      </c>
      <c r="U3247" s="208" t="s">
        <v>2896</v>
      </c>
      <c r="V3247" s="208" t="s">
        <v>67</v>
      </c>
      <c r="W3247" s="208" t="s">
        <v>849</v>
      </c>
      <c r="X3247" s="34">
        <v>58000</v>
      </c>
      <c r="Y3247" s="215" t="str">
        <f t="shared" si="655"/>
        <v>1</v>
      </c>
      <c r="Z3247" s="26">
        <f t="shared" si="651"/>
        <v>58000</v>
      </c>
      <c r="AA3247" s="208">
        <v>7.8</v>
      </c>
      <c r="AB3247" s="35">
        <f t="shared" si="653"/>
        <v>452400</v>
      </c>
      <c r="AC3247" s="27">
        <f t="shared" si="644"/>
        <v>54288</v>
      </c>
      <c r="AD3247" s="212">
        <v>0.12</v>
      </c>
      <c r="AE3247" s="211">
        <f t="shared" si="645"/>
        <v>0</v>
      </c>
      <c r="AF3247" s="211" t="str">
        <f>IF(AND(COUNTIFS($J$18:J3247,J3247)=1,AE3247=1),1,"")</f>
        <v/>
      </c>
      <c r="AG3247" s="211" t="str">
        <f>IF(C3247="","",IF(AND(COUNTIFS($J$18:J3247,J3247)=1,C3247&lt;&gt;""),1,""))</f>
        <v/>
      </c>
      <c r="AH3247" s="211" t="str">
        <f>IF(G3247="","",IF(AND(COUNTIFS($J$18:J3247,J3247)=1,G3247&lt;&gt;""),1,""))</f>
        <v/>
      </c>
      <c r="AI3247" s="28">
        <f t="shared" si="646"/>
        <v>25823665.334513277</v>
      </c>
      <c r="AJ3247" s="28">
        <f t="shared" si="647"/>
        <v>3029714.7251415937</v>
      </c>
      <c r="AK3247" s="29">
        <f t="shared" si="648"/>
        <v>0.11732318731270057</v>
      </c>
      <c r="AL3247" s="210"/>
      <c r="AM3247" s="210"/>
      <c r="AN3247" s="210"/>
      <c r="AO3247" s="210"/>
      <c r="AP3247" s="45" t="str">
        <f t="shared" si="649"/>
        <v>TBATBA</v>
      </c>
      <c r="AQ3247" s="45" t="str">
        <f t="shared" si="650"/>
        <v>TBATBAUSD</v>
      </c>
    </row>
    <row r="3248" spans="1:43" s="15" customFormat="1">
      <c r="A3248" s="208" t="s">
        <v>42</v>
      </c>
      <c r="B3248" s="209">
        <v>2023</v>
      </c>
      <c r="C3248" s="209">
        <v>12</v>
      </c>
      <c r="D3248" s="57" t="str">
        <f t="shared" si="654"/>
        <v>Q3</v>
      </c>
      <c r="E3248" s="208" t="s">
        <v>42</v>
      </c>
      <c r="F3248" s="209">
        <v>2024</v>
      </c>
      <c r="G3248" s="209">
        <v>1</v>
      </c>
      <c r="H3248" s="213"/>
      <c r="I3248" s="57" t="str">
        <f t="shared" si="642"/>
        <v>Q4</v>
      </c>
      <c r="J3248" s="204" t="s">
        <v>3064</v>
      </c>
      <c r="K3248" s="213" t="s">
        <v>2387</v>
      </c>
      <c r="L3248" s="210" t="s">
        <v>79</v>
      </c>
      <c r="M3248" s="208" t="s">
        <v>47</v>
      </c>
      <c r="N3248" s="208">
        <v>1</v>
      </c>
      <c r="O3248" s="208"/>
      <c r="P3248" s="57" t="str">
        <f t="shared" si="643"/>
        <v>MAIN UNIT</v>
      </c>
      <c r="Q3248" s="208" t="s">
        <v>48</v>
      </c>
      <c r="R3248" s="208" t="s">
        <v>49</v>
      </c>
      <c r="S3248" s="208" t="s">
        <v>36</v>
      </c>
      <c r="T3248" s="208" t="s">
        <v>65</v>
      </c>
      <c r="U3248" s="208" t="s">
        <v>2896</v>
      </c>
      <c r="V3248" s="208" t="s">
        <v>67</v>
      </c>
      <c r="W3248" s="208" t="s">
        <v>51</v>
      </c>
      <c r="X3248" s="34">
        <v>800000</v>
      </c>
      <c r="Y3248" s="215" t="str">
        <f t="shared" si="655"/>
        <v>1.13</v>
      </c>
      <c r="Z3248" s="26">
        <f t="shared" si="651"/>
        <v>800000</v>
      </c>
      <c r="AA3248" s="208">
        <v>1.1000000000000001</v>
      </c>
      <c r="AB3248" s="35">
        <f t="shared" si="653"/>
        <v>778761.06194690277</v>
      </c>
      <c r="AC3248" s="27">
        <f t="shared" si="644"/>
        <v>93451.327433628336</v>
      </c>
      <c r="AD3248" s="212">
        <v>0.12</v>
      </c>
      <c r="AE3248" s="211">
        <f t="shared" si="645"/>
        <v>0</v>
      </c>
      <c r="AF3248" s="211" t="str">
        <f>IF(AND(COUNTIFS($J$18:J3248,J3248)=1,AE3248=1),1,"")</f>
        <v/>
      </c>
      <c r="AG3248" s="211">
        <f>IF(C3248="","",IF(AND(COUNTIFS($J$18:J3248,J3248)=1,C3248&lt;&gt;""),1,""))</f>
        <v>1</v>
      </c>
      <c r="AH3248" s="211">
        <f>IF(G3248="","",IF(AND(COUNTIFS($J$18:J3248,J3248)=1,G3248&lt;&gt;""),1,""))</f>
        <v>1</v>
      </c>
      <c r="AI3248" s="28">
        <f t="shared" si="646"/>
        <v>13623719.89557522</v>
      </c>
      <c r="AJ3248" s="28">
        <f t="shared" si="647"/>
        <v>1568246.387469027</v>
      </c>
      <c r="AK3248" s="29">
        <f t="shared" si="648"/>
        <v>0.11511146731505907</v>
      </c>
      <c r="AL3248" s="210"/>
      <c r="AM3248" s="210"/>
      <c r="AN3248" s="210"/>
      <c r="AO3248" s="210"/>
      <c r="AP3248" s="45" t="str">
        <f t="shared" si="649"/>
        <v>20241</v>
      </c>
      <c r="AQ3248" s="45" t="str">
        <f t="shared" si="650"/>
        <v>20241RMB</v>
      </c>
    </row>
    <row r="3249" spans="1:43" s="15" customFormat="1">
      <c r="A3249" s="208" t="s">
        <v>42</v>
      </c>
      <c r="B3249" s="209">
        <v>2023</v>
      </c>
      <c r="C3249" s="209">
        <v>12</v>
      </c>
      <c r="D3249" s="57" t="str">
        <f t="shared" si="654"/>
        <v>Q3</v>
      </c>
      <c r="E3249" s="208" t="s">
        <v>42</v>
      </c>
      <c r="F3249" s="209">
        <v>2024</v>
      </c>
      <c r="G3249" s="209">
        <v>1</v>
      </c>
      <c r="H3249" s="213"/>
      <c r="I3249" s="57" t="str">
        <f t="shared" si="642"/>
        <v>Q4</v>
      </c>
      <c r="J3249" s="204" t="s">
        <v>3064</v>
      </c>
      <c r="K3249" s="213" t="s">
        <v>2387</v>
      </c>
      <c r="L3249" s="210" t="s">
        <v>79</v>
      </c>
      <c r="M3249" s="208" t="s">
        <v>47</v>
      </c>
      <c r="N3249" s="208">
        <v>1</v>
      </c>
      <c r="O3249" s="208"/>
      <c r="P3249" s="57" t="str">
        <f t="shared" si="643"/>
        <v>MAIN UNIT</v>
      </c>
      <c r="Q3249" s="208" t="s">
        <v>48</v>
      </c>
      <c r="R3249" s="208" t="s">
        <v>49</v>
      </c>
      <c r="S3249" s="208" t="s">
        <v>36</v>
      </c>
      <c r="T3249" s="208" t="s">
        <v>65</v>
      </c>
      <c r="U3249" s="208" t="s">
        <v>2896</v>
      </c>
      <c r="V3249" s="208" t="s">
        <v>67</v>
      </c>
      <c r="W3249" s="208" t="s">
        <v>51</v>
      </c>
      <c r="X3249" s="34">
        <v>800000</v>
      </c>
      <c r="Y3249" s="215" t="str">
        <f t="shared" si="655"/>
        <v>1.13</v>
      </c>
      <c r="Z3249" s="26">
        <f t="shared" si="651"/>
        <v>800000</v>
      </c>
      <c r="AA3249" s="208">
        <v>1.1000000000000001</v>
      </c>
      <c r="AB3249" s="35">
        <f t="shared" si="653"/>
        <v>778761.06194690277</v>
      </c>
      <c r="AC3249" s="27">
        <f t="shared" si="644"/>
        <v>93451.327433628336</v>
      </c>
      <c r="AD3249" s="212">
        <v>0.12</v>
      </c>
      <c r="AE3249" s="211">
        <f t="shared" si="645"/>
        <v>0</v>
      </c>
      <c r="AF3249" s="211" t="str">
        <f>IF(AND(COUNTIFS($J$18:J3249,J3249)=1,AE3249=1),1,"")</f>
        <v/>
      </c>
      <c r="AG3249" s="211" t="str">
        <f>IF(C3249="","",IF(AND(COUNTIFS($J$18:J3249,J3249)=1,C3249&lt;&gt;""),1,""))</f>
        <v/>
      </c>
      <c r="AH3249" s="211" t="str">
        <f>IF(G3249="","",IF(AND(COUNTIFS($J$18:J3249,J3249)=1,G3249&lt;&gt;""),1,""))</f>
        <v/>
      </c>
      <c r="AI3249" s="28">
        <f t="shared" si="646"/>
        <v>13623719.89557522</v>
      </c>
      <c r="AJ3249" s="28">
        <f t="shared" si="647"/>
        <v>1568246.387469027</v>
      </c>
      <c r="AK3249" s="29">
        <f t="shared" si="648"/>
        <v>0.11511146731505907</v>
      </c>
      <c r="AL3249" s="210"/>
      <c r="AM3249" s="210"/>
      <c r="AN3249" s="210"/>
      <c r="AO3249" s="210"/>
      <c r="AP3249" s="45" t="str">
        <f t="shared" si="649"/>
        <v>20241</v>
      </c>
      <c r="AQ3249" s="45" t="str">
        <f t="shared" si="650"/>
        <v>20241RMB</v>
      </c>
    </row>
    <row r="3250" spans="1:43" s="15" customFormat="1">
      <c r="A3250" s="208" t="s">
        <v>42</v>
      </c>
      <c r="B3250" s="209">
        <v>2023</v>
      </c>
      <c r="C3250" s="209">
        <v>12</v>
      </c>
      <c r="D3250" s="57" t="str">
        <f t="shared" si="654"/>
        <v>Q3</v>
      </c>
      <c r="E3250" s="208" t="s">
        <v>42</v>
      </c>
      <c r="F3250" s="209">
        <v>2024</v>
      </c>
      <c r="G3250" s="209">
        <v>1</v>
      </c>
      <c r="H3250" s="213"/>
      <c r="I3250" s="57" t="str">
        <f t="shared" si="642"/>
        <v>Q4</v>
      </c>
      <c r="J3250" s="204" t="s">
        <v>3064</v>
      </c>
      <c r="K3250" s="213" t="s">
        <v>2387</v>
      </c>
      <c r="L3250" s="210" t="s">
        <v>55</v>
      </c>
      <c r="M3250" s="208" t="s">
        <v>47</v>
      </c>
      <c r="N3250" s="208">
        <v>1</v>
      </c>
      <c r="O3250" s="208"/>
      <c r="P3250" s="57" t="str">
        <f t="shared" si="643"/>
        <v>MAIN UNIT</v>
      </c>
      <c r="Q3250" s="208" t="s">
        <v>48</v>
      </c>
      <c r="R3250" s="208" t="s">
        <v>49</v>
      </c>
      <c r="S3250" s="208" t="s">
        <v>36</v>
      </c>
      <c r="T3250" s="208" t="s">
        <v>65</v>
      </c>
      <c r="U3250" s="208" t="s">
        <v>2896</v>
      </c>
      <c r="V3250" s="208" t="s">
        <v>67</v>
      </c>
      <c r="W3250" s="208" t="s">
        <v>51</v>
      </c>
      <c r="X3250" s="34">
        <v>554800</v>
      </c>
      <c r="Y3250" s="215" t="str">
        <f t="shared" si="655"/>
        <v>1.13</v>
      </c>
      <c r="Z3250" s="26">
        <f t="shared" si="651"/>
        <v>554800</v>
      </c>
      <c r="AA3250" s="208">
        <v>1.1000000000000001</v>
      </c>
      <c r="AB3250" s="35">
        <f t="shared" si="653"/>
        <v>540070.79646017705</v>
      </c>
      <c r="AC3250" s="27">
        <f t="shared" si="644"/>
        <v>64808.495575221241</v>
      </c>
      <c r="AD3250" s="212">
        <v>0.12</v>
      </c>
      <c r="AE3250" s="211">
        <f t="shared" si="645"/>
        <v>0</v>
      </c>
      <c r="AF3250" s="211" t="str">
        <f>IF(AND(COUNTIFS($J$18:J3250,J3250)=1,AE3250=1),1,"")</f>
        <v/>
      </c>
      <c r="AG3250" s="211" t="str">
        <f>IF(C3250="","",IF(AND(COUNTIFS($J$18:J3250,J3250)=1,C3250&lt;&gt;""),1,""))</f>
        <v/>
      </c>
      <c r="AH3250" s="211" t="str">
        <f>IF(G3250="","",IF(AND(COUNTIFS($J$18:J3250,J3250)=1,G3250&lt;&gt;""),1,""))</f>
        <v/>
      </c>
      <c r="AI3250" s="28">
        <f t="shared" si="646"/>
        <v>13623719.89557522</v>
      </c>
      <c r="AJ3250" s="28">
        <f t="shared" si="647"/>
        <v>1568246.387469027</v>
      </c>
      <c r="AK3250" s="29">
        <f t="shared" si="648"/>
        <v>0.11511146731505907</v>
      </c>
      <c r="AL3250" s="210"/>
      <c r="AM3250" s="210"/>
      <c r="AN3250" s="210"/>
      <c r="AO3250" s="210"/>
      <c r="AP3250" s="45" t="str">
        <f t="shared" si="649"/>
        <v>20241</v>
      </c>
      <c r="AQ3250" s="45" t="str">
        <f t="shared" si="650"/>
        <v>20241RMB</v>
      </c>
    </row>
    <row r="3251" spans="1:43" s="15" customFormat="1">
      <c r="A3251" s="208" t="s">
        <v>42</v>
      </c>
      <c r="B3251" s="209">
        <v>2023</v>
      </c>
      <c r="C3251" s="209">
        <v>12</v>
      </c>
      <c r="D3251" s="57" t="str">
        <f t="shared" si="654"/>
        <v>Q3</v>
      </c>
      <c r="E3251" s="209" t="s">
        <v>2522</v>
      </c>
      <c r="F3251" s="209" t="s">
        <v>2530</v>
      </c>
      <c r="G3251" s="209" t="s">
        <v>2530</v>
      </c>
      <c r="H3251" s="213"/>
      <c r="I3251" s="57" t="str">
        <f t="shared" si="642"/>
        <v>TBA</v>
      </c>
      <c r="J3251" s="204" t="s">
        <v>3064</v>
      </c>
      <c r="K3251" s="213" t="s">
        <v>2387</v>
      </c>
      <c r="L3251" s="210" t="s">
        <v>79</v>
      </c>
      <c r="M3251" s="208" t="s">
        <v>47</v>
      </c>
      <c r="N3251" s="208">
        <v>1</v>
      </c>
      <c r="O3251" s="208"/>
      <c r="P3251" s="57" t="str">
        <f t="shared" si="643"/>
        <v>MAIN UNIT</v>
      </c>
      <c r="Q3251" s="208" t="s">
        <v>48</v>
      </c>
      <c r="R3251" s="208" t="s">
        <v>49</v>
      </c>
      <c r="S3251" s="208" t="s">
        <v>36</v>
      </c>
      <c r="T3251" s="208" t="s">
        <v>65</v>
      </c>
      <c r="U3251" s="208" t="s">
        <v>2896</v>
      </c>
      <c r="V3251" s="208" t="s">
        <v>67</v>
      </c>
      <c r="W3251" s="208" t="s">
        <v>51</v>
      </c>
      <c r="X3251" s="34">
        <v>900000</v>
      </c>
      <c r="Y3251" s="215" t="str">
        <f t="shared" si="655"/>
        <v>1.13</v>
      </c>
      <c r="Z3251" s="26">
        <f t="shared" si="651"/>
        <v>900000</v>
      </c>
      <c r="AA3251" s="208">
        <v>1.095</v>
      </c>
      <c r="AB3251" s="35">
        <f t="shared" si="653"/>
        <v>872123.89380530978</v>
      </c>
      <c r="AC3251" s="27">
        <f t="shared" si="644"/>
        <v>104654.86725663717</v>
      </c>
      <c r="AD3251" s="212">
        <v>0.12</v>
      </c>
      <c r="AE3251" s="211">
        <f t="shared" si="645"/>
        <v>0</v>
      </c>
      <c r="AF3251" s="211" t="str">
        <f>IF(AND(COUNTIFS($J$18:J3251,J3251)=1,AE3251=1),1,"")</f>
        <v/>
      </c>
      <c r="AG3251" s="211" t="str">
        <f>IF(C3251="","",IF(AND(COUNTIFS($J$18:J3251,J3251)=1,C3251&lt;&gt;""),1,""))</f>
        <v/>
      </c>
      <c r="AH3251" s="211" t="str">
        <f>IF(G3251="","",IF(AND(COUNTIFS($J$18:J3251,J3251)=1,G3251&lt;&gt;""),1,""))</f>
        <v/>
      </c>
      <c r="AI3251" s="28">
        <f t="shared" si="646"/>
        <v>25823665.334513277</v>
      </c>
      <c r="AJ3251" s="28">
        <f t="shared" si="647"/>
        <v>3029714.7251415937</v>
      </c>
      <c r="AK3251" s="29">
        <f t="shared" si="648"/>
        <v>0.11732318731270057</v>
      </c>
      <c r="AL3251" s="210"/>
      <c r="AM3251" s="210"/>
      <c r="AN3251" s="210"/>
      <c r="AO3251" s="210"/>
      <c r="AP3251" s="45" t="str">
        <f t="shared" si="649"/>
        <v>TBATBA</v>
      </c>
      <c r="AQ3251" s="45" t="str">
        <f t="shared" si="650"/>
        <v>TBATBARMB</v>
      </c>
    </row>
    <row r="3252" spans="1:43" s="15" customFormat="1">
      <c r="A3252" s="208" t="s">
        <v>42</v>
      </c>
      <c r="B3252" s="209">
        <v>2023</v>
      </c>
      <c r="C3252" s="209">
        <v>12</v>
      </c>
      <c r="D3252" s="57" t="str">
        <f t="shared" si="654"/>
        <v>Q3</v>
      </c>
      <c r="E3252" s="209" t="s">
        <v>2522</v>
      </c>
      <c r="F3252" s="209" t="s">
        <v>2530</v>
      </c>
      <c r="G3252" s="209" t="s">
        <v>2530</v>
      </c>
      <c r="H3252" s="213"/>
      <c r="I3252" s="57" t="str">
        <f t="shared" si="642"/>
        <v>TBA</v>
      </c>
      <c r="J3252" s="204" t="s">
        <v>3064</v>
      </c>
      <c r="K3252" s="213" t="s">
        <v>2387</v>
      </c>
      <c r="L3252" s="210" t="s">
        <v>79</v>
      </c>
      <c r="M3252" s="208" t="s">
        <v>47</v>
      </c>
      <c r="N3252" s="208">
        <v>1</v>
      </c>
      <c r="O3252" s="208"/>
      <c r="P3252" s="57" t="str">
        <f t="shared" si="643"/>
        <v>MAIN UNIT</v>
      </c>
      <c r="Q3252" s="208" t="s">
        <v>48</v>
      </c>
      <c r="R3252" s="208" t="s">
        <v>49</v>
      </c>
      <c r="S3252" s="208" t="s">
        <v>36</v>
      </c>
      <c r="T3252" s="208" t="s">
        <v>65</v>
      </c>
      <c r="U3252" s="208" t="s">
        <v>2896</v>
      </c>
      <c r="V3252" s="208" t="s">
        <v>67</v>
      </c>
      <c r="W3252" s="208" t="s">
        <v>51</v>
      </c>
      <c r="X3252" s="34">
        <v>900000</v>
      </c>
      <c r="Y3252" s="215" t="str">
        <f t="shared" si="655"/>
        <v>1.13</v>
      </c>
      <c r="Z3252" s="26">
        <f t="shared" si="651"/>
        <v>900000</v>
      </c>
      <c r="AA3252" s="208">
        <v>1.095</v>
      </c>
      <c r="AB3252" s="35">
        <f t="shared" si="653"/>
        <v>872123.89380530978</v>
      </c>
      <c r="AC3252" s="27">
        <f t="shared" si="644"/>
        <v>104654.86725663717</v>
      </c>
      <c r="AD3252" s="212">
        <v>0.12</v>
      </c>
      <c r="AE3252" s="211">
        <f t="shared" si="645"/>
        <v>0</v>
      </c>
      <c r="AF3252" s="211" t="str">
        <f>IF(AND(COUNTIFS($J$18:J3252,J3252)=1,AE3252=1),1,"")</f>
        <v/>
      </c>
      <c r="AG3252" s="211" t="str">
        <f>IF(C3252="","",IF(AND(COUNTIFS($J$18:J3252,J3252)=1,C3252&lt;&gt;""),1,""))</f>
        <v/>
      </c>
      <c r="AH3252" s="211" t="str">
        <f>IF(G3252="","",IF(AND(COUNTIFS($J$18:J3252,J3252)=1,G3252&lt;&gt;""),1,""))</f>
        <v/>
      </c>
      <c r="AI3252" s="28">
        <f t="shared" si="646"/>
        <v>25823665.334513277</v>
      </c>
      <c r="AJ3252" s="28">
        <f t="shared" si="647"/>
        <v>3029714.7251415937</v>
      </c>
      <c r="AK3252" s="29">
        <f t="shared" si="648"/>
        <v>0.11732318731270057</v>
      </c>
      <c r="AL3252" s="210"/>
      <c r="AM3252" s="210"/>
      <c r="AN3252" s="210"/>
      <c r="AO3252" s="210"/>
      <c r="AP3252" s="45" t="str">
        <f t="shared" si="649"/>
        <v>TBATBA</v>
      </c>
      <c r="AQ3252" s="45" t="str">
        <f t="shared" si="650"/>
        <v>TBATBARMB</v>
      </c>
    </row>
    <row r="3253" spans="1:43" s="15" customFormat="1">
      <c r="A3253" s="208" t="s">
        <v>42</v>
      </c>
      <c r="B3253" s="209">
        <v>2023</v>
      </c>
      <c r="C3253" s="209" t="s">
        <v>171</v>
      </c>
      <c r="D3253" s="57" t="b">
        <f t="shared" si="654"/>
        <v>0</v>
      </c>
      <c r="E3253" s="208" t="s">
        <v>171</v>
      </c>
      <c r="F3253" s="208" t="s">
        <v>171</v>
      </c>
      <c r="G3253" s="209" t="s">
        <v>171</v>
      </c>
      <c r="H3253" s="213"/>
      <c r="I3253" s="57" t="str">
        <f t="shared" si="642"/>
        <v>Cancel</v>
      </c>
      <c r="J3253" s="204" t="s">
        <v>3065</v>
      </c>
      <c r="K3253" s="213" t="s">
        <v>1147</v>
      </c>
      <c r="L3253" s="210" t="s">
        <v>79</v>
      </c>
      <c r="M3253" s="208" t="s">
        <v>47</v>
      </c>
      <c r="N3253" s="208">
        <v>1</v>
      </c>
      <c r="O3253" s="208"/>
      <c r="P3253" s="57" t="str">
        <f t="shared" si="643"/>
        <v>MAIN UNIT</v>
      </c>
      <c r="Q3253" s="208" t="s">
        <v>48</v>
      </c>
      <c r="R3253" s="208" t="s">
        <v>49</v>
      </c>
      <c r="S3253" s="208" t="s">
        <v>36</v>
      </c>
      <c r="T3253" s="208" t="s">
        <v>65</v>
      </c>
      <c r="U3253" s="208" t="s">
        <v>66</v>
      </c>
      <c r="V3253" s="208" t="s">
        <v>445</v>
      </c>
      <c r="W3253" s="208" t="s">
        <v>96</v>
      </c>
      <c r="X3253" s="34">
        <v>12000000</v>
      </c>
      <c r="Y3253" s="215" t="str">
        <f t="shared" si="655"/>
        <v>1</v>
      </c>
      <c r="Z3253" s="26">
        <f t="shared" si="651"/>
        <v>12000000</v>
      </c>
      <c r="AA3253" s="208">
        <v>5.4199999999999998E-2</v>
      </c>
      <c r="AB3253" s="35">
        <f t="shared" si="653"/>
        <v>650400</v>
      </c>
      <c r="AC3253" s="27">
        <f t="shared" si="644"/>
        <v>78048</v>
      </c>
      <c r="AD3253" s="207">
        <v>0.12</v>
      </c>
      <c r="AE3253" s="211">
        <f t="shared" si="645"/>
        <v>0</v>
      </c>
      <c r="AF3253" s="211" t="str">
        <f>IF(AND(COUNTIFS($J$18:J3253,J3253)=1,AE3253=1),1,"")</f>
        <v/>
      </c>
      <c r="AG3253" s="211">
        <f>IF(C3253="","",IF(AND(COUNTIFS($J$18:J3253,J3253)=1,C3253&lt;&gt;""),1,""))</f>
        <v>1</v>
      </c>
      <c r="AH3253" s="211">
        <f>IF(G3253="","",IF(AND(COUNTIFS($J$18:J3253,J3253)=1,G3253&lt;&gt;""),1,""))</f>
        <v>1</v>
      </c>
      <c r="AI3253" s="28">
        <f t="shared" si="646"/>
        <v>468573419.10712183</v>
      </c>
      <c r="AJ3253" s="28">
        <f t="shared" si="647"/>
        <v>55829466.862621114</v>
      </c>
      <c r="AK3253" s="29">
        <f t="shared" si="648"/>
        <v>0.11914774629983395</v>
      </c>
      <c r="AL3253" s="210"/>
      <c r="AM3253" s="210"/>
      <c r="AN3253" s="210"/>
      <c r="AO3253" s="210"/>
      <c r="AP3253" s="45" t="str">
        <f t="shared" si="649"/>
        <v>CancelCancel</v>
      </c>
      <c r="AQ3253" s="45" t="str">
        <f t="shared" si="650"/>
        <v>CancelCancelJPY</v>
      </c>
    </row>
    <row r="3254" spans="1:43" s="15" customFormat="1">
      <c r="A3254" s="208" t="s">
        <v>42</v>
      </c>
      <c r="B3254" s="209">
        <v>2023</v>
      </c>
      <c r="C3254" s="209">
        <v>12</v>
      </c>
      <c r="D3254" s="57" t="str">
        <f t="shared" si="654"/>
        <v>Q3</v>
      </c>
      <c r="E3254" s="208" t="s">
        <v>42</v>
      </c>
      <c r="F3254" s="209">
        <v>2024</v>
      </c>
      <c r="G3254" s="209">
        <v>2</v>
      </c>
      <c r="H3254" s="213"/>
      <c r="I3254" s="57" t="str">
        <f t="shared" si="642"/>
        <v>Q4</v>
      </c>
      <c r="J3254" s="204" t="s">
        <v>3066</v>
      </c>
      <c r="K3254" s="213" t="s">
        <v>2443</v>
      </c>
      <c r="L3254" s="210" t="s">
        <v>79</v>
      </c>
      <c r="M3254" s="208" t="s">
        <v>47</v>
      </c>
      <c r="N3254" s="208">
        <v>1</v>
      </c>
      <c r="O3254" s="208"/>
      <c r="P3254" s="57" t="str">
        <f t="shared" si="643"/>
        <v>MAIN UNIT</v>
      </c>
      <c r="Q3254" s="208" t="s">
        <v>48</v>
      </c>
      <c r="R3254" s="208" t="s">
        <v>49</v>
      </c>
      <c r="S3254" s="208" t="s">
        <v>36</v>
      </c>
      <c r="T3254" s="208" t="s">
        <v>65</v>
      </c>
      <c r="U3254" s="208" t="s">
        <v>3067</v>
      </c>
      <c r="V3254" s="208" t="s">
        <v>1993</v>
      </c>
      <c r="W3254" s="208" t="s">
        <v>849</v>
      </c>
      <c r="X3254" s="34">
        <v>134000</v>
      </c>
      <c r="Y3254" s="215" t="str">
        <f t="shared" si="655"/>
        <v>1</v>
      </c>
      <c r="Z3254" s="26">
        <f t="shared" si="651"/>
        <v>134000</v>
      </c>
      <c r="AA3254" s="208">
        <v>7.8</v>
      </c>
      <c r="AB3254" s="35">
        <f t="shared" si="653"/>
        <v>1045200</v>
      </c>
      <c r="AC3254" s="27">
        <f t="shared" si="644"/>
        <v>125424</v>
      </c>
      <c r="AD3254" s="212">
        <v>0.12</v>
      </c>
      <c r="AE3254" s="211">
        <f t="shared" si="645"/>
        <v>0</v>
      </c>
      <c r="AF3254" s="211" t="str">
        <f>IF(AND(COUNTIFS($J$18:J3254,J3254)=1,AE3254=1),1,"")</f>
        <v/>
      </c>
      <c r="AG3254" s="211">
        <f>IF(C3254="","",IF(AND(COUNTIFS($J$18:J3254,J3254)=1,C3254&lt;&gt;""),1,""))</f>
        <v>1</v>
      </c>
      <c r="AH3254" s="211">
        <f>IF(G3254="","",IF(AND(COUNTIFS($J$18:J3254,J3254)=1,G3254&lt;&gt;""),1,""))</f>
        <v>1</v>
      </c>
      <c r="AI3254" s="28">
        <f t="shared" si="646"/>
        <v>16000190.159292037</v>
      </c>
      <c r="AJ3254" s="28">
        <f t="shared" si="647"/>
        <v>1920022.8191150443</v>
      </c>
      <c r="AK3254" s="29">
        <f t="shared" si="648"/>
        <v>0.12</v>
      </c>
      <c r="AL3254" s="210"/>
      <c r="AM3254" s="210"/>
      <c r="AN3254" s="210"/>
      <c r="AO3254" s="210"/>
      <c r="AP3254" s="45" t="str">
        <f t="shared" si="649"/>
        <v>20242</v>
      </c>
      <c r="AQ3254" s="45" t="str">
        <f t="shared" si="650"/>
        <v>20242USD</v>
      </c>
    </row>
    <row r="3255" spans="1:43" s="15" customFormat="1">
      <c r="A3255" s="214" t="s">
        <v>42</v>
      </c>
      <c r="B3255" s="40">
        <v>2023</v>
      </c>
      <c r="C3255" s="209">
        <v>12</v>
      </c>
      <c r="D3255" s="57" t="str">
        <f t="shared" si="654"/>
        <v>Q3</v>
      </c>
      <c r="E3255" s="208" t="s">
        <v>42</v>
      </c>
      <c r="F3255" s="209">
        <v>2024</v>
      </c>
      <c r="G3255" s="209">
        <v>2</v>
      </c>
      <c r="H3255" s="46"/>
      <c r="I3255" s="57" t="str">
        <f t="shared" si="642"/>
        <v>Q4</v>
      </c>
      <c r="J3255" s="206" t="s">
        <v>3068</v>
      </c>
      <c r="K3255" s="213" t="s">
        <v>2443</v>
      </c>
      <c r="L3255" s="41" t="s">
        <v>3185</v>
      </c>
      <c r="M3255" s="39" t="s">
        <v>2778</v>
      </c>
      <c r="N3255" s="39">
        <v>1</v>
      </c>
      <c r="O3255" s="39"/>
      <c r="P3255" s="57" t="str">
        <f t="shared" si="643"/>
        <v>MAIN UNIT</v>
      </c>
      <c r="Q3255" s="39" t="s">
        <v>48</v>
      </c>
      <c r="R3255" s="39" t="s">
        <v>1991</v>
      </c>
      <c r="S3255" s="39" t="s">
        <v>36</v>
      </c>
      <c r="T3255" s="39" t="s">
        <v>65</v>
      </c>
      <c r="U3255" s="39" t="s">
        <v>3067</v>
      </c>
      <c r="V3255" s="39" t="s">
        <v>3069</v>
      </c>
      <c r="W3255" s="39" t="s">
        <v>849</v>
      </c>
      <c r="X3255" s="47">
        <v>45000</v>
      </c>
      <c r="Y3255" s="48" t="str">
        <f t="shared" si="655"/>
        <v>1</v>
      </c>
      <c r="Z3255" s="26">
        <f t="shared" si="651"/>
        <v>45000</v>
      </c>
      <c r="AA3255" s="39">
        <v>7.8</v>
      </c>
      <c r="AB3255" s="35">
        <f t="shared" si="653"/>
        <v>351000</v>
      </c>
      <c r="AC3255" s="42">
        <f t="shared" si="644"/>
        <v>42120</v>
      </c>
      <c r="AD3255" s="212">
        <v>0.12</v>
      </c>
      <c r="AE3255" s="43">
        <f t="shared" si="645"/>
        <v>0</v>
      </c>
      <c r="AF3255" s="43" t="str">
        <f>IF(AND(COUNTIFS($J$18:J3255,J3255)=1,AE3255=1),1,"")</f>
        <v/>
      </c>
      <c r="AG3255" s="43">
        <f>IF(C3255="","",IF(AND(COUNTIFS($J$18:J3255,J3255)=1,C3255&lt;&gt;""),1,""))</f>
        <v>1</v>
      </c>
      <c r="AH3255" s="43">
        <f>IF(G3255="","",IF(AND(COUNTIFS($J$18:J3255,J3255)=1,G3255&lt;&gt;""),1,""))</f>
        <v>1</v>
      </c>
      <c r="AI3255" s="44">
        <f t="shared" si="646"/>
        <v>16000190.159292037</v>
      </c>
      <c r="AJ3255" s="44">
        <f t="shared" si="647"/>
        <v>1920022.8191150443</v>
      </c>
      <c r="AK3255" s="45">
        <f t="shared" si="648"/>
        <v>0.12</v>
      </c>
      <c r="AL3255" s="41"/>
      <c r="AM3255" s="41"/>
      <c r="AN3255" s="41"/>
      <c r="AO3255" s="41"/>
      <c r="AP3255" s="45" t="str">
        <f t="shared" si="649"/>
        <v>20242</v>
      </c>
      <c r="AQ3255" s="45" t="str">
        <f t="shared" si="650"/>
        <v>20242USD</v>
      </c>
    </row>
    <row r="3256" spans="1:43" s="15" customFormat="1">
      <c r="A3256" s="214" t="s">
        <v>42</v>
      </c>
      <c r="B3256" s="40">
        <v>2023</v>
      </c>
      <c r="C3256" s="209">
        <v>12</v>
      </c>
      <c r="D3256" s="57" t="str">
        <f t="shared" si="654"/>
        <v>Q3</v>
      </c>
      <c r="E3256" s="208" t="s">
        <v>42</v>
      </c>
      <c r="F3256" s="209">
        <v>2024</v>
      </c>
      <c r="G3256" s="209">
        <v>2</v>
      </c>
      <c r="H3256" s="46"/>
      <c r="I3256" s="57" t="str">
        <f t="shared" si="642"/>
        <v>Q4</v>
      </c>
      <c r="J3256" s="206" t="s">
        <v>3068</v>
      </c>
      <c r="K3256" s="213" t="s">
        <v>2443</v>
      </c>
      <c r="L3256" s="41" t="s">
        <v>3186</v>
      </c>
      <c r="M3256" s="39" t="s">
        <v>2546</v>
      </c>
      <c r="N3256" s="39">
        <v>1</v>
      </c>
      <c r="O3256" s="39"/>
      <c r="P3256" s="57" t="str">
        <f t="shared" si="643"/>
        <v>MAIN UNIT</v>
      </c>
      <c r="Q3256" s="39" t="s">
        <v>48</v>
      </c>
      <c r="R3256" s="39" t="s">
        <v>1991</v>
      </c>
      <c r="S3256" s="39" t="s">
        <v>36</v>
      </c>
      <c r="T3256" s="39" t="s">
        <v>65</v>
      </c>
      <c r="U3256" s="39" t="s">
        <v>3067</v>
      </c>
      <c r="V3256" s="39" t="s">
        <v>3069</v>
      </c>
      <c r="W3256" s="39" t="s">
        <v>849</v>
      </c>
      <c r="X3256" s="47">
        <v>64000</v>
      </c>
      <c r="Y3256" s="48" t="str">
        <f t="shared" si="655"/>
        <v>1</v>
      </c>
      <c r="Z3256" s="26">
        <f t="shared" si="651"/>
        <v>64000</v>
      </c>
      <c r="AA3256" s="39">
        <v>7.8</v>
      </c>
      <c r="AB3256" s="35">
        <f t="shared" si="653"/>
        <v>499200</v>
      </c>
      <c r="AC3256" s="42">
        <f t="shared" si="644"/>
        <v>59904</v>
      </c>
      <c r="AD3256" s="212">
        <v>0.12</v>
      </c>
      <c r="AE3256" s="43">
        <f t="shared" si="645"/>
        <v>0</v>
      </c>
      <c r="AF3256" s="43" t="str">
        <f>IF(AND(COUNTIFS($J$18:J3256,J3256)=1,AE3256=1),1,"")</f>
        <v/>
      </c>
      <c r="AG3256" s="43" t="str">
        <f>IF(C3256="","",IF(AND(COUNTIFS($J$18:J3256,J3256)=1,C3256&lt;&gt;""),1,""))</f>
        <v/>
      </c>
      <c r="AH3256" s="43" t="str">
        <f>IF(G3256="","",IF(AND(COUNTIFS($J$18:J3256,J3256)=1,G3256&lt;&gt;""),1,""))</f>
        <v/>
      </c>
      <c r="AI3256" s="44">
        <f t="shared" si="646"/>
        <v>16000190.159292037</v>
      </c>
      <c r="AJ3256" s="44">
        <f t="shared" si="647"/>
        <v>1920022.8191150443</v>
      </c>
      <c r="AK3256" s="45">
        <f t="shared" si="648"/>
        <v>0.12</v>
      </c>
      <c r="AL3256" s="41"/>
      <c r="AM3256" s="41"/>
      <c r="AN3256" s="41"/>
      <c r="AO3256" s="41"/>
      <c r="AP3256" s="45" t="str">
        <f t="shared" si="649"/>
        <v>20242</v>
      </c>
      <c r="AQ3256" s="45" t="str">
        <f t="shared" si="650"/>
        <v>20242USD</v>
      </c>
    </row>
    <row r="3257" spans="1:43" s="15" customFormat="1">
      <c r="A3257" s="214" t="s">
        <v>42</v>
      </c>
      <c r="B3257" s="40">
        <v>2023</v>
      </c>
      <c r="C3257" s="209">
        <v>12</v>
      </c>
      <c r="D3257" s="57" t="str">
        <f t="shared" si="654"/>
        <v>Q3</v>
      </c>
      <c r="E3257" s="208" t="s">
        <v>42</v>
      </c>
      <c r="F3257" s="209">
        <v>2023</v>
      </c>
      <c r="G3257" s="209">
        <v>12</v>
      </c>
      <c r="H3257" s="46"/>
      <c r="I3257" s="57" t="str">
        <f t="shared" si="642"/>
        <v>Q3</v>
      </c>
      <c r="J3257" s="206" t="s">
        <v>3070</v>
      </c>
      <c r="K3257" s="46" t="s">
        <v>1869</v>
      </c>
      <c r="L3257" s="41" t="s">
        <v>79</v>
      </c>
      <c r="M3257" s="39" t="s">
        <v>47</v>
      </c>
      <c r="N3257" s="39">
        <v>1</v>
      </c>
      <c r="O3257" s="39"/>
      <c r="P3257" s="57" t="str">
        <f t="shared" si="643"/>
        <v>MAIN UNIT</v>
      </c>
      <c r="Q3257" s="39" t="s">
        <v>48</v>
      </c>
      <c r="R3257" s="39" t="s">
        <v>49</v>
      </c>
      <c r="S3257" s="39" t="s">
        <v>36</v>
      </c>
      <c r="T3257" s="39" t="s">
        <v>108</v>
      </c>
      <c r="U3257" s="39" t="s">
        <v>2306</v>
      </c>
      <c r="V3257" s="39" t="s">
        <v>99</v>
      </c>
      <c r="W3257" s="39" t="s">
        <v>51</v>
      </c>
      <c r="X3257" s="47">
        <v>660000</v>
      </c>
      <c r="Y3257" s="48" t="str">
        <f t="shared" si="655"/>
        <v>1.13</v>
      </c>
      <c r="Z3257" s="26">
        <f t="shared" si="651"/>
        <v>660000</v>
      </c>
      <c r="AA3257" s="39">
        <v>1.095</v>
      </c>
      <c r="AB3257" s="35">
        <f t="shared" si="653"/>
        <v>639557.52212389384</v>
      </c>
      <c r="AC3257" s="42">
        <f t="shared" si="644"/>
        <v>65170.911504424788</v>
      </c>
      <c r="AD3257" s="217">
        <v>0.1019</v>
      </c>
      <c r="AE3257" s="43">
        <f t="shared" si="645"/>
        <v>0</v>
      </c>
      <c r="AF3257" s="43" t="str">
        <f>IF(AND(COUNTIFS($J$18:J3257,J3257)=1,AE3257=1),1,"")</f>
        <v/>
      </c>
      <c r="AG3257" s="43">
        <f>IF(C3257="","",IF(AND(COUNTIFS($J$18:J3257,J3257)=1,C3257&lt;&gt;""),1,""))</f>
        <v>1</v>
      </c>
      <c r="AH3257" s="43">
        <f>IF(G3257="","",IF(AND(COUNTIFS($J$18:J3257,J3257)=1,G3257&lt;&gt;""),1,""))</f>
        <v>1</v>
      </c>
      <c r="AI3257" s="44">
        <f t="shared" si="646"/>
        <v>9716727.4867256619</v>
      </c>
      <c r="AJ3257" s="44">
        <f t="shared" si="647"/>
        <v>1227228.7260761061</v>
      </c>
      <c r="AK3257" s="45">
        <f t="shared" si="648"/>
        <v>0.12630062207185117</v>
      </c>
      <c r="AL3257" s="41"/>
      <c r="AM3257" s="41"/>
      <c r="AN3257" s="41"/>
      <c r="AO3257" s="41"/>
      <c r="AP3257" s="45" t="str">
        <f t="shared" si="649"/>
        <v>202312</v>
      </c>
      <c r="AQ3257" s="45" t="str">
        <f t="shared" si="650"/>
        <v>202312RMB</v>
      </c>
    </row>
    <row r="3258" spans="1:43" s="15" customFormat="1" ht="15.45" customHeight="1">
      <c r="A3258" s="214" t="s">
        <v>42</v>
      </c>
      <c r="B3258" s="40">
        <v>2023</v>
      </c>
      <c r="C3258" s="209">
        <v>12</v>
      </c>
      <c r="D3258" s="57" t="str">
        <f t="shared" si="654"/>
        <v>Q3</v>
      </c>
      <c r="E3258" s="209" t="s">
        <v>42</v>
      </c>
      <c r="F3258" s="209">
        <v>2023</v>
      </c>
      <c r="G3258" s="209">
        <v>12</v>
      </c>
      <c r="H3258" s="46"/>
      <c r="I3258" s="57" t="str">
        <f t="shared" si="642"/>
        <v>Q3</v>
      </c>
      <c r="J3258" s="206" t="s">
        <v>3071</v>
      </c>
      <c r="K3258" s="46" t="s">
        <v>1445</v>
      </c>
      <c r="L3258" s="41" t="s">
        <v>79</v>
      </c>
      <c r="M3258" s="39" t="s">
        <v>47</v>
      </c>
      <c r="N3258" s="39">
        <v>1</v>
      </c>
      <c r="O3258" s="39"/>
      <c r="P3258" s="57" t="str">
        <f t="shared" si="643"/>
        <v>MAIN UNIT</v>
      </c>
      <c r="Q3258" s="39" t="s">
        <v>48</v>
      </c>
      <c r="R3258" s="39" t="s">
        <v>49</v>
      </c>
      <c r="S3258" s="39" t="s">
        <v>36</v>
      </c>
      <c r="T3258" s="39" t="s">
        <v>65</v>
      </c>
      <c r="U3258" s="39" t="s">
        <v>66</v>
      </c>
      <c r="V3258" s="39" t="s">
        <v>290</v>
      </c>
      <c r="W3258" s="39" t="s">
        <v>96</v>
      </c>
      <c r="X3258" s="47">
        <v>15200000</v>
      </c>
      <c r="Y3258" s="48" t="str">
        <f t="shared" si="655"/>
        <v>1</v>
      </c>
      <c r="Z3258" s="26">
        <f t="shared" si="651"/>
        <v>15200000</v>
      </c>
      <c r="AA3258" s="39">
        <v>5.4199999999999998E-2</v>
      </c>
      <c r="AB3258" s="35">
        <f t="shared" si="653"/>
        <v>823840</v>
      </c>
      <c r="AC3258" s="42">
        <f t="shared" si="644"/>
        <v>112618.92799999999</v>
      </c>
      <c r="AD3258" s="217">
        <v>0.13669999999999999</v>
      </c>
      <c r="AE3258" s="43">
        <f t="shared" si="645"/>
        <v>0</v>
      </c>
      <c r="AF3258" s="43" t="str">
        <f>IF(AND(COUNTIFS($J$18:J3258,J3258)=1,AE3258=1),1,"")</f>
        <v/>
      </c>
      <c r="AG3258" s="43">
        <f>IF(C3258="","",IF(AND(COUNTIFS($J$18:J3258,J3258)=1,C3258&lt;&gt;""),1,""))</f>
        <v>1</v>
      </c>
      <c r="AH3258" s="43">
        <f>IF(G3258="","",IF(AND(COUNTIFS($J$18:J3258,J3258)=1,G3258&lt;&gt;""),1,""))</f>
        <v>1</v>
      </c>
      <c r="AI3258" s="44">
        <f t="shared" si="646"/>
        <v>9716727.4867256619</v>
      </c>
      <c r="AJ3258" s="44">
        <f t="shared" si="647"/>
        <v>1227228.7260761061</v>
      </c>
      <c r="AK3258" s="45">
        <f t="shared" si="648"/>
        <v>0.12630062207185117</v>
      </c>
      <c r="AL3258" s="41"/>
      <c r="AM3258" s="41"/>
      <c r="AN3258" s="41"/>
      <c r="AO3258" s="41"/>
      <c r="AP3258" s="45" t="str">
        <f t="shared" si="649"/>
        <v>202312</v>
      </c>
      <c r="AQ3258" s="45" t="str">
        <f t="shared" si="650"/>
        <v>202312JPY</v>
      </c>
    </row>
    <row r="3259" spans="1:43" s="15" customFormat="1">
      <c r="A3259" s="214" t="s">
        <v>42</v>
      </c>
      <c r="B3259" s="40">
        <v>2023</v>
      </c>
      <c r="C3259" s="209">
        <v>12</v>
      </c>
      <c r="D3259" s="57" t="str">
        <f t="shared" si="654"/>
        <v>Q3</v>
      </c>
      <c r="E3259" s="208" t="s">
        <v>42</v>
      </c>
      <c r="F3259" s="209">
        <v>2024</v>
      </c>
      <c r="G3259" s="209">
        <v>2</v>
      </c>
      <c r="H3259" s="46"/>
      <c r="I3259" s="57" t="str">
        <f t="shared" si="642"/>
        <v>Q4</v>
      </c>
      <c r="J3259" s="206" t="s">
        <v>3093</v>
      </c>
      <c r="K3259" s="46" t="s">
        <v>3094</v>
      </c>
      <c r="L3259" s="41" t="s">
        <v>79</v>
      </c>
      <c r="M3259" s="39" t="s">
        <v>47</v>
      </c>
      <c r="N3259" s="39">
        <v>1</v>
      </c>
      <c r="O3259" s="39"/>
      <c r="P3259" s="57" t="str">
        <f t="shared" si="643"/>
        <v>MAIN UNIT</v>
      </c>
      <c r="Q3259" s="39" t="s">
        <v>56</v>
      </c>
      <c r="R3259" s="39" t="s">
        <v>49</v>
      </c>
      <c r="S3259" s="39" t="s">
        <v>36</v>
      </c>
      <c r="T3259" s="39" t="s">
        <v>65</v>
      </c>
      <c r="U3259" s="39" t="s">
        <v>66</v>
      </c>
      <c r="V3259" s="39" t="s">
        <v>109</v>
      </c>
      <c r="W3259" s="39" t="s">
        <v>96</v>
      </c>
      <c r="X3259" s="47">
        <v>13000000</v>
      </c>
      <c r="Y3259" s="48" t="str">
        <f t="shared" si="655"/>
        <v>1</v>
      </c>
      <c r="Z3259" s="26">
        <f t="shared" si="651"/>
        <v>13000000</v>
      </c>
      <c r="AA3259" s="39">
        <v>5.6300000000000003E-2</v>
      </c>
      <c r="AB3259" s="35">
        <f t="shared" si="653"/>
        <v>731900</v>
      </c>
      <c r="AC3259" s="42">
        <f t="shared" si="644"/>
        <v>87828</v>
      </c>
      <c r="AD3259" s="212">
        <v>0.12</v>
      </c>
      <c r="AE3259" s="43">
        <f t="shared" si="645"/>
        <v>1</v>
      </c>
      <c r="AF3259" s="43">
        <f>IF(AND(COUNTIFS($J$18:J3259,J3259)=1,AE3259=1),1,"")</f>
        <v>1</v>
      </c>
      <c r="AG3259" s="43">
        <f>IF(C3259="","",IF(AND(COUNTIFS($J$18:J3259,J3259)=1,C3259&lt;&gt;""),1,""))</f>
        <v>1</v>
      </c>
      <c r="AH3259" s="43">
        <f>IF(G3259="","",IF(AND(COUNTIFS($J$18:J3259,J3259)=1,G3259&lt;&gt;""),1,""))</f>
        <v>1</v>
      </c>
      <c r="AI3259" s="44">
        <f t="shared" si="646"/>
        <v>16000190.159292037</v>
      </c>
      <c r="AJ3259" s="44">
        <f t="shared" si="647"/>
        <v>1920022.8191150443</v>
      </c>
      <c r="AK3259" s="45">
        <f t="shared" si="648"/>
        <v>0.12</v>
      </c>
      <c r="AL3259" s="41"/>
      <c r="AM3259" s="41"/>
      <c r="AN3259" s="41"/>
      <c r="AO3259" s="41"/>
      <c r="AP3259" s="45" t="str">
        <f t="shared" si="649"/>
        <v>20242</v>
      </c>
      <c r="AQ3259" s="45" t="str">
        <f t="shared" si="650"/>
        <v>20242JPY</v>
      </c>
    </row>
    <row r="3260" spans="1:43" s="15" customFormat="1">
      <c r="A3260" s="214" t="s">
        <v>42</v>
      </c>
      <c r="B3260" s="40">
        <v>2023</v>
      </c>
      <c r="C3260" s="209">
        <v>12</v>
      </c>
      <c r="D3260" s="57" t="str">
        <f t="shared" si="654"/>
        <v>Q3</v>
      </c>
      <c r="E3260" s="208" t="s">
        <v>42</v>
      </c>
      <c r="F3260" s="209">
        <v>2024</v>
      </c>
      <c r="G3260" s="209">
        <v>2</v>
      </c>
      <c r="H3260" s="46"/>
      <c r="I3260" s="57" t="str">
        <f t="shared" si="642"/>
        <v>Q4</v>
      </c>
      <c r="J3260" s="206" t="s">
        <v>3093</v>
      </c>
      <c r="K3260" s="46" t="s">
        <v>3094</v>
      </c>
      <c r="L3260" s="41" t="s">
        <v>55</v>
      </c>
      <c r="M3260" s="39" t="s">
        <v>47</v>
      </c>
      <c r="N3260" s="39">
        <v>1</v>
      </c>
      <c r="O3260" s="39"/>
      <c r="P3260" s="57" t="str">
        <f t="shared" si="643"/>
        <v>MAIN UNIT</v>
      </c>
      <c r="Q3260" s="39" t="s">
        <v>56</v>
      </c>
      <c r="R3260" s="39" t="s">
        <v>49</v>
      </c>
      <c r="S3260" s="39" t="s">
        <v>36</v>
      </c>
      <c r="T3260" s="39" t="s">
        <v>65</v>
      </c>
      <c r="U3260" s="39" t="s">
        <v>66</v>
      </c>
      <c r="V3260" s="39" t="s">
        <v>109</v>
      </c>
      <c r="W3260" s="39" t="s">
        <v>96</v>
      </c>
      <c r="X3260" s="47">
        <v>7500000</v>
      </c>
      <c r="Y3260" s="48" t="str">
        <f t="shared" si="655"/>
        <v>1</v>
      </c>
      <c r="Z3260" s="26">
        <f t="shared" si="651"/>
        <v>7500000</v>
      </c>
      <c r="AA3260" s="39">
        <v>5.6300000000000003E-2</v>
      </c>
      <c r="AB3260" s="35">
        <f t="shared" si="653"/>
        <v>422250</v>
      </c>
      <c r="AC3260" s="42">
        <f t="shared" si="644"/>
        <v>50670</v>
      </c>
      <c r="AD3260" s="212">
        <v>0.12</v>
      </c>
      <c r="AE3260" s="43">
        <f t="shared" si="645"/>
        <v>1</v>
      </c>
      <c r="AF3260" s="43" t="str">
        <f>IF(AND(COUNTIFS($J$18:J3260,J3260)=1,AE3260=1),1,"")</f>
        <v/>
      </c>
      <c r="AG3260" s="43" t="str">
        <f>IF(C3260="","",IF(AND(COUNTIFS($J$18:J3260,J3260)=1,C3260&lt;&gt;""),1,""))</f>
        <v/>
      </c>
      <c r="AH3260" s="43" t="str">
        <f>IF(G3260="","",IF(AND(COUNTIFS($J$18:J3260,J3260)=1,G3260&lt;&gt;""),1,""))</f>
        <v/>
      </c>
      <c r="AI3260" s="44">
        <f t="shared" si="646"/>
        <v>16000190.159292037</v>
      </c>
      <c r="AJ3260" s="44">
        <f t="shared" si="647"/>
        <v>1920022.8191150443</v>
      </c>
      <c r="AK3260" s="45">
        <f t="shared" si="648"/>
        <v>0.12</v>
      </c>
      <c r="AL3260" s="41"/>
      <c r="AM3260" s="41"/>
      <c r="AN3260" s="41"/>
      <c r="AO3260" s="41"/>
      <c r="AP3260" s="45" t="str">
        <f t="shared" si="649"/>
        <v>20242</v>
      </c>
      <c r="AQ3260" s="45" t="str">
        <f t="shared" si="650"/>
        <v>20242JPY</v>
      </c>
    </row>
    <row r="3261" spans="1:43" s="15" customFormat="1">
      <c r="A3261" s="214" t="s">
        <v>42</v>
      </c>
      <c r="B3261" s="40">
        <v>2023</v>
      </c>
      <c r="C3261" s="209">
        <v>12</v>
      </c>
      <c r="D3261" s="57" t="str">
        <f t="shared" si="654"/>
        <v>Q3</v>
      </c>
      <c r="E3261" s="209" t="s">
        <v>42</v>
      </c>
      <c r="F3261" s="209">
        <v>2023</v>
      </c>
      <c r="G3261" s="209">
        <v>12</v>
      </c>
      <c r="H3261" s="46"/>
      <c r="I3261" s="57" t="str">
        <f t="shared" si="642"/>
        <v>Q3</v>
      </c>
      <c r="J3261" s="206" t="s">
        <v>3095</v>
      </c>
      <c r="K3261" s="46" t="s">
        <v>3096</v>
      </c>
      <c r="L3261" s="41" t="s">
        <v>79</v>
      </c>
      <c r="M3261" s="39" t="s">
        <v>47</v>
      </c>
      <c r="N3261" s="39">
        <v>1</v>
      </c>
      <c r="O3261" s="39"/>
      <c r="P3261" s="57" t="str">
        <f t="shared" si="643"/>
        <v>MAIN UNIT</v>
      </c>
      <c r="Q3261" s="39" t="s">
        <v>56</v>
      </c>
      <c r="R3261" s="39" t="s">
        <v>49</v>
      </c>
      <c r="S3261" s="39" t="s">
        <v>36</v>
      </c>
      <c r="T3261" s="39" t="s">
        <v>65</v>
      </c>
      <c r="U3261" s="39" t="s">
        <v>66</v>
      </c>
      <c r="V3261" s="39" t="s">
        <v>3097</v>
      </c>
      <c r="W3261" s="39" t="s">
        <v>96</v>
      </c>
      <c r="X3261" s="47">
        <v>14600000</v>
      </c>
      <c r="Y3261" s="48" t="str">
        <f t="shared" si="655"/>
        <v>1</v>
      </c>
      <c r="Z3261" s="26">
        <f t="shared" si="651"/>
        <v>14600000</v>
      </c>
      <c r="AA3261" s="39">
        <v>5.4199999999999998E-2</v>
      </c>
      <c r="AB3261" s="35">
        <f t="shared" si="653"/>
        <v>791320</v>
      </c>
      <c r="AC3261" s="42">
        <f t="shared" si="644"/>
        <v>82851.203999999998</v>
      </c>
      <c r="AD3261" s="217">
        <v>0.1047</v>
      </c>
      <c r="AE3261" s="43">
        <f t="shared" si="645"/>
        <v>1</v>
      </c>
      <c r="AF3261" s="43">
        <f>IF(AND(COUNTIFS($J$18:J3261,J3261)=1,AE3261=1),1,"")</f>
        <v>1</v>
      </c>
      <c r="AG3261" s="43">
        <f>IF(C3261="","",IF(AND(COUNTIFS($J$18:J3261,J3261)=1,C3261&lt;&gt;""),1,""))</f>
        <v>1</v>
      </c>
      <c r="AH3261" s="43">
        <f>IF(G3261="","",IF(AND(COUNTIFS($J$18:J3261,J3261)=1,G3261&lt;&gt;""),1,""))</f>
        <v>1</v>
      </c>
      <c r="AI3261" s="44">
        <f t="shared" si="646"/>
        <v>9716727.4867256619</v>
      </c>
      <c r="AJ3261" s="44">
        <f t="shared" si="647"/>
        <v>1227228.7260761061</v>
      </c>
      <c r="AK3261" s="45">
        <f t="shared" si="648"/>
        <v>0.12630062207185117</v>
      </c>
      <c r="AL3261" s="41"/>
      <c r="AM3261" s="41"/>
      <c r="AN3261" s="41"/>
      <c r="AO3261" s="41"/>
      <c r="AP3261" s="45" t="str">
        <f t="shared" si="649"/>
        <v>202312</v>
      </c>
      <c r="AQ3261" s="45" t="str">
        <f t="shared" si="650"/>
        <v>202312JPY</v>
      </c>
    </row>
    <row r="3262" spans="1:43" s="15" customFormat="1">
      <c r="A3262" s="214" t="s">
        <v>42</v>
      </c>
      <c r="B3262" s="40">
        <v>2023</v>
      </c>
      <c r="C3262" s="209">
        <v>12</v>
      </c>
      <c r="D3262" s="57" t="str">
        <f t="shared" si="654"/>
        <v>Q3</v>
      </c>
      <c r="E3262" s="209" t="s">
        <v>42</v>
      </c>
      <c r="F3262" s="209">
        <v>2023</v>
      </c>
      <c r="G3262" s="209">
        <v>12</v>
      </c>
      <c r="H3262" s="46"/>
      <c r="I3262" s="57" t="str">
        <f t="shared" si="642"/>
        <v>Q3</v>
      </c>
      <c r="J3262" s="206" t="s">
        <v>3101</v>
      </c>
      <c r="K3262" s="46" t="s">
        <v>3102</v>
      </c>
      <c r="L3262" s="41" t="s">
        <v>79</v>
      </c>
      <c r="M3262" s="39" t="s">
        <v>47</v>
      </c>
      <c r="N3262" s="39">
        <v>1</v>
      </c>
      <c r="O3262" s="39"/>
      <c r="P3262" s="57" t="str">
        <f t="shared" si="643"/>
        <v>MAIN UNIT</v>
      </c>
      <c r="Q3262" s="39" t="s">
        <v>48</v>
      </c>
      <c r="R3262" s="39" t="s">
        <v>49</v>
      </c>
      <c r="S3262" s="39" t="s">
        <v>37</v>
      </c>
      <c r="T3262" s="39" t="s">
        <v>179</v>
      </c>
      <c r="U3262" s="39" t="s">
        <v>58</v>
      </c>
      <c r="V3262" s="39" t="s">
        <v>81</v>
      </c>
      <c r="W3262" s="39" t="s">
        <v>51</v>
      </c>
      <c r="X3262" s="47">
        <v>663000</v>
      </c>
      <c r="Y3262" s="48" t="str">
        <f t="shared" si="655"/>
        <v>1.13</v>
      </c>
      <c r="Z3262" s="26">
        <f t="shared" si="651"/>
        <v>663000</v>
      </c>
      <c r="AA3262" s="39">
        <v>1.095</v>
      </c>
      <c r="AB3262" s="35">
        <f t="shared" si="653"/>
        <v>642464.60176991159</v>
      </c>
      <c r="AC3262" s="42">
        <f>IF(R3262&lt;&gt;"",AB3262*AD3262,"")</f>
        <v>37776.918584070801</v>
      </c>
      <c r="AD3262" s="217">
        <v>5.8799999999999998E-2</v>
      </c>
      <c r="AE3262" s="43">
        <f t="shared" si="645"/>
        <v>0</v>
      </c>
      <c r="AF3262" s="43" t="str">
        <f>IF(AND(COUNTIFS($J$18:J3262,J3262)=1,AE3262=1),1,"")</f>
        <v/>
      </c>
      <c r="AG3262" s="43">
        <f>IF(C3262="","",IF(AND(COUNTIFS($J$18:J3262,J3262)=1,C3262&lt;&gt;""),1,""))</f>
        <v>1</v>
      </c>
      <c r="AH3262" s="43">
        <f>IF(G3262="","",IF(AND(COUNTIFS($J$18:J3262,J3262)=1,G3262&lt;&gt;""),1,""))</f>
        <v>1</v>
      </c>
      <c r="AI3262" s="44">
        <f t="shared" si="646"/>
        <v>9716727.4867256619</v>
      </c>
      <c r="AJ3262" s="44">
        <f t="shared" si="647"/>
        <v>1227228.7260761061</v>
      </c>
      <c r="AK3262" s="45">
        <f t="shared" si="648"/>
        <v>0.12630062207185117</v>
      </c>
      <c r="AL3262" s="41"/>
      <c r="AM3262" s="41"/>
      <c r="AN3262" s="41"/>
      <c r="AO3262" s="41"/>
      <c r="AP3262" s="45" t="str">
        <f t="shared" si="649"/>
        <v>202312</v>
      </c>
      <c r="AQ3262" s="45" t="str">
        <f t="shared" si="650"/>
        <v>202312RMB</v>
      </c>
    </row>
    <row r="3263" spans="1:43" s="15" customFormat="1">
      <c r="A3263" s="214" t="s">
        <v>42</v>
      </c>
      <c r="B3263" s="40">
        <v>2023</v>
      </c>
      <c r="C3263" s="209">
        <v>12</v>
      </c>
      <c r="D3263" s="57" t="str">
        <f t="shared" si="654"/>
        <v>Q3</v>
      </c>
      <c r="E3263" s="208" t="s">
        <v>42</v>
      </c>
      <c r="F3263" s="209">
        <v>2024</v>
      </c>
      <c r="G3263" s="209">
        <v>2</v>
      </c>
      <c r="H3263" s="46"/>
      <c r="I3263" s="57" t="str">
        <f t="shared" si="642"/>
        <v>Q4</v>
      </c>
      <c r="J3263" s="206" t="s">
        <v>3103</v>
      </c>
      <c r="K3263" s="46" t="s">
        <v>1995</v>
      </c>
      <c r="L3263" s="41" t="s">
        <v>1996</v>
      </c>
      <c r="M3263" s="39" t="s">
        <v>1990</v>
      </c>
      <c r="N3263" s="39">
        <v>1</v>
      </c>
      <c r="O3263" s="39"/>
      <c r="P3263" s="57" t="str">
        <f t="shared" si="643"/>
        <v>MAIN UNIT</v>
      </c>
      <c r="Q3263" s="39" t="s">
        <v>48</v>
      </c>
      <c r="R3263" s="39" t="s">
        <v>1991</v>
      </c>
      <c r="S3263" s="39" t="s">
        <v>37</v>
      </c>
      <c r="T3263" s="39" t="s">
        <v>65</v>
      </c>
      <c r="U3263" s="39" t="s">
        <v>58</v>
      </c>
      <c r="V3263" s="39" t="s">
        <v>1993</v>
      </c>
      <c r="W3263" s="39" t="s">
        <v>51</v>
      </c>
      <c r="X3263" s="47">
        <v>30000</v>
      </c>
      <c r="Y3263" s="48" t="str">
        <f t="shared" si="655"/>
        <v>1.13</v>
      </c>
      <c r="Z3263" s="26">
        <f t="shared" si="651"/>
        <v>30000</v>
      </c>
      <c r="AA3263" s="39">
        <v>1.1000000000000001</v>
      </c>
      <c r="AB3263" s="35">
        <f t="shared" si="653"/>
        <v>29203.539823008854</v>
      </c>
      <c r="AC3263" s="42">
        <f>IF(R3263&lt;&gt;"",AB3263*AD3263,"")</f>
        <v>3504.4247787610625</v>
      </c>
      <c r="AD3263" s="212">
        <v>0.12</v>
      </c>
      <c r="AE3263" s="43">
        <f t="shared" si="645"/>
        <v>0</v>
      </c>
      <c r="AF3263" s="43" t="str">
        <f>IF(AND(COUNTIFS($J$18:J3263,J3263)=1,AE3263=1),1,"")</f>
        <v/>
      </c>
      <c r="AG3263" s="43">
        <f>IF(C3263="","",IF(AND(COUNTIFS($J$18:J3263,J3263)=1,C3263&lt;&gt;""),1,""))</f>
        <v>1</v>
      </c>
      <c r="AH3263" s="43">
        <f>IF(G3263="","",IF(AND(COUNTIFS($J$18:J3263,J3263)=1,G3263&lt;&gt;""),1,""))</f>
        <v>1</v>
      </c>
      <c r="AI3263" s="44">
        <f t="shared" si="646"/>
        <v>16000190.159292037</v>
      </c>
      <c r="AJ3263" s="44">
        <f t="shared" si="647"/>
        <v>1920022.8191150443</v>
      </c>
      <c r="AK3263" s="45">
        <f t="shared" si="648"/>
        <v>0.12</v>
      </c>
      <c r="AL3263" s="41"/>
      <c r="AM3263" s="41"/>
      <c r="AN3263" s="41"/>
      <c r="AO3263" s="41"/>
      <c r="AP3263" s="45" t="str">
        <f t="shared" si="649"/>
        <v>20242</v>
      </c>
      <c r="AQ3263" s="45" t="str">
        <f t="shared" si="650"/>
        <v>20242RMB</v>
      </c>
    </row>
    <row r="3264" spans="1:43" s="15" customFormat="1">
      <c r="A3264" s="214" t="s">
        <v>42</v>
      </c>
      <c r="B3264" s="40">
        <v>2023</v>
      </c>
      <c r="C3264" s="209">
        <v>12</v>
      </c>
      <c r="D3264" s="57" t="str">
        <f t="shared" si="654"/>
        <v>Q3</v>
      </c>
      <c r="E3264" s="209" t="s">
        <v>42</v>
      </c>
      <c r="F3264" s="209">
        <v>2023</v>
      </c>
      <c r="G3264" s="209">
        <v>12</v>
      </c>
      <c r="H3264" s="46"/>
      <c r="I3264" s="57" t="str">
        <f t="shared" si="642"/>
        <v>Q3</v>
      </c>
      <c r="J3264" s="206" t="s">
        <v>3104</v>
      </c>
      <c r="K3264" s="46" t="s">
        <v>544</v>
      </c>
      <c r="L3264" s="41" t="s">
        <v>79</v>
      </c>
      <c r="M3264" s="39" t="s">
        <v>47</v>
      </c>
      <c r="N3264" s="39">
        <v>1</v>
      </c>
      <c r="O3264" s="39"/>
      <c r="P3264" s="57" t="str">
        <f t="shared" si="643"/>
        <v>MAIN UNIT</v>
      </c>
      <c r="Q3264" s="39" t="s">
        <v>48</v>
      </c>
      <c r="R3264" s="39" t="s">
        <v>49</v>
      </c>
      <c r="S3264" s="39" t="s">
        <v>37</v>
      </c>
      <c r="T3264" s="39" t="s">
        <v>88</v>
      </c>
      <c r="U3264" s="39" t="s">
        <v>58</v>
      </c>
      <c r="V3264" s="39" t="s">
        <v>89</v>
      </c>
      <c r="W3264" s="39" t="s">
        <v>51</v>
      </c>
      <c r="X3264" s="47">
        <v>626000</v>
      </c>
      <c r="Y3264" s="48" t="str">
        <f t="shared" si="655"/>
        <v>1.13</v>
      </c>
      <c r="Z3264" s="26">
        <f t="shared" si="651"/>
        <v>626000</v>
      </c>
      <c r="AA3264" s="39">
        <v>1.095</v>
      </c>
      <c r="AB3264" s="35">
        <f t="shared" si="653"/>
        <v>606610.61946902657</v>
      </c>
      <c r="AC3264" s="42">
        <f t="shared" si="644"/>
        <v>36214.653982300886</v>
      </c>
      <c r="AD3264" s="217">
        <v>5.9700000000000003E-2</v>
      </c>
      <c r="AE3264" s="43">
        <f t="shared" si="645"/>
        <v>0</v>
      </c>
      <c r="AF3264" s="43" t="str">
        <f>IF(AND(COUNTIFS($J$18:J3264,J3264)=1,AE3264=1),1,"")</f>
        <v/>
      </c>
      <c r="AG3264" s="43">
        <f>IF(C3264="","",IF(AND(COUNTIFS($J$18:J3264,J3264)=1,C3264&lt;&gt;""),1,""))</f>
        <v>1</v>
      </c>
      <c r="AH3264" s="43">
        <f>IF(G3264="","",IF(AND(COUNTIFS($J$18:J3264,J3264)=1,G3264&lt;&gt;""),1,""))</f>
        <v>1</v>
      </c>
      <c r="AI3264" s="44">
        <f t="shared" si="646"/>
        <v>9716727.4867256619</v>
      </c>
      <c r="AJ3264" s="44">
        <f t="shared" si="647"/>
        <v>1227228.7260761061</v>
      </c>
      <c r="AK3264" s="45">
        <f t="shared" si="648"/>
        <v>0.12630062207185117</v>
      </c>
      <c r="AL3264" s="41"/>
      <c r="AM3264" s="41"/>
      <c r="AN3264" s="41"/>
      <c r="AO3264" s="41"/>
      <c r="AP3264" s="45" t="str">
        <f t="shared" si="649"/>
        <v>202312</v>
      </c>
      <c r="AQ3264" s="45" t="str">
        <f t="shared" si="650"/>
        <v>202312RMB</v>
      </c>
    </row>
    <row r="3265" spans="1:43" s="15" customFormat="1">
      <c r="A3265" s="214" t="s">
        <v>42</v>
      </c>
      <c r="B3265" s="40">
        <v>2023</v>
      </c>
      <c r="C3265" s="209">
        <v>12</v>
      </c>
      <c r="D3265" s="57" t="str">
        <f t="shared" si="654"/>
        <v>Q3</v>
      </c>
      <c r="E3265" s="209" t="s">
        <v>42</v>
      </c>
      <c r="F3265" s="209">
        <v>2023</v>
      </c>
      <c r="G3265" s="209">
        <v>12</v>
      </c>
      <c r="H3265" s="46"/>
      <c r="I3265" s="57" t="str">
        <f t="shared" si="642"/>
        <v>Q3</v>
      </c>
      <c r="J3265" s="206" t="s">
        <v>3105</v>
      </c>
      <c r="K3265" s="46" t="s">
        <v>544</v>
      </c>
      <c r="L3265" s="41" t="s">
        <v>55</v>
      </c>
      <c r="M3265" s="39" t="s">
        <v>47</v>
      </c>
      <c r="N3265" s="39">
        <v>1</v>
      </c>
      <c r="O3265" s="39"/>
      <c r="P3265" s="57" t="str">
        <f t="shared" si="643"/>
        <v>MAIN UNIT</v>
      </c>
      <c r="Q3265" s="39" t="s">
        <v>48</v>
      </c>
      <c r="R3265" s="39" t="s">
        <v>49</v>
      </c>
      <c r="S3265" s="39" t="s">
        <v>37</v>
      </c>
      <c r="T3265" s="39" t="s">
        <v>88</v>
      </c>
      <c r="U3265" s="39" t="s">
        <v>58</v>
      </c>
      <c r="V3265" s="39" t="s">
        <v>89</v>
      </c>
      <c r="W3265" s="39" t="s">
        <v>51</v>
      </c>
      <c r="X3265" s="47">
        <v>570100</v>
      </c>
      <c r="Y3265" s="48" t="str">
        <f t="shared" si="655"/>
        <v>1.13</v>
      </c>
      <c r="Z3265" s="26">
        <f t="shared" si="651"/>
        <v>570100</v>
      </c>
      <c r="AA3265" s="39">
        <v>1.095</v>
      </c>
      <c r="AB3265" s="35">
        <f t="shared" si="653"/>
        <v>552442.03539823007</v>
      </c>
      <c r="AC3265" s="42">
        <f t="shared" si="644"/>
        <v>32980.789513274336</v>
      </c>
      <c r="AD3265" s="217">
        <v>5.9700000000000003E-2</v>
      </c>
      <c r="AE3265" s="43">
        <f t="shared" si="645"/>
        <v>0</v>
      </c>
      <c r="AF3265" s="43" t="str">
        <f>IF(AND(COUNTIFS($J$18:J3265,J3265)=1,AE3265=1),1,"")</f>
        <v/>
      </c>
      <c r="AG3265" s="43">
        <f>IF(C3265="","",IF(AND(COUNTIFS($J$18:J3265,J3265)=1,C3265&lt;&gt;""),1,""))</f>
        <v>1</v>
      </c>
      <c r="AH3265" s="43">
        <f>IF(G3265="","",IF(AND(COUNTIFS($J$18:J3265,J3265)=1,G3265&lt;&gt;""),1,""))</f>
        <v>1</v>
      </c>
      <c r="AI3265" s="44">
        <f t="shared" si="646"/>
        <v>9716727.4867256619</v>
      </c>
      <c r="AJ3265" s="44">
        <f t="shared" si="647"/>
        <v>1227228.7260761061</v>
      </c>
      <c r="AK3265" s="45">
        <f t="shared" si="648"/>
        <v>0.12630062207185117</v>
      </c>
      <c r="AL3265" s="41"/>
      <c r="AM3265" s="41"/>
      <c r="AN3265" s="41"/>
      <c r="AO3265" s="41"/>
      <c r="AP3265" s="45" t="str">
        <f t="shared" si="649"/>
        <v>202312</v>
      </c>
      <c r="AQ3265" s="45" t="str">
        <f t="shared" si="650"/>
        <v>202312RMB</v>
      </c>
    </row>
    <row r="3266" spans="1:43" s="15" customFormat="1">
      <c r="A3266" s="214" t="s">
        <v>42</v>
      </c>
      <c r="B3266" s="40">
        <v>2023</v>
      </c>
      <c r="C3266" s="209">
        <v>12</v>
      </c>
      <c r="D3266" s="57" t="str">
        <f t="shared" si="654"/>
        <v>Q3</v>
      </c>
      <c r="E3266" s="214" t="s">
        <v>42</v>
      </c>
      <c r="F3266" s="209">
        <v>2023</v>
      </c>
      <c r="G3266" s="209">
        <v>12</v>
      </c>
      <c r="H3266" s="46"/>
      <c r="I3266" s="57" t="str">
        <f t="shared" ref="I3266:I3329" si="656">IFERROR(IF(F3266="","",IF(F3266="TBA","TBA",IF(F3266="Cancel","Cancel",IF(AND(G3266&gt;=10,G3266&lt;=12),"Q3",IF(AND(G3266&gt;=1,G3266&lt;=3),"Q4",IF(AND(G3266&gt;=7,G3266&lt;=9),"Q2",IF(AND(G3266&gt;=4,G3266&lt;=6),"Q1"))))))),"")</f>
        <v>Q3</v>
      </c>
      <c r="J3266" s="206" t="s">
        <v>3106</v>
      </c>
      <c r="K3266" s="46" t="s">
        <v>1694</v>
      </c>
      <c r="L3266" s="41" t="s">
        <v>79</v>
      </c>
      <c r="M3266" s="39" t="s">
        <v>47</v>
      </c>
      <c r="N3266" s="39">
        <v>1</v>
      </c>
      <c r="O3266" s="39"/>
      <c r="P3266" s="57" t="str">
        <f t="shared" ref="P3266:P3329" si="657">IF(M3266="","",IF(AND(N3266&gt;0,L3266&lt;&gt;""),"MAIN UNIT",IF(AND(O3266&gt;0,L3266&lt;&gt;""),"SERVICE/ PARTS","C66 SERVICE/OTHERS")))</f>
        <v>MAIN UNIT</v>
      </c>
      <c r="Q3266" s="39" t="s">
        <v>48</v>
      </c>
      <c r="R3266" s="39" t="s">
        <v>49</v>
      </c>
      <c r="S3266" s="39" t="s">
        <v>37</v>
      </c>
      <c r="T3266" s="39" t="s">
        <v>88</v>
      </c>
      <c r="U3266" s="39" t="s">
        <v>58</v>
      </c>
      <c r="V3266" s="39" t="s">
        <v>89</v>
      </c>
      <c r="W3266" s="39" t="s">
        <v>51</v>
      </c>
      <c r="X3266" s="47">
        <v>743000</v>
      </c>
      <c r="Y3266" s="48" t="str">
        <f t="shared" si="655"/>
        <v>1.13</v>
      </c>
      <c r="Z3266" s="26">
        <f t="shared" si="651"/>
        <v>743000</v>
      </c>
      <c r="AA3266" s="39">
        <v>1.095</v>
      </c>
      <c r="AB3266" s="35">
        <f t="shared" si="653"/>
        <v>719986.72566371679</v>
      </c>
      <c r="AC3266" s="42">
        <f t="shared" ref="AC3266:AC3329" si="658">IF(R3266&lt;&gt;"",AB3266*AD3266,"")</f>
        <v>66670.770796460172</v>
      </c>
      <c r="AD3266" s="217">
        <v>9.2600000000000002E-2</v>
      </c>
      <c r="AE3266" s="43">
        <f t="shared" ref="AE3266:AE3329" si="659">IF(Q3266="","",IF(Q3266="Yes",1,0))</f>
        <v>0</v>
      </c>
      <c r="AF3266" s="43" t="str">
        <f>IF(AND(COUNTIFS($J$18:J3266,J3266)=1,AE3266=1),1,"")</f>
        <v/>
      </c>
      <c r="AG3266" s="43">
        <f>IF(C3266="","",IF(AND(COUNTIFS($J$18:J3266,J3266)=1,C3266&lt;&gt;""),1,""))</f>
        <v>1</v>
      </c>
      <c r="AH3266" s="43">
        <f>IF(G3266="","",IF(AND(COUNTIFS($J$18:J3266,J3266)=1,G3266&lt;&gt;""),1,""))</f>
        <v>1</v>
      </c>
      <c r="AI3266" s="44">
        <f t="shared" ref="AI3266:AI3329" si="660">IF(P3266="C66 SERVICE","",SUMIFS(AB:AB,F:F,F3266,G:G,G3266,E:E,E3266))</f>
        <v>9716727.4867256619</v>
      </c>
      <c r="AJ3266" s="44">
        <f t="shared" ref="AJ3266:AJ3329" si="661">IF(P3266="C66 SERVICE","",SUMIFS(AC:AC,F:F,F3266,G:G,G3266,E:E,E3266))</f>
        <v>1227228.7260761061</v>
      </c>
      <c r="AK3266" s="45">
        <f t="shared" ref="AK3266:AK3329" si="662">IF(AJ3266&gt;0,AJ3266/AI3266,"")</f>
        <v>0.12630062207185117</v>
      </c>
      <c r="AL3266" s="41"/>
      <c r="AM3266" s="41"/>
      <c r="AN3266" s="41"/>
      <c r="AO3266" s="41"/>
      <c r="AP3266" s="45" t="str">
        <f t="shared" ref="AP3266:AP3329" si="663">IF(F3266="","",F3266&amp;G3266)</f>
        <v>202312</v>
      </c>
      <c r="AQ3266" s="45" t="str">
        <f t="shared" ref="AQ3266:AQ3329" si="664">IF(W3266="","",F3266&amp;G3266&amp;W3266)</f>
        <v>202312RMB</v>
      </c>
    </row>
    <row r="3267" spans="1:43" s="15" customFormat="1">
      <c r="A3267" s="214" t="s">
        <v>42</v>
      </c>
      <c r="B3267" s="40">
        <v>2023</v>
      </c>
      <c r="C3267" s="209">
        <v>12</v>
      </c>
      <c r="D3267" s="57" t="str">
        <f t="shared" si="654"/>
        <v>Q3</v>
      </c>
      <c r="E3267" s="209" t="s">
        <v>42</v>
      </c>
      <c r="F3267" s="209">
        <v>2024</v>
      </c>
      <c r="G3267" s="209">
        <v>1</v>
      </c>
      <c r="H3267" s="46"/>
      <c r="I3267" s="57" t="str">
        <f t="shared" si="656"/>
        <v>Q4</v>
      </c>
      <c r="J3267" s="206" t="s">
        <v>3187</v>
      </c>
      <c r="K3267" s="46" t="s">
        <v>1472</v>
      </c>
      <c r="L3267" s="41" t="s">
        <v>55</v>
      </c>
      <c r="M3267" s="39" t="s">
        <v>47</v>
      </c>
      <c r="N3267" s="39">
        <v>1</v>
      </c>
      <c r="O3267" s="39"/>
      <c r="P3267" s="57" t="str">
        <f t="shared" si="657"/>
        <v>MAIN UNIT</v>
      </c>
      <c r="Q3267" s="39" t="s">
        <v>48</v>
      </c>
      <c r="R3267" s="39" t="s">
        <v>49</v>
      </c>
      <c r="S3267" s="39" t="s">
        <v>36</v>
      </c>
      <c r="T3267" s="39" t="s">
        <v>65</v>
      </c>
      <c r="U3267" s="39" t="s">
        <v>66</v>
      </c>
      <c r="V3267" s="39" t="s">
        <v>290</v>
      </c>
      <c r="W3267" s="39" t="s">
        <v>96</v>
      </c>
      <c r="X3267" s="47">
        <v>6600000</v>
      </c>
      <c r="Y3267" s="48" t="str">
        <f t="shared" si="655"/>
        <v>1</v>
      </c>
      <c r="Z3267" s="26">
        <f t="shared" si="651"/>
        <v>6600000</v>
      </c>
      <c r="AA3267" s="39">
        <v>5.6300000000000003E-2</v>
      </c>
      <c r="AB3267" s="35">
        <f t="shared" si="653"/>
        <v>371580</v>
      </c>
      <c r="AC3267" s="42">
        <f t="shared" si="658"/>
        <v>44589.599999999999</v>
      </c>
      <c r="AD3267" s="212">
        <v>0.12</v>
      </c>
      <c r="AE3267" s="43">
        <f t="shared" si="659"/>
        <v>0</v>
      </c>
      <c r="AF3267" s="43" t="str">
        <f>IF(AND(COUNTIFS($J$18:J3267,J3267)=1,AE3267=1),1,"")</f>
        <v/>
      </c>
      <c r="AG3267" s="43">
        <f>IF(C3267="","",IF(AND(COUNTIFS($J$18:J3267,J3267)=1,C3267&lt;&gt;""),1,""))</f>
        <v>1</v>
      </c>
      <c r="AH3267" s="43">
        <f>IF(G3267="","",IF(AND(COUNTIFS($J$18:J3267,J3267)=1,G3267&lt;&gt;""),1,""))</f>
        <v>1</v>
      </c>
      <c r="AI3267" s="44">
        <f t="shared" si="660"/>
        <v>13623719.89557522</v>
      </c>
      <c r="AJ3267" s="44">
        <f t="shared" si="661"/>
        <v>1568246.387469027</v>
      </c>
      <c r="AK3267" s="45">
        <f t="shared" si="662"/>
        <v>0.11511146731505907</v>
      </c>
      <c r="AL3267" s="41"/>
      <c r="AM3267" s="41"/>
      <c r="AN3267" s="41"/>
      <c r="AO3267" s="41"/>
      <c r="AP3267" s="45" t="str">
        <f t="shared" si="663"/>
        <v>20241</v>
      </c>
      <c r="AQ3267" s="45" t="str">
        <f t="shared" si="664"/>
        <v>20241JPY</v>
      </c>
    </row>
    <row r="3268" spans="1:43" s="15" customFormat="1">
      <c r="A3268" s="214" t="s">
        <v>42</v>
      </c>
      <c r="B3268" s="40">
        <v>2023</v>
      </c>
      <c r="C3268" s="209">
        <v>12</v>
      </c>
      <c r="D3268" s="57" t="str">
        <f t="shared" si="654"/>
        <v>Q3</v>
      </c>
      <c r="E3268" s="209" t="s">
        <v>42</v>
      </c>
      <c r="F3268" s="209">
        <v>2024</v>
      </c>
      <c r="G3268" s="209">
        <v>1</v>
      </c>
      <c r="H3268" s="46"/>
      <c r="I3268" s="57" t="str">
        <f t="shared" si="656"/>
        <v>Q4</v>
      </c>
      <c r="J3268" s="206" t="s">
        <v>3187</v>
      </c>
      <c r="K3268" s="46" t="s">
        <v>1472</v>
      </c>
      <c r="L3268" s="41" t="s">
        <v>55</v>
      </c>
      <c r="M3268" s="39" t="s">
        <v>47</v>
      </c>
      <c r="N3268" s="39">
        <v>1</v>
      </c>
      <c r="O3268" s="39"/>
      <c r="P3268" s="57" t="str">
        <f t="shared" si="657"/>
        <v>MAIN UNIT</v>
      </c>
      <c r="Q3268" s="39" t="s">
        <v>48</v>
      </c>
      <c r="R3268" s="39" t="s">
        <v>49</v>
      </c>
      <c r="S3268" s="39" t="s">
        <v>36</v>
      </c>
      <c r="T3268" s="39" t="s">
        <v>65</v>
      </c>
      <c r="U3268" s="39" t="s">
        <v>66</v>
      </c>
      <c r="V3268" s="39" t="s">
        <v>290</v>
      </c>
      <c r="W3268" s="39" t="s">
        <v>96</v>
      </c>
      <c r="X3268" s="47">
        <v>6600000</v>
      </c>
      <c r="Y3268" s="48" t="str">
        <f t="shared" si="655"/>
        <v>1</v>
      </c>
      <c r="Z3268" s="26">
        <f t="shared" si="651"/>
        <v>6600000</v>
      </c>
      <c r="AA3268" s="39">
        <v>5.6300000000000003E-2</v>
      </c>
      <c r="AB3268" s="35">
        <f t="shared" si="653"/>
        <v>371580</v>
      </c>
      <c r="AC3268" s="42">
        <f t="shared" si="658"/>
        <v>44589.599999999999</v>
      </c>
      <c r="AD3268" s="212">
        <v>0.12</v>
      </c>
      <c r="AE3268" s="43">
        <f t="shared" si="659"/>
        <v>0</v>
      </c>
      <c r="AF3268" s="43" t="str">
        <f>IF(AND(COUNTIFS($J$18:J3268,J3268)=1,AE3268=1),1,"")</f>
        <v/>
      </c>
      <c r="AG3268" s="43" t="str">
        <f>IF(C3268="","",IF(AND(COUNTIFS($J$18:J3268,J3268)=1,C3268&lt;&gt;""),1,""))</f>
        <v/>
      </c>
      <c r="AH3268" s="43" t="str">
        <f>IF(G3268="","",IF(AND(COUNTIFS($J$18:J3268,J3268)=1,G3268&lt;&gt;""),1,""))</f>
        <v/>
      </c>
      <c r="AI3268" s="44">
        <f t="shared" si="660"/>
        <v>13623719.89557522</v>
      </c>
      <c r="AJ3268" s="44">
        <f t="shared" si="661"/>
        <v>1568246.387469027</v>
      </c>
      <c r="AK3268" s="45">
        <f t="shared" si="662"/>
        <v>0.11511146731505907</v>
      </c>
      <c r="AL3268" s="41"/>
      <c r="AM3268" s="41"/>
      <c r="AN3268" s="41"/>
      <c r="AO3268" s="41"/>
      <c r="AP3268" s="45" t="str">
        <f t="shared" si="663"/>
        <v>20241</v>
      </c>
      <c r="AQ3268" s="45" t="str">
        <f t="shared" si="664"/>
        <v>20241JPY</v>
      </c>
    </row>
    <row r="3269" spans="1:43" s="15" customFormat="1">
      <c r="A3269" s="214" t="s">
        <v>42</v>
      </c>
      <c r="B3269" s="40">
        <v>2023</v>
      </c>
      <c r="C3269" s="209">
        <v>12</v>
      </c>
      <c r="D3269" s="57" t="str">
        <f t="shared" si="654"/>
        <v>Q3</v>
      </c>
      <c r="E3269" s="209" t="s">
        <v>42</v>
      </c>
      <c r="F3269" s="209">
        <v>2024</v>
      </c>
      <c r="G3269" s="209">
        <v>1</v>
      </c>
      <c r="H3269" s="46"/>
      <c r="I3269" s="57" t="str">
        <f t="shared" si="656"/>
        <v>Q4</v>
      </c>
      <c r="J3269" s="206" t="s">
        <v>3187</v>
      </c>
      <c r="K3269" s="46" t="s">
        <v>1472</v>
      </c>
      <c r="L3269" s="41" t="s">
        <v>55</v>
      </c>
      <c r="M3269" s="39" t="s">
        <v>47</v>
      </c>
      <c r="N3269" s="39">
        <v>1</v>
      </c>
      <c r="O3269" s="39"/>
      <c r="P3269" s="57" t="str">
        <f t="shared" si="657"/>
        <v>MAIN UNIT</v>
      </c>
      <c r="Q3269" s="39" t="s">
        <v>48</v>
      </c>
      <c r="R3269" s="39" t="s">
        <v>49</v>
      </c>
      <c r="S3269" s="39" t="s">
        <v>36</v>
      </c>
      <c r="T3269" s="39" t="s">
        <v>65</v>
      </c>
      <c r="U3269" s="39" t="s">
        <v>66</v>
      </c>
      <c r="V3269" s="39" t="s">
        <v>290</v>
      </c>
      <c r="W3269" s="39" t="s">
        <v>96</v>
      </c>
      <c r="X3269" s="47">
        <v>6600000</v>
      </c>
      <c r="Y3269" s="48" t="str">
        <f t="shared" si="655"/>
        <v>1</v>
      </c>
      <c r="Z3269" s="26">
        <f t="shared" si="651"/>
        <v>6600000</v>
      </c>
      <c r="AA3269" s="39">
        <v>5.6300000000000003E-2</v>
      </c>
      <c r="AB3269" s="35">
        <f t="shared" si="653"/>
        <v>371580</v>
      </c>
      <c r="AC3269" s="42">
        <f t="shared" si="658"/>
        <v>44589.599999999999</v>
      </c>
      <c r="AD3269" s="212">
        <v>0.12</v>
      </c>
      <c r="AE3269" s="43">
        <f t="shared" si="659"/>
        <v>0</v>
      </c>
      <c r="AF3269" s="43" t="str">
        <f>IF(AND(COUNTIFS($J$18:J3269,J3269)=1,AE3269=1),1,"")</f>
        <v/>
      </c>
      <c r="AG3269" s="43" t="str">
        <f>IF(C3269="","",IF(AND(COUNTIFS($J$18:J3269,J3269)=1,C3269&lt;&gt;""),1,""))</f>
        <v/>
      </c>
      <c r="AH3269" s="43" t="str">
        <f>IF(G3269="","",IF(AND(COUNTIFS($J$18:J3269,J3269)=1,G3269&lt;&gt;""),1,""))</f>
        <v/>
      </c>
      <c r="AI3269" s="44">
        <f t="shared" si="660"/>
        <v>13623719.89557522</v>
      </c>
      <c r="AJ3269" s="44">
        <f t="shared" si="661"/>
        <v>1568246.387469027</v>
      </c>
      <c r="AK3269" s="45">
        <f t="shared" si="662"/>
        <v>0.11511146731505907</v>
      </c>
      <c r="AL3269" s="41"/>
      <c r="AM3269" s="41"/>
      <c r="AN3269" s="41"/>
      <c r="AO3269" s="41"/>
      <c r="AP3269" s="45" t="str">
        <f t="shared" si="663"/>
        <v>20241</v>
      </c>
      <c r="AQ3269" s="45" t="str">
        <f t="shared" si="664"/>
        <v>20241JPY</v>
      </c>
    </row>
    <row r="3270" spans="1:43" s="15" customFormat="1">
      <c r="A3270" s="214" t="s">
        <v>42</v>
      </c>
      <c r="B3270" s="40">
        <v>2023</v>
      </c>
      <c r="C3270" s="209">
        <v>12</v>
      </c>
      <c r="D3270" s="57" t="str">
        <f t="shared" si="654"/>
        <v>Q3</v>
      </c>
      <c r="E3270" s="209" t="s">
        <v>42</v>
      </c>
      <c r="F3270" s="209">
        <v>2024</v>
      </c>
      <c r="G3270" s="209">
        <v>1</v>
      </c>
      <c r="H3270" s="46"/>
      <c r="I3270" s="57" t="str">
        <f t="shared" si="656"/>
        <v>Q4</v>
      </c>
      <c r="J3270" s="206" t="s">
        <v>3187</v>
      </c>
      <c r="K3270" s="46" t="s">
        <v>1472</v>
      </c>
      <c r="L3270" s="41" t="s">
        <v>55</v>
      </c>
      <c r="M3270" s="39" t="s">
        <v>47</v>
      </c>
      <c r="N3270" s="39">
        <v>1</v>
      </c>
      <c r="O3270" s="39"/>
      <c r="P3270" s="57" t="str">
        <f t="shared" si="657"/>
        <v>MAIN UNIT</v>
      </c>
      <c r="Q3270" s="39" t="s">
        <v>48</v>
      </c>
      <c r="R3270" s="39" t="s">
        <v>49</v>
      </c>
      <c r="S3270" s="39" t="s">
        <v>36</v>
      </c>
      <c r="T3270" s="39" t="s">
        <v>65</v>
      </c>
      <c r="U3270" s="39" t="s">
        <v>66</v>
      </c>
      <c r="V3270" s="39" t="s">
        <v>290</v>
      </c>
      <c r="W3270" s="39" t="s">
        <v>96</v>
      </c>
      <c r="X3270" s="47">
        <v>6600000</v>
      </c>
      <c r="Y3270" s="48" t="str">
        <f t="shared" si="655"/>
        <v>1</v>
      </c>
      <c r="Z3270" s="26">
        <f t="shared" ref="Z3270:Z3333" si="665">IF(X3270="","",X3270*MAX(O3270,N3270))</f>
        <v>6600000</v>
      </c>
      <c r="AA3270" s="39">
        <v>5.6300000000000003E-2</v>
      </c>
      <c r="AB3270" s="35">
        <f t="shared" si="653"/>
        <v>371580</v>
      </c>
      <c r="AC3270" s="42">
        <f t="shared" si="658"/>
        <v>44589.599999999999</v>
      </c>
      <c r="AD3270" s="212">
        <v>0.12</v>
      </c>
      <c r="AE3270" s="43">
        <f t="shared" si="659"/>
        <v>0</v>
      </c>
      <c r="AF3270" s="43" t="str">
        <f>IF(AND(COUNTIFS($J$18:J3270,J3270)=1,AE3270=1),1,"")</f>
        <v/>
      </c>
      <c r="AG3270" s="43" t="str">
        <f>IF(C3270="","",IF(AND(COUNTIFS($J$18:J3270,J3270)=1,C3270&lt;&gt;""),1,""))</f>
        <v/>
      </c>
      <c r="AH3270" s="43" t="str">
        <f>IF(G3270="","",IF(AND(COUNTIFS($J$18:J3270,J3270)=1,G3270&lt;&gt;""),1,""))</f>
        <v/>
      </c>
      <c r="AI3270" s="44">
        <f t="shared" si="660"/>
        <v>13623719.89557522</v>
      </c>
      <c r="AJ3270" s="44">
        <f t="shared" si="661"/>
        <v>1568246.387469027</v>
      </c>
      <c r="AK3270" s="45">
        <f t="shared" si="662"/>
        <v>0.11511146731505907</v>
      </c>
      <c r="AL3270" s="41"/>
      <c r="AM3270" s="41"/>
      <c r="AN3270" s="41"/>
      <c r="AO3270" s="41"/>
      <c r="AP3270" s="45" t="str">
        <f t="shared" si="663"/>
        <v>20241</v>
      </c>
      <c r="AQ3270" s="45" t="str">
        <f t="shared" si="664"/>
        <v>20241JPY</v>
      </c>
    </row>
    <row r="3271" spans="1:43" s="15" customFormat="1">
      <c r="A3271" s="214" t="s">
        <v>42</v>
      </c>
      <c r="B3271" s="40">
        <v>2023</v>
      </c>
      <c r="C3271" s="209">
        <v>12</v>
      </c>
      <c r="D3271" s="57" t="str">
        <f t="shared" si="654"/>
        <v>Q3</v>
      </c>
      <c r="E3271" s="209" t="s">
        <v>42</v>
      </c>
      <c r="F3271" s="209">
        <v>2024</v>
      </c>
      <c r="G3271" s="209">
        <v>1</v>
      </c>
      <c r="H3271" s="46"/>
      <c r="I3271" s="57" t="str">
        <f t="shared" si="656"/>
        <v>Q4</v>
      </c>
      <c r="J3271" s="206" t="s">
        <v>3187</v>
      </c>
      <c r="K3271" s="46" t="s">
        <v>1472</v>
      </c>
      <c r="L3271" s="41" t="s">
        <v>79</v>
      </c>
      <c r="M3271" s="39" t="s">
        <v>47</v>
      </c>
      <c r="N3271" s="39">
        <v>1</v>
      </c>
      <c r="O3271" s="39"/>
      <c r="P3271" s="57" t="str">
        <f t="shared" si="657"/>
        <v>MAIN UNIT</v>
      </c>
      <c r="Q3271" s="39" t="s">
        <v>48</v>
      </c>
      <c r="R3271" s="39" t="s">
        <v>49</v>
      </c>
      <c r="S3271" s="39" t="s">
        <v>36</v>
      </c>
      <c r="T3271" s="39" t="s">
        <v>65</v>
      </c>
      <c r="U3271" s="39" t="s">
        <v>66</v>
      </c>
      <c r="V3271" s="39" t="s">
        <v>290</v>
      </c>
      <c r="W3271" s="39" t="s">
        <v>96</v>
      </c>
      <c r="X3271" s="47">
        <v>12044000</v>
      </c>
      <c r="Y3271" s="48" t="str">
        <f t="shared" si="655"/>
        <v>1</v>
      </c>
      <c r="Z3271" s="26">
        <f t="shared" si="665"/>
        <v>12044000</v>
      </c>
      <c r="AA3271" s="39">
        <v>5.6300000000000003E-2</v>
      </c>
      <c r="AB3271" s="35">
        <f t="shared" si="653"/>
        <v>678077.20000000007</v>
      </c>
      <c r="AC3271" s="42">
        <f t="shared" si="658"/>
        <v>81369.26400000001</v>
      </c>
      <c r="AD3271" s="212">
        <v>0.12</v>
      </c>
      <c r="AE3271" s="43">
        <f t="shared" si="659"/>
        <v>0</v>
      </c>
      <c r="AF3271" s="43" t="str">
        <f>IF(AND(COUNTIFS($J$18:J3271,J3271)=1,AE3271=1),1,"")</f>
        <v/>
      </c>
      <c r="AG3271" s="43" t="str">
        <f>IF(C3271="","",IF(AND(COUNTIFS($J$18:J3271,J3271)=1,C3271&lt;&gt;""),1,""))</f>
        <v/>
      </c>
      <c r="AH3271" s="43" t="str">
        <f>IF(G3271="","",IF(AND(COUNTIFS($J$18:J3271,J3271)=1,G3271&lt;&gt;""),1,""))</f>
        <v/>
      </c>
      <c r="AI3271" s="44">
        <f t="shared" si="660"/>
        <v>13623719.89557522</v>
      </c>
      <c r="AJ3271" s="44">
        <f t="shared" si="661"/>
        <v>1568246.387469027</v>
      </c>
      <c r="AK3271" s="45">
        <f t="shared" si="662"/>
        <v>0.11511146731505907</v>
      </c>
      <c r="AL3271" s="41"/>
      <c r="AM3271" s="41"/>
      <c r="AN3271" s="41"/>
      <c r="AO3271" s="41"/>
      <c r="AP3271" s="45" t="str">
        <f t="shared" si="663"/>
        <v>20241</v>
      </c>
      <c r="AQ3271" s="45" t="str">
        <f t="shared" si="664"/>
        <v>20241JPY</v>
      </c>
    </row>
    <row r="3272" spans="1:43" s="15" customFormat="1">
      <c r="A3272" s="214" t="s">
        <v>42</v>
      </c>
      <c r="B3272" s="40">
        <v>2023</v>
      </c>
      <c r="C3272" s="209">
        <v>12</v>
      </c>
      <c r="D3272" s="57" t="str">
        <f t="shared" si="654"/>
        <v>Q3</v>
      </c>
      <c r="E3272" s="209" t="s">
        <v>42</v>
      </c>
      <c r="F3272" s="209">
        <v>2024</v>
      </c>
      <c r="G3272" s="209">
        <v>1</v>
      </c>
      <c r="H3272" s="46"/>
      <c r="I3272" s="57" t="str">
        <f t="shared" si="656"/>
        <v>Q4</v>
      </c>
      <c r="J3272" s="206" t="s">
        <v>3187</v>
      </c>
      <c r="K3272" s="46" t="s">
        <v>1472</v>
      </c>
      <c r="L3272" s="41" t="s">
        <v>79</v>
      </c>
      <c r="M3272" s="39" t="s">
        <v>47</v>
      </c>
      <c r="N3272" s="39">
        <v>1</v>
      </c>
      <c r="O3272" s="39"/>
      <c r="P3272" s="57" t="str">
        <f t="shared" si="657"/>
        <v>MAIN UNIT</v>
      </c>
      <c r="Q3272" s="39" t="s">
        <v>48</v>
      </c>
      <c r="R3272" s="39" t="s">
        <v>49</v>
      </c>
      <c r="S3272" s="39" t="s">
        <v>36</v>
      </c>
      <c r="T3272" s="39" t="s">
        <v>65</v>
      </c>
      <c r="U3272" s="39" t="s">
        <v>66</v>
      </c>
      <c r="V3272" s="39" t="s">
        <v>290</v>
      </c>
      <c r="W3272" s="39" t="s">
        <v>96</v>
      </c>
      <c r="X3272" s="47">
        <v>12044000</v>
      </c>
      <c r="Y3272" s="48" t="str">
        <f t="shared" si="655"/>
        <v>1</v>
      </c>
      <c r="Z3272" s="26">
        <f t="shared" si="665"/>
        <v>12044000</v>
      </c>
      <c r="AA3272" s="39">
        <v>5.6300000000000003E-2</v>
      </c>
      <c r="AB3272" s="35">
        <f t="shared" si="653"/>
        <v>678077.20000000007</v>
      </c>
      <c r="AC3272" s="42">
        <f t="shared" si="658"/>
        <v>81369.26400000001</v>
      </c>
      <c r="AD3272" s="212">
        <v>0.12</v>
      </c>
      <c r="AE3272" s="43">
        <f t="shared" si="659"/>
        <v>0</v>
      </c>
      <c r="AF3272" s="43" t="str">
        <f>IF(AND(COUNTIFS($J$18:J3272,J3272)=1,AE3272=1),1,"")</f>
        <v/>
      </c>
      <c r="AG3272" s="43" t="str">
        <f>IF(C3272="","",IF(AND(COUNTIFS($J$18:J3272,J3272)=1,C3272&lt;&gt;""),1,""))</f>
        <v/>
      </c>
      <c r="AH3272" s="43" t="str">
        <f>IF(G3272="","",IF(AND(COUNTIFS($J$18:J3272,J3272)=1,G3272&lt;&gt;""),1,""))</f>
        <v/>
      </c>
      <c r="AI3272" s="44">
        <f t="shared" si="660"/>
        <v>13623719.89557522</v>
      </c>
      <c r="AJ3272" s="44">
        <f t="shared" si="661"/>
        <v>1568246.387469027</v>
      </c>
      <c r="AK3272" s="45">
        <f t="shared" si="662"/>
        <v>0.11511146731505907</v>
      </c>
      <c r="AL3272" s="41"/>
      <c r="AM3272" s="41"/>
      <c r="AN3272" s="41"/>
      <c r="AO3272" s="41"/>
      <c r="AP3272" s="45" t="str">
        <f t="shared" si="663"/>
        <v>20241</v>
      </c>
      <c r="AQ3272" s="45" t="str">
        <f t="shared" si="664"/>
        <v>20241JPY</v>
      </c>
    </row>
    <row r="3273" spans="1:43" s="15" customFormat="1">
      <c r="A3273" s="214" t="s">
        <v>42</v>
      </c>
      <c r="B3273" s="40">
        <v>2023</v>
      </c>
      <c r="C3273" s="209">
        <v>12</v>
      </c>
      <c r="D3273" s="57" t="str">
        <f t="shared" si="654"/>
        <v>Q3</v>
      </c>
      <c r="E3273" s="208" t="s">
        <v>42</v>
      </c>
      <c r="F3273" s="209">
        <v>2024</v>
      </c>
      <c r="G3273" s="209">
        <v>2</v>
      </c>
      <c r="H3273" s="46"/>
      <c r="I3273" s="57" t="str">
        <f t="shared" si="656"/>
        <v>Q4</v>
      </c>
      <c r="J3273" s="206" t="s">
        <v>3188</v>
      </c>
      <c r="K3273" s="46" t="s">
        <v>3189</v>
      </c>
      <c r="L3273" s="41" t="s">
        <v>79</v>
      </c>
      <c r="M3273" s="39" t="s">
        <v>47</v>
      </c>
      <c r="N3273" s="39">
        <v>1</v>
      </c>
      <c r="O3273" s="39"/>
      <c r="P3273" s="57" t="str">
        <f t="shared" si="657"/>
        <v>MAIN UNIT</v>
      </c>
      <c r="Q3273" s="39" t="s">
        <v>56</v>
      </c>
      <c r="R3273" s="39" t="s">
        <v>49</v>
      </c>
      <c r="S3273" s="39" t="s">
        <v>36</v>
      </c>
      <c r="T3273" s="39" t="s">
        <v>1008</v>
      </c>
      <c r="U3273" s="39" t="s">
        <v>2896</v>
      </c>
      <c r="V3273" s="39" t="s">
        <v>3190</v>
      </c>
      <c r="W3273" s="39" t="s">
        <v>96</v>
      </c>
      <c r="X3273" s="47">
        <v>11150000</v>
      </c>
      <c r="Y3273" s="48" t="str">
        <f t="shared" si="655"/>
        <v>1</v>
      </c>
      <c r="Z3273" s="26">
        <f t="shared" si="665"/>
        <v>11150000</v>
      </c>
      <c r="AA3273" s="39">
        <v>5.6300000000000003E-2</v>
      </c>
      <c r="AB3273" s="35">
        <f t="shared" si="653"/>
        <v>627745</v>
      </c>
      <c r="AC3273" s="42">
        <f t="shared" si="658"/>
        <v>75329.399999999994</v>
      </c>
      <c r="AD3273" s="212">
        <v>0.12</v>
      </c>
      <c r="AE3273" s="43">
        <f t="shared" si="659"/>
        <v>1</v>
      </c>
      <c r="AF3273" s="43">
        <f>IF(AND(COUNTIFS($J$18:J3273,J3273)=1,AE3273=1),1,"")</f>
        <v>1</v>
      </c>
      <c r="AG3273" s="43">
        <f>IF(C3273="","",IF(AND(COUNTIFS($J$18:J3273,J3273)=1,C3273&lt;&gt;""),1,""))</f>
        <v>1</v>
      </c>
      <c r="AH3273" s="43">
        <f>IF(G3273="","",IF(AND(COUNTIFS($J$18:J3273,J3273)=1,G3273&lt;&gt;""),1,""))</f>
        <v>1</v>
      </c>
      <c r="AI3273" s="44">
        <f t="shared" si="660"/>
        <v>16000190.159292037</v>
      </c>
      <c r="AJ3273" s="44">
        <f t="shared" si="661"/>
        <v>1920022.8191150443</v>
      </c>
      <c r="AK3273" s="45">
        <f t="shared" si="662"/>
        <v>0.12</v>
      </c>
      <c r="AL3273" s="41"/>
      <c r="AM3273" s="41"/>
      <c r="AN3273" s="41"/>
      <c r="AO3273" s="41"/>
      <c r="AP3273" s="45" t="str">
        <f t="shared" si="663"/>
        <v>20242</v>
      </c>
      <c r="AQ3273" s="45" t="str">
        <f t="shared" si="664"/>
        <v>20242JPY</v>
      </c>
    </row>
    <row r="3274" spans="1:43" s="15" customFormat="1">
      <c r="A3274" s="214" t="s">
        <v>42</v>
      </c>
      <c r="B3274" s="40">
        <v>2023</v>
      </c>
      <c r="C3274" s="209">
        <v>12</v>
      </c>
      <c r="D3274" s="57" t="str">
        <f t="shared" si="654"/>
        <v>Q3</v>
      </c>
      <c r="E3274" s="208" t="s">
        <v>42</v>
      </c>
      <c r="F3274" s="209">
        <v>2024</v>
      </c>
      <c r="G3274" s="209">
        <v>2</v>
      </c>
      <c r="H3274" s="46"/>
      <c r="I3274" s="57" t="str">
        <f t="shared" si="656"/>
        <v>Q4</v>
      </c>
      <c r="J3274" s="206" t="s">
        <v>3188</v>
      </c>
      <c r="K3274" s="46" t="s">
        <v>3189</v>
      </c>
      <c r="L3274" s="41" t="s">
        <v>79</v>
      </c>
      <c r="M3274" s="39" t="s">
        <v>47</v>
      </c>
      <c r="N3274" s="39">
        <v>1</v>
      </c>
      <c r="O3274" s="39"/>
      <c r="P3274" s="57" t="str">
        <f t="shared" si="657"/>
        <v>MAIN UNIT</v>
      </c>
      <c r="Q3274" s="39" t="s">
        <v>56</v>
      </c>
      <c r="R3274" s="39" t="s">
        <v>49</v>
      </c>
      <c r="S3274" s="39" t="s">
        <v>36</v>
      </c>
      <c r="T3274" s="39" t="s">
        <v>1008</v>
      </c>
      <c r="U3274" s="39" t="s">
        <v>2896</v>
      </c>
      <c r="V3274" s="39" t="s">
        <v>3190</v>
      </c>
      <c r="W3274" s="39" t="s">
        <v>96</v>
      </c>
      <c r="X3274" s="47">
        <v>11150000</v>
      </c>
      <c r="Y3274" s="48" t="str">
        <f t="shared" si="655"/>
        <v>1</v>
      </c>
      <c r="Z3274" s="26">
        <f t="shared" si="665"/>
        <v>11150000</v>
      </c>
      <c r="AA3274" s="39">
        <v>5.6300000000000003E-2</v>
      </c>
      <c r="AB3274" s="35">
        <f t="shared" ref="AB3274:AB3337" si="666">IF(AND(R3274&lt;&gt;"C66",R3274&lt;&gt;""),Z3274/Y3274*AA3274,"")</f>
        <v>627745</v>
      </c>
      <c r="AC3274" s="42">
        <f t="shared" si="658"/>
        <v>75329.399999999994</v>
      </c>
      <c r="AD3274" s="212">
        <v>0.12</v>
      </c>
      <c r="AE3274" s="43">
        <f t="shared" si="659"/>
        <v>1</v>
      </c>
      <c r="AF3274" s="43" t="str">
        <f>IF(AND(COUNTIFS($J$18:J3274,J3274)=1,AE3274=1),1,"")</f>
        <v/>
      </c>
      <c r="AG3274" s="43" t="str">
        <f>IF(C3274="","",IF(AND(COUNTIFS($J$18:J3274,J3274)=1,C3274&lt;&gt;""),1,""))</f>
        <v/>
      </c>
      <c r="AH3274" s="43" t="str">
        <f>IF(G3274="","",IF(AND(COUNTIFS($J$18:J3274,J3274)=1,G3274&lt;&gt;""),1,""))</f>
        <v/>
      </c>
      <c r="AI3274" s="44">
        <f t="shared" si="660"/>
        <v>16000190.159292037</v>
      </c>
      <c r="AJ3274" s="44">
        <f t="shared" si="661"/>
        <v>1920022.8191150443</v>
      </c>
      <c r="AK3274" s="45">
        <f t="shared" si="662"/>
        <v>0.12</v>
      </c>
      <c r="AL3274" s="41"/>
      <c r="AM3274" s="41"/>
      <c r="AN3274" s="41"/>
      <c r="AO3274" s="41"/>
      <c r="AP3274" s="45" t="str">
        <f t="shared" si="663"/>
        <v>20242</v>
      </c>
      <c r="AQ3274" s="45" t="str">
        <f t="shared" si="664"/>
        <v>20242JPY</v>
      </c>
    </row>
    <row r="3275" spans="1:43" s="15" customFormat="1">
      <c r="A3275" s="214" t="s">
        <v>42</v>
      </c>
      <c r="B3275" s="40">
        <v>2023</v>
      </c>
      <c r="C3275" s="209">
        <v>12</v>
      </c>
      <c r="D3275" s="57" t="str">
        <f t="shared" si="654"/>
        <v>Q3</v>
      </c>
      <c r="E3275" s="208" t="s">
        <v>42</v>
      </c>
      <c r="F3275" s="209">
        <v>2024</v>
      </c>
      <c r="G3275" s="209">
        <v>2</v>
      </c>
      <c r="H3275" s="46"/>
      <c r="I3275" s="57" t="str">
        <f t="shared" si="656"/>
        <v>Q4</v>
      </c>
      <c r="J3275" s="206" t="s">
        <v>3188</v>
      </c>
      <c r="K3275" s="46" t="s">
        <v>3189</v>
      </c>
      <c r="L3275" s="41" t="s">
        <v>55</v>
      </c>
      <c r="M3275" s="39" t="s">
        <v>47</v>
      </c>
      <c r="N3275" s="39">
        <v>1</v>
      </c>
      <c r="O3275" s="39"/>
      <c r="P3275" s="57" t="str">
        <f t="shared" si="657"/>
        <v>MAIN UNIT</v>
      </c>
      <c r="Q3275" s="39" t="s">
        <v>56</v>
      </c>
      <c r="R3275" s="39" t="s">
        <v>49</v>
      </c>
      <c r="S3275" s="39" t="s">
        <v>36</v>
      </c>
      <c r="T3275" s="39" t="s">
        <v>1008</v>
      </c>
      <c r="U3275" s="39" t="s">
        <v>2896</v>
      </c>
      <c r="V3275" s="39" t="s">
        <v>3190</v>
      </c>
      <c r="W3275" s="39" t="s">
        <v>96</v>
      </c>
      <c r="X3275" s="47">
        <v>6720000</v>
      </c>
      <c r="Y3275" s="48" t="str">
        <f t="shared" si="655"/>
        <v>1</v>
      </c>
      <c r="Z3275" s="26">
        <f t="shared" si="665"/>
        <v>6720000</v>
      </c>
      <c r="AA3275" s="39">
        <v>5.6300000000000003E-2</v>
      </c>
      <c r="AB3275" s="35">
        <f t="shared" si="666"/>
        <v>378336</v>
      </c>
      <c r="AC3275" s="42">
        <f t="shared" si="658"/>
        <v>45400.32</v>
      </c>
      <c r="AD3275" s="212">
        <v>0.12</v>
      </c>
      <c r="AE3275" s="43">
        <f t="shared" si="659"/>
        <v>1</v>
      </c>
      <c r="AF3275" s="43" t="str">
        <f>IF(AND(COUNTIFS($J$18:J3275,J3275)=1,AE3275=1),1,"")</f>
        <v/>
      </c>
      <c r="AG3275" s="43" t="str">
        <f>IF(C3275="","",IF(AND(COUNTIFS($J$18:J3275,J3275)=1,C3275&lt;&gt;""),1,""))</f>
        <v/>
      </c>
      <c r="AH3275" s="43" t="str">
        <f>IF(G3275="","",IF(AND(COUNTIFS($J$18:J3275,J3275)=1,G3275&lt;&gt;""),1,""))</f>
        <v/>
      </c>
      <c r="AI3275" s="44">
        <f t="shared" si="660"/>
        <v>16000190.159292037</v>
      </c>
      <c r="AJ3275" s="44">
        <f t="shared" si="661"/>
        <v>1920022.8191150443</v>
      </c>
      <c r="AK3275" s="45">
        <f t="shared" si="662"/>
        <v>0.12</v>
      </c>
      <c r="AL3275" s="41"/>
      <c r="AM3275" s="41"/>
      <c r="AN3275" s="41"/>
      <c r="AO3275" s="41"/>
      <c r="AP3275" s="45" t="str">
        <f t="shared" si="663"/>
        <v>20242</v>
      </c>
      <c r="AQ3275" s="45" t="str">
        <f t="shared" si="664"/>
        <v>20242JPY</v>
      </c>
    </row>
    <row r="3276" spans="1:43" s="15" customFormat="1">
      <c r="A3276" s="214" t="s">
        <v>42</v>
      </c>
      <c r="B3276" s="40">
        <v>2023</v>
      </c>
      <c r="C3276" s="209">
        <v>12</v>
      </c>
      <c r="D3276" s="57" t="str">
        <f t="shared" si="654"/>
        <v>Q3</v>
      </c>
      <c r="E3276" s="209" t="s">
        <v>42</v>
      </c>
      <c r="F3276" s="209">
        <v>2024</v>
      </c>
      <c r="G3276" s="209">
        <v>1</v>
      </c>
      <c r="H3276" s="46"/>
      <c r="I3276" s="57" t="str">
        <f t="shared" si="656"/>
        <v>Q4</v>
      </c>
      <c r="J3276" s="206" t="s">
        <v>3191</v>
      </c>
      <c r="K3276" s="46" t="s">
        <v>1093</v>
      </c>
      <c r="L3276" s="41" t="s">
        <v>55</v>
      </c>
      <c r="M3276" s="39" t="s">
        <v>47</v>
      </c>
      <c r="N3276" s="39">
        <v>1</v>
      </c>
      <c r="O3276" s="39"/>
      <c r="P3276" s="57" t="str">
        <f t="shared" si="657"/>
        <v>MAIN UNIT</v>
      </c>
      <c r="Q3276" s="39" t="s">
        <v>48</v>
      </c>
      <c r="R3276" s="39" t="s">
        <v>49</v>
      </c>
      <c r="S3276" s="39" t="s">
        <v>36</v>
      </c>
      <c r="T3276" s="39" t="s">
        <v>1008</v>
      </c>
      <c r="U3276" s="39" t="s">
        <v>2896</v>
      </c>
      <c r="V3276" s="39" t="s">
        <v>99</v>
      </c>
      <c r="W3276" s="39" t="s">
        <v>96</v>
      </c>
      <c r="X3276" s="47">
        <v>8730000</v>
      </c>
      <c r="Y3276" s="48" t="str">
        <f t="shared" si="655"/>
        <v>1</v>
      </c>
      <c r="Z3276" s="26">
        <f t="shared" si="665"/>
        <v>8730000</v>
      </c>
      <c r="AA3276" s="39">
        <v>5.6300000000000003E-2</v>
      </c>
      <c r="AB3276" s="35">
        <f t="shared" si="666"/>
        <v>491499</v>
      </c>
      <c r="AC3276" s="42">
        <f t="shared" si="658"/>
        <v>58979.88</v>
      </c>
      <c r="AD3276" s="212">
        <v>0.12</v>
      </c>
      <c r="AE3276" s="43">
        <f t="shared" si="659"/>
        <v>0</v>
      </c>
      <c r="AF3276" s="43" t="str">
        <f>IF(AND(COUNTIFS($J$18:J3276,J3276)=1,AE3276=1),1,"")</f>
        <v/>
      </c>
      <c r="AG3276" s="43">
        <f>IF(C3276="","",IF(AND(COUNTIFS($J$18:J3276,J3276)=1,C3276&lt;&gt;""),1,""))</f>
        <v>1</v>
      </c>
      <c r="AH3276" s="43">
        <f>IF(G3276="","",IF(AND(COUNTIFS($J$18:J3276,J3276)=1,G3276&lt;&gt;""),1,""))</f>
        <v>1</v>
      </c>
      <c r="AI3276" s="44">
        <f t="shared" si="660"/>
        <v>13623719.89557522</v>
      </c>
      <c r="AJ3276" s="44">
        <f t="shared" si="661"/>
        <v>1568246.387469027</v>
      </c>
      <c r="AK3276" s="45">
        <f t="shared" si="662"/>
        <v>0.11511146731505907</v>
      </c>
      <c r="AL3276" s="41"/>
      <c r="AM3276" s="41"/>
      <c r="AN3276" s="41"/>
      <c r="AO3276" s="41"/>
      <c r="AP3276" s="45" t="str">
        <f t="shared" si="663"/>
        <v>20241</v>
      </c>
      <c r="AQ3276" s="45" t="str">
        <f t="shared" si="664"/>
        <v>20241JPY</v>
      </c>
    </row>
    <row r="3277" spans="1:43" s="15" customFormat="1">
      <c r="A3277" s="214" t="s">
        <v>42</v>
      </c>
      <c r="B3277" s="40">
        <v>2023</v>
      </c>
      <c r="C3277" s="209">
        <v>12</v>
      </c>
      <c r="D3277" s="57" t="str">
        <f t="shared" si="654"/>
        <v>Q3</v>
      </c>
      <c r="E3277" s="209" t="s">
        <v>2522</v>
      </c>
      <c r="F3277" s="209" t="s">
        <v>2530</v>
      </c>
      <c r="G3277" s="209" t="s">
        <v>2530</v>
      </c>
      <c r="H3277" s="46"/>
      <c r="I3277" s="57" t="str">
        <f t="shared" si="656"/>
        <v>TBA</v>
      </c>
      <c r="J3277" s="206" t="s">
        <v>3192</v>
      </c>
      <c r="K3277" s="46" t="s">
        <v>3127</v>
      </c>
      <c r="L3277" s="41" t="s">
        <v>2564</v>
      </c>
      <c r="M3277" s="39" t="s">
        <v>47</v>
      </c>
      <c r="N3277" s="39">
        <v>1</v>
      </c>
      <c r="O3277" s="39"/>
      <c r="P3277" s="57" t="str">
        <f t="shared" si="657"/>
        <v>MAIN UNIT</v>
      </c>
      <c r="Q3277" s="39" t="s">
        <v>48</v>
      </c>
      <c r="R3277" s="39" t="s">
        <v>1991</v>
      </c>
      <c r="S3277" s="39" t="s">
        <v>39</v>
      </c>
      <c r="T3277" s="39" t="s">
        <v>388</v>
      </c>
      <c r="U3277" s="39" t="s">
        <v>1013</v>
      </c>
      <c r="V3277" s="39" t="s">
        <v>132</v>
      </c>
      <c r="W3277" s="39" t="s">
        <v>51</v>
      </c>
      <c r="X3277" s="47">
        <v>350000</v>
      </c>
      <c r="Y3277" s="48" t="str">
        <f t="shared" si="655"/>
        <v>1.13</v>
      </c>
      <c r="Z3277" s="26">
        <f t="shared" si="665"/>
        <v>350000</v>
      </c>
      <c r="AA3277" s="39">
        <v>1.095</v>
      </c>
      <c r="AB3277" s="35">
        <f t="shared" si="666"/>
        <v>339159.29203539825</v>
      </c>
      <c r="AC3277" s="42">
        <f t="shared" si="658"/>
        <v>40699.115044247788</v>
      </c>
      <c r="AD3277" s="212">
        <v>0.12</v>
      </c>
      <c r="AE3277" s="43">
        <f t="shared" si="659"/>
        <v>0</v>
      </c>
      <c r="AF3277" s="43" t="str">
        <f>IF(AND(COUNTIFS($J$18:J3276,#REF!)=1,AE3277=1),1,"")</f>
        <v/>
      </c>
      <c r="AG3277" s="43" t="str">
        <f>IF(C3277="","",IF(AND(COUNTIFS($J$18:J3276,#REF!)=1,C3277&lt;&gt;""),1,""))</f>
        <v/>
      </c>
      <c r="AH3277" s="43" t="str">
        <f>IF(G3277="","",IF(AND(COUNTIFS($J$18:J3276,#REF!)=1,G3277&lt;&gt;""),1,""))</f>
        <v/>
      </c>
      <c r="AI3277" s="44">
        <f t="shared" si="660"/>
        <v>25823665.334513277</v>
      </c>
      <c r="AJ3277" s="44">
        <f t="shared" si="661"/>
        <v>3029714.7251415937</v>
      </c>
      <c r="AK3277" s="45">
        <f t="shared" si="662"/>
        <v>0.11732318731270057</v>
      </c>
      <c r="AL3277" s="41"/>
      <c r="AM3277" s="41"/>
      <c r="AN3277" s="41"/>
      <c r="AO3277" s="41"/>
      <c r="AP3277" s="45" t="str">
        <f t="shared" si="663"/>
        <v>TBATBA</v>
      </c>
      <c r="AQ3277" s="45" t="str">
        <f t="shared" si="664"/>
        <v>TBATBARMB</v>
      </c>
    </row>
    <row r="3278" spans="1:43" s="15" customFormat="1">
      <c r="A3278" s="214" t="s">
        <v>42</v>
      </c>
      <c r="B3278" s="40">
        <v>2023</v>
      </c>
      <c r="C3278" s="209">
        <v>12</v>
      </c>
      <c r="D3278" s="57" t="str">
        <f t="shared" si="654"/>
        <v>Q3</v>
      </c>
      <c r="E3278" s="209" t="s">
        <v>2522</v>
      </c>
      <c r="F3278" s="209" t="s">
        <v>2530</v>
      </c>
      <c r="G3278" s="209" t="s">
        <v>2530</v>
      </c>
      <c r="H3278" s="46"/>
      <c r="I3278" s="57" t="str">
        <f t="shared" si="656"/>
        <v>TBA</v>
      </c>
      <c r="J3278" s="206" t="s">
        <v>3192</v>
      </c>
      <c r="K3278" s="46" t="s">
        <v>3127</v>
      </c>
      <c r="L3278" s="41" t="s">
        <v>2564</v>
      </c>
      <c r="M3278" s="39" t="s">
        <v>47</v>
      </c>
      <c r="N3278" s="39">
        <v>1</v>
      </c>
      <c r="O3278" s="39"/>
      <c r="P3278" s="57" t="str">
        <f t="shared" si="657"/>
        <v>MAIN UNIT</v>
      </c>
      <c r="Q3278" s="39" t="s">
        <v>48</v>
      </c>
      <c r="R3278" s="39" t="s">
        <v>1991</v>
      </c>
      <c r="S3278" s="39" t="s">
        <v>39</v>
      </c>
      <c r="T3278" s="39" t="s">
        <v>388</v>
      </c>
      <c r="U3278" s="39" t="s">
        <v>1013</v>
      </c>
      <c r="V3278" s="39" t="s">
        <v>132</v>
      </c>
      <c r="W3278" s="39" t="s">
        <v>51</v>
      </c>
      <c r="X3278" s="47">
        <v>350000</v>
      </c>
      <c r="Y3278" s="48" t="str">
        <f t="shared" si="655"/>
        <v>1.13</v>
      </c>
      <c r="Z3278" s="26">
        <f t="shared" si="665"/>
        <v>350000</v>
      </c>
      <c r="AA3278" s="39">
        <v>1.095</v>
      </c>
      <c r="AB3278" s="35">
        <f t="shared" si="666"/>
        <v>339159.29203539825</v>
      </c>
      <c r="AC3278" s="42">
        <f t="shared" si="658"/>
        <v>40699.115044247788</v>
      </c>
      <c r="AD3278" s="212">
        <v>0.12</v>
      </c>
      <c r="AE3278" s="43">
        <f t="shared" si="659"/>
        <v>0</v>
      </c>
      <c r="AF3278" s="43" t="str">
        <f>IF(AND(COUNTIFS($J$18:J3278,#REF!)=1,AE3278=1),1,"")</f>
        <v/>
      </c>
      <c r="AG3278" s="43" t="str">
        <f>IF(C3278="","",IF(AND(COUNTIFS($J$18:J3278,#REF!)=1,C3278&lt;&gt;""),1,""))</f>
        <v/>
      </c>
      <c r="AH3278" s="43" t="str">
        <f>IF(G3278="","",IF(AND(COUNTIFS($J$18:J3278,#REF!)=1,G3278&lt;&gt;""),1,""))</f>
        <v/>
      </c>
      <c r="AI3278" s="44">
        <f t="shared" si="660"/>
        <v>25823665.334513277</v>
      </c>
      <c r="AJ3278" s="44">
        <f t="shared" si="661"/>
        <v>3029714.7251415937</v>
      </c>
      <c r="AK3278" s="45">
        <f t="shared" si="662"/>
        <v>0.11732318731270057</v>
      </c>
      <c r="AL3278" s="41"/>
      <c r="AM3278" s="41"/>
      <c r="AN3278" s="41"/>
      <c r="AO3278" s="41"/>
      <c r="AP3278" s="45" t="str">
        <f t="shared" si="663"/>
        <v>TBATBA</v>
      </c>
      <c r="AQ3278" s="45" t="str">
        <f t="shared" si="664"/>
        <v>TBATBARMB</v>
      </c>
    </row>
    <row r="3279" spans="1:43" s="15" customFormat="1">
      <c r="A3279" s="214" t="s">
        <v>42</v>
      </c>
      <c r="B3279" s="40">
        <v>2023</v>
      </c>
      <c r="C3279" s="209">
        <v>12</v>
      </c>
      <c r="D3279" s="57" t="str">
        <f t="shared" si="654"/>
        <v>Q3</v>
      </c>
      <c r="E3279" s="208" t="s">
        <v>42</v>
      </c>
      <c r="F3279" s="209">
        <v>2024</v>
      </c>
      <c r="G3279" s="209">
        <v>3</v>
      </c>
      <c r="H3279" s="46"/>
      <c r="I3279" s="57" t="str">
        <f t="shared" si="656"/>
        <v>Q4</v>
      </c>
      <c r="J3279" s="206" t="s">
        <v>3193</v>
      </c>
      <c r="K3279" s="46" t="s">
        <v>3194</v>
      </c>
      <c r="L3279" s="41" t="s">
        <v>2564</v>
      </c>
      <c r="M3279" s="39" t="s">
        <v>47</v>
      </c>
      <c r="N3279" s="39">
        <v>1</v>
      </c>
      <c r="O3279" s="39"/>
      <c r="P3279" s="57" t="str">
        <f t="shared" si="657"/>
        <v>MAIN UNIT</v>
      </c>
      <c r="Q3279" s="39" t="s">
        <v>48</v>
      </c>
      <c r="R3279" s="39" t="s">
        <v>1991</v>
      </c>
      <c r="S3279" s="39" t="s">
        <v>37</v>
      </c>
      <c r="T3279" s="39" t="s">
        <v>155</v>
      </c>
      <c r="U3279" s="39" t="s">
        <v>76</v>
      </c>
      <c r="V3279" s="39" t="s">
        <v>71</v>
      </c>
      <c r="W3279" s="39" t="s">
        <v>51</v>
      </c>
      <c r="X3279" s="47">
        <v>358000</v>
      </c>
      <c r="Y3279" s="48" t="str">
        <f t="shared" si="655"/>
        <v>1.13</v>
      </c>
      <c r="Z3279" s="26">
        <f t="shared" si="665"/>
        <v>358000</v>
      </c>
      <c r="AA3279" s="39">
        <v>1.095</v>
      </c>
      <c r="AB3279" s="35">
        <f t="shared" si="666"/>
        <v>346911.5044247788</v>
      </c>
      <c r="AC3279" s="42">
        <f t="shared" si="658"/>
        <v>41629.380530973453</v>
      </c>
      <c r="AD3279" s="212">
        <v>0.12</v>
      </c>
      <c r="AE3279" s="43">
        <f t="shared" si="659"/>
        <v>0</v>
      </c>
      <c r="AF3279" s="43" t="str">
        <f>IF(AND(COUNTIFS($J$18:J3279,J3279)=1,AE3279=1),1,"")</f>
        <v/>
      </c>
      <c r="AG3279" s="43">
        <f>IF(C3279="","",IF(AND(COUNTIFS($J$18:J3279,J3279)=1,C3279&lt;&gt;""),1,""))</f>
        <v>1</v>
      </c>
      <c r="AH3279" s="43">
        <f>IF(G3279="","",IF(AND(COUNTIFS($J$18:J3279,J3279)=1,G3279&lt;&gt;""),1,""))</f>
        <v>1</v>
      </c>
      <c r="AI3279" s="44">
        <f t="shared" si="660"/>
        <v>3074677.4867256638</v>
      </c>
      <c r="AJ3279" s="44">
        <f t="shared" si="661"/>
        <v>338597.5824070797</v>
      </c>
      <c r="AK3279" s="45">
        <f t="shared" si="662"/>
        <v>0.11012458505612717</v>
      </c>
      <c r="AL3279" s="41"/>
      <c r="AM3279" s="41"/>
      <c r="AN3279" s="41"/>
      <c r="AO3279" s="41"/>
      <c r="AP3279" s="45" t="str">
        <f t="shared" si="663"/>
        <v>20243</v>
      </c>
      <c r="AQ3279" s="45" t="str">
        <f t="shared" si="664"/>
        <v>20243RMB</v>
      </c>
    </row>
    <row r="3280" spans="1:43" s="15" customFormat="1" ht="39.6">
      <c r="A3280" s="39"/>
      <c r="B3280" s="40"/>
      <c r="C3280" s="40"/>
      <c r="D3280" s="57" t="str">
        <f t="shared" si="654"/>
        <v/>
      </c>
      <c r="E3280" s="39" t="s">
        <v>42</v>
      </c>
      <c r="F3280" s="40">
        <v>2024</v>
      </c>
      <c r="G3280" s="40">
        <v>1</v>
      </c>
      <c r="H3280" s="46"/>
      <c r="I3280" s="57" t="str">
        <f t="shared" si="656"/>
        <v>Q4</v>
      </c>
      <c r="J3280" s="206"/>
      <c r="K3280" s="46"/>
      <c r="L3280" s="41" t="s">
        <v>30</v>
      </c>
      <c r="M3280" s="39" t="s">
        <v>30</v>
      </c>
      <c r="N3280" s="39">
        <v>0</v>
      </c>
      <c r="O3280" s="39"/>
      <c r="P3280" s="57" t="str">
        <f t="shared" si="657"/>
        <v>C66 SERVICE/OTHERS</v>
      </c>
      <c r="Q3280" s="39" t="s">
        <v>32</v>
      </c>
      <c r="R3280" s="39" t="s">
        <v>32</v>
      </c>
      <c r="S3280" s="39" t="s">
        <v>39</v>
      </c>
      <c r="T3280" s="39"/>
      <c r="U3280" s="39"/>
      <c r="V3280" s="39"/>
      <c r="W3280" s="39"/>
      <c r="X3280" s="47"/>
      <c r="Y3280" s="48" t="str">
        <f t="shared" si="655"/>
        <v/>
      </c>
      <c r="Z3280" s="26" t="str">
        <f t="shared" si="665"/>
        <v/>
      </c>
      <c r="AA3280" s="39"/>
      <c r="AB3280" s="35">
        <v>5000</v>
      </c>
      <c r="AC3280" s="42">
        <f t="shared" si="658"/>
        <v>0</v>
      </c>
      <c r="AD3280" s="38"/>
      <c r="AE3280" s="43">
        <f t="shared" si="659"/>
        <v>0</v>
      </c>
      <c r="AF3280" s="43" t="str">
        <f>IF(AND(COUNTIFS($J$18:J3280,J3280)=1,AE3280=1),1,"")</f>
        <v/>
      </c>
      <c r="AG3280" s="43" t="str">
        <f>IF(C3280="","",IF(AND(COUNTIFS($J$18:J3280,J3280)=1,C3280&lt;&gt;""),1,""))</f>
        <v/>
      </c>
      <c r="AH3280" s="43" t="str">
        <f>IF(G3280="","",IF(AND(COUNTIFS($J$18:J3280,J3280)=1,G3280&lt;&gt;""),1,""))</f>
        <v/>
      </c>
      <c r="AI3280" s="44">
        <f t="shared" si="660"/>
        <v>13623719.89557522</v>
      </c>
      <c r="AJ3280" s="44">
        <f t="shared" si="661"/>
        <v>1568246.387469027</v>
      </c>
      <c r="AK3280" s="45">
        <f t="shared" si="662"/>
        <v>0.11511146731505907</v>
      </c>
      <c r="AL3280" s="41"/>
      <c r="AM3280" s="41"/>
      <c r="AN3280" s="41"/>
      <c r="AO3280" s="41"/>
      <c r="AP3280" s="45" t="str">
        <f t="shared" si="663"/>
        <v>20241</v>
      </c>
      <c r="AQ3280" s="45" t="str">
        <f t="shared" si="664"/>
        <v/>
      </c>
    </row>
    <row r="3281" spans="1:43" s="15" customFormat="1" ht="39.6">
      <c r="A3281" s="39"/>
      <c r="B3281" s="40"/>
      <c r="C3281" s="40"/>
      <c r="D3281" s="57" t="str">
        <f t="shared" si="654"/>
        <v/>
      </c>
      <c r="E3281" s="39" t="s">
        <v>42</v>
      </c>
      <c r="F3281" s="40">
        <v>2024</v>
      </c>
      <c r="G3281" s="40">
        <v>1</v>
      </c>
      <c r="H3281" s="46"/>
      <c r="I3281" s="57" t="str">
        <f t="shared" si="656"/>
        <v>Q4</v>
      </c>
      <c r="J3281" s="206"/>
      <c r="K3281" s="46"/>
      <c r="L3281" s="41" t="s">
        <v>30</v>
      </c>
      <c r="M3281" s="39" t="s">
        <v>30</v>
      </c>
      <c r="N3281" s="39">
        <v>0</v>
      </c>
      <c r="O3281" s="39"/>
      <c r="P3281" s="57" t="str">
        <f t="shared" si="657"/>
        <v>C66 SERVICE/OTHERS</v>
      </c>
      <c r="Q3281" s="39" t="s">
        <v>32</v>
      </c>
      <c r="R3281" s="39" t="s">
        <v>32</v>
      </c>
      <c r="S3281" s="39" t="s">
        <v>38</v>
      </c>
      <c r="T3281" s="39"/>
      <c r="U3281" s="39"/>
      <c r="V3281" s="39"/>
      <c r="W3281" s="39"/>
      <c r="X3281" s="47"/>
      <c r="Y3281" s="48" t="str">
        <f t="shared" si="655"/>
        <v/>
      </c>
      <c r="Z3281" s="26" t="str">
        <f t="shared" si="665"/>
        <v/>
      </c>
      <c r="AA3281" s="39"/>
      <c r="AB3281" s="35">
        <v>100000</v>
      </c>
      <c r="AC3281" s="42">
        <f t="shared" si="658"/>
        <v>0</v>
      </c>
      <c r="AD3281" s="38"/>
      <c r="AE3281" s="43">
        <f t="shared" si="659"/>
        <v>0</v>
      </c>
      <c r="AF3281" s="43" t="str">
        <f>IF(AND(COUNTIFS($J$18:J3281,J3281)=1,AE3281=1),1,"")</f>
        <v/>
      </c>
      <c r="AG3281" s="43" t="str">
        <f>IF(C3281="","",IF(AND(COUNTIFS($J$18:J3281,J3281)=1,C3281&lt;&gt;""),1,""))</f>
        <v/>
      </c>
      <c r="AH3281" s="43" t="str">
        <f>IF(G3281="","",IF(AND(COUNTIFS($J$18:J3281,J3281)=1,G3281&lt;&gt;""),1,""))</f>
        <v/>
      </c>
      <c r="AI3281" s="44">
        <f t="shared" si="660"/>
        <v>13623719.89557522</v>
      </c>
      <c r="AJ3281" s="44">
        <f t="shared" si="661"/>
        <v>1568246.387469027</v>
      </c>
      <c r="AK3281" s="45">
        <f t="shared" si="662"/>
        <v>0.11511146731505907</v>
      </c>
      <c r="AL3281" s="41"/>
      <c r="AM3281" s="41"/>
      <c r="AN3281" s="41"/>
      <c r="AO3281" s="41"/>
      <c r="AP3281" s="45" t="str">
        <f t="shared" si="663"/>
        <v>20241</v>
      </c>
      <c r="AQ3281" s="45" t="str">
        <f t="shared" si="664"/>
        <v/>
      </c>
    </row>
    <row r="3282" spans="1:43" s="15" customFormat="1" ht="39.6">
      <c r="A3282" s="39"/>
      <c r="B3282" s="40"/>
      <c r="C3282" s="40"/>
      <c r="D3282" s="57" t="str">
        <f t="shared" si="654"/>
        <v/>
      </c>
      <c r="E3282" s="39" t="s">
        <v>42</v>
      </c>
      <c r="F3282" s="40">
        <v>2024</v>
      </c>
      <c r="G3282" s="40">
        <v>1</v>
      </c>
      <c r="H3282" s="46"/>
      <c r="I3282" s="57" t="str">
        <f t="shared" si="656"/>
        <v>Q4</v>
      </c>
      <c r="J3282" s="206"/>
      <c r="K3282" s="46"/>
      <c r="L3282" s="41" t="s">
        <v>30</v>
      </c>
      <c r="M3282" s="39" t="s">
        <v>30</v>
      </c>
      <c r="N3282" s="39">
        <v>0</v>
      </c>
      <c r="O3282" s="39"/>
      <c r="P3282" s="57" t="str">
        <f t="shared" si="657"/>
        <v>C66 SERVICE/OTHERS</v>
      </c>
      <c r="Q3282" s="39" t="s">
        <v>32</v>
      </c>
      <c r="R3282" s="39" t="s">
        <v>32</v>
      </c>
      <c r="S3282" s="39" t="s">
        <v>37</v>
      </c>
      <c r="T3282" s="39"/>
      <c r="U3282" s="39"/>
      <c r="V3282" s="39"/>
      <c r="W3282" s="39"/>
      <c r="X3282" s="47"/>
      <c r="Y3282" s="48" t="str">
        <f t="shared" si="655"/>
        <v/>
      </c>
      <c r="Z3282" s="26" t="str">
        <f t="shared" si="665"/>
        <v/>
      </c>
      <c r="AA3282" s="39"/>
      <c r="AB3282" s="35">
        <v>200000</v>
      </c>
      <c r="AC3282" s="42">
        <f t="shared" si="658"/>
        <v>0</v>
      </c>
      <c r="AD3282" s="38"/>
      <c r="AE3282" s="43">
        <f t="shared" si="659"/>
        <v>0</v>
      </c>
      <c r="AF3282" s="43" t="str">
        <f>IF(AND(COUNTIFS($J$18:J3282,J3282)=1,AE3282=1),1,"")</f>
        <v/>
      </c>
      <c r="AG3282" s="43" t="str">
        <f>IF(C3282="","",IF(AND(COUNTIFS($J$18:J3282,J3282)=1,C3282&lt;&gt;""),1,""))</f>
        <v/>
      </c>
      <c r="AH3282" s="43" t="str">
        <f>IF(G3282="","",IF(AND(COUNTIFS($J$18:J3282,J3282)=1,G3282&lt;&gt;""),1,""))</f>
        <v/>
      </c>
      <c r="AI3282" s="44">
        <f t="shared" si="660"/>
        <v>13623719.89557522</v>
      </c>
      <c r="AJ3282" s="44">
        <f t="shared" si="661"/>
        <v>1568246.387469027</v>
      </c>
      <c r="AK3282" s="45">
        <f t="shared" si="662"/>
        <v>0.11511146731505907</v>
      </c>
      <c r="AL3282" s="41"/>
      <c r="AM3282" s="41"/>
      <c r="AN3282" s="41"/>
      <c r="AO3282" s="41"/>
      <c r="AP3282" s="45" t="str">
        <f t="shared" si="663"/>
        <v>20241</v>
      </c>
      <c r="AQ3282" s="45" t="str">
        <f t="shared" si="664"/>
        <v/>
      </c>
    </row>
    <row r="3283" spans="1:43" s="15" customFormat="1" ht="39.6">
      <c r="A3283" s="39"/>
      <c r="B3283" s="40"/>
      <c r="C3283" s="40"/>
      <c r="D3283" s="57" t="str">
        <f t="shared" si="654"/>
        <v/>
      </c>
      <c r="E3283" s="39" t="s">
        <v>42</v>
      </c>
      <c r="F3283" s="40">
        <v>2024</v>
      </c>
      <c r="G3283" s="40">
        <v>1</v>
      </c>
      <c r="H3283" s="46"/>
      <c r="I3283" s="57" t="str">
        <f t="shared" si="656"/>
        <v>Q4</v>
      </c>
      <c r="J3283" s="206"/>
      <c r="K3283" s="46"/>
      <c r="L3283" s="41" t="s">
        <v>30</v>
      </c>
      <c r="M3283" s="39" t="s">
        <v>30</v>
      </c>
      <c r="N3283" s="39">
        <v>0</v>
      </c>
      <c r="O3283" s="39"/>
      <c r="P3283" s="57" t="str">
        <f t="shared" si="657"/>
        <v>C66 SERVICE/OTHERS</v>
      </c>
      <c r="Q3283" s="39" t="s">
        <v>32</v>
      </c>
      <c r="R3283" s="39" t="s">
        <v>32</v>
      </c>
      <c r="S3283" s="39" t="s">
        <v>36</v>
      </c>
      <c r="T3283" s="39"/>
      <c r="U3283" s="39"/>
      <c r="V3283" s="39"/>
      <c r="W3283" s="39"/>
      <c r="X3283" s="47"/>
      <c r="Y3283" s="48" t="str">
        <f t="shared" si="655"/>
        <v/>
      </c>
      <c r="Z3283" s="26" t="str">
        <f t="shared" si="665"/>
        <v/>
      </c>
      <c r="AA3283" s="39"/>
      <c r="AB3283" s="35">
        <v>250000</v>
      </c>
      <c r="AC3283" s="42">
        <f t="shared" si="658"/>
        <v>0</v>
      </c>
      <c r="AD3283" s="38"/>
      <c r="AE3283" s="43">
        <f t="shared" si="659"/>
        <v>0</v>
      </c>
      <c r="AF3283" s="43" t="str">
        <f>IF(AND(COUNTIFS($J$18:J3283,J3283)=1,AE3283=1),1,"")</f>
        <v/>
      </c>
      <c r="AG3283" s="43" t="str">
        <f>IF(C3283="","",IF(AND(COUNTIFS($J$18:J3283,J3283)=1,C3283&lt;&gt;""),1,""))</f>
        <v/>
      </c>
      <c r="AH3283" s="43" t="str">
        <f>IF(G3283="","",IF(AND(COUNTIFS($J$18:J3283,J3283)=1,G3283&lt;&gt;""),1,""))</f>
        <v/>
      </c>
      <c r="AI3283" s="44">
        <f t="shared" si="660"/>
        <v>13623719.89557522</v>
      </c>
      <c r="AJ3283" s="44">
        <f t="shared" si="661"/>
        <v>1568246.387469027</v>
      </c>
      <c r="AK3283" s="45">
        <f t="shared" si="662"/>
        <v>0.11511146731505907</v>
      </c>
      <c r="AL3283" s="41"/>
      <c r="AM3283" s="41"/>
      <c r="AN3283" s="41"/>
      <c r="AO3283" s="41"/>
      <c r="AP3283" s="45" t="str">
        <f t="shared" si="663"/>
        <v>20241</v>
      </c>
      <c r="AQ3283" s="45" t="str">
        <f t="shared" si="664"/>
        <v/>
      </c>
    </row>
    <row r="3284" spans="1:43" s="15" customFormat="1">
      <c r="A3284" s="39"/>
      <c r="B3284" s="40"/>
      <c r="C3284" s="40"/>
      <c r="D3284" s="57" t="str">
        <f t="shared" si="654"/>
        <v/>
      </c>
      <c r="E3284" s="39"/>
      <c r="F3284" s="40"/>
      <c r="G3284" s="40"/>
      <c r="H3284" s="46"/>
      <c r="I3284" s="57" t="str">
        <f t="shared" si="656"/>
        <v/>
      </c>
      <c r="J3284" s="206"/>
      <c r="K3284" s="46"/>
      <c r="L3284" s="41"/>
      <c r="M3284" s="39"/>
      <c r="N3284" s="39"/>
      <c r="O3284" s="39"/>
      <c r="P3284" s="57" t="str">
        <f t="shared" si="657"/>
        <v/>
      </c>
      <c r="Q3284" s="39"/>
      <c r="R3284" s="39"/>
      <c r="S3284" s="39"/>
      <c r="T3284" s="39"/>
      <c r="U3284" s="39"/>
      <c r="V3284" s="39"/>
      <c r="W3284" s="39"/>
      <c r="X3284" s="47"/>
      <c r="Y3284" s="48" t="str">
        <f t="shared" si="655"/>
        <v/>
      </c>
      <c r="Z3284" s="26" t="str">
        <f t="shared" si="665"/>
        <v/>
      </c>
      <c r="AA3284" s="39"/>
      <c r="AB3284" s="35" t="str">
        <f t="shared" si="666"/>
        <v/>
      </c>
      <c r="AC3284" s="42" t="str">
        <f t="shared" si="658"/>
        <v/>
      </c>
      <c r="AD3284" s="38"/>
      <c r="AE3284" s="43" t="str">
        <f t="shared" si="659"/>
        <v/>
      </c>
      <c r="AF3284" s="43" t="str">
        <f>IF(AND(COUNTIFS($J$18:J3284,J3284)=1,AE3284=1),1,"")</f>
        <v/>
      </c>
      <c r="AG3284" s="43" t="str">
        <f>IF(C3284="","",IF(AND(COUNTIFS($J$18:J3284,J3284)=1,C3284&lt;&gt;""),1,""))</f>
        <v/>
      </c>
      <c r="AH3284" s="43" t="str">
        <f>IF(G3284="","",IF(AND(COUNTIFS($J$18:J3284,J3284)=1,G3284&lt;&gt;""),1,""))</f>
        <v/>
      </c>
      <c r="AI3284" s="44">
        <f t="shared" si="660"/>
        <v>0</v>
      </c>
      <c r="AJ3284" s="44">
        <f t="shared" si="661"/>
        <v>0</v>
      </c>
      <c r="AK3284" s="45" t="str">
        <f t="shared" si="662"/>
        <v/>
      </c>
      <c r="AL3284" s="41"/>
      <c r="AM3284" s="41"/>
      <c r="AN3284" s="41"/>
      <c r="AO3284" s="41"/>
      <c r="AP3284" s="45" t="str">
        <f t="shared" si="663"/>
        <v/>
      </c>
      <c r="AQ3284" s="45" t="str">
        <f t="shared" si="664"/>
        <v/>
      </c>
    </row>
    <row r="3285" spans="1:43" s="15" customFormat="1">
      <c r="A3285" s="39"/>
      <c r="B3285" s="40"/>
      <c r="C3285" s="40"/>
      <c r="D3285" s="57" t="str">
        <f t="shared" si="654"/>
        <v/>
      </c>
      <c r="E3285" s="39"/>
      <c r="F3285" s="40"/>
      <c r="G3285" s="40"/>
      <c r="H3285" s="46"/>
      <c r="I3285" s="57" t="str">
        <f t="shared" si="656"/>
        <v/>
      </c>
      <c r="J3285" s="206"/>
      <c r="K3285" s="46"/>
      <c r="L3285" s="41"/>
      <c r="M3285" s="39"/>
      <c r="N3285" s="39"/>
      <c r="O3285" s="39"/>
      <c r="P3285" s="57" t="str">
        <f t="shared" si="657"/>
        <v/>
      </c>
      <c r="Q3285" s="39"/>
      <c r="R3285" s="39"/>
      <c r="S3285" s="39"/>
      <c r="T3285" s="39"/>
      <c r="U3285" s="39"/>
      <c r="V3285" s="39"/>
      <c r="W3285" s="39"/>
      <c r="X3285" s="47"/>
      <c r="Y3285" s="48" t="str">
        <f t="shared" si="655"/>
        <v/>
      </c>
      <c r="Z3285" s="26" t="str">
        <f t="shared" si="665"/>
        <v/>
      </c>
      <c r="AA3285" s="39"/>
      <c r="AB3285" s="35" t="str">
        <f t="shared" si="666"/>
        <v/>
      </c>
      <c r="AC3285" s="42" t="str">
        <f t="shared" si="658"/>
        <v/>
      </c>
      <c r="AD3285" s="38"/>
      <c r="AE3285" s="43" t="str">
        <f t="shared" si="659"/>
        <v/>
      </c>
      <c r="AF3285" s="43" t="str">
        <f>IF(AND(COUNTIFS($J$18:J3285,J3285)=1,AE3285=1),1,"")</f>
        <v/>
      </c>
      <c r="AG3285" s="43" t="str">
        <f>IF(C3285="","",IF(AND(COUNTIFS($J$18:J3285,J3285)=1,C3285&lt;&gt;""),1,""))</f>
        <v/>
      </c>
      <c r="AH3285" s="43" t="str">
        <f>IF(G3285="","",IF(AND(COUNTIFS($J$18:J3285,J3285)=1,G3285&lt;&gt;""),1,""))</f>
        <v/>
      </c>
      <c r="AI3285" s="44">
        <f t="shared" si="660"/>
        <v>0</v>
      </c>
      <c r="AJ3285" s="44">
        <f t="shared" si="661"/>
        <v>0</v>
      </c>
      <c r="AK3285" s="45" t="str">
        <f t="shared" si="662"/>
        <v/>
      </c>
      <c r="AL3285" s="41"/>
      <c r="AM3285" s="41"/>
      <c r="AN3285" s="41"/>
      <c r="AO3285" s="41"/>
      <c r="AP3285" s="45" t="str">
        <f t="shared" si="663"/>
        <v/>
      </c>
      <c r="AQ3285" s="45" t="str">
        <f t="shared" si="664"/>
        <v/>
      </c>
    </row>
    <row r="3286" spans="1:43" s="15" customFormat="1">
      <c r="A3286" s="39"/>
      <c r="B3286" s="40"/>
      <c r="C3286" s="40"/>
      <c r="D3286" s="57" t="str">
        <f t="shared" si="654"/>
        <v/>
      </c>
      <c r="E3286" s="39"/>
      <c r="F3286" s="40"/>
      <c r="G3286" s="40"/>
      <c r="H3286" s="46"/>
      <c r="I3286" s="57" t="str">
        <f t="shared" si="656"/>
        <v/>
      </c>
      <c r="J3286" s="206"/>
      <c r="K3286" s="46"/>
      <c r="L3286" s="41"/>
      <c r="M3286" s="39"/>
      <c r="N3286" s="39"/>
      <c r="O3286" s="39"/>
      <c r="P3286" s="57" t="str">
        <f t="shared" si="657"/>
        <v/>
      </c>
      <c r="Q3286" s="39"/>
      <c r="R3286" s="39"/>
      <c r="S3286" s="39"/>
      <c r="T3286" s="39"/>
      <c r="U3286" s="39"/>
      <c r="V3286" s="39"/>
      <c r="W3286" s="39"/>
      <c r="X3286" s="47"/>
      <c r="Y3286" s="48" t="str">
        <f t="shared" si="655"/>
        <v/>
      </c>
      <c r="Z3286" s="26" t="str">
        <f t="shared" si="665"/>
        <v/>
      </c>
      <c r="AA3286" s="39"/>
      <c r="AB3286" s="35" t="str">
        <f t="shared" si="666"/>
        <v/>
      </c>
      <c r="AC3286" s="42" t="str">
        <f t="shared" si="658"/>
        <v/>
      </c>
      <c r="AD3286" s="38"/>
      <c r="AE3286" s="43" t="str">
        <f t="shared" si="659"/>
        <v/>
      </c>
      <c r="AF3286" s="43" t="str">
        <f>IF(AND(COUNTIFS($J$18:J3286,J3286)=1,AE3286=1),1,"")</f>
        <v/>
      </c>
      <c r="AG3286" s="43" t="str">
        <f>IF(C3286="","",IF(AND(COUNTIFS($J$18:J3286,J3286)=1,C3286&lt;&gt;""),1,""))</f>
        <v/>
      </c>
      <c r="AH3286" s="43" t="str">
        <f>IF(G3286="","",IF(AND(COUNTIFS($J$18:J3286,J3286)=1,G3286&lt;&gt;""),1,""))</f>
        <v/>
      </c>
      <c r="AI3286" s="44">
        <f t="shared" si="660"/>
        <v>0</v>
      </c>
      <c r="AJ3286" s="44">
        <f t="shared" si="661"/>
        <v>0</v>
      </c>
      <c r="AK3286" s="45" t="str">
        <f t="shared" si="662"/>
        <v/>
      </c>
      <c r="AL3286" s="41"/>
      <c r="AM3286" s="41"/>
      <c r="AN3286" s="41"/>
      <c r="AO3286" s="41"/>
      <c r="AP3286" s="45" t="str">
        <f t="shared" si="663"/>
        <v/>
      </c>
      <c r="AQ3286" s="45" t="str">
        <f t="shared" si="664"/>
        <v/>
      </c>
    </row>
    <row r="3287" spans="1:43" s="15" customFormat="1">
      <c r="A3287" s="39"/>
      <c r="B3287" s="40"/>
      <c r="C3287" s="40"/>
      <c r="D3287" s="57" t="str">
        <f t="shared" si="654"/>
        <v/>
      </c>
      <c r="E3287" s="39"/>
      <c r="F3287" s="40"/>
      <c r="G3287" s="40"/>
      <c r="H3287" s="46"/>
      <c r="I3287" s="57" t="str">
        <f t="shared" si="656"/>
        <v/>
      </c>
      <c r="J3287" s="206"/>
      <c r="K3287" s="46"/>
      <c r="L3287" s="41"/>
      <c r="M3287" s="39"/>
      <c r="N3287" s="39"/>
      <c r="O3287" s="39"/>
      <c r="P3287" s="57" t="str">
        <f t="shared" si="657"/>
        <v/>
      </c>
      <c r="Q3287" s="39"/>
      <c r="R3287" s="39"/>
      <c r="S3287" s="39"/>
      <c r="T3287" s="39"/>
      <c r="U3287" s="39"/>
      <c r="V3287" s="39"/>
      <c r="W3287" s="39"/>
      <c r="X3287" s="47"/>
      <c r="Y3287" s="48" t="str">
        <f t="shared" si="655"/>
        <v/>
      </c>
      <c r="Z3287" s="26" t="str">
        <f t="shared" si="665"/>
        <v/>
      </c>
      <c r="AA3287" s="39"/>
      <c r="AB3287" s="35" t="str">
        <f t="shared" si="666"/>
        <v/>
      </c>
      <c r="AC3287" s="42" t="str">
        <f t="shared" si="658"/>
        <v/>
      </c>
      <c r="AD3287" s="38"/>
      <c r="AE3287" s="43" t="str">
        <f t="shared" si="659"/>
        <v/>
      </c>
      <c r="AF3287" s="43" t="str">
        <f>IF(AND(COUNTIFS($J$18:J3287,J3287)=1,AE3287=1),1,"")</f>
        <v/>
      </c>
      <c r="AG3287" s="43" t="str">
        <f>IF(C3287="","",IF(AND(COUNTIFS($J$18:J3287,J3287)=1,C3287&lt;&gt;""),1,""))</f>
        <v/>
      </c>
      <c r="AH3287" s="43" t="str">
        <f>IF(G3287="","",IF(AND(COUNTIFS($J$18:J3287,J3287)=1,G3287&lt;&gt;""),1,""))</f>
        <v/>
      </c>
      <c r="AI3287" s="44">
        <f t="shared" si="660"/>
        <v>0</v>
      </c>
      <c r="AJ3287" s="44">
        <f t="shared" si="661"/>
        <v>0</v>
      </c>
      <c r="AK3287" s="45" t="str">
        <f t="shared" si="662"/>
        <v/>
      </c>
      <c r="AL3287" s="41"/>
      <c r="AM3287" s="41"/>
      <c r="AN3287" s="41"/>
      <c r="AO3287" s="41"/>
      <c r="AP3287" s="45" t="str">
        <f t="shared" si="663"/>
        <v/>
      </c>
      <c r="AQ3287" s="45" t="str">
        <f t="shared" si="664"/>
        <v/>
      </c>
    </row>
    <row r="3288" spans="1:43" s="15" customFormat="1">
      <c r="A3288" s="39"/>
      <c r="B3288" s="40"/>
      <c r="C3288" s="40"/>
      <c r="D3288" s="57" t="str">
        <f t="shared" si="654"/>
        <v/>
      </c>
      <c r="E3288" s="39"/>
      <c r="F3288" s="40"/>
      <c r="G3288" s="40"/>
      <c r="H3288" s="46"/>
      <c r="I3288" s="57" t="str">
        <f t="shared" si="656"/>
        <v/>
      </c>
      <c r="J3288" s="206"/>
      <c r="K3288" s="46"/>
      <c r="L3288" s="41"/>
      <c r="M3288" s="39"/>
      <c r="N3288" s="39"/>
      <c r="O3288" s="39"/>
      <c r="P3288" s="57" t="str">
        <f t="shared" si="657"/>
        <v/>
      </c>
      <c r="Q3288" s="39"/>
      <c r="R3288" s="39"/>
      <c r="S3288" s="39"/>
      <c r="T3288" s="39"/>
      <c r="U3288" s="39"/>
      <c r="V3288" s="39"/>
      <c r="W3288" s="39"/>
      <c r="X3288" s="47"/>
      <c r="Y3288" s="48" t="str">
        <f t="shared" si="655"/>
        <v/>
      </c>
      <c r="Z3288" s="26" t="str">
        <f t="shared" si="665"/>
        <v/>
      </c>
      <c r="AA3288" s="39"/>
      <c r="AB3288" s="35" t="str">
        <f t="shared" si="666"/>
        <v/>
      </c>
      <c r="AC3288" s="42" t="str">
        <f t="shared" si="658"/>
        <v/>
      </c>
      <c r="AD3288" s="38"/>
      <c r="AE3288" s="43" t="str">
        <f t="shared" si="659"/>
        <v/>
      </c>
      <c r="AF3288" s="43" t="str">
        <f>IF(AND(COUNTIFS($J$18:J3288,J3288)=1,AE3288=1),1,"")</f>
        <v/>
      </c>
      <c r="AG3288" s="43" t="str">
        <f>IF(C3288="","",IF(AND(COUNTIFS($J$18:J3288,J3288)=1,C3288&lt;&gt;""),1,""))</f>
        <v/>
      </c>
      <c r="AH3288" s="43" t="str">
        <f>IF(G3288="","",IF(AND(COUNTIFS($J$18:J3288,J3288)=1,G3288&lt;&gt;""),1,""))</f>
        <v/>
      </c>
      <c r="AI3288" s="44">
        <f t="shared" si="660"/>
        <v>0</v>
      </c>
      <c r="AJ3288" s="44">
        <f t="shared" si="661"/>
        <v>0</v>
      </c>
      <c r="AK3288" s="45" t="str">
        <f t="shared" si="662"/>
        <v/>
      </c>
      <c r="AL3288" s="41"/>
      <c r="AM3288" s="41"/>
      <c r="AN3288" s="41"/>
      <c r="AO3288" s="41"/>
      <c r="AP3288" s="45" t="str">
        <f t="shared" si="663"/>
        <v/>
      </c>
      <c r="AQ3288" s="45" t="str">
        <f t="shared" si="664"/>
        <v/>
      </c>
    </row>
    <row r="3289" spans="1:43" s="15" customFormat="1">
      <c r="A3289" s="39"/>
      <c r="B3289" s="40"/>
      <c r="C3289" s="40"/>
      <c r="D3289" s="57" t="str">
        <f t="shared" si="654"/>
        <v/>
      </c>
      <c r="E3289" s="39"/>
      <c r="F3289" s="40"/>
      <c r="G3289" s="40"/>
      <c r="H3289" s="46"/>
      <c r="I3289" s="57" t="str">
        <f t="shared" si="656"/>
        <v/>
      </c>
      <c r="J3289" s="206"/>
      <c r="K3289" s="46"/>
      <c r="L3289" s="41"/>
      <c r="M3289" s="39"/>
      <c r="N3289" s="39"/>
      <c r="O3289" s="39"/>
      <c r="P3289" s="57" t="str">
        <f t="shared" si="657"/>
        <v/>
      </c>
      <c r="Q3289" s="39"/>
      <c r="R3289" s="39"/>
      <c r="S3289" s="39"/>
      <c r="T3289" s="39"/>
      <c r="U3289" s="39"/>
      <c r="V3289" s="39"/>
      <c r="W3289" s="39"/>
      <c r="X3289" s="47"/>
      <c r="Y3289" s="48" t="str">
        <f t="shared" si="655"/>
        <v/>
      </c>
      <c r="Z3289" s="26" t="str">
        <f t="shared" si="665"/>
        <v/>
      </c>
      <c r="AA3289" s="39"/>
      <c r="AB3289" s="35" t="str">
        <f t="shared" si="666"/>
        <v/>
      </c>
      <c r="AC3289" s="42" t="str">
        <f t="shared" si="658"/>
        <v/>
      </c>
      <c r="AD3289" s="38"/>
      <c r="AE3289" s="43" t="str">
        <f t="shared" si="659"/>
        <v/>
      </c>
      <c r="AF3289" s="43" t="str">
        <f>IF(AND(COUNTIFS($J$18:J3289,J3289)=1,AE3289=1),1,"")</f>
        <v/>
      </c>
      <c r="AG3289" s="43" t="str">
        <f>IF(C3289="","",IF(AND(COUNTIFS($J$18:J3289,J3289)=1,C3289&lt;&gt;""),1,""))</f>
        <v/>
      </c>
      <c r="AH3289" s="43" t="str">
        <f>IF(G3289="","",IF(AND(COUNTIFS($J$18:J3289,J3289)=1,G3289&lt;&gt;""),1,""))</f>
        <v/>
      </c>
      <c r="AI3289" s="44">
        <f t="shared" si="660"/>
        <v>0</v>
      </c>
      <c r="AJ3289" s="44">
        <f t="shared" si="661"/>
        <v>0</v>
      </c>
      <c r="AK3289" s="45" t="str">
        <f t="shared" si="662"/>
        <v/>
      </c>
      <c r="AL3289" s="41"/>
      <c r="AM3289" s="41"/>
      <c r="AN3289" s="41"/>
      <c r="AO3289" s="41"/>
      <c r="AP3289" s="45" t="str">
        <f t="shared" si="663"/>
        <v/>
      </c>
      <c r="AQ3289" s="45" t="str">
        <f t="shared" si="664"/>
        <v/>
      </c>
    </row>
    <row r="3290" spans="1:43" s="15" customFormat="1">
      <c r="A3290" s="39"/>
      <c r="B3290" s="40"/>
      <c r="C3290" s="40"/>
      <c r="D3290" s="57" t="str">
        <f t="shared" si="654"/>
        <v/>
      </c>
      <c r="E3290" s="39"/>
      <c r="F3290" s="40"/>
      <c r="G3290" s="40"/>
      <c r="H3290" s="46"/>
      <c r="I3290" s="57" t="str">
        <f t="shared" si="656"/>
        <v/>
      </c>
      <c r="J3290" s="206"/>
      <c r="K3290" s="46"/>
      <c r="L3290" s="41"/>
      <c r="M3290" s="39"/>
      <c r="N3290" s="39"/>
      <c r="O3290" s="39"/>
      <c r="P3290" s="57" t="str">
        <f t="shared" si="657"/>
        <v/>
      </c>
      <c r="Q3290" s="39"/>
      <c r="R3290" s="39"/>
      <c r="S3290" s="39"/>
      <c r="T3290" s="39"/>
      <c r="U3290" s="39"/>
      <c r="V3290" s="39"/>
      <c r="W3290" s="39"/>
      <c r="X3290" s="47"/>
      <c r="Y3290" s="48" t="str">
        <f t="shared" si="655"/>
        <v/>
      </c>
      <c r="Z3290" s="26" t="str">
        <f t="shared" si="665"/>
        <v/>
      </c>
      <c r="AA3290" s="39"/>
      <c r="AB3290" s="35" t="str">
        <f t="shared" si="666"/>
        <v/>
      </c>
      <c r="AC3290" s="42" t="str">
        <f t="shared" si="658"/>
        <v/>
      </c>
      <c r="AD3290" s="38"/>
      <c r="AE3290" s="43" t="str">
        <f t="shared" si="659"/>
        <v/>
      </c>
      <c r="AF3290" s="43" t="str">
        <f>IF(AND(COUNTIFS($J$18:J3290,J3290)=1,AE3290=1),1,"")</f>
        <v/>
      </c>
      <c r="AG3290" s="43" t="str">
        <f>IF(C3290="","",IF(AND(COUNTIFS($J$18:J3290,J3290)=1,C3290&lt;&gt;""),1,""))</f>
        <v/>
      </c>
      <c r="AH3290" s="43" t="str">
        <f>IF(G3290="","",IF(AND(COUNTIFS($J$18:J3290,J3290)=1,G3290&lt;&gt;""),1,""))</f>
        <v/>
      </c>
      <c r="AI3290" s="44">
        <f t="shared" si="660"/>
        <v>0</v>
      </c>
      <c r="AJ3290" s="44">
        <f t="shared" si="661"/>
        <v>0</v>
      </c>
      <c r="AK3290" s="45" t="str">
        <f t="shared" si="662"/>
        <v/>
      </c>
      <c r="AL3290" s="41"/>
      <c r="AM3290" s="41"/>
      <c r="AN3290" s="41"/>
      <c r="AO3290" s="41"/>
      <c r="AP3290" s="45" t="str">
        <f t="shared" si="663"/>
        <v/>
      </c>
      <c r="AQ3290" s="45" t="str">
        <f t="shared" si="664"/>
        <v/>
      </c>
    </row>
    <row r="3291" spans="1:43" s="15" customFormat="1">
      <c r="A3291" s="39"/>
      <c r="B3291" s="40"/>
      <c r="C3291" s="40"/>
      <c r="D3291" s="57" t="str">
        <f t="shared" si="654"/>
        <v/>
      </c>
      <c r="E3291" s="39"/>
      <c r="F3291" s="40"/>
      <c r="G3291" s="40"/>
      <c r="H3291" s="46"/>
      <c r="I3291" s="57" t="str">
        <f t="shared" si="656"/>
        <v/>
      </c>
      <c r="J3291" s="206"/>
      <c r="K3291" s="46"/>
      <c r="L3291" s="41"/>
      <c r="M3291" s="39"/>
      <c r="N3291" s="39"/>
      <c r="O3291" s="39"/>
      <c r="P3291" s="57" t="str">
        <f t="shared" si="657"/>
        <v/>
      </c>
      <c r="Q3291" s="39"/>
      <c r="R3291" s="39"/>
      <c r="S3291" s="39"/>
      <c r="T3291" s="39"/>
      <c r="U3291" s="39"/>
      <c r="V3291" s="39"/>
      <c r="W3291" s="39"/>
      <c r="X3291" s="47"/>
      <c r="Y3291" s="48" t="str">
        <f t="shared" si="655"/>
        <v/>
      </c>
      <c r="Z3291" s="26" t="str">
        <f t="shared" si="665"/>
        <v/>
      </c>
      <c r="AA3291" s="39"/>
      <c r="AB3291" s="35" t="str">
        <f t="shared" si="666"/>
        <v/>
      </c>
      <c r="AC3291" s="42" t="str">
        <f t="shared" si="658"/>
        <v/>
      </c>
      <c r="AD3291" s="38"/>
      <c r="AE3291" s="43" t="str">
        <f t="shared" si="659"/>
        <v/>
      </c>
      <c r="AF3291" s="43" t="str">
        <f>IF(AND(COUNTIFS($J$18:J3291,J3291)=1,AE3291=1),1,"")</f>
        <v/>
      </c>
      <c r="AG3291" s="43" t="str">
        <f>IF(C3291="","",IF(AND(COUNTIFS($J$18:J3291,J3291)=1,C3291&lt;&gt;""),1,""))</f>
        <v/>
      </c>
      <c r="AH3291" s="43" t="str">
        <f>IF(G3291="","",IF(AND(COUNTIFS($J$18:J3291,J3291)=1,G3291&lt;&gt;""),1,""))</f>
        <v/>
      </c>
      <c r="AI3291" s="44">
        <f t="shared" si="660"/>
        <v>0</v>
      </c>
      <c r="AJ3291" s="44">
        <f t="shared" si="661"/>
        <v>0</v>
      </c>
      <c r="AK3291" s="45" t="str">
        <f t="shared" si="662"/>
        <v/>
      </c>
      <c r="AL3291" s="41"/>
      <c r="AM3291" s="41"/>
      <c r="AN3291" s="41"/>
      <c r="AO3291" s="41"/>
      <c r="AP3291" s="45" t="str">
        <f t="shared" si="663"/>
        <v/>
      </c>
      <c r="AQ3291" s="45" t="str">
        <f t="shared" si="664"/>
        <v/>
      </c>
    </row>
    <row r="3292" spans="1:43" s="15" customFormat="1">
      <c r="A3292" s="39"/>
      <c r="B3292" s="40"/>
      <c r="C3292" s="40"/>
      <c r="D3292" s="57" t="str">
        <f t="shared" si="654"/>
        <v/>
      </c>
      <c r="E3292" s="39"/>
      <c r="F3292" s="40"/>
      <c r="G3292" s="40"/>
      <c r="H3292" s="46"/>
      <c r="I3292" s="57" t="str">
        <f t="shared" si="656"/>
        <v/>
      </c>
      <c r="J3292" s="206"/>
      <c r="K3292" s="46"/>
      <c r="L3292" s="41"/>
      <c r="M3292" s="39"/>
      <c r="N3292" s="39"/>
      <c r="O3292" s="39"/>
      <c r="P3292" s="57" t="str">
        <f t="shared" si="657"/>
        <v/>
      </c>
      <c r="Q3292" s="39"/>
      <c r="R3292" s="39"/>
      <c r="S3292" s="39"/>
      <c r="T3292" s="39"/>
      <c r="U3292" s="39"/>
      <c r="V3292" s="39"/>
      <c r="W3292" s="39"/>
      <c r="X3292" s="47"/>
      <c r="Y3292" s="48" t="str">
        <f t="shared" si="655"/>
        <v/>
      </c>
      <c r="Z3292" s="26" t="str">
        <f t="shared" si="665"/>
        <v/>
      </c>
      <c r="AA3292" s="39"/>
      <c r="AB3292" s="35" t="str">
        <f t="shared" si="666"/>
        <v/>
      </c>
      <c r="AC3292" s="42" t="str">
        <f t="shared" si="658"/>
        <v/>
      </c>
      <c r="AD3292" s="38"/>
      <c r="AE3292" s="43" t="str">
        <f t="shared" si="659"/>
        <v/>
      </c>
      <c r="AF3292" s="43" t="str">
        <f>IF(AND(COUNTIFS($J$18:J3292,J3292)=1,AE3292=1),1,"")</f>
        <v/>
      </c>
      <c r="AG3292" s="43" t="str">
        <f>IF(C3292="","",IF(AND(COUNTIFS($J$18:J3292,J3292)=1,C3292&lt;&gt;""),1,""))</f>
        <v/>
      </c>
      <c r="AH3292" s="43" t="str">
        <f>IF(G3292="","",IF(AND(COUNTIFS($J$18:J3292,J3292)=1,G3292&lt;&gt;""),1,""))</f>
        <v/>
      </c>
      <c r="AI3292" s="44">
        <f t="shared" si="660"/>
        <v>0</v>
      </c>
      <c r="AJ3292" s="44">
        <f t="shared" si="661"/>
        <v>0</v>
      </c>
      <c r="AK3292" s="45" t="str">
        <f t="shared" si="662"/>
        <v/>
      </c>
      <c r="AL3292" s="41"/>
      <c r="AM3292" s="41"/>
      <c r="AN3292" s="41"/>
      <c r="AO3292" s="41"/>
      <c r="AP3292" s="45" t="str">
        <f t="shared" si="663"/>
        <v/>
      </c>
      <c r="AQ3292" s="45" t="str">
        <f t="shared" si="664"/>
        <v/>
      </c>
    </row>
    <row r="3293" spans="1:43" s="15" customFormat="1">
      <c r="A3293" s="39"/>
      <c r="B3293" s="40"/>
      <c r="C3293" s="40"/>
      <c r="D3293" s="57" t="str">
        <f t="shared" si="654"/>
        <v/>
      </c>
      <c r="E3293" s="39"/>
      <c r="F3293" s="40"/>
      <c r="G3293" s="40"/>
      <c r="H3293" s="46"/>
      <c r="I3293" s="57" t="str">
        <f t="shared" si="656"/>
        <v/>
      </c>
      <c r="J3293" s="206"/>
      <c r="K3293" s="46"/>
      <c r="L3293" s="41"/>
      <c r="M3293" s="39"/>
      <c r="N3293" s="39"/>
      <c r="O3293" s="39"/>
      <c r="P3293" s="57" t="str">
        <f t="shared" si="657"/>
        <v/>
      </c>
      <c r="Q3293" s="39"/>
      <c r="R3293" s="39"/>
      <c r="S3293" s="39"/>
      <c r="T3293" s="39"/>
      <c r="U3293" s="39"/>
      <c r="V3293" s="39"/>
      <c r="W3293" s="39"/>
      <c r="X3293" s="47"/>
      <c r="Y3293" s="48" t="str">
        <f t="shared" si="655"/>
        <v/>
      </c>
      <c r="Z3293" s="26" t="str">
        <f t="shared" si="665"/>
        <v/>
      </c>
      <c r="AA3293" s="39"/>
      <c r="AB3293" s="35" t="str">
        <f t="shared" si="666"/>
        <v/>
      </c>
      <c r="AC3293" s="42" t="str">
        <f t="shared" si="658"/>
        <v/>
      </c>
      <c r="AD3293" s="38"/>
      <c r="AE3293" s="43" t="str">
        <f t="shared" si="659"/>
        <v/>
      </c>
      <c r="AF3293" s="43" t="str">
        <f>IF(AND(COUNTIFS($J$18:J3293,J3293)=1,AE3293=1),1,"")</f>
        <v/>
      </c>
      <c r="AG3293" s="43" t="str">
        <f>IF(C3293="","",IF(AND(COUNTIFS($J$18:J3293,J3293)=1,C3293&lt;&gt;""),1,""))</f>
        <v/>
      </c>
      <c r="AH3293" s="43" t="str">
        <f>IF(G3293="","",IF(AND(COUNTIFS($J$18:J3293,J3293)=1,G3293&lt;&gt;""),1,""))</f>
        <v/>
      </c>
      <c r="AI3293" s="44">
        <f t="shared" si="660"/>
        <v>0</v>
      </c>
      <c r="AJ3293" s="44">
        <f t="shared" si="661"/>
        <v>0</v>
      </c>
      <c r="AK3293" s="45" t="str">
        <f t="shared" si="662"/>
        <v/>
      </c>
      <c r="AL3293" s="41"/>
      <c r="AM3293" s="41"/>
      <c r="AN3293" s="41"/>
      <c r="AO3293" s="41"/>
      <c r="AP3293" s="45" t="str">
        <f t="shared" si="663"/>
        <v/>
      </c>
      <c r="AQ3293" s="45" t="str">
        <f t="shared" si="664"/>
        <v/>
      </c>
    </row>
    <row r="3294" spans="1:43" s="15" customFormat="1">
      <c r="A3294" s="39"/>
      <c r="B3294" s="40"/>
      <c r="C3294" s="40"/>
      <c r="D3294" s="57" t="str">
        <f t="shared" si="654"/>
        <v/>
      </c>
      <c r="E3294" s="39"/>
      <c r="F3294" s="40"/>
      <c r="G3294" s="40"/>
      <c r="H3294" s="46"/>
      <c r="I3294" s="57" t="str">
        <f t="shared" si="656"/>
        <v/>
      </c>
      <c r="J3294" s="206"/>
      <c r="K3294" s="46"/>
      <c r="L3294" s="41"/>
      <c r="M3294" s="39"/>
      <c r="N3294" s="39"/>
      <c r="O3294" s="39"/>
      <c r="P3294" s="57" t="str">
        <f t="shared" si="657"/>
        <v/>
      </c>
      <c r="Q3294" s="39"/>
      <c r="R3294" s="39"/>
      <c r="S3294" s="39"/>
      <c r="T3294" s="39"/>
      <c r="U3294" s="39"/>
      <c r="V3294" s="39"/>
      <c r="W3294" s="39"/>
      <c r="X3294" s="47"/>
      <c r="Y3294" s="48" t="str">
        <f t="shared" si="655"/>
        <v/>
      </c>
      <c r="Z3294" s="26" t="str">
        <f t="shared" si="665"/>
        <v/>
      </c>
      <c r="AA3294" s="39"/>
      <c r="AB3294" s="35" t="str">
        <f t="shared" si="666"/>
        <v/>
      </c>
      <c r="AC3294" s="42" t="str">
        <f t="shared" si="658"/>
        <v/>
      </c>
      <c r="AD3294" s="38"/>
      <c r="AE3294" s="43" t="str">
        <f t="shared" si="659"/>
        <v/>
      </c>
      <c r="AF3294" s="43" t="str">
        <f>IF(AND(COUNTIFS($J$18:J3294,J3294)=1,AE3294=1),1,"")</f>
        <v/>
      </c>
      <c r="AG3294" s="43" t="str">
        <f>IF(C3294="","",IF(AND(COUNTIFS($J$18:J3294,J3294)=1,C3294&lt;&gt;""),1,""))</f>
        <v/>
      </c>
      <c r="AH3294" s="43" t="str">
        <f>IF(G3294="","",IF(AND(COUNTIFS($J$18:J3294,J3294)=1,G3294&lt;&gt;""),1,""))</f>
        <v/>
      </c>
      <c r="AI3294" s="44">
        <f t="shared" si="660"/>
        <v>0</v>
      </c>
      <c r="AJ3294" s="44">
        <f t="shared" si="661"/>
        <v>0</v>
      </c>
      <c r="AK3294" s="45" t="str">
        <f t="shared" si="662"/>
        <v/>
      </c>
      <c r="AL3294" s="41"/>
      <c r="AM3294" s="41"/>
      <c r="AN3294" s="41"/>
      <c r="AO3294" s="41"/>
      <c r="AP3294" s="45" t="str">
        <f t="shared" si="663"/>
        <v/>
      </c>
      <c r="AQ3294" s="45" t="str">
        <f t="shared" si="664"/>
        <v/>
      </c>
    </row>
    <row r="3295" spans="1:43" s="15" customFormat="1">
      <c r="A3295" s="39"/>
      <c r="B3295" s="40"/>
      <c r="C3295" s="40"/>
      <c r="D3295" s="57" t="str">
        <f t="shared" si="654"/>
        <v/>
      </c>
      <c r="E3295" s="39"/>
      <c r="F3295" s="40"/>
      <c r="G3295" s="40"/>
      <c r="H3295" s="46"/>
      <c r="I3295" s="57" t="str">
        <f t="shared" si="656"/>
        <v/>
      </c>
      <c r="J3295" s="206"/>
      <c r="K3295" s="46"/>
      <c r="L3295" s="41"/>
      <c r="M3295" s="39"/>
      <c r="N3295" s="39"/>
      <c r="O3295" s="39"/>
      <c r="P3295" s="57" t="str">
        <f t="shared" si="657"/>
        <v/>
      </c>
      <c r="Q3295" s="39"/>
      <c r="R3295" s="39"/>
      <c r="S3295" s="39"/>
      <c r="T3295" s="39"/>
      <c r="U3295" s="39"/>
      <c r="V3295" s="39"/>
      <c r="W3295" s="39"/>
      <c r="X3295" s="47"/>
      <c r="Y3295" s="48" t="str">
        <f t="shared" si="655"/>
        <v/>
      </c>
      <c r="Z3295" s="26" t="str">
        <f t="shared" si="665"/>
        <v/>
      </c>
      <c r="AA3295" s="39"/>
      <c r="AB3295" s="35" t="str">
        <f t="shared" si="666"/>
        <v/>
      </c>
      <c r="AC3295" s="42" t="str">
        <f t="shared" si="658"/>
        <v/>
      </c>
      <c r="AD3295" s="38"/>
      <c r="AE3295" s="43" t="str">
        <f t="shared" si="659"/>
        <v/>
      </c>
      <c r="AF3295" s="43" t="str">
        <f>IF(AND(COUNTIFS($J$18:J3295,J3295)=1,AE3295=1),1,"")</f>
        <v/>
      </c>
      <c r="AG3295" s="43" t="str">
        <f>IF(C3295="","",IF(AND(COUNTIFS($J$18:J3295,J3295)=1,C3295&lt;&gt;""),1,""))</f>
        <v/>
      </c>
      <c r="AH3295" s="43" t="str">
        <f>IF(G3295="","",IF(AND(COUNTIFS($J$18:J3295,J3295)=1,G3295&lt;&gt;""),1,""))</f>
        <v/>
      </c>
      <c r="AI3295" s="44">
        <f t="shared" si="660"/>
        <v>0</v>
      </c>
      <c r="AJ3295" s="44">
        <f t="shared" si="661"/>
        <v>0</v>
      </c>
      <c r="AK3295" s="45" t="str">
        <f t="shared" si="662"/>
        <v/>
      </c>
      <c r="AL3295" s="41"/>
      <c r="AM3295" s="41"/>
      <c r="AN3295" s="41"/>
      <c r="AO3295" s="41"/>
      <c r="AP3295" s="45" t="str">
        <f t="shared" si="663"/>
        <v/>
      </c>
      <c r="AQ3295" s="45" t="str">
        <f t="shared" si="664"/>
        <v/>
      </c>
    </row>
    <row r="3296" spans="1:43" s="15" customFormat="1">
      <c r="A3296" s="39"/>
      <c r="B3296" s="40"/>
      <c r="C3296" s="40"/>
      <c r="D3296" s="57" t="str">
        <f t="shared" si="654"/>
        <v/>
      </c>
      <c r="E3296" s="39"/>
      <c r="F3296" s="40"/>
      <c r="G3296" s="40"/>
      <c r="H3296" s="46"/>
      <c r="I3296" s="57" t="str">
        <f t="shared" si="656"/>
        <v/>
      </c>
      <c r="J3296" s="206"/>
      <c r="K3296" s="46"/>
      <c r="L3296" s="41"/>
      <c r="M3296" s="39"/>
      <c r="N3296" s="39"/>
      <c r="O3296" s="39"/>
      <c r="P3296" s="57" t="str">
        <f t="shared" si="657"/>
        <v/>
      </c>
      <c r="Q3296" s="39"/>
      <c r="R3296" s="39"/>
      <c r="S3296" s="39"/>
      <c r="T3296" s="39"/>
      <c r="U3296" s="39"/>
      <c r="V3296" s="39"/>
      <c r="W3296" s="39"/>
      <c r="X3296" s="47"/>
      <c r="Y3296" s="48" t="str">
        <f t="shared" si="655"/>
        <v/>
      </c>
      <c r="Z3296" s="26" t="str">
        <f t="shared" si="665"/>
        <v/>
      </c>
      <c r="AA3296" s="39"/>
      <c r="AB3296" s="35" t="str">
        <f t="shared" si="666"/>
        <v/>
      </c>
      <c r="AC3296" s="42" t="str">
        <f t="shared" si="658"/>
        <v/>
      </c>
      <c r="AD3296" s="38"/>
      <c r="AE3296" s="43" t="str">
        <f t="shared" si="659"/>
        <v/>
      </c>
      <c r="AF3296" s="43" t="str">
        <f>IF(AND(COUNTIFS($J$18:J3296,J3296)=1,AE3296=1),1,"")</f>
        <v/>
      </c>
      <c r="AG3296" s="43" t="str">
        <f>IF(C3296="","",IF(AND(COUNTIFS($J$18:J3296,J3296)=1,C3296&lt;&gt;""),1,""))</f>
        <v/>
      </c>
      <c r="AH3296" s="43" t="str">
        <f>IF(G3296="","",IF(AND(COUNTIFS($J$18:J3296,J3296)=1,G3296&lt;&gt;""),1,""))</f>
        <v/>
      </c>
      <c r="AI3296" s="44">
        <f t="shared" si="660"/>
        <v>0</v>
      </c>
      <c r="AJ3296" s="44">
        <f t="shared" si="661"/>
        <v>0</v>
      </c>
      <c r="AK3296" s="45" t="str">
        <f t="shared" si="662"/>
        <v/>
      </c>
      <c r="AL3296" s="41"/>
      <c r="AM3296" s="41"/>
      <c r="AN3296" s="41"/>
      <c r="AO3296" s="41"/>
      <c r="AP3296" s="45" t="str">
        <f t="shared" si="663"/>
        <v/>
      </c>
      <c r="AQ3296" s="45" t="str">
        <f t="shared" si="664"/>
        <v/>
      </c>
    </row>
    <row r="3297" spans="1:43" s="15" customFormat="1">
      <c r="A3297" s="39"/>
      <c r="B3297" s="40"/>
      <c r="C3297" s="40"/>
      <c r="D3297" s="57" t="str">
        <f t="shared" si="654"/>
        <v/>
      </c>
      <c r="E3297" s="39"/>
      <c r="F3297" s="40"/>
      <c r="G3297" s="40"/>
      <c r="H3297" s="46"/>
      <c r="I3297" s="57" t="str">
        <f t="shared" si="656"/>
        <v/>
      </c>
      <c r="J3297" s="206"/>
      <c r="K3297" s="46"/>
      <c r="L3297" s="41"/>
      <c r="M3297" s="39"/>
      <c r="N3297" s="39"/>
      <c r="O3297" s="39"/>
      <c r="P3297" s="57" t="str">
        <f t="shared" si="657"/>
        <v/>
      </c>
      <c r="Q3297" s="39"/>
      <c r="R3297" s="39"/>
      <c r="S3297" s="39"/>
      <c r="T3297" s="39"/>
      <c r="U3297" s="39"/>
      <c r="V3297" s="39"/>
      <c r="W3297" s="39"/>
      <c r="X3297" s="47"/>
      <c r="Y3297" s="48" t="str">
        <f t="shared" si="655"/>
        <v/>
      </c>
      <c r="Z3297" s="26" t="str">
        <f t="shared" si="665"/>
        <v/>
      </c>
      <c r="AA3297" s="39"/>
      <c r="AB3297" s="35" t="str">
        <f t="shared" si="666"/>
        <v/>
      </c>
      <c r="AC3297" s="42" t="str">
        <f t="shared" si="658"/>
        <v/>
      </c>
      <c r="AD3297" s="38"/>
      <c r="AE3297" s="43" t="str">
        <f t="shared" si="659"/>
        <v/>
      </c>
      <c r="AF3297" s="43" t="str">
        <f>IF(AND(COUNTIFS($J$18:J3297,J3297)=1,AE3297=1),1,"")</f>
        <v/>
      </c>
      <c r="AG3297" s="43" t="str">
        <f>IF(C3297="","",IF(AND(COUNTIFS($J$18:J3297,J3297)=1,C3297&lt;&gt;""),1,""))</f>
        <v/>
      </c>
      <c r="AH3297" s="43" t="str">
        <f>IF(G3297="","",IF(AND(COUNTIFS($J$18:J3297,J3297)=1,G3297&lt;&gt;""),1,""))</f>
        <v/>
      </c>
      <c r="AI3297" s="44">
        <f t="shared" si="660"/>
        <v>0</v>
      </c>
      <c r="AJ3297" s="44">
        <f t="shared" si="661"/>
        <v>0</v>
      </c>
      <c r="AK3297" s="45" t="str">
        <f t="shared" si="662"/>
        <v/>
      </c>
      <c r="AL3297" s="41"/>
      <c r="AM3297" s="41"/>
      <c r="AN3297" s="41"/>
      <c r="AO3297" s="41"/>
      <c r="AP3297" s="45" t="str">
        <f t="shared" si="663"/>
        <v/>
      </c>
      <c r="AQ3297" s="45" t="str">
        <f t="shared" si="664"/>
        <v/>
      </c>
    </row>
    <row r="3298" spans="1:43" s="15" customFormat="1">
      <c r="A3298" s="39"/>
      <c r="B3298" s="40"/>
      <c r="C3298" s="40"/>
      <c r="D3298" s="57" t="str">
        <f t="shared" ref="D3298:D3361" si="667">IF(B3298="","",IF(AND(C3298&gt;=10,C3298&lt;=12),"Q3",IF(AND(C3298&gt;=1,C3298&lt;=3),"Q4",IF(AND(C3298&gt;=7,C3298&lt;=9),"Q2",IF(AND(C3298&gt;=4,C3298&lt;=6),"Q1")))))</f>
        <v/>
      </c>
      <c r="E3298" s="39"/>
      <c r="F3298" s="40"/>
      <c r="G3298" s="40"/>
      <c r="H3298" s="46"/>
      <c r="I3298" s="57" t="str">
        <f t="shared" si="656"/>
        <v/>
      </c>
      <c r="J3298" s="206"/>
      <c r="K3298" s="46"/>
      <c r="L3298" s="41"/>
      <c r="M3298" s="39"/>
      <c r="N3298" s="39"/>
      <c r="O3298" s="39"/>
      <c r="P3298" s="57" t="str">
        <f t="shared" si="657"/>
        <v/>
      </c>
      <c r="Q3298" s="39"/>
      <c r="R3298" s="39"/>
      <c r="S3298" s="39"/>
      <c r="T3298" s="39"/>
      <c r="U3298" s="39"/>
      <c r="V3298" s="39"/>
      <c r="W3298" s="39"/>
      <c r="X3298" s="47"/>
      <c r="Y3298" s="48" t="str">
        <f t="shared" si="655"/>
        <v/>
      </c>
      <c r="Z3298" s="26" t="str">
        <f t="shared" si="665"/>
        <v/>
      </c>
      <c r="AA3298" s="39"/>
      <c r="AB3298" s="35" t="str">
        <f t="shared" si="666"/>
        <v/>
      </c>
      <c r="AC3298" s="42" t="str">
        <f t="shared" si="658"/>
        <v/>
      </c>
      <c r="AD3298" s="38"/>
      <c r="AE3298" s="43" t="str">
        <f t="shared" si="659"/>
        <v/>
      </c>
      <c r="AF3298" s="43" t="str">
        <f>IF(AND(COUNTIFS($J$18:J3298,J3298)=1,AE3298=1),1,"")</f>
        <v/>
      </c>
      <c r="AG3298" s="43" t="str">
        <f>IF(C3298="","",IF(AND(COUNTIFS($J$18:J3298,J3298)=1,C3298&lt;&gt;""),1,""))</f>
        <v/>
      </c>
      <c r="AH3298" s="43" t="str">
        <f>IF(G3298="","",IF(AND(COUNTIFS($J$18:J3298,J3298)=1,G3298&lt;&gt;""),1,""))</f>
        <v/>
      </c>
      <c r="AI3298" s="44">
        <f t="shared" si="660"/>
        <v>0</v>
      </c>
      <c r="AJ3298" s="44">
        <f t="shared" si="661"/>
        <v>0</v>
      </c>
      <c r="AK3298" s="45" t="str">
        <f t="shared" si="662"/>
        <v/>
      </c>
      <c r="AL3298" s="41"/>
      <c r="AM3298" s="41"/>
      <c r="AN3298" s="41"/>
      <c r="AO3298" s="41"/>
      <c r="AP3298" s="45" t="str">
        <f t="shared" si="663"/>
        <v/>
      </c>
      <c r="AQ3298" s="45" t="str">
        <f t="shared" si="664"/>
        <v/>
      </c>
    </row>
    <row r="3299" spans="1:43" s="15" customFormat="1">
      <c r="A3299" s="39"/>
      <c r="B3299" s="40"/>
      <c r="C3299" s="40"/>
      <c r="D3299" s="57" t="str">
        <f t="shared" si="667"/>
        <v/>
      </c>
      <c r="E3299" s="39"/>
      <c r="F3299" s="40"/>
      <c r="G3299" s="40"/>
      <c r="H3299" s="46"/>
      <c r="I3299" s="57" t="str">
        <f t="shared" si="656"/>
        <v/>
      </c>
      <c r="J3299" s="206"/>
      <c r="K3299" s="46"/>
      <c r="L3299" s="41"/>
      <c r="M3299" s="39"/>
      <c r="N3299" s="39"/>
      <c r="O3299" s="39"/>
      <c r="P3299" s="57" t="str">
        <f t="shared" si="657"/>
        <v/>
      </c>
      <c r="Q3299" s="39"/>
      <c r="R3299" s="39"/>
      <c r="S3299" s="39"/>
      <c r="T3299" s="39"/>
      <c r="U3299" s="39"/>
      <c r="V3299" s="39"/>
      <c r="W3299" s="39"/>
      <c r="X3299" s="47"/>
      <c r="Y3299" s="48" t="str">
        <f t="shared" si="655"/>
        <v/>
      </c>
      <c r="Z3299" s="26" t="str">
        <f t="shared" si="665"/>
        <v/>
      </c>
      <c r="AA3299" s="39"/>
      <c r="AB3299" s="35" t="str">
        <f t="shared" si="666"/>
        <v/>
      </c>
      <c r="AC3299" s="42" t="str">
        <f t="shared" si="658"/>
        <v/>
      </c>
      <c r="AD3299" s="38"/>
      <c r="AE3299" s="43" t="str">
        <f t="shared" si="659"/>
        <v/>
      </c>
      <c r="AF3299" s="43" t="str">
        <f>IF(AND(COUNTIFS($J$18:J3299,J3299)=1,AE3299=1),1,"")</f>
        <v/>
      </c>
      <c r="AG3299" s="43" t="str">
        <f>IF(C3299="","",IF(AND(COUNTIFS($J$18:J3299,J3299)=1,C3299&lt;&gt;""),1,""))</f>
        <v/>
      </c>
      <c r="AH3299" s="43" t="str">
        <f>IF(G3299="","",IF(AND(COUNTIFS($J$18:J3299,J3299)=1,G3299&lt;&gt;""),1,""))</f>
        <v/>
      </c>
      <c r="AI3299" s="44">
        <f t="shared" si="660"/>
        <v>0</v>
      </c>
      <c r="AJ3299" s="44">
        <f t="shared" si="661"/>
        <v>0</v>
      </c>
      <c r="AK3299" s="45" t="str">
        <f t="shared" si="662"/>
        <v/>
      </c>
      <c r="AL3299" s="41"/>
      <c r="AM3299" s="41"/>
      <c r="AN3299" s="41"/>
      <c r="AO3299" s="41"/>
      <c r="AP3299" s="45" t="str">
        <f t="shared" si="663"/>
        <v/>
      </c>
      <c r="AQ3299" s="45" t="str">
        <f t="shared" si="664"/>
        <v/>
      </c>
    </row>
    <row r="3300" spans="1:43" s="15" customFormat="1">
      <c r="A3300" s="39"/>
      <c r="B3300" s="40"/>
      <c r="C3300" s="40"/>
      <c r="D3300" s="57" t="str">
        <f t="shared" si="667"/>
        <v/>
      </c>
      <c r="E3300" s="39"/>
      <c r="F3300" s="40"/>
      <c r="G3300" s="40"/>
      <c r="H3300" s="46"/>
      <c r="I3300" s="57" t="str">
        <f t="shared" si="656"/>
        <v/>
      </c>
      <c r="J3300" s="206"/>
      <c r="K3300" s="46"/>
      <c r="L3300" s="41"/>
      <c r="M3300" s="39"/>
      <c r="N3300" s="39"/>
      <c r="O3300" s="39"/>
      <c r="P3300" s="57" t="str">
        <f t="shared" si="657"/>
        <v/>
      </c>
      <c r="Q3300" s="39"/>
      <c r="R3300" s="39"/>
      <c r="S3300" s="39"/>
      <c r="T3300" s="39"/>
      <c r="U3300" s="39"/>
      <c r="V3300" s="39"/>
      <c r="W3300" s="39"/>
      <c r="X3300" s="47"/>
      <c r="Y3300" s="48" t="str">
        <f t="shared" si="655"/>
        <v/>
      </c>
      <c r="Z3300" s="26" t="str">
        <f t="shared" si="665"/>
        <v/>
      </c>
      <c r="AA3300" s="39"/>
      <c r="AB3300" s="35" t="str">
        <f t="shared" si="666"/>
        <v/>
      </c>
      <c r="AC3300" s="42" t="str">
        <f t="shared" si="658"/>
        <v/>
      </c>
      <c r="AD3300" s="38"/>
      <c r="AE3300" s="43" t="str">
        <f t="shared" si="659"/>
        <v/>
      </c>
      <c r="AF3300" s="43" t="str">
        <f>IF(AND(COUNTIFS($J$18:J3300,J3300)=1,AE3300=1),1,"")</f>
        <v/>
      </c>
      <c r="AG3300" s="43" t="str">
        <f>IF(C3300="","",IF(AND(COUNTIFS($J$18:J3300,J3300)=1,C3300&lt;&gt;""),1,""))</f>
        <v/>
      </c>
      <c r="AH3300" s="43" t="str">
        <f>IF(G3300="","",IF(AND(COUNTIFS($J$18:J3300,J3300)=1,G3300&lt;&gt;""),1,""))</f>
        <v/>
      </c>
      <c r="AI3300" s="44">
        <f t="shared" si="660"/>
        <v>0</v>
      </c>
      <c r="AJ3300" s="44">
        <f t="shared" si="661"/>
        <v>0</v>
      </c>
      <c r="AK3300" s="45" t="str">
        <f t="shared" si="662"/>
        <v/>
      </c>
      <c r="AL3300" s="41"/>
      <c r="AM3300" s="41"/>
      <c r="AN3300" s="41"/>
      <c r="AO3300" s="41"/>
      <c r="AP3300" s="45" t="str">
        <f t="shared" si="663"/>
        <v/>
      </c>
      <c r="AQ3300" s="45" t="str">
        <f t="shared" si="664"/>
        <v/>
      </c>
    </row>
    <row r="3301" spans="1:43" s="15" customFormat="1">
      <c r="A3301" s="39"/>
      <c r="B3301" s="40"/>
      <c r="C3301" s="40"/>
      <c r="D3301" s="57" t="str">
        <f t="shared" si="667"/>
        <v/>
      </c>
      <c r="E3301" s="39"/>
      <c r="F3301" s="40"/>
      <c r="G3301" s="40"/>
      <c r="H3301" s="46"/>
      <c r="I3301" s="57" t="str">
        <f t="shared" si="656"/>
        <v/>
      </c>
      <c r="J3301" s="206"/>
      <c r="K3301" s="46"/>
      <c r="L3301" s="41"/>
      <c r="M3301" s="39"/>
      <c r="N3301" s="39"/>
      <c r="O3301" s="39"/>
      <c r="P3301" s="57" t="str">
        <f t="shared" si="657"/>
        <v/>
      </c>
      <c r="Q3301" s="39"/>
      <c r="R3301" s="39"/>
      <c r="S3301" s="39"/>
      <c r="T3301" s="39"/>
      <c r="U3301" s="39"/>
      <c r="V3301" s="39"/>
      <c r="W3301" s="39"/>
      <c r="X3301" s="47"/>
      <c r="Y3301" s="48" t="str">
        <f t="shared" ref="Y3301:Y3364" si="668">IF(W3301="","",IF(W3301="RMB","1.13", "1"))</f>
        <v/>
      </c>
      <c r="Z3301" s="26" t="str">
        <f t="shared" si="665"/>
        <v/>
      </c>
      <c r="AA3301" s="39"/>
      <c r="AB3301" s="35" t="str">
        <f t="shared" si="666"/>
        <v/>
      </c>
      <c r="AC3301" s="42" t="str">
        <f t="shared" si="658"/>
        <v/>
      </c>
      <c r="AD3301" s="38"/>
      <c r="AE3301" s="43" t="str">
        <f t="shared" si="659"/>
        <v/>
      </c>
      <c r="AF3301" s="43" t="str">
        <f>IF(AND(COUNTIFS($J$18:J3301,J3301)=1,AE3301=1),1,"")</f>
        <v/>
      </c>
      <c r="AG3301" s="43" t="str">
        <f>IF(C3301="","",IF(AND(COUNTIFS($J$18:J3301,J3301)=1,C3301&lt;&gt;""),1,""))</f>
        <v/>
      </c>
      <c r="AH3301" s="43" t="str">
        <f>IF(G3301="","",IF(AND(COUNTIFS($J$18:J3301,J3301)=1,G3301&lt;&gt;""),1,""))</f>
        <v/>
      </c>
      <c r="AI3301" s="44">
        <f t="shared" si="660"/>
        <v>0</v>
      </c>
      <c r="AJ3301" s="44">
        <f t="shared" si="661"/>
        <v>0</v>
      </c>
      <c r="AK3301" s="45" t="str">
        <f t="shared" si="662"/>
        <v/>
      </c>
      <c r="AL3301" s="41"/>
      <c r="AM3301" s="41"/>
      <c r="AN3301" s="41"/>
      <c r="AO3301" s="41"/>
      <c r="AP3301" s="45" t="str">
        <f t="shared" si="663"/>
        <v/>
      </c>
      <c r="AQ3301" s="45" t="str">
        <f t="shared" si="664"/>
        <v/>
      </c>
    </row>
    <row r="3302" spans="1:43" s="15" customFormat="1">
      <c r="A3302" s="39"/>
      <c r="B3302" s="40"/>
      <c r="C3302" s="40"/>
      <c r="D3302" s="57" t="str">
        <f t="shared" si="667"/>
        <v/>
      </c>
      <c r="E3302" s="39"/>
      <c r="F3302" s="40"/>
      <c r="G3302" s="40"/>
      <c r="H3302" s="46"/>
      <c r="I3302" s="57" t="str">
        <f t="shared" si="656"/>
        <v/>
      </c>
      <c r="J3302" s="206"/>
      <c r="K3302" s="46"/>
      <c r="L3302" s="41"/>
      <c r="M3302" s="39"/>
      <c r="N3302" s="39"/>
      <c r="O3302" s="39"/>
      <c r="P3302" s="57" t="str">
        <f t="shared" si="657"/>
        <v/>
      </c>
      <c r="Q3302" s="39"/>
      <c r="R3302" s="39"/>
      <c r="S3302" s="39"/>
      <c r="T3302" s="39"/>
      <c r="U3302" s="39"/>
      <c r="V3302" s="39"/>
      <c r="W3302" s="39"/>
      <c r="X3302" s="47"/>
      <c r="Y3302" s="48" t="str">
        <f t="shared" si="668"/>
        <v/>
      </c>
      <c r="Z3302" s="26" t="str">
        <f t="shared" si="665"/>
        <v/>
      </c>
      <c r="AA3302" s="39"/>
      <c r="AB3302" s="35" t="str">
        <f t="shared" si="666"/>
        <v/>
      </c>
      <c r="AC3302" s="42" t="str">
        <f t="shared" si="658"/>
        <v/>
      </c>
      <c r="AD3302" s="38"/>
      <c r="AE3302" s="43" t="str">
        <f t="shared" si="659"/>
        <v/>
      </c>
      <c r="AF3302" s="43" t="str">
        <f>IF(AND(COUNTIFS($J$18:J3302,J3302)=1,AE3302=1),1,"")</f>
        <v/>
      </c>
      <c r="AG3302" s="43" t="str">
        <f>IF(C3302="","",IF(AND(COUNTIFS($J$18:J3302,J3302)=1,C3302&lt;&gt;""),1,""))</f>
        <v/>
      </c>
      <c r="AH3302" s="43" t="str">
        <f>IF(G3302="","",IF(AND(COUNTIFS($J$18:J3302,J3302)=1,G3302&lt;&gt;""),1,""))</f>
        <v/>
      </c>
      <c r="AI3302" s="44">
        <f t="shared" si="660"/>
        <v>0</v>
      </c>
      <c r="AJ3302" s="44">
        <f t="shared" si="661"/>
        <v>0</v>
      </c>
      <c r="AK3302" s="45" t="str">
        <f t="shared" si="662"/>
        <v/>
      </c>
      <c r="AL3302" s="41"/>
      <c r="AM3302" s="41"/>
      <c r="AN3302" s="41"/>
      <c r="AO3302" s="41"/>
      <c r="AP3302" s="45" t="str">
        <f t="shared" si="663"/>
        <v/>
      </c>
      <c r="AQ3302" s="45" t="str">
        <f t="shared" si="664"/>
        <v/>
      </c>
    </row>
    <row r="3303" spans="1:43" s="15" customFormat="1">
      <c r="A3303" s="39"/>
      <c r="B3303" s="40"/>
      <c r="C3303" s="40"/>
      <c r="D3303" s="57" t="str">
        <f t="shared" si="667"/>
        <v/>
      </c>
      <c r="E3303" s="39"/>
      <c r="F3303" s="40"/>
      <c r="G3303" s="40"/>
      <c r="H3303" s="46"/>
      <c r="I3303" s="57" t="str">
        <f t="shared" si="656"/>
        <v/>
      </c>
      <c r="J3303" s="206"/>
      <c r="K3303" s="46"/>
      <c r="L3303" s="41"/>
      <c r="M3303" s="39"/>
      <c r="N3303" s="39"/>
      <c r="O3303" s="39"/>
      <c r="P3303" s="57" t="str">
        <f t="shared" si="657"/>
        <v/>
      </c>
      <c r="Q3303" s="39"/>
      <c r="R3303" s="39"/>
      <c r="S3303" s="39"/>
      <c r="T3303" s="39"/>
      <c r="U3303" s="39"/>
      <c r="V3303" s="39"/>
      <c r="W3303" s="39"/>
      <c r="X3303" s="47"/>
      <c r="Y3303" s="48" t="str">
        <f t="shared" si="668"/>
        <v/>
      </c>
      <c r="Z3303" s="26" t="str">
        <f t="shared" si="665"/>
        <v/>
      </c>
      <c r="AA3303" s="39"/>
      <c r="AB3303" s="35" t="str">
        <f t="shared" si="666"/>
        <v/>
      </c>
      <c r="AC3303" s="42" t="str">
        <f t="shared" si="658"/>
        <v/>
      </c>
      <c r="AD3303" s="38"/>
      <c r="AE3303" s="43" t="str">
        <f t="shared" si="659"/>
        <v/>
      </c>
      <c r="AF3303" s="43" t="str">
        <f>IF(AND(COUNTIFS($J$18:J3303,J3303)=1,AE3303=1),1,"")</f>
        <v/>
      </c>
      <c r="AG3303" s="43" t="str">
        <f>IF(C3303="","",IF(AND(COUNTIFS($J$18:J3303,J3303)=1,C3303&lt;&gt;""),1,""))</f>
        <v/>
      </c>
      <c r="AH3303" s="43" t="str">
        <f>IF(G3303="","",IF(AND(COUNTIFS($J$18:J3303,J3303)=1,G3303&lt;&gt;""),1,""))</f>
        <v/>
      </c>
      <c r="AI3303" s="44">
        <f t="shared" si="660"/>
        <v>0</v>
      </c>
      <c r="AJ3303" s="44">
        <f t="shared" si="661"/>
        <v>0</v>
      </c>
      <c r="AK3303" s="45" t="str">
        <f t="shared" si="662"/>
        <v/>
      </c>
      <c r="AL3303" s="41"/>
      <c r="AM3303" s="41"/>
      <c r="AN3303" s="41"/>
      <c r="AO3303" s="41"/>
      <c r="AP3303" s="45" t="str">
        <f t="shared" si="663"/>
        <v/>
      </c>
      <c r="AQ3303" s="45" t="str">
        <f t="shared" si="664"/>
        <v/>
      </c>
    </row>
    <row r="3304" spans="1:43" s="15" customFormat="1">
      <c r="A3304" s="39"/>
      <c r="B3304" s="40"/>
      <c r="C3304" s="40"/>
      <c r="D3304" s="57" t="str">
        <f t="shared" si="667"/>
        <v/>
      </c>
      <c r="E3304" s="39"/>
      <c r="F3304" s="40"/>
      <c r="G3304" s="40"/>
      <c r="H3304" s="46"/>
      <c r="I3304" s="57" t="str">
        <f t="shared" si="656"/>
        <v/>
      </c>
      <c r="J3304" s="206"/>
      <c r="K3304" s="46"/>
      <c r="L3304" s="41"/>
      <c r="M3304" s="39"/>
      <c r="N3304" s="39"/>
      <c r="O3304" s="39"/>
      <c r="P3304" s="57" t="str">
        <f t="shared" si="657"/>
        <v/>
      </c>
      <c r="Q3304" s="39"/>
      <c r="R3304" s="39"/>
      <c r="S3304" s="39"/>
      <c r="T3304" s="39"/>
      <c r="U3304" s="39"/>
      <c r="V3304" s="39"/>
      <c r="W3304" s="39"/>
      <c r="X3304" s="47"/>
      <c r="Y3304" s="48" t="str">
        <f t="shared" si="668"/>
        <v/>
      </c>
      <c r="Z3304" s="26" t="str">
        <f t="shared" si="665"/>
        <v/>
      </c>
      <c r="AA3304" s="39"/>
      <c r="AB3304" s="35" t="str">
        <f t="shared" si="666"/>
        <v/>
      </c>
      <c r="AC3304" s="42" t="str">
        <f t="shared" si="658"/>
        <v/>
      </c>
      <c r="AD3304" s="38"/>
      <c r="AE3304" s="43" t="str">
        <f t="shared" si="659"/>
        <v/>
      </c>
      <c r="AF3304" s="43" t="str">
        <f>IF(AND(COUNTIFS($J$18:J3304,J3304)=1,AE3304=1),1,"")</f>
        <v/>
      </c>
      <c r="AG3304" s="43" t="str">
        <f>IF(C3304="","",IF(AND(COUNTIFS($J$18:J3304,J3304)=1,C3304&lt;&gt;""),1,""))</f>
        <v/>
      </c>
      <c r="AH3304" s="43" t="str">
        <f>IF(G3304="","",IF(AND(COUNTIFS($J$18:J3304,J3304)=1,G3304&lt;&gt;""),1,""))</f>
        <v/>
      </c>
      <c r="AI3304" s="44">
        <f t="shared" si="660"/>
        <v>0</v>
      </c>
      <c r="AJ3304" s="44">
        <f t="shared" si="661"/>
        <v>0</v>
      </c>
      <c r="AK3304" s="45" t="str">
        <f t="shared" si="662"/>
        <v/>
      </c>
      <c r="AL3304" s="41"/>
      <c r="AM3304" s="41"/>
      <c r="AN3304" s="41"/>
      <c r="AO3304" s="41"/>
      <c r="AP3304" s="45" t="str">
        <f t="shared" si="663"/>
        <v/>
      </c>
      <c r="AQ3304" s="45" t="str">
        <f t="shared" si="664"/>
        <v/>
      </c>
    </row>
    <row r="3305" spans="1:43" s="15" customFormat="1">
      <c r="A3305" s="39"/>
      <c r="B3305" s="40"/>
      <c r="C3305" s="40"/>
      <c r="D3305" s="57" t="str">
        <f t="shared" si="667"/>
        <v/>
      </c>
      <c r="E3305" s="39"/>
      <c r="F3305" s="40"/>
      <c r="G3305" s="40"/>
      <c r="H3305" s="46"/>
      <c r="I3305" s="57" t="str">
        <f t="shared" si="656"/>
        <v/>
      </c>
      <c r="J3305" s="206"/>
      <c r="K3305" s="46"/>
      <c r="L3305" s="41"/>
      <c r="M3305" s="39"/>
      <c r="N3305" s="39"/>
      <c r="O3305" s="39"/>
      <c r="P3305" s="57" t="str">
        <f t="shared" si="657"/>
        <v/>
      </c>
      <c r="Q3305" s="39"/>
      <c r="R3305" s="39"/>
      <c r="S3305" s="39"/>
      <c r="T3305" s="39"/>
      <c r="U3305" s="39"/>
      <c r="V3305" s="39"/>
      <c r="W3305" s="39"/>
      <c r="X3305" s="47"/>
      <c r="Y3305" s="48" t="str">
        <f t="shared" si="668"/>
        <v/>
      </c>
      <c r="Z3305" s="26" t="str">
        <f t="shared" si="665"/>
        <v/>
      </c>
      <c r="AA3305" s="39"/>
      <c r="AB3305" s="35" t="str">
        <f t="shared" si="666"/>
        <v/>
      </c>
      <c r="AC3305" s="42" t="str">
        <f t="shared" si="658"/>
        <v/>
      </c>
      <c r="AD3305" s="38"/>
      <c r="AE3305" s="43" t="str">
        <f t="shared" si="659"/>
        <v/>
      </c>
      <c r="AF3305" s="43" t="str">
        <f>IF(AND(COUNTIFS($J$18:J3305,J3305)=1,AE3305=1),1,"")</f>
        <v/>
      </c>
      <c r="AG3305" s="43" t="str">
        <f>IF(C3305="","",IF(AND(COUNTIFS($J$18:J3305,J3305)=1,C3305&lt;&gt;""),1,""))</f>
        <v/>
      </c>
      <c r="AH3305" s="43" t="str">
        <f>IF(G3305="","",IF(AND(COUNTIFS($J$18:J3305,J3305)=1,G3305&lt;&gt;""),1,""))</f>
        <v/>
      </c>
      <c r="AI3305" s="44">
        <f t="shared" si="660"/>
        <v>0</v>
      </c>
      <c r="AJ3305" s="44">
        <f t="shared" si="661"/>
        <v>0</v>
      </c>
      <c r="AK3305" s="45" t="str">
        <f t="shared" si="662"/>
        <v/>
      </c>
      <c r="AL3305" s="41"/>
      <c r="AM3305" s="41"/>
      <c r="AN3305" s="41"/>
      <c r="AO3305" s="41"/>
      <c r="AP3305" s="45" t="str">
        <f t="shared" si="663"/>
        <v/>
      </c>
      <c r="AQ3305" s="45" t="str">
        <f t="shared" si="664"/>
        <v/>
      </c>
    </row>
    <row r="3306" spans="1:43" s="15" customFormat="1">
      <c r="A3306" s="39"/>
      <c r="B3306" s="40"/>
      <c r="C3306" s="40"/>
      <c r="D3306" s="57" t="str">
        <f t="shared" si="667"/>
        <v/>
      </c>
      <c r="E3306" s="39"/>
      <c r="F3306" s="40"/>
      <c r="G3306" s="40"/>
      <c r="H3306" s="46"/>
      <c r="I3306" s="57" t="str">
        <f t="shared" si="656"/>
        <v/>
      </c>
      <c r="J3306" s="206"/>
      <c r="K3306" s="46"/>
      <c r="L3306" s="41"/>
      <c r="M3306" s="39"/>
      <c r="N3306" s="39"/>
      <c r="O3306" s="39"/>
      <c r="P3306" s="57" t="str">
        <f t="shared" si="657"/>
        <v/>
      </c>
      <c r="Q3306" s="39"/>
      <c r="R3306" s="39"/>
      <c r="S3306" s="39"/>
      <c r="T3306" s="39"/>
      <c r="U3306" s="39"/>
      <c r="V3306" s="39"/>
      <c r="W3306" s="39"/>
      <c r="X3306" s="47"/>
      <c r="Y3306" s="48" t="str">
        <f t="shared" si="668"/>
        <v/>
      </c>
      <c r="Z3306" s="26" t="str">
        <f t="shared" si="665"/>
        <v/>
      </c>
      <c r="AA3306" s="39"/>
      <c r="AB3306" s="35" t="str">
        <f t="shared" si="666"/>
        <v/>
      </c>
      <c r="AC3306" s="42" t="str">
        <f t="shared" si="658"/>
        <v/>
      </c>
      <c r="AD3306" s="38"/>
      <c r="AE3306" s="43" t="str">
        <f t="shared" si="659"/>
        <v/>
      </c>
      <c r="AF3306" s="43" t="str">
        <f>IF(AND(COUNTIFS($J$18:J3306,J3306)=1,AE3306=1),1,"")</f>
        <v/>
      </c>
      <c r="AG3306" s="43" t="str">
        <f>IF(C3306="","",IF(AND(COUNTIFS($J$18:J3306,J3306)=1,C3306&lt;&gt;""),1,""))</f>
        <v/>
      </c>
      <c r="AH3306" s="43" t="str">
        <f>IF(G3306="","",IF(AND(COUNTIFS($J$18:J3306,J3306)=1,G3306&lt;&gt;""),1,""))</f>
        <v/>
      </c>
      <c r="AI3306" s="44">
        <f t="shared" si="660"/>
        <v>0</v>
      </c>
      <c r="AJ3306" s="44">
        <f t="shared" si="661"/>
        <v>0</v>
      </c>
      <c r="AK3306" s="45" t="str">
        <f t="shared" si="662"/>
        <v/>
      </c>
      <c r="AL3306" s="41"/>
      <c r="AM3306" s="41"/>
      <c r="AN3306" s="41"/>
      <c r="AO3306" s="41"/>
      <c r="AP3306" s="45" t="str">
        <f t="shared" si="663"/>
        <v/>
      </c>
      <c r="AQ3306" s="45" t="str">
        <f t="shared" si="664"/>
        <v/>
      </c>
    </row>
    <row r="3307" spans="1:43" s="15" customFormat="1">
      <c r="A3307" s="39"/>
      <c r="B3307" s="40"/>
      <c r="C3307" s="40"/>
      <c r="D3307" s="57" t="str">
        <f t="shared" si="667"/>
        <v/>
      </c>
      <c r="E3307" s="39"/>
      <c r="F3307" s="40"/>
      <c r="G3307" s="40"/>
      <c r="H3307" s="46"/>
      <c r="I3307" s="57" t="str">
        <f t="shared" si="656"/>
        <v/>
      </c>
      <c r="J3307" s="206"/>
      <c r="K3307" s="46"/>
      <c r="L3307" s="41"/>
      <c r="M3307" s="39"/>
      <c r="N3307" s="39"/>
      <c r="O3307" s="39"/>
      <c r="P3307" s="57" t="str">
        <f t="shared" si="657"/>
        <v/>
      </c>
      <c r="Q3307" s="39"/>
      <c r="R3307" s="39"/>
      <c r="S3307" s="39"/>
      <c r="T3307" s="39"/>
      <c r="U3307" s="39"/>
      <c r="V3307" s="39"/>
      <c r="W3307" s="39"/>
      <c r="X3307" s="47"/>
      <c r="Y3307" s="48" t="str">
        <f t="shared" si="668"/>
        <v/>
      </c>
      <c r="Z3307" s="26" t="str">
        <f t="shared" si="665"/>
        <v/>
      </c>
      <c r="AA3307" s="39"/>
      <c r="AB3307" s="35" t="str">
        <f t="shared" si="666"/>
        <v/>
      </c>
      <c r="AC3307" s="42" t="str">
        <f t="shared" si="658"/>
        <v/>
      </c>
      <c r="AD3307" s="38"/>
      <c r="AE3307" s="43" t="str">
        <f t="shared" si="659"/>
        <v/>
      </c>
      <c r="AF3307" s="43" t="str">
        <f>IF(AND(COUNTIFS($J$18:J3307,J3307)=1,AE3307=1),1,"")</f>
        <v/>
      </c>
      <c r="AG3307" s="43" t="str">
        <f>IF(C3307="","",IF(AND(COUNTIFS($J$18:J3307,J3307)=1,C3307&lt;&gt;""),1,""))</f>
        <v/>
      </c>
      <c r="AH3307" s="43" t="str">
        <f>IF(G3307="","",IF(AND(COUNTIFS($J$18:J3307,J3307)=1,G3307&lt;&gt;""),1,""))</f>
        <v/>
      </c>
      <c r="AI3307" s="44">
        <f t="shared" si="660"/>
        <v>0</v>
      </c>
      <c r="AJ3307" s="44">
        <f t="shared" si="661"/>
        <v>0</v>
      </c>
      <c r="AK3307" s="45" t="str">
        <f t="shared" si="662"/>
        <v/>
      </c>
      <c r="AL3307" s="41"/>
      <c r="AM3307" s="41"/>
      <c r="AN3307" s="41"/>
      <c r="AO3307" s="41"/>
      <c r="AP3307" s="45" t="str">
        <f t="shared" si="663"/>
        <v/>
      </c>
      <c r="AQ3307" s="45" t="str">
        <f t="shared" si="664"/>
        <v/>
      </c>
    </row>
    <row r="3308" spans="1:43" s="15" customFormat="1">
      <c r="A3308" s="39"/>
      <c r="B3308" s="40"/>
      <c r="C3308" s="40"/>
      <c r="D3308" s="57" t="str">
        <f t="shared" si="667"/>
        <v/>
      </c>
      <c r="E3308" s="39"/>
      <c r="F3308" s="40"/>
      <c r="G3308" s="40"/>
      <c r="H3308" s="46"/>
      <c r="I3308" s="57" t="str">
        <f t="shared" si="656"/>
        <v/>
      </c>
      <c r="J3308" s="206"/>
      <c r="K3308" s="46"/>
      <c r="L3308" s="41"/>
      <c r="M3308" s="39"/>
      <c r="N3308" s="39"/>
      <c r="O3308" s="39"/>
      <c r="P3308" s="57" t="str">
        <f t="shared" si="657"/>
        <v/>
      </c>
      <c r="Q3308" s="39"/>
      <c r="R3308" s="39"/>
      <c r="S3308" s="39"/>
      <c r="T3308" s="39"/>
      <c r="U3308" s="39"/>
      <c r="V3308" s="39"/>
      <c r="W3308" s="39"/>
      <c r="X3308" s="47"/>
      <c r="Y3308" s="48" t="str">
        <f t="shared" si="668"/>
        <v/>
      </c>
      <c r="Z3308" s="26" t="str">
        <f t="shared" si="665"/>
        <v/>
      </c>
      <c r="AA3308" s="39"/>
      <c r="AB3308" s="35" t="str">
        <f t="shared" si="666"/>
        <v/>
      </c>
      <c r="AC3308" s="42" t="str">
        <f t="shared" si="658"/>
        <v/>
      </c>
      <c r="AD3308" s="38"/>
      <c r="AE3308" s="43" t="str">
        <f t="shared" si="659"/>
        <v/>
      </c>
      <c r="AF3308" s="43" t="str">
        <f>IF(AND(COUNTIFS($J$18:J3308,J3308)=1,AE3308=1),1,"")</f>
        <v/>
      </c>
      <c r="AG3308" s="43" t="str">
        <f>IF(C3308="","",IF(AND(COUNTIFS($J$18:J3308,J3308)=1,C3308&lt;&gt;""),1,""))</f>
        <v/>
      </c>
      <c r="AH3308" s="43" t="str">
        <f>IF(G3308="","",IF(AND(COUNTIFS($J$18:J3308,J3308)=1,G3308&lt;&gt;""),1,""))</f>
        <v/>
      </c>
      <c r="AI3308" s="44">
        <f t="shared" si="660"/>
        <v>0</v>
      </c>
      <c r="AJ3308" s="44">
        <f t="shared" si="661"/>
        <v>0</v>
      </c>
      <c r="AK3308" s="45" t="str">
        <f t="shared" si="662"/>
        <v/>
      </c>
      <c r="AL3308" s="41"/>
      <c r="AM3308" s="41"/>
      <c r="AN3308" s="41"/>
      <c r="AO3308" s="41"/>
      <c r="AP3308" s="45" t="str">
        <f t="shared" si="663"/>
        <v/>
      </c>
      <c r="AQ3308" s="45" t="str">
        <f t="shared" si="664"/>
        <v/>
      </c>
    </row>
    <row r="3309" spans="1:43" s="15" customFormat="1">
      <c r="A3309" s="39"/>
      <c r="B3309" s="40"/>
      <c r="C3309" s="40"/>
      <c r="D3309" s="57" t="str">
        <f t="shared" si="667"/>
        <v/>
      </c>
      <c r="E3309" s="39"/>
      <c r="F3309" s="40"/>
      <c r="G3309" s="40"/>
      <c r="H3309" s="46"/>
      <c r="I3309" s="57" t="str">
        <f t="shared" si="656"/>
        <v/>
      </c>
      <c r="J3309" s="206"/>
      <c r="K3309" s="46"/>
      <c r="L3309" s="41"/>
      <c r="M3309" s="39"/>
      <c r="N3309" s="39"/>
      <c r="O3309" s="39"/>
      <c r="P3309" s="57" t="str">
        <f t="shared" si="657"/>
        <v/>
      </c>
      <c r="Q3309" s="39"/>
      <c r="R3309" s="39"/>
      <c r="S3309" s="39"/>
      <c r="T3309" s="39"/>
      <c r="U3309" s="39"/>
      <c r="V3309" s="39"/>
      <c r="W3309" s="39"/>
      <c r="X3309" s="47"/>
      <c r="Y3309" s="48" t="str">
        <f t="shared" si="668"/>
        <v/>
      </c>
      <c r="Z3309" s="26" t="str">
        <f t="shared" si="665"/>
        <v/>
      </c>
      <c r="AA3309" s="39"/>
      <c r="AB3309" s="35" t="str">
        <f t="shared" si="666"/>
        <v/>
      </c>
      <c r="AC3309" s="42" t="str">
        <f t="shared" si="658"/>
        <v/>
      </c>
      <c r="AD3309" s="38"/>
      <c r="AE3309" s="43" t="str">
        <f t="shared" si="659"/>
        <v/>
      </c>
      <c r="AF3309" s="43" t="str">
        <f>IF(AND(COUNTIFS($J$18:J3309,J3309)=1,AE3309=1),1,"")</f>
        <v/>
      </c>
      <c r="AG3309" s="43" t="str">
        <f>IF(C3309="","",IF(AND(COUNTIFS($J$18:J3309,J3309)=1,C3309&lt;&gt;""),1,""))</f>
        <v/>
      </c>
      <c r="AH3309" s="43" t="str">
        <f>IF(G3309="","",IF(AND(COUNTIFS($J$18:J3309,J3309)=1,G3309&lt;&gt;""),1,""))</f>
        <v/>
      </c>
      <c r="AI3309" s="44">
        <f t="shared" si="660"/>
        <v>0</v>
      </c>
      <c r="AJ3309" s="44">
        <f t="shared" si="661"/>
        <v>0</v>
      </c>
      <c r="AK3309" s="45" t="str">
        <f t="shared" si="662"/>
        <v/>
      </c>
      <c r="AL3309" s="41"/>
      <c r="AM3309" s="41"/>
      <c r="AN3309" s="41"/>
      <c r="AO3309" s="41"/>
      <c r="AP3309" s="45" t="str">
        <f t="shared" si="663"/>
        <v/>
      </c>
      <c r="AQ3309" s="45" t="str">
        <f t="shared" si="664"/>
        <v/>
      </c>
    </row>
    <row r="3310" spans="1:43" s="15" customFormat="1">
      <c r="A3310" s="39"/>
      <c r="B3310" s="40"/>
      <c r="C3310" s="40"/>
      <c r="D3310" s="57" t="str">
        <f t="shared" si="667"/>
        <v/>
      </c>
      <c r="E3310" s="39"/>
      <c r="F3310" s="40"/>
      <c r="G3310" s="40"/>
      <c r="H3310" s="46"/>
      <c r="I3310" s="57" t="str">
        <f t="shared" si="656"/>
        <v/>
      </c>
      <c r="J3310" s="206"/>
      <c r="K3310" s="46"/>
      <c r="L3310" s="41"/>
      <c r="M3310" s="39"/>
      <c r="N3310" s="39"/>
      <c r="O3310" s="39"/>
      <c r="P3310" s="57" t="str">
        <f t="shared" si="657"/>
        <v/>
      </c>
      <c r="Q3310" s="39"/>
      <c r="R3310" s="39"/>
      <c r="S3310" s="39"/>
      <c r="T3310" s="39"/>
      <c r="U3310" s="39"/>
      <c r="V3310" s="39"/>
      <c r="W3310" s="39"/>
      <c r="X3310" s="47"/>
      <c r="Y3310" s="48" t="str">
        <f t="shared" si="668"/>
        <v/>
      </c>
      <c r="Z3310" s="26" t="str">
        <f t="shared" si="665"/>
        <v/>
      </c>
      <c r="AA3310" s="39"/>
      <c r="AB3310" s="35" t="str">
        <f t="shared" si="666"/>
        <v/>
      </c>
      <c r="AC3310" s="42" t="str">
        <f t="shared" si="658"/>
        <v/>
      </c>
      <c r="AD3310" s="38"/>
      <c r="AE3310" s="43" t="str">
        <f t="shared" si="659"/>
        <v/>
      </c>
      <c r="AF3310" s="43" t="str">
        <f>IF(AND(COUNTIFS($J$18:J3310,J3310)=1,AE3310=1),1,"")</f>
        <v/>
      </c>
      <c r="AG3310" s="43" t="str">
        <f>IF(C3310="","",IF(AND(COUNTIFS($J$18:J3310,J3310)=1,C3310&lt;&gt;""),1,""))</f>
        <v/>
      </c>
      <c r="AH3310" s="43" t="str">
        <f>IF(G3310="","",IF(AND(COUNTIFS($J$18:J3310,J3310)=1,G3310&lt;&gt;""),1,""))</f>
        <v/>
      </c>
      <c r="AI3310" s="44">
        <f t="shared" si="660"/>
        <v>0</v>
      </c>
      <c r="AJ3310" s="44">
        <f t="shared" si="661"/>
        <v>0</v>
      </c>
      <c r="AK3310" s="45" t="str">
        <f t="shared" si="662"/>
        <v/>
      </c>
      <c r="AL3310" s="41"/>
      <c r="AM3310" s="41"/>
      <c r="AN3310" s="41"/>
      <c r="AO3310" s="41"/>
      <c r="AP3310" s="45" t="str">
        <f t="shared" si="663"/>
        <v/>
      </c>
      <c r="AQ3310" s="45" t="str">
        <f t="shared" si="664"/>
        <v/>
      </c>
    </row>
    <row r="3311" spans="1:43" s="15" customFormat="1">
      <c r="A3311" s="39"/>
      <c r="B3311" s="40"/>
      <c r="C3311" s="40"/>
      <c r="D3311" s="57" t="str">
        <f t="shared" si="667"/>
        <v/>
      </c>
      <c r="E3311" s="39"/>
      <c r="F3311" s="40"/>
      <c r="G3311" s="40"/>
      <c r="H3311" s="46"/>
      <c r="I3311" s="57" t="str">
        <f t="shared" si="656"/>
        <v/>
      </c>
      <c r="J3311" s="206"/>
      <c r="K3311" s="46"/>
      <c r="L3311" s="41"/>
      <c r="M3311" s="39"/>
      <c r="N3311" s="39"/>
      <c r="O3311" s="39"/>
      <c r="P3311" s="57" t="str">
        <f t="shared" si="657"/>
        <v/>
      </c>
      <c r="Q3311" s="39"/>
      <c r="R3311" s="39"/>
      <c r="S3311" s="39"/>
      <c r="T3311" s="39"/>
      <c r="U3311" s="39"/>
      <c r="V3311" s="39"/>
      <c r="W3311" s="39"/>
      <c r="X3311" s="47"/>
      <c r="Y3311" s="48" t="str">
        <f t="shared" si="668"/>
        <v/>
      </c>
      <c r="Z3311" s="26" t="str">
        <f t="shared" si="665"/>
        <v/>
      </c>
      <c r="AA3311" s="39"/>
      <c r="AB3311" s="35" t="str">
        <f t="shared" si="666"/>
        <v/>
      </c>
      <c r="AC3311" s="42" t="str">
        <f t="shared" si="658"/>
        <v/>
      </c>
      <c r="AD3311" s="38"/>
      <c r="AE3311" s="43" t="str">
        <f t="shared" si="659"/>
        <v/>
      </c>
      <c r="AF3311" s="43" t="str">
        <f>IF(AND(COUNTIFS($J$18:J3311,J3311)=1,AE3311=1),1,"")</f>
        <v/>
      </c>
      <c r="AG3311" s="43" t="str">
        <f>IF(C3311="","",IF(AND(COUNTIFS($J$18:J3311,J3311)=1,C3311&lt;&gt;""),1,""))</f>
        <v/>
      </c>
      <c r="AH3311" s="43" t="str">
        <f>IF(G3311="","",IF(AND(COUNTIFS($J$18:J3311,J3311)=1,G3311&lt;&gt;""),1,""))</f>
        <v/>
      </c>
      <c r="AI3311" s="44">
        <f t="shared" si="660"/>
        <v>0</v>
      </c>
      <c r="AJ3311" s="44">
        <f t="shared" si="661"/>
        <v>0</v>
      </c>
      <c r="AK3311" s="45" t="str">
        <f t="shared" si="662"/>
        <v/>
      </c>
      <c r="AL3311" s="41"/>
      <c r="AM3311" s="41"/>
      <c r="AN3311" s="41"/>
      <c r="AO3311" s="41"/>
      <c r="AP3311" s="45" t="str">
        <f t="shared" si="663"/>
        <v/>
      </c>
      <c r="AQ3311" s="45" t="str">
        <f t="shared" si="664"/>
        <v/>
      </c>
    </row>
    <row r="3312" spans="1:43" s="15" customFormat="1">
      <c r="A3312" s="39"/>
      <c r="B3312" s="40"/>
      <c r="C3312" s="40"/>
      <c r="D3312" s="57" t="str">
        <f t="shared" si="667"/>
        <v/>
      </c>
      <c r="E3312" s="39"/>
      <c r="F3312" s="40"/>
      <c r="G3312" s="40"/>
      <c r="H3312" s="46"/>
      <c r="I3312" s="57" t="str">
        <f t="shared" si="656"/>
        <v/>
      </c>
      <c r="J3312" s="206"/>
      <c r="K3312" s="46"/>
      <c r="L3312" s="41"/>
      <c r="M3312" s="39"/>
      <c r="N3312" s="39"/>
      <c r="O3312" s="39"/>
      <c r="P3312" s="57" t="str">
        <f t="shared" si="657"/>
        <v/>
      </c>
      <c r="Q3312" s="39"/>
      <c r="R3312" s="39"/>
      <c r="S3312" s="39"/>
      <c r="T3312" s="39"/>
      <c r="U3312" s="39"/>
      <c r="V3312" s="39"/>
      <c r="W3312" s="39"/>
      <c r="X3312" s="47"/>
      <c r="Y3312" s="48" t="str">
        <f t="shared" si="668"/>
        <v/>
      </c>
      <c r="Z3312" s="26" t="str">
        <f t="shared" si="665"/>
        <v/>
      </c>
      <c r="AA3312" s="39"/>
      <c r="AB3312" s="35" t="str">
        <f t="shared" si="666"/>
        <v/>
      </c>
      <c r="AC3312" s="42" t="str">
        <f t="shared" si="658"/>
        <v/>
      </c>
      <c r="AD3312" s="38"/>
      <c r="AE3312" s="43" t="str">
        <f t="shared" si="659"/>
        <v/>
      </c>
      <c r="AF3312" s="43" t="str">
        <f>IF(AND(COUNTIFS($J$18:J3312,J3312)=1,AE3312=1),1,"")</f>
        <v/>
      </c>
      <c r="AG3312" s="43" t="str">
        <f>IF(C3312="","",IF(AND(COUNTIFS($J$18:J3312,J3312)=1,C3312&lt;&gt;""),1,""))</f>
        <v/>
      </c>
      <c r="AH3312" s="43" t="str">
        <f>IF(G3312="","",IF(AND(COUNTIFS($J$18:J3312,J3312)=1,G3312&lt;&gt;""),1,""))</f>
        <v/>
      </c>
      <c r="AI3312" s="44">
        <f t="shared" si="660"/>
        <v>0</v>
      </c>
      <c r="AJ3312" s="44">
        <f t="shared" si="661"/>
        <v>0</v>
      </c>
      <c r="AK3312" s="45" t="str">
        <f t="shared" si="662"/>
        <v/>
      </c>
      <c r="AL3312" s="41"/>
      <c r="AM3312" s="41"/>
      <c r="AN3312" s="41"/>
      <c r="AO3312" s="41"/>
      <c r="AP3312" s="45" t="str">
        <f t="shared" si="663"/>
        <v/>
      </c>
      <c r="AQ3312" s="45" t="str">
        <f t="shared" si="664"/>
        <v/>
      </c>
    </row>
    <row r="3313" spans="1:43" s="15" customFormat="1">
      <c r="A3313" s="39"/>
      <c r="B3313" s="40"/>
      <c r="C3313" s="40"/>
      <c r="D3313" s="57" t="str">
        <f t="shared" si="667"/>
        <v/>
      </c>
      <c r="E3313" s="39"/>
      <c r="F3313" s="40"/>
      <c r="G3313" s="40"/>
      <c r="H3313" s="46"/>
      <c r="I3313" s="57" t="str">
        <f t="shared" si="656"/>
        <v/>
      </c>
      <c r="J3313" s="206"/>
      <c r="K3313" s="46"/>
      <c r="L3313" s="41"/>
      <c r="M3313" s="39"/>
      <c r="N3313" s="39"/>
      <c r="O3313" s="39"/>
      <c r="P3313" s="57" t="str">
        <f t="shared" si="657"/>
        <v/>
      </c>
      <c r="Q3313" s="39"/>
      <c r="R3313" s="39"/>
      <c r="S3313" s="39"/>
      <c r="T3313" s="39"/>
      <c r="U3313" s="39"/>
      <c r="V3313" s="39"/>
      <c r="W3313" s="39"/>
      <c r="X3313" s="47"/>
      <c r="Y3313" s="48" t="str">
        <f t="shared" si="668"/>
        <v/>
      </c>
      <c r="Z3313" s="26" t="str">
        <f t="shared" si="665"/>
        <v/>
      </c>
      <c r="AA3313" s="39"/>
      <c r="AB3313" s="35" t="str">
        <f t="shared" si="666"/>
        <v/>
      </c>
      <c r="AC3313" s="42" t="str">
        <f t="shared" si="658"/>
        <v/>
      </c>
      <c r="AD3313" s="38"/>
      <c r="AE3313" s="43" t="str">
        <f t="shared" si="659"/>
        <v/>
      </c>
      <c r="AF3313" s="43" t="str">
        <f>IF(AND(COUNTIFS($J$18:J3313,J3313)=1,AE3313=1),1,"")</f>
        <v/>
      </c>
      <c r="AG3313" s="43" t="str">
        <f>IF(C3313="","",IF(AND(COUNTIFS($J$18:J3313,J3313)=1,C3313&lt;&gt;""),1,""))</f>
        <v/>
      </c>
      <c r="AH3313" s="43" t="str">
        <f>IF(G3313="","",IF(AND(COUNTIFS($J$18:J3313,J3313)=1,G3313&lt;&gt;""),1,""))</f>
        <v/>
      </c>
      <c r="AI3313" s="44">
        <f t="shared" si="660"/>
        <v>0</v>
      </c>
      <c r="AJ3313" s="44">
        <f t="shared" si="661"/>
        <v>0</v>
      </c>
      <c r="AK3313" s="45" t="str">
        <f t="shared" si="662"/>
        <v/>
      </c>
      <c r="AL3313" s="41"/>
      <c r="AM3313" s="41"/>
      <c r="AN3313" s="41"/>
      <c r="AO3313" s="41"/>
      <c r="AP3313" s="45" t="str">
        <f t="shared" si="663"/>
        <v/>
      </c>
      <c r="AQ3313" s="45" t="str">
        <f t="shared" si="664"/>
        <v/>
      </c>
    </row>
    <row r="3314" spans="1:43" s="15" customFormat="1">
      <c r="A3314" s="39"/>
      <c r="B3314" s="40"/>
      <c r="C3314" s="40"/>
      <c r="D3314" s="57" t="str">
        <f t="shared" si="667"/>
        <v/>
      </c>
      <c r="E3314" s="39"/>
      <c r="F3314" s="40"/>
      <c r="G3314" s="40"/>
      <c r="H3314" s="46"/>
      <c r="I3314" s="57" t="str">
        <f t="shared" si="656"/>
        <v/>
      </c>
      <c r="J3314" s="206"/>
      <c r="K3314" s="46"/>
      <c r="L3314" s="41"/>
      <c r="M3314" s="39"/>
      <c r="N3314" s="39"/>
      <c r="O3314" s="39"/>
      <c r="P3314" s="57" t="str">
        <f t="shared" si="657"/>
        <v/>
      </c>
      <c r="Q3314" s="39"/>
      <c r="R3314" s="39"/>
      <c r="S3314" s="39"/>
      <c r="T3314" s="39"/>
      <c r="U3314" s="39"/>
      <c r="V3314" s="39"/>
      <c r="W3314" s="39"/>
      <c r="X3314" s="47"/>
      <c r="Y3314" s="48" t="str">
        <f t="shared" si="668"/>
        <v/>
      </c>
      <c r="Z3314" s="26" t="str">
        <f t="shared" si="665"/>
        <v/>
      </c>
      <c r="AA3314" s="39"/>
      <c r="AB3314" s="35" t="str">
        <f t="shared" si="666"/>
        <v/>
      </c>
      <c r="AC3314" s="42" t="str">
        <f t="shared" si="658"/>
        <v/>
      </c>
      <c r="AD3314" s="38"/>
      <c r="AE3314" s="43" t="str">
        <f t="shared" si="659"/>
        <v/>
      </c>
      <c r="AF3314" s="43" t="str">
        <f>IF(AND(COUNTIFS($J$18:J3314,J3314)=1,AE3314=1),1,"")</f>
        <v/>
      </c>
      <c r="AG3314" s="43" t="str">
        <f>IF(C3314="","",IF(AND(COUNTIFS($J$18:J3314,J3314)=1,C3314&lt;&gt;""),1,""))</f>
        <v/>
      </c>
      <c r="AH3314" s="43" t="str">
        <f>IF(G3314="","",IF(AND(COUNTIFS($J$18:J3314,J3314)=1,G3314&lt;&gt;""),1,""))</f>
        <v/>
      </c>
      <c r="AI3314" s="44">
        <f t="shared" si="660"/>
        <v>0</v>
      </c>
      <c r="AJ3314" s="44">
        <f t="shared" si="661"/>
        <v>0</v>
      </c>
      <c r="AK3314" s="45" t="str">
        <f t="shared" si="662"/>
        <v/>
      </c>
      <c r="AL3314" s="41"/>
      <c r="AM3314" s="41"/>
      <c r="AN3314" s="41"/>
      <c r="AO3314" s="41"/>
      <c r="AP3314" s="45" t="str">
        <f t="shared" si="663"/>
        <v/>
      </c>
      <c r="AQ3314" s="45" t="str">
        <f t="shared" si="664"/>
        <v/>
      </c>
    </row>
    <row r="3315" spans="1:43" s="15" customFormat="1">
      <c r="A3315" s="39"/>
      <c r="B3315" s="40"/>
      <c r="C3315" s="40"/>
      <c r="D3315" s="57" t="str">
        <f t="shared" si="667"/>
        <v/>
      </c>
      <c r="E3315" s="39"/>
      <c r="F3315" s="40"/>
      <c r="G3315" s="40"/>
      <c r="H3315" s="46"/>
      <c r="I3315" s="57" t="str">
        <f t="shared" si="656"/>
        <v/>
      </c>
      <c r="J3315" s="206"/>
      <c r="K3315" s="46"/>
      <c r="L3315" s="41"/>
      <c r="M3315" s="39"/>
      <c r="N3315" s="39"/>
      <c r="O3315" s="39"/>
      <c r="P3315" s="57" t="str">
        <f t="shared" si="657"/>
        <v/>
      </c>
      <c r="Q3315" s="39"/>
      <c r="R3315" s="39"/>
      <c r="S3315" s="39"/>
      <c r="T3315" s="39"/>
      <c r="U3315" s="39"/>
      <c r="V3315" s="39"/>
      <c r="W3315" s="39"/>
      <c r="X3315" s="47"/>
      <c r="Y3315" s="48" t="str">
        <f t="shared" si="668"/>
        <v/>
      </c>
      <c r="Z3315" s="26" t="str">
        <f t="shared" si="665"/>
        <v/>
      </c>
      <c r="AA3315" s="39"/>
      <c r="AB3315" s="35" t="str">
        <f t="shared" si="666"/>
        <v/>
      </c>
      <c r="AC3315" s="42" t="str">
        <f t="shared" si="658"/>
        <v/>
      </c>
      <c r="AD3315" s="38"/>
      <c r="AE3315" s="43" t="str">
        <f t="shared" si="659"/>
        <v/>
      </c>
      <c r="AF3315" s="43" t="str">
        <f>IF(AND(COUNTIFS($J$18:J3315,J3315)=1,AE3315=1),1,"")</f>
        <v/>
      </c>
      <c r="AG3315" s="43" t="str">
        <f>IF(C3315="","",IF(AND(COUNTIFS($J$18:J3315,J3315)=1,C3315&lt;&gt;""),1,""))</f>
        <v/>
      </c>
      <c r="AH3315" s="43" t="str">
        <f>IF(G3315="","",IF(AND(COUNTIFS($J$18:J3315,J3315)=1,G3315&lt;&gt;""),1,""))</f>
        <v/>
      </c>
      <c r="AI3315" s="44">
        <f t="shared" si="660"/>
        <v>0</v>
      </c>
      <c r="AJ3315" s="44">
        <f t="shared" si="661"/>
        <v>0</v>
      </c>
      <c r="AK3315" s="45" t="str">
        <f t="shared" si="662"/>
        <v/>
      </c>
      <c r="AL3315" s="41"/>
      <c r="AM3315" s="41"/>
      <c r="AN3315" s="41"/>
      <c r="AO3315" s="41"/>
      <c r="AP3315" s="45" t="str">
        <f t="shared" si="663"/>
        <v/>
      </c>
      <c r="AQ3315" s="45" t="str">
        <f t="shared" si="664"/>
        <v/>
      </c>
    </row>
    <row r="3316" spans="1:43" s="15" customFormat="1">
      <c r="A3316" s="39"/>
      <c r="B3316" s="40"/>
      <c r="C3316" s="40"/>
      <c r="D3316" s="57" t="str">
        <f t="shared" si="667"/>
        <v/>
      </c>
      <c r="E3316" s="39"/>
      <c r="F3316" s="40"/>
      <c r="G3316" s="40"/>
      <c r="H3316" s="46"/>
      <c r="I3316" s="57" t="str">
        <f t="shared" si="656"/>
        <v/>
      </c>
      <c r="J3316" s="206"/>
      <c r="K3316" s="46"/>
      <c r="L3316" s="41"/>
      <c r="M3316" s="39"/>
      <c r="N3316" s="39"/>
      <c r="O3316" s="39"/>
      <c r="P3316" s="57" t="str">
        <f t="shared" si="657"/>
        <v/>
      </c>
      <c r="Q3316" s="39"/>
      <c r="R3316" s="39"/>
      <c r="S3316" s="39"/>
      <c r="T3316" s="39"/>
      <c r="U3316" s="39"/>
      <c r="V3316" s="39"/>
      <c r="W3316" s="39"/>
      <c r="X3316" s="47"/>
      <c r="Y3316" s="48" t="str">
        <f t="shared" si="668"/>
        <v/>
      </c>
      <c r="Z3316" s="26" t="str">
        <f t="shared" si="665"/>
        <v/>
      </c>
      <c r="AA3316" s="39"/>
      <c r="AB3316" s="35" t="str">
        <f t="shared" si="666"/>
        <v/>
      </c>
      <c r="AC3316" s="42" t="str">
        <f t="shared" si="658"/>
        <v/>
      </c>
      <c r="AD3316" s="38"/>
      <c r="AE3316" s="43" t="str">
        <f t="shared" si="659"/>
        <v/>
      </c>
      <c r="AF3316" s="43" t="str">
        <f>IF(AND(COUNTIFS($J$18:J3316,J3316)=1,AE3316=1),1,"")</f>
        <v/>
      </c>
      <c r="AG3316" s="43" t="str">
        <f>IF(C3316="","",IF(AND(COUNTIFS($J$18:J3316,J3316)=1,C3316&lt;&gt;""),1,""))</f>
        <v/>
      </c>
      <c r="AH3316" s="43" t="str">
        <f>IF(G3316="","",IF(AND(COUNTIFS($J$18:J3316,J3316)=1,G3316&lt;&gt;""),1,""))</f>
        <v/>
      </c>
      <c r="AI3316" s="44">
        <f t="shared" si="660"/>
        <v>0</v>
      </c>
      <c r="AJ3316" s="44">
        <f t="shared" si="661"/>
        <v>0</v>
      </c>
      <c r="AK3316" s="45" t="str">
        <f t="shared" si="662"/>
        <v/>
      </c>
      <c r="AL3316" s="41"/>
      <c r="AM3316" s="41"/>
      <c r="AN3316" s="41"/>
      <c r="AO3316" s="41"/>
      <c r="AP3316" s="45" t="str">
        <f t="shared" si="663"/>
        <v/>
      </c>
      <c r="AQ3316" s="45" t="str">
        <f t="shared" si="664"/>
        <v/>
      </c>
    </row>
    <row r="3317" spans="1:43" s="15" customFormat="1">
      <c r="A3317" s="39"/>
      <c r="B3317" s="40"/>
      <c r="C3317" s="40"/>
      <c r="D3317" s="57" t="str">
        <f t="shared" si="667"/>
        <v/>
      </c>
      <c r="E3317" s="39"/>
      <c r="F3317" s="40"/>
      <c r="G3317" s="40"/>
      <c r="H3317" s="46"/>
      <c r="I3317" s="57" t="str">
        <f t="shared" si="656"/>
        <v/>
      </c>
      <c r="J3317" s="206"/>
      <c r="K3317" s="46"/>
      <c r="L3317" s="41"/>
      <c r="M3317" s="39"/>
      <c r="N3317" s="39"/>
      <c r="O3317" s="39"/>
      <c r="P3317" s="57" t="str">
        <f t="shared" si="657"/>
        <v/>
      </c>
      <c r="Q3317" s="39"/>
      <c r="R3317" s="39"/>
      <c r="S3317" s="39"/>
      <c r="T3317" s="39"/>
      <c r="U3317" s="39"/>
      <c r="V3317" s="39"/>
      <c r="W3317" s="39"/>
      <c r="X3317" s="47"/>
      <c r="Y3317" s="48" t="str">
        <f t="shared" si="668"/>
        <v/>
      </c>
      <c r="Z3317" s="26" t="str">
        <f t="shared" si="665"/>
        <v/>
      </c>
      <c r="AA3317" s="39"/>
      <c r="AB3317" s="35" t="str">
        <f t="shared" si="666"/>
        <v/>
      </c>
      <c r="AC3317" s="42" t="str">
        <f t="shared" si="658"/>
        <v/>
      </c>
      <c r="AD3317" s="38"/>
      <c r="AE3317" s="43" t="str">
        <f t="shared" si="659"/>
        <v/>
      </c>
      <c r="AF3317" s="43" t="str">
        <f>IF(AND(COUNTIFS($J$18:J3317,J3317)=1,AE3317=1),1,"")</f>
        <v/>
      </c>
      <c r="AG3317" s="43" t="str">
        <f>IF(C3317="","",IF(AND(COUNTIFS($J$18:J3317,J3317)=1,C3317&lt;&gt;""),1,""))</f>
        <v/>
      </c>
      <c r="AH3317" s="43" t="str">
        <f>IF(G3317="","",IF(AND(COUNTIFS($J$18:J3317,J3317)=1,G3317&lt;&gt;""),1,""))</f>
        <v/>
      </c>
      <c r="AI3317" s="44">
        <f t="shared" si="660"/>
        <v>0</v>
      </c>
      <c r="AJ3317" s="44">
        <f t="shared" si="661"/>
        <v>0</v>
      </c>
      <c r="AK3317" s="45" t="str">
        <f t="shared" si="662"/>
        <v/>
      </c>
      <c r="AL3317" s="41"/>
      <c r="AM3317" s="41"/>
      <c r="AN3317" s="41"/>
      <c r="AO3317" s="41"/>
      <c r="AP3317" s="45" t="str">
        <f t="shared" si="663"/>
        <v/>
      </c>
      <c r="AQ3317" s="45" t="str">
        <f t="shared" si="664"/>
        <v/>
      </c>
    </row>
    <row r="3318" spans="1:43" s="15" customFormat="1">
      <c r="A3318" s="39"/>
      <c r="B3318" s="40"/>
      <c r="C3318" s="40"/>
      <c r="D3318" s="57" t="str">
        <f t="shared" si="667"/>
        <v/>
      </c>
      <c r="E3318" s="39"/>
      <c r="F3318" s="40"/>
      <c r="G3318" s="40"/>
      <c r="H3318" s="46"/>
      <c r="I3318" s="57" t="str">
        <f t="shared" si="656"/>
        <v/>
      </c>
      <c r="J3318" s="206"/>
      <c r="K3318" s="46"/>
      <c r="L3318" s="41"/>
      <c r="M3318" s="39"/>
      <c r="N3318" s="39"/>
      <c r="O3318" s="39"/>
      <c r="P3318" s="57" t="str">
        <f t="shared" si="657"/>
        <v/>
      </c>
      <c r="Q3318" s="39"/>
      <c r="R3318" s="39"/>
      <c r="S3318" s="39"/>
      <c r="T3318" s="39"/>
      <c r="U3318" s="39"/>
      <c r="V3318" s="39"/>
      <c r="W3318" s="39"/>
      <c r="X3318" s="47"/>
      <c r="Y3318" s="48" t="str">
        <f t="shared" si="668"/>
        <v/>
      </c>
      <c r="Z3318" s="26" t="str">
        <f t="shared" si="665"/>
        <v/>
      </c>
      <c r="AA3318" s="39"/>
      <c r="AB3318" s="35" t="str">
        <f t="shared" si="666"/>
        <v/>
      </c>
      <c r="AC3318" s="42" t="str">
        <f t="shared" si="658"/>
        <v/>
      </c>
      <c r="AD3318" s="38"/>
      <c r="AE3318" s="43" t="str">
        <f t="shared" si="659"/>
        <v/>
      </c>
      <c r="AF3318" s="43" t="str">
        <f>IF(AND(COUNTIFS($J$18:J3318,J3318)=1,AE3318=1),1,"")</f>
        <v/>
      </c>
      <c r="AG3318" s="43" t="str">
        <f>IF(C3318="","",IF(AND(COUNTIFS($J$18:J3318,J3318)=1,C3318&lt;&gt;""),1,""))</f>
        <v/>
      </c>
      <c r="AH3318" s="43" t="str">
        <f>IF(G3318="","",IF(AND(COUNTIFS($J$18:J3318,J3318)=1,G3318&lt;&gt;""),1,""))</f>
        <v/>
      </c>
      <c r="AI3318" s="44">
        <f t="shared" si="660"/>
        <v>0</v>
      </c>
      <c r="AJ3318" s="44">
        <f t="shared" si="661"/>
        <v>0</v>
      </c>
      <c r="AK3318" s="45" t="str">
        <f t="shared" si="662"/>
        <v/>
      </c>
      <c r="AL3318" s="41"/>
      <c r="AM3318" s="41"/>
      <c r="AN3318" s="41"/>
      <c r="AO3318" s="41"/>
      <c r="AP3318" s="45" t="str">
        <f t="shared" si="663"/>
        <v/>
      </c>
      <c r="AQ3318" s="45" t="str">
        <f t="shared" si="664"/>
        <v/>
      </c>
    </row>
    <row r="3319" spans="1:43" s="15" customFormat="1">
      <c r="A3319" s="39"/>
      <c r="B3319" s="40"/>
      <c r="C3319" s="40"/>
      <c r="D3319" s="57" t="str">
        <f t="shared" si="667"/>
        <v/>
      </c>
      <c r="E3319" s="39"/>
      <c r="F3319" s="40"/>
      <c r="G3319" s="40"/>
      <c r="H3319" s="46"/>
      <c r="I3319" s="57" t="str">
        <f t="shared" si="656"/>
        <v/>
      </c>
      <c r="J3319" s="206"/>
      <c r="K3319" s="46"/>
      <c r="L3319" s="41"/>
      <c r="M3319" s="39"/>
      <c r="N3319" s="39"/>
      <c r="O3319" s="39"/>
      <c r="P3319" s="57" t="str">
        <f t="shared" si="657"/>
        <v/>
      </c>
      <c r="Q3319" s="39"/>
      <c r="R3319" s="39"/>
      <c r="S3319" s="39"/>
      <c r="T3319" s="39"/>
      <c r="U3319" s="39"/>
      <c r="V3319" s="39"/>
      <c r="W3319" s="39"/>
      <c r="X3319" s="47"/>
      <c r="Y3319" s="48" t="str">
        <f t="shared" si="668"/>
        <v/>
      </c>
      <c r="Z3319" s="26" t="str">
        <f t="shared" si="665"/>
        <v/>
      </c>
      <c r="AA3319" s="39"/>
      <c r="AB3319" s="35" t="str">
        <f t="shared" si="666"/>
        <v/>
      </c>
      <c r="AC3319" s="42" t="str">
        <f t="shared" si="658"/>
        <v/>
      </c>
      <c r="AD3319" s="38"/>
      <c r="AE3319" s="43" t="str">
        <f t="shared" si="659"/>
        <v/>
      </c>
      <c r="AF3319" s="43" t="str">
        <f>IF(AND(COUNTIFS($J$18:J3319,J3319)=1,AE3319=1),1,"")</f>
        <v/>
      </c>
      <c r="AG3319" s="43" t="str">
        <f>IF(C3319="","",IF(AND(COUNTIFS($J$18:J3319,J3319)=1,C3319&lt;&gt;""),1,""))</f>
        <v/>
      </c>
      <c r="AH3319" s="43" t="str">
        <f>IF(G3319="","",IF(AND(COUNTIFS($J$18:J3319,J3319)=1,G3319&lt;&gt;""),1,""))</f>
        <v/>
      </c>
      <c r="AI3319" s="44">
        <f t="shared" si="660"/>
        <v>0</v>
      </c>
      <c r="AJ3319" s="44">
        <f t="shared" si="661"/>
        <v>0</v>
      </c>
      <c r="AK3319" s="45" t="str">
        <f t="shared" si="662"/>
        <v/>
      </c>
      <c r="AL3319" s="41"/>
      <c r="AM3319" s="41"/>
      <c r="AN3319" s="41"/>
      <c r="AO3319" s="41"/>
      <c r="AP3319" s="45" t="str">
        <f t="shared" si="663"/>
        <v/>
      </c>
      <c r="AQ3319" s="45" t="str">
        <f t="shared" si="664"/>
        <v/>
      </c>
    </row>
    <row r="3320" spans="1:43" s="15" customFormat="1">
      <c r="A3320" s="39"/>
      <c r="B3320" s="40"/>
      <c r="C3320" s="40"/>
      <c r="D3320" s="57" t="str">
        <f t="shared" si="667"/>
        <v/>
      </c>
      <c r="E3320" s="39"/>
      <c r="F3320" s="40"/>
      <c r="G3320" s="40"/>
      <c r="H3320" s="46"/>
      <c r="I3320" s="57" t="str">
        <f t="shared" si="656"/>
        <v/>
      </c>
      <c r="J3320" s="206"/>
      <c r="K3320" s="46"/>
      <c r="L3320" s="41"/>
      <c r="M3320" s="39"/>
      <c r="N3320" s="39"/>
      <c r="O3320" s="39"/>
      <c r="P3320" s="57" t="str">
        <f t="shared" si="657"/>
        <v/>
      </c>
      <c r="Q3320" s="39"/>
      <c r="R3320" s="39"/>
      <c r="S3320" s="39"/>
      <c r="T3320" s="39"/>
      <c r="U3320" s="39"/>
      <c r="V3320" s="39"/>
      <c r="W3320" s="39"/>
      <c r="X3320" s="47"/>
      <c r="Y3320" s="48" t="str">
        <f t="shared" si="668"/>
        <v/>
      </c>
      <c r="Z3320" s="26" t="str">
        <f t="shared" si="665"/>
        <v/>
      </c>
      <c r="AA3320" s="39"/>
      <c r="AB3320" s="35" t="str">
        <f t="shared" si="666"/>
        <v/>
      </c>
      <c r="AC3320" s="42" t="str">
        <f t="shared" si="658"/>
        <v/>
      </c>
      <c r="AD3320" s="38"/>
      <c r="AE3320" s="43" t="str">
        <f t="shared" si="659"/>
        <v/>
      </c>
      <c r="AF3320" s="43" t="str">
        <f>IF(AND(COUNTIFS($J$18:J3320,J3320)=1,AE3320=1),1,"")</f>
        <v/>
      </c>
      <c r="AG3320" s="43" t="str">
        <f>IF(C3320="","",IF(AND(COUNTIFS($J$18:J3320,J3320)=1,C3320&lt;&gt;""),1,""))</f>
        <v/>
      </c>
      <c r="AH3320" s="43" t="str">
        <f>IF(G3320="","",IF(AND(COUNTIFS($J$18:J3320,J3320)=1,G3320&lt;&gt;""),1,""))</f>
        <v/>
      </c>
      <c r="AI3320" s="44">
        <f t="shared" si="660"/>
        <v>0</v>
      </c>
      <c r="AJ3320" s="44">
        <f t="shared" si="661"/>
        <v>0</v>
      </c>
      <c r="AK3320" s="45" t="str">
        <f t="shared" si="662"/>
        <v/>
      </c>
      <c r="AL3320" s="41"/>
      <c r="AM3320" s="41"/>
      <c r="AN3320" s="41"/>
      <c r="AO3320" s="41"/>
      <c r="AP3320" s="45" t="str">
        <f t="shared" si="663"/>
        <v/>
      </c>
      <c r="AQ3320" s="45" t="str">
        <f t="shared" si="664"/>
        <v/>
      </c>
    </row>
    <row r="3321" spans="1:43" s="15" customFormat="1">
      <c r="A3321" s="39"/>
      <c r="B3321" s="40"/>
      <c r="C3321" s="40"/>
      <c r="D3321" s="57" t="str">
        <f t="shared" si="667"/>
        <v/>
      </c>
      <c r="E3321" s="39"/>
      <c r="F3321" s="40"/>
      <c r="G3321" s="40"/>
      <c r="H3321" s="46"/>
      <c r="I3321" s="57" t="str">
        <f t="shared" si="656"/>
        <v/>
      </c>
      <c r="J3321" s="206"/>
      <c r="K3321" s="46"/>
      <c r="L3321" s="41"/>
      <c r="M3321" s="39"/>
      <c r="N3321" s="39"/>
      <c r="O3321" s="39"/>
      <c r="P3321" s="57" t="str">
        <f t="shared" si="657"/>
        <v/>
      </c>
      <c r="Q3321" s="39"/>
      <c r="R3321" s="39"/>
      <c r="S3321" s="39"/>
      <c r="T3321" s="39"/>
      <c r="U3321" s="39"/>
      <c r="V3321" s="39"/>
      <c r="W3321" s="39"/>
      <c r="X3321" s="47"/>
      <c r="Y3321" s="48" t="str">
        <f t="shared" si="668"/>
        <v/>
      </c>
      <c r="Z3321" s="26" t="str">
        <f t="shared" si="665"/>
        <v/>
      </c>
      <c r="AA3321" s="39"/>
      <c r="AB3321" s="35" t="str">
        <f t="shared" si="666"/>
        <v/>
      </c>
      <c r="AC3321" s="42" t="str">
        <f t="shared" si="658"/>
        <v/>
      </c>
      <c r="AD3321" s="38"/>
      <c r="AE3321" s="43" t="str">
        <f t="shared" si="659"/>
        <v/>
      </c>
      <c r="AF3321" s="43" t="str">
        <f>IF(AND(COUNTIFS($J$18:J3321,J3321)=1,AE3321=1),1,"")</f>
        <v/>
      </c>
      <c r="AG3321" s="43" t="str">
        <f>IF(C3321="","",IF(AND(COUNTIFS($J$18:J3321,J3321)=1,C3321&lt;&gt;""),1,""))</f>
        <v/>
      </c>
      <c r="AH3321" s="43" t="str">
        <f>IF(G3321="","",IF(AND(COUNTIFS($J$18:J3321,J3321)=1,G3321&lt;&gt;""),1,""))</f>
        <v/>
      </c>
      <c r="AI3321" s="44">
        <f t="shared" si="660"/>
        <v>0</v>
      </c>
      <c r="AJ3321" s="44">
        <f t="shared" si="661"/>
        <v>0</v>
      </c>
      <c r="AK3321" s="45" t="str">
        <f t="shared" si="662"/>
        <v/>
      </c>
      <c r="AL3321" s="41"/>
      <c r="AM3321" s="41"/>
      <c r="AN3321" s="41"/>
      <c r="AO3321" s="41"/>
      <c r="AP3321" s="45" t="str">
        <f t="shared" si="663"/>
        <v/>
      </c>
      <c r="AQ3321" s="45" t="str">
        <f t="shared" si="664"/>
        <v/>
      </c>
    </row>
    <row r="3322" spans="1:43" s="15" customFormat="1">
      <c r="A3322" s="39"/>
      <c r="B3322" s="40"/>
      <c r="C3322" s="40"/>
      <c r="D3322" s="57" t="str">
        <f t="shared" si="667"/>
        <v/>
      </c>
      <c r="E3322" s="39"/>
      <c r="F3322" s="40"/>
      <c r="G3322" s="40"/>
      <c r="H3322" s="46"/>
      <c r="I3322" s="57" t="str">
        <f t="shared" si="656"/>
        <v/>
      </c>
      <c r="J3322" s="206"/>
      <c r="K3322" s="46"/>
      <c r="L3322" s="41"/>
      <c r="M3322" s="39"/>
      <c r="N3322" s="39"/>
      <c r="O3322" s="39"/>
      <c r="P3322" s="57" t="str">
        <f t="shared" si="657"/>
        <v/>
      </c>
      <c r="Q3322" s="39"/>
      <c r="R3322" s="39"/>
      <c r="S3322" s="39"/>
      <c r="T3322" s="39"/>
      <c r="U3322" s="39"/>
      <c r="V3322" s="39"/>
      <c r="W3322" s="39"/>
      <c r="X3322" s="47"/>
      <c r="Y3322" s="48" t="str">
        <f t="shared" si="668"/>
        <v/>
      </c>
      <c r="Z3322" s="26" t="str">
        <f t="shared" si="665"/>
        <v/>
      </c>
      <c r="AA3322" s="39"/>
      <c r="AB3322" s="35" t="str">
        <f t="shared" si="666"/>
        <v/>
      </c>
      <c r="AC3322" s="42" t="str">
        <f t="shared" si="658"/>
        <v/>
      </c>
      <c r="AD3322" s="38"/>
      <c r="AE3322" s="43" t="str">
        <f t="shared" si="659"/>
        <v/>
      </c>
      <c r="AF3322" s="43" t="str">
        <f>IF(AND(COUNTIFS($J$18:J3322,J3322)=1,AE3322=1),1,"")</f>
        <v/>
      </c>
      <c r="AG3322" s="43" t="str">
        <f>IF(C3322="","",IF(AND(COUNTIFS($J$18:J3322,J3322)=1,C3322&lt;&gt;""),1,""))</f>
        <v/>
      </c>
      <c r="AH3322" s="43" t="str">
        <f>IF(G3322="","",IF(AND(COUNTIFS($J$18:J3322,J3322)=1,G3322&lt;&gt;""),1,""))</f>
        <v/>
      </c>
      <c r="AI3322" s="44">
        <f t="shared" si="660"/>
        <v>0</v>
      </c>
      <c r="AJ3322" s="44">
        <f t="shared" si="661"/>
        <v>0</v>
      </c>
      <c r="AK3322" s="45" t="str">
        <f t="shared" si="662"/>
        <v/>
      </c>
      <c r="AL3322" s="41"/>
      <c r="AM3322" s="41"/>
      <c r="AN3322" s="41"/>
      <c r="AO3322" s="41"/>
      <c r="AP3322" s="45" t="str">
        <f t="shared" si="663"/>
        <v/>
      </c>
      <c r="AQ3322" s="45" t="str">
        <f t="shared" si="664"/>
        <v/>
      </c>
    </row>
    <row r="3323" spans="1:43" s="15" customFormat="1">
      <c r="A3323" s="39"/>
      <c r="B3323" s="40"/>
      <c r="C3323" s="40"/>
      <c r="D3323" s="57" t="str">
        <f t="shared" si="667"/>
        <v/>
      </c>
      <c r="E3323" s="39"/>
      <c r="F3323" s="40"/>
      <c r="G3323" s="40"/>
      <c r="H3323" s="46"/>
      <c r="I3323" s="57" t="str">
        <f t="shared" si="656"/>
        <v/>
      </c>
      <c r="J3323" s="206"/>
      <c r="K3323" s="46"/>
      <c r="L3323" s="41"/>
      <c r="M3323" s="39"/>
      <c r="N3323" s="39"/>
      <c r="O3323" s="39"/>
      <c r="P3323" s="57" t="str">
        <f t="shared" si="657"/>
        <v/>
      </c>
      <c r="Q3323" s="39"/>
      <c r="R3323" s="39"/>
      <c r="S3323" s="39"/>
      <c r="T3323" s="39"/>
      <c r="U3323" s="39"/>
      <c r="V3323" s="39"/>
      <c r="W3323" s="39"/>
      <c r="X3323" s="47"/>
      <c r="Y3323" s="48" t="str">
        <f t="shared" si="668"/>
        <v/>
      </c>
      <c r="Z3323" s="26" t="str">
        <f t="shared" si="665"/>
        <v/>
      </c>
      <c r="AA3323" s="39"/>
      <c r="AB3323" s="35" t="str">
        <f t="shared" si="666"/>
        <v/>
      </c>
      <c r="AC3323" s="42" t="str">
        <f t="shared" si="658"/>
        <v/>
      </c>
      <c r="AD3323" s="38"/>
      <c r="AE3323" s="43" t="str">
        <f t="shared" si="659"/>
        <v/>
      </c>
      <c r="AF3323" s="43" t="str">
        <f>IF(AND(COUNTIFS($J$18:J3323,J3323)=1,AE3323=1),1,"")</f>
        <v/>
      </c>
      <c r="AG3323" s="43" t="str">
        <f>IF(C3323="","",IF(AND(COUNTIFS($J$18:J3323,J3323)=1,C3323&lt;&gt;""),1,""))</f>
        <v/>
      </c>
      <c r="AH3323" s="43" t="str">
        <f>IF(G3323="","",IF(AND(COUNTIFS($J$18:J3323,J3323)=1,G3323&lt;&gt;""),1,""))</f>
        <v/>
      </c>
      <c r="AI3323" s="44">
        <f t="shared" si="660"/>
        <v>0</v>
      </c>
      <c r="AJ3323" s="44">
        <f t="shared" si="661"/>
        <v>0</v>
      </c>
      <c r="AK3323" s="45" t="str">
        <f t="shared" si="662"/>
        <v/>
      </c>
      <c r="AL3323" s="41"/>
      <c r="AM3323" s="41"/>
      <c r="AN3323" s="41"/>
      <c r="AO3323" s="41"/>
      <c r="AP3323" s="45" t="str">
        <f t="shared" si="663"/>
        <v/>
      </c>
      <c r="AQ3323" s="45" t="str">
        <f t="shared" si="664"/>
        <v/>
      </c>
    </row>
    <row r="3324" spans="1:43" s="15" customFormat="1">
      <c r="A3324" s="39"/>
      <c r="B3324" s="40"/>
      <c r="C3324" s="40"/>
      <c r="D3324" s="57" t="str">
        <f t="shared" si="667"/>
        <v/>
      </c>
      <c r="E3324" s="39"/>
      <c r="F3324" s="40"/>
      <c r="G3324" s="40"/>
      <c r="H3324" s="46"/>
      <c r="I3324" s="57" t="str">
        <f t="shared" si="656"/>
        <v/>
      </c>
      <c r="J3324" s="206"/>
      <c r="K3324" s="46"/>
      <c r="L3324" s="41"/>
      <c r="M3324" s="39"/>
      <c r="N3324" s="39"/>
      <c r="O3324" s="39"/>
      <c r="P3324" s="57" t="str">
        <f t="shared" si="657"/>
        <v/>
      </c>
      <c r="Q3324" s="39"/>
      <c r="R3324" s="39"/>
      <c r="S3324" s="39"/>
      <c r="T3324" s="39"/>
      <c r="U3324" s="39"/>
      <c r="V3324" s="39"/>
      <c r="W3324" s="39"/>
      <c r="X3324" s="47"/>
      <c r="Y3324" s="48" t="str">
        <f t="shared" si="668"/>
        <v/>
      </c>
      <c r="Z3324" s="26" t="str">
        <f t="shared" si="665"/>
        <v/>
      </c>
      <c r="AA3324" s="39"/>
      <c r="AB3324" s="35" t="str">
        <f t="shared" si="666"/>
        <v/>
      </c>
      <c r="AC3324" s="42" t="str">
        <f t="shared" si="658"/>
        <v/>
      </c>
      <c r="AD3324" s="38"/>
      <c r="AE3324" s="43" t="str">
        <f t="shared" si="659"/>
        <v/>
      </c>
      <c r="AF3324" s="43" t="str">
        <f>IF(AND(COUNTIFS($J$18:J3324,J3324)=1,AE3324=1),1,"")</f>
        <v/>
      </c>
      <c r="AG3324" s="43" t="str">
        <f>IF(C3324="","",IF(AND(COUNTIFS($J$18:J3324,J3324)=1,C3324&lt;&gt;""),1,""))</f>
        <v/>
      </c>
      <c r="AH3324" s="43" t="str">
        <f>IF(G3324="","",IF(AND(COUNTIFS($J$18:J3324,J3324)=1,G3324&lt;&gt;""),1,""))</f>
        <v/>
      </c>
      <c r="AI3324" s="44">
        <f t="shared" si="660"/>
        <v>0</v>
      </c>
      <c r="AJ3324" s="44">
        <f t="shared" si="661"/>
        <v>0</v>
      </c>
      <c r="AK3324" s="45" t="str">
        <f t="shared" si="662"/>
        <v/>
      </c>
      <c r="AL3324" s="41"/>
      <c r="AM3324" s="41"/>
      <c r="AN3324" s="41"/>
      <c r="AO3324" s="41"/>
      <c r="AP3324" s="45" t="str">
        <f t="shared" si="663"/>
        <v/>
      </c>
      <c r="AQ3324" s="45" t="str">
        <f t="shared" si="664"/>
        <v/>
      </c>
    </row>
    <row r="3325" spans="1:43" s="15" customFormat="1">
      <c r="A3325" s="39"/>
      <c r="B3325" s="40"/>
      <c r="C3325" s="40"/>
      <c r="D3325" s="57" t="str">
        <f t="shared" si="667"/>
        <v/>
      </c>
      <c r="E3325" s="39"/>
      <c r="F3325" s="40"/>
      <c r="G3325" s="40"/>
      <c r="H3325" s="46"/>
      <c r="I3325" s="57" t="str">
        <f t="shared" si="656"/>
        <v/>
      </c>
      <c r="J3325" s="206"/>
      <c r="K3325" s="46"/>
      <c r="L3325" s="41"/>
      <c r="M3325" s="39"/>
      <c r="N3325" s="39"/>
      <c r="O3325" s="39"/>
      <c r="P3325" s="57" t="str">
        <f t="shared" si="657"/>
        <v/>
      </c>
      <c r="Q3325" s="39"/>
      <c r="R3325" s="39"/>
      <c r="S3325" s="39"/>
      <c r="T3325" s="39"/>
      <c r="U3325" s="39"/>
      <c r="V3325" s="39"/>
      <c r="W3325" s="39"/>
      <c r="X3325" s="47"/>
      <c r="Y3325" s="48" t="str">
        <f t="shared" si="668"/>
        <v/>
      </c>
      <c r="Z3325" s="26" t="str">
        <f t="shared" si="665"/>
        <v/>
      </c>
      <c r="AA3325" s="39"/>
      <c r="AB3325" s="35" t="str">
        <f t="shared" si="666"/>
        <v/>
      </c>
      <c r="AC3325" s="42" t="str">
        <f t="shared" si="658"/>
        <v/>
      </c>
      <c r="AD3325" s="38"/>
      <c r="AE3325" s="43" t="str">
        <f t="shared" si="659"/>
        <v/>
      </c>
      <c r="AF3325" s="43" t="str">
        <f>IF(AND(COUNTIFS($J$18:J3325,J3325)=1,AE3325=1),1,"")</f>
        <v/>
      </c>
      <c r="AG3325" s="43" t="str">
        <f>IF(C3325="","",IF(AND(COUNTIFS($J$18:J3325,J3325)=1,C3325&lt;&gt;""),1,""))</f>
        <v/>
      </c>
      <c r="AH3325" s="43" t="str">
        <f>IF(G3325="","",IF(AND(COUNTIFS($J$18:J3325,J3325)=1,G3325&lt;&gt;""),1,""))</f>
        <v/>
      </c>
      <c r="AI3325" s="44">
        <f t="shared" si="660"/>
        <v>0</v>
      </c>
      <c r="AJ3325" s="44">
        <f t="shared" si="661"/>
        <v>0</v>
      </c>
      <c r="AK3325" s="45" t="str">
        <f t="shared" si="662"/>
        <v/>
      </c>
      <c r="AL3325" s="41"/>
      <c r="AM3325" s="41"/>
      <c r="AN3325" s="41"/>
      <c r="AO3325" s="41"/>
      <c r="AP3325" s="45" t="str">
        <f t="shared" si="663"/>
        <v/>
      </c>
      <c r="AQ3325" s="45" t="str">
        <f t="shared" si="664"/>
        <v/>
      </c>
    </row>
    <row r="3326" spans="1:43" s="15" customFormat="1">
      <c r="A3326" s="39"/>
      <c r="B3326" s="40"/>
      <c r="C3326" s="40"/>
      <c r="D3326" s="57" t="str">
        <f t="shared" si="667"/>
        <v/>
      </c>
      <c r="E3326" s="39"/>
      <c r="F3326" s="40"/>
      <c r="G3326" s="40"/>
      <c r="H3326" s="46"/>
      <c r="I3326" s="57" t="str">
        <f t="shared" si="656"/>
        <v/>
      </c>
      <c r="J3326" s="206"/>
      <c r="K3326" s="46"/>
      <c r="L3326" s="41"/>
      <c r="M3326" s="39"/>
      <c r="N3326" s="39"/>
      <c r="O3326" s="39"/>
      <c r="P3326" s="57" t="str">
        <f t="shared" si="657"/>
        <v/>
      </c>
      <c r="Q3326" s="39"/>
      <c r="R3326" s="39"/>
      <c r="S3326" s="39"/>
      <c r="T3326" s="39"/>
      <c r="U3326" s="39"/>
      <c r="V3326" s="39"/>
      <c r="W3326" s="39"/>
      <c r="X3326" s="47"/>
      <c r="Y3326" s="48" t="str">
        <f t="shared" si="668"/>
        <v/>
      </c>
      <c r="Z3326" s="26" t="str">
        <f t="shared" si="665"/>
        <v/>
      </c>
      <c r="AA3326" s="39"/>
      <c r="AB3326" s="35" t="str">
        <f t="shared" si="666"/>
        <v/>
      </c>
      <c r="AC3326" s="42" t="str">
        <f t="shared" si="658"/>
        <v/>
      </c>
      <c r="AD3326" s="38"/>
      <c r="AE3326" s="43" t="str">
        <f t="shared" si="659"/>
        <v/>
      </c>
      <c r="AF3326" s="43" t="str">
        <f>IF(AND(COUNTIFS($J$18:J3326,J3326)=1,AE3326=1),1,"")</f>
        <v/>
      </c>
      <c r="AG3326" s="43" t="str">
        <f>IF(C3326="","",IF(AND(COUNTIFS($J$18:J3326,J3326)=1,C3326&lt;&gt;""),1,""))</f>
        <v/>
      </c>
      <c r="AH3326" s="43" t="str">
        <f>IF(G3326="","",IF(AND(COUNTIFS($J$18:J3326,J3326)=1,G3326&lt;&gt;""),1,""))</f>
        <v/>
      </c>
      <c r="AI3326" s="44">
        <f t="shared" si="660"/>
        <v>0</v>
      </c>
      <c r="AJ3326" s="44">
        <f t="shared" si="661"/>
        <v>0</v>
      </c>
      <c r="AK3326" s="45" t="str">
        <f t="shared" si="662"/>
        <v/>
      </c>
      <c r="AL3326" s="41"/>
      <c r="AM3326" s="41"/>
      <c r="AN3326" s="41"/>
      <c r="AO3326" s="41"/>
      <c r="AP3326" s="45" t="str">
        <f t="shared" si="663"/>
        <v/>
      </c>
      <c r="AQ3326" s="45" t="str">
        <f t="shared" si="664"/>
        <v/>
      </c>
    </row>
    <row r="3327" spans="1:43" s="15" customFormat="1">
      <c r="A3327" s="39"/>
      <c r="B3327" s="40"/>
      <c r="C3327" s="40"/>
      <c r="D3327" s="57" t="str">
        <f t="shared" si="667"/>
        <v/>
      </c>
      <c r="E3327" s="39"/>
      <c r="F3327" s="40"/>
      <c r="G3327" s="40"/>
      <c r="H3327" s="46"/>
      <c r="I3327" s="57" t="str">
        <f t="shared" si="656"/>
        <v/>
      </c>
      <c r="J3327" s="206"/>
      <c r="K3327" s="46"/>
      <c r="L3327" s="41"/>
      <c r="M3327" s="39"/>
      <c r="N3327" s="39"/>
      <c r="O3327" s="39"/>
      <c r="P3327" s="57" t="str">
        <f t="shared" si="657"/>
        <v/>
      </c>
      <c r="Q3327" s="39"/>
      <c r="R3327" s="39"/>
      <c r="S3327" s="39"/>
      <c r="T3327" s="39"/>
      <c r="U3327" s="39"/>
      <c r="V3327" s="39"/>
      <c r="W3327" s="39"/>
      <c r="X3327" s="47"/>
      <c r="Y3327" s="48" t="str">
        <f t="shared" si="668"/>
        <v/>
      </c>
      <c r="Z3327" s="26" t="str">
        <f t="shared" si="665"/>
        <v/>
      </c>
      <c r="AA3327" s="39"/>
      <c r="AB3327" s="35" t="str">
        <f t="shared" si="666"/>
        <v/>
      </c>
      <c r="AC3327" s="42" t="str">
        <f t="shared" si="658"/>
        <v/>
      </c>
      <c r="AD3327" s="38"/>
      <c r="AE3327" s="43" t="str">
        <f t="shared" si="659"/>
        <v/>
      </c>
      <c r="AF3327" s="43" t="str">
        <f>IF(AND(COUNTIFS($J$18:J3327,J3327)=1,AE3327=1),1,"")</f>
        <v/>
      </c>
      <c r="AG3327" s="43" t="str">
        <f>IF(C3327="","",IF(AND(COUNTIFS($J$18:J3327,J3327)=1,C3327&lt;&gt;""),1,""))</f>
        <v/>
      </c>
      <c r="AH3327" s="43" t="str">
        <f>IF(G3327="","",IF(AND(COUNTIFS($J$18:J3327,J3327)=1,G3327&lt;&gt;""),1,""))</f>
        <v/>
      </c>
      <c r="AI3327" s="44">
        <f t="shared" si="660"/>
        <v>0</v>
      </c>
      <c r="AJ3327" s="44">
        <f t="shared" si="661"/>
        <v>0</v>
      </c>
      <c r="AK3327" s="45" t="str">
        <f t="shared" si="662"/>
        <v/>
      </c>
      <c r="AL3327" s="41"/>
      <c r="AM3327" s="41"/>
      <c r="AN3327" s="41"/>
      <c r="AO3327" s="41"/>
      <c r="AP3327" s="45" t="str">
        <f t="shared" si="663"/>
        <v/>
      </c>
      <c r="AQ3327" s="45" t="str">
        <f t="shared" si="664"/>
        <v/>
      </c>
    </row>
    <row r="3328" spans="1:43" s="15" customFormat="1">
      <c r="A3328" s="39"/>
      <c r="B3328" s="40"/>
      <c r="C3328" s="40"/>
      <c r="D3328" s="57" t="str">
        <f t="shared" si="667"/>
        <v/>
      </c>
      <c r="E3328" s="39"/>
      <c r="F3328" s="40"/>
      <c r="G3328" s="40"/>
      <c r="H3328" s="46"/>
      <c r="I3328" s="57" t="str">
        <f t="shared" si="656"/>
        <v/>
      </c>
      <c r="J3328" s="206"/>
      <c r="K3328" s="46"/>
      <c r="L3328" s="41"/>
      <c r="M3328" s="39"/>
      <c r="N3328" s="39"/>
      <c r="O3328" s="39"/>
      <c r="P3328" s="57" t="str">
        <f t="shared" si="657"/>
        <v/>
      </c>
      <c r="Q3328" s="39"/>
      <c r="R3328" s="39"/>
      <c r="S3328" s="39"/>
      <c r="T3328" s="39"/>
      <c r="U3328" s="39"/>
      <c r="V3328" s="39"/>
      <c r="W3328" s="39"/>
      <c r="X3328" s="47"/>
      <c r="Y3328" s="48" t="str">
        <f t="shared" si="668"/>
        <v/>
      </c>
      <c r="Z3328" s="26" t="str">
        <f t="shared" si="665"/>
        <v/>
      </c>
      <c r="AA3328" s="39"/>
      <c r="AB3328" s="35" t="str">
        <f t="shared" si="666"/>
        <v/>
      </c>
      <c r="AC3328" s="42" t="str">
        <f t="shared" si="658"/>
        <v/>
      </c>
      <c r="AD3328" s="38"/>
      <c r="AE3328" s="43" t="str">
        <f t="shared" si="659"/>
        <v/>
      </c>
      <c r="AF3328" s="43" t="str">
        <f>IF(AND(COUNTIFS($J$18:J3328,J3328)=1,AE3328=1),1,"")</f>
        <v/>
      </c>
      <c r="AG3328" s="43" t="str">
        <f>IF(C3328="","",IF(AND(COUNTIFS($J$18:J3328,J3328)=1,C3328&lt;&gt;""),1,""))</f>
        <v/>
      </c>
      <c r="AH3328" s="43" t="str">
        <f>IF(G3328="","",IF(AND(COUNTIFS($J$18:J3328,J3328)=1,G3328&lt;&gt;""),1,""))</f>
        <v/>
      </c>
      <c r="AI3328" s="44">
        <f t="shared" si="660"/>
        <v>0</v>
      </c>
      <c r="AJ3328" s="44">
        <f t="shared" si="661"/>
        <v>0</v>
      </c>
      <c r="AK3328" s="45" t="str">
        <f t="shared" si="662"/>
        <v/>
      </c>
      <c r="AL3328" s="41"/>
      <c r="AM3328" s="41"/>
      <c r="AN3328" s="41"/>
      <c r="AO3328" s="41"/>
      <c r="AP3328" s="45" t="str">
        <f t="shared" si="663"/>
        <v/>
      </c>
      <c r="AQ3328" s="45" t="str">
        <f t="shared" si="664"/>
        <v/>
      </c>
    </row>
    <row r="3329" spans="1:43" s="15" customFormat="1">
      <c r="A3329" s="39"/>
      <c r="B3329" s="40"/>
      <c r="C3329" s="40"/>
      <c r="D3329" s="57" t="str">
        <f t="shared" si="667"/>
        <v/>
      </c>
      <c r="E3329" s="39"/>
      <c r="F3329" s="40"/>
      <c r="G3329" s="40"/>
      <c r="H3329" s="46"/>
      <c r="I3329" s="57" t="str">
        <f t="shared" si="656"/>
        <v/>
      </c>
      <c r="J3329" s="206"/>
      <c r="K3329" s="46"/>
      <c r="L3329" s="41"/>
      <c r="M3329" s="39"/>
      <c r="N3329" s="39"/>
      <c r="O3329" s="39"/>
      <c r="P3329" s="57" t="str">
        <f t="shared" si="657"/>
        <v/>
      </c>
      <c r="Q3329" s="39"/>
      <c r="R3329" s="39"/>
      <c r="S3329" s="39"/>
      <c r="T3329" s="39"/>
      <c r="U3329" s="39"/>
      <c r="V3329" s="39"/>
      <c r="W3329" s="39"/>
      <c r="X3329" s="47"/>
      <c r="Y3329" s="48" t="str">
        <f t="shared" si="668"/>
        <v/>
      </c>
      <c r="Z3329" s="26" t="str">
        <f t="shared" si="665"/>
        <v/>
      </c>
      <c r="AA3329" s="39"/>
      <c r="AB3329" s="35" t="str">
        <f t="shared" si="666"/>
        <v/>
      </c>
      <c r="AC3329" s="42" t="str">
        <f t="shared" si="658"/>
        <v/>
      </c>
      <c r="AD3329" s="38"/>
      <c r="AE3329" s="43" t="str">
        <f t="shared" si="659"/>
        <v/>
      </c>
      <c r="AF3329" s="43" t="str">
        <f>IF(AND(COUNTIFS($J$18:J3329,J3329)=1,AE3329=1),1,"")</f>
        <v/>
      </c>
      <c r="AG3329" s="43" t="str">
        <f>IF(C3329="","",IF(AND(COUNTIFS($J$18:J3329,J3329)=1,C3329&lt;&gt;""),1,""))</f>
        <v/>
      </c>
      <c r="AH3329" s="43" t="str">
        <f>IF(G3329="","",IF(AND(COUNTIFS($J$18:J3329,J3329)=1,G3329&lt;&gt;""),1,""))</f>
        <v/>
      </c>
      <c r="AI3329" s="44">
        <f t="shared" si="660"/>
        <v>0</v>
      </c>
      <c r="AJ3329" s="44">
        <f t="shared" si="661"/>
        <v>0</v>
      </c>
      <c r="AK3329" s="45" t="str">
        <f t="shared" si="662"/>
        <v/>
      </c>
      <c r="AL3329" s="41"/>
      <c r="AM3329" s="41"/>
      <c r="AN3329" s="41"/>
      <c r="AO3329" s="41"/>
      <c r="AP3329" s="45" t="str">
        <f t="shared" si="663"/>
        <v/>
      </c>
      <c r="AQ3329" s="45" t="str">
        <f t="shared" si="664"/>
        <v/>
      </c>
    </row>
    <row r="3330" spans="1:43" s="15" customFormat="1">
      <c r="A3330" s="39"/>
      <c r="B3330" s="40"/>
      <c r="C3330" s="40"/>
      <c r="D3330" s="57" t="str">
        <f t="shared" si="667"/>
        <v/>
      </c>
      <c r="E3330" s="39"/>
      <c r="F3330" s="40"/>
      <c r="G3330" s="40"/>
      <c r="H3330" s="46"/>
      <c r="I3330" s="57" t="str">
        <f t="shared" ref="I3330:I3393" si="669">IFERROR(IF(F3330="","",IF(F3330="TBA","TBA",IF(F3330="Cancel","Cancel",IF(AND(G3330&gt;=10,G3330&lt;=12),"Q3",IF(AND(G3330&gt;=1,G3330&lt;=3),"Q4",IF(AND(G3330&gt;=7,G3330&lt;=9),"Q2",IF(AND(G3330&gt;=4,G3330&lt;=6),"Q1"))))))),"")</f>
        <v/>
      </c>
      <c r="J3330" s="206"/>
      <c r="K3330" s="46"/>
      <c r="L3330" s="41"/>
      <c r="M3330" s="39"/>
      <c r="N3330" s="39"/>
      <c r="O3330" s="39"/>
      <c r="P3330" s="57" t="str">
        <f t="shared" ref="P3330:P3393" si="670">IF(M3330="","",IF(AND(N3330&gt;0,L3330&lt;&gt;""),"MAIN UNIT",IF(AND(O3330&gt;0,L3330&lt;&gt;""),"SERVICE/ PARTS","C66 SERVICE/OTHERS")))</f>
        <v/>
      </c>
      <c r="Q3330" s="39"/>
      <c r="R3330" s="39"/>
      <c r="S3330" s="39"/>
      <c r="T3330" s="39"/>
      <c r="U3330" s="39"/>
      <c r="V3330" s="39"/>
      <c r="W3330" s="39"/>
      <c r="X3330" s="47"/>
      <c r="Y3330" s="48" t="str">
        <f t="shared" si="668"/>
        <v/>
      </c>
      <c r="Z3330" s="26" t="str">
        <f t="shared" si="665"/>
        <v/>
      </c>
      <c r="AA3330" s="39"/>
      <c r="AB3330" s="35" t="str">
        <f t="shared" si="666"/>
        <v/>
      </c>
      <c r="AC3330" s="42" t="str">
        <f t="shared" ref="AC3330:AC3393" si="671">IF(R3330&lt;&gt;"",AB3330*AD3330,"")</f>
        <v/>
      </c>
      <c r="AD3330" s="38"/>
      <c r="AE3330" s="43" t="str">
        <f t="shared" ref="AE3330:AE3393" si="672">IF(Q3330="","",IF(Q3330="Yes",1,0))</f>
        <v/>
      </c>
      <c r="AF3330" s="43" t="str">
        <f>IF(AND(COUNTIFS($J$18:J3330,J3330)=1,AE3330=1),1,"")</f>
        <v/>
      </c>
      <c r="AG3330" s="43" t="str">
        <f>IF(C3330="","",IF(AND(COUNTIFS($J$18:J3330,J3330)=1,C3330&lt;&gt;""),1,""))</f>
        <v/>
      </c>
      <c r="AH3330" s="43" t="str">
        <f>IF(G3330="","",IF(AND(COUNTIFS($J$18:J3330,J3330)=1,G3330&lt;&gt;""),1,""))</f>
        <v/>
      </c>
      <c r="AI3330" s="44">
        <f t="shared" ref="AI3330:AI3393" si="673">IF(P3330="C66 SERVICE","",SUMIFS(AB:AB,F:F,F3330,G:G,G3330,E:E,E3330))</f>
        <v>0</v>
      </c>
      <c r="AJ3330" s="44">
        <f t="shared" ref="AJ3330:AJ3393" si="674">IF(P3330="C66 SERVICE","",SUMIFS(AC:AC,F:F,F3330,G:G,G3330,E:E,E3330))</f>
        <v>0</v>
      </c>
      <c r="AK3330" s="45" t="str">
        <f t="shared" ref="AK3330:AK3393" si="675">IF(AJ3330&gt;0,AJ3330/AI3330,"")</f>
        <v/>
      </c>
      <c r="AL3330" s="41"/>
      <c r="AM3330" s="41"/>
      <c r="AN3330" s="41"/>
      <c r="AO3330" s="41"/>
      <c r="AP3330" s="45" t="str">
        <f t="shared" ref="AP3330:AP3393" si="676">IF(F3330="","",F3330&amp;G3330)</f>
        <v/>
      </c>
      <c r="AQ3330" s="45" t="str">
        <f t="shared" ref="AQ3330:AQ3393" si="677">IF(W3330="","",F3330&amp;G3330&amp;W3330)</f>
        <v/>
      </c>
    </row>
    <row r="3331" spans="1:43" s="15" customFormat="1">
      <c r="A3331" s="39"/>
      <c r="B3331" s="40"/>
      <c r="C3331" s="40"/>
      <c r="D3331" s="57" t="str">
        <f t="shared" si="667"/>
        <v/>
      </c>
      <c r="E3331" s="39"/>
      <c r="F3331" s="40"/>
      <c r="G3331" s="40"/>
      <c r="H3331" s="46"/>
      <c r="I3331" s="57" t="str">
        <f t="shared" si="669"/>
        <v/>
      </c>
      <c r="J3331" s="206"/>
      <c r="K3331" s="46"/>
      <c r="L3331" s="41"/>
      <c r="M3331" s="39"/>
      <c r="N3331" s="39"/>
      <c r="O3331" s="39"/>
      <c r="P3331" s="57" t="str">
        <f t="shared" si="670"/>
        <v/>
      </c>
      <c r="Q3331" s="39"/>
      <c r="R3331" s="39"/>
      <c r="S3331" s="39"/>
      <c r="T3331" s="39"/>
      <c r="U3331" s="39"/>
      <c r="V3331" s="39"/>
      <c r="W3331" s="39"/>
      <c r="X3331" s="47"/>
      <c r="Y3331" s="48" t="str">
        <f t="shared" si="668"/>
        <v/>
      </c>
      <c r="Z3331" s="26" t="str">
        <f t="shared" si="665"/>
        <v/>
      </c>
      <c r="AA3331" s="39"/>
      <c r="AB3331" s="35" t="str">
        <f t="shared" si="666"/>
        <v/>
      </c>
      <c r="AC3331" s="42" t="str">
        <f t="shared" si="671"/>
        <v/>
      </c>
      <c r="AD3331" s="38"/>
      <c r="AE3331" s="43" t="str">
        <f t="shared" si="672"/>
        <v/>
      </c>
      <c r="AF3331" s="43" t="str">
        <f>IF(AND(COUNTIFS($J$18:J3331,J3331)=1,AE3331=1),1,"")</f>
        <v/>
      </c>
      <c r="AG3331" s="43" t="str">
        <f>IF(C3331="","",IF(AND(COUNTIFS($J$18:J3331,J3331)=1,C3331&lt;&gt;""),1,""))</f>
        <v/>
      </c>
      <c r="AH3331" s="43" t="str">
        <f>IF(G3331="","",IF(AND(COUNTIFS($J$18:J3331,J3331)=1,G3331&lt;&gt;""),1,""))</f>
        <v/>
      </c>
      <c r="AI3331" s="44">
        <f t="shared" si="673"/>
        <v>0</v>
      </c>
      <c r="AJ3331" s="44">
        <f t="shared" si="674"/>
        <v>0</v>
      </c>
      <c r="AK3331" s="45" t="str">
        <f t="shared" si="675"/>
        <v/>
      </c>
      <c r="AL3331" s="41"/>
      <c r="AM3331" s="41"/>
      <c r="AN3331" s="41"/>
      <c r="AO3331" s="41"/>
      <c r="AP3331" s="45" t="str">
        <f t="shared" si="676"/>
        <v/>
      </c>
      <c r="AQ3331" s="45" t="str">
        <f t="shared" si="677"/>
        <v/>
      </c>
    </row>
    <row r="3332" spans="1:43" s="15" customFormat="1">
      <c r="A3332" s="39"/>
      <c r="B3332" s="40"/>
      <c r="C3332" s="40"/>
      <c r="D3332" s="57" t="str">
        <f t="shared" si="667"/>
        <v/>
      </c>
      <c r="E3332" s="39"/>
      <c r="F3332" s="40"/>
      <c r="G3332" s="40"/>
      <c r="H3332" s="46"/>
      <c r="I3332" s="57" t="str">
        <f t="shared" si="669"/>
        <v/>
      </c>
      <c r="J3332" s="206"/>
      <c r="K3332" s="46"/>
      <c r="L3332" s="41"/>
      <c r="M3332" s="39"/>
      <c r="N3332" s="39"/>
      <c r="O3332" s="39"/>
      <c r="P3332" s="57" t="str">
        <f t="shared" si="670"/>
        <v/>
      </c>
      <c r="Q3332" s="39"/>
      <c r="R3332" s="39"/>
      <c r="S3332" s="39"/>
      <c r="T3332" s="39"/>
      <c r="U3332" s="39"/>
      <c r="V3332" s="39"/>
      <c r="W3332" s="39"/>
      <c r="X3332" s="47"/>
      <c r="Y3332" s="48" t="str">
        <f t="shared" si="668"/>
        <v/>
      </c>
      <c r="Z3332" s="26" t="str">
        <f t="shared" si="665"/>
        <v/>
      </c>
      <c r="AA3332" s="39"/>
      <c r="AB3332" s="35" t="str">
        <f t="shared" si="666"/>
        <v/>
      </c>
      <c r="AC3332" s="42" t="str">
        <f t="shared" si="671"/>
        <v/>
      </c>
      <c r="AD3332" s="38"/>
      <c r="AE3332" s="43" t="str">
        <f t="shared" si="672"/>
        <v/>
      </c>
      <c r="AF3332" s="43" t="str">
        <f>IF(AND(COUNTIFS($J$18:J3332,J3332)=1,AE3332=1),1,"")</f>
        <v/>
      </c>
      <c r="AG3332" s="43" t="str">
        <f>IF(C3332="","",IF(AND(COUNTIFS($J$18:J3332,J3332)=1,C3332&lt;&gt;""),1,""))</f>
        <v/>
      </c>
      <c r="AH3332" s="43" t="str">
        <f>IF(G3332="","",IF(AND(COUNTIFS($J$18:J3332,J3332)=1,G3332&lt;&gt;""),1,""))</f>
        <v/>
      </c>
      <c r="AI3332" s="44">
        <f t="shared" si="673"/>
        <v>0</v>
      </c>
      <c r="AJ3332" s="44">
        <f t="shared" si="674"/>
        <v>0</v>
      </c>
      <c r="AK3332" s="45" t="str">
        <f t="shared" si="675"/>
        <v/>
      </c>
      <c r="AL3332" s="41"/>
      <c r="AM3332" s="41"/>
      <c r="AN3332" s="41"/>
      <c r="AO3332" s="41"/>
      <c r="AP3332" s="45" t="str">
        <f t="shared" si="676"/>
        <v/>
      </c>
      <c r="AQ3332" s="45" t="str">
        <f t="shared" si="677"/>
        <v/>
      </c>
    </row>
    <row r="3333" spans="1:43" s="15" customFormat="1">
      <c r="A3333" s="39"/>
      <c r="B3333" s="40"/>
      <c r="C3333" s="40"/>
      <c r="D3333" s="57" t="str">
        <f t="shared" si="667"/>
        <v/>
      </c>
      <c r="E3333" s="39"/>
      <c r="F3333" s="40"/>
      <c r="G3333" s="40"/>
      <c r="H3333" s="46"/>
      <c r="I3333" s="57" t="str">
        <f t="shared" si="669"/>
        <v/>
      </c>
      <c r="J3333" s="206"/>
      <c r="K3333" s="46"/>
      <c r="L3333" s="41"/>
      <c r="M3333" s="39"/>
      <c r="N3333" s="39"/>
      <c r="O3333" s="39"/>
      <c r="P3333" s="57" t="str">
        <f t="shared" si="670"/>
        <v/>
      </c>
      <c r="Q3333" s="39"/>
      <c r="R3333" s="39"/>
      <c r="S3333" s="39"/>
      <c r="T3333" s="39"/>
      <c r="U3333" s="39"/>
      <c r="V3333" s="39"/>
      <c r="W3333" s="39"/>
      <c r="X3333" s="47"/>
      <c r="Y3333" s="48" t="str">
        <f t="shared" si="668"/>
        <v/>
      </c>
      <c r="Z3333" s="26" t="str">
        <f t="shared" si="665"/>
        <v/>
      </c>
      <c r="AA3333" s="39"/>
      <c r="AB3333" s="35" t="str">
        <f t="shared" si="666"/>
        <v/>
      </c>
      <c r="AC3333" s="42" t="str">
        <f t="shared" si="671"/>
        <v/>
      </c>
      <c r="AD3333" s="38"/>
      <c r="AE3333" s="43" t="str">
        <f t="shared" si="672"/>
        <v/>
      </c>
      <c r="AF3333" s="43" t="str">
        <f>IF(AND(COUNTIFS($J$18:J3333,J3333)=1,AE3333=1),1,"")</f>
        <v/>
      </c>
      <c r="AG3333" s="43" t="str">
        <f>IF(C3333="","",IF(AND(COUNTIFS($J$18:J3333,J3333)=1,C3333&lt;&gt;""),1,""))</f>
        <v/>
      </c>
      <c r="AH3333" s="43" t="str">
        <f>IF(G3333="","",IF(AND(COUNTIFS($J$18:J3333,J3333)=1,G3333&lt;&gt;""),1,""))</f>
        <v/>
      </c>
      <c r="AI3333" s="44">
        <f t="shared" si="673"/>
        <v>0</v>
      </c>
      <c r="AJ3333" s="44">
        <f t="shared" si="674"/>
        <v>0</v>
      </c>
      <c r="AK3333" s="45" t="str">
        <f t="shared" si="675"/>
        <v/>
      </c>
      <c r="AL3333" s="41"/>
      <c r="AM3333" s="41"/>
      <c r="AN3333" s="41"/>
      <c r="AO3333" s="41"/>
      <c r="AP3333" s="45" t="str">
        <f t="shared" si="676"/>
        <v/>
      </c>
      <c r="AQ3333" s="45" t="str">
        <f t="shared" si="677"/>
        <v/>
      </c>
    </row>
    <row r="3334" spans="1:43" s="15" customFormat="1">
      <c r="A3334" s="39"/>
      <c r="B3334" s="40"/>
      <c r="C3334" s="40"/>
      <c r="D3334" s="57" t="str">
        <f t="shared" si="667"/>
        <v/>
      </c>
      <c r="E3334" s="39"/>
      <c r="F3334" s="40"/>
      <c r="G3334" s="40"/>
      <c r="H3334" s="46"/>
      <c r="I3334" s="57" t="str">
        <f t="shared" si="669"/>
        <v/>
      </c>
      <c r="J3334" s="206"/>
      <c r="K3334" s="46"/>
      <c r="L3334" s="41"/>
      <c r="M3334" s="39"/>
      <c r="N3334" s="39"/>
      <c r="O3334" s="39"/>
      <c r="P3334" s="57" t="str">
        <f t="shared" si="670"/>
        <v/>
      </c>
      <c r="Q3334" s="39"/>
      <c r="R3334" s="39"/>
      <c r="S3334" s="39"/>
      <c r="T3334" s="39"/>
      <c r="U3334" s="39"/>
      <c r="V3334" s="39"/>
      <c r="W3334" s="39"/>
      <c r="X3334" s="47"/>
      <c r="Y3334" s="48" t="str">
        <f t="shared" si="668"/>
        <v/>
      </c>
      <c r="Z3334" s="26" t="str">
        <f t="shared" ref="Z3334:Z3397" si="678">IF(X3334="","",X3334*MAX(O3334,N3334))</f>
        <v/>
      </c>
      <c r="AA3334" s="39"/>
      <c r="AB3334" s="35" t="str">
        <f t="shared" si="666"/>
        <v/>
      </c>
      <c r="AC3334" s="42" t="str">
        <f t="shared" si="671"/>
        <v/>
      </c>
      <c r="AD3334" s="38"/>
      <c r="AE3334" s="43" t="str">
        <f t="shared" si="672"/>
        <v/>
      </c>
      <c r="AF3334" s="43" t="str">
        <f>IF(AND(COUNTIFS($J$18:J3334,J3334)=1,AE3334=1),1,"")</f>
        <v/>
      </c>
      <c r="AG3334" s="43" t="str">
        <f>IF(C3334="","",IF(AND(COUNTIFS($J$18:J3334,J3334)=1,C3334&lt;&gt;""),1,""))</f>
        <v/>
      </c>
      <c r="AH3334" s="43" t="str">
        <f>IF(G3334="","",IF(AND(COUNTIFS($J$18:J3334,J3334)=1,G3334&lt;&gt;""),1,""))</f>
        <v/>
      </c>
      <c r="AI3334" s="44">
        <f t="shared" si="673"/>
        <v>0</v>
      </c>
      <c r="AJ3334" s="44">
        <f t="shared" si="674"/>
        <v>0</v>
      </c>
      <c r="AK3334" s="45" t="str">
        <f t="shared" si="675"/>
        <v/>
      </c>
      <c r="AL3334" s="41"/>
      <c r="AM3334" s="41"/>
      <c r="AN3334" s="41"/>
      <c r="AO3334" s="41"/>
      <c r="AP3334" s="45" t="str">
        <f t="shared" si="676"/>
        <v/>
      </c>
      <c r="AQ3334" s="45" t="str">
        <f t="shared" si="677"/>
        <v/>
      </c>
    </row>
    <row r="3335" spans="1:43" s="15" customFormat="1">
      <c r="A3335" s="39"/>
      <c r="B3335" s="40"/>
      <c r="C3335" s="40"/>
      <c r="D3335" s="57" t="str">
        <f t="shared" si="667"/>
        <v/>
      </c>
      <c r="E3335" s="39"/>
      <c r="F3335" s="40"/>
      <c r="G3335" s="40"/>
      <c r="H3335" s="46"/>
      <c r="I3335" s="57" t="str">
        <f t="shared" si="669"/>
        <v/>
      </c>
      <c r="J3335" s="206"/>
      <c r="K3335" s="46"/>
      <c r="L3335" s="41"/>
      <c r="M3335" s="39"/>
      <c r="N3335" s="39"/>
      <c r="O3335" s="39"/>
      <c r="P3335" s="57" t="str">
        <f t="shared" si="670"/>
        <v/>
      </c>
      <c r="Q3335" s="39"/>
      <c r="R3335" s="39"/>
      <c r="S3335" s="39"/>
      <c r="T3335" s="39"/>
      <c r="U3335" s="39"/>
      <c r="V3335" s="39"/>
      <c r="W3335" s="39"/>
      <c r="X3335" s="47"/>
      <c r="Y3335" s="48" t="str">
        <f t="shared" si="668"/>
        <v/>
      </c>
      <c r="Z3335" s="26" t="str">
        <f t="shared" si="678"/>
        <v/>
      </c>
      <c r="AA3335" s="39"/>
      <c r="AB3335" s="35" t="str">
        <f t="shared" si="666"/>
        <v/>
      </c>
      <c r="AC3335" s="42" t="str">
        <f t="shared" si="671"/>
        <v/>
      </c>
      <c r="AD3335" s="38"/>
      <c r="AE3335" s="43" t="str">
        <f t="shared" si="672"/>
        <v/>
      </c>
      <c r="AF3335" s="43" t="str">
        <f>IF(AND(COUNTIFS($J$18:J3335,J3335)=1,AE3335=1),1,"")</f>
        <v/>
      </c>
      <c r="AG3335" s="43" t="str">
        <f>IF(C3335="","",IF(AND(COUNTIFS($J$18:J3335,J3335)=1,C3335&lt;&gt;""),1,""))</f>
        <v/>
      </c>
      <c r="AH3335" s="43" t="str">
        <f>IF(G3335="","",IF(AND(COUNTIFS($J$18:J3335,J3335)=1,G3335&lt;&gt;""),1,""))</f>
        <v/>
      </c>
      <c r="AI3335" s="44">
        <f t="shared" si="673"/>
        <v>0</v>
      </c>
      <c r="AJ3335" s="44">
        <f t="shared" si="674"/>
        <v>0</v>
      </c>
      <c r="AK3335" s="45" t="str">
        <f t="shared" si="675"/>
        <v/>
      </c>
      <c r="AL3335" s="41"/>
      <c r="AM3335" s="41"/>
      <c r="AN3335" s="41"/>
      <c r="AO3335" s="41"/>
      <c r="AP3335" s="45" t="str">
        <f t="shared" si="676"/>
        <v/>
      </c>
      <c r="AQ3335" s="45" t="str">
        <f t="shared" si="677"/>
        <v/>
      </c>
    </row>
    <row r="3336" spans="1:43" s="15" customFormat="1">
      <c r="A3336" s="39"/>
      <c r="B3336" s="40"/>
      <c r="C3336" s="40"/>
      <c r="D3336" s="57" t="str">
        <f t="shared" si="667"/>
        <v/>
      </c>
      <c r="E3336" s="39"/>
      <c r="F3336" s="40"/>
      <c r="G3336" s="40"/>
      <c r="H3336" s="46"/>
      <c r="I3336" s="57" t="str">
        <f t="shared" si="669"/>
        <v/>
      </c>
      <c r="J3336" s="206"/>
      <c r="K3336" s="46"/>
      <c r="L3336" s="41"/>
      <c r="M3336" s="39"/>
      <c r="N3336" s="39"/>
      <c r="O3336" s="39"/>
      <c r="P3336" s="57" t="str">
        <f t="shared" si="670"/>
        <v/>
      </c>
      <c r="Q3336" s="39"/>
      <c r="R3336" s="39"/>
      <c r="S3336" s="39"/>
      <c r="T3336" s="39"/>
      <c r="U3336" s="39"/>
      <c r="V3336" s="39"/>
      <c r="W3336" s="39"/>
      <c r="X3336" s="47"/>
      <c r="Y3336" s="48" t="str">
        <f t="shared" si="668"/>
        <v/>
      </c>
      <c r="Z3336" s="26" t="str">
        <f t="shared" si="678"/>
        <v/>
      </c>
      <c r="AA3336" s="39"/>
      <c r="AB3336" s="35" t="str">
        <f t="shared" si="666"/>
        <v/>
      </c>
      <c r="AC3336" s="42" t="str">
        <f t="shared" si="671"/>
        <v/>
      </c>
      <c r="AD3336" s="38"/>
      <c r="AE3336" s="43" t="str">
        <f t="shared" si="672"/>
        <v/>
      </c>
      <c r="AF3336" s="43" t="str">
        <f>IF(AND(COUNTIFS($J$18:J3336,J3336)=1,AE3336=1),1,"")</f>
        <v/>
      </c>
      <c r="AG3336" s="43" t="str">
        <f>IF(C3336="","",IF(AND(COUNTIFS($J$18:J3336,J3336)=1,C3336&lt;&gt;""),1,""))</f>
        <v/>
      </c>
      <c r="AH3336" s="43" t="str">
        <f>IF(G3336="","",IF(AND(COUNTIFS($J$18:J3336,J3336)=1,G3336&lt;&gt;""),1,""))</f>
        <v/>
      </c>
      <c r="AI3336" s="44">
        <f t="shared" si="673"/>
        <v>0</v>
      </c>
      <c r="AJ3336" s="44">
        <f t="shared" si="674"/>
        <v>0</v>
      </c>
      <c r="AK3336" s="45" t="str">
        <f t="shared" si="675"/>
        <v/>
      </c>
      <c r="AL3336" s="41"/>
      <c r="AM3336" s="41"/>
      <c r="AN3336" s="41"/>
      <c r="AO3336" s="41"/>
      <c r="AP3336" s="45" t="str">
        <f t="shared" si="676"/>
        <v/>
      </c>
      <c r="AQ3336" s="45" t="str">
        <f t="shared" si="677"/>
        <v/>
      </c>
    </row>
    <row r="3337" spans="1:43" s="15" customFormat="1">
      <c r="A3337" s="39"/>
      <c r="B3337" s="40"/>
      <c r="C3337" s="40"/>
      <c r="D3337" s="57" t="str">
        <f t="shared" si="667"/>
        <v/>
      </c>
      <c r="E3337" s="39"/>
      <c r="F3337" s="40"/>
      <c r="G3337" s="40"/>
      <c r="H3337" s="46"/>
      <c r="I3337" s="57" t="str">
        <f t="shared" si="669"/>
        <v/>
      </c>
      <c r="J3337" s="206"/>
      <c r="K3337" s="46"/>
      <c r="L3337" s="41"/>
      <c r="M3337" s="39"/>
      <c r="N3337" s="39"/>
      <c r="O3337" s="39"/>
      <c r="P3337" s="57" t="str">
        <f t="shared" si="670"/>
        <v/>
      </c>
      <c r="Q3337" s="39"/>
      <c r="R3337" s="39"/>
      <c r="S3337" s="39"/>
      <c r="T3337" s="39"/>
      <c r="U3337" s="39"/>
      <c r="V3337" s="39"/>
      <c r="W3337" s="39"/>
      <c r="X3337" s="47"/>
      <c r="Y3337" s="48" t="str">
        <f t="shared" si="668"/>
        <v/>
      </c>
      <c r="Z3337" s="26" t="str">
        <f t="shared" si="678"/>
        <v/>
      </c>
      <c r="AA3337" s="39"/>
      <c r="AB3337" s="35" t="str">
        <f t="shared" si="666"/>
        <v/>
      </c>
      <c r="AC3337" s="42" t="str">
        <f t="shared" si="671"/>
        <v/>
      </c>
      <c r="AD3337" s="38"/>
      <c r="AE3337" s="43" t="str">
        <f t="shared" si="672"/>
        <v/>
      </c>
      <c r="AF3337" s="43" t="str">
        <f>IF(AND(COUNTIFS($J$18:J3337,J3337)=1,AE3337=1),1,"")</f>
        <v/>
      </c>
      <c r="AG3337" s="43" t="str">
        <f>IF(C3337="","",IF(AND(COUNTIFS($J$18:J3337,J3337)=1,C3337&lt;&gt;""),1,""))</f>
        <v/>
      </c>
      <c r="AH3337" s="43" t="str">
        <f>IF(G3337="","",IF(AND(COUNTIFS($J$18:J3337,J3337)=1,G3337&lt;&gt;""),1,""))</f>
        <v/>
      </c>
      <c r="AI3337" s="44">
        <f t="shared" si="673"/>
        <v>0</v>
      </c>
      <c r="AJ3337" s="44">
        <f t="shared" si="674"/>
        <v>0</v>
      </c>
      <c r="AK3337" s="45" t="str">
        <f t="shared" si="675"/>
        <v/>
      </c>
      <c r="AL3337" s="41"/>
      <c r="AM3337" s="41"/>
      <c r="AN3337" s="41"/>
      <c r="AO3337" s="41"/>
      <c r="AP3337" s="45" t="str">
        <f t="shared" si="676"/>
        <v/>
      </c>
      <c r="AQ3337" s="45" t="str">
        <f t="shared" si="677"/>
        <v/>
      </c>
    </row>
    <row r="3338" spans="1:43" s="15" customFormat="1">
      <c r="A3338" s="39"/>
      <c r="B3338" s="40"/>
      <c r="C3338" s="40"/>
      <c r="D3338" s="57" t="str">
        <f t="shared" si="667"/>
        <v/>
      </c>
      <c r="E3338" s="39"/>
      <c r="F3338" s="40"/>
      <c r="G3338" s="40"/>
      <c r="H3338" s="46"/>
      <c r="I3338" s="57" t="str">
        <f t="shared" si="669"/>
        <v/>
      </c>
      <c r="J3338" s="206"/>
      <c r="K3338" s="46"/>
      <c r="L3338" s="41"/>
      <c r="M3338" s="39"/>
      <c r="N3338" s="39"/>
      <c r="O3338" s="39"/>
      <c r="P3338" s="57" t="str">
        <f t="shared" si="670"/>
        <v/>
      </c>
      <c r="Q3338" s="39"/>
      <c r="R3338" s="39"/>
      <c r="S3338" s="39"/>
      <c r="T3338" s="39"/>
      <c r="U3338" s="39"/>
      <c r="V3338" s="39"/>
      <c r="W3338" s="39"/>
      <c r="X3338" s="47"/>
      <c r="Y3338" s="48" t="str">
        <f t="shared" si="668"/>
        <v/>
      </c>
      <c r="Z3338" s="26" t="str">
        <f t="shared" si="678"/>
        <v/>
      </c>
      <c r="AA3338" s="39"/>
      <c r="AB3338" s="35" t="str">
        <f t="shared" ref="AB3338:AB3401" si="679">IF(AND(R3338&lt;&gt;"C66",R3338&lt;&gt;""),Z3338/Y3338*AA3338,"")</f>
        <v/>
      </c>
      <c r="AC3338" s="42" t="str">
        <f t="shared" si="671"/>
        <v/>
      </c>
      <c r="AD3338" s="38"/>
      <c r="AE3338" s="43" t="str">
        <f t="shared" si="672"/>
        <v/>
      </c>
      <c r="AF3338" s="43" t="str">
        <f>IF(AND(COUNTIFS($J$18:J3338,J3338)=1,AE3338=1),1,"")</f>
        <v/>
      </c>
      <c r="AG3338" s="43" t="str">
        <f>IF(C3338="","",IF(AND(COUNTIFS($J$18:J3338,J3338)=1,C3338&lt;&gt;""),1,""))</f>
        <v/>
      </c>
      <c r="AH3338" s="43" t="str">
        <f>IF(G3338="","",IF(AND(COUNTIFS($J$18:J3338,J3338)=1,G3338&lt;&gt;""),1,""))</f>
        <v/>
      </c>
      <c r="AI3338" s="44">
        <f t="shared" si="673"/>
        <v>0</v>
      </c>
      <c r="AJ3338" s="44">
        <f t="shared" si="674"/>
        <v>0</v>
      </c>
      <c r="AK3338" s="45" t="str">
        <f t="shared" si="675"/>
        <v/>
      </c>
      <c r="AL3338" s="41"/>
      <c r="AM3338" s="41"/>
      <c r="AN3338" s="41"/>
      <c r="AO3338" s="41"/>
      <c r="AP3338" s="45" t="str">
        <f t="shared" si="676"/>
        <v/>
      </c>
      <c r="AQ3338" s="45" t="str">
        <f t="shared" si="677"/>
        <v/>
      </c>
    </row>
    <row r="3339" spans="1:43" s="15" customFormat="1">
      <c r="A3339" s="39"/>
      <c r="B3339" s="40"/>
      <c r="C3339" s="40"/>
      <c r="D3339" s="57" t="str">
        <f t="shared" si="667"/>
        <v/>
      </c>
      <c r="E3339" s="39"/>
      <c r="F3339" s="40"/>
      <c r="G3339" s="40"/>
      <c r="H3339" s="46"/>
      <c r="I3339" s="57" t="str">
        <f t="shared" si="669"/>
        <v/>
      </c>
      <c r="J3339" s="206"/>
      <c r="K3339" s="46"/>
      <c r="L3339" s="41"/>
      <c r="M3339" s="39"/>
      <c r="N3339" s="39"/>
      <c r="O3339" s="39"/>
      <c r="P3339" s="57" t="str">
        <f t="shared" si="670"/>
        <v/>
      </c>
      <c r="Q3339" s="39"/>
      <c r="R3339" s="39"/>
      <c r="S3339" s="39"/>
      <c r="T3339" s="39"/>
      <c r="U3339" s="39"/>
      <c r="V3339" s="39"/>
      <c r="W3339" s="39"/>
      <c r="X3339" s="47"/>
      <c r="Y3339" s="48" t="str">
        <f t="shared" si="668"/>
        <v/>
      </c>
      <c r="Z3339" s="26" t="str">
        <f t="shared" si="678"/>
        <v/>
      </c>
      <c r="AA3339" s="39"/>
      <c r="AB3339" s="35" t="str">
        <f t="shared" si="679"/>
        <v/>
      </c>
      <c r="AC3339" s="42" t="str">
        <f t="shared" si="671"/>
        <v/>
      </c>
      <c r="AD3339" s="38"/>
      <c r="AE3339" s="43" t="str">
        <f t="shared" si="672"/>
        <v/>
      </c>
      <c r="AF3339" s="43" t="str">
        <f>IF(AND(COUNTIFS($J$18:J3339,J3339)=1,AE3339=1),1,"")</f>
        <v/>
      </c>
      <c r="AG3339" s="43" t="str">
        <f>IF(C3339="","",IF(AND(COUNTIFS($J$18:J3339,J3339)=1,C3339&lt;&gt;""),1,""))</f>
        <v/>
      </c>
      <c r="AH3339" s="43" t="str">
        <f>IF(G3339="","",IF(AND(COUNTIFS($J$18:J3339,J3339)=1,G3339&lt;&gt;""),1,""))</f>
        <v/>
      </c>
      <c r="AI3339" s="44">
        <f t="shared" si="673"/>
        <v>0</v>
      </c>
      <c r="AJ3339" s="44">
        <f t="shared" si="674"/>
        <v>0</v>
      </c>
      <c r="AK3339" s="45" t="str">
        <f t="shared" si="675"/>
        <v/>
      </c>
      <c r="AL3339" s="41"/>
      <c r="AM3339" s="41"/>
      <c r="AN3339" s="41"/>
      <c r="AO3339" s="41"/>
      <c r="AP3339" s="45" t="str">
        <f t="shared" si="676"/>
        <v/>
      </c>
      <c r="AQ3339" s="45" t="str">
        <f t="shared" si="677"/>
        <v/>
      </c>
    </row>
    <row r="3340" spans="1:43" s="15" customFormat="1">
      <c r="A3340" s="39"/>
      <c r="B3340" s="40"/>
      <c r="C3340" s="40"/>
      <c r="D3340" s="57" t="str">
        <f t="shared" si="667"/>
        <v/>
      </c>
      <c r="E3340" s="39"/>
      <c r="F3340" s="40"/>
      <c r="G3340" s="40"/>
      <c r="H3340" s="46"/>
      <c r="I3340" s="57" t="str">
        <f t="shared" si="669"/>
        <v/>
      </c>
      <c r="J3340" s="206"/>
      <c r="K3340" s="46"/>
      <c r="L3340" s="41"/>
      <c r="M3340" s="39"/>
      <c r="N3340" s="39"/>
      <c r="O3340" s="39"/>
      <c r="P3340" s="57" t="str">
        <f t="shared" si="670"/>
        <v/>
      </c>
      <c r="Q3340" s="39"/>
      <c r="R3340" s="39"/>
      <c r="S3340" s="39"/>
      <c r="T3340" s="39"/>
      <c r="U3340" s="39"/>
      <c r="V3340" s="39"/>
      <c r="W3340" s="39"/>
      <c r="X3340" s="47"/>
      <c r="Y3340" s="48" t="str">
        <f t="shared" si="668"/>
        <v/>
      </c>
      <c r="Z3340" s="26" t="str">
        <f t="shared" si="678"/>
        <v/>
      </c>
      <c r="AA3340" s="39"/>
      <c r="AB3340" s="35" t="str">
        <f t="shared" si="679"/>
        <v/>
      </c>
      <c r="AC3340" s="42" t="str">
        <f t="shared" si="671"/>
        <v/>
      </c>
      <c r="AD3340" s="38"/>
      <c r="AE3340" s="43" t="str">
        <f t="shared" si="672"/>
        <v/>
      </c>
      <c r="AF3340" s="43" t="str">
        <f>IF(AND(COUNTIFS($J$18:J3340,J3340)=1,AE3340=1),1,"")</f>
        <v/>
      </c>
      <c r="AG3340" s="43" t="str">
        <f>IF(C3340="","",IF(AND(COUNTIFS($J$18:J3340,J3340)=1,C3340&lt;&gt;""),1,""))</f>
        <v/>
      </c>
      <c r="AH3340" s="43" t="str">
        <f>IF(G3340="","",IF(AND(COUNTIFS($J$18:J3340,J3340)=1,G3340&lt;&gt;""),1,""))</f>
        <v/>
      </c>
      <c r="AI3340" s="44">
        <f t="shared" si="673"/>
        <v>0</v>
      </c>
      <c r="AJ3340" s="44">
        <f t="shared" si="674"/>
        <v>0</v>
      </c>
      <c r="AK3340" s="45" t="str">
        <f t="shared" si="675"/>
        <v/>
      </c>
      <c r="AL3340" s="41"/>
      <c r="AM3340" s="41"/>
      <c r="AN3340" s="41"/>
      <c r="AO3340" s="41"/>
      <c r="AP3340" s="45" t="str">
        <f t="shared" si="676"/>
        <v/>
      </c>
      <c r="AQ3340" s="45" t="str">
        <f t="shared" si="677"/>
        <v/>
      </c>
    </row>
    <row r="3341" spans="1:43" s="15" customFormat="1">
      <c r="A3341" s="39"/>
      <c r="B3341" s="40"/>
      <c r="C3341" s="40"/>
      <c r="D3341" s="57" t="str">
        <f t="shared" si="667"/>
        <v/>
      </c>
      <c r="E3341" s="39"/>
      <c r="F3341" s="40"/>
      <c r="G3341" s="40"/>
      <c r="H3341" s="46"/>
      <c r="I3341" s="57" t="str">
        <f t="shared" si="669"/>
        <v/>
      </c>
      <c r="J3341" s="206"/>
      <c r="K3341" s="46"/>
      <c r="L3341" s="41"/>
      <c r="M3341" s="39"/>
      <c r="N3341" s="39"/>
      <c r="O3341" s="39"/>
      <c r="P3341" s="57" t="str">
        <f t="shared" si="670"/>
        <v/>
      </c>
      <c r="Q3341" s="39"/>
      <c r="R3341" s="39"/>
      <c r="S3341" s="39"/>
      <c r="T3341" s="39"/>
      <c r="U3341" s="39"/>
      <c r="V3341" s="39"/>
      <c r="W3341" s="39"/>
      <c r="X3341" s="47"/>
      <c r="Y3341" s="48" t="str">
        <f t="shared" si="668"/>
        <v/>
      </c>
      <c r="Z3341" s="26" t="str">
        <f t="shared" si="678"/>
        <v/>
      </c>
      <c r="AA3341" s="39"/>
      <c r="AB3341" s="35" t="str">
        <f t="shared" si="679"/>
        <v/>
      </c>
      <c r="AC3341" s="42" t="str">
        <f t="shared" si="671"/>
        <v/>
      </c>
      <c r="AD3341" s="38"/>
      <c r="AE3341" s="43" t="str">
        <f t="shared" si="672"/>
        <v/>
      </c>
      <c r="AF3341" s="43" t="str">
        <f>IF(AND(COUNTIFS($J$18:J3341,J3341)=1,AE3341=1),1,"")</f>
        <v/>
      </c>
      <c r="AG3341" s="43" t="str">
        <f>IF(C3341="","",IF(AND(COUNTIFS($J$18:J3341,J3341)=1,C3341&lt;&gt;""),1,""))</f>
        <v/>
      </c>
      <c r="AH3341" s="43" t="str">
        <f>IF(G3341="","",IF(AND(COUNTIFS($J$18:J3341,J3341)=1,G3341&lt;&gt;""),1,""))</f>
        <v/>
      </c>
      <c r="AI3341" s="44">
        <f t="shared" si="673"/>
        <v>0</v>
      </c>
      <c r="AJ3341" s="44">
        <f t="shared" si="674"/>
        <v>0</v>
      </c>
      <c r="AK3341" s="45" t="str">
        <f t="shared" si="675"/>
        <v/>
      </c>
      <c r="AL3341" s="41"/>
      <c r="AM3341" s="41"/>
      <c r="AN3341" s="41"/>
      <c r="AO3341" s="41"/>
      <c r="AP3341" s="45" t="str">
        <f t="shared" si="676"/>
        <v/>
      </c>
      <c r="AQ3341" s="45" t="str">
        <f t="shared" si="677"/>
        <v/>
      </c>
    </row>
    <row r="3342" spans="1:43" s="15" customFormat="1">
      <c r="A3342" s="39"/>
      <c r="B3342" s="40"/>
      <c r="C3342" s="40"/>
      <c r="D3342" s="57" t="str">
        <f t="shared" si="667"/>
        <v/>
      </c>
      <c r="E3342" s="39"/>
      <c r="F3342" s="40"/>
      <c r="G3342" s="40"/>
      <c r="H3342" s="46"/>
      <c r="I3342" s="57" t="str">
        <f t="shared" si="669"/>
        <v/>
      </c>
      <c r="J3342" s="206"/>
      <c r="K3342" s="46"/>
      <c r="L3342" s="41"/>
      <c r="M3342" s="39"/>
      <c r="N3342" s="39"/>
      <c r="O3342" s="39"/>
      <c r="P3342" s="57" t="str">
        <f t="shared" si="670"/>
        <v/>
      </c>
      <c r="Q3342" s="39"/>
      <c r="R3342" s="39"/>
      <c r="S3342" s="39"/>
      <c r="T3342" s="39"/>
      <c r="U3342" s="39"/>
      <c r="V3342" s="39"/>
      <c r="W3342" s="39"/>
      <c r="X3342" s="47"/>
      <c r="Y3342" s="48" t="str">
        <f t="shared" si="668"/>
        <v/>
      </c>
      <c r="Z3342" s="26" t="str">
        <f t="shared" si="678"/>
        <v/>
      </c>
      <c r="AA3342" s="39"/>
      <c r="AB3342" s="35" t="str">
        <f t="shared" si="679"/>
        <v/>
      </c>
      <c r="AC3342" s="42" t="str">
        <f t="shared" si="671"/>
        <v/>
      </c>
      <c r="AD3342" s="38"/>
      <c r="AE3342" s="43" t="str">
        <f t="shared" si="672"/>
        <v/>
      </c>
      <c r="AF3342" s="43" t="str">
        <f>IF(AND(COUNTIFS($J$18:J3342,J3342)=1,AE3342=1),1,"")</f>
        <v/>
      </c>
      <c r="AG3342" s="43" t="str">
        <f>IF(C3342="","",IF(AND(COUNTIFS($J$18:J3342,J3342)=1,C3342&lt;&gt;""),1,""))</f>
        <v/>
      </c>
      <c r="AH3342" s="43" t="str">
        <f>IF(G3342="","",IF(AND(COUNTIFS($J$18:J3342,J3342)=1,G3342&lt;&gt;""),1,""))</f>
        <v/>
      </c>
      <c r="AI3342" s="44">
        <f t="shared" si="673"/>
        <v>0</v>
      </c>
      <c r="AJ3342" s="44">
        <f t="shared" si="674"/>
        <v>0</v>
      </c>
      <c r="AK3342" s="45" t="str">
        <f t="shared" si="675"/>
        <v/>
      </c>
      <c r="AL3342" s="41"/>
      <c r="AM3342" s="41"/>
      <c r="AN3342" s="41"/>
      <c r="AO3342" s="41"/>
      <c r="AP3342" s="45" t="str">
        <f t="shared" si="676"/>
        <v/>
      </c>
      <c r="AQ3342" s="45" t="str">
        <f t="shared" si="677"/>
        <v/>
      </c>
    </row>
    <row r="3343" spans="1:43" s="15" customFormat="1">
      <c r="A3343" s="39"/>
      <c r="B3343" s="40"/>
      <c r="C3343" s="40"/>
      <c r="D3343" s="57" t="str">
        <f t="shared" si="667"/>
        <v/>
      </c>
      <c r="E3343" s="39"/>
      <c r="F3343" s="40"/>
      <c r="G3343" s="40"/>
      <c r="H3343" s="46"/>
      <c r="I3343" s="57" t="str">
        <f t="shared" si="669"/>
        <v/>
      </c>
      <c r="J3343" s="206"/>
      <c r="K3343" s="46"/>
      <c r="L3343" s="41"/>
      <c r="M3343" s="39"/>
      <c r="N3343" s="39"/>
      <c r="O3343" s="39"/>
      <c r="P3343" s="57" t="str">
        <f t="shared" si="670"/>
        <v/>
      </c>
      <c r="Q3343" s="39"/>
      <c r="R3343" s="39"/>
      <c r="S3343" s="39"/>
      <c r="T3343" s="39"/>
      <c r="U3343" s="39"/>
      <c r="V3343" s="39"/>
      <c r="W3343" s="39"/>
      <c r="X3343" s="47"/>
      <c r="Y3343" s="48" t="str">
        <f t="shared" si="668"/>
        <v/>
      </c>
      <c r="Z3343" s="26" t="str">
        <f t="shared" si="678"/>
        <v/>
      </c>
      <c r="AA3343" s="39"/>
      <c r="AB3343" s="35" t="str">
        <f t="shared" si="679"/>
        <v/>
      </c>
      <c r="AC3343" s="42" t="str">
        <f t="shared" si="671"/>
        <v/>
      </c>
      <c r="AD3343" s="38"/>
      <c r="AE3343" s="43" t="str">
        <f t="shared" si="672"/>
        <v/>
      </c>
      <c r="AF3343" s="43" t="str">
        <f>IF(AND(COUNTIFS($J$18:J3343,J3343)=1,AE3343=1),1,"")</f>
        <v/>
      </c>
      <c r="AG3343" s="43" t="str">
        <f>IF(C3343="","",IF(AND(COUNTIFS($J$18:J3343,J3343)=1,C3343&lt;&gt;""),1,""))</f>
        <v/>
      </c>
      <c r="AH3343" s="43" t="str">
        <f>IF(G3343="","",IF(AND(COUNTIFS($J$18:J3343,J3343)=1,G3343&lt;&gt;""),1,""))</f>
        <v/>
      </c>
      <c r="AI3343" s="44">
        <f t="shared" si="673"/>
        <v>0</v>
      </c>
      <c r="AJ3343" s="44">
        <f t="shared" si="674"/>
        <v>0</v>
      </c>
      <c r="AK3343" s="45" t="str">
        <f t="shared" si="675"/>
        <v/>
      </c>
      <c r="AL3343" s="41"/>
      <c r="AM3343" s="41"/>
      <c r="AN3343" s="41"/>
      <c r="AO3343" s="41"/>
      <c r="AP3343" s="45" t="str">
        <f t="shared" si="676"/>
        <v/>
      </c>
      <c r="AQ3343" s="45" t="str">
        <f t="shared" si="677"/>
        <v/>
      </c>
    </row>
    <row r="3344" spans="1:43" s="15" customFormat="1">
      <c r="A3344" s="39"/>
      <c r="B3344" s="40"/>
      <c r="C3344" s="40"/>
      <c r="D3344" s="57" t="str">
        <f t="shared" si="667"/>
        <v/>
      </c>
      <c r="E3344" s="39"/>
      <c r="F3344" s="40"/>
      <c r="G3344" s="40"/>
      <c r="H3344" s="46"/>
      <c r="I3344" s="57" t="str">
        <f t="shared" si="669"/>
        <v/>
      </c>
      <c r="J3344" s="206"/>
      <c r="K3344" s="46"/>
      <c r="L3344" s="41"/>
      <c r="M3344" s="39"/>
      <c r="N3344" s="39"/>
      <c r="O3344" s="39"/>
      <c r="P3344" s="57" t="str">
        <f t="shared" si="670"/>
        <v/>
      </c>
      <c r="Q3344" s="39"/>
      <c r="R3344" s="39"/>
      <c r="S3344" s="39"/>
      <c r="T3344" s="39"/>
      <c r="U3344" s="39"/>
      <c r="V3344" s="39"/>
      <c r="W3344" s="39"/>
      <c r="X3344" s="47"/>
      <c r="Y3344" s="48" t="str">
        <f t="shared" si="668"/>
        <v/>
      </c>
      <c r="Z3344" s="26" t="str">
        <f t="shared" si="678"/>
        <v/>
      </c>
      <c r="AA3344" s="39"/>
      <c r="AB3344" s="35" t="str">
        <f t="shared" si="679"/>
        <v/>
      </c>
      <c r="AC3344" s="42" t="str">
        <f t="shared" si="671"/>
        <v/>
      </c>
      <c r="AD3344" s="38"/>
      <c r="AE3344" s="43" t="str">
        <f t="shared" si="672"/>
        <v/>
      </c>
      <c r="AF3344" s="43" t="str">
        <f>IF(AND(COUNTIFS($J$18:J3344,J3344)=1,AE3344=1),1,"")</f>
        <v/>
      </c>
      <c r="AG3344" s="43" t="str">
        <f>IF(C3344="","",IF(AND(COUNTIFS($J$18:J3344,J3344)=1,C3344&lt;&gt;""),1,""))</f>
        <v/>
      </c>
      <c r="AH3344" s="43" t="str">
        <f>IF(G3344="","",IF(AND(COUNTIFS($J$18:J3344,J3344)=1,G3344&lt;&gt;""),1,""))</f>
        <v/>
      </c>
      <c r="AI3344" s="44">
        <f t="shared" si="673"/>
        <v>0</v>
      </c>
      <c r="AJ3344" s="44">
        <f t="shared" si="674"/>
        <v>0</v>
      </c>
      <c r="AK3344" s="45" t="str">
        <f t="shared" si="675"/>
        <v/>
      </c>
      <c r="AL3344" s="41"/>
      <c r="AM3344" s="41"/>
      <c r="AN3344" s="41"/>
      <c r="AO3344" s="41"/>
      <c r="AP3344" s="45" t="str">
        <f t="shared" si="676"/>
        <v/>
      </c>
      <c r="AQ3344" s="45" t="str">
        <f t="shared" si="677"/>
        <v/>
      </c>
    </row>
    <row r="3345" spans="1:43" s="15" customFormat="1">
      <c r="A3345" s="39"/>
      <c r="B3345" s="40"/>
      <c r="C3345" s="40"/>
      <c r="D3345" s="57" t="str">
        <f t="shared" si="667"/>
        <v/>
      </c>
      <c r="E3345" s="39"/>
      <c r="F3345" s="40"/>
      <c r="G3345" s="40"/>
      <c r="H3345" s="46"/>
      <c r="I3345" s="57" t="str">
        <f t="shared" si="669"/>
        <v/>
      </c>
      <c r="J3345" s="206"/>
      <c r="K3345" s="46"/>
      <c r="L3345" s="41"/>
      <c r="M3345" s="39"/>
      <c r="N3345" s="39"/>
      <c r="O3345" s="39"/>
      <c r="P3345" s="57" t="str">
        <f t="shared" si="670"/>
        <v/>
      </c>
      <c r="Q3345" s="39"/>
      <c r="R3345" s="39"/>
      <c r="S3345" s="39"/>
      <c r="T3345" s="39"/>
      <c r="U3345" s="39"/>
      <c r="V3345" s="39"/>
      <c r="W3345" s="39"/>
      <c r="X3345" s="47"/>
      <c r="Y3345" s="48" t="str">
        <f t="shared" si="668"/>
        <v/>
      </c>
      <c r="Z3345" s="26" t="str">
        <f t="shared" si="678"/>
        <v/>
      </c>
      <c r="AA3345" s="39"/>
      <c r="AB3345" s="35" t="str">
        <f t="shared" si="679"/>
        <v/>
      </c>
      <c r="AC3345" s="42" t="str">
        <f t="shared" si="671"/>
        <v/>
      </c>
      <c r="AD3345" s="38"/>
      <c r="AE3345" s="43" t="str">
        <f t="shared" si="672"/>
        <v/>
      </c>
      <c r="AF3345" s="43" t="str">
        <f>IF(AND(COUNTIFS($J$18:J3345,J3345)=1,AE3345=1),1,"")</f>
        <v/>
      </c>
      <c r="AG3345" s="43" t="str">
        <f>IF(C3345="","",IF(AND(COUNTIFS($J$18:J3345,J3345)=1,C3345&lt;&gt;""),1,""))</f>
        <v/>
      </c>
      <c r="AH3345" s="43" t="str">
        <f>IF(G3345="","",IF(AND(COUNTIFS($J$18:J3345,J3345)=1,G3345&lt;&gt;""),1,""))</f>
        <v/>
      </c>
      <c r="AI3345" s="44">
        <f t="shared" si="673"/>
        <v>0</v>
      </c>
      <c r="AJ3345" s="44">
        <f t="shared" si="674"/>
        <v>0</v>
      </c>
      <c r="AK3345" s="45" t="str">
        <f t="shared" si="675"/>
        <v/>
      </c>
      <c r="AL3345" s="41"/>
      <c r="AM3345" s="41"/>
      <c r="AN3345" s="41"/>
      <c r="AO3345" s="41"/>
      <c r="AP3345" s="45" t="str">
        <f t="shared" si="676"/>
        <v/>
      </c>
      <c r="AQ3345" s="45" t="str">
        <f t="shared" si="677"/>
        <v/>
      </c>
    </row>
    <row r="3346" spans="1:43" s="15" customFormat="1">
      <c r="A3346" s="39"/>
      <c r="B3346" s="40"/>
      <c r="C3346" s="40"/>
      <c r="D3346" s="57" t="str">
        <f t="shared" si="667"/>
        <v/>
      </c>
      <c r="E3346" s="39"/>
      <c r="F3346" s="40"/>
      <c r="G3346" s="40"/>
      <c r="H3346" s="46"/>
      <c r="I3346" s="57" t="str">
        <f t="shared" si="669"/>
        <v/>
      </c>
      <c r="J3346" s="206"/>
      <c r="K3346" s="46"/>
      <c r="L3346" s="41"/>
      <c r="M3346" s="39"/>
      <c r="N3346" s="39"/>
      <c r="O3346" s="39"/>
      <c r="P3346" s="57" t="str">
        <f t="shared" si="670"/>
        <v/>
      </c>
      <c r="Q3346" s="39"/>
      <c r="R3346" s="39"/>
      <c r="S3346" s="39"/>
      <c r="T3346" s="39"/>
      <c r="U3346" s="39"/>
      <c r="V3346" s="39"/>
      <c r="W3346" s="39"/>
      <c r="X3346" s="47"/>
      <c r="Y3346" s="48" t="str">
        <f t="shared" si="668"/>
        <v/>
      </c>
      <c r="Z3346" s="26" t="str">
        <f t="shared" si="678"/>
        <v/>
      </c>
      <c r="AA3346" s="39"/>
      <c r="AB3346" s="35" t="str">
        <f t="shared" si="679"/>
        <v/>
      </c>
      <c r="AC3346" s="42" t="str">
        <f t="shared" si="671"/>
        <v/>
      </c>
      <c r="AD3346" s="38"/>
      <c r="AE3346" s="43" t="str">
        <f t="shared" si="672"/>
        <v/>
      </c>
      <c r="AF3346" s="43" t="str">
        <f>IF(AND(COUNTIFS($J$18:J3346,J3346)=1,AE3346=1),1,"")</f>
        <v/>
      </c>
      <c r="AG3346" s="43" t="str">
        <f>IF(C3346="","",IF(AND(COUNTIFS($J$18:J3346,J3346)=1,C3346&lt;&gt;""),1,""))</f>
        <v/>
      </c>
      <c r="AH3346" s="43" t="str">
        <f>IF(G3346="","",IF(AND(COUNTIFS($J$18:J3346,J3346)=1,G3346&lt;&gt;""),1,""))</f>
        <v/>
      </c>
      <c r="AI3346" s="44">
        <f t="shared" si="673"/>
        <v>0</v>
      </c>
      <c r="AJ3346" s="44">
        <f t="shared" si="674"/>
        <v>0</v>
      </c>
      <c r="AK3346" s="45" t="str">
        <f t="shared" si="675"/>
        <v/>
      </c>
      <c r="AL3346" s="41"/>
      <c r="AM3346" s="41"/>
      <c r="AN3346" s="41"/>
      <c r="AO3346" s="41"/>
      <c r="AP3346" s="45" t="str">
        <f t="shared" si="676"/>
        <v/>
      </c>
      <c r="AQ3346" s="45" t="str">
        <f t="shared" si="677"/>
        <v/>
      </c>
    </row>
    <row r="3347" spans="1:43" s="15" customFormat="1">
      <c r="A3347" s="39"/>
      <c r="B3347" s="40"/>
      <c r="C3347" s="40"/>
      <c r="D3347" s="57" t="str">
        <f t="shared" si="667"/>
        <v/>
      </c>
      <c r="E3347" s="39"/>
      <c r="F3347" s="40"/>
      <c r="G3347" s="40"/>
      <c r="H3347" s="46"/>
      <c r="I3347" s="57" t="str">
        <f t="shared" si="669"/>
        <v/>
      </c>
      <c r="J3347" s="206"/>
      <c r="K3347" s="46"/>
      <c r="L3347" s="41"/>
      <c r="M3347" s="39"/>
      <c r="N3347" s="39"/>
      <c r="O3347" s="39"/>
      <c r="P3347" s="57" t="str">
        <f t="shared" si="670"/>
        <v/>
      </c>
      <c r="Q3347" s="39"/>
      <c r="R3347" s="39"/>
      <c r="S3347" s="39"/>
      <c r="T3347" s="39"/>
      <c r="U3347" s="39"/>
      <c r="V3347" s="39"/>
      <c r="W3347" s="39"/>
      <c r="X3347" s="47"/>
      <c r="Y3347" s="48" t="str">
        <f t="shared" si="668"/>
        <v/>
      </c>
      <c r="Z3347" s="26" t="str">
        <f t="shared" si="678"/>
        <v/>
      </c>
      <c r="AA3347" s="39"/>
      <c r="AB3347" s="35" t="str">
        <f t="shared" si="679"/>
        <v/>
      </c>
      <c r="AC3347" s="42" t="str">
        <f t="shared" si="671"/>
        <v/>
      </c>
      <c r="AD3347" s="38"/>
      <c r="AE3347" s="43" t="str">
        <f t="shared" si="672"/>
        <v/>
      </c>
      <c r="AF3347" s="43" t="str">
        <f>IF(AND(COUNTIFS($J$18:J3347,J3347)=1,AE3347=1),1,"")</f>
        <v/>
      </c>
      <c r="AG3347" s="43" t="str">
        <f>IF(C3347="","",IF(AND(COUNTIFS($J$18:J3347,J3347)=1,C3347&lt;&gt;""),1,""))</f>
        <v/>
      </c>
      <c r="AH3347" s="43" t="str">
        <f>IF(G3347="","",IF(AND(COUNTIFS($J$18:J3347,J3347)=1,G3347&lt;&gt;""),1,""))</f>
        <v/>
      </c>
      <c r="AI3347" s="44">
        <f t="shared" si="673"/>
        <v>0</v>
      </c>
      <c r="AJ3347" s="44">
        <f t="shared" si="674"/>
        <v>0</v>
      </c>
      <c r="AK3347" s="45" t="str">
        <f t="shared" si="675"/>
        <v/>
      </c>
      <c r="AL3347" s="41"/>
      <c r="AM3347" s="41"/>
      <c r="AN3347" s="41"/>
      <c r="AO3347" s="41"/>
      <c r="AP3347" s="45" t="str">
        <f t="shared" si="676"/>
        <v/>
      </c>
      <c r="AQ3347" s="45" t="str">
        <f t="shared" si="677"/>
        <v/>
      </c>
    </row>
    <row r="3348" spans="1:43" s="15" customFormat="1">
      <c r="A3348" s="39"/>
      <c r="B3348" s="40"/>
      <c r="C3348" s="40"/>
      <c r="D3348" s="57" t="str">
        <f t="shared" si="667"/>
        <v/>
      </c>
      <c r="E3348" s="39"/>
      <c r="F3348" s="40"/>
      <c r="G3348" s="40"/>
      <c r="H3348" s="46"/>
      <c r="I3348" s="57" t="str">
        <f t="shared" si="669"/>
        <v/>
      </c>
      <c r="J3348" s="206"/>
      <c r="K3348" s="46"/>
      <c r="L3348" s="41"/>
      <c r="M3348" s="39"/>
      <c r="N3348" s="39"/>
      <c r="O3348" s="39"/>
      <c r="P3348" s="57" t="str">
        <f t="shared" si="670"/>
        <v/>
      </c>
      <c r="Q3348" s="39"/>
      <c r="R3348" s="39"/>
      <c r="S3348" s="39"/>
      <c r="T3348" s="39"/>
      <c r="U3348" s="39"/>
      <c r="V3348" s="39"/>
      <c r="W3348" s="39"/>
      <c r="X3348" s="47"/>
      <c r="Y3348" s="48" t="str">
        <f t="shared" si="668"/>
        <v/>
      </c>
      <c r="Z3348" s="26" t="str">
        <f t="shared" si="678"/>
        <v/>
      </c>
      <c r="AA3348" s="39"/>
      <c r="AB3348" s="35" t="str">
        <f t="shared" si="679"/>
        <v/>
      </c>
      <c r="AC3348" s="42" t="str">
        <f t="shared" si="671"/>
        <v/>
      </c>
      <c r="AD3348" s="38"/>
      <c r="AE3348" s="43" t="str">
        <f t="shared" si="672"/>
        <v/>
      </c>
      <c r="AF3348" s="43" t="str">
        <f>IF(AND(COUNTIFS($J$18:J3348,J3348)=1,AE3348=1),1,"")</f>
        <v/>
      </c>
      <c r="AG3348" s="43" t="str">
        <f>IF(C3348="","",IF(AND(COUNTIFS($J$18:J3348,J3348)=1,C3348&lt;&gt;""),1,""))</f>
        <v/>
      </c>
      <c r="AH3348" s="43" t="str">
        <f>IF(G3348="","",IF(AND(COUNTIFS($J$18:J3348,J3348)=1,G3348&lt;&gt;""),1,""))</f>
        <v/>
      </c>
      <c r="AI3348" s="44">
        <f t="shared" si="673"/>
        <v>0</v>
      </c>
      <c r="AJ3348" s="44">
        <f t="shared" si="674"/>
        <v>0</v>
      </c>
      <c r="AK3348" s="45" t="str">
        <f t="shared" si="675"/>
        <v/>
      </c>
      <c r="AL3348" s="41"/>
      <c r="AM3348" s="41"/>
      <c r="AN3348" s="41"/>
      <c r="AO3348" s="41"/>
      <c r="AP3348" s="45" t="str">
        <f t="shared" si="676"/>
        <v/>
      </c>
      <c r="AQ3348" s="45" t="str">
        <f t="shared" si="677"/>
        <v/>
      </c>
    </row>
    <row r="3349" spans="1:43" s="15" customFormat="1">
      <c r="A3349" s="39"/>
      <c r="B3349" s="40"/>
      <c r="C3349" s="40"/>
      <c r="D3349" s="57" t="str">
        <f t="shared" si="667"/>
        <v/>
      </c>
      <c r="E3349" s="39"/>
      <c r="F3349" s="40"/>
      <c r="G3349" s="40"/>
      <c r="H3349" s="46"/>
      <c r="I3349" s="57" t="str">
        <f t="shared" si="669"/>
        <v/>
      </c>
      <c r="J3349" s="206"/>
      <c r="K3349" s="46"/>
      <c r="L3349" s="41"/>
      <c r="M3349" s="39"/>
      <c r="N3349" s="39"/>
      <c r="O3349" s="39"/>
      <c r="P3349" s="57" t="str">
        <f t="shared" si="670"/>
        <v/>
      </c>
      <c r="Q3349" s="39"/>
      <c r="R3349" s="39"/>
      <c r="S3349" s="39"/>
      <c r="T3349" s="39"/>
      <c r="U3349" s="39"/>
      <c r="V3349" s="39"/>
      <c r="W3349" s="39"/>
      <c r="X3349" s="47"/>
      <c r="Y3349" s="48" t="str">
        <f t="shared" si="668"/>
        <v/>
      </c>
      <c r="Z3349" s="26" t="str">
        <f t="shared" si="678"/>
        <v/>
      </c>
      <c r="AA3349" s="39"/>
      <c r="AB3349" s="35" t="str">
        <f t="shared" si="679"/>
        <v/>
      </c>
      <c r="AC3349" s="42" t="str">
        <f t="shared" si="671"/>
        <v/>
      </c>
      <c r="AD3349" s="38"/>
      <c r="AE3349" s="43" t="str">
        <f t="shared" si="672"/>
        <v/>
      </c>
      <c r="AF3349" s="43" t="str">
        <f>IF(AND(COUNTIFS($J$18:J3349,J3349)=1,AE3349=1),1,"")</f>
        <v/>
      </c>
      <c r="AG3349" s="43" t="str">
        <f>IF(C3349="","",IF(AND(COUNTIFS($J$18:J3349,J3349)=1,C3349&lt;&gt;""),1,""))</f>
        <v/>
      </c>
      <c r="AH3349" s="43" t="str">
        <f>IF(G3349="","",IF(AND(COUNTIFS($J$18:J3349,J3349)=1,G3349&lt;&gt;""),1,""))</f>
        <v/>
      </c>
      <c r="AI3349" s="44">
        <f t="shared" si="673"/>
        <v>0</v>
      </c>
      <c r="AJ3349" s="44">
        <f t="shared" si="674"/>
        <v>0</v>
      </c>
      <c r="AK3349" s="45" t="str">
        <f t="shared" si="675"/>
        <v/>
      </c>
      <c r="AL3349" s="41"/>
      <c r="AM3349" s="41"/>
      <c r="AN3349" s="41"/>
      <c r="AO3349" s="41"/>
      <c r="AP3349" s="45" t="str">
        <f t="shared" si="676"/>
        <v/>
      </c>
      <c r="AQ3349" s="45" t="str">
        <f t="shared" si="677"/>
        <v/>
      </c>
    </row>
    <row r="3350" spans="1:43" s="15" customFormat="1">
      <c r="A3350" s="39"/>
      <c r="B3350" s="40"/>
      <c r="C3350" s="40"/>
      <c r="D3350" s="57" t="str">
        <f t="shared" si="667"/>
        <v/>
      </c>
      <c r="E3350" s="39"/>
      <c r="F3350" s="40"/>
      <c r="G3350" s="40"/>
      <c r="H3350" s="46"/>
      <c r="I3350" s="57" t="str">
        <f t="shared" si="669"/>
        <v/>
      </c>
      <c r="J3350" s="206"/>
      <c r="K3350" s="46"/>
      <c r="L3350" s="41"/>
      <c r="M3350" s="39"/>
      <c r="N3350" s="39"/>
      <c r="O3350" s="39"/>
      <c r="P3350" s="57" t="str">
        <f t="shared" si="670"/>
        <v/>
      </c>
      <c r="Q3350" s="39"/>
      <c r="R3350" s="39"/>
      <c r="S3350" s="39"/>
      <c r="T3350" s="39"/>
      <c r="U3350" s="39"/>
      <c r="V3350" s="39"/>
      <c r="W3350" s="39"/>
      <c r="X3350" s="47"/>
      <c r="Y3350" s="48" t="str">
        <f t="shared" si="668"/>
        <v/>
      </c>
      <c r="Z3350" s="26" t="str">
        <f t="shared" si="678"/>
        <v/>
      </c>
      <c r="AA3350" s="39"/>
      <c r="AB3350" s="35" t="str">
        <f t="shared" si="679"/>
        <v/>
      </c>
      <c r="AC3350" s="42" t="str">
        <f t="shared" si="671"/>
        <v/>
      </c>
      <c r="AD3350" s="38"/>
      <c r="AE3350" s="43" t="str">
        <f t="shared" si="672"/>
        <v/>
      </c>
      <c r="AF3350" s="43" t="str">
        <f>IF(AND(COUNTIFS($J$18:J3350,J3350)=1,AE3350=1),1,"")</f>
        <v/>
      </c>
      <c r="AG3350" s="43" t="str">
        <f>IF(C3350="","",IF(AND(COUNTIFS($J$18:J3350,J3350)=1,C3350&lt;&gt;""),1,""))</f>
        <v/>
      </c>
      <c r="AH3350" s="43" t="str">
        <f>IF(G3350="","",IF(AND(COUNTIFS($J$18:J3350,J3350)=1,G3350&lt;&gt;""),1,""))</f>
        <v/>
      </c>
      <c r="AI3350" s="44">
        <f t="shared" si="673"/>
        <v>0</v>
      </c>
      <c r="AJ3350" s="44">
        <f t="shared" si="674"/>
        <v>0</v>
      </c>
      <c r="AK3350" s="45" t="str">
        <f t="shared" si="675"/>
        <v/>
      </c>
      <c r="AL3350" s="41"/>
      <c r="AM3350" s="41"/>
      <c r="AN3350" s="41"/>
      <c r="AO3350" s="41"/>
      <c r="AP3350" s="45" t="str">
        <f t="shared" si="676"/>
        <v/>
      </c>
      <c r="AQ3350" s="45" t="str">
        <f t="shared" si="677"/>
        <v/>
      </c>
    </row>
    <row r="3351" spans="1:43" s="15" customFormat="1">
      <c r="A3351" s="39"/>
      <c r="B3351" s="40"/>
      <c r="C3351" s="40"/>
      <c r="D3351" s="57" t="str">
        <f t="shared" si="667"/>
        <v/>
      </c>
      <c r="E3351" s="39"/>
      <c r="F3351" s="40"/>
      <c r="G3351" s="40"/>
      <c r="H3351" s="46"/>
      <c r="I3351" s="57" t="str">
        <f t="shared" si="669"/>
        <v/>
      </c>
      <c r="J3351" s="206"/>
      <c r="K3351" s="46"/>
      <c r="L3351" s="41"/>
      <c r="M3351" s="39"/>
      <c r="N3351" s="39"/>
      <c r="O3351" s="39"/>
      <c r="P3351" s="57" t="str">
        <f t="shared" si="670"/>
        <v/>
      </c>
      <c r="Q3351" s="39"/>
      <c r="R3351" s="39"/>
      <c r="S3351" s="39"/>
      <c r="T3351" s="39"/>
      <c r="U3351" s="39"/>
      <c r="V3351" s="39"/>
      <c r="W3351" s="39"/>
      <c r="X3351" s="47"/>
      <c r="Y3351" s="48" t="str">
        <f t="shared" si="668"/>
        <v/>
      </c>
      <c r="Z3351" s="26" t="str">
        <f t="shared" si="678"/>
        <v/>
      </c>
      <c r="AA3351" s="39"/>
      <c r="AB3351" s="35" t="str">
        <f t="shared" si="679"/>
        <v/>
      </c>
      <c r="AC3351" s="42" t="str">
        <f t="shared" si="671"/>
        <v/>
      </c>
      <c r="AD3351" s="38"/>
      <c r="AE3351" s="43" t="str">
        <f t="shared" si="672"/>
        <v/>
      </c>
      <c r="AF3351" s="43" t="str">
        <f>IF(AND(COUNTIFS($J$18:J3351,J3351)=1,AE3351=1),1,"")</f>
        <v/>
      </c>
      <c r="AG3351" s="43" t="str">
        <f>IF(C3351="","",IF(AND(COUNTIFS($J$18:J3351,J3351)=1,C3351&lt;&gt;""),1,""))</f>
        <v/>
      </c>
      <c r="AH3351" s="43" t="str">
        <f>IF(G3351="","",IF(AND(COUNTIFS($J$18:J3351,J3351)=1,G3351&lt;&gt;""),1,""))</f>
        <v/>
      </c>
      <c r="AI3351" s="44">
        <f t="shared" si="673"/>
        <v>0</v>
      </c>
      <c r="AJ3351" s="44">
        <f t="shared" si="674"/>
        <v>0</v>
      </c>
      <c r="AK3351" s="45" t="str">
        <f t="shared" si="675"/>
        <v/>
      </c>
      <c r="AL3351" s="41"/>
      <c r="AM3351" s="41"/>
      <c r="AN3351" s="41"/>
      <c r="AO3351" s="41"/>
      <c r="AP3351" s="45" t="str">
        <f t="shared" si="676"/>
        <v/>
      </c>
      <c r="AQ3351" s="45" t="str">
        <f t="shared" si="677"/>
        <v/>
      </c>
    </row>
    <row r="3352" spans="1:43" s="15" customFormat="1">
      <c r="A3352" s="39"/>
      <c r="B3352" s="40"/>
      <c r="C3352" s="40"/>
      <c r="D3352" s="57" t="str">
        <f t="shared" si="667"/>
        <v/>
      </c>
      <c r="E3352" s="39"/>
      <c r="F3352" s="40"/>
      <c r="G3352" s="40"/>
      <c r="H3352" s="46"/>
      <c r="I3352" s="57" t="str">
        <f t="shared" si="669"/>
        <v/>
      </c>
      <c r="J3352" s="206"/>
      <c r="K3352" s="46"/>
      <c r="L3352" s="41"/>
      <c r="M3352" s="39"/>
      <c r="N3352" s="39"/>
      <c r="O3352" s="39"/>
      <c r="P3352" s="57" t="str">
        <f t="shared" si="670"/>
        <v/>
      </c>
      <c r="Q3352" s="39"/>
      <c r="R3352" s="39"/>
      <c r="S3352" s="39"/>
      <c r="T3352" s="39"/>
      <c r="U3352" s="39"/>
      <c r="V3352" s="39"/>
      <c r="W3352" s="39"/>
      <c r="X3352" s="47"/>
      <c r="Y3352" s="48" t="str">
        <f t="shared" si="668"/>
        <v/>
      </c>
      <c r="Z3352" s="26" t="str">
        <f t="shared" si="678"/>
        <v/>
      </c>
      <c r="AA3352" s="39"/>
      <c r="AB3352" s="35" t="str">
        <f t="shared" si="679"/>
        <v/>
      </c>
      <c r="AC3352" s="42" t="str">
        <f t="shared" si="671"/>
        <v/>
      </c>
      <c r="AD3352" s="38"/>
      <c r="AE3352" s="43" t="str">
        <f t="shared" si="672"/>
        <v/>
      </c>
      <c r="AF3352" s="43" t="str">
        <f>IF(AND(COUNTIFS($J$18:J3352,J3352)=1,AE3352=1),1,"")</f>
        <v/>
      </c>
      <c r="AG3352" s="43" t="str">
        <f>IF(C3352="","",IF(AND(COUNTIFS($J$18:J3352,J3352)=1,C3352&lt;&gt;""),1,""))</f>
        <v/>
      </c>
      <c r="AH3352" s="43" t="str">
        <f>IF(G3352="","",IF(AND(COUNTIFS($J$18:J3352,J3352)=1,G3352&lt;&gt;""),1,""))</f>
        <v/>
      </c>
      <c r="AI3352" s="44">
        <f t="shared" si="673"/>
        <v>0</v>
      </c>
      <c r="AJ3352" s="44">
        <f t="shared" si="674"/>
        <v>0</v>
      </c>
      <c r="AK3352" s="45" t="str">
        <f t="shared" si="675"/>
        <v/>
      </c>
      <c r="AL3352" s="41"/>
      <c r="AM3352" s="41"/>
      <c r="AN3352" s="41"/>
      <c r="AO3352" s="41"/>
      <c r="AP3352" s="45" t="str">
        <f t="shared" si="676"/>
        <v/>
      </c>
      <c r="AQ3352" s="45" t="str">
        <f t="shared" si="677"/>
        <v/>
      </c>
    </row>
    <row r="3353" spans="1:43" s="15" customFormat="1">
      <c r="A3353" s="39"/>
      <c r="B3353" s="40"/>
      <c r="C3353" s="40"/>
      <c r="D3353" s="57" t="str">
        <f t="shared" si="667"/>
        <v/>
      </c>
      <c r="E3353" s="39"/>
      <c r="F3353" s="40"/>
      <c r="G3353" s="40"/>
      <c r="H3353" s="46"/>
      <c r="I3353" s="57" t="str">
        <f t="shared" si="669"/>
        <v/>
      </c>
      <c r="J3353" s="206"/>
      <c r="K3353" s="46"/>
      <c r="L3353" s="41"/>
      <c r="M3353" s="39"/>
      <c r="N3353" s="39"/>
      <c r="O3353" s="39"/>
      <c r="P3353" s="57" t="str">
        <f t="shared" si="670"/>
        <v/>
      </c>
      <c r="Q3353" s="39"/>
      <c r="R3353" s="39"/>
      <c r="S3353" s="39"/>
      <c r="T3353" s="39"/>
      <c r="U3353" s="39"/>
      <c r="V3353" s="39"/>
      <c r="W3353" s="39"/>
      <c r="X3353" s="47"/>
      <c r="Y3353" s="48" t="str">
        <f t="shared" si="668"/>
        <v/>
      </c>
      <c r="Z3353" s="26" t="str">
        <f t="shared" si="678"/>
        <v/>
      </c>
      <c r="AA3353" s="39"/>
      <c r="AB3353" s="35" t="str">
        <f t="shared" si="679"/>
        <v/>
      </c>
      <c r="AC3353" s="42" t="str">
        <f t="shared" si="671"/>
        <v/>
      </c>
      <c r="AD3353" s="38"/>
      <c r="AE3353" s="43" t="str">
        <f t="shared" si="672"/>
        <v/>
      </c>
      <c r="AF3353" s="43" t="str">
        <f>IF(AND(COUNTIFS($J$18:J3353,J3353)=1,AE3353=1),1,"")</f>
        <v/>
      </c>
      <c r="AG3353" s="43" t="str">
        <f>IF(C3353="","",IF(AND(COUNTIFS($J$18:J3353,J3353)=1,C3353&lt;&gt;""),1,""))</f>
        <v/>
      </c>
      <c r="AH3353" s="43" t="str">
        <f>IF(G3353="","",IF(AND(COUNTIFS($J$18:J3353,J3353)=1,G3353&lt;&gt;""),1,""))</f>
        <v/>
      </c>
      <c r="AI3353" s="44">
        <f t="shared" si="673"/>
        <v>0</v>
      </c>
      <c r="AJ3353" s="44">
        <f t="shared" si="674"/>
        <v>0</v>
      </c>
      <c r="AK3353" s="45" t="str">
        <f t="shared" si="675"/>
        <v/>
      </c>
      <c r="AL3353" s="41"/>
      <c r="AM3353" s="41"/>
      <c r="AN3353" s="41"/>
      <c r="AO3353" s="41"/>
      <c r="AP3353" s="45" t="str">
        <f t="shared" si="676"/>
        <v/>
      </c>
      <c r="AQ3353" s="45" t="str">
        <f t="shared" si="677"/>
        <v/>
      </c>
    </row>
    <row r="3354" spans="1:43" s="15" customFormat="1">
      <c r="A3354" s="39"/>
      <c r="B3354" s="40"/>
      <c r="C3354" s="40"/>
      <c r="D3354" s="57" t="str">
        <f t="shared" si="667"/>
        <v/>
      </c>
      <c r="E3354" s="39"/>
      <c r="F3354" s="40"/>
      <c r="G3354" s="40"/>
      <c r="H3354" s="46"/>
      <c r="I3354" s="57" t="str">
        <f t="shared" si="669"/>
        <v/>
      </c>
      <c r="J3354" s="206"/>
      <c r="K3354" s="46"/>
      <c r="L3354" s="41"/>
      <c r="M3354" s="39"/>
      <c r="N3354" s="39"/>
      <c r="O3354" s="39"/>
      <c r="P3354" s="57" t="str">
        <f t="shared" si="670"/>
        <v/>
      </c>
      <c r="Q3354" s="39"/>
      <c r="R3354" s="39"/>
      <c r="S3354" s="39"/>
      <c r="T3354" s="39"/>
      <c r="U3354" s="39"/>
      <c r="V3354" s="39"/>
      <c r="W3354" s="39"/>
      <c r="X3354" s="47"/>
      <c r="Y3354" s="48" t="str">
        <f t="shared" si="668"/>
        <v/>
      </c>
      <c r="Z3354" s="26" t="str">
        <f t="shared" si="678"/>
        <v/>
      </c>
      <c r="AA3354" s="39"/>
      <c r="AB3354" s="35" t="str">
        <f t="shared" si="679"/>
        <v/>
      </c>
      <c r="AC3354" s="42" t="str">
        <f t="shared" si="671"/>
        <v/>
      </c>
      <c r="AD3354" s="38"/>
      <c r="AE3354" s="43" t="str">
        <f t="shared" si="672"/>
        <v/>
      </c>
      <c r="AF3354" s="43" t="str">
        <f>IF(AND(COUNTIFS($J$18:J3354,J3354)=1,AE3354=1),1,"")</f>
        <v/>
      </c>
      <c r="AG3354" s="43" t="str">
        <f>IF(C3354="","",IF(AND(COUNTIFS($J$18:J3354,J3354)=1,C3354&lt;&gt;""),1,""))</f>
        <v/>
      </c>
      <c r="AH3354" s="43" t="str">
        <f>IF(G3354="","",IF(AND(COUNTIFS($J$18:J3354,J3354)=1,G3354&lt;&gt;""),1,""))</f>
        <v/>
      </c>
      <c r="AI3354" s="44">
        <f t="shared" si="673"/>
        <v>0</v>
      </c>
      <c r="AJ3354" s="44">
        <f t="shared" si="674"/>
        <v>0</v>
      </c>
      <c r="AK3354" s="45" t="str">
        <f t="shared" si="675"/>
        <v/>
      </c>
      <c r="AL3354" s="41"/>
      <c r="AM3354" s="41"/>
      <c r="AN3354" s="41"/>
      <c r="AO3354" s="41"/>
      <c r="AP3354" s="45" t="str">
        <f t="shared" si="676"/>
        <v/>
      </c>
      <c r="AQ3354" s="45" t="str">
        <f t="shared" si="677"/>
        <v/>
      </c>
    </row>
    <row r="3355" spans="1:43" s="15" customFormat="1">
      <c r="A3355" s="39"/>
      <c r="B3355" s="40"/>
      <c r="C3355" s="40"/>
      <c r="D3355" s="57" t="str">
        <f t="shared" si="667"/>
        <v/>
      </c>
      <c r="E3355" s="39"/>
      <c r="F3355" s="40"/>
      <c r="G3355" s="40"/>
      <c r="H3355" s="46"/>
      <c r="I3355" s="57" t="str">
        <f t="shared" si="669"/>
        <v/>
      </c>
      <c r="J3355" s="206"/>
      <c r="K3355" s="46"/>
      <c r="L3355" s="41"/>
      <c r="M3355" s="39"/>
      <c r="N3355" s="39"/>
      <c r="O3355" s="39"/>
      <c r="P3355" s="57" t="str">
        <f t="shared" si="670"/>
        <v/>
      </c>
      <c r="Q3355" s="39"/>
      <c r="R3355" s="39"/>
      <c r="S3355" s="39"/>
      <c r="T3355" s="39"/>
      <c r="U3355" s="39"/>
      <c r="V3355" s="39"/>
      <c r="W3355" s="39"/>
      <c r="X3355" s="47"/>
      <c r="Y3355" s="48" t="str">
        <f t="shared" si="668"/>
        <v/>
      </c>
      <c r="Z3355" s="26" t="str">
        <f t="shared" si="678"/>
        <v/>
      </c>
      <c r="AA3355" s="39"/>
      <c r="AB3355" s="35" t="str">
        <f t="shared" si="679"/>
        <v/>
      </c>
      <c r="AC3355" s="42" t="str">
        <f t="shared" si="671"/>
        <v/>
      </c>
      <c r="AD3355" s="38"/>
      <c r="AE3355" s="43" t="str">
        <f t="shared" si="672"/>
        <v/>
      </c>
      <c r="AF3355" s="43" t="str">
        <f>IF(AND(COUNTIFS($J$18:J3355,J3355)=1,AE3355=1),1,"")</f>
        <v/>
      </c>
      <c r="AG3355" s="43" t="str">
        <f>IF(C3355="","",IF(AND(COUNTIFS($J$18:J3355,J3355)=1,C3355&lt;&gt;""),1,""))</f>
        <v/>
      </c>
      <c r="AH3355" s="43" t="str">
        <f>IF(G3355="","",IF(AND(COUNTIFS($J$18:J3355,J3355)=1,G3355&lt;&gt;""),1,""))</f>
        <v/>
      </c>
      <c r="AI3355" s="44">
        <f t="shared" si="673"/>
        <v>0</v>
      </c>
      <c r="AJ3355" s="44">
        <f t="shared" si="674"/>
        <v>0</v>
      </c>
      <c r="AK3355" s="45" t="str">
        <f t="shared" si="675"/>
        <v/>
      </c>
      <c r="AL3355" s="41"/>
      <c r="AM3355" s="41"/>
      <c r="AN3355" s="41"/>
      <c r="AO3355" s="41"/>
      <c r="AP3355" s="45" t="str">
        <f t="shared" si="676"/>
        <v/>
      </c>
      <c r="AQ3355" s="45" t="str">
        <f t="shared" si="677"/>
        <v/>
      </c>
    </row>
    <row r="3356" spans="1:43" s="15" customFormat="1">
      <c r="A3356" s="39"/>
      <c r="B3356" s="40"/>
      <c r="C3356" s="40"/>
      <c r="D3356" s="57" t="str">
        <f t="shared" si="667"/>
        <v/>
      </c>
      <c r="E3356" s="39"/>
      <c r="F3356" s="40"/>
      <c r="G3356" s="40"/>
      <c r="H3356" s="46"/>
      <c r="I3356" s="57" t="str">
        <f t="shared" si="669"/>
        <v/>
      </c>
      <c r="J3356" s="206"/>
      <c r="K3356" s="46"/>
      <c r="L3356" s="41"/>
      <c r="M3356" s="39"/>
      <c r="N3356" s="39"/>
      <c r="O3356" s="39"/>
      <c r="P3356" s="57" t="str">
        <f t="shared" si="670"/>
        <v/>
      </c>
      <c r="Q3356" s="39"/>
      <c r="R3356" s="39"/>
      <c r="S3356" s="39"/>
      <c r="T3356" s="39"/>
      <c r="U3356" s="39"/>
      <c r="V3356" s="39"/>
      <c r="W3356" s="39"/>
      <c r="X3356" s="47"/>
      <c r="Y3356" s="48" t="str">
        <f t="shared" si="668"/>
        <v/>
      </c>
      <c r="Z3356" s="26" t="str">
        <f t="shared" si="678"/>
        <v/>
      </c>
      <c r="AA3356" s="39"/>
      <c r="AB3356" s="35" t="str">
        <f t="shared" si="679"/>
        <v/>
      </c>
      <c r="AC3356" s="42" t="str">
        <f t="shared" si="671"/>
        <v/>
      </c>
      <c r="AD3356" s="38"/>
      <c r="AE3356" s="43" t="str">
        <f t="shared" si="672"/>
        <v/>
      </c>
      <c r="AF3356" s="43" t="str">
        <f>IF(AND(COUNTIFS($J$18:J3356,J3356)=1,AE3356=1),1,"")</f>
        <v/>
      </c>
      <c r="AG3356" s="43" t="str">
        <f>IF(C3356="","",IF(AND(COUNTIFS($J$18:J3356,J3356)=1,C3356&lt;&gt;""),1,""))</f>
        <v/>
      </c>
      <c r="AH3356" s="43" t="str">
        <f>IF(G3356="","",IF(AND(COUNTIFS($J$18:J3356,J3356)=1,G3356&lt;&gt;""),1,""))</f>
        <v/>
      </c>
      <c r="AI3356" s="44">
        <f t="shared" si="673"/>
        <v>0</v>
      </c>
      <c r="AJ3356" s="44">
        <f t="shared" si="674"/>
        <v>0</v>
      </c>
      <c r="AK3356" s="45" t="str">
        <f t="shared" si="675"/>
        <v/>
      </c>
      <c r="AL3356" s="41"/>
      <c r="AM3356" s="41"/>
      <c r="AN3356" s="41"/>
      <c r="AO3356" s="41"/>
      <c r="AP3356" s="45" t="str">
        <f t="shared" si="676"/>
        <v/>
      </c>
      <c r="AQ3356" s="45" t="str">
        <f t="shared" si="677"/>
        <v/>
      </c>
    </row>
    <row r="3357" spans="1:43" s="15" customFormat="1">
      <c r="A3357" s="39"/>
      <c r="B3357" s="40"/>
      <c r="C3357" s="40"/>
      <c r="D3357" s="57" t="str">
        <f t="shared" si="667"/>
        <v/>
      </c>
      <c r="E3357" s="39"/>
      <c r="F3357" s="40"/>
      <c r="G3357" s="40"/>
      <c r="H3357" s="46"/>
      <c r="I3357" s="57" t="str">
        <f t="shared" si="669"/>
        <v/>
      </c>
      <c r="J3357" s="206"/>
      <c r="K3357" s="46"/>
      <c r="L3357" s="41"/>
      <c r="M3357" s="39"/>
      <c r="N3357" s="39"/>
      <c r="O3357" s="39"/>
      <c r="P3357" s="57" t="str">
        <f t="shared" si="670"/>
        <v/>
      </c>
      <c r="Q3357" s="39"/>
      <c r="R3357" s="39"/>
      <c r="S3357" s="39"/>
      <c r="T3357" s="39"/>
      <c r="U3357" s="39"/>
      <c r="V3357" s="39"/>
      <c r="W3357" s="39"/>
      <c r="X3357" s="47"/>
      <c r="Y3357" s="48" t="str">
        <f t="shared" si="668"/>
        <v/>
      </c>
      <c r="Z3357" s="26" t="str">
        <f t="shared" si="678"/>
        <v/>
      </c>
      <c r="AA3357" s="39"/>
      <c r="AB3357" s="35" t="str">
        <f t="shared" si="679"/>
        <v/>
      </c>
      <c r="AC3357" s="42" t="str">
        <f t="shared" si="671"/>
        <v/>
      </c>
      <c r="AD3357" s="38"/>
      <c r="AE3357" s="43" t="str">
        <f t="shared" si="672"/>
        <v/>
      </c>
      <c r="AF3357" s="43" t="str">
        <f>IF(AND(COUNTIFS($J$18:J3357,J3357)=1,AE3357=1),1,"")</f>
        <v/>
      </c>
      <c r="AG3357" s="43" t="str">
        <f>IF(C3357="","",IF(AND(COUNTIFS($J$18:J3357,J3357)=1,C3357&lt;&gt;""),1,""))</f>
        <v/>
      </c>
      <c r="AH3357" s="43" t="str">
        <f>IF(G3357="","",IF(AND(COUNTIFS($J$18:J3357,J3357)=1,G3357&lt;&gt;""),1,""))</f>
        <v/>
      </c>
      <c r="AI3357" s="44">
        <f t="shared" si="673"/>
        <v>0</v>
      </c>
      <c r="AJ3357" s="44">
        <f t="shared" si="674"/>
        <v>0</v>
      </c>
      <c r="AK3357" s="45" t="str">
        <f t="shared" si="675"/>
        <v/>
      </c>
      <c r="AL3357" s="41"/>
      <c r="AM3357" s="41"/>
      <c r="AN3357" s="41"/>
      <c r="AO3357" s="41"/>
      <c r="AP3357" s="45" t="str">
        <f t="shared" si="676"/>
        <v/>
      </c>
      <c r="AQ3357" s="45" t="str">
        <f t="shared" si="677"/>
        <v/>
      </c>
    </row>
    <row r="3358" spans="1:43" s="15" customFormat="1">
      <c r="A3358" s="39"/>
      <c r="B3358" s="40"/>
      <c r="C3358" s="40"/>
      <c r="D3358" s="57" t="str">
        <f t="shared" si="667"/>
        <v/>
      </c>
      <c r="E3358" s="39"/>
      <c r="F3358" s="40"/>
      <c r="G3358" s="40"/>
      <c r="H3358" s="46"/>
      <c r="I3358" s="57" t="str">
        <f t="shared" si="669"/>
        <v/>
      </c>
      <c r="J3358" s="206"/>
      <c r="K3358" s="46"/>
      <c r="L3358" s="41"/>
      <c r="M3358" s="39"/>
      <c r="N3358" s="39"/>
      <c r="O3358" s="39"/>
      <c r="P3358" s="57" t="str">
        <f t="shared" si="670"/>
        <v/>
      </c>
      <c r="Q3358" s="39"/>
      <c r="R3358" s="39"/>
      <c r="S3358" s="39"/>
      <c r="T3358" s="39"/>
      <c r="U3358" s="39"/>
      <c r="V3358" s="39"/>
      <c r="W3358" s="39"/>
      <c r="X3358" s="47"/>
      <c r="Y3358" s="48" t="str">
        <f t="shared" si="668"/>
        <v/>
      </c>
      <c r="Z3358" s="26" t="str">
        <f t="shared" si="678"/>
        <v/>
      </c>
      <c r="AA3358" s="39"/>
      <c r="AB3358" s="35" t="str">
        <f t="shared" si="679"/>
        <v/>
      </c>
      <c r="AC3358" s="42" t="str">
        <f t="shared" si="671"/>
        <v/>
      </c>
      <c r="AD3358" s="38"/>
      <c r="AE3358" s="43" t="str">
        <f t="shared" si="672"/>
        <v/>
      </c>
      <c r="AF3358" s="43" t="str">
        <f>IF(AND(COUNTIFS($J$18:J3358,J3358)=1,AE3358=1),1,"")</f>
        <v/>
      </c>
      <c r="AG3358" s="43" t="str">
        <f>IF(C3358="","",IF(AND(COUNTIFS($J$18:J3358,J3358)=1,C3358&lt;&gt;""),1,""))</f>
        <v/>
      </c>
      <c r="AH3358" s="43" t="str">
        <f>IF(G3358="","",IF(AND(COUNTIFS($J$18:J3358,J3358)=1,G3358&lt;&gt;""),1,""))</f>
        <v/>
      </c>
      <c r="AI3358" s="44">
        <f t="shared" si="673"/>
        <v>0</v>
      </c>
      <c r="AJ3358" s="44">
        <f t="shared" si="674"/>
        <v>0</v>
      </c>
      <c r="AK3358" s="45" t="str">
        <f t="shared" si="675"/>
        <v/>
      </c>
      <c r="AL3358" s="41"/>
      <c r="AM3358" s="41"/>
      <c r="AN3358" s="41"/>
      <c r="AO3358" s="41"/>
      <c r="AP3358" s="45" t="str">
        <f t="shared" si="676"/>
        <v/>
      </c>
      <c r="AQ3358" s="45" t="str">
        <f t="shared" si="677"/>
        <v/>
      </c>
    </row>
    <row r="3359" spans="1:43" s="15" customFormat="1">
      <c r="A3359" s="39"/>
      <c r="B3359" s="40"/>
      <c r="C3359" s="40"/>
      <c r="D3359" s="57" t="str">
        <f t="shared" si="667"/>
        <v/>
      </c>
      <c r="E3359" s="39"/>
      <c r="F3359" s="40"/>
      <c r="G3359" s="40"/>
      <c r="H3359" s="46"/>
      <c r="I3359" s="57" t="str">
        <f t="shared" si="669"/>
        <v/>
      </c>
      <c r="J3359" s="206"/>
      <c r="K3359" s="46"/>
      <c r="L3359" s="41"/>
      <c r="M3359" s="39"/>
      <c r="N3359" s="39"/>
      <c r="O3359" s="39"/>
      <c r="P3359" s="57" t="str">
        <f t="shared" si="670"/>
        <v/>
      </c>
      <c r="Q3359" s="39"/>
      <c r="R3359" s="39"/>
      <c r="S3359" s="39"/>
      <c r="T3359" s="39"/>
      <c r="U3359" s="39"/>
      <c r="V3359" s="39"/>
      <c r="W3359" s="39"/>
      <c r="X3359" s="47"/>
      <c r="Y3359" s="48" t="str">
        <f t="shared" si="668"/>
        <v/>
      </c>
      <c r="Z3359" s="26" t="str">
        <f t="shared" si="678"/>
        <v/>
      </c>
      <c r="AA3359" s="39"/>
      <c r="AB3359" s="35" t="str">
        <f t="shared" si="679"/>
        <v/>
      </c>
      <c r="AC3359" s="42" t="str">
        <f t="shared" si="671"/>
        <v/>
      </c>
      <c r="AD3359" s="38"/>
      <c r="AE3359" s="43" t="str">
        <f t="shared" si="672"/>
        <v/>
      </c>
      <c r="AF3359" s="43" t="str">
        <f>IF(AND(COUNTIFS($J$18:J3359,J3359)=1,AE3359=1),1,"")</f>
        <v/>
      </c>
      <c r="AG3359" s="43" t="str">
        <f>IF(C3359="","",IF(AND(COUNTIFS($J$18:J3359,J3359)=1,C3359&lt;&gt;""),1,""))</f>
        <v/>
      </c>
      <c r="AH3359" s="43" t="str">
        <f>IF(G3359="","",IF(AND(COUNTIFS($J$18:J3359,J3359)=1,G3359&lt;&gt;""),1,""))</f>
        <v/>
      </c>
      <c r="AI3359" s="44">
        <f t="shared" si="673"/>
        <v>0</v>
      </c>
      <c r="AJ3359" s="44">
        <f t="shared" si="674"/>
        <v>0</v>
      </c>
      <c r="AK3359" s="45" t="str">
        <f t="shared" si="675"/>
        <v/>
      </c>
      <c r="AL3359" s="41"/>
      <c r="AM3359" s="41"/>
      <c r="AN3359" s="41"/>
      <c r="AO3359" s="41"/>
      <c r="AP3359" s="45" t="str">
        <f t="shared" si="676"/>
        <v/>
      </c>
      <c r="AQ3359" s="45" t="str">
        <f t="shared" si="677"/>
        <v/>
      </c>
    </row>
    <row r="3360" spans="1:43" s="15" customFormat="1">
      <c r="A3360" s="39"/>
      <c r="B3360" s="40"/>
      <c r="C3360" s="40"/>
      <c r="D3360" s="57" t="str">
        <f t="shared" si="667"/>
        <v/>
      </c>
      <c r="E3360" s="39"/>
      <c r="F3360" s="40"/>
      <c r="G3360" s="40"/>
      <c r="H3360" s="46"/>
      <c r="I3360" s="57" t="str">
        <f t="shared" si="669"/>
        <v/>
      </c>
      <c r="J3360" s="206"/>
      <c r="K3360" s="46"/>
      <c r="L3360" s="41"/>
      <c r="M3360" s="39"/>
      <c r="N3360" s="39"/>
      <c r="O3360" s="39"/>
      <c r="P3360" s="57" t="str">
        <f t="shared" si="670"/>
        <v/>
      </c>
      <c r="Q3360" s="39"/>
      <c r="R3360" s="39"/>
      <c r="S3360" s="39"/>
      <c r="T3360" s="39"/>
      <c r="U3360" s="39"/>
      <c r="V3360" s="39"/>
      <c r="W3360" s="39"/>
      <c r="X3360" s="47"/>
      <c r="Y3360" s="48" t="str">
        <f t="shared" si="668"/>
        <v/>
      </c>
      <c r="Z3360" s="26" t="str">
        <f t="shared" si="678"/>
        <v/>
      </c>
      <c r="AA3360" s="39"/>
      <c r="AB3360" s="35" t="str">
        <f t="shared" si="679"/>
        <v/>
      </c>
      <c r="AC3360" s="42" t="str">
        <f t="shared" si="671"/>
        <v/>
      </c>
      <c r="AD3360" s="38"/>
      <c r="AE3360" s="43" t="str">
        <f t="shared" si="672"/>
        <v/>
      </c>
      <c r="AF3360" s="43" t="str">
        <f>IF(AND(COUNTIFS($J$18:J3360,J3360)=1,AE3360=1),1,"")</f>
        <v/>
      </c>
      <c r="AG3360" s="43" t="str">
        <f>IF(C3360="","",IF(AND(COUNTIFS($J$18:J3360,J3360)=1,C3360&lt;&gt;""),1,""))</f>
        <v/>
      </c>
      <c r="AH3360" s="43" t="str">
        <f>IF(G3360="","",IF(AND(COUNTIFS($J$18:J3360,J3360)=1,G3360&lt;&gt;""),1,""))</f>
        <v/>
      </c>
      <c r="AI3360" s="44">
        <f t="shared" si="673"/>
        <v>0</v>
      </c>
      <c r="AJ3360" s="44">
        <f t="shared" si="674"/>
        <v>0</v>
      </c>
      <c r="AK3360" s="45" t="str">
        <f t="shared" si="675"/>
        <v/>
      </c>
      <c r="AL3360" s="41"/>
      <c r="AM3360" s="41"/>
      <c r="AN3360" s="41"/>
      <c r="AO3360" s="41"/>
      <c r="AP3360" s="45" t="str">
        <f t="shared" si="676"/>
        <v/>
      </c>
      <c r="AQ3360" s="45" t="str">
        <f t="shared" si="677"/>
        <v/>
      </c>
    </row>
    <row r="3361" spans="1:43" s="15" customFormat="1">
      <c r="A3361" s="39"/>
      <c r="B3361" s="40"/>
      <c r="C3361" s="40"/>
      <c r="D3361" s="57" t="str">
        <f t="shared" si="667"/>
        <v/>
      </c>
      <c r="E3361" s="39"/>
      <c r="F3361" s="40"/>
      <c r="G3361" s="40"/>
      <c r="H3361" s="46"/>
      <c r="I3361" s="57" t="str">
        <f t="shared" si="669"/>
        <v/>
      </c>
      <c r="J3361" s="206"/>
      <c r="K3361" s="46"/>
      <c r="L3361" s="41"/>
      <c r="M3361" s="39"/>
      <c r="N3361" s="39"/>
      <c r="O3361" s="39"/>
      <c r="P3361" s="57" t="str">
        <f t="shared" si="670"/>
        <v/>
      </c>
      <c r="Q3361" s="39"/>
      <c r="R3361" s="39"/>
      <c r="S3361" s="39"/>
      <c r="T3361" s="39"/>
      <c r="U3361" s="39"/>
      <c r="V3361" s="39"/>
      <c r="W3361" s="39"/>
      <c r="X3361" s="47"/>
      <c r="Y3361" s="48" t="str">
        <f t="shared" si="668"/>
        <v/>
      </c>
      <c r="Z3361" s="26" t="str">
        <f t="shared" si="678"/>
        <v/>
      </c>
      <c r="AA3361" s="39"/>
      <c r="AB3361" s="35" t="str">
        <f t="shared" si="679"/>
        <v/>
      </c>
      <c r="AC3361" s="42" t="str">
        <f t="shared" si="671"/>
        <v/>
      </c>
      <c r="AD3361" s="38"/>
      <c r="AE3361" s="43" t="str">
        <f t="shared" si="672"/>
        <v/>
      </c>
      <c r="AF3361" s="43" t="str">
        <f>IF(AND(COUNTIFS($J$18:J3361,J3361)=1,AE3361=1),1,"")</f>
        <v/>
      </c>
      <c r="AG3361" s="43" t="str">
        <f>IF(C3361="","",IF(AND(COUNTIFS($J$18:J3361,J3361)=1,C3361&lt;&gt;""),1,""))</f>
        <v/>
      </c>
      <c r="AH3361" s="43" t="str">
        <f>IF(G3361="","",IF(AND(COUNTIFS($J$18:J3361,J3361)=1,G3361&lt;&gt;""),1,""))</f>
        <v/>
      </c>
      <c r="AI3361" s="44">
        <f t="shared" si="673"/>
        <v>0</v>
      </c>
      <c r="AJ3361" s="44">
        <f t="shared" si="674"/>
        <v>0</v>
      </c>
      <c r="AK3361" s="45" t="str">
        <f t="shared" si="675"/>
        <v/>
      </c>
      <c r="AL3361" s="41"/>
      <c r="AM3361" s="41"/>
      <c r="AN3361" s="41"/>
      <c r="AO3361" s="41"/>
      <c r="AP3361" s="45" t="str">
        <f t="shared" si="676"/>
        <v/>
      </c>
      <c r="AQ3361" s="45" t="str">
        <f t="shared" si="677"/>
        <v/>
      </c>
    </row>
    <row r="3362" spans="1:43" s="15" customFormat="1">
      <c r="A3362" s="39"/>
      <c r="B3362" s="40"/>
      <c r="C3362" s="40"/>
      <c r="D3362" s="57" t="str">
        <f t="shared" ref="D3362:D3425" si="680">IF(B3362="","",IF(AND(C3362&gt;=10,C3362&lt;=12),"Q3",IF(AND(C3362&gt;=1,C3362&lt;=3),"Q4",IF(AND(C3362&gt;=7,C3362&lt;=9),"Q2",IF(AND(C3362&gt;=4,C3362&lt;=6),"Q1")))))</f>
        <v/>
      </c>
      <c r="E3362" s="39"/>
      <c r="F3362" s="40"/>
      <c r="G3362" s="40"/>
      <c r="H3362" s="46"/>
      <c r="I3362" s="57" t="str">
        <f t="shared" si="669"/>
        <v/>
      </c>
      <c r="J3362" s="206"/>
      <c r="K3362" s="46"/>
      <c r="L3362" s="41"/>
      <c r="M3362" s="39"/>
      <c r="N3362" s="39"/>
      <c r="O3362" s="39"/>
      <c r="P3362" s="57" t="str">
        <f t="shared" si="670"/>
        <v/>
      </c>
      <c r="Q3362" s="39"/>
      <c r="R3362" s="39"/>
      <c r="S3362" s="39"/>
      <c r="T3362" s="39"/>
      <c r="U3362" s="39"/>
      <c r="V3362" s="39"/>
      <c r="W3362" s="39"/>
      <c r="X3362" s="47"/>
      <c r="Y3362" s="48" t="str">
        <f t="shared" si="668"/>
        <v/>
      </c>
      <c r="Z3362" s="26" t="str">
        <f t="shared" si="678"/>
        <v/>
      </c>
      <c r="AA3362" s="39"/>
      <c r="AB3362" s="35" t="str">
        <f t="shared" si="679"/>
        <v/>
      </c>
      <c r="AC3362" s="42" t="str">
        <f t="shared" si="671"/>
        <v/>
      </c>
      <c r="AD3362" s="38"/>
      <c r="AE3362" s="43" t="str">
        <f t="shared" si="672"/>
        <v/>
      </c>
      <c r="AF3362" s="43" t="str">
        <f>IF(AND(COUNTIFS($J$18:J3362,J3362)=1,AE3362=1),1,"")</f>
        <v/>
      </c>
      <c r="AG3362" s="43" t="str">
        <f>IF(C3362="","",IF(AND(COUNTIFS($J$18:J3362,J3362)=1,C3362&lt;&gt;""),1,""))</f>
        <v/>
      </c>
      <c r="AH3362" s="43" t="str">
        <f>IF(G3362="","",IF(AND(COUNTIFS($J$18:J3362,J3362)=1,G3362&lt;&gt;""),1,""))</f>
        <v/>
      </c>
      <c r="AI3362" s="44">
        <f t="shared" si="673"/>
        <v>0</v>
      </c>
      <c r="AJ3362" s="44">
        <f t="shared" si="674"/>
        <v>0</v>
      </c>
      <c r="AK3362" s="45" t="str">
        <f t="shared" si="675"/>
        <v/>
      </c>
      <c r="AL3362" s="41"/>
      <c r="AM3362" s="41"/>
      <c r="AN3362" s="41"/>
      <c r="AO3362" s="41"/>
      <c r="AP3362" s="45" t="str">
        <f t="shared" si="676"/>
        <v/>
      </c>
      <c r="AQ3362" s="45" t="str">
        <f t="shared" si="677"/>
        <v/>
      </c>
    </row>
    <row r="3363" spans="1:43" s="15" customFormat="1">
      <c r="A3363" s="39"/>
      <c r="B3363" s="40"/>
      <c r="C3363" s="40"/>
      <c r="D3363" s="57" t="str">
        <f t="shared" si="680"/>
        <v/>
      </c>
      <c r="E3363" s="39"/>
      <c r="F3363" s="40"/>
      <c r="G3363" s="40"/>
      <c r="H3363" s="46"/>
      <c r="I3363" s="57" t="str">
        <f t="shared" si="669"/>
        <v/>
      </c>
      <c r="J3363" s="206"/>
      <c r="K3363" s="46"/>
      <c r="L3363" s="41"/>
      <c r="M3363" s="39"/>
      <c r="N3363" s="39"/>
      <c r="O3363" s="39"/>
      <c r="P3363" s="57" t="str">
        <f t="shared" si="670"/>
        <v/>
      </c>
      <c r="Q3363" s="39"/>
      <c r="R3363" s="39"/>
      <c r="S3363" s="39"/>
      <c r="T3363" s="39"/>
      <c r="U3363" s="39"/>
      <c r="V3363" s="39"/>
      <c r="W3363" s="39"/>
      <c r="X3363" s="47"/>
      <c r="Y3363" s="48" t="str">
        <f t="shared" si="668"/>
        <v/>
      </c>
      <c r="Z3363" s="26" t="str">
        <f t="shared" si="678"/>
        <v/>
      </c>
      <c r="AA3363" s="39"/>
      <c r="AB3363" s="35" t="str">
        <f t="shared" si="679"/>
        <v/>
      </c>
      <c r="AC3363" s="42" t="str">
        <f t="shared" si="671"/>
        <v/>
      </c>
      <c r="AD3363" s="38"/>
      <c r="AE3363" s="43" t="str">
        <f t="shared" si="672"/>
        <v/>
      </c>
      <c r="AF3363" s="43" t="str">
        <f>IF(AND(COUNTIFS($J$18:J3363,J3363)=1,AE3363=1),1,"")</f>
        <v/>
      </c>
      <c r="AG3363" s="43" t="str">
        <f>IF(C3363="","",IF(AND(COUNTIFS($J$18:J3363,J3363)=1,C3363&lt;&gt;""),1,""))</f>
        <v/>
      </c>
      <c r="AH3363" s="43" t="str">
        <f>IF(G3363="","",IF(AND(COUNTIFS($J$18:J3363,J3363)=1,G3363&lt;&gt;""),1,""))</f>
        <v/>
      </c>
      <c r="AI3363" s="44">
        <f t="shared" si="673"/>
        <v>0</v>
      </c>
      <c r="AJ3363" s="44">
        <f t="shared" si="674"/>
        <v>0</v>
      </c>
      <c r="AK3363" s="45" t="str">
        <f t="shared" si="675"/>
        <v/>
      </c>
      <c r="AL3363" s="41"/>
      <c r="AM3363" s="41"/>
      <c r="AN3363" s="41"/>
      <c r="AO3363" s="41"/>
      <c r="AP3363" s="45" t="str">
        <f t="shared" si="676"/>
        <v/>
      </c>
      <c r="AQ3363" s="45" t="str">
        <f t="shared" si="677"/>
        <v/>
      </c>
    </row>
    <row r="3364" spans="1:43" s="15" customFormat="1">
      <c r="A3364" s="39"/>
      <c r="B3364" s="40"/>
      <c r="C3364" s="40"/>
      <c r="D3364" s="57" t="str">
        <f t="shared" si="680"/>
        <v/>
      </c>
      <c r="E3364" s="39"/>
      <c r="F3364" s="40"/>
      <c r="G3364" s="40"/>
      <c r="H3364" s="46"/>
      <c r="I3364" s="57" t="str">
        <f t="shared" si="669"/>
        <v/>
      </c>
      <c r="J3364" s="206"/>
      <c r="K3364" s="46"/>
      <c r="L3364" s="41"/>
      <c r="M3364" s="39"/>
      <c r="N3364" s="39"/>
      <c r="O3364" s="39"/>
      <c r="P3364" s="57" t="str">
        <f t="shared" si="670"/>
        <v/>
      </c>
      <c r="Q3364" s="39"/>
      <c r="R3364" s="39"/>
      <c r="S3364" s="39"/>
      <c r="T3364" s="39"/>
      <c r="U3364" s="39"/>
      <c r="V3364" s="39"/>
      <c r="W3364" s="39"/>
      <c r="X3364" s="47"/>
      <c r="Y3364" s="48" t="str">
        <f t="shared" si="668"/>
        <v/>
      </c>
      <c r="Z3364" s="26" t="str">
        <f t="shared" si="678"/>
        <v/>
      </c>
      <c r="AA3364" s="39"/>
      <c r="AB3364" s="35" t="str">
        <f t="shared" si="679"/>
        <v/>
      </c>
      <c r="AC3364" s="42" t="str">
        <f t="shared" si="671"/>
        <v/>
      </c>
      <c r="AD3364" s="38"/>
      <c r="AE3364" s="43" t="str">
        <f t="shared" si="672"/>
        <v/>
      </c>
      <c r="AF3364" s="43" t="str">
        <f>IF(AND(COUNTIFS($J$18:J3364,J3364)=1,AE3364=1),1,"")</f>
        <v/>
      </c>
      <c r="AG3364" s="43" t="str">
        <f>IF(C3364="","",IF(AND(COUNTIFS($J$18:J3364,J3364)=1,C3364&lt;&gt;""),1,""))</f>
        <v/>
      </c>
      <c r="AH3364" s="43" t="str">
        <f>IF(G3364="","",IF(AND(COUNTIFS($J$18:J3364,J3364)=1,G3364&lt;&gt;""),1,""))</f>
        <v/>
      </c>
      <c r="AI3364" s="44">
        <f t="shared" si="673"/>
        <v>0</v>
      </c>
      <c r="AJ3364" s="44">
        <f t="shared" si="674"/>
        <v>0</v>
      </c>
      <c r="AK3364" s="45" t="str">
        <f t="shared" si="675"/>
        <v/>
      </c>
      <c r="AL3364" s="41"/>
      <c r="AM3364" s="41"/>
      <c r="AN3364" s="41"/>
      <c r="AO3364" s="41"/>
      <c r="AP3364" s="45" t="str">
        <f t="shared" si="676"/>
        <v/>
      </c>
      <c r="AQ3364" s="45" t="str">
        <f t="shared" si="677"/>
        <v/>
      </c>
    </row>
    <row r="3365" spans="1:43" s="15" customFormat="1">
      <c r="A3365" s="39"/>
      <c r="B3365" s="40"/>
      <c r="C3365" s="40"/>
      <c r="D3365" s="57" t="str">
        <f t="shared" si="680"/>
        <v/>
      </c>
      <c r="E3365" s="39"/>
      <c r="F3365" s="40"/>
      <c r="G3365" s="40"/>
      <c r="H3365" s="46"/>
      <c r="I3365" s="57" t="str">
        <f t="shared" si="669"/>
        <v/>
      </c>
      <c r="J3365" s="206"/>
      <c r="K3365" s="46"/>
      <c r="L3365" s="41"/>
      <c r="M3365" s="39"/>
      <c r="N3365" s="39"/>
      <c r="O3365" s="39"/>
      <c r="P3365" s="57" t="str">
        <f t="shared" si="670"/>
        <v/>
      </c>
      <c r="Q3365" s="39"/>
      <c r="R3365" s="39"/>
      <c r="S3365" s="39"/>
      <c r="T3365" s="39"/>
      <c r="U3365" s="39"/>
      <c r="V3365" s="39"/>
      <c r="W3365" s="39"/>
      <c r="X3365" s="47"/>
      <c r="Y3365" s="48" t="str">
        <f t="shared" ref="Y3365:Y3428" si="681">IF(W3365="","",IF(W3365="RMB","1.13", "1"))</f>
        <v/>
      </c>
      <c r="Z3365" s="26" t="str">
        <f t="shared" si="678"/>
        <v/>
      </c>
      <c r="AA3365" s="39"/>
      <c r="AB3365" s="35" t="str">
        <f t="shared" si="679"/>
        <v/>
      </c>
      <c r="AC3365" s="42" t="str">
        <f t="shared" si="671"/>
        <v/>
      </c>
      <c r="AD3365" s="38"/>
      <c r="AE3365" s="43" t="str">
        <f t="shared" si="672"/>
        <v/>
      </c>
      <c r="AF3365" s="43" t="str">
        <f>IF(AND(COUNTIFS($J$18:J3365,J3365)=1,AE3365=1),1,"")</f>
        <v/>
      </c>
      <c r="AG3365" s="43" t="str">
        <f>IF(C3365="","",IF(AND(COUNTIFS($J$18:J3365,J3365)=1,C3365&lt;&gt;""),1,""))</f>
        <v/>
      </c>
      <c r="AH3365" s="43" t="str">
        <f>IF(G3365="","",IF(AND(COUNTIFS($J$18:J3365,J3365)=1,G3365&lt;&gt;""),1,""))</f>
        <v/>
      </c>
      <c r="AI3365" s="44">
        <f t="shared" si="673"/>
        <v>0</v>
      </c>
      <c r="AJ3365" s="44">
        <f t="shared" si="674"/>
        <v>0</v>
      </c>
      <c r="AK3365" s="45" t="str">
        <f t="shared" si="675"/>
        <v/>
      </c>
      <c r="AL3365" s="41"/>
      <c r="AM3365" s="41"/>
      <c r="AN3365" s="41"/>
      <c r="AO3365" s="41"/>
      <c r="AP3365" s="45" t="str">
        <f t="shared" si="676"/>
        <v/>
      </c>
      <c r="AQ3365" s="45" t="str">
        <f t="shared" si="677"/>
        <v/>
      </c>
    </row>
    <row r="3366" spans="1:43" s="15" customFormat="1">
      <c r="A3366" s="39"/>
      <c r="B3366" s="40"/>
      <c r="C3366" s="40"/>
      <c r="D3366" s="57" t="str">
        <f t="shared" si="680"/>
        <v/>
      </c>
      <c r="E3366" s="39"/>
      <c r="F3366" s="40"/>
      <c r="G3366" s="40"/>
      <c r="H3366" s="46"/>
      <c r="I3366" s="57" t="str">
        <f t="shared" si="669"/>
        <v/>
      </c>
      <c r="J3366" s="206"/>
      <c r="K3366" s="46"/>
      <c r="L3366" s="41"/>
      <c r="M3366" s="39"/>
      <c r="N3366" s="39"/>
      <c r="O3366" s="39"/>
      <c r="P3366" s="57" t="str">
        <f t="shared" si="670"/>
        <v/>
      </c>
      <c r="Q3366" s="39"/>
      <c r="R3366" s="39"/>
      <c r="S3366" s="39"/>
      <c r="T3366" s="39"/>
      <c r="U3366" s="39"/>
      <c r="V3366" s="39"/>
      <c r="W3366" s="39"/>
      <c r="X3366" s="47"/>
      <c r="Y3366" s="48" t="str">
        <f t="shared" si="681"/>
        <v/>
      </c>
      <c r="Z3366" s="26" t="str">
        <f t="shared" si="678"/>
        <v/>
      </c>
      <c r="AA3366" s="39"/>
      <c r="AB3366" s="35" t="str">
        <f t="shared" si="679"/>
        <v/>
      </c>
      <c r="AC3366" s="42" t="str">
        <f t="shared" si="671"/>
        <v/>
      </c>
      <c r="AD3366" s="38"/>
      <c r="AE3366" s="43" t="str">
        <f t="shared" si="672"/>
        <v/>
      </c>
      <c r="AF3366" s="43" t="str">
        <f>IF(AND(COUNTIFS($J$18:J3366,J3366)=1,AE3366=1),1,"")</f>
        <v/>
      </c>
      <c r="AG3366" s="43" t="str">
        <f>IF(C3366="","",IF(AND(COUNTIFS($J$18:J3366,J3366)=1,C3366&lt;&gt;""),1,""))</f>
        <v/>
      </c>
      <c r="AH3366" s="43" t="str">
        <f>IF(G3366="","",IF(AND(COUNTIFS($J$18:J3366,J3366)=1,G3366&lt;&gt;""),1,""))</f>
        <v/>
      </c>
      <c r="AI3366" s="44">
        <f t="shared" si="673"/>
        <v>0</v>
      </c>
      <c r="AJ3366" s="44">
        <f t="shared" si="674"/>
        <v>0</v>
      </c>
      <c r="AK3366" s="45" t="str">
        <f t="shared" si="675"/>
        <v/>
      </c>
      <c r="AL3366" s="41"/>
      <c r="AM3366" s="41"/>
      <c r="AN3366" s="41"/>
      <c r="AO3366" s="41"/>
      <c r="AP3366" s="45" t="str">
        <f t="shared" si="676"/>
        <v/>
      </c>
      <c r="AQ3366" s="45" t="str">
        <f t="shared" si="677"/>
        <v/>
      </c>
    </row>
    <row r="3367" spans="1:43" s="15" customFormat="1">
      <c r="A3367" s="39"/>
      <c r="B3367" s="40"/>
      <c r="C3367" s="40"/>
      <c r="D3367" s="57" t="str">
        <f t="shared" si="680"/>
        <v/>
      </c>
      <c r="E3367" s="39"/>
      <c r="F3367" s="40"/>
      <c r="G3367" s="40"/>
      <c r="H3367" s="46"/>
      <c r="I3367" s="57" t="str">
        <f t="shared" si="669"/>
        <v/>
      </c>
      <c r="J3367" s="206"/>
      <c r="K3367" s="46"/>
      <c r="L3367" s="41"/>
      <c r="M3367" s="39"/>
      <c r="N3367" s="39"/>
      <c r="O3367" s="39"/>
      <c r="P3367" s="57" t="str">
        <f t="shared" si="670"/>
        <v/>
      </c>
      <c r="Q3367" s="39"/>
      <c r="R3367" s="39"/>
      <c r="S3367" s="39"/>
      <c r="T3367" s="39"/>
      <c r="U3367" s="39"/>
      <c r="V3367" s="39"/>
      <c r="W3367" s="39"/>
      <c r="X3367" s="47"/>
      <c r="Y3367" s="48" t="str">
        <f t="shared" si="681"/>
        <v/>
      </c>
      <c r="Z3367" s="26" t="str">
        <f t="shared" si="678"/>
        <v/>
      </c>
      <c r="AA3367" s="39"/>
      <c r="AB3367" s="35" t="str">
        <f t="shared" si="679"/>
        <v/>
      </c>
      <c r="AC3367" s="42" t="str">
        <f t="shared" si="671"/>
        <v/>
      </c>
      <c r="AD3367" s="38"/>
      <c r="AE3367" s="43" t="str">
        <f t="shared" si="672"/>
        <v/>
      </c>
      <c r="AF3367" s="43" t="str">
        <f>IF(AND(COUNTIFS($J$18:J3367,J3367)=1,AE3367=1),1,"")</f>
        <v/>
      </c>
      <c r="AG3367" s="43" t="str">
        <f>IF(C3367="","",IF(AND(COUNTIFS($J$18:J3367,J3367)=1,C3367&lt;&gt;""),1,""))</f>
        <v/>
      </c>
      <c r="AH3367" s="43" t="str">
        <f>IF(G3367="","",IF(AND(COUNTIFS($J$18:J3367,J3367)=1,G3367&lt;&gt;""),1,""))</f>
        <v/>
      </c>
      <c r="AI3367" s="44">
        <f t="shared" si="673"/>
        <v>0</v>
      </c>
      <c r="AJ3367" s="44">
        <f t="shared" si="674"/>
        <v>0</v>
      </c>
      <c r="AK3367" s="45" t="str">
        <f t="shared" si="675"/>
        <v/>
      </c>
      <c r="AL3367" s="41"/>
      <c r="AM3367" s="41"/>
      <c r="AN3367" s="41"/>
      <c r="AO3367" s="41"/>
      <c r="AP3367" s="45" t="str">
        <f t="shared" si="676"/>
        <v/>
      </c>
      <c r="AQ3367" s="45" t="str">
        <f t="shared" si="677"/>
        <v/>
      </c>
    </row>
    <row r="3368" spans="1:43" s="15" customFormat="1">
      <c r="A3368" s="39"/>
      <c r="B3368" s="40"/>
      <c r="C3368" s="40"/>
      <c r="D3368" s="57" t="str">
        <f t="shared" si="680"/>
        <v/>
      </c>
      <c r="E3368" s="39"/>
      <c r="F3368" s="40"/>
      <c r="G3368" s="40"/>
      <c r="H3368" s="46"/>
      <c r="I3368" s="57" t="str">
        <f t="shared" si="669"/>
        <v/>
      </c>
      <c r="J3368" s="206"/>
      <c r="K3368" s="46"/>
      <c r="L3368" s="41"/>
      <c r="M3368" s="39"/>
      <c r="N3368" s="39"/>
      <c r="O3368" s="39"/>
      <c r="P3368" s="57" t="str">
        <f t="shared" si="670"/>
        <v/>
      </c>
      <c r="Q3368" s="39"/>
      <c r="R3368" s="39"/>
      <c r="S3368" s="39"/>
      <c r="T3368" s="39"/>
      <c r="U3368" s="39"/>
      <c r="V3368" s="39"/>
      <c r="W3368" s="39"/>
      <c r="X3368" s="47"/>
      <c r="Y3368" s="48" t="str">
        <f t="shared" si="681"/>
        <v/>
      </c>
      <c r="Z3368" s="26" t="str">
        <f t="shared" si="678"/>
        <v/>
      </c>
      <c r="AA3368" s="39"/>
      <c r="AB3368" s="35" t="str">
        <f t="shared" si="679"/>
        <v/>
      </c>
      <c r="AC3368" s="42" t="str">
        <f t="shared" si="671"/>
        <v/>
      </c>
      <c r="AD3368" s="38"/>
      <c r="AE3368" s="43" t="str">
        <f t="shared" si="672"/>
        <v/>
      </c>
      <c r="AF3368" s="43" t="str">
        <f>IF(AND(COUNTIFS($J$18:J3368,J3368)=1,AE3368=1),1,"")</f>
        <v/>
      </c>
      <c r="AG3368" s="43" t="str">
        <f>IF(C3368="","",IF(AND(COUNTIFS($J$18:J3368,J3368)=1,C3368&lt;&gt;""),1,""))</f>
        <v/>
      </c>
      <c r="AH3368" s="43" t="str">
        <f>IF(G3368="","",IF(AND(COUNTIFS($J$18:J3368,J3368)=1,G3368&lt;&gt;""),1,""))</f>
        <v/>
      </c>
      <c r="AI3368" s="44">
        <f t="shared" si="673"/>
        <v>0</v>
      </c>
      <c r="AJ3368" s="44">
        <f t="shared" si="674"/>
        <v>0</v>
      </c>
      <c r="AK3368" s="45" t="str">
        <f t="shared" si="675"/>
        <v/>
      </c>
      <c r="AL3368" s="41"/>
      <c r="AM3368" s="41"/>
      <c r="AN3368" s="41"/>
      <c r="AO3368" s="41"/>
      <c r="AP3368" s="45" t="str">
        <f t="shared" si="676"/>
        <v/>
      </c>
      <c r="AQ3368" s="45" t="str">
        <f t="shared" si="677"/>
        <v/>
      </c>
    </row>
    <row r="3369" spans="1:43" s="15" customFormat="1">
      <c r="A3369" s="39"/>
      <c r="B3369" s="40"/>
      <c r="C3369" s="40"/>
      <c r="D3369" s="57" t="str">
        <f t="shared" si="680"/>
        <v/>
      </c>
      <c r="E3369" s="39"/>
      <c r="F3369" s="40"/>
      <c r="G3369" s="40"/>
      <c r="H3369" s="46"/>
      <c r="I3369" s="57" t="str">
        <f t="shared" si="669"/>
        <v/>
      </c>
      <c r="J3369" s="206"/>
      <c r="K3369" s="46"/>
      <c r="L3369" s="41"/>
      <c r="M3369" s="39"/>
      <c r="N3369" s="39"/>
      <c r="O3369" s="39"/>
      <c r="P3369" s="57" t="str">
        <f t="shared" si="670"/>
        <v/>
      </c>
      <c r="Q3369" s="39"/>
      <c r="R3369" s="39"/>
      <c r="S3369" s="39"/>
      <c r="T3369" s="39"/>
      <c r="U3369" s="39"/>
      <c r="V3369" s="39"/>
      <c r="W3369" s="39"/>
      <c r="X3369" s="47"/>
      <c r="Y3369" s="48" t="str">
        <f t="shared" si="681"/>
        <v/>
      </c>
      <c r="Z3369" s="26" t="str">
        <f t="shared" si="678"/>
        <v/>
      </c>
      <c r="AA3369" s="39"/>
      <c r="AB3369" s="35" t="str">
        <f t="shared" si="679"/>
        <v/>
      </c>
      <c r="AC3369" s="42" t="str">
        <f t="shared" si="671"/>
        <v/>
      </c>
      <c r="AD3369" s="38"/>
      <c r="AE3369" s="43" t="str">
        <f t="shared" si="672"/>
        <v/>
      </c>
      <c r="AF3369" s="43" t="str">
        <f>IF(AND(COUNTIFS($J$18:J3369,J3369)=1,AE3369=1),1,"")</f>
        <v/>
      </c>
      <c r="AG3369" s="43" t="str">
        <f>IF(C3369="","",IF(AND(COUNTIFS($J$18:J3369,J3369)=1,C3369&lt;&gt;""),1,""))</f>
        <v/>
      </c>
      <c r="AH3369" s="43" t="str">
        <f>IF(G3369="","",IF(AND(COUNTIFS($J$18:J3369,J3369)=1,G3369&lt;&gt;""),1,""))</f>
        <v/>
      </c>
      <c r="AI3369" s="44">
        <f t="shared" si="673"/>
        <v>0</v>
      </c>
      <c r="AJ3369" s="44">
        <f t="shared" si="674"/>
        <v>0</v>
      </c>
      <c r="AK3369" s="45" t="str">
        <f t="shared" si="675"/>
        <v/>
      </c>
      <c r="AL3369" s="41"/>
      <c r="AM3369" s="41"/>
      <c r="AN3369" s="41"/>
      <c r="AO3369" s="41"/>
      <c r="AP3369" s="45" t="str">
        <f t="shared" si="676"/>
        <v/>
      </c>
      <c r="AQ3369" s="45" t="str">
        <f t="shared" si="677"/>
        <v/>
      </c>
    </row>
    <row r="3370" spans="1:43" s="15" customFormat="1">
      <c r="A3370" s="39"/>
      <c r="B3370" s="40"/>
      <c r="C3370" s="40"/>
      <c r="D3370" s="57" t="str">
        <f t="shared" si="680"/>
        <v/>
      </c>
      <c r="E3370" s="39"/>
      <c r="F3370" s="40"/>
      <c r="G3370" s="40"/>
      <c r="H3370" s="46"/>
      <c r="I3370" s="57" t="str">
        <f t="shared" si="669"/>
        <v/>
      </c>
      <c r="J3370" s="206"/>
      <c r="K3370" s="46"/>
      <c r="L3370" s="41"/>
      <c r="M3370" s="39"/>
      <c r="N3370" s="39"/>
      <c r="O3370" s="39"/>
      <c r="P3370" s="57" t="str">
        <f t="shared" si="670"/>
        <v/>
      </c>
      <c r="Q3370" s="39"/>
      <c r="R3370" s="39"/>
      <c r="S3370" s="39"/>
      <c r="T3370" s="39"/>
      <c r="U3370" s="39"/>
      <c r="V3370" s="39"/>
      <c r="W3370" s="39"/>
      <c r="X3370" s="47"/>
      <c r="Y3370" s="48" t="str">
        <f t="shared" si="681"/>
        <v/>
      </c>
      <c r="Z3370" s="26" t="str">
        <f t="shared" si="678"/>
        <v/>
      </c>
      <c r="AA3370" s="39"/>
      <c r="AB3370" s="35" t="str">
        <f t="shared" si="679"/>
        <v/>
      </c>
      <c r="AC3370" s="42" t="str">
        <f t="shared" si="671"/>
        <v/>
      </c>
      <c r="AD3370" s="38"/>
      <c r="AE3370" s="43" t="str">
        <f t="shared" si="672"/>
        <v/>
      </c>
      <c r="AF3370" s="43" t="str">
        <f>IF(AND(COUNTIFS($J$18:J3370,J3370)=1,AE3370=1),1,"")</f>
        <v/>
      </c>
      <c r="AG3370" s="43" t="str">
        <f>IF(C3370="","",IF(AND(COUNTIFS($J$18:J3370,J3370)=1,C3370&lt;&gt;""),1,""))</f>
        <v/>
      </c>
      <c r="AH3370" s="43" t="str">
        <f>IF(G3370="","",IF(AND(COUNTIFS($J$18:J3370,J3370)=1,G3370&lt;&gt;""),1,""))</f>
        <v/>
      </c>
      <c r="AI3370" s="44">
        <f t="shared" si="673"/>
        <v>0</v>
      </c>
      <c r="AJ3370" s="44">
        <f t="shared" si="674"/>
        <v>0</v>
      </c>
      <c r="AK3370" s="45" t="str">
        <f t="shared" si="675"/>
        <v/>
      </c>
      <c r="AL3370" s="41"/>
      <c r="AM3370" s="41"/>
      <c r="AN3370" s="41"/>
      <c r="AO3370" s="41"/>
      <c r="AP3370" s="45" t="str">
        <f t="shared" si="676"/>
        <v/>
      </c>
      <c r="AQ3370" s="45" t="str">
        <f t="shared" si="677"/>
        <v/>
      </c>
    </row>
    <row r="3371" spans="1:43" s="15" customFormat="1">
      <c r="A3371" s="39"/>
      <c r="B3371" s="40"/>
      <c r="C3371" s="40"/>
      <c r="D3371" s="57" t="str">
        <f t="shared" si="680"/>
        <v/>
      </c>
      <c r="E3371" s="39"/>
      <c r="F3371" s="40"/>
      <c r="G3371" s="40"/>
      <c r="H3371" s="46"/>
      <c r="I3371" s="57" t="str">
        <f t="shared" si="669"/>
        <v/>
      </c>
      <c r="J3371" s="206"/>
      <c r="K3371" s="46"/>
      <c r="L3371" s="41"/>
      <c r="M3371" s="39"/>
      <c r="N3371" s="39"/>
      <c r="O3371" s="39"/>
      <c r="P3371" s="57" t="str">
        <f t="shared" si="670"/>
        <v/>
      </c>
      <c r="Q3371" s="39"/>
      <c r="R3371" s="39"/>
      <c r="S3371" s="39"/>
      <c r="T3371" s="39"/>
      <c r="U3371" s="39"/>
      <c r="V3371" s="39"/>
      <c r="W3371" s="39"/>
      <c r="X3371" s="47"/>
      <c r="Y3371" s="48" t="str">
        <f t="shared" si="681"/>
        <v/>
      </c>
      <c r="Z3371" s="26" t="str">
        <f t="shared" si="678"/>
        <v/>
      </c>
      <c r="AA3371" s="39"/>
      <c r="AB3371" s="35" t="str">
        <f t="shared" si="679"/>
        <v/>
      </c>
      <c r="AC3371" s="42" t="str">
        <f t="shared" si="671"/>
        <v/>
      </c>
      <c r="AD3371" s="38"/>
      <c r="AE3371" s="43" t="str">
        <f t="shared" si="672"/>
        <v/>
      </c>
      <c r="AF3371" s="43" t="str">
        <f>IF(AND(COUNTIFS($J$18:J3371,J3371)=1,AE3371=1),1,"")</f>
        <v/>
      </c>
      <c r="AG3371" s="43" t="str">
        <f>IF(C3371="","",IF(AND(COUNTIFS($J$18:J3371,J3371)=1,C3371&lt;&gt;""),1,""))</f>
        <v/>
      </c>
      <c r="AH3371" s="43" t="str">
        <f>IF(G3371="","",IF(AND(COUNTIFS($J$18:J3371,J3371)=1,G3371&lt;&gt;""),1,""))</f>
        <v/>
      </c>
      <c r="AI3371" s="44">
        <f t="shared" si="673"/>
        <v>0</v>
      </c>
      <c r="AJ3371" s="44">
        <f t="shared" si="674"/>
        <v>0</v>
      </c>
      <c r="AK3371" s="45" t="str">
        <f t="shared" si="675"/>
        <v/>
      </c>
      <c r="AL3371" s="41"/>
      <c r="AM3371" s="41"/>
      <c r="AN3371" s="41"/>
      <c r="AO3371" s="41"/>
      <c r="AP3371" s="45" t="str">
        <f t="shared" si="676"/>
        <v/>
      </c>
      <c r="AQ3371" s="45" t="str">
        <f t="shared" si="677"/>
        <v/>
      </c>
    </row>
    <row r="3372" spans="1:43" s="15" customFormat="1">
      <c r="A3372" s="39"/>
      <c r="B3372" s="40"/>
      <c r="C3372" s="40"/>
      <c r="D3372" s="57" t="str">
        <f t="shared" si="680"/>
        <v/>
      </c>
      <c r="E3372" s="39"/>
      <c r="F3372" s="40"/>
      <c r="G3372" s="40"/>
      <c r="H3372" s="46"/>
      <c r="I3372" s="57" t="str">
        <f t="shared" si="669"/>
        <v/>
      </c>
      <c r="J3372" s="206"/>
      <c r="K3372" s="46"/>
      <c r="L3372" s="41"/>
      <c r="M3372" s="39"/>
      <c r="N3372" s="39"/>
      <c r="O3372" s="39"/>
      <c r="P3372" s="57" t="str">
        <f t="shared" si="670"/>
        <v/>
      </c>
      <c r="Q3372" s="39"/>
      <c r="R3372" s="39"/>
      <c r="S3372" s="39"/>
      <c r="T3372" s="39"/>
      <c r="U3372" s="39"/>
      <c r="V3372" s="39"/>
      <c r="W3372" s="39"/>
      <c r="X3372" s="47"/>
      <c r="Y3372" s="48" t="str">
        <f t="shared" si="681"/>
        <v/>
      </c>
      <c r="Z3372" s="26" t="str">
        <f t="shared" si="678"/>
        <v/>
      </c>
      <c r="AA3372" s="39"/>
      <c r="AB3372" s="35" t="str">
        <f t="shared" si="679"/>
        <v/>
      </c>
      <c r="AC3372" s="42" t="str">
        <f t="shared" si="671"/>
        <v/>
      </c>
      <c r="AD3372" s="38"/>
      <c r="AE3372" s="43" t="str">
        <f t="shared" si="672"/>
        <v/>
      </c>
      <c r="AF3372" s="43" t="str">
        <f>IF(AND(COUNTIFS($J$18:J3372,J3372)=1,AE3372=1),1,"")</f>
        <v/>
      </c>
      <c r="AG3372" s="43" t="str">
        <f>IF(C3372="","",IF(AND(COUNTIFS($J$18:J3372,J3372)=1,C3372&lt;&gt;""),1,""))</f>
        <v/>
      </c>
      <c r="AH3372" s="43" t="str">
        <f>IF(G3372="","",IF(AND(COUNTIFS($J$18:J3372,J3372)=1,G3372&lt;&gt;""),1,""))</f>
        <v/>
      </c>
      <c r="AI3372" s="44">
        <f t="shared" si="673"/>
        <v>0</v>
      </c>
      <c r="AJ3372" s="44">
        <f t="shared" si="674"/>
        <v>0</v>
      </c>
      <c r="AK3372" s="45" t="str">
        <f t="shared" si="675"/>
        <v/>
      </c>
      <c r="AL3372" s="41"/>
      <c r="AM3372" s="41"/>
      <c r="AN3372" s="41"/>
      <c r="AO3372" s="41"/>
      <c r="AP3372" s="45" t="str">
        <f t="shared" si="676"/>
        <v/>
      </c>
      <c r="AQ3372" s="45" t="str">
        <f t="shared" si="677"/>
        <v/>
      </c>
    </row>
    <row r="3373" spans="1:43" s="15" customFormat="1">
      <c r="A3373" s="39"/>
      <c r="B3373" s="40"/>
      <c r="C3373" s="40"/>
      <c r="D3373" s="57" t="str">
        <f t="shared" si="680"/>
        <v/>
      </c>
      <c r="E3373" s="39"/>
      <c r="F3373" s="40"/>
      <c r="G3373" s="40"/>
      <c r="H3373" s="46"/>
      <c r="I3373" s="57" t="str">
        <f t="shared" si="669"/>
        <v/>
      </c>
      <c r="J3373" s="206"/>
      <c r="K3373" s="46"/>
      <c r="L3373" s="41"/>
      <c r="M3373" s="39"/>
      <c r="N3373" s="39"/>
      <c r="O3373" s="39"/>
      <c r="P3373" s="57" t="str">
        <f t="shared" si="670"/>
        <v/>
      </c>
      <c r="Q3373" s="39"/>
      <c r="R3373" s="39"/>
      <c r="S3373" s="39"/>
      <c r="T3373" s="39"/>
      <c r="U3373" s="39"/>
      <c r="V3373" s="39"/>
      <c r="W3373" s="39"/>
      <c r="X3373" s="47"/>
      <c r="Y3373" s="48" t="str">
        <f t="shared" si="681"/>
        <v/>
      </c>
      <c r="Z3373" s="26" t="str">
        <f t="shared" si="678"/>
        <v/>
      </c>
      <c r="AA3373" s="39"/>
      <c r="AB3373" s="35" t="str">
        <f t="shared" si="679"/>
        <v/>
      </c>
      <c r="AC3373" s="42" t="str">
        <f t="shared" si="671"/>
        <v/>
      </c>
      <c r="AD3373" s="38"/>
      <c r="AE3373" s="43" t="str">
        <f t="shared" si="672"/>
        <v/>
      </c>
      <c r="AF3373" s="43" t="str">
        <f>IF(AND(COUNTIFS($J$18:J3373,J3373)=1,AE3373=1),1,"")</f>
        <v/>
      </c>
      <c r="AG3373" s="43" t="str">
        <f>IF(C3373="","",IF(AND(COUNTIFS($J$18:J3373,J3373)=1,C3373&lt;&gt;""),1,""))</f>
        <v/>
      </c>
      <c r="AH3373" s="43" t="str">
        <f>IF(G3373="","",IF(AND(COUNTIFS($J$18:J3373,J3373)=1,G3373&lt;&gt;""),1,""))</f>
        <v/>
      </c>
      <c r="AI3373" s="44">
        <f t="shared" si="673"/>
        <v>0</v>
      </c>
      <c r="AJ3373" s="44">
        <f t="shared" si="674"/>
        <v>0</v>
      </c>
      <c r="AK3373" s="45" t="str">
        <f t="shared" si="675"/>
        <v/>
      </c>
      <c r="AL3373" s="41"/>
      <c r="AM3373" s="41"/>
      <c r="AN3373" s="41"/>
      <c r="AO3373" s="41"/>
      <c r="AP3373" s="45" t="str">
        <f t="shared" si="676"/>
        <v/>
      </c>
      <c r="AQ3373" s="45" t="str">
        <f t="shared" si="677"/>
        <v/>
      </c>
    </row>
    <row r="3374" spans="1:43" s="15" customFormat="1">
      <c r="A3374" s="39"/>
      <c r="B3374" s="40"/>
      <c r="C3374" s="40"/>
      <c r="D3374" s="57" t="str">
        <f t="shared" si="680"/>
        <v/>
      </c>
      <c r="E3374" s="39"/>
      <c r="F3374" s="40"/>
      <c r="G3374" s="40"/>
      <c r="H3374" s="46"/>
      <c r="I3374" s="57" t="str">
        <f t="shared" si="669"/>
        <v/>
      </c>
      <c r="J3374" s="206"/>
      <c r="K3374" s="46"/>
      <c r="L3374" s="41"/>
      <c r="M3374" s="39"/>
      <c r="N3374" s="39"/>
      <c r="O3374" s="39"/>
      <c r="P3374" s="57" t="str">
        <f t="shared" si="670"/>
        <v/>
      </c>
      <c r="Q3374" s="39"/>
      <c r="R3374" s="39"/>
      <c r="S3374" s="39"/>
      <c r="T3374" s="39"/>
      <c r="U3374" s="39"/>
      <c r="V3374" s="39"/>
      <c r="W3374" s="39"/>
      <c r="X3374" s="47"/>
      <c r="Y3374" s="48" t="str">
        <f t="shared" si="681"/>
        <v/>
      </c>
      <c r="Z3374" s="26" t="str">
        <f t="shared" si="678"/>
        <v/>
      </c>
      <c r="AA3374" s="39"/>
      <c r="AB3374" s="35" t="str">
        <f t="shared" si="679"/>
        <v/>
      </c>
      <c r="AC3374" s="42" t="str">
        <f t="shared" si="671"/>
        <v/>
      </c>
      <c r="AD3374" s="38"/>
      <c r="AE3374" s="43" t="str">
        <f t="shared" si="672"/>
        <v/>
      </c>
      <c r="AF3374" s="43" t="str">
        <f>IF(AND(COUNTIFS($J$18:J3374,J3374)=1,AE3374=1),1,"")</f>
        <v/>
      </c>
      <c r="AG3374" s="43" t="str">
        <f>IF(C3374="","",IF(AND(COUNTIFS($J$18:J3374,J3374)=1,C3374&lt;&gt;""),1,""))</f>
        <v/>
      </c>
      <c r="AH3374" s="43" t="str">
        <f>IF(G3374="","",IF(AND(COUNTIFS($J$18:J3374,J3374)=1,G3374&lt;&gt;""),1,""))</f>
        <v/>
      </c>
      <c r="AI3374" s="44">
        <f t="shared" si="673"/>
        <v>0</v>
      </c>
      <c r="AJ3374" s="44">
        <f t="shared" si="674"/>
        <v>0</v>
      </c>
      <c r="AK3374" s="45" t="str">
        <f t="shared" si="675"/>
        <v/>
      </c>
      <c r="AL3374" s="41"/>
      <c r="AM3374" s="41"/>
      <c r="AN3374" s="41"/>
      <c r="AO3374" s="41"/>
      <c r="AP3374" s="45" t="str">
        <f t="shared" si="676"/>
        <v/>
      </c>
      <c r="AQ3374" s="45" t="str">
        <f t="shared" si="677"/>
        <v/>
      </c>
    </row>
    <row r="3375" spans="1:43" s="15" customFormat="1">
      <c r="A3375" s="39"/>
      <c r="B3375" s="40"/>
      <c r="C3375" s="40"/>
      <c r="D3375" s="57" t="str">
        <f t="shared" si="680"/>
        <v/>
      </c>
      <c r="E3375" s="39"/>
      <c r="F3375" s="40"/>
      <c r="G3375" s="40"/>
      <c r="H3375" s="46"/>
      <c r="I3375" s="57" t="str">
        <f t="shared" si="669"/>
        <v/>
      </c>
      <c r="J3375" s="206"/>
      <c r="K3375" s="46"/>
      <c r="L3375" s="41"/>
      <c r="M3375" s="39"/>
      <c r="N3375" s="39"/>
      <c r="O3375" s="39"/>
      <c r="P3375" s="57" t="str">
        <f t="shared" si="670"/>
        <v/>
      </c>
      <c r="Q3375" s="39"/>
      <c r="R3375" s="39"/>
      <c r="S3375" s="39"/>
      <c r="T3375" s="39"/>
      <c r="U3375" s="39"/>
      <c r="V3375" s="39"/>
      <c r="W3375" s="39"/>
      <c r="X3375" s="47"/>
      <c r="Y3375" s="48" t="str">
        <f t="shared" si="681"/>
        <v/>
      </c>
      <c r="Z3375" s="26" t="str">
        <f t="shared" si="678"/>
        <v/>
      </c>
      <c r="AA3375" s="39"/>
      <c r="AB3375" s="35" t="str">
        <f t="shared" si="679"/>
        <v/>
      </c>
      <c r="AC3375" s="42" t="str">
        <f t="shared" si="671"/>
        <v/>
      </c>
      <c r="AD3375" s="38"/>
      <c r="AE3375" s="43" t="str">
        <f t="shared" si="672"/>
        <v/>
      </c>
      <c r="AF3375" s="43" t="str">
        <f>IF(AND(COUNTIFS($J$18:J3375,J3375)=1,AE3375=1),1,"")</f>
        <v/>
      </c>
      <c r="AG3375" s="43" t="str">
        <f>IF(C3375="","",IF(AND(COUNTIFS($J$18:J3375,J3375)=1,C3375&lt;&gt;""),1,""))</f>
        <v/>
      </c>
      <c r="AH3375" s="43" t="str">
        <f>IF(G3375="","",IF(AND(COUNTIFS($J$18:J3375,J3375)=1,G3375&lt;&gt;""),1,""))</f>
        <v/>
      </c>
      <c r="AI3375" s="44">
        <f t="shared" si="673"/>
        <v>0</v>
      </c>
      <c r="AJ3375" s="44">
        <f t="shared" si="674"/>
        <v>0</v>
      </c>
      <c r="AK3375" s="45" t="str">
        <f t="shared" si="675"/>
        <v/>
      </c>
      <c r="AL3375" s="41"/>
      <c r="AM3375" s="41"/>
      <c r="AN3375" s="41"/>
      <c r="AO3375" s="41"/>
      <c r="AP3375" s="45" t="str">
        <f t="shared" si="676"/>
        <v/>
      </c>
      <c r="AQ3375" s="45" t="str">
        <f t="shared" si="677"/>
        <v/>
      </c>
    </row>
    <row r="3376" spans="1:43" s="15" customFormat="1">
      <c r="A3376" s="39"/>
      <c r="B3376" s="40"/>
      <c r="C3376" s="40"/>
      <c r="D3376" s="57" t="str">
        <f t="shared" si="680"/>
        <v/>
      </c>
      <c r="E3376" s="39"/>
      <c r="F3376" s="40"/>
      <c r="G3376" s="40"/>
      <c r="H3376" s="46"/>
      <c r="I3376" s="57" t="str">
        <f t="shared" si="669"/>
        <v/>
      </c>
      <c r="J3376" s="206"/>
      <c r="K3376" s="46"/>
      <c r="L3376" s="41"/>
      <c r="M3376" s="39"/>
      <c r="N3376" s="39"/>
      <c r="O3376" s="39"/>
      <c r="P3376" s="57" t="str">
        <f t="shared" si="670"/>
        <v/>
      </c>
      <c r="Q3376" s="39"/>
      <c r="R3376" s="39"/>
      <c r="S3376" s="39"/>
      <c r="T3376" s="39"/>
      <c r="U3376" s="39"/>
      <c r="V3376" s="39"/>
      <c r="W3376" s="39"/>
      <c r="X3376" s="47"/>
      <c r="Y3376" s="48" t="str">
        <f t="shared" si="681"/>
        <v/>
      </c>
      <c r="Z3376" s="26" t="str">
        <f t="shared" si="678"/>
        <v/>
      </c>
      <c r="AA3376" s="39"/>
      <c r="AB3376" s="35" t="str">
        <f t="shared" si="679"/>
        <v/>
      </c>
      <c r="AC3376" s="42" t="str">
        <f t="shared" si="671"/>
        <v/>
      </c>
      <c r="AD3376" s="38"/>
      <c r="AE3376" s="43" t="str">
        <f t="shared" si="672"/>
        <v/>
      </c>
      <c r="AF3376" s="43" t="str">
        <f>IF(AND(COUNTIFS($J$18:J3376,J3376)=1,AE3376=1),1,"")</f>
        <v/>
      </c>
      <c r="AG3376" s="43" t="str">
        <f>IF(C3376="","",IF(AND(COUNTIFS($J$18:J3376,J3376)=1,C3376&lt;&gt;""),1,""))</f>
        <v/>
      </c>
      <c r="AH3376" s="43" t="str">
        <f>IF(G3376="","",IF(AND(COUNTIFS($J$18:J3376,J3376)=1,G3376&lt;&gt;""),1,""))</f>
        <v/>
      </c>
      <c r="AI3376" s="44">
        <f t="shared" si="673"/>
        <v>0</v>
      </c>
      <c r="AJ3376" s="44">
        <f t="shared" si="674"/>
        <v>0</v>
      </c>
      <c r="AK3376" s="45" t="str">
        <f t="shared" si="675"/>
        <v/>
      </c>
      <c r="AL3376" s="41"/>
      <c r="AM3376" s="41"/>
      <c r="AN3376" s="41"/>
      <c r="AO3376" s="41"/>
      <c r="AP3376" s="45" t="str">
        <f t="shared" si="676"/>
        <v/>
      </c>
      <c r="AQ3376" s="45" t="str">
        <f t="shared" si="677"/>
        <v/>
      </c>
    </row>
    <row r="3377" spans="1:43" s="15" customFormat="1">
      <c r="A3377" s="39"/>
      <c r="B3377" s="40"/>
      <c r="C3377" s="40"/>
      <c r="D3377" s="57" t="str">
        <f t="shared" si="680"/>
        <v/>
      </c>
      <c r="E3377" s="39"/>
      <c r="F3377" s="40"/>
      <c r="G3377" s="40"/>
      <c r="H3377" s="46"/>
      <c r="I3377" s="57" t="str">
        <f t="shared" si="669"/>
        <v/>
      </c>
      <c r="J3377" s="206"/>
      <c r="K3377" s="46"/>
      <c r="L3377" s="41"/>
      <c r="M3377" s="39"/>
      <c r="N3377" s="39"/>
      <c r="O3377" s="39"/>
      <c r="P3377" s="57" t="str">
        <f t="shared" si="670"/>
        <v/>
      </c>
      <c r="Q3377" s="39"/>
      <c r="R3377" s="39"/>
      <c r="S3377" s="39"/>
      <c r="T3377" s="39"/>
      <c r="U3377" s="39"/>
      <c r="V3377" s="39"/>
      <c r="W3377" s="39"/>
      <c r="X3377" s="47"/>
      <c r="Y3377" s="48" t="str">
        <f t="shared" si="681"/>
        <v/>
      </c>
      <c r="Z3377" s="26" t="str">
        <f t="shared" si="678"/>
        <v/>
      </c>
      <c r="AA3377" s="39"/>
      <c r="AB3377" s="35" t="str">
        <f t="shared" si="679"/>
        <v/>
      </c>
      <c r="AC3377" s="42" t="str">
        <f t="shared" si="671"/>
        <v/>
      </c>
      <c r="AD3377" s="38"/>
      <c r="AE3377" s="43" t="str">
        <f t="shared" si="672"/>
        <v/>
      </c>
      <c r="AF3377" s="43" t="str">
        <f>IF(AND(COUNTIFS($J$18:J3377,J3377)=1,AE3377=1),1,"")</f>
        <v/>
      </c>
      <c r="AG3377" s="43" t="str">
        <f>IF(C3377="","",IF(AND(COUNTIFS($J$18:J3377,J3377)=1,C3377&lt;&gt;""),1,""))</f>
        <v/>
      </c>
      <c r="AH3377" s="43" t="str">
        <f>IF(G3377="","",IF(AND(COUNTIFS($J$18:J3377,J3377)=1,G3377&lt;&gt;""),1,""))</f>
        <v/>
      </c>
      <c r="AI3377" s="44">
        <f t="shared" si="673"/>
        <v>0</v>
      </c>
      <c r="AJ3377" s="44">
        <f t="shared" si="674"/>
        <v>0</v>
      </c>
      <c r="AK3377" s="45" t="str">
        <f t="shared" si="675"/>
        <v/>
      </c>
      <c r="AL3377" s="41"/>
      <c r="AM3377" s="41"/>
      <c r="AN3377" s="41"/>
      <c r="AO3377" s="41"/>
      <c r="AP3377" s="45" t="str">
        <f t="shared" si="676"/>
        <v/>
      </c>
      <c r="AQ3377" s="45" t="str">
        <f t="shared" si="677"/>
        <v/>
      </c>
    </row>
    <row r="3378" spans="1:43" s="15" customFormat="1">
      <c r="A3378" s="39"/>
      <c r="B3378" s="40"/>
      <c r="C3378" s="40"/>
      <c r="D3378" s="57" t="str">
        <f t="shared" si="680"/>
        <v/>
      </c>
      <c r="E3378" s="39"/>
      <c r="F3378" s="40"/>
      <c r="G3378" s="40"/>
      <c r="H3378" s="46"/>
      <c r="I3378" s="57" t="str">
        <f t="shared" si="669"/>
        <v/>
      </c>
      <c r="J3378" s="206"/>
      <c r="K3378" s="46"/>
      <c r="L3378" s="41"/>
      <c r="M3378" s="39"/>
      <c r="N3378" s="39"/>
      <c r="O3378" s="39"/>
      <c r="P3378" s="57" t="str">
        <f t="shared" si="670"/>
        <v/>
      </c>
      <c r="Q3378" s="39"/>
      <c r="R3378" s="39"/>
      <c r="S3378" s="39"/>
      <c r="T3378" s="39"/>
      <c r="U3378" s="39"/>
      <c r="V3378" s="39"/>
      <c r="W3378" s="39"/>
      <c r="X3378" s="47"/>
      <c r="Y3378" s="48" t="str">
        <f t="shared" si="681"/>
        <v/>
      </c>
      <c r="Z3378" s="26" t="str">
        <f t="shared" si="678"/>
        <v/>
      </c>
      <c r="AA3378" s="39"/>
      <c r="AB3378" s="35" t="str">
        <f t="shared" si="679"/>
        <v/>
      </c>
      <c r="AC3378" s="42" t="str">
        <f t="shared" si="671"/>
        <v/>
      </c>
      <c r="AD3378" s="38"/>
      <c r="AE3378" s="43" t="str">
        <f t="shared" si="672"/>
        <v/>
      </c>
      <c r="AF3378" s="43" t="str">
        <f>IF(AND(COUNTIFS($J$18:J3378,J3378)=1,AE3378=1),1,"")</f>
        <v/>
      </c>
      <c r="AG3378" s="43" t="str">
        <f>IF(C3378="","",IF(AND(COUNTIFS($J$18:J3378,J3378)=1,C3378&lt;&gt;""),1,""))</f>
        <v/>
      </c>
      <c r="AH3378" s="43" t="str">
        <f>IF(G3378="","",IF(AND(COUNTIFS($J$18:J3378,J3378)=1,G3378&lt;&gt;""),1,""))</f>
        <v/>
      </c>
      <c r="AI3378" s="44">
        <f t="shared" si="673"/>
        <v>0</v>
      </c>
      <c r="AJ3378" s="44">
        <f t="shared" si="674"/>
        <v>0</v>
      </c>
      <c r="AK3378" s="45" t="str">
        <f t="shared" si="675"/>
        <v/>
      </c>
      <c r="AL3378" s="41"/>
      <c r="AM3378" s="41"/>
      <c r="AN3378" s="41"/>
      <c r="AO3378" s="41"/>
      <c r="AP3378" s="45" t="str">
        <f t="shared" si="676"/>
        <v/>
      </c>
      <c r="AQ3378" s="45" t="str">
        <f t="shared" si="677"/>
        <v/>
      </c>
    </row>
    <row r="3379" spans="1:43" s="15" customFormat="1">
      <c r="A3379" s="39"/>
      <c r="B3379" s="40"/>
      <c r="C3379" s="40"/>
      <c r="D3379" s="57" t="str">
        <f t="shared" si="680"/>
        <v/>
      </c>
      <c r="E3379" s="39"/>
      <c r="F3379" s="40"/>
      <c r="G3379" s="40"/>
      <c r="H3379" s="46"/>
      <c r="I3379" s="57" t="str">
        <f t="shared" si="669"/>
        <v/>
      </c>
      <c r="J3379" s="206"/>
      <c r="K3379" s="46"/>
      <c r="L3379" s="41"/>
      <c r="M3379" s="39"/>
      <c r="N3379" s="39"/>
      <c r="O3379" s="39"/>
      <c r="P3379" s="57" t="str">
        <f t="shared" si="670"/>
        <v/>
      </c>
      <c r="Q3379" s="39"/>
      <c r="R3379" s="39"/>
      <c r="S3379" s="39"/>
      <c r="T3379" s="39"/>
      <c r="U3379" s="39"/>
      <c r="V3379" s="39"/>
      <c r="W3379" s="39"/>
      <c r="X3379" s="47"/>
      <c r="Y3379" s="48" t="str">
        <f t="shared" si="681"/>
        <v/>
      </c>
      <c r="Z3379" s="26" t="str">
        <f t="shared" si="678"/>
        <v/>
      </c>
      <c r="AA3379" s="39"/>
      <c r="AB3379" s="35" t="str">
        <f t="shared" si="679"/>
        <v/>
      </c>
      <c r="AC3379" s="42" t="str">
        <f t="shared" si="671"/>
        <v/>
      </c>
      <c r="AD3379" s="38"/>
      <c r="AE3379" s="43" t="str">
        <f t="shared" si="672"/>
        <v/>
      </c>
      <c r="AF3379" s="43" t="str">
        <f>IF(AND(COUNTIFS($J$18:J3379,J3379)=1,AE3379=1),1,"")</f>
        <v/>
      </c>
      <c r="AG3379" s="43" t="str">
        <f>IF(C3379="","",IF(AND(COUNTIFS($J$18:J3379,J3379)=1,C3379&lt;&gt;""),1,""))</f>
        <v/>
      </c>
      <c r="AH3379" s="43" t="str">
        <f>IF(G3379="","",IF(AND(COUNTIFS($J$18:J3379,J3379)=1,G3379&lt;&gt;""),1,""))</f>
        <v/>
      </c>
      <c r="AI3379" s="44">
        <f t="shared" si="673"/>
        <v>0</v>
      </c>
      <c r="AJ3379" s="44">
        <f t="shared" si="674"/>
        <v>0</v>
      </c>
      <c r="AK3379" s="45" t="str">
        <f t="shared" si="675"/>
        <v/>
      </c>
      <c r="AL3379" s="41"/>
      <c r="AM3379" s="41"/>
      <c r="AN3379" s="41"/>
      <c r="AO3379" s="41"/>
      <c r="AP3379" s="45" t="str">
        <f t="shared" si="676"/>
        <v/>
      </c>
      <c r="AQ3379" s="45" t="str">
        <f t="shared" si="677"/>
        <v/>
      </c>
    </row>
    <row r="3380" spans="1:43" s="15" customFormat="1">
      <c r="A3380" s="39"/>
      <c r="B3380" s="40"/>
      <c r="C3380" s="40"/>
      <c r="D3380" s="57" t="str">
        <f t="shared" si="680"/>
        <v/>
      </c>
      <c r="E3380" s="39"/>
      <c r="F3380" s="40"/>
      <c r="G3380" s="40"/>
      <c r="H3380" s="46"/>
      <c r="I3380" s="57" t="str">
        <f t="shared" si="669"/>
        <v/>
      </c>
      <c r="J3380" s="206"/>
      <c r="K3380" s="46"/>
      <c r="L3380" s="41"/>
      <c r="M3380" s="39"/>
      <c r="N3380" s="39"/>
      <c r="O3380" s="39"/>
      <c r="P3380" s="57" t="str">
        <f t="shared" si="670"/>
        <v/>
      </c>
      <c r="Q3380" s="39"/>
      <c r="R3380" s="39"/>
      <c r="S3380" s="39"/>
      <c r="T3380" s="39"/>
      <c r="U3380" s="39"/>
      <c r="V3380" s="39"/>
      <c r="W3380" s="39"/>
      <c r="X3380" s="47"/>
      <c r="Y3380" s="48" t="str">
        <f t="shared" si="681"/>
        <v/>
      </c>
      <c r="Z3380" s="26" t="str">
        <f t="shared" si="678"/>
        <v/>
      </c>
      <c r="AA3380" s="39"/>
      <c r="AB3380" s="35" t="str">
        <f t="shared" si="679"/>
        <v/>
      </c>
      <c r="AC3380" s="42" t="str">
        <f t="shared" si="671"/>
        <v/>
      </c>
      <c r="AD3380" s="38"/>
      <c r="AE3380" s="43" t="str">
        <f t="shared" si="672"/>
        <v/>
      </c>
      <c r="AF3380" s="43" t="str">
        <f>IF(AND(COUNTIFS($J$18:J3380,J3380)=1,AE3380=1),1,"")</f>
        <v/>
      </c>
      <c r="AG3380" s="43" t="str">
        <f>IF(C3380="","",IF(AND(COUNTIFS($J$18:J3380,J3380)=1,C3380&lt;&gt;""),1,""))</f>
        <v/>
      </c>
      <c r="AH3380" s="43" t="str">
        <f>IF(G3380="","",IF(AND(COUNTIFS($J$18:J3380,J3380)=1,G3380&lt;&gt;""),1,""))</f>
        <v/>
      </c>
      <c r="AI3380" s="44">
        <f t="shared" si="673"/>
        <v>0</v>
      </c>
      <c r="AJ3380" s="44">
        <f t="shared" si="674"/>
        <v>0</v>
      </c>
      <c r="AK3380" s="45" t="str">
        <f t="shared" si="675"/>
        <v/>
      </c>
      <c r="AL3380" s="41"/>
      <c r="AM3380" s="41"/>
      <c r="AN3380" s="41"/>
      <c r="AO3380" s="41"/>
      <c r="AP3380" s="45" t="str">
        <f t="shared" si="676"/>
        <v/>
      </c>
      <c r="AQ3380" s="45" t="str">
        <f t="shared" si="677"/>
        <v/>
      </c>
    </row>
    <row r="3381" spans="1:43" s="15" customFormat="1">
      <c r="A3381" s="39"/>
      <c r="B3381" s="40"/>
      <c r="C3381" s="40"/>
      <c r="D3381" s="57" t="str">
        <f t="shared" si="680"/>
        <v/>
      </c>
      <c r="E3381" s="39"/>
      <c r="F3381" s="40"/>
      <c r="G3381" s="40"/>
      <c r="H3381" s="46"/>
      <c r="I3381" s="57" t="str">
        <f t="shared" si="669"/>
        <v/>
      </c>
      <c r="J3381" s="206"/>
      <c r="K3381" s="46"/>
      <c r="L3381" s="41"/>
      <c r="M3381" s="39"/>
      <c r="N3381" s="39"/>
      <c r="O3381" s="39"/>
      <c r="P3381" s="57" t="str">
        <f t="shared" si="670"/>
        <v/>
      </c>
      <c r="Q3381" s="39"/>
      <c r="R3381" s="39"/>
      <c r="S3381" s="39"/>
      <c r="T3381" s="39"/>
      <c r="U3381" s="39"/>
      <c r="V3381" s="39"/>
      <c r="W3381" s="39"/>
      <c r="X3381" s="47"/>
      <c r="Y3381" s="48" t="str">
        <f t="shared" si="681"/>
        <v/>
      </c>
      <c r="Z3381" s="26" t="str">
        <f t="shared" si="678"/>
        <v/>
      </c>
      <c r="AA3381" s="39"/>
      <c r="AB3381" s="35" t="str">
        <f t="shared" si="679"/>
        <v/>
      </c>
      <c r="AC3381" s="42" t="str">
        <f t="shared" si="671"/>
        <v/>
      </c>
      <c r="AD3381" s="38"/>
      <c r="AE3381" s="43" t="str">
        <f t="shared" si="672"/>
        <v/>
      </c>
      <c r="AF3381" s="43" t="str">
        <f>IF(AND(COUNTIFS($J$18:J3381,J3381)=1,AE3381=1),1,"")</f>
        <v/>
      </c>
      <c r="AG3381" s="43" t="str">
        <f>IF(C3381="","",IF(AND(COUNTIFS($J$18:J3381,J3381)=1,C3381&lt;&gt;""),1,""))</f>
        <v/>
      </c>
      <c r="AH3381" s="43" t="str">
        <f>IF(G3381="","",IF(AND(COUNTIFS($J$18:J3381,J3381)=1,G3381&lt;&gt;""),1,""))</f>
        <v/>
      </c>
      <c r="AI3381" s="44">
        <f t="shared" si="673"/>
        <v>0</v>
      </c>
      <c r="AJ3381" s="44">
        <f t="shared" si="674"/>
        <v>0</v>
      </c>
      <c r="AK3381" s="45" t="str">
        <f t="shared" si="675"/>
        <v/>
      </c>
      <c r="AL3381" s="41"/>
      <c r="AM3381" s="41"/>
      <c r="AN3381" s="41"/>
      <c r="AO3381" s="41"/>
      <c r="AP3381" s="45" t="str">
        <f t="shared" si="676"/>
        <v/>
      </c>
      <c r="AQ3381" s="45" t="str">
        <f t="shared" si="677"/>
        <v/>
      </c>
    </row>
    <row r="3382" spans="1:43" s="15" customFormat="1">
      <c r="A3382" s="39"/>
      <c r="B3382" s="40"/>
      <c r="C3382" s="40"/>
      <c r="D3382" s="57" t="str">
        <f t="shared" si="680"/>
        <v/>
      </c>
      <c r="E3382" s="39"/>
      <c r="F3382" s="40"/>
      <c r="G3382" s="40"/>
      <c r="H3382" s="46"/>
      <c r="I3382" s="57" t="str">
        <f t="shared" si="669"/>
        <v/>
      </c>
      <c r="J3382" s="206"/>
      <c r="K3382" s="46"/>
      <c r="L3382" s="41"/>
      <c r="M3382" s="39"/>
      <c r="N3382" s="39"/>
      <c r="O3382" s="39"/>
      <c r="P3382" s="57" t="str">
        <f t="shared" si="670"/>
        <v/>
      </c>
      <c r="Q3382" s="39"/>
      <c r="R3382" s="39"/>
      <c r="S3382" s="39"/>
      <c r="T3382" s="39"/>
      <c r="U3382" s="39"/>
      <c r="V3382" s="39"/>
      <c r="W3382" s="39"/>
      <c r="X3382" s="47"/>
      <c r="Y3382" s="48" t="str">
        <f t="shared" si="681"/>
        <v/>
      </c>
      <c r="Z3382" s="26" t="str">
        <f t="shared" si="678"/>
        <v/>
      </c>
      <c r="AA3382" s="39"/>
      <c r="AB3382" s="35" t="str">
        <f t="shared" si="679"/>
        <v/>
      </c>
      <c r="AC3382" s="42" t="str">
        <f t="shared" si="671"/>
        <v/>
      </c>
      <c r="AD3382" s="38"/>
      <c r="AE3382" s="43" t="str">
        <f t="shared" si="672"/>
        <v/>
      </c>
      <c r="AF3382" s="43" t="str">
        <f>IF(AND(COUNTIFS($J$18:J3382,J3382)=1,AE3382=1),1,"")</f>
        <v/>
      </c>
      <c r="AG3382" s="43" t="str">
        <f>IF(C3382="","",IF(AND(COUNTIFS($J$18:J3382,J3382)=1,C3382&lt;&gt;""),1,""))</f>
        <v/>
      </c>
      <c r="AH3382" s="43" t="str">
        <f>IF(G3382="","",IF(AND(COUNTIFS($J$18:J3382,J3382)=1,G3382&lt;&gt;""),1,""))</f>
        <v/>
      </c>
      <c r="AI3382" s="44">
        <f t="shared" si="673"/>
        <v>0</v>
      </c>
      <c r="AJ3382" s="44">
        <f t="shared" si="674"/>
        <v>0</v>
      </c>
      <c r="AK3382" s="45" t="str">
        <f t="shared" si="675"/>
        <v/>
      </c>
      <c r="AL3382" s="41"/>
      <c r="AM3382" s="41"/>
      <c r="AN3382" s="41"/>
      <c r="AO3382" s="41"/>
      <c r="AP3382" s="45" t="str">
        <f t="shared" si="676"/>
        <v/>
      </c>
      <c r="AQ3382" s="45" t="str">
        <f t="shared" si="677"/>
        <v/>
      </c>
    </row>
    <row r="3383" spans="1:43" s="15" customFormat="1">
      <c r="A3383" s="39"/>
      <c r="B3383" s="40"/>
      <c r="C3383" s="40"/>
      <c r="D3383" s="57" t="str">
        <f t="shared" si="680"/>
        <v/>
      </c>
      <c r="E3383" s="39"/>
      <c r="F3383" s="40"/>
      <c r="G3383" s="40"/>
      <c r="H3383" s="46"/>
      <c r="I3383" s="57" t="str">
        <f t="shared" si="669"/>
        <v/>
      </c>
      <c r="J3383" s="206"/>
      <c r="K3383" s="46"/>
      <c r="L3383" s="41"/>
      <c r="M3383" s="39"/>
      <c r="N3383" s="39"/>
      <c r="O3383" s="39"/>
      <c r="P3383" s="57" t="str">
        <f t="shared" si="670"/>
        <v/>
      </c>
      <c r="Q3383" s="39"/>
      <c r="R3383" s="39"/>
      <c r="S3383" s="39"/>
      <c r="T3383" s="39"/>
      <c r="U3383" s="39"/>
      <c r="V3383" s="39"/>
      <c r="W3383" s="39"/>
      <c r="X3383" s="47"/>
      <c r="Y3383" s="48" t="str">
        <f t="shared" si="681"/>
        <v/>
      </c>
      <c r="Z3383" s="26" t="str">
        <f t="shared" si="678"/>
        <v/>
      </c>
      <c r="AA3383" s="39"/>
      <c r="AB3383" s="35" t="str">
        <f t="shared" si="679"/>
        <v/>
      </c>
      <c r="AC3383" s="42" t="str">
        <f t="shared" si="671"/>
        <v/>
      </c>
      <c r="AD3383" s="38"/>
      <c r="AE3383" s="43" t="str">
        <f t="shared" si="672"/>
        <v/>
      </c>
      <c r="AF3383" s="43" t="str">
        <f>IF(AND(COUNTIFS($J$18:J3383,J3383)=1,AE3383=1),1,"")</f>
        <v/>
      </c>
      <c r="AG3383" s="43" t="str">
        <f>IF(C3383="","",IF(AND(COUNTIFS($J$18:J3383,J3383)=1,C3383&lt;&gt;""),1,""))</f>
        <v/>
      </c>
      <c r="AH3383" s="43" t="str">
        <f>IF(G3383="","",IF(AND(COUNTIFS($J$18:J3383,J3383)=1,G3383&lt;&gt;""),1,""))</f>
        <v/>
      </c>
      <c r="AI3383" s="44">
        <f t="shared" si="673"/>
        <v>0</v>
      </c>
      <c r="AJ3383" s="44">
        <f t="shared" si="674"/>
        <v>0</v>
      </c>
      <c r="AK3383" s="45" t="str">
        <f t="shared" si="675"/>
        <v/>
      </c>
      <c r="AL3383" s="41"/>
      <c r="AM3383" s="41"/>
      <c r="AN3383" s="41"/>
      <c r="AO3383" s="41"/>
      <c r="AP3383" s="45" t="str">
        <f t="shared" si="676"/>
        <v/>
      </c>
      <c r="AQ3383" s="45" t="str">
        <f t="shared" si="677"/>
        <v/>
      </c>
    </row>
    <row r="3384" spans="1:43" s="15" customFormat="1">
      <c r="A3384" s="39"/>
      <c r="B3384" s="40"/>
      <c r="C3384" s="40"/>
      <c r="D3384" s="57" t="str">
        <f t="shared" si="680"/>
        <v/>
      </c>
      <c r="E3384" s="39"/>
      <c r="F3384" s="40"/>
      <c r="G3384" s="40"/>
      <c r="H3384" s="46"/>
      <c r="I3384" s="57" t="str">
        <f t="shared" si="669"/>
        <v/>
      </c>
      <c r="J3384" s="206"/>
      <c r="K3384" s="46"/>
      <c r="L3384" s="41"/>
      <c r="M3384" s="39"/>
      <c r="N3384" s="39"/>
      <c r="O3384" s="39"/>
      <c r="P3384" s="57" t="str">
        <f t="shared" si="670"/>
        <v/>
      </c>
      <c r="Q3384" s="39"/>
      <c r="R3384" s="39"/>
      <c r="S3384" s="39"/>
      <c r="T3384" s="39"/>
      <c r="U3384" s="39"/>
      <c r="V3384" s="39"/>
      <c r="W3384" s="39"/>
      <c r="X3384" s="47"/>
      <c r="Y3384" s="48" t="str">
        <f t="shared" si="681"/>
        <v/>
      </c>
      <c r="Z3384" s="26" t="str">
        <f t="shared" si="678"/>
        <v/>
      </c>
      <c r="AA3384" s="39"/>
      <c r="AB3384" s="35" t="str">
        <f t="shared" si="679"/>
        <v/>
      </c>
      <c r="AC3384" s="42" t="str">
        <f t="shared" si="671"/>
        <v/>
      </c>
      <c r="AD3384" s="38"/>
      <c r="AE3384" s="43" t="str">
        <f t="shared" si="672"/>
        <v/>
      </c>
      <c r="AF3384" s="43" t="str">
        <f>IF(AND(COUNTIFS($J$18:J3384,J3384)=1,AE3384=1),1,"")</f>
        <v/>
      </c>
      <c r="AG3384" s="43" t="str">
        <f>IF(C3384="","",IF(AND(COUNTIFS($J$18:J3384,J3384)=1,C3384&lt;&gt;""),1,""))</f>
        <v/>
      </c>
      <c r="AH3384" s="43" t="str">
        <f>IF(G3384="","",IF(AND(COUNTIFS($J$18:J3384,J3384)=1,G3384&lt;&gt;""),1,""))</f>
        <v/>
      </c>
      <c r="AI3384" s="44">
        <f t="shared" si="673"/>
        <v>0</v>
      </c>
      <c r="AJ3384" s="44">
        <f t="shared" si="674"/>
        <v>0</v>
      </c>
      <c r="AK3384" s="45" t="str">
        <f t="shared" si="675"/>
        <v/>
      </c>
      <c r="AL3384" s="41"/>
      <c r="AM3384" s="41"/>
      <c r="AN3384" s="41"/>
      <c r="AO3384" s="41"/>
      <c r="AP3384" s="45" t="str">
        <f t="shared" si="676"/>
        <v/>
      </c>
      <c r="AQ3384" s="45" t="str">
        <f t="shared" si="677"/>
        <v/>
      </c>
    </row>
    <row r="3385" spans="1:43" s="15" customFormat="1">
      <c r="A3385" s="39"/>
      <c r="B3385" s="40"/>
      <c r="C3385" s="40"/>
      <c r="D3385" s="57" t="str">
        <f t="shared" si="680"/>
        <v/>
      </c>
      <c r="E3385" s="39"/>
      <c r="F3385" s="40"/>
      <c r="G3385" s="40"/>
      <c r="H3385" s="46"/>
      <c r="I3385" s="57" t="str">
        <f t="shared" si="669"/>
        <v/>
      </c>
      <c r="J3385" s="206"/>
      <c r="K3385" s="46"/>
      <c r="L3385" s="41"/>
      <c r="M3385" s="39"/>
      <c r="N3385" s="39"/>
      <c r="O3385" s="39"/>
      <c r="P3385" s="57" t="str">
        <f t="shared" si="670"/>
        <v/>
      </c>
      <c r="Q3385" s="39"/>
      <c r="R3385" s="39"/>
      <c r="S3385" s="39"/>
      <c r="T3385" s="39"/>
      <c r="U3385" s="39"/>
      <c r="V3385" s="39"/>
      <c r="W3385" s="39"/>
      <c r="X3385" s="47"/>
      <c r="Y3385" s="48" t="str">
        <f t="shared" si="681"/>
        <v/>
      </c>
      <c r="Z3385" s="26" t="str">
        <f t="shared" si="678"/>
        <v/>
      </c>
      <c r="AA3385" s="39"/>
      <c r="AB3385" s="35" t="str">
        <f t="shared" si="679"/>
        <v/>
      </c>
      <c r="AC3385" s="42" t="str">
        <f t="shared" si="671"/>
        <v/>
      </c>
      <c r="AD3385" s="38"/>
      <c r="AE3385" s="43" t="str">
        <f t="shared" si="672"/>
        <v/>
      </c>
      <c r="AF3385" s="43" t="str">
        <f>IF(AND(COUNTIFS($J$18:J3385,J3385)=1,AE3385=1),1,"")</f>
        <v/>
      </c>
      <c r="AG3385" s="43" t="str">
        <f>IF(C3385="","",IF(AND(COUNTIFS($J$18:J3385,J3385)=1,C3385&lt;&gt;""),1,""))</f>
        <v/>
      </c>
      <c r="AH3385" s="43" t="str">
        <f>IF(G3385="","",IF(AND(COUNTIFS($J$18:J3385,J3385)=1,G3385&lt;&gt;""),1,""))</f>
        <v/>
      </c>
      <c r="AI3385" s="44">
        <f t="shared" si="673"/>
        <v>0</v>
      </c>
      <c r="AJ3385" s="44">
        <f t="shared" si="674"/>
        <v>0</v>
      </c>
      <c r="AK3385" s="45" t="str">
        <f t="shared" si="675"/>
        <v/>
      </c>
      <c r="AL3385" s="41"/>
      <c r="AM3385" s="41"/>
      <c r="AN3385" s="41"/>
      <c r="AO3385" s="41"/>
      <c r="AP3385" s="45" t="str">
        <f t="shared" si="676"/>
        <v/>
      </c>
      <c r="AQ3385" s="45" t="str">
        <f t="shared" si="677"/>
        <v/>
      </c>
    </row>
    <row r="3386" spans="1:43" s="15" customFormat="1">
      <c r="A3386" s="39"/>
      <c r="B3386" s="40"/>
      <c r="C3386" s="40"/>
      <c r="D3386" s="57" t="str">
        <f t="shared" si="680"/>
        <v/>
      </c>
      <c r="E3386" s="39"/>
      <c r="F3386" s="40"/>
      <c r="G3386" s="40"/>
      <c r="H3386" s="46"/>
      <c r="I3386" s="57" t="str">
        <f t="shared" si="669"/>
        <v/>
      </c>
      <c r="J3386" s="206"/>
      <c r="K3386" s="46"/>
      <c r="L3386" s="41"/>
      <c r="M3386" s="39"/>
      <c r="N3386" s="39"/>
      <c r="O3386" s="39"/>
      <c r="P3386" s="57" t="str">
        <f t="shared" si="670"/>
        <v/>
      </c>
      <c r="Q3386" s="39"/>
      <c r="R3386" s="39"/>
      <c r="S3386" s="39"/>
      <c r="T3386" s="39"/>
      <c r="U3386" s="39"/>
      <c r="V3386" s="39"/>
      <c r="W3386" s="39"/>
      <c r="X3386" s="47"/>
      <c r="Y3386" s="48" t="str">
        <f t="shared" si="681"/>
        <v/>
      </c>
      <c r="Z3386" s="26" t="str">
        <f t="shared" si="678"/>
        <v/>
      </c>
      <c r="AA3386" s="39"/>
      <c r="AB3386" s="35" t="str">
        <f t="shared" si="679"/>
        <v/>
      </c>
      <c r="AC3386" s="42" t="str">
        <f t="shared" si="671"/>
        <v/>
      </c>
      <c r="AD3386" s="38"/>
      <c r="AE3386" s="43" t="str">
        <f t="shared" si="672"/>
        <v/>
      </c>
      <c r="AF3386" s="43" t="str">
        <f>IF(AND(COUNTIFS($J$18:J3386,J3386)=1,AE3386=1),1,"")</f>
        <v/>
      </c>
      <c r="AG3386" s="43" t="str">
        <f>IF(C3386="","",IF(AND(COUNTIFS($J$18:J3386,J3386)=1,C3386&lt;&gt;""),1,""))</f>
        <v/>
      </c>
      <c r="AH3386" s="43" t="str">
        <f>IF(G3386="","",IF(AND(COUNTIFS($J$18:J3386,J3386)=1,G3386&lt;&gt;""),1,""))</f>
        <v/>
      </c>
      <c r="AI3386" s="44">
        <f t="shared" si="673"/>
        <v>0</v>
      </c>
      <c r="AJ3386" s="44">
        <f t="shared" si="674"/>
        <v>0</v>
      </c>
      <c r="AK3386" s="45" t="str">
        <f t="shared" si="675"/>
        <v/>
      </c>
      <c r="AL3386" s="41"/>
      <c r="AM3386" s="41"/>
      <c r="AN3386" s="41"/>
      <c r="AO3386" s="41"/>
      <c r="AP3386" s="45" t="str">
        <f t="shared" si="676"/>
        <v/>
      </c>
      <c r="AQ3386" s="45" t="str">
        <f t="shared" si="677"/>
        <v/>
      </c>
    </row>
    <row r="3387" spans="1:43" s="15" customFormat="1">
      <c r="A3387" s="39"/>
      <c r="B3387" s="40"/>
      <c r="C3387" s="40"/>
      <c r="D3387" s="57" t="str">
        <f t="shared" si="680"/>
        <v/>
      </c>
      <c r="E3387" s="39"/>
      <c r="F3387" s="40"/>
      <c r="G3387" s="40"/>
      <c r="H3387" s="46"/>
      <c r="I3387" s="57" t="str">
        <f t="shared" si="669"/>
        <v/>
      </c>
      <c r="J3387" s="206"/>
      <c r="K3387" s="46"/>
      <c r="L3387" s="41"/>
      <c r="M3387" s="39"/>
      <c r="N3387" s="39"/>
      <c r="O3387" s="39"/>
      <c r="P3387" s="57" t="str">
        <f t="shared" si="670"/>
        <v/>
      </c>
      <c r="Q3387" s="39"/>
      <c r="R3387" s="39"/>
      <c r="S3387" s="39"/>
      <c r="T3387" s="39"/>
      <c r="U3387" s="39"/>
      <c r="V3387" s="39"/>
      <c r="W3387" s="39"/>
      <c r="X3387" s="47"/>
      <c r="Y3387" s="48" t="str">
        <f t="shared" si="681"/>
        <v/>
      </c>
      <c r="Z3387" s="26" t="str">
        <f t="shared" si="678"/>
        <v/>
      </c>
      <c r="AA3387" s="39"/>
      <c r="AB3387" s="35" t="str">
        <f t="shared" si="679"/>
        <v/>
      </c>
      <c r="AC3387" s="42" t="str">
        <f t="shared" si="671"/>
        <v/>
      </c>
      <c r="AD3387" s="38"/>
      <c r="AE3387" s="43" t="str">
        <f t="shared" si="672"/>
        <v/>
      </c>
      <c r="AF3387" s="43" t="str">
        <f>IF(AND(COUNTIFS($J$18:J3387,J3387)=1,AE3387=1),1,"")</f>
        <v/>
      </c>
      <c r="AG3387" s="43" t="str">
        <f>IF(C3387="","",IF(AND(COUNTIFS($J$18:J3387,J3387)=1,C3387&lt;&gt;""),1,""))</f>
        <v/>
      </c>
      <c r="AH3387" s="43" t="str">
        <f>IF(G3387="","",IF(AND(COUNTIFS($J$18:J3387,J3387)=1,G3387&lt;&gt;""),1,""))</f>
        <v/>
      </c>
      <c r="AI3387" s="44">
        <f t="shared" si="673"/>
        <v>0</v>
      </c>
      <c r="AJ3387" s="44">
        <f t="shared" si="674"/>
        <v>0</v>
      </c>
      <c r="AK3387" s="45" t="str">
        <f t="shared" si="675"/>
        <v/>
      </c>
      <c r="AL3387" s="41"/>
      <c r="AM3387" s="41"/>
      <c r="AN3387" s="41"/>
      <c r="AO3387" s="41"/>
      <c r="AP3387" s="45" t="str">
        <f t="shared" si="676"/>
        <v/>
      </c>
      <c r="AQ3387" s="45" t="str">
        <f t="shared" si="677"/>
        <v/>
      </c>
    </row>
    <row r="3388" spans="1:43" s="15" customFormat="1">
      <c r="A3388" s="39"/>
      <c r="B3388" s="40"/>
      <c r="C3388" s="40"/>
      <c r="D3388" s="57" t="str">
        <f t="shared" si="680"/>
        <v/>
      </c>
      <c r="E3388" s="39"/>
      <c r="F3388" s="40"/>
      <c r="G3388" s="40"/>
      <c r="H3388" s="46"/>
      <c r="I3388" s="57" t="str">
        <f t="shared" si="669"/>
        <v/>
      </c>
      <c r="J3388" s="206"/>
      <c r="K3388" s="46"/>
      <c r="L3388" s="41"/>
      <c r="M3388" s="39"/>
      <c r="N3388" s="39"/>
      <c r="O3388" s="39"/>
      <c r="P3388" s="57" t="str">
        <f t="shared" si="670"/>
        <v/>
      </c>
      <c r="Q3388" s="39"/>
      <c r="R3388" s="39"/>
      <c r="S3388" s="39"/>
      <c r="T3388" s="39"/>
      <c r="U3388" s="39"/>
      <c r="V3388" s="39"/>
      <c r="W3388" s="39"/>
      <c r="X3388" s="47"/>
      <c r="Y3388" s="48" t="str">
        <f t="shared" si="681"/>
        <v/>
      </c>
      <c r="Z3388" s="26" t="str">
        <f t="shared" si="678"/>
        <v/>
      </c>
      <c r="AA3388" s="39"/>
      <c r="AB3388" s="35" t="str">
        <f t="shared" si="679"/>
        <v/>
      </c>
      <c r="AC3388" s="42" t="str">
        <f t="shared" si="671"/>
        <v/>
      </c>
      <c r="AD3388" s="38"/>
      <c r="AE3388" s="43" t="str">
        <f t="shared" si="672"/>
        <v/>
      </c>
      <c r="AF3388" s="43" t="str">
        <f>IF(AND(COUNTIFS($J$18:J3388,J3388)=1,AE3388=1),1,"")</f>
        <v/>
      </c>
      <c r="AG3388" s="43" t="str">
        <f>IF(C3388="","",IF(AND(COUNTIFS($J$18:J3388,J3388)=1,C3388&lt;&gt;""),1,""))</f>
        <v/>
      </c>
      <c r="AH3388" s="43" t="str">
        <f>IF(G3388="","",IF(AND(COUNTIFS($J$18:J3388,J3388)=1,G3388&lt;&gt;""),1,""))</f>
        <v/>
      </c>
      <c r="AI3388" s="44">
        <f t="shared" si="673"/>
        <v>0</v>
      </c>
      <c r="AJ3388" s="44">
        <f t="shared" si="674"/>
        <v>0</v>
      </c>
      <c r="AK3388" s="45" t="str">
        <f t="shared" si="675"/>
        <v/>
      </c>
      <c r="AL3388" s="41"/>
      <c r="AM3388" s="41"/>
      <c r="AN3388" s="41"/>
      <c r="AO3388" s="41"/>
      <c r="AP3388" s="45" t="str">
        <f t="shared" si="676"/>
        <v/>
      </c>
      <c r="AQ3388" s="45" t="str">
        <f t="shared" si="677"/>
        <v/>
      </c>
    </row>
    <row r="3389" spans="1:43" s="15" customFormat="1">
      <c r="A3389" s="39"/>
      <c r="B3389" s="40"/>
      <c r="C3389" s="40"/>
      <c r="D3389" s="57" t="str">
        <f t="shared" si="680"/>
        <v/>
      </c>
      <c r="E3389" s="39"/>
      <c r="F3389" s="40"/>
      <c r="G3389" s="40"/>
      <c r="H3389" s="46"/>
      <c r="I3389" s="57" t="str">
        <f t="shared" si="669"/>
        <v/>
      </c>
      <c r="J3389" s="206"/>
      <c r="K3389" s="46"/>
      <c r="L3389" s="41"/>
      <c r="M3389" s="39"/>
      <c r="N3389" s="39"/>
      <c r="O3389" s="39"/>
      <c r="P3389" s="57" t="str">
        <f t="shared" si="670"/>
        <v/>
      </c>
      <c r="Q3389" s="39"/>
      <c r="R3389" s="39"/>
      <c r="S3389" s="39"/>
      <c r="T3389" s="39"/>
      <c r="U3389" s="39"/>
      <c r="V3389" s="39"/>
      <c r="W3389" s="39"/>
      <c r="X3389" s="47"/>
      <c r="Y3389" s="48" t="str">
        <f t="shared" si="681"/>
        <v/>
      </c>
      <c r="Z3389" s="26" t="str">
        <f t="shared" si="678"/>
        <v/>
      </c>
      <c r="AA3389" s="39"/>
      <c r="AB3389" s="35" t="str">
        <f t="shared" si="679"/>
        <v/>
      </c>
      <c r="AC3389" s="42" t="str">
        <f t="shared" si="671"/>
        <v/>
      </c>
      <c r="AD3389" s="38"/>
      <c r="AE3389" s="43" t="str">
        <f t="shared" si="672"/>
        <v/>
      </c>
      <c r="AF3389" s="43" t="str">
        <f>IF(AND(COUNTIFS($J$18:J3389,J3389)=1,AE3389=1),1,"")</f>
        <v/>
      </c>
      <c r="AG3389" s="43" t="str">
        <f>IF(C3389="","",IF(AND(COUNTIFS($J$18:J3389,J3389)=1,C3389&lt;&gt;""),1,""))</f>
        <v/>
      </c>
      <c r="AH3389" s="43" t="str">
        <f>IF(G3389="","",IF(AND(COUNTIFS($J$18:J3389,J3389)=1,G3389&lt;&gt;""),1,""))</f>
        <v/>
      </c>
      <c r="AI3389" s="44">
        <f t="shared" si="673"/>
        <v>0</v>
      </c>
      <c r="AJ3389" s="44">
        <f t="shared" si="674"/>
        <v>0</v>
      </c>
      <c r="AK3389" s="45" t="str">
        <f t="shared" si="675"/>
        <v/>
      </c>
      <c r="AL3389" s="41"/>
      <c r="AM3389" s="41"/>
      <c r="AN3389" s="41"/>
      <c r="AO3389" s="41"/>
      <c r="AP3389" s="45" t="str">
        <f t="shared" si="676"/>
        <v/>
      </c>
      <c r="AQ3389" s="45" t="str">
        <f t="shared" si="677"/>
        <v/>
      </c>
    </row>
    <row r="3390" spans="1:43" s="15" customFormat="1">
      <c r="A3390" s="39"/>
      <c r="B3390" s="40"/>
      <c r="C3390" s="40"/>
      <c r="D3390" s="57" t="str">
        <f t="shared" si="680"/>
        <v/>
      </c>
      <c r="E3390" s="39"/>
      <c r="F3390" s="40"/>
      <c r="G3390" s="40"/>
      <c r="H3390" s="46"/>
      <c r="I3390" s="57" t="str">
        <f t="shared" si="669"/>
        <v/>
      </c>
      <c r="J3390" s="206"/>
      <c r="K3390" s="46"/>
      <c r="L3390" s="41"/>
      <c r="M3390" s="39"/>
      <c r="N3390" s="39"/>
      <c r="O3390" s="39"/>
      <c r="P3390" s="57" t="str">
        <f t="shared" si="670"/>
        <v/>
      </c>
      <c r="Q3390" s="39"/>
      <c r="R3390" s="39"/>
      <c r="S3390" s="39"/>
      <c r="T3390" s="39"/>
      <c r="U3390" s="39"/>
      <c r="V3390" s="39"/>
      <c r="W3390" s="39"/>
      <c r="X3390" s="47"/>
      <c r="Y3390" s="48" t="str">
        <f t="shared" si="681"/>
        <v/>
      </c>
      <c r="Z3390" s="26" t="str">
        <f t="shared" si="678"/>
        <v/>
      </c>
      <c r="AA3390" s="39"/>
      <c r="AB3390" s="35" t="str">
        <f t="shared" si="679"/>
        <v/>
      </c>
      <c r="AC3390" s="42" t="str">
        <f t="shared" si="671"/>
        <v/>
      </c>
      <c r="AD3390" s="38"/>
      <c r="AE3390" s="43" t="str">
        <f t="shared" si="672"/>
        <v/>
      </c>
      <c r="AF3390" s="43" t="str">
        <f>IF(AND(COUNTIFS($J$18:J3390,J3390)=1,AE3390=1),1,"")</f>
        <v/>
      </c>
      <c r="AG3390" s="43" t="str">
        <f>IF(C3390="","",IF(AND(COUNTIFS($J$18:J3390,J3390)=1,C3390&lt;&gt;""),1,""))</f>
        <v/>
      </c>
      <c r="AH3390" s="43" t="str">
        <f>IF(G3390="","",IF(AND(COUNTIFS($J$18:J3390,J3390)=1,G3390&lt;&gt;""),1,""))</f>
        <v/>
      </c>
      <c r="AI3390" s="44">
        <f t="shared" si="673"/>
        <v>0</v>
      </c>
      <c r="AJ3390" s="44">
        <f t="shared" si="674"/>
        <v>0</v>
      </c>
      <c r="AK3390" s="45" t="str">
        <f t="shared" si="675"/>
        <v/>
      </c>
      <c r="AL3390" s="41"/>
      <c r="AM3390" s="41"/>
      <c r="AN3390" s="41"/>
      <c r="AO3390" s="41"/>
      <c r="AP3390" s="45" t="str">
        <f t="shared" si="676"/>
        <v/>
      </c>
      <c r="AQ3390" s="45" t="str">
        <f t="shared" si="677"/>
        <v/>
      </c>
    </row>
    <row r="3391" spans="1:43" s="15" customFormat="1">
      <c r="A3391" s="39"/>
      <c r="B3391" s="40"/>
      <c r="C3391" s="40"/>
      <c r="D3391" s="57" t="str">
        <f t="shared" si="680"/>
        <v/>
      </c>
      <c r="E3391" s="39"/>
      <c r="F3391" s="40"/>
      <c r="G3391" s="40"/>
      <c r="H3391" s="46"/>
      <c r="I3391" s="57" t="str">
        <f t="shared" si="669"/>
        <v/>
      </c>
      <c r="J3391" s="206"/>
      <c r="K3391" s="46"/>
      <c r="L3391" s="41"/>
      <c r="M3391" s="39"/>
      <c r="N3391" s="39"/>
      <c r="O3391" s="39"/>
      <c r="P3391" s="57" t="str">
        <f t="shared" si="670"/>
        <v/>
      </c>
      <c r="Q3391" s="39"/>
      <c r="R3391" s="39"/>
      <c r="S3391" s="39"/>
      <c r="T3391" s="39"/>
      <c r="U3391" s="39"/>
      <c r="V3391" s="39"/>
      <c r="W3391" s="39"/>
      <c r="X3391" s="47"/>
      <c r="Y3391" s="48" t="str">
        <f t="shared" si="681"/>
        <v/>
      </c>
      <c r="Z3391" s="26" t="str">
        <f t="shared" si="678"/>
        <v/>
      </c>
      <c r="AA3391" s="39"/>
      <c r="AB3391" s="35" t="str">
        <f t="shared" si="679"/>
        <v/>
      </c>
      <c r="AC3391" s="42" t="str">
        <f t="shared" si="671"/>
        <v/>
      </c>
      <c r="AD3391" s="38"/>
      <c r="AE3391" s="43" t="str">
        <f t="shared" si="672"/>
        <v/>
      </c>
      <c r="AF3391" s="43" t="str">
        <f>IF(AND(COUNTIFS($J$18:J3391,J3391)=1,AE3391=1),1,"")</f>
        <v/>
      </c>
      <c r="AG3391" s="43" t="str">
        <f>IF(C3391="","",IF(AND(COUNTIFS($J$18:J3391,J3391)=1,C3391&lt;&gt;""),1,""))</f>
        <v/>
      </c>
      <c r="AH3391" s="43" t="str">
        <f>IF(G3391="","",IF(AND(COUNTIFS($J$18:J3391,J3391)=1,G3391&lt;&gt;""),1,""))</f>
        <v/>
      </c>
      <c r="AI3391" s="44">
        <f t="shared" si="673"/>
        <v>0</v>
      </c>
      <c r="AJ3391" s="44">
        <f t="shared" si="674"/>
        <v>0</v>
      </c>
      <c r="AK3391" s="45" t="str">
        <f t="shared" si="675"/>
        <v/>
      </c>
      <c r="AL3391" s="41"/>
      <c r="AM3391" s="41"/>
      <c r="AN3391" s="41"/>
      <c r="AO3391" s="41"/>
      <c r="AP3391" s="45" t="str">
        <f t="shared" si="676"/>
        <v/>
      </c>
      <c r="AQ3391" s="45" t="str">
        <f t="shared" si="677"/>
        <v/>
      </c>
    </row>
    <row r="3392" spans="1:43" s="15" customFormat="1">
      <c r="A3392" s="39"/>
      <c r="B3392" s="40"/>
      <c r="C3392" s="40"/>
      <c r="D3392" s="57" t="str">
        <f t="shared" si="680"/>
        <v/>
      </c>
      <c r="E3392" s="39"/>
      <c r="F3392" s="40"/>
      <c r="G3392" s="40"/>
      <c r="H3392" s="46"/>
      <c r="I3392" s="57" t="str">
        <f t="shared" si="669"/>
        <v/>
      </c>
      <c r="J3392" s="206"/>
      <c r="K3392" s="46"/>
      <c r="L3392" s="41"/>
      <c r="M3392" s="39"/>
      <c r="N3392" s="39"/>
      <c r="O3392" s="39"/>
      <c r="P3392" s="57" t="str">
        <f t="shared" si="670"/>
        <v/>
      </c>
      <c r="Q3392" s="39"/>
      <c r="R3392" s="39"/>
      <c r="S3392" s="39"/>
      <c r="T3392" s="39"/>
      <c r="U3392" s="39"/>
      <c r="V3392" s="39"/>
      <c r="W3392" s="39"/>
      <c r="X3392" s="47"/>
      <c r="Y3392" s="48" t="str">
        <f t="shared" si="681"/>
        <v/>
      </c>
      <c r="Z3392" s="26" t="str">
        <f t="shared" si="678"/>
        <v/>
      </c>
      <c r="AA3392" s="39"/>
      <c r="AB3392" s="35" t="str">
        <f t="shared" si="679"/>
        <v/>
      </c>
      <c r="AC3392" s="42" t="str">
        <f t="shared" si="671"/>
        <v/>
      </c>
      <c r="AD3392" s="38"/>
      <c r="AE3392" s="43" t="str">
        <f t="shared" si="672"/>
        <v/>
      </c>
      <c r="AF3392" s="43" t="str">
        <f>IF(AND(COUNTIFS($J$18:J3392,J3392)=1,AE3392=1),1,"")</f>
        <v/>
      </c>
      <c r="AG3392" s="43" t="str">
        <f>IF(C3392="","",IF(AND(COUNTIFS($J$18:J3392,J3392)=1,C3392&lt;&gt;""),1,""))</f>
        <v/>
      </c>
      <c r="AH3392" s="43" t="str">
        <f>IF(G3392="","",IF(AND(COUNTIFS($J$18:J3392,J3392)=1,G3392&lt;&gt;""),1,""))</f>
        <v/>
      </c>
      <c r="AI3392" s="44">
        <f t="shared" si="673"/>
        <v>0</v>
      </c>
      <c r="AJ3392" s="44">
        <f t="shared" si="674"/>
        <v>0</v>
      </c>
      <c r="AK3392" s="45" t="str">
        <f t="shared" si="675"/>
        <v/>
      </c>
      <c r="AL3392" s="41"/>
      <c r="AM3392" s="41"/>
      <c r="AN3392" s="41"/>
      <c r="AO3392" s="41"/>
      <c r="AP3392" s="45" t="str">
        <f t="shared" si="676"/>
        <v/>
      </c>
      <c r="AQ3392" s="45" t="str">
        <f t="shared" si="677"/>
        <v/>
      </c>
    </row>
    <row r="3393" spans="1:43" s="15" customFormat="1">
      <c r="A3393" s="39"/>
      <c r="B3393" s="40"/>
      <c r="C3393" s="40"/>
      <c r="D3393" s="57" t="str">
        <f t="shared" si="680"/>
        <v/>
      </c>
      <c r="E3393" s="39"/>
      <c r="F3393" s="40"/>
      <c r="G3393" s="40"/>
      <c r="H3393" s="46"/>
      <c r="I3393" s="57" t="str">
        <f t="shared" si="669"/>
        <v/>
      </c>
      <c r="J3393" s="206"/>
      <c r="K3393" s="46"/>
      <c r="L3393" s="41"/>
      <c r="M3393" s="39"/>
      <c r="N3393" s="39"/>
      <c r="O3393" s="39"/>
      <c r="P3393" s="57" t="str">
        <f t="shared" si="670"/>
        <v/>
      </c>
      <c r="Q3393" s="39"/>
      <c r="R3393" s="39"/>
      <c r="S3393" s="39"/>
      <c r="T3393" s="39"/>
      <c r="U3393" s="39"/>
      <c r="V3393" s="39"/>
      <c r="W3393" s="39"/>
      <c r="X3393" s="47"/>
      <c r="Y3393" s="48" t="str">
        <f t="shared" si="681"/>
        <v/>
      </c>
      <c r="Z3393" s="26" t="str">
        <f t="shared" si="678"/>
        <v/>
      </c>
      <c r="AA3393" s="39"/>
      <c r="AB3393" s="35" t="str">
        <f t="shared" si="679"/>
        <v/>
      </c>
      <c r="AC3393" s="42" t="str">
        <f t="shared" si="671"/>
        <v/>
      </c>
      <c r="AD3393" s="38"/>
      <c r="AE3393" s="43" t="str">
        <f t="shared" si="672"/>
        <v/>
      </c>
      <c r="AF3393" s="43" t="str">
        <f>IF(AND(COUNTIFS($J$18:J3393,J3393)=1,AE3393=1),1,"")</f>
        <v/>
      </c>
      <c r="AG3393" s="43" t="str">
        <f>IF(C3393="","",IF(AND(COUNTIFS($J$18:J3393,J3393)=1,C3393&lt;&gt;""),1,""))</f>
        <v/>
      </c>
      <c r="AH3393" s="43" t="str">
        <f>IF(G3393="","",IF(AND(COUNTIFS($J$18:J3393,J3393)=1,G3393&lt;&gt;""),1,""))</f>
        <v/>
      </c>
      <c r="AI3393" s="44">
        <f t="shared" si="673"/>
        <v>0</v>
      </c>
      <c r="AJ3393" s="44">
        <f t="shared" si="674"/>
        <v>0</v>
      </c>
      <c r="AK3393" s="45" t="str">
        <f t="shared" si="675"/>
        <v/>
      </c>
      <c r="AL3393" s="41"/>
      <c r="AM3393" s="41"/>
      <c r="AN3393" s="41"/>
      <c r="AO3393" s="41"/>
      <c r="AP3393" s="45" t="str">
        <f t="shared" si="676"/>
        <v/>
      </c>
      <c r="AQ3393" s="45" t="str">
        <f t="shared" si="677"/>
        <v/>
      </c>
    </row>
    <row r="3394" spans="1:43" s="15" customFormat="1">
      <c r="A3394" s="39"/>
      <c r="B3394" s="40"/>
      <c r="C3394" s="40"/>
      <c r="D3394" s="57" t="str">
        <f t="shared" si="680"/>
        <v/>
      </c>
      <c r="E3394" s="39"/>
      <c r="F3394" s="40"/>
      <c r="G3394" s="40"/>
      <c r="H3394" s="46"/>
      <c r="I3394" s="57" t="str">
        <f t="shared" ref="I3394:I3457" si="682">IFERROR(IF(F3394="","",IF(F3394="TBA","TBA",IF(F3394="Cancel","Cancel",IF(AND(G3394&gt;=10,G3394&lt;=12),"Q3",IF(AND(G3394&gt;=1,G3394&lt;=3),"Q4",IF(AND(G3394&gt;=7,G3394&lt;=9),"Q2",IF(AND(G3394&gt;=4,G3394&lt;=6),"Q1"))))))),"")</f>
        <v/>
      </c>
      <c r="J3394" s="206"/>
      <c r="K3394" s="46"/>
      <c r="L3394" s="41"/>
      <c r="M3394" s="39"/>
      <c r="N3394" s="39"/>
      <c r="O3394" s="39"/>
      <c r="P3394" s="57" t="str">
        <f t="shared" ref="P3394:P3457" si="683">IF(M3394="","",IF(AND(N3394&gt;0,L3394&lt;&gt;""),"MAIN UNIT",IF(AND(O3394&gt;0,L3394&lt;&gt;""),"SERVICE/ PARTS","C66 SERVICE/OTHERS")))</f>
        <v/>
      </c>
      <c r="Q3394" s="39"/>
      <c r="R3394" s="39"/>
      <c r="S3394" s="39"/>
      <c r="T3394" s="39"/>
      <c r="U3394" s="39"/>
      <c r="V3394" s="39"/>
      <c r="W3394" s="39"/>
      <c r="X3394" s="47"/>
      <c r="Y3394" s="48" t="str">
        <f t="shared" si="681"/>
        <v/>
      </c>
      <c r="Z3394" s="26" t="str">
        <f t="shared" si="678"/>
        <v/>
      </c>
      <c r="AA3394" s="39"/>
      <c r="AB3394" s="35" t="str">
        <f t="shared" si="679"/>
        <v/>
      </c>
      <c r="AC3394" s="42" t="str">
        <f t="shared" ref="AC3394:AC3457" si="684">IF(R3394&lt;&gt;"",AB3394*AD3394,"")</f>
        <v/>
      </c>
      <c r="AD3394" s="38"/>
      <c r="AE3394" s="43" t="str">
        <f t="shared" ref="AE3394:AE3457" si="685">IF(Q3394="","",IF(Q3394="Yes",1,0))</f>
        <v/>
      </c>
      <c r="AF3394" s="43" t="str">
        <f>IF(AND(COUNTIFS($J$18:J3394,J3394)=1,AE3394=1),1,"")</f>
        <v/>
      </c>
      <c r="AG3394" s="43" t="str">
        <f>IF(C3394="","",IF(AND(COUNTIFS($J$18:J3394,J3394)=1,C3394&lt;&gt;""),1,""))</f>
        <v/>
      </c>
      <c r="AH3394" s="43" t="str">
        <f>IF(G3394="","",IF(AND(COUNTIFS($J$18:J3394,J3394)=1,G3394&lt;&gt;""),1,""))</f>
        <v/>
      </c>
      <c r="AI3394" s="44">
        <f t="shared" ref="AI3394:AI3457" si="686">IF(P3394="C66 SERVICE","",SUMIFS(AB:AB,F:F,F3394,G:G,G3394,E:E,E3394))</f>
        <v>0</v>
      </c>
      <c r="AJ3394" s="44">
        <f t="shared" ref="AJ3394:AJ3457" si="687">IF(P3394="C66 SERVICE","",SUMIFS(AC:AC,F:F,F3394,G:G,G3394,E:E,E3394))</f>
        <v>0</v>
      </c>
      <c r="AK3394" s="45" t="str">
        <f t="shared" ref="AK3394:AK3457" si="688">IF(AJ3394&gt;0,AJ3394/AI3394,"")</f>
        <v/>
      </c>
      <c r="AL3394" s="41"/>
      <c r="AM3394" s="41"/>
      <c r="AN3394" s="41"/>
      <c r="AO3394" s="41"/>
      <c r="AP3394" s="45" t="str">
        <f t="shared" ref="AP3394:AP3457" si="689">IF(F3394="","",F3394&amp;G3394)</f>
        <v/>
      </c>
      <c r="AQ3394" s="45" t="str">
        <f t="shared" ref="AQ3394:AQ3457" si="690">IF(W3394="","",F3394&amp;G3394&amp;W3394)</f>
        <v/>
      </c>
    </row>
    <row r="3395" spans="1:43" s="15" customFormat="1">
      <c r="A3395" s="39"/>
      <c r="B3395" s="40"/>
      <c r="C3395" s="40"/>
      <c r="D3395" s="57" t="str">
        <f t="shared" si="680"/>
        <v/>
      </c>
      <c r="E3395" s="39"/>
      <c r="F3395" s="40"/>
      <c r="G3395" s="40"/>
      <c r="H3395" s="46"/>
      <c r="I3395" s="57" t="str">
        <f t="shared" si="682"/>
        <v/>
      </c>
      <c r="J3395" s="206"/>
      <c r="K3395" s="46"/>
      <c r="L3395" s="41"/>
      <c r="M3395" s="39"/>
      <c r="N3395" s="39"/>
      <c r="O3395" s="39"/>
      <c r="P3395" s="57" t="str">
        <f t="shared" si="683"/>
        <v/>
      </c>
      <c r="Q3395" s="39"/>
      <c r="R3395" s="39"/>
      <c r="S3395" s="39"/>
      <c r="T3395" s="39"/>
      <c r="U3395" s="39"/>
      <c r="V3395" s="39"/>
      <c r="W3395" s="39"/>
      <c r="X3395" s="47"/>
      <c r="Y3395" s="48" t="str">
        <f t="shared" si="681"/>
        <v/>
      </c>
      <c r="Z3395" s="26" t="str">
        <f t="shared" si="678"/>
        <v/>
      </c>
      <c r="AA3395" s="39"/>
      <c r="AB3395" s="35" t="str">
        <f t="shared" si="679"/>
        <v/>
      </c>
      <c r="AC3395" s="42" t="str">
        <f t="shared" si="684"/>
        <v/>
      </c>
      <c r="AD3395" s="38"/>
      <c r="AE3395" s="43" t="str">
        <f t="shared" si="685"/>
        <v/>
      </c>
      <c r="AF3395" s="43" t="str">
        <f>IF(AND(COUNTIFS($J$18:J3395,J3395)=1,AE3395=1),1,"")</f>
        <v/>
      </c>
      <c r="AG3395" s="43" t="str">
        <f>IF(C3395="","",IF(AND(COUNTIFS($J$18:J3395,J3395)=1,C3395&lt;&gt;""),1,""))</f>
        <v/>
      </c>
      <c r="AH3395" s="43" t="str">
        <f>IF(G3395="","",IF(AND(COUNTIFS($J$18:J3395,J3395)=1,G3395&lt;&gt;""),1,""))</f>
        <v/>
      </c>
      <c r="AI3395" s="44">
        <f t="shared" si="686"/>
        <v>0</v>
      </c>
      <c r="AJ3395" s="44">
        <f t="shared" si="687"/>
        <v>0</v>
      </c>
      <c r="AK3395" s="45" t="str">
        <f t="shared" si="688"/>
        <v/>
      </c>
      <c r="AL3395" s="41"/>
      <c r="AM3395" s="41"/>
      <c r="AN3395" s="41"/>
      <c r="AO3395" s="41"/>
      <c r="AP3395" s="45" t="str">
        <f t="shared" si="689"/>
        <v/>
      </c>
      <c r="AQ3395" s="45" t="str">
        <f t="shared" si="690"/>
        <v/>
      </c>
    </row>
    <row r="3396" spans="1:43" s="15" customFormat="1">
      <c r="A3396" s="39"/>
      <c r="B3396" s="40"/>
      <c r="C3396" s="40"/>
      <c r="D3396" s="57" t="str">
        <f t="shared" si="680"/>
        <v/>
      </c>
      <c r="E3396" s="39"/>
      <c r="F3396" s="40"/>
      <c r="G3396" s="40"/>
      <c r="H3396" s="46"/>
      <c r="I3396" s="57" t="str">
        <f t="shared" si="682"/>
        <v/>
      </c>
      <c r="J3396" s="206"/>
      <c r="K3396" s="46"/>
      <c r="L3396" s="41"/>
      <c r="M3396" s="39"/>
      <c r="N3396" s="39"/>
      <c r="O3396" s="39"/>
      <c r="P3396" s="57" t="str">
        <f t="shared" si="683"/>
        <v/>
      </c>
      <c r="Q3396" s="39"/>
      <c r="R3396" s="39"/>
      <c r="S3396" s="39"/>
      <c r="T3396" s="39"/>
      <c r="U3396" s="39"/>
      <c r="V3396" s="39"/>
      <c r="W3396" s="39"/>
      <c r="X3396" s="47"/>
      <c r="Y3396" s="48" t="str">
        <f t="shared" si="681"/>
        <v/>
      </c>
      <c r="Z3396" s="26" t="str">
        <f t="shared" si="678"/>
        <v/>
      </c>
      <c r="AA3396" s="39"/>
      <c r="AB3396" s="35" t="str">
        <f t="shared" si="679"/>
        <v/>
      </c>
      <c r="AC3396" s="42" t="str">
        <f t="shared" si="684"/>
        <v/>
      </c>
      <c r="AD3396" s="38"/>
      <c r="AE3396" s="43" t="str">
        <f t="shared" si="685"/>
        <v/>
      </c>
      <c r="AF3396" s="43" t="str">
        <f>IF(AND(COUNTIFS($J$18:J3396,J3396)=1,AE3396=1),1,"")</f>
        <v/>
      </c>
      <c r="AG3396" s="43" t="str">
        <f>IF(C3396="","",IF(AND(COUNTIFS($J$18:J3396,J3396)=1,C3396&lt;&gt;""),1,""))</f>
        <v/>
      </c>
      <c r="AH3396" s="43" t="str">
        <f>IF(G3396="","",IF(AND(COUNTIFS($J$18:J3396,J3396)=1,G3396&lt;&gt;""),1,""))</f>
        <v/>
      </c>
      <c r="AI3396" s="44">
        <f t="shared" si="686"/>
        <v>0</v>
      </c>
      <c r="AJ3396" s="44">
        <f t="shared" si="687"/>
        <v>0</v>
      </c>
      <c r="AK3396" s="45" t="str">
        <f t="shared" si="688"/>
        <v/>
      </c>
      <c r="AL3396" s="41"/>
      <c r="AM3396" s="41"/>
      <c r="AN3396" s="41"/>
      <c r="AO3396" s="41"/>
      <c r="AP3396" s="45" t="str">
        <f t="shared" si="689"/>
        <v/>
      </c>
      <c r="AQ3396" s="45" t="str">
        <f t="shared" si="690"/>
        <v/>
      </c>
    </row>
    <row r="3397" spans="1:43" s="15" customFormat="1">
      <c r="A3397" s="39"/>
      <c r="B3397" s="40"/>
      <c r="C3397" s="40"/>
      <c r="D3397" s="57" t="str">
        <f t="shared" si="680"/>
        <v/>
      </c>
      <c r="E3397" s="39"/>
      <c r="F3397" s="40"/>
      <c r="G3397" s="40"/>
      <c r="H3397" s="46"/>
      <c r="I3397" s="57" t="str">
        <f t="shared" si="682"/>
        <v/>
      </c>
      <c r="J3397" s="206"/>
      <c r="K3397" s="46"/>
      <c r="L3397" s="41"/>
      <c r="M3397" s="39"/>
      <c r="N3397" s="39"/>
      <c r="O3397" s="39"/>
      <c r="P3397" s="57" t="str">
        <f t="shared" si="683"/>
        <v/>
      </c>
      <c r="Q3397" s="39"/>
      <c r="R3397" s="39"/>
      <c r="S3397" s="39"/>
      <c r="T3397" s="39"/>
      <c r="U3397" s="39"/>
      <c r="V3397" s="39"/>
      <c r="W3397" s="39"/>
      <c r="X3397" s="47"/>
      <c r="Y3397" s="48" t="str">
        <f t="shared" si="681"/>
        <v/>
      </c>
      <c r="Z3397" s="26" t="str">
        <f t="shared" si="678"/>
        <v/>
      </c>
      <c r="AA3397" s="39"/>
      <c r="AB3397" s="35" t="str">
        <f t="shared" si="679"/>
        <v/>
      </c>
      <c r="AC3397" s="42" t="str">
        <f t="shared" si="684"/>
        <v/>
      </c>
      <c r="AD3397" s="38"/>
      <c r="AE3397" s="43" t="str">
        <f t="shared" si="685"/>
        <v/>
      </c>
      <c r="AF3397" s="43" t="str">
        <f>IF(AND(COUNTIFS($J$18:J3397,J3397)=1,AE3397=1),1,"")</f>
        <v/>
      </c>
      <c r="AG3397" s="43" t="str">
        <f>IF(C3397="","",IF(AND(COUNTIFS($J$18:J3397,J3397)=1,C3397&lt;&gt;""),1,""))</f>
        <v/>
      </c>
      <c r="AH3397" s="43" t="str">
        <f>IF(G3397="","",IF(AND(COUNTIFS($J$18:J3397,J3397)=1,G3397&lt;&gt;""),1,""))</f>
        <v/>
      </c>
      <c r="AI3397" s="44">
        <f t="shared" si="686"/>
        <v>0</v>
      </c>
      <c r="AJ3397" s="44">
        <f t="shared" si="687"/>
        <v>0</v>
      </c>
      <c r="AK3397" s="45" t="str">
        <f t="shared" si="688"/>
        <v/>
      </c>
      <c r="AL3397" s="41"/>
      <c r="AM3397" s="41"/>
      <c r="AN3397" s="41"/>
      <c r="AO3397" s="41"/>
      <c r="AP3397" s="45" t="str">
        <f t="shared" si="689"/>
        <v/>
      </c>
      <c r="AQ3397" s="45" t="str">
        <f t="shared" si="690"/>
        <v/>
      </c>
    </row>
    <row r="3398" spans="1:43" s="15" customFormat="1">
      <c r="A3398" s="39"/>
      <c r="B3398" s="40"/>
      <c r="C3398" s="40"/>
      <c r="D3398" s="57" t="str">
        <f t="shared" si="680"/>
        <v/>
      </c>
      <c r="E3398" s="39"/>
      <c r="F3398" s="40"/>
      <c r="G3398" s="40"/>
      <c r="H3398" s="46"/>
      <c r="I3398" s="57" t="str">
        <f t="shared" si="682"/>
        <v/>
      </c>
      <c r="J3398" s="206"/>
      <c r="K3398" s="46"/>
      <c r="L3398" s="41"/>
      <c r="M3398" s="39"/>
      <c r="N3398" s="39"/>
      <c r="O3398" s="39"/>
      <c r="P3398" s="57" t="str">
        <f t="shared" si="683"/>
        <v/>
      </c>
      <c r="Q3398" s="39"/>
      <c r="R3398" s="39"/>
      <c r="S3398" s="39"/>
      <c r="T3398" s="39"/>
      <c r="U3398" s="39"/>
      <c r="V3398" s="39"/>
      <c r="W3398" s="39"/>
      <c r="X3398" s="47"/>
      <c r="Y3398" s="48" t="str">
        <f t="shared" si="681"/>
        <v/>
      </c>
      <c r="Z3398" s="26" t="str">
        <f t="shared" ref="Z3398:Z3461" si="691">IF(X3398="","",X3398*MAX(O3398,N3398))</f>
        <v/>
      </c>
      <c r="AA3398" s="39"/>
      <c r="AB3398" s="35" t="str">
        <f t="shared" si="679"/>
        <v/>
      </c>
      <c r="AC3398" s="42" t="str">
        <f t="shared" si="684"/>
        <v/>
      </c>
      <c r="AD3398" s="38"/>
      <c r="AE3398" s="43" t="str">
        <f t="shared" si="685"/>
        <v/>
      </c>
      <c r="AF3398" s="43" t="str">
        <f>IF(AND(COUNTIFS($J$18:J3398,J3398)=1,AE3398=1),1,"")</f>
        <v/>
      </c>
      <c r="AG3398" s="43" t="str">
        <f>IF(C3398="","",IF(AND(COUNTIFS($J$18:J3398,J3398)=1,C3398&lt;&gt;""),1,""))</f>
        <v/>
      </c>
      <c r="AH3398" s="43" t="str">
        <f>IF(G3398="","",IF(AND(COUNTIFS($J$18:J3398,J3398)=1,G3398&lt;&gt;""),1,""))</f>
        <v/>
      </c>
      <c r="AI3398" s="44">
        <f t="shared" si="686"/>
        <v>0</v>
      </c>
      <c r="AJ3398" s="44">
        <f t="shared" si="687"/>
        <v>0</v>
      </c>
      <c r="AK3398" s="45" t="str">
        <f t="shared" si="688"/>
        <v/>
      </c>
      <c r="AL3398" s="41"/>
      <c r="AM3398" s="41"/>
      <c r="AN3398" s="41"/>
      <c r="AO3398" s="41"/>
      <c r="AP3398" s="45" t="str">
        <f t="shared" si="689"/>
        <v/>
      </c>
      <c r="AQ3398" s="45" t="str">
        <f t="shared" si="690"/>
        <v/>
      </c>
    </row>
    <row r="3399" spans="1:43" s="15" customFormat="1">
      <c r="A3399" s="39"/>
      <c r="B3399" s="40"/>
      <c r="C3399" s="40"/>
      <c r="D3399" s="57" t="str">
        <f t="shared" si="680"/>
        <v/>
      </c>
      <c r="E3399" s="39"/>
      <c r="F3399" s="40"/>
      <c r="G3399" s="40"/>
      <c r="H3399" s="46"/>
      <c r="I3399" s="57" t="str">
        <f t="shared" si="682"/>
        <v/>
      </c>
      <c r="J3399" s="206"/>
      <c r="K3399" s="46"/>
      <c r="L3399" s="41"/>
      <c r="M3399" s="39"/>
      <c r="N3399" s="39"/>
      <c r="O3399" s="39"/>
      <c r="P3399" s="57" t="str">
        <f t="shared" si="683"/>
        <v/>
      </c>
      <c r="Q3399" s="39"/>
      <c r="R3399" s="39"/>
      <c r="S3399" s="39"/>
      <c r="T3399" s="39"/>
      <c r="U3399" s="39"/>
      <c r="V3399" s="39"/>
      <c r="W3399" s="39"/>
      <c r="X3399" s="47"/>
      <c r="Y3399" s="48" t="str">
        <f t="shared" si="681"/>
        <v/>
      </c>
      <c r="Z3399" s="26" t="str">
        <f t="shared" si="691"/>
        <v/>
      </c>
      <c r="AA3399" s="39"/>
      <c r="AB3399" s="35" t="str">
        <f t="shared" si="679"/>
        <v/>
      </c>
      <c r="AC3399" s="42" t="str">
        <f t="shared" si="684"/>
        <v/>
      </c>
      <c r="AD3399" s="38"/>
      <c r="AE3399" s="43" t="str">
        <f t="shared" si="685"/>
        <v/>
      </c>
      <c r="AF3399" s="43" t="str">
        <f>IF(AND(COUNTIFS($J$18:J3399,J3399)=1,AE3399=1),1,"")</f>
        <v/>
      </c>
      <c r="AG3399" s="43" t="str">
        <f>IF(C3399="","",IF(AND(COUNTIFS($J$18:J3399,J3399)=1,C3399&lt;&gt;""),1,""))</f>
        <v/>
      </c>
      <c r="AH3399" s="43" t="str">
        <f>IF(G3399="","",IF(AND(COUNTIFS($J$18:J3399,J3399)=1,G3399&lt;&gt;""),1,""))</f>
        <v/>
      </c>
      <c r="AI3399" s="44">
        <f t="shared" si="686"/>
        <v>0</v>
      </c>
      <c r="AJ3399" s="44">
        <f t="shared" si="687"/>
        <v>0</v>
      </c>
      <c r="AK3399" s="45" t="str">
        <f t="shared" si="688"/>
        <v/>
      </c>
      <c r="AL3399" s="41"/>
      <c r="AM3399" s="41"/>
      <c r="AN3399" s="41"/>
      <c r="AO3399" s="41"/>
      <c r="AP3399" s="45" t="str">
        <f t="shared" si="689"/>
        <v/>
      </c>
      <c r="AQ3399" s="45" t="str">
        <f t="shared" si="690"/>
        <v/>
      </c>
    </row>
    <row r="3400" spans="1:43" s="15" customFormat="1">
      <c r="A3400" s="39"/>
      <c r="B3400" s="40"/>
      <c r="C3400" s="40"/>
      <c r="D3400" s="57" t="str">
        <f t="shared" si="680"/>
        <v/>
      </c>
      <c r="E3400" s="39"/>
      <c r="F3400" s="40"/>
      <c r="G3400" s="40"/>
      <c r="H3400" s="46"/>
      <c r="I3400" s="57" t="str">
        <f t="shared" si="682"/>
        <v/>
      </c>
      <c r="J3400" s="206"/>
      <c r="K3400" s="46"/>
      <c r="L3400" s="41"/>
      <c r="M3400" s="39"/>
      <c r="N3400" s="39"/>
      <c r="O3400" s="39"/>
      <c r="P3400" s="57" t="str">
        <f t="shared" si="683"/>
        <v/>
      </c>
      <c r="Q3400" s="39"/>
      <c r="R3400" s="39"/>
      <c r="S3400" s="39"/>
      <c r="T3400" s="39"/>
      <c r="U3400" s="39"/>
      <c r="V3400" s="39"/>
      <c r="W3400" s="39"/>
      <c r="X3400" s="47"/>
      <c r="Y3400" s="48" t="str">
        <f t="shared" si="681"/>
        <v/>
      </c>
      <c r="Z3400" s="26" t="str">
        <f t="shared" si="691"/>
        <v/>
      </c>
      <c r="AA3400" s="39"/>
      <c r="AB3400" s="35" t="str">
        <f t="shared" si="679"/>
        <v/>
      </c>
      <c r="AC3400" s="42" t="str">
        <f t="shared" si="684"/>
        <v/>
      </c>
      <c r="AD3400" s="38"/>
      <c r="AE3400" s="43" t="str">
        <f t="shared" si="685"/>
        <v/>
      </c>
      <c r="AF3400" s="43" t="str">
        <f>IF(AND(COUNTIFS($J$18:J3400,J3400)=1,AE3400=1),1,"")</f>
        <v/>
      </c>
      <c r="AG3400" s="43" t="str">
        <f>IF(C3400="","",IF(AND(COUNTIFS($J$18:J3400,J3400)=1,C3400&lt;&gt;""),1,""))</f>
        <v/>
      </c>
      <c r="AH3400" s="43" t="str">
        <f>IF(G3400="","",IF(AND(COUNTIFS($J$18:J3400,J3400)=1,G3400&lt;&gt;""),1,""))</f>
        <v/>
      </c>
      <c r="AI3400" s="44">
        <f t="shared" si="686"/>
        <v>0</v>
      </c>
      <c r="AJ3400" s="44">
        <f t="shared" si="687"/>
        <v>0</v>
      </c>
      <c r="AK3400" s="45" t="str">
        <f t="shared" si="688"/>
        <v/>
      </c>
      <c r="AL3400" s="41"/>
      <c r="AM3400" s="41"/>
      <c r="AN3400" s="41"/>
      <c r="AO3400" s="41"/>
      <c r="AP3400" s="45" t="str">
        <f t="shared" si="689"/>
        <v/>
      </c>
      <c r="AQ3400" s="45" t="str">
        <f t="shared" si="690"/>
        <v/>
      </c>
    </row>
    <row r="3401" spans="1:43" s="15" customFormat="1">
      <c r="A3401" s="39"/>
      <c r="B3401" s="40"/>
      <c r="C3401" s="40"/>
      <c r="D3401" s="57" t="str">
        <f t="shared" si="680"/>
        <v/>
      </c>
      <c r="E3401" s="39"/>
      <c r="F3401" s="40"/>
      <c r="G3401" s="40"/>
      <c r="H3401" s="46"/>
      <c r="I3401" s="57" t="str">
        <f t="shared" si="682"/>
        <v/>
      </c>
      <c r="J3401" s="206"/>
      <c r="K3401" s="46"/>
      <c r="L3401" s="41"/>
      <c r="M3401" s="39"/>
      <c r="N3401" s="39"/>
      <c r="O3401" s="39"/>
      <c r="P3401" s="57" t="str">
        <f t="shared" si="683"/>
        <v/>
      </c>
      <c r="Q3401" s="39"/>
      <c r="R3401" s="39"/>
      <c r="S3401" s="39"/>
      <c r="T3401" s="39"/>
      <c r="U3401" s="39"/>
      <c r="V3401" s="39"/>
      <c r="W3401" s="39"/>
      <c r="X3401" s="47"/>
      <c r="Y3401" s="48" t="str">
        <f t="shared" si="681"/>
        <v/>
      </c>
      <c r="Z3401" s="26" t="str">
        <f t="shared" si="691"/>
        <v/>
      </c>
      <c r="AA3401" s="39"/>
      <c r="AB3401" s="35" t="str">
        <f t="shared" si="679"/>
        <v/>
      </c>
      <c r="AC3401" s="42" t="str">
        <f t="shared" si="684"/>
        <v/>
      </c>
      <c r="AD3401" s="38"/>
      <c r="AE3401" s="43" t="str">
        <f t="shared" si="685"/>
        <v/>
      </c>
      <c r="AF3401" s="43" t="str">
        <f>IF(AND(COUNTIFS($J$18:J3401,J3401)=1,AE3401=1),1,"")</f>
        <v/>
      </c>
      <c r="AG3401" s="43" t="str">
        <f>IF(C3401="","",IF(AND(COUNTIFS($J$18:J3401,J3401)=1,C3401&lt;&gt;""),1,""))</f>
        <v/>
      </c>
      <c r="AH3401" s="43" t="str">
        <f>IF(G3401="","",IF(AND(COUNTIFS($J$18:J3401,J3401)=1,G3401&lt;&gt;""),1,""))</f>
        <v/>
      </c>
      <c r="AI3401" s="44">
        <f t="shared" si="686"/>
        <v>0</v>
      </c>
      <c r="AJ3401" s="44">
        <f t="shared" si="687"/>
        <v>0</v>
      </c>
      <c r="AK3401" s="45" t="str">
        <f t="shared" si="688"/>
        <v/>
      </c>
      <c r="AL3401" s="41"/>
      <c r="AM3401" s="41"/>
      <c r="AN3401" s="41"/>
      <c r="AO3401" s="41"/>
      <c r="AP3401" s="45" t="str">
        <f t="shared" si="689"/>
        <v/>
      </c>
      <c r="AQ3401" s="45" t="str">
        <f t="shared" si="690"/>
        <v/>
      </c>
    </row>
    <row r="3402" spans="1:43" s="15" customFormat="1">
      <c r="A3402" s="39"/>
      <c r="B3402" s="40"/>
      <c r="C3402" s="40"/>
      <c r="D3402" s="57" t="str">
        <f t="shared" si="680"/>
        <v/>
      </c>
      <c r="E3402" s="39"/>
      <c r="F3402" s="40"/>
      <c r="G3402" s="40"/>
      <c r="H3402" s="46"/>
      <c r="I3402" s="57" t="str">
        <f t="shared" si="682"/>
        <v/>
      </c>
      <c r="J3402" s="206"/>
      <c r="K3402" s="46"/>
      <c r="L3402" s="41"/>
      <c r="M3402" s="39"/>
      <c r="N3402" s="39"/>
      <c r="O3402" s="39"/>
      <c r="P3402" s="57" t="str">
        <f t="shared" si="683"/>
        <v/>
      </c>
      <c r="Q3402" s="39"/>
      <c r="R3402" s="39"/>
      <c r="S3402" s="39"/>
      <c r="T3402" s="39"/>
      <c r="U3402" s="39"/>
      <c r="V3402" s="39"/>
      <c r="W3402" s="39"/>
      <c r="X3402" s="47"/>
      <c r="Y3402" s="48" t="str">
        <f t="shared" si="681"/>
        <v/>
      </c>
      <c r="Z3402" s="26" t="str">
        <f t="shared" si="691"/>
        <v/>
      </c>
      <c r="AA3402" s="39"/>
      <c r="AB3402" s="35" t="str">
        <f t="shared" ref="AB3402:AB3465" si="692">IF(AND(R3402&lt;&gt;"C66",R3402&lt;&gt;""),Z3402/Y3402*AA3402,"")</f>
        <v/>
      </c>
      <c r="AC3402" s="42" t="str">
        <f t="shared" si="684"/>
        <v/>
      </c>
      <c r="AD3402" s="38"/>
      <c r="AE3402" s="43" t="str">
        <f t="shared" si="685"/>
        <v/>
      </c>
      <c r="AF3402" s="43" t="str">
        <f>IF(AND(COUNTIFS($J$18:J3402,J3402)=1,AE3402=1),1,"")</f>
        <v/>
      </c>
      <c r="AG3402" s="43" t="str">
        <f>IF(C3402="","",IF(AND(COUNTIFS($J$18:J3402,J3402)=1,C3402&lt;&gt;""),1,""))</f>
        <v/>
      </c>
      <c r="AH3402" s="43" t="str">
        <f>IF(G3402="","",IF(AND(COUNTIFS($J$18:J3402,J3402)=1,G3402&lt;&gt;""),1,""))</f>
        <v/>
      </c>
      <c r="AI3402" s="44">
        <f t="shared" si="686"/>
        <v>0</v>
      </c>
      <c r="AJ3402" s="44">
        <f t="shared" si="687"/>
        <v>0</v>
      </c>
      <c r="AK3402" s="45" t="str">
        <f t="shared" si="688"/>
        <v/>
      </c>
      <c r="AL3402" s="41"/>
      <c r="AM3402" s="41"/>
      <c r="AN3402" s="41"/>
      <c r="AO3402" s="41"/>
      <c r="AP3402" s="45" t="str">
        <f t="shared" si="689"/>
        <v/>
      </c>
      <c r="AQ3402" s="45" t="str">
        <f t="shared" si="690"/>
        <v/>
      </c>
    </row>
    <row r="3403" spans="1:43" s="15" customFormat="1">
      <c r="A3403" s="39"/>
      <c r="B3403" s="40"/>
      <c r="C3403" s="40"/>
      <c r="D3403" s="57" t="str">
        <f t="shared" si="680"/>
        <v/>
      </c>
      <c r="E3403" s="39"/>
      <c r="F3403" s="40"/>
      <c r="G3403" s="40"/>
      <c r="H3403" s="46"/>
      <c r="I3403" s="57" t="str">
        <f t="shared" si="682"/>
        <v/>
      </c>
      <c r="J3403" s="206"/>
      <c r="K3403" s="46"/>
      <c r="L3403" s="41"/>
      <c r="M3403" s="39"/>
      <c r="N3403" s="39"/>
      <c r="O3403" s="39"/>
      <c r="P3403" s="57" t="str">
        <f t="shared" si="683"/>
        <v/>
      </c>
      <c r="Q3403" s="39"/>
      <c r="R3403" s="39"/>
      <c r="S3403" s="39"/>
      <c r="T3403" s="39"/>
      <c r="U3403" s="39"/>
      <c r="V3403" s="39"/>
      <c r="W3403" s="39"/>
      <c r="X3403" s="47"/>
      <c r="Y3403" s="48" t="str">
        <f t="shared" si="681"/>
        <v/>
      </c>
      <c r="Z3403" s="26" t="str">
        <f t="shared" si="691"/>
        <v/>
      </c>
      <c r="AA3403" s="39"/>
      <c r="AB3403" s="35" t="str">
        <f t="shared" si="692"/>
        <v/>
      </c>
      <c r="AC3403" s="42" t="str">
        <f t="shared" si="684"/>
        <v/>
      </c>
      <c r="AD3403" s="38"/>
      <c r="AE3403" s="43" t="str">
        <f t="shared" si="685"/>
        <v/>
      </c>
      <c r="AF3403" s="43" t="str">
        <f>IF(AND(COUNTIFS($J$18:J3403,J3403)=1,AE3403=1),1,"")</f>
        <v/>
      </c>
      <c r="AG3403" s="43" t="str">
        <f>IF(C3403="","",IF(AND(COUNTIFS($J$18:J3403,J3403)=1,C3403&lt;&gt;""),1,""))</f>
        <v/>
      </c>
      <c r="AH3403" s="43" t="str">
        <f>IF(G3403="","",IF(AND(COUNTIFS($J$18:J3403,J3403)=1,G3403&lt;&gt;""),1,""))</f>
        <v/>
      </c>
      <c r="AI3403" s="44">
        <f t="shared" si="686"/>
        <v>0</v>
      </c>
      <c r="AJ3403" s="44">
        <f t="shared" si="687"/>
        <v>0</v>
      </c>
      <c r="AK3403" s="45" t="str">
        <f t="shared" si="688"/>
        <v/>
      </c>
      <c r="AL3403" s="41"/>
      <c r="AM3403" s="41"/>
      <c r="AN3403" s="41"/>
      <c r="AO3403" s="41"/>
      <c r="AP3403" s="45" t="str">
        <f t="shared" si="689"/>
        <v/>
      </c>
      <c r="AQ3403" s="45" t="str">
        <f t="shared" si="690"/>
        <v/>
      </c>
    </row>
    <row r="3404" spans="1:43" s="15" customFormat="1">
      <c r="A3404" s="39"/>
      <c r="B3404" s="40"/>
      <c r="C3404" s="40"/>
      <c r="D3404" s="57" t="str">
        <f t="shared" si="680"/>
        <v/>
      </c>
      <c r="E3404" s="39"/>
      <c r="F3404" s="40"/>
      <c r="G3404" s="40"/>
      <c r="H3404" s="46"/>
      <c r="I3404" s="57" t="str">
        <f t="shared" si="682"/>
        <v/>
      </c>
      <c r="J3404" s="206"/>
      <c r="K3404" s="46"/>
      <c r="L3404" s="41"/>
      <c r="M3404" s="39"/>
      <c r="N3404" s="39"/>
      <c r="O3404" s="39"/>
      <c r="P3404" s="57" t="str">
        <f t="shared" si="683"/>
        <v/>
      </c>
      <c r="Q3404" s="39"/>
      <c r="R3404" s="39"/>
      <c r="S3404" s="39"/>
      <c r="T3404" s="39"/>
      <c r="U3404" s="39"/>
      <c r="V3404" s="39"/>
      <c r="W3404" s="39"/>
      <c r="X3404" s="47"/>
      <c r="Y3404" s="48" t="str">
        <f t="shared" si="681"/>
        <v/>
      </c>
      <c r="Z3404" s="26" t="str">
        <f t="shared" si="691"/>
        <v/>
      </c>
      <c r="AA3404" s="39"/>
      <c r="AB3404" s="35" t="str">
        <f t="shared" si="692"/>
        <v/>
      </c>
      <c r="AC3404" s="42" t="str">
        <f t="shared" si="684"/>
        <v/>
      </c>
      <c r="AD3404" s="38"/>
      <c r="AE3404" s="43" t="str">
        <f t="shared" si="685"/>
        <v/>
      </c>
      <c r="AF3404" s="43" t="str">
        <f>IF(AND(COUNTIFS($J$18:J3404,J3404)=1,AE3404=1),1,"")</f>
        <v/>
      </c>
      <c r="AG3404" s="43" t="str">
        <f>IF(C3404="","",IF(AND(COUNTIFS($J$18:J3404,J3404)=1,C3404&lt;&gt;""),1,""))</f>
        <v/>
      </c>
      <c r="AH3404" s="43" t="str">
        <f>IF(G3404="","",IF(AND(COUNTIFS($J$18:J3404,J3404)=1,G3404&lt;&gt;""),1,""))</f>
        <v/>
      </c>
      <c r="AI3404" s="44">
        <f t="shared" si="686"/>
        <v>0</v>
      </c>
      <c r="AJ3404" s="44">
        <f t="shared" si="687"/>
        <v>0</v>
      </c>
      <c r="AK3404" s="45" t="str">
        <f t="shared" si="688"/>
        <v/>
      </c>
      <c r="AL3404" s="41"/>
      <c r="AM3404" s="41"/>
      <c r="AN3404" s="41"/>
      <c r="AO3404" s="41"/>
      <c r="AP3404" s="45" t="str">
        <f t="shared" si="689"/>
        <v/>
      </c>
      <c r="AQ3404" s="45" t="str">
        <f t="shared" si="690"/>
        <v/>
      </c>
    </row>
    <row r="3405" spans="1:43" s="15" customFormat="1">
      <c r="A3405" s="39"/>
      <c r="B3405" s="40"/>
      <c r="C3405" s="40"/>
      <c r="D3405" s="57" t="str">
        <f t="shared" si="680"/>
        <v/>
      </c>
      <c r="E3405" s="39"/>
      <c r="F3405" s="40"/>
      <c r="G3405" s="40"/>
      <c r="H3405" s="46"/>
      <c r="I3405" s="57" t="str">
        <f t="shared" si="682"/>
        <v/>
      </c>
      <c r="J3405" s="206"/>
      <c r="K3405" s="46"/>
      <c r="L3405" s="41"/>
      <c r="M3405" s="39"/>
      <c r="N3405" s="39"/>
      <c r="O3405" s="39"/>
      <c r="P3405" s="57" t="str">
        <f t="shared" si="683"/>
        <v/>
      </c>
      <c r="Q3405" s="39"/>
      <c r="R3405" s="39"/>
      <c r="S3405" s="39"/>
      <c r="T3405" s="39"/>
      <c r="U3405" s="39"/>
      <c r="V3405" s="39"/>
      <c r="W3405" s="39"/>
      <c r="X3405" s="47"/>
      <c r="Y3405" s="48" t="str">
        <f t="shared" si="681"/>
        <v/>
      </c>
      <c r="Z3405" s="26" t="str">
        <f t="shared" si="691"/>
        <v/>
      </c>
      <c r="AA3405" s="39"/>
      <c r="AB3405" s="35" t="str">
        <f t="shared" si="692"/>
        <v/>
      </c>
      <c r="AC3405" s="42" t="str">
        <f t="shared" si="684"/>
        <v/>
      </c>
      <c r="AD3405" s="38"/>
      <c r="AE3405" s="43" t="str">
        <f t="shared" si="685"/>
        <v/>
      </c>
      <c r="AF3405" s="43" t="str">
        <f>IF(AND(COUNTIFS($J$18:J3405,J3405)=1,AE3405=1),1,"")</f>
        <v/>
      </c>
      <c r="AG3405" s="43" t="str">
        <f>IF(C3405="","",IF(AND(COUNTIFS($J$18:J3405,J3405)=1,C3405&lt;&gt;""),1,""))</f>
        <v/>
      </c>
      <c r="AH3405" s="43" t="str">
        <f>IF(G3405="","",IF(AND(COUNTIFS($J$18:J3405,J3405)=1,G3405&lt;&gt;""),1,""))</f>
        <v/>
      </c>
      <c r="AI3405" s="44">
        <f t="shared" si="686"/>
        <v>0</v>
      </c>
      <c r="AJ3405" s="44">
        <f t="shared" si="687"/>
        <v>0</v>
      </c>
      <c r="AK3405" s="45" t="str">
        <f t="shared" si="688"/>
        <v/>
      </c>
      <c r="AL3405" s="41"/>
      <c r="AM3405" s="41"/>
      <c r="AN3405" s="41"/>
      <c r="AO3405" s="41"/>
      <c r="AP3405" s="45" t="str">
        <f t="shared" si="689"/>
        <v/>
      </c>
      <c r="AQ3405" s="45" t="str">
        <f t="shared" si="690"/>
        <v/>
      </c>
    </row>
    <row r="3406" spans="1:43" s="15" customFormat="1">
      <c r="A3406" s="39"/>
      <c r="B3406" s="40"/>
      <c r="C3406" s="40"/>
      <c r="D3406" s="57" t="str">
        <f t="shared" si="680"/>
        <v/>
      </c>
      <c r="E3406" s="39"/>
      <c r="F3406" s="40"/>
      <c r="G3406" s="40"/>
      <c r="H3406" s="46"/>
      <c r="I3406" s="57" t="str">
        <f t="shared" si="682"/>
        <v/>
      </c>
      <c r="J3406" s="206"/>
      <c r="K3406" s="46"/>
      <c r="L3406" s="41"/>
      <c r="M3406" s="39"/>
      <c r="N3406" s="39"/>
      <c r="O3406" s="39"/>
      <c r="P3406" s="57" t="str">
        <f t="shared" si="683"/>
        <v/>
      </c>
      <c r="Q3406" s="39"/>
      <c r="R3406" s="39"/>
      <c r="S3406" s="39"/>
      <c r="T3406" s="39"/>
      <c r="U3406" s="39"/>
      <c r="V3406" s="39"/>
      <c r="W3406" s="39"/>
      <c r="X3406" s="47"/>
      <c r="Y3406" s="48" t="str">
        <f t="shared" si="681"/>
        <v/>
      </c>
      <c r="Z3406" s="26" t="str">
        <f t="shared" si="691"/>
        <v/>
      </c>
      <c r="AA3406" s="39"/>
      <c r="AB3406" s="35" t="str">
        <f t="shared" si="692"/>
        <v/>
      </c>
      <c r="AC3406" s="42" t="str">
        <f t="shared" si="684"/>
        <v/>
      </c>
      <c r="AD3406" s="38"/>
      <c r="AE3406" s="43" t="str">
        <f t="shared" si="685"/>
        <v/>
      </c>
      <c r="AF3406" s="43" t="str">
        <f>IF(AND(COUNTIFS($J$18:J3406,J3406)=1,AE3406=1),1,"")</f>
        <v/>
      </c>
      <c r="AG3406" s="43" t="str">
        <f>IF(C3406="","",IF(AND(COUNTIFS($J$18:J3406,J3406)=1,C3406&lt;&gt;""),1,""))</f>
        <v/>
      </c>
      <c r="AH3406" s="43" t="str">
        <f>IF(G3406="","",IF(AND(COUNTIFS($J$18:J3406,J3406)=1,G3406&lt;&gt;""),1,""))</f>
        <v/>
      </c>
      <c r="AI3406" s="44">
        <f t="shared" si="686"/>
        <v>0</v>
      </c>
      <c r="AJ3406" s="44">
        <f t="shared" si="687"/>
        <v>0</v>
      </c>
      <c r="AK3406" s="45" t="str">
        <f t="shared" si="688"/>
        <v/>
      </c>
      <c r="AL3406" s="41"/>
      <c r="AM3406" s="41"/>
      <c r="AN3406" s="41"/>
      <c r="AO3406" s="41"/>
      <c r="AP3406" s="45" t="str">
        <f t="shared" si="689"/>
        <v/>
      </c>
      <c r="AQ3406" s="45" t="str">
        <f t="shared" si="690"/>
        <v/>
      </c>
    </row>
    <row r="3407" spans="1:43" s="15" customFormat="1">
      <c r="A3407" s="39"/>
      <c r="B3407" s="40"/>
      <c r="C3407" s="40"/>
      <c r="D3407" s="57" t="str">
        <f t="shared" si="680"/>
        <v/>
      </c>
      <c r="E3407" s="39"/>
      <c r="F3407" s="40"/>
      <c r="G3407" s="40"/>
      <c r="H3407" s="46"/>
      <c r="I3407" s="57" t="str">
        <f t="shared" si="682"/>
        <v/>
      </c>
      <c r="J3407" s="206"/>
      <c r="K3407" s="46"/>
      <c r="L3407" s="41"/>
      <c r="M3407" s="39"/>
      <c r="N3407" s="39"/>
      <c r="O3407" s="39"/>
      <c r="P3407" s="57" t="str">
        <f t="shared" si="683"/>
        <v/>
      </c>
      <c r="Q3407" s="39"/>
      <c r="R3407" s="39"/>
      <c r="S3407" s="39"/>
      <c r="T3407" s="39"/>
      <c r="U3407" s="39"/>
      <c r="V3407" s="39"/>
      <c r="W3407" s="39"/>
      <c r="X3407" s="47"/>
      <c r="Y3407" s="48" t="str">
        <f t="shared" si="681"/>
        <v/>
      </c>
      <c r="Z3407" s="26" t="str">
        <f t="shared" si="691"/>
        <v/>
      </c>
      <c r="AA3407" s="39"/>
      <c r="AB3407" s="35" t="str">
        <f t="shared" si="692"/>
        <v/>
      </c>
      <c r="AC3407" s="42" t="str">
        <f t="shared" si="684"/>
        <v/>
      </c>
      <c r="AD3407" s="38"/>
      <c r="AE3407" s="43" t="str">
        <f t="shared" si="685"/>
        <v/>
      </c>
      <c r="AF3407" s="43" t="str">
        <f>IF(AND(COUNTIFS($J$18:J3407,J3407)=1,AE3407=1),1,"")</f>
        <v/>
      </c>
      <c r="AG3407" s="43" t="str">
        <f>IF(C3407="","",IF(AND(COUNTIFS($J$18:J3407,J3407)=1,C3407&lt;&gt;""),1,""))</f>
        <v/>
      </c>
      <c r="AH3407" s="43" t="str">
        <f>IF(G3407="","",IF(AND(COUNTIFS($J$18:J3407,J3407)=1,G3407&lt;&gt;""),1,""))</f>
        <v/>
      </c>
      <c r="AI3407" s="44">
        <f t="shared" si="686"/>
        <v>0</v>
      </c>
      <c r="AJ3407" s="44">
        <f t="shared" si="687"/>
        <v>0</v>
      </c>
      <c r="AK3407" s="45" t="str">
        <f t="shared" si="688"/>
        <v/>
      </c>
      <c r="AL3407" s="41"/>
      <c r="AM3407" s="41"/>
      <c r="AN3407" s="41"/>
      <c r="AO3407" s="41"/>
      <c r="AP3407" s="45" t="str">
        <f t="shared" si="689"/>
        <v/>
      </c>
      <c r="AQ3407" s="45" t="str">
        <f t="shared" si="690"/>
        <v/>
      </c>
    </row>
    <row r="3408" spans="1:43" s="15" customFormat="1">
      <c r="A3408" s="39"/>
      <c r="B3408" s="40"/>
      <c r="C3408" s="40"/>
      <c r="D3408" s="57" t="str">
        <f t="shared" si="680"/>
        <v/>
      </c>
      <c r="E3408" s="39"/>
      <c r="F3408" s="40"/>
      <c r="G3408" s="40"/>
      <c r="H3408" s="46"/>
      <c r="I3408" s="57" t="str">
        <f t="shared" si="682"/>
        <v/>
      </c>
      <c r="J3408" s="206"/>
      <c r="K3408" s="46"/>
      <c r="L3408" s="41"/>
      <c r="M3408" s="39"/>
      <c r="N3408" s="39"/>
      <c r="O3408" s="39"/>
      <c r="P3408" s="57" t="str">
        <f t="shared" si="683"/>
        <v/>
      </c>
      <c r="Q3408" s="39"/>
      <c r="R3408" s="39"/>
      <c r="S3408" s="39"/>
      <c r="T3408" s="39"/>
      <c r="U3408" s="39"/>
      <c r="V3408" s="39"/>
      <c r="W3408" s="39"/>
      <c r="X3408" s="47"/>
      <c r="Y3408" s="48" t="str">
        <f t="shared" si="681"/>
        <v/>
      </c>
      <c r="Z3408" s="26" t="str">
        <f t="shared" si="691"/>
        <v/>
      </c>
      <c r="AA3408" s="39"/>
      <c r="AB3408" s="35" t="str">
        <f t="shared" si="692"/>
        <v/>
      </c>
      <c r="AC3408" s="42" t="str">
        <f t="shared" si="684"/>
        <v/>
      </c>
      <c r="AD3408" s="38"/>
      <c r="AE3408" s="43" t="str">
        <f t="shared" si="685"/>
        <v/>
      </c>
      <c r="AF3408" s="43" t="str">
        <f>IF(AND(COUNTIFS($J$18:J3408,J3408)=1,AE3408=1),1,"")</f>
        <v/>
      </c>
      <c r="AG3408" s="43" t="str">
        <f>IF(C3408="","",IF(AND(COUNTIFS($J$18:J3408,J3408)=1,C3408&lt;&gt;""),1,""))</f>
        <v/>
      </c>
      <c r="AH3408" s="43" t="str">
        <f>IF(G3408="","",IF(AND(COUNTIFS($J$18:J3408,J3408)=1,G3408&lt;&gt;""),1,""))</f>
        <v/>
      </c>
      <c r="AI3408" s="44">
        <f t="shared" si="686"/>
        <v>0</v>
      </c>
      <c r="AJ3408" s="44">
        <f t="shared" si="687"/>
        <v>0</v>
      </c>
      <c r="AK3408" s="45" t="str">
        <f t="shared" si="688"/>
        <v/>
      </c>
      <c r="AL3408" s="41"/>
      <c r="AM3408" s="41"/>
      <c r="AN3408" s="41"/>
      <c r="AO3408" s="41"/>
      <c r="AP3408" s="45" t="str">
        <f t="shared" si="689"/>
        <v/>
      </c>
      <c r="AQ3408" s="45" t="str">
        <f t="shared" si="690"/>
        <v/>
      </c>
    </row>
    <row r="3409" spans="1:43" s="15" customFormat="1">
      <c r="A3409" s="39"/>
      <c r="B3409" s="40"/>
      <c r="C3409" s="40"/>
      <c r="D3409" s="57" t="str">
        <f t="shared" si="680"/>
        <v/>
      </c>
      <c r="E3409" s="39"/>
      <c r="F3409" s="40"/>
      <c r="G3409" s="40"/>
      <c r="H3409" s="46"/>
      <c r="I3409" s="57" t="str">
        <f t="shared" si="682"/>
        <v/>
      </c>
      <c r="J3409" s="206"/>
      <c r="K3409" s="46"/>
      <c r="L3409" s="41"/>
      <c r="M3409" s="39"/>
      <c r="N3409" s="39"/>
      <c r="O3409" s="39"/>
      <c r="P3409" s="57" t="str">
        <f t="shared" si="683"/>
        <v/>
      </c>
      <c r="Q3409" s="39"/>
      <c r="R3409" s="39"/>
      <c r="S3409" s="39"/>
      <c r="T3409" s="39"/>
      <c r="U3409" s="39"/>
      <c r="V3409" s="39"/>
      <c r="W3409" s="39"/>
      <c r="X3409" s="47"/>
      <c r="Y3409" s="48" t="str">
        <f t="shared" si="681"/>
        <v/>
      </c>
      <c r="Z3409" s="26" t="str">
        <f t="shared" si="691"/>
        <v/>
      </c>
      <c r="AA3409" s="39"/>
      <c r="AB3409" s="35" t="str">
        <f t="shared" si="692"/>
        <v/>
      </c>
      <c r="AC3409" s="42" t="str">
        <f t="shared" si="684"/>
        <v/>
      </c>
      <c r="AD3409" s="38"/>
      <c r="AE3409" s="43" t="str">
        <f t="shared" si="685"/>
        <v/>
      </c>
      <c r="AF3409" s="43" t="str">
        <f>IF(AND(COUNTIFS($J$18:J3409,J3409)=1,AE3409=1),1,"")</f>
        <v/>
      </c>
      <c r="AG3409" s="43" t="str">
        <f>IF(C3409="","",IF(AND(COUNTIFS($J$18:J3409,J3409)=1,C3409&lt;&gt;""),1,""))</f>
        <v/>
      </c>
      <c r="AH3409" s="43" t="str">
        <f>IF(G3409="","",IF(AND(COUNTIFS($J$18:J3409,J3409)=1,G3409&lt;&gt;""),1,""))</f>
        <v/>
      </c>
      <c r="AI3409" s="44">
        <f t="shared" si="686"/>
        <v>0</v>
      </c>
      <c r="AJ3409" s="44">
        <f t="shared" si="687"/>
        <v>0</v>
      </c>
      <c r="AK3409" s="45" t="str">
        <f t="shared" si="688"/>
        <v/>
      </c>
      <c r="AL3409" s="41"/>
      <c r="AM3409" s="41"/>
      <c r="AN3409" s="41"/>
      <c r="AO3409" s="41"/>
      <c r="AP3409" s="45" t="str">
        <f t="shared" si="689"/>
        <v/>
      </c>
      <c r="AQ3409" s="45" t="str">
        <f t="shared" si="690"/>
        <v/>
      </c>
    </row>
    <row r="3410" spans="1:43" s="15" customFormat="1">
      <c r="A3410" s="39"/>
      <c r="B3410" s="40"/>
      <c r="C3410" s="40"/>
      <c r="D3410" s="57" t="str">
        <f t="shared" si="680"/>
        <v/>
      </c>
      <c r="E3410" s="39"/>
      <c r="F3410" s="40"/>
      <c r="G3410" s="40"/>
      <c r="H3410" s="46"/>
      <c r="I3410" s="57" t="str">
        <f t="shared" si="682"/>
        <v/>
      </c>
      <c r="J3410" s="206"/>
      <c r="K3410" s="46"/>
      <c r="L3410" s="41"/>
      <c r="M3410" s="39"/>
      <c r="N3410" s="39"/>
      <c r="O3410" s="39"/>
      <c r="P3410" s="57" t="str">
        <f t="shared" si="683"/>
        <v/>
      </c>
      <c r="Q3410" s="39"/>
      <c r="R3410" s="39"/>
      <c r="S3410" s="39"/>
      <c r="T3410" s="39"/>
      <c r="U3410" s="39"/>
      <c r="V3410" s="39"/>
      <c r="W3410" s="39"/>
      <c r="X3410" s="47"/>
      <c r="Y3410" s="48" t="str">
        <f t="shared" si="681"/>
        <v/>
      </c>
      <c r="Z3410" s="26" t="str">
        <f t="shared" si="691"/>
        <v/>
      </c>
      <c r="AA3410" s="39"/>
      <c r="AB3410" s="35" t="str">
        <f t="shared" si="692"/>
        <v/>
      </c>
      <c r="AC3410" s="42" t="str">
        <f t="shared" si="684"/>
        <v/>
      </c>
      <c r="AD3410" s="38"/>
      <c r="AE3410" s="43" t="str">
        <f t="shared" si="685"/>
        <v/>
      </c>
      <c r="AF3410" s="43" t="str">
        <f>IF(AND(COUNTIFS($J$18:J3410,J3410)=1,AE3410=1),1,"")</f>
        <v/>
      </c>
      <c r="AG3410" s="43" t="str">
        <f>IF(C3410="","",IF(AND(COUNTIFS($J$18:J3410,J3410)=1,C3410&lt;&gt;""),1,""))</f>
        <v/>
      </c>
      <c r="AH3410" s="43" t="str">
        <f>IF(G3410="","",IF(AND(COUNTIFS($J$18:J3410,J3410)=1,G3410&lt;&gt;""),1,""))</f>
        <v/>
      </c>
      <c r="AI3410" s="44">
        <f t="shared" si="686"/>
        <v>0</v>
      </c>
      <c r="AJ3410" s="44">
        <f t="shared" si="687"/>
        <v>0</v>
      </c>
      <c r="AK3410" s="45" t="str">
        <f t="shared" si="688"/>
        <v/>
      </c>
      <c r="AL3410" s="41"/>
      <c r="AM3410" s="41"/>
      <c r="AN3410" s="41"/>
      <c r="AO3410" s="41"/>
      <c r="AP3410" s="45" t="str">
        <f t="shared" si="689"/>
        <v/>
      </c>
      <c r="AQ3410" s="45" t="str">
        <f t="shared" si="690"/>
        <v/>
      </c>
    </row>
    <row r="3411" spans="1:43" s="15" customFormat="1">
      <c r="A3411" s="39"/>
      <c r="B3411" s="40"/>
      <c r="C3411" s="40"/>
      <c r="D3411" s="57" t="str">
        <f t="shared" si="680"/>
        <v/>
      </c>
      <c r="E3411" s="39"/>
      <c r="F3411" s="40"/>
      <c r="G3411" s="40"/>
      <c r="H3411" s="46"/>
      <c r="I3411" s="57" t="str">
        <f t="shared" si="682"/>
        <v/>
      </c>
      <c r="J3411" s="206"/>
      <c r="K3411" s="46"/>
      <c r="L3411" s="41"/>
      <c r="M3411" s="39"/>
      <c r="N3411" s="39"/>
      <c r="O3411" s="39"/>
      <c r="P3411" s="57" t="str">
        <f t="shared" si="683"/>
        <v/>
      </c>
      <c r="Q3411" s="39"/>
      <c r="R3411" s="39"/>
      <c r="S3411" s="39"/>
      <c r="T3411" s="39"/>
      <c r="U3411" s="39"/>
      <c r="V3411" s="39"/>
      <c r="W3411" s="39"/>
      <c r="X3411" s="47"/>
      <c r="Y3411" s="48" t="str">
        <f t="shared" si="681"/>
        <v/>
      </c>
      <c r="Z3411" s="26" t="str">
        <f t="shared" si="691"/>
        <v/>
      </c>
      <c r="AA3411" s="39"/>
      <c r="AB3411" s="35" t="str">
        <f t="shared" si="692"/>
        <v/>
      </c>
      <c r="AC3411" s="42" t="str">
        <f t="shared" si="684"/>
        <v/>
      </c>
      <c r="AD3411" s="38"/>
      <c r="AE3411" s="43" t="str">
        <f t="shared" si="685"/>
        <v/>
      </c>
      <c r="AF3411" s="43" t="str">
        <f>IF(AND(COUNTIFS($J$18:J3411,J3411)=1,AE3411=1),1,"")</f>
        <v/>
      </c>
      <c r="AG3411" s="43" t="str">
        <f>IF(C3411="","",IF(AND(COUNTIFS($J$18:J3411,J3411)=1,C3411&lt;&gt;""),1,""))</f>
        <v/>
      </c>
      <c r="AH3411" s="43" t="str">
        <f>IF(G3411="","",IF(AND(COUNTIFS($J$18:J3411,J3411)=1,G3411&lt;&gt;""),1,""))</f>
        <v/>
      </c>
      <c r="AI3411" s="44">
        <f t="shared" si="686"/>
        <v>0</v>
      </c>
      <c r="AJ3411" s="44">
        <f t="shared" si="687"/>
        <v>0</v>
      </c>
      <c r="AK3411" s="45" t="str">
        <f t="shared" si="688"/>
        <v/>
      </c>
      <c r="AL3411" s="41"/>
      <c r="AM3411" s="41"/>
      <c r="AN3411" s="41"/>
      <c r="AO3411" s="41"/>
      <c r="AP3411" s="45" t="str">
        <f t="shared" si="689"/>
        <v/>
      </c>
      <c r="AQ3411" s="45" t="str">
        <f t="shared" si="690"/>
        <v/>
      </c>
    </row>
    <row r="3412" spans="1:43" s="15" customFormat="1">
      <c r="A3412" s="39"/>
      <c r="B3412" s="40"/>
      <c r="C3412" s="40"/>
      <c r="D3412" s="57" t="str">
        <f t="shared" si="680"/>
        <v/>
      </c>
      <c r="E3412" s="39"/>
      <c r="F3412" s="40"/>
      <c r="G3412" s="40"/>
      <c r="H3412" s="46"/>
      <c r="I3412" s="57" t="str">
        <f t="shared" si="682"/>
        <v/>
      </c>
      <c r="J3412" s="206"/>
      <c r="K3412" s="46"/>
      <c r="L3412" s="41"/>
      <c r="M3412" s="39"/>
      <c r="N3412" s="39"/>
      <c r="O3412" s="39"/>
      <c r="P3412" s="57" t="str">
        <f t="shared" si="683"/>
        <v/>
      </c>
      <c r="Q3412" s="39"/>
      <c r="R3412" s="39"/>
      <c r="S3412" s="39"/>
      <c r="T3412" s="39"/>
      <c r="U3412" s="39"/>
      <c r="V3412" s="39"/>
      <c r="W3412" s="39"/>
      <c r="X3412" s="47"/>
      <c r="Y3412" s="48" t="str">
        <f t="shared" si="681"/>
        <v/>
      </c>
      <c r="Z3412" s="26" t="str">
        <f t="shared" si="691"/>
        <v/>
      </c>
      <c r="AA3412" s="39"/>
      <c r="AB3412" s="35" t="str">
        <f t="shared" si="692"/>
        <v/>
      </c>
      <c r="AC3412" s="42" t="str">
        <f t="shared" si="684"/>
        <v/>
      </c>
      <c r="AD3412" s="38"/>
      <c r="AE3412" s="43" t="str">
        <f t="shared" si="685"/>
        <v/>
      </c>
      <c r="AF3412" s="43" t="str">
        <f>IF(AND(COUNTIFS($J$18:J3412,J3412)=1,AE3412=1),1,"")</f>
        <v/>
      </c>
      <c r="AG3412" s="43" t="str">
        <f>IF(C3412="","",IF(AND(COUNTIFS($J$18:J3412,J3412)=1,C3412&lt;&gt;""),1,""))</f>
        <v/>
      </c>
      <c r="AH3412" s="43" t="str">
        <f>IF(G3412="","",IF(AND(COUNTIFS($J$18:J3412,J3412)=1,G3412&lt;&gt;""),1,""))</f>
        <v/>
      </c>
      <c r="AI3412" s="44">
        <f t="shared" si="686"/>
        <v>0</v>
      </c>
      <c r="AJ3412" s="44">
        <f t="shared" si="687"/>
        <v>0</v>
      </c>
      <c r="AK3412" s="45" t="str">
        <f t="shared" si="688"/>
        <v/>
      </c>
      <c r="AL3412" s="41"/>
      <c r="AM3412" s="41"/>
      <c r="AN3412" s="41"/>
      <c r="AO3412" s="41"/>
      <c r="AP3412" s="45" t="str">
        <f t="shared" si="689"/>
        <v/>
      </c>
      <c r="AQ3412" s="45" t="str">
        <f t="shared" si="690"/>
        <v/>
      </c>
    </row>
    <row r="3413" spans="1:43" s="15" customFormat="1">
      <c r="A3413" s="39"/>
      <c r="B3413" s="40"/>
      <c r="C3413" s="40"/>
      <c r="D3413" s="57" t="str">
        <f t="shared" si="680"/>
        <v/>
      </c>
      <c r="E3413" s="39"/>
      <c r="F3413" s="40"/>
      <c r="G3413" s="40"/>
      <c r="H3413" s="46"/>
      <c r="I3413" s="57" t="str">
        <f t="shared" si="682"/>
        <v/>
      </c>
      <c r="J3413" s="206"/>
      <c r="K3413" s="46"/>
      <c r="L3413" s="41"/>
      <c r="M3413" s="39"/>
      <c r="N3413" s="39"/>
      <c r="O3413" s="39"/>
      <c r="P3413" s="57" t="str">
        <f t="shared" si="683"/>
        <v/>
      </c>
      <c r="Q3413" s="39"/>
      <c r="R3413" s="39"/>
      <c r="S3413" s="39"/>
      <c r="T3413" s="39"/>
      <c r="U3413" s="39"/>
      <c r="V3413" s="39"/>
      <c r="W3413" s="39"/>
      <c r="X3413" s="47"/>
      <c r="Y3413" s="48" t="str">
        <f t="shared" si="681"/>
        <v/>
      </c>
      <c r="Z3413" s="26" t="str">
        <f t="shared" si="691"/>
        <v/>
      </c>
      <c r="AA3413" s="39"/>
      <c r="AB3413" s="35" t="str">
        <f t="shared" si="692"/>
        <v/>
      </c>
      <c r="AC3413" s="42" t="str">
        <f t="shared" si="684"/>
        <v/>
      </c>
      <c r="AD3413" s="38"/>
      <c r="AE3413" s="43" t="str">
        <f t="shared" si="685"/>
        <v/>
      </c>
      <c r="AF3413" s="43" t="str">
        <f>IF(AND(COUNTIFS($J$18:J3413,J3413)=1,AE3413=1),1,"")</f>
        <v/>
      </c>
      <c r="AG3413" s="43" t="str">
        <f>IF(C3413="","",IF(AND(COUNTIFS($J$18:J3413,J3413)=1,C3413&lt;&gt;""),1,""))</f>
        <v/>
      </c>
      <c r="AH3413" s="43" t="str">
        <f>IF(G3413="","",IF(AND(COUNTIFS($J$18:J3413,J3413)=1,G3413&lt;&gt;""),1,""))</f>
        <v/>
      </c>
      <c r="AI3413" s="44">
        <f t="shared" si="686"/>
        <v>0</v>
      </c>
      <c r="AJ3413" s="44">
        <f t="shared" si="687"/>
        <v>0</v>
      </c>
      <c r="AK3413" s="45" t="str">
        <f t="shared" si="688"/>
        <v/>
      </c>
      <c r="AL3413" s="41"/>
      <c r="AM3413" s="41"/>
      <c r="AN3413" s="41"/>
      <c r="AO3413" s="41"/>
      <c r="AP3413" s="45" t="str">
        <f t="shared" si="689"/>
        <v/>
      </c>
      <c r="AQ3413" s="45" t="str">
        <f t="shared" si="690"/>
        <v/>
      </c>
    </row>
    <row r="3414" spans="1:43" s="15" customFormat="1">
      <c r="A3414" s="39"/>
      <c r="B3414" s="40"/>
      <c r="C3414" s="40"/>
      <c r="D3414" s="57" t="str">
        <f t="shared" si="680"/>
        <v/>
      </c>
      <c r="E3414" s="39"/>
      <c r="F3414" s="40"/>
      <c r="G3414" s="40"/>
      <c r="H3414" s="46"/>
      <c r="I3414" s="57" t="str">
        <f t="shared" si="682"/>
        <v/>
      </c>
      <c r="J3414" s="206"/>
      <c r="K3414" s="46"/>
      <c r="L3414" s="41"/>
      <c r="M3414" s="39"/>
      <c r="N3414" s="39"/>
      <c r="O3414" s="39"/>
      <c r="P3414" s="57" t="str">
        <f t="shared" si="683"/>
        <v/>
      </c>
      <c r="Q3414" s="39"/>
      <c r="R3414" s="39"/>
      <c r="S3414" s="39"/>
      <c r="T3414" s="39"/>
      <c r="U3414" s="39"/>
      <c r="V3414" s="39"/>
      <c r="W3414" s="39"/>
      <c r="X3414" s="47"/>
      <c r="Y3414" s="48" t="str">
        <f t="shared" si="681"/>
        <v/>
      </c>
      <c r="Z3414" s="26" t="str">
        <f t="shared" si="691"/>
        <v/>
      </c>
      <c r="AA3414" s="39"/>
      <c r="AB3414" s="35" t="str">
        <f t="shared" si="692"/>
        <v/>
      </c>
      <c r="AC3414" s="42" t="str">
        <f t="shared" si="684"/>
        <v/>
      </c>
      <c r="AD3414" s="38"/>
      <c r="AE3414" s="43" t="str">
        <f t="shared" si="685"/>
        <v/>
      </c>
      <c r="AF3414" s="43" t="str">
        <f>IF(AND(COUNTIFS($J$18:J3414,J3414)=1,AE3414=1),1,"")</f>
        <v/>
      </c>
      <c r="AG3414" s="43" t="str">
        <f>IF(C3414="","",IF(AND(COUNTIFS($J$18:J3414,J3414)=1,C3414&lt;&gt;""),1,""))</f>
        <v/>
      </c>
      <c r="AH3414" s="43" t="str">
        <f>IF(G3414="","",IF(AND(COUNTIFS($J$18:J3414,J3414)=1,G3414&lt;&gt;""),1,""))</f>
        <v/>
      </c>
      <c r="AI3414" s="44">
        <f t="shared" si="686"/>
        <v>0</v>
      </c>
      <c r="AJ3414" s="44">
        <f t="shared" si="687"/>
        <v>0</v>
      </c>
      <c r="AK3414" s="45" t="str">
        <f t="shared" si="688"/>
        <v/>
      </c>
      <c r="AL3414" s="41"/>
      <c r="AM3414" s="41"/>
      <c r="AN3414" s="41"/>
      <c r="AO3414" s="41"/>
      <c r="AP3414" s="45" t="str">
        <f t="shared" si="689"/>
        <v/>
      </c>
      <c r="AQ3414" s="45" t="str">
        <f t="shared" si="690"/>
        <v/>
      </c>
    </row>
    <row r="3415" spans="1:43" s="15" customFormat="1">
      <c r="A3415" s="39"/>
      <c r="B3415" s="40"/>
      <c r="C3415" s="40"/>
      <c r="D3415" s="57" t="str">
        <f t="shared" si="680"/>
        <v/>
      </c>
      <c r="E3415" s="39"/>
      <c r="F3415" s="40"/>
      <c r="G3415" s="40"/>
      <c r="H3415" s="46"/>
      <c r="I3415" s="57" t="str">
        <f t="shared" si="682"/>
        <v/>
      </c>
      <c r="J3415" s="206"/>
      <c r="K3415" s="46"/>
      <c r="L3415" s="41"/>
      <c r="M3415" s="39"/>
      <c r="N3415" s="39"/>
      <c r="O3415" s="39"/>
      <c r="P3415" s="57" t="str">
        <f t="shared" si="683"/>
        <v/>
      </c>
      <c r="Q3415" s="39"/>
      <c r="R3415" s="39"/>
      <c r="S3415" s="39"/>
      <c r="T3415" s="39"/>
      <c r="U3415" s="39"/>
      <c r="V3415" s="39"/>
      <c r="W3415" s="39"/>
      <c r="X3415" s="47"/>
      <c r="Y3415" s="48" t="str">
        <f t="shared" si="681"/>
        <v/>
      </c>
      <c r="Z3415" s="26" t="str">
        <f t="shared" si="691"/>
        <v/>
      </c>
      <c r="AA3415" s="39"/>
      <c r="AB3415" s="35" t="str">
        <f t="shared" si="692"/>
        <v/>
      </c>
      <c r="AC3415" s="42" t="str">
        <f t="shared" si="684"/>
        <v/>
      </c>
      <c r="AD3415" s="38"/>
      <c r="AE3415" s="43" t="str">
        <f t="shared" si="685"/>
        <v/>
      </c>
      <c r="AF3415" s="43" t="str">
        <f>IF(AND(COUNTIFS($J$18:J3415,J3415)=1,AE3415=1),1,"")</f>
        <v/>
      </c>
      <c r="AG3415" s="43" t="str">
        <f>IF(C3415="","",IF(AND(COUNTIFS($J$18:J3415,J3415)=1,C3415&lt;&gt;""),1,""))</f>
        <v/>
      </c>
      <c r="AH3415" s="43" t="str">
        <f>IF(G3415="","",IF(AND(COUNTIFS($J$18:J3415,J3415)=1,G3415&lt;&gt;""),1,""))</f>
        <v/>
      </c>
      <c r="AI3415" s="44">
        <f t="shared" si="686"/>
        <v>0</v>
      </c>
      <c r="AJ3415" s="44">
        <f t="shared" si="687"/>
        <v>0</v>
      </c>
      <c r="AK3415" s="45" t="str">
        <f t="shared" si="688"/>
        <v/>
      </c>
      <c r="AL3415" s="41"/>
      <c r="AM3415" s="41"/>
      <c r="AN3415" s="41"/>
      <c r="AO3415" s="41"/>
      <c r="AP3415" s="45" t="str">
        <f t="shared" si="689"/>
        <v/>
      </c>
      <c r="AQ3415" s="45" t="str">
        <f t="shared" si="690"/>
        <v/>
      </c>
    </row>
    <row r="3416" spans="1:43" s="15" customFormat="1">
      <c r="A3416" s="39"/>
      <c r="B3416" s="40"/>
      <c r="C3416" s="40"/>
      <c r="D3416" s="57" t="str">
        <f t="shared" si="680"/>
        <v/>
      </c>
      <c r="E3416" s="39"/>
      <c r="F3416" s="40"/>
      <c r="G3416" s="40"/>
      <c r="H3416" s="46"/>
      <c r="I3416" s="57" t="str">
        <f t="shared" si="682"/>
        <v/>
      </c>
      <c r="J3416" s="206"/>
      <c r="K3416" s="46"/>
      <c r="L3416" s="41"/>
      <c r="M3416" s="39"/>
      <c r="N3416" s="39"/>
      <c r="O3416" s="39"/>
      <c r="P3416" s="57" t="str">
        <f t="shared" si="683"/>
        <v/>
      </c>
      <c r="Q3416" s="39"/>
      <c r="R3416" s="39"/>
      <c r="S3416" s="39"/>
      <c r="T3416" s="39"/>
      <c r="U3416" s="39"/>
      <c r="V3416" s="39"/>
      <c r="W3416" s="39"/>
      <c r="X3416" s="47"/>
      <c r="Y3416" s="48" t="str">
        <f t="shared" si="681"/>
        <v/>
      </c>
      <c r="Z3416" s="26" t="str">
        <f t="shared" si="691"/>
        <v/>
      </c>
      <c r="AA3416" s="39"/>
      <c r="AB3416" s="35" t="str">
        <f t="shared" si="692"/>
        <v/>
      </c>
      <c r="AC3416" s="42" t="str">
        <f t="shared" si="684"/>
        <v/>
      </c>
      <c r="AD3416" s="38"/>
      <c r="AE3416" s="43" t="str">
        <f t="shared" si="685"/>
        <v/>
      </c>
      <c r="AF3416" s="43" t="str">
        <f>IF(AND(COUNTIFS($J$18:J3416,J3416)=1,AE3416=1),1,"")</f>
        <v/>
      </c>
      <c r="AG3416" s="43" t="str">
        <f>IF(C3416="","",IF(AND(COUNTIFS($J$18:J3416,J3416)=1,C3416&lt;&gt;""),1,""))</f>
        <v/>
      </c>
      <c r="AH3416" s="43" t="str">
        <f>IF(G3416="","",IF(AND(COUNTIFS($J$18:J3416,J3416)=1,G3416&lt;&gt;""),1,""))</f>
        <v/>
      </c>
      <c r="AI3416" s="44">
        <f t="shared" si="686"/>
        <v>0</v>
      </c>
      <c r="AJ3416" s="44">
        <f t="shared" si="687"/>
        <v>0</v>
      </c>
      <c r="AK3416" s="45" t="str">
        <f t="shared" si="688"/>
        <v/>
      </c>
      <c r="AL3416" s="41"/>
      <c r="AM3416" s="41"/>
      <c r="AN3416" s="41"/>
      <c r="AO3416" s="41"/>
      <c r="AP3416" s="45" t="str">
        <f t="shared" si="689"/>
        <v/>
      </c>
      <c r="AQ3416" s="45" t="str">
        <f t="shared" si="690"/>
        <v/>
      </c>
    </row>
    <row r="3417" spans="1:43" s="15" customFormat="1">
      <c r="A3417" s="39"/>
      <c r="B3417" s="40"/>
      <c r="C3417" s="40"/>
      <c r="D3417" s="57" t="str">
        <f t="shared" si="680"/>
        <v/>
      </c>
      <c r="E3417" s="39"/>
      <c r="F3417" s="40"/>
      <c r="G3417" s="40"/>
      <c r="H3417" s="46"/>
      <c r="I3417" s="57" t="str">
        <f t="shared" si="682"/>
        <v/>
      </c>
      <c r="J3417" s="206"/>
      <c r="K3417" s="46"/>
      <c r="L3417" s="41"/>
      <c r="M3417" s="39"/>
      <c r="N3417" s="39"/>
      <c r="O3417" s="39"/>
      <c r="P3417" s="57" t="str">
        <f t="shared" si="683"/>
        <v/>
      </c>
      <c r="Q3417" s="39"/>
      <c r="R3417" s="39"/>
      <c r="S3417" s="39"/>
      <c r="T3417" s="39"/>
      <c r="U3417" s="39"/>
      <c r="V3417" s="39"/>
      <c r="W3417" s="39"/>
      <c r="X3417" s="47"/>
      <c r="Y3417" s="48" t="str">
        <f t="shared" si="681"/>
        <v/>
      </c>
      <c r="Z3417" s="26" t="str">
        <f t="shared" si="691"/>
        <v/>
      </c>
      <c r="AA3417" s="39"/>
      <c r="AB3417" s="35" t="str">
        <f t="shared" si="692"/>
        <v/>
      </c>
      <c r="AC3417" s="42" t="str">
        <f t="shared" si="684"/>
        <v/>
      </c>
      <c r="AD3417" s="38"/>
      <c r="AE3417" s="43" t="str">
        <f t="shared" si="685"/>
        <v/>
      </c>
      <c r="AF3417" s="43" t="str">
        <f>IF(AND(COUNTIFS($J$18:J3417,J3417)=1,AE3417=1),1,"")</f>
        <v/>
      </c>
      <c r="AG3417" s="43" t="str">
        <f>IF(C3417="","",IF(AND(COUNTIFS($J$18:J3417,J3417)=1,C3417&lt;&gt;""),1,""))</f>
        <v/>
      </c>
      <c r="AH3417" s="43" t="str">
        <f>IF(G3417="","",IF(AND(COUNTIFS($J$18:J3417,J3417)=1,G3417&lt;&gt;""),1,""))</f>
        <v/>
      </c>
      <c r="AI3417" s="44">
        <f t="shared" si="686"/>
        <v>0</v>
      </c>
      <c r="AJ3417" s="44">
        <f t="shared" si="687"/>
        <v>0</v>
      </c>
      <c r="AK3417" s="45" t="str">
        <f t="shared" si="688"/>
        <v/>
      </c>
      <c r="AL3417" s="41"/>
      <c r="AM3417" s="41"/>
      <c r="AN3417" s="41"/>
      <c r="AO3417" s="41"/>
      <c r="AP3417" s="45" t="str">
        <f t="shared" si="689"/>
        <v/>
      </c>
      <c r="AQ3417" s="45" t="str">
        <f t="shared" si="690"/>
        <v/>
      </c>
    </row>
    <row r="3418" spans="1:43" s="15" customFormat="1">
      <c r="A3418" s="39"/>
      <c r="B3418" s="40"/>
      <c r="C3418" s="40"/>
      <c r="D3418" s="57" t="str">
        <f t="shared" si="680"/>
        <v/>
      </c>
      <c r="E3418" s="39"/>
      <c r="F3418" s="40"/>
      <c r="G3418" s="40"/>
      <c r="H3418" s="46"/>
      <c r="I3418" s="57" t="str">
        <f t="shared" si="682"/>
        <v/>
      </c>
      <c r="J3418" s="206"/>
      <c r="K3418" s="46"/>
      <c r="L3418" s="41"/>
      <c r="M3418" s="39"/>
      <c r="N3418" s="39"/>
      <c r="O3418" s="39"/>
      <c r="P3418" s="57" t="str">
        <f t="shared" si="683"/>
        <v/>
      </c>
      <c r="Q3418" s="39"/>
      <c r="R3418" s="39"/>
      <c r="S3418" s="39"/>
      <c r="T3418" s="39"/>
      <c r="U3418" s="39"/>
      <c r="V3418" s="39"/>
      <c r="W3418" s="39"/>
      <c r="X3418" s="47"/>
      <c r="Y3418" s="48" t="str">
        <f t="shared" si="681"/>
        <v/>
      </c>
      <c r="Z3418" s="26" t="str">
        <f t="shared" si="691"/>
        <v/>
      </c>
      <c r="AA3418" s="39"/>
      <c r="AB3418" s="35" t="str">
        <f t="shared" si="692"/>
        <v/>
      </c>
      <c r="AC3418" s="42" t="str">
        <f t="shared" si="684"/>
        <v/>
      </c>
      <c r="AD3418" s="38"/>
      <c r="AE3418" s="43" t="str">
        <f t="shared" si="685"/>
        <v/>
      </c>
      <c r="AF3418" s="43" t="str">
        <f>IF(AND(COUNTIFS($J$18:J3418,J3418)=1,AE3418=1),1,"")</f>
        <v/>
      </c>
      <c r="AG3418" s="43" t="str">
        <f>IF(C3418="","",IF(AND(COUNTIFS($J$18:J3418,J3418)=1,C3418&lt;&gt;""),1,""))</f>
        <v/>
      </c>
      <c r="AH3418" s="43" t="str">
        <f>IF(G3418="","",IF(AND(COUNTIFS($J$18:J3418,J3418)=1,G3418&lt;&gt;""),1,""))</f>
        <v/>
      </c>
      <c r="AI3418" s="44">
        <f t="shared" si="686"/>
        <v>0</v>
      </c>
      <c r="AJ3418" s="44">
        <f t="shared" si="687"/>
        <v>0</v>
      </c>
      <c r="AK3418" s="45" t="str">
        <f t="shared" si="688"/>
        <v/>
      </c>
      <c r="AL3418" s="41"/>
      <c r="AM3418" s="41"/>
      <c r="AN3418" s="41"/>
      <c r="AO3418" s="41"/>
      <c r="AP3418" s="45" t="str">
        <f t="shared" si="689"/>
        <v/>
      </c>
      <c r="AQ3418" s="45" t="str">
        <f t="shared" si="690"/>
        <v/>
      </c>
    </row>
    <row r="3419" spans="1:43" s="15" customFormat="1">
      <c r="A3419" s="39"/>
      <c r="B3419" s="40"/>
      <c r="C3419" s="40"/>
      <c r="D3419" s="57" t="str">
        <f t="shared" si="680"/>
        <v/>
      </c>
      <c r="E3419" s="39"/>
      <c r="F3419" s="40"/>
      <c r="G3419" s="40"/>
      <c r="H3419" s="46"/>
      <c r="I3419" s="57" t="str">
        <f t="shared" si="682"/>
        <v/>
      </c>
      <c r="J3419" s="206"/>
      <c r="K3419" s="46"/>
      <c r="L3419" s="41"/>
      <c r="M3419" s="39"/>
      <c r="N3419" s="39"/>
      <c r="O3419" s="39"/>
      <c r="P3419" s="57" t="str">
        <f t="shared" si="683"/>
        <v/>
      </c>
      <c r="Q3419" s="39"/>
      <c r="R3419" s="39"/>
      <c r="S3419" s="39"/>
      <c r="T3419" s="39"/>
      <c r="U3419" s="39"/>
      <c r="V3419" s="39"/>
      <c r="W3419" s="39"/>
      <c r="X3419" s="47"/>
      <c r="Y3419" s="48" t="str">
        <f t="shared" si="681"/>
        <v/>
      </c>
      <c r="Z3419" s="26" t="str">
        <f t="shared" si="691"/>
        <v/>
      </c>
      <c r="AA3419" s="39"/>
      <c r="AB3419" s="35" t="str">
        <f t="shared" si="692"/>
        <v/>
      </c>
      <c r="AC3419" s="42" t="str">
        <f t="shared" si="684"/>
        <v/>
      </c>
      <c r="AD3419" s="38"/>
      <c r="AE3419" s="43" t="str">
        <f t="shared" si="685"/>
        <v/>
      </c>
      <c r="AF3419" s="43" t="str">
        <f>IF(AND(COUNTIFS($J$18:J3419,J3419)=1,AE3419=1),1,"")</f>
        <v/>
      </c>
      <c r="AG3419" s="43" t="str">
        <f>IF(C3419="","",IF(AND(COUNTIFS($J$18:J3419,J3419)=1,C3419&lt;&gt;""),1,""))</f>
        <v/>
      </c>
      <c r="AH3419" s="43" t="str">
        <f>IF(G3419="","",IF(AND(COUNTIFS($J$18:J3419,J3419)=1,G3419&lt;&gt;""),1,""))</f>
        <v/>
      </c>
      <c r="AI3419" s="44">
        <f t="shared" si="686"/>
        <v>0</v>
      </c>
      <c r="AJ3419" s="44">
        <f t="shared" si="687"/>
        <v>0</v>
      </c>
      <c r="AK3419" s="45" t="str">
        <f t="shared" si="688"/>
        <v/>
      </c>
      <c r="AL3419" s="41"/>
      <c r="AM3419" s="41"/>
      <c r="AN3419" s="41"/>
      <c r="AO3419" s="41"/>
      <c r="AP3419" s="45" t="str">
        <f t="shared" si="689"/>
        <v/>
      </c>
      <c r="AQ3419" s="45" t="str">
        <f t="shared" si="690"/>
        <v/>
      </c>
    </row>
    <row r="3420" spans="1:43" s="15" customFormat="1">
      <c r="A3420" s="39"/>
      <c r="B3420" s="40"/>
      <c r="C3420" s="40"/>
      <c r="D3420" s="57" t="str">
        <f t="shared" si="680"/>
        <v/>
      </c>
      <c r="E3420" s="39"/>
      <c r="F3420" s="40"/>
      <c r="G3420" s="40"/>
      <c r="H3420" s="46"/>
      <c r="I3420" s="57" t="str">
        <f t="shared" si="682"/>
        <v/>
      </c>
      <c r="J3420" s="206"/>
      <c r="K3420" s="46"/>
      <c r="L3420" s="41"/>
      <c r="M3420" s="39"/>
      <c r="N3420" s="39"/>
      <c r="O3420" s="39"/>
      <c r="P3420" s="57" t="str">
        <f t="shared" si="683"/>
        <v/>
      </c>
      <c r="Q3420" s="39"/>
      <c r="R3420" s="39"/>
      <c r="S3420" s="39"/>
      <c r="T3420" s="39"/>
      <c r="U3420" s="39"/>
      <c r="V3420" s="39"/>
      <c r="W3420" s="39"/>
      <c r="X3420" s="47"/>
      <c r="Y3420" s="48" t="str">
        <f t="shared" si="681"/>
        <v/>
      </c>
      <c r="Z3420" s="26" t="str">
        <f t="shared" si="691"/>
        <v/>
      </c>
      <c r="AA3420" s="39"/>
      <c r="AB3420" s="35" t="str">
        <f t="shared" si="692"/>
        <v/>
      </c>
      <c r="AC3420" s="42" t="str">
        <f t="shared" si="684"/>
        <v/>
      </c>
      <c r="AD3420" s="38"/>
      <c r="AE3420" s="43" t="str">
        <f t="shared" si="685"/>
        <v/>
      </c>
      <c r="AF3420" s="43" t="str">
        <f>IF(AND(COUNTIFS($J$18:J3420,J3420)=1,AE3420=1),1,"")</f>
        <v/>
      </c>
      <c r="AG3420" s="43" t="str">
        <f>IF(C3420="","",IF(AND(COUNTIFS($J$18:J3420,J3420)=1,C3420&lt;&gt;""),1,""))</f>
        <v/>
      </c>
      <c r="AH3420" s="43" t="str">
        <f>IF(G3420="","",IF(AND(COUNTIFS($J$18:J3420,J3420)=1,G3420&lt;&gt;""),1,""))</f>
        <v/>
      </c>
      <c r="AI3420" s="44">
        <f t="shared" si="686"/>
        <v>0</v>
      </c>
      <c r="AJ3420" s="44">
        <f t="shared" si="687"/>
        <v>0</v>
      </c>
      <c r="AK3420" s="45" t="str">
        <f t="shared" si="688"/>
        <v/>
      </c>
      <c r="AL3420" s="41"/>
      <c r="AM3420" s="41"/>
      <c r="AN3420" s="41"/>
      <c r="AO3420" s="41"/>
      <c r="AP3420" s="45" t="str">
        <f t="shared" si="689"/>
        <v/>
      </c>
      <c r="AQ3420" s="45" t="str">
        <f t="shared" si="690"/>
        <v/>
      </c>
    </row>
    <row r="3421" spans="1:43" s="15" customFormat="1">
      <c r="A3421" s="39"/>
      <c r="B3421" s="40"/>
      <c r="C3421" s="40"/>
      <c r="D3421" s="57" t="str">
        <f t="shared" si="680"/>
        <v/>
      </c>
      <c r="E3421" s="39"/>
      <c r="F3421" s="40"/>
      <c r="G3421" s="40"/>
      <c r="H3421" s="46"/>
      <c r="I3421" s="57" t="str">
        <f t="shared" si="682"/>
        <v/>
      </c>
      <c r="J3421" s="206"/>
      <c r="K3421" s="46"/>
      <c r="L3421" s="41"/>
      <c r="M3421" s="39"/>
      <c r="N3421" s="39"/>
      <c r="O3421" s="39"/>
      <c r="P3421" s="57" t="str">
        <f t="shared" si="683"/>
        <v/>
      </c>
      <c r="Q3421" s="39"/>
      <c r="R3421" s="39"/>
      <c r="S3421" s="39"/>
      <c r="T3421" s="39"/>
      <c r="U3421" s="39"/>
      <c r="V3421" s="39"/>
      <c r="W3421" s="39"/>
      <c r="X3421" s="47"/>
      <c r="Y3421" s="48" t="str">
        <f t="shared" si="681"/>
        <v/>
      </c>
      <c r="Z3421" s="26" t="str">
        <f t="shared" si="691"/>
        <v/>
      </c>
      <c r="AA3421" s="39"/>
      <c r="AB3421" s="35" t="str">
        <f t="shared" si="692"/>
        <v/>
      </c>
      <c r="AC3421" s="42" t="str">
        <f t="shared" si="684"/>
        <v/>
      </c>
      <c r="AD3421" s="38"/>
      <c r="AE3421" s="43" t="str">
        <f t="shared" si="685"/>
        <v/>
      </c>
      <c r="AF3421" s="43" t="str">
        <f>IF(AND(COUNTIFS($J$18:J3421,J3421)=1,AE3421=1),1,"")</f>
        <v/>
      </c>
      <c r="AG3421" s="43" t="str">
        <f>IF(C3421="","",IF(AND(COUNTIFS($J$18:J3421,J3421)=1,C3421&lt;&gt;""),1,""))</f>
        <v/>
      </c>
      <c r="AH3421" s="43" t="str">
        <f>IF(G3421="","",IF(AND(COUNTIFS($J$18:J3421,J3421)=1,G3421&lt;&gt;""),1,""))</f>
        <v/>
      </c>
      <c r="AI3421" s="44">
        <f t="shared" si="686"/>
        <v>0</v>
      </c>
      <c r="AJ3421" s="44">
        <f t="shared" si="687"/>
        <v>0</v>
      </c>
      <c r="AK3421" s="45" t="str">
        <f t="shared" si="688"/>
        <v/>
      </c>
      <c r="AL3421" s="41"/>
      <c r="AM3421" s="41"/>
      <c r="AN3421" s="41"/>
      <c r="AO3421" s="41"/>
      <c r="AP3421" s="45" t="str">
        <f t="shared" si="689"/>
        <v/>
      </c>
      <c r="AQ3421" s="45" t="str">
        <f t="shared" si="690"/>
        <v/>
      </c>
    </row>
    <row r="3422" spans="1:43" s="15" customFormat="1">
      <c r="A3422" s="39"/>
      <c r="B3422" s="40"/>
      <c r="C3422" s="40"/>
      <c r="D3422" s="57" t="str">
        <f t="shared" si="680"/>
        <v/>
      </c>
      <c r="E3422" s="39"/>
      <c r="F3422" s="40"/>
      <c r="G3422" s="40"/>
      <c r="H3422" s="46"/>
      <c r="I3422" s="57" t="str">
        <f t="shared" si="682"/>
        <v/>
      </c>
      <c r="J3422" s="206"/>
      <c r="K3422" s="46"/>
      <c r="L3422" s="41"/>
      <c r="M3422" s="39"/>
      <c r="N3422" s="39"/>
      <c r="O3422" s="39"/>
      <c r="P3422" s="57" t="str">
        <f t="shared" si="683"/>
        <v/>
      </c>
      <c r="Q3422" s="39"/>
      <c r="R3422" s="39"/>
      <c r="S3422" s="39"/>
      <c r="T3422" s="39"/>
      <c r="U3422" s="39"/>
      <c r="V3422" s="39"/>
      <c r="W3422" s="39"/>
      <c r="X3422" s="47"/>
      <c r="Y3422" s="48" t="str">
        <f t="shared" si="681"/>
        <v/>
      </c>
      <c r="Z3422" s="26" t="str">
        <f t="shared" si="691"/>
        <v/>
      </c>
      <c r="AA3422" s="39"/>
      <c r="AB3422" s="35" t="str">
        <f t="shared" si="692"/>
        <v/>
      </c>
      <c r="AC3422" s="42" t="str">
        <f t="shared" si="684"/>
        <v/>
      </c>
      <c r="AD3422" s="38"/>
      <c r="AE3422" s="43" t="str">
        <f t="shared" si="685"/>
        <v/>
      </c>
      <c r="AF3422" s="43" t="str">
        <f>IF(AND(COUNTIFS($J$18:J3422,J3422)=1,AE3422=1),1,"")</f>
        <v/>
      </c>
      <c r="AG3422" s="43" t="str">
        <f>IF(C3422="","",IF(AND(COUNTIFS($J$18:J3422,J3422)=1,C3422&lt;&gt;""),1,""))</f>
        <v/>
      </c>
      <c r="AH3422" s="43" t="str">
        <f>IF(G3422="","",IF(AND(COUNTIFS($J$18:J3422,J3422)=1,G3422&lt;&gt;""),1,""))</f>
        <v/>
      </c>
      <c r="AI3422" s="44">
        <f t="shared" si="686"/>
        <v>0</v>
      </c>
      <c r="AJ3422" s="44">
        <f t="shared" si="687"/>
        <v>0</v>
      </c>
      <c r="AK3422" s="45" t="str">
        <f t="shared" si="688"/>
        <v/>
      </c>
      <c r="AL3422" s="41"/>
      <c r="AM3422" s="41"/>
      <c r="AN3422" s="41"/>
      <c r="AO3422" s="41"/>
      <c r="AP3422" s="45" t="str">
        <f t="shared" si="689"/>
        <v/>
      </c>
      <c r="AQ3422" s="45" t="str">
        <f t="shared" si="690"/>
        <v/>
      </c>
    </row>
    <row r="3423" spans="1:43" s="15" customFormat="1">
      <c r="A3423" s="39"/>
      <c r="B3423" s="40"/>
      <c r="C3423" s="40"/>
      <c r="D3423" s="57" t="str">
        <f t="shared" si="680"/>
        <v/>
      </c>
      <c r="E3423" s="39"/>
      <c r="F3423" s="40"/>
      <c r="G3423" s="40"/>
      <c r="H3423" s="46"/>
      <c r="I3423" s="57" t="str">
        <f t="shared" si="682"/>
        <v/>
      </c>
      <c r="J3423" s="206"/>
      <c r="K3423" s="46"/>
      <c r="L3423" s="41"/>
      <c r="M3423" s="39"/>
      <c r="N3423" s="39"/>
      <c r="O3423" s="39"/>
      <c r="P3423" s="57" t="str">
        <f t="shared" si="683"/>
        <v/>
      </c>
      <c r="Q3423" s="39"/>
      <c r="R3423" s="39"/>
      <c r="S3423" s="39"/>
      <c r="T3423" s="39"/>
      <c r="U3423" s="39"/>
      <c r="V3423" s="39"/>
      <c r="W3423" s="39"/>
      <c r="X3423" s="47"/>
      <c r="Y3423" s="48" t="str">
        <f t="shared" si="681"/>
        <v/>
      </c>
      <c r="Z3423" s="26" t="str">
        <f t="shared" si="691"/>
        <v/>
      </c>
      <c r="AA3423" s="39"/>
      <c r="AB3423" s="35" t="str">
        <f t="shared" si="692"/>
        <v/>
      </c>
      <c r="AC3423" s="42" t="str">
        <f t="shared" si="684"/>
        <v/>
      </c>
      <c r="AD3423" s="38"/>
      <c r="AE3423" s="43" t="str">
        <f t="shared" si="685"/>
        <v/>
      </c>
      <c r="AF3423" s="43" t="str">
        <f>IF(AND(COUNTIFS($J$18:J3423,J3423)=1,AE3423=1),1,"")</f>
        <v/>
      </c>
      <c r="AG3423" s="43" t="str">
        <f>IF(C3423="","",IF(AND(COUNTIFS($J$18:J3423,J3423)=1,C3423&lt;&gt;""),1,""))</f>
        <v/>
      </c>
      <c r="AH3423" s="43" t="str">
        <f>IF(G3423="","",IF(AND(COUNTIFS($J$18:J3423,J3423)=1,G3423&lt;&gt;""),1,""))</f>
        <v/>
      </c>
      <c r="AI3423" s="44">
        <f t="shared" si="686"/>
        <v>0</v>
      </c>
      <c r="AJ3423" s="44">
        <f t="shared" si="687"/>
        <v>0</v>
      </c>
      <c r="AK3423" s="45" t="str">
        <f t="shared" si="688"/>
        <v/>
      </c>
      <c r="AL3423" s="41"/>
      <c r="AM3423" s="41"/>
      <c r="AN3423" s="41"/>
      <c r="AO3423" s="41"/>
      <c r="AP3423" s="45" t="str">
        <f t="shared" si="689"/>
        <v/>
      </c>
      <c r="AQ3423" s="45" t="str">
        <f t="shared" si="690"/>
        <v/>
      </c>
    </row>
    <row r="3424" spans="1:43" s="15" customFormat="1">
      <c r="A3424" s="39"/>
      <c r="B3424" s="40"/>
      <c r="C3424" s="40"/>
      <c r="D3424" s="57" t="str">
        <f t="shared" si="680"/>
        <v/>
      </c>
      <c r="E3424" s="39"/>
      <c r="F3424" s="40"/>
      <c r="G3424" s="40"/>
      <c r="H3424" s="46"/>
      <c r="I3424" s="57" t="str">
        <f t="shared" si="682"/>
        <v/>
      </c>
      <c r="J3424" s="206"/>
      <c r="K3424" s="46"/>
      <c r="L3424" s="41"/>
      <c r="M3424" s="39"/>
      <c r="N3424" s="39"/>
      <c r="O3424" s="39"/>
      <c r="P3424" s="57" t="str">
        <f t="shared" si="683"/>
        <v/>
      </c>
      <c r="Q3424" s="39"/>
      <c r="R3424" s="39"/>
      <c r="S3424" s="39"/>
      <c r="T3424" s="39"/>
      <c r="U3424" s="39"/>
      <c r="V3424" s="39"/>
      <c r="W3424" s="39"/>
      <c r="X3424" s="47"/>
      <c r="Y3424" s="48" t="str">
        <f t="shared" si="681"/>
        <v/>
      </c>
      <c r="Z3424" s="26" t="str">
        <f t="shared" si="691"/>
        <v/>
      </c>
      <c r="AA3424" s="39"/>
      <c r="AB3424" s="35" t="str">
        <f t="shared" si="692"/>
        <v/>
      </c>
      <c r="AC3424" s="42" t="str">
        <f t="shared" si="684"/>
        <v/>
      </c>
      <c r="AD3424" s="38"/>
      <c r="AE3424" s="43" t="str">
        <f t="shared" si="685"/>
        <v/>
      </c>
      <c r="AF3424" s="43" t="str">
        <f>IF(AND(COUNTIFS($J$18:J3424,J3424)=1,AE3424=1),1,"")</f>
        <v/>
      </c>
      <c r="AG3424" s="43" t="str">
        <f>IF(C3424="","",IF(AND(COUNTIFS($J$18:J3424,J3424)=1,C3424&lt;&gt;""),1,""))</f>
        <v/>
      </c>
      <c r="AH3424" s="43" t="str">
        <f>IF(G3424="","",IF(AND(COUNTIFS($J$18:J3424,J3424)=1,G3424&lt;&gt;""),1,""))</f>
        <v/>
      </c>
      <c r="AI3424" s="44">
        <f t="shared" si="686"/>
        <v>0</v>
      </c>
      <c r="AJ3424" s="44">
        <f t="shared" si="687"/>
        <v>0</v>
      </c>
      <c r="AK3424" s="45" t="str">
        <f t="shared" si="688"/>
        <v/>
      </c>
      <c r="AL3424" s="41"/>
      <c r="AM3424" s="41"/>
      <c r="AN3424" s="41"/>
      <c r="AO3424" s="41"/>
      <c r="AP3424" s="45" t="str">
        <f t="shared" si="689"/>
        <v/>
      </c>
      <c r="AQ3424" s="45" t="str">
        <f t="shared" si="690"/>
        <v/>
      </c>
    </row>
    <row r="3425" spans="1:43" s="15" customFormat="1">
      <c r="A3425" s="39"/>
      <c r="B3425" s="40"/>
      <c r="C3425" s="40"/>
      <c r="D3425" s="57" t="str">
        <f t="shared" si="680"/>
        <v/>
      </c>
      <c r="E3425" s="39"/>
      <c r="F3425" s="40"/>
      <c r="G3425" s="40"/>
      <c r="H3425" s="46"/>
      <c r="I3425" s="57" t="str">
        <f t="shared" si="682"/>
        <v/>
      </c>
      <c r="J3425" s="206"/>
      <c r="K3425" s="46"/>
      <c r="L3425" s="41"/>
      <c r="M3425" s="39"/>
      <c r="N3425" s="39"/>
      <c r="O3425" s="39"/>
      <c r="P3425" s="57" t="str">
        <f t="shared" si="683"/>
        <v/>
      </c>
      <c r="Q3425" s="39"/>
      <c r="R3425" s="39"/>
      <c r="S3425" s="39"/>
      <c r="T3425" s="39"/>
      <c r="U3425" s="39"/>
      <c r="V3425" s="39"/>
      <c r="W3425" s="39"/>
      <c r="X3425" s="47"/>
      <c r="Y3425" s="48" t="str">
        <f t="shared" si="681"/>
        <v/>
      </c>
      <c r="Z3425" s="26" t="str">
        <f t="shared" si="691"/>
        <v/>
      </c>
      <c r="AA3425" s="39"/>
      <c r="AB3425" s="35" t="str">
        <f t="shared" si="692"/>
        <v/>
      </c>
      <c r="AC3425" s="42" t="str">
        <f t="shared" si="684"/>
        <v/>
      </c>
      <c r="AD3425" s="38"/>
      <c r="AE3425" s="43" t="str">
        <f t="shared" si="685"/>
        <v/>
      </c>
      <c r="AF3425" s="43" t="str">
        <f>IF(AND(COUNTIFS($J$18:J3425,J3425)=1,AE3425=1),1,"")</f>
        <v/>
      </c>
      <c r="AG3425" s="43" t="str">
        <f>IF(C3425="","",IF(AND(COUNTIFS($J$18:J3425,J3425)=1,C3425&lt;&gt;""),1,""))</f>
        <v/>
      </c>
      <c r="AH3425" s="43" t="str">
        <f>IF(G3425="","",IF(AND(COUNTIFS($J$18:J3425,J3425)=1,G3425&lt;&gt;""),1,""))</f>
        <v/>
      </c>
      <c r="AI3425" s="44">
        <f t="shared" si="686"/>
        <v>0</v>
      </c>
      <c r="AJ3425" s="44">
        <f t="shared" si="687"/>
        <v>0</v>
      </c>
      <c r="AK3425" s="45" t="str">
        <f t="shared" si="688"/>
        <v/>
      </c>
      <c r="AL3425" s="41"/>
      <c r="AM3425" s="41"/>
      <c r="AN3425" s="41"/>
      <c r="AO3425" s="41"/>
      <c r="AP3425" s="45" t="str">
        <f t="shared" si="689"/>
        <v/>
      </c>
      <c r="AQ3425" s="45" t="str">
        <f t="shared" si="690"/>
        <v/>
      </c>
    </row>
    <row r="3426" spans="1:43" s="15" customFormat="1">
      <c r="A3426" s="39"/>
      <c r="B3426" s="40"/>
      <c r="C3426" s="40"/>
      <c r="D3426" s="57" t="str">
        <f t="shared" ref="D3426:D3489" si="693">IF(B3426="","",IF(AND(C3426&gt;=10,C3426&lt;=12),"Q3",IF(AND(C3426&gt;=1,C3426&lt;=3),"Q4",IF(AND(C3426&gt;=7,C3426&lt;=9),"Q2",IF(AND(C3426&gt;=4,C3426&lt;=6),"Q1")))))</f>
        <v/>
      </c>
      <c r="E3426" s="39"/>
      <c r="F3426" s="40"/>
      <c r="G3426" s="40"/>
      <c r="H3426" s="46"/>
      <c r="I3426" s="57" t="str">
        <f t="shared" si="682"/>
        <v/>
      </c>
      <c r="J3426" s="206"/>
      <c r="K3426" s="46"/>
      <c r="L3426" s="41"/>
      <c r="M3426" s="39"/>
      <c r="N3426" s="39"/>
      <c r="O3426" s="39"/>
      <c r="P3426" s="57" t="str">
        <f t="shared" si="683"/>
        <v/>
      </c>
      <c r="Q3426" s="39"/>
      <c r="R3426" s="39"/>
      <c r="S3426" s="39"/>
      <c r="T3426" s="39"/>
      <c r="U3426" s="39"/>
      <c r="V3426" s="39"/>
      <c r="W3426" s="39"/>
      <c r="X3426" s="47"/>
      <c r="Y3426" s="48" t="str">
        <f t="shared" si="681"/>
        <v/>
      </c>
      <c r="Z3426" s="26" t="str">
        <f t="shared" si="691"/>
        <v/>
      </c>
      <c r="AA3426" s="39"/>
      <c r="AB3426" s="35" t="str">
        <f t="shared" si="692"/>
        <v/>
      </c>
      <c r="AC3426" s="42" t="str">
        <f t="shared" si="684"/>
        <v/>
      </c>
      <c r="AD3426" s="38"/>
      <c r="AE3426" s="43" t="str">
        <f t="shared" si="685"/>
        <v/>
      </c>
      <c r="AF3426" s="43" t="str">
        <f>IF(AND(COUNTIFS($J$18:J3426,J3426)=1,AE3426=1),1,"")</f>
        <v/>
      </c>
      <c r="AG3426" s="43" t="str">
        <f>IF(C3426="","",IF(AND(COUNTIFS($J$18:J3426,J3426)=1,C3426&lt;&gt;""),1,""))</f>
        <v/>
      </c>
      <c r="AH3426" s="43" t="str">
        <f>IF(G3426="","",IF(AND(COUNTIFS($J$18:J3426,J3426)=1,G3426&lt;&gt;""),1,""))</f>
        <v/>
      </c>
      <c r="AI3426" s="44">
        <f t="shared" si="686"/>
        <v>0</v>
      </c>
      <c r="AJ3426" s="44">
        <f t="shared" si="687"/>
        <v>0</v>
      </c>
      <c r="AK3426" s="45" t="str">
        <f t="shared" si="688"/>
        <v/>
      </c>
      <c r="AL3426" s="41"/>
      <c r="AM3426" s="41"/>
      <c r="AN3426" s="41"/>
      <c r="AO3426" s="41"/>
      <c r="AP3426" s="45" t="str">
        <f t="shared" si="689"/>
        <v/>
      </c>
      <c r="AQ3426" s="45" t="str">
        <f t="shared" si="690"/>
        <v/>
      </c>
    </row>
    <row r="3427" spans="1:43" s="15" customFormat="1">
      <c r="A3427" s="39"/>
      <c r="B3427" s="40"/>
      <c r="C3427" s="40"/>
      <c r="D3427" s="57" t="str">
        <f t="shared" si="693"/>
        <v/>
      </c>
      <c r="E3427" s="39"/>
      <c r="F3427" s="40"/>
      <c r="G3427" s="40"/>
      <c r="H3427" s="46"/>
      <c r="I3427" s="57" t="str">
        <f t="shared" si="682"/>
        <v/>
      </c>
      <c r="J3427" s="206"/>
      <c r="K3427" s="46"/>
      <c r="L3427" s="41"/>
      <c r="M3427" s="39"/>
      <c r="N3427" s="39"/>
      <c r="O3427" s="39"/>
      <c r="P3427" s="57" t="str">
        <f t="shared" si="683"/>
        <v/>
      </c>
      <c r="Q3427" s="39"/>
      <c r="R3427" s="39"/>
      <c r="S3427" s="39"/>
      <c r="T3427" s="39"/>
      <c r="U3427" s="39"/>
      <c r="V3427" s="39"/>
      <c r="W3427" s="39"/>
      <c r="X3427" s="47"/>
      <c r="Y3427" s="48" t="str">
        <f t="shared" si="681"/>
        <v/>
      </c>
      <c r="Z3427" s="26" t="str">
        <f t="shared" si="691"/>
        <v/>
      </c>
      <c r="AA3427" s="39"/>
      <c r="AB3427" s="35" t="str">
        <f t="shared" si="692"/>
        <v/>
      </c>
      <c r="AC3427" s="42" t="str">
        <f t="shared" si="684"/>
        <v/>
      </c>
      <c r="AD3427" s="38"/>
      <c r="AE3427" s="43" t="str">
        <f t="shared" si="685"/>
        <v/>
      </c>
      <c r="AF3427" s="43" t="str">
        <f>IF(AND(COUNTIFS($J$18:J3427,J3427)=1,AE3427=1),1,"")</f>
        <v/>
      </c>
      <c r="AG3427" s="43" t="str">
        <f>IF(C3427="","",IF(AND(COUNTIFS($J$18:J3427,J3427)=1,C3427&lt;&gt;""),1,""))</f>
        <v/>
      </c>
      <c r="AH3427" s="43" t="str">
        <f>IF(G3427="","",IF(AND(COUNTIFS($J$18:J3427,J3427)=1,G3427&lt;&gt;""),1,""))</f>
        <v/>
      </c>
      <c r="AI3427" s="44">
        <f t="shared" si="686"/>
        <v>0</v>
      </c>
      <c r="AJ3427" s="44">
        <f t="shared" si="687"/>
        <v>0</v>
      </c>
      <c r="AK3427" s="45" t="str">
        <f t="shared" si="688"/>
        <v/>
      </c>
      <c r="AL3427" s="41"/>
      <c r="AM3427" s="41"/>
      <c r="AN3427" s="41"/>
      <c r="AO3427" s="41"/>
      <c r="AP3427" s="45" t="str">
        <f t="shared" si="689"/>
        <v/>
      </c>
      <c r="AQ3427" s="45" t="str">
        <f t="shared" si="690"/>
        <v/>
      </c>
    </row>
    <row r="3428" spans="1:43" s="15" customFormat="1">
      <c r="A3428" s="39"/>
      <c r="B3428" s="40"/>
      <c r="C3428" s="40"/>
      <c r="D3428" s="57" t="str">
        <f t="shared" si="693"/>
        <v/>
      </c>
      <c r="E3428" s="39"/>
      <c r="F3428" s="40"/>
      <c r="G3428" s="40"/>
      <c r="H3428" s="46"/>
      <c r="I3428" s="57" t="str">
        <f t="shared" si="682"/>
        <v/>
      </c>
      <c r="J3428" s="206"/>
      <c r="K3428" s="46"/>
      <c r="L3428" s="41"/>
      <c r="M3428" s="39"/>
      <c r="N3428" s="39"/>
      <c r="O3428" s="39"/>
      <c r="P3428" s="57" t="str">
        <f t="shared" si="683"/>
        <v/>
      </c>
      <c r="Q3428" s="39"/>
      <c r="R3428" s="39"/>
      <c r="S3428" s="39"/>
      <c r="T3428" s="39"/>
      <c r="U3428" s="39"/>
      <c r="V3428" s="39"/>
      <c r="W3428" s="39"/>
      <c r="X3428" s="47"/>
      <c r="Y3428" s="48" t="str">
        <f t="shared" si="681"/>
        <v/>
      </c>
      <c r="Z3428" s="26" t="str">
        <f t="shared" si="691"/>
        <v/>
      </c>
      <c r="AA3428" s="39"/>
      <c r="AB3428" s="35" t="str">
        <f t="shared" si="692"/>
        <v/>
      </c>
      <c r="AC3428" s="42" t="str">
        <f t="shared" si="684"/>
        <v/>
      </c>
      <c r="AD3428" s="38"/>
      <c r="AE3428" s="43" t="str">
        <f t="shared" si="685"/>
        <v/>
      </c>
      <c r="AF3428" s="43" t="str">
        <f>IF(AND(COUNTIFS($J$18:J3428,J3428)=1,AE3428=1),1,"")</f>
        <v/>
      </c>
      <c r="AG3428" s="43" t="str">
        <f>IF(C3428="","",IF(AND(COUNTIFS($J$18:J3428,J3428)=1,C3428&lt;&gt;""),1,""))</f>
        <v/>
      </c>
      <c r="AH3428" s="43" t="str">
        <f>IF(G3428="","",IF(AND(COUNTIFS($J$18:J3428,J3428)=1,G3428&lt;&gt;""),1,""))</f>
        <v/>
      </c>
      <c r="AI3428" s="44">
        <f t="shared" si="686"/>
        <v>0</v>
      </c>
      <c r="AJ3428" s="44">
        <f t="shared" si="687"/>
        <v>0</v>
      </c>
      <c r="AK3428" s="45" t="str">
        <f t="shared" si="688"/>
        <v/>
      </c>
      <c r="AL3428" s="41"/>
      <c r="AM3428" s="41"/>
      <c r="AN3428" s="41"/>
      <c r="AO3428" s="41"/>
      <c r="AP3428" s="45" t="str">
        <f t="shared" si="689"/>
        <v/>
      </c>
      <c r="AQ3428" s="45" t="str">
        <f t="shared" si="690"/>
        <v/>
      </c>
    </row>
    <row r="3429" spans="1:43" s="15" customFormat="1">
      <c r="A3429" s="39"/>
      <c r="B3429" s="40"/>
      <c r="C3429" s="40"/>
      <c r="D3429" s="57" t="str">
        <f t="shared" si="693"/>
        <v/>
      </c>
      <c r="E3429" s="39"/>
      <c r="F3429" s="40"/>
      <c r="G3429" s="40"/>
      <c r="H3429" s="46"/>
      <c r="I3429" s="57" t="str">
        <f t="shared" si="682"/>
        <v/>
      </c>
      <c r="J3429" s="206"/>
      <c r="K3429" s="46"/>
      <c r="L3429" s="41"/>
      <c r="M3429" s="39"/>
      <c r="N3429" s="39"/>
      <c r="O3429" s="39"/>
      <c r="P3429" s="57" t="str">
        <f t="shared" si="683"/>
        <v/>
      </c>
      <c r="Q3429" s="39"/>
      <c r="R3429" s="39"/>
      <c r="S3429" s="39"/>
      <c r="T3429" s="39"/>
      <c r="U3429" s="39"/>
      <c r="V3429" s="39"/>
      <c r="W3429" s="39"/>
      <c r="X3429" s="47"/>
      <c r="Y3429" s="48" t="str">
        <f t="shared" ref="Y3429:Y3492" si="694">IF(W3429="","",IF(W3429="RMB","1.13", "1"))</f>
        <v/>
      </c>
      <c r="Z3429" s="26" t="str">
        <f t="shared" si="691"/>
        <v/>
      </c>
      <c r="AA3429" s="39"/>
      <c r="AB3429" s="35" t="str">
        <f t="shared" si="692"/>
        <v/>
      </c>
      <c r="AC3429" s="42" t="str">
        <f t="shared" si="684"/>
        <v/>
      </c>
      <c r="AD3429" s="38"/>
      <c r="AE3429" s="43" t="str">
        <f t="shared" si="685"/>
        <v/>
      </c>
      <c r="AF3429" s="43" t="str">
        <f>IF(AND(COUNTIFS($J$18:J3429,J3429)=1,AE3429=1),1,"")</f>
        <v/>
      </c>
      <c r="AG3429" s="43" t="str">
        <f>IF(C3429="","",IF(AND(COUNTIFS($J$18:J3429,J3429)=1,C3429&lt;&gt;""),1,""))</f>
        <v/>
      </c>
      <c r="AH3429" s="43" t="str">
        <f>IF(G3429="","",IF(AND(COUNTIFS($J$18:J3429,J3429)=1,G3429&lt;&gt;""),1,""))</f>
        <v/>
      </c>
      <c r="AI3429" s="44">
        <f t="shared" si="686"/>
        <v>0</v>
      </c>
      <c r="AJ3429" s="44">
        <f t="shared" si="687"/>
        <v>0</v>
      </c>
      <c r="AK3429" s="45" t="str">
        <f t="shared" si="688"/>
        <v/>
      </c>
      <c r="AL3429" s="41"/>
      <c r="AM3429" s="41"/>
      <c r="AN3429" s="41"/>
      <c r="AO3429" s="41"/>
      <c r="AP3429" s="45" t="str">
        <f t="shared" si="689"/>
        <v/>
      </c>
      <c r="AQ3429" s="45" t="str">
        <f t="shared" si="690"/>
        <v/>
      </c>
    </row>
    <row r="3430" spans="1:43" s="15" customFormat="1">
      <c r="A3430" s="39"/>
      <c r="B3430" s="40"/>
      <c r="C3430" s="40"/>
      <c r="D3430" s="57" t="str">
        <f t="shared" si="693"/>
        <v/>
      </c>
      <c r="E3430" s="39"/>
      <c r="F3430" s="40"/>
      <c r="G3430" s="40"/>
      <c r="H3430" s="46"/>
      <c r="I3430" s="57" t="str">
        <f t="shared" si="682"/>
        <v/>
      </c>
      <c r="J3430" s="206"/>
      <c r="K3430" s="46"/>
      <c r="L3430" s="41"/>
      <c r="M3430" s="39"/>
      <c r="N3430" s="39"/>
      <c r="O3430" s="39"/>
      <c r="P3430" s="57" t="str">
        <f t="shared" si="683"/>
        <v/>
      </c>
      <c r="Q3430" s="39"/>
      <c r="R3430" s="39"/>
      <c r="S3430" s="39"/>
      <c r="T3430" s="39"/>
      <c r="U3430" s="39"/>
      <c r="V3430" s="39"/>
      <c r="W3430" s="39"/>
      <c r="X3430" s="47"/>
      <c r="Y3430" s="48" t="str">
        <f t="shared" si="694"/>
        <v/>
      </c>
      <c r="Z3430" s="26" t="str">
        <f t="shared" si="691"/>
        <v/>
      </c>
      <c r="AA3430" s="39"/>
      <c r="AB3430" s="35" t="str">
        <f t="shared" si="692"/>
        <v/>
      </c>
      <c r="AC3430" s="42" t="str">
        <f t="shared" si="684"/>
        <v/>
      </c>
      <c r="AD3430" s="38"/>
      <c r="AE3430" s="43" t="str">
        <f t="shared" si="685"/>
        <v/>
      </c>
      <c r="AF3430" s="43" t="str">
        <f>IF(AND(COUNTIFS($J$18:J3430,J3430)=1,AE3430=1),1,"")</f>
        <v/>
      </c>
      <c r="AG3430" s="43" t="str">
        <f>IF(C3430="","",IF(AND(COUNTIFS($J$18:J3430,J3430)=1,C3430&lt;&gt;""),1,""))</f>
        <v/>
      </c>
      <c r="AH3430" s="43" t="str">
        <f>IF(G3430="","",IF(AND(COUNTIFS($J$18:J3430,J3430)=1,G3430&lt;&gt;""),1,""))</f>
        <v/>
      </c>
      <c r="AI3430" s="44">
        <f t="shared" si="686"/>
        <v>0</v>
      </c>
      <c r="AJ3430" s="44">
        <f t="shared" si="687"/>
        <v>0</v>
      </c>
      <c r="AK3430" s="45" t="str">
        <f t="shared" si="688"/>
        <v/>
      </c>
      <c r="AL3430" s="41"/>
      <c r="AM3430" s="41"/>
      <c r="AN3430" s="41"/>
      <c r="AO3430" s="41"/>
      <c r="AP3430" s="45" t="str">
        <f t="shared" si="689"/>
        <v/>
      </c>
      <c r="AQ3430" s="45" t="str">
        <f t="shared" si="690"/>
        <v/>
      </c>
    </row>
    <row r="3431" spans="1:43" s="15" customFormat="1">
      <c r="A3431" s="39"/>
      <c r="B3431" s="40"/>
      <c r="C3431" s="40"/>
      <c r="D3431" s="57" t="str">
        <f t="shared" si="693"/>
        <v/>
      </c>
      <c r="E3431" s="39"/>
      <c r="F3431" s="40"/>
      <c r="G3431" s="40"/>
      <c r="H3431" s="46"/>
      <c r="I3431" s="57" t="str">
        <f t="shared" si="682"/>
        <v/>
      </c>
      <c r="J3431" s="206"/>
      <c r="K3431" s="46"/>
      <c r="L3431" s="41"/>
      <c r="M3431" s="39"/>
      <c r="N3431" s="39"/>
      <c r="O3431" s="39"/>
      <c r="P3431" s="57" t="str">
        <f t="shared" si="683"/>
        <v/>
      </c>
      <c r="Q3431" s="39"/>
      <c r="R3431" s="39"/>
      <c r="S3431" s="39"/>
      <c r="T3431" s="39"/>
      <c r="U3431" s="39"/>
      <c r="V3431" s="39"/>
      <c r="W3431" s="39"/>
      <c r="X3431" s="47"/>
      <c r="Y3431" s="48" t="str">
        <f t="shared" si="694"/>
        <v/>
      </c>
      <c r="Z3431" s="26" t="str">
        <f t="shared" si="691"/>
        <v/>
      </c>
      <c r="AA3431" s="39"/>
      <c r="AB3431" s="35" t="str">
        <f t="shared" si="692"/>
        <v/>
      </c>
      <c r="AC3431" s="42" t="str">
        <f t="shared" si="684"/>
        <v/>
      </c>
      <c r="AD3431" s="38"/>
      <c r="AE3431" s="43" t="str">
        <f t="shared" si="685"/>
        <v/>
      </c>
      <c r="AF3431" s="43" t="str">
        <f>IF(AND(COUNTIFS($J$18:J3431,J3431)=1,AE3431=1),1,"")</f>
        <v/>
      </c>
      <c r="AG3431" s="43" t="str">
        <f>IF(C3431="","",IF(AND(COUNTIFS($J$18:J3431,J3431)=1,C3431&lt;&gt;""),1,""))</f>
        <v/>
      </c>
      <c r="AH3431" s="43" t="str">
        <f>IF(G3431="","",IF(AND(COUNTIFS($J$18:J3431,J3431)=1,G3431&lt;&gt;""),1,""))</f>
        <v/>
      </c>
      <c r="AI3431" s="44">
        <f t="shared" si="686"/>
        <v>0</v>
      </c>
      <c r="AJ3431" s="44">
        <f t="shared" si="687"/>
        <v>0</v>
      </c>
      <c r="AK3431" s="45" t="str">
        <f t="shared" si="688"/>
        <v/>
      </c>
      <c r="AL3431" s="41"/>
      <c r="AM3431" s="41"/>
      <c r="AN3431" s="41"/>
      <c r="AO3431" s="41"/>
      <c r="AP3431" s="45" t="str">
        <f t="shared" si="689"/>
        <v/>
      </c>
      <c r="AQ3431" s="45" t="str">
        <f t="shared" si="690"/>
        <v/>
      </c>
    </row>
    <row r="3432" spans="1:43" s="15" customFormat="1">
      <c r="A3432" s="39"/>
      <c r="B3432" s="40"/>
      <c r="C3432" s="40"/>
      <c r="D3432" s="57" t="str">
        <f t="shared" si="693"/>
        <v/>
      </c>
      <c r="E3432" s="39"/>
      <c r="F3432" s="40"/>
      <c r="G3432" s="40"/>
      <c r="H3432" s="46"/>
      <c r="I3432" s="57" t="str">
        <f t="shared" si="682"/>
        <v/>
      </c>
      <c r="J3432" s="206"/>
      <c r="K3432" s="46"/>
      <c r="L3432" s="41"/>
      <c r="M3432" s="39"/>
      <c r="N3432" s="39"/>
      <c r="O3432" s="39"/>
      <c r="P3432" s="57" t="str">
        <f t="shared" si="683"/>
        <v/>
      </c>
      <c r="Q3432" s="39"/>
      <c r="R3432" s="39"/>
      <c r="S3432" s="39"/>
      <c r="T3432" s="39"/>
      <c r="U3432" s="39"/>
      <c r="V3432" s="39"/>
      <c r="W3432" s="39"/>
      <c r="X3432" s="47"/>
      <c r="Y3432" s="48" t="str">
        <f t="shared" si="694"/>
        <v/>
      </c>
      <c r="Z3432" s="26" t="str">
        <f t="shared" si="691"/>
        <v/>
      </c>
      <c r="AA3432" s="39"/>
      <c r="AB3432" s="35" t="str">
        <f t="shared" si="692"/>
        <v/>
      </c>
      <c r="AC3432" s="42" t="str">
        <f t="shared" si="684"/>
        <v/>
      </c>
      <c r="AD3432" s="38"/>
      <c r="AE3432" s="43" t="str">
        <f t="shared" si="685"/>
        <v/>
      </c>
      <c r="AF3432" s="43" t="str">
        <f>IF(AND(COUNTIFS($J$18:J3432,J3432)=1,AE3432=1),1,"")</f>
        <v/>
      </c>
      <c r="AG3432" s="43" t="str">
        <f>IF(C3432="","",IF(AND(COUNTIFS($J$18:J3432,J3432)=1,C3432&lt;&gt;""),1,""))</f>
        <v/>
      </c>
      <c r="AH3432" s="43" t="str">
        <f>IF(G3432="","",IF(AND(COUNTIFS($J$18:J3432,J3432)=1,G3432&lt;&gt;""),1,""))</f>
        <v/>
      </c>
      <c r="AI3432" s="44">
        <f t="shared" si="686"/>
        <v>0</v>
      </c>
      <c r="AJ3432" s="44">
        <f t="shared" si="687"/>
        <v>0</v>
      </c>
      <c r="AK3432" s="45" t="str">
        <f t="shared" si="688"/>
        <v/>
      </c>
      <c r="AL3432" s="41"/>
      <c r="AM3432" s="41"/>
      <c r="AN3432" s="41"/>
      <c r="AO3432" s="41"/>
      <c r="AP3432" s="45" t="str">
        <f t="shared" si="689"/>
        <v/>
      </c>
      <c r="AQ3432" s="45" t="str">
        <f t="shared" si="690"/>
        <v/>
      </c>
    </row>
    <row r="3433" spans="1:43" s="15" customFormat="1">
      <c r="A3433" s="39"/>
      <c r="B3433" s="40"/>
      <c r="C3433" s="40"/>
      <c r="D3433" s="57" t="str">
        <f t="shared" si="693"/>
        <v/>
      </c>
      <c r="E3433" s="39"/>
      <c r="F3433" s="40"/>
      <c r="G3433" s="40"/>
      <c r="H3433" s="46"/>
      <c r="I3433" s="57" t="str">
        <f t="shared" si="682"/>
        <v/>
      </c>
      <c r="J3433" s="206"/>
      <c r="K3433" s="46"/>
      <c r="L3433" s="41"/>
      <c r="M3433" s="39"/>
      <c r="N3433" s="39"/>
      <c r="O3433" s="39"/>
      <c r="P3433" s="57" t="str">
        <f t="shared" si="683"/>
        <v/>
      </c>
      <c r="Q3433" s="39"/>
      <c r="R3433" s="39"/>
      <c r="S3433" s="39"/>
      <c r="T3433" s="39"/>
      <c r="U3433" s="39"/>
      <c r="V3433" s="39"/>
      <c r="W3433" s="39"/>
      <c r="X3433" s="47"/>
      <c r="Y3433" s="48" t="str">
        <f t="shared" si="694"/>
        <v/>
      </c>
      <c r="Z3433" s="26" t="str">
        <f t="shared" si="691"/>
        <v/>
      </c>
      <c r="AA3433" s="39"/>
      <c r="AB3433" s="35" t="str">
        <f t="shared" si="692"/>
        <v/>
      </c>
      <c r="AC3433" s="42" t="str">
        <f t="shared" si="684"/>
        <v/>
      </c>
      <c r="AD3433" s="38"/>
      <c r="AE3433" s="43" t="str">
        <f t="shared" si="685"/>
        <v/>
      </c>
      <c r="AF3433" s="43" t="str">
        <f>IF(AND(COUNTIFS($J$18:J3433,J3433)=1,AE3433=1),1,"")</f>
        <v/>
      </c>
      <c r="AG3433" s="43" t="str">
        <f>IF(C3433="","",IF(AND(COUNTIFS($J$18:J3433,J3433)=1,C3433&lt;&gt;""),1,""))</f>
        <v/>
      </c>
      <c r="AH3433" s="43" t="str">
        <f>IF(G3433="","",IF(AND(COUNTIFS($J$18:J3433,J3433)=1,G3433&lt;&gt;""),1,""))</f>
        <v/>
      </c>
      <c r="AI3433" s="44">
        <f t="shared" si="686"/>
        <v>0</v>
      </c>
      <c r="AJ3433" s="44">
        <f t="shared" si="687"/>
        <v>0</v>
      </c>
      <c r="AK3433" s="45" t="str">
        <f t="shared" si="688"/>
        <v/>
      </c>
      <c r="AL3433" s="41"/>
      <c r="AM3433" s="41"/>
      <c r="AN3433" s="41"/>
      <c r="AO3433" s="41"/>
      <c r="AP3433" s="45" t="str">
        <f t="shared" si="689"/>
        <v/>
      </c>
      <c r="AQ3433" s="45" t="str">
        <f t="shared" si="690"/>
        <v/>
      </c>
    </row>
    <row r="3434" spans="1:43" s="15" customFormat="1">
      <c r="A3434" s="39"/>
      <c r="B3434" s="40"/>
      <c r="C3434" s="40"/>
      <c r="D3434" s="57" t="str">
        <f t="shared" si="693"/>
        <v/>
      </c>
      <c r="E3434" s="39"/>
      <c r="F3434" s="40"/>
      <c r="G3434" s="40"/>
      <c r="H3434" s="46"/>
      <c r="I3434" s="57" t="str">
        <f t="shared" si="682"/>
        <v/>
      </c>
      <c r="J3434" s="206"/>
      <c r="K3434" s="46"/>
      <c r="L3434" s="41"/>
      <c r="M3434" s="39"/>
      <c r="N3434" s="39"/>
      <c r="O3434" s="39"/>
      <c r="P3434" s="57" t="str">
        <f t="shared" si="683"/>
        <v/>
      </c>
      <c r="Q3434" s="39"/>
      <c r="R3434" s="39"/>
      <c r="S3434" s="39"/>
      <c r="T3434" s="39"/>
      <c r="U3434" s="39"/>
      <c r="V3434" s="39"/>
      <c r="W3434" s="39"/>
      <c r="X3434" s="47"/>
      <c r="Y3434" s="48" t="str">
        <f t="shared" si="694"/>
        <v/>
      </c>
      <c r="Z3434" s="26" t="str">
        <f t="shared" si="691"/>
        <v/>
      </c>
      <c r="AA3434" s="39"/>
      <c r="AB3434" s="35" t="str">
        <f t="shared" si="692"/>
        <v/>
      </c>
      <c r="AC3434" s="42" t="str">
        <f t="shared" si="684"/>
        <v/>
      </c>
      <c r="AD3434" s="38"/>
      <c r="AE3434" s="43" t="str">
        <f t="shared" si="685"/>
        <v/>
      </c>
      <c r="AF3434" s="43" t="str">
        <f>IF(AND(COUNTIFS($J$18:J3434,J3434)=1,AE3434=1),1,"")</f>
        <v/>
      </c>
      <c r="AG3434" s="43" t="str">
        <f>IF(C3434="","",IF(AND(COUNTIFS($J$18:J3434,J3434)=1,C3434&lt;&gt;""),1,""))</f>
        <v/>
      </c>
      <c r="AH3434" s="43" t="str">
        <f>IF(G3434="","",IF(AND(COUNTIFS($J$18:J3434,J3434)=1,G3434&lt;&gt;""),1,""))</f>
        <v/>
      </c>
      <c r="AI3434" s="44">
        <f t="shared" si="686"/>
        <v>0</v>
      </c>
      <c r="AJ3434" s="44">
        <f t="shared" si="687"/>
        <v>0</v>
      </c>
      <c r="AK3434" s="45" t="str">
        <f t="shared" si="688"/>
        <v/>
      </c>
      <c r="AL3434" s="41"/>
      <c r="AM3434" s="41"/>
      <c r="AN3434" s="41"/>
      <c r="AO3434" s="41"/>
      <c r="AP3434" s="45" t="str">
        <f t="shared" si="689"/>
        <v/>
      </c>
      <c r="AQ3434" s="45" t="str">
        <f t="shared" si="690"/>
        <v/>
      </c>
    </row>
    <row r="3435" spans="1:43" s="15" customFormat="1">
      <c r="A3435" s="39"/>
      <c r="B3435" s="40"/>
      <c r="C3435" s="40"/>
      <c r="D3435" s="57" t="str">
        <f t="shared" si="693"/>
        <v/>
      </c>
      <c r="E3435" s="39"/>
      <c r="F3435" s="40"/>
      <c r="G3435" s="40"/>
      <c r="H3435" s="46"/>
      <c r="I3435" s="57" t="str">
        <f t="shared" si="682"/>
        <v/>
      </c>
      <c r="J3435" s="206"/>
      <c r="K3435" s="46"/>
      <c r="L3435" s="41"/>
      <c r="M3435" s="39"/>
      <c r="N3435" s="39"/>
      <c r="O3435" s="39"/>
      <c r="P3435" s="57" t="str">
        <f t="shared" si="683"/>
        <v/>
      </c>
      <c r="Q3435" s="39"/>
      <c r="R3435" s="39"/>
      <c r="S3435" s="39"/>
      <c r="T3435" s="39"/>
      <c r="U3435" s="39"/>
      <c r="V3435" s="39"/>
      <c r="W3435" s="39"/>
      <c r="X3435" s="47"/>
      <c r="Y3435" s="48" t="str">
        <f t="shared" si="694"/>
        <v/>
      </c>
      <c r="Z3435" s="26" t="str">
        <f t="shared" si="691"/>
        <v/>
      </c>
      <c r="AA3435" s="39"/>
      <c r="AB3435" s="35" t="str">
        <f t="shared" si="692"/>
        <v/>
      </c>
      <c r="AC3435" s="42" t="str">
        <f t="shared" si="684"/>
        <v/>
      </c>
      <c r="AD3435" s="38"/>
      <c r="AE3435" s="43" t="str">
        <f t="shared" si="685"/>
        <v/>
      </c>
      <c r="AF3435" s="43" t="str">
        <f>IF(AND(COUNTIFS($J$18:J3435,J3435)=1,AE3435=1),1,"")</f>
        <v/>
      </c>
      <c r="AG3435" s="43" t="str">
        <f>IF(C3435="","",IF(AND(COUNTIFS($J$18:J3435,J3435)=1,C3435&lt;&gt;""),1,""))</f>
        <v/>
      </c>
      <c r="AH3435" s="43" t="str">
        <f>IF(G3435="","",IF(AND(COUNTIFS($J$18:J3435,J3435)=1,G3435&lt;&gt;""),1,""))</f>
        <v/>
      </c>
      <c r="AI3435" s="44">
        <f t="shared" si="686"/>
        <v>0</v>
      </c>
      <c r="AJ3435" s="44">
        <f t="shared" si="687"/>
        <v>0</v>
      </c>
      <c r="AK3435" s="45" t="str">
        <f t="shared" si="688"/>
        <v/>
      </c>
      <c r="AL3435" s="41"/>
      <c r="AM3435" s="41"/>
      <c r="AN3435" s="41"/>
      <c r="AO3435" s="41"/>
      <c r="AP3435" s="45" t="str">
        <f t="shared" si="689"/>
        <v/>
      </c>
      <c r="AQ3435" s="45" t="str">
        <f t="shared" si="690"/>
        <v/>
      </c>
    </row>
    <row r="3436" spans="1:43" s="15" customFormat="1">
      <c r="A3436" s="39"/>
      <c r="B3436" s="40"/>
      <c r="C3436" s="40"/>
      <c r="D3436" s="57" t="str">
        <f t="shared" si="693"/>
        <v/>
      </c>
      <c r="E3436" s="39"/>
      <c r="F3436" s="40"/>
      <c r="G3436" s="40"/>
      <c r="H3436" s="46"/>
      <c r="I3436" s="57" t="str">
        <f t="shared" si="682"/>
        <v/>
      </c>
      <c r="J3436" s="206"/>
      <c r="K3436" s="46"/>
      <c r="L3436" s="41"/>
      <c r="M3436" s="39"/>
      <c r="N3436" s="39"/>
      <c r="O3436" s="39"/>
      <c r="P3436" s="57" t="str">
        <f t="shared" si="683"/>
        <v/>
      </c>
      <c r="Q3436" s="39"/>
      <c r="R3436" s="39"/>
      <c r="S3436" s="39"/>
      <c r="T3436" s="39"/>
      <c r="U3436" s="39"/>
      <c r="V3436" s="39"/>
      <c r="W3436" s="39"/>
      <c r="X3436" s="47"/>
      <c r="Y3436" s="48" t="str">
        <f t="shared" si="694"/>
        <v/>
      </c>
      <c r="Z3436" s="26" t="str">
        <f t="shared" si="691"/>
        <v/>
      </c>
      <c r="AA3436" s="39"/>
      <c r="AB3436" s="35" t="str">
        <f t="shared" si="692"/>
        <v/>
      </c>
      <c r="AC3436" s="42" t="str">
        <f t="shared" si="684"/>
        <v/>
      </c>
      <c r="AD3436" s="38"/>
      <c r="AE3436" s="43" t="str">
        <f t="shared" si="685"/>
        <v/>
      </c>
      <c r="AF3436" s="43" t="str">
        <f>IF(AND(COUNTIFS($J$18:J3436,J3436)=1,AE3436=1),1,"")</f>
        <v/>
      </c>
      <c r="AG3436" s="43" t="str">
        <f>IF(C3436="","",IF(AND(COUNTIFS($J$18:J3436,J3436)=1,C3436&lt;&gt;""),1,""))</f>
        <v/>
      </c>
      <c r="AH3436" s="43" t="str">
        <f>IF(G3436="","",IF(AND(COUNTIFS($J$18:J3436,J3436)=1,G3436&lt;&gt;""),1,""))</f>
        <v/>
      </c>
      <c r="AI3436" s="44">
        <f t="shared" si="686"/>
        <v>0</v>
      </c>
      <c r="AJ3436" s="44">
        <f t="shared" si="687"/>
        <v>0</v>
      </c>
      <c r="AK3436" s="45" t="str">
        <f t="shared" si="688"/>
        <v/>
      </c>
      <c r="AL3436" s="41"/>
      <c r="AM3436" s="41"/>
      <c r="AN3436" s="41"/>
      <c r="AO3436" s="41"/>
      <c r="AP3436" s="45" t="str">
        <f t="shared" si="689"/>
        <v/>
      </c>
      <c r="AQ3436" s="45" t="str">
        <f t="shared" si="690"/>
        <v/>
      </c>
    </row>
    <row r="3437" spans="1:43" s="15" customFormat="1">
      <c r="A3437" s="39"/>
      <c r="B3437" s="40"/>
      <c r="C3437" s="40"/>
      <c r="D3437" s="57" t="str">
        <f t="shared" si="693"/>
        <v/>
      </c>
      <c r="E3437" s="39"/>
      <c r="F3437" s="40"/>
      <c r="G3437" s="40"/>
      <c r="H3437" s="46"/>
      <c r="I3437" s="57" t="str">
        <f t="shared" si="682"/>
        <v/>
      </c>
      <c r="J3437" s="206"/>
      <c r="K3437" s="46"/>
      <c r="L3437" s="41"/>
      <c r="M3437" s="39"/>
      <c r="N3437" s="39"/>
      <c r="O3437" s="39"/>
      <c r="P3437" s="57" t="str">
        <f t="shared" si="683"/>
        <v/>
      </c>
      <c r="Q3437" s="39"/>
      <c r="R3437" s="39"/>
      <c r="S3437" s="39"/>
      <c r="T3437" s="39"/>
      <c r="U3437" s="39"/>
      <c r="V3437" s="39"/>
      <c r="W3437" s="39"/>
      <c r="X3437" s="47"/>
      <c r="Y3437" s="48" t="str">
        <f t="shared" si="694"/>
        <v/>
      </c>
      <c r="Z3437" s="26" t="str">
        <f t="shared" si="691"/>
        <v/>
      </c>
      <c r="AA3437" s="39"/>
      <c r="AB3437" s="35" t="str">
        <f t="shared" si="692"/>
        <v/>
      </c>
      <c r="AC3437" s="42" t="str">
        <f t="shared" si="684"/>
        <v/>
      </c>
      <c r="AD3437" s="38"/>
      <c r="AE3437" s="43" t="str">
        <f t="shared" si="685"/>
        <v/>
      </c>
      <c r="AF3437" s="43" t="str">
        <f>IF(AND(COUNTIFS($J$18:J3437,J3437)=1,AE3437=1),1,"")</f>
        <v/>
      </c>
      <c r="AG3437" s="43" t="str">
        <f>IF(C3437="","",IF(AND(COUNTIFS($J$18:J3437,J3437)=1,C3437&lt;&gt;""),1,""))</f>
        <v/>
      </c>
      <c r="AH3437" s="43" t="str">
        <f>IF(G3437="","",IF(AND(COUNTIFS($J$18:J3437,J3437)=1,G3437&lt;&gt;""),1,""))</f>
        <v/>
      </c>
      <c r="AI3437" s="44">
        <f t="shared" si="686"/>
        <v>0</v>
      </c>
      <c r="AJ3437" s="44">
        <f t="shared" si="687"/>
        <v>0</v>
      </c>
      <c r="AK3437" s="45" t="str">
        <f t="shared" si="688"/>
        <v/>
      </c>
      <c r="AL3437" s="41"/>
      <c r="AM3437" s="41"/>
      <c r="AN3437" s="41"/>
      <c r="AO3437" s="41"/>
      <c r="AP3437" s="45" t="str">
        <f t="shared" si="689"/>
        <v/>
      </c>
      <c r="AQ3437" s="45" t="str">
        <f t="shared" si="690"/>
        <v/>
      </c>
    </row>
    <row r="3438" spans="1:43" s="15" customFormat="1">
      <c r="A3438" s="39"/>
      <c r="B3438" s="40"/>
      <c r="C3438" s="40"/>
      <c r="D3438" s="57" t="str">
        <f t="shared" si="693"/>
        <v/>
      </c>
      <c r="E3438" s="39"/>
      <c r="F3438" s="40"/>
      <c r="G3438" s="40"/>
      <c r="H3438" s="46"/>
      <c r="I3438" s="57" t="str">
        <f t="shared" si="682"/>
        <v/>
      </c>
      <c r="J3438" s="206"/>
      <c r="K3438" s="46"/>
      <c r="L3438" s="41"/>
      <c r="M3438" s="39"/>
      <c r="N3438" s="39"/>
      <c r="O3438" s="39"/>
      <c r="P3438" s="57" t="str">
        <f t="shared" si="683"/>
        <v/>
      </c>
      <c r="Q3438" s="39"/>
      <c r="R3438" s="39"/>
      <c r="S3438" s="39"/>
      <c r="T3438" s="39"/>
      <c r="U3438" s="39"/>
      <c r="V3438" s="39"/>
      <c r="W3438" s="39"/>
      <c r="X3438" s="47"/>
      <c r="Y3438" s="48" t="str">
        <f t="shared" si="694"/>
        <v/>
      </c>
      <c r="Z3438" s="26" t="str">
        <f t="shared" si="691"/>
        <v/>
      </c>
      <c r="AA3438" s="39"/>
      <c r="AB3438" s="35" t="str">
        <f t="shared" si="692"/>
        <v/>
      </c>
      <c r="AC3438" s="42" t="str">
        <f t="shared" si="684"/>
        <v/>
      </c>
      <c r="AD3438" s="38"/>
      <c r="AE3438" s="43" t="str">
        <f t="shared" si="685"/>
        <v/>
      </c>
      <c r="AF3438" s="43" t="str">
        <f>IF(AND(COUNTIFS($J$18:J3438,J3438)=1,AE3438=1),1,"")</f>
        <v/>
      </c>
      <c r="AG3438" s="43" t="str">
        <f>IF(C3438="","",IF(AND(COUNTIFS($J$18:J3438,J3438)=1,C3438&lt;&gt;""),1,""))</f>
        <v/>
      </c>
      <c r="AH3438" s="43" t="str">
        <f>IF(G3438="","",IF(AND(COUNTIFS($J$18:J3438,J3438)=1,G3438&lt;&gt;""),1,""))</f>
        <v/>
      </c>
      <c r="AI3438" s="44">
        <f t="shared" si="686"/>
        <v>0</v>
      </c>
      <c r="AJ3438" s="44">
        <f t="shared" si="687"/>
        <v>0</v>
      </c>
      <c r="AK3438" s="45" t="str">
        <f t="shared" si="688"/>
        <v/>
      </c>
      <c r="AL3438" s="41"/>
      <c r="AM3438" s="41"/>
      <c r="AN3438" s="41"/>
      <c r="AO3438" s="41"/>
      <c r="AP3438" s="45" t="str">
        <f t="shared" si="689"/>
        <v/>
      </c>
      <c r="AQ3438" s="45" t="str">
        <f t="shared" si="690"/>
        <v/>
      </c>
    </row>
    <row r="3439" spans="1:43" s="15" customFormat="1">
      <c r="A3439" s="39"/>
      <c r="B3439" s="40"/>
      <c r="C3439" s="40"/>
      <c r="D3439" s="57" t="str">
        <f t="shared" si="693"/>
        <v/>
      </c>
      <c r="E3439" s="39"/>
      <c r="F3439" s="40"/>
      <c r="G3439" s="40"/>
      <c r="H3439" s="46"/>
      <c r="I3439" s="57" t="str">
        <f t="shared" si="682"/>
        <v/>
      </c>
      <c r="J3439" s="206"/>
      <c r="K3439" s="46"/>
      <c r="L3439" s="41"/>
      <c r="M3439" s="39"/>
      <c r="N3439" s="39"/>
      <c r="O3439" s="39"/>
      <c r="P3439" s="57" t="str">
        <f t="shared" si="683"/>
        <v/>
      </c>
      <c r="Q3439" s="39"/>
      <c r="R3439" s="39"/>
      <c r="S3439" s="39"/>
      <c r="T3439" s="39"/>
      <c r="U3439" s="39"/>
      <c r="V3439" s="39"/>
      <c r="W3439" s="39"/>
      <c r="X3439" s="47"/>
      <c r="Y3439" s="48" t="str">
        <f t="shared" si="694"/>
        <v/>
      </c>
      <c r="Z3439" s="26" t="str">
        <f t="shared" si="691"/>
        <v/>
      </c>
      <c r="AA3439" s="39"/>
      <c r="AB3439" s="35" t="str">
        <f t="shared" si="692"/>
        <v/>
      </c>
      <c r="AC3439" s="42" t="str">
        <f t="shared" si="684"/>
        <v/>
      </c>
      <c r="AD3439" s="38"/>
      <c r="AE3439" s="43" t="str">
        <f t="shared" si="685"/>
        <v/>
      </c>
      <c r="AF3439" s="43" t="str">
        <f>IF(AND(COUNTIFS($J$18:J3439,J3439)=1,AE3439=1),1,"")</f>
        <v/>
      </c>
      <c r="AG3439" s="43" t="str">
        <f>IF(C3439="","",IF(AND(COUNTIFS($J$18:J3439,J3439)=1,C3439&lt;&gt;""),1,""))</f>
        <v/>
      </c>
      <c r="AH3439" s="43" t="str">
        <f>IF(G3439="","",IF(AND(COUNTIFS($J$18:J3439,J3439)=1,G3439&lt;&gt;""),1,""))</f>
        <v/>
      </c>
      <c r="AI3439" s="44">
        <f t="shared" si="686"/>
        <v>0</v>
      </c>
      <c r="AJ3439" s="44">
        <f t="shared" si="687"/>
        <v>0</v>
      </c>
      <c r="AK3439" s="45" t="str">
        <f t="shared" si="688"/>
        <v/>
      </c>
      <c r="AL3439" s="41"/>
      <c r="AM3439" s="41"/>
      <c r="AN3439" s="41"/>
      <c r="AO3439" s="41"/>
      <c r="AP3439" s="45" t="str">
        <f t="shared" si="689"/>
        <v/>
      </c>
      <c r="AQ3439" s="45" t="str">
        <f t="shared" si="690"/>
        <v/>
      </c>
    </row>
    <row r="3440" spans="1:43" s="15" customFormat="1">
      <c r="A3440" s="39"/>
      <c r="B3440" s="40"/>
      <c r="C3440" s="40"/>
      <c r="D3440" s="57" t="str">
        <f t="shared" si="693"/>
        <v/>
      </c>
      <c r="E3440" s="39"/>
      <c r="F3440" s="40"/>
      <c r="G3440" s="40"/>
      <c r="H3440" s="46"/>
      <c r="I3440" s="57" t="str">
        <f t="shared" si="682"/>
        <v/>
      </c>
      <c r="J3440" s="206"/>
      <c r="K3440" s="46"/>
      <c r="L3440" s="41"/>
      <c r="M3440" s="39"/>
      <c r="N3440" s="39"/>
      <c r="O3440" s="39"/>
      <c r="P3440" s="57" t="str">
        <f t="shared" si="683"/>
        <v/>
      </c>
      <c r="Q3440" s="39"/>
      <c r="R3440" s="39"/>
      <c r="S3440" s="39"/>
      <c r="T3440" s="39"/>
      <c r="U3440" s="39"/>
      <c r="V3440" s="39"/>
      <c r="W3440" s="39"/>
      <c r="X3440" s="47"/>
      <c r="Y3440" s="48" t="str">
        <f t="shared" si="694"/>
        <v/>
      </c>
      <c r="Z3440" s="26" t="str">
        <f t="shared" si="691"/>
        <v/>
      </c>
      <c r="AA3440" s="39"/>
      <c r="AB3440" s="35" t="str">
        <f t="shared" si="692"/>
        <v/>
      </c>
      <c r="AC3440" s="42" t="str">
        <f t="shared" si="684"/>
        <v/>
      </c>
      <c r="AD3440" s="38"/>
      <c r="AE3440" s="43" t="str">
        <f t="shared" si="685"/>
        <v/>
      </c>
      <c r="AF3440" s="43" t="str">
        <f>IF(AND(COUNTIFS($J$18:J3440,J3440)=1,AE3440=1),1,"")</f>
        <v/>
      </c>
      <c r="AG3440" s="43" t="str">
        <f>IF(C3440="","",IF(AND(COUNTIFS($J$18:J3440,J3440)=1,C3440&lt;&gt;""),1,""))</f>
        <v/>
      </c>
      <c r="AH3440" s="43" t="str">
        <f>IF(G3440="","",IF(AND(COUNTIFS($J$18:J3440,J3440)=1,G3440&lt;&gt;""),1,""))</f>
        <v/>
      </c>
      <c r="AI3440" s="44">
        <f t="shared" si="686"/>
        <v>0</v>
      </c>
      <c r="AJ3440" s="44">
        <f t="shared" si="687"/>
        <v>0</v>
      </c>
      <c r="AK3440" s="45" t="str">
        <f t="shared" si="688"/>
        <v/>
      </c>
      <c r="AL3440" s="41"/>
      <c r="AM3440" s="41"/>
      <c r="AN3440" s="41"/>
      <c r="AO3440" s="41"/>
      <c r="AP3440" s="45" t="str">
        <f t="shared" si="689"/>
        <v/>
      </c>
      <c r="AQ3440" s="45" t="str">
        <f t="shared" si="690"/>
        <v/>
      </c>
    </row>
    <row r="3441" spans="1:43" s="15" customFormat="1">
      <c r="A3441" s="39"/>
      <c r="B3441" s="40"/>
      <c r="C3441" s="40"/>
      <c r="D3441" s="57" t="str">
        <f t="shared" si="693"/>
        <v/>
      </c>
      <c r="E3441" s="39"/>
      <c r="F3441" s="40"/>
      <c r="G3441" s="40"/>
      <c r="H3441" s="46"/>
      <c r="I3441" s="57" t="str">
        <f t="shared" si="682"/>
        <v/>
      </c>
      <c r="J3441" s="206"/>
      <c r="K3441" s="46"/>
      <c r="L3441" s="41"/>
      <c r="M3441" s="39"/>
      <c r="N3441" s="39"/>
      <c r="O3441" s="39"/>
      <c r="P3441" s="57" t="str">
        <f t="shared" si="683"/>
        <v/>
      </c>
      <c r="Q3441" s="39"/>
      <c r="R3441" s="39"/>
      <c r="S3441" s="39"/>
      <c r="T3441" s="39"/>
      <c r="U3441" s="39"/>
      <c r="V3441" s="39"/>
      <c r="W3441" s="39"/>
      <c r="X3441" s="47"/>
      <c r="Y3441" s="48" t="str">
        <f t="shared" si="694"/>
        <v/>
      </c>
      <c r="Z3441" s="26" t="str">
        <f t="shared" si="691"/>
        <v/>
      </c>
      <c r="AA3441" s="39"/>
      <c r="AB3441" s="35" t="str">
        <f t="shared" si="692"/>
        <v/>
      </c>
      <c r="AC3441" s="42" t="str">
        <f t="shared" si="684"/>
        <v/>
      </c>
      <c r="AD3441" s="38"/>
      <c r="AE3441" s="43" t="str">
        <f t="shared" si="685"/>
        <v/>
      </c>
      <c r="AF3441" s="43" t="str">
        <f>IF(AND(COUNTIFS($J$18:J3441,J3441)=1,AE3441=1),1,"")</f>
        <v/>
      </c>
      <c r="AG3441" s="43" t="str">
        <f>IF(C3441="","",IF(AND(COUNTIFS($J$18:J3441,J3441)=1,C3441&lt;&gt;""),1,""))</f>
        <v/>
      </c>
      <c r="AH3441" s="43" t="str">
        <f>IF(G3441="","",IF(AND(COUNTIFS($J$18:J3441,J3441)=1,G3441&lt;&gt;""),1,""))</f>
        <v/>
      </c>
      <c r="AI3441" s="44">
        <f t="shared" si="686"/>
        <v>0</v>
      </c>
      <c r="AJ3441" s="44">
        <f t="shared" si="687"/>
        <v>0</v>
      </c>
      <c r="AK3441" s="45" t="str">
        <f t="shared" si="688"/>
        <v/>
      </c>
      <c r="AL3441" s="41"/>
      <c r="AM3441" s="41"/>
      <c r="AN3441" s="41"/>
      <c r="AO3441" s="41"/>
      <c r="AP3441" s="45" t="str">
        <f t="shared" si="689"/>
        <v/>
      </c>
      <c r="AQ3441" s="45" t="str">
        <f t="shared" si="690"/>
        <v/>
      </c>
    </row>
    <row r="3442" spans="1:43" s="15" customFormat="1">
      <c r="A3442" s="39"/>
      <c r="B3442" s="40"/>
      <c r="C3442" s="40"/>
      <c r="D3442" s="57" t="str">
        <f t="shared" si="693"/>
        <v/>
      </c>
      <c r="E3442" s="39"/>
      <c r="F3442" s="40"/>
      <c r="G3442" s="40"/>
      <c r="H3442" s="46"/>
      <c r="I3442" s="57" t="str">
        <f t="shared" si="682"/>
        <v/>
      </c>
      <c r="J3442" s="206"/>
      <c r="K3442" s="46"/>
      <c r="L3442" s="41"/>
      <c r="M3442" s="39"/>
      <c r="N3442" s="39"/>
      <c r="O3442" s="39"/>
      <c r="P3442" s="57" t="str">
        <f t="shared" si="683"/>
        <v/>
      </c>
      <c r="Q3442" s="39"/>
      <c r="R3442" s="39"/>
      <c r="S3442" s="39"/>
      <c r="T3442" s="39"/>
      <c r="U3442" s="39"/>
      <c r="V3442" s="39"/>
      <c r="W3442" s="39"/>
      <c r="X3442" s="47"/>
      <c r="Y3442" s="48" t="str">
        <f t="shared" si="694"/>
        <v/>
      </c>
      <c r="Z3442" s="26" t="str">
        <f t="shared" si="691"/>
        <v/>
      </c>
      <c r="AA3442" s="39"/>
      <c r="AB3442" s="35" t="str">
        <f t="shared" si="692"/>
        <v/>
      </c>
      <c r="AC3442" s="42" t="str">
        <f t="shared" si="684"/>
        <v/>
      </c>
      <c r="AD3442" s="38"/>
      <c r="AE3442" s="43" t="str">
        <f t="shared" si="685"/>
        <v/>
      </c>
      <c r="AF3442" s="43" t="str">
        <f>IF(AND(COUNTIFS($J$18:J3442,J3442)=1,AE3442=1),1,"")</f>
        <v/>
      </c>
      <c r="AG3442" s="43" t="str">
        <f>IF(C3442="","",IF(AND(COUNTIFS($J$18:J3442,J3442)=1,C3442&lt;&gt;""),1,""))</f>
        <v/>
      </c>
      <c r="AH3442" s="43" t="str">
        <f>IF(G3442="","",IF(AND(COUNTIFS($J$18:J3442,J3442)=1,G3442&lt;&gt;""),1,""))</f>
        <v/>
      </c>
      <c r="AI3442" s="44">
        <f t="shared" si="686"/>
        <v>0</v>
      </c>
      <c r="AJ3442" s="44">
        <f t="shared" si="687"/>
        <v>0</v>
      </c>
      <c r="AK3442" s="45" t="str">
        <f t="shared" si="688"/>
        <v/>
      </c>
      <c r="AL3442" s="41"/>
      <c r="AM3442" s="41"/>
      <c r="AN3442" s="41"/>
      <c r="AO3442" s="41"/>
      <c r="AP3442" s="45" t="str">
        <f t="shared" si="689"/>
        <v/>
      </c>
      <c r="AQ3442" s="45" t="str">
        <f t="shared" si="690"/>
        <v/>
      </c>
    </row>
    <row r="3443" spans="1:43" s="15" customFormat="1">
      <c r="A3443" s="39"/>
      <c r="B3443" s="40"/>
      <c r="C3443" s="40"/>
      <c r="D3443" s="57" t="str">
        <f t="shared" si="693"/>
        <v/>
      </c>
      <c r="E3443" s="39"/>
      <c r="F3443" s="40"/>
      <c r="G3443" s="40"/>
      <c r="H3443" s="46"/>
      <c r="I3443" s="57" t="str">
        <f t="shared" si="682"/>
        <v/>
      </c>
      <c r="J3443" s="206"/>
      <c r="K3443" s="46"/>
      <c r="L3443" s="41"/>
      <c r="M3443" s="39"/>
      <c r="N3443" s="39"/>
      <c r="O3443" s="39"/>
      <c r="P3443" s="57" t="str">
        <f t="shared" si="683"/>
        <v/>
      </c>
      <c r="Q3443" s="39"/>
      <c r="R3443" s="39"/>
      <c r="S3443" s="39"/>
      <c r="T3443" s="39"/>
      <c r="U3443" s="39"/>
      <c r="V3443" s="39"/>
      <c r="W3443" s="39"/>
      <c r="X3443" s="47"/>
      <c r="Y3443" s="48" t="str">
        <f t="shared" si="694"/>
        <v/>
      </c>
      <c r="Z3443" s="26" t="str">
        <f t="shared" si="691"/>
        <v/>
      </c>
      <c r="AA3443" s="39"/>
      <c r="AB3443" s="35" t="str">
        <f t="shared" si="692"/>
        <v/>
      </c>
      <c r="AC3443" s="42" t="str">
        <f t="shared" si="684"/>
        <v/>
      </c>
      <c r="AD3443" s="38"/>
      <c r="AE3443" s="43" t="str">
        <f t="shared" si="685"/>
        <v/>
      </c>
      <c r="AF3443" s="43" t="str">
        <f>IF(AND(COUNTIFS($J$18:J3443,J3443)=1,AE3443=1),1,"")</f>
        <v/>
      </c>
      <c r="AG3443" s="43" t="str">
        <f>IF(C3443="","",IF(AND(COUNTIFS($J$18:J3443,J3443)=1,C3443&lt;&gt;""),1,""))</f>
        <v/>
      </c>
      <c r="AH3443" s="43" t="str">
        <f>IF(G3443="","",IF(AND(COUNTIFS($J$18:J3443,J3443)=1,G3443&lt;&gt;""),1,""))</f>
        <v/>
      </c>
      <c r="AI3443" s="44">
        <f t="shared" si="686"/>
        <v>0</v>
      </c>
      <c r="AJ3443" s="44">
        <f t="shared" si="687"/>
        <v>0</v>
      </c>
      <c r="AK3443" s="45" t="str">
        <f t="shared" si="688"/>
        <v/>
      </c>
      <c r="AL3443" s="41"/>
      <c r="AM3443" s="41"/>
      <c r="AN3443" s="41"/>
      <c r="AO3443" s="41"/>
      <c r="AP3443" s="45" t="str">
        <f t="shared" si="689"/>
        <v/>
      </c>
      <c r="AQ3443" s="45" t="str">
        <f t="shared" si="690"/>
        <v/>
      </c>
    </row>
    <row r="3444" spans="1:43" s="15" customFormat="1">
      <c r="A3444" s="39"/>
      <c r="B3444" s="40"/>
      <c r="C3444" s="40"/>
      <c r="D3444" s="57" t="str">
        <f t="shared" si="693"/>
        <v/>
      </c>
      <c r="E3444" s="39"/>
      <c r="F3444" s="40"/>
      <c r="G3444" s="40"/>
      <c r="H3444" s="46"/>
      <c r="I3444" s="57" t="str">
        <f t="shared" si="682"/>
        <v/>
      </c>
      <c r="J3444" s="206"/>
      <c r="K3444" s="46"/>
      <c r="L3444" s="41"/>
      <c r="M3444" s="39"/>
      <c r="N3444" s="39"/>
      <c r="O3444" s="39"/>
      <c r="P3444" s="57" t="str">
        <f t="shared" si="683"/>
        <v/>
      </c>
      <c r="Q3444" s="39"/>
      <c r="R3444" s="39"/>
      <c r="S3444" s="39"/>
      <c r="T3444" s="39"/>
      <c r="U3444" s="39"/>
      <c r="V3444" s="39"/>
      <c r="W3444" s="39"/>
      <c r="X3444" s="47"/>
      <c r="Y3444" s="48" t="str">
        <f t="shared" si="694"/>
        <v/>
      </c>
      <c r="Z3444" s="26" t="str">
        <f t="shared" si="691"/>
        <v/>
      </c>
      <c r="AA3444" s="39"/>
      <c r="AB3444" s="35" t="str">
        <f t="shared" si="692"/>
        <v/>
      </c>
      <c r="AC3444" s="42" t="str">
        <f t="shared" si="684"/>
        <v/>
      </c>
      <c r="AD3444" s="38"/>
      <c r="AE3444" s="43" t="str">
        <f t="shared" si="685"/>
        <v/>
      </c>
      <c r="AF3444" s="43" t="str">
        <f>IF(AND(COUNTIFS($J$18:J3444,J3444)=1,AE3444=1),1,"")</f>
        <v/>
      </c>
      <c r="AG3444" s="43" t="str">
        <f>IF(C3444="","",IF(AND(COUNTIFS($J$18:J3444,J3444)=1,C3444&lt;&gt;""),1,""))</f>
        <v/>
      </c>
      <c r="AH3444" s="43" t="str">
        <f>IF(G3444="","",IF(AND(COUNTIFS($J$18:J3444,J3444)=1,G3444&lt;&gt;""),1,""))</f>
        <v/>
      </c>
      <c r="AI3444" s="44">
        <f t="shared" si="686"/>
        <v>0</v>
      </c>
      <c r="AJ3444" s="44">
        <f t="shared" si="687"/>
        <v>0</v>
      </c>
      <c r="AK3444" s="45" t="str">
        <f t="shared" si="688"/>
        <v/>
      </c>
      <c r="AL3444" s="41"/>
      <c r="AM3444" s="41"/>
      <c r="AN3444" s="41"/>
      <c r="AO3444" s="41"/>
      <c r="AP3444" s="45" t="str">
        <f t="shared" si="689"/>
        <v/>
      </c>
      <c r="AQ3444" s="45" t="str">
        <f t="shared" si="690"/>
        <v/>
      </c>
    </row>
    <row r="3445" spans="1:43" s="15" customFormat="1">
      <c r="A3445" s="39"/>
      <c r="B3445" s="40"/>
      <c r="C3445" s="40"/>
      <c r="D3445" s="57" t="str">
        <f t="shared" si="693"/>
        <v/>
      </c>
      <c r="E3445" s="39"/>
      <c r="F3445" s="40"/>
      <c r="G3445" s="40"/>
      <c r="H3445" s="46"/>
      <c r="I3445" s="57" t="str">
        <f t="shared" si="682"/>
        <v/>
      </c>
      <c r="J3445" s="206"/>
      <c r="K3445" s="46"/>
      <c r="L3445" s="41"/>
      <c r="M3445" s="39"/>
      <c r="N3445" s="39"/>
      <c r="O3445" s="39"/>
      <c r="P3445" s="57" t="str">
        <f t="shared" si="683"/>
        <v/>
      </c>
      <c r="Q3445" s="39"/>
      <c r="R3445" s="39"/>
      <c r="S3445" s="39"/>
      <c r="T3445" s="39"/>
      <c r="U3445" s="39"/>
      <c r="V3445" s="39"/>
      <c r="W3445" s="39"/>
      <c r="X3445" s="47"/>
      <c r="Y3445" s="48" t="str">
        <f t="shared" si="694"/>
        <v/>
      </c>
      <c r="Z3445" s="26" t="str">
        <f t="shared" si="691"/>
        <v/>
      </c>
      <c r="AA3445" s="39"/>
      <c r="AB3445" s="35" t="str">
        <f t="shared" si="692"/>
        <v/>
      </c>
      <c r="AC3445" s="42" t="str">
        <f t="shared" si="684"/>
        <v/>
      </c>
      <c r="AD3445" s="38"/>
      <c r="AE3445" s="43" t="str">
        <f t="shared" si="685"/>
        <v/>
      </c>
      <c r="AF3445" s="43" t="str">
        <f>IF(AND(COUNTIFS($J$18:J3445,J3445)=1,AE3445=1),1,"")</f>
        <v/>
      </c>
      <c r="AG3445" s="43" t="str">
        <f>IF(C3445="","",IF(AND(COUNTIFS($J$18:J3445,J3445)=1,C3445&lt;&gt;""),1,""))</f>
        <v/>
      </c>
      <c r="AH3445" s="43" t="str">
        <f>IF(G3445="","",IF(AND(COUNTIFS($J$18:J3445,J3445)=1,G3445&lt;&gt;""),1,""))</f>
        <v/>
      </c>
      <c r="AI3445" s="44">
        <f t="shared" si="686"/>
        <v>0</v>
      </c>
      <c r="AJ3445" s="44">
        <f t="shared" si="687"/>
        <v>0</v>
      </c>
      <c r="AK3445" s="45" t="str">
        <f t="shared" si="688"/>
        <v/>
      </c>
      <c r="AL3445" s="41"/>
      <c r="AM3445" s="41"/>
      <c r="AN3445" s="41"/>
      <c r="AO3445" s="41"/>
      <c r="AP3445" s="45" t="str">
        <f t="shared" si="689"/>
        <v/>
      </c>
      <c r="AQ3445" s="45" t="str">
        <f t="shared" si="690"/>
        <v/>
      </c>
    </row>
    <row r="3446" spans="1:43" s="15" customFormat="1">
      <c r="A3446" s="39"/>
      <c r="B3446" s="40"/>
      <c r="C3446" s="40"/>
      <c r="D3446" s="57" t="str">
        <f t="shared" si="693"/>
        <v/>
      </c>
      <c r="E3446" s="39"/>
      <c r="F3446" s="40"/>
      <c r="G3446" s="40"/>
      <c r="H3446" s="46"/>
      <c r="I3446" s="57" t="str">
        <f t="shared" si="682"/>
        <v/>
      </c>
      <c r="J3446" s="206"/>
      <c r="K3446" s="46"/>
      <c r="L3446" s="41"/>
      <c r="M3446" s="39"/>
      <c r="N3446" s="39"/>
      <c r="O3446" s="39"/>
      <c r="P3446" s="57" t="str">
        <f t="shared" si="683"/>
        <v/>
      </c>
      <c r="Q3446" s="39"/>
      <c r="R3446" s="39"/>
      <c r="S3446" s="39"/>
      <c r="T3446" s="39"/>
      <c r="U3446" s="39"/>
      <c r="V3446" s="39"/>
      <c r="W3446" s="39"/>
      <c r="X3446" s="47"/>
      <c r="Y3446" s="48" t="str">
        <f t="shared" si="694"/>
        <v/>
      </c>
      <c r="Z3446" s="26" t="str">
        <f t="shared" si="691"/>
        <v/>
      </c>
      <c r="AA3446" s="39"/>
      <c r="AB3446" s="35" t="str">
        <f t="shared" si="692"/>
        <v/>
      </c>
      <c r="AC3446" s="42" t="str">
        <f t="shared" si="684"/>
        <v/>
      </c>
      <c r="AD3446" s="38"/>
      <c r="AE3446" s="43" t="str">
        <f t="shared" si="685"/>
        <v/>
      </c>
      <c r="AF3446" s="43" t="str">
        <f>IF(AND(COUNTIFS($J$18:J3446,J3446)=1,AE3446=1),1,"")</f>
        <v/>
      </c>
      <c r="AG3446" s="43" t="str">
        <f>IF(C3446="","",IF(AND(COUNTIFS($J$18:J3446,J3446)=1,C3446&lt;&gt;""),1,""))</f>
        <v/>
      </c>
      <c r="AH3446" s="43" t="str">
        <f>IF(G3446="","",IF(AND(COUNTIFS($J$18:J3446,J3446)=1,G3446&lt;&gt;""),1,""))</f>
        <v/>
      </c>
      <c r="AI3446" s="44">
        <f t="shared" si="686"/>
        <v>0</v>
      </c>
      <c r="AJ3446" s="44">
        <f t="shared" si="687"/>
        <v>0</v>
      </c>
      <c r="AK3446" s="45" t="str">
        <f t="shared" si="688"/>
        <v/>
      </c>
      <c r="AL3446" s="41"/>
      <c r="AM3446" s="41"/>
      <c r="AN3446" s="41"/>
      <c r="AO3446" s="41"/>
      <c r="AP3446" s="45" t="str">
        <f t="shared" si="689"/>
        <v/>
      </c>
      <c r="AQ3446" s="45" t="str">
        <f t="shared" si="690"/>
        <v/>
      </c>
    </row>
    <row r="3447" spans="1:43" s="15" customFormat="1">
      <c r="A3447" s="39"/>
      <c r="B3447" s="40"/>
      <c r="C3447" s="40"/>
      <c r="D3447" s="57" t="str">
        <f t="shared" si="693"/>
        <v/>
      </c>
      <c r="E3447" s="39"/>
      <c r="F3447" s="40"/>
      <c r="G3447" s="40"/>
      <c r="H3447" s="46"/>
      <c r="I3447" s="57" t="str">
        <f t="shared" si="682"/>
        <v/>
      </c>
      <c r="J3447" s="206"/>
      <c r="K3447" s="46"/>
      <c r="L3447" s="41"/>
      <c r="M3447" s="39"/>
      <c r="N3447" s="39"/>
      <c r="O3447" s="39"/>
      <c r="P3447" s="57" t="str">
        <f t="shared" si="683"/>
        <v/>
      </c>
      <c r="Q3447" s="39"/>
      <c r="R3447" s="39"/>
      <c r="S3447" s="39"/>
      <c r="T3447" s="39"/>
      <c r="U3447" s="39"/>
      <c r="V3447" s="39"/>
      <c r="W3447" s="39"/>
      <c r="X3447" s="47"/>
      <c r="Y3447" s="48" t="str">
        <f t="shared" si="694"/>
        <v/>
      </c>
      <c r="Z3447" s="26" t="str">
        <f t="shared" si="691"/>
        <v/>
      </c>
      <c r="AA3447" s="39"/>
      <c r="AB3447" s="35" t="str">
        <f t="shared" si="692"/>
        <v/>
      </c>
      <c r="AC3447" s="42" t="str">
        <f t="shared" si="684"/>
        <v/>
      </c>
      <c r="AD3447" s="38"/>
      <c r="AE3447" s="43" t="str">
        <f t="shared" si="685"/>
        <v/>
      </c>
      <c r="AF3447" s="43" t="str">
        <f>IF(AND(COUNTIFS($J$18:J3447,J3447)=1,AE3447=1),1,"")</f>
        <v/>
      </c>
      <c r="AG3447" s="43" t="str">
        <f>IF(C3447="","",IF(AND(COUNTIFS($J$18:J3447,J3447)=1,C3447&lt;&gt;""),1,""))</f>
        <v/>
      </c>
      <c r="AH3447" s="43" t="str">
        <f>IF(G3447="","",IF(AND(COUNTIFS($J$18:J3447,J3447)=1,G3447&lt;&gt;""),1,""))</f>
        <v/>
      </c>
      <c r="AI3447" s="44">
        <f t="shared" si="686"/>
        <v>0</v>
      </c>
      <c r="AJ3447" s="44">
        <f t="shared" si="687"/>
        <v>0</v>
      </c>
      <c r="AK3447" s="45" t="str">
        <f t="shared" si="688"/>
        <v/>
      </c>
      <c r="AL3447" s="41"/>
      <c r="AM3447" s="41"/>
      <c r="AN3447" s="41"/>
      <c r="AO3447" s="41"/>
      <c r="AP3447" s="45" t="str">
        <f t="shared" si="689"/>
        <v/>
      </c>
      <c r="AQ3447" s="45" t="str">
        <f t="shared" si="690"/>
        <v/>
      </c>
    </row>
    <row r="3448" spans="1:43" s="15" customFormat="1">
      <c r="A3448" s="39"/>
      <c r="B3448" s="40"/>
      <c r="C3448" s="40"/>
      <c r="D3448" s="57" t="str">
        <f t="shared" si="693"/>
        <v/>
      </c>
      <c r="E3448" s="39"/>
      <c r="F3448" s="40"/>
      <c r="G3448" s="40"/>
      <c r="H3448" s="46"/>
      <c r="I3448" s="57" t="str">
        <f t="shared" si="682"/>
        <v/>
      </c>
      <c r="J3448" s="206"/>
      <c r="K3448" s="46"/>
      <c r="L3448" s="41"/>
      <c r="M3448" s="39"/>
      <c r="N3448" s="39"/>
      <c r="O3448" s="39"/>
      <c r="P3448" s="57" t="str">
        <f t="shared" si="683"/>
        <v/>
      </c>
      <c r="Q3448" s="39"/>
      <c r="R3448" s="39"/>
      <c r="S3448" s="39"/>
      <c r="T3448" s="39"/>
      <c r="U3448" s="39"/>
      <c r="V3448" s="39"/>
      <c r="W3448" s="39"/>
      <c r="X3448" s="47"/>
      <c r="Y3448" s="48" t="str">
        <f t="shared" si="694"/>
        <v/>
      </c>
      <c r="Z3448" s="26" t="str">
        <f t="shared" si="691"/>
        <v/>
      </c>
      <c r="AA3448" s="39"/>
      <c r="AB3448" s="35" t="str">
        <f t="shared" si="692"/>
        <v/>
      </c>
      <c r="AC3448" s="42" t="str">
        <f t="shared" si="684"/>
        <v/>
      </c>
      <c r="AD3448" s="38"/>
      <c r="AE3448" s="43" t="str">
        <f t="shared" si="685"/>
        <v/>
      </c>
      <c r="AF3448" s="43" t="str">
        <f>IF(AND(COUNTIFS($J$18:J3448,J3448)=1,AE3448=1),1,"")</f>
        <v/>
      </c>
      <c r="AG3448" s="43" t="str">
        <f>IF(C3448="","",IF(AND(COUNTIFS($J$18:J3448,J3448)=1,C3448&lt;&gt;""),1,""))</f>
        <v/>
      </c>
      <c r="AH3448" s="43" t="str">
        <f>IF(G3448="","",IF(AND(COUNTIFS($J$18:J3448,J3448)=1,G3448&lt;&gt;""),1,""))</f>
        <v/>
      </c>
      <c r="AI3448" s="44">
        <f t="shared" si="686"/>
        <v>0</v>
      </c>
      <c r="AJ3448" s="44">
        <f t="shared" si="687"/>
        <v>0</v>
      </c>
      <c r="AK3448" s="45" t="str">
        <f t="shared" si="688"/>
        <v/>
      </c>
      <c r="AL3448" s="41"/>
      <c r="AM3448" s="41"/>
      <c r="AN3448" s="41"/>
      <c r="AO3448" s="41"/>
      <c r="AP3448" s="45" t="str">
        <f t="shared" si="689"/>
        <v/>
      </c>
      <c r="AQ3448" s="45" t="str">
        <f t="shared" si="690"/>
        <v/>
      </c>
    </row>
    <row r="3449" spans="1:43" s="15" customFormat="1">
      <c r="A3449" s="39"/>
      <c r="B3449" s="40"/>
      <c r="C3449" s="40"/>
      <c r="D3449" s="57" t="str">
        <f t="shared" si="693"/>
        <v/>
      </c>
      <c r="E3449" s="39"/>
      <c r="F3449" s="40"/>
      <c r="G3449" s="40"/>
      <c r="H3449" s="46"/>
      <c r="I3449" s="57" t="str">
        <f t="shared" si="682"/>
        <v/>
      </c>
      <c r="J3449" s="206"/>
      <c r="K3449" s="46"/>
      <c r="L3449" s="41"/>
      <c r="M3449" s="39"/>
      <c r="N3449" s="39"/>
      <c r="O3449" s="39"/>
      <c r="P3449" s="57" t="str">
        <f t="shared" si="683"/>
        <v/>
      </c>
      <c r="Q3449" s="39"/>
      <c r="R3449" s="39"/>
      <c r="S3449" s="39"/>
      <c r="T3449" s="39"/>
      <c r="U3449" s="39"/>
      <c r="V3449" s="39"/>
      <c r="W3449" s="39"/>
      <c r="X3449" s="47"/>
      <c r="Y3449" s="48" t="str">
        <f t="shared" si="694"/>
        <v/>
      </c>
      <c r="Z3449" s="26" t="str">
        <f t="shared" si="691"/>
        <v/>
      </c>
      <c r="AA3449" s="39"/>
      <c r="AB3449" s="35" t="str">
        <f t="shared" si="692"/>
        <v/>
      </c>
      <c r="AC3449" s="42" t="str">
        <f t="shared" si="684"/>
        <v/>
      </c>
      <c r="AD3449" s="38"/>
      <c r="AE3449" s="43" t="str">
        <f t="shared" si="685"/>
        <v/>
      </c>
      <c r="AF3449" s="43" t="str">
        <f>IF(AND(COUNTIFS($J$18:J3449,J3449)=1,AE3449=1),1,"")</f>
        <v/>
      </c>
      <c r="AG3449" s="43" t="str">
        <f>IF(C3449="","",IF(AND(COUNTIFS($J$18:J3449,J3449)=1,C3449&lt;&gt;""),1,""))</f>
        <v/>
      </c>
      <c r="AH3449" s="43" t="str">
        <f>IF(G3449="","",IF(AND(COUNTIFS($J$18:J3449,J3449)=1,G3449&lt;&gt;""),1,""))</f>
        <v/>
      </c>
      <c r="AI3449" s="44">
        <f t="shared" si="686"/>
        <v>0</v>
      </c>
      <c r="AJ3449" s="44">
        <f t="shared" si="687"/>
        <v>0</v>
      </c>
      <c r="AK3449" s="45" t="str">
        <f t="shared" si="688"/>
        <v/>
      </c>
      <c r="AL3449" s="41"/>
      <c r="AM3449" s="41"/>
      <c r="AN3449" s="41"/>
      <c r="AO3449" s="41"/>
      <c r="AP3449" s="45" t="str">
        <f t="shared" si="689"/>
        <v/>
      </c>
      <c r="AQ3449" s="45" t="str">
        <f t="shared" si="690"/>
        <v/>
      </c>
    </row>
    <row r="3450" spans="1:43" s="15" customFormat="1">
      <c r="A3450" s="39"/>
      <c r="B3450" s="40"/>
      <c r="C3450" s="40"/>
      <c r="D3450" s="57" t="str">
        <f t="shared" si="693"/>
        <v/>
      </c>
      <c r="E3450" s="39"/>
      <c r="F3450" s="40"/>
      <c r="G3450" s="40"/>
      <c r="H3450" s="46"/>
      <c r="I3450" s="57" t="str">
        <f t="shared" si="682"/>
        <v/>
      </c>
      <c r="J3450" s="206"/>
      <c r="K3450" s="46"/>
      <c r="L3450" s="41"/>
      <c r="M3450" s="39"/>
      <c r="N3450" s="39"/>
      <c r="O3450" s="39"/>
      <c r="P3450" s="57" t="str">
        <f t="shared" si="683"/>
        <v/>
      </c>
      <c r="Q3450" s="39"/>
      <c r="R3450" s="39"/>
      <c r="S3450" s="39"/>
      <c r="T3450" s="39"/>
      <c r="U3450" s="39"/>
      <c r="V3450" s="39"/>
      <c r="W3450" s="39"/>
      <c r="X3450" s="47"/>
      <c r="Y3450" s="48" t="str">
        <f t="shared" si="694"/>
        <v/>
      </c>
      <c r="Z3450" s="26" t="str">
        <f t="shared" si="691"/>
        <v/>
      </c>
      <c r="AA3450" s="39"/>
      <c r="AB3450" s="35" t="str">
        <f t="shared" si="692"/>
        <v/>
      </c>
      <c r="AC3450" s="42" t="str">
        <f t="shared" si="684"/>
        <v/>
      </c>
      <c r="AD3450" s="38"/>
      <c r="AE3450" s="43" t="str">
        <f t="shared" si="685"/>
        <v/>
      </c>
      <c r="AF3450" s="43" t="str">
        <f>IF(AND(COUNTIFS($J$18:J3450,J3450)=1,AE3450=1),1,"")</f>
        <v/>
      </c>
      <c r="AG3450" s="43" t="str">
        <f>IF(C3450="","",IF(AND(COUNTIFS($J$18:J3450,J3450)=1,C3450&lt;&gt;""),1,""))</f>
        <v/>
      </c>
      <c r="AH3450" s="43" t="str">
        <f>IF(G3450="","",IF(AND(COUNTIFS($J$18:J3450,J3450)=1,G3450&lt;&gt;""),1,""))</f>
        <v/>
      </c>
      <c r="AI3450" s="44">
        <f t="shared" si="686"/>
        <v>0</v>
      </c>
      <c r="AJ3450" s="44">
        <f t="shared" si="687"/>
        <v>0</v>
      </c>
      <c r="AK3450" s="45" t="str">
        <f t="shared" si="688"/>
        <v/>
      </c>
      <c r="AL3450" s="41"/>
      <c r="AM3450" s="41"/>
      <c r="AN3450" s="41"/>
      <c r="AO3450" s="41"/>
      <c r="AP3450" s="45" t="str">
        <f t="shared" si="689"/>
        <v/>
      </c>
      <c r="AQ3450" s="45" t="str">
        <f t="shared" si="690"/>
        <v/>
      </c>
    </row>
    <row r="3451" spans="1:43" s="15" customFormat="1">
      <c r="A3451" s="39"/>
      <c r="B3451" s="40"/>
      <c r="C3451" s="40"/>
      <c r="D3451" s="57" t="str">
        <f t="shared" si="693"/>
        <v/>
      </c>
      <c r="E3451" s="39"/>
      <c r="F3451" s="40"/>
      <c r="G3451" s="40"/>
      <c r="H3451" s="46"/>
      <c r="I3451" s="57" t="str">
        <f t="shared" si="682"/>
        <v/>
      </c>
      <c r="J3451" s="206"/>
      <c r="K3451" s="46"/>
      <c r="L3451" s="41"/>
      <c r="M3451" s="39"/>
      <c r="N3451" s="39"/>
      <c r="O3451" s="39"/>
      <c r="P3451" s="57" t="str">
        <f t="shared" si="683"/>
        <v/>
      </c>
      <c r="Q3451" s="39"/>
      <c r="R3451" s="39"/>
      <c r="S3451" s="39"/>
      <c r="T3451" s="39"/>
      <c r="U3451" s="39"/>
      <c r="V3451" s="39"/>
      <c r="W3451" s="39"/>
      <c r="X3451" s="47"/>
      <c r="Y3451" s="48" t="str">
        <f t="shared" si="694"/>
        <v/>
      </c>
      <c r="Z3451" s="26" t="str">
        <f t="shared" si="691"/>
        <v/>
      </c>
      <c r="AA3451" s="39"/>
      <c r="AB3451" s="35" t="str">
        <f t="shared" si="692"/>
        <v/>
      </c>
      <c r="AC3451" s="42" t="str">
        <f t="shared" si="684"/>
        <v/>
      </c>
      <c r="AD3451" s="38"/>
      <c r="AE3451" s="43" t="str">
        <f t="shared" si="685"/>
        <v/>
      </c>
      <c r="AF3451" s="43" t="str">
        <f>IF(AND(COUNTIFS($J$18:J3451,J3451)=1,AE3451=1),1,"")</f>
        <v/>
      </c>
      <c r="AG3451" s="43" t="str">
        <f>IF(C3451="","",IF(AND(COUNTIFS($J$18:J3451,J3451)=1,C3451&lt;&gt;""),1,""))</f>
        <v/>
      </c>
      <c r="AH3451" s="43" t="str">
        <f>IF(G3451="","",IF(AND(COUNTIFS($J$18:J3451,J3451)=1,G3451&lt;&gt;""),1,""))</f>
        <v/>
      </c>
      <c r="AI3451" s="44">
        <f t="shared" si="686"/>
        <v>0</v>
      </c>
      <c r="AJ3451" s="44">
        <f t="shared" si="687"/>
        <v>0</v>
      </c>
      <c r="AK3451" s="45" t="str">
        <f t="shared" si="688"/>
        <v/>
      </c>
      <c r="AL3451" s="41"/>
      <c r="AM3451" s="41"/>
      <c r="AN3451" s="41"/>
      <c r="AO3451" s="41"/>
      <c r="AP3451" s="45" t="str">
        <f t="shared" si="689"/>
        <v/>
      </c>
      <c r="AQ3451" s="45" t="str">
        <f t="shared" si="690"/>
        <v/>
      </c>
    </row>
    <row r="3452" spans="1:43" s="15" customFormat="1">
      <c r="A3452" s="39"/>
      <c r="B3452" s="40"/>
      <c r="C3452" s="40"/>
      <c r="D3452" s="57" t="str">
        <f t="shared" si="693"/>
        <v/>
      </c>
      <c r="E3452" s="39"/>
      <c r="F3452" s="40"/>
      <c r="G3452" s="40"/>
      <c r="H3452" s="46"/>
      <c r="I3452" s="57" t="str">
        <f t="shared" si="682"/>
        <v/>
      </c>
      <c r="J3452" s="206"/>
      <c r="K3452" s="46"/>
      <c r="L3452" s="41"/>
      <c r="M3452" s="39"/>
      <c r="N3452" s="39"/>
      <c r="O3452" s="39"/>
      <c r="P3452" s="57" t="str">
        <f t="shared" si="683"/>
        <v/>
      </c>
      <c r="Q3452" s="39"/>
      <c r="R3452" s="39"/>
      <c r="S3452" s="39"/>
      <c r="T3452" s="39"/>
      <c r="U3452" s="39"/>
      <c r="V3452" s="39"/>
      <c r="W3452" s="39"/>
      <c r="X3452" s="47"/>
      <c r="Y3452" s="48" t="str">
        <f t="shared" si="694"/>
        <v/>
      </c>
      <c r="Z3452" s="26" t="str">
        <f t="shared" si="691"/>
        <v/>
      </c>
      <c r="AA3452" s="39"/>
      <c r="AB3452" s="35" t="str">
        <f t="shared" si="692"/>
        <v/>
      </c>
      <c r="AC3452" s="42" t="str">
        <f t="shared" si="684"/>
        <v/>
      </c>
      <c r="AD3452" s="38"/>
      <c r="AE3452" s="43" t="str">
        <f t="shared" si="685"/>
        <v/>
      </c>
      <c r="AF3452" s="43" t="str">
        <f>IF(AND(COUNTIFS($J$18:J3452,J3452)=1,AE3452=1),1,"")</f>
        <v/>
      </c>
      <c r="AG3452" s="43" t="str">
        <f>IF(C3452="","",IF(AND(COUNTIFS($J$18:J3452,J3452)=1,C3452&lt;&gt;""),1,""))</f>
        <v/>
      </c>
      <c r="AH3452" s="43" t="str">
        <f>IF(G3452="","",IF(AND(COUNTIFS($J$18:J3452,J3452)=1,G3452&lt;&gt;""),1,""))</f>
        <v/>
      </c>
      <c r="AI3452" s="44">
        <f t="shared" si="686"/>
        <v>0</v>
      </c>
      <c r="AJ3452" s="44">
        <f t="shared" si="687"/>
        <v>0</v>
      </c>
      <c r="AK3452" s="45" t="str">
        <f t="shared" si="688"/>
        <v/>
      </c>
      <c r="AL3452" s="41"/>
      <c r="AM3452" s="41"/>
      <c r="AN3452" s="41"/>
      <c r="AO3452" s="41"/>
      <c r="AP3452" s="45" t="str">
        <f t="shared" si="689"/>
        <v/>
      </c>
      <c r="AQ3452" s="45" t="str">
        <f t="shared" si="690"/>
        <v/>
      </c>
    </row>
    <row r="3453" spans="1:43" s="15" customFormat="1">
      <c r="A3453" s="39"/>
      <c r="B3453" s="40"/>
      <c r="C3453" s="40"/>
      <c r="D3453" s="57" t="str">
        <f t="shared" si="693"/>
        <v/>
      </c>
      <c r="E3453" s="39"/>
      <c r="F3453" s="40"/>
      <c r="G3453" s="40"/>
      <c r="H3453" s="46"/>
      <c r="I3453" s="57" t="str">
        <f t="shared" si="682"/>
        <v/>
      </c>
      <c r="J3453" s="206"/>
      <c r="K3453" s="46"/>
      <c r="L3453" s="41"/>
      <c r="M3453" s="39"/>
      <c r="N3453" s="39"/>
      <c r="O3453" s="39"/>
      <c r="P3453" s="57" t="str">
        <f t="shared" si="683"/>
        <v/>
      </c>
      <c r="Q3453" s="39"/>
      <c r="R3453" s="39"/>
      <c r="S3453" s="39"/>
      <c r="T3453" s="39"/>
      <c r="U3453" s="39"/>
      <c r="V3453" s="39"/>
      <c r="W3453" s="39"/>
      <c r="X3453" s="47"/>
      <c r="Y3453" s="48" t="str">
        <f t="shared" si="694"/>
        <v/>
      </c>
      <c r="Z3453" s="26" t="str">
        <f t="shared" si="691"/>
        <v/>
      </c>
      <c r="AA3453" s="39"/>
      <c r="AB3453" s="35" t="str">
        <f t="shared" si="692"/>
        <v/>
      </c>
      <c r="AC3453" s="42" t="str">
        <f t="shared" si="684"/>
        <v/>
      </c>
      <c r="AD3453" s="38"/>
      <c r="AE3453" s="43" t="str">
        <f t="shared" si="685"/>
        <v/>
      </c>
      <c r="AF3453" s="43" t="str">
        <f>IF(AND(COUNTIFS($J$18:J3453,J3453)=1,AE3453=1),1,"")</f>
        <v/>
      </c>
      <c r="AG3453" s="43" t="str">
        <f>IF(C3453="","",IF(AND(COUNTIFS($J$18:J3453,J3453)=1,C3453&lt;&gt;""),1,""))</f>
        <v/>
      </c>
      <c r="AH3453" s="43" t="str">
        <f>IF(G3453="","",IF(AND(COUNTIFS($J$18:J3453,J3453)=1,G3453&lt;&gt;""),1,""))</f>
        <v/>
      </c>
      <c r="AI3453" s="44">
        <f t="shared" si="686"/>
        <v>0</v>
      </c>
      <c r="AJ3453" s="44">
        <f t="shared" si="687"/>
        <v>0</v>
      </c>
      <c r="AK3453" s="45" t="str">
        <f t="shared" si="688"/>
        <v/>
      </c>
      <c r="AL3453" s="41"/>
      <c r="AM3453" s="41"/>
      <c r="AN3453" s="41"/>
      <c r="AO3453" s="41"/>
      <c r="AP3453" s="45" t="str">
        <f t="shared" si="689"/>
        <v/>
      </c>
      <c r="AQ3453" s="45" t="str">
        <f t="shared" si="690"/>
        <v/>
      </c>
    </row>
    <row r="3454" spans="1:43" s="15" customFormat="1">
      <c r="A3454" s="39"/>
      <c r="B3454" s="40"/>
      <c r="C3454" s="40"/>
      <c r="D3454" s="57" t="str">
        <f t="shared" si="693"/>
        <v/>
      </c>
      <c r="E3454" s="39"/>
      <c r="F3454" s="40"/>
      <c r="G3454" s="40"/>
      <c r="H3454" s="46"/>
      <c r="I3454" s="57" t="str">
        <f t="shared" si="682"/>
        <v/>
      </c>
      <c r="J3454" s="206"/>
      <c r="K3454" s="46"/>
      <c r="L3454" s="41"/>
      <c r="M3454" s="39"/>
      <c r="N3454" s="39"/>
      <c r="O3454" s="39"/>
      <c r="P3454" s="57" t="str">
        <f t="shared" si="683"/>
        <v/>
      </c>
      <c r="Q3454" s="39"/>
      <c r="R3454" s="39"/>
      <c r="S3454" s="39"/>
      <c r="T3454" s="39"/>
      <c r="U3454" s="39"/>
      <c r="V3454" s="39"/>
      <c r="W3454" s="39"/>
      <c r="X3454" s="47"/>
      <c r="Y3454" s="48" t="str">
        <f t="shared" si="694"/>
        <v/>
      </c>
      <c r="Z3454" s="26" t="str">
        <f t="shared" si="691"/>
        <v/>
      </c>
      <c r="AA3454" s="39"/>
      <c r="AB3454" s="35" t="str">
        <f t="shared" si="692"/>
        <v/>
      </c>
      <c r="AC3454" s="42" t="str">
        <f t="shared" si="684"/>
        <v/>
      </c>
      <c r="AD3454" s="38"/>
      <c r="AE3454" s="43" t="str">
        <f t="shared" si="685"/>
        <v/>
      </c>
      <c r="AF3454" s="43" t="str">
        <f>IF(AND(COUNTIFS($J$18:J3454,J3454)=1,AE3454=1),1,"")</f>
        <v/>
      </c>
      <c r="AG3454" s="43" t="str">
        <f>IF(C3454="","",IF(AND(COUNTIFS($J$18:J3454,J3454)=1,C3454&lt;&gt;""),1,""))</f>
        <v/>
      </c>
      <c r="AH3454" s="43" t="str">
        <f>IF(G3454="","",IF(AND(COUNTIFS($J$18:J3454,J3454)=1,G3454&lt;&gt;""),1,""))</f>
        <v/>
      </c>
      <c r="AI3454" s="44">
        <f t="shared" si="686"/>
        <v>0</v>
      </c>
      <c r="AJ3454" s="44">
        <f t="shared" si="687"/>
        <v>0</v>
      </c>
      <c r="AK3454" s="45" t="str">
        <f t="shared" si="688"/>
        <v/>
      </c>
      <c r="AL3454" s="41"/>
      <c r="AM3454" s="41"/>
      <c r="AN3454" s="41"/>
      <c r="AO3454" s="41"/>
      <c r="AP3454" s="45" t="str">
        <f t="shared" si="689"/>
        <v/>
      </c>
      <c r="AQ3454" s="45" t="str">
        <f t="shared" si="690"/>
        <v/>
      </c>
    </row>
    <row r="3455" spans="1:43" s="15" customFormat="1">
      <c r="A3455" s="39"/>
      <c r="B3455" s="40"/>
      <c r="C3455" s="40"/>
      <c r="D3455" s="57" t="str">
        <f t="shared" si="693"/>
        <v/>
      </c>
      <c r="E3455" s="39"/>
      <c r="F3455" s="40"/>
      <c r="G3455" s="40"/>
      <c r="H3455" s="46"/>
      <c r="I3455" s="57" t="str">
        <f t="shared" si="682"/>
        <v/>
      </c>
      <c r="J3455" s="206"/>
      <c r="K3455" s="46"/>
      <c r="L3455" s="41"/>
      <c r="M3455" s="39"/>
      <c r="N3455" s="39"/>
      <c r="O3455" s="39"/>
      <c r="P3455" s="57" t="str">
        <f t="shared" si="683"/>
        <v/>
      </c>
      <c r="Q3455" s="39"/>
      <c r="R3455" s="39"/>
      <c r="S3455" s="39"/>
      <c r="T3455" s="39"/>
      <c r="U3455" s="39"/>
      <c r="V3455" s="39"/>
      <c r="W3455" s="39"/>
      <c r="X3455" s="47"/>
      <c r="Y3455" s="48" t="str">
        <f t="shared" si="694"/>
        <v/>
      </c>
      <c r="Z3455" s="26" t="str">
        <f t="shared" si="691"/>
        <v/>
      </c>
      <c r="AA3455" s="39"/>
      <c r="AB3455" s="35" t="str">
        <f t="shared" si="692"/>
        <v/>
      </c>
      <c r="AC3455" s="42" t="str">
        <f t="shared" si="684"/>
        <v/>
      </c>
      <c r="AD3455" s="38"/>
      <c r="AE3455" s="43" t="str">
        <f t="shared" si="685"/>
        <v/>
      </c>
      <c r="AF3455" s="43" t="str">
        <f>IF(AND(COUNTIFS($J$18:J3455,J3455)=1,AE3455=1),1,"")</f>
        <v/>
      </c>
      <c r="AG3455" s="43" t="str">
        <f>IF(C3455="","",IF(AND(COUNTIFS($J$18:J3455,J3455)=1,C3455&lt;&gt;""),1,""))</f>
        <v/>
      </c>
      <c r="AH3455" s="43" t="str">
        <f>IF(G3455="","",IF(AND(COUNTIFS($J$18:J3455,J3455)=1,G3455&lt;&gt;""),1,""))</f>
        <v/>
      </c>
      <c r="AI3455" s="44">
        <f t="shared" si="686"/>
        <v>0</v>
      </c>
      <c r="AJ3455" s="44">
        <f t="shared" si="687"/>
        <v>0</v>
      </c>
      <c r="AK3455" s="45" t="str">
        <f t="shared" si="688"/>
        <v/>
      </c>
      <c r="AL3455" s="41"/>
      <c r="AM3455" s="41"/>
      <c r="AN3455" s="41"/>
      <c r="AO3455" s="41"/>
      <c r="AP3455" s="45" t="str">
        <f t="shared" si="689"/>
        <v/>
      </c>
      <c r="AQ3455" s="45" t="str">
        <f t="shared" si="690"/>
        <v/>
      </c>
    </row>
    <row r="3456" spans="1:43" s="15" customFormat="1">
      <c r="A3456" s="39"/>
      <c r="B3456" s="40"/>
      <c r="C3456" s="40"/>
      <c r="D3456" s="57" t="str">
        <f t="shared" si="693"/>
        <v/>
      </c>
      <c r="E3456" s="39"/>
      <c r="F3456" s="40"/>
      <c r="G3456" s="40"/>
      <c r="H3456" s="46"/>
      <c r="I3456" s="57" t="str">
        <f t="shared" si="682"/>
        <v/>
      </c>
      <c r="J3456" s="206"/>
      <c r="K3456" s="46"/>
      <c r="L3456" s="41"/>
      <c r="M3456" s="39"/>
      <c r="N3456" s="39"/>
      <c r="O3456" s="39"/>
      <c r="P3456" s="57" t="str">
        <f t="shared" si="683"/>
        <v/>
      </c>
      <c r="Q3456" s="39"/>
      <c r="R3456" s="39"/>
      <c r="S3456" s="39"/>
      <c r="T3456" s="39"/>
      <c r="U3456" s="39"/>
      <c r="V3456" s="39"/>
      <c r="W3456" s="39"/>
      <c r="X3456" s="47"/>
      <c r="Y3456" s="48" t="str">
        <f t="shared" si="694"/>
        <v/>
      </c>
      <c r="Z3456" s="26" t="str">
        <f t="shared" si="691"/>
        <v/>
      </c>
      <c r="AA3456" s="39"/>
      <c r="AB3456" s="35" t="str">
        <f t="shared" si="692"/>
        <v/>
      </c>
      <c r="AC3456" s="42" t="str">
        <f t="shared" si="684"/>
        <v/>
      </c>
      <c r="AD3456" s="38"/>
      <c r="AE3456" s="43" t="str">
        <f t="shared" si="685"/>
        <v/>
      </c>
      <c r="AF3456" s="43" t="str">
        <f>IF(AND(COUNTIFS($J$18:J3456,J3456)=1,AE3456=1),1,"")</f>
        <v/>
      </c>
      <c r="AG3456" s="43" t="str">
        <f>IF(C3456="","",IF(AND(COUNTIFS($J$18:J3456,J3456)=1,C3456&lt;&gt;""),1,""))</f>
        <v/>
      </c>
      <c r="AH3456" s="43" t="str">
        <f>IF(G3456="","",IF(AND(COUNTIFS($J$18:J3456,J3456)=1,G3456&lt;&gt;""),1,""))</f>
        <v/>
      </c>
      <c r="AI3456" s="44">
        <f t="shared" si="686"/>
        <v>0</v>
      </c>
      <c r="AJ3456" s="44">
        <f t="shared" si="687"/>
        <v>0</v>
      </c>
      <c r="AK3456" s="45" t="str">
        <f t="shared" si="688"/>
        <v/>
      </c>
      <c r="AL3456" s="41"/>
      <c r="AM3456" s="41"/>
      <c r="AN3456" s="41"/>
      <c r="AO3456" s="41"/>
      <c r="AP3456" s="45" t="str">
        <f t="shared" si="689"/>
        <v/>
      </c>
      <c r="AQ3456" s="45" t="str">
        <f t="shared" si="690"/>
        <v/>
      </c>
    </row>
    <row r="3457" spans="1:43" s="15" customFormat="1">
      <c r="A3457" s="39"/>
      <c r="B3457" s="40"/>
      <c r="C3457" s="40"/>
      <c r="D3457" s="57" t="str">
        <f t="shared" si="693"/>
        <v/>
      </c>
      <c r="E3457" s="39"/>
      <c r="F3457" s="40"/>
      <c r="G3457" s="40"/>
      <c r="H3457" s="46"/>
      <c r="I3457" s="57" t="str">
        <f t="shared" si="682"/>
        <v/>
      </c>
      <c r="J3457" s="206"/>
      <c r="K3457" s="46"/>
      <c r="L3457" s="41"/>
      <c r="M3457" s="39"/>
      <c r="N3457" s="39"/>
      <c r="O3457" s="39"/>
      <c r="P3457" s="57" t="str">
        <f t="shared" si="683"/>
        <v/>
      </c>
      <c r="Q3457" s="39"/>
      <c r="R3457" s="39"/>
      <c r="S3457" s="39"/>
      <c r="T3457" s="39"/>
      <c r="U3457" s="39"/>
      <c r="V3457" s="39"/>
      <c r="W3457" s="39"/>
      <c r="X3457" s="47"/>
      <c r="Y3457" s="48" t="str">
        <f t="shared" si="694"/>
        <v/>
      </c>
      <c r="Z3457" s="26" t="str">
        <f t="shared" si="691"/>
        <v/>
      </c>
      <c r="AA3457" s="39"/>
      <c r="AB3457" s="35" t="str">
        <f t="shared" si="692"/>
        <v/>
      </c>
      <c r="AC3457" s="42" t="str">
        <f t="shared" si="684"/>
        <v/>
      </c>
      <c r="AD3457" s="38"/>
      <c r="AE3457" s="43" t="str">
        <f t="shared" si="685"/>
        <v/>
      </c>
      <c r="AF3457" s="43" t="str">
        <f>IF(AND(COUNTIFS($J$18:J3457,J3457)=1,AE3457=1),1,"")</f>
        <v/>
      </c>
      <c r="AG3457" s="43" t="str">
        <f>IF(C3457="","",IF(AND(COUNTIFS($J$18:J3457,J3457)=1,C3457&lt;&gt;""),1,""))</f>
        <v/>
      </c>
      <c r="AH3457" s="43" t="str">
        <f>IF(G3457="","",IF(AND(COUNTIFS($J$18:J3457,J3457)=1,G3457&lt;&gt;""),1,""))</f>
        <v/>
      </c>
      <c r="AI3457" s="44">
        <f t="shared" si="686"/>
        <v>0</v>
      </c>
      <c r="AJ3457" s="44">
        <f t="shared" si="687"/>
        <v>0</v>
      </c>
      <c r="AK3457" s="45" t="str">
        <f t="shared" si="688"/>
        <v/>
      </c>
      <c r="AL3457" s="41"/>
      <c r="AM3457" s="41"/>
      <c r="AN3457" s="41"/>
      <c r="AO3457" s="41"/>
      <c r="AP3457" s="45" t="str">
        <f t="shared" si="689"/>
        <v/>
      </c>
      <c r="AQ3457" s="45" t="str">
        <f t="shared" si="690"/>
        <v/>
      </c>
    </row>
    <row r="3458" spans="1:43" s="15" customFormat="1">
      <c r="A3458" s="39"/>
      <c r="B3458" s="40"/>
      <c r="C3458" s="40"/>
      <c r="D3458" s="57" t="str">
        <f t="shared" si="693"/>
        <v/>
      </c>
      <c r="E3458" s="39"/>
      <c r="F3458" s="40"/>
      <c r="G3458" s="40"/>
      <c r="H3458" s="46"/>
      <c r="I3458" s="57" t="str">
        <f t="shared" ref="I3458:I3508" si="695">IFERROR(IF(F3458="","",IF(F3458="TBA","TBA",IF(F3458="Cancel","Cancel",IF(AND(G3458&gt;=10,G3458&lt;=12),"Q3",IF(AND(G3458&gt;=1,G3458&lt;=3),"Q4",IF(AND(G3458&gt;=7,G3458&lt;=9),"Q2",IF(AND(G3458&gt;=4,G3458&lt;=6),"Q1"))))))),"")</f>
        <v/>
      </c>
      <c r="J3458" s="206"/>
      <c r="K3458" s="46"/>
      <c r="L3458" s="41"/>
      <c r="M3458" s="39"/>
      <c r="N3458" s="39"/>
      <c r="O3458" s="39"/>
      <c r="P3458" s="57" t="str">
        <f t="shared" ref="P3458:P3508" si="696">IF(M3458="","",IF(AND(N3458&gt;0,L3458&lt;&gt;""),"MAIN UNIT",IF(AND(O3458&gt;0,L3458&lt;&gt;""),"SERVICE/ PARTS","C66 SERVICE/OTHERS")))</f>
        <v/>
      </c>
      <c r="Q3458" s="39"/>
      <c r="R3458" s="39"/>
      <c r="S3458" s="39"/>
      <c r="T3458" s="39"/>
      <c r="U3458" s="39"/>
      <c r="V3458" s="39"/>
      <c r="W3458" s="39"/>
      <c r="X3458" s="47"/>
      <c r="Y3458" s="48" t="str">
        <f t="shared" si="694"/>
        <v/>
      </c>
      <c r="Z3458" s="26" t="str">
        <f t="shared" si="691"/>
        <v/>
      </c>
      <c r="AA3458" s="39"/>
      <c r="AB3458" s="35" t="str">
        <f t="shared" si="692"/>
        <v/>
      </c>
      <c r="AC3458" s="42" t="str">
        <f t="shared" ref="AC3458:AC3508" si="697">IF(R3458&lt;&gt;"",AB3458*AD3458,"")</f>
        <v/>
      </c>
      <c r="AD3458" s="38"/>
      <c r="AE3458" s="43" t="str">
        <f t="shared" ref="AE3458:AE3508" si="698">IF(Q3458="","",IF(Q3458="Yes",1,0))</f>
        <v/>
      </c>
      <c r="AF3458" s="43" t="str">
        <f>IF(AND(COUNTIFS($J$18:J3458,J3458)=1,AE3458=1),1,"")</f>
        <v/>
      </c>
      <c r="AG3458" s="43" t="str">
        <f>IF(C3458="","",IF(AND(COUNTIFS($J$18:J3458,J3458)=1,C3458&lt;&gt;""),1,""))</f>
        <v/>
      </c>
      <c r="AH3458" s="43" t="str">
        <f>IF(G3458="","",IF(AND(COUNTIFS($J$18:J3458,J3458)=1,G3458&lt;&gt;""),1,""))</f>
        <v/>
      </c>
      <c r="AI3458" s="44">
        <f t="shared" ref="AI3458:AI3508" si="699">IF(P3458="C66 SERVICE","",SUMIFS(AB:AB,F:F,F3458,G:G,G3458,E:E,E3458))</f>
        <v>0</v>
      </c>
      <c r="AJ3458" s="44">
        <f t="shared" ref="AJ3458:AJ3508" si="700">IF(P3458="C66 SERVICE","",SUMIFS(AC:AC,F:F,F3458,G:G,G3458,E:E,E3458))</f>
        <v>0</v>
      </c>
      <c r="AK3458" s="45" t="str">
        <f t="shared" ref="AK3458:AK3508" si="701">IF(AJ3458&gt;0,AJ3458/AI3458,"")</f>
        <v/>
      </c>
      <c r="AL3458" s="41"/>
      <c r="AM3458" s="41"/>
      <c r="AN3458" s="41"/>
      <c r="AO3458" s="41"/>
      <c r="AP3458" s="45" t="str">
        <f t="shared" ref="AP3458:AP3510" si="702">IF(F3458="","",F3458&amp;G3458)</f>
        <v/>
      </c>
      <c r="AQ3458" s="45" t="str">
        <f t="shared" ref="AQ3458:AQ3510" si="703">IF(W3458="","",F3458&amp;G3458&amp;W3458)</f>
        <v/>
      </c>
    </row>
    <row r="3459" spans="1:43" s="15" customFormat="1">
      <c r="A3459" s="39"/>
      <c r="B3459" s="40"/>
      <c r="C3459" s="40"/>
      <c r="D3459" s="57" t="str">
        <f t="shared" si="693"/>
        <v/>
      </c>
      <c r="E3459" s="39"/>
      <c r="F3459" s="40"/>
      <c r="G3459" s="40"/>
      <c r="H3459" s="46"/>
      <c r="I3459" s="57" t="str">
        <f t="shared" si="695"/>
        <v/>
      </c>
      <c r="J3459" s="206"/>
      <c r="K3459" s="46"/>
      <c r="L3459" s="41"/>
      <c r="M3459" s="39"/>
      <c r="N3459" s="39"/>
      <c r="O3459" s="39"/>
      <c r="P3459" s="57" t="str">
        <f t="shared" si="696"/>
        <v/>
      </c>
      <c r="Q3459" s="39"/>
      <c r="R3459" s="39"/>
      <c r="S3459" s="39"/>
      <c r="T3459" s="39"/>
      <c r="U3459" s="39"/>
      <c r="V3459" s="39"/>
      <c r="W3459" s="39"/>
      <c r="X3459" s="47"/>
      <c r="Y3459" s="48" t="str">
        <f t="shared" si="694"/>
        <v/>
      </c>
      <c r="Z3459" s="26" t="str">
        <f t="shared" si="691"/>
        <v/>
      </c>
      <c r="AA3459" s="39"/>
      <c r="AB3459" s="35" t="str">
        <f t="shared" si="692"/>
        <v/>
      </c>
      <c r="AC3459" s="42" t="str">
        <f t="shared" si="697"/>
        <v/>
      </c>
      <c r="AD3459" s="38"/>
      <c r="AE3459" s="43" t="str">
        <f t="shared" si="698"/>
        <v/>
      </c>
      <c r="AF3459" s="43" t="str">
        <f>IF(AND(COUNTIFS($J$18:J3459,J3459)=1,AE3459=1),1,"")</f>
        <v/>
      </c>
      <c r="AG3459" s="43" t="str">
        <f>IF(C3459="","",IF(AND(COUNTIFS($J$18:J3459,J3459)=1,C3459&lt;&gt;""),1,""))</f>
        <v/>
      </c>
      <c r="AH3459" s="43" t="str">
        <f>IF(G3459="","",IF(AND(COUNTIFS($J$18:J3459,J3459)=1,G3459&lt;&gt;""),1,""))</f>
        <v/>
      </c>
      <c r="AI3459" s="44">
        <f t="shared" si="699"/>
        <v>0</v>
      </c>
      <c r="AJ3459" s="44">
        <f t="shared" si="700"/>
        <v>0</v>
      </c>
      <c r="AK3459" s="45" t="str">
        <f t="shared" si="701"/>
        <v/>
      </c>
      <c r="AL3459" s="41"/>
      <c r="AM3459" s="41"/>
      <c r="AN3459" s="41"/>
      <c r="AO3459" s="41"/>
      <c r="AP3459" s="45" t="str">
        <f t="shared" si="702"/>
        <v/>
      </c>
      <c r="AQ3459" s="45" t="str">
        <f t="shared" si="703"/>
        <v/>
      </c>
    </row>
    <row r="3460" spans="1:43" s="15" customFormat="1">
      <c r="A3460" s="39"/>
      <c r="B3460" s="40"/>
      <c r="C3460" s="40"/>
      <c r="D3460" s="57" t="str">
        <f t="shared" si="693"/>
        <v/>
      </c>
      <c r="E3460" s="39"/>
      <c r="F3460" s="40"/>
      <c r="G3460" s="40"/>
      <c r="H3460" s="46"/>
      <c r="I3460" s="57" t="str">
        <f t="shared" si="695"/>
        <v/>
      </c>
      <c r="J3460" s="206"/>
      <c r="K3460" s="46"/>
      <c r="L3460" s="41"/>
      <c r="M3460" s="39"/>
      <c r="N3460" s="39"/>
      <c r="O3460" s="39"/>
      <c r="P3460" s="57" t="str">
        <f t="shared" si="696"/>
        <v/>
      </c>
      <c r="Q3460" s="39"/>
      <c r="R3460" s="39"/>
      <c r="S3460" s="39"/>
      <c r="T3460" s="39"/>
      <c r="U3460" s="39"/>
      <c r="V3460" s="39"/>
      <c r="W3460" s="39"/>
      <c r="X3460" s="47"/>
      <c r="Y3460" s="48" t="str">
        <f t="shared" si="694"/>
        <v/>
      </c>
      <c r="Z3460" s="26" t="str">
        <f t="shared" si="691"/>
        <v/>
      </c>
      <c r="AA3460" s="39"/>
      <c r="AB3460" s="35" t="str">
        <f t="shared" si="692"/>
        <v/>
      </c>
      <c r="AC3460" s="42" t="str">
        <f t="shared" si="697"/>
        <v/>
      </c>
      <c r="AD3460" s="38"/>
      <c r="AE3460" s="43" t="str">
        <f t="shared" si="698"/>
        <v/>
      </c>
      <c r="AF3460" s="43" t="str">
        <f>IF(AND(COUNTIFS($J$18:J3460,J3460)=1,AE3460=1),1,"")</f>
        <v/>
      </c>
      <c r="AG3460" s="43" t="str">
        <f>IF(C3460="","",IF(AND(COUNTIFS($J$18:J3460,J3460)=1,C3460&lt;&gt;""),1,""))</f>
        <v/>
      </c>
      <c r="AH3460" s="43" t="str">
        <f>IF(G3460="","",IF(AND(COUNTIFS($J$18:J3460,J3460)=1,G3460&lt;&gt;""),1,""))</f>
        <v/>
      </c>
      <c r="AI3460" s="44">
        <f t="shared" si="699"/>
        <v>0</v>
      </c>
      <c r="AJ3460" s="44">
        <f t="shared" si="700"/>
        <v>0</v>
      </c>
      <c r="AK3460" s="45" t="str">
        <f t="shared" si="701"/>
        <v/>
      </c>
      <c r="AL3460" s="41"/>
      <c r="AM3460" s="41"/>
      <c r="AN3460" s="41"/>
      <c r="AO3460" s="41"/>
      <c r="AP3460" s="45" t="str">
        <f t="shared" si="702"/>
        <v/>
      </c>
      <c r="AQ3460" s="45" t="str">
        <f t="shared" si="703"/>
        <v/>
      </c>
    </row>
    <row r="3461" spans="1:43" s="15" customFormat="1">
      <c r="A3461" s="39"/>
      <c r="B3461" s="40"/>
      <c r="C3461" s="40"/>
      <c r="D3461" s="57" t="str">
        <f t="shared" si="693"/>
        <v/>
      </c>
      <c r="E3461" s="39"/>
      <c r="F3461" s="40"/>
      <c r="G3461" s="40"/>
      <c r="H3461" s="46"/>
      <c r="I3461" s="57" t="str">
        <f t="shared" si="695"/>
        <v/>
      </c>
      <c r="J3461" s="206"/>
      <c r="K3461" s="46"/>
      <c r="L3461" s="41"/>
      <c r="M3461" s="39"/>
      <c r="N3461" s="39"/>
      <c r="O3461" s="39"/>
      <c r="P3461" s="57" t="str">
        <f t="shared" si="696"/>
        <v/>
      </c>
      <c r="Q3461" s="39"/>
      <c r="R3461" s="39"/>
      <c r="S3461" s="39"/>
      <c r="T3461" s="39"/>
      <c r="U3461" s="39"/>
      <c r="V3461" s="39"/>
      <c r="W3461" s="39"/>
      <c r="X3461" s="47"/>
      <c r="Y3461" s="48" t="str">
        <f t="shared" si="694"/>
        <v/>
      </c>
      <c r="Z3461" s="26" t="str">
        <f t="shared" si="691"/>
        <v/>
      </c>
      <c r="AA3461" s="39"/>
      <c r="AB3461" s="35" t="str">
        <f t="shared" si="692"/>
        <v/>
      </c>
      <c r="AC3461" s="42" t="str">
        <f t="shared" si="697"/>
        <v/>
      </c>
      <c r="AD3461" s="38"/>
      <c r="AE3461" s="43" t="str">
        <f t="shared" si="698"/>
        <v/>
      </c>
      <c r="AF3461" s="43" t="str">
        <f>IF(AND(COUNTIFS($J$18:J3461,J3461)=1,AE3461=1),1,"")</f>
        <v/>
      </c>
      <c r="AG3461" s="43" t="str">
        <f>IF(C3461="","",IF(AND(COUNTIFS($J$18:J3461,J3461)=1,C3461&lt;&gt;""),1,""))</f>
        <v/>
      </c>
      <c r="AH3461" s="43" t="str">
        <f>IF(G3461="","",IF(AND(COUNTIFS($J$18:J3461,J3461)=1,G3461&lt;&gt;""),1,""))</f>
        <v/>
      </c>
      <c r="AI3461" s="44">
        <f t="shared" si="699"/>
        <v>0</v>
      </c>
      <c r="AJ3461" s="44">
        <f t="shared" si="700"/>
        <v>0</v>
      </c>
      <c r="AK3461" s="45" t="str">
        <f t="shared" si="701"/>
        <v/>
      </c>
      <c r="AL3461" s="41"/>
      <c r="AM3461" s="41"/>
      <c r="AN3461" s="41"/>
      <c r="AO3461" s="41"/>
      <c r="AP3461" s="45" t="str">
        <f t="shared" si="702"/>
        <v/>
      </c>
      <c r="AQ3461" s="45" t="str">
        <f t="shared" si="703"/>
        <v/>
      </c>
    </row>
    <row r="3462" spans="1:43" s="15" customFormat="1">
      <c r="A3462" s="39"/>
      <c r="B3462" s="40"/>
      <c r="C3462" s="40"/>
      <c r="D3462" s="57" t="str">
        <f t="shared" si="693"/>
        <v/>
      </c>
      <c r="E3462" s="39"/>
      <c r="F3462" s="40"/>
      <c r="G3462" s="40"/>
      <c r="H3462" s="46"/>
      <c r="I3462" s="57" t="str">
        <f t="shared" si="695"/>
        <v/>
      </c>
      <c r="J3462" s="206"/>
      <c r="K3462" s="46"/>
      <c r="L3462" s="41"/>
      <c r="M3462" s="39"/>
      <c r="N3462" s="39"/>
      <c r="O3462" s="39"/>
      <c r="P3462" s="57" t="str">
        <f t="shared" si="696"/>
        <v/>
      </c>
      <c r="Q3462" s="39"/>
      <c r="R3462" s="39"/>
      <c r="S3462" s="39"/>
      <c r="T3462" s="39"/>
      <c r="U3462" s="39"/>
      <c r="V3462" s="39"/>
      <c r="W3462" s="39"/>
      <c r="X3462" s="47"/>
      <c r="Y3462" s="48" t="str">
        <f t="shared" si="694"/>
        <v/>
      </c>
      <c r="Z3462" s="26" t="str">
        <f t="shared" ref="Z3462:Z3508" si="704">IF(X3462="","",X3462*MAX(O3462,N3462))</f>
        <v/>
      </c>
      <c r="AA3462" s="39"/>
      <c r="AB3462" s="35" t="str">
        <f t="shared" si="692"/>
        <v/>
      </c>
      <c r="AC3462" s="42" t="str">
        <f t="shared" si="697"/>
        <v/>
      </c>
      <c r="AD3462" s="38"/>
      <c r="AE3462" s="43" t="str">
        <f t="shared" si="698"/>
        <v/>
      </c>
      <c r="AF3462" s="43" t="str">
        <f>IF(AND(COUNTIFS($J$18:J3462,J3462)=1,AE3462=1),1,"")</f>
        <v/>
      </c>
      <c r="AG3462" s="43" t="str">
        <f>IF(C3462="","",IF(AND(COUNTIFS($J$18:J3462,J3462)=1,C3462&lt;&gt;""),1,""))</f>
        <v/>
      </c>
      <c r="AH3462" s="43" t="str">
        <f>IF(G3462="","",IF(AND(COUNTIFS($J$18:J3462,J3462)=1,G3462&lt;&gt;""),1,""))</f>
        <v/>
      </c>
      <c r="AI3462" s="44">
        <f t="shared" si="699"/>
        <v>0</v>
      </c>
      <c r="AJ3462" s="44">
        <f t="shared" si="700"/>
        <v>0</v>
      </c>
      <c r="AK3462" s="45" t="str">
        <f t="shared" si="701"/>
        <v/>
      </c>
      <c r="AL3462" s="41"/>
      <c r="AM3462" s="41"/>
      <c r="AN3462" s="41"/>
      <c r="AO3462" s="41"/>
      <c r="AP3462" s="45" t="str">
        <f t="shared" si="702"/>
        <v/>
      </c>
      <c r="AQ3462" s="45" t="str">
        <f t="shared" si="703"/>
        <v/>
      </c>
    </row>
    <row r="3463" spans="1:43" s="15" customFormat="1">
      <c r="A3463" s="39"/>
      <c r="B3463" s="40"/>
      <c r="C3463" s="40"/>
      <c r="D3463" s="57" t="str">
        <f t="shared" si="693"/>
        <v/>
      </c>
      <c r="E3463" s="39"/>
      <c r="F3463" s="40"/>
      <c r="G3463" s="40"/>
      <c r="H3463" s="46"/>
      <c r="I3463" s="57" t="str">
        <f t="shared" si="695"/>
        <v/>
      </c>
      <c r="J3463" s="206"/>
      <c r="K3463" s="46"/>
      <c r="L3463" s="41"/>
      <c r="M3463" s="39"/>
      <c r="N3463" s="39"/>
      <c r="O3463" s="39"/>
      <c r="P3463" s="57" t="str">
        <f t="shared" si="696"/>
        <v/>
      </c>
      <c r="Q3463" s="39"/>
      <c r="R3463" s="39"/>
      <c r="S3463" s="39"/>
      <c r="T3463" s="39"/>
      <c r="U3463" s="39"/>
      <c r="V3463" s="39"/>
      <c r="W3463" s="39"/>
      <c r="X3463" s="47"/>
      <c r="Y3463" s="48" t="str">
        <f t="shared" si="694"/>
        <v/>
      </c>
      <c r="Z3463" s="26" t="str">
        <f t="shared" si="704"/>
        <v/>
      </c>
      <c r="AA3463" s="39"/>
      <c r="AB3463" s="35" t="str">
        <f t="shared" si="692"/>
        <v/>
      </c>
      <c r="AC3463" s="42" t="str">
        <f t="shared" si="697"/>
        <v/>
      </c>
      <c r="AD3463" s="38"/>
      <c r="AE3463" s="43" t="str">
        <f t="shared" si="698"/>
        <v/>
      </c>
      <c r="AF3463" s="43" t="str">
        <f>IF(AND(COUNTIFS($J$18:J3463,J3463)=1,AE3463=1),1,"")</f>
        <v/>
      </c>
      <c r="AG3463" s="43" t="str">
        <f>IF(C3463="","",IF(AND(COUNTIFS($J$18:J3463,J3463)=1,C3463&lt;&gt;""),1,""))</f>
        <v/>
      </c>
      <c r="AH3463" s="43" t="str">
        <f>IF(G3463="","",IF(AND(COUNTIFS($J$18:J3463,J3463)=1,G3463&lt;&gt;""),1,""))</f>
        <v/>
      </c>
      <c r="AI3463" s="44">
        <f t="shared" si="699"/>
        <v>0</v>
      </c>
      <c r="AJ3463" s="44">
        <f t="shared" si="700"/>
        <v>0</v>
      </c>
      <c r="AK3463" s="45" t="str">
        <f t="shared" si="701"/>
        <v/>
      </c>
      <c r="AL3463" s="41"/>
      <c r="AM3463" s="41"/>
      <c r="AN3463" s="41"/>
      <c r="AO3463" s="41"/>
      <c r="AP3463" s="45" t="str">
        <f t="shared" si="702"/>
        <v/>
      </c>
      <c r="AQ3463" s="45" t="str">
        <f t="shared" si="703"/>
        <v/>
      </c>
    </row>
    <row r="3464" spans="1:43" s="15" customFormat="1">
      <c r="A3464" s="39"/>
      <c r="B3464" s="40"/>
      <c r="C3464" s="40"/>
      <c r="D3464" s="57" t="str">
        <f t="shared" si="693"/>
        <v/>
      </c>
      <c r="E3464" s="39"/>
      <c r="F3464" s="40"/>
      <c r="G3464" s="40"/>
      <c r="H3464" s="46"/>
      <c r="I3464" s="57" t="str">
        <f t="shared" si="695"/>
        <v/>
      </c>
      <c r="J3464" s="206"/>
      <c r="K3464" s="46"/>
      <c r="L3464" s="41"/>
      <c r="M3464" s="39"/>
      <c r="N3464" s="39"/>
      <c r="O3464" s="39"/>
      <c r="P3464" s="57" t="str">
        <f t="shared" si="696"/>
        <v/>
      </c>
      <c r="Q3464" s="39"/>
      <c r="R3464" s="39"/>
      <c r="S3464" s="39"/>
      <c r="T3464" s="39"/>
      <c r="U3464" s="39"/>
      <c r="V3464" s="39"/>
      <c r="W3464" s="39"/>
      <c r="X3464" s="47"/>
      <c r="Y3464" s="48" t="str">
        <f t="shared" si="694"/>
        <v/>
      </c>
      <c r="Z3464" s="26" t="str">
        <f t="shared" si="704"/>
        <v/>
      </c>
      <c r="AA3464" s="39"/>
      <c r="AB3464" s="35" t="str">
        <f t="shared" si="692"/>
        <v/>
      </c>
      <c r="AC3464" s="42" t="str">
        <f t="shared" si="697"/>
        <v/>
      </c>
      <c r="AD3464" s="38"/>
      <c r="AE3464" s="43" t="str">
        <f t="shared" si="698"/>
        <v/>
      </c>
      <c r="AF3464" s="43" t="str">
        <f>IF(AND(COUNTIFS($J$18:J3464,J3464)=1,AE3464=1),1,"")</f>
        <v/>
      </c>
      <c r="AG3464" s="43" t="str">
        <f>IF(C3464="","",IF(AND(COUNTIFS($J$18:J3464,J3464)=1,C3464&lt;&gt;""),1,""))</f>
        <v/>
      </c>
      <c r="AH3464" s="43" t="str">
        <f>IF(G3464="","",IF(AND(COUNTIFS($J$18:J3464,J3464)=1,G3464&lt;&gt;""),1,""))</f>
        <v/>
      </c>
      <c r="AI3464" s="44">
        <f t="shared" si="699"/>
        <v>0</v>
      </c>
      <c r="AJ3464" s="44">
        <f t="shared" si="700"/>
        <v>0</v>
      </c>
      <c r="AK3464" s="45" t="str">
        <f t="shared" si="701"/>
        <v/>
      </c>
      <c r="AL3464" s="41"/>
      <c r="AM3464" s="41"/>
      <c r="AN3464" s="41"/>
      <c r="AO3464" s="41"/>
      <c r="AP3464" s="45" t="str">
        <f t="shared" si="702"/>
        <v/>
      </c>
      <c r="AQ3464" s="45" t="str">
        <f t="shared" si="703"/>
        <v/>
      </c>
    </row>
    <row r="3465" spans="1:43" s="15" customFormat="1">
      <c r="A3465" s="39"/>
      <c r="B3465" s="40"/>
      <c r="C3465" s="40"/>
      <c r="D3465" s="57" t="str">
        <f t="shared" si="693"/>
        <v/>
      </c>
      <c r="E3465" s="39"/>
      <c r="F3465" s="40"/>
      <c r="G3465" s="40"/>
      <c r="H3465" s="46"/>
      <c r="I3465" s="57" t="str">
        <f t="shared" si="695"/>
        <v/>
      </c>
      <c r="J3465" s="206"/>
      <c r="K3465" s="46"/>
      <c r="L3465" s="41"/>
      <c r="M3465" s="39"/>
      <c r="N3465" s="39"/>
      <c r="O3465" s="39"/>
      <c r="P3465" s="57" t="str">
        <f t="shared" si="696"/>
        <v/>
      </c>
      <c r="Q3465" s="39"/>
      <c r="R3465" s="39"/>
      <c r="S3465" s="39"/>
      <c r="T3465" s="39"/>
      <c r="U3465" s="39"/>
      <c r="V3465" s="39"/>
      <c r="W3465" s="39"/>
      <c r="X3465" s="47"/>
      <c r="Y3465" s="48" t="str">
        <f t="shared" si="694"/>
        <v/>
      </c>
      <c r="Z3465" s="26" t="str">
        <f t="shared" si="704"/>
        <v/>
      </c>
      <c r="AA3465" s="39"/>
      <c r="AB3465" s="35" t="str">
        <f t="shared" si="692"/>
        <v/>
      </c>
      <c r="AC3465" s="42" t="str">
        <f t="shared" si="697"/>
        <v/>
      </c>
      <c r="AD3465" s="38"/>
      <c r="AE3465" s="43" t="str">
        <f t="shared" si="698"/>
        <v/>
      </c>
      <c r="AF3465" s="43" t="str">
        <f>IF(AND(COUNTIFS($J$18:J3465,J3465)=1,AE3465=1),1,"")</f>
        <v/>
      </c>
      <c r="AG3465" s="43" t="str">
        <f>IF(C3465="","",IF(AND(COUNTIFS($J$18:J3465,J3465)=1,C3465&lt;&gt;""),1,""))</f>
        <v/>
      </c>
      <c r="AH3465" s="43" t="str">
        <f>IF(G3465="","",IF(AND(COUNTIFS($J$18:J3465,J3465)=1,G3465&lt;&gt;""),1,""))</f>
        <v/>
      </c>
      <c r="AI3465" s="44">
        <f t="shared" si="699"/>
        <v>0</v>
      </c>
      <c r="AJ3465" s="44">
        <f t="shared" si="700"/>
        <v>0</v>
      </c>
      <c r="AK3465" s="45" t="str">
        <f t="shared" si="701"/>
        <v/>
      </c>
      <c r="AL3465" s="41"/>
      <c r="AM3465" s="41"/>
      <c r="AN3465" s="41"/>
      <c r="AO3465" s="41"/>
      <c r="AP3465" s="45" t="str">
        <f t="shared" si="702"/>
        <v/>
      </c>
      <c r="AQ3465" s="45" t="str">
        <f t="shared" si="703"/>
        <v/>
      </c>
    </row>
    <row r="3466" spans="1:43" s="15" customFormat="1">
      <c r="A3466" s="39"/>
      <c r="B3466" s="40"/>
      <c r="C3466" s="40"/>
      <c r="D3466" s="57" t="str">
        <f t="shared" si="693"/>
        <v/>
      </c>
      <c r="E3466" s="39"/>
      <c r="F3466" s="40"/>
      <c r="G3466" s="40"/>
      <c r="H3466" s="46"/>
      <c r="I3466" s="57" t="str">
        <f t="shared" si="695"/>
        <v/>
      </c>
      <c r="J3466" s="206"/>
      <c r="K3466" s="46"/>
      <c r="L3466" s="41"/>
      <c r="M3466" s="39"/>
      <c r="N3466" s="39"/>
      <c r="O3466" s="39"/>
      <c r="P3466" s="57" t="str">
        <f t="shared" si="696"/>
        <v/>
      </c>
      <c r="Q3466" s="39"/>
      <c r="R3466" s="39"/>
      <c r="S3466" s="39"/>
      <c r="T3466" s="39"/>
      <c r="U3466" s="39"/>
      <c r="V3466" s="39"/>
      <c r="W3466" s="39"/>
      <c r="X3466" s="47"/>
      <c r="Y3466" s="48" t="str">
        <f t="shared" si="694"/>
        <v/>
      </c>
      <c r="Z3466" s="26" t="str">
        <f t="shared" si="704"/>
        <v/>
      </c>
      <c r="AA3466" s="39"/>
      <c r="AB3466" s="35" t="str">
        <f t="shared" ref="AB3466:AB3508" si="705">IF(AND(R3466&lt;&gt;"C66",R3466&lt;&gt;""),Z3466/Y3466*AA3466,"")</f>
        <v/>
      </c>
      <c r="AC3466" s="42" t="str">
        <f t="shared" si="697"/>
        <v/>
      </c>
      <c r="AD3466" s="38"/>
      <c r="AE3466" s="43" t="str">
        <f t="shared" si="698"/>
        <v/>
      </c>
      <c r="AF3466" s="43" t="str">
        <f>IF(AND(COUNTIFS($J$18:J3466,J3466)=1,AE3466=1),1,"")</f>
        <v/>
      </c>
      <c r="AG3466" s="43" t="str">
        <f>IF(C3466="","",IF(AND(COUNTIFS($J$18:J3466,J3466)=1,C3466&lt;&gt;""),1,""))</f>
        <v/>
      </c>
      <c r="AH3466" s="43" t="str">
        <f>IF(G3466="","",IF(AND(COUNTIFS($J$18:J3466,J3466)=1,G3466&lt;&gt;""),1,""))</f>
        <v/>
      </c>
      <c r="AI3466" s="44">
        <f t="shared" si="699"/>
        <v>0</v>
      </c>
      <c r="AJ3466" s="44">
        <f t="shared" si="700"/>
        <v>0</v>
      </c>
      <c r="AK3466" s="45" t="str">
        <f t="shared" si="701"/>
        <v/>
      </c>
      <c r="AL3466" s="41"/>
      <c r="AM3466" s="41"/>
      <c r="AN3466" s="41"/>
      <c r="AO3466" s="41"/>
      <c r="AP3466" s="45" t="str">
        <f t="shared" si="702"/>
        <v/>
      </c>
      <c r="AQ3466" s="45" t="str">
        <f t="shared" si="703"/>
        <v/>
      </c>
    </row>
    <row r="3467" spans="1:43" s="15" customFormat="1">
      <c r="A3467" s="39"/>
      <c r="B3467" s="40"/>
      <c r="C3467" s="40"/>
      <c r="D3467" s="57" t="str">
        <f t="shared" si="693"/>
        <v/>
      </c>
      <c r="E3467" s="39"/>
      <c r="F3467" s="40"/>
      <c r="G3467" s="40"/>
      <c r="H3467" s="46"/>
      <c r="I3467" s="57" t="str">
        <f t="shared" si="695"/>
        <v/>
      </c>
      <c r="J3467" s="206"/>
      <c r="K3467" s="46"/>
      <c r="L3467" s="41"/>
      <c r="M3467" s="39"/>
      <c r="N3467" s="39"/>
      <c r="O3467" s="39"/>
      <c r="P3467" s="57" t="str">
        <f t="shared" si="696"/>
        <v/>
      </c>
      <c r="Q3467" s="39"/>
      <c r="R3467" s="39"/>
      <c r="S3467" s="39"/>
      <c r="T3467" s="39"/>
      <c r="U3467" s="39"/>
      <c r="V3467" s="39"/>
      <c r="W3467" s="39"/>
      <c r="X3467" s="47"/>
      <c r="Y3467" s="48" t="str">
        <f t="shared" si="694"/>
        <v/>
      </c>
      <c r="Z3467" s="26" t="str">
        <f t="shared" si="704"/>
        <v/>
      </c>
      <c r="AA3467" s="39"/>
      <c r="AB3467" s="35" t="str">
        <f t="shared" si="705"/>
        <v/>
      </c>
      <c r="AC3467" s="42" t="str">
        <f t="shared" si="697"/>
        <v/>
      </c>
      <c r="AD3467" s="38"/>
      <c r="AE3467" s="43" t="str">
        <f t="shared" si="698"/>
        <v/>
      </c>
      <c r="AF3467" s="43" t="str">
        <f>IF(AND(COUNTIFS($J$18:J3467,J3467)=1,AE3467=1),1,"")</f>
        <v/>
      </c>
      <c r="AG3467" s="43" t="str">
        <f>IF(C3467="","",IF(AND(COUNTIFS($J$18:J3467,J3467)=1,C3467&lt;&gt;""),1,""))</f>
        <v/>
      </c>
      <c r="AH3467" s="43" t="str">
        <f>IF(G3467="","",IF(AND(COUNTIFS($J$18:J3467,J3467)=1,G3467&lt;&gt;""),1,""))</f>
        <v/>
      </c>
      <c r="AI3467" s="44">
        <f t="shared" si="699"/>
        <v>0</v>
      </c>
      <c r="AJ3467" s="44">
        <f t="shared" si="700"/>
        <v>0</v>
      </c>
      <c r="AK3467" s="45" t="str">
        <f t="shared" si="701"/>
        <v/>
      </c>
      <c r="AL3467" s="41"/>
      <c r="AM3467" s="41"/>
      <c r="AN3467" s="41"/>
      <c r="AO3467" s="41"/>
      <c r="AP3467" s="45" t="str">
        <f t="shared" si="702"/>
        <v/>
      </c>
      <c r="AQ3467" s="45" t="str">
        <f t="shared" si="703"/>
        <v/>
      </c>
    </row>
    <row r="3468" spans="1:43" s="15" customFormat="1">
      <c r="A3468" s="39"/>
      <c r="B3468" s="40"/>
      <c r="C3468" s="40"/>
      <c r="D3468" s="57" t="str">
        <f t="shared" si="693"/>
        <v/>
      </c>
      <c r="E3468" s="39"/>
      <c r="F3468" s="40"/>
      <c r="G3468" s="40"/>
      <c r="H3468" s="46"/>
      <c r="I3468" s="57" t="str">
        <f t="shared" si="695"/>
        <v/>
      </c>
      <c r="J3468" s="206"/>
      <c r="K3468" s="46"/>
      <c r="L3468" s="41"/>
      <c r="M3468" s="39"/>
      <c r="N3468" s="39"/>
      <c r="O3468" s="39"/>
      <c r="P3468" s="57" t="str">
        <f t="shared" si="696"/>
        <v/>
      </c>
      <c r="Q3468" s="39"/>
      <c r="R3468" s="39"/>
      <c r="S3468" s="39"/>
      <c r="T3468" s="39"/>
      <c r="U3468" s="39"/>
      <c r="V3468" s="39"/>
      <c r="W3468" s="39"/>
      <c r="X3468" s="47"/>
      <c r="Y3468" s="48" t="str">
        <f t="shared" si="694"/>
        <v/>
      </c>
      <c r="Z3468" s="26" t="str">
        <f t="shared" si="704"/>
        <v/>
      </c>
      <c r="AA3468" s="39"/>
      <c r="AB3468" s="35" t="str">
        <f t="shared" si="705"/>
        <v/>
      </c>
      <c r="AC3468" s="42" t="str">
        <f t="shared" si="697"/>
        <v/>
      </c>
      <c r="AD3468" s="38"/>
      <c r="AE3468" s="43" t="str">
        <f t="shared" si="698"/>
        <v/>
      </c>
      <c r="AF3468" s="43" t="str">
        <f>IF(AND(COUNTIFS($J$18:J3468,J3468)=1,AE3468=1),1,"")</f>
        <v/>
      </c>
      <c r="AG3468" s="43" t="str">
        <f>IF(C3468="","",IF(AND(COUNTIFS($J$18:J3468,J3468)=1,C3468&lt;&gt;""),1,""))</f>
        <v/>
      </c>
      <c r="AH3468" s="43" t="str">
        <f>IF(G3468="","",IF(AND(COUNTIFS($J$18:J3468,J3468)=1,G3468&lt;&gt;""),1,""))</f>
        <v/>
      </c>
      <c r="AI3468" s="44">
        <f t="shared" si="699"/>
        <v>0</v>
      </c>
      <c r="AJ3468" s="44">
        <f t="shared" si="700"/>
        <v>0</v>
      </c>
      <c r="AK3468" s="45" t="str">
        <f t="shared" si="701"/>
        <v/>
      </c>
      <c r="AL3468" s="41"/>
      <c r="AM3468" s="41"/>
      <c r="AN3468" s="41"/>
      <c r="AO3468" s="41"/>
      <c r="AP3468" s="45" t="str">
        <f t="shared" si="702"/>
        <v/>
      </c>
      <c r="AQ3468" s="45" t="str">
        <f t="shared" si="703"/>
        <v/>
      </c>
    </row>
    <row r="3469" spans="1:43" s="15" customFormat="1">
      <c r="A3469" s="39"/>
      <c r="B3469" s="40"/>
      <c r="C3469" s="40"/>
      <c r="D3469" s="57" t="str">
        <f t="shared" si="693"/>
        <v/>
      </c>
      <c r="E3469" s="39"/>
      <c r="F3469" s="40"/>
      <c r="G3469" s="40"/>
      <c r="H3469" s="46"/>
      <c r="I3469" s="57" t="str">
        <f t="shared" si="695"/>
        <v/>
      </c>
      <c r="J3469" s="206"/>
      <c r="K3469" s="46"/>
      <c r="L3469" s="41"/>
      <c r="M3469" s="39"/>
      <c r="N3469" s="39"/>
      <c r="O3469" s="39"/>
      <c r="P3469" s="57" t="str">
        <f t="shared" si="696"/>
        <v/>
      </c>
      <c r="Q3469" s="39"/>
      <c r="R3469" s="39"/>
      <c r="S3469" s="39"/>
      <c r="T3469" s="39"/>
      <c r="U3469" s="39"/>
      <c r="V3469" s="39"/>
      <c r="W3469" s="39"/>
      <c r="X3469" s="47"/>
      <c r="Y3469" s="48" t="str">
        <f t="shared" si="694"/>
        <v/>
      </c>
      <c r="Z3469" s="26" t="str">
        <f t="shared" si="704"/>
        <v/>
      </c>
      <c r="AA3469" s="39"/>
      <c r="AB3469" s="35" t="str">
        <f t="shared" si="705"/>
        <v/>
      </c>
      <c r="AC3469" s="42" t="str">
        <f t="shared" si="697"/>
        <v/>
      </c>
      <c r="AD3469" s="38"/>
      <c r="AE3469" s="43" t="str">
        <f t="shared" si="698"/>
        <v/>
      </c>
      <c r="AF3469" s="43" t="str">
        <f>IF(AND(COUNTIFS($J$18:J3469,J3469)=1,AE3469=1),1,"")</f>
        <v/>
      </c>
      <c r="AG3469" s="43" t="str">
        <f>IF(C3469="","",IF(AND(COUNTIFS($J$18:J3469,J3469)=1,C3469&lt;&gt;""),1,""))</f>
        <v/>
      </c>
      <c r="AH3469" s="43" t="str">
        <f>IF(G3469="","",IF(AND(COUNTIFS($J$18:J3469,J3469)=1,G3469&lt;&gt;""),1,""))</f>
        <v/>
      </c>
      <c r="AI3469" s="44">
        <f t="shared" si="699"/>
        <v>0</v>
      </c>
      <c r="AJ3469" s="44">
        <f t="shared" si="700"/>
        <v>0</v>
      </c>
      <c r="AK3469" s="45" t="str">
        <f t="shared" si="701"/>
        <v/>
      </c>
      <c r="AL3469" s="41"/>
      <c r="AM3469" s="41"/>
      <c r="AN3469" s="41"/>
      <c r="AO3469" s="41"/>
      <c r="AP3469" s="45" t="str">
        <f t="shared" si="702"/>
        <v/>
      </c>
      <c r="AQ3469" s="45" t="str">
        <f t="shared" si="703"/>
        <v/>
      </c>
    </row>
    <row r="3470" spans="1:43" s="15" customFormat="1">
      <c r="A3470" s="39"/>
      <c r="B3470" s="40"/>
      <c r="C3470" s="40"/>
      <c r="D3470" s="57" t="str">
        <f t="shared" si="693"/>
        <v/>
      </c>
      <c r="E3470" s="39"/>
      <c r="F3470" s="40"/>
      <c r="G3470" s="40"/>
      <c r="H3470" s="46"/>
      <c r="I3470" s="57" t="str">
        <f t="shared" si="695"/>
        <v/>
      </c>
      <c r="J3470" s="206"/>
      <c r="K3470" s="46"/>
      <c r="L3470" s="41"/>
      <c r="M3470" s="39"/>
      <c r="N3470" s="39"/>
      <c r="O3470" s="39"/>
      <c r="P3470" s="57" t="str">
        <f t="shared" si="696"/>
        <v/>
      </c>
      <c r="Q3470" s="39"/>
      <c r="R3470" s="39"/>
      <c r="S3470" s="39"/>
      <c r="T3470" s="39"/>
      <c r="U3470" s="39"/>
      <c r="V3470" s="39"/>
      <c r="W3470" s="39"/>
      <c r="X3470" s="47"/>
      <c r="Y3470" s="48" t="str">
        <f t="shared" si="694"/>
        <v/>
      </c>
      <c r="Z3470" s="26" t="str">
        <f t="shared" si="704"/>
        <v/>
      </c>
      <c r="AA3470" s="39"/>
      <c r="AB3470" s="35" t="str">
        <f t="shared" si="705"/>
        <v/>
      </c>
      <c r="AC3470" s="42" t="str">
        <f t="shared" si="697"/>
        <v/>
      </c>
      <c r="AD3470" s="38"/>
      <c r="AE3470" s="43" t="str">
        <f t="shared" si="698"/>
        <v/>
      </c>
      <c r="AF3470" s="43" t="str">
        <f>IF(AND(COUNTIFS($J$18:J3470,J3470)=1,AE3470=1),1,"")</f>
        <v/>
      </c>
      <c r="AG3470" s="43" t="str">
        <f>IF(C3470="","",IF(AND(COUNTIFS($J$18:J3470,J3470)=1,C3470&lt;&gt;""),1,""))</f>
        <v/>
      </c>
      <c r="AH3470" s="43" t="str">
        <f>IF(G3470="","",IF(AND(COUNTIFS($J$18:J3470,J3470)=1,G3470&lt;&gt;""),1,""))</f>
        <v/>
      </c>
      <c r="AI3470" s="44">
        <f t="shared" si="699"/>
        <v>0</v>
      </c>
      <c r="AJ3470" s="44">
        <f t="shared" si="700"/>
        <v>0</v>
      </c>
      <c r="AK3470" s="45" t="str">
        <f t="shared" si="701"/>
        <v/>
      </c>
      <c r="AL3470" s="41"/>
      <c r="AM3470" s="41"/>
      <c r="AN3470" s="41"/>
      <c r="AO3470" s="41"/>
      <c r="AP3470" s="45" t="str">
        <f t="shared" si="702"/>
        <v/>
      </c>
      <c r="AQ3470" s="45" t="str">
        <f t="shared" si="703"/>
        <v/>
      </c>
    </row>
    <row r="3471" spans="1:43" s="15" customFormat="1">
      <c r="A3471" s="39"/>
      <c r="B3471" s="40"/>
      <c r="C3471" s="40"/>
      <c r="D3471" s="57" t="str">
        <f t="shared" si="693"/>
        <v/>
      </c>
      <c r="E3471" s="39"/>
      <c r="F3471" s="40"/>
      <c r="G3471" s="40"/>
      <c r="H3471" s="46"/>
      <c r="I3471" s="57" t="str">
        <f t="shared" si="695"/>
        <v/>
      </c>
      <c r="J3471" s="206"/>
      <c r="K3471" s="46"/>
      <c r="L3471" s="41"/>
      <c r="M3471" s="39"/>
      <c r="N3471" s="39"/>
      <c r="O3471" s="39"/>
      <c r="P3471" s="57" t="str">
        <f t="shared" si="696"/>
        <v/>
      </c>
      <c r="Q3471" s="39"/>
      <c r="R3471" s="39"/>
      <c r="S3471" s="39"/>
      <c r="T3471" s="39"/>
      <c r="U3471" s="39"/>
      <c r="V3471" s="39"/>
      <c r="W3471" s="39"/>
      <c r="X3471" s="47"/>
      <c r="Y3471" s="48" t="str">
        <f t="shared" si="694"/>
        <v/>
      </c>
      <c r="Z3471" s="26" t="str">
        <f t="shared" si="704"/>
        <v/>
      </c>
      <c r="AA3471" s="39"/>
      <c r="AB3471" s="35" t="str">
        <f t="shared" si="705"/>
        <v/>
      </c>
      <c r="AC3471" s="42" t="str">
        <f t="shared" si="697"/>
        <v/>
      </c>
      <c r="AD3471" s="38"/>
      <c r="AE3471" s="43" t="str">
        <f t="shared" si="698"/>
        <v/>
      </c>
      <c r="AF3471" s="43" t="str">
        <f>IF(AND(COUNTIFS($J$18:J3471,J3471)=1,AE3471=1),1,"")</f>
        <v/>
      </c>
      <c r="AG3471" s="43" t="str">
        <f>IF(C3471="","",IF(AND(COUNTIFS($J$18:J3471,J3471)=1,C3471&lt;&gt;""),1,""))</f>
        <v/>
      </c>
      <c r="AH3471" s="43" t="str">
        <f>IF(G3471="","",IF(AND(COUNTIFS($J$18:J3471,J3471)=1,G3471&lt;&gt;""),1,""))</f>
        <v/>
      </c>
      <c r="AI3471" s="44">
        <f t="shared" si="699"/>
        <v>0</v>
      </c>
      <c r="AJ3471" s="44">
        <f t="shared" si="700"/>
        <v>0</v>
      </c>
      <c r="AK3471" s="45" t="str">
        <f t="shared" si="701"/>
        <v/>
      </c>
      <c r="AL3471" s="41"/>
      <c r="AM3471" s="41"/>
      <c r="AN3471" s="41"/>
      <c r="AO3471" s="41"/>
      <c r="AP3471" s="45" t="str">
        <f t="shared" si="702"/>
        <v/>
      </c>
      <c r="AQ3471" s="45" t="str">
        <f t="shared" si="703"/>
        <v/>
      </c>
    </row>
    <row r="3472" spans="1:43" s="15" customFormat="1">
      <c r="A3472" s="39"/>
      <c r="B3472" s="40"/>
      <c r="C3472" s="40"/>
      <c r="D3472" s="57" t="str">
        <f t="shared" si="693"/>
        <v/>
      </c>
      <c r="E3472" s="39"/>
      <c r="F3472" s="40"/>
      <c r="G3472" s="40"/>
      <c r="H3472" s="46"/>
      <c r="I3472" s="57" t="str">
        <f t="shared" si="695"/>
        <v/>
      </c>
      <c r="J3472" s="206"/>
      <c r="K3472" s="46"/>
      <c r="L3472" s="41"/>
      <c r="M3472" s="39"/>
      <c r="N3472" s="39"/>
      <c r="O3472" s="39"/>
      <c r="P3472" s="57" t="str">
        <f t="shared" si="696"/>
        <v/>
      </c>
      <c r="Q3472" s="39"/>
      <c r="R3472" s="39"/>
      <c r="S3472" s="39"/>
      <c r="T3472" s="39"/>
      <c r="U3472" s="39"/>
      <c r="V3472" s="39"/>
      <c r="W3472" s="39"/>
      <c r="X3472" s="47"/>
      <c r="Y3472" s="48" t="str">
        <f t="shared" si="694"/>
        <v/>
      </c>
      <c r="Z3472" s="26" t="str">
        <f t="shared" si="704"/>
        <v/>
      </c>
      <c r="AA3472" s="39"/>
      <c r="AB3472" s="35" t="str">
        <f t="shared" si="705"/>
        <v/>
      </c>
      <c r="AC3472" s="42" t="str">
        <f t="shared" si="697"/>
        <v/>
      </c>
      <c r="AD3472" s="38"/>
      <c r="AE3472" s="43" t="str">
        <f t="shared" si="698"/>
        <v/>
      </c>
      <c r="AF3472" s="43" t="str">
        <f>IF(AND(COUNTIFS($J$18:J3472,J3472)=1,AE3472=1),1,"")</f>
        <v/>
      </c>
      <c r="AG3472" s="43" t="str">
        <f>IF(C3472="","",IF(AND(COUNTIFS($J$18:J3472,J3472)=1,C3472&lt;&gt;""),1,""))</f>
        <v/>
      </c>
      <c r="AH3472" s="43" t="str">
        <f>IF(G3472="","",IF(AND(COUNTIFS($J$18:J3472,J3472)=1,G3472&lt;&gt;""),1,""))</f>
        <v/>
      </c>
      <c r="AI3472" s="44">
        <f t="shared" si="699"/>
        <v>0</v>
      </c>
      <c r="AJ3472" s="44">
        <f t="shared" si="700"/>
        <v>0</v>
      </c>
      <c r="AK3472" s="45" t="str">
        <f t="shared" si="701"/>
        <v/>
      </c>
      <c r="AL3472" s="41"/>
      <c r="AM3472" s="41"/>
      <c r="AN3472" s="41"/>
      <c r="AO3472" s="41"/>
      <c r="AP3472" s="45" t="str">
        <f t="shared" si="702"/>
        <v/>
      </c>
      <c r="AQ3472" s="45" t="str">
        <f t="shared" si="703"/>
        <v/>
      </c>
    </row>
    <row r="3473" spans="1:43" s="15" customFormat="1">
      <c r="A3473" s="39"/>
      <c r="B3473" s="40"/>
      <c r="C3473" s="40"/>
      <c r="D3473" s="57" t="str">
        <f t="shared" si="693"/>
        <v/>
      </c>
      <c r="E3473" s="39"/>
      <c r="F3473" s="40"/>
      <c r="G3473" s="40"/>
      <c r="H3473" s="46"/>
      <c r="I3473" s="57" t="str">
        <f t="shared" si="695"/>
        <v/>
      </c>
      <c r="J3473" s="206"/>
      <c r="K3473" s="46"/>
      <c r="L3473" s="41"/>
      <c r="M3473" s="39"/>
      <c r="N3473" s="39"/>
      <c r="O3473" s="39"/>
      <c r="P3473" s="57" t="str">
        <f t="shared" si="696"/>
        <v/>
      </c>
      <c r="Q3473" s="39"/>
      <c r="R3473" s="39"/>
      <c r="S3473" s="39"/>
      <c r="T3473" s="39"/>
      <c r="U3473" s="39"/>
      <c r="V3473" s="39"/>
      <c r="W3473" s="39"/>
      <c r="X3473" s="47"/>
      <c r="Y3473" s="48" t="str">
        <f t="shared" si="694"/>
        <v/>
      </c>
      <c r="Z3473" s="26" t="str">
        <f t="shared" si="704"/>
        <v/>
      </c>
      <c r="AA3473" s="39"/>
      <c r="AB3473" s="35" t="str">
        <f t="shared" si="705"/>
        <v/>
      </c>
      <c r="AC3473" s="42" t="str">
        <f t="shared" si="697"/>
        <v/>
      </c>
      <c r="AD3473" s="38"/>
      <c r="AE3473" s="43" t="str">
        <f t="shared" si="698"/>
        <v/>
      </c>
      <c r="AF3473" s="43" t="str">
        <f>IF(AND(COUNTIFS($J$18:J3473,J3473)=1,AE3473=1),1,"")</f>
        <v/>
      </c>
      <c r="AG3473" s="43" t="str">
        <f>IF(C3473="","",IF(AND(COUNTIFS($J$18:J3473,J3473)=1,C3473&lt;&gt;""),1,""))</f>
        <v/>
      </c>
      <c r="AH3473" s="43" t="str">
        <f>IF(G3473="","",IF(AND(COUNTIFS($J$18:J3473,J3473)=1,G3473&lt;&gt;""),1,""))</f>
        <v/>
      </c>
      <c r="AI3473" s="44">
        <f t="shared" si="699"/>
        <v>0</v>
      </c>
      <c r="AJ3473" s="44">
        <f t="shared" si="700"/>
        <v>0</v>
      </c>
      <c r="AK3473" s="45" t="str">
        <f t="shared" si="701"/>
        <v/>
      </c>
      <c r="AL3473" s="41"/>
      <c r="AM3473" s="41"/>
      <c r="AN3473" s="41"/>
      <c r="AO3473" s="41"/>
      <c r="AP3473" s="45" t="str">
        <f t="shared" si="702"/>
        <v/>
      </c>
      <c r="AQ3473" s="45" t="str">
        <f t="shared" si="703"/>
        <v/>
      </c>
    </row>
    <row r="3474" spans="1:43" s="15" customFormat="1">
      <c r="A3474" s="39"/>
      <c r="B3474" s="40"/>
      <c r="C3474" s="40"/>
      <c r="D3474" s="57" t="str">
        <f t="shared" si="693"/>
        <v/>
      </c>
      <c r="E3474" s="39"/>
      <c r="F3474" s="40"/>
      <c r="G3474" s="40"/>
      <c r="H3474" s="46"/>
      <c r="I3474" s="57" t="str">
        <f t="shared" si="695"/>
        <v/>
      </c>
      <c r="J3474" s="206"/>
      <c r="K3474" s="46"/>
      <c r="L3474" s="41"/>
      <c r="M3474" s="39"/>
      <c r="N3474" s="39"/>
      <c r="O3474" s="39"/>
      <c r="P3474" s="57" t="str">
        <f t="shared" si="696"/>
        <v/>
      </c>
      <c r="Q3474" s="39"/>
      <c r="R3474" s="39"/>
      <c r="S3474" s="39"/>
      <c r="T3474" s="39"/>
      <c r="U3474" s="39"/>
      <c r="V3474" s="39"/>
      <c r="W3474" s="39"/>
      <c r="X3474" s="47"/>
      <c r="Y3474" s="48" t="str">
        <f t="shared" si="694"/>
        <v/>
      </c>
      <c r="Z3474" s="26" t="str">
        <f t="shared" si="704"/>
        <v/>
      </c>
      <c r="AA3474" s="39"/>
      <c r="AB3474" s="35" t="str">
        <f t="shared" si="705"/>
        <v/>
      </c>
      <c r="AC3474" s="42" t="str">
        <f t="shared" si="697"/>
        <v/>
      </c>
      <c r="AD3474" s="38"/>
      <c r="AE3474" s="43" t="str">
        <f t="shared" si="698"/>
        <v/>
      </c>
      <c r="AF3474" s="43" t="str">
        <f>IF(AND(COUNTIFS($J$18:J3474,J3474)=1,AE3474=1),1,"")</f>
        <v/>
      </c>
      <c r="AG3474" s="43" t="str">
        <f>IF(C3474="","",IF(AND(COUNTIFS($J$18:J3474,J3474)=1,C3474&lt;&gt;""),1,""))</f>
        <v/>
      </c>
      <c r="AH3474" s="43" t="str">
        <f>IF(G3474="","",IF(AND(COUNTIFS($J$18:J3474,J3474)=1,G3474&lt;&gt;""),1,""))</f>
        <v/>
      </c>
      <c r="AI3474" s="44">
        <f t="shared" si="699"/>
        <v>0</v>
      </c>
      <c r="AJ3474" s="44">
        <f t="shared" si="700"/>
        <v>0</v>
      </c>
      <c r="AK3474" s="45" t="str">
        <f t="shared" si="701"/>
        <v/>
      </c>
      <c r="AL3474" s="41"/>
      <c r="AM3474" s="41"/>
      <c r="AN3474" s="41"/>
      <c r="AO3474" s="41"/>
      <c r="AP3474" s="45" t="str">
        <f t="shared" si="702"/>
        <v/>
      </c>
      <c r="AQ3474" s="45" t="str">
        <f t="shared" si="703"/>
        <v/>
      </c>
    </row>
    <row r="3475" spans="1:43" s="15" customFormat="1">
      <c r="A3475" s="39"/>
      <c r="B3475" s="40"/>
      <c r="C3475" s="40"/>
      <c r="D3475" s="57" t="str">
        <f t="shared" si="693"/>
        <v/>
      </c>
      <c r="E3475" s="39"/>
      <c r="F3475" s="40"/>
      <c r="G3475" s="40"/>
      <c r="H3475" s="46"/>
      <c r="I3475" s="57" t="str">
        <f t="shared" si="695"/>
        <v/>
      </c>
      <c r="J3475" s="206"/>
      <c r="K3475" s="46"/>
      <c r="L3475" s="41"/>
      <c r="M3475" s="39"/>
      <c r="N3475" s="39"/>
      <c r="O3475" s="39"/>
      <c r="P3475" s="57" t="str">
        <f t="shared" si="696"/>
        <v/>
      </c>
      <c r="Q3475" s="39"/>
      <c r="R3475" s="39"/>
      <c r="S3475" s="39"/>
      <c r="T3475" s="39"/>
      <c r="U3475" s="39"/>
      <c r="V3475" s="39"/>
      <c r="W3475" s="39"/>
      <c r="X3475" s="47"/>
      <c r="Y3475" s="48" t="str">
        <f t="shared" si="694"/>
        <v/>
      </c>
      <c r="Z3475" s="26" t="str">
        <f t="shared" si="704"/>
        <v/>
      </c>
      <c r="AA3475" s="39"/>
      <c r="AB3475" s="35" t="str">
        <f t="shared" si="705"/>
        <v/>
      </c>
      <c r="AC3475" s="42" t="str">
        <f t="shared" si="697"/>
        <v/>
      </c>
      <c r="AD3475" s="38"/>
      <c r="AE3475" s="43" t="str">
        <f t="shared" si="698"/>
        <v/>
      </c>
      <c r="AF3475" s="43" t="str">
        <f>IF(AND(COUNTIFS($J$18:J3475,J3475)=1,AE3475=1),1,"")</f>
        <v/>
      </c>
      <c r="AG3475" s="43" t="str">
        <f>IF(C3475="","",IF(AND(COUNTIFS($J$18:J3475,J3475)=1,C3475&lt;&gt;""),1,""))</f>
        <v/>
      </c>
      <c r="AH3475" s="43" t="str">
        <f>IF(G3475="","",IF(AND(COUNTIFS($J$18:J3475,J3475)=1,G3475&lt;&gt;""),1,""))</f>
        <v/>
      </c>
      <c r="AI3475" s="44">
        <f t="shared" si="699"/>
        <v>0</v>
      </c>
      <c r="AJ3475" s="44">
        <f t="shared" si="700"/>
        <v>0</v>
      </c>
      <c r="AK3475" s="45" t="str">
        <f t="shared" si="701"/>
        <v/>
      </c>
      <c r="AL3475" s="41"/>
      <c r="AM3475" s="41"/>
      <c r="AN3475" s="41"/>
      <c r="AO3475" s="41"/>
      <c r="AP3475" s="45" t="str">
        <f t="shared" si="702"/>
        <v/>
      </c>
      <c r="AQ3475" s="45" t="str">
        <f t="shared" si="703"/>
        <v/>
      </c>
    </row>
    <row r="3476" spans="1:43" s="15" customFormat="1">
      <c r="A3476" s="39"/>
      <c r="B3476" s="40"/>
      <c r="C3476" s="40"/>
      <c r="D3476" s="57" t="str">
        <f t="shared" si="693"/>
        <v/>
      </c>
      <c r="E3476" s="39"/>
      <c r="F3476" s="40"/>
      <c r="G3476" s="40"/>
      <c r="H3476" s="46"/>
      <c r="I3476" s="57" t="str">
        <f t="shared" si="695"/>
        <v/>
      </c>
      <c r="J3476" s="206"/>
      <c r="K3476" s="46"/>
      <c r="L3476" s="41"/>
      <c r="M3476" s="39"/>
      <c r="N3476" s="39"/>
      <c r="O3476" s="39"/>
      <c r="P3476" s="57" t="str">
        <f t="shared" si="696"/>
        <v/>
      </c>
      <c r="Q3476" s="39"/>
      <c r="R3476" s="39"/>
      <c r="S3476" s="39"/>
      <c r="T3476" s="39"/>
      <c r="U3476" s="39"/>
      <c r="V3476" s="39"/>
      <c r="W3476" s="39"/>
      <c r="X3476" s="47"/>
      <c r="Y3476" s="48" t="str">
        <f t="shared" si="694"/>
        <v/>
      </c>
      <c r="Z3476" s="26" t="str">
        <f t="shared" si="704"/>
        <v/>
      </c>
      <c r="AA3476" s="39"/>
      <c r="AB3476" s="35" t="str">
        <f t="shared" si="705"/>
        <v/>
      </c>
      <c r="AC3476" s="42" t="str">
        <f t="shared" si="697"/>
        <v/>
      </c>
      <c r="AD3476" s="38"/>
      <c r="AE3476" s="43" t="str">
        <f t="shared" si="698"/>
        <v/>
      </c>
      <c r="AF3476" s="43" t="str">
        <f>IF(AND(COUNTIFS($J$18:J3476,J3476)=1,AE3476=1),1,"")</f>
        <v/>
      </c>
      <c r="AG3476" s="43" t="str">
        <f>IF(C3476="","",IF(AND(COUNTIFS($J$18:J3476,J3476)=1,C3476&lt;&gt;""),1,""))</f>
        <v/>
      </c>
      <c r="AH3476" s="43" t="str">
        <f>IF(G3476="","",IF(AND(COUNTIFS($J$18:J3476,J3476)=1,G3476&lt;&gt;""),1,""))</f>
        <v/>
      </c>
      <c r="AI3476" s="44">
        <f t="shared" si="699"/>
        <v>0</v>
      </c>
      <c r="AJ3476" s="44">
        <f t="shared" si="700"/>
        <v>0</v>
      </c>
      <c r="AK3476" s="45" t="str">
        <f t="shared" si="701"/>
        <v/>
      </c>
      <c r="AL3476" s="41"/>
      <c r="AM3476" s="41"/>
      <c r="AN3476" s="41"/>
      <c r="AO3476" s="41"/>
      <c r="AP3476" s="45" t="str">
        <f t="shared" si="702"/>
        <v/>
      </c>
      <c r="AQ3476" s="45" t="str">
        <f t="shared" si="703"/>
        <v/>
      </c>
    </row>
    <row r="3477" spans="1:43" s="15" customFormat="1">
      <c r="A3477" s="39"/>
      <c r="B3477" s="40"/>
      <c r="C3477" s="40"/>
      <c r="D3477" s="57" t="str">
        <f t="shared" si="693"/>
        <v/>
      </c>
      <c r="E3477" s="39"/>
      <c r="F3477" s="40"/>
      <c r="G3477" s="40"/>
      <c r="H3477" s="46"/>
      <c r="I3477" s="57" t="str">
        <f t="shared" si="695"/>
        <v/>
      </c>
      <c r="J3477" s="206"/>
      <c r="K3477" s="46"/>
      <c r="L3477" s="41"/>
      <c r="M3477" s="39"/>
      <c r="N3477" s="39"/>
      <c r="O3477" s="39"/>
      <c r="P3477" s="57" t="str">
        <f t="shared" si="696"/>
        <v/>
      </c>
      <c r="Q3477" s="39"/>
      <c r="R3477" s="39"/>
      <c r="S3477" s="39"/>
      <c r="T3477" s="39"/>
      <c r="U3477" s="39"/>
      <c r="V3477" s="39"/>
      <c r="W3477" s="39"/>
      <c r="X3477" s="47"/>
      <c r="Y3477" s="48" t="str">
        <f t="shared" si="694"/>
        <v/>
      </c>
      <c r="Z3477" s="26" t="str">
        <f t="shared" si="704"/>
        <v/>
      </c>
      <c r="AA3477" s="39"/>
      <c r="AB3477" s="35" t="str">
        <f t="shared" si="705"/>
        <v/>
      </c>
      <c r="AC3477" s="42" t="str">
        <f t="shared" si="697"/>
        <v/>
      </c>
      <c r="AD3477" s="38"/>
      <c r="AE3477" s="43" t="str">
        <f t="shared" si="698"/>
        <v/>
      </c>
      <c r="AF3477" s="43" t="str">
        <f>IF(AND(COUNTIFS($J$18:J3477,J3477)=1,AE3477=1),1,"")</f>
        <v/>
      </c>
      <c r="AG3477" s="43" t="str">
        <f>IF(C3477="","",IF(AND(COUNTIFS($J$18:J3477,J3477)=1,C3477&lt;&gt;""),1,""))</f>
        <v/>
      </c>
      <c r="AH3477" s="43" t="str">
        <f>IF(G3477="","",IF(AND(COUNTIFS($J$18:J3477,J3477)=1,G3477&lt;&gt;""),1,""))</f>
        <v/>
      </c>
      <c r="AI3477" s="44">
        <f t="shared" si="699"/>
        <v>0</v>
      </c>
      <c r="AJ3477" s="44">
        <f t="shared" si="700"/>
        <v>0</v>
      </c>
      <c r="AK3477" s="45" t="str">
        <f t="shared" si="701"/>
        <v/>
      </c>
      <c r="AL3477" s="41"/>
      <c r="AM3477" s="41"/>
      <c r="AN3477" s="41"/>
      <c r="AO3477" s="41"/>
      <c r="AP3477" s="45" t="str">
        <f t="shared" si="702"/>
        <v/>
      </c>
      <c r="AQ3477" s="45" t="str">
        <f t="shared" si="703"/>
        <v/>
      </c>
    </row>
    <row r="3478" spans="1:43" s="15" customFormat="1">
      <c r="A3478" s="39"/>
      <c r="B3478" s="40"/>
      <c r="C3478" s="40"/>
      <c r="D3478" s="57" t="str">
        <f t="shared" si="693"/>
        <v/>
      </c>
      <c r="E3478" s="39"/>
      <c r="F3478" s="40"/>
      <c r="G3478" s="40"/>
      <c r="H3478" s="46"/>
      <c r="I3478" s="57" t="str">
        <f t="shared" si="695"/>
        <v/>
      </c>
      <c r="J3478" s="206"/>
      <c r="K3478" s="46"/>
      <c r="L3478" s="41"/>
      <c r="M3478" s="39"/>
      <c r="N3478" s="39"/>
      <c r="O3478" s="39"/>
      <c r="P3478" s="57" t="str">
        <f t="shared" si="696"/>
        <v/>
      </c>
      <c r="Q3478" s="39"/>
      <c r="R3478" s="39"/>
      <c r="S3478" s="39"/>
      <c r="T3478" s="39"/>
      <c r="U3478" s="39"/>
      <c r="V3478" s="39"/>
      <c r="W3478" s="39"/>
      <c r="X3478" s="47"/>
      <c r="Y3478" s="48" t="str">
        <f t="shared" si="694"/>
        <v/>
      </c>
      <c r="Z3478" s="26" t="str">
        <f t="shared" si="704"/>
        <v/>
      </c>
      <c r="AA3478" s="39"/>
      <c r="AB3478" s="35" t="str">
        <f t="shared" si="705"/>
        <v/>
      </c>
      <c r="AC3478" s="42" t="str">
        <f t="shared" si="697"/>
        <v/>
      </c>
      <c r="AD3478" s="38"/>
      <c r="AE3478" s="43" t="str">
        <f t="shared" si="698"/>
        <v/>
      </c>
      <c r="AF3478" s="43" t="str">
        <f>IF(AND(COUNTIFS($J$18:J3478,J3478)=1,AE3478=1),1,"")</f>
        <v/>
      </c>
      <c r="AG3478" s="43" t="str">
        <f>IF(C3478="","",IF(AND(COUNTIFS($J$18:J3478,J3478)=1,C3478&lt;&gt;""),1,""))</f>
        <v/>
      </c>
      <c r="AH3478" s="43" t="str">
        <f>IF(G3478="","",IF(AND(COUNTIFS($J$18:J3478,J3478)=1,G3478&lt;&gt;""),1,""))</f>
        <v/>
      </c>
      <c r="AI3478" s="44">
        <f t="shared" si="699"/>
        <v>0</v>
      </c>
      <c r="AJ3478" s="44">
        <f t="shared" si="700"/>
        <v>0</v>
      </c>
      <c r="AK3478" s="45" t="str">
        <f t="shared" si="701"/>
        <v/>
      </c>
      <c r="AL3478" s="41"/>
      <c r="AM3478" s="41"/>
      <c r="AN3478" s="41"/>
      <c r="AO3478" s="41"/>
      <c r="AP3478" s="45" t="str">
        <f t="shared" si="702"/>
        <v/>
      </c>
      <c r="AQ3478" s="45" t="str">
        <f t="shared" si="703"/>
        <v/>
      </c>
    </row>
    <row r="3479" spans="1:43" s="15" customFormat="1">
      <c r="A3479" s="39"/>
      <c r="B3479" s="40"/>
      <c r="C3479" s="40"/>
      <c r="D3479" s="57" t="str">
        <f t="shared" si="693"/>
        <v/>
      </c>
      <c r="E3479" s="39"/>
      <c r="F3479" s="40"/>
      <c r="G3479" s="40"/>
      <c r="H3479" s="46"/>
      <c r="I3479" s="57" t="str">
        <f t="shared" si="695"/>
        <v/>
      </c>
      <c r="J3479" s="206"/>
      <c r="K3479" s="46"/>
      <c r="L3479" s="41"/>
      <c r="M3479" s="39"/>
      <c r="N3479" s="39"/>
      <c r="O3479" s="39"/>
      <c r="P3479" s="57" t="str">
        <f t="shared" si="696"/>
        <v/>
      </c>
      <c r="Q3479" s="39"/>
      <c r="R3479" s="39"/>
      <c r="S3479" s="39"/>
      <c r="T3479" s="39"/>
      <c r="U3479" s="39"/>
      <c r="V3479" s="39"/>
      <c r="W3479" s="39"/>
      <c r="X3479" s="47"/>
      <c r="Y3479" s="48" t="str">
        <f t="shared" si="694"/>
        <v/>
      </c>
      <c r="Z3479" s="26" t="str">
        <f t="shared" si="704"/>
        <v/>
      </c>
      <c r="AA3479" s="39"/>
      <c r="AB3479" s="35" t="str">
        <f t="shared" si="705"/>
        <v/>
      </c>
      <c r="AC3479" s="42" t="str">
        <f t="shared" si="697"/>
        <v/>
      </c>
      <c r="AD3479" s="38"/>
      <c r="AE3479" s="43" t="str">
        <f t="shared" si="698"/>
        <v/>
      </c>
      <c r="AF3479" s="43" t="str">
        <f>IF(AND(COUNTIFS($J$18:J3479,J3479)=1,AE3479=1),1,"")</f>
        <v/>
      </c>
      <c r="AG3479" s="43" t="str">
        <f>IF(C3479="","",IF(AND(COUNTIFS($J$18:J3479,J3479)=1,C3479&lt;&gt;""),1,""))</f>
        <v/>
      </c>
      <c r="AH3479" s="43" t="str">
        <f>IF(G3479="","",IF(AND(COUNTIFS($J$18:J3479,J3479)=1,G3479&lt;&gt;""),1,""))</f>
        <v/>
      </c>
      <c r="AI3479" s="44">
        <f t="shared" si="699"/>
        <v>0</v>
      </c>
      <c r="AJ3479" s="44">
        <f t="shared" si="700"/>
        <v>0</v>
      </c>
      <c r="AK3479" s="45" t="str">
        <f t="shared" si="701"/>
        <v/>
      </c>
      <c r="AL3479" s="41"/>
      <c r="AM3479" s="41"/>
      <c r="AN3479" s="41"/>
      <c r="AO3479" s="41"/>
      <c r="AP3479" s="45" t="str">
        <f t="shared" si="702"/>
        <v/>
      </c>
      <c r="AQ3479" s="45" t="str">
        <f t="shared" si="703"/>
        <v/>
      </c>
    </row>
    <row r="3480" spans="1:43" s="15" customFormat="1">
      <c r="A3480" s="39"/>
      <c r="B3480" s="40"/>
      <c r="C3480" s="40"/>
      <c r="D3480" s="57" t="str">
        <f t="shared" si="693"/>
        <v/>
      </c>
      <c r="E3480" s="39"/>
      <c r="F3480" s="40"/>
      <c r="G3480" s="40"/>
      <c r="H3480" s="46"/>
      <c r="I3480" s="57" t="str">
        <f t="shared" si="695"/>
        <v/>
      </c>
      <c r="J3480" s="206"/>
      <c r="K3480" s="46"/>
      <c r="L3480" s="41"/>
      <c r="M3480" s="39"/>
      <c r="N3480" s="39"/>
      <c r="O3480" s="39"/>
      <c r="P3480" s="57" t="str">
        <f t="shared" si="696"/>
        <v/>
      </c>
      <c r="Q3480" s="39"/>
      <c r="R3480" s="39"/>
      <c r="S3480" s="39"/>
      <c r="T3480" s="39"/>
      <c r="U3480" s="39"/>
      <c r="V3480" s="39"/>
      <c r="W3480" s="39"/>
      <c r="X3480" s="47"/>
      <c r="Y3480" s="48" t="str">
        <f t="shared" si="694"/>
        <v/>
      </c>
      <c r="Z3480" s="26" t="str">
        <f t="shared" si="704"/>
        <v/>
      </c>
      <c r="AA3480" s="39"/>
      <c r="AB3480" s="35" t="str">
        <f t="shared" si="705"/>
        <v/>
      </c>
      <c r="AC3480" s="42" t="str">
        <f t="shared" si="697"/>
        <v/>
      </c>
      <c r="AD3480" s="38"/>
      <c r="AE3480" s="43" t="str">
        <f t="shared" si="698"/>
        <v/>
      </c>
      <c r="AF3480" s="43" t="str">
        <f>IF(AND(COUNTIFS($J$18:J3480,J3480)=1,AE3480=1),1,"")</f>
        <v/>
      </c>
      <c r="AG3480" s="43" t="str">
        <f>IF(C3480="","",IF(AND(COUNTIFS($J$18:J3480,J3480)=1,C3480&lt;&gt;""),1,""))</f>
        <v/>
      </c>
      <c r="AH3480" s="43" t="str">
        <f>IF(G3480="","",IF(AND(COUNTIFS($J$18:J3480,J3480)=1,G3480&lt;&gt;""),1,""))</f>
        <v/>
      </c>
      <c r="AI3480" s="44">
        <f t="shared" si="699"/>
        <v>0</v>
      </c>
      <c r="AJ3480" s="44">
        <f t="shared" si="700"/>
        <v>0</v>
      </c>
      <c r="AK3480" s="45" t="str">
        <f t="shared" si="701"/>
        <v/>
      </c>
      <c r="AL3480" s="41"/>
      <c r="AM3480" s="41"/>
      <c r="AN3480" s="41"/>
      <c r="AO3480" s="41"/>
      <c r="AP3480" s="45" t="str">
        <f t="shared" si="702"/>
        <v/>
      </c>
      <c r="AQ3480" s="45" t="str">
        <f t="shared" si="703"/>
        <v/>
      </c>
    </row>
    <row r="3481" spans="1:43" s="15" customFormat="1">
      <c r="A3481" s="39"/>
      <c r="B3481" s="40"/>
      <c r="C3481" s="40"/>
      <c r="D3481" s="57" t="str">
        <f t="shared" si="693"/>
        <v/>
      </c>
      <c r="E3481" s="39"/>
      <c r="F3481" s="40"/>
      <c r="G3481" s="40"/>
      <c r="H3481" s="46"/>
      <c r="I3481" s="57" t="str">
        <f t="shared" si="695"/>
        <v/>
      </c>
      <c r="J3481" s="206"/>
      <c r="K3481" s="46"/>
      <c r="L3481" s="41"/>
      <c r="M3481" s="39"/>
      <c r="N3481" s="39"/>
      <c r="O3481" s="39"/>
      <c r="P3481" s="57" t="str">
        <f t="shared" si="696"/>
        <v/>
      </c>
      <c r="Q3481" s="39"/>
      <c r="R3481" s="39"/>
      <c r="S3481" s="39"/>
      <c r="T3481" s="39"/>
      <c r="U3481" s="39"/>
      <c r="V3481" s="39"/>
      <c r="W3481" s="39"/>
      <c r="X3481" s="47"/>
      <c r="Y3481" s="48" t="str">
        <f t="shared" si="694"/>
        <v/>
      </c>
      <c r="Z3481" s="26" t="str">
        <f t="shared" si="704"/>
        <v/>
      </c>
      <c r="AA3481" s="39"/>
      <c r="AB3481" s="35" t="str">
        <f t="shared" si="705"/>
        <v/>
      </c>
      <c r="AC3481" s="42" t="str">
        <f t="shared" si="697"/>
        <v/>
      </c>
      <c r="AD3481" s="38"/>
      <c r="AE3481" s="43" t="str">
        <f t="shared" si="698"/>
        <v/>
      </c>
      <c r="AF3481" s="43" t="str">
        <f>IF(AND(COUNTIFS($J$18:J3481,J3481)=1,AE3481=1),1,"")</f>
        <v/>
      </c>
      <c r="AG3481" s="43" t="str">
        <f>IF(C3481="","",IF(AND(COUNTIFS($J$18:J3481,J3481)=1,C3481&lt;&gt;""),1,""))</f>
        <v/>
      </c>
      <c r="AH3481" s="43" t="str">
        <f>IF(G3481="","",IF(AND(COUNTIFS($J$18:J3481,J3481)=1,G3481&lt;&gt;""),1,""))</f>
        <v/>
      </c>
      <c r="AI3481" s="44">
        <f t="shared" si="699"/>
        <v>0</v>
      </c>
      <c r="AJ3481" s="44">
        <f t="shared" si="700"/>
        <v>0</v>
      </c>
      <c r="AK3481" s="45" t="str">
        <f t="shared" si="701"/>
        <v/>
      </c>
      <c r="AL3481" s="41"/>
      <c r="AM3481" s="41"/>
      <c r="AN3481" s="41"/>
      <c r="AO3481" s="41"/>
      <c r="AP3481" s="45" t="str">
        <f t="shared" si="702"/>
        <v/>
      </c>
      <c r="AQ3481" s="45" t="str">
        <f t="shared" si="703"/>
        <v/>
      </c>
    </row>
    <row r="3482" spans="1:43" s="15" customFormat="1">
      <c r="A3482" s="39"/>
      <c r="B3482" s="40"/>
      <c r="C3482" s="40"/>
      <c r="D3482" s="57" t="str">
        <f t="shared" si="693"/>
        <v/>
      </c>
      <c r="E3482" s="39"/>
      <c r="F3482" s="40"/>
      <c r="G3482" s="40"/>
      <c r="H3482" s="46"/>
      <c r="I3482" s="57" t="str">
        <f t="shared" si="695"/>
        <v/>
      </c>
      <c r="J3482" s="206"/>
      <c r="K3482" s="46"/>
      <c r="L3482" s="41"/>
      <c r="M3482" s="39"/>
      <c r="N3482" s="39"/>
      <c r="O3482" s="39"/>
      <c r="P3482" s="57" t="str">
        <f t="shared" si="696"/>
        <v/>
      </c>
      <c r="Q3482" s="39"/>
      <c r="R3482" s="39"/>
      <c r="S3482" s="39"/>
      <c r="T3482" s="39"/>
      <c r="U3482" s="39"/>
      <c r="V3482" s="39"/>
      <c r="W3482" s="39"/>
      <c r="X3482" s="47"/>
      <c r="Y3482" s="48" t="str">
        <f t="shared" si="694"/>
        <v/>
      </c>
      <c r="Z3482" s="26" t="str">
        <f t="shared" si="704"/>
        <v/>
      </c>
      <c r="AA3482" s="39"/>
      <c r="AB3482" s="35" t="str">
        <f t="shared" si="705"/>
        <v/>
      </c>
      <c r="AC3482" s="42" t="str">
        <f t="shared" si="697"/>
        <v/>
      </c>
      <c r="AD3482" s="38"/>
      <c r="AE3482" s="43" t="str">
        <f t="shared" si="698"/>
        <v/>
      </c>
      <c r="AF3482" s="43" t="str">
        <f>IF(AND(COUNTIFS($J$18:J3482,J3482)=1,AE3482=1),1,"")</f>
        <v/>
      </c>
      <c r="AG3482" s="43" t="str">
        <f>IF(C3482="","",IF(AND(COUNTIFS($J$18:J3482,J3482)=1,C3482&lt;&gt;""),1,""))</f>
        <v/>
      </c>
      <c r="AH3482" s="43" t="str">
        <f>IF(G3482="","",IF(AND(COUNTIFS($J$18:J3482,J3482)=1,G3482&lt;&gt;""),1,""))</f>
        <v/>
      </c>
      <c r="AI3482" s="44">
        <f t="shared" si="699"/>
        <v>0</v>
      </c>
      <c r="AJ3482" s="44">
        <f t="shared" si="700"/>
        <v>0</v>
      </c>
      <c r="AK3482" s="45" t="str">
        <f t="shared" si="701"/>
        <v/>
      </c>
      <c r="AL3482" s="41"/>
      <c r="AM3482" s="41"/>
      <c r="AN3482" s="41"/>
      <c r="AO3482" s="41"/>
      <c r="AP3482" s="45" t="str">
        <f t="shared" si="702"/>
        <v/>
      </c>
      <c r="AQ3482" s="45" t="str">
        <f t="shared" si="703"/>
        <v/>
      </c>
    </row>
    <row r="3483" spans="1:43" s="15" customFormat="1">
      <c r="A3483" s="39"/>
      <c r="B3483" s="40"/>
      <c r="C3483" s="40"/>
      <c r="D3483" s="57" t="str">
        <f t="shared" si="693"/>
        <v/>
      </c>
      <c r="E3483" s="39"/>
      <c r="F3483" s="40"/>
      <c r="G3483" s="40"/>
      <c r="H3483" s="46"/>
      <c r="I3483" s="57" t="str">
        <f t="shared" si="695"/>
        <v/>
      </c>
      <c r="J3483" s="206"/>
      <c r="K3483" s="46"/>
      <c r="L3483" s="41"/>
      <c r="M3483" s="39"/>
      <c r="N3483" s="39"/>
      <c r="O3483" s="39"/>
      <c r="P3483" s="57" t="str">
        <f t="shared" si="696"/>
        <v/>
      </c>
      <c r="Q3483" s="39"/>
      <c r="R3483" s="39"/>
      <c r="S3483" s="39"/>
      <c r="T3483" s="39"/>
      <c r="U3483" s="39"/>
      <c r="V3483" s="39"/>
      <c r="W3483" s="39"/>
      <c r="X3483" s="47"/>
      <c r="Y3483" s="48" t="str">
        <f t="shared" si="694"/>
        <v/>
      </c>
      <c r="Z3483" s="26" t="str">
        <f t="shared" si="704"/>
        <v/>
      </c>
      <c r="AA3483" s="39"/>
      <c r="AB3483" s="35" t="str">
        <f t="shared" si="705"/>
        <v/>
      </c>
      <c r="AC3483" s="42" t="str">
        <f t="shared" si="697"/>
        <v/>
      </c>
      <c r="AD3483" s="38"/>
      <c r="AE3483" s="43" t="str">
        <f t="shared" si="698"/>
        <v/>
      </c>
      <c r="AF3483" s="43" t="str">
        <f>IF(AND(COUNTIFS($J$18:J3483,J3483)=1,AE3483=1),1,"")</f>
        <v/>
      </c>
      <c r="AG3483" s="43" t="str">
        <f>IF(C3483="","",IF(AND(COUNTIFS($J$18:J3483,J3483)=1,C3483&lt;&gt;""),1,""))</f>
        <v/>
      </c>
      <c r="AH3483" s="43" t="str">
        <f>IF(G3483="","",IF(AND(COUNTIFS($J$18:J3483,J3483)=1,G3483&lt;&gt;""),1,""))</f>
        <v/>
      </c>
      <c r="AI3483" s="44">
        <f t="shared" si="699"/>
        <v>0</v>
      </c>
      <c r="AJ3483" s="44">
        <f t="shared" si="700"/>
        <v>0</v>
      </c>
      <c r="AK3483" s="45" t="str">
        <f t="shared" si="701"/>
        <v/>
      </c>
      <c r="AL3483" s="41"/>
      <c r="AM3483" s="41"/>
      <c r="AN3483" s="41"/>
      <c r="AO3483" s="41"/>
      <c r="AP3483" s="45" t="str">
        <f t="shared" si="702"/>
        <v/>
      </c>
      <c r="AQ3483" s="45" t="str">
        <f t="shared" si="703"/>
        <v/>
      </c>
    </row>
    <row r="3484" spans="1:43" s="15" customFormat="1">
      <c r="A3484" s="39"/>
      <c r="B3484" s="40"/>
      <c r="C3484" s="40"/>
      <c r="D3484" s="57" t="str">
        <f t="shared" si="693"/>
        <v/>
      </c>
      <c r="E3484" s="39"/>
      <c r="F3484" s="40"/>
      <c r="G3484" s="40"/>
      <c r="H3484" s="46"/>
      <c r="I3484" s="57" t="str">
        <f t="shared" si="695"/>
        <v/>
      </c>
      <c r="J3484" s="206"/>
      <c r="K3484" s="46"/>
      <c r="L3484" s="41"/>
      <c r="M3484" s="39"/>
      <c r="N3484" s="39"/>
      <c r="O3484" s="39"/>
      <c r="P3484" s="57" t="str">
        <f t="shared" si="696"/>
        <v/>
      </c>
      <c r="Q3484" s="39"/>
      <c r="R3484" s="39"/>
      <c r="S3484" s="39"/>
      <c r="T3484" s="39"/>
      <c r="U3484" s="39"/>
      <c r="V3484" s="39"/>
      <c r="W3484" s="39"/>
      <c r="X3484" s="47"/>
      <c r="Y3484" s="48" t="str">
        <f t="shared" si="694"/>
        <v/>
      </c>
      <c r="Z3484" s="26" t="str">
        <f t="shared" si="704"/>
        <v/>
      </c>
      <c r="AA3484" s="39"/>
      <c r="AB3484" s="35" t="str">
        <f t="shared" si="705"/>
        <v/>
      </c>
      <c r="AC3484" s="42" t="str">
        <f t="shared" si="697"/>
        <v/>
      </c>
      <c r="AD3484" s="38"/>
      <c r="AE3484" s="43" t="str">
        <f t="shared" si="698"/>
        <v/>
      </c>
      <c r="AF3484" s="43" t="str">
        <f>IF(AND(COUNTIFS($J$18:J3484,J3484)=1,AE3484=1),1,"")</f>
        <v/>
      </c>
      <c r="AG3484" s="43" t="str">
        <f>IF(C3484="","",IF(AND(COUNTIFS($J$18:J3484,J3484)=1,C3484&lt;&gt;""),1,""))</f>
        <v/>
      </c>
      <c r="AH3484" s="43" t="str">
        <f>IF(G3484="","",IF(AND(COUNTIFS($J$18:J3484,J3484)=1,G3484&lt;&gt;""),1,""))</f>
        <v/>
      </c>
      <c r="AI3484" s="44">
        <f t="shared" si="699"/>
        <v>0</v>
      </c>
      <c r="AJ3484" s="44">
        <f t="shared" si="700"/>
        <v>0</v>
      </c>
      <c r="AK3484" s="45" t="str">
        <f t="shared" si="701"/>
        <v/>
      </c>
      <c r="AL3484" s="41"/>
      <c r="AM3484" s="41"/>
      <c r="AN3484" s="41"/>
      <c r="AO3484" s="41"/>
      <c r="AP3484" s="45" t="str">
        <f t="shared" si="702"/>
        <v/>
      </c>
      <c r="AQ3484" s="45" t="str">
        <f t="shared" si="703"/>
        <v/>
      </c>
    </row>
    <row r="3485" spans="1:43" s="15" customFormat="1">
      <c r="A3485" s="39"/>
      <c r="B3485" s="40"/>
      <c r="C3485" s="40"/>
      <c r="D3485" s="57" t="str">
        <f t="shared" si="693"/>
        <v/>
      </c>
      <c r="E3485" s="39"/>
      <c r="F3485" s="40"/>
      <c r="G3485" s="40"/>
      <c r="H3485" s="46"/>
      <c r="I3485" s="57" t="str">
        <f t="shared" si="695"/>
        <v/>
      </c>
      <c r="J3485" s="206"/>
      <c r="K3485" s="46"/>
      <c r="L3485" s="41"/>
      <c r="M3485" s="39"/>
      <c r="N3485" s="39"/>
      <c r="O3485" s="39"/>
      <c r="P3485" s="57" t="str">
        <f t="shared" si="696"/>
        <v/>
      </c>
      <c r="Q3485" s="39"/>
      <c r="R3485" s="39"/>
      <c r="S3485" s="39"/>
      <c r="T3485" s="39"/>
      <c r="U3485" s="39"/>
      <c r="V3485" s="39"/>
      <c r="W3485" s="39"/>
      <c r="X3485" s="47"/>
      <c r="Y3485" s="48" t="str">
        <f t="shared" si="694"/>
        <v/>
      </c>
      <c r="Z3485" s="26" t="str">
        <f t="shared" si="704"/>
        <v/>
      </c>
      <c r="AA3485" s="39"/>
      <c r="AB3485" s="35" t="str">
        <f t="shared" si="705"/>
        <v/>
      </c>
      <c r="AC3485" s="42" t="str">
        <f t="shared" si="697"/>
        <v/>
      </c>
      <c r="AD3485" s="38"/>
      <c r="AE3485" s="43" t="str">
        <f t="shared" si="698"/>
        <v/>
      </c>
      <c r="AF3485" s="43" t="str">
        <f>IF(AND(COUNTIFS($J$18:J3485,J3485)=1,AE3485=1),1,"")</f>
        <v/>
      </c>
      <c r="AG3485" s="43" t="str">
        <f>IF(C3485="","",IF(AND(COUNTIFS($J$18:J3485,J3485)=1,C3485&lt;&gt;""),1,""))</f>
        <v/>
      </c>
      <c r="AH3485" s="43" t="str">
        <f>IF(G3485="","",IF(AND(COUNTIFS($J$18:J3485,J3485)=1,G3485&lt;&gt;""),1,""))</f>
        <v/>
      </c>
      <c r="AI3485" s="44">
        <f t="shared" si="699"/>
        <v>0</v>
      </c>
      <c r="AJ3485" s="44">
        <f t="shared" si="700"/>
        <v>0</v>
      </c>
      <c r="AK3485" s="45" t="str">
        <f t="shared" si="701"/>
        <v/>
      </c>
      <c r="AL3485" s="41"/>
      <c r="AM3485" s="41"/>
      <c r="AN3485" s="41"/>
      <c r="AO3485" s="41"/>
      <c r="AP3485" s="45" t="str">
        <f t="shared" si="702"/>
        <v/>
      </c>
      <c r="AQ3485" s="45" t="str">
        <f t="shared" si="703"/>
        <v/>
      </c>
    </row>
    <row r="3486" spans="1:43" s="15" customFormat="1">
      <c r="A3486" s="39"/>
      <c r="B3486" s="40"/>
      <c r="C3486" s="40"/>
      <c r="D3486" s="57" t="str">
        <f t="shared" si="693"/>
        <v/>
      </c>
      <c r="E3486" s="39"/>
      <c r="F3486" s="40"/>
      <c r="G3486" s="40"/>
      <c r="H3486" s="46"/>
      <c r="I3486" s="57" t="str">
        <f t="shared" si="695"/>
        <v/>
      </c>
      <c r="J3486" s="206"/>
      <c r="K3486" s="46"/>
      <c r="L3486" s="41"/>
      <c r="M3486" s="39"/>
      <c r="N3486" s="39"/>
      <c r="O3486" s="39"/>
      <c r="P3486" s="57" t="str">
        <f t="shared" si="696"/>
        <v/>
      </c>
      <c r="Q3486" s="39"/>
      <c r="R3486" s="39"/>
      <c r="S3486" s="39"/>
      <c r="T3486" s="39"/>
      <c r="U3486" s="39"/>
      <c r="V3486" s="39"/>
      <c r="W3486" s="39"/>
      <c r="X3486" s="47"/>
      <c r="Y3486" s="48" t="str">
        <f t="shared" si="694"/>
        <v/>
      </c>
      <c r="Z3486" s="26" t="str">
        <f t="shared" si="704"/>
        <v/>
      </c>
      <c r="AA3486" s="39"/>
      <c r="AB3486" s="35" t="str">
        <f t="shared" si="705"/>
        <v/>
      </c>
      <c r="AC3486" s="42" t="str">
        <f t="shared" si="697"/>
        <v/>
      </c>
      <c r="AD3486" s="38"/>
      <c r="AE3486" s="43" t="str">
        <f t="shared" si="698"/>
        <v/>
      </c>
      <c r="AF3486" s="43" t="str">
        <f>IF(AND(COUNTIFS($J$18:J3486,J3486)=1,AE3486=1),1,"")</f>
        <v/>
      </c>
      <c r="AG3486" s="43" t="str">
        <f>IF(C3486="","",IF(AND(COUNTIFS($J$18:J3486,J3486)=1,C3486&lt;&gt;""),1,""))</f>
        <v/>
      </c>
      <c r="AH3486" s="43" t="str">
        <f>IF(G3486="","",IF(AND(COUNTIFS($J$18:J3486,J3486)=1,G3486&lt;&gt;""),1,""))</f>
        <v/>
      </c>
      <c r="AI3486" s="44">
        <f t="shared" si="699"/>
        <v>0</v>
      </c>
      <c r="AJ3486" s="44">
        <f t="shared" si="700"/>
        <v>0</v>
      </c>
      <c r="AK3486" s="45" t="str">
        <f t="shared" si="701"/>
        <v/>
      </c>
      <c r="AL3486" s="41"/>
      <c r="AM3486" s="41"/>
      <c r="AN3486" s="41"/>
      <c r="AO3486" s="41"/>
      <c r="AP3486" s="45" t="str">
        <f t="shared" si="702"/>
        <v/>
      </c>
      <c r="AQ3486" s="45" t="str">
        <f t="shared" si="703"/>
        <v/>
      </c>
    </row>
    <row r="3487" spans="1:43" s="15" customFormat="1">
      <c r="A3487" s="39"/>
      <c r="B3487" s="40"/>
      <c r="C3487" s="40"/>
      <c r="D3487" s="57" t="str">
        <f t="shared" si="693"/>
        <v/>
      </c>
      <c r="E3487" s="39"/>
      <c r="F3487" s="40"/>
      <c r="G3487" s="40"/>
      <c r="H3487" s="46"/>
      <c r="I3487" s="57" t="str">
        <f t="shared" si="695"/>
        <v/>
      </c>
      <c r="J3487" s="206"/>
      <c r="K3487" s="46"/>
      <c r="L3487" s="41"/>
      <c r="M3487" s="39"/>
      <c r="N3487" s="39"/>
      <c r="O3487" s="39"/>
      <c r="P3487" s="57" t="str">
        <f t="shared" si="696"/>
        <v/>
      </c>
      <c r="Q3487" s="39"/>
      <c r="R3487" s="39"/>
      <c r="S3487" s="39"/>
      <c r="T3487" s="39"/>
      <c r="U3487" s="39"/>
      <c r="V3487" s="39"/>
      <c r="W3487" s="39"/>
      <c r="X3487" s="47"/>
      <c r="Y3487" s="48" t="str">
        <f t="shared" si="694"/>
        <v/>
      </c>
      <c r="Z3487" s="26" t="str">
        <f t="shared" si="704"/>
        <v/>
      </c>
      <c r="AA3487" s="39"/>
      <c r="AB3487" s="35" t="str">
        <f t="shared" si="705"/>
        <v/>
      </c>
      <c r="AC3487" s="42" t="str">
        <f t="shared" si="697"/>
        <v/>
      </c>
      <c r="AD3487" s="38"/>
      <c r="AE3487" s="43" t="str">
        <f t="shared" si="698"/>
        <v/>
      </c>
      <c r="AF3487" s="43" t="str">
        <f>IF(AND(COUNTIFS($J$18:J3487,J3487)=1,AE3487=1),1,"")</f>
        <v/>
      </c>
      <c r="AG3487" s="43" t="str">
        <f>IF(C3487="","",IF(AND(COUNTIFS($J$18:J3487,J3487)=1,C3487&lt;&gt;""),1,""))</f>
        <v/>
      </c>
      <c r="AH3487" s="43" t="str">
        <f>IF(G3487="","",IF(AND(COUNTIFS($J$18:J3487,J3487)=1,G3487&lt;&gt;""),1,""))</f>
        <v/>
      </c>
      <c r="AI3487" s="44">
        <f t="shared" si="699"/>
        <v>0</v>
      </c>
      <c r="AJ3487" s="44">
        <f t="shared" si="700"/>
        <v>0</v>
      </c>
      <c r="AK3487" s="45" t="str">
        <f t="shared" si="701"/>
        <v/>
      </c>
      <c r="AL3487" s="41"/>
      <c r="AM3487" s="41"/>
      <c r="AN3487" s="41"/>
      <c r="AO3487" s="41"/>
      <c r="AP3487" s="45" t="str">
        <f t="shared" si="702"/>
        <v/>
      </c>
      <c r="AQ3487" s="45" t="str">
        <f t="shared" si="703"/>
        <v/>
      </c>
    </row>
    <row r="3488" spans="1:43" s="15" customFormat="1">
      <c r="A3488" s="39"/>
      <c r="B3488" s="40"/>
      <c r="C3488" s="40"/>
      <c r="D3488" s="57" t="str">
        <f t="shared" si="693"/>
        <v/>
      </c>
      <c r="E3488" s="39"/>
      <c r="F3488" s="40"/>
      <c r="G3488" s="40"/>
      <c r="H3488" s="46"/>
      <c r="I3488" s="57" t="str">
        <f t="shared" si="695"/>
        <v/>
      </c>
      <c r="J3488" s="206"/>
      <c r="K3488" s="46"/>
      <c r="L3488" s="41"/>
      <c r="M3488" s="39"/>
      <c r="N3488" s="39"/>
      <c r="O3488" s="39"/>
      <c r="P3488" s="57" t="str">
        <f t="shared" si="696"/>
        <v/>
      </c>
      <c r="Q3488" s="39"/>
      <c r="R3488" s="39"/>
      <c r="S3488" s="39"/>
      <c r="T3488" s="39"/>
      <c r="U3488" s="39"/>
      <c r="V3488" s="39"/>
      <c r="W3488" s="39"/>
      <c r="X3488" s="47"/>
      <c r="Y3488" s="48" t="str">
        <f t="shared" si="694"/>
        <v/>
      </c>
      <c r="Z3488" s="26" t="str">
        <f t="shared" si="704"/>
        <v/>
      </c>
      <c r="AA3488" s="39"/>
      <c r="AB3488" s="35" t="str">
        <f t="shared" si="705"/>
        <v/>
      </c>
      <c r="AC3488" s="42" t="str">
        <f t="shared" si="697"/>
        <v/>
      </c>
      <c r="AD3488" s="38"/>
      <c r="AE3488" s="43" t="str">
        <f t="shared" si="698"/>
        <v/>
      </c>
      <c r="AF3488" s="43" t="str">
        <f>IF(AND(COUNTIFS($J$18:J3488,J3488)=1,AE3488=1),1,"")</f>
        <v/>
      </c>
      <c r="AG3488" s="43" t="str">
        <f>IF(C3488="","",IF(AND(COUNTIFS($J$18:J3488,J3488)=1,C3488&lt;&gt;""),1,""))</f>
        <v/>
      </c>
      <c r="AH3488" s="43" t="str">
        <f>IF(G3488="","",IF(AND(COUNTIFS($J$18:J3488,J3488)=1,G3488&lt;&gt;""),1,""))</f>
        <v/>
      </c>
      <c r="AI3488" s="44">
        <f t="shared" si="699"/>
        <v>0</v>
      </c>
      <c r="AJ3488" s="44">
        <f t="shared" si="700"/>
        <v>0</v>
      </c>
      <c r="AK3488" s="45" t="str">
        <f t="shared" si="701"/>
        <v/>
      </c>
      <c r="AL3488" s="41"/>
      <c r="AM3488" s="41"/>
      <c r="AN3488" s="41"/>
      <c r="AO3488" s="41"/>
      <c r="AP3488" s="45" t="str">
        <f t="shared" si="702"/>
        <v/>
      </c>
      <c r="AQ3488" s="45" t="str">
        <f t="shared" si="703"/>
        <v/>
      </c>
    </row>
    <row r="3489" spans="1:43" s="15" customFormat="1">
      <c r="A3489" s="39"/>
      <c r="B3489" s="40"/>
      <c r="C3489" s="40"/>
      <c r="D3489" s="57" t="str">
        <f t="shared" si="693"/>
        <v/>
      </c>
      <c r="E3489" s="39"/>
      <c r="F3489" s="40"/>
      <c r="G3489" s="40"/>
      <c r="H3489" s="46"/>
      <c r="I3489" s="57" t="str">
        <f t="shared" si="695"/>
        <v/>
      </c>
      <c r="J3489" s="206"/>
      <c r="K3489" s="46"/>
      <c r="L3489" s="41"/>
      <c r="M3489" s="39"/>
      <c r="N3489" s="39"/>
      <c r="O3489" s="39"/>
      <c r="P3489" s="57" t="str">
        <f t="shared" si="696"/>
        <v/>
      </c>
      <c r="Q3489" s="39"/>
      <c r="R3489" s="39"/>
      <c r="S3489" s="39"/>
      <c r="T3489" s="39"/>
      <c r="U3489" s="39"/>
      <c r="V3489" s="39"/>
      <c r="W3489" s="39"/>
      <c r="X3489" s="47"/>
      <c r="Y3489" s="48" t="str">
        <f t="shared" si="694"/>
        <v/>
      </c>
      <c r="Z3489" s="26" t="str">
        <f t="shared" si="704"/>
        <v/>
      </c>
      <c r="AA3489" s="39"/>
      <c r="AB3489" s="35" t="str">
        <f t="shared" si="705"/>
        <v/>
      </c>
      <c r="AC3489" s="42" t="str">
        <f t="shared" si="697"/>
        <v/>
      </c>
      <c r="AD3489" s="38"/>
      <c r="AE3489" s="43" t="str">
        <f t="shared" si="698"/>
        <v/>
      </c>
      <c r="AF3489" s="43" t="str">
        <f>IF(AND(COUNTIFS($J$18:J3489,J3489)=1,AE3489=1),1,"")</f>
        <v/>
      </c>
      <c r="AG3489" s="43" t="str">
        <f>IF(C3489="","",IF(AND(COUNTIFS($J$18:J3489,J3489)=1,C3489&lt;&gt;""),1,""))</f>
        <v/>
      </c>
      <c r="AH3489" s="43" t="str">
        <f>IF(G3489="","",IF(AND(COUNTIFS($J$18:J3489,J3489)=1,G3489&lt;&gt;""),1,""))</f>
        <v/>
      </c>
      <c r="AI3489" s="44">
        <f t="shared" si="699"/>
        <v>0</v>
      </c>
      <c r="AJ3489" s="44">
        <f t="shared" si="700"/>
        <v>0</v>
      </c>
      <c r="AK3489" s="45" t="str">
        <f t="shared" si="701"/>
        <v/>
      </c>
      <c r="AL3489" s="41"/>
      <c r="AM3489" s="41"/>
      <c r="AN3489" s="41"/>
      <c r="AO3489" s="41"/>
      <c r="AP3489" s="45" t="str">
        <f t="shared" si="702"/>
        <v/>
      </c>
      <c r="AQ3489" s="45" t="str">
        <f t="shared" si="703"/>
        <v/>
      </c>
    </row>
    <row r="3490" spans="1:43" s="15" customFormat="1">
      <c r="A3490" s="39"/>
      <c r="B3490" s="40"/>
      <c r="C3490" s="40"/>
      <c r="D3490" s="57" t="str">
        <f t="shared" ref="D3490:D3508" si="706">IF(B3490="","",IF(AND(C3490&gt;=10,C3490&lt;=12),"Q3",IF(AND(C3490&gt;=1,C3490&lt;=3),"Q4",IF(AND(C3490&gt;=7,C3490&lt;=9),"Q2",IF(AND(C3490&gt;=4,C3490&lt;=6),"Q1")))))</f>
        <v/>
      </c>
      <c r="E3490" s="39"/>
      <c r="F3490" s="40"/>
      <c r="G3490" s="40"/>
      <c r="H3490" s="46"/>
      <c r="I3490" s="57" t="str">
        <f t="shared" si="695"/>
        <v/>
      </c>
      <c r="J3490" s="206"/>
      <c r="K3490" s="46"/>
      <c r="L3490" s="41"/>
      <c r="M3490" s="39"/>
      <c r="N3490" s="39"/>
      <c r="O3490" s="39"/>
      <c r="P3490" s="57" t="str">
        <f t="shared" si="696"/>
        <v/>
      </c>
      <c r="Q3490" s="39"/>
      <c r="R3490" s="39"/>
      <c r="S3490" s="39"/>
      <c r="T3490" s="39"/>
      <c r="U3490" s="39"/>
      <c r="V3490" s="39"/>
      <c r="W3490" s="39"/>
      <c r="X3490" s="47"/>
      <c r="Y3490" s="48" t="str">
        <f t="shared" si="694"/>
        <v/>
      </c>
      <c r="Z3490" s="26" t="str">
        <f t="shared" si="704"/>
        <v/>
      </c>
      <c r="AA3490" s="39"/>
      <c r="AB3490" s="35" t="str">
        <f t="shared" si="705"/>
        <v/>
      </c>
      <c r="AC3490" s="42" t="str">
        <f t="shared" si="697"/>
        <v/>
      </c>
      <c r="AD3490" s="38"/>
      <c r="AE3490" s="43" t="str">
        <f t="shared" si="698"/>
        <v/>
      </c>
      <c r="AF3490" s="43" t="str">
        <f>IF(AND(COUNTIFS($J$18:J3490,J3490)=1,AE3490=1),1,"")</f>
        <v/>
      </c>
      <c r="AG3490" s="43" t="str">
        <f>IF(C3490="","",IF(AND(COUNTIFS($J$18:J3490,J3490)=1,C3490&lt;&gt;""),1,""))</f>
        <v/>
      </c>
      <c r="AH3490" s="43" t="str">
        <f>IF(G3490="","",IF(AND(COUNTIFS($J$18:J3490,J3490)=1,G3490&lt;&gt;""),1,""))</f>
        <v/>
      </c>
      <c r="AI3490" s="44">
        <f t="shared" si="699"/>
        <v>0</v>
      </c>
      <c r="AJ3490" s="44">
        <f t="shared" si="700"/>
        <v>0</v>
      </c>
      <c r="AK3490" s="45" t="str">
        <f t="shared" si="701"/>
        <v/>
      </c>
      <c r="AL3490" s="41"/>
      <c r="AM3490" s="41"/>
      <c r="AN3490" s="41"/>
      <c r="AO3490" s="41"/>
      <c r="AP3490" s="45" t="str">
        <f t="shared" si="702"/>
        <v/>
      </c>
      <c r="AQ3490" s="45" t="str">
        <f t="shared" si="703"/>
        <v/>
      </c>
    </row>
    <row r="3491" spans="1:43" s="15" customFormat="1">
      <c r="A3491" s="39"/>
      <c r="B3491" s="40"/>
      <c r="C3491" s="40"/>
      <c r="D3491" s="57" t="str">
        <f t="shared" si="706"/>
        <v/>
      </c>
      <c r="E3491" s="39"/>
      <c r="F3491" s="40"/>
      <c r="G3491" s="40"/>
      <c r="H3491" s="46"/>
      <c r="I3491" s="57" t="str">
        <f t="shared" si="695"/>
        <v/>
      </c>
      <c r="J3491" s="206"/>
      <c r="K3491" s="46"/>
      <c r="L3491" s="41"/>
      <c r="M3491" s="39"/>
      <c r="N3491" s="39"/>
      <c r="O3491" s="39"/>
      <c r="P3491" s="57" t="str">
        <f t="shared" si="696"/>
        <v/>
      </c>
      <c r="Q3491" s="39"/>
      <c r="R3491" s="39"/>
      <c r="S3491" s="39"/>
      <c r="T3491" s="39"/>
      <c r="U3491" s="39"/>
      <c r="V3491" s="39"/>
      <c r="W3491" s="39"/>
      <c r="X3491" s="47"/>
      <c r="Y3491" s="48" t="str">
        <f t="shared" si="694"/>
        <v/>
      </c>
      <c r="Z3491" s="26" t="str">
        <f t="shared" si="704"/>
        <v/>
      </c>
      <c r="AA3491" s="39"/>
      <c r="AB3491" s="35" t="str">
        <f t="shared" si="705"/>
        <v/>
      </c>
      <c r="AC3491" s="42" t="str">
        <f t="shared" si="697"/>
        <v/>
      </c>
      <c r="AD3491" s="38"/>
      <c r="AE3491" s="43" t="str">
        <f t="shared" si="698"/>
        <v/>
      </c>
      <c r="AF3491" s="43" t="str">
        <f>IF(AND(COUNTIFS($J$18:J3491,J3491)=1,AE3491=1),1,"")</f>
        <v/>
      </c>
      <c r="AG3491" s="43" t="str">
        <f>IF(C3491="","",IF(AND(COUNTIFS($J$18:J3491,J3491)=1,C3491&lt;&gt;""),1,""))</f>
        <v/>
      </c>
      <c r="AH3491" s="43" t="str">
        <f>IF(G3491="","",IF(AND(COUNTIFS($J$18:J3491,J3491)=1,G3491&lt;&gt;""),1,""))</f>
        <v/>
      </c>
      <c r="AI3491" s="44">
        <f t="shared" si="699"/>
        <v>0</v>
      </c>
      <c r="AJ3491" s="44">
        <f t="shared" si="700"/>
        <v>0</v>
      </c>
      <c r="AK3491" s="45" t="str">
        <f t="shared" si="701"/>
        <v/>
      </c>
      <c r="AL3491" s="41"/>
      <c r="AM3491" s="41"/>
      <c r="AN3491" s="41"/>
      <c r="AO3491" s="41"/>
      <c r="AP3491" s="45" t="str">
        <f t="shared" si="702"/>
        <v/>
      </c>
      <c r="AQ3491" s="45" t="str">
        <f t="shared" si="703"/>
        <v/>
      </c>
    </row>
    <row r="3492" spans="1:43" s="15" customFormat="1">
      <c r="A3492" s="39"/>
      <c r="B3492" s="40"/>
      <c r="C3492" s="40"/>
      <c r="D3492" s="57" t="str">
        <f t="shared" si="706"/>
        <v/>
      </c>
      <c r="E3492" s="39"/>
      <c r="F3492" s="40"/>
      <c r="G3492" s="40"/>
      <c r="H3492" s="46"/>
      <c r="I3492" s="57" t="str">
        <f t="shared" si="695"/>
        <v/>
      </c>
      <c r="J3492" s="206"/>
      <c r="K3492" s="46"/>
      <c r="L3492" s="41"/>
      <c r="M3492" s="39"/>
      <c r="N3492" s="39"/>
      <c r="O3492" s="39"/>
      <c r="P3492" s="57" t="str">
        <f t="shared" si="696"/>
        <v/>
      </c>
      <c r="Q3492" s="39"/>
      <c r="R3492" s="39"/>
      <c r="S3492" s="39"/>
      <c r="T3492" s="39"/>
      <c r="U3492" s="39"/>
      <c r="V3492" s="39"/>
      <c r="W3492" s="39"/>
      <c r="X3492" s="47"/>
      <c r="Y3492" s="48" t="str">
        <f t="shared" si="694"/>
        <v/>
      </c>
      <c r="Z3492" s="26" t="str">
        <f t="shared" si="704"/>
        <v/>
      </c>
      <c r="AA3492" s="39"/>
      <c r="AB3492" s="35" t="str">
        <f t="shared" si="705"/>
        <v/>
      </c>
      <c r="AC3492" s="42" t="str">
        <f t="shared" si="697"/>
        <v/>
      </c>
      <c r="AD3492" s="38"/>
      <c r="AE3492" s="43" t="str">
        <f t="shared" si="698"/>
        <v/>
      </c>
      <c r="AF3492" s="43" t="str">
        <f>IF(AND(COUNTIFS($J$18:J3492,J3492)=1,AE3492=1),1,"")</f>
        <v/>
      </c>
      <c r="AG3492" s="43" t="str">
        <f>IF(C3492="","",IF(AND(COUNTIFS($J$18:J3492,J3492)=1,C3492&lt;&gt;""),1,""))</f>
        <v/>
      </c>
      <c r="AH3492" s="43" t="str">
        <f>IF(G3492="","",IF(AND(COUNTIFS($J$18:J3492,J3492)=1,G3492&lt;&gt;""),1,""))</f>
        <v/>
      </c>
      <c r="AI3492" s="44">
        <f t="shared" si="699"/>
        <v>0</v>
      </c>
      <c r="AJ3492" s="44">
        <f t="shared" si="700"/>
        <v>0</v>
      </c>
      <c r="AK3492" s="45" t="str">
        <f t="shared" si="701"/>
        <v/>
      </c>
      <c r="AL3492" s="41"/>
      <c r="AM3492" s="41"/>
      <c r="AN3492" s="41"/>
      <c r="AO3492" s="41"/>
      <c r="AP3492" s="45" t="str">
        <f t="shared" si="702"/>
        <v/>
      </c>
      <c r="AQ3492" s="45" t="str">
        <f t="shared" si="703"/>
        <v/>
      </c>
    </row>
    <row r="3493" spans="1:43" s="15" customFormat="1">
      <c r="A3493" s="39"/>
      <c r="B3493" s="40"/>
      <c r="C3493" s="40"/>
      <c r="D3493" s="57" t="str">
        <f t="shared" si="706"/>
        <v/>
      </c>
      <c r="E3493" s="39"/>
      <c r="F3493" s="40"/>
      <c r="G3493" s="40"/>
      <c r="H3493" s="46"/>
      <c r="I3493" s="57" t="str">
        <f t="shared" si="695"/>
        <v/>
      </c>
      <c r="J3493" s="206"/>
      <c r="K3493" s="46"/>
      <c r="L3493" s="41"/>
      <c r="M3493" s="39"/>
      <c r="N3493" s="39"/>
      <c r="O3493" s="39"/>
      <c r="P3493" s="57" t="str">
        <f t="shared" si="696"/>
        <v/>
      </c>
      <c r="Q3493" s="39"/>
      <c r="R3493" s="39"/>
      <c r="S3493" s="39"/>
      <c r="T3493" s="39"/>
      <c r="U3493" s="39"/>
      <c r="V3493" s="39"/>
      <c r="W3493" s="39"/>
      <c r="X3493" s="47"/>
      <c r="Y3493" s="48" t="str">
        <f t="shared" ref="Y3493:Y3508" si="707">IF(W3493="","",IF(W3493="RMB","1.13", "1"))</f>
        <v/>
      </c>
      <c r="Z3493" s="26" t="str">
        <f t="shared" si="704"/>
        <v/>
      </c>
      <c r="AA3493" s="39"/>
      <c r="AB3493" s="35" t="str">
        <f t="shared" si="705"/>
        <v/>
      </c>
      <c r="AC3493" s="42" t="str">
        <f t="shared" si="697"/>
        <v/>
      </c>
      <c r="AD3493" s="38"/>
      <c r="AE3493" s="43" t="str">
        <f t="shared" si="698"/>
        <v/>
      </c>
      <c r="AF3493" s="43" t="str">
        <f>IF(AND(COUNTIFS($J$18:J3493,J3493)=1,AE3493=1),1,"")</f>
        <v/>
      </c>
      <c r="AG3493" s="43" t="str">
        <f>IF(C3493="","",IF(AND(COUNTIFS($J$18:J3493,J3493)=1,C3493&lt;&gt;""),1,""))</f>
        <v/>
      </c>
      <c r="AH3493" s="43" t="str">
        <f>IF(G3493="","",IF(AND(COUNTIFS($J$18:J3493,J3493)=1,G3493&lt;&gt;""),1,""))</f>
        <v/>
      </c>
      <c r="AI3493" s="44">
        <f t="shared" si="699"/>
        <v>0</v>
      </c>
      <c r="AJ3493" s="44">
        <f t="shared" si="700"/>
        <v>0</v>
      </c>
      <c r="AK3493" s="45" t="str">
        <f t="shared" si="701"/>
        <v/>
      </c>
      <c r="AL3493" s="41"/>
      <c r="AM3493" s="41"/>
      <c r="AN3493" s="41"/>
      <c r="AO3493" s="41"/>
      <c r="AP3493" s="45" t="str">
        <f t="shared" si="702"/>
        <v/>
      </c>
      <c r="AQ3493" s="45" t="str">
        <f t="shared" si="703"/>
        <v/>
      </c>
    </row>
    <row r="3494" spans="1:43" s="15" customFormat="1">
      <c r="A3494" s="39"/>
      <c r="B3494" s="40"/>
      <c r="C3494" s="40"/>
      <c r="D3494" s="57" t="str">
        <f t="shared" si="706"/>
        <v/>
      </c>
      <c r="E3494" s="39"/>
      <c r="F3494" s="40"/>
      <c r="G3494" s="40"/>
      <c r="H3494" s="46"/>
      <c r="I3494" s="57" t="str">
        <f t="shared" si="695"/>
        <v/>
      </c>
      <c r="J3494" s="206"/>
      <c r="K3494" s="46"/>
      <c r="L3494" s="41"/>
      <c r="M3494" s="39"/>
      <c r="N3494" s="39"/>
      <c r="O3494" s="39"/>
      <c r="P3494" s="57" t="str">
        <f t="shared" si="696"/>
        <v/>
      </c>
      <c r="Q3494" s="39"/>
      <c r="R3494" s="39"/>
      <c r="S3494" s="39"/>
      <c r="T3494" s="39"/>
      <c r="U3494" s="39"/>
      <c r="V3494" s="39"/>
      <c r="W3494" s="39"/>
      <c r="X3494" s="47"/>
      <c r="Y3494" s="48" t="str">
        <f t="shared" si="707"/>
        <v/>
      </c>
      <c r="Z3494" s="26" t="str">
        <f t="shared" si="704"/>
        <v/>
      </c>
      <c r="AA3494" s="39"/>
      <c r="AB3494" s="35" t="str">
        <f t="shared" si="705"/>
        <v/>
      </c>
      <c r="AC3494" s="42" t="str">
        <f t="shared" si="697"/>
        <v/>
      </c>
      <c r="AD3494" s="38"/>
      <c r="AE3494" s="43" t="str">
        <f t="shared" si="698"/>
        <v/>
      </c>
      <c r="AF3494" s="43" t="str">
        <f>IF(AND(COUNTIFS($J$18:J3494,J3494)=1,AE3494=1),1,"")</f>
        <v/>
      </c>
      <c r="AG3494" s="43" t="str">
        <f>IF(C3494="","",IF(AND(COUNTIFS($J$18:J3494,J3494)=1,C3494&lt;&gt;""),1,""))</f>
        <v/>
      </c>
      <c r="AH3494" s="43" t="str">
        <f>IF(G3494="","",IF(AND(COUNTIFS($J$18:J3494,J3494)=1,G3494&lt;&gt;""),1,""))</f>
        <v/>
      </c>
      <c r="AI3494" s="44">
        <f t="shared" si="699"/>
        <v>0</v>
      </c>
      <c r="AJ3494" s="44">
        <f t="shared" si="700"/>
        <v>0</v>
      </c>
      <c r="AK3494" s="45" t="str">
        <f t="shared" si="701"/>
        <v/>
      </c>
      <c r="AL3494" s="41"/>
      <c r="AM3494" s="41"/>
      <c r="AN3494" s="41"/>
      <c r="AO3494" s="41"/>
      <c r="AP3494" s="45" t="str">
        <f t="shared" si="702"/>
        <v/>
      </c>
      <c r="AQ3494" s="45" t="str">
        <f t="shared" si="703"/>
        <v/>
      </c>
    </row>
    <row r="3495" spans="1:43" s="15" customFormat="1">
      <c r="A3495" s="39"/>
      <c r="B3495" s="40"/>
      <c r="C3495" s="40"/>
      <c r="D3495" s="57" t="str">
        <f t="shared" si="706"/>
        <v/>
      </c>
      <c r="E3495" s="39"/>
      <c r="F3495" s="40"/>
      <c r="G3495" s="40"/>
      <c r="H3495" s="46"/>
      <c r="I3495" s="57" t="str">
        <f t="shared" si="695"/>
        <v/>
      </c>
      <c r="J3495" s="206"/>
      <c r="K3495" s="46"/>
      <c r="L3495" s="41"/>
      <c r="M3495" s="39"/>
      <c r="N3495" s="39"/>
      <c r="O3495" s="39"/>
      <c r="P3495" s="57" t="str">
        <f t="shared" si="696"/>
        <v/>
      </c>
      <c r="Q3495" s="39"/>
      <c r="R3495" s="39"/>
      <c r="S3495" s="39"/>
      <c r="T3495" s="39"/>
      <c r="U3495" s="39"/>
      <c r="V3495" s="39"/>
      <c r="W3495" s="39"/>
      <c r="X3495" s="47"/>
      <c r="Y3495" s="48" t="str">
        <f t="shared" si="707"/>
        <v/>
      </c>
      <c r="Z3495" s="26" t="str">
        <f t="shared" si="704"/>
        <v/>
      </c>
      <c r="AA3495" s="39"/>
      <c r="AB3495" s="35" t="str">
        <f t="shared" si="705"/>
        <v/>
      </c>
      <c r="AC3495" s="42" t="str">
        <f t="shared" si="697"/>
        <v/>
      </c>
      <c r="AD3495" s="38"/>
      <c r="AE3495" s="43" t="str">
        <f t="shared" si="698"/>
        <v/>
      </c>
      <c r="AF3495" s="43" t="str">
        <f>IF(AND(COUNTIFS($J$18:J3495,J3495)=1,AE3495=1),1,"")</f>
        <v/>
      </c>
      <c r="AG3495" s="43" t="str">
        <f>IF(C3495="","",IF(AND(COUNTIFS($J$18:J3495,J3495)=1,C3495&lt;&gt;""),1,""))</f>
        <v/>
      </c>
      <c r="AH3495" s="43" t="str">
        <f>IF(G3495="","",IF(AND(COUNTIFS($J$18:J3495,J3495)=1,G3495&lt;&gt;""),1,""))</f>
        <v/>
      </c>
      <c r="AI3495" s="44">
        <f t="shared" si="699"/>
        <v>0</v>
      </c>
      <c r="AJ3495" s="44">
        <f t="shared" si="700"/>
        <v>0</v>
      </c>
      <c r="AK3495" s="45" t="str">
        <f t="shared" si="701"/>
        <v/>
      </c>
      <c r="AL3495" s="41"/>
      <c r="AM3495" s="41"/>
      <c r="AN3495" s="41"/>
      <c r="AO3495" s="41"/>
      <c r="AP3495" s="45" t="str">
        <f t="shared" si="702"/>
        <v/>
      </c>
      <c r="AQ3495" s="45" t="str">
        <f t="shared" si="703"/>
        <v/>
      </c>
    </row>
    <row r="3496" spans="1:43" s="15" customFormat="1">
      <c r="A3496" s="39"/>
      <c r="B3496" s="40"/>
      <c r="C3496" s="40"/>
      <c r="D3496" s="57" t="str">
        <f t="shared" si="706"/>
        <v/>
      </c>
      <c r="E3496" s="39"/>
      <c r="F3496" s="40"/>
      <c r="G3496" s="40"/>
      <c r="H3496" s="46"/>
      <c r="I3496" s="57" t="str">
        <f t="shared" si="695"/>
        <v/>
      </c>
      <c r="J3496" s="206"/>
      <c r="K3496" s="46"/>
      <c r="L3496" s="41"/>
      <c r="M3496" s="39"/>
      <c r="N3496" s="39"/>
      <c r="O3496" s="39"/>
      <c r="P3496" s="57" t="str">
        <f t="shared" si="696"/>
        <v/>
      </c>
      <c r="Q3496" s="39"/>
      <c r="R3496" s="39"/>
      <c r="S3496" s="39"/>
      <c r="T3496" s="39"/>
      <c r="U3496" s="39"/>
      <c r="V3496" s="39"/>
      <c r="W3496" s="39"/>
      <c r="X3496" s="47"/>
      <c r="Y3496" s="48" t="str">
        <f t="shared" si="707"/>
        <v/>
      </c>
      <c r="Z3496" s="26" t="str">
        <f t="shared" si="704"/>
        <v/>
      </c>
      <c r="AA3496" s="39"/>
      <c r="AB3496" s="35" t="str">
        <f t="shared" si="705"/>
        <v/>
      </c>
      <c r="AC3496" s="42" t="str">
        <f t="shared" si="697"/>
        <v/>
      </c>
      <c r="AD3496" s="38"/>
      <c r="AE3496" s="43" t="str">
        <f t="shared" si="698"/>
        <v/>
      </c>
      <c r="AF3496" s="43" t="str">
        <f>IF(AND(COUNTIFS($J$18:J3496,J3496)=1,AE3496=1),1,"")</f>
        <v/>
      </c>
      <c r="AG3496" s="43" t="str">
        <f>IF(C3496="","",IF(AND(COUNTIFS($J$18:J3496,J3496)=1,C3496&lt;&gt;""),1,""))</f>
        <v/>
      </c>
      <c r="AH3496" s="43" t="str">
        <f>IF(G3496="","",IF(AND(COUNTIFS($J$18:J3496,J3496)=1,G3496&lt;&gt;""),1,""))</f>
        <v/>
      </c>
      <c r="AI3496" s="44">
        <f t="shared" si="699"/>
        <v>0</v>
      </c>
      <c r="AJ3496" s="44">
        <f t="shared" si="700"/>
        <v>0</v>
      </c>
      <c r="AK3496" s="45" t="str">
        <f t="shared" si="701"/>
        <v/>
      </c>
      <c r="AL3496" s="41"/>
      <c r="AM3496" s="41"/>
      <c r="AN3496" s="41"/>
      <c r="AO3496" s="41"/>
      <c r="AP3496" s="45" t="str">
        <f t="shared" si="702"/>
        <v/>
      </c>
      <c r="AQ3496" s="45" t="str">
        <f t="shared" si="703"/>
        <v/>
      </c>
    </row>
    <row r="3497" spans="1:43" s="15" customFormat="1">
      <c r="A3497" s="39"/>
      <c r="B3497" s="40"/>
      <c r="C3497" s="40"/>
      <c r="D3497" s="57" t="str">
        <f t="shared" si="706"/>
        <v/>
      </c>
      <c r="E3497" s="39"/>
      <c r="F3497" s="40"/>
      <c r="G3497" s="40"/>
      <c r="H3497" s="46"/>
      <c r="I3497" s="57" t="str">
        <f t="shared" si="695"/>
        <v/>
      </c>
      <c r="J3497" s="206"/>
      <c r="K3497" s="46"/>
      <c r="L3497" s="41"/>
      <c r="M3497" s="39"/>
      <c r="N3497" s="39"/>
      <c r="O3497" s="39"/>
      <c r="P3497" s="57" t="str">
        <f t="shared" si="696"/>
        <v/>
      </c>
      <c r="Q3497" s="39"/>
      <c r="R3497" s="39"/>
      <c r="S3497" s="39"/>
      <c r="T3497" s="39"/>
      <c r="U3497" s="39"/>
      <c r="V3497" s="39"/>
      <c r="W3497" s="39"/>
      <c r="X3497" s="47"/>
      <c r="Y3497" s="48" t="str">
        <f t="shared" si="707"/>
        <v/>
      </c>
      <c r="Z3497" s="26" t="str">
        <f t="shared" si="704"/>
        <v/>
      </c>
      <c r="AA3497" s="39"/>
      <c r="AB3497" s="35" t="str">
        <f t="shared" si="705"/>
        <v/>
      </c>
      <c r="AC3497" s="42" t="str">
        <f t="shared" si="697"/>
        <v/>
      </c>
      <c r="AD3497" s="38"/>
      <c r="AE3497" s="43" t="str">
        <f t="shared" si="698"/>
        <v/>
      </c>
      <c r="AF3497" s="43" t="str">
        <f>IF(AND(COUNTIFS($J$18:J3497,J3497)=1,AE3497=1),1,"")</f>
        <v/>
      </c>
      <c r="AG3497" s="43" t="str">
        <f>IF(C3497="","",IF(AND(COUNTIFS($J$18:J3497,J3497)=1,C3497&lt;&gt;""),1,""))</f>
        <v/>
      </c>
      <c r="AH3497" s="43" t="str">
        <f>IF(G3497="","",IF(AND(COUNTIFS($J$18:J3497,J3497)=1,G3497&lt;&gt;""),1,""))</f>
        <v/>
      </c>
      <c r="AI3497" s="44">
        <f t="shared" si="699"/>
        <v>0</v>
      </c>
      <c r="AJ3497" s="44">
        <f t="shared" si="700"/>
        <v>0</v>
      </c>
      <c r="AK3497" s="45" t="str">
        <f t="shared" si="701"/>
        <v/>
      </c>
      <c r="AL3497" s="41"/>
      <c r="AM3497" s="41"/>
      <c r="AN3497" s="41"/>
      <c r="AO3497" s="41"/>
      <c r="AP3497" s="45" t="str">
        <f t="shared" si="702"/>
        <v/>
      </c>
      <c r="AQ3497" s="45" t="str">
        <f t="shared" si="703"/>
        <v/>
      </c>
    </row>
    <row r="3498" spans="1:43" s="15" customFormat="1">
      <c r="A3498" s="39"/>
      <c r="B3498" s="40"/>
      <c r="C3498" s="40"/>
      <c r="D3498" s="57" t="str">
        <f t="shared" si="706"/>
        <v/>
      </c>
      <c r="E3498" s="39"/>
      <c r="F3498" s="40"/>
      <c r="G3498" s="40"/>
      <c r="H3498" s="46"/>
      <c r="I3498" s="57" t="str">
        <f t="shared" si="695"/>
        <v/>
      </c>
      <c r="J3498" s="206"/>
      <c r="K3498" s="46"/>
      <c r="L3498" s="41"/>
      <c r="M3498" s="39"/>
      <c r="N3498" s="39"/>
      <c r="O3498" s="39"/>
      <c r="P3498" s="57" t="str">
        <f t="shared" si="696"/>
        <v/>
      </c>
      <c r="Q3498" s="39"/>
      <c r="R3498" s="39"/>
      <c r="S3498" s="39"/>
      <c r="T3498" s="39"/>
      <c r="U3498" s="39"/>
      <c r="V3498" s="39"/>
      <c r="W3498" s="39"/>
      <c r="X3498" s="47"/>
      <c r="Y3498" s="48" t="str">
        <f t="shared" si="707"/>
        <v/>
      </c>
      <c r="Z3498" s="26" t="str">
        <f t="shared" si="704"/>
        <v/>
      </c>
      <c r="AA3498" s="39"/>
      <c r="AB3498" s="35" t="str">
        <f t="shared" si="705"/>
        <v/>
      </c>
      <c r="AC3498" s="42" t="str">
        <f t="shared" si="697"/>
        <v/>
      </c>
      <c r="AD3498" s="38"/>
      <c r="AE3498" s="43" t="str">
        <f t="shared" si="698"/>
        <v/>
      </c>
      <c r="AF3498" s="43" t="str">
        <f>IF(AND(COUNTIFS($J$18:J3498,J3498)=1,AE3498=1),1,"")</f>
        <v/>
      </c>
      <c r="AG3498" s="43" t="str">
        <f>IF(C3498="","",IF(AND(COUNTIFS($J$18:J3498,J3498)=1,C3498&lt;&gt;""),1,""))</f>
        <v/>
      </c>
      <c r="AH3498" s="43" t="str">
        <f>IF(G3498="","",IF(AND(COUNTIFS($J$18:J3498,J3498)=1,G3498&lt;&gt;""),1,""))</f>
        <v/>
      </c>
      <c r="AI3498" s="44">
        <f t="shared" si="699"/>
        <v>0</v>
      </c>
      <c r="AJ3498" s="44">
        <f t="shared" si="700"/>
        <v>0</v>
      </c>
      <c r="AK3498" s="45" t="str">
        <f t="shared" si="701"/>
        <v/>
      </c>
      <c r="AL3498" s="41"/>
      <c r="AM3498" s="41"/>
      <c r="AN3498" s="41"/>
      <c r="AO3498" s="41"/>
      <c r="AP3498" s="45" t="str">
        <f t="shared" si="702"/>
        <v/>
      </c>
      <c r="AQ3498" s="45" t="str">
        <f t="shared" si="703"/>
        <v/>
      </c>
    </row>
    <row r="3499" spans="1:43" s="15" customFormat="1">
      <c r="A3499" s="39"/>
      <c r="B3499" s="40"/>
      <c r="C3499" s="40"/>
      <c r="D3499" s="57" t="str">
        <f t="shared" si="706"/>
        <v/>
      </c>
      <c r="E3499" s="39"/>
      <c r="F3499" s="40"/>
      <c r="G3499" s="40"/>
      <c r="H3499" s="46"/>
      <c r="I3499" s="57" t="str">
        <f t="shared" si="695"/>
        <v/>
      </c>
      <c r="J3499" s="206"/>
      <c r="K3499" s="46"/>
      <c r="L3499" s="41"/>
      <c r="M3499" s="39"/>
      <c r="N3499" s="39"/>
      <c r="O3499" s="39"/>
      <c r="P3499" s="57" t="str">
        <f t="shared" si="696"/>
        <v/>
      </c>
      <c r="Q3499" s="39"/>
      <c r="R3499" s="39"/>
      <c r="S3499" s="39"/>
      <c r="T3499" s="39"/>
      <c r="U3499" s="39"/>
      <c r="V3499" s="39"/>
      <c r="W3499" s="39"/>
      <c r="X3499" s="47"/>
      <c r="Y3499" s="48" t="str">
        <f t="shared" si="707"/>
        <v/>
      </c>
      <c r="Z3499" s="26" t="str">
        <f t="shared" si="704"/>
        <v/>
      </c>
      <c r="AA3499" s="39"/>
      <c r="AB3499" s="35" t="str">
        <f t="shared" si="705"/>
        <v/>
      </c>
      <c r="AC3499" s="42" t="str">
        <f t="shared" si="697"/>
        <v/>
      </c>
      <c r="AD3499" s="38"/>
      <c r="AE3499" s="43" t="str">
        <f t="shared" si="698"/>
        <v/>
      </c>
      <c r="AF3499" s="43" t="str">
        <f>IF(AND(COUNTIFS($J$18:J3499,J3499)=1,AE3499=1),1,"")</f>
        <v/>
      </c>
      <c r="AG3499" s="43" t="str">
        <f>IF(C3499="","",IF(AND(COUNTIFS($J$18:J3499,J3499)=1,C3499&lt;&gt;""),1,""))</f>
        <v/>
      </c>
      <c r="AH3499" s="43" t="str">
        <f>IF(G3499="","",IF(AND(COUNTIFS($J$18:J3499,J3499)=1,G3499&lt;&gt;""),1,""))</f>
        <v/>
      </c>
      <c r="AI3499" s="44">
        <f t="shared" si="699"/>
        <v>0</v>
      </c>
      <c r="AJ3499" s="44">
        <f t="shared" si="700"/>
        <v>0</v>
      </c>
      <c r="AK3499" s="45" t="str">
        <f t="shared" si="701"/>
        <v/>
      </c>
      <c r="AL3499" s="41"/>
      <c r="AM3499" s="41"/>
      <c r="AN3499" s="41"/>
      <c r="AO3499" s="41"/>
      <c r="AP3499" s="45" t="str">
        <f t="shared" si="702"/>
        <v/>
      </c>
      <c r="AQ3499" s="45" t="str">
        <f t="shared" si="703"/>
        <v/>
      </c>
    </row>
    <row r="3500" spans="1:43" s="15" customFormat="1">
      <c r="A3500" s="39"/>
      <c r="B3500" s="40"/>
      <c r="C3500" s="40"/>
      <c r="D3500" s="57" t="str">
        <f t="shared" si="706"/>
        <v/>
      </c>
      <c r="E3500" s="39"/>
      <c r="F3500" s="40"/>
      <c r="G3500" s="40"/>
      <c r="H3500" s="46"/>
      <c r="I3500" s="57" t="str">
        <f t="shared" si="695"/>
        <v/>
      </c>
      <c r="J3500" s="206"/>
      <c r="K3500" s="46"/>
      <c r="L3500" s="41"/>
      <c r="M3500" s="39"/>
      <c r="N3500" s="39"/>
      <c r="O3500" s="39"/>
      <c r="P3500" s="57" t="str">
        <f t="shared" si="696"/>
        <v/>
      </c>
      <c r="Q3500" s="39"/>
      <c r="R3500" s="39"/>
      <c r="S3500" s="39"/>
      <c r="T3500" s="39"/>
      <c r="U3500" s="39"/>
      <c r="V3500" s="39"/>
      <c r="W3500" s="39"/>
      <c r="X3500" s="47"/>
      <c r="Y3500" s="48" t="str">
        <f t="shared" si="707"/>
        <v/>
      </c>
      <c r="Z3500" s="26" t="str">
        <f t="shared" si="704"/>
        <v/>
      </c>
      <c r="AA3500" s="39"/>
      <c r="AB3500" s="35" t="str">
        <f t="shared" si="705"/>
        <v/>
      </c>
      <c r="AC3500" s="42" t="str">
        <f t="shared" si="697"/>
        <v/>
      </c>
      <c r="AD3500" s="38"/>
      <c r="AE3500" s="43" t="str">
        <f t="shared" si="698"/>
        <v/>
      </c>
      <c r="AF3500" s="43" t="str">
        <f>IF(AND(COUNTIFS($J$18:J3500,J3500)=1,AE3500=1),1,"")</f>
        <v/>
      </c>
      <c r="AG3500" s="43" t="str">
        <f>IF(C3500="","",IF(AND(COUNTIFS($J$18:J3500,J3500)=1,C3500&lt;&gt;""),1,""))</f>
        <v/>
      </c>
      <c r="AH3500" s="43" t="str">
        <f>IF(G3500="","",IF(AND(COUNTIFS($J$18:J3500,J3500)=1,G3500&lt;&gt;""),1,""))</f>
        <v/>
      </c>
      <c r="AI3500" s="44">
        <f t="shared" si="699"/>
        <v>0</v>
      </c>
      <c r="AJ3500" s="44">
        <f t="shared" si="700"/>
        <v>0</v>
      </c>
      <c r="AK3500" s="45" t="str">
        <f t="shared" si="701"/>
        <v/>
      </c>
      <c r="AL3500" s="41"/>
      <c r="AM3500" s="41"/>
      <c r="AN3500" s="41"/>
      <c r="AO3500" s="41"/>
      <c r="AP3500" s="45" t="str">
        <f t="shared" si="702"/>
        <v/>
      </c>
      <c r="AQ3500" s="45" t="str">
        <f t="shared" si="703"/>
        <v/>
      </c>
    </row>
    <row r="3501" spans="1:43" s="15" customFormat="1">
      <c r="A3501" s="39"/>
      <c r="B3501" s="40"/>
      <c r="C3501" s="40"/>
      <c r="D3501" s="57" t="str">
        <f t="shared" si="706"/>
        <v/>
      </c>
      <c r="E3501" s="39"/>
      <c r="F3501" s="40"/>
      <c r="G3501" s="40"/>
      <c r="H3501" s="46"/>
      <c r="I3501" s="57" t="str">
        <f t="shared" si="695"/>
        <v/>
      </c>
      <c r="J3501" s="206"/>
      <c r="K3501" s="46"/>
      <c r="L3501" s="41"/>
      <c r="M3501" s="39"/>
      <c r="N3501" s="39"/>
      <c r="O3501" s="39"/>
      <c r="P3501" s="57" t="str">
        <f t="shared" si="696"/>
        <v/>
      </c>
      <c r="Q3501" s="39"/>
      <c r="R3501" s="39"/>
      <c r="S3501" s="39"/>
      <c r="T3501" s="39"/>
      <c r="U3501" s="39"/>
      <c r="V3501" s="39"/>
      <c r="W3501" s="39"/>
      <c r="X3501" s="47"/>
      <c r="Y3501" s="48" t="str">
        <f t="shared" si="707"/>
        <v/>
      </c>
      <c r="Z3501" s="26" t="str">
        <f t="shared" si="704"/>
        <v/>
      </c>
      <c r="AA3501" s="39"/>
      <c r="AB3501" s="35" t="str">
        <f t="shared" si="705"/>
        <v/>
      </c>
      <c r="AC3501" s="42" t="str">
        <f t="shared" si="697"/>
        <v/>
      </c>
      <c r="AD3501" s="38"/>
      <c r="AE3501" s="43" t="str">
        <f t="shared" si="698"/>
        <v/>
      </c>
      <c r="AF3501" s="43" t="str">
        <f>IF(AND(COUNTIFS($J$18:J3501,J3501)=1,AE3501=1),1,"")</f>
        <v/>
      </c>
      <c r="AG3501" s="43" t="str">
        <f>IF(C3501="","",IF(AND(COUNTIFS($J$18:J3501,J3501)=1,C3501&lt;&gt;""),1,""))</f>
        <v/>
      </c>
      <c r="AH3501" s="43" t="str">
        <f>IF(G3501="","",IF(AND(COUNTIFS($J$18:J3501,J3501)=1,G3501&lt;&gt;""),1,""))</f>
        <v/>
      </c>
      <c r="AI3501" s="44">
        <f t="shared" si="699"/>
        <v>0</v>
      </c>
      <c r="AJ3501" s="44">
        <f t="shared" si="700"/>
        <v>0</v>
      </c>
      <c r="AK3501" s="45" t="str">
        <f t="shared" si="701"/>
        <v/>
      </c>
      <c r="AL3501" s="41"/>
      <c r="AM3501" s="41"/>
      <c r="AN3501" s="41"/>
      <c r="AO3501" s="41"/>
      <c r="AP3501" s="45" t="str">
        <f t="shared" si="702"/>
        <v/>
      </c>
      <c r="AQ3501" s="45" t="str">
        <f t="shared" si="703"/>
        <v/>
      </c>
    </row>
    <row r="3502" spans="1:43" s="15" customFormat="1">
      <c r="A3502" s="39"/>
      <c r="B3502" s="40"/>
      <c r="C3502" s="40"/>
      <c r="D3502" s="57" t="str">
        <f t="shared" si="706"/>
        <v/>
      </c>
      <c r="E3502" s="39"/>
      <c r="F3502" s="40"/>
      <c r="G3502" s="40"/>
      <c r="H3502" s="46"/>
      <c r="I3502" s="57" t="str">
        <f t="shared" si="695"/>
        <v/>
      </c>
      <c r="J3502" s="206"/>
      <c r="K3502" s="46"/>
      <c r="L3502" s="41"/>
      <c r="M3502" s="39"/>
      <c r="N3502" s="39"/>
      <c r="O3502" s="39"/>
      <c r="P3502" s="57" t="str">
        <f t="shared" si="696"/>
        <v/>
      </c>
      <c r="Q3502" s="39"/>
      <c r="R3502" s="39"/>
      <c r="S3502" s="39"/>
      <c r="T3502" s="39"/>
      <c r="U3502" s="39"/>
      <c r="V3502" s="39"/>
      <c r="W3502" s="39"/>
      <c r="X3502" s="47"/>
      <c r="Y3502" s="48" t="str">
        <f t="shared" si="707"/>
        <v/>
      </c>
      <c r="Z3502" s="26" t="str">
        <f t="shared" si="704"/>
        <v/>
      </c>
      <c r="AA3502" s="39"/>
      <c r="AB3502" s="35" t="str">
        <f t="shared" si="705"/>
        <v/>
      </c>
      <c r="AC3502" s="42" t="str">
        <f t="shared" si="697"/>
        <v/>
      </c>
      <c r="AD3502" s="38"/>
      <c r="AE3502" s="43" t="str">
        <f t="shared" si="698"/>
        <v/>
      </c>
      <c r="AF3502" s="43" t="str">
        <f>IF(AND(COUNTIFS($J$18:J3502,J3502)=1,AE3502=1),1,"")</f>
        <v/>
      </c>
      <c r="AG3502" s="43" t="str">
        <f>IF(C3502="","",IF(AND(COUNTIFS($J$18:J3502,J3502)=1,C3502&lt;&gt;""),1,""))</f>
        <v/>
      </c>
      <c r="AH3502" s="43" t="str">
        <f>IF(G3502="","",IF(AND(COUNTIFS($J$18:J3502,J3502)=1,G3502&lt;&gt;""),1,""))</f>
        <v/>
      </c>
      <c r="AI3502" s="44">
        <f t="shared" si="699"/>
        <v>0</v>
      </c>
      <c r="AJ3502" s="44">
        <f t="shared" si="700"/>
        <v>0</v>
      </c>
      <c r="AK3502" s="45" t="str">
        <f t="shared" si="701"/>
        <v/>
      </c>
      <c r="AL3502" s="41"/>
      <c r="AM3502" s="41"/>
      <c r="AN3502" s="41"/>
      <c r="AO3502" s="41"/>
      <c r="AP3502" s="45" t="str">
        <f t="shared" si="702"/>
        <v/>
      </c>
      <c r="AQ3502" s="45" t="str">
        <f t="shared" si="703"/>
        <v/>
      </c>
    </row>
    <row r="3503" spans="1:43" s="15" customFormat="1">
      <c r="A3503" s="39"/>
      <c r="B3503" s="40"/>
      <c r="C3503" s="40"/>
      <c r="D3503" s="57" t="str">
        <f t="shared" si="706"/>
        <v/>
      </c>
      <c r="E3503" s="39"/>
      <c r="F3503" s="40"/>
      <c r="G3503" s="40"/>
      <c r="H3503" s="46"/>
      <c r="I3503" s="57" t="str">
        <f t="shared" si="695"/>
        <v/>
      </c>
      <c r="J3503" s="206"/>
      <c r="K3503" s="46"/>
      <c r="L3503" s="41"/>
      <c r="M3503" s="39"/>
      <c r="N3503" s="39"/>
      <c r="O3503" s="39"/>
      <c r="P3503" s="57" t="str">
        <f t="shared" si="696"/>
        <v/>
      </c>
      <c r="Q3503" s="39"/>
      <c r="R3503" s="39"/>
      <c r="S3503" s="39"/>
      <c r="T3503" s="39"/>
      <c r="U3503" s="39"/>
      <c r="V3503" s="39"/>
      <c r="W3503" s="39"/>
      <c r="X3503" s="47"/>
      <c r="Y3503" s="48" t="str">
        <f t="shared" si="707"/>
        <v/>
      </c>
      <c r="Z3503" s="26" t="str">
        <f t="shared" si="704"/>
        <v/>
      </c>
      <c r="AA3503" s="39"/>
      <c r="AB3503" s="35" t="str">
        <f t="shared" si="705"/>
        <v/>
      </c>
      <c r="AC3503" s="42" t="str">
        <f t="shared" si="697"/>
        <v/>
      </c>
      <c r="AD3503" s="38"/>
      <c r="AE3503" s="43" t="str">
        <f t="shared" si="698"/>
        <v/>
      </c>
      <c r="AF3503" s="43" t="str">
        <f>IF(AND(COUNTIFS($J$18:J3503,J3503)=1,AE3503=1),1,"")</f>
        <v/>
      </c>
      <c r="AG3503" s="43" t="str">
        <f>IF(C3503="","",IF(AND(COUNTIFS($J$18:J3503,J3503)=1,C3503&lt;&gt;""),1,""))</f>
        <v/>
      </c>
      <c r="AH3503" s="43" t="str">
        <f>IF(G3503="","",IF(AND(COUNTIFS($J$18:J3503,J3503)=1,G3503&lt;&gt;""),1,""))</f>
        <v/>
      </c>
      <c r="AI3503" s="44">
        <f t="shared" si="699"/>
        <v>0</v>
      </c>
      <c r="AJ3503" s="44">
        <f t="shared" si="700"/>
        <v>0</v>
      </c>
      <c r="AK3503" s="45" t="str">
        <f t="shared" si="701"/>
        <v/>
      </c>
      <c r="AL3503" s="41"/>
      <c r="AM3503" s="41"/>
      <c r="AN3503" s="41"/>
      <c r="AO3503" s="41"/>
      <c r="AP3503" s="45" t="str">
        <f t="shared" si="702"/>
        <v/>
      </c>
      <c r="AQ3503" s="45" t="str">
        <f t="shared" si="703"/>
        <v/>
      </c>
    </row>
    <row r="3504" spans="1:43" s="15" customFormat="1">
      <c r="A3504" s="39"/>
      <c r="B3504" s="40"/>
      <c r="C3504" s="40"/>
      <c r="D3504" s="57" t="str">
        <f t="shared" si="706"/>
        <v/>
      </c>
      <c r="E3504" s="39"/>
      <c r="F3504" s="40"/>
      <c r="G3504" s="40"/>
      <c r="H3504" s="46"/>
      <c r="I3504" s="57" t="str">
        <f t="shared" si="695"/>
        <v/>
      </c>
      <c r="J3504" s="206"/>
      <c r="K3504" s="46"/>
      <c r="L3504" s="41"/>
      <c r="M3504" s="39"/>
      <c r="N3504" s="39"/>
      <c r="O3504" s="39"/>
      <c r="P3504" s="57" t="str">
        <f t="shared" si="696"/>
        <v/>
      </c>
      <c r="Q3504" s="39"/>
      <c r="R3504" s="39"/>
      <c r="S3504" s="39"/>
      <c r="T3504" s="39"/>
      <c r="U3504" s="39"/>
      <c r="V3504" s="39"/>
      <c r="W3504" s="39"/>
      <c r="X3504" s="47"/>
      <c r="Y3504" s="48" t="str">
        <f t="shared" si="707"/>
        <v/>
      </c>
      <c r="Z3504" s="26" t="str">
        <f t="shared" si="704"/>
        <v/>
      </c>
      <c r="AA3504" s="39"/>
      <c r="AB3504" s="35" t="str">
        <f t="shared" si="705"/>
        <v/>
      </c>
      <c r="AC3504" s="42" t="str">
        <f t="shared" si="697"/>
        <v/>
      </c>
      <c r="AD3504" s="38"/>
      <c r="AE3504" s="43" t="str">
        <f t="shared" si="698"/>
        <v/>
      </c>
      <c r="AF3504" s="43" t="str">
        <f>IF(AND(COUNTIFS($J$18:J3504,J3504)=1,AE3504=1),1,"")</f>
        <v/>
      </c>
      <c r="AG3504" s="43" t="str">
        <f>IF(C3504="","",IF(AND(COUNTIFS($J$18:J3504,J3504)=1,C3504&lt;&gt;""),1,""))</f>
        <v/>
      </c>
      <c r="AH3504" s="43" t="str">
        <f>IF(G3504="","",IF(AND(COUNTIFS($J$18:J3504,J3504)=1,G3504&lt;&gt;""),1,""))</f>
        <v/>
      </c>
      <c r="AI3504" s="44">
        <f t="shared" si="699"/>
        <v>0</v>
      </c>
      <c r="AJ3504" s="44">
        <f t="shared" si="700"/>
        <v>0</v>
      </c>
      <c r="AK3504" s="45" t="str">
        <f t="shared" si="701"/>
        <v/>
      </c>
      <c r="AL3504" s="41"/>
      <c r="AM3504" s="41"/>
      <c r="AN3504" s="41"/>
      <c r="AO3504" s="41"/>
      <c r="AP3504" s="45" t="str">
        <f t="shared" si="702"/>
        <v/>
      </c>
      <c r="AQ3504" s="45" t="str">
        <f t="shared" si="703"/>
        <v/>
      </c>
    </row>
    <row r="3505" spans="1:43" s="15" customFormat="1">
      <c r="A3505" s="39"/>
      <c r="B3505" s="40"/>
      <c r="C3505" s="40"/>
      <c r="D3505" s="57" t="str">
        <f t="shared" si="706"/>
        <v/>
      </c>
      <c r="E3505" s="39"/>
      <c r="F3505" s="40"/>
      <c r="G3505" s="40"/>
      <c r="H3505" s="46"/>
      <c r="I3505" s="57" t="str">
        <f t="shared" si="695"/>
        <v/>
      </c>
      <c r="J3505" s="206"/>
      <c r="K3505" s="46"/>
      <c r="L3505" s="41"/>
      <c r="M3505" s="39"/>
      <c r="N3505" s="39"/>
      <c r="O3505" s="39"/>
      <c r="P3505" s="57" t="str">
        <f t="shared" si="696"/>
        <v/>
      </c>
      <c r="Q3505" s="39"/>
      <c r="R3505" s="39"/>
      <c r="S3505" s="39"/>
      <c r="T3505" s="39"/>
      <c r="U3505" s="39"/>
      <c r="V3505" s="39"/>
      <c r="W3505" s="39"/>
      <c r="X3505" s="47"/>
      <c r="Y3505" s="48" t="str">
        <f t="shared" si="707"/>
        <v/>
      </c>
      <c r="Z3505" s="26" t="str">
        <f t="shared" si="704"/>
        <v/>
      </c>
      <c r="AA3505" s="39"/>
      <c r="AB3505" s="35" t="str">
        <f t="shared" si="705"/>
        <v/>
      </c>
      <c r="AC3505" s="42" t="str">
        <f t="shared" si="697"/>
        <v/>
      </c>
      <c r="AD3505" s="38"/>
      <c r="AE3505" s="43" t="str">
        <f t="shared" si="698"/>
        <v/>
      </c>
      <c r="AF3505" s="43" t="str">
        <f>IF(AND(COUNTIFS($J$18:J3505,J3505)=1,AE3505=1),1,"")</f>
        <v/>
      </c>
      <c r="AG3505" s="43" t="str">
        <f>IF(C3505="","",IF(AND(COUNTIFS($J$18:J3505,J3505)=1,C3505&lt;&gt;""),1,""))</f>
        <v/>
      </c>
      <c r="AH3505" s="43" t="str">
        <f>IF(G3505="","",IF(AND(COUNTIFS($J$18:J3505,J3505)=1,G3505&lt;&gt;""),1,""))</f>
        <v/>
      </c>
      <c r="AI3505" s="44">
        <f t="shared" si="699"/>
        <v>0</v>
      </c>
      <c r="AJ3505" s="44">
        <f t="shared" si="700"/>
        <v>0</v>
      </c>
      <c r="AK3505" s="45" t="str">
        <f t="shared" si="701"/>
        <v/>
      </c>
      <c r="AL3505" s="41"/>
      <c r="AM3505" s="41"/>
      <c r="AN3505" s="41"/>
      <c r="AO3505" s="41"/>
      <c r="AP3505" s="45" t="str">
        <f t="shared" si="702"/>
        <v/>
      </c>
      <c r="AQ3505" s="45" t="str">
        <f t="shared" si="703"/>
        <v/>
      </c>
    </row>
    <row r="3506" spans="1:43" s="15" customFormat="1">
      <c r="A3506" s="39"/>
      <c r="B3506" s="40"/>
      <c r="C3506" s="40"/>
      <c r="D3506" s="57" t="str">
        <f t="shared" si="706"/>
        <v/>
      </c>
      <c r="E3506" s="39"/>
      <c r="F3506" s="40"/>
      <c r="G3506" s="40"/>
      <c r="H3506" s="46"/>
      <c r="I3506" s="57" t="str">
        <f t="shared" si="695"/>
        <v/>
      </c>
      <c r="J3506" s="206"/>
      <c r="K3506" s="46"/>
      <c r="L3506" s="41"/>
      <c r="M3506" s="39"/>
      <c r="N3506" s="39"/>
      <c r="O3506" s="39"/>
      <c r="P3506" s="57" t="str">
        <f t="shared" si="696"/>
        <v/>
      </c>
      <c r="Q3506" s="39"/>
      <c r="R3506" s="39"/>
      <c r="S3506" s="39"/>
      <c r="T3506" s="39"/>
      <c r="U3506" s="39"/>
      <c r="V3506" s="39"/>
      <c r="W3506" s="39"/>
      <c r="X3506" s="47"/>
      <c r="Y3506" s="48" t="str">
        <f t="shared" si="707"/>
        <v/>
      </c>
      <c r="Z3506" s="26" t="str">
        <f t="shared" si="704"/>
        <v/>
      </c>
      <c r="AA3506" s="39"/>
      <c r="AB3506" s="35" t="str">
        <f t="shared" si="705"/>
        <v/>
      </c>
      <c r="AC3506" s="42" t="str">
        <f t="shared" si="697"/>
        <v/>
      </c>
      <c r="AD3506" s="38"/>
      <c r="AE3506" s="43" t="str">
        <f t="shared" si="698"/>
        <v/>
      </c>
      <c r="AF3506" s="43" t="str">
        <f>IF(AND(COUNTIFS($J$18:J3506,J3506)=1,AE3506=1),1,"")</f>
        <v/>
      </c>
      <c r="AG3506" s="43" t="str">
        <f>IF(C3506="","",IF(AND(COUNTIFS($J$18:J3506,J3506)=1,C3506&lt;&gt;""),1,""))</f>
        <v/>
      </c>
      <c r="AH3506" s="43" t="str">
        <f>IF(G3506="","",IF(AND(COUNTIFS($J$18:J3506,J3506)=1,G3506&lt;&gt;""),1,""))</f>
        <v/>
      </c>
      <c r="AI3506" s="44">
        <f t="shared" si="699"/>
        <v>0</v>
      </c>
      <c r="AJ3506" s="44">
        <f t="shared" si="700"/>
        <v>0</v>
      </c>
      <c r="AK3506" s="45" t="str">
        <f t="shared" si="701"/>
        <v/>
      </c>
      <c r="AL3506" s="41"/>
      <c r="AM3506" s="41"/>
      <c r="AN3506" s="41"/>
      <c r="AO3506" s="41"/>
      <c r="AP3506" s="45" t="str">
        <f t="shared" si="702"/>
        <v/>
      </c>
      <c r="AQ3506" s="45" t="str">
        <f t="shared" si="703"/>
        <v/>
      </c>
    </row>
    <row r="3507" spans="1:43" s="15" customFormat="1">
      <c r="A3507" s="39"/>
      <c r="B3507" s="40"/>
      <c r="C3507" s="40"/>
      <c r="D3507" s="57" t="str">
        <f t="shared" si="706"/>
        <v/>
      </c>
      <c r="E3507" s="39"/>
      <c r="F3507" s="40"/>
      <c r="G3507" s="40"/>
      <c r="H3507" s="46"/>
      <c r="I3507" s="57" t="str">
        <f t="shared" si="695"/>
        <v/>
      </c>
      <c r="J3507" s="206"/>
      <c r="K3507" s="46"/>
      <c r="L3507" s="41"/>
      <c r="M3507" s="39"/>
      <c r="N3507" s="39"/>
      <c r="O3507" s="39"/>
      <c r="P3507" s="57" t="str">
        <f t="shared" si="696"/>
        <v/>
      </c>
      <c r="Q3507" s="39"/>
      <c r="R3507" s="39"/>
      <c r="S3507" s="39"/>
      <c r="T3507" s="39"/>
      <c r="U3507" s="39"/>
      <c r="V3507" s="39"/>
      <c r="W3507" s="39"/>
      <c r="X3507" s="47"/>
      <c r="Y3507" s="48" t="str">
        <f t="shared" si="707"/>
        <v/>
      </c>
      <c r="Z3507" s="26" t="str">
        <f t="shared" si="704"/>
        <v/>
      </c>
      <c r="AA3507" s="39"/>
      <c r="AB3507" s="35" t="str">
        <f t="shared" si="705"/>
        <v/>
      </c>
      <c r="AC3507" s="42" t="str">
        <f t="shared" si="697"/>
        <v/>
      </c>
      <c r="AD3507" s="38"/>
      <c r="AE3507" s="43" t="str">
        <f t="shared" si="698"/>
        <v/>
      </c>
      <c r="AF3507" s="43" t="str">
        <f>IF(AND(COUNTIFS($J$18:J3507,J3507)=1,AE3507=1),1,"")</f>
        <v/>
      </c>
      <c r="AG3507" s="43" t="str">
        <f>IF(C3507="","",IF(AND(COUNTIFS($J$18:J3507,J3507)=1,C3507&lt;&gt;""),1,""))</f>
        <v/>
      </c>
      <c r="AH3507" s="43" t="str">
        <f>IF(G3507="","",IF(AND(COUNTIFS($J$18:J3507,J3507)=1,G3507&lt;&gt;""),1,""))</f>
        <v/>
      </c>
      <c r="AI3507" s="44">
        <f t="shared" si="699"/>
        <v>0</v>
      </c>
      <c r="AJ3507" s="44">
        <f t="shared" si="700"/>
        <v>0</v>
      </c>
      <c r="AK3507" s="45" t="str">
        <f t="shared" si="701"/>
        <v/>
      </c>
      <c r="AL3507" s="41"/>
      <c r="AM3507" s="41"/>
      <c r="AN3507" s="41"/>
      <c r="AO3507" s="41"/>
      <c r="AP3507" s="45" t="str">
        <f t="shared" si="702"/>
        <v/>
      </c>
      <c r="AQ3507" s="45" t="str">
        <f t="shared" si="703"/>
        <v/>
      </c>
    </row>
    <row r="3508" spans="1:43" s="15" customFormat="1">
      <c r="A3508" s="39"/>
      <c r="B3508" s="40"/>
      <c r="C3508" s="40"/>
      <c r="D3508" s="57" t="str">
        <f t="shared" si="706"/>
        <v/>
      </c>
      <c r="E3508" s="39"/>
      <c r="F3508" s="40"/>
      <c r="G3508" s="40"/>
      <c r="H3508" s="46"/>
      <c r="I3508" s="57" t="str">
        <f t="shared" si="695"/>
        <v/>
      </c>
      <c r="J3508" s="206"/>
      <c r="K3508" s="46"/>
      <c r="L3508" s="41"/>
      <c r="M3508" s="39"/>
      <c r="N3508" s="39"/>
      <c r="O3508" s="39"/>
      <c r="P3508" s="57" t="str">
        <f t="shared" si="696"/>
        <v/>
      </c>
      <c r="Q3508" s="39"/>
      <c r="R3508" s="39"/>
      <c r="S3508" s="39"/>
      <c r="T3508" s="39"/>
      <c r="U3508" s="39"/>
      <c r="V3508" s="39"/>
      <c r="W3508" s="39"/>
      <c r="X3508" s="47"/>
      <c r="Y3508" s="48" t="str">
        <f t="shared" si="707"/>
        <v/>
      </c>
      <c r="Z3508" s="26" t="str">
        <f t="shared" si="704"/>
        <v/>
      </c>
      <c r="AA3508" s="39"/>
      <c r="AB3508" s="35" t="str">
        <f t="shared" si="705"/>
        <v/>
      </c>
      <c r="AC3508" s="42" t="str">
        <f t="shared" si="697"/>
        <v/>
      </c>
      <c r="AD3508" s="38"/>
      <c r="AE3508" s="43" t="str">
        <f t="shared" si="698"/>
        <v/>
      </c>
      <c r="AF3508" s="43" t="str">
        <f>IF(AND(COUNTIFS($J$18:J3508,J3508)=1,AE3508=1),1,"")</f>
        <v/>
      </c>
      <c r="AG3508" s="43" t="str">
        <f>IF(C3508="","",IF(AND(COUNTIFS($J$18:J3508,J3508)=1,C3508&lt;&gt;""),1,""))</f>
        <v/>
      </c>
      <c r="AH3508" s="43" t="str">
        <f>IF(G3508="","",IF(AND(COUNTIFS($J$18:J3508,J3508)=1,G3508&lt;&gt;""),1,""))</f>
        <v/>
      </c>
      <c r="AI3508" s="44">
        <f t="shared" si="699"/>
        <v>0</v>
      </c>
      <c r="AJ3508" s="44">
        <f t="shared" si="700"/>
        <v>0</v>
      </c>
      <c r="AK3508" s="45" t="str">
        <f t="shared" si="701"/>
        <v/>
      </c>
      <c r="AL3508" s="41"/>
      <c r="AM3508" s="41"/>
      <c r="AN3508" s="41"/>
      <c r="AO3508" s="41"/>
      <c r="AP3508" s="45" t="str">
        <f t="shared" si="702"/>
        <v/>
      </c>
      <c r="AQ3508" s="45" t="str">
        <f t="shared" si="703"/>
        <v/>
      </c>
    </row>
    <row r="3509" spans="1:43" s="15" customFormat="1">
      <c r="A3509" s="39"/>
      <c r="B3509" s="40"/>
      <c r="C3509" s="40"/>
      <c r="D3509" s="58"/>
      <c r="E3509" s="39"/>
      <c r="F3509" s="40"/>
      <c r="G3509" s="40"/>
      <c r="H3509" s="46"/>
      <c r="I3509" s="59"/>
      <c r="J3509" s="206"/>
      <c r="K3509" s="46"/>
      <c r="L3509" s="41"/>
      <c r="M3509" s="39"/>
      <c r="N3509" s="39"/>
      <c r="O3509" s="39"/>
      <c r="P3509" s="50"/>
      <c r="Q3509" s="39"/>
      <c r="R3509" s="39"/>
      <c r="S3509" s="39"/>
      <c r="T3509" s="39"/>
      <c r="U3509" s="39"/>
      <c r="V3509" s="39"/>
      <c r="W3509" s="39"/>
      <c r="X3509" s="51"/>
      <c r="Y3509" s="52"/>
      <c r="Z3509" s="53"/>
      <c r="AA3509" s="39"/>
      <c r="AB3509" s="54"/>
      <c r="AC3509" s="54"/>
      <c r="AD3509" s="38"/>
      <c r="AE3509" s="55"/>
      <c r="AF3509" s="54"/>
      <c r="AG3509" s="54"/>
      <c r="AH3509" s="54"/>
      <c r="AI3509" s="56"/>
      <c r="AJ3509" s="56"/>
      <c r="AK3509" s="54"/>
      <c r="AL3509" s="39"/>
      <c r="AM3509" s="39"/>
      <c r="AN3509" s="39"/>
      <c r="AO3509" s="39"/>
      <c r="AP3509" s="45" t="str">
        <f t="shared" si="702"/>
        <v/>
      </c>
      <c r="AQ3509" s="45" t="str">
        <f t="shared" si="703"/>
        <v/>
      </c>
    </row>
    <row r="3510" spans="1:43" s="15" customFormat="1">
      <c r="A3510" s="39"/>
      <c r="B3510" s="40"/>
      <c r="C3510" s="40"/>
      <c r="D3510" s="58"/>
      <c r="E3510" s="39"/>
      <c r="F3510" s="40"/>
      <c r="G3510" s="40"/>
      <c r="H3510" s="46"/>
      <c r="I3510" s="59"/>
      <c r="J3510" s="206"/>
      <c r="K3510" s="46"/>
      <c r="L3510" s="41"/>
      <c r="M3510" s="39"/>
      <c r="N3510" s="39"/>
      <c r="O3510" s="39"/>
      <c r="P3510" s="50"/>
      <c r="Q3510" s="39"/>
      <c r="R3510" s="39"/>
      <c r="S3510" s="39"/>
      <c r="T3510" s="39"/>
      <c r="U3510" s="39"/>
      <c r="V3510" s="39"/>
      <c r="W3510" s="39"/>
      <c r="X3510" s="51"/>
      <c r="Y3510" s="52"/>
      <c r="Z3510" s="53"/>
      <c r="AA3510" s="39"/>
      <c r="AB3510" s="54"/>
      <c r="AC3510" s="54"/>
      <c r="AD3510" s="38"/>
      <c r="AE3510" s="55"/>
      <c r="AF3510" s="54"/>
      <c r="AG3510" s="54"/>
      <c r="AH3510" s="54"/>
      <c r="AI3510" s="56"/>
      <c r="AJ3510" s="56"/>
      <c r="AK3510" s="54"/>
      <c r="AL3510" s="39"/>
      <c r="AM3510" s="39"/>
      <c r="AN3510" s="39"/>
      <c r="AO3510" s="39"/>
      <c r="AP3510" s="45" t="str">
        <f t="shared" si="702"/>
        <v/>
      </c>
      <c r="AQ3510" s="45" t="str">
        <f t="shared" si="703"/>
        <v/>
      </c>
    </row>
    <row r="3511" spans="1:43">
      <c r="A3511" s="39"/>
      <c r="B3511" s="40"/>
      <c r="C3511" s="40"/>
      <c r="D3511" s="142"/>
      <c r="E3511" s="39"/>
      <c r="F3511" s="40"/>
      <c r="G3511" s="40"/>
      <c r="H3511" s="46"/>
      <c r="I3511" s="143"/>
      <c r="J3511" s="206"/>
      <c r="K3511" s="46"/>
      <c r="L3511" s="41"/>
      <c r="M3511" s="39"/>
      <c r="N3511" s="39"/>
      <c r="O3511" s="39"/>
      <c r="P3511" s="143"/>
      <c r="Q3511" s="39"/>
      <c r="R3511" s="39"/>
      <c r="S3511" s="39"/>
      <c r="T3511" s="39"/>
      <c r="U3511" s="39"/>
      <c r="V3511" s="39"/>
      <c r="W3511" s="39"/>
      <c r="X3511" s="144"/>
      <c r="Y3511" s="145"/>
      <c r="Z3511" s="146"/>
      <c r="AA3511" s="39"/>
      <c r="AB3511" s="147"/>
      <c r="AC3511" s="147"/>
      <c r="AD3511" s="38"/>
      <c r="AE3511" s="148"/>
      <c r="AF3511" s="149"/>
      <c r="AG3511" s="149"/>
      <c r="AH3511" s="149"/>
      <c r="AI3511" s="150"/>
      <c r="AJ3511" s="150"/>
      <c r="AK3511" s="151"/>
      <c r="AL3511" s="41"/>
      <c r="AM3511" s="41"/>
      <c r="AN3511" s="41"/>
      <c r="AO3511" s="41"/>
      <c r="AP3511" s="151" t="str">
        <f>IF(F3511="","",F3511&amp;G3511)</f>
        <v/>
      </c>
      <c r="AQ3511" s="152" t="str">
        <f>IF(W3511="","",F3511&amp;G3511&amp;W3511)</f>
        <v/>
      </c>
    </row>
    <row r="3512" spans="1:43">
      <c r="A3512" s="39"/>
      <c r="B3512" s="40"/>
      <c r="C3512" s="40"/>
      <c r="D3512" s="142"/>
      <c r="E3512" s="39"/>
      <c r="F3512" s="40"/>
      <c r="G3512" s="40"/>
      <c r="H3512" s="46"/>
      <c r="I3512" s="143"/>
      <c r="J3512" s="206"/>
      <c r="K3512" s="46"/>
      <c r="L3512" s="41"/>
      <c r="M3512" s="39"/>
      <c r="N3512" s="39"/>
      <c r="O3512" s="39"/>
      <c r="P3512" s="143"/>
      <c r="Q3512" s="39"/>
      <c r="R3512" s="39"/>
      <c r="S3512" s="39"/>
      <c r="T3512" s="39"/>
      <c r="U3512" s="39"/>
      <c r="V3512" s="39"/>
      <c r="W3512" s="39"/>
      <c r="X3512" s="144"/>
      <c r="Y3512" s="145"/>
      <c r="Z3512" s="146"/>
      <c r="AA3512" s="39"/>
      <c r="AB3512" s="147"/>
      <c r="AC3512" s="147"/>
      <c r="AD3512" s="38"/>
      <c r="AE3512" s="148"/>
      <c r="AF3512" s="149"/>
      <c r="AG3512" s="149"/>
      <c r="AH3512" s="149"/>
      <c r="AI3512" s="150"/>
      <c r="AJ3512" s="150"/>
      <c r="AK3512" s="151"/>
      <c r="AL3512" s="41"/>
      <c r="AM3512" s="41"/>
      <c r="AN3512" s="41"/>
      <c r="AO3512" s="41"/>
      <c r="AP3512" s="151" t="str">
        <f>IF(F3512="","",F3512&amp;G3512)</f>
        <v/>
      </c>
      <c r="AQ3512" s="152" t="str">
        <f>IF(W3512="","",F3512&amp;G3512&amp;W3512)</f>
        <v/>
      </c>
    </row>
    <row r="3513" spans="1:43">
      <c r="A3513" s="39"/>
      <c r="B3513" s="40"/>
      <c r="C3513" s="40"/>
      <c r="D3513" s="142"/>
      <c r="E3513" s="39"/>
      <c r="F3513" s="40"/>
      <c r="G3513" s="40"/>
      <c r="H3513" s="46"/>
      <c r="I3513" s="143"/>
      <c r="J3513" s="206"/>
      <c r="K3513" s="46"/>
      <c r="L3513" s="41"/>
      <c r="M3513" s="39"/>
      <c r="N3513" s="39"/>
      <c r="O3513" s="39"/>
      <c r="P3513" s="143"/>
      <c r="Q3513" s="39"/>
      <c r="R3513" s="39"/>
      <c r="S3513" s="39"/>
      <c r="T3513" s="39"/>
      <c r="U3513" s="39"/>
      <c r="V3513" s="39"/>
      <c r="W3513" s="39"/>
      <c r="X3513" s="144"/>
      <c r="Y3513" s="145"/>
      <c r="Z3513" s="146"/>
      <c r="AA3513" s="39"/>
      <c r="AB3513" s="147"/>
      <c r="AC3513" s="147"/>
      <c r="AD3513" s="38"/>
      <c r="AE3513" s="148"/>
      <c r="AF3513" s="149"/>
      <c r="AG3513" s="149"/>
      <c r="AH3513" s="149"/>
      <c r="AI3513" s="150"/>
      <c r="AJ3513" s="150"/>
      <c r="AK3513" s="151"/>
      <c r="AL3513" s="41"/>
      <c r="AM3513" s="41"/>
      <c r="AN3513" s="41"/>
      <c r="AO3513" s="41"/>
      <c r="AP3513" s="151" t="str">
        <f>IF(F3513="","",F3513&amp;G3513)</f>
        <v/>
      </c>
      <c r="AQ3513" s="151" t="str">
        <f>IF(W3513="","",F3513&amp;G3513&amp;W3513)</f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5" type="noConversion"/>
  <conditionalFormatting sqref="J1">
    <cfRule type="duplicateValues" dxfId="109" priority="142"/>
  </conditionalFormatting>
  <conditionalFormatting sqref="J3510 J3255:J3508">
    <cfRule type="duplicateValues" dxfId="65" priority="22"/>
  </conditionalFormatting>
  <conditionalFormatting sqref="Z3255:Z3510">
    <cfRule type="cellIs" dxfId="64" priority="20" operator="lessThanOrEqual">
      <formula>0</formula>
    </cfRule>
  </conditionalFormatting>
  <conditionalFormatting sqref="Z3509:Z3510">
    <cfRule type="cellIs" dxfId="63" priority="21" operator="lessThanOrEqual">
      <formula>0</formula>
    </cfRule>
  </conditionalFormatting>
  <conditionalFormatting sqref="J856">
    <cfRule type="duplicateValues" dxfId="62" priority="7"/>
  </conditionalFormatting>
  <conditionalFormatting sqref="J1670:J1673">
    <cfRule type="duplicateValues" dxfId="61" priority="17"/>
  </conditionalFormatting>
  <conditionalFormatting sqref="J2327:J2902">
    <cfRule type="duplicateValues" dxfId="60" priority="19"/>
  </conditionalFormatting>
  <conditionalFormatting sqref="J2910:J2911">
    <cfRule type="duplicateValues" dxfId="59" priority="12"/>
  </conditionalFormatting>
  <conditionalFormatting sqref="J2912">
    <cfRule type="duplicateValues" dxfId="58" priority="16"/>
  </conditionalFormatting>
  <conditionalFormatting sqref="J2913">
    <cfRule type="duplicateValues" dxfId="57" priority="15"/>
  </conditionalFormatting>
  <conditionalFormatting sqref="J2995:J2996">
    <cfRule type="duplicateValues" dxfId="56" priority="11"/>
  </conditionalFormatting>
  <conditionalFormatting sqref="J3018 J3020:J3023">
    <cfRule type="duplicateValues" dxfId="55" priority="14"/>
  </conditionalFormatting>
  <conditionalFormatting sqref="J3019">
    <cfRule type="duplicateValues" dxfId="54" priority="13"/>
  </conditionalFormatting>
  <conditionalFormatting sqref="J3115">
    <cfRule type="duplicateValues" dxfId="53" priority="10"/>
  </conditionalFormatting>
  <conditionalFormatting sqref="J3148">
    <cfRule type="duplicateValues" dxfId="52" priority="9"/>
  </conditionalFormatting>
  <conditionalFormatting sqref="J3191:J3192">
    <cfRule type="duplicateValues" dxfId="51" priority="8"/>
  </conditionalFormatting>
  <conditionalFormatting sqref="J3196:J3201 J3203 J3205:J3213">
    <cfRule type="duplicateValues" dxfId="50" priority="6"/>
  </conditionalFormatting>
  <conditionalFormatting sqref="J3214:J3254 J2931:J3195 J2:J2077 J2079:J2929">
    <cfRule type="duplicateValues" dxfId="49" priority="18"/>
  </conditionalFormatting>
  <conditionalFormatting sqref="Z2:Z3254">
    <cfRule type="cellIs" dxfId="48" priority="5" operator="lessThanOrEqual">
      <formula>0</formula>
    </cfRule>
  </conditionalFormatting>
  <conditionalFormatting sqref="J3202">
    <cfRule type="duplicateValues" dxfId="47" priority="4"/>
  </conditionalFormatting>
  <conditionalFormatting sqref="J2930">
    <cfRule type="duplicateValues" dxfId="46" priority="3"/>
  </conditionalFormatting>
  <conditionalFormatting sqref="J3204">
    <cfRule type="duplicateValues" dxfId="45" priority="2"/>
  </conditionalFormatting>
  <conditionalFormatting sqref="J2078">
    <cfRule type="duplicateValues" dxfId="44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359"/>
  <sheetViews>
    <sheetView zoomScale="85" zoomScaleNormal="85" workbookViewId="0">
      <selection activeCell="F27" sqref="F27"/>
    </sheetView>
  </sheetViews>
  <sheetFormatPr defaultColWidth="11.19921875" defaultRowHeight="15.6"/>
  <cols>
    <col min="1" max="1" width="22.5" style="72" bestFit="1" customWidth="1"/>
    <col min="2" max="2" width="11.19921875" style="76"/>
    <col min="3" max="3" width="11.19921875" style="25" customWidth="1"/>
    <col min="4" max="5" width="11.19921875" style="25"/>
    <col min="6" max="6" width="8.19921875" style="25" bestFit="1" customWidth="1"/>
    <col min="7" max="7" width="10.19921875" style="25" bestFit="1" customWidth="1"/>
    <col min="8" max="8" width="7.69921875" style="25" hidden="1" customWidth="1"/>
    <col min="9" max="9" width="9.19921875" style="25" hidden="1" customWidth="1"/>
    <col min="10" max="10" width="10.19921875" style="25" hidden="1" customWidth="1"/>
    <col min="11" max="11" width="6.19921875" style="25" bestFit="1" customWidth="1"/>
    <col min="12" max="12" width="6" style="25" bestFit="1" customWidth="1"/>
    <col min="13" max="16" width="11.19921875" style="25"/>
    <col min="17" max="17" width="11.19921875" style="16"/>
    <col min="18" max="18" width="10.09765625" style="16" bestFit="1" customWidth="1"/>
    <col min="19" max="19" width="25.69921875" style="16" customWidth="1"/>
    <col min="20" max="20" width="11.5" style="25" bestFit="1" customWidth="1"/>
    <col min="21" max="21" width="12.69921875" style="25" bestFit="1" customWidth="1"/>
    <col min="22" max="22" width="17.3984375" style="25" customWidth="1"/>
    <col min="23" max="23" width="6.59765625" style="25" customWidth="1"/>
    <col min="24" max="24" width="8.09765625" style="25" bestFit="1" customWidth="1"/>
    <col min="25" max="25" width="22.19921875" style="25" customWidth="1"/>
    <col min="26" max="26" width="12.3984375" style="25" bestFit="1" customWidth="1"/>
    <col min="27" max="27" width="11.19921875" style="25"/>
    <col min="28" max="28" width="14.3984375" style="25" bestFit="1" customWidth="1"/>
    <col min="29" max="29" width="10.09765625" style="25" bestFit="1" customWidth="1"/>
    <col min="30" max="30" width="19.69921875" style="25" customWidth="1"/>
    <col min="31" max="31" width="19.5" style="25" customWidth="1"/>
    <col min="32" max="33" width="11.19921875" style="25"/>
    <col min="34" max="34" width="15.19921875" style="25" bestFit="1" customWidth="1"/>
    <col min="35" max="35" width="8.09765625" style="25" bestFit="1" customWidth="1"/>
    <col min="36" max="36" width="22.19921875" style="25" bestFit="1" customWidth="1"/>
    <col min="37" max="16384" width="11.19921875" style="25"/>
  </cols>
  <sheetData>
    <row r="1" spans="1:34" ht="16.2" thickBot="1">
      <c r="A1" s="153" t="s">
        <v>2675</v>
      </c>
      <c r="B1" s="155"/>
      <c r="C1" s="116"/>
      <c r="D1" s="117"/>
      <c r="E1" s="118"/>
      <c r="F1" s="78" t="s">
        <v>3072</v>
      </c>
      <c r="G1" s="79" t="s">
        <v>3073</v>
      </c>
      <c r="H1" s="65" t="s">
        <v>3074</v>
      </c>
      <c r="I1" s="66" t="s">
        <v>3074</v>
      </c>
      <c r="J1" s="67" t="s">
        <v>3074</v>
      </c>
      <c r="K1" s="62" t="s">
        <v>3075</v>
      </c>
      <c r="L1" s="80" t="s">
        <v>3076</v>
      </c>
      <c r="M1" s="81"/>
      <c r="N1" s="77"/>
      <c r="O1" s="77"/>
      <c r="P1" s="195" t="s">
        <v>3077</v>
      </c>
      <c r="Q1" s="108" t="s">
        <v>3078</v>
      </c>
      <c r="R1" s="87" t="s">
        <v>3079</v>
      </c>
      <c r="S1" s="107" t="s">
        <v>3080</v>
      </c>
      <c r="T1" s="97"/>
      <c r="U1" s="98"/>
    </row>
    <row r="2" spans="1:34" ht="16.2" thickBot="1">
      <c r="A2" s="154" t="s">
        <v>2675</v>
      </c>
      <c r="B2" s="155"/>
      <c r="C2" s="119"/>
      <c r="D2" s="112"/>
      <c r="E2" s="120"/>
      <c r="F2" s="63">
        <v>2024</v>
      </c>
      <c r="G2" s="63">
        <v>1</v>
      </c>
      <c r="H2" s="68" t="str">
        <f>IF(F2="","",F2&amp;G2)</f>
        <v>20241</v>
      </c>
      <c r="I2" s="68" t="str">
        <f>IF(H2="","",H2&amp;$K$1)</f>
        <v>20241JPY</v>
      </c>
      <c r="J2" s="68" t="str">
        <f>IF(H2="","",H2&amp;$L$1)</f>
        <v>20241RMB</v>
      </c>
      <c r="K2" s="63">
        <v>5.6300000000000003E-2</v>
      </c>
      <c r="L2" s="138">
        <v>1.1000000000000001</v>
      </c>
      <c r="M2" s="82"/>
      <c r="N2" s="83"/>
      <c r="O2" s="83"/>
      <c r="P2" s="196"/>
      <c r="Q2" s="109" t="s">
        <v>39</v>
      </c>
      <c r="R2" s="140">
        <v>5000</v>
      </c>
      <c r="S2" s="63"/>
      <c r="T2" s="99"/>
      <c r="U2" s="100"/>
    </row>
    <row r="3" spans="1:34" ht="16.2" thickBot="1">
      <c r="A3" s="154" t="s">
        <v>2675</v>
      </c>
      <c r="B3" s="155"/>
      <c r="C3" s="119"/>
      <c r="D3" s="112"/>
      <c r="E3" s="120"/>
      <c r="F3" s="63">
        <v>2024</v>
      </c>
      <c r="G3" s="63">
        <v>2</v>
      </c>
      <c r="H3" s="68" t="str">
        <f t="shared" ref="H3:H13" si="0">IF(F3="","",F3&amp;G3)</f>
        <v>20242</v>
      </c>
      <c r="I3" s="68" t="str">
        <f t="shared" ref="I3:I13" si="1">IF(H3="","",H3&amp;$K$1)</f>
        <v>20242JPY</v>
      </c>
      <c r="J3" s="68" t="str">
        <f t="shared" ref="J3:J13" si="2">IF(H3="","",H3&amp;$L$1)</f>
        <v>20242RMB</v>
      </c>
      <c r="K3" s="63">
        <v>5.6300000000000003E-2</v>
      </c>
      <c r="L3" s="138">
        <v>1.1000000000000001</v>
      </c>
      <c r="M3" s="82"/>
      <c r="N3" s="83"/>
      <c r="O3" s="83"/>
      <c r="P3" s="197" t="s">
        <v>3081</v>
      </c>
      <c r="Q3" s="110" t="s">
        <v>38</v>
      </c>
      <c r="R3" s="140">
        <v>100000</v>
      </c>
      <c r="S3" s="63"/>
      <c r="T3" s="99"/>
      <c r="U3" s="100"/>
    </row>
    <row r="4" spans="1:34" ht="16.2" thickBot="1">
      <c r="A4" s="154" t="s">
        <v>2675</v>
      </c>
      <c r="B4" s="155"/>
      <c r="C4" s="119"/>
      <c r="D4" s="112"/>
      <c r="E4" s="120"/>
      <c r="F4" s="63">
        <v>2023</v>
      </c>
      <c r="G4" s="63">
        <v>12</v>
      </c>
      <c r="H4" s="68" t="str">
        <f t="shared" si="0"/>
        <v>202312</v>
      </c>
      <c r="I4" s="68" t="str">
        <f t="shared" si="1"/>
        <v>202312JPY</v>
      </c>
      <c r="J4" s="68" t="str">
        <f t="shared" si="2"/>
        <v>202312RMB</v>
      </c>
      <c r="K4" s="63">
        <v>5.4199999999999998E-2</v>
      </c>
      <c r="L4" s="138">
        <v>1.095</v>
      </c>
      <c r="M4" s="82"/>
      <c r="N4" s="83"/>
      <c r="O4" s="83"/>
      <c r="P4" s="197"/>
      <c r="Q4" s="110" t="s">
        <v>37</v>
      </c>
      <c r="R4" s="140">
        <v>150000</v>
      </c>
      <c r="S4" s="63"/>
      <c r="T4" s="99"/>
      <c r="U4" s="100"/>
    </row>
    <row r="5" spans="1:34" ht="16.2" thickBot="1">
      <c r="A5" s="154" t="s">
        <v>3272</v>
      </c>
      <c r="B5" s="155"/>
      <c r="C5" s="119"/>
      <c r="D5" s="112"/>
      <c r="E5" s="120"/>
      <c r="F5" s="63"/>
      <c r="G5" s="63"/>
      <c r="H5" s="68" t="str">
        <f t="shared" si="0"/>
        <v/>
      </c>
      <c r="I5" s="68" t="str">
        <f t="shared" si="1"/>
        <v/>
      </c>
      <c r="J5" s="68" t="str">
        <f t="shared" si="2"/>
        <v/>
      </c>
      <c r="K5" s="63"/>
      <c r="L5" s="138"/>
      <c r="M5" s="82"/>
      <c r="N5" s="83"/>
      <c r="O5" s="83"/>
      <c r="P5" s="197"/>
      <c r="Q5" s="111" t="s">
        <v>36</v>
      </c>
      <c r="R5" s="141">
        <v>300000</v>
      </c>
      <c r="S5" s="64"/>
      <c r="T5" s="99"/>
      <c r="U5" s="100"/>
    </row>
    <row r="6" spans="1:34" ht="16.2" thickBot="1">
      <c r="A6" s="154" t="s">
        <v>172</v>
      </c>
      <c r="B6" s="155"/>
      <c r="C6" s="119"/>
      <c r="D6" s="112"/>
      <c r="E6" s="120"/>
      <c r="F6" s="63"/>
      <c r="G6" s="63"/>
      <c r="H6" s="68" t="str">
        <f t="shared" si="0"/>
        <v/>
      </c>
      <c r="I6" s="68" t="str">
        <f t="shared" si="1"/>
        <v/>
      </c>
      <c r="J6" s="68" t="str">
        <f t="shared" si="2"/>
        <v/>
      </c>
      <c r="K6" s="63"/>
      <c r="L6" s="138"/>
      <c r="M6" s="82"/>
      <c r="N6" s="83"/>
      <c r="O6" s="83"/>
      <c r="P6" s="101"/>
      <c r="Q6" s="102"/>
      <c r="R6" s="102"/>
      <c r="S6" s="102"/>
      <c r="T6" s="99"/>
      <c r="U6" s="100"/>
    </row>
    <row r="7" spans="1:34" ht="16.2" thickBot="1">
      <c r="A7" s="154" t="s">
        <v>3273</v>
      </c>
      <c r="B7" s="155"/>
      <c r="C7" s="119"/>
      <c r="D7" s="112"/>
      <c r="E7" s="120"/>
      <c r="F7" s="63"/>
      <c r="G7" s="63"/>
      <c r="H7" s="68" t="str">
        <f t="shared" si="0"/>
        <v/>
      </c>
      <c r="I7" s="68" t="str">
        <f t="shared" si="1"/>
        <v/>
      </c>
      <c r="J7" s="68" t="str">
        <f t="shared" si="2"/>
        <v/>
      </c>
      <c r="K7" s="63"/>
      <c r="L7" s="138"/>
      <c r="M7" s="82"/>
      <c r="N7" s="83"/>
      <c r="O7" s="83"/>
      <c r="P7" s="101"/>
      <c r="Q7" s="102"/>
      <c r="R7" s="102"/>
      <c r="S7" s="102"/>
      <c r="T7" s="99"/>
      <c r="U7" s="100"/>
    </row>
    <row r="8" spans="1:34" ht="16.2" thickBot="1">
      <c r="A8" s="154" t="s">
        <v>3274</v>
      </c>
      <c r="B8" s="155"/>
      <c r="C8" s="119"/>
      <c r="D8" s="112"/>
      <c r="E8" s="120"/>
      <c r="F8" s="63"/>
      <c r="G8" s="63"/>
      <c r="H8" s="68" t="str">
        <f t="shared" si="0"/>
        <v/>
      </c>
      <c r="I8" s="68" t="str">
        <f t="shared" si="1"/>
        <v/>
      </c>
      <c r="J8" s="68" t="str">
        <f t="shared" si="2"/>
        <v/>
      </c>
      <c r="K8" s="63"/>
      <c r="L8" s="138"/>
      <c r="M8" s="82"/>
      <c r="N8" s="83"/>
      <c r="O8" s="83"/>
      <c r="P8" s="103"/>
      <c r="Q8" s="104"/>
      <c r="R8" s="104"/>
      <c r="S8" s="104"/>
      <c r="T8" s="105"/>
      <c r="U8" s="106"/>
    </row>
    <row r="9" spans="1:34" ht="16.2" thickBot="1">
      <c r="A9" s="154" t="s">
        <v>3275</v>
      </c>
      <c r="B9" s="155"/>
      <c r="C9" s="119"/>
      <c r="D9" s="112"/>
      <c r="E9" s="120"/>
      <c r="F9" s="63"/>
      <c r="G9" s="63"/>
      <c r="H9" s="68" t="str">
        <f t="shared" si="0"/>
        <v/>
      </c>
      <c r="I9" s="68" t="str">
        <f t="shared" si="1"/>
        <v/>
      </c>
      <c r="J9" s="68" t="str">
        <f t="shared" si="2"/>
        <v/>
      </c>
      <c r="K9" s="63"/>
      <c r="L9" s="138"/>
      <c r="M9" s="82"/>
      <c r="N9" s="83"/>
      <c r="O9" s="73"/>
    </row>
    <row r="10" spans="1:34" ht="16.2" thickBot="1">
      <c r="A10" s="154" t="s">
        <v>3276</v>
      </c>
      <c r="B10" s="155"/>
      <c r="C10" s="119"/>
      <c r="D10" s="112"/>
      <c r="E10" s="120"/>
      <c r="F10" s="63"/>
      <c r="G10" s="63"/>
      <c r="H10" s="68" t="str">
        <f t="shared" si="0"/>
        <v/>
      </c>
      <c r="I10" s="68" t="str">
        <f t="shared" si="1"/>
        <v/>
      </c>
      <c r="J10" s="68" t="str">
        <f t="shared" si="2"/>
        <v/>
      </c>
      <c r="K10" s="63"/>
      <c r="L10" s="138"/>
      <c r="M10" s="82"/>
      <c r="N10" s="83"/>
      <c r="O10" s="73"/>
      <c r="P10" s="185" t="s">
        <v>3099</v>
      </c>
      <c r="Q10" s="186"/>
      <c r="R10" s="186"/>
      <c r="S10" s="186"/>
      <c r="T10" s="186"/>
      <c r="U10" s="186"/>
      <c r="V10" s="186"/>
      <c r="AA10" s="189" t="s">
        <v>3098</v>
      </c>
      <c r="AB10" s="190"/>
      <c r="AC10" s="190"/>
      <c r="AD10" s="190"/>
      <c r="AE10" s="190"/>
      <c r="AF10" s="190"/>
      <c r="AG10" s="190"/>
      <c r="AH10" s="191"/>
    </row>
    <row r="11" spans="1:34" ht="16.2" thickBot="1">
      <c r="A11" s="154" t="s">
        <v>2586</v>
      </c>
      <c r="B11" s="155"/>
      <c r="C11" s="119"/>
      <c r="D11" s="112"/>
      <c r="E11" s="120"/>
      <c r="F11" s="63"/>
      <c r="G11" s="63"/>
      <c r="H11" s="68" t="str">
        <f t="shared" si="0"/>
        <v/>
      </c>
      <c r="I11" s="68" t="str">
        <f t="shared" si="1"/>
        <v/>
      </c>
      <c r="J11" s="68" t="str">
        <f t="shared" si="2"/>
        <v/>
      </c>
      <c r="K11" s="63"/>
      <c r="L11" s="138"/>
      <c r="M11" s="82"/>
      <c r="N11" s="83"/>
      <c r="O11" s="73"/>
      <c r="P11" s="187"/>
      <c r="Q11" s="188"/>
      <c r="R11" s="188"/>
      <c r="S11" s="188"/>
      <c r="T11" s="188"/>
      <c r="U11" s="188"/>
      <c r="V11" s="188"/>
      <c r="AA11" s="192"/>
      <c r="AB11" s="193"/>
      <c r="AC11" s="193"/>
      <c r="AD11" s="193"/>
      <c r="AE11" s="193"/>
      <c r="AF11" s="193"/>
      <c r="AG11" s="193"/>
      <c r="AH11" s="194"/>
    </row>
    <row r="12" spans="1:34" ht="16.2" thickBot="1">
      <c r="A12" s="154" t="s">
        <v>2586</v>
      </c>
      <c r="B12" s="155"/>
      <c r="C12" s="119"/>
      <c r="D12" s="112"/>
      <c r="E12" s="120"/>
      <c r="F12" s="63"/>
      <c r="G12" s="63"/>
      <c r="H12" s="68" t="str">
        <f t="shared" si="0"/>
        <v/>
      </c>
      <c r="I12" s="68" t="str">
        <f t="shared" si="1"/>
        <v/>
      </c>
      <c r="J12" s="68" t="str">
        <f t="shared" si="2"/>
        <v/>
      </c>
      <c r="K12" s="63"/>
      <c r="L12" s="138"/>
      <c r="M12" s="82"/>
      <c r="N12" s="83"/>
      <c r="O12" s="73"/>
      <c r="P12" s="126" t="s">
        <v>3082</v>
      </c>
      <c r="Q12" s="127" t="s">
        <v>3072</v>
      </c>
      <c r="R12" s="128" t="s">
        <v>3073</v>
      </c>
      <c r="S12" s="129" t="s">
        <v>3083</v>
      </c>
      <c r="T12" s="130" t="s">
        <v>3084</v>
      </c>
      <c r="U12" s="132" t="s">
        <v>3085</v>
      </c>
      <c r="V12" s="121" t="s">
        <v>3086</v>
      </c>
      <c r="AA12" s="126" t="s">
        <v>3082</v>
      </c>
      <c r="AB12" s="127" t="s">
        <v>3072</v>
      </c>
      <c r="AC12" s="128" t="s">
        <v>3073</v>
      </c>
      <c r="AD12" s="129" t="s">
        <v>3100</v>
      </c>
      <c r="AE12" s="130" t="s">
        <v>37</v>
      </c>
      <c r="AF12" s="131" t="s">
        <v>39</v>
      </c>
      <c r="AG12" s="132" t="s">
        <v>38</v>
      </c>
      <c r="AH12" s="121" t="s">
        <v>3086</v>
      </c>
    </row>
    <row r="13" spans="1:34" ht="16.2" thickBot="1">
      <c r="A13" s="154" t="s">
        <v>2585</v>
      </c>
      <c r="B13" s="155"/>
      <c r="C13" s="119"/>
      <c r="D13" s="112"/>
      <c r="E13" s="120"/>
      <c r="F13" s="64"/>
      <c r="G13" s="64"/>
      <c r="H13" s="69" t="str">
        <f t="shared" si="0"/>
        <v/>
      </c>
      <c r="I13" s="69" t="str">
        <f t="shared" si="1"/>
        <v/>
      </c>
      <c r="J13" s="69" t="str">
        <f t="shared" si="2"/>
        <v/>
      </c>
      <c r="K13" s="64"/>
      <c r="L13" s="139"/>
      <c r="M13" s="82"/>
      <c r="N13" s="83"/>
      <c r="O13" s="83"/>
      <c r="P13" s="64" t="s">
        <v>42</v>
      </c>
      <c r="Q13" s="64">
        <v>2023</v>
      </c>
      <c r="R13" s="64">
        <v>12</v>
      </c>
      <c r="S13" s="122">
        <f>IF(R13="","",SUMIFS(raw_sheet!AB:AB,raw_sheet!E:E,list!P13,raw_sheet!F:F,list!Q13,raw_sheet!G:G,list!R13,raw_sheet!R:R,list!$S$12))</f>
        <v>9716727.4867256619</v>
      </c>
      <c r="T13" s="122">
        <f>IF(R13="","",SUMIFS(raw_sheet!AB:AB,raw_sheet!E:E,list!P13,raw_sheet!F:F,list!Q13,raw_sheet!G:G,list!R13,raw_sheet!R:R,list!$T$12))</f>
        <v>0</v>
      </c>
      <c r="U13" s="122">
        <f>IF(R13="","",SUMIFS(raw_sheet!AB:AB,raw_sheet!E:E,list!P13,raw_sheet!F:F,list!Q13,raw_sheet!G:G,list!R13,raw_sheet!R:R,list!$U$12))</f>
        <v>0</v>
      </c>
      <c r="V13" s="123">
        <f>IF(R13="","",SUMIFS(raw_sheet!AB:AB,raw_sheet!E:E,list!P13,raw_sheet!F:F,list!Q13,raw_sheet!G:G,list!R13))</f>
        <v>9716727.4867256619</v>
      </c>
      <c r="AA13" s="64" t="s">
        <v>42</v>
      </c>
      <c r="AB13" s="64">
        <v>2023</v>
      </c>
      <c r="AC13" s="64">
        <v>12</v>
      </c>
      <c r="AD13" s="122">
        <f>IF(AC13="","",SUMIFS(raw_sheet!AB:AB,raw_sheet!A:A,list!AA13,raw_sheet!B:B,list!AB13,raw_sheet!C:C,list!AC13,raw_sheet!S:S,list!$AD$12))</f>
        <v>15018707.630088493</v>
      </c>
      <c r="AE13" s="122">
        <f>IF(AC13="","",SUMIFS(raw_sheet!AB:AB,raw_sheet!A:A,list!AA13,raw_sheet!B:B,list!AB13,raw_sheet!C:C,list!AC13,raw_sheet!S:S,list!$AE$12))</f>
        <v>2897619.0265486725</v>
      </c>
      <c r="AF13" s="122">
        <f>IF(AC13="","",SUMIFS(raw_sheet!AB:AB,raw_sheet!A:A,list!AA13,raw_sheet!B:B,list!AB13,raw_sheet!C:C,list!AC13,raw_sheet!S:S,list!$AF$12))</f>
        <v>678318.5840707965</v>
      </c>
      <c r="AG13" s="122">
        <f>IF(AC13="","",SUMIFS(raw_sheet!AB:AB,raw_sheet!A:A,list!AA13,raw_sheet!B:B,list!AB13,raw_sheet!C:C,list!AC13,raw_sheet!S:S,list!$AG$12))</f>
        <v>0</v>
      </c>
      <c r="AH13" s="123">
        <f>IF(AC13="","",SUMIFS(raw_sheet!AB:AB,raw_sheet!A:A,list!AA13,raw_sheet!B:B,list!AB13,raw_sheet!C:C,list!AC13))</f>
        <v>18594645.24070796</v>
      </c>
    </row>
    <row r="14" spans="1:34" ht="16.2" thickBot="1">
      <c r="A14" s="154" t="s">
        <v>2585</v>
      </c>
      <c r="B14" s="155"/>
      <c r="C14" s="119"/>
      <c r="D14" s="112"/>
      <c r="E14" s="120"/>
      <c r="F14" s="72"/>
      <c r="M14" s="82"/>
      <c r="N14" s="83"/>
      <c r="O14" s="83"/>
      <c r="P14" s="64"/>
      <c r="Q14" s="64"/>
      <c r="R14" s="64"/>
      <c r="S14" s="122" t="str">
        <f>IF(R14="","",SUMIFS(raw_sheet!AB:AB,raw_sheet!E:E,list!P14,raw_sheet!F:F,list!Q14,raw_sheet!G:G,list!R14,raw_sheet!R:R,list!$S$12))</f>
        <v/>
      </c>
      <c r="T14" s="122" t="str">
        <f>IF(R14="","",SUMIFS(raw_sheet!AB:AB,raw_sheet!E:E,list!P14,raw_sheet!F:F,list!Q14,raw_sheet!G:G,list!R14,raw_sheet!R:R,list!$T$12))</f>
        <v/>
      </c>
      <c r="U14" s="122" t="str">
        <f>IF(R14="","",SUMIFS(raw_sheet!AB:AB,raw_sheet!E:E,list!P14,raw_sheet!F:F,list!Q14,raw_sheet!G:G,list!R14,raw_sheet!R:R,list!$U$12))</f>
        <v/>
      </c>
      <c r="V14" s="123" t="str">
        <f>IF(R14="","",SUMIFS(raw_sheet!AB:AB,raw_sheet!E:E,list!P14,raw_sheet!F:F,list!Q14,raw_sheet!G:G,list!R14))</f>
        <v/>
      </c>
      <c r="AA14" s="64"/>
      <c r="AB14" s="64"/>
      <c r="AC14" s="64"/>
      <c r="AD14" s="122" t="str">
        <f>IF(AC14="","",SUMIFS(raw_sheet!AB:AB,raw_sheet!A:A,list!AA14,raw_sheet!B:B,list!AB14,raw_sheet!C:C,list!AC14,raw_sheet!S:S,list!$AD$12))</f>
        <v/>
      </c>
      <c r="AE14" s="122" t="str">
        <f>IF(AC14="","",SUMIFS(raw_sheet!AB:AB,raw_sheet!A:A,list!AA14,raw_sheet!B:B,list!AB14,raw_sheet!C:C,list!AC14,raw_sheet!S:S,list!$AE$12))</f>
        <v/>
      </c>
      <c r="AF14" s="122" t="str">
        <f>IF(AC14="","",SUMIFS(raw_sheet!AB:AB,raw_sheet!A:A,list!AA14,raw_sheet!B:B,list!AB14,raw_sheet!C:C,list!AC14,raw_sheet!S:S,list!$AF$12))</f>
        <v/>
      </c>
      <c r="AG14" s="122" t="str">
        <f>IF(AC14="","",SUMIFS(raw_sheet!AB:AB,raw_sheet!A:A,list!AA14,raw_sheet!B:B,list!AB14,raw_sheet!C:C,list!AC14,raw_sheet!S:S,list!$AG$12))</f>
        <v/>
      </c>
      <c r="AH14" s="123" t="str">
        <f>IF(AC14="","",SUMIFS(raw_sheet!AB:AB,raw_sheet!A:A,list!AA14,raw_sheet!B:B,list!AB14,raw_sheet!C:C,list!AC14))</f>
        <v/>
      </c>
    </row>
    <row r="15" spans="1:34" ht="16.2" thickBot="1">
      <c r="A15" s="70" t="s">
        <v>2582</v>
      </c>
      <c r="B15" s="71"/>
      <c r="C15" s="119"/>
      <c r="D15" s="112"/>
      <c r="E15" s="120"/>
      <c r="F15" s="72"/>
      <c r="M15" s="82"/>
      <c r="N15" s="83"/>
      <c r="O15" s="83"/>
      <c r="P15" s="64"/>
      <c r="Q15" s="64"/>
      <c r="R15" s="64"/>
      <c r="S15" s="122" t="str">
        <f>IF(R15="","",SUMIFS(raw_sheet!AB:AB,raw_sheet!E:E,list!P15,raw_sheet!F:F,list!Q15,raw_sheet!G:G,list!R15,raw_sheet!R:R,list!$S$12))</f>
        <v/>
      </c>
      <c r="T15" s="122" t="str">
        <f>IF(R15="","",SUMIFS(raw_sheet!AB:AB,raw_sheet!E:E,list!P15,raw_sheet!F:F,list!Q15,raw_sheet!G:G,list!R15,raw_sheet!R:R,list!$T$12))</f>
        <v/>
      </c>
      <c r="U15" s="122" t="str">
        <f>IF(R15="","",SUMIFS(raw_sheet!AB:AB,raw_sheet!E:E,list!P15,raw_sheet!F:F,list!Q15,raw_sheet!G:G,list!R15,raw_sheet!R:R,list!$U$12))</f>
        <v/>
      </c>
      <c r="V15" s="123" t="str">
        <f>IF(R15="","",SUMIFS(raw_sheet!AB:AB,raw_sheet!E:E,list!P15,raw_sheet!F:F,list!Q15,raw_sheet!G:G,list!R15))</f>
        <v/>
      </c>
      <c r="AA15" s="64"/>
      <c r="AB15" s="64"/>
      <c r="AC15" s="64"/>
      <c r="AD15" s="122" t="str">
        <f>IF(AC15="","",SUMIFS(raw_sheet!AB:AB,raw_sheet!A:A,list!AA15,raw_sheet!B:B,list!AB15,raw_sheet!C:C,list!AC15,raw_sheet!S:S,list!$AD$12))</f>
        <v/>
      </c>
      <c r="AE15" s="122" t="str">
        <f>IF(AC15="","",SUMIFS(raw_sheet!AB:AB,raw_sheet!A:A,list!AA15,raw_sheet!B:B,list!AB15,raw_sheet!C:C,list!AC15,raw_sheet!S:S,list!$AE$12))</f>
        <v/>
      </c>
      <c r="AF15" s="122" t="str">
        <f>IF(AC15="","",SUMIFS(raw_sheet!AB:AB,raw_sheet!A:A,list!AA15,raw_sheet!B:B,list!AB15,raw_sheet!C:C,list!AC15,raw_sheet!S:S,list!$AF$12))</f>
        <v/>
      </c>
      <c r="AG15" s="122" t="str">
        <f>IF(AC15="","",SUMIFS(raw_sheet!AB:AB,raw_sheet!A:A,list!AA15,raw_sheet!B:B,list!AB15,raw_sheet!C:C,list!AC15,raw_sheet!S:S,list!$AG$12))</f>
        <v/>
      </c>
      <c r="AH15" s="123" t="str">
        <f>IF(AC15="","",SUMIFS(raw_sheet!AB:AB,raw_sheet!A:A,list!AA15,raw_sheet!B:B,list!AB15,raw_sheet!C:C,list!AC15))</f>
        <v/>
      </c>
    </row>
    <row r="16" spans="1:34" ht="16.2" thickBot="1">
      <c r="A16" s="70" t="s">
        <v>2582</v>
      </c>
      <c r="B16" s="71"/>
      <c r="C16" s="119"/>
      <c r="D16" s="112"/>
      <c r="E16" s="120"/>
      <c r="F16" s="72"/>
      <c r="M16" s="82"/>
      <c r="N16" s="83"/>
      <c r="O16" s="83"/>
      <c r="P16" s="64"/>
      <c r="Q16" s="64"/>
      <c r="R16" s="64"/>
      <c r="S16" s="122" t="str">
        <f>IF(R16="","",SUMIFS(raw_sheet!AB:AB,raw_sheet!E:E,list!P16,raw_sheet!F:F,list!Q16,raw_sheet!G:G,list!R16,raw_sheet!R:R,list!$S$12))</f>
        <v/>
      </c>
      <c r="T16" s="122" t="str">
        <f>IF(R16="","",SUMIFS(raw_sheet!AB:AB,raw_sheet!E:E,list!P16,raw_sheet!F:F,list!Q16,raw_sheet!G:G,list!R16,raw_sheet!R:R,list!$T$12))</f>
        <v/>
      </c>
      <c r="U16" s="122" t="str">
        <f>IF(R16="","",SUMIFS(raw_sheet!AB:AB,raw_sheet!E:E,list!P16,raw_sheet!F:F,list!Q16,raw_sheet!G:G,list!R16,raw_sheet!R:R,list!$U$12))</f>
        <v/>
      </c>
      <c r="V16" s="123" t="str">
        <f>IF(R16="","",SUMIFS(raw_sheet!AB:AB,raw_sheet!E:E,list!P16,raw_sheet!F:F,list!Q16,raw_sheet!G:G,list!R16))</f>
        <v/>
      </c>
      <c r="AA16" s="64"/>
      <c r="AB16" s="64"/>
      <c r="AC16" s="64"/>
      <c r="AD16" s="122" t="str">
        <f>IF(AC16="","",SUMIFS(raw_sheet!AB:AB,raw_sheet!A:A,list!AA16,raw_sheet!B:B,list!AB16,raw_sheet!C:C,list!AC16,raw_sheet!S:S,list!$AD$12))</f>
        <v/>
      </c>
      <c r="AE16" s="122" t="str">
        <f>IF(AC16="","",SUMIFS(raw_sheet!AB:AB,raw_sheet!A:A,list!AA16,raw_sheet!B:B,list!AB16,raw_sheet!C:C,list!AC16,raw_sheet!S:S,list!$AE$12))</f>
        <v/>
      </c>
      <c r="AF16" s="122" t="str">
        <f>IF(AC16="","",SUMIFS(raw_sheet!AB:AB,raw_sheet!A:A,list!AA16,raw_sheet!B:B,list!AB16,raw_sheet!C:C,list!AC16,raw_sheet!S:S,list!$AF$12))</f>
        <v/>
      </c>
      <c r="AG16" s="122" t="str">
        <f>IF(AC16="","",SUMIFS(raw_sheet!AB:AB,raw_sheet!A:A,list!AA16,raw_sheet!B:B,list!AB16,raw_sheet!C:C,list!AC16,raw_sheet!S:S,list!$AG$12))</f>
        <v/>
      </c>
      <c r="AH16" s="123" t="str">
        <f>IF(AC16="","",SUMIFS(raw_sheet!AB:AB,raw_sheet!A:A,list!AA16,raw_sheet!B:B,list!AB16,raw_sheet!C:C,list!AC16))</f>
        <v/>
      </c>
    </row>
    <row r="17" spans="1:36" ht="16.2" thickBot="1">
      <c r="A17" s="70" t="s">
        <v>571</v>
      </c>
      <c r="B17" s="74"/>
      <c r="C17" s="119"/>
      <c r="D17" s="112"/>
      <c r="E17" s="120"/>
      <c r="F17" s="72"/>
      <c r="M17" s="82"/>
      <c r="N17" s="83"/>
      <c r="O17" s="83"/>
      <c r="P17" s="64"/>
      <c r="Q17" s="64"/>
      <c r="R17" s="64"/>
      <c r="S17" s="122" t="str">
        <f>IF(R17="","",SUMIFS(raw_sheet!AB:AB,raw_sheet!E:E,list!P17,raw_sheet!F:F,list!Q17,raw_sheet!G:G,list!R17,raw_sheet!R:R,list!$S$12))</f>
        <v/>
      </c>
      <c r="T17" s="122" t="str">
        <f>IF(R17="","",SUMIFS(raw_sheet!AB:AB,raw_sheet!E:E,list!P17,raw_sheet!F:F,list!Q17,raw_sheet!G:G,list!R17,raw_sheet!R:R,list!$T$12))</f>
        <v/>
      </c>
      <c r="U17" s="122" t="str">
        <f>IF(R17="","",SUMIFS(raw_sheet!AB:AB,raw_sheet!E:E,list!P17,raw_sheet!F:F,list!Q17,raw_sheet!G:G,list!R17,raw_sheet!R:R,list!$U$12))</f>
        <v/>
      </c>
      <c r="V17" s="123" t="str">
        <f>IF(R17="","",SUMIFS(raw_sheet!AB:AB,raw_sheet!E:E,list!P17,raw_sheet!F:F,list!Q17,raw_sheet!G:G,list!R17))</f>
        <v/>
      </c>
      <c r="AA17" s="64"/>
      <c r="AB17" s="64"/>
      <c r="AC17" s="64"/>
      <c r="AD17" s="124" t="str">
        <f>IF(AC17="","",SUMIFS(raw_sheet!AB:AB,raw_sheet!A:A,list!AA17,raw_sheet!B:B,list!AB17,raw_sheet!C:C,list!AC17,raw_sheet!S:S,list!$AD$12))</f>
        <v/>
      </c>
      <c r="AE17" s="124" t="str">
        <f>IF(AC17="","",SUMIFS(raw_sheet!AB:AB,raw_sheet!A:A,list!AA17,raw_sheet!B:B,list!AB17,raw_sheet!C:C,list!AC17,raw_sheet!S:S,list!$AE$12))</f>
        <v/>
      </c>
      <c r="AF17" s="124" t="str">
        <f>IF(AC17="","",SUMIFS(raw_sheet!AB:AB,raw_sheet!A:A,list!AA17,raw_sheet!B:B,list!AB17,raw_sheet!C:C,list!AC17,raw_sheet!S:S,list!$AF$12))</f>
        <v/>
      </c>
      <c r="AG17" s="124" t="str">
        <f>IF(AC17="","",SUMIFS(raw_sheet!AB:AB,raw_sheet!A:A,list!AA17,raw_sheet!B:B,list!AB17,raw_sheet!C:C,list!AC17,raw_sheet!S:S,list!$AG$12))</f>
        <v/>
      </c>
      <c r="AH17" s="125" t="str">
        <f>IF(AC17="","",SUMIFS(raw_sheet!AB:AB,raw_sheet!A:A,list!AA17,raw_sheet!B:B,list!AB17,raw_sheet!C:C,list!AC17))</f>
        <v/>
      </c>
    </row>
    <row r="18" spans="1:36" ht="16.2" thickBot="1">
      <c r="A18" s="70" t="s">
        <v>571</v>
      </c>
      <c r="B18" s="74"/>
      <c r="C18" s="119"/>
      <c r="D18" s="112"/>
      <c r="E18" s="120"/>
      <c r="F18" s="72"/>
      <c r="M18" s="82"/>
      <c r="N18" s="83"/>
      <c r="O18" s="73"/>
      <c r="V18" s="134"/>
      <c r="W18" s="134"/>
      <c r="X18" s="134"/>
      <c r="Y18" s="134"/>
    </row>
    <row r="19" spans="1:36" ht="16.2" thickBot="1">
      <c r="A19" s="70" t="s">
        <v>3277</v>
      </c>
      <c r="B19" s="74"/>
      <c r="C19" s="180" t="s">
        <v>3087</v>
      </c>
      <c r="D19" s="181"/>
      <c r="E19" s="182"/>
      <c r="F19" s="72"/>
      <c r="M19" s="82"/>
      <c r="N19" s="83"/>
      <c r="O19" s="73"/>
      <c r="P19" s="200" t="s">
        <v>3107</v>
      </c>
      <c r="Q19" s="201"/>
      <c r="R19" s="201"/>
      <c r="S19" s="201"/>
      <c r="T19" s="201"/>
      <c r="U19" s="201"/>
      <c r="V19" s="201"/>
      <c r="W19" s="201"/>
      <c r="X19" s="201"/>
      <c r="Y19" s="201"/>
      <c r="AA19" s="198" t="s">
        <v>3108</v>
      </c>
      <c r="AB19" s="199"/>
      <c r="AC19" s="199"/>
      <c r="AD19" s="199"/>
      <c r="AE19" s="199"/>
      <c r="AF19" s="199"/>
      <c r="AG19" s="199"/>
      <c r="AH19" s="199"/>
      <c r="AI19" s="199"/>
      <c r="AJ19" s="199"/>
    </row>
    <row r="20" spans="1:36" ht="16.2" thickBot="1">
      <c r="A20" s="70" t="s">
        <v>3277</v>
      </c>
      <c r="B20" s="88"/>
      <c r="C20" s="180" t="s">
        <v>3088</v>
      </c>
      <c r="D20" s="181"/>
      <c r="E20" s="63" t="s">
        <v>42</v>
      </c>
      <c r="M20" s="82"/>
      <c r="N20" s="83"/>
      <c r="O20" s="73"/>
      <c r="P20" s="135" t="s">
        <v>3197</v>
      </c>
      <c r="Q20" s="135" t="s">
        <v>3196</v>
      </c>
      <c r="R20" s="135" t="s">
        <v>9</v>
      </c>
      <c r="S20" s="135" t="s">
        <v>3</v>
      </c>
      <c r="T20" s="135" t="s">
        <v>3110</v>
      </c>
      <c r="U20" s="135" t="s">
        <v>5</v>
      </c>
      <c r="V20" s="135" t="s">
        <v>6</v>
      </c>
      <c r="W20" s="135" t="s">
        <v>3198</v>
      </c>
      <c r="X20" s="135" t="s">
        <v>3195</v>
      </c>
      <c r="Y20" s="135" t="s">
        <v>3109</v>
      </c>
      <c r="AA20" s="135" t="s">
        <v>0</v>
      </c>
      <c r="AB20" s="135" t="s">
        <v>1</v>
      </c>
      <c r="AC20" s="135" t="s">
        <v>9</v>
      </c>
      <c r="AD20" s="135" t="s">
        <v>3</v>
      </c>
      <c r="AE20" s="135" t="s">
        <v>3110</v>
      </c>
      <c r="AF20" s="135" t="s">
        <v>5</v>
      </c>
      <c r="AG20" s="135" t="s">
        <v>6</v>
      </c>
      <c r="AH20" s="135" t="s">
        <v>3198</v>
      </c>
      <c r="AI20" s="135" t="s">
        <v>3195</v>
      </c>
      <c r="AJ20" s="135" t="s">
        <v>3109</v>
      </c>
    </row>
    <row r="21" spans="1:36" ht="16.2" thickBot="1">
      <c r="A21" s="70" t="s">
        <v>570</v>
      </c>
      <c r="B21" s="88"/>
      <c r="C21" s="180" t="s">
        <v>3089</v>
      </c>
      <c r="D21" s="181"/>
      <c r="E21" s="63">
        <v>2024</v>
      </c>
      <c r="M21" s="82"/>
      <c r="N21" s="83"/>
      <c r="O21" s="73"/>
      <c r="P21" s="23" cm="1">
        <f t="array" ref="P21:Y36">_xlfn.CHOOSECOLS(_xlfn._xlws.FILTER(raw_sheet!E:AQ,(raw_sheet!F:F=list!Q13)*(raw_sheet!E:E=list!P13)*(raw_sheet!G:G=list!R13),""),2,3,15,6,7,8,10,19,23,24)</f>
        <v>2023</v>
      </c>
      <c r="Q21" s="16">
        <v>12</v>
      </c>
      <c r="R21" s="16" t="str">
        <v>SOUTH</v>
      </c>
      <c r="S21" s="16" t="str">
        <v>C49SZX20230096JL/4600003030</v>
      </c>
      <c r="T21" s="16" t="str">
        <v>高伟</v>
      </c>
      <c r="U21" s="16" t="str">
        <v>YSM10</v>
      </c>
      <c r="V21" s="16">
        <v>1</v>
      </c>
      <c r="W21" s="137" t="str">
        <v>USD</v>
      </c>
      <c r="X21" s="160">
        <v>7.8</v>
      </c>
      <c r="Y21" s="134">
        <v>468000</v>
      </c>
      <c r="AA21" s="23" cm="1">
        <f t="array" ref="AA21:AJ53">_xlfn.CHOOSECOLS(_xlfn._xlws.FILTER(raw_sheet!A:AY,(raw_sheet!B:B=list!AB13)*(raw_sheet!A:A=list!AA13)*(raw_sheet!C:C=list!AC13),""),2,3,19,10,11,12,14,23,27,28)</f>
        <v>2023</v>
      </c>
      <c r="AB21" s="16">
        <v>12</v>
      </c>
      <c r="AC21" s="16" t="str">
        <v>SOUTH</v>
      </c>
      <c r="AD21" s="16" t="str">
        <v>C49SZX20230133JL/4600003765</v>
      </c>
      <c r="AE21" s="16" t="str">
        <v>高伟</v>
      </c>
      <c r="AF21" s="16" t="str">
        <v>YSM10</v>
      </c>
      <c r="AG21" s="16">
        <v>1</v>
      </c>
      <c r="AH21" s="137" t="str">
        <v>USD</v>
      </c>
      <c r="AI21" s="16">
        <v>7.8</v>
      </c>
      <c r="AJ21" s="134">
        <v>452400</v>
      </c>
    </row>
    <row r="22" spans="1:36" ht="16.2" thickBot="1">
      <c r="A22" s="70" t="s">
        <v>570</v>
      </c>
      <c r="B22" s="74"/>
      <c r="C22" s="183" t="s">
        <v>3090</v>
      </c>
      <c r="D22" s="184"/>
      <c r="E22" s="64">
        <v>1</v>
      </c>
      <c r="F22" s="72"/>
      <c r="M22" s="82"/>
      <c r="N22" s="83"/>
      <c r="O22" s="73"/>
      <c r="P22" s="16">
        <v>2023</v>
      </c>
      <c r="Q22" s="16">
        <v>12</v>
      </c>
      <c r="R22" s="16" t="str">
        <v>SOUTH</v>
      </c>
      <c r="S22" s="16" t="str">
        <v>C49SZX20230096JL/4600003030</v>
      </c>
      <c r="T22" s="16" t="str">
        <v>高伟</v>
      </c>
      <c r="U22" s="16" t="str">
        <v>YSM10</v>
      </c>
      <c r="V22" s="16">
        <v>1</v>
      </c>
      <c r="W22" s="137" t="str">
        <v>USD</v>
      </c>
      <c r="X22" s="160">
        <v>7.8</v>
      </c>
      <c r="Y22" s="134">
        <v>468000</v>
      </c>
      <c r="AA22" s="16">
        <v>2023</v>
      </c>
      <c r="AB22" s="16">
        <v>12</v>
      </c>
      <c r="AC22" s="16" t="str">
        <v>SOUTH</v>
      </c>
      <c r="AD22" s="16" t="str">
        <v>C49SZX20230133JL/4600003765</v>
      </c>
      <c r="AE22" s="16" t="str">
        <v>高伟</v>
      </c>
      <c r="AF22" s="16" t="str">
        <v>YSM10</v>
      </c>
      <c r="AG22" s="16">
        <v>1</v>
      </c>
      <c r="AH22" s="137" t="str">
        <v>USD</v>
      </c>
      <c r="AI22" s="16">
        <v>7.8</v>
      </c>
      <c r="AJ22" s="134">
        <v>452400</v>
      </c>
    </row>
    <row r="23" spans="1:36">
      <c r="A23" s="70" t="s">
        <v>567</v>
      </c>
      <c r="B23" s="74"/>
      <c r="C23" s="112"/>
      <c r="D23" s="112"/>
      <c r="E23" s="112"/>
      <c r="F23" s="72"/>
      <c r="M23" s="82"/>
      <c r="N23" s="83"/>
      <c r="O23" s="73"/>
      <c r="P23" s="16">
        <v>2023</v>
      </c>
      <c r="Q23" s="16">
        <v>12</v>
      </c>
      <c r="R23" s="16" t="str">
        <v>EAST</v>
      </c>
      <c r="S23" s="16" t="str">
        <v>C49SUZ20230926/SZS</v>
      </c>
      <c r="T23" s="16" t="str">
        <v>江苏诚进盛</v>
      </c>
      <c r="U23" s="16" t="str">
        <v>YSM10</v>
      </c>
      <c r="V23" s="16">
        <v>1</v>
      </c>
      <c r="W23" s="137" t="str">
        <v>RMB</v>
      </c>
      <c r="X23" s="160">
        <v>1.095</v>
      </c>
      <c r="Y23" s="134">
        <v>421526.54867256642</v>
      </c>
      <c r="AA23" s="16">
        <v>2023</v>
      </c>
      <c r="AB23" s="16">
        <v>12</v>
      </c>
      <c r="AC23" s="16" t="str">
        <v>SOUTH</v>
      </c>
      <c r="AD23" s="16" t="str">
        <v>LF-23120029</v>
      </c>
      <c r="AE23" s="16" t="str">
        <v>徕芬</v>
      </c>
      <c r="AF23" s="16" t="str">
        <v>YSM20R</v>
      </c>
      <c r="AG23" s="16">
        <v>1</v>
      </c>
      <c r="AH23" s="137" t="str">
        <v>RMB</v>
      </c>
      <c r="AI23" s="16">
        <v>1.1000000000000001</v>
      </c>
      <c r="AJ23" s="134">
        <v>778761.06194690277</v>
      </c>
    </row>
    <row r="24" spans="1:36">
      <c r="A24" s="70" t="s">
        <v>567</v>
      </c>
      <c r="B24" s="74"/>
      <c r="C24" s="112"/>
      <c r="D24" s="112"/>
      <c r="E24" s="112"/>
      <c r="F24" s="72"/>
      <c r="M24" s="82"/>
      <c r="N24" s="83"/>
      <c r="O24" s="73"/>
      <c r="P24" s="16">
        <v>2023</v>
      </c>
      <c r="Q24" s="16">
        <v>12</v>
      </c>
      <c r="R24" s="16" t="str">
        <v>SOUTH</v>
      </c>
      <c r="S24" s="16" t="str">
        <v>C49SZX20230129JL/HJD23110851</v>
      </c>
      <c r="T24" s="16" t="str">
        <v>皓吉达</v>
      </c>
      <c r="U24" s="16" t="str">
        <v>YSM10</v>
      </c>
      <c r="V24" s="16">
        <v>1</v>
      </c>
      <c r="W24" s="137" t="str">
        <v>RMB</v>
      </c>
      <c r="X24" s="160">
        <v>1.095</v>
      </c>
      <c r="Y24" s="134">
        <v>490327.43362831866</v>
      </c>
      <c r="AA24" s="16">
        <v>2023</v>
      </c>
      <c r="AB24" s="16">
        <v>12</v>
      </c>
      <c r="AC24" s="16" t="str">
        <v>SOUTH</v>
      </c>
      <c r="AD24" s="16" t="str">
        <v>LF-23120029</v>
      </c>
      <c r="AE24" s="16" t="str">
        <v>徕芬</v>
      </c>
      <c r="AF24" s="16" t="str">
        <v>YSM20R</v>
      </c>
      <c r="AG24" s="16">
        <v>1</v>
      </c>
      <c r="AH24" s="137" t="str">
        <v>RMB</v>
      </c>
      <c r="AI24" s="16">
        <v>1.1000000000000001</v>
      </c>
      <c r="AJ24" s="134">
        <v>778761.06194690277</v>
      </c>
    </row>
    <row r="25" spans="1:36" ht="16.2" thickBot="1">
      <c r="A25" s="70" t="s">
        <v>567</v>
      </c>
      <c r="B25" s="74"/>
      <c r="C25" s="113"/>
      <c r="D25" s="114"/>
      <c r="E25" s="115"/>
      <c r="F25" s="72"/>
      <c r="M25" s="84"/>
      <c r="N25" s="85"/>
      <c r="O25" s="86"/>
      <c r="P25" s="16">
        <v>2023</v>
      </c>
      <c r="Q25" s="16">
        <v>12</v>
      </c>
      <c r="R25" s="16" t="str">
        <v>SOUTH</v>
      </c>
      <c r="S25" s="16" t="str">
        <v>C49SZX20230130JY</v>
      </c>
      <c r="T25" s="16" t="str">
        <v>精莞盈</v>
      </c>
      <c r="U25" s="16" t="str">
        <v>YSM20R</v>
      </c>
      <c r="V25" s="16">
        <v>1</v>
      </c>
      <c r="W25" s="137" t="str">
        <v>JPY</v>
      </c>
      <c r="X25" s="160">
        <v>5.4199999999999998E-2</v>
      </c>
      <c r="Y25" s="134">
        <v>716795</v>
      </c>
      <c r="AA25" s="16">
        <v>2023</v>
      </c>
      <c r="AB25" s="16">
        <v>12</v>
      </c>
      <c r="AC25" s="16" t="str">
        <v>SOUTH</v>
      </c>
      <c r="AD25" s="16" t="str">
        <v>LF-23120029</v>
      </c>
      <c r="AE25" s="16" t="str">
        <v>徕芬</v>
      </c>
      <c r="AF25" s="16" t="str">
        <v>YSM10</v>
      </c>
      <c r="AG25" s="16">
        <v>1</v>
      </c>
      <c r="AH25" s="137" t="str">
        <v>RMB</v>
      </c>
      <c r="AI25" s="16">
        <v>1.1000000000000001</v>
      </c>
      <c r="AJ25" s="134">
        <v>540070.79646017705</v>
      </c>
    </row>
    <row r="26" spans="1:36">
      <c r="A26" s="70" t="s">
        <v>569</v>
      </c>
      <c r="B26" s="74"/>
      <c r="P26" s="16">
        <v>2023</v>
      </c>
      <c r="Q26" s="16">
        <v>12</v>
      </c>
      <c r="R26" s="16" t="str">
        <v>SOUTH</v>
      </c>
      <c r="S26" s="16" t="str">
        <v>C49SZX20230130JY</v>
      </c>
      <c r="T26" s="16" t="str">
        <v>精莞盈</v>
      </c>
      <c r="U26" s="16" t="str">
        <v>YSM20R</v>
      </c>
      <c r="V26" s="16">
        <v>1</v>
      </c>
      <c r="W26" s="137" t="str">
        <v>JPY</v>
      </c>
      <c r="X26" s="160">
        <v>5.4199999999999998E-2</v>
      </c>
      <c r="Y26" s="134">
        <v>716795</v>
      </c>
      <c r="AA26" s="16">
        <v>2023</v>
      </c>
      <c r="AB26" s="16">
        <v>12</v>
      </c>
      <c r="AC26" s="16" t="str">
        <v>SOUTH</v>
      </c>
      <c r="AD26" s="16" t="str">
        <v>LF-23120029</v>
      </c>
      <c r="AE26" s="16" t="str">
        <v>徕芬</v>
      </c>
      <c r="AF26" s="16" t="str">
        <v>YSM20R</v>
      </c>
      <c r="AG26" s="16">
        <v>1</v>
      </c>
      <c r="AH26" s="137" t="str">
        <v>RMB</v>
      </c>
      <c r="AI26" s="16">
        <v>1.095</v>
      </c>
      <c r="AJ26" s="134">
        <v>872123.89380530978</v>
      </c>
    </row>
    <row r="27" spans="1:36">
      <c r="A27" s="70" t="s">
        <v>569</v>
      </c>
      <c r="B27" s="74"/>
      <c r="P27" s="16">
        <v>2023</v>
      </c>
      <c r="Q27" s="16">
        <v>12</v>
      </c>
      <c r="R27" s="16" t="str">
        <v>SOUTH</v>
      </c>
      <c r="S27" s="16" t="str">
        <v>C49SZX20230132LC</v>
      </c>
      <c r="T27" s="16" t="str">
        <v>声韵</v>
      </c>
      <c r="U27" s="16" t="str">
        <v>YSM20R</v>
      </c>
      <c r="V27" s="16">
        <v>1</v>
      </c>
      <c r="W27" s="137" t="str">
        <v>JPY</v>
      </c>
      <c r="X27" s="160">
        <v>5.4199999999999998E-2</v>
      </c>
      <c r="Y27" s="134">
        <v>682920</v>
      </c>
      <c r="AA27" s="16">
        <v>2023</v>
      </c>
      <c r="AB27" s="16">
        <v>12</v>
      </c>
      <c r="AC27" s="16" t="str">
        <v>SOUTH</v>
      </c>
      <c r="AD27" s="16" t="str">
        <v>LF-23120029</v>
      </c>
      <c r="AE27" s="16" t="str">
        <v>徕芬</v>
      </c>
      <c r="AF27" s="16" t="str">
        <v>YSM20R</v>
      </c>
      <c r="AG27" s="16">
        <v>1</v>
      </c>
      <c r="AH27" s="137" t="str">
        <v>RMB</v>
      </c>
      <c r="AI27" s="16">
        <v>1.095</v>
      </c>
      <c r="AJ27" s="134">
        <v>872123.89380530978</v>
      </c>
    </row>
    <row r="28" spans="1:36">
      <c r="A28" s="70" t="s">
        <v>569</v>
      </c>
      <c r="B28" s="74"/>
      <c r="P28" s="16">
        <v>2023</v>
      </c>
      <c r="Q28" s="16">
        <v>12</v>
      </c>
      <c r="R28" s="16" t="str">
        <v>SOUTH</v>
      </c>
      <c r="S28" s="16" t="str">
        <v>C49SZX20230132LC</v>
      </c>
      <c r="T28" s="16" t="str">
        <v>声韵</v>
      </c>
      <c r="U28" s="16" t="str">
        <v>YSM10</v>
      </c>
      <c r="V28" s="16">
        <v>1</v>
      </c>
      <c r="W28" s="137" t="str">
        <v>JPY</v>
      </c>
      <c r="X28" s="160">
        <v>5.4199999999999998E-2</v>
      </c>
      <c r="Y28" s="134">
        <v>515442</v>
      </c>
      <c r="AA28" s="16">
        <v>2023</v>
      </c>
      <c r="AB28" s="16">
        <v>12</v>
      </c>
      <c r="AC28" s="16" t="str">
        <v>SOUTH</v>
      </c>
      <c r="AD28" s="16" t="str">
        <v>C49SZX20230136JAL</v>
      </c>
      <c r="AE28" s="16" t="str">
        <v>TBS</v>
      </c>
      <c r="AF28" s="16" t="str">
        <v>YSM20R</v>
      </c>
      <c r="AG28" s="16">
        <v>1</v>
      </c>
      <c r="AH28" s="137" t="str">
        <v>USD</v>
      </c>
      <c r="AI28" s="16">
        <v>7.8</v>
      </c>
      <c r="AJ28" s="134">
        <v>1045200</v>
      </c>
    </row>
    <row r="29" spans="1:36">
      <c r="A29" s="70" t="s">
        <v>569</v>
      </c>
      <c r="B29" s="74"/>
      <c r="P29" s="16">
        <v>2023</v>
      </c>
      <c r="Q29" s="16">
        <v>12</v>
      </c>
      <c r="R29" s="16" t="str">
        <v>SOUTH</v>
      </c>
      <c r="S29" s="16" t="str">
        <v>C49SZX20230131EC</v>
      </c>
      <c r="T29" s="16" t="str">
        <v>福瑞康</v>
      </c>
      <c r="U29" s="16" t="str">
        <v>YSM10</v>
      </c>
      <c r="V29" s="16">
        <v>1</v>
      </c>
      <c r="W29" s="137" t="str">
        <v>JPY</v>
      </c>
      <c r="X29" s="160">
        <v>5.4199999999999998E-2</v>
      </c>
      <c r="Y29" s="134">
        <v>460700</v>
      </c>
      <c r="AA29" s="16">
        <v>2023</v>
      </c>
      <c r="AB29" s="16">
        <v>12</v>
      </c>
      <c r="AC29" s="16" t="str">
        <v>SOUTH</v>
      </c>
      <c r="AD29" s="16" t="str">
        <v>C28SZX20230135JAL</v>
      </c>
      <c r="AE29" s="16" t="str">
        <v>TBS</v>
      </c>
      <c r="AF29" s="16" t="str">
        <v>PEMTRON TRO-7700EL</v>
      </c>
      <c r="AG29" s="16">
        <v>1</v>
      </c>
      <c r="AH29" s="137" t="str">
        <v>USD</v>
      </c>
      <c r="AI29" s="16">
        <v>7.8</v>
      </c>
      <c r="AJ29" s="134">
        <v>351000</v>
      </c>
    </row>
    <row r="30" spans="1:36">
      <c r="A30" s="70" t="s">
        <v>569</v>
      </c>
      <c r="B30" s="74"/>
      <c r="P30" s="16">
        <v>2023</v>
      </c>
      <c r="Q30" s="16">
        <v>12</v>
      </c>
      <c r="R30" s="16" t="str">
        <v>SOUTH</v>
      </c>
      <c r="S30" s="16" t="str">
        <v>C49SZX20230140SX</v>
      </c>
      <c r="T30" s="16" t="str">
        <v>莫思特</v>
      </c>
      <c r="U30" s="16" t="str">
        <v>YSM20R</v>
      </c>
      <c r="V30" s="16">
        <v>1</v>
      </c>
      <c r="W30" s="137" t="str">
        <v>RMB</v>
      </c>
      <c r="X30" s="160">
        <v>1.095</v>
      </c>
      <c r="Y30" s="134">
        <v>639557.52212389384</v>
      </c>
      <c r="AA30" s="16">
        <v>2023</v>
      </c>
      <c r="AB30" s="16">
        <v>12</v>
      </c>
      <c r="AC30" s="16" t="str">
        <v>SOUTH</v>
      </c>
      <c r="AD30" s="16" t="str">
        <v>C28SZX20230135JAL</v>
      </c>
      <c r="AE30" s="16" t="str">
        <v>TBS</v>
      </c>
      <c r="AF30" s="16" t="str">
        <v xml:space="preserve">HELLER 1707MK5 </v>
      </c>
      <c r="AG30" s="16">
        <v>1</v>
      </c>
      <c r="AH30" s="137" t="str">
        <v>USD</v>
      </c>
      <c r="AI30" s="16">
        <v>7.8</v>
      </c>
      <c r="AJ30" s="134">
        <v>499200</v>
      </c>
    </row>
    <row r="31" spans="1:36">
      <c r="A31" s="70" t="s">
        <v>569</v>
      </c>
      <c r="B31" s="74"/>
      <c r="P31" s="16">
        <v>2023</v>
      </c>
      <c r="Q31" s="16">
        <v>12</v>
      </c>
      <c r="R31" s="16" t="str">
        <v>SOUTH</v>
      </c>
      <c r="S31" s="16" t="str">
        <v>C49SZX20230141SS</v>
      </c>
      <c r="T31" s="16" t="str">
        <v>派勤</v>
      </c>
      <c r="U31" s="16" t="str">
        <v>YSM20R</v>
      </c>
      <c r="V31" s="16">
        <v>1</v>
      </c>
      <c r="W31" s="137" t="str">
        <v>JPY</v>
      </c>
      <c r="X31" s="160">
        <v>5.4199999999999998E-2</v>
      </c>
      <c r="Y31" s="134">
        <v>823840</v>
      </c>
      <c r="AA31" s="16">
        <v>2023</v>
      </c>
      <c r="AB31" s="16">
        <v>12</v>
      </c>
      <c r="AC31" s="16" t="str">
        <v>SOUTH</v>
      </c>
      <c r="AD31" s="16" t="str">
        <v>C49SZX20230140SX</v>
      </c>
      <c r="AE31" s="16" t="str">
        <v>莫思特</v>
      </c>
      <c r="AF31" s="16" t="str">
        <v>YSM20R</v>
      </c>
      <c r="AG31" s="16">
        <v>1</v>
      </c>
      <c r="AH31" s="137" t="str">
        <v>RMB</v>
      </c>
      <c r="AI31" s="16">
        <v>1.095</v>
      </c>
      <c r="AJ31" s="134">
        <v>639557.52212389384</v>
      </c>
    </row>
    <row r="32" spans="1:36">
      <c r="A32" s="70" t="s">
        <v>585</v>
      </c>
      <c r="B32" s="74"/>
      <c r="P32" s="16">
        <v>2023</v>
      </c>
      <c r="Q32" s="16">
        <v>12</v>
      </c>
      <c r="R32" s="16" t="str">
        <v>SOUTH</v>
      </c>
      <c r="S32" s="16" t="str">
        <v>C49SZX20230139DX</v>
      </c>
      <c r="T32" s="16" t="str">
        <v>联鸿精密（end user:倍美斯）</v>
      </c>
      <c r="U32" s="16" t="str">
        <v>YSM20R</v>
      </c>
      <c r="V32" s="16">
        <v>1</v>
      </c>
      <c r="W32" s="137" t="str">
        <v>JPY</v>
      </c>
      <c r="X32" s="160">
        <v>5.4199999999999998E-2</v>
      </c>
      <c r="Y32" s="134">
        <v>791320</v>
      </c>
      <c r="AA32" s="16">
        <v>2023</v>
      </c>
      <c r="AB32" s="16">
        <v>12</v>
      </c>
      <c r="AC32" s="16" t="str">
        <v>SOUTH</v>
      </c>
      <c r="AD32" s="16" t="str">
        <v>C49SZX20230141SS</v>
      </c>
      <c r="AE32" s="16" t="str">
        <v>派勤</v>
      </c>
      <c r="AF32" s="16" t="str">
        <v>YSM20R</v>
      </c>
      <c r="AG32" s="16">
        <v>1</v>
      </c>
      <c r="AH32" s="137" t="str">
        <v>JPY</v>
      </c>
      <c r="AI32" s="16">
        <v>5.4199999999999998E-2</v>
      </c>
      <c r="AJ32" s="134">
        <v>823840</v>
      </c>
    </row>
    <row r="33" spans="1:36">
      <c r="A33" s="70" t="s">
        <v>583</v>
      </c>
      <c r="B33" s="74"/>
      <c r="P33" s="16">
        <v>2023</v>
      </c>
      <c r="Q33" s="16">
        <v>12</v>
      </c>
      <c r="R33" s="16" t="str">
        <v>EAST</v>
      </c>
      <c r="S33" s="16" t="str">
        <v>C49SHA20231211/LQM</v>
      </c>
      <c r="T33" s="16" t="str">
        <v>南京浦顺源电子</v>
      </c>
      <c r="U33" s="16" t="str">
        <v>YSM20R</v>
      </c>
      <c r="V33" s="16">
        <v>1</v>
      </c>
      <c r="W33" s="137" t="str">
        <v>RMB</v>
      </c>
      <c r="X33" s="160">
        <v>1.095</v>
      </c>
      <c r="Y33" s="134">
        <v>642464.60176991159</v>
      </c>
      <c r="AA33" s="16">
        <v>2023</v>
      </c>
      <c r="AB33" s="16">
        <v>12</v>
      </c>
      <c r="AC33" s="16" t="str">
        <v>SOUTH</v>
      </c>
      <c r="AD33" s="16" t="str">
        <v>C49SZX20230142MZ</v>
      </c>
      <c r="AE33" s="16" t="str">
        <v>朗格邦定</v>
      </c>
      <c r="AF33" s="16" t="str">
        <v>YSM20R</v>
      </c>
      <c r="AG33" s="16">
        <v>1</v>
      </c>
      <c r="AH33" s="137" t="str">
        <v>JPY</v>
      </c>
      <c r="AI33" s="16">
        <v>5.6300000000000003E-2</v>
      </c>
      <c r="AJ33" s="134">
        <v>731900</v>
      </c>
    </row>
    <row r="34" spans="1:36">
      <c r="A34" s="70" t="s">
        <v>584</v>
      </c>
      <c r="B34" s="74"/>
      <c r="P34" s="16">
        <v>2023</v>
      </c>
      <c r="Q34" s="16">
        <v>12</v>
      </c>
      <c r="R34" s="16" t="str">
        <v>EAST</v>
      </c>
      <c r="S34" s="16" t="str">
        <v>C49SHA20231218/ZQR</v>
      </c>
      <c r="T34" s="16" t="str">
        <v>上海和贤</v>
      </c>
      <c r="U34" s="16" t="str">
        <v>YSM20R</v>
      </c>
      <c r="V34" s="16">
        <v>1</v>
      </c>
      <c r="W34" s="137" t="str">
        <v>RMB</v>
      </c>
      <c r="X34" s="160">
        <v>1.095</v>
      </c>
      <c r="Y34" s="134">
        <v>606610.61946902657</v>
      </c>
      <c r="AA34" s="16">
        <v>2023</v>
      </c>
      <c r="AB34" s="16">
        <v>12</v>
      </c>
      <c r="AC34" s="16" t="str">
        <v>SOUTH</v>
      </c>
      <c r="AD34" s="16" t="str">
        <v>C49SZX20230142MZ</v>
      </c>
      <c r="AE34" s="16" t="str">
        <v>朗格邦定</v>
      </c>
      <c r="AF34" s="16" t="str">
        <v>YSM10</v>
      </c>
      <c r="AG34" s="16">
        <v>1</v>
      </c>
      <c r="AH34" s="137" t="str">
        <v>JPY</v>
      </c>
      <c r="AI34" s="16">
        <v>5.6300000000000003E-2</v>
      </c>
      <c r="AJ34" s="134">
        <v>422250</v>
      </c>
    </row>
    <row r="35" spans="1:36">
      <c r="A35" s="70" t="s">
        <v>584</v>
      </c>
      <c r="B35" s="74"/>
      <c r="P35" s="16">
        <v>2023</v>
      </c>
      <c r="Q35" s="16">
        <v>12</v>
      </c>
      <c r="R35" s="16" t="str">
        <v>EAST</v>
      </c>
      <c r="S35" s="16" t="str">
        <v>C49SHA20231219/ZQR</v>
      </c>
      <c r="T35" s="16" t="str">
        <v>上海和贤</v>
      </c>
      <c r="U35" s="16" t="str">
        <v>YSM10</v>
      </c>
      <c r="V35" s="16">
        <v>1</v>
      </c>
      <c r="W35" s="137" t="str">
        <v>RMB</v>
      </c>
      <c r="X35" s="160">
        <v>1.095</v>
      </c>
      <c r="Y35" s="134">
        <v>552442.03539823007</v>
      </c>
      <c r="AA35" s="16">
        <v>2023</v>
      </c>
      <c r="AB35" s="16">
        <v>12</v>
      </c>
      <c r="AC35" s="16" t="str">
        <v>SOUTH</v>
      </c>
      <c r="AD35" s="16" t="str">
        <v>C49SZX20230139DX</v>
      </c>
      <c r="AE35" s="16" t="str">
        <v>联鸿精密（end user:倍美斯）</v>
      </c>
      <c r="AF35" s="16" t="str">
        <v>YSM20R</v>
      </c>
      <c r="AG35" s="16">
        <v>1</v>
      </c>
      <c r="AH35" s="137" t="str">
        <v>JPY</v>
      </c>
      <c r="AI35" s="16">
        <v>5.4199999999999998E-2</v>
      </c>
      <c r="AJ35" s="134">
        <v>791320</v>
      </c>
    </row>
    <row r="36" spans="1:36">
      <c r="A36" s="70" t="s">
        <v>584</v>
      </c>
      <c r="B36" s="74"/>
      <c r="P36" s="16">
        <v>2023</v>
      </c>
      <c r="Q36" s="16">
        <v>12</v>
      </c>
      <c r="R36" s="16" t="str">
        <v>EAST</v>
      </c>
      <c r="S36" s="16" t="str">
        <v>C49SHA20231220/ZQR</v>
      </c>
      <c r="T36" s="16" t="str">
        <v>上海项如</v>
      </c>
      <c r="U36" s="16" t="str">
        <v>YSM20R</v>
      </c>
      <c r="V36" s="16">
        <v>1</v>
      </c>
      <c r="W36" s="137" t="str">
        <v>RMB</v>
      </c>
      <c r="X36" s="160">
        <v>1.095</v>
      </c>
      <c r="Y36" s="134">
        <v>719986.72566371679</v>
      </c>
      <c r="AA36" s="16">
        <v>2023</v>
      </c>
      <c r="AB36" s="16">
        <v>12</v>
      </c>
      <c r="AC36" s="16" t="str">
        <v>EAST</v>
      </c>
      <c r="AD36" s="16" t="str">
        <v>C49SHA20231211/LQM</v>
      </c>
      <c r="AE36" s="16" t="str">
        <v>南京浦顺源电子</v>
      </c>
      <c r="AF36" s="16" t="str">
        <v>YSM20R</v>
      </c>
      <c r="AG36" s="16">
        <v>1</v>
      </c>
      <c r="AH36" s="137" t="str">
        <v>RMB</v>
      </c>
      <c r="AI36" s="16">
        <v>1.095</v>
      </c>
      <c r="AJ36" s="134">
        <v>642464.60176991159</v>
      </c>
    </row>
    <row r="37" spans="1:36">
      <c r="A37" s="70" t="s">
        <v>586</v>
      </c>
      <c r="B37" s="74"/>
      <c r="P37" s="16"/>
      <c r="V37" s="16"/>
      <c r="W37" s="134"/>
      <c r="X37" s="161"/>
      <c r="Y37" s="134"/>
      <c r="AA37" s="16">
        <v>2023</v>
      </c>
      <c r="AB37" s="16">
        <v>12</v>
      </c>
      <c r="AC37" s="16" t="str">
        <v>EAST</v>
      </c>
      <c r="AD37" s="16" t="str">
        <v>PO#101338-KDY-LEL</v>
      </c>
      <c r="AE37" s="16" t="str">
        <v>力丰</v>
      </c>
      <c r="AF37" s="16" t="str">
        <v>SOLDERSTAR Lite 6</v>
      </c>
      <c r="AG37" s="16">
        <v>1</v>
      </c>
      <c r="AH37" s="137" t="str">
        <v>RMB</v>
      </c>
      <c r="AI37" s="16">
        <v>1.1000000000000001</v>
      </c>
      <c r="AJ37" s="134">
        <v>29203.539823008854</v>
      </c>
    </row>
    <row r="38" spans="1:36">
      <c r="A38" s="70" t="s">
        <v>576</v>
      </c>
      <c r="B38" s="74"/>
      <c r="P38" s="16"/>
      <c r="T38" s="16"/>
      <c r="V38" s="16"/>
      <c r="W38" s="134"/>
      <c r="X38" s="161"/>
      <c r="Y38" s="134"/>
      <c r="AA38" s="16">
        <v>2023</v>
      </c>
      <c r="AB38" s="16">
        <v>12</v>
      </c>
      <c r="AC38" s="16" t="str">
        <v>EAST</v>
      </c>
      <c r="AD38" s="16" t="str">
        <v>C49SHA20231218/ZQR</v>
      </c>
      <c r="AE38" s="16" t="str">
        <v>上海和贤</v>
      </c>
      <c r="AF38" s="16" t="str">
        <v>YSM20R</v>
      </c>
      <c r="AG38" s="16">
        <v>1</v>
      </c>
      <c r="AH38" s="137" t="str">
        <v>RMB</v>
      </c>
      <c r="AI38" s="16">
        <v>1.095</v>
      </c>
      <c r="AJ38" s="134">
        <v>606610.61946902657</v>
      </c>
    </row>
    <row r="39" spans="1:36">
      <c r="A39" s="70" t="s">
        <v>576</v>
      </c>
      <c r="B39" s="74"/>
      <c r="P39" s="16"/>
      <c r="V39" s="16"/>
      <c r="W39" s="134"/>
      <c r="X39" s="161"/>
      <c r="Y39" s="134"/>
      <c r="AA39" s="16">
        <v>2023</v>
      </c>
      <c r="AB39" s="16">
        <v>12</v>
      </c>
      <c r="AC39" s="16" t="str">
        <v>EAST</v>
      </c>
      <c r="AD39" s="16" t="str">
        <v>C49SHA20231219/ZQR</v>
      </c>
      <c r="AE39" s="16" t="str">
        <v>上海和贤</v>
      </c>
      <c r="AF39" s="16" t="str">
        <v>YSM10</v>
      </c>
      <c r="AG39" s="16">
        <v>1</v>
      </c>
      <c r="AH39" s="137" t="str">
        <v>RMB</v>
      </c>
      <c r="AI39" s="16">
        <v>1.095</v>
      </c>
      <c r="AJ39" s="134">
        <v>552442.03539823007</v>
      </c>
    </row>
    <row r="40" spans="1:36">
      <c r="A40" s="70" t="s">
        <v>576</v>
      </c>
      <c r="B40" s="74"/>
      <c r="P40" s="16"/>
      <c r="V40" s="16"/>
      <c r="W40" s="134"/>
      <c r="X40" s="161"/>
      <c r="Y40" s="134"/>
      <c r="AA40" s="16">
        <v>2023</v>
      </c>
      <c r="AB40" s="16">
        <v>12</v>
      </c>
      <c r="AC40" s="16" t="str">
        <v>EAST</v>
      </c>
      <c r="AD40" s="16" t="str">
        <v>C49SHA20231220/ZQR</v>
      </c>
      <c r="AE40" s="16" t="str">
        <v>上海项如</v>
      </c>
      <c r="AF40" s="16" t="str">
        <v>YSM20R</v>
      </c>
      <c r="AG40" s="16">
        <v>1</v>
      </c>
      <c r="AH40" s="137" t="str">
        <v>RMB</v>
      </c>
      <c r="AI40" s="16">
        <v>1.095</v>
      </c>
      <c r="AJ40" s="134">
        <v>719986.72566371679</v>
      </c>
    </row>
    <row r="41" spans="1:36">
      <c r="A41" s="70" t="s">
        <v>576</v>
      </c>
      <c r="B41" s="74"/>
      <c r="P41" s="16"/>
      <c r="V41" s="16"/>
      <c r="W41" s="134"/>
      <c r="X41" s="161"/>
      <c r="Y41" s="134"/>
      <c r="AA41" s="16">
        <v>2023</v>
      </c>
      <c r="AB41" s="16">
        <v>12</v>
      </c>
      <c r="AC41" s="16" t="str">
        <v>SOUTH</v>
      </c>
      <c r="AD41" s="16" t="str">
        <v>C49SZX20230142SS</v>
      </c>
      <c r="AE41" s="16" t="str">
        <v>盈通恒翼</v>
      </c>
      <c r="AF41" s="16" t="str">
        <v>YSM10</v>
      </c>
      <c r="AG41" s="16">
        <v>1</v>
      </c>
      <c r="AH41" s="137" t="str">
        <v>JPY</v>
      </c>
      <c r="AI41" s="16">
        <v>5.6300000000000003E-2</v>
      </c>
      <c r="AJ41" s="134">
        <v>371580</v>
      </c>
    </row>
    <row r="42" spans="1:36">
      <c r="A42" s="70" t="s">
        <v>2583</v>
      </c>
      <c r="B42" s="74"/>
      <c r="P42" s="16"/>
      <c r="V42" s="16"/>
      <c r="W42" s="134"/>
      <c r="X42" s="161"/>
      <c r="Y42" s="134"/>
      <c r="AA42" s="16">
        <v>2023</v>
      </c>
      <c r="AB42" s="16">
        <v>12</v>
      </c>
      <c r="AC42" s="16" t="str">
        <v>SOUTH</v>
      </c>
      <c r="AD42" s="16" t="str">
        <v>C49SZX20230142SS</v>
      </c>
      <c r="AE42" s="16" t="str">
        <v>盈通恒翼</v>
      </c>
      <c r="AF42" s="16" t="str">
        <v>YSM10</v>
      </c>
      <c r="AG42" s="16">
        <v>1</v>
      </c>
      <c r="AH42" s="137" t="str">
        <v>JPY</v>
      </c>
      <c r="AI42" s="16">
        <v>5.6300000000000003E-2</v>
      </c>
      <c r="AJ42" s="134">
        <v>371580</v>
      </c>
    </row>
    <row r="43" spans="1:36">
      <c r="A43" s="70" t="s">
        <v>2583</v>
      </c>
      <c r="B43" s="74"/>
      <c r="P43" s="16"/>
      <c r="V43" s="16"/>
      <c r="W43" s="134"/>
      <c r="X43" s="161"/>
      <c r="Y43" s="134"/>
      <c r="AA43" s="16">
        <v>2023</v>
      </c>
      <c r="AB43" s="16">
        <v>12</v>
      </c>
      <c r="AC43" s="16" t="str">
        <v>SOUTH</v>
      </c>
      <c r="AD43" s="16" t="str">
        <v>C49SZX20230142SS</v>
      </c>
      <c r="AE43" s="16" t="str">
        <v>盈通恒翼</v>
      </c>
      <c r="AF43" s="16" t="str">
        <v>YSM10</v>
      </c>
      <c r="AG43" s="16">
        <v>1</v>
      </c>
      <c r="AH43" s="137" t="str">
        <v>JPY</v>
      </c>
      <c r="AI43" s="16">
        <v>5.6300000000000003E-2</v>
      </c>
      <c r="AJ43" s="134">
        <v>371580</v>
      </c>
    </row>
    <row r="44" spans="1:36">
      <c r="A44" s="70" t="s">
        <v>2583</v>
      </c>
      <c r="B44" s="74"/>
      <c r="P44" s="16"/>
      <c r="V44" s="16"/>
      <c r="W44" s="134"/>
      <c r="X44" s="161"/>
      <c r="Y44" s="134"/>
      <c r="AA44" s="16">
        <v>2023</v>
      </c>
      <c r="AB44" s="16">
        <v>12</v>
      </c>
      <c r="AC44" s="16" t="str">
        <v>SOUTH</v>
      </c>
      <c r="AD44" s="16" t="str">
        <v>C49SZX20230142SS</v>
      </c>
      <c r="AE44" s="16" t="str">
        <v>盈通恒翼</v>
      </c>
      <c r="AF44" s="16" t="str">
        <v>YSM10</v>
      </c>
      <c r="AG44" s="16">
        <v>1</v>
      </c>
      <c r="AH44" s="137" t="str">
        <v>JPY</v>
      </c>
      <c r="AI44" s="16">
        <v>5.6300000000000003E-2</v>
      </c>
      <c r="AJ44" s="134">
        <v>371580</v>
      </c>
    </row>
    <row r="45" spans="1:36">
      <c r="A45" s="70" t="s">
        <v>552</v>
      </c>
      <c r="B45" s="74"/>
      <c r="P45" s="16"/>
      <c r="V45" s="16"/>
      <c r="W45" s="134"/>
      <c r="X45" s="161"/>
      <c r="Y45" s="134"/>
      <c r="AA45" s="16">
        <v>2023</v>
      </c>
      <c r="AB45" s="16">
        <v>12</v>
      </c>
      <c r="AC45" s="16" t="str">
        <v>SOUTH</v>
      </c>
      <c r="AD45" s="16" t="str">
        <v>C49SZX20230142SS</v>
      </c>
      <c r="AE45" s="16" t="str">
        <v>盈通恒翼</v>
      </c>
      <c r="AF45" s="16" t="str">
        <v>YSM20R</v>
      </c>
      <c r="AG45" s="16">
        <v>1</v>
      </c>
      <c r="AH45" s="137" t="str">
        <v>JPY</v>
      </c>
      <c r="AI45" s="16">
        <v>5.6300000000000003E-2</v>
      </c>
      <c r="AJ45" s="134">
        <v>678077.20000000007</v>
      </c>
    </row>
    <row r="46" spans="1:36">
      <c r="A46" s="70" t="s">
        <v>552</v>
      </c>
      <c r="B46" s="74"/>
      <c r="P46" s="16"/>
      <c r="V46" s="16"/>
      <c r="W46" s="134"/>
      <c r="X46" s="161"/>
      <c r="Y46" s="134"/>
      <c r="AA46" s="16">
        <v>2023</v>
      </c>
      <c r="AB46" s="16">
        <v>12</v>
      </c>
      <c r="AC46" s="16" t="str">
        <v>SOUTH</v>
      </c>
      <c r="AD46" s="16" t="str">
        <v>C49SZX20230142SS</v>
      </c>
      <c r="AE46" s="16" t="str">
        <v>盈通恒翼</v>
      </c>
      <c r="AF46" s="16" t="str">
        <v>YSM20R</v>
      </c>
      <c r="AG46" s="16">
        <v>1</v>
      </c>
      <c r="AH46" s="137" t="str">
        <v>JPY</v>
      </c>
      <c r="AI46" s="16">
        <v>5.6300000000000003E-2</v>
      </c>
      <c r="AJ46" s="134">
        <v>678077.20000000007</v>
      </c>
    </row>
    <row r="47" spans="1:36">
      <c r="A47" s="70" t="s">
        <v>552</v>
      </c>
      <c r="B47" s="74"/>
      <c r="P47" s="16"/>
      <c r="V47" s="16"/>
      <c r="W47" s="134"/>
      <c r="X47" s="161"/>
      <c r="Y47" s="134"/>
      <c r="AA47" s="16">
        <v>2023</v>
      </c>
      <c r="AB47" s="16">
        <v>12</v>
      </c>
      <c r="AC47" s="16" t="str">
        <v>SOUTH</v>
      </c>
      <c r="AD47" s="16" t="str">
        <v>C49SZX20230145BH</v>
      </c>
      <c r="AE47" s="16" t="str">
        <v>世纪佳柔</v>
      </c>
      <c r="AF47" s="16" t="str">
        <v>YSM20R</v>
      </c>
      <c r="AG47" s="16">
        <v>1</v>
      </c>
      <c r="AH47" s="137" t="str">
        <v>JPY</v>
      </c>
      <c r="AI47" s="16">
        <v>5.6300000000000003E-2</v>
      </c>
      <c r="AJ47" s="134">
        <v>627745</v>
      </c>
    </row>
    <row r="48" spans="1:36">
      <c r="A48" s="70" t="s">
        <v>552</v>
      </c>
      <c r="B48" s="74"/>
      <c r="P48" s="16"/>
      <c r="V48" s="16"/>
      <c r="W48" s="134"/>
      <c r="X48" s="161"/>
      <c r="Y48" s="134"/>
      <c r="AA48" s="16">
        <v>2023</v>
      </c>
      <c r="AB48" s="16">
        <v>12</v>
      </c>
      <c r="AC48" s="16" t="str">
        <v>SOUTH</v>
      </c>
      <c r="AD48" s="16" t="str">
        <v>C49SZX20230145BH</v>
      </c>
      <c r="AE48" s="16" t="str">
        <v>世纪佳柔</v>
      </c>
      <c r="AF48" s="16" t="str">
        <v>YSM20R</v>
      </c>
      <c r="AG48" s="16">
        <v>1</v>
      </c>
      <c r="AH48" s="137" t="str">
        <v>JPY</v>
      </c>
      <c r="AI48" s="16">
        <v>5.6300000000000003E-2</v>
      </c>
      <c r="AJ48" s="134">
        <v>627745</v>
      </c>
    </row>
    <row r="49" spans="1:36">
      <c r="A49" s="70" t="s">
        <v>551</v>
      </c>
      <c r="B49" s="74"/>
      <c r="P49" s="16"/>
      <c r="V49" s="16"/>
      <c r="W49" s="134"/>
      <c r="X49" s="161"/>
      <c r="Y49" s="134"/>
      <c r="AA49" s="16">
        <v>2023</v>
      </c>
      <c r="AB49" s="16">
        <v>12</v>
      </c>
      <c r="AC49" s="16" t="str">
        <v>SOUTH</v>
      </c>
      <c r="AD49" s="16" t="str">
        <v>C49SZX20230145BH</v>
      </c>
      <c r="AE49" s="16" t="str">
        <v>世纪佳柔</v>
      </c>
      <c r="AF49" s="16" t="str">
        <v>YSM10</v>
      </c>
      <c r="AG49" s="16">
        <v>1</v>
      </c>
      <c r="AH49" s="137" t="str">
        <v>JPY</v>
      </c>
      <c r="AI49" s="16">
        <v>5.6300000000000003E-2</v>
      </c>
      <c r="AJ49" s="134">
        <v>378336</v>
      </c>
    </row>
    <row r="50" spans="1:36">
      <c r="A50" s="70" t="s">
        <v>551</v>
      </c>
      <c r="B50" s="74"/>
      <c r="P50" s="16"/>
      <c r="V50" s="16"/>
      <c r="W50" s="134"/>
      <c r="X50" s="161"/>
      <c r="Y50" s="134"/>
      <c r="AA50" s="16">
        <v>2023</v>
      </c>
      <c r="AB50" s="16">
        <v>12</v>
      </c>
      <c r="AC50" s="16" t="str">
        <v>SOUTH</v>
      </c>
      <c r="AD50" s="16" t="str">
        <v>C49SZX20230143SX</v>
      </c>
      <c r="AE50" s="16" t="str">
        <v>柏星</v>
      </c>
      <c r="AF50" s="16" t="str">
        <v>YSM10</v>
      </c>
      <c r="AG50" s="16">
        <v>1</v>
      </c>
      <c r="AH50" s="137" t="str">
        <v>JPY</v>
      </c>
      <c r="AI50" s="16">
        <v>5.6300000000000003E-2</v>
      </c>
      <c r="AJ50" s="134">
        <v>491499</v>
      </c>
    </row>
    <row r="51" spans="1:36">
      <c r="A51" s="70" t="s">
        <v>551</v>
      </c>
      <c r="B51" s="74"/>
      <c r="P51" s="16"/>
      <c r="V51" s="16"/>
      <c r="W51" s="134"/>
      <c r="X51" s="161"/>
      <c r="Y51" s="134"/>
      <c r="AA51" s="16">
        <v>2023</v>
      </c>
      <c r="AB51" s="16">
        <v>12</v>
      </c>
      <c r="AC51" s="16" t="str">
        <v>WEST</v>
      </c>
      <c r="AD51" s="16" t="str">
        <v>C28XIY20231222/LJY</v>
      </c>
      <c r="AE51" s="16" t="str">
        <v>河南铨宝电子</v>
      </c>
      <c r="AF51" s="16" t="str">
        <v>YSi-V</v>
      </c>
      <c r="AG51" s="16">
        <v>1</v>
      </c>
      <c r="AH51" s="137" t="str">
        <v>RMB</v>
      </c>
      <c r="AI51" s="16">
        <v>1.095</v>
      </c>
      <c r="AJ51" s="134">
        <v>339159.29203539825</v>
      </c>
    </row>
    <row r="52" spans="1:36">
      <c r="A52" s="70" t="s">
        <v>551</v>
      </c>
      <c r="B52" s="74"/>
      <c r="P52" s="16"/>
      <c r="V52" s="16"/>
      <c r="W52" s="134"/>
      <c r="X52" s="161"/>
      <c r="Y52" s="134"/>
      <c r="AA52" s="16">
        <v>2023</v>
      </c>
      <c r="AB52" s="16">
        <v>12</v>
      </c>
      <c r="AC52" s="16" t="str">
        <v>WEST</v>
      </c>
      <c r="AD52" s="16" t="str">
        <v>C28XIY20231222/LJY</v>
      </c>
      <c r="AE52" s="16" t="str">
        <v>河南铨宝电子</v>
      </c>
      <c r="AF52" s="16" t="str">
        <v>YSi-V</v>
      </c>
      <c r="AG52" s="16">
        <v>1</v>
      </c>
      <c r="AH52" s="137" t="str">
        <v>RMB</v>
      </c>
      <c r="AI52" s="16">
        <v>1.095</v>
      </c>
      <c r="AJ52" s="134">
        <v>339159.29203539825</v>
      </c>
    </row>
    <row r="53" spans="1:36">
      <c r="A53" s="70" t="s">
        <v>551</v>
      </c>
      <c r="B53" s="74"/>
      <c r="P53" s="16"/>
      <c r="V53" s="16"/>
      <c r="W53" s="134"/>
      <c r="X53" s="161"/>
      <c r="Y53" s="134"/>
      <c r="AA53" s="16">
        <v>2023</v>
      </c>
      <c r="AB53" s="16">
        <v>12</v>
      </c>
      <c r="AC53" s="16" t="str">
        <v>EAST</v>
      </c>
      <c r="AD53" s="16" t="str">
        <v>C28SUZ20231226/SZS</v>
      </c>
      <c r="AE53" s="16" t="str">
        <v>常州璟上电子</v>
      </c>
      <c r="AF53" s="16" t="str">
        <v>YSi-V</v>
      </c>
      <c r="AG53" s="16">
        <v>1</v>
      </c>
      <c r="AH53" s="137" t="str">
        <v>RMB</v>
      </c>
      <c r="AI53" s="16">
        <v>1.095</v>
      </c>
      <c r="AJ53" s="134">
        <v>346911.5044247788</v>
      </c>
    </row>
    <row r="54" spans="1:36">
      <c r="A54" s="70" t="s">
        <v>551</v>
      </c>
      <c r="B54" s="74"/>
      <c r="P54" s="16"/>
      <c r="V54" s="16"/>
      <c r="W54" s="134"/>
      <c r="X54" s="161"/>
      <c r="Y54" s="134"/>
      <c r="AA54" s="16"/>
      <c r="AB54" s="16"/>
      <c r="AC54" s="16"/>
      <c r="AD54" s="16"/>
      <c r="AE54" s="16"/>
      <c r="AF54" s="16"/>
      <c r="AG54" s="16"/>
      <c r="AH54" s="134"/>
      <c r="AJ54" s="134"/>
    </row>
    <row r="55" spans="1:36">
      <c r="A55" s="70" t="s">
        <v>2648</v>
      </c>
      <c r="B55" s="74"/>
      <c r="P55" s="16"/>
      <c r="V55" s="16"/>
      <c r="W55" s="134"/>
      <c r="X55" s="161"/>
      <c r="Y55" s="134"/>
      <c r="AA55" s="16"/>
      <c r="AB55" s="16"/>
      <c r="AC55" s="16"/>
      <c r="AD55" s="16"/>
      <c r="AE55" s="16"/>
      <c r="AF55" s="16"/>
      <c r="AG55" s="16"/>
      <c r="AH55" s="134"/>
      <c r="AJ55" s="134"/>
    </row>
    <row r="56" spans="1:36">
      <c r="A56" s="70" t="s">
        <v>2648</v>
      </c>
      <c r="B56" s="74"/>
      <c r="P56" s="16"/>
      <c r="V56" s="16"/>
      <c r="W56" s="134"/>
      <c r="X56" s="161"/>
      <c r="Y56" s="134"/>
      <c r="AA56" s="16"/>
      <c r="AB56" s="16"/>
      <c r="AC56" s="16"/>
      <c r="AD56" s="16"/>
      <c r="AE56" s="16"/>
      <c r="AF56" s="16"/>
      <c r="AG56" s="16"/>
      <c r="AH56" s="134"/>
      <c r="AJ56" s="134"/>
    </row>
    <row r="57" spans="1:36">
      <c r="A57" s="70" t="s">
        <v>553</v>
      </c>
      <c r="B57" s="74"/>
      <c r="P57" s="16"/>
      <c r="V57" s="16"/>
      <c r="W57" s="134"/>
      <c r="X57" s="161"/>
      <c r="Y57" s="134"/>
      <c r="AA57" s="16"/>
      <c r="AB57" s="16"/>
      <c r="AC57" s="16"/>
      <c r="AD57" s="16"/>
      <c r="AE57" s="16"/>
      <c r="AF57" s="16"/>
      <c r="AG57" s="16"/>
      <c r="AH57" s="134"/>
      <c r="AJ57" s="134"/>
    </row>
    <row r="58" spans="1:36">
      <c r="A58" s="70" t="s">
        <v>553</v>
      </c>
      <c r="B58" s="74"/>
      <c r="P58" s="16"/>
      <c r="V58" s="16"/>
      <c r="W58" s="134"/>
      <c r="X58" s="136"/>
      <c r="Y58" s="134"/>
      <c r="AA58" s="16"/>
      <c r="AB58" s="16"/>
      <c r="AC58" s="16"/>
      <c r="AD58" s="16"/>
      <c r="AE58" s="16"/>
      <c r="AF58" s="16"/>
      <c r="AG58" s="16"/>
      <c r="AH58" s="134"/>
      <c r="AJ58" s="134"/>
    </row>
    <row r="59" spans="1:36">
      <c r="A59" s="70" t="s">
        <v>3278</v>
      </c>
      <c r="B59" s="74"/>
      <c r="P59" s="16"/>
      <c r="V59" s="16"/>
      <c r="W59" s="134"/>
      <c r="X59" s="136"/>
      <c r="Y59" s="134"/>
      <c r="AA59" s="16"/>
      <c r="AB59" s="16"/>
      <c r="AC59" s="16"/>
      <c r="AD59" s="16"/>
      <c r="AE59" s="16"/>
      <c r="AF59" s="16"/>
      <c r="AG59" s="16"/>
      <c r="AH59" s="134"/>
      <c r="AJ59" s="134"/>
    </row>
    <row r="60" spans="1:36">
      <c r="A60" s="70" t="s">
        <v>3278</v>
      </c>
      <c r="B60" s="74"/>
      <c r="P60" s="16"/>
      <c r="V60" s="16"/>
      <c r="W60" s="134"/>
      <c r="X60" s="136"/>
      <c r="Y60" s="134"/>
      <c r="AA60" s="16"/>
      <c r="AB60" s="16"/>
      <c r="AC60" s="16"/>
      <c r="AD60" s="16"/>
      <c r="AE60" s="16"/>
      <c r="AF60" s="16"/>
      <c r="AG60" s="16"/>
      <c r="AH60" s="134"/>
      <c r="AJ60" s="134"/>
    </row>
    <row r="61" spans="1:36">
      <c r="A61" s="70" t="s">
        <v>590</v>
      </c>
      <c r="B61" s="74"/>
      <c r="P61" s="16"/>
      <c r="V61" s="16"/>
      <c r="W61" s="134"/>
      <c r="X61" s="136"/>
      <c r="Y61" s="134"/>
      <c r="AA61" s="16"/>
      <c r="AB61" s="16"/>
      <c r="AC61" s="16"/>
      <c r="AD61" s="16"/>
      <c r="AE61" s="16"/>
      <c r="AF61" s="16"/>
      <c r="AG61" s="16"/>
      <c r="AH61" s="134"/>
      <c r="AJ61" s="134"/>
    </row>
    <row r="62" spans="1:36">
      <c r="A62" s="70" t="s">
        <v>588</v>
      </c>
      <c r="B62" s="74"/>
      <c r="P62" s="16"/>
      <c r="V62" s="16"/>
      <c r="W62" s="134"/>
      <c r="X62" s="136"/>
      <c r="Y62" s="134"/>
      <c r="AA62" s="16"/>
      <c r="AB62" s="16"/>
      <c r="AC62" s="16"/>
      <c r="AD62" s="16"/>
      <c r="AE62" s="16"/>
      <c r="AF62" s="16"/>
      <c r="AG62" s="16"/>
      <c r="AH62" s="134"/>
      <c r="AJ62" s="134"/>
    </row>
    <row r="63" spans="1:36">
      <c r="A63" s="70" t="s">
        <v>2578</v>
      </c>
      <c r="B63" s="74"/>
      <c r="P63" s="16"/>
      <c r="V63" s="16"/>
      <c r="W63" s="134"/>
      <c r="X63" s="136"/>
      <c r="Y63" s="134"/>
      <c r="AA63" s="16"/>
      <c r="AB63" s="16"/>
      <c r="AC63" s="16"/>
      <c r="AD63" s="16"/>
      <c r="AE63" s="16"/>
      <c r="AF63" s="16"/>
      <c r="AG63" s="16"/>
      <c r="AH63" s="134"/>
      <c r="AJ63" s="134"/>
    </row>
    <row r="64" spans="1:36">
      <c r="A64" s="70" t="s">
        <v>2578</v>
      </c>
      <c r="B64" s="74"/>
      <c r="V64" s="16"/>
      <c r="W64" s="134"/>
      <c r="X64" s="136"/>
      <c r="Y64" s="134"/>
      <c r="AA64" s="16"/>
      <c r="AB64" s="16"/>
      <c r="AC64" s="16"/>
      <c r="AD64" s="16"/>
      <c r="AE64" s="16"/>
      <c r="AF64" s="16"/>
      <c r="AG64" s="16"/>
      <c r="AH64" s="134"/>
      <c r="AJ64" s="134"/>
    </row>
    <row r="65" spans="1:36">
      <c r="A65" s="70" t="s">
        <v>2578</v>
      </c>
      <c r="B65" s="74"/>
      <c r="V65" s="16"/>
      <c r="W65" s="134"/>
      <c r="X65" s="136"/>
      <c r="Y65" s="134"/>
      <c r="AA65" s="16"/>
      <c r="AB65" s="16"/>
      <c r="AC65" s="16"/>
      <c r="AD65" s="16"/>
      <c r="AE65" s="16"/>
      <c r="AF65" s="16"/>
      <c r="AG65" s="16"/>
      <c r="AH65" s="134"/>
      <c r="AJ65" s="134"/>
    </row>
    <row r="66" spans="1:36">
      <c r="A66" s="70" t="s">
        <v>2578</v>
      </c>
      <c r="B66" s="74"/>
      <c r="V66" s="16"/>
      <c r="W66" s="134"/>
      <c r="X66" s="136"/>
      <c r="Y66" s="134"/>
      <c r="AA66" s="16"/>
      <c r="AB66" s="16"/>
      <c r="AC66" s="16"/>
      <c r="AD66" s="16"/>
      <c r="AE66" s="16"/>
      <c r="AF66" s="16"/>
      <c r="AG66" s="16"/>
      <c r="AH66" s="134"/>
      <c r="AJ66" s="134"/>
    </row>
    <row r="67" spans="1:36">
      <c r="A67" s="70" t="s">
        <v>2578</v>
      </c>
      <c r="B67" s="74"/>
      <c r="V67" s="16"/>
      <c r="W67" s="134"/>
      <c r="X67" s="136"/>
      <c r="Y67" s="134"/>
      <c r="AA67" s="16"/>
      <c r="AB67" s="16"/>
      <c r="AC67" s="16"/>
      <c r="AD67" s="16"/>
      <c r="AE67" s="16"/>
      <c r="AF67" s="16"/>
      <c r="AG67" s="16"/>
      <c r="AH67" s="134"/>
      <c r="AJ67" s="134"/>
    </row>
    <row r="68" spans="1:36">
      <c r="A68" s="70" t="s">
        <v>2578</v>
      </c>
      <c r="B68" s="74"/>
      <c r="V68" s="16"/>
      <c r="W68" s="134"/>
      <c r="X68" s="136"/>
      <c r="Y68" s="134"/>
      <c r="AA68" s="16"/>
      <c r="AB68" s="16"/>
      <c r="AC68" s="16"/>
      <c r="AD68" s="16"/>
      <c r="AE68" s="16"/>
      <c r="AF68" s="16"/>
      <c r="AG68" s="16"/>
      <c r="AH68" s="134"/>
      <c r="AJ68" s="134"/>
    </row>
    <row r="69" spans="1:36">
      <c r="A69" s="70" t="s">
        <v>2578</v>
      </c>
      <c r="B69" s="74"/>
      <c r="V69" s="16"/>
      <c r="W69" s="134"/>
      <c r="X69" s="136"/>
      <c r="Y69" s="134"/>
      <c r="AA69" s="16"/>
      <c r="AB69" s="16"/>
      <c r="AC69" s="16"/>
      <c r="AD69" s="16"/>
      <c r="AE69" s="16"/>
      <c r="AF69" s="16"/>
      <c r="AG69" s="16"/>
      <c r="AH69" s="134"/>
      <c r="AJ69" s="134"/>
    </row>
    <row r="70" spans="1:36">
      <c r="A70" s="70" t="s">
        <v>2578</v>
      </c>
      <c r="B70" s="74"/>
      <c r="V70" s="16"/>
      <c r="W70" s="134"/>
      <c r="X70" s="136"/>
      <c r="Y70" s="134"/>
      <c r="AA70" s="16"/>
      <c r="AB70" s="16"/>
      <c r="AC70" s="16"/>
      <c r="AD70" s="16"/>
      <c r="AE70" s="16"/>
      <c r="AF70" s="16"/>
      <c r="AG70" s="16"/>
      <c r="AH70" s="134"/>
      <c r="AJ70" s="134"/>
    </row>
    <row r="71" spans="1:36">
      <c r="A71" s="70" t="s">
        <v>2578</v>
      </c>
      <c r="B71" s="74"/>
      <c r="V71" s="16"/>
      <c r="W71" s="134"/>
      <c r="X71" s="136"/>
      <c r="Y71" s="134"/>
      <c r="AA71" s="16"/>
      <c r="AB71" s="16"/>
      <c r="AC71" s="16"/>
      <c r="AD71" s="16"/>
      <c r="AE71" s="16"/>
      <c r="AF71" s="16"/>
      <c r="AG71" s="16"/>
      <c r="AH71" s="134"/>
      <c r="AJ71" s="134"/>
    </row>
    <row r="72" spans="1:36">
      <c r="A72" s="70" t="s">
        <v>2578</v>
      </c>
      <c r="B72" s="74"/>
      <c r="V72" s="16"/>
      <c r="W72" s="134"/>
      <c r="X72" s="136"/>
      <c r="Y72" s="134"/>
      <c r="AA72" s="16"/>
      <c r="AB72" s="16"/>
      <c r="AC72" s="16"/>
      <c r="AD72" s="16"/>
      <c r="AE72" s="16"/>
      <c r="AF72" s="16"/>
      <c r="AG72" s="16"/>
      <c r="AH72" s="134"/>
      <c r="AJ72" s="134"/>
    </row>
    <row r="73" spans="1:36">
      <c r="A73" s="70" t="s">
        <v>2578</v>
      </c>
      <c r="B73" s="74"/>
      <c r="V73" s="16"/>
      <c r="W73" s="134"/>
      <c r="X73" s="136"/>
      <c r="Y73" s="134"/>
      <c r="AA73" s="16"/>
      <c r="AB73" s="16"/>
      <c r="AC73" s="16"/>
      <c r="AD73" s="16"/>
      <c r="AE73" s="16"/>
      <c r="AF73" s="16"/>
      <c r="AG73" s="16"/>
      <c r="AH73" s="134"/>
      <c r="AJ73" s="134"/>
    </row>
    <row r="74" spans="1:36">
      <c r="A74" s="70" t="s">
        <v>2578</v>
      </c>
      <c r="B74" s="74"/>
      <c r="V74" s="16"/>
      <c r="W74" s="134"/>
      <c r="X74" s="136"/>
      <c r="Y74" s="134"/>
      <c r="AA74" s="16"/>
      <c r="AB74" s="16"/>
      <c r="AC74" s="16"/>
      <c r="AD74" s="16"/>
      <c r="AE74" s="16"/>
      <c r="AF74" s="16"/>
      <c r="AG74" s="16"/>
      <c r="AH74" s="134"/>
      <c r="AJ74" s="134"/>
    </row>
    <row r="75" spans="1:36">
      <c r="A75" s="70" t="s">
        <v>2578</v>
      </c>
      <c r="B75" s="74"/>
      <c r="V75" s="16"/>
      <c r="W75" s="134"/>
      <c r="X75" s="136"/>
      <c r="Y75" s="134"/>
      <c r="AA75" s="16"/>
      <c r="AB75" s="16"/>
      <c r="AC75" s="16"/>
      <c r="AD75" s="16"/>
      <c r="AE75" s="16"/>
      <c r="AF75" s="16"/>
      <c r="AG75" s="16"/>
      <c r="AH75" s="134"/>
      <c r="AJ75" s="134"/>
    </row>
    <row r="76" spans="1:36">
      <c r="A76" s="70" t="s">
        <v>2578</v>
      </c>
      <c r="B76" s="74"/>
      <c r="V76" s="16"/>
      <c r="W76" s="134"/>
      <c r="X76" s="136"/>
      <c r="Y76" s="134"/>
      <c r="AA76" s="16"/>
      <c r="AB76" s="16"/>
      <c r="AC76" s="16"/>
      <c r="AD76" s="16"/>
      <c r="AE76" s="16"/>
      <c r="AF76" s="16"/>
      <c r="AG76" s="16"/>
      <c r="AH76" s="134"/>
      <c r="AJ76" s="134"/>
    </row>
    <row r="77" spans="1:36">
      <c r="A77" s="70" t="s">
        <v>2578</v>
      </c>
      <c r="B77" s="74"/>
      <c r="V77" s="16"/>
      <c r="W77" s="134"/>
      <c r="X77" s="136"/>
      <c r="Y77" s="134"/>
      <c r="AA77" s="16"/>
      <c r="AB77" s="16"/>
      <c r="AC77" s="16"/>
      <c r="AD77" s="16"/>
      <c r="AE77" s="16"/>
      <c r="AF77" s="16"/>
      <c r="AG77" s="16"/>
      <c r="AH77" s="134"/>
      <c r="AJ77" s="134"/>
    </row>
    <row r="78" spans="1:36">
      <c r="A78" s="70" t="s">
        <v>2578</v>
      </c>
      <c r="B78" s="74"/>
      <c r="V78" s="16"/>
      <c r="W78" s="134"/>
      <c r="X78" s="136"/>
      <c r="Y78" s="134"/>
      <c r="AA78" s="16"/>
      <c r="AB78" s="16"/>
      <c r="AC78" s="16"/>
      <c r="AD78" s="16"/>
      <c r="AE78" s="16"/>
      <c r="AF78" s="16"/>
      <c r="AG78" s="16"/>
      <c r="AH78" s="134"/>
      <c r="AJ78" s="134"/>
    </row>
    <row r="79" spans="1:36">
      <c r="A79" s="70" t="s">
        <v>2578</v>
      </c>
      <c r="B79" s="74"/>
      <c r="V79" s="16"/>
      <c r="W79" s="134"/>
      <c r="X79" s="136"/>
      <c r="Y79" s="134"/>
      <c r="AA79" s="16"/>
      <c r="AB79" s="16"/>
      <c r="AC79" s="16"/>
      <c r="AD79" s="16"/>
      <c r="AE79" s="16"/>
      <c r="AF79" s="16"/>
      <c r="AG79" s="16"/>
      <c r="AH79" s="134"/>
      <c r="AJ79" s="134"/>
    </row>
    <row r="80" spans="1:36">
      <c r="A80" s="70" t="s">
        <v>2578</v>
      </c>
      <c r="B80" s="74"/>
      <c r="V80" s="16"/>
      <c r="W80" s="134"/>
      <c r="X80" s="136"/>
      <c r="Y80" s="134"/>
      <c r="AA80" s="16"/>
      <c r="AB80" s="16"/>
      <c r="AC80" s="16"/>
      <c r="AD80" s="16"/>
      <c r="AE80" s="16"/>
      <c r="AF80" s="16"/>
      <c r="AG80" s="16"/>
      <c r="AH80" s="134"/>
      <c r="AJ80" s="134"/>
    </row>
    <row r="81" spans="1:36">
      <c r="A81" s="70" t="s">
        <v>2578</v>
      </c>
      <c r="B81" s="74"/>
      <c r="V81" s="16"/>
      <c r="W81" s="134"/>
      <c r="X81" s="136"/>
      <c r="Y81" s="134"/>
      <c r="AA81" s="16"/>
      <c r="AB81" s="16"/>
      <c r="AC81" s="16"/>
      <c r="AD81" s="16"/>
      <c r="AE81" s="16"/>
      <c r="AF81" s="16"/>
      <c r="AG81" s="16"/>
      <c r="AH81" s="134"/>
      <c r="AJ81" s="134"/>
    </row>
    <row r="82" spans="1:36">
      <c r="A82" s="70" t="s">
        <v>2578</v>
      </c>
      <c r="B82" s="74"/>
      <c r="V82" s="16"/>
      <c r="W82" s="134"/>
      <c r="X82" s="136"/>
      <c r="Y82" s="134"/>
      <c r="AA82" s="16"/>
      <c r="AB82" s="16"/>
      <c r="AC82" s="16"/>
      <c r="AD82" s="16"/>
      <c r="AE82" s="16"/>
      <c r="AF82" s="16"/>
      <c r="AG82" s="16"/>
      <c r="AH82" s="134"/>
      <c r="AJ82" s="134"/>
    </row>
    <row r="83" spans="1:36">
      <c r="A83" s="70" t="s">
        <v>2578</v>
      </c>
      <c r="B83" s="74"/>
      <c r="V83" s="16"/>
      <c r="W83" s="134"/>
      <c r="X83" s="136"/>
      <c r="Y83" s="134"/>
      <c r="AA83" s="16"/>
      <c r="AB83" s="16"/>
      <c r="AC83" s="16"/>
      <c r="AD83" s="16"/>
      <c r="AE83" s="16"/>
      <c r="AF83" s="16"/>
      <c r="AG83" s="16"/>
      <c r="AH83" s="134"/>
      <c r="AJ83" s="134"/>
    </row>
    <row r="84" spans="1:36">
      <c r="A84" s="70" t="s">
        <v>592</v>
      </c>
      <c r="B84" s="74"/>
      <c r="V84" s="16"/>
      <c r="W84" s="134"/>
      <c r="X84" s="136"/>
      <c r="Y84" s="134"/>
      <c r="AA84" s="16"/>
      <c r="AB84" s="16"/>
      <c r="AC84" s="16"/>
      <c r="AD84" s="16"/>
      <c r="AE84" s="16"/>
      <c r="AF84" s="16"/>
      <c r="AG84" s="16"/>
      <c r="AH84" s="134"/>
      <c r="AJ84" s="134"/>
    </row>
    <row r="85" spans="1:36">
      <c r="A85" s="70" t="s">
        <v>592</v>
      </c>
      <c r="B85" s="74"/>
      <c r="V85" s="16"/>
      <c r="W85" s="134"/>
      <c r="X85" s="136"/>
      <c r="Y85" s="134"/>
      <c r="AA85" s="16"/>
      <c r="AB85" s="16"/>
      <c r="AC85" s="16"/>
      <c r="AD85" s="16"/>
      <c r="AE85" s="16"/>
      <c r="AF85" s="16"/>
      <c r="AG85" s="16"/>
      <c r="AH85" s="134"/>
      <c r="AJ85" s="134"/>
    </row>
    <row r="86" spans="1:36">
      <c r="A86" s="70" t="s">
        <v>592</v>
      </c>
      <c r="B86" s="74"/>
      <c r="V86" s="16"/>
      <c r="W86" s="134"/>
      <c r="X86" s="136"/>
      <c r="Y86" s="134"/>
      <c r="AA86" s="16"/>
      <c r="AB86" s="16"/>
      <c r="AC86" s="16"/>
      <c r="AD86" s="16"/>
      <c r="AE86" s="16"/>
      <c r="AF86" s="16"/>
      <c r="AG86" s="16"/>
      <c r="AH86" s="134"/>
      <c r="AJ86" s="134"/>
    </row>
    <row r="87" spans="1:36">
      <c r="A87" s="70" t="s">
        <v>592</v>
      </c>
      <c r="B87" s="74"/>
      <c r="V87" s="16"/>
      <c r="W87" s="134"/>
      <c r="X87" s="136"/>
      <c r="Y87" s="134"/>
      <c r="AA87" s="16"/>
      <c r="AB87" s="16"/>
      <c r="AC87" s="16"/>
      <c r="AD87" s="16"/>
      <c r="AE87" s="16"/>
      <c r="AF87" s="16"/>
      <c r="AG87" s="16"/>
      <c r="AH87" s="134"/>
      <c r="AJ87" s="134"/>
    </row>
    <row r="88" spans="1:36">
      <c r="A88" s="70" t="s">
        <v>592</v>
      </c>
      <c r="B88" s="74"/>
      <c r="V88" s="16"/>
      <c r="W88" s="134"/>
      <c r="X88" s="136"/>
      <c r="Y88" s="134"/>
      <c r="AA88" s="16"/>
      <c r="AB88" s="16"/>
      <c r="AC88" s="16"/>
      <c r="AD88" s="16"/>
      <c r="AE88" s="16"/>
      <c r="AF88" s="16"/>
      <c r="AG88" s="16"/>
      <c r="AH88" s="134"/>
      <c r="AJ88" s="134"/>
    </row>
    <row r="89" spans="1:36">
      <c r="A89" s="70" t="s">
        <v>592</v>
      </c>
      <c r="B89" s="74"/>
      <c r="V89" s="16"/>
      <c r="W89" s="134"/>
      <c r="X89" s="136"/>
      <c r="Y89" s="134"/>
      <c r="AA89" s="16"/>
      <c r="AB89" s="16"/>
      <c r="AC89" s="16"/>
      <c r="AD89" s="16"/>
      <c r="AE89" s="16"/>
      <c r="AF89" s="16"/>
      <c r="AG89" s="16"/>
      <c r="AH89" s="134"/>
      <c r="AJ89" s="134"/>
    </row>
    <row r="90" spans="1:36">
      <c r="A90" s="70" t="s">
        <v>592</v>
      </c>
      <c r="B90" s="74"/>
      <c r="V90" s="16"/>
      <c r="W90" s="134"/>
      <c r="X90" s="136"/>
      <c r="Y90" s="134"/>
      <c r="AA90" s="16"/>
      <c r="AB90" s="16"/>
      <c r="AC90" s="16"/>
      <c r="AD90" s="16"/>
      <c r="AE90" s="16"/>
      <c r="AF90" s="16"/>
      <c r="AG90" s="16"/>
      <c r="AH90" s="134"/>
      <c r="AJ90" s="134"/>
    </row>
    <row r="91" spans="1:36">
      <c r="A91" s="70" t="s">
        <v>591</v>
      </c>
      <c r="B91" s="74"/>
      <c r="V91" s="16"/>
      <c r="W91" s="134"/>
      <c r="X91" s="136"/>
      <c r="Y91" s="134"/>
      <c r="AA91" s="16"/>
      <c r="AB91" s="16"/>
      <c r="AC91" s="16"/>
      <c r="AD91" s="16"/>
      <c r="AE91" s="16"/>
      <c r="AF91" s="16"/>
      <c r="AG91" s="16"/>
      <c r="AH91" s="134"/>
      <c r="AJ91" s="134"/>
    </row>
    <row r="92" spans="1:36">
      <c r="A92" s="70" t="s">
        <v>591</v>
      </c>
      <c r="B92" s="74"/>
      <c r="V92" s="16"/>
      <c r="W92" s="134"/>
      <c r="X92" s="136"/>
      <c r="Y92" s="134"/>
      <c r="AA92" s="16"/>
      <c r="AB92" s="16"/>
      <c r="AC92" s="16"/>
      <c r="AD92" s="16"/>
      <c r="AE92" s="16"/>
      <c r="AF92" s="16"/>
      <c r="AG92" s="16"/>
      <c r="AH92" s="134"/>
      <c r="AJ92" s="134"/>
    </row>
    <row r="93" spans="1:36">
      <c r="A93" s="70" t="s">
        <v>591</v>
      </c>
      <c r="B93" s="74"/>
      <c r="V93" s="16"/>
      <c r="W93" s="134"/>
      <c r="X93" s="136"/>
      <c r="Y93" s="134"/>
      <c r="AA93" s="16"/>
      <c r="AB93" s="16"/>
      <c r="AC93" s="16"/>
      <c r="AD93" s="16"/>
      <c r="AE93" s="16"/>
      <c r="AF93" s="16"/>
      <c r="AG93" s="16"/>
      <c r="AH93" s="134"/>
      <c r="AJ93" s="134"/>
    </row>
    <row r="94" spans="1:36">
      <c r="A94" s="70" t="s">
        <v>591</v>
      </c>
      <c r="B94" s="74"/>
      <c r="V94" s="16"/>
      <c r="W94" s="134"/>
      <c r="X94" s="136"/>
      <c r="Y94" s="134"/>
      <c r="AA94" s="16"/>
      <c r="AB94" s="16"/>
      <c r="AC94" s="16"/>
      <c r="AD94" s="16"/>
      <c r="AE94" s="16"/>
      <c r="AF94" s="16"/>
      <c r="AG94" s="16"/>
      <c r="AH94" s="134"/>
      <c r="AJ94" s="134"/>
    </row>
    <row r="95" spans="1:36">
      <c r="A95" s="70" t="s">
        <v>574</v>
      </c>
      <c r="B95" s="74"/>
      <c r="V95" s="16"/>
      <c r="W95" s="134"/>
      <c r="X95" s="136"/>
      <c r="Y95" s="134"/>
      <c r="AA95" s="16"/>
      <c r="AB95" s="16"/>
      <c r="AC95" s="16"/>
      <c r="AD95" s="16"/>
      <c r="AE95" s="16"/>
      <c r="AF95" s="16"/>
      <c r="AG95" s="16"/>
      <c r="AH95" s="134"/>
      <c r="AJ95" s="134"/>
    </row>
    <row r="96" spans="1:36">
      <c r="A96" s="70" t="s">
        <v>574</v>
      </c>
      <c r="B96" s="74"/>
      <c r="V96" s="16"/>
      <c r="W96" s="134"/>
      <c r="X96" s="136"/>
      <c r="Y96" s="134"/>
      <c r="AA96" s="16"/>
      <c r="AB96" s="16"/>
      <c r="AC96" s="16"/>
      <c r="AD96" s="16"/>
      <c r="AE96" s="16"/>
      <c r="AF96" s="16"/>
      <c r="AG96" s="16"/>
      <c r="AH96" s="134"/>
      <c r="AJ96" s="134"/>
    </row>
    <row r="97" spans="1:36">
      <c r="A97" s="70" t="s">
        <v>582</v>
      </c>
      <c r="B97" s="74"/>
      <c r="V97" s="16"/>
      <c r="W97" s="134"/>
      <c r="X97" s="136"/>
      <c r="Y97" s="134"/>
      <c r="AA97" s="16"/>
      <c r="AB97" s="16"/>
      <c r="AC97" s="16"/>
      <c r="AD97" s="16"/>
      <c r="AE97" s="16"/>
      <c r="AF97" s="16"/>
      <c r="AG97" s="16"/>
      <c r="AH97" s="134"/>
      <c r="AJ97" s="134"/>
    </row>
    <row r="98" spans="1:36">
      <c r="A98" s="70" t="s">
        <v>582</v>
      </c>
      <c r="B98" s="74"/>
      <c r="V98" s="16"/>
      <c r="W98" s="134"/>
      <c r="X98" s="136"/>
      <c r="Y98" s="134"/>
      <c r="AA98" s="16"/>
      <c r="AB98" s="16"/>
      <c r="AC98" s="16"/>
      <c r="AD98" s="16"/>
      <c r="AE98" s="16"/>
      <c r="AF98" s="16"/>
      <c r="AG98" s="16"/>
      <c r="AH98" s="134"/>
      <c r="AJ98" s="134"/>
    </row>
    <row r="99" spans="1:36">
      <c r="A99" s="70" t="s">
        <v>2647</v>
      </c>
      <c r="B99" s="74"/>
      <c r="V99" s="16"/>
      <c r="W99" s="134"/>
      <c r="X99" s="136"/>
      <c r="Y99" s="134"/>
      <c r="AA99" s="16"/>
      <c r="AB99" s="16"/>
      <c r="AC99" s="16"/>
      <c r="AD99" s="16"/>
      <c r="AE99" s="16"/>
      <c r="AF99" s="16"/>
      <c r="AG99" s="16"/>
      <c r="AH99" s="134"/>
      <c r="AJ99" s="134"/>
    </row>
    <row r="100" spans="1:36">
      <c r="A100" s="70" t="s">
        <v>2647</v>
      </c>
      <c r="B100" s="74"/>
      <c r="V100" s="16"/>
      <c r="W100" s="134"/>
      <c r="X100" s="136"/>
      <c r="Y100" s="134"/>
      <c r="AA100" s="16"/>
      <c r="AB100" s="16"/>
      <c r="AC100" s="16"/>
      <c r="AD100" s="16"/>
      <c r="AE100" s="16"/>
      <c r="AF100" s="16"/>
      <c r="AG100" s="16"/>
      <c r="AH100" s="134"/>
      <c r="AJ100" s="134"/>
    </row>
    <row r="101" spans="1:36">
      <c r="A101" s="70" t="s">
        <v>3279</v>
      </c>
      <c r="B101" s="74"/>
      <c r="V101" s="16"/>
      <c r="W101" s="134"/>
      <c r="X101" s="136"/>
      <c r="Y101" s="134"/>
      <c r="AA101" s="16"/>
      <c r="AB101" s="16"/>
      <c r="AC101" s="16"/>
      <c r="AD101" s="16"/>
      <c r="AE101" s="16"/>
      <c r="AF101" s="16"/>
      <c r="AG101" s="16"/>
      <c r="AH101" s="134"/>
      <c r="AJ101" s="134"/>
    </row>
    <row r="102" spans="1:36">
      <c r="A102" s="70" t="s">
        <v>3279</v>
      </c>
      <c r="B102" s="74"/>
      <c r="V102" s="16"/>
      <c r="W102" s="134"/>
      <c r="X102" s="136"/>
      <c r="Y102" s="134"/>
      <c r="AA102" s="16"/>
      <c r="AB102" s="16"/>
      <c r="AC102" s="16"/>
      <c r="AD102" s="16"/>
      <c r="AE102" s="16"/>
      <c r="AF102" s="16"/>
      <c r="AG102" s="16"/>
      <c r="AH102" s="134"/>
      <c r="AJ102" s="134"/>
    </row>
    <row r="103" spans="1:36">
      <c r="A103" s="70" t="s">
        <v>3279</v>
      </c>
      <c r="B103" s="74"/>
      <c r="V103" s="16"/>
      <c r="W103" s="134"/>
      <c r="X103" s="136"/>
      <c r="Y103" s="134"/>
      <c r="AA103" s="16"/>
      <c r="AB103" s="16"/>
      <c r="AC103" s="16"/>
      <c r="AD103" s="16"/>
      <c r="AE103" s="16"/>
      <c r="AF103" s="16"/>
      <c r="AG103" s="16"/>
      <c r="AH103" s="134"/>
      <c r="AJ103" s="134"/>
    </row>
    <row r="104" spans="1:36">
      <c r="A104" s="70" t="s">
        <v>580</v>
      </c>
      <c r="B104" s="74"/>
      <c r="V104" s="16"/>
      <c r="W104" s="134"/>
      <c r="X104" s="136"/>
      <c r="Y104" s="134"/>
      <c r="AA104" s="16"/>
      <c r="AB104" s="16"/>
      <c r="AC104" s="16"/>
      <c r="AD104" s="16"/>
      <c r="AE104" s="16"/>
      <c r="AF104" s="16"/>
      <c r="AG104" s="16"/>
      <c r="AH104" s="134"/>
      <c r="AJ104" s="134"/>
    </row>
    <row r="105" spans="1:36">
      <c r="A105" s="70" t="s">
        <v>580</v>
      </c>
      <c r="B105" s="74"/>
      <c r="V105" s="16"/>
      <c r="W105" s="134"/>
      <c r="X105" s="136"/>
      <c r="Y105" s="134"/>
      <c r="AA105" s="16"/>
      <c r="AB105" s="16"/>
      <c r="AC105" s="16"/>
      <c r="AD105" s="16"/>
      <c r="AE105" s="16"/>
      <c r="AF105" s="16"/>
      <c r="AG105" s="16"/>
      <c r="AH105" s="134"/>
      <c r="AJ105" s="134"/>
    </row>
    <row r="106" spans="1:36">
      <c r="A106" s="70" t="s">
        <v>580</v>
      </c>
      <c r="B106" s="74"/>
      <c r="V106" s="16"/>
      <c r="W106" s="134"/>
      <c r="X106" s="136"/>
      <c r="Y106" s="134"/>
      <c r="AA106" s="16"/>
      <c r="AB106" s="16"/>
      <c r="AC106" s="16"/>
      <c r="AD106" s="16"/>
      <c r="AE106" s="16"/>
      <c r="AF106" s="16"/>
      <c r="AG106" s="16"/>
      <c r="AH106" s="134"/>
      <c r="AJ106" s="134"/>
    </row>
    <row r="107" spans="1:36">
      <c r="A107" s="70" t="s">
        <v>580</v>
      </c>
      <c r="B107" s="74"/>
      <c r="V107" s="16"/>
      <c r="W107" s="134"/>
      <c r="X107" s="136"/>
      <c r="Y107" s="134"/>
      <c r="AA107" s="16"/>
      <c r="AB107" s="16"/>
      <c r="AC107" s="16"/>
      <c r="AD107" s="16"/>
      <c r="AE107" s="16"/>
      <c r="AF107" s="16"/>
      <c r="AG107" s="16"/>
      <c r="AH107" s="134"/>
      <c r="AJ107" s="134"/>
    </row>
    <row r="108" spans="1:36">
      <c r="A108" s="70" t="s">
        <v>581</v>
      </c>
      <c r="B108" s="74"/>
      <c r="V108" s="16"/>
      <c r="W108" s="134"/>
      <c r="X108" s="136"/>
      <c r="Y108" s="134"/>
      <c r="AA108" s="16"/>
      <c r="AB108" s="16"/>
      <c r="AC108" s="16"/>
      <c r="AD108" s="16"/>
      <c r="AE108" s="16"/>
      <c r="AF108" s="16"/>
      <c r="AG108" s="16"/>
      <c r="AH108" s="134"/>
      <c r="AJ108" s="134"/>
    </row>
    <row r="109" spans="1:36">
      <c r="A109" s="70" t="s">
        <v>3280</v>
      </c>
      <c r="B109" s="74"/>
      <c r="V109" s="16"/>
      <c r="W109" s="134"/>
      <c r="X109" s="136"/>
      <c r="Y109" s="134"/>
      <c r="AA109" s="16"/>
      <c r="AB109" s="16"/>
      <c r="AC109" s="16"/>
      <c r="AD109" s="16"/>
      <c r="AE109" s="16"/>
      <c r="AF109" s="16"/>
      <c r="AG109" s="16"/>
      <c r="AH109" s="134"/>
      <c r="AJ109" s="134"/>
    </row>
    <row r="110" spans="1:36">
      <c r="A110" s="70" t="s">
        <v>2644</v>
      </c>
      <c r="B110" s="74"/>
      <c r="V110" s="16"/>
      <c r="W110" s="134"/>
      <c r="X110" s="136"/>
      <c r="Y110" s="134"/>
      <c r="AA110" s="16"/>
      <c r="AB110" s="16"/>
      <c r="AC110" s="16"/>
      <c r="AD110" s="16"/>
      <c r="AE110" s="16"/>
      <c r="AF110" s="16"/>
      <c r="AG110" s="16"/>
      <c r="AH110" s="134"/>
      <c r="AJ110" s="134"/>
    </row>
    <row r="111" spans="1:36">
      <c r="A111" s="70" t="s">
        <v>3281</v>
      </c>
      <c r="B111" s="74"/>
      <c r="V111" s="16"/>
      <c r="W111" s="134"/>
      <c r="X111" s="136"/>
      <c r="Y111" s="134"/>
      <c r="AA111" s="16"/>
      <c r="AB111" s="16"/>
      <c r="AC111" s="16"/>
      <c r="AD111" s="16"/>
      <c r="AE111" s="16"/>
      <c r="AF111" s="16"/>
      <c r="AG111" s="16"/>
      <c r="AH111" s="134"/>
      <c r="AJ111" s="134"/>
    </row>
    <row r="112" spans="1:36">
      <c r="A112" s="70" t="s">
        <v>3281</v>
      </c>
      <c r="B112" s="74"/>
      <c r="V112" s="16"/>
      <c r="W112" s="134"/>
      <c r="X112" s="136"/>
      <c r="Y112" s="134"/>
      <c r="AA112" s="16"/>
      <c r="AB112" s="16"/>
      <c r="AC112" s="16"/>
      <c r="AD112" s="16"/>
      <c r="AE112" s="16"/>
      <c r="AF112" s="16"/>
      <c r="AG112" s="16"/>
      <c r="AH112" s="134"/>
      <c r="AJ112" s="134"/>
    </row>
    <row r="113" spans="1:36">
      <c r="A113" s="70" t="s">
        <v>254</v>
      </c>
      <c r="B113" s="74"/>
      <c r="V113" s="16"/>
      <c r="W113" s="134"/>
      <c r="X113" s="136"/>
      <c r="Y113" s="134"/>
      <c r="AA113" s="16"/>
      <c r="AB113" s="16"/>
      <c r="AC113" s="16"/>
      <c r="AD113" s="16"/>
      <c r="AE113" s="16"/>
      <c r="AF113" s="16"/>
      <c r="AG113" s="16"/>
      <c r="AH113" s="134"/>
      <c r="AJ113" s="134"/>
    </row>
    <row r="114" spans="1:36">
      <c r="A114" s="70" t="s">
        <v>3282</v>
      </c>
      <c r="B114" s="74"/>
      <c r="V114" s="16"/>
      <c r="W114" s="134"/>
      <c r="X114" s="136"/>
      <c r="Y114" s="134"/>
      <c r="AA114" s="16"/>
      <c r="AB114" s="16"/>
      <c r="AC114" s="16"/>
      <c r="AD114" s="16"/>
      <c r="AE114" s="16"/>
      <c r="AF114" s="16"/>
      <c r="AG114" s="16"/>
      <c r="AH114" s="134"/>
      <c r="AJ114" s="134"/>
    </row>
    <row r="115" spans="1:36">
      <c r="A115" s="70" t="s">
        <v>3283</v>
      </c>
      <c r="B115" s="74"/>
      <c r="V115" s="16"/>
      <c r="W115" s="134"/>
      <c r="X115" s="136"/>
      <c r="Y115" s="134"/>
      <c r="AA115" s="16"/>
      <c r="AB115" s="16"/>
      <c r="AC115" s="16"/>
      <c r="AD115" s="16"/>
      <c r="AE115" s="16"/>
      <c r="AF115" s="16"/>
      <c r="AG115" s="16"/>
      <c r="AH115" s="134"/>
      <c r="AJ115" s="134"/>
    </row>
    <row r="116" spans="1:36">
      <c r="A116" s="70" t="s">
        <v>3284</v>
      </c>
      <c r="B116" s="74"/>
      <c r="V116" s="16"/>
      <c r="W116" s="134"/>
      <c r="X116" s="136"/>
      <c r="Y116" s="134"/>
      <c r="AA116" s="16"/>
      <c r="AB116" s="16"/>
      <c r="AC116" s="16"/>
      <c r="AD116" s="16"/>
      <c r="AE116" s="16"/>
      <c r="AF116" s="16"/>
      <c r="AG116" s="16"/>
      <c r="AJ116" s="134"/>
    </row>
    <row r="117" spans="1:36">
      <c r="A117" s="70" t="s">
        <v>3284</v>
      </c>
      <c r="B117" s="74"/>
      <c r="V117" s="16"/>
      <c r="W117" s="134"/>
      <c r="X117" s="136"/>
      <c r="Y117" s="134"/>
      <c r="AA117" s="16"/>
      <c r="AB117" s="16"/>
      <c r="AC117" s="16"/>
      <c r="AD117" s="16"/>
      <c r="AE117" s="16"/>
      <c r="AF117" s="16"/>
      <c r="AG117" s="16"/>
      <c r="AJ117" s="134"/>
    </row>
    <row r="118" spans="1:36">
      <c r="A118" s="70" t="s">
        <v>3285</v>
      </c>
      <c r="B118" s="74"/>
      <c r="V118" s="16"/>
      <c r="W118" s="134"/>
      <c r="X118" s="136"/>
      <c r="Y118" s="134"/>
      <c r="AA118" s="16"/>
      <c r="AB118" s="16"/>
      <c r="AC118" s="16"/>
      <c r="AD118" s="16"/>
      <c r="AE118" s="16"/>
      <c r="AF118" s="16"/>
      <c r="AG118" s="16"/>
      <c r="AJ118" s="134"/>
    </row>
    <row r="119" spans="1:36">
      <c r="A119" s="70" t="s">
        <v>3286</v>
      </c>
      <c r="B119" s="74"/>
      <c r="V119" s="16"/>
      <c r="W119" s="134"/>
      <c r="X119" s="136"/>
      <c r="Y119" s="134"/>
      <c r="AA119" s="16"/>
      <c r="AB119" s="16"/>
      <c r="AC119" s="16"/>
      <c r="AD119" s="16"/>
      <c r="AE119" s="16"/>
      <c r="AF119" s="16"/>
      <c r="AG119" s="16"/>
      <c r="AJ119" s="134"/>
    </row>
    <row r="120" spans="1:36">
      <c r="A120" s="70" t="s">
        <v>3287</v>
      </c>
      <c r="B120" s="74"/>
      <c r="V120" s="16"/>
      <c r="W120" s="134"/>
      <c r="X120" s="136"/>
      <c r="Y120" s="134"/>
      <c r="AA120" s="16"/>
      <c r="AB120" s="16"/>
      <c r="AC120" s="16"/>
      <c r="AD120" s="16"/>
      <c r="AE120" s="16"/>
      <c r="AF120" s="16"/>
      <c r="AG120" s="16"/>
      <c r="AJ120" s="134"/>
    </row>
    <row r="121" spans="1:36">
      <c r="A121" s="70" t="s">
        <v>3287</v>
      </c>
      <c r="B121" s="74"/>
      <c r="V121" s="16"/>
      <c r="W121" s="134"/>
      <c r="X121" s="136"/>
      <c r="Y121" s="134"/>
      <c r="AA121" s="16"/>
      <c r="AB121" s="16"/>
      <c r="AC121" s="16"/>
      <c r="AD121" s="16"/>
      <c r="AE121" s="16"/>
      <c r="AF121" s="16"/>
      <c r="AG121" s="16"/>
      <c r="AJ121" s="134"/>
    </row>
    <row r="122" spans="1:36">
      <c r="A122" s="70" t="s">
        <v>3288</v>
      </c>
      <c r="B122" s="74"/>
      <c r="V122" s="16"/>
      <c r="W122" s="134"/>
      <c r="X122" s="136"/>
      <c r="Y122" s="134"/>
      <c r="AA122" s="16"/>
      <c r="AB122" s="16"/>
      <c r="AC122" s="16"/>
      <c r="AD122" s="16"/>
      <c r="AE122" s="16"/>
      <c r="AF122" s="16"/>
      <c r="AG122" s="16"/>
      <c r="AJ122" s="134"/>
    </row>
    <row r="123" spans="1:36">
      <c r="A123" s="70" t="s">
        <v>565</v>
      </c>
      <c r="B123" s="74"/>
      <c r="V123" s="16"/>
      <c r="W123" s="134"/>
      <c r="X123" s="136"/>
      <c r="Y123" s="134"/>
      <c r="AA123" s="16"/>
      <c r="AB123" s="16"/>
      <c r="AC123" s="16"/>
      <c r="AD123" s="16"/>
      <c r="AE123" s="16"/>
      <c r="AF123" s="16"/>
      <c r="AG123" s="16"/>
      <c r="AJ123" s="134"/>
    </row>
    <row r="124" spans="1:36">
      <c r="A124" s="70" t="s">
        <v>565</v>
      </c>
      <c r="B124" s="74"/>
      <c r="V124" s="16"/>
      <c r="W124" s="134"/>
      <c r="X124" s="136"/>
      <c r="Y124" s="134"/>
      <c r="AA124" s="16"/>
      <c r="AB124" s="16"/>
      <c r="AC124" s="16"/>
      <c r="AD124" s="16"/>
      <c r="AE124" s="16"/>
      <c r="AF124" s="16"/>
      <c r="AG124" s="16"/>
      <c r="AJ124" s="134"/>
    </row>
    <row r="125" spans="1:36">
      <c r="A125" s="70" t="s">
        <v>2678</v>
      </c>
      <c r="B125" s="74"/>
      <c r="V125" s="16"/>
      <c r="W125" s="134"/>
      <c r="X125" s="136"/>
      <c r="Y125" s="134"/>
      <c r="AA125" s="16"/>
      <c r="AB125" s="16"/>
      <c r="AC125" s="16"/>
      <c r="AD125" s="16"/>
      <c r="AE125" s="16"/>
      <c r="AF125" s="16"/>
      <c r="AG125" s="16"/>
      <c r="AJ125" s="134"/>
    </row>
    <row r="126" spans="1:36">
      <c r="A126" s="70" t="s">
        <v>2678</v>
      </c>
      <c r="B126" s="74"/>
      <c r="V126" s="16"/>
      <c r="W126" s="134"/>
      <c r="X126" s="136"/>
      <c r="Y126" s="134"/>
      <c r="AA126" s="16"/>
      <c r="AB126" s="16"/>
      <c r="AC126" s="16"/>
      <c r="AD126" s="16"/>
      <c r="AE126" s="16"/>
      <c r="AF126" s="16"/>
      <c r="AG126" s="16"/>
      <c r="AJ126" s="134"/>
    </row>
    <row r="127" spans="1:36">
      <c r="A127" s="70" t="s">
        <v>2678</v>
      </c>
      <c r="B127" s="74"/>
      <c r="V127" s="16"/>
      <c r="W127" s="134"/>
      <c r="X127" s="136"/>
      <c r="Y127" s="134"/>
      <c r="AA127" s="16"/>
      <c r="AB127" s="16"/>
      <c r="AC127" s="16"/>
      <c r="AD127" s="16"/>
      <c r="AE127" s="16"/>
      <c r="AF127" s="16"/>
      <c r="AG127" s="16"/>
      <c r="AJ127" s="134"/>
    </row>
    <row r="128" spans="1:36">
      <c r="A128" s="70" t="s">
        <v>2678</v>
      </c>
      <c r="B128" s="74"/>
      <c r="V128" s="16"/>
      <c r="X128" s="136"/>
      <c r="AA128" s="16"/>
      <c r="AB128" s="16"/>
      <c r="AC128" s="16"/>
      <c r="AD128" s="16"/>
      <c r="AE128" s="16"/>
      <c r="AF128" s="16"/>
      <c r="AG128" s="16"/>
      <c r="AJ128" s="134"/>
    </row>
    <row r="129" spans="1:36">
      <c r="A129" s="70" t="s">
        <v>2678</v>
      </c>
      <c r="B129" s="74"/>
      <c r="V129" s="16"/>
      <c r="X129" s="136"/>
      <c r="AA129" s="16"/>
      <c r="AB129" s="16"/>
      <c r="AC129" s="16"/>
      <c r="AD129" s="16"/>
      <c r="AE129" s="16"/>
      <c r="AF129" s="16"/>
      <c r="AG129" s="16"/>
      <c r="AJ129" s="134"/>
    </row>
    <row r="130" spans="1:36">
      <c r="A130" s="70" t="s">
        <v>2678</v>
      </c>
      <c r="B130" s="74"/>
      <c r="V130" s="16"/>
      <c r="X130" s="136"/>
      <c r="AA130" s="16"/>
      <c r="AB130" s="16"/>
      <c r="AC130" s="16"/>
      <c r="AD130" s="16"/>
      <c r="AE130" s="16"/>
      <c r="AF130" s="16"/>
      <c r="AG130" s="16"/>
      <c r="AJ130" s="134"/>
    </row>
    <row r="131" spans="1:36">
      <c r="A131" s="70" t="s">
        <v>2678</v>
      </c>
      <c r="B131" s="74"/>
      <c r="V131" s="16"/>
      <c r="X131" s="136"/>
      <c r="AA131" s="16"/>
      <c r="AB131" s="16"/>
      <c r="AC131" s="16"/>
      <c r="AD131" s="16"/>
      <c r="AE131" s="16"/>
      <c r="AF131" s="16"/>
      <c r="AG131" s="16"/>
      <c r="AJ131" s="134"/>
    </row>
    <row r="132" spans="1:36">
      <c r="A132" s="70" t="s">
        <v>2678</v>
      </c>
      <c r="B132" s="74"/>
      <c r="V132" s="16"/>
      <c r="X132" s="136"/>
      <c r="AA132" s="16"/>
      <c r="AB132" s="16"/>
      <c r="AC132" s="16"/>
      <c r="AD132" s="16"/>
      <c r="AE132" s="16"/>
      <c r="AF132" s="16"/>
      <c r="AG132" s="16"/>
      <c r="AJ132" s="134"/>
    </row>
    <row r="133" spans="1:36">
      <c r="A133" s="70" t="s">
        <v>3289</v>
      </c>
      <c r="B133" s="74"/>
      <c r="V133" s="16"/>
      <c r="X133" s="136"/>
      <c r="AA133" s="16"/>
      <c r="AB133" s="16"/>
      <c r="AC133" s="16"/>
      <c r="AD133" s="16"/>
      <c r="AE133" s="16"/>
      <c r="AF133" s="16"/>
      <c r="AG133" s="16"/>
      <c r="AJ133" s="134"/>
    </row>
    <row r="134" spans="1:36">
      <c r="A134" s="70" t="s">
        <v>3289</v>
      </c>
      <c r="B134" s="74"/>
      <c r="V134" s="16"/>
      <c r="X134" s="136"/>
      <c r="AA134" s="16"/>
      <c r="AB134" s="16"/>
      <c r="AC134" s="16"/>
      <c r="AD134" s="16"/>
      <c r="AE134" s="16"/>
      <c r="AF134" s="16"/>
      <c r="AG134" s="16"/>
      <c r="AJ134" s="134"/>
    </row>
    <row r="135" spans="1:36">
      <c r="A135" s="70" t="s">
        <v>3290</v>
      </c>
      <c r="B135" s="74"/>
      <c r="V135" s="16"/>
      <c r="X135" s="136"/>
      <c r="AA135" s="16"/>
      <c r="AB135" s="16"/>
      <c r="AC135" s="16"/>
      <c r="AD135" s="16"/>
      <c r="AE135" s="16"/>
      <c r="AF135" s="16"/>
      <c r="AG135" s="16"/>
      <c r="AJ135" s="134"/>
    </row>
    <row r="136" spans="1:36">
      <c r="A136" s="70" t="s">
        <v>3290</v>
      </c>
      <c r="B136" s="74"/>
      <c r="V136" s="16"/>
      <c r="X136" s="136"/>
      <c r="AA136" s="16"/>
      <c r="AB136" s="16"/>
      <c r="AC136" s="16"/>
      <c r="AD136" s="16"/>
      <c r="AE136" s="16"/>
      <c r="AF136" s="16"/>
      <c r="AG136" s="16"/>
      <c r="AJ136" s="134"/>
    </row>
    <row r="137" spans="1:36">
      <c r="A137" s="70" t="s">
        <v>3290</v>
      </c>
      <c r="B137" s="74"/>
      <c r="V137" s="16"/>
      <c r="X137" s="136"/>
      <c r="AA137" s="16"/>
      <c r="AB137" s="16"/>
      <c r="AC137" s="16"/>
      <c r="AD137" s="16"/>
      <c r="AE137" s="16"/>
      <c r="AF137" s="16"/>
      <c r="AG137" s="16"/>
      <c r="AJ137" s="134"/>
    </row>
    <row r="138" spans="1:36">
      <c r="A138" s="70" t="s">
        <v>3290</v>
      </c>
      <c r="B138" s="74"/>
      <c r="V138" s="16"/>
      <c r="X138" s="136"/>
      <c r="AA138" s="16"/>
      <c r="AB138" s="16"/>
      <c r="AC138" s="16"/>
      <c r="AD138" s="16"/>
      <c r="AE138" s="16"/>
      <c r="AF138" s="16"/>
      <c r="AG138" s="16"/>
      <c r="AJ138" s="134"/>
    </row>
    <row r="139" spans="1:36">
      <c r="A139" s="70" t="s">
        <v>3291</v>
      </c>
      <c r="B139" s="74"/>
      <c r="V139" s="16"/>
      <c r="X139" s="136"/>
      <c r="AA139" s="16"/>
      <c r="AB139" s="16"/>
      <c r="AC139" s="16"/>
      <c r="AD139" s="16"/>
      <c r="AE139" s="16"/>
      <c r="AF139" s="16"/>
      <c r="AG139" s="16"/>
      <c r="AJ139" s="134"/>
    </row>
    <row r="140" spans="1:36">
      <c r="A140" s="70" t="s">
        <v>2642</v>
      </c>
      <c r="B140" s="74"/>
      <c r="V140" s="16"/>
      <c r="X140" s="136"/>
      <c r="AA140" s="16"/>
      <c r="AB140" s="16"/>
      <c r="AC140" s="16"/>
      <c r="AD140" s="16"/>
      <c r="AE140" s="16"/>
      <c r="AF140" s="16"/>
      <c r="AG140" s="16"/>
      <c r="AJ140" s="134"/>
    </row>
    <row r="141" spans="1:36">
      <c r="A141" s="70" t="s">
        <v>2642</v>
      </c>
      <c r="B141" s="74"/>
      <c r="V141" s="16"/>
      <c r="X141" s="136"/>
      <c r="AA141" s="16"/>
      <c r="AB141" s="16"/>
      <c r="AC141" s="16"/>
      <c r="AD141" s="16"/>
      <c r="AE141" s="16"/>
      <c r="AF141" s="16"/>
      <c r="AG141" s="16"/>
    </row>
    <row r="142" spans="1:36">
      <c r="A142" s="70" t="s">
        <v>2642</v>
      </c>
      <c r="B142" s="74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70" t="s">
        <v>2642</v>
      </c>
      <c r="B143" s="74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70" t="s">
        <v>2607</v>
      </c>
      <c r="B144" s="74"/>
    </row>
    <row r="145" spans="1:2">
      <c r="A145" s="70" t="s">
        <v>2607</v>
      </c>
      <c r="B145" s="74"/>
    </row>
    <row r="146" spans="1:2">
      <c r="A146" s="70" t="s">
        <v>2607</v>
      </c>
      <c r="B146" s="74"/>
    </row>
    <row r="147" spans="1:2">
      <c r="A147" s="70" t="s">
        <v>2607</v>
      </c>
      <c r="B147" s="74"/>
    </row>
    <row r="148" spans="1:2">
      <c r="A148" s="70" t="s">
        <v>2607</v>
      </c>
      <c r="B148" s="74"/>
    </row>
    <row r="149" spans="1:2">
      <c r="A149" s="70" t="s">
        <v>2607</v>
      </c>
      <c r="B149" s="74"/>
    </row>
    <row r="150" spans="1:2">
      <c r="A150" s="70" t="s">
        <v>3292</v>
      </c>
      <c r="B150" s="74"/>
    </row>
    <row r="151" spans="1:2">
      <c r="A151" s="70" t="s">
        <v>3292</v>
      </c>
      <c r="B151" s="75"/>
    </row>
    <row r="152" spans="1:2">
      <c r="A152" s="72" t="s">
        <v>2609</v>
      </c>
    </row>
    <row r="153" spans="1:2">
      <c r="A153" s="72" t="s">
        <v>2609</v>
      </c>
    </row>
    <row r="154" spans="1:2">
      <c r="A154" s="72" t="s">
        <v>2609</v>
      </c>
    </row>
    <row r="155" spans="1:2">
      <c r="A155" s="72" t="s">
        <v>2603</v>
      </c>
    </row>
    <row r="156" spans="1:2">
      <c r="A156" s="72" t="s">
        <v>2603</v>
      </c>
    </row>
    <row r="157" spans="1:2">
      <c r="A157" s="72" t="s">
        <v>2603</v>
      </c>
    </row>
    <row r="158" spans="1:2">
      <c r="A158" s="72" t="s">
        <v>2603</v>
      </c>
    </row>
    <row r="159" spans="1:2">
      <c r="A159" s="72" t="s">
        <v>2603</v>
      </c>
    </row>
    <row r="160" spans="1:2">
      <c r="A160" s="72" t="s">
        <v>2603</v>
      </c>
    </row>
    <row r="161" spans="1:1">
      <c r="A161" s="72" t="s">
        <v>2604</v>
      </c>
    </row>
    <row r="162" spans="1:1">
      <c r="A162" s="72" t="s">
        <v>2606</v>
      </c>
    </row>
    <row r="163" spans="1:1">
      <c r="A163" s="72" t="s">
        <v>2614</v>
      </c>
    </row>
    <row r="164" spans="1:1">
      <c r="A164" s="72" t="s">
        <v>2614</v>
      </c>
    </row>
    <row r="165" spans="1:1">
      <c r="A165" s="72" t="s">
        <v>3293</v>
      </c>
    </row>
    <row r="166" spans="1:1">
      <c r="A166" s="72" t="s">
        <v>3293</v>
      </c>
    </row>
    <row r="167" spans="1:1">
      <c r="A167" s="72" t="s">
        <v>3294</v>
      </c>
    </row>
    <row r="168" spans="1:1">
      <c r="A168" s="72" t="s">
        <v>3294</v>
      </c>
    </row>
    <row r="169" spans="1:1">
      <c r="A169" s="72" t="s">
        <v>3294</v>
      </c>
    </row>
    <row r="170" spans="1:1">
      <c r="A170" s="72" t="s">
        <v>3294</v>
      </c>
    </row>
    <row r="171" spans="1:1">
      <c r="A171" s="72" t="s">
        <v>2620</v>
      </c>
    </row>
    <row r="172" spans="1:1">
      <c r="A172" s="72" t="s">
        <v>2620</v>
      </c>
    </row>
    <row r="173" spans="1:1">
      <c r="A173" s="72" t="s">
        <v>2620</v>
      </c>
    </row>
    <row r="174" spans="1:1">
      <c r="A174" s="72" t="s">
        <v>2620</v>
      </c>
    </row>
    <row r="175" spans="1:1">
      <c r="A175" s="72" t="s">
        <v>969</v>
      </c>
    </row>
    <row r="176" spans="1:1">
      <c r="A176" s="72" t="s">
        <v>969</v>
      </c>
    </row>
    <row r="177" spans="1:1">
      <c r="A177" s="72" t="s">
        <v>631</v>
      </c>
    </row>
    <row r="178" spans="1:1">
      <c r="A178" s="72" t="s">
        <v>631</v>
      </c>
    </row>
    <row r="179" spans="1:1">
      <c r="A179" s="72" t="s">
        <v>2632</v>
      </c>
    </row>
    <row r="180" spans="1:1">
      <c r="A180" s="72" t="s">
        <v>2593</v>
      </c>
    </row>
    <row r="181" spans="1:1">
      <c r="A181" s="72" t="s">
        <v>2593</v>
      </c>
    </row>
    <row r="182" spans="1:1">
      <c r="A182" s="72" t="s">
        <v>2593</v>
      </c>
    </row>
    <row r="183" spans="1:1">
      <c r="A183" s="72" t="s">
        <v>2593</v>
      </c>
    </row>
    <row r="184" spans="1:1">
      <c r="A184" s="72" t="s">
        <v>2593</v>
      </c>
    </row>
    <row r="185" spans="1:1">
      <c r="A185" s="72" t="s">
        <v>2593</v>
      </c>
    </row>
    <row r="186" spans="1:1">
      <c r="A186" s="72" t="s">
        <v>2593</v>
      </c>
    </row>
    <row r="187" spans="1:1">
      <c r="A187" s="72" t="s">
        <v>2593</v>
      </c>
    </row>
    <row r="188" spans="1:1">
      <c r="A188" s="72" t="s">
        <v>2593</v>
      </c>
    </row>
    <row r="189" spans="1:1">
      <c r="A189" s="72" t="s">
        <v>2593</v>
      </c>
    </row>
    <row r="190" spans="1:1">
      <c r="A190" s="72" t="s">
        <v>2593</v>
      </c>
    </row>
    <row r="191" spans="1:1">
      <c r="A191" s="72" t="s">
        <v>2593</v>
      </c>
    </row>
    <row r="192" spans="1:1">
      <c r="A192" s="72" t="s">
        <v>2593</v>
      </c>
    </row>
    <row r="193" spans="1:1">
      <c r="A193" s="72" t="s">
        <v>2593</v>
      </c>
    </row>
    <row r="194" spans="1:1">
      <c r="A194" s="72" t="s">
        <v>2593</v>
      </c>
    </row>
    <row r="195" spans="1:1">
      <c r="A195" s="72" t="s">
        <v>2645</v>
      </c>
    </row>
    <row r="196" spans="1:1">
      <c r="A196" s="72" t="s">
        <v>2627</v>
      </c>
    </row>
    <row r="197" spans="1:1">
      <c r="A197" s="72" t="s">
        <v>2649</v>
      </c>
    </row>
    <row r="198" spans="1:1">
      <c r="A198" s="72" t="s">
        <v>2685</v>
      </c>
    </row>
    <row r="199" spans="1:1">
      <c r="A199" s="72" t="s">
        <v>2685</v>
      </c>
    </row>
    <row r="200" spans="1:1">
      <c r="A200" s="72" t="s">
        <v>2653</v>
      </c>
    </row>
    <row r="201" spans="1:1">
      <c r="A201" s="72" t="s">
        <v>2654</v>
      </c>
    </row>
    <row r="202" spans="1:1">
      <c r="A202" s="72" t="s">
        <v>2656</v>
      </c>
    </row>
    <row r="203" spans="1:1">
      <c r="A203" s="72" t="s">
        <v>2656</v>
      </c>
    </row>
    <row r="204" spans="1:1">
      <c r="A204" s="72" t="s">
        <v>3295</v>
      </c>
    </row>
    <row r="205" spans="1:1">
      <c r="A205" s="72" t="s">
        <v>3295</v>
      </c>
    </row>
    <row r="206" spans="1:1">
      <c r="A206" s="72" t="s">
        <v>3296</v>
      </c>
    </row>
    <row r="207" spans="1:1">
      <c r="A207" s="72" t="s">
        <v>3297</v>
      </c>
    </row>
    <row r="208" spans="1:1">
      <c r="A208" s="72" t="s">
        <v>3297</v>
      </c>
    </row>
    <row r="209" spans="1:1">
      <c r="A209" s="72" t="s">
        <v>3297</v>
      </c>
    </row>
    <row r="210" spans="1:1">
      <c r="A210" s="72" t="s">
        <v>3297</v>
      </c>
    </row>
    <row r="211" spans="1:1">
      <c r="A211" s="72" t="s">
        <v>3297</v>
      </c>
    </row>
    <row r="212" spans="1:1">
      <c r="A212" s="72" t="s">
        <v>3298</v>
      </c>
    </row>
    <row r="213" spans="1:1">
      <c r="A213" s="72" t="s">
        <v>3298</v>
      </c>
    </row>
    <row r="214" spans="1:1">
      <c r="A214" s="72" t="s">
        <v>3298</v>
      </c>
    </row>
    <row r="215" spans="1:1">
      <c r="A215" s="72" t="s">
        <v>3298</v>
      </c>
    </row>
    <row r="216" spans="1:1">
      <c r="A216" s="72" t="s">
        <v>3298</v>
      </c>
    </row>
    <row r="217" spans="1:1">
      <c r="A217" s="72" t="s">
        <v>3298</v>
      </c>
    </row>
    <row r="218" spans="1:1">
      <c r="A218" s="72" t="s">
        <v>3298</v>
      </c>
    </row>
    <row r="219" spans="1:1">
      <c r="A219" s="72" t="s">
        <v>3298</v>
      </c>
    </row>
    <row r="220" spans="1:1">
      <c r="A220" s="72" t="s">
        <v>1449</v>
      </c>
    </row>
    <row r="221" spans="1:1">
      <c r="A221" s="72" t="s">
        <v>1449</v>
      </c>
    </row>
    <row r="222" spans="1:1">
      <c r="A222" s="72" t="s">
        <v>1449</v>
      </c>
    </row>
    <row r="223" spans="1:1">
      <c r="A223" s="72" t="s">
        <v>1567</v>
      </c>
    </row>
    <row r="224" spans="1:1">
      <c r="A224" s="72" t="s">
        <v>1567</v>
      </c>
    </row>
    <row r="225" spans="1:1">
      <c r="A225" s="72" t="s">
        <v>1568</v>
      </c>
    </row>
    <row r="226" spans="1:1">
      <c r="A226" s="72" t="s">
        <v>1568</v>
      </c>
    </row>
    <row r="227" spans="1:1">
      <c r="A227" s="72" t="s">
        <v>1572</v>
      </c>
    </row>
    <row r="228" spans="1:1">
      <c r="A228" s="72" t="s">
        <v>1573</v>
      </c>
    </row>
    <row r="229" spans="1:1">
      <c r="A229" s="72" t="s">
        <v>1573</v>
      </c>
    </row>
    <row r="230" spans="1:1">
      <c r="A230" s="72" t="s">
        <v>1573</v>
      </c>
    </row>
    <row r="231" spans="1:1">
      <c r="A231" s="72" t="s">
        <v>1573</v>
      </c>
    </row>
    <row r="232" spans="1:1">
      <c r="A232" s="72" t="s">
        <v>1574</v>
      </c>
    </row>
    <row r="233" spans="1:1">
      <c r="A233" s="72" t="s">
        <v>1574</v>
      </c>
    </row>
    <row r="234" spans="1:1">
      <c r="A234" s="72" t="s">
        <v>1574</v>
      </c>
    </row>
    <row r="235" spans="1:1">
      <c r="A235" s="72" t="s">
        <v>1574</v>
      </c>
    </row>
    <row r="236" spans="1:1">
      <c r="A236" s="72" t="s">
        <v>1575</v>
      </c>
    </row>
    <row r="237" spans="1:1">
      <c r="A237" s="72" t="s">
        <v>1575</v>
      </c>
    </row>
    <row r="238" spans="1:1">
      <c r="A238" s="72" t="s">
        <v>1575</v>
      </c>
    </row>
    <row r="239" spans="1:1">
      <c r="A239" s="72" t="s">
        <v>1575</v>
      </c>
    </row>
    <row r="240" spans="1:1">
      <c r="A240" s="72" t="s">
        <v>1575</v>
      </c>
    </row>
    <row r="241" spans="1:1">
      <c r="A241" s="72" t="s">
        <v>1575</v>
      </c>
    </row>
    <row r="242" spans="1:1">
      <c r="A242" s="72" t="s">
        <v>1575</v>
      </c>
    </row>
    <row r="243" spans="1:1">
      <c r="A243" s="72" t="s">
        <v>1575</v>
      </c>
    </row>
    <row r="244" spans="1:1">
      <c r="A244" s="72" t="s">
        <v>2001</v>
      </c>
    </row>
    <row r="245" spans="1:1">
      <c r="A245" s="72" t="s">
        <v>1998</v>
      </c>
    </row>
    <row r="246" spans="1:1">
      <c r="A246" s="72" t="s">
        <v>2000</v>
      </c>
    </row>
    <row r="247" spans="1:1">
      <c r="A247" s="72" t="s">
        <v>2000</v>
      </c>
    </row>
    <row r="248" spans="1:1">
      <c r="A248" s="72" t="s">
        <v>2000</v>
      </c>
    </row>
    <row r="249" spans="1:1">
      <c r="A249" s="72" t="s">
        <v>2000</v>
      </c>
    </row>
    <row r="250" spans="1:1">
      <c r="A250" s="72" t="s">
        <v>1623</v>
      </c>
    </row>
    <row r="251" spans="1:1">
      <c r="A251" s="72" t="s">
        <v>1623</v>
      </c>
    </row>
    <row r="252" spans="1:1">
      <c r="A252" s="72" t="s">
        <v>1623</v>
      </c>
    </row>
    <row r="253" spans="1:1">
      <c r="A253" s="72" t="s">
        <v>2700</v>
      </c>
    </row>
    <row r="254" spans="1:1">
      <c r="A254" s="72" t="s">
        <v>2568</v>
      </c>
    </row>
    <row r="255" spans="1:1">
      <c r="A255" s="72" t="s">
        <v>2568</v>
      </c>
    </row>
    <row r="256" spans="1:1">
      <c r="A256" s="72" t="s">
        <v>2568</v>
      </c>
    </row>
    <row r="257" spans="1:1">
      <c r="A257" s="72" t="s">
        <v>2004</v>
      </c>
    </row>
    <row r="258" spans="1:1">
      <c r="A258" s="72" t="s">
        <v>2004</v>
      </c>
    </row>
    <row r="259" spans="1:1">
      <c r="A259" s="72" t="s">
        <v>2004</v>
      </c>
    </row>
    <row r="260" spans="1:1">
      <c r="A260" s="72" t="s">
        <v>2004</v>
      </c>
    </row>
    <row r="261" spans="1:1">
      <c r="A261" s="72" t="s">
        <v>2004</v>
      </c>
    </row>
    <row r="262" spans="1:1">
      <c r="A262" s="72" t="s">
        <v>2004</v>
      </c>
    </row>
    <row r="263" spans="1:1">
      <c r="A263" s="72" t="s">
        <v>2004</v>
      </c>
    </row>
    <row r="264" spans="1:1">
      <c r="A264" s="72" t="s">
        <v>2004</v>
      </c>
    </row>
    <row r="265" spans="1:1">
      <c r="A265" s="72" t="s">
        <v>2004</v>
      </c>
    </row>
    <row r="266" spans="1:1">
      <c r="A266" s="72" t="s">
        <v>2004</v>
      </c>
    </row>
    <row r="267" spans="1:1">
      <c r="A267" s="72" t="s">
        <v>2004</v>
      </c>
    </row>
    <row r="268" spans="1:1">
      <c r="A268" s="72" t="s">
        <v>2004</v>
      </c>
    </row>
    <row r="269" spans="1:1">
      <c r="A269" s="72" t="s">
        <v>2004</v>
      </c>
    </row>
    <row r="270" spans="1:1">
      <c r="A270" s="72" t="s">
        <v>2004</v>
      </c>
    </row>
    <row r="271" spans="1:1">
      <c r="A271" s="72" t="s">
        <v>2004</v>
      </c>
    </row>
    <row r="272" spans="1:1">
      <c r="A272" s="72" t="s">
        <v>2004</v>
      </c>
    </row>
    <row r="273" spans="1:1">
      <c r="A273" s="72" t="s">
        <v>2004</v>
      </c>
    </row>
    <row r="274" spans="1:1">
      <c r="A274" s="72" t="s">
        <v>2004</v>
      </c>
    </row>
    <row r="275" spans="1:1">
      <c r="A275" s="72" t="s">
        <v>2004</v>
      </c>
    </row>
    <row r="276" spans="1:1">
      <c r="A276" s="72" t="s">
        <v>2004</v>
      </c>
    </row>
    <row r="277" spans="1:1">
      <c r="A277" s="72" t="s">
        <v>2703</v>
      </c>
    </row>
    <row r="278" spans="1:1">
      <c r="A278" s="72" t="s">
        <v>2005</v>
      </c>
    </row>
    <row r="279" spans="1:1">
      <c r="A279" s="72" t="s">
        <v>2005</v>
      </c>
    </row>
    <row r="280" spans="1:1">
      <c r="A280" s="72" t="s">
        <v>2005</v>
      </c>
    </row>
    <row r="281" spans="1:1">
      <c r="A281" s="72" t="s">
        <v>2005</v>
      </c>
    </row>
    <row r="282" spans="1:1">
      <c r="A282" s="72" t="s">
        <v>2005</v>
      </c>
    </row>
    <row r="283" spans="1:1">
      <c r="A283" s="72" t="s">
        <v>2005</v>
      </c>
    </row>
    <row r="284" spans="1:1">
      <c r="A284" s="72" t="s">
        <v>2705</v>
      </c>
    </row>
    <row r="285" spans="1:1">
      <c r="A285" s="72" t="s">
        <v>2009</v>
      </c>
    </row>
    <row r="286" spans="1:1">
      <c r="A286" s="72" t="s">
        <v>2009</v>
      </c>
    </row>
    <row r="287" spans="1:1">
      <c r="A287" s="72" t="s">
        <v>2009</v>
      </c>
    </row>
    <row r="288" spans="1:1">
      <c r="A288" s="72" t="s">
        <v>2009</v>
      </c>
    </row>
    <row r="289" spans="1:1">
      <c r="A289" s="72" t="s">
        <v>2029</v>
      </c>
    </row>
    <row r="290" spans="1:1">
      <c r="A290" s="72" t="s">
        <v>2029</v>
      </c>
    </row>
    <row r="291" spans="1:1">
      <c r="A291" s="72" t="s">
        <v>2031</v>
      </c>
    </row>
    <row r="292" spans="1:1">
      <c r="A292" s="72" t="s">
        <v>2040</v>
      </c>
    </row>
    <row r="293" spans="1:1">
      <c r="A293" s="72" t="s">
        <v>2712</v>
      </c>
    </row>
    <row r="294" spans="1:1">
      <c r="A294" s="72" t="s">
        <v>3029</v>
      </c>
    </row>
    <row r="295" spans="1:1">
      <c r="A295" s="72" t="s">
        <v>2281</v>
      </c>
    </row>
    <row r="296" spans="1:1">
      <c r="A296" s="72" t="s">
        <v>2281</v>
      </c>
    </row>
    <row r="297" spans="1:1">
      <c r="A297" s="72" t="s">
        <v>2713</v>
      </c>
    </row>
    <row r="298" spans="1:1">
      <c r="A298" s="72" t="s">
        <v>2290</v>
      </c>
    </row>
    <row r="299" spans="1:1">
      <c r="A299" s="72" t="s">
        <v>2291</v>
      </c>
    </row>
    <row r="300" spans="1:1">
      <c r="A300" s="72" t="s">
        <v>2291</v>
      </c>
    </row>
    <row r="301" spans="1:1">
      <c r="A301" s="72" t="s">
        <v>2291</v>
      </c>
    </row>
    <row r="302" spans="1:1">
      <c r="A302" s="72" t="s">
        <v>2291</v>
      </c>
    </row>
    <row r="303" spans="1:1">
      <c r="A303" s="72" t="s">
        <v>2292</v>
      </c>
    </row>
    <row r="304" spans="1:1">
      <c r="A304" s="72" t="s">
        <v>2292</v>
      </c>
    </row>
    <row r="305" spans="1:1">
      <c r="A305" s="72" t="s">
        <v>2714</v>
      </c>
    </row>
    <row r="306" spans="1:1">
      <c r="A306" s="72" t="s">
        <v>2714</v>
      </c>
    </row>
    <row r="307" spans="1:1">
      <c r="A307" s="72" t="s">
        <v>2714</v>
      </c>
    </row>
    <row r="308" spans="1:1">
      <c r="A308" s="72" t="s">
        <v>2714</v>
      </c>
    </row>
    <row r="309" spans="1:1">
      <c r="A309" s="72" t="s">
        <v>2715</v>
      </c>
    </row>
    <row r="310" spans="1:1">
      <c r="A310" s="72" t="s">
        <v>2715</v>
      </c>
    </row>
    <row r="311" spans="1:1">
      <c r="A311" s="72" t="s">
        <v>2296</v>
      </c>
    </row>
    <row r="312" spans="1:1">
      <c r="A312" s="72" t="s">
        <v>2296</v>
      </c>
    </row>
    <row r="313" spans="1:1">
      <c r="A313" s="72" t="s">
        <v>2716</v>
      </c>
    </row>
    <row r="314" spans="1:1">
      <c r="A314" s="72" t="s">
        <v>2528</v>
      </c>
    </row>
    <row r="315" spans="1:1">
      <c r="A315" s="72" t="s">
        <v>2528</v>
      </c>
    </row>
    <row r="316" spans="1:1">
      <c r="A316" s="72" t="s">
        <v>2528</v>
      </c>
    </row>
    <row r="317" spans="1:1">
      <c r="A317" s="72" t="s">
        <v>2528</v>
      </c>
    </row>
    <row r="318" spans="1:1">
      <c r="A318" s="72" t="s">
        <v>2536</v>
      </c>
    </row>
    <row r="319" spans="1:1">
      <c r="A319" s="72" t="s">
        <v>2536</v>
      </c>
    </row>
    <row r="320" spans="1:1">
      <c r="A320" s="72" t="s">
        <v>2536</v>
      </c>
    </row>
    <row r="321" spans="1:1">
      <c r="A321" s="72" t="s">
        <v>2536</v>
      </c>
    </row>
    <row r="322" spans="1:1">
      <c r="A322" s="72" t="s">
        <v>2536</v>
      </c>
    </row>
    <row r="323" spans="1:1">
      <c r="A323" s="72" t="s">
        <v>2536</v>
      </c>
    </row>
    <row r="324" spans="1:1">
      <c r="A324" s="72" t="s">
        <v>2536</v>
      </c>
    </row>
    <row r="325" spans="1:1">
      <c r="A325" s="72" t="s">
        <v>2536</v>
      </c>
    </row>
    <row r="326" spans="1:1">
      <c r="A326" s="72" t="s">
        <v>2536</v>
      </c>
    </row>
    <row r="327" spans="1:1">
      <c r="A327" s="72" t="s">
        <v>2536</v>
      </c>
    </row>
    <row r="328" spans="1:1">
      <c r="A328" s="72" t="s">
        <v>2536</v>
      </c>
    </row>
    <row r="329" spans="1:1">
      <c r="A329" s="72" t="s">
        <v>2536</v>
      </c>
    </row>
    <row r="330" spans="1:1">
      <c r="A330" s="72" t="s">
        <v>2518</v>
      </c>
    </row>
    <row r="331" spans="1:1">
      <c r="A331" s="72" t="s">
        <v>2518</v>
      </c>
    </row>
    <row r="332" spans="1:1">
      <c r="A332" s="72" t="s">
        <v>2521</v>
      </c>
    </row>
    <row r="333" spans="1:1">
      <c r="A333" s="72" t="s">
        <v>2521</v>
      </c>
    </row>
    <row r="334" spans="1:1">
      <c r="A334" s="72" t="s">
        <v>2531</v>
      </c>
    </row>
    <row r="335" spans="1:1">
      <c r="A335" s="72" t="s">
        <v>2553</v>
      </c>
    </row>
    <row r="336" spans="1:1">
      <c r="A336" s="72" t="s">
        <v>2553</v>
      </c>
    </row>
    <row r="337" spans="1:1">
      <c r="A337" s="72" t="s">
        <v>2553</v>
      </c>
    </row>
    <row r="338" spans="1:1">
      <c r="A338" s="72" t="s">
        <v>2553</v>
      </c>
    </row>
    <row r="339" spans="1:1">
      <c r="A339" s="72" t="s">
        <v>2565</v>
      </c>
    </row>
    <row r="340" spans="1:1">
      <c r="A340" s="72" t="s">
        <v>2565</v>
      </c>
    </row>
    <row r="341" spans="1:1">
      <c r="A341" s="72" t="s">
        <v>2565</v>
      </c>
    </row>
    <row r="342" spans="1:1">
      <c r="A342" s="72" t="s">
        <v>2565</v>
      </c>
    </row>
    <row r="343" spans="1:1">
      <c r="A343" s="72" t="s">
        <v>2565</v>
      </c>
    </row>
    <row r="344" spans="1:1">
      <c r="A344" s="72" t="s">
        <v>2565</v>
      </c>
    </row>
    <row r="345" spans="1:1">
      <c r="A345" s="72" t="s">
        <v>2565</v>
      </c>
    </row>
    <row r="346" spans="1:1">
      <c r="A346" s="72" t="s">
        <v>2565</v>
      </c>
    </row>
    <row r="347" spans="1:1">
      <c r="A347" s="72" t="s">
        <v>2565</v>
      </c>
    </row>
    <row r="348" spans="1:1">
      <c r="A348" s="72" t="s">
        <v>2565</v>
      </c>
    </row>
    <row r="349" spans="1:1">
      <c r="A349" s="72" t="s">
        <v>3030</v>
      </c>
    </row>
    <row r="350" spans="1:1">
      <c r="A350" s="72" t="s">
        <v>3030</v>
      </c>
    </row>
    <row r="351" spans="1:1">
      <c r="A351" s="72" t="s">
        <v>2525</v>
      </c>
    </row>
    <row r="352" spans="1:1">
      <c r="A352" s="72" t="s">
        <v>2525</v>
      </c>
    </row>
    <row r="353" spans="1:1">
      <c r="A353" s="72" t="s">
        <v>2525</v>
      </c>
    </row>
    <row r="354" spans="1:1">
      <c r="A354" s="72" t="s">
        <v>2525</v>
      </c>
    </row>
    <row r="355" spans="1:1">
      <c r="A355" s="72" t="s">
        <v>2566</v>
      </c>
    </row>
    <row r="356" spans="1:1">
      <c r="A356" s="72" t="s">
        <v>2566</v>
      </c>
    </row>
    <row r="357" spans="1:1">
      <c r="A357" s="72" t="s">
        <v>2567</v>
      </c>
    </row>
    <row r="358" spans="1:1">
      <c r="A358" s="72" t="s">
        <v>2567</v>
      </c>
    </row>
    <row r="359" spans="1:1">
      <c r="A359" s="72" t="s">
        <v>3065</v>
      </c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AA10:AH11"/>
    <mergeCell ref="P1:P2"/>
    <mergeCell ref="P3:P5"/>
    <mergeCell ref="AA19:AJ19"/>
    <mergeCell ref="P19:Y19"/>
    <mergeCell ref="C19:E19"/>
    <mergeCell ref="C21:D21"/>
    <mergeCell ref="C22:D22"/>
    <mergeCell ref="C20:D20"/>
    <mergeCell ref="P10:V11"/>
  </mergeCells>
  <phoneticPr fontId="4" type="noConversion"/>
  <conditionalFormatting sqref="Q13:R17 A1:A151">
    <cfRule type="notContainsBlanks" dxfId="83" priority="27" stopIfTrue="1">
      <formula>LEN(TRIM(A1))&gt;0</formula>
    </cfRule>
    <cfRule type="containsBlanks" dxfId="82" priority="28" stopIfTrue="1">
      <formula>LEN(TRIM(A1))=0</formula>
    </cfRule>
  </conditionalFormatting>
  <conditionalFormatting sqref="F2:L13">
    <cfRule type="notContainsBlanks" dxfId="81" priority="21" stopIfTrue="1">
      <formula>LEN(TRIM(F2))&gt;0</formula>
    </cfRule>
    <cfRule type="containsBlanks" dxfId="80" priority="22" stopIfTrue="1">
      <formula>LEN(TRIM(F2))=0</formula>
    </cfRule>
  </conditionalFormatting>
  <conditionalFormatting sqref="E21">
    <cfRule type="notContainsBlanks" dxfId="79" priority="19" stopIfTrue="1">
      <formula>LEN(TRIM(E21))&gt;0</formula>
    </cfRule>
    <cfRule type="containsBlanks" dxfId="78" priority="20" stopIfTrue="1">
      <formula>LEN(TRIM(E21))=0</formula>
    </cfRule>
  </conditionalFormatting>
  <conditionalFormatting sqref="E22">
    <cfRule type="notContainsBlanks" dxfId="77" priority="17" stopIfTrue="1">
      <formula>LEN(TRIM(E22))&gt;0</formula>
    </cfRule>
    <cfRule type="containsBlanks" dxfId="76" priority="18" stopIfTrue="1">
      <formula>LEN(TRIM(E22))=0</formula>
    </cfRule>
  </conditionalFormatting>
  <conditionalFormatting sqref="E20">
    <cfRule type="notContainsBlanks" dxfId="75" priority="15" stopIfTrue="1">
      <formula>LEN(TRIM(E20))&gt;0</formula>
    </cfRule>
    <cfRule type="containsBlanks" dxfId="74" priority="16" stopIfTrue="1">
      <formula>LEN(TRIM(E20))=0</formula>
    </cfRule>
  </conditionalFormatting>
  <conditionalFormatting sqref="R2:S5">
    <cfRule type="notContainsBlanks" dxfId="73" priority="13" stopIfTrue="1">
      <formula>LEN(TRIM(R2))&gt;0</formula>
    </cfRule>
    <cfRule type="containsBlanks" dxfId="72" priority="14" stopIfTrue="1">
      <formula>LEN(TRIM(R2))=0</formula>
    </cfRule>
  </conditionalFormatting>
  <conditionalFormatting sqref="P13:P17">
    <cfRule type="notContainsBlanks" dxfId="71" priority="5" stopIfTrue="1">
      <formula>LEN(TRIM(P13))&gt;0</formula>
    </cfRule>
    <cfRule type="containsBlanks" dxfId="70" priority="6" stopIfTrue="1">
      <formula>LEN(TRIM(P13))=0</formula>
    </cfRule>
  </conditionalFormatting>
  <conditionalFormatting sqref="AB13:AC17">
    <cfRule type="notContainsBlanks" dxfId="69" priority="3" stopIfTrue="1">
      <formula>LEN(TRIM(AB13))&gt;0</formula>
    </cfRule>
    <cfRule type="containsBlanks" dxfId="68" priority="4" stopIfTrue="1">
      <formula>LEN(TRIM(AB13))=0</formula>
    </cfRule>
  </conditionalFormatting>
  <conditionalFormatting sqref="AA13:AA17">
    <cfRule type="notContainsBlanks" dxfId="67" priority="1" stopIfTrue="1">
      <formula>LEN(TRIM(AA13))&gt;0</formula>
    </cfRule>
    <cfRule type="containsBlanks" dxfId="66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E21 Q13:Q17 AB13:AB17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E22 AC13:AC17 R13:R17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AA13:AA17 P13:P17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CF662-33A6-4C01-97CA-F3F0790029DD}">
  <dimension ref="A1:J361"/>
  <sheetViews>
    <sheetView workbookViewId="0">
      <pane ySplit="1" topLeftCell="A278" activePane="bottomLeft" state="frozen"/>
      <selection pane="bottomLeft" activeCell="B296" sqref="B296"/>
    </sheetView>
  </sheetViews>
  <sheetFormatPr defaultRowHeight="15.6"/>
  <cols>
    <col min="1" max="1" width="12.09765625" style="169" bestFit="1" customWidth="1"/>
    <col min="2" max="2" width="19.09765625" style="16" bestFit="1" customWidth="1"/>
    <col min="3" max="3" width="21.796875" style="16" bestFit="1" customWidth="1"/>
    <col min="4" max="4" width="13" style="16" bestFit="1" customWidth="1"/>
    <col min="5" max="5" width="3.796875" style="16" bestFit="1" customWidth="1"/>
    <col min="6" max="6" width="4.796875" style="16" bestFit="1" customWidth="1"/>
    <col min="7" max="7" width="17.8984375" style="172" bestFit="1" customWidth="1"/>
    <col min="8" max="8" width="6.8984375" style="16" bestFit="1" customWidth="1"/>
    <col min="9" max="9" width="22.69921875" style="172" bestFit="1" customWidth="1"/>
    <col min="10" max="10" width="18.3984375" style="16" bestFit="1" customWidth="1"/>
  </cols>
  <sheetData>
    <row r="1" spans="1:10" s="23" customFormat="1" ht="26.4">
      <c r="A1" s="170" t="s">
        <v>3217</v>
      </c>
      <c r="B1" s="170" t="s">
        <v>3</v>
      </c>
      <c r="C1" s="170" t="s">
        <v>3218</v>
      </c>
      <c r="D1" s="170" t="s">
        <v>5</v>
      </c>
      <c r="E1" s="170" t="s">
        <v>3219</v>
      </c>
      <c r="F1" s="170" t="s">
        <v>13</v>
      </c>
      <c r="G1" s="170" t="s">
        <v>3220</v>
      </c>
      <c r="H1" s="170" t="s">
        <v>17</v>
      </c>
      <c r="I1" s="170" t="s">
        <v>3221</v>
      </c>
      <c r="J1" s="171" t="s">
        <v>3222</v>
      </c>
    </row>
    <row r="2" spans="1:10">
      <c r="A2" s="173" cm="1">
        <f t="array" ref="A2:J361">_xlfn.CHOOSECOLS(_xlfn._xlws.FILTER('[1]Raw data'!$A:$BC,'[1]Raw data'!$BA:$BA="Cancel",""),1,3,4,5,11,24,25,28,29,53)</f>
        <v>42856</v>
      </c>
      <c r="B2" s="16" t="str">
        <v>C49SZX20170083RW</v>
      </c>
      <c r="C2" s="16" t="str">
        <v>骏捷龙 / 鑫龙威</v>
      </c>
      <c r="D2" s="16" t="str">
        <v>YSM40R-4</v>
      </c>
      <c r="E2" s="16">
        <v>1</v>
      </c>
      <c r="F2" s="16" t="str">
        <v>JPY</v>
      </c>
      <c r="G2" s="172">
        <v>28575000</v>
      </c>
      <c r="H2" s="16">
        <v>7.0300000000000001E-2</v>
      </c>
      <c r="I2" s="172">
        <v>2008822.5</v>
      </c>
      <c r="J2" s="16" t="str">
        <v>Cancel</v>
      </c>
    </row>
    <row r="3" spans="1:10">
      <c r="A3" s="169">
        <v>42856</v>
      </c>
      <c r="B3" s="16" t="str">
        <v>C49SZX20170083RW</v>
      </c>
      <c r="C3" s="16" t="str">
        <v>骏捷龙 / 鑫龙威</v>
      </c>
      <c r="D3" s="16" t="str">
        <v>YSM40R-4</v>
      </c>
      <c r="E3" s="16">
        <v>1</v>
      </c>
      <c r="F3" s="16" t="str">
        <v>JPY</v>
      </c>
      <c r="G3" s="172">
        <v>28575000</v>
      </c>
      <c r="H3" s="16">
        <v>7.0300000000000001E-2</v>
      </c>
      <c r="I3" s="172">
        <v>2008822.5</v>
      </c>
      <c r="J3" s="16" t="str">
        <v>Cancel</v>
      </c>
    </row>
    <row r="4" spans="1:10">
      <c r="A4" s="169">
        <v>42856</v>
      </c>
      <c r="B4" s="16" t="str">
        <v>C49SZX20170083RW</v>
      </c>
      <c r="C4" s="16" t="str">
        <v>骏捷龙 / 鑫龙威</v>
      </c>
      <c r="D4" s="16" t="str">
        <v>YSM10</v>
      </c>
      <c r="E4" s="16">
        <v>1</v>
      </c>
      <c r="F4" s="16" t="str">
        <v>JPY</v>
      </c>
      <c r="G4" s="172">
        <v>14585000</v>
      </c>
      <c r="H4" s="16">
        <v>7.0300000000000001E-2</v>
      </c>
      <c r="I4" s="172">
        <v>1025325.5</v>
      </c>
      <c r="J4" s="16" t="str">
        <v>Cancel</v>
      </c>
    </row>
    <row r="5" spans="1:10">
      <c r="A5" s="169">
        <v>42856</v>
      </c>
      <c r="B5" s="16" t="str">
        <v>C49SZX20170083RW</v>
      </c>
      <c r="C5" s="16" t="str">
        <v>骏捷龙 / 鑫龙威</v>
      </c>
      <c r="D5" s="16" t="str">
        <v>YSM10</v>
      </c>
      <c r="E5" s="16">
        <v>1</v>
      </c>
      <c r="F5" s="16" t="str">
        <v>JPY</v>
      </c>
      <c r="G5" s="172">
        <v>14585000</v>
      </c>
      <c r="H5" s="16">
        <v>7.0300000000000001E-2</v>
      </c>
      <c r="I5" s="172">
        <v>1025325.5</v>
      </c>
      <c r="J5" s="16" t="str">
        <v>Cancel</v>
      </c>
    </row>
    <row r="6" spans="1:10">
      <c r="A6" s="169">
        <v>42856</v>
      </c>
      <c r="B6" s="16" t="str">
        <v>C49SZX20170085JL </v>
      </c>
      <c r="C6" s="16" t="str">
        <v> Boshijie  博实结</v>
      </c>
      <c r="D6" s="16" t="str">
        <v>YSM40R-4</v>
      </c>
      <c r="E6" s="16">
        <v>1</v>
      </c>
      <c r="F6" s="16" t="str">
        <v>JPY</v>
      </c>
      <c r="G6" s="172">
        <v>33000000</v>
      </c>
      <c r="H6" s="16">
        <v>7.0300000000000001E-2</v>
      </c>
      <c r="I6" s="172">
        <v>2319900</v>
      </c>
      <c r="J6" s="16" t="str">
        <v>Cancel</v>
      </c>
    </row>
    <row r="7" spans="1:10">
      <c r="A7" s="169">
        <v>42856</v>
      </c>
      <c r="B7" s="16" t="str">
        <v>C49SZX20170121KW</v>
      </c>
      <c r="C7" s="16" t="str">
        <v>明高 Nanchang Minggao</v>
      </c>
      <c r="D7" s="16" t="str">
        <v>YSM10</v>
      </c>
      <c r="E7" s="16">
        <v>3</v>
      </c>
      <c r="F7" s="16" t="str">
        <v>JPY</v>
      </c>
      <c r="G7" s="172">
        <v>9666667</v>
      </c>
      <c r="H7" s="16">
        <v>7.0300000000000001E-2</v>
      </c>
      <c r="I7" s="172">
        <v>2038700.0703</v>
      </c>
      <c r="J7" s="16" t="str">
        <v>Cancel</v>
      </c>
    </row>
    <row r="8" spans="1:10">
      <c r="A8" s="169">
        <v>43009</v>
      </c>
      <c r="B8" s="16" t="str">
        <v>C49SZX20170152YJ</v>
      </c>
      <c r="C8" s="16" t="str">
        <v>博尔鑫</v>
      </c>
      <c r="D8" s="16" t="str">
        <v>YS24</v>
      </c>
      <c r="E8" s="16">
        <v>1</v>
      </c>
      <c r="F8" s="16" t="str">
        <v>JPY</v>
      </c>
      <c r="G8" s="172">
        <v>13100000</v>
      </c>
      <c r="H8" s="16">
        <v>7.0300000000000001E-2</v>
      </c>
      <c r="I8" s="172">
        <v>920930</v>
      </c>
      <c r="J8" s="16" t="str">
        <v>Cancel</v>
      </c>
    </row>
    <row r="9" spans="1:10">
      <c r="A9" s="169">
        <v>43040</v>
      </c>
      <c r="B9" s="16" t="str">
        <v>C49SZX20170168ZX</v>
      </c>
      <c r="C9" s="16" t="str">
        <v>世达威</v>
      </c>
      <c r="D9" s="16" t="str">
        <v>YSM10</v>
      </c>
      <c r="E9" s="16">
        <v>1</v>
      </c>
      <c r="F9" s="16" t="str">
        <v>JPY</v>
      </c>
      <c r="G9" s="172">
        <v>10400000</v>
      </c>
      <c r="H9" s="16">
        <v>7.0300000000000001E-2</v>
      </c>
      <c r="I9" s="172">
        <v>731120</v>
      </c>
      <c r="J9" s="16" t="str">
        <v>Cancel</v>
      </c>
    </row>
    <row r="10" spans="1:10">
      <c r="A10" s="169">
        <v>43040</v>
      </c>
      <c r="B10" s="16" t="str">
        <v>C49SZX20170178DZ</v>
      </c>
      <c r="C10" s="16" t="str">
        <v>金东方</v>
      </c>
      <c r="D10" s="16" t="str">
        <v>YS24</v>
      </c>
      <c r="E10" s="16">
        <v>2</v>
      </c>
      <c r="F10" s="16" t="str">
        <v>JPY</v>
      </c>
      <c r="G10" s="172">
        <v>11210000</v>
      </c>
      <c r="H10" s="16">
        <v>7.0300000000000001E-2</v>
      </c>
      <c r="I10" s="172">
        <v>1576126</v>
      </c>
      <c r="J10" s="16" t="str">
        <v>Cancel</v>
      </c>
    </row>
    <row r="11" spans="1:10">
      <c r="A11" s="169">
        <v>43070</v>
      </c>
      <c r="B11" s="16" t="str">
        <v>C49SZX20170189JL</v>
      </c>
      <c r="C11" s="16" t="str">
        <v>Bolaike (伯莱科）</v>
      </c>
      <c r="D11" s="16" t="str">
        <v>YSM10</v>
      </c>
      <c r="E11" s="16">
        <v>1</v>
      </c>
      <c r="F11" s="16" t="str">
        <v>JPY</v>
      </c>
      <c r="G11" s="172">
        <v>9500000</v>
      </c>
      <c r="H11" s="16">
        <v>7.0999999999999994E-2</v>
      </c>
      <c r="I11" s="172">
        <v>674499.99999999988</v>
      </c>
      <c r="J11" s="16" t="str">
        <v>Cancel</v>
      </c>
    </row>
    <row r="12" spans="1:10">
      <c r="A12" s="169">
        <v>43101</v>
      </c>
      <c r="B12" s="16" t="str">
        <v>C49SZX20180001SX</v>
      </c>
      <c r="C12" s="16" t="str">
        <v>Zhanhua(展华)</v>
      </c>
      <c r="D12" s="16" t="str">
        <v>YSM10</v>
      </c>
      <c r="E12" s="16">
        <v>1</v>
      </c>
      <c r="F12" s="16" t="str">
        <v>JPY</v>
      </c>
      <c r="G12" s="172">
        <v>9480000</v>
      </c>
      <c r="H12" s="16">
        <v>7.0699999999999999E-2</v>
      </c>
      <c r="I12" s="172">
        <v>670236</v>
      </c>
      <c r="J12" s="16" t="str">
        <v>Cancel</v>
      </c>
    </row>
    <row r="13" spans="1:10">
      <c r="A13" s="169">
        <v>43101</v>
      </c>
      <c r="B13" s="16" t="str">
        <v>C49SZX20180001SX</v>
      </c>
      <c r="C13" s="16" t="str">
        <v>Zhanhua(展华)</v>
      </c>
      <c r="D13" s="16" t="str">
        <v>YSM10</v>
      </c>
      <c r="E13" s="16">
        <v>1</v>
      </c>
      <c r="F13" s="16" t="str">
        <v>JPY</v>
      </c>
      <c r="G13" s="172">
        <v>9480000</v>
      </c>
      <c r="H13" s="16">
        <v>7.0699999999999999E-2</v>
      </c>
      <c r="I13" s="172">
        <v>670236</v>
      </c>
      <c r="J13" s="16" t="str">
        <v>Cancel</v>
      </c>
    </row>
    <row r="14" spans="1:10">
      <c r="A14" s="169">
        <v>43132</v>
      </c>
      <c r="B14" s="16" t="str">
        <v>C49SZX20180008JL</v>
      </c>
      <c r="C14" s="16" t="str">
        <v>力通威</v>
      </c>
      <c r="D14" s="16" t="str">
        <v>YSM10</v>
      </c>
      <c r="E14" s="16">
        <v>1</v>
      </c>
      <c r="F14" s="16" t="str">
        <v>JPY</v>
      </c>
      <c r="G14" s="172">
        <v>9000000</v>
      </c>
      <c r="H14" s="16">
        <v>7.2900000000000006E-2</v>
      </c>
      <c r="I14" s="172">
        <v>656100</v>
      </c>
      <c r="J14" s="16" t="str">
        <v>Cancel</v>
      </c>
    </row>
    <row r="15" spans="1:10">
      <c r="A15" s="169">
        <v>43132</v>
      </c>
      <c r="B15" s="16" t="str">
        <v>C49SZX20180008JL</v>
      </c>
      <c r="C15" s="16" t="str">
        <v>力通威</v>
      </c>
      <c r="D15" s="16" t="str">
        <v>YSM10</v>
      </c>
      <c r="E15" s="16">
        <v>1</v>
      </c>
      <c r="F15" s="16" t="str">
        <v>JPY</v>
      </c>
      <c r="G15" s="172">
        <v>9000000</v>
      </c>
      <c r="H15" s="16">
        <v>7.2900000000000006E-2</v>
      </c>
      <c r="I15" s="172">
        <v>656100</v>
      </c>
      <c r="J15" s="16" t="str">
        <v>Cancel</v>
      </c>
    </row>
    <row r="16" spans="1:10">
      <c r="A16" s="169">
        <v>43101</v>
      </c>
      <c r="B16" s="16" t="str">
        <v>C49SZX20180008ZX</v>
      </c>
      <c r="C16" s="16" t="str">
        <v>栩骊</v>
      </c>
      <c r="D16" s="16" t="str">
        <v>YSM20-2</v>
      </c>
      <c r="E16" s="16">
        <v>1</v>
      </c>
      <c r="F16" s="16" t="str">
        <v>JPY</v>
      </c>
      <c r="G16" s="172">
        <v>15000000</v>
      </c>
      <c r="H16" s="16">
        <v>7.0699999999999999E-2</v>
      </c>
      <c r="I16" s="172">
        <v>1060500</v>
      </c>
      <c r="J16" s="16" t="str">
        <v>Cancel</v>
      </c>
    </row>
    <row r="17" spans="1:10">
      <c r="A17" s="169">
        <v>43101</v>
      </c>
      <c r="B17" s="16" t="str">
        <v>C49SZX20180008ZX</v>
      </c>
      <c r="C17" s="16" t="str">
        <v>栩骊</v>
      </c>
      <c r="D17" s="16" t="str">
        <v>YSM20-2</v>
      </c>
      <c r="E17" s="16">
        <v>1</v>
      </c>
      <c r="F17" s="16" t="str">
        <v>JPY</v>
      </c>
      <c r="G17" s="172">
        <v>15000000</v>
      </c>
      <c r="H17" s="16">
        <v>7.0699999999999999E-2</v>
      </c>
      <c r="I17" s="172">
        <v>1060500</v>
      </c>
      <c r="J17" s="16" t="str">
        <v>Cancel</v>
      </c>
    </row>
    <row r="18" spans="1:10">
      <c r="A18" s="169">
        <v>43101</v>
      </c>
      <c r="B18" s="16" t="str">
        <v>C49SZX20180011ZX</v>
      </c>
      <c r="C18" s="16" t="str">
        <v>栩骊</v>
      </c>
      <c r="D18" s="16" t="str">
        <v>YSM20-2</v>
      </c>
      <c r="E18" s="16">
        <v>1</v>
      </c>
      <c r="F18" s="16" t="str">
        <v>JPY</v>
      </c>
      <c r="G18" s="172">
        <v>15000000</v>
      </c>
      <c r="H18" s="16">
        <v>7.0699999999999999E-2</v>
      </c>
      <c r="I18" s="172">
        <v>1060500</v>
      </c>
      <c r="J18" s="16" t="str">
        <v>Cancel</v>
      </c>
    </row>
    <row r="19" spans="1:10">
      <c r="A19" s="169">
        <v>43101</v>
      </c>
      <c r="B19" s="16" t="str">
        <v>C49SZX20180011ZX</v>
      </c>
      <c r="C19" s="16" t="str">
        <v>栩骊</v>
      </c>
      <c r="D19" s="16" t="str">
        <v>YSM20-2</v>
      </c>
      <c r="E19" s="16">
        <v>1</v>
      </c>
      <c r="F19" s="16" t="str">
        <v>JPY</v>
      </c>
      <c r="G19" s="172">
        <v>15000000</v>
      </c>
      <c r="H19" s="16">
        <v>7.0699999999999999E-2</v>
      </c>
      <c r="I19" s="172">
        <v>1060500</v>
      </c>
      <c r="J19" s="16" t="str">
        <v>Cancel</v>
      </c>
    </row>
    <row r="20" spans="1:10">
      <c r="A20" s="169">
        <v>43101</v>
      </c>
      <c r="B20" s="16" t="str">
        <v>C49SZX20180020SX</v>
      </c>
      <c r="C20" s="16" t="str">
        <v>锐诚</v>
      </c>
      <c r="D20" s="16" t="str">
        <v>YS24</v>
      </c>
      <c r="E20" s="16">
        <v>1</v>
      </c>
      <c r="F20" s="16" t="str">
        <v>JPY</v>
      </c>
      <c r="G20" s="172">
        <v>9996000</v>
      </c>
      <c r="H20" s="16">
        <v>7.0699999999999999E-2</v>
      </c>
      <c r="I20" s="172">
        <v>706717.2</v>
      </c>
      <c r="J20" s="16" t="str">
        <v>Cancel</v>
      </c>
    </row>
    <row r="21" spans="1:10">
      <c r="A21" s="169">
        <v>43101</v>
      </c>
      <c r="B21" s="16" t="str">
        <v>C49SZX20180020SX</v>
      </c>
      <c r="C21" s="16" t="str">
        <v>锐诚</v>
      </c>
      <c r="D21" s="16" t="str">
        <v>YS24</v>
      </c>
      <c r="E21" s="16">
        <v>1</v>
      </c>
      <c r="F21" s="16" t="str">
        <v>JPY</v>
      </c>
      <c r="G21" s="172">
        <v>9996000</v>
      </c>
      <c r="H21" s="16">
        <v>7.0699999999999999E-2</v>
      </c>
      <c r="I21" s="172">
        <v>706717.2</v>
      </c>
      <c r="J21" s="16" t="str">
        <v>Cancel</v>
      </c>
    </row>
    <row r="22" spans="1:10">
      <c r="A22" s="169">
        <v>43101</v>
      </c>
      <c r="B22" s="16" t="str">
        <v>C49SZX20180022SX</v>
      </c>
      <c r="C22" s="16" t="str">
        <v>丰硕</v>
      </c>
      <c r="D22" s="16" t="str">
        <v>YSM20-2</v>
      </c>
      <c r="E22" s="16">
        <v>1</v>
      </c>
      <c r="F22" s="16" t="str">
        <v>JPY</v>
      </c>
      <c r="G22" s="172">
        <v>16830000</v>
      </c>
      <c r="H22" s="16">
        <v>7.0699999999999999E-2</v>
      </c>
      <c r="I22" s="172">
        <v>1189881</v>
      </c>
      <c r="J22" s="16" t="str">
        <v>Cancel</v>
      </c>
    </row>
    <row r="23" spans="1:10">
      <c r="A23" s="169">
        <v>43101</v>
      </c>
      <c r="B23" s="16" t="str">
        <v>C49SZX20180022SX</v>
      </c>
      <c r="C23" s="16" t="str">
        <v>丰硕</v>
      </c>
      <c r="D23" s="16" t="str">
        <v>YSM20-2</v>
      </c>
      <c r="E23" s="16">
        <v>1</v>
      </c>
      <c r="F23" s="16" t="str">
        <v>JPY</v>
      </c>
      <c r="G23" s="172">
        <v>16830000</v>
      </c>
      <c r="H23" s="16">
        <v>7.0699999999999999E-2</v>
      </c>
      <c r="I23" s="172">
        <v>1189881</v>
      </c>
      <c r="J23" s="16" t="str">
        <v>Cancel</v>
      </c>
    </row>
    <row r="24" spans="1:10">
      <c r="A24" s="169">
        <v>43101</v>
      </c>
      <c r="B24" s="16" t="str">
        <v>C49SZX20180035JL</v>
      </c>
      <c r="C24" s="16" t="str">
        <v>瑞福联</v>
      </c>
      <c r="D24" s="16" t="str">
        <v>YSM10</v>
      </c>
      <c r="E24" s="16">
        <v>2</v>
      </c>
      <c r="F24" s="16" t="str">
        <v>JPY</v>
      </c>
      <c r="G24" s="172">
        <v>10886000</v>
      </c>
      <c r="H24" s="16">
        <v>7.0699999999999999E-2</v>
      </c>
      <c r="I24" s="172">
        <v>1539280.4</v>
      </c>
      <c r="J24" s="16" t="str">
        <v>Cancel</v>
      </c>
    </row>
    <row r="25" spans="1:10">
      <c r="A25" s="169">
        <v>43101</v>
      </c>
      <c r="B25" s="16" t="str">
        <v>C49SZX20180035JL</v>
      </c>
      <c r="C25" s="16" t="str">
        <v>瑞福联</v>
      </c>
      <c r="D25" s="16" t="str">
        <v>YS12F</v>
      </c>
      <c r="E25" s="16">
        <v>2</v>
      </c>
      <c r="F25" s="16" t="str">
        <v>JPY</v>
      </c>
      <c r="G25" s="172">
        <v>8656000</v>
      </c>
      <c r="H25" s="16">
        <v>7.0699999999999999E-2</v>
      </c>
      <c r="I25" s="172">
        <v>1223958.3999999999</v>
      </c>
      <c r="J25" s="16" t="str">
        <v>Cancel</v>
      </c>
    </row>
    <row r="26" spans="1:10">
      <c r="A26" s="169">
        <v>43101</v>
      </c>
      <c r="B26" s="16" t="str">
        <v>C49SZX20180035JL</v>
      </c>
      <c r="C26" s="16" t="str">
        <v>瑞福联</v>
      </c>
      <c r="D26" s="16" t="str">
        <v>YS12F</v>
      </c>
      <c r="E26" s="16">
        <v>1</v>
      </c>
      <c r="F26" s="16" t="str">
        <v>JPY</v>
      </c>
      <c r="G26" s="172">
        <v>8656000</v>
      </c>
      <c r="H26" s="16">
        <v>7.0699999999999999E-2</v>
      </c>
      <c r="I26" s="172">
        <v>1835937.6</v>
      </c>
      <c r="J26" s="16" t="str">
        <v>Cancel</v>
      </c>
    </row>
    <row r="27" spans="1:10">
      <c r="A27" s="169">
        <v>43101</v>
      </c>
      <c r="B27" s="16" t="str">
        <v>C49SZX20180036JL</v>
      </c>
      <c r="C27" s="16" t="str">
        <v>瑞福联</v>
      </c>
      <c r="D27" s="16" t="str">
        <v>YS24</v>
      </c>
      <c r="E27" s="16">
        <v>1</v>
      </c>
      <c r="F27" s="16" t="str">
        <v>JPY</v>
      </c>
      <c r="G27" s="172">
        <v>10220000</v>
      </c>
      <c r="H27" s="16">
        <v>7.0699999999999999E-2</v>
      </c>
      <c r="I27" s="172">
        <v>722554</v>
      </c>
      <c r="J27" s="16" t="str">
        <v>Cancel</v>
      </c>
    </row>
    <row r="28" spans="1:10">
      <c r="A28" s="169">
        <v>43101</v>
      </c>
      <c r="B28" s="16" t="str">
        <v>C49SZX20180036JL</v>
      </c>
      <c r="C28" s="16" t="str">
        <v>瑞福联</v>
      </c>
      <c r="D28" s="16" t="str">
        <v>YS24</v>
      </c>
      <c r="E28" s="16">
        <v>1</v>
      </c>
      <c r="F28" s="16" t="str">
        <v>JPY</v>
      </c>
      <c r="G28" s="172">
        <v>10220000</v>
      </c>
      <c r="H28" s="16">
        <v>7.0699999999999999E-2</v>
      </c>
      <c r="I28" s="172">
        <v>722554</v>
      </c>
      <c r="J28" s="16" t="str">
        <v>Cancel</v>
      </c>
    </row>
    <row r="29" spans="1:10">
      <c r="A29" s="169">
        <v>43101</v>
      </c>
      <c r="B29" s="16" t="str">
        <v>C49SZX20180036JL</v>
      </c>
      <c r="C29" s="16" t="str">
        <v>瑞福联</v>
      </c>
      <c r="D29" s="16" t="str">
        <v>YS24</v>
      </c>
      <c r="E29" s="16">
        <v>1</v>
      </c>
      <c r="F29" s="16" t="str">
        <v>JPY</v>
      </c>
      <c r="G29" s="172">
        <v>10220000</v>
      </c>
      <c r="H29" s="16">
        <v>7.0699999999999999E-2</v>
      </c>
      <c r="I29" s="172">
        <v>722554</v>
      </c>
      <c r="J29" s="16" t="str">
        <v>Cancel</v>
      </c>
    </row>
    <row r="30" spans="1:10">
      <c r="A30" s="169">
        <v>43101</v>
      </c>
      <c r="B30" s="16" t="str">
        <v>C49SZX20180036JL</v>
      </c>
      <c r="C30" s="16" t="str">
        <v>瑞福联</v>
      </c>
      <c r="D30" s="16" t="str">
        <v>YS24</v>
      </c>
      <c r="E30" s="16">
        <v>1</v>
      </c>
      <c r="F30" s="16" t="str">
        <v>JPY</v>
      </c>
      <c r="G30" s="172">
        <v>10220000</v>
      </c>
      <c r="H30" s="16">
        <v>7.0699999999999999E-2</v>
      </c>
      <c r="I30" s="172">
        <v>722554</v>
      </c>
      <c r="J30" s="16" t="str">
        <v>Cancel</v>
      </c>
    </row>
    <row r="31" spans="1:10">
      <c r="A31" s="169">
        <v>43101</v>
      </c>
      <c r="B31" s="16" t="str">
        <v>C49SZX20180036JL</v>
      </c>
      <c r="C31" s="16" t="str">
        <v>瑞福联</v>
      </c>
      <c r="D31" s="16" t="str">
        <v>YS24</v>
      </c>
      <c r="E31" s="16">
        <v>1</v>
      </c>
      <c r="F31" s="16" t="str">
        <v>JPY</v>
      </c>
      <c r="G31" s="172">
        <v>10220000</v>
      </c>
      <c r="H31" s="16">
        <v>7.0699999999999999E-2</v>
      </c>
      <c r="I31" s="172">
        <v>722554</v>
      </c>
      <c r="J31" s="16" t="str">
        <v>Cancel</v>
      </c>
    </row>
    <row r="32" spans="1:10">
      <c r="A32" s="169">
        <v>43101</v>
      </c>
      <c r="B32" s="16" t="str">
        <v>C49SZX20180036JL</v>
      </c>
      <c r="C32" s="16" t="str">
        <v>瑞福联</v>
      </c>
      <c r="D32" s="16" t="str">
        <v>YS24</v>
      </c>
      <c r="E32" s="16">
        <v>1</v>
      </c>
      <c r="F32" s="16" t="str">
        <v>JPY</v>
      </c>
      <c r="G32" s="172">
        <v>10220000</v>
      </c>
      <c r="H32" s="16">
        <v>7.0699999999999999E-2</v>
      </c>
      <c r="I32" s="172">
        <v>722554</v>
      </c>
      <c r="J32" s="16" t="str">
        <v>Cancel</v>
      </c>
    </row>
    <row r="33" spans="1:10">
      <c r="A33" s="169">
        <v>43160</v>
      </c>
      <c r="B33" s="16" t="str">
        <v>C49SZX20180043SX</v>
      </c>
      <c r="C33" s="16" t="str">
        <v>凌鑫</v>
      </c>
      <c r="D33" s="16" t="str">
        <v>YSM10</v>
      </c>
      <c r="E33" s="16">
        <v>1</v>
      </c>
      <c r="F33" s="16" t="str">
        <v>JPY</v>
      </c>
      <c r="G33" s="172">
        <v>9098400</v>
      </c>
      <c r="H33" s="16">
        <v>7.3200000000000001E-2</v>
      </c>
      <c r="I33" s="172">
        <v>666002.88</v>
      </c>
      <c r="J33" s="16" t="str">
        <v>Cancel</v>
      </c>
    </row>
    <row r="34" spans="1:10">
      <c r="A34" s="169">
        <v>43160</v>
      </c>
      <c r="B34" s="16" t="str">
        <v>C49SZX20180047SX</v>
      </c>
      <c r="C34" s="16" t="str">
        <v>顺弘</v>
      </c>
      <c r="D34" s="16" t="str">
        <v>YSM20-2</v>
      </c>
      <c r="E34" s="16">
        <v>1</v>
      </c>
      <c r="F34" s="16" t="str">
        <v>JPY</v>
      </c>
      <c r="G34" s="172">
        <v>14820000</v>
      </c>
      <c r="H34" s="16">
        <v>7.3200000000000001E-2</v>
      </c>
      <c r="I34" s="172">
        <v>1084824</v>
      </c>
      <c r="J34" s="16" t="str">
        <v>Cancel</v>
      </c>
    </row>
    <row r="35" spans="1:10">
      <c r="A35" s="169">
        <v>43160</v>
      </c>
      <c r="B35" s="16" t="str">
        <v>C49SZX20180051MZ</v>
      </c>
      <c r="C35" s="16" t="str">
        <v>腾拓</v>
      </c>
      <c r="D35" s="16" t="str">
        <v>YSM10</v>
      </c>
      <c r="E35" s="16">
        <v>1</v>
      </c>
      <c r="F35" s="16" t="str">
        <v>JPY</v>
      </c>
      <c r="G35" s="172">
        <v>9625000</v>
      </c>
      <c r="H35" s="16">
        <v>7.3200000000000001E-2</v>
      </c>
      <c r="I35" s="172">
        <v>704550</v>
      </c>
      <c r="J35" s="16" t="str">
        <v>Cancel</v>
      </c>
    </row>
    <row r="36" spans="1:10">
      <c r="A36" s="169">
        <v>43160</v>
      </c>
      <c r="B36" s="16" t="str">
        <v>C49SZX20180051MZ</v>
      </c>
      <c r="C36" s="16" t="str">
        <v>腾拓</v>
      </c>
      <c r="D36" s="16" t="str">
        <v>YSM10</v>
      </c>
      <c r="E36" s="16">
        <v>1</v>
      </c>
      <c r="F36" s="16" t="str">
        <v>JPY</v>
      </c>
      <c r="G36" s="172">
        <v>9625000</v>
      </c>
      <c r="H36" s="16">
        <v>7.3200000000000001E-2</v>
      </c>
      <c r="I36" s="172">
        <v>704550</v>
      </c>
      <c r="J36" s="16" t="str">
        <v>Cancel</v>
      </c>
    </row>
    <row r="37" spans="1:10">
      <c r="A37" s="169">
        <v>43160</v>
      </c>
      <c r="B37" s="16" t="str">
        <v>C49SZX20180051MZ</v>
      </c>
      <c r="C37" s="16" t="str">
        <v>腾拓</v>
      </c>
      <c r="D37" s="16" t="str">
        <v>YSM10</v>
      </c>
      <c r="E37" s="16">
        <v>2</v>
      </c>
      <c r="F37" s="16" t="str">
        <v>JPY</v>
      </c>
      <c r="G37" s="172">
        <v>9625000</v>
      </c>
      <c r="H37" s="16">
        <v>7.3200000000000001E-2</v>
      </c>
      <c r="I37" s="172">
        <v>1409100</v>
      </c>
      <c r="J37" s="16" t="str">
        <v>Cancel</v>
      </c>
    </row>
    <row r="38" spans="1:10">
      <c r="A38" s="169">
        <v>43160</v>
      </c>
      <c r="B38" s="16" t="str">
        <v>C49SZX20180053SX</v>
      </c>
      <c r="C38" s="16" t="str">
        <v>恒泰</v>
      </c>
      <c r="D38" s="16" t="str">
        <v>YSM10</v>
      </c>
      <c r="E38" s="16">
        <v>2</v>
      </c>
      <c r="F38" s="16" t="str">
        <v>JPY</v>
      </c>
      <c r="G38" s="172">
        <v>9071880</v>
      </c>
      <c r="H38" s="16">
        <v>7.3200000000000001E-2</v>
      </c>
      <c r="I38" s="172">
        <v>1328123.2320000001</v>
      </c>
      <c r="J38" s="16" t="str">
        <v>Cancel</v>
      </c>
    </row>
    <row r="39" spans="1:10">
      <c r="A39" s="169">
        <v>43252</v>
      </c>
      <c r="B39" s="16" t="str">
        <v>C49SZX20180055ZX</v>
      </c>
      <c r="C39" s="16" t="str">
        <v>栩骊</v>
      </c>
      <c r="D39" s="16" t="str">
        <v>YSM20-2</v>
      </c>
      <c r="E39" s="16">
        <v>1</v>
      </c>
      <c r="F39" s="16" t="str">
        <v>JPY</v>
      </c>
      <c r="G39" s="172">
        <v>13500000</v>
      </c>
      <c r="H39" s="16">
        <v>7.3599999999999999E-2</v>
      </c>
      <c r="I39" s="172">
        <v>993600</v>
      </c>
      <c r="J39" s="16" t="str">
        <v>Cancel</v>
      </c>
    </row>
    <row r="40" spans="1:10">
      <c r="A40" s="169">
        <v>43252</v>
      </c>
      <c r="B40" s="16" t="str">
        <v>C49SZX20180055ZX</v>
      </c>
      <c r="C40" s="16" t="str">
        <v>栩骊</v>
      </c>
      <c r="D40" s="16" t="str">
        <v>YSM20-2</v>
      </c>
      <c r="E40" s="16">
        <v>1</v>
      </c>
      <c r="F40" s="16" t="str">
        <v>JPY</v>
      </c>
      <c r="G40" s="172">
        <v>13500000</v>
      </c>
      <c r="H40" s="16">
        <v>7.3599999999999999E-2</v>
      </c>
      <c r="I40" s="172">
        <v>993600</v>
      </c>
      <c r="J40" s="16" t="str">
        <v>Cancel</v>
      </c>
    </row>
    <row r="41" spans="1:10">
      <c r="A41" s="169">
        <v>43252</v>
      </c>
      <c r="B41" s="16" t="str">
        <v>C49SZX20180055ZX</v>
      </c>
      <c r="C41" s="16" t="str">
        <v>栩骊</v>
      </c>
      <c r="D41" s="16" t="str">
        <v>YSM20-2</v>
      </c>
      <c r="E41" s="16">
        <v>1</v>
      </c>
      <c r="F41" s="16" t="str">
        <v>JPY</v>
      </c>
      <c r="G41" s="172">
        <v>13500000</v>
      </c>
      <c r="H41" s="16">
        <v>7.3599999999999999E-2</v>
      </c>
      <c r="I41" s="172">
        <v>993600</v>
      </c>
      <c r="J41" s="16" t="str">
        <v>Cancel</v>
      </c>
    </row>
    <row r="42" spans="1:10">
      <c r="A42" s="169">
        <v>43252</v>
      </c>
      <c r="B42" s="16" t="str">
        <v>C49SZX20180055ZX</v>
      </c>
      <c r="C42" s="16" t="str">
        <v>栩骊</v>
      </c>
      <c r="D42" s="16" t="str">
        <v>YSM20-2</v>
      </c>
      <c r="E42" s="16">
        <v>1</v>
      </c>
      <c r="F42" s="16" t="str">
        <v>JPY</v>
      </c>
      <c r="G42" s="172">
        <v>13500000</v>
      </c>
      <c r="H42" s="16">
        <v>7.3599999999999999E-2</v>
      </c>
      <c r="I42" s="172">
        <v>993600</v>
      </c>
      <c r="J42" s="16" t="str">
        <v>Cancel</v>
      </c>
    </row>
    <row r="43" spans="1:10">
      <c r="A43" s="169">
        <v>43160</v>
      </c>
      <c r="B43" s="16" t="str">
        <v>C49SZX20180056ZX</v>
      </c>
      <c r="C43" s="16" t="str">
        <v>立昇</v>
      </c>
      <c r="D43" s="16" t="str">
        <v>YSM10</v>
      </c>
      <c r="E43" s="16">
        <v>1</v>
      </c>
      <c r="F43" s="16" t="str">
        <v>JPY</v>
      </c>
      <c r="G43" s="172">
        <v>9900000</v>
      </c>
      <c r="H43" s="16">
        <v>7.4499999999999997E-2</v>
      </c>
      <c r="I43" s="172">
        <v>737550</v>
      </c>
      <c r="J43" s="16" t="str">
        <v>Cancel</v>
      </c>
    </row>
    <row r="44" spans="1:10">
      <c r="A44" s="169">
        <v>43160</v>
      </c>
      <c r="B44" s="16" t="str">
        <v>C49SZX20180056ZX</v>
      </c>
      <c r="C44" s="16" t="str">
        <v>立昇</v>
      </c>
      <c r="D44" s="16" t="str">
        <v>YSM20</v>
      </c>
      <c r="E44" s="16">
        <v>1</v>
      </c>
      <c r="F44" s="16" t="str">
        <v>JPY</v>
      </c>
      <c r="G44" s="172">
        <v>15000000</v>
      </c>
      <c r="H44" s="16">
        <v>7.4499999999999997E-2</v>
      </c>
      <c r="I44" s="172">
        <v>1117500</v>
      </c>
      <c r="J44" s="16" t="str">
        <v>Cancel</v>
      </c>
    </row>
    <row r="45" spans="1:10">
      <c r="A45" s="169">
        <v>43160</v>
      </c>
      <c r="B45" s="16" t="str">
        <v>C49SZX20180056ZX</v>
      </c>
      <c r="C45" s="16" t="str">
        <v>立昇</v>
      </c>
      <c r="D45" s="16" t="str">
        <v>YSM20</v>
      </c>
      <c r="E45" s="16">
        <v>1</v>
      </c>
      <c r="F45" s="16" t="str">
        <v>JPY</v>
      </c>
      <c r="G45" s="172">
        <v>15000000</v>
      </c>
      <c r="H45" s="16">
        <v>7.4499999999999997E-2</v>
      </c>
      <c r="I45" s="172">
        <v>1117500</v>
      </c>
      <c r="J45" s="16" t="str">
        <v>Cancel</v>
      </c>
    </row>
    <row r="46" spans="1:10">
      <c r="A46" s="169">
        <v>43191</v>
      </c>
      <c r="B46" s="16" t="str">
        <v>C49SZX20180061JL</v>
      </c>
      <c r="C46" s="16" t="str">
        <v>Tuopuai拓普艾</v>
      </c>
      <c r="D46" s="16" t="str">
        <v>YSM20-2</v>
      </c>
      <c r="E46" s="16">
        <v>1</v>
      </c>
      <c r="F46" s="16" t="str">
        <v>JPY</v>
      </c>
      <c r="G46" s="172">
        <v>15800000</v>
      </c>
      <c r="H46" s="16">
        <v>7.51E-2</v>
      </c>
      <c r="I46" s="172">
        <v>1186580</v>
      </c>
      <c r="J46" s="16" t="str">
        <v>Cancel</v>
      </c>
    </row>
    <row r="47" spans="1:10">
      <c r="A47" s="169">
        <v>43191</v>
      </c>
      <c r="B47" s="16" t="str">
        <v>C49SZX20180061JL</v>
      </c>
      <c r="C47" s="16" t="str">
        <v>Tuopuai拓普艾</v>
      </c>
      <c r="D47" s="16" t="str">
        <v>YSM10</v>
      </c>
      <c r="E47" s="16">
        <v>1</v>
      </c>
      <c r="F47" s="16" t="str">
        <v>JPY</v>
      </c>
      <c r="G47" s="172">
        <v>11700000</v>
      </c>
      <c r="H47" s="16">
        <v>7.51E-2</v>
      </c>
      <c r="I47" s="172">
        <v>878670</v>
      </c>
      <c r="J47" s="16" t="str">
        <v>Cancel</v>
      </c>
    </row>
    <row r="48" spans="1:10">
      <c r="A48" s="169">
        <v>43191</v>
      </c>
      <c r="B48" s="16" t="str">
        <v>C49SZX20180061JL</v>
      </c>
      <c r="C48" s="16" t="str">
        <v>Tuopuai拓普艾</v>
      </c>
      <c r="D48" s="16" t="str">
        <v>YSM20-2</v>
      </c>
      <c r="E48" s="16">
        <v>1</v>
      </c>
      <c r="F48" s="16" t="str">
        <v>JPY</v>
      </c>
      <c r="G48" s="172">
        <v>15800000</v>
      </c>
      <c r="H48" s="16">
        <v>7.51E-2</v>
      </c>
      <c r="I48" s="172">
        <v>1186580</v>
      </c>
      <c r="J48" s="16" t="str">
        <v>Cancel</v>
      </c>
    </row>
    <row r="49" spans="1:10">
      <c r="A49" s="169">
        <v>43191</v>
      </c>
      <c r="B49" s="16" t="str">
        <v>C49SZX20180061JL</v>
      </c>
      <c r="C49" s="16" t="str">
        <v>Tuopuai拓普艾</v>
      </c>
      <c r="D49" s="16" t="str">
        <v>YSM10</v>
      </c>
      <c r="E49" s="16">
        <v>1</v>
      </c>
      <c r="F49" s="16" t="str">
        <v>JPY</v>
      </c>
      <c r="G49" s="172">
        <v>11700000</v>
      </c>
      <c r="H49" s="16">
        <v>7.51E-2</v>
      </c>
      <c r="I49" s="172">
        <v>878670</v>
      </c>
      <c r="J49" s="16" t="str">
        <v>Cancel</v>
      </c>
    </row>
    <row r="50" spans="1:10">
      <c r="A50" s="169">
        <v>43191</v>
      </c>
      <c r="B50" s="16" t="str">
        <v>C49SZX20180063ZX</v>
      </c>
      <c r="C50" s="16" t="str">
        <v>亿联智能</v>
      </c>
      <c r="D50" s="16" t="str">
        <v>YSM10</v>
      </c>
      <c r="E50" s="16">
        <v>1</v>
      </c>
      <c r="F50" s="16" t="str">
        <v>JPY</v>
      </c>
      <c r="G50" s="172">
        <v>9000000</v>
      </c>
      <c r="H50" s="16">
        <v>7.51E-2</v>
      </c>
      <c r="I50" s="172">
        <v>675900</v>
      </c>
      <c r="J50" s="16" t="str">
        <v>Cancel</v>
      </c>
    </row>
    <row r="51" spans="1:10">
      <c r="A51" s="169">
        <v>43191</v>
      </c>
      <c r="B51" s="16" t="str">
        <v>C49SZX20180063ZX</v>
      </c>
      <c r="C51" s="16" t="str">
        <v>亿联智能</v>
      </c>
      <c r="D51" s="16" t="str">
        <v>YSM10</v>
      </c>
      <c r="E51" s="16">
        <v>1</v>
      </c>
      <c r="F51" s="16" t="str">
        <v>JPY</v>
      </c>
      <c r="G51" s="172">
        <v>9000000</v>
      </c>
      <c r="H51" s="16">
        <v>7.51E-2</v>
      </c>
      <c r="I51" s="172">
        <v>675900</v>
      </c>
      <c r="J51" s="16" t="str">
        <v>Cancel</v>
      </c>
    </row>
    <row r="52" spans="1:10">
      <c r="A52" s="169">
        <v>43191</v>
      </c>
      <c r="B52" s="16" t="str">
        <v>C49SZX20180063ZX</v>
      </c>
      <c r="C52" s="16" t="str">
        <v>亿联智能</v>
      </c>
      <c r="D52" s="16" t="str">
        <v>YSM20-2</v>
      </c>
      <c r="E52" s="16">
        <v>1</v>
      </c>
      <c r="F52" s="16" t="str">
        <v>JPY</v>
      </c>
      <c r="G52" s="172">
        <v>14000000</v>
      </c>
      <c r="H52" s="16">
        <v>7.51E-2</v>
      </c>
      <c r="I52" s="172">
        <v>1051400</v>
      </c>
      <c r="J52" s="16" t="str">
        <v>Cancel</v>
      </c>
    </row>
    <row r="53" spans="1:10">
      <c r="A53" s="169">
        <v>43191</v>
      </c>
      <c r="B53" s="16" t="str">
        <v>C49SZX20180063ZX</v>
      </c>
      <c r="C53" s="16" t="str">
        <v>亿联智能</v>
      </c>
      <c r="D53" s="16" t="str">
        <v>YSM20-2</v>
      </c>
      <c r="E53" s="16">
        <v>1</v>
      </c>
      <c r="F53" s="16" t="str">
        <v>JPY</v>
      </c>
      <c r="G53" s="172">
        <v>14000000</v>
      </c>
      <c r="H53" s="16">
        <v>7.51E-2</v>
      </c>
      <c r="I53" s="172">
        <v>1051400</v>
      </c>
      <c r="J53" s="16" t="str">
        <v>Cancel</v>
      </c>
    </row>
    <row r="54" spans="1:10">
      <c r="A54" s="169">
        <v>43191</v>
      </c>
      <c r="B54" s="16" t="str">
        <v>C49SZX20180063ZX</v>
      </c>
      <c r="C54" s="16" t="str">
        <v>亿联智能</v>
      </c>
      <c r="D54" s="16" t="str">
        <v>YSM20-2</v>
      </c>
      <c r="E54" s="16">
        <v>1</v>
      </c>
      <c r="F54" s="16" t="str">
        <v>JPY</v>
      </c>
      <c r="G54" s="172">
        <v>14000000</v>
      </c>
      <c r="H54" s="16">
        <v>7.51E-2</v>
      </c>
      <c r="I54" s="172">
        <v>1051400</v>
      </c>
      <c r="J54" s="16" t="str">
        <v>Cancel</v>
      </c>
    </row>
    <row r="55" spans="1:10">
      <c r="A55" s="169">
        <v>43191</v>
      </c>
      <c r="B55" s="16" t="str">
        <v>C49SZX20180063ZX</v>
      </c>
      <c r="C55" s="16" t="str">
        <v>亿联智能</v>
      </c>
      <c r="D55" s="16" t="str">
        <v>YSM20-2</v>
      </c>
      <c r="E55" s="16">
        <v>1</v>
      </c>
      <c r="F55" s="16" t="str">
        <v>JPY</v>
      </c>
      <c r="G55" s="172">
        <v>14000000</v>
      </c>
      <c r="H55" s="16">
        <v>7.51E-2</v>
      </c>
      <c r="I55" s="172">
        <v>1051400</v>
      </c>
      <c r="J55" s="16" t="str">
        <v>Cancel</v>
      </c>
    </row>
    <row r="56" spans="1:10">
      <c r="A56" s="169">
        <v>43191</v>
      </c>
      <c r="B56" s="16" t="str">
        <v>C49SZX20180068R1JY</v>
      </c>
      <c r="C56" s="16" t="str">
        <v>英拓邦</v>
      </c>
      <c r="D56" s="16" t="str">
        <v>YSM20R(SV)-2</v>
      </c>
      <c r="E56" s="16">
        <v>1</v>
      </c>
      <c r="F56" s="16" t="str">
        <v>JPY</v>
      </c>
      <c r="G56" s="172">
        <v>16150000</v>
      </c>
      <c r="H56" s="16">
        <v>7.51E-2</v>
      </c>
      <c r="I56" s="172">
        <v>1212865</v>
      </c>
      <c r="J56" s="16" t="str">
        <v>Cancel</v>
      </c>
    </row>
    <row r="57" spans="1:10">
      <c r="A57" s="169">
        <v>43191</v>
      </c>
      <c r="B57" s="16" t="str">
        <v>C49SZX20180068R1JY</v>
      </c>
      <c r="C57" s="16" t="str">
        <v>英拓邦</v>
      </c>
      <c r="D57" s="16" t="str">
        <v>YSM20R(SV)-2</v>
      </c>
      <c r="E57" s="16">
        <v>1</v>
      </c>
      <c r="F57" s="16" t="str">
        <v>JPY</v>
      </c>
      <c r="G57" s="172">
        <v>16150000</v>
      </c>
      <c r="H57" s="16">
        <v>7.51E-2</v>
      </c>
      <c r="I57" s="172">
        <v>1212865</v>
      </c>
      <c r="J57" s="16" t="str">
        <v>Cancel</v>
      </c>
    </row>
    <row r="58" spans="1:10">
      <c r="A58" s="169">
        <v>43191</v>
      </c>
      <c r="B58" s="16" t="str">
        <v>C49SZX20180069JY</v>
      </c>
      <c r="C58" s="16" t="str">
        <v>英拓邦</v>
      </c>
      <c r="D58" s="16" t="str">
        <v>YSM20-2</v>
      </c>
      <c r="E58" s="16">
        <v>1</v>
      </c>
      <c r="F58" s="16" t="str">
        <v>JPY</v>
      </c>
      <c r="G58" s="172">
        <v>16150000</v>
      </c>
      <c r="H58" s="16">
        <v>7.51E-2</v>
      </c>
      <c r="I58" s="172">
        <v>1212865</v>
      </c>
      <c r="J58" s="16" t="str">
        <v>Cancel</v>
      </c>
    </row>
    <row r="59" spans="1:10">
      <c r="A59" s="169">
        <v>43191</v>
      </c>
      <c r="B59" s="16" t="str">
        <v>C49SZX20180069JY</v>
      </c>
      <c r="C59" s="16" t="str">
        <v>英拓邦</v>
      </c>
      <c r="D59" s="16" t="str">
        <v>YSM20-2</v>
      </c>
      <c r="E59" s="16">
        <v>1</v>
      </c>
      <c r="F59" s="16" t="str">
        <v>JPY</v>
      </c>
      <c r="G59" s="172">
        <v>16150000</v>
      </c>
      <c r="H59" s="16">
        <v>7.51E-2</v>
      </c>
      <c r="I59" s="172">
        <v>1212865</v>
      </c>
      <c r="J59" s="16" t="str">
        <v>Cancel</v>
      </c>
    </row>
    <row r="60" spans="1:10">
      <c r="A60" s="169">
        <v>43191</v>
      </c>
      <c r="B60" s="16" t="str">
        <v>C49SZX20180079DZ</v>
      </c>
      <c r="C60" s="16" t="str">
        <v>朗特</v>
      </c>
      <c r="D60" s="16" t="str">
        <v>YSM20-2</v>
      </c>
      <c r="E60" s="16">
        <v>2</v>
      </c>
      <c r="F60" s="16" t="str">
        <v>JPY</v>
      </c>
      <c r="G60" s="172">
        <v>15000000</v>
      </c>
      <c r="H60" s="16">
        <v>7.51E-2</v>
      </c>
      <c r="I60" s="172">
        <v>2253000</v>
      </c>
      <c r="J60" s="16" t="str">
        <v>Cancel</v>
      </c>
    </row>
    <row r="61" spans="1:10">
      <c r="A61" s="169">
        <v>43191</v>
      </c>
      <c r="B61" s="16" t="str">
        <v>C49SZX20180079DZ</v>
      </c>
      <c r="C61" s="16" t="str">
        <v>朗特</v>
      </c>
      <c r="D61" s="16" t="str">
        <v>YSM10</v>
      </c>
      <c r="E61" s="16">
        <v>2</v>
      </c>
      <c r="F61" s="16" t="str">
        <v>JPY</v>
      </c>
      <c r="G61" s="172">
        <v>11940000</v>
      </c>
      <c r="H61" s="16">
        <v>7.51E-2</v>
      </c>
      <c r="I61" s="172">
        <v>1793388</v>
      </c>
      <c r="J61" s="16" t="str">
        <v>Cancel</v>
      </c>
    </row>
    <row r="62" spans="1:10">
      <c r="A62" s="169">
        <v>43221</v>
      </c>
      <c r="B62" s="16" t="str">
        <v>C49SZX20180080SX</v>
      </c>
      <c r="C62" s="16" t="str">
        <v>longteng龙腾</v>
      </c>
      <c r="D62" s="16" t="str">
        <v>YSM20-2</v>
      </c>
      <c r="E62" s="16">
        <v>1</v>
      </c>
      <c r="F62" s="16" t="str">
        <v>JPY</v>
      </c>
      <c r="G62" s="172">
        <v>15641700</v>
      </c>
      <c r="H62" s="16">
        <v>7.3400000000000007E-2</v>
      </c>
      <c r="I62" s="172">
        <v>1148100.78</v>
      </c>
      <c r="J62" s="16" t="str">
        <v>Cancel</v>
      </c>
    </row>
    <row r="63" spans="1:10">
      <c r="A63" s="169">
        <v>43221</v>
      </c>
      <c r="B63" s="16" t="str">
        <v>C49SZX20180081SX</v>
      </c>
      <c r="C63" s="16" t="str">
        <v>longteng龙腾</v>
      </c>
      <c r="D63" s="16" t="str">
        <v>YSM20-2</v>
      </c>
      <c r="E63" s="16">
        <v>1</v>
      </c>
      <c r="F63" s="16" t="str">
        <v>JPY</v>
      </c>
      <c r="G63" s="172">
        <v>15641700</v>
      </c>
      <c r="H63" s="16">
        <v>7.3400000000000007E-2</v>
      </c>
      <c r="I63" s="172">
        <v>1148100.78</v>
      </c>
      <c r="J63" s="16" t="str">
        <v>Cancel</v>
      </c>
    </row>
    <row r="64" spans="1:10">
      <c r="A64" s="169">
        <v>43252</v>
      </c>
      <c r="B64" s="16" t="str">
        <v>C49SZX20180082JL</v>
      </c>
      <c r="C64" s="16" t="str">
        <v>康佳</v>
      </c>
      <c r="D64" s="16" t="str">
        <v>YSM10</v>
      </c>
      <c r="E64" s="16">
        <v>1</v>
      </c>
      <c r="F64" s="16" t="str">
        <v>JPY</v>
      </c>
      <c r="G64" s="172">
        <v>10500000</v>
      </c>
      <c r="H64" s="16">
        <v>7.3599999999999999E-2</v>
      </c>
      <c r="I64" s="172">
        <v>772800</v>
      </c>
      <c r="J64" s="16" t="str">
        <v>Cancel</v>
      </c>
    </row>
    <row r="65" spans="1:10">
      <c r="A65" s="169">
        <v>43252</v>
      </c>
      <c r="B65" s="16" t="str">
        <v>C49SZX20180082JL</v>
      </c>
      <c r="C65" s="16" t="str">
        <v>康佳</v>
      </c>
      <c r="D65" s="16" t="str">
        <v>YSM10</v>
      </c>
      <c r="E65" s="16">
        <v>1</v>
      </c>
      <c r="F65" s="16" t="str">
        <v>JPY</v>
      </c>
      <c r="G65" s="172">
        <v>10500000</v>
      </c>
      <c r="H65" s="16">
        <v>7.3599999999999999E-2</v>
      </c>
      <c r="I65" s="172">
        <v>772800</v>
      </c>
      <c r="J65" s="16" t="str">
        <v>Cancel</v>
      </c>
    </row>
    <row r="66" spans="1:10">
      <c r="A66" s="169">
        <v>43252</v>
      </c>
      <c r="B66" s="16" t="str">
        <v>C49SZX20180082JL</v>
      </c>
      <c r="C66" s="16" t="str">
        <v>康佳</v>
      </c>
      <c r="D66" s="16" t="str">
        <v>YSM10</v>
      </c>
      <c r="E66" s="16">
        <v>1</v>
      </c>
      <c r="F66" s="16" t="str">
        <v>JPY</v>
      </c>
      <c r="G66" s="172">
        <v>10500000</v>
      </c>
      <c r="H66" s="16">
        <v>7.3599999999999999E-2</v>
      </c>
      <c r="I66" s="172">
        <v>772800</v>
      </c>
      <c r="J66" s="16" t="str">
        <v>Cancel</v>
      </c>
    </row>
    <row r="67" spans="1:10">
      <c r="A67" s="169">
        <v>43252</v>
      </c>
      <c r="B67" s="16" t="str">
        <v>C49SZX20180082JL</v>
      </c>
      <c r="C67" s="16" t="str">
        <v>康佳</v>
      </c>
      <c r="D67" s="16" t="str">
        <v>YSM10</v>
      </c>
      <c r="E67" s="16">
        <v>1</v>
      </c>
      <c r="F67" s="16" t="str">
        <v>JPY</v>
      </c>
      <c r="G67" s="172">
        <v>10500000</v>
      </c>
      <c r="H67" s="16">
        <v>7.3599999999999999E-2</v>
      </c>
      <c r="I67" s="172">
        <v>772800</v>
      </c>
      <c r="J67" s="16" t="str">
        <v>Cancel</v>
      </c>
    </row>
    <row r="68" spans="1:10">
      <c r="A68" s="169">
        <v>43252</v>
      </c>
      <c r="B68" s="16" t="str">
        <v>C49SZX20180082JL</v>
      </c>
      <c r="C68" s="16" t="str">
        <v>康佳</v>
      </c>
      <c r="D68" s="16" t="str">
        <v>YSM10</v>
      </c>
      <c r="E68" s="16">
        <v>1</v>
      </c>
      <c r="F68" s="16" t="str">
        <v>JPY</v>
      </c>
      <c r="G68" s="172">
        <v>10500000</v>
      </c>
      <c r="H68" s="16">
        <v>7.3599999999999999E-2</v>
      </c>
      <c r="I68" s="172">
        <v>772800</v>
      </c>
      <c r="J68" s="16" t="str">
        <v>Cancel</v>
      </c>
    </row>
    <row r="69" spans="1:10">
      <c r="A69" s="169">
        <v>43252</v>
      </c>
      <c r="B69" s="16" t="str">
        <v>C49SZX20180082JL</v>
      </c>
      <c r="C69" s="16" t="str">
        <v>康佳</v>
      </c>
      <c r="D69" s="16" t="str">
        <v>YSM10</v>
      </c>
      <c r="E69" s="16">
        <v>1</v>
      </c>
      <c r="F69" s="16" t="str">
        <v>JPY</v>
      </c>
      <c r="G69" s="172">
        <v>10500000</v>
      </c>
      <c r="H69" s="16">
        <v>7.3599999999999999E-2</v>
      </c>
      <c r="I69" s="172">
        <v>772800</v>
      </c>
      <c r="J69" s="16" t="str">
        <v>Cancel</v>
      </c>
    </row>
    <row r="70" spans="1:10">
      <c r="A70" s="169">
        <v>43252</v>
      </c>
      <c r="B70" s="16" t="str">
        <v>C49SZX20180082JL</v>
      </c>
      <c r="C70" s="16" t="str">
        <v>康佳</v>
      </c>
      <c r="D70" s="16" t="str">
        <v>YSM10</v>
      </c>
      <c r="E70" s="16">
        <v>1</v>
      </c>
      <c r="F70" s="16" t="str">
        <v>JPY</v>
      </c>
      <c r="G70" s="172">
        <v>10500000</v>
      </c>
      <c r="H70" s="16">
        <v>7.3599999999999999E-2</v>
      </c>
      <c r="I70" s="172">
        <v>772800</v>
      </c>
      <c r="J70" s="16" t="str">
        <v>Cancel</v>
      </c>
    </row>
    <row r="71" spans="1:10">
      <c r="A71" s="169">
        <v>43252</v>
      </c>
      <c r="B71" s="16" t="str">
        <v xml:space="preserve"> </v>
      </c>
      <c r="C71" s="16" t="str">
        <v>康佳</v>
      </c>
      <c r="D71" s="16" t="str">
        <v>YSM10</v>
      </c>
      <c r="E71" s="16">
        <v>1</v>
      </c>
      <c r="F71" s="16" t="str">
        <v>JPY</v>
      </c>
      <c r="G71" s="172">
        <v>10500000</v>
      </c>
      <c r="H71" s="16">
        <v>7.3599999999999999E-2</v>
      </c>
      <c r="I71" s="172">
        <v>772800</v>
      </c>
      <c r="J71" s="16" t="str">
        <v>Cancel</v>
      </c>
    </row>
    <row r="72" spans="1:10">
      <c r="A72" s="169">
        <v>43252</v>
      </c>
      <c r="B72" s="16" t="str">
        <v>C49SZX20180082JL</v>
      </c>
      <c r="C72" s="16" t="str">
        <v>康佳</v>
      </c>
      <c r="D72" s="16" t="str">
        <v>YSM20-2</v>
      </c>
      <c r="E72" s="16">
        <v>1</v>
      </c>
      <c r="F72" s="16" t="str">
        <v>JPY</v>
      </c>
      <c r="G72" s="172">
        <v>14000000</v>
      </c>
      <c r="H72" s="16">
        <v>7.3599999999999999E-2</v>
      </c>
      <c r="I72" s="172">
        <v>1030400</v>
      </c>
      <c r="J72" s="16" t="str">
        <v>Cancel</v>
      </c>
    </row>
    <row r="73" spans="1:10">
      <c r="A73" s="169">
        <v>43252</v>
      </c>
      <c r="B73" s="16" t="str">
        <v>C49SZX20180082JL</v>
      </c>
      <c r="C73" s="16" t="str">
        <v>康佳</v>
      </c>
      <c r="D73" s="16" t="str">
        <v>YSM20-2</v>
      </c>
      <c r="E73" s="16">
        <v>1</v>
      </c>
      <c r="F73" s="16" t="str">
        <v>JPY</v>
      </c>
      <c r="G73" s="172">
        <v>14000000</v>
      </c>
      <c r="H73" s="16">
        <v>7.3599999999999999E-2</v>
      </c>
      <c r="I73" s="172">
        <v>1030400</v>
      </c>
      <c r="J73" s="16" t="str">
        <v>Cancel</v>
      </c>
    </row>
    <row r="74" spans="1:10">
      <c r="A74" s="169">
        <v>43252</v>
      </c>
      <c r="B74" s="16" t="str">
        <v>C49SZX20180082JL</v>
      </c>
      <c r="C74" s="16" t="str">
        <v>康佳</v>
      </c>
      <c r="D74" s="16" t="str">
        <v>YSM20-2</v>
      </c>
      <c r="E74" s="16">
        <v>1</v>
      </c>
      <c r="F74" s="16" t="str">
        <v>JPY</v>
      </c>
      <c r="G74" s="172">
        <v>14000000</v>
      </c>
      <c r="H74" s="16">
        <v>7.3599999999999999E-2</v>
      </c>
      <c r="I74" s="172">
        <v>1030400</v>
      </c>
      <c r="J74" s="16" t="str">
        <v>Cancel</v>
      </c>
    </row>
    <row r="75" spans="1:10">
      <c r="A75" s="169">
        <v>43252</v>
      </c>
      <c r="B75" s="16" t="str">
        <v>C49SZX20180082JL</v>
      </c>
      <c r="C75" s="16" t="str">
        <v>康佳</v>
      </c>
      <c r="D75" s="16" t="str">
        <v>YSM20-2</v>
      </c>
      <c r="E75" s="16">
        <v>1</v>
      </c>
      <c r="F75" s="16" t="str">
        <v>JPY</v>
      </c>
      <c r="G75" s="172">
        <v>14000000</v>
      </c>
      <c r="H75" s="16">
        <v>7.3599999999999999E-2</v>
      </c>
      <c r="I75" s="172">
        <v>1030400</v>
      </c>
      <c r="J75" s="16" t="str">
        <v>Cancel</v>
      </c>
    </row>
    <row r="76" spans="1:10">
      <c r="A76" s="169">
        <v>43252</v>
      </c>
      <c r="B76" s="16" t="str">
        <v>C49SZX20180082JL</v>
      </c>
      <c r="C76" s="16" t="str">
        <v>康佳</v>
      </c>
      <c r="D76" s="16" t="str">
        <v>YSM20-2</v>
      </c>
      <c r="E76" s="16">
        <v>1</v>
      </c>
      <c r="F76" s="16" t="str">
        <v>JPY</v>
      </c>
      <c r="G76" s="172">
        <v>14000000</v>
      </c>
      <c r="H76" s="16">
        <v>7.3599999999999999E-2</v>
      </c>
      <c r="I76" s="172">
        <v>1030400</v>
      </c>
      <c r="J76" s="16" t="str">
        <v>Cancel</v>
      </c>
    </row>
    <row r="77" spans="1:10">
      <c r="A77" s="169">
        <v>43252</v>
      </c>
      <c r="B77" s="16" t="str">
        <v>C49SZX20180082JL</v>
      </c>
      <c r="C77" s="16" t="str">
        <v>康佳</v>
      </c>
      <c r="D77" s="16" t="str">
        <v>YSM20-2</v>
      </c>
      <c r="E77" s="16">
        <v>1</v>
      </c>
      <c r="F77" s="16" t="str">
        <v>JPY</v>
      </c>
      <c r="G77" s="172">
        <v>14000000</v>
      </c>
      <c r="H77" s="16">
        <v>7.3599999999999999E-2</v>
      </c>
      <c r="I77" s="172">
        <v>1030400</v>
      </c>
      <c r="J77" s="16" t="str">
        <v>Cancel</v>
      </c>
    </row>
    <row r="78" spans="1:10">
      <c r="A78" s="169">
        <v>43252</v>
      </c>
      <c r="B78" s="16" t="str">
        <v>C49SZX20180082JL</v>
      </c>
      <c r="C78" s="16" t="str">
        <v>康佳</v>
      </c>
      <c r="D78" s="16" t="str">
        <v>YSM20-2</v>
      </c>
      <c r="E78" s="16">
        <v>1</v>
      </c>
      <c r="F78" s="16" t="str">
        <v>JPY</v>
      </c>
      <c r="G78" s="172">
        <v>14000000</v>
      </c>
      <c r="H78" s="16">
        <v>7.3599999999999999E-2</v>
      </c>
      <c r="I78" s="172">
        <v>1030400</v>
      </c>
      <c r="J78" s="16" t="str">
        <v>Cancel</v>
      </c>
    </row>
    <row r="79" spans="1:10">
      <c r="A79" s="169">
        <v>43252</v>
      </c>
      <c r="B79" s="16" t="str">
        <v>C49SZX20180082JL</v>
      </c>
      <c r="C79" s="16" t="str">
        <v>康佳</v>
      </c>
      <c r="D79" s="16" t="str">
        <v>YSM20-2</v>
      </c>
      <c r="E79" s="16">
        <v>1</v>
      </c>
      <c r="F79" s="16" t="str">
        <v>JPY</v>
      </c>
      <c r="G79" s="172">
        <v>14000000</v>
      </c>
      <c r="H79" s="16">
        <v>7.3599999999999999E-2</v>
      </c>
      <c r="I79" s="172">
        <v>1030400</v>
      </c>
      <c r="J79" s="16" t="str">
        <v>Cancel</v>
      </c>
    </row>
    <row r="80" spans="1:10">
      <c r="A80" s="169">
        <v>43252</v>
      </c>
      <c r="B80" s="16" t="str">
        <v>C49SZX20180082JL</v>
      </c>
      <c r="C80" s="16" t="str">
        <v>康佳</v>
      </c>
      <c r="D80" s="16" t="str">
        <v>YSM20-2</v>
      </c>
      <c r="E80" s="16">
        <v>1</v>
      </c>
      <c r="F80" s="16" t="str">
        <v>JPY</v>
      </c>
      <c r="G80" s="172">
        <v>14000000</v>
      </c>
      <c r="H80" s="16">
        <v>7.3599999999999999E-2</v>
      </c>
      <c r="I80" s="172">
        <v>1030400</v>
      </c>
      <c r="J80" s="16" t="str">
        <v>Cancel</v>
      </c>
    </row>
    <row r="81" spans="1:10">
      <c r="A81" s="169">
        <v>43252</v>
      </c>
      <c r="B81" s="16" t="str">
        <v>C49SZX20180082JL</v>
      </c>
      <c r="C81" s="16" t="str">
        <v>康佳</v>
      </c>
      <c r="D81" s="16" t="str">
        <v>YSM20-2</v>
      </c>
      <c r="E81" s="16">
        <v>1</v>
      </c>
      <c r="F81" s="16" t="str">
        <v>JPY</v>
      </c>
      <c r="G81" s="172">
        <v>14000000</v>
      </c>
      <c r="H81" s="16">
        <v>7.3599999999999999E-2</v>
      </c>
      <c r="I81" s="172">
        <v>1030400</v>
      </c>
      <c r="J81" s="16" t="str">
        <v>Cancel</v>
      </c>
    </row>
    <row r="82" spans="1:10">
      <c r="A82" s="169">
        <v>43252</v>
      </c>
      <c r="B82" s="16" t="str">
        <v>C49SZX20180082JL</v>
      </c>
      <c r="C82" s="16" t="str">
        <v>康佳</v>
      </c>
      <c r="D82" s="16" t="str">
        <v>YSM20-2</v>
      </c>
      <c r="E82" s="16">
        <v>1</v>
      </c>
      <c r="F82" s="16" t="str">
        <v>JPY</v>
      </c>
      <c r="G82" s="172">
        <v>14000000</v>
      </c>
      <c r="H82" s="16">
        <v>7.3599999999999999E-2</v>
      </c>
      <c r="I82" s="172">
        <v>1030400</v>
      </c>
      <c r="J82" s="16" t="str">
        <v>Cancel</v>
      </c>
    </row>
    <row r="83" spans="1:10">
      <c r="A83" s="169">
        <v>43252</v>
      </c>
      <c r="B83" s="16" t="str">
        <v>C49SZX20180082JL</v>
      </c>
      <c r="C83" s="16" t="str">
        <v>康佳</v>
      </c>
      <c r="D83" s="16" t="str">
        <v>YSM20-2</v>
      </c>
      <c r="E83" s="16">
        <v>1</v>
      </c>
      <c r="F83" s="16" t="str">
        <v>JPY</v>
      </c>
      <c r="G83" s="172">
        <v>14000000</v>
      </c>
      <c r="H83" s="16">
        <v>7.3599999999999999E-2</v>
      </c>
      <c r="I83" s="172">
        <v>1030400</v>
      </c>
      <c r="J83" s="16" t="str">
        <v>Cancel</v>
      </c>
    </row>
    <row r="84" spans="1:10">
      <c r="A84" s="169">
        <v>43252</v>
      </c>
      <c r="B84" s="16" t="str">
        <v>C49SZX20180082JL</v>
      </c>
      <c r="C84" s="16" t="str">
        <v>康佳</v>
      </c>
      <c r="D84" s="16" t="str">
        <v>YSM20-2</v>
      </c>
      <c r="E84" s="16">
        <v>1</v>
      </c>
      <c r="F84" s="16" t="str">
        <v>JPY</v>
      </c>
      <c r="G84" s="172">
        <v>14000000</v>
      </c>
      <c r="H84" s="16">
        <v>7.3599999999999999E-2</v>
      </c>
      <c r="I84" s="172">
        <v>1030400</v>
      </c>
      <c r="J84" s="16" t="str">
        <v>Cancel</v>
      </c>
    </row>
    <row r="85" spans="1:10">
      <c r="A85" s="169">
        <v>43252</v>
      </c>
      <c r="B85" s="16" t="str">
        <v>C49SZX20180082JL</v>
      </c>
      <c r="C85" s="16" t="str">
        <v>康佳</v>
      </c>
      <c r="D85" s="16" t="str">
        <v>YSM20-2</v>
      </c>
      <c r="E85" s="16">
        <v>1</v>
      </c>
      <c r="F85" s="16" t="str">
        <v>JPY</v>
      </c>
      <c r="G85" s="172">
        <v>14000000</v>
      </c>
      <c r="H85" s="16">
        <v>7.3599999999999999E-2</v>
      </c>
      <c r="I85" s="172">
        <v>1030400</v>
      </c>
      <c r="J85" s="16" t="str">
        <v>Cancel</v>
      </c>
    </row>
    <row r="86" spans="1:10">
      <c r="A86" s="169">
        <v>43221</v>
      </c>
      <c r="B86" s="16" t="str">
        <v>C49SZX20180087DZ</v>
      </c>
      <c r="C86" s="16" t="str">
        <v>BBS好兄弟</v>
      </c>
      <c r="D86" s="16" t="str">
        <v>YSM20-2</v>
      </c>
      <c r="E86" s="16">
        <v>1</v>
      </c>
      <c r="F86" s="16" t="str">
        <v>JPY</v>
      </c>
      <c r="G86" s="172">
        <v>19000000</v>
      </c>
      <c r="H86" s="16">
        <v>7.3400000000000007E-2</v>
      </c>
      <c r="I86" s="172">
        <v>1394600.0000000002</v>
      </c>
      <c r="J86" s="16" t="str">
        <v>Cancel</v>
      </c>
    </row>
    <row r="87" spans="1:10">
      <c r="A87" s="169">
        <v>43221</v>
      </c>
      <c r="B87" s="16" t="str">
        <v>C49SZX20180087DZ</v>
      </c>
      <c r="C87" s="16" t="str">
        <v>BBS好兄弟</v>
      </c>
      <c r="D87" s="16" t="str">
        <v>YSM10</v>
      </c>
      <c r="E87" s="16">
        <v>1</v>
      </c>
      <c r="F87" s="16" t="str">
        <v>JPY</v>
      </c>
      <c r="G87" s="172">
        <v>13150000</v>
      </c>
      <c r="H87" s="16">
        <v>7.3400000000000007E-2</v>
      </c>
      <c r="I87" s="172">
        <v>965210.00000000012</v>
      </c>
      <c r="J87" s="16" t="str">
        <v>Cancel</v>
      </c>
    </row>
    <row r="88" spans="1:10">
      <c r="A88" s="169">
        <v>43221</v>
      </c>
      <c r="B88" s="16" t="str">
        <v>C49SZX20180087DZ</v>
      </c>
      <c r="C88" s="16" t="str">
        <v>BBS好兄弟</v>
      </c>
      <c r="D88" s="16" t="str">
        <v>YSM10</v>
      </c>
      <c r="E88" s="16">
        <v>1</v>
      </c>
      <c r="F88" s="16" t="str">
        <v>JPY</v>
      </c>
      <c r="G88" s="172">
        <v>13150000</v>
      </c>
      <c r="H88" s="16">
        <v>7.3400000000000007E-2</v>
      </c>
      <c r="I88" s="172">
        <v>965210.00000000012</v>
      </c>
      <c r="J88" s="16" t="str">
        <v>Cancel</v>
      </c>
    </row>
    <row r="89" spans="1:10">
      <c r="A89" s="169">
        <v>43221</v>
      </c>
      <c r="B89" s="16" t="str">
        <v>C49SZX20180087DZ</v>
      </c>
      <c r="C89" s="16" t="str">
        <v>BBS好兄弟</v>
      </c>
      <c r="D89" s="16" t="str">
        <v>YSM20-2</v>
      </c>
      <c r="E89" s="16">
        <v>1</v>
      </c>
      <c r="F89" s="16" t="str">
        <v>JPY</v>
      </c>
      <c r="G89" s="172">
        <v>19000000</v>
      </c>
      <c r="H89" s="16">
        <v>7.3400000000000007E-2</v>
      </c>
      <c r="I89" s="172">
        <v>1394600.0000000002</v>
      </c>
      <c r="J89" s="16" t="str">
        <v>Cancel</v>
      </c>
    </row>
    <row r="90" spans="1:10">
      <c r="A90" s="169">
        <v>43221</v>
      </c>
      <c r="B90" s="16" t="str">
        <v>C49SZX20180087DZ</v>
      </c>
      <c r="C90" s="16" t="str">
        <v>BBS好兄弟</v>
      </c>
      <c r="D90" s="16" t="str">
        <v>YSM20-2</v>
      </c>
      <c r="E90" s="16">
        <v>1</v>
      </c>
      <c r="F90" s="16" t="str">
        <v>JPY</v>
      </c>
      <c r="G90" s="172">
        <v>19000000</v>
      </c>
      <c r="H90" s="16">
        <v>7.3400000000000007E-2</v>
      </c>
      <c r="I90" s="172">
        <v>1394600.0000000002</v>
      </c>
      <c r="J90" s="16" t="str">
        <v>Cancel</v>
      </c>
    </row>
    <row r="91" spans="1:10">
      <c r="A91" s="169">
        <v>43221</v>
      </c>
      <c r="B91" s="16" t="str">
        <v>C49SZX20180087DZ</v>
      </c>
      <c r="C91" s="16" t="str">
        <v>BBS好兄弟</v>
      </c>
      <c r="D91" s="16" t="str">
        <v>YSM20-2</v>
      </c>
      <c r="E91" s="16">
        <v>1</v>
      </c>
      <c r="F91" s="16" t="str">
        <v>JPY</v>
      </c>
      <c r="G91" s="172">
        <v>19000000</v>
      </c>
      <c r="H91" s="16">
        <v>7.3400000000000007E-2</v>
      </c>
      <c r="I91" s="172">
        <v>1394600.0000000002</v>
      </c>
      <c r="J91" s="16" t="str">
        <v>Cancel</v>
      </c>
    </row>
    <row r="92" spans="1:10">
      <c r="A92" s="169">
        <v>43221</v>
      </c>
      <c r="B92" s="16" t="str">
        <v>C49SZX20180087DZ</v>
      </c>
      <c r="C92" s="16" t="str">
        <v>BBS好兄弟</v>
      </c>
      <c r="D92" s="16" t="str">
        <v>YSM20-2</v>
      </c>
      <c r="E92" s="16">
        <v>1</v>
      </c>
      <c r="F92" s="16" t="str">
        <v>JPY</v>
      </c>
      <c r="G92" s="172">
        <v>19000000</v>
      </c>
      <c r="H92" s="16">
        <v>7.3400000000000007E-2</v>
      </c>
      <c r="I92" s="172">
        <v>1394600.0000000002</v>
      </c>
      <c r="J92" s="16" t="str">
        <v>Cancel</v>
      </c>
    </row>
    <row r="93" spans="1:10">
      <c r="A93" s="169">
        <v>43221</v>
      </c>
      <c r="B93" s="16" t="str">
        <v>C49SZX20180092LC</v>
      </c>
      <c r="C93" s="16" t="str">
        <v>FYT飞业泰</v>
      </c>
      <c r="D93" s="16" t="str">
        <v>YSM10</v>
      </c>
      <c r="E93" s="16">
        <v>1</v>
      </c>
      <c r="F93" s="16" t="str">
        <v>JPY</v>
      </c>
      <c r="G93" s="172">
        <v>10216000</v>
      </c>
      <c r="H93" s="16">
        <v>7.3400000000000007E-2</v>
      </c>
      <c r="I93" s="172">
        <v>749854.4</v>
      </c>
      <c r="J93" s="16" t="str">
        <v>Cancel</v>
      </c>
    </row>
    <row r="94" spans="1:10">
      <c r="A94" s="169">
        <v>43221</v>
      </c>
      <c r="B94" s="16" t="str">
        <v>C49SZX20180092LC</v>
      </c>
      <c r="C94" s="16" t="str">
        <v>FYT飞业泰</v>
      </c>
      <c r="D94" s="16" t="str">
        <v>YSM10</v>
      </c>
      <c r="E94" s="16">
        <v>1</v>
      </c>
      <c r="F94" s="16" t="str">
        <v>JPY</v>
      </c>
      <c r="G94" s="172">
        <v>10216000</v>
      </c>
      <c r="H94" s="16">
        <v>7.3400000000000007E-2</v>
      </c>
      <c r="I94" s="172">
        <v>749854.4</v>
      </c>
      <c r="J94" s="16" t="str">
        <v>Cancel</v>
      </c>
    </row>
    <row r="95" spans="1:10">
      <c r="A95" s="169">
        <v>43221</v>
      </c>
      <c r="B95" s="16" t="str">
        <v>C49SZX20180092LC</v>
      </c>
      <c r="C95" s="16" t="str">
        <v>FYT飞业泰</v>
      </c>
      <c r="D95" s="16" t="str">
        <v>YSM10</v>
      </c>
      <c r="E95" s="16">
        <v>1</v>
      </c>
      <c r="F95" s="16" t="str">
        <v>JPY</v>
      </c>
      <c r="G95" s="172">
        <v>10216000</v>
      </c>
      <c r="H95" s="16">
        <v>7.3400000000000007E-2</v>
      </c>
      <c r="I95" s="172">
        <v>749854.4</v>
      </c>
      <c r="J95" s="16" t="str">
        <v>Cancel</v>
      </c>
    </row>
    <row r="96" spans="1:10">
      <c r="A96" s="169">
        <v>43221</v>
      </c>
      <c r="B96" s="16" t="str">
        <v>C49SZX20180092LC</v>
      </c>
      <c r="C96" s="16" t="str">
        <v>FYT飞业泰</v>
      </c>
      <c r="D96" s="16" t="str">
        <v>YSM10</v>
      </c>
      <c r="E96" s="16">
        <v>1</v>
      </c>
      <c r="F96" s="16" t="str">
        <v>JPY</v>
      </c>
      <c r="G96" s="172">
        <v>10216000</v>
      </c>
      <c r="H96" s="16">
        <v>7.3400000000000007E-2</v>
      </c>
      <c r="I96" s="172">
        <v>749854.4</v>
      </c>
      <c r="J96" s="16" t="str">
        <v>Cancel</v>
      </c>
    </row>
    <row r="97" spans="1:10">
      <c r="A97" s="169">
        <v>43252</v>
      </c>
      <c r="B97" s="16" t="str">
        <v>C49SZX20180097SS</v>
      </c>
      <c r="C97" s="16" t="str">
        <v>新佰浚</v>
      </c>
      <c r="D97" s="16" t="str">
        <v>YSM10</v>
      </c>
      <c r="E97" s="16">
        <v>1</v>
      </c>
      <c r="F97" s="16" t="str">
        <v>JPY</v>
      </c>
      <c r="G97" s="172">
        <v>10460000</v>
      </c>
      <c r="H97" s="16">
        <v>7.3599999999999999E-2</v>
      </c>
      <c r="I97" s="172">
        <v>769856</v>
      </c>
      <c r="J97" s="16" t="str">
        <v>Cancel</v>
      </c>
    </row>
    <row r="98" spans="1:10">
      <c r="A98" s="169">
        <v>43252</v>
      </c>
      <c r="B98" s="16" t="str">
        <v>C49SZX20180097SS</v>
      </c>
      <c r="C98" s="16" t="str">
        <v>新佰浚</v>
      </c>
      <c r="D98" s="16" t="str">
        <v>YSM10</v>
      </c>
      <c r="E98" s="16">
        <v>1</v>
      </c>
      <c r="F98" s="16" t="str">
        <v>JPY</v>
      </c>
      <c r="G98" s="172">
        <v>10460000</v>
      </c>
      <c r="H98" s="16">
        <v>7.3599999999999999E-2</v>
      </c>
      <c r="I98" s="172">
        <v>769856</v>
      </c>
      <c r="J98" s="16" t="str">
        <v>Cancel</v>
      </c>
    </row>
    <row r="99" spans="1:10">
      <c r="A99" s="169">
        <v>43252</v>
      </c>
      <c r="B99" s="16" t="str">
        <v>C49SZX20180108MZ</v>
      </c>
      <c r="C99" s="16" t="str">
        <v>鸿南</v>
      </c>
      <c r="D99" s="16" t="str">
        <v>YSM10</v>
      </c>
      <c r="E99" s="16">
        <v>1</v>
      </c>
      <c r="F99" s="16" t="str">
        <v>JPY</v>
      </c>
      <c r="G99" s="172">
        <v>8500000</v>
      </c>
      <c r="H99" s="16">
        <v>7.3599999999999999E-2</v>
      </c>
      <c r="I99" s="172">
        <v>625600</v>
      </c>
      <c r="J99" s="16" t="str">
        <v>Cancel</v>
      </c>
    </row>
    <row r="100" spans="1:10">
      <c r="A100" s="169">
        <v>43252</v>
      </c>
      <c r="B100" s="16" t="str">
        <v>C49SZX20180108MZ</v>
      </c>
      <c r="C100" s="16" t="str">
        <v>鸿南</v>
      </c>
      <c r="D100" s="16" t="str">
        <v>YSM10</v>
      </c>
      <c r="E100" s="16">
        <v>1</v>
      </c>
      <c r="F100" s="16" t="str">
        <v>JPY</v>
      </c>
      <c r="G100" s="172">
        <v>8500000</v>
      </c>
      <c r="H100" s="16">
        <v>7.3599999999999999E-2</v>
      </c>
      <c r="I100" s="172">
        <v>625600</v>
      </c>
      <c r="J100" s="16" t="str">
        <v>Cancel</v>
      </c>
    </row>
    <row r="101" spans="1:10">
      <c r="A101" s="169">
        <v>43282</v>
      </c>
      <c r="B101" s="16" t="str">
        <v>C49SZX20180120SX</v>
      </c>
      <c r="C101" s="16" t="str">
        <v>华汛</v>
      </c>
      <c r="D101" s="16" t="str">
        <v>YSM10</v>
      </c>
      <c r="E101" s="16">
        <v>1</v>
      </c>
      <c r="F101" s="16" t="str">
        <v>JPY</v>
      </c>
      <c r="G101" s="172">
        <v>8544600</v>
      </c>
      <c r="H101" s="16">
        <v>7.22E-2</v>
      </c>
      <c r="I101" s="172">
        <v>616920.12</v>
      </c>
      <c r="J101" s="16" t="str">
        <v>Cancel</v>
      </c>
    </row>
    <row r="102" spans="1:10">
      <c r="A102" s="169">
        <v>43282</v>
      </c>
      <c r="B102" s="16" t="str">
        <v>C49SZX20180120SX</v>
      </c>
      <c r="C102" s="16" t="str">
        <v>华汛</v>
      </c>
      <c r="D102" s="16" t="str">
        <v>YSM10</v>
      </c>
      <c r="E102" s="16">
        <v>1</v>
      </c>
      <c r="F102" s="16" t="str">
        <v>JPY</v>
      </c>
      <c r="G102" s="172">
        <v>8544600</v>
      </c>
      <c r="H102" s="16">
        <v>7.22E-2</v>
      </c>
      <c r="I102" s="172">
        <v>616920.12</v>
      </c>
      <c r="J102" s="16" t="str">
        <v>Cancel</v>
      </c>
    </row>
    <row r="103" spans="1:10">
      <c r="A103" s="169">
        <v>43282</v>
      </c>
      <c r="B103" s="16" t="str">
        <v>C49SZX20180121SX</v>
      </c>
      <c r="C103" s="16" t="str">
        <v>华汛</v>
      </c>
      <c r="D103" s="16" t="str">
        <v>YSM10</v>
      </c>
      <c r="E103" s="16">
        <v>1</v>
      </c>
      <c r="F103" s="16" t="str">
        <v>JPY</v>
      </c>
      <c r="G103" s="172">
        <v>8544600</v>
      </c>
      <c r="H103" s="16">
        <v>7.22E-2</v>
      </c>
      <c r="I103" s="172">
        <v>616920.12</v>
      </c>
      <c r="J103" s="16" t="str">
        <v>Cancel</v>
      </c>
    </row>
    <row r="104" spans="1:10">
      <c r="A104" s="169">
        <v>43282</v>
      </c>
      <c r="B104" s="16" t="str">
        <v>C49SZX20180121SX</v>
      </c>
      <c r="C104" s="16" t="str">
        <v>华汛</v>
      </c>
      <c r="D104" s="16" t="str">
        <v>YSM10</v>
      </c>
      <c r="E104" s="16">
        <v>1</v>
      </c>
      <c r="F104" s="16" t="str">
        <v>JPY</v>
      </c>
      <c r="G104" s="172">
        <v>8544600</v>
      </c>
      <c r="H104" s="16">
        <v>7.22E-2</v>
      </c>
      <c r="I104" s="172">
        <v>616920.12</v>
      </c>
      <c r="J104" s="16" t="str">
        <v>Cancel</v>
      </c>
    </row>
    <row r="105" spans="1:10">
      <c r="A105" s="169">
        <v>43282</v>
      </c>
      <c r="B105" s="16" t="str">
        <v>C49SZX20180121SX</v>
      </c>
      <c r="C105" s="16" t="str">
        <v>华汛</v>
      </c>
      <c r="D105" s="16" t="str">
        <v>YSM10</v>
      </c>
      <c r="E105" s="16">
        <v>1</v>
      </c>
      <c r="F105" s="16" t="str">
        <v>JPY</v>
      </c>
      <c r="G105" s="172">
        <v>8544600</v>
      </c>
      <c r="H105" s="16">
        <v>7.22E-2</v>
      </c>
      <c r="I105" s="172">
        <v>616920.12</v>
      </c>
      <c r="J105" s="16" t="str">
        <v>Cancel</v>
      </c>
    </row>
    <row r="106" spans="1:10">
      <c r="A106" s="169">
        <v>43282</v>
      </c>
      <c r="B106" s="16" t="str">
        <v>C49SZX20180123JL</v>
      </c>
      <c r="C106" s="16" t="str">
        <v>瑞福联</v>
      </c>
      <c r="D106" s="16" t="str">
        <v>YSM20-2</v>
      </c>
      <c r="E106" s="16">
        <v>1</v>
      </c>
      <c r="F106" s="16" t="str">
        <v>JPY</v>
      </c>
      <c r="G106" s="172">
        <v>12000000</v>
      </c>
      <c r="H106" s="16">
        <v>7.22E-2</v>
      </c>
      <c r="I106" s="172">
        <v>866400</v>
      </c>
      <c r="J106" s="16" t="str">
        <v>Cancel</v>
      </c>
    </row>
    <row r="107" spans="1:10">
      <c r="A107" s="169">
        <v>43282</v>
      </c>
      <c r="B107" s="16" t="str">
        <v>C49SZX20180123JL</v>
      </c>
      <c r="C107" s="16" t="str">
        <v>瑞福联</v>
      </c>
      <c r="D107" s="16" t="str">
        <v>YSM20-2</v>
      </c>
      <c r="E107" s="16">
        <v>1</v>
      </c>
      <c r="F107" s="16" t="str">
        <v>JPY</v>
      </c>
      <c r="G107" s="172">
        <v>12000000</v>
      </c>
      <c r="H107" s="16">
        <v>7.22E-2</v>
      </c>
      <c r="I107" s="172">
        <v>866400</v>
      </c>
      <c r="J107" s="16" t="str">
        <v>Cancel</v>
      </c>
    </row>
    <row r="108" spans="1:10">
      <c r="A108" s="169">
        <v>43282</v>
      </c>
      <c r="B108" s="16" t="str">
        <v>C49SZX20180123JL</v>
      </c>
      <c r="C108" s="16" t="str">
        <v>瑞福联</v>
      </c>
      <c r="D108" s="16" t="str">
        <v>YSM20-2</v>
      </c>
      <c r="E108" s="16">
        <v>1</v>
      </c>
      <c r="F108" s="16" t="str">
        <v>JPY</v>
      </c>
      <c r="G108" s="172">
        <v>12000000</v>
      </c>
      <c r="H108" s="16">
        <v>7.22E-2</v>
      </c>
      <c r="I108" s="172">
        <v>866400</v>
      </c>
      <c r="J108" s="16" t="str">
        <v>Cancel</v>
      </c>
    </row>
    <row r="109" spans="1:10">
      <c r="A109" s="169">
        <v>43282</v>
      </c>
      <c r="B109" s="16" t="str">
        <v>C49SZX20180123JL</v>
      </c>
      <c r="C109" s="16" t="str">
        <v>瑞福联</v>
      </c>
      <c r="D109" s="16" t="str">
        <v>YSM20-2</v>
      </c>
      <c r="E109" s="16">
        <v>1</v>
      </c>
      <c r="F109" s="16" t="str">
        <v>JPY</v>
      </c>
      <c r="G109" s="172">
        <v>12000000</v>
      </c>
      <c r="H109" s="16">
        <v>7.22E-2</v>
      </c>
      <c r="I109" s="172">
        <v>866400</v>
      </c>
      <c r="J109" s="16" t="str">
        <v>Cancel</v>
      </c>
    </row>
    <row r="110" spans="1:10">
      <c r="A110" s="169">
        <v>43282</v>
      </c>
      <c r="B110" s="16" t="str">
        <v>C49SZX20180125SX</v>
      </c>
      <c r="C110" s="16" t="str">
        <v>拓新伟业</v>
      </c>
      <c r="D110" s="16" t="str">
        <v>YSM40R-4</v>
      </c>
      <c r="E110" s="16">
        <v>1</v>
      </c>
      <c r="F110" s="16" t="str">
        <v>JPY</v>
      </c>
      <c r="G110" s="172">
        <v>27923924</v>
      </c>
      <c r="H110" s="16">
        <v>7.22E-2</v>
      </c>
      <c r="I110" s="172">
        <v>2016107.3128</v>
      </c>
      <c r="J110" s="16" t="str">
        <v>Cancel</v>
      </c>
    </row>
    <row r="111" spans="1:10">
      <c r="A111" s="169">
        <v>43282</v>
      </c>
      <c r="B111" s="16" t="str">
        <v>C49SZX20180126SX</v>
      </c>
      <c r="C111" s="16" t="str">
        <v>拓新伟业</v>
      </c>
      <c r="D111" s="16" t="str">
        <v>YSM40R-4</v>
      </c>
      <c r="E111" s="16">
        <v>1</v>
      </c>
      <c r="F111" s="16" t="str">
        <v>JPY</v>
      </c>
      <c r="G111" s="172">
        <v>27923924</v>
      </c>
      <c r="H111" s="16">
        <v>7.22E-2</v>
      </c>
      <c r="I111" s="172">
        <v>2016107.3128</v>
      </c>
      <c r="J111" s="16" t="str">
        <v>Cancel</v>
      </c>
    </row>
    <row r="112" spans="1:10">
      <c r="A112" s="169">
        <v>43313</v>
      </c>
      <c r="B112" s="16" t="str">
        <v>C49SZX20180129JL</v>
      </c>
      <c r="C112" s="16" t="str">
        <v>通通旺</v>
      </c>
      <c r="D112" s="16" t="str">
        <v>YSM20R(SV)-2</v>
      </c>
      <c r="E112" s="16">
        <v>1</v>
      </c>
      <c r="F112" s="16" t="str">
        <v>JPY</v>
      </c>
      <c r="G112" s="172">
        <v>11000000</v>
      </c>
      <c r="H112" s="16">
        <v>7.2099999999999997E-2</v>
      </c>
      <c r="I112" s="172">
        <v>793100</v>
      </c>
      <c r="J112" s="16" t="str">
        <v>Cancel</v>
      </c>
    </row>
    <row r="113" spans="1:10">
      <c r="A113" s="169">
        <v>43313</v>
      </c>
      <c r="B113" s="16" t="str">
        <v>C49SZX20180168SX</v>
      </c>
      <c r="C113" s="16" t="str">
        <v>维众</v>
      </c>
      <c r="D113" s="16" t="str">
        <v>YSM20-2</v>
      </c>
      <c r="E113" s="16">
        <v>1</v>
      </c>
      <c r="F113" s="16" t="str">
        <v>JPY</v>
      </c>
      <c r="G113" s="172">
        <v>13000000</v>
      </c>
      <c r="H113" s="16">
        <v>7.2099999999999997E-2</v>
      </c>
      <c r="I113" s="172">
        <v>873852</v>
      </c>
      <c r="J113" s="16" t="str">
        <v>Cancel</v>
      </c>
    </row>
    <row r="114" spans="1:10">
      <c r="A114" s="169">
        <v>43313</v>
      </c>
      <c r="B114" s="16" t="str">
        <v>C49SZX20180168SX</v>
      </c>
      <c r="C114" s="16" t="str">
        <v>维众</v>
      </c>
      <c r="D114" s="16" t="str">
        <v>YSM20-2</v>
      </c>
      <c r="E114" s="16">
        <v>1</v>
      </c>
      <c r="F114" s="16" t="str">
        <v>JPY</v>
      </c>
      <c r="G114" s="172">
        <v>13000000</v>
      </c>
      <c r="H114" s="16">
        <v>7.2099999999999997E-2</v>
      </c>
      <c r="I114" s="172">
        <v>873852</v>
      </c>
      <c r="J114" s="16" t="str">
        <v>Cancel</v>
      </c>
    </row>
    <row r="115" spans="1:10">
      <c r="A115" s="169">
        <v>43313</v>
      </c>
      <c r="B115" s="16" t="str">
        <v>C49SZX20180133SX</v>
      </c>
      <c r="C115" s="16" t="str">
        <v>维众</v>
      </c>
      <c r="D115" s="16" t="str">
        <v>YSM10</v>
      </c>
      <c r="E115" s="16">
        <v>1</v>
      </c>
      <c r="F115" s="16" t="str">
        <v>JPY</v>
      </c>
      <c r="G115" s="172">
        <v>9079250</v>
      </c>
      <c r="H115" s="16">
        <v>7.2099999999999997E-2</v>
      </c>
      <c r="I115" s="172">
        <v>654613.92499999993</v>
      </c>
      <c r="J115" s="16" t="str">
        <v>Cancel</v>
      </c>
    </row>
    <row r="116" spans="1:10">
      <c r="A116" s="169">
        <v>43344</v>
      </c>
      <c r="B116" s="16" t="str">
        <v>C49SZX20180138RY</v>
      </c>
      <c r="C116" s="16" t="str">
        <v>捷福</v>
      </c>
      <c r="D116" s="16" t="str">
        <v>YSM20-2</v>
      </c>
      <c r="E116" s="16">
        <v>1</v>
      </c>
      <c r="F116" s="16" t="str">
        <v>JPY</v>
      </c>
      <c r="G116" s="172">
        <v>12724000</v>
      </c>
      <c r="H116" s="16">
        <v>7.2099999999999997E-2</v>
      </c>
      <c r="I116" s="172">
        <v>917400.4</v>
      </c>
      <c r="J116" s="16" t="str">
        <v>Cancel</v>
      </c>
    </row>
    <row r="117" spans="1:10">
      <c r="A117" s="169">
        <v>43344</v>
      </c>
      <c r="B117" s="16" t="str">
        <v>C49SZX20180139RY</v>
      </c>
      <c r="C117" s="16" t="str">
        <v>捷福</v>
      </c>
      <c r="D117" s="16" t="str">
        <v>YSM20-2</v>
      </c>
      <c r="E117" s="16">
        <v>2</v>
      </c>
      <c r="F117" s="16" t="str">
        <v>JPY</v>
      </c>
      <c r="G117" s="172">
        <v>12724000</v>
      </c>
      <c r="H117" s="16">
        <v>7.2099999999999997E-2</v>
      </c>
      <c r="I117" s="172">
        <v>1834800.8</v>
      </c>
      <c r="J117" s="16" t="str">
        <v>Cancel</v>
      </c>
    </row>
    <row r="118" spans="1:10">
      <c r="A118" s="169">
        <v>43313</v>
      </c>
      <c r="B118" s="16" t="str">
        <v>C49SZX20180140SS</v>
      </c>
      <c r="C118" s="16" t="str">
        <v>中润互联</v>
      </c>
      <c r="D118" s="16" t="str">
        <v>YSM20R(SV)-2</v>
      </c>
      <c r="E118" s="16">
        <v>1</v>
      </c>
      <c r="F118" s="16" t="str">
        <v>JPY</v>
      </c>
      <c r="G118" s="172">
        <v>14856000</v>
      </c>
      <c r="H118" s="16">
        <v>7.2099999999999997E-2</v>
      </c>
      <c r="I118" s="172">
        <v>1071117.5999999999</v>
      </c>
      <c r="J118" s="16" t="str">
        <v>Cancel</v>
      </c>
    </row>
    <row r="119" spans="1:10">
      <c r="A119" s="169">
        <v>43313</v>
      </c>
      <c r="B119" s="16" t="str">
        <v>C49SZX20180140SS</v>
      </c>
      <c r="C119" s="16" t="str">
        <v>中润互联</v>
      </c>
      <c r="D119" s="16" t="str">
        <v>YSM20R(SV)-2</v>
      </c>
      <c r="E119" s="16">
        <v>1</v>
      </c>
      <c r="F119" s="16" t="str">
        <v>JPY</v>
      </c>
      <c r="G119" s="172">
        <v>14856000</v>
      </c>
      <c r="H119" s="16">
        <v>7.2099999999999997E-2</v>
      </c>
      <c r="I119" s="172">
        <v>1071117.5999999999</v>
      </c>
      <c r="J119" s="16" t="str">
        <v>Cancel</v>
      </c>
    </row>
    <row r="120" spans="1:10">
      <c r="A120" s="169">
        <v>43344</v>
      </c>
      <c r="B120" s="16" t="str">
        <v>C49SZX20180143KW</v>
      </c>
      <c r="C120" s="16" t="str">
        <v>江恒</v>
      </c>
      <c r="D120" s="16" t="str">
        <v>YS24</v>
      </c>
      <c r="E120" s="16">
        <v>1</v>
      </c>
      <c r="F120" s="16" t="str">
        <v>JPY</v>
      </c>
      <c r="G120" s="172">
        <v>10500000</v>
      </c>
      <c r="H120" s="16">
        <v>7.2099999999999997E-2</v>
      </c>
      <c r="I120" s="172">
        <v>757050</v>
      </c>
      <c r="J120" s="16" t="str">
        <v>Cancel</v>
      </c>
    </row>
    <row r="121" spans="1:10">
      <c r="A121" s="169">
        <v>43344</v>
      </c>
      <c r="B121" s="16" t="str">
        <v>C49SZX20180149JY</v>
      </c>
      <c r="C121" s="16" t="str">
        <v>晟锦威</v>
      </c>
      <c r="D121" s="16" t="str">
        <v>YS24</v>
      </c>
      <c r="E121" s="16">
        <v>1</v>
      </c>
      <c r="F121" s="16" t="str">
        <v>RMB</v>
      </c>
      <c r="G121" s="172">
        <v>793000</v>
      </c>
      <c r="H121" s="16">
        <v>1.1499999999999999</v>
      </c>
      <c r="I121" s="172">
        <v>786163.79310344823</v>
      </c>
      <c r="J121" s="16" t="str">
        <v>Cancel</v>
      </c>
    </row>
    <row r="122" spans="1:10">
      <c r="A122" s="169">
        <v>43344</v>
      </c>
      <c r="B122" s="16" t="str">
        <v>C49SZX20180150JY</v>
      </c>
      <c r="C122" s="16" t="str">
        <v>海凌科达</v>
      </c>
      <c r="D122" s="16" t="str">
        <v>YS12</v>
      </c>
      <c r="E122" s="16">
        <v>1</v>
      </c>
      <c r="F122" s="16" t="str">
        <v>JPY</v>
      </c>
      <c r="G122" s="172">
        <v>8800000</v>
      </c>
      <c r="H122" s="16">
        <v>7.2099999999999997E-2</v>
      </c>
      <c r="I122" s="172">
        <v>634480</v>
      </c>
      <c r="J122" s="16" t="str">
        <v>Cancel</v>
      </c>
    </row>
    <row r="123" spans="1:10">
      <c r="A123" s="169">
        <v>43344</v>
      </c>
      <c r="B123" s="16" t="str">
        <v>C49SZX20180150JY</v>
      </c>
      <c r="C123" s="16" t="str">
        <v>海凌科达</v>
      </c>
      <c r="D123" s="16" t="str">
        <v>YS12</v>
      </c>
      <c r="E123" s="16">
        <v>1</v>
      </c>
      <c r="F123" s="16" t="str">
        <v>JPY</v>
      </c>
      <c r="G123" s="172">
        <v>8800000</v>
      </c>
      <c r="H123" s="16">
        <v>7.2099999999999997E-2</v>
      </c>
      <c r="I123" s="172">
        <v>634480</v>
      </c>
      <c r="J123" s="16" t="str">
        <v>Cancel</v>
      </c>
    </row>
    <row r="124" spans="1:10">
      <c r="A124" s="169">
        <v>43344</v>
      </c>
      <c r="B124" s="16" t="str">
        <v>C49SZX20180151SS</v>
      </c>
      <c r="C124" s="16" t="str">
        <v>高亮</v>
      </c>
      <c r="D124" s="16" t="str">
        <v>YSM40R-4</v>
      </c>
      <c r="E124" s="16">
        <v>1</v>
      </c>
      <c r="F124" s="16" t="str">
        <v>RMB</v>
      </c>
      <c r="G124" s="172">
        <v>1570000</v>
      </c>
      <c r="H124" s="16">
        <v>1.1499999999999999</v>
      </c>
      <c r="I124" s="172">
        <v>1805499.9999999998</v>
      </c>
      <c r="J124" s="16" t="str">
        <v>Cancel</v>
      </c>
    </row>
    <row r="125" spans="1:10">
      <c r="A125" s="169">
        <v>43101</v>
      </c>
      <c r="B125" s="16" t="str">
        <v>ESDEPQ18010028</v>
      </c>
      <c r="C125" s="16" t="str">
        <v>易事达</v>
      </c>
      <c r="D125" s="16" t="str">
        <v>YSM40R-4</v>
      </c>
      <c r="E125" s="16">
        <v>3</v>
      </c>
      <c r="F125" s="16" t="str">
        <v>JPY</v>
      </c>
      <c r="G125" s="172">
        <v>26642000</v>
      </c>
      <c r="H125" s="16">
        <v>7.0699999999999999E-2</v>
      </c>
      <c r="I125" s="172">
        <v>5650768.2000000002</v>
      </c>
      <c r="J125" s="16" t="str">
        <v>Cancel</v>
      </c>
    </row>
    <row r="126" spans="1:10">
      <c r="A126" s="169">
        <v>43101</v>
      </c>
      <c r="B126" s="16" t="str">
        <v>ESDEPQ18010028</v>
      </c>
      <c r="C126" s="16" t="str">
        <v>易事达</v>
      </c>
      <c r="D126" s="16" t="str">
        <v>YSM40R-4</v>
      </c>
      <c r="E126" s="16">
        <v>1</v>
      </c>
      <c r="F126" s="16" t="str">
        <v>JPY</v>
      </c>
      <c r="G126" s="172">
        <v>26642000</v>
      </c>
      <c r="H126" s="16">
        <v>7.0699999999999999E-2</v>
      </c>
      <c r="I126" s="172">
        <v>1883589.4</v>
      </c>
      <c r="J126" s="16" t="str">
        <v>Cancel</v>
      </c>
    </row>
    <row r="127" spans="1:10">
      <c r="A127" s="169">
        <v>43405</v>
      </c>
      <c r="B127" s="16" t="str">
        <v>C49SZX20180154JL</v>
      </c>
      <c r="C127" s="16" t="str">
        <v>奥晨</v>
      </c>
      <c r="D127" s="16" t="str">
        <v>YSM20-2</v>
      </c>
      <c r="E127" s="16">
        <v>1</v>
      </c>
      <c r="F127" s="16" t="str">
        <v>JPY</v>
      </c>
      <c r="G127" s="172">
        <v>14000000</v>
      </c>
      <c r="H127" s="16">
        <v>7.0699999999999999E-2</v>
      </c>
      <c r="I127" s="172">
        <v>989800</v>
      </c>
      <c r="J127" s="16" t="str">
        <v>Cancel</v>
      </c>
    </row>
    <row r="128" spans="1:10">
      <c r="A128" s="169">
        <v>43405</v>
      </c>
      <c r="B128" s="16" t="str">
        <v>C49SZX20180154JL</v>
      </c>
      <c r="C128" s="16" t="str">
        <v>奥晨</v>
      </c>
      <c r="D128" s="16" t="str">
        <v>YSM20-2</v>
      </c>
      <c r="E128" s="16">
        <v>1</v>
      </c>
      <c r="F128" s="16" t="str">
        <v>JPY</v>
      </c>
      <c r="G128" s="172">
        <v>14000000</v>
      </c>
      <c r="H128" s="16">
        <v>7.0699999999999999E-2</v>
      </c>
      <c r="I128" s="172">
        <v>989800</v>
      </c>
      <c r="J128" s="16" t="str">
        <v>Cancel</v>
      </c>
    </row>
    <row r="129" spans="1:10">
      <c r="A129" s="169">
        <v>43405</v>
      </c>
      <c r="B129" s="16" t="str">
        <v>C49SZX20180154JL</v>
      </c>
      <c r="C129" s="16" t="str">
        <v>奥晨</v>
      </c>
      <c r="D129" s="16" t="str">
        <v>YSM20-2</v>
      </c>
      <c r="E129" s="16">
        <v>1</v>
      </c>
      <c r="F129" s="16" t="str">
        <v>JPY</v>
      </c>
      <c r="G129" s="172">
        <v>14000000</v>
      </c>
      <c r="H129" s="16">
        <v>7.3999999999999996E-2</v>
      </c>
      <c r="I129" s="172">
        <v>1036000</v>
      </c>
      <c r="J129" s="16" t="str">
        <v>Cancel</v>
      </c>
    </row>
    <row r="130" spans="1:10">
      <c r="A130" s="169">
        <v>43405</v>
      </c>
      <c r="B130" s="16" t="str">
        <v>C49SZX20180154JL</v>
      </c>
      <c r="C130" s="16" t="str">
        <v>奥晨</v>
      </c>
      <c r="D130" s="16" t="str">
        <v>YSM20-2</v>
      </c>
      <c r="E130" s="16">
        <v>1</v>
      </c>
      <c r="F130" s="16" t="str">
        <v>JPY</v>
      </c>
      <c r="G130" s="172">
        <v>14000000</v>
      </c>
      <c r="H130" s="16">
        <v>7.0699999999999999E-2</v>
      </c>
      <c r="I130" s="172">
        <v>989800</v>
      </c>
      <c r="J130" s="16" t="str">
        <v>Cancel</v>
      </c>
    </row>
    <row r="131" spans="1:10">
      <c r="A131" s="169">
        <v>43405</v>
      </c>
      <c r="B131" s="16" t="str">
        <v>C49SZX20180154JL</v>
      </c>
      <c r="C131" s="16" t="str">
        <v>奥晨</v>
      </c>
      <c r="D131" s="16" t="str">
        <v>YSM20-2</v>
      </c>
      <c r="E131" s="16">
        <v>1</v>
      </c>
      <c r="F131" s="16" t="str">
        <v>JPY</v>
      </c>
      <c r="G131" s="172">
        <v>14000000</v>
      </c>
      <c r="H131" s="16">
        <v>7.0699999999999999E-2</v>
      </c>
      <c r="I131" s="172">
        <v>989800</v>
      </c>
      <c r="J131" s="16" t="str">
        <v>Cancel</v>
      </c>
    </row>
    <row r="132" spans="1:10">
      <c r="A132" s="169">
        <v>43405</v>
      </c>
      <c r="B132" s="16" t="str">
        <v>C49SZX20180154JL</v>
      </c>
      <c r="C132" s="16" t="str">
        <v>奥晨</v>
      </c>
      <c r="D132" s="16" t="str">
        <v>YSM10</v>
      </c>
      <c r="E132" s="16">
        <v>1</v>
      </c>
      <c r="F132" s="16" t="str">
        <v>JPY</v>
      </c>
      <c r="G132" s="172">
        <v>10500000</v>
      </c>
      <c r="H132" s="16">
        <v>7.0699999999999999E-2</v>
      </c>
      <c r="I132" s="172">
        <v>742350</v>
      </c>
      <c r="J132" s="16" t="str">
        <v>Cancel</v>
      </c>
    </row>
    <row r="133" spans="1:10">
      <c r="A133" s="169">
        <v>43405</v>
      </c>
      <c r="B133" s="16" t="str">
        <v>C49SZX20180154JL</v>
      </c>
      <c r="C133" s="16" t="str">
        <v>奥晨</v>
      </c>
      <c r="D133" s="16" t="str">
        <v>YSM10</v>
      </c>
      <c r="E133" s="16">
        <v>1</v>
      </c>
      <c r="F133" s="16" t="str">
        <v>JPY</v>
      </c>
      <c r="G133" s="172">
        <v>10500000</v>
      </c>
      <c r="H133" s="16">
        <v>7.0699999999999999E-2</v>
      </c>
      <c r="I133" s="172">
        <v>742350</v>
      </c>
      <c r="J133" s="16" t="str">
        <v>Cancel</v>
      </c>
    </row>
    <row r="134" spans="1:10">
      <c r="A134" s="169">
        <v>43405</v>
      </c>
      <c r="B134" s="16" t="str">
        <v>C49SZX20180154JL</v>
      </c>
      <c r="C134" s="16" t="str">
        <v>奥晨</v>
      </c>
      <c r="D134" s="16" t="str">
        <v>YSM10</v>
      </c>
      <c r="E134" s="16">
        <v>1</v>
      </c>
      <c r="F134" s="16" t="str">
        <v>JPY</v>
      </c>
      <c r="G134" s="172">
        <v>10500000</v>
      </c>
      <c r="H134" s="16">
        <v>7.0699999999999999E-2</v>
      </c>
      <c r="I134" s="172">
        <v>742350</v>
      </c>
      <c r="J134" s="16" t="str">
        <v>Cancel</v>
      </c>
    </row>
    <row r="135" spans="1:10">
      <c r="A135" s="169">
        <v>43466</v>
      </c>
      <c r="B135" s="16" t="str">
        <v>C49SZX20180183RW</v>
      </c>
      <c r="C135" s="16" t="str">
        <v>富斯迈</v>
      </c>
      <c r="D135" s="16" t="str">
        <v>YSM20R(SV)-2</v>
      </c>
      <c r="E135" s="16">
        <v>1</v>
      </c>
      <c r="F135" s="16" t="str">
        <v>JPY</v>
      </c>
      <c r="G135" s="172">
        <v>12500000</v>
      </c>
      <c r="H135" s="16">
        <v>1.125</v>
      </c>
      <c r="I135" s="172">
        <v>14062500</v>
      </c>
      <c r="J135" s="16" t="str">
        <v>Cancel</v>
      </c>
    </row>
    <row r="136" spans="1:10">
      <c r="A136" s="169">
        <v>43466</v>
      </c>
      <c r="B136" s="16" t="str">
        <v>C49SZX20180183RW</v>
      </c>
      <c r="C136" s="16" t="str">
        <v>富斯迈</v>
      </c>
      <c r="D136" s="16" t="str">
        <v>YSM20R(SV)-2</v>
      </c>
      <c r="E136" s="16">
        <v>1</v>
      </c>
      <c r="F136" s="16" t="str">
        <v>JPY</v>
      </c>
      <c r="G136" s="172">
        <v>12500000</v>
      </c>
      <c r="H136" s="16">
        <v>1.125</v>
      </c>
      <c r="I136" s="172">
        <v>14062500</v>
      </c>
      <c r="J136" s="16" t="str">
        <v>Cancel</v>
      </c>
    </row>
    <row r="137" spans="1:10">
      <c r="A137" s="169">
        <v>43466</v>
      </c>
      <c r="B137" s="16" t="str">
        <v>C49SZX20180184RW</v>
      </c>
      <c r="C137" s="16" t="str">
        <v>富斯迈</v>
      </c>
      <c r="D137" s="16" t="str">
        <v>YSM20R(SV)-2</v>
      </c>
      <c r="E137" s="16">
        <v>1</v>
      </c>
      <c r="F137" s="16" t="str">
        <v>JPY</v>
      </c>
      <c r="G137" s="172">
        <v>12500000</v>
      </c>
      <c r="H137" s="16">
        <v>1.125</v>
      </c>
      <c r="I137" s="172">
        <v>14062500</v>
      </c>
      <c r="J137" s="16" t="str">
        <v>Cancel</v>
      </c>
    </row>
    <row r="138" spans="1:10">
      <c r="A138" s="169">
        <v>43466</v>
      </c>
      <c r="B138" s="16" t="str">
        <v>C49SZX20180184RW</v>
      </c>
      <c r="C138" s="16" t="str">
        <v>富斯迈</v>
      </c>
      <c r="D138" s="16" t="str">
        <v>YSM20R(SV)-2</v>
      </c>
      <c r="E138" s="16">
        <v>1</v>
      </c>
      <c r="F138" s="16" t="str">
        <v>JPY</v>
      </c>
      <c r="G138" s="172">
        <v>12500000</v>
      </c>
      <c r="H138" s="16">
        <v>1.125</v>
      </c>
      <c r="I138" s="172">
        <v>14062500</v>
      </c>
      <c r="J138" s="16" t="str">
        <v>Cancel</v>
      </c>
    </row>
    <row r="139" spans="1:10">
      <c r="A139" s="169">
        <v>43466</v>
      </c>
      <c r="B139" s="16" t="str">
        <v>C49SZX20180184RW</v>
      </c>
      <c r="C139" s="16" t="str">
        <v>富斯迈</v>
      </c>
      <c r="D139" s="16" t="str">
        <v>YSM20R(SV)-2</v>
      </c>
      <c r="E139" s="16">
        <v>1</v>
      </c>
      <c r="F139" s="16" t="str">
        <v>JPY</v>
      </c>
      <c r="G139" s="172">
        <v>12500000</v>
      </c>
      <c r="H139" s="16">
        <v>1.125</v>
      </c>
      <c r="I139" s="172">
        <v>14062500</v>
      </c>
      <c r="J139" s="16" t="str">
        <v>Cancel</v>
      </c>
    </row>
    <row r="140" spans="1:10">
      <c r="A140" s="169">
        <v>43466</v>
      </c>
      <c r="B140" s="16" t="str">
        <v>C49SZX20180184RW</v>
      </c>
      <c r="C140" s="16" t="str">
        <v>富斯迈</v>
      </c>
      <c r="D140" s="16" t="str">
        <v>YSM20R(SV)-2</v>
      </c>
      <c r="E140" s="16">
        <v>1</v>
      </c>
      <c r="F140" s="16" t="str">
        <v>JPY</v>
      </c>
      <c r="G140" s="172">
        <v>12500000</v>
      </c>
      <c r="H140" s="16">
        <v>1.125</v>
      </c>
      <c r="I140" s="172">
        <v>14062500</v>
      </c>
      <c r="J140" s="16" t="str">
        <v>Cancel</v>
      </c>
    </row>
    <row r="141" spans="1:10">
      <c r="A141" s="169">
        <v>43466</v>
      </c>
      <c r="B141" s="16" t="str">
        <v>C49SZX20190001JY</v>
      </c>
      <c r="C141" s="16" t="str">
        <v>Kingtron络鑫</v>
      </c>
      <c r="D141" s="16" t="str">
        <v>YSM20R(SV)-2</v>
      </c>
      <c r="E141" s="16">
        <v>1</v>
      </c>
      <c r="F141" s="16" t="str">
        <v>JPY</v>
      </c>
      <c r="G141" s="172">
        <v>16058000</v>
      </c>
      <c r="H141" s="16">
        <v>7.2300000000000003E-2</v>
      </c>
      <c r="I141" s="172">
        <v>1160993.4000000001</v>
      </c>
      <c r="J141" s="16" t="str">
        <v>Cancel</v>
      </c>
    </row>
    <row r="142" spans="1:10">
      <c r="A142" s="169">
        <v>43466</v>
      </c>
      <c r="B142" s="16" t="str">
        <v>C49SZX20190002JY</v>
      </c>
      <c r="C142" s="16" t="str">
        <v>Kingtron络鑫</v>
      </c>
      <c r="D142" s="16" t="str">
        <v>YSM20R(SV)-2</v>
      </c>
      <c r="E142" s="16">
        <v>1</v>
      </c>
      <c r="F142" s="16" t="str">
        <v>JPY</v>
      </c>
      <c r="G142" s="172">
        <v>15800000</v>
      </c>
      <c r="H142" s="16">
        <v>7.2300000000000003E-2</v>
      </c>
      <c r="I142" s="172">
        <v>1142340</v>
      </c>
      <c r="J142" s="16" t="str">
        <v>Cancel</v>
      </c>
    </row>
    <row r="143" spans="1:10">
      <c r="A143" s="169">
        <v>43466</v>
      </c>
      <c r="B143" s="16" t="str">
        <v>C49SZX20190002JY</v>
      </c>
      <c r="C143" s="16" t="str">
        <v>Kingtron络鑫</v>
      </c>
      <c r="D143" s="16" t="str">
        <v>YSM20R(SV)-2</v>
      </c>
      <c r="E143" s="16">
        <v>1</v>
      </c>
      <c r="F143" s="16" t="str">
        <v>JPY</v>
      </c>
      <c r="G143" s="172">
        <v>15800000</v>
      </c>
      <c r="H143" s="16">
        <v>7.2300000000000003E-2</v>
      </c>
      <c r="I143" s="172">
        <v>1142340</v>
      </c>
      <c r="J143" s="16" t="str">
        <v>Cancel</v>
      </c>
    </row>
    <row r="144" spans="1:10">
      <c r="A144" s="169">
        <v>43466</v>
      </c>
      <c r="B144" s="16" t="str">
        <v>C49SZX20190002JY</v>
      </c>
      <c r="C144" s="16" t="str">
        <v>Kingtron络鑫</v>
      </c>
      <c r="D144" s="16" t="str">
        <v>YSM10</v>
      </c>
      <c r="E144" s="16">
        <v>1</v>
      </c>
      <c r="F144" s="16" t="str">
        <v>JPY</v>
      </c>
      <c r="G144" s="172">
        <v>10000000</v>
      </c>
      <c r="H144" s="16">
        <v>7.2300000000000003E-2</v>
      </c>
      <c r="I144" s="172">
        <v>723000</v>
      </c>
      <c r="J144" s="16" t="str">
        <v>Cancel</v>
      </c>
    </row>
    <row r="145" spans="1:10">
      <c r="A145" s="169">
        <v>43466</v>
      </c>
      <c r="B145" s="16" t="str">
        <v>C49SZX20190002JY</v>
      </c>
      <c r="C145" s="16" t="str">
        <v>Kingtron络鑫</v>
      </c>
      <c r="D145" s="16" t="str">
        <v>YSM10</v>
      </c>
      <c r="E145" s="16">
        <v>1</v>
      </c>
      <c r="F145" s="16" t="str">
        <v>JPY</v>
      </c>
      <c r="G145" s="172">
        <v>10000000</v>
      </c>
      <c r="H145" s="16">
        <v>7.2300000000000003E-2</v>
      </c>
      <c r="I145" s="172">
        <v>723000</v>
      </c>
      <c r="J145" s="16" t="str">
        <v>Cancel</v>
      </c>
    </row>
    <row r="146" spans="1:10">
      <c r="A146" s="169">
        <v>43466</v>
      </c>
      <c r="B146" s="16" t="str">
        <v>C49SZX20190008JL</v>
      </c>
      <c r="C146" s="16" t="str">
        <v>昶达CHEERSTAR</v>
      </c>
      <c r="D146" s="16" t="str">
        <v>YSM10</v>
      </c>
      <c r="E146" s="16">
        <v>1</v>
      </c>
      <c r="F146" s="16" t="str">
        <v>JPY</v>
      </c>
      <c r="G146" s="172">
        <v>9350000</v>
      </c>
      <c r="H146" s="16">
        <v>7.2300000000000003E-2</v>
      </c>
      <c r="I146" s="172">
        <v>676005</v>
      </c>
      <c r="J146" s="16" t="str">
        <v>Cancel</v>
      </c>
    </row>
    <row r="147" spans="1:10">
      <c r="A147" s="169">
        <v>43466</v>
      </c>
      <c r="B147" s="16" t="str">
        <v>C49SZX20190008JL</v>
      </c>
      <c r="C147" s="16" t="str">
        <v>昶达CHEERSTAR</v>
      </c>
      <c r="D147" s="16" t="str">
        <v>YSM10</v>
      </c>
      <c r="E147" s="16">
        <v>1</v>
      </c>
      <c r="F147" s="16" t="str">
        <v>JPY</v>
      </c>
      <c r="G147" s="172">
        <v>9350000</v>
      </c>
      <c r="H147" s="16">
        <v>7.2300000000000003E-2</v>
      </c>
      <c r="I147" s="172">
        <v>676005</v>
      </c>
      <c r="J147" s="16" t="str">
        <v>Cancel</v>
      </c>
    </row>
    <row r="148" spans="1:10">
      <c r="A148" s="169">
        <v>43466</v>
      </c>
      <c r="B148" s="16" t="str">
        <v>C49SZX20190008JL</v>
      </c>
      <c r="C148" s="16" t="str">
        <v>昶达CHEERSTAR</v>
      </c>
      <c r="D148" s="16" t="str">
        <v>YSM10</v>
      </c>
      <c r="E148" s="16">
        <v>1</v>
      </c>
      <c r="F148" s="16" t="str">
        <v>JPY</v>
      </c>
      <c r="G148" s="172">
        <v>9350000</v>
      </c>
      <c r="H148" s="16">
        <v>7.2300000000000003E-2</v>
      </c>
      <c r="I148" s="172">
        <v>676005</v>
      </c>
      <c r="J148" s="16" t="str">
        <v>Cancel</v>
      </c>
    </row>
    <row r="149" spans="1:10">
      <c r="A149" s="169">
        <v>43466</v>
      </c>
      <c r="B149" s="16" t="str">
        <v>C49SZX20190008JL</v>
      </c>
      <c r="C149" s="16" t="str">
        <v>昶达CHEERSTAR</v>
      </c>
      <c r="D149" s="16" t="str">
        <v>YSM10</v>
      </c>
      <c r="E149" s="16">
        <v>1</v>
      </c>
      <c r="F149" s="16" t="str">
        <v>JPY</v>
      </c>
      <c r="G149" s="172">
        <v>9350000</v>
      </c>
      <c r="H149" s="16">
        <v>7.2300000000000003E-2</v>
      </c>
      <c r="I149" s="172">
        <v>676005</v>
      </c>
      <c r="J149" s="16" t="str">
        <v>Cancel</v>
      </c>
    </row>
    <row r="150" spans="1:10">
      <c r="A150" s="169">
        <v>43466</v>
      </c>
      <c r="B150" s="16" t="str">
        <v>C49SZX20190008JL</v>
      </c>
      <c r="C150" s="16" t="str">
        <v>昶达CHEERSTAR</v>
      </c>
      <c r="D150" s="16" t="str">
        <v>YSM10</v>
      </c>
      <c r="E150" s="16">
        <v>1</v>
      </c>
      <c r="F150" s="16" t="str">
        <v>JPY</v>
      </c>
      <c r="G150" s="172">
        <v>9350000</v>
      </c>
      <c r="H150" s="16">
        <v>7.2300000000000003E-2</v>
      </c>
      <c r="I150" s="172">
        <v>676005</v>
      </c>
      <c r="J150" s="16" t="str">
        <v>Cancel</v>
      </c>
    </row>
    <row r="151" spans="1:10">
      <c r="A151" s="169">
        <v>43466</v>
      </c>
      <c r="B151" s="16" t="str">
        <v>C49SZX20190008JL</v>
      </c>
      <c r="C151" s="16" t="str">
        <v>昶达CHEERSTAR</v>
      </c>
      <c r="D151" s="16" t="str">
        <v>YSM10</v>
      </c>
      <c r="E151" s="16">
        <v>1</v>
      </c>
      <c r="F151" s="16" t="str">
        <v>JPY</v>
      </c>
      <c r="G151" s="172">
        <v>9350000</v>
      </c>
      <c r="H151" s="16">
        <v>7.2300000000000003E-2</v>
      </c>
      <c r="I151" s="172">
        <v>676005</v>
      </c>
      <c r="J151" s="16" t="str">
        <v>Cancel</v>
      </c>
    </row>
    <row r="152" spans="1:10">
      <c r="A152" s="169">
        <v>43466</v>
      </c>
      <c r="B152" s="16" t="str">
        <v>C49SZX20190009SS</v>
      </c>
      <c r="C152" s="16" t="str">
        <v>联合金睿</v>
      </c>
      <c r="D152" s="16" t="str">
        <v>YSM20R(SV)-2</v>
      </c>
      <c r="E152" s="16">
        <v>1</v>
      </c>
      <c r="F152" s="16" t="str">
        <v>JPY</v>
      </c>
      <c r="G152" s="172">
        <v>14304539</v>
      </c>
      <c r="H152" s="16">
        <v>7.2300000000000003E-2</v>
      </c>
      <c r="I152" s="172">
        <v>1034218.1697000001</v>
      </c>
      <c r="J152" s="16" t="str">
        <v>Cancel</v>
      </c>
    </row>
    <row r="153" spans="1:10">
      <c r="A153" s="169">
        <v>43466</v>
      </c>
      <c r="B153" s="16" t="str">
        <v>C49SZX20190009SS</v>
      </c>
      <c r="C153" s="16" t="str">
        <v>联合金睿</v>
      </c>
      <c r="D153" s="16" t="str">
        <v>YSM10</v>
      </c>
      <c r="E153" s="16">
        <v>1</v>
      </c>
      <c r="F153" s="16" t="str">
        <v>JPY</v>
      </c>
      <c r="G153" s="172">
        <v>10000000</v>
      </c>
      <c r="H153" s="16">
        <v>7.2300000000000003E-2</v>
      </c>
      <c r="I153" s="172">
        <v>723000</v>
      </c>
      <c r="J153" s="16" t="str">
        <v>Cancel</v>
      </c>
    </row>
    <row r="154" spans="1:10">
      <c r="A154" s="169">
        <v>43466</v>
      </c>
      <c r="B154" s="16" t="str">
        <v>C49SZX20190014DZ</v>
      </c>
      <c r="C154" s="16" t="str">
        <v>兆晖</v>
      </c>
      <c r="D154" s="16" t="str">
        <v>YSM20R(SV)-2</v>
      </c>
      <c r="E154" s="16">
        <v>1</v>
      </c>
      <c r="F154" s="16" t="str">
        <v>JPY</v>
      </c>
      <c r="G154" s="172">
        <v>12770000</v>
      </c>
      <c r="H154" s="16">
        <v>7.2300000000000003E-2</v>
      </c>
      <c r="I154" s="172">
        <v>923271</v>
      </c>
      <c r="J154" s="16" t="str">
        <v>Cancel</v>
      </c>
    </row>
    <row r="155" spans="1:10">
      <c r="A155" s="169">
        <v>43466</v>
      </c>
      <c r="B155" s="16" t="str">
        <v>C49SZX20190014DZ</v>
      </c>
      <c r="C155" s="16" t="str">
        <v>兆晖</v>
      </c>
      <c r="D155" s="16" t="str">
        <v>YSM20R(SV)-2</v>
      </c>
      <c r="E155" s="16">
        <v>1</v>
      </c>
      <c r="F155" s="16" t="str">
        <v>JPY</v>
      </c>
      <c r="G155" s="172">
        <v>12770000</v>
      </c>
      <c r="H155" s="16">
        <v>7.2300000000000003E-2</v>
      </c>
      <c r="I155" s="172">
        <v>923271</v>
      </c>
      <c r="J155" s="16" t="str">
        <v>Cancel</v>
      </c>
    </row>
    <row r="156" spans="1:10">
      <c r="A156" s="169">
        <v>43466</v>
      </c>
      <c r="B156" s="16" t="str">
        <v>C49SZX20190014DZ</v>
      </c>
      <c r="C156" s="16" t="str">
        <v>兆晖</v>
      </c>
      <c r="D156" s="16" t="str">
        <v>YSM20R(SV)-2</v>
      </c>
      <c r="E156" s="16">
        <v>1</v>
      </c>
      <c r="F156" s="16" t="str">
        <v>JPY</v>
      </c>
      <c r="G156" s="172">
        <v>12770000</v>
      </c>
      <c r="H156" s="16">
        <v>7.2300000000000003E-2</v>
      </c>
      <c r="I156" s="172">
        <v>923271</v>
      </c>
      <c r="J156" s="16" t="str">
        <v>Cancel</v>
      </c>
    </row>
    <row r="157" spans="1:10">
      <c r="A157" s="169">
        <v>43525</v>
      </c>
      <c r="B157" s="16" t="str">
        <v>C49SZX20190028MZ</v>
      </c>
      <c r="C157" s="16" t="str">
        <v>魔乐视</v>
      </c>
      <c r="D157" s="16" t="str">
        <v>YSM20R(SV)-2</v>
      </c>
      <c r="E157" s="16">
        <v>1</v>
      </c>
      <c r="F157" s="16" t="str">
        <v>JPY</v>
      </c>
      <c r="G157" s="172">
        <v>15000000</v>
      </c>
      <c r="H157" s="16">
        <v>7.2300000000000003E-2</v>
      </c>
      <c r="I157" s="172">
        <v>1084500</v>
      </c>
      <c r="J157" s="16" t="str">
        <v>Cancel</v>
      </c>
    </row>
    <row r="158" spans="1:10">
      <c r="A158" s="169">
        <v>43525</v>
      </c>
      <c r="B158" s="16" t="str">
        <v>C49SZX20190028MZ</v>
      </c>
      <c r="C158" s="16" t="str">
        <v>魔乐视</v>
      </c>
      <c r="D158" s="16" t="str">
        <v>YSM20R(SV)-2</v>
      </c>
      <c r="E158" s="16">
        <v>1</v>
      </c>
      <c r="F158" s="16" t="str">
        <v>JPY</v>
      </c>
      <c r="G158" s="172">
        <v>15000000</v>
      </c>
      <c r="H158" s="16">
        <v>7.2300000000000003E-2</v>
      </c>
      <c r="I158" s="172">
        <v>1084500</v>
      </c>
      <c r="J158" s="16" t="str">
        <v>Cancel</v>
      </c>
    </row>
    <row r="159" spans="1:10">
      <c r="A159" s="169">
        <v>43525</v>
      </c>
      <c r="B159" s="16" t="str">
        <v>C49SZX20190028MZ</v>
      </c>
      <c r="C159" s="16" t="str">
        <v>魔乐视</v>
      </c>
      <c r="D159" s="16" t="str">
        <v>YSM20R(SV)-2</v>
      </c>
      <c r="E159" s="16">
        <v>1</v>
      </c>
      <c r="F159" s="16" t="str">
        <v>JPY</v>
      </c>
      <c r="G159" s="172">
        <v>15000000</v>
      </c>
      <c r="H159" s="16">
        <v>7.2300000000000003E-2</v>
      </c>
      <c r="I159" s="172">
        <v>1084500</v>
      </c>
      <c r="J159" s="16" t="str">
        <v>Cancel</v>
      </c>
    </row>
    <row r="160" spans="1:10">
      <c r="A160" s="169">
        <v>43525</v>
      </c>
      <c r="B160" s="16" t="str">
        <v>C49SZX20190028MZ</v>
      </c>
      <c r="C160" s="16" t="str">
        <v>魔乐视</v>
      </c>
      <c r="D160" s="16" t="str">
        <v>YSM10</v>
      </c>
      <c r="E160" s="16">
        <v>1</v>
      </c>
      <c r="F160" s="16" t="str">
        <v>JPY</v>
      </c>
      <c r="G160" s="172">
        <v>12000000</v>
      </c>
      <c r="H160" s="16">
        <v>7.2300000000000003E-2</v>
      </c>
      <c r="I160" s="172">
        <v>867600</v>
      </c>
      <c r="J160" s="16" t="str">
        <v>Cancel</v>
      </c>
    </row>
    <row r="161" spans="1:10">
      <c r="A161" s="169">
        <v>43525</v>
      </c>
      <c r="B161" s="16" t="str">
        <v>C49SZX20190028MZ</v>
      </c>
      <c r="C161" s="16" t="str">
        <v>魔乐视</v>
      </c>
      <c r="D161" s="16" t="str">
        <v>YSM10</v>
      </c>
      <c r="E161" s="16">
        <v>1</v>
      </c>
      <c r="F161" s="16" t="str">
        <v>JPY</v>
      </c>
      <c r="G161" s="172">
        <v>12000000</v>
      </c>
      <c r="H161" s="16">
        <v>7.2300000000000003E-2</v>
      </c>
      <c r="I161" s="172">
        <v>867600</v>
      </c>
      <c r="J161" s="16" t="str">
        <v>Cancel</v>
      </c>
    </row>
    <row r="162" spans="1:10">
      <c r="A162" s="169">
        <v>43525</v>
      </c>
      <c r="B162" s="16" t="str">
        <v>C49SZX20190028MZ</v>
      </c>
      <c r="C162" s="16" t="str">
        <v>魔乐视</v>
      </c>
      <c r="D162" s="16" t="str">
        <v>YSM10</v>
      </c>
      <c r="E162" s="16">
        <v>1</v>
      </c>
      <c r="F162" s="16" t="str">
        <v>JPY</v>
      </c>
      <c r="G162" s="172">
        <v>12000000</v>
      </c>
      <c r="H162" s="16">
        <v>7.2300000000000003E-2</v>
      </c>
      <c r="I162" s="172">
        <v>867600</v>
      </c>
      <c r="J162" s="16" t="str">
        <v>Cancel</v>
      </c>
    </row>
    <row r="163" spans="1:10">
      <c r="A163" s="169">
        <v>43525</v>
      </c>
      <c r="B163" s="16" t="str">
        <v>C49SZX20190037RW</v>
      </c>
      <c r="C163" s="16" t="str">
        <v>华薪兄弟</v>
      </c>
      <c r="D163" s="16" t="str">
        <v>YSM20R(SV)-2</v>
      </c>
      <c r="E163" s="16">
        <v>1</v>
      </c>
      <c r="F163" s="16" t="str">
        <v>JPY</v>
      </c>
      <c r="G163" s="172">
        <v>12786600</v>
      </c>
      <c r="H163" s="16">
        <v>7.2300000000000003E-2</v>
      </c>
      <c r="I163" s="172">
        <v>924471.18</v>
      </c>
      <c r="J163" s="16" t="str">
        <v>Cancel</v>
      </c>
    </row>
    <row r="164" spans="1:10">
      <c r="A164" s="169">
        <v>43525</v>
      </c>
      <c r="B164" s="16" t="str">
        <v>C49SZX20190038RW</v>
      </c>
      <c r="C164" s="16" t="str">
        <v>华薪兄弟</v>
      </c>
      <c r="D164" s="16" t="str">
        <v>YSM20R(SV)-2</v>
      </c>
      <c r="E164" s="16">
        <v>1</v>
      </c>
      <c r="F164" s="16" t="str">
        <v>JPY</v>
      </c>
      <c r="G164" s="172">
        <v>12786600</v>
      </c>
      <c r="H164" s="16">
        <v>7.2300000000000003E-2</v>
      </c>
      <c r="I164" s="172">
        <v>924471.18</v>
      </c>
      <c r="J164" s="16" t="str">
        <v>Cancel</v>
      </c>
    </row>
    <row r="165" spans="1:10">
      <c r="A165" s="169">
        <v>43556</v>
      </c>
      <c r="B165" s="16" t="str">
        <v>C49SZX20190059SX</v>
      </c>
      <c r="C165" s="16" t="str">
        <v>玮芯电子</v>
      </c>
      <c r="D165" s="16" t="str">
        <v>YSM20R(SV)-2</v>
      </c>
      <c r="E165" s="16">
        <v>1</v>
      </c>
      <c r="F165" s="16" t="str">
        <v>JPY</v>
      </c>
      <c r="G165" s="172">
        <v>14642375</v>
      </c>
      <c r="H165" s="16">
        <v>7.2300000000000003E-2</v>
      </c>
      <c r="I165" s="172">
        <v>1058643.7125000001</v>
      </c>
      <c r="J165" s="16" t="str">
        <v>Cancel</v>
      </c>
    </row>
    <row r="166" spans="1:10">
      <c r="A166" s="169">
        <v>43556</v>
      </c>
      <c r="B166" s="16" t="str">
        <v>C49SZX20190059SX</v>
      </c>
      <c r="C166" s="16" t="str">
        <v>玮芯电子</v>
      </c>
      <c r="D166" s="16" t="str">
        <v>YSM20R(SV)-2</v>
      </c>
      <c r="E166" s="16">
        <v>1</v>
      </c>
      <c r="F166" s="16" t="str">
        <v>JPY</v>
      </c>
      <c r="G166" s="172">
        <v>14642375</v>
      </c>
      <c r="H166" s="16">
        <v>7.2300000000000003E-2</v>
      </c>
      <c r="I166" s="172">
        <v>1058643.7125000001</v>
      </c>
      <c r="J166" s="16" t="str">
        <v>Cancel</v>
      </c>
    </row>
    <row r="167" spans="1:10">
      <c r="A167" s="169">
        <v>43556</v>
      </c>
      <c r="B167" s="16" t="str">
        <v>C49SZX20190054JL</v>
      </c>
      <c r="C167" s="16" t="str">
        <v>鹏鑫达</v>
      </c>
      <c r="D167" s="16" t="str">
        <v>YSM10</v>
      </c>
      <c r="E167" s="16">
        <v>1</v>
      </c>
      <c r="F167" s="16" t="str">
        <v>JPY</v>
      </c>
      <c r="G167" s="172">
        <v>8150000</v>
      </c>
      <c r="H167" s="16">
        <v>7.2300000000000003E-2</v>
      </c>
      <c r="I167" s="172">
        <v>589245</v>
      </c>
      <c r="J167" s="16" t="str">
        <v>Cancel</v>
      </c>
    </row>
    <row r="168" spans="1:10">
      <c r="A168" s="169">
        <v>43556</v>
      </c>
      <c r="B168" s="16" t="str">
        <v>C49SZX20190054JL</v>
      </c>
      <c r="C168" s="16" t="str">
        <v>鹏鑫达</v>
      </c>
      <c r="D168" s="16" t="str">
        <v>YSM10</v>
      </c>
      <c r="E168" s="16">
        <v>1</v>
      </c>
      <c r="F168" s="16" t="str">
        <v>JPY</v>
      </c>
      <c r="G168" s="172">
        <v>8150000</v>
      </c>
      <c r="H168" s="16">
        <v>7.2300000000000003E-2</v>
      </c>
      <c r="I168" s="172">
        <v>589245</v>
      </c>
      <c r="J168" s="16" t="str">
        <v>Cancel</v>
      </c>
    </row>
    <row r="169" spans="1:10">
      <c r="A169" s="169">
        <v>43556</v>
      </c>
      <c r="B169" s="16" t="str">
        <v>C49SZX20190062ZX</v>
      </c>
      <c r="C169" s="16" t="str">
        <v>帝泰克</v>
      </c>
      <c r="D169" s="16" t="str">
        <v>YSM10</v>
      </c>
      <c r="E169" s="16">
        <v>1</v>
      </c>
      <c r="F169" s="16" t="str">
        <v>JPY</v>
      </c>
      <c r="G169" s="172">
        <v>10000000</v>
      </c>
      <c r="H169" s="16">
        <v>7.2300000000000003E-2</v>
      </c>
      <c r="I169" s="172">
        <v>723000</v>
      </c>
      <c r="J169" s="16" t="str">
        <v>Cancel</v>
      </c>
    </row>
    <row r="170" spans="1:10">
      <c r="A170" s="169">
        <v>43556</v>
      </c>
      <c r="B170" s="16" t="str">
        <v>C49SZX20190062ZX</v>
      </c>
      <c r="C170" s="16" t="str">
        <v>帝泰克</v>
      </c>
      <c r="D170" s="16" t="str">
        <v>YSM10</v>
      </c>
      <c r="E170" s="16">
        <v>1</v>
      </c>
      <c r="F170" s="16" t="str">
        <v>JPY</v>
      </c>
      <c r="G170" s="172">
        <v>10000000</v>
      </c>
      <c r="H170" s="16">
        <v>7.2300000000000003E-2</v>
      </c>
      <c r="I170" s="172">
        <v>723000</v>
      </c>
      <c r="J170" s="16" t="str">
        <v>Cancel</v>
      </c>
    </row>
    <row r="171" spans="1:10">
      <c r="A171" s="169">
        <v>43556</v>
      </c>
      <c r="B171" s="16" t="str">
        <v>C49SZX20190062ZX</v>
      </c>
      <c r="C171" s="16" t="str">
        <v>帝泰克</v>
      </c>
      <c r="D171" s="16" t="str">
        <v>YSM20R(SV)-2</v>
      </c>
      <c r="E171" s="16">
        <v>1</v>
      </c>
      <c r="F171" s="16" t="str">
        <v>JPY</v>
      </c>
      <c r="G171" s="172">
        <v>10000000</v>
      </c>
      <c r="H171" s="16">
        <v>7.2300000000000003E-2</v>
      </c>
      <c r="I171" s="172">
        <v>723000</v>
      </c>
      <c r="J171" s="16" t="str">
        <v>Cancel</v>
      </c>
    </row>
    <row r="172" spans="1:10">
      <c r="A172" s="169">
        <v>43556</v>
      </c>
      <c r="B172" s="16" t="str">
        <v>C49SZX20190062ZX</v>
      </c>
      <c r="C172" s="16" t="str">
        <v>帝泰克</v>
      </c>
      <c r="D172" s="16" t="str">
        <v>YSM20R(SV)-2</v>
      </c>
      <c r="E172" s="16">
        <v>1</v>
      </c>
      <c r="F172" s="16" t="str">
        <v>JPY</v>
      </c>
      <c r="G172" s="172">
        <v>10000000</v>
      </c>
      <c r="H172" s="16">
        <v>7.2300000000000003E-2</v>
      </c>
      <c r="I172" s="172">
        <v>723000</v>
      </c>
      <c r="J172" s="16" t="str">
        <v>Cancel</v>
      </c>
    </row>
    <row r="173" spans="1:10">
      <c r="A173" s="169">
        <v>43586</v>
      </c>
      <c r="B173" s="16" t="str">
        <v>C49SZX20190078ZX</v>
      </c>
      <c r="C173" s="16" t="str">
        <v>雅鑫特/End user 帝泰克</v>
      </c>
      <c r="D173" s="16" t="str">
        <v>YSM10</v>
      </c>
      <c r="E173" s="16">
        <v>1</v>
      </c>
      <c r="F173" s="16" t="str">
        <v>JPY</v>
      </c>
      <c r="G173" s="172">
        <v>9000000</v>
      </c>
      <c r="H173" s="16">
        <v>7.1599999999999997E-2</v>
      </c>
      <c r="I173" s="172">
        <v>644400</v>
      </c>
      <c r="J173" s="16" t="str">
        <v>Cancel</v>
      </c>
    </row>
    <row r="174" spans="1:10">
      <c r="A174" s="169">
        <v>43586</v>
      </c>
      <c r="B174" s="16" t="str">
        <v>C49SZX20190078ZX</v>
      </c>
      <c r="C174" s="16" t="str">
        <v>雅鑫特/End user 帝泰克</v>
      </c>
      <c r="D174" s="16" t="str">
        <v>YSM10</v>
      </c>
      <c r="E174" s="16">
        <v>1</v>
      </c>
      <c r="F174" s="16" t="str">
        <v>JPY</v>
      </c>
      <c r="G174" s="172">
        <v>9000000</v>
      </c>
      <c r="H174" s="16">
        <v>7.1599999999999997E-2</v>
      </c>
      <c r="I174" s="172">
        <v>644400</v>
      </c>
      <c r="J174" s="16" t="str">
        <v>Cancel</v>
      </c>
    </row>
    <row r="175" spans="1:10">
      <c r="A175" s="169">
        <v>43586</v>
      </c>
      <c r="B175" s="16" t="str">
        <v>C49SZX20190078ZX</v>
      </c>
      <c r="C175" s="16" t="str">
        <v>雅鑫特/End user 帝泰克</v>
      </c>
      <c r="D175" s="16" t="str">
        <v>YSM20R(SV)-2</v>
      </c>
      <c r="E175" s="16">
        <v>1</v>
      </c>
      <c r="F175" s="16" t="str">
        <v>JPY</v>
      </c>
      <c r="G175" s="172">
        <v>13275000</v>
      </c>
      <c r="H175" s="16">
        <v>7.1599999999999997E-2</v>
      </c>
      <c r="I175" s="172">
        <v>950490</v>
      </c>
      <c r="J175" s="16" t="str">
        <v>Cancel</v>
      </c>
    </row>
    <row r="176" spans="1:10">
      <c r="A176" s="169">
        <v>43586</v>
      </c>
      <c r="B176" s="16" t="str">
        <v>C49SZX20190078ZX</v>
      </c>
      <c r="C176" s="16" t="str">
        <v>雅鑫特/End user 帝泰克</v>
      </c>
      <c r="D176" s="16" t="str">
        <v>YSM20R(SV)-2</v>
      </c>
      <c r="E176" s="16">
        <v>1</v>
      </c>
      <c r="F176" s="16" t="str">
        <v>JPY</v>
      </c>
      <c r="G176" s="172">
        <v>13275000</v>
      </c>
      <c r="H176" s="16">
        <v>7.1599999999999997E-2</v>
      </c>
      <c r="I176" s="172">
        <v>950490</v>
      </c>
      <c r="J176" s="16" t="str">
        <v>Cancel</v>
      </c>
    </row>
    <row r="177" spans="1:10">
      <c r="A177" s="169">
        <v>43617</v>
      </c>
      <c r="B177" s="16" t="str">
        <v>C49SZX20190105ZX</v>
      </c>
      <c r="C177" s="16" t="str">
        <v>科诚达</v>
      </c>
      <c r="D177" s="16" t="str">
        <v>YSM10</v>
      </c>
      <c r="E177" s="16">
        <v>1</v>
      </c>
      <c r="F177" s="16" t="str">
        <v>RMB</v>
      </c>
      <c r="G177" s="172">
        <v>550000</v>
      </c>
      <c r="H177" s="16">
        <v>1.135</v>
      </c>
      <c r="I177" s="172">
        <v>552433.62831858406</v>
      </c>
      <c r="J177" s="16" t="str">
        <v>Cancel</v>
      </c>
    </row>
    <row r="178" spans="1:10">
      <c r="A178" s="169">
        <v>43617</v>
      </c>
      <c r="B178" s="16" t="str">
        <v>C49SZX20190105ZX</v>
      </c>
      <c r="C178" s="16" t="str">
        <v>科诚达</v>
      </c>
      <c r="D178" s="16" t="str">
        <v>YSM20R(SV)-2</v>
      </c>
      <c r="E178" s="16">
        <v>1</v>
      </c>
      <c r="F178" s="16" t="str">
        <v>RMB</v>
      </c>
      <c r="G178" s="172">
        <v>550000</v>
      </c>
      <c r="H178" s="16">
        <v>1.135</v>
      </c>
      <c r="I178" s="172">
        <v>552433.62831858406</v>
      </c>
      <c r="J178" s="16" t="str">
        <v>Cancel</v>
      </c>
    </row>
    <row r="179" spans="1:10">
      <c r="A179" s="169">
        <v>43678</v>
      </c>
      <c r="B179" s="16" t="str">
        <v>C49SZX20190118SS</v>
      </c>
      <c r="C179" s="16" t="str">
        <v>鼎鸿</v>
      </c>
      <c r="D179" s="16" t="str">
        <v>YSM10</v>
      </c>
      <c r="E179" s="16">
        <v>1</v>
      </c>
      <c r="F179" s="16" t="str">
        <v>RMB</v>
      </c>
      <c r="G179" s="172">
        <v>550000</v>
      </c>
      <c r="H179" s="16">
        <v>1.135</v>
      </c>
      <c r="I179" s="172">
        <v>552433.62831858406</v>
      </c>
      <c r="J179" s="16" t="str">
        <v>Cancel</v>
      </c>
    </row>
    <row r="180" spans="1:10">
      <c r="A180" s="169">
        <v>43678</v>
      </c>
      <c r="B180" s="16" t="str">
        <v>C49SZX20190118SS</v>
      </c>
      <c r="C180" s="16" t="str">
        <v>鼎鸿</v>
      </c>
      <c r="D180" s="16" t="str">
        <v>YSM10</v>
      </c>
      <c r="E180" s="16">
        <v>1</v>
      </c>
      <c r="F180" s="16" t="str">
        <v>RMB</v>
      </c>
      <c r="G180" s="172">
        <v>550000</v>
      </c>
      <c r="H180" s="16">
        <v>1.135</v>
      </c>
      <c r="I180" s="172">
        <v>552433.62831858406</v>
      </c>
      <c r="J180" s="16" t="str">
        <v>Cancel</v>
      </c>
    </row>
    <row r="181" spans="1:10">
      <c r="A181" s="169">
        <v>43678</v>
      </c>
      <c r="B181" s="16" t="str">
        <v>C49SZX20190122JL</v>
      </c>
      <c r="C181" s="16" t="str">
        <v>鑫东泰</v>
      </c>
      <c r="D181" s="16" t="str">
        <v>YSM20R(SV)-2</v>
      </c>
      <c r="E181" s="16">
        <v>1</v>
      </c>
      <c r="F181" s="16" t="str">
        <v>RMB</v>
      </c>
      <c r="G181" s="172">
        <v>910000</v>
      </c>
      <c r="H181" s="16">
        <v>1.135</v>
      </c>
      <c r="I181" s="172">
        <v>914026.54867256642</v>
      </c>
      <c r="J181" s="16" t="str">
        <v>Cancel</v>
      </c>
    </row>
    <row r="182" spans="1:10">
      <c r="A182" s="169">
        <v>43789</v>
      </c>
      <c r="B182" s="16" t="str">
        <v>C49SZX20190158ZX</v>
      </c>
      <c r="C182" s="16" t="str">
        <v>锘铧</v>
      </c>
      <c r="D182" s="16" t="str">
        <v>YSM10</v>
      </c>
      <c r="E182" s="16">
        <v>1</v>
      </c>
      <c r="F182" s="16" t="str">
        <v>JPY</v>
      </c>
      <c r="G182" s="172">
        <v>10000000</v>
      </c>
      <c r="H182" s="16">
        <v>7.3499999999999996E-2</v>
      </c>
      <c r="I182" s="172">
        <v>735000</v>
      </c>
      <c r="J182" s="16" t="str">
        <v>Cancel</v>
      </c>
    </row>
    <row r="183" spans="1:10">
      <c r="A183" s="169">
        <v>43790</v>
      </c>
      <c r="B183" s="16" t="str">
        <v>C49SZX20190158ZX</v>
      </c>
      <c r="C183" s="16" t="str">
        <v>锘铧</v>
      </c>
      <c r="D183" s="16" t="str">
        <v>YSM10</v>
      </c>
      <c r="E183" s="16">
        <v>1</v>
      </c>
      <c r="F183" s="16" t="str">
        <v>JPY</v>
      </c>
      <c r="G183" s="172">
        <v>10000000</v>
      </c>
      <c r="H183" s="16">
        <v>7.3499999999999996E-2</v>
      </c>
      <c r="I183" s="172">
        <v>735000</v>
      </c>
      <c r="J183" s="16" t="str">
        <v>Cancel</v>
      </c>
    </row>
    <row r="184" spans="1:10">
      <c r="A184" s="169">
        <v>43791</v>
      </c>
      <c r="B184" s="16" t="str">
        <v>C49SZX20190158ZX</v>
      </c>
      <c r="C184" s="16" t="str">
        <v>锘铧</v>
      </c>
      <c r="D184" s="16" t="str">
        <v>YSM10</v>
      </c>
      <c r="E184" s="16">
        <v>1</v>
      </c>
      <c r="F184" s="16" t="str">
        <v>JPY</v>
      </c>
      <c r="G184" s="172">
        <v>10000000</v>
      </c>
      <c r="H184" s="16">
        <v>7.3499999999999996E-2</v>
      </c>
      <c r="I184" s="172">
        <v>735000</v>
      </c>
      <c r="J184" s="16" t="str">
        <v>Cancel</v>
      </c>
    </row>
    <row r="185" spans="1:10">
      <c r="A185" s="169">
        <v>43791</v>
      </c>
      <c r="B185" s="16" t="str">
        <v>C49SZX20190158ZX</v>
      </c>
      <c r="C185" s="16" t="str">
        <v>锘铧</v>
      </c>
      <c r="D185" s="16" t="str">
        <v>YSM20R(SV)-2</v>
      </c>
      <c r="E185" s="16">
        <v>1</v>
      </c>
      <c r="F185" s="16" t="str">
        <v>JPY</v>
      </c>
      <c r="G185" s="172">
        <v>12650000</v>
      </c>
      <c r="H185" s="16">
        <v>7.3499999999999996E-2</v>
      </c>
      <c r="I185" s="172">
        <v>929775</v>
      </c>
      <c r="J185" s="16" t="str">
        <v>Cancel</v>
      </c>
    </row>
    <row r="186" spans="1:10">
      <c r="A186" s="169">
        <v>43792</v>
      </c>
      <c r="B186" s="16" t="str">
        <v>C49SZX20190158ZX</v>
      </c>
      <c r="C186" s="16" t="str">
        <v>锘铧</v>
      </c>
      <c r="D186" s="16" t="str">
        <v>YSM20R(SV)-2</v>
      </c>
      <c r="E186" s="16">
        <v>1</v>
      </c>
      <c r="F186" s="16" t="str">
        <v>JPY</v>
      </c>
      <c r="G186" s="172">
        <v>12650000</v>
      </c>
      <c r="H186" s="16">
        <v>7.3499999999999996E-2</v>
      </c>
      <c r="I186" s="172">
        <v>929775</v>
      </c>
      <c r="J186" s="16" t="str">
        <v>Cancel</v>
      </c>
    </row>
    <row r="187" spans="1:10">
      <c r="A187" s="169">
        <v>43793</v>
      </c>
      <c r="B187" s="16" t="str">
        <v>C49SZX20190158ZX</v>
      </c>
      <c r="C187" s="16" t="str">
        <v>锘铧</v>
      </c>
      <c r="D187" s="16" t="str">
        <v>YSM20R(SV)-2</v>
      </c>
      <c r="E187" s="16">
        <v>1</v>
      </c>
      <c r="F187" s="16" t="str">
        <v>JPY</v>
      </c>
      <c r="G187" s="172">
        <v>12650000</v>
      </c>
      <c r="H187" s="16">
        <v>7.3499999999999996E-2</v>
      </c>
      <c r="I187" s="172">
        <v>929775</v>
      </c>
      <c r="J187" s="16" t="str">
        <v>Cancel</v>
      </c>
    </row>
    <row r="188" spans="1:10">
      <c r="A188" s="169">
        <v>43794</v>
      </c>
      <c r="B188" s="16" t="str">
        <v>C49SZX20190158ZX</v>
      </c>
      <c r="C188" s="16" t="str">
        <v>锘铧</v>
      </c>
      <c r="D188" s="16" t="str">
        <v>YSM20R(SV)-2</v>
      </c>
      <c r="E188" s="16">
        <v>1</v>
      </c>
      <c r="F188" s="16" t="str">
        <v>JPY</v>
      </c>
      <c r="G188" s="172">
        <v>12650000</v>
      </c>
      <c r="H188" s="16">
        <v>7.3499999999999996E-2</v>
      </c>
      <c r="I188" s="172">
        <v>929775</v>
      </c>
      <c r="J188" s="16" t="str">
        <v>Cancel</v>
      </c>
    </row>
    <row r="189" spans="1:10">
      <c r="A189" s="169">
        <v>43795</v>
      </c>
      <c r="B189" s="16" t="str">
        <v>C49SZX20190158ZX</v>
      </c>
      <c r="C189" s="16" t="str">
        <v>锘铧</v>
      </c>
      <c r="D189" s="16" t="str">
        <v>YSM20R(SV)-2</v>
      </c>
      <c r="E189" s="16">
        <v>1</v>
      </c>
      <c r="F189" s="16" t="str">
        <v>JPY</v>
      </c>
      <c r="G189" s="172">
        <v>12650000</v>
      </c>
      <c r="H189" s="16">
        <v>7.3499999999999996E-2</v>
      </c>
      <c r="I189" s="172">
        <v>929775</v>
      </c>
      <c r="J189" s="16" t="str">
        <v>Cancel</v>
      </c>
    </row>
    <row r="190" spans="1:10">
      <c r="A190" s="169">
        <v>43796</v>
      </c>
      <c r="B190" s="16" t="str">
        <v>C49SZX20190158ZX</v>
      </c>
      <c r="C190" s="16" t="str">
        <v>锘铧</v>
      </c>
      <c r="D190" s="16" t="str">
        <v>YSM20R(SV)-2</v>
      </c>
      <c r="E190" s="16">
        <v>1</v>
      </c>
      <c r="F190" s="16" t="str">
        <v>JPY</v>
      </c>
      <c r="G190" s="172">
        <v>12650000</v>
      </c>
      <c r="H190" s="16">
        <v>7.3499999999999996E-2</v>
      </c>
      <c r="I190" s="172">
        <v>929775</v>
      </c>
      <c r="J190" s="16" t="str">
        <v>Cancel</v>
      </c>
    </row>
    <row r="191" spans="1:10">
      <c r="A191" s="169">
        <v>43797</v>
      </c>
      <c r="B191" s="16" t="str">
        <v>C49SZX20190158ZX</v>
      </c>
      <c r="C191" s="16" t="str">
        <v>锘铧</v>
      </c>
      <c r="D191" s="16" t="str">
        <v>YSM20R(SV)-2</v>
      </c>
      <c r="E191" s="16">
        <v>1</v>
      </c>
      <c r="F191" s="16" t="str">
        <v>JPY</v>
      </c>
      <c r="G191" s="172">
        <v>12650000</v>
      </c>
      <c r="H191" s="16">
        <v>7.3499999999999996E-2</v>
      </c>
      <c r="I191" s="172">
        <v>929775</v>
      </c>
      <c r="J191" s="16" t="str">
        <v>Cancel</v>
      </c>
    </row>
    <row r="192" spans="1:10">
      <c r="A192" s="169">
        <v>43798</v>
      </c>
      <c r="B192" s="16" t="str">
        <v>C49SZX20190158ZX</v>
      </c>
      <c r="C192" s="16" t="str">
        <v>锘铧</v>
      </c>
      <c r="D192" s="16" t="str">
        <v>YSM20R(SV)-2</v>
      </c>
      <c r="E192" s="16">
        <v>1</v>
      </c>
      <c r="F192" s="16" t="str">
        <v>JPY</v>
      </c>
      <c r="G192" s="172">
        <v>12650000</v>
      </c>
      <c r="H192" s="16">
        <v>7.3499999999999996E-2</v>
      </c>
      <c r="I192" s="172">
        <v>929775</v>
      </c>
      <c r="J192" s="16" t="str">
        <v>Cancel</v>
      </c>
    </row>
    <row r="193" spans="1:10">
      <c r="A193" s="169">
        <v>43799</v>
      </c>
      <c r="B193" s="16" t="str">
        <v>C49SZX20190158ZX</v>
      </c>
      <c r="C193" s="16" t="str">
        <v>锘铧</v>
      </c>
      <c r="D193" s="16" t="str">
        <v>YSM20R(SV)-2</v>
      </c>
      <c r="E193" s="16">
        <v>1</v>
      </c>
      <c r="F193" s="16" t="str">
        <v>JPY</v>
      </c>
      <c r="G193" s="172">
        <v>12650000</v>
      </c>
      <c r="H193" s="16">
        <v>7.3499999999999996E-2</v>
      </c>
      <c r="I193" s="172">
        <v>929775</v>
      </c>
      <c r="J193" s="16" t="str">
        <v>Cancel</v>
      </c>
    </row>
    <row r="194" spans="1:10">
      <c r="A194" s="169">
        <v>43799</v>
      </c>
      <c r="B194" s="16" t="str">
        <v>C49SZX20190158ZX</v>
      </c>
      <c r="C194" s="16" t="str">
        <v>锘铧</v>
      </c>
      <c r="D194" s="16" t="str">
        <v>YSM20R(SV)-2</v>
      </c>
      <c r="E194" s="16">
        <v>1</v>
      </c>
      <c r="F194" s="16" t="str">
        <v>JPY</v>
      </c>
      <c r="G194" s="172">
        <v>12650000</v>
      </c>
      <c r="H194" s="16">
        <v>7.3499999999999996E-2</v>
      </c>
      <c r="I194" s="172">
        <v>929775</v>
      </c>
      <c r="J194" s="16" t="str">
        <v>Cancel</v>
      </c>
    </row>
    <row r="195" spans="1:10">
      <c r="A195" s="169">
        <v>43799</v>
      </c>
      <c r="B195" s="16" t="str">
        <v>C49SZX20190158ZX</v>
      </c>
      <c r="C195" s="16" t="str">
        <v>锘铧</v>
      </c>
      <c r="D195" s="16" t="str">
        <v>YSM20R(SV)-2</v>
      </c>
      <c r="E195" s="16">
        <v>1</v>
      </c>
      <c r="F195" s="16" t="str">
        <v>JPY</v>
      </c>
      <c r="G195" s="172">
        <v>12650000</v>
      </c>
      <c r="H195" s="16">
        <v>7.3499999999999996E-2</v>
      </c>
      <c r="I195" s="172">
        <v>929775</v>
      </c>
      <c r="J195" s="16" t="str">
        <v>Cancel</v>
      </c>
    </row>
    <row r="196" spans="1:10">
      <c r="A196" s="169">
        <v>43799</v>
      </c>
      <c r="B196" s="16" t="str">
        <v>C49SZX20190158ZX</v>
      </c>
      <c r="C196" s="16" t="str">
        <v>锘铧</v>
      </c>
      <c r="D196" s="16" t="str">
        <v>YSM20R(SV)-2</v>
      </c>
      <c r="E196" s="16">
        <v>1</v>
      </c>
      <c r="F196" s="16" t="str">
        <v>JPY</v>
      </c>
      <c r="G196" s="172">
        <v>12650000</v>
      </c>
      <c r="H196" s="16">
        <v>7.3499999999999996E-2</v>
      </c>
      <c r="I196" s="172">
        <v>929775</v>
      </c>
      <c r="J196" s="16" t="str">
        <v>Cancel</v>
      </c>
    </row>
    <row r="197" spans="1:10">
      <c r="A197" s="169">
        <v>43782</v>
      </c>
      <c r="B197" s="16" t="str">
        <v>C49SZX20190160ZX</v>
      </c>
      <c r="C197" s="16" t="str">
        <v>德兰明海</v>
      </c>
      <c r="D197" s="16" t="str">
        <v>YSM20R(SV)-2</v>
      </c>
      <c r="E197" s="16">
        <v>1</v>
      </c>
      <c r="F197" s="16" t="str">
        <v>JPY</v>
      </c>
      <c r="G197" s="172">
        <v>14700000</v>
      </c>
      <c r="H197" s="16">
        <v>7.3499999999999996E-2</v>
      </c>
      <c r="I197" s="172">
        <v>1080450</v>
      </c>
      <c r="J197" s="16" t="str">
        <v>Cancel</v>
      </c>
    </row>
    <row r="198" spans="1:10">
      <c r="A198" s="169">
        <v>43770</v>
      </c>
      <c r="B198" s="16" t="str">
        <v>C49SZX20190157CX</v>
      </c>
      <c r="C198" s="16" t="str">
        <v>钧溢电子</v>
      </c>
      <c r="D198" s="16" t="str">
        <v>YSM20R(SV)-2</v>
      </c>
      <c r="E198" s="16">
        <v>1</v>
      </c>
      <c r="F198" s="16" t="str">
        <v>JPY</v>
      </c>
      <c r="G198" s="172">
        <v>12274000</v>
      </c>
      <c r="H198" s="16">
        <v>7.3499999999999996E-2</v>
      </c>
      <c r="I198" s="172">
        <v>902139</v>
      </c>
      <c r="J198" s="16" t="str">
        <v>Cancel</v>
      </c>
    </row>
    <row r="199" spans="1:10">
      <c r="A199" s="169">
        <v>43800</v>
      </c>
      <c r="B199" s="16" t="str">
        <v>C49SZX20190177SS</v>
      </c>
      <c r="C199" s="16" t="str">
        <v>弛瑞</v>
      </c>
      <c r="D199" s="16" t="str">
        <v>YSM20R(SV)-2</v>
      </c>
      <c r="E199" s="16">
        <v>1</v>
      </c>
      <c r="F199" s="16" t="str">
        <v>JPY</v>
      </c>
      <c r="G199" s="172">
        <v>11840000</v>
      </c>
      <c r="H199" s="16">
        <v>7.3499999999999996E-2</v>
      </c>
      <c r="I199" s="172">
        <v>870240</v>
      </c>
      <c r="J199" s="16" t="str">
        <v>Cancel</v>
      </c>
    </row>
    <row r="200" spans="1:10">
      <c r="A200" s="169">
        <v>43834</v>
      </c>
      <c r="B200" s="16" t="str">
        <v>C49SZX20190195KW</v>
      </c>
      <c r="C200" s="16" t="str">
        <v>万恒光电</v>
      </c>
      <c r="D200" s="16" t="str">
        <v>YSM40R-4</v>
      </c>
      <c r="E200" s="16">
        <v>1</v>
      </c>
      <c r="F200" s="16" t="str">
        <v>RMB</v>
      </c>
      <c r="G200" s="172">
        <v>1500000</v>
      </c>
      <c r="H200" s="16">
        <v>1.1100000000000001</v>
      </c>
      <c r="I200" s="172">
        <v>1473451.3274336287</v>
      </c>
      <c r="J200" s="16" t="str">
        <v>Cancel</v>
      </c>
    </row>
    <row r="201" spans="1:10">
      <c r="A201" s="169">
        <v>43835</v>
      </c>
      <c r="B201" s="16" t="str">
        <v>C49SZX20190195KW</v>
      </c>
      <c r="C201" s="16" t="str">
        <v>万恒光电</v>
      </c>
      <c r="D201" s="16" t="str">
        <v>YSM40R-4</v>
      </c>
      <c r="E201" s="16">
        <v>1</v>
      </c>
      <c r="F201" s="16" t="str">
        <v>RMB</v>
      </c>
      <c r="G201" s="172">
        <v>1500000</v>
      </c>
      <c r="H201" s="16">
        <v>1.1100000000000001</v>
      </c>
      <c r="I201" s="172">
        <v>1473451.3274336287</v>
      </c>
      <c r="J201" s="16" t="str">
        <v>Cancel</v>
      </c>
    </row>
    <row r="202" spans="1:10">
      <c r="A202" s="169">
        <v>43907</v>
      </c>
      <c r="B202" s="16" t="str">
        <v>C49SZX20200029SS</v>
      </c>
      <c r="C202" s="16" t="str">
        <v>恒业信</v>
      </c>
      <c r="D202" s="16" t="str">
        <v>YSM20R(SV)-2</v>
      </c>
      <c r="E202" s="16">
        <v>1</v>
      </c>
      <c r="F202" s="16" t="str">
        <v>JPY</v>
      </c>
      <c r="G202" s="172">
        <v>11998800</v>
      </c>
      <c r="H202" s="16">
        <v>7.2999999999999995E-2</v>
      </c>
      <c r="I202" s="172">
        <v>875912.39999999991</v>
      </c>
      <c r="J202" s="16" t="str">
        <v>Cancel</v>
      </c>
    </row>
    <row r="203" spans="1:10">
      <c r="A203" s="169">
        <v>43922</v>
      </c>
      <c r="B203" s="16" t="str">
        <v>C49SZX20200045SX</v>
      </c>
      <c r="C203" s="16" t="str">
        <v>百厚</v>
      </c>
      <c r="D203" s="16" t="str">
        <v>YSM20R(SV)-2</v>
      </c>
      <c r="E203" s="16">
        <v>1</v>
      </c>
      <c r="F203" s="16" t="str">
        <v>RMB</v>
      </c>
      <c r="G203" s="172">
        <v>1067000</v>
      </c>
      <c r="H203" s="16">
        <v>1.095</v>
      </c>
      <c r="I203" s="172">
        <v>1033951.3274336284</v>
      </c>
      <c r="J203" s="16" t="str">
        <v>Cancel</v>
      </c>
    </row>
    <row r="204" spans="1:10">
      <c r="A204" s="169">
        <v>43952</v>
      </c>
      <c r="B204" s="16" t="str">
        <v>C49SZX20200057KW</v>
      </c>
      <c r="C204" s="16" t="str">
        <v>欣华</v>
      </c>
      <c r="D204" s="16" t="str">
        <v>YSM20R(SV)-2</v>
      </c>
      <c r="E204" s="16">
        <v>1</v>
      </c>
      <c r="F204" s="16" t="str">
        <v>JPY</v>
      </c>
      <c r="G204" s="172">
        <v>13360000</v>
      </c>
      <c r="H204" s="16">
        <v>7.4300000000000005E-2</v>
      </c>
      <c r="I204" s="172">
        <v>992648.00000000012</v>
      </c>
      <c r="J204" s="16" t="str">
        <v>Cancel</v>
      </c>
    </row>
    <row r="205" spans="1:10">
      <c r="A205" s="169">
        <v>43953</v>
      </c>
      <c r="B205" s="16" t="str">
        <v>C49SZX20200057KW</v>
      </c>
      <c r="C205" s="16" t="str">
        <v>欣华</v>
      </c>
      <c r="D205" s="16" t="str">
        <v>YSM10</v>
      </c>
      <c r="E205" s="16">
        <v>1</v>
      </c>
      <c r="F205" s="16" t="str">
        <v>JPY</v>
      </c>
      <c r="G205" s="172">
        <v>8500000</v>
      </c>
      <c r="H205" s="16">
        <v>7.4300000000000005E-2</v>
      </c>
      <c r="I205" s="172">
        <v>631550</v>
      </c>
      <c r="J205" s="16" t="str">
        <v>Cancel</v>
      </c>
    </row>
    <row r="206" spans="1:10">
      <c r="A206" s="169">
        <v>44013</v>
      </c>
      <c r="B206" s="16" t="str">
        <v>C49SZX20200086JL</v>
      </c>
      <c r="C206" s="16" t="str">
        <v>大唐</v>
      </c>
      <c r="D206" s="16" t="str">
        <v>YSM20R(SV)-2</v>
      </c>
      <c r="E206" s="16">
        <v>1</v>
      </c>
      <c r="F206" s="16" t="str">
        <v>RMB</v>
      </c>
      <c r="G206" s="172">
        <v>900000</v>
      </c>
      <c r="H206" s="16">
        <v>1.095</v>
      </c>
      <c r="I206" s="172">
        <v>872123.89380530978</v>
      </c>
      <c r="J206" s="16" t="str">
        <v>Cancel</v>
      </c>
    </row>
    <row r="207" spans="1:10">
      <c r="A207" s="169">
        <v>44013</v>
      </c>
      <c r="B207" s="16" t="str">
        <v>C49SZX20200086JL</v>
      </c>
      <c r="C207" s="16" t="str">
        <v>大唐</v>
      </c>
      <c r="D207" s="16" t="str">
        <v>YSM10</v>
      </c>
      <c r="E207" s="16">
        <v>1</v>
      </c>
      <c r="F207" s="16" t="str">
        <v>RMB</v>
      </c>
      <c r="G207" s="172">
        <v>630000</v>
      </c>
      <c r="H207" s="16">
        <v>1.095</v>
      </c>
      <c r="I207" s="172">
        <v>610486.72566371679</v>
      </c>
      <c r="J207" s="16" t="str">
        <v>Cancel</v>
      </c>
    </row>
    <row r="208" spans="1:10">
      <c r="A208" s="169">
        <v>44039</v>
      </c>
      <c r="B208" s="16" t="str">
        <v>C49SZX20200105SS</v>
      </c>
      <c r="C208" s="16" t="str">
        <v>钧溢电子</v>
      </c>
      <c r="D208" s="16" t="str">
        <v>YSM10</v>
      </c>
      <c r="E208" s="16">
        <v>1</v>
      </c>
      <c r="F208" s="16" t="str">
        <v>JPY</v>
      </c>
      <c r="G208" s="172">
        <v>8758000</v>
      </c>
      <c r="H208" s="16">
        <v>7.3400000000000007E-2</v>
      </c>
      <c r="I208" s="172">
        <v>642837.20000000007</v>
      </c>
      <c r="J208" s="16" t="str">
        <v>Cancel</v>
      </c>
    </row>
    <row r="209" spans="1:10">
      <c r="A209" s="169" t="str">
        <v>AUG 20</v>
      </c>
      <c r="B209" s="16" t="str">
        <v>C49SZX20200139JZ</v>
      </c>
      <c r="C209" s="16" t="str">
        <v>斯迈</v>
      </c>
      <c r="D209" s="16" t="str">
        <v>YSM10</v>
      </c>
      <c r="E209" s="16">
        <v>1</v>
      </c>
      <c r="F209" s="16" t="str">
        <v>JPY</v>
      </c>
      <c r="G209" s="172">
        <v>6628360</v>
      </c>
      <c r="H209" s="16">
        <v>7.5700000000000003E-2</v>
      </c>
      <c r="I209" s="172">
        <v>501766.85200000001</v>
      </c>
      <c r="J209" s="16" t="str">
        <v>Cancel</v>
      </c>
    </row>
    <row r="210" spans="1:10">
      <c r="A210" s="169" t="str">
        <v>AUG 20</v>
      </c>
      <c r="B210" s="16" t="str">
        <v>C49SZX20200139JZ</v>
      </c>
      <c r="C210" s="16" t="str">
        <v>斯迈</v>
      </c>
      <c r="D210" s="16" t="str">
        <v>YSM10</v>
      </c>
      <c r="E210" s="16">
        <v>1</v>
      </c>
      <c r="F210" s="16" t="str">
        <v>JPY</v>
      </c>
      <c r="G210" s="172">
        <v>6628360</v>
      </c>
      <c r="H210" s="16">
        <v>7.5700000000000003E-2</v>
      </c>
      <c r="I210" s="172">
        <v>501766.85200000001</v>
      </c>
      <c r="J210" s="16" t="str">
        <v>Cancel</v>
      </c>
    </row>
    <row r="211" spans="1:10">
      <c r="A211" s="169" t="str">
        <v>AUG 20</v>
      </c>
      <c r="B211" s="16" t="str">
        <v>C49SZX20200139JZ</v>
      </c>
      <c r="C211" s="16" t="str">
        <v>斯迈</v>
      </c>
      <c r="D211" s="16" t="str">
        <v>YSM10</v>
      </c>
      <c r="E211" s="16">
        <v>1</v>
      </c>
      <c r="F211" s="16" t="str">
        <v>JPY</v>
      </c>
      <c r="G211" s="172">
        <v>6628360</v>
      </c>
      <c r="H211" s="16">
        <v>7.5700000000000003E-2</v>
      </c>
      <c r="I211" s="172">
        <v>501766.85200000001</v>
      </c>
      <c r="J211" s="16" t="str">
        <v>Cancel</v>
      </c>
    </row>
    <row r="212" spans="1:10">
      <c r="A212" s="169" t="str">
        <v>AUG 20</v>
      </c>
      <c r="B212" s="16" t="str">
        <v>C49SZX20200139JZ</v>
      </c>
      <c r="C212" s="16" t="str">
        <v>斯迈</v>
      </c>
      <c r="D212" s="16" t="str">
        <v>YSM10</v>
      </c>
      <c r="E212" s="16">
        <v>1</v>
      </c>
      <c r="F212" s="16" t="str">
        <v>JPY</v>
      </c>
      <c r="G212" s="172">
        <v>6628360</v>
      </c>
      <c r="H212" s="16">
        <v>7.5700000000000003E-2</v>
      </c>
      <c r="I212" s="172">
        <v>501766.85200000001</v>
      </c>
      <c r="J212" s="16" t="str">
        <v>Cancel</v>
      </c>
    </row>
    <row r="213" spans="1:10">
      <c r="A213" s="169" t="str">
        <v>AUG 20</v>
      </c>
      <c r="B213" s="16" t="str">
        <v>C49SZX20200139JZ</v>
      </c>
      <c r="C213" s="16" t="str">
        <v>斯迈</v>
      </c>
      <c r="D213" s="16" t="str">
        <v>YSM10</v>
      </c>
      <c r="E213" s="16">
        <v>1</v>
      </c>
      <c r="F213" s="16" t="str">
        <v>JPY</v>
      </c>
      <c r="G213" s="172">
        <v>6628360</v>
      </c>
      <c r="H213" s="16">
        <v>7.5700000000000003E-2</v>
      </c>
      <c r="I213" s="172">
        <v>501766.85200000001</v>
      </c>
      <c r="J213" s="16" t="str">
        <v>Cancel</v>
      </c>
    </row>
    <row r="214" spans="1:10">
      <c r="A214" s="169" t="str">
        <v>SEP 20</v>
      </c>
      <c r="B214" s="16" t="str">
        <v>C49SZX20200089JL-R1</v>
      </c>
      <c r="C214" s="16" t="str">
        <v>睿视科技</v>
      </c>
      <c r="D214" s="16" t="str">
        <v>YSM20R(SV)-2</v>
      </c>
      <c r="E214" s="16">
        <v>1</v>
      </c>
      <c r="F214" s="16" t="str">
        <v>JPY</v>
      </c>
      <c r="G214" s="172">
        <v>10800000</v>
      </c>
      <c r="H214" s="16">
        <v>7.4899999999999994E-2</v>
      </c>
      <c r="I214" s="172">
        <v>808919.99999999988</v>
      </c>
      <c r="J214" s="16" t="str">
        <v>Cancel</v>
      </c>
    </row>
    <row r="215" spans="1:10">
      <c r="A215" s="169" t="str">
        <v>SEP 20</v>
      </c>
      <c r="B215" s="16" t="str">
        <v>C49SZX20200089JL-R1</v>
      </c>
      <c r="C215" s="16" t="str">
        <v>睿视科技</v>
      </c>
      <c r="D215" s="16" t="str">
        <v>YSM20R(SV)-2</v>
      </c>
      <c r="E215" s="16">
        <v>1</v>
      </c>
      <c r="F215" s="16" t="str">
        <v>JPY</v>
      </c>
      <c r="G215" s="172">
        <v>10800000</v>
      </c>
      <c r="H215" s="16">
        <v>7.4899999999999994E-2</v>
      </c>
      <c r="I215" s="172">
        <v>808919.99999999988</v>
      </c>
      <c r="J215" s="16" t="str">
        <v>Cancel</v>
      </c>
    </row>
    <row r="216" spans="1:10">
      <c r="A216" s="169" t="str">
        <v>SEP 20</v>
      </c>
      <c r="B216" s="16" t="str">
        <v>C49SZX20200089JL-R1</v>
      </c>
      <c r="C216" s="16" t="str">
        <v>睿视科技</v>
      </c>
      <c r="D216" s="16" t="str">
        <v>YSM20R(SV)-2</v>
      </c>
      <c r="E216" s="16">
        <v>1</v>
      </c>
      <c r="F216" s="16" t="str">
        <v>JPY</v>
      </c>
      <c r="G216" s="172">
        <v>10800000</v>
      </c>
      <c r="H216" s="16">
        <v>7.4899999999999994E-2</v>
      </c>
      <c r="I216" s="172">
        <v>808919.99999999988</v>
      </c>
      <c r="J216" s="16" t="str">
        <v>Cancel</v>
      </c>
    </row>
    <row r="217" spans="1:10">
      <c r="A217" s="169" t="str">
        <v>SEP 20</v>
      </c>
      <c r="B217" s="16" t="str">
        <v>C49SZX20200089JL-R1</v>
      </c>
      <c r="C217" s="16" t="str">
        <v>睿视科技</v>
      </c>
      <c r="D217" s="16" t="str">
        <v>YSM20R(SV)-2</v>
      </c>
      <c r="E217" s="16">
        <v>1</v>
      </c>
      <c r="F217" s="16" t="str">
        <v>JPY</v>
      </c>
      <c r="G217" s="172">
        <v>10800000</v>
      </c>
      <c r="H217" s="16">
        <v>7.4899999999999994E-2</v>
      </c>
      <c r="I217" s="172">
        <v>808919.99999999988</v>
      </c>
      <c r="J217" s="16" t="str">
        <v>Cancel</v>
      </c>
    </row>
    <row r="218" spans="1:10">
      <c r="A218" s="169" t="str">
        <v>SEP 20</v>
      </c>
      <c r="B218" s="16" t="str">
        <v>C49SZX20200089JL-R1</v>
      </c>
      <c r="C218" s="16" t="str">
        <v>睿视科技</v>
      </c>
      <c r="D218" s="16" t="str">
        <v>YSM10</v>
      </c>
      <c r="E218" s="16">
        <v>1</v>
      </c>
      <c r="F218" s="16" t="str">
        <v>JPY</v>
      </c>
      <c r="G218" s="172">
        <v>6896000</v>
      </c>
      <c r="H218" s="16">
        <v>7.4899999999999994E-2</v>
      </c>
      <c r="I218" s="172">
        <v>516510.39999999997</v>
      </c>
      <c r="J218" s="16" t="str">
        <v>Cancel</v>
      </c>
    </row>
    <row r="219" spans="1:10">
      <c r="A219" s="169" t="str">
        <v>SEP 20</v>
      </c>
      <c r="B219" s="16" t="str">
        <v>C49SZX20200089JL-R1</v>
      </c>
      <c r="C219" s="16" t="str">
        <v>睿视科技</v>
      </c>
      <c r="D219" s="16" t="str">
        <v>YSM10</v>
      </c>
      <c r="E219" s="16">
        <v>1</v>
      </c>
      <c r="F219" s="16" t="str">
        <v>JPY</v>
      </c>
      <c r="G219" s="172">
        <v>6896000</v>
      </c>
      <c r="H219" s="16">
        <v>7.4899999999999994E-2</v>
      </c>
      <c r="I219" s="172">
        <v>516510.39999999997</v>
      </c>
      <c r="J219" s="16" t="str">
        <v>Cancel</v>
      </c>
    </row>
    <row r="220" spans="1:10">
      <c r="A220" s="169" t="str">
        <v>SEP 20</v>
      </c>
      <c r="B220" s="16" t="str">
        <v>C49SZX20200089JL-R1</v>
      </c>
      <c r="C220" s="16" t="str">
        <v>睿视科技</v>
      </c>
      <c r="D220" s="16" t="str">
        <v>YSM10</v>
      </c>
      <c r="E220" s="16">
        <v>1</v>
      </c>
      <c r="F220" s="16" t="str">
        <v>JPY</v>
      </c>
      <c r="G220" s="172">
        <v>6896000</v>
      </c>
      <c r="H220" s="16">
        <v>7.4899999999999994E-2</v>
      </c>
      <c r="I220" s="172">
        <v>516510.39999999997</v>
      </c>
      <c r="J220" s="16" t="str">
        <v>Cancel</v>
      </c>
    </row>
    <row r="221" spans="1:10">
      <c r="A221" s="169" t="str">
        <v>SEP 20</v>
      </c>
      <c r="B221" s="16" t="str">
        <v>C49SZX20200089JL-R1</v>
      </c>
      <c r="C221" s="16" t="str">
        <v>睿视科技</v>
      </c>
      <c r="D221" s="16" t="str">
        <v>YSM10</v>
      </c>
      <c r="E221" s="16">
        <v>1</v>
      </c>
      <c r="F221" s="16" t="str">
        <v>JPY</v>
      </c>
      <c r="G221" s="172">
        <v>6896000</v>
      </c>
      <c r="H221" s="16">
        <v>7.4899999999999994E-2</v>
      </c>
      <c r="I221" s="172">
        <v>516510.39999999997</v>
      </c>
      <c r="J221" s="16" t="str">
        <v>Cancel</v>
      </c>
    </row>
    <row r="222" spans="1:10">
      <c r="A222" s="169" t="str">
        <v>OCT 20</v>
      </c>
      <c r="B222" s="16" t="str">
        <v>C49SZX20200191SS</v>
      </c>
      <c r="C222" s="16" t="str">
        <v>博睿通</v>
      </c>
      <c r="D222" s="16" t="str">
        <v>YSM10</v>
      </c>
      <c r="E222" s="16">
        <v>1</v>
      </c>
      <c r="F222" s="16" t="str">
        <v>JPY</v>
      </c>
      <c r="G222" s="172">
        <v>9526667</v>
      </c>
      <c r="H222" s="16">
        <v>7.4899999999999994E-2</v>
      </c>
      <c r="I222" s="172">
        <v>713547.35829999996</v>
      </c>
      <c r="J222" s="16" t="str">
        <v>Cancel</v>
      </c>
    </row>
    <row r="223" spans="1:10">
      <c r="A223" s="169" t="str">
        <v>OCT 20</v>
      </c>
      <c r="B223" s="16" t="str">
        <v>C49SZX20200191SS</v>
      </c>
      <c r="C223" s="16" t="str">
        <v>博睿通</v>
      </c>
      <c r="D223" s="16" t="str">
        <v>YSM10</v>
      </c>
      <c r="E223" s="16">
        <v>1</v>
      </c>
      <c r="F223" s="16" t="str">
        <v>JPY</v>
      </c>
      <c r="G223" s="172">
        <v>9526667</v>
      </c>
      <c r="H223" s="16">
        <v>7.4899999999999994E-2</v>
      </c>
      <c r="I223" s="172">
        <v>713547.35829999996</v>
      </c>
      <c r="J223" s="16" t="str">
        <v>Cancel</v>
      </c>
    </row>
    <row r="224" spans="1:10">
      <c r="A224" s="169" t="str">
        <v>OCT 20</v>
      </c>
      <c r="B224" s="16" t="str">
        <v>C49SZX20200191SS</v>
      </c>
      <c r="C224" s="16" t="str">
        <v>博睿通</v>
      </c>
      <c r="D224" s="16" t="str">
        <v>YSM10</v>
      </c>
      <c r="E224" s="16">
        <v>1</v>
      </c>
      <c r="F224" s="16" t="str">
        <v>JPY</v>
      </c>
      <c r="G224" s="172">
        <v>9526667</v>
      </c>
      <c r="H224" s="16">
        <v>7.4899999999999994E-2</v>
      </c>
      <c r="I224" s="172">
        <v>713547.35829999996</v>
      </c>
      <c r="J224" s="16" t="str">
        <v>Cancel</v>
      </c>
    </row>
    <row r="225" spans="1:10">
      <c r="A225" s="169" t="str">
        <v>NOV 20</v>
      </c>
      <c r="B225" s="16" t="str">
        <v>C49SZX20200217JL</v>
      </c>
      <c r="C225" s="16" t="str">
        <v>捷舜诚</v>
      </c>
      <c r="D225" s="16" t="str">
        <v>YSM20R-2</v>
      </c>
      <c r="E225" s="16">
        <v>1</v>
      </c>
      <c r="F225" s="16" t="str">
        <v>JPY</v>
      </c>
      <c r="G225" s="172">
        <v>11555000</v>
      </c>
      <c r="H225" s="16">
        <v>7.51E-2</v>
      </c>
      <c r="I225" s="172">
        <v>867780.5</v>
      </c>
      <c r="J225" s="16" t="str">
        <v>Cancel</v>
      </c>
    </row>
    <row r="226" spans="1:10">
      <c r="A226" s="169" t="str">
        <v>NOV 20</v>
      </c>
      <c r="B226" s="16" t="str">
        <v>C49SZX20200217JL</v>
      </c>
      <c r="C226" s="16" t="str">
        <v>捷舜诚</v>
      </c>
      <c r="D226" s="16" t="str">
        <v>YSM20R-2</v>
      </c>
      <c r="E226" s="16">
        <v>1</v>
      </c>
      <c r="F226" s="16" t="str">
        <v>JPY</v>
      </c>
      <c r="G226" s="172">
        <v>11555000</v>
      </c>
      <c r="H226" s="16">
        <v>7.51E-2</v>
      </c>
      <c r="I226" s="172">
        <v>867780.5</v>
      </c>
      <c r="J226" s="16" t="str">
        <v>Cancel</v>
      </c>
    </row>
    <row r="227" spans="1:10">
      <c r="A227" s="169" t="str">
        <v>NOV 20</v>
      </c>
      <c r="B227" s="16" t="str">
        <v>C49SZX20200223SS</v>
      </c>
      <c r="C227" s="16" t="str">
        <v>盈通恒翼</v>
      </c>
      <c r="D227" s="16" t="str">
        <v>YSM10</v>
      </c>
      <c r="E227" s="16">
        <v>1</v>
      </c>
      <c r="F227" s="16" t="str">
        <v>JPY</v>
      </c>
      <c r="G227" s="172">
        <v>6500000</v>
      </c>
      <c r="H227" s="16">
        <v>7.51E-2</v>
      </c>
      <c r="I227" s="172">
        <v>488150</v>
      </c>
      <c r="J227" s="16" t="str">
        <v>Cancel</v>
      </c>
    </row>
    <row r="228" spans="1:10">
      <c r="A228" s="169" t="str">
        <v>NOV 20</v>
      </c>
      <c r="B228" s="16" t="str">
        <v>C49SZX20200223SS</v>
      </c>
      <c r="C228" s="16" t="str">
        <v>盈通恒翼</v>
      </c>
      <c r="D228" s="16" t="str">
        <v>YSM10</v>
      </c>
      <c r="E228" s="16">
        <v>1</v>
      </c>
      <c r="F228" s="16" t="str">
        <v>JPY</v>
      </c>
      <c r="G228" s="172">
        <v>6500000</v>
      </c>
      <c r="H228" s="16">
        <v>7.51E-2</v>
      </c>
      <c r="I228" s="172">
        <v>488150</v>
      </c>
      <c r="J228" s="16" t="str">
        <v>Cancel</v>
      </c>
    </row>
    <row r="229" spans="1:10">
      <c r="A229" s="169" t="str">
        <v>NOV 20</v>
      </c>
      <c r="B229" s="16" t="str">
        <v>C49SZX20200226SS</v>
      </c>
      <c r="C229" s="16" t="str">
        <v>钧溢电子</v>
      </c>
      <c r="D229" s="16" t="str">
        <v>YSM10</v>
      </c>
      <c r="E229" s="16">
        <v>1</v>
      </c>
      <c r="F229" s="16" t="str">
        <v>JPY</v>
      </c>
      <c r="G229" s="172">
        <v>7340000</v>
      </c>
      <c r="H229" s="16">
        <v>7.51E-2</v>
      </c>
      <c r="I229" s="172">
        <v>551234</v>
      </c>
      <c r="J229" s="16" t="str">
        <v>Cancel</v>
      </c>
    </row>
    <row r="230" spans="1:10">
      <c r="A230" s="169" t="str">
        <v>DEC 20</v>
      </c>
      <c r="B230" s="16" t="str">
        <v>C49SZX20200238SX</v>
      </c>
      <c r="C230" s="16" t="str">
        <v>岚新</v>
      </c>
      <c r="D230" s="16" t="str">
        <v>YSM10</v>
      </c>
      <c r="E230" s="16">
        <v>1</v>
      </c>
      <c r="F230" s="16" t="str">
        <v>JPY</v>
      </c>
      <c r="G230" s="172">
        <v>8150000</v>
      </c>
      <c r="H230" s="16">
        <v>7.6100000000000001E-2</v>
      </c>
      <c r="I230" s="172">
        <v>620215</v>
      </c>
      <c r="J230" s="16" t="str">
        <v>Cancel</v>
      </c>
    </row>
    <row r="231" spans="1:10">
      <c r="A231" s="169" t="str">
        <v>DEC 20</v>
      </c>
      <c r="B231" s="16" t="str">
        <v>C49SZX20200238SX</v>
      </c>
      <c r="C231" s="16" t="str">
        <v>岚新</v>
      </c>
      <c r="D231" s="16" t="str">
        <v>YSM10</v>
      </c>
      <c r="E231" s="16">
        <v>1</v>
      </c>
      <c r="F231" s="16" t="str">
        <v>JPY</v>
      </c>
      <c r="G231" s="172">
        <v>8150000</v>
      </c>
      <c r="H231" s="16">
        <v>7.6100000000000001E-2</v>
      </c>
      <c r="I231" s="172">
        <v>620215</v>
      </c>
      <c r="J231" s="16" t="str">
        <v>Cancel</v>
      </c>
    </row>
    <row r="232" spans="1:10">
      <c r="A232" s="169" t="str">
        <v>DEC 20</v>
      </c>
      <c r="B232" s="16" t="str">
        <v>C49SZX20200238SX</v>
      </c>
      <c r="C232" s="16" t="str">
        <v>岚新</v>
      </c>
      <c r="D232" s="16" t="str">
        <v>YSM10</v>
      </c>
      <c r="E232" s="16">
        <v>1</v>
      </c>
      <c r="F232" s="16" t="str">
        <v>JPY</v>
      </c>
      <c r="G232" s="172">
        <v>8150000</v>
      </c>
      <c r="H232" s="16">
        <v>7.6100000000000001E-2</v>
      </c>
      <c r="I232" s="172">
        <v>620215</v>
      </c>
      <c r="J232" s="16" t="str">
        <v>Cancel</v>
      </c>
    </row>
    <row r="233" spans="1:10">
      <c r="A233" s="169" t="str">
        <v>DEC 20</v>
      </c>
      <c r="B233" s="16" t="str">
        <v>C49SZX20200238SX</v>
      </c>
      <c r="C233" s="16" t="str">
        <v>岚新</v>
      </c>
      <c r="D233" s="16" t="str">
        <v>YSM10</v>
      </c>
      <c r="E233" s="16">
        <v>1</v>
      </c>
      <c r="F233" s="16" t="str">
        <v>JPY</v>
      </c>
      <c r="G233" s="172">
        <v>8150000</v>
      </c>
      <c r="H233" s="16">
        <v>7.6100000000000001E-2</v>
      </c>
      <c r="I233" s="172">
        <v>620215</v>
      </c>
      <c r="J233" s="16" t="str">
        <v>Cancel</v>
      </c>
    </row>
    <row r="234" spans="1:10">
      <c r="A234" s="169" t="str">
        <v>DEC 20</v>
      </c>
      <c r="B234" s="16" t="str">
        <v>C49SZX20200240JL</v>
      </c>
      <c r="C234" s="16" t="str">
        <v>金睿通</v>
      </c>
      <c r="D234" s="16" t="str">
        <v>YSM20R-2</v>
      </c>
      <c r="E234" s="16">
        <v>1</v>
      </c>
      <c r="F234" s="16" t="str">
        <v>JPY</v>
      </c>
      <c r="G234" s="172">
        <v>11530000</v>
      </c>
      <c r="H234" s="16">
        <v>7.6100000000000001E-2</v>
      </c>
      <c r="I234" s="172">
        <v>877433</v>
      </c>
      <c r="J234" s="16" t="str">
        <v>Cancel</v>
      </c>
    </row>
    <row r="235" spans="1:10">
      <c r="A235" s="169" t="str">
        <v>DEC 20</v>
      </c>
      <c r="B235" s="16" t="str">
        <v>C49SZX20200240JL</v>
      </c>
      <c r="C235" s="16" t="str">
        <v>金睿通</v>
      </c>
      <c r="D235" s="16" t="str">
        <v>YSM20R-2</v>
      </c>
      <c r="E235" s="16">
        <v>1</v>
      </c>
      <c r="F235" s="16" t="str">
        <v>JPY</v>
      </c>
      <c r="G235" s="172">
        <v>11530000</v>
      </c>
      <c r="H235" s="16">
        <v>7.6100000000000001E-2</v>
      </c>
      <c r="I235" s="172">
        <v>877433</v>
      </c>
      <c r="J235" s="16" t="str">
        <v>Cancel</v>
      </c>
    </row>
    <row r="236" spans="1:10">
      <c r="A236" s="169" t="str">
        <v>DEC 20</v>
      </c>
      <c r="B236" s="16" t="str">
        <v>C49SZX20200240JL</v>
      </c>
      <c r="C236" s="16" t="str">
        <v>金睿通</v>
      </c>
      <c r="D236" s="16" t="str">
        <v>YSM10</v>
      </c>
      <c r="E236" s="16">
        <v>1</v>
      </c>
      <c r="F236" s="16" t="str">
        <v>JPY</v>
      </c>
      <c r="G236" s="172">
        <v>7500000</v>
      </c>
      <c r="H236" s="16">
        <v>7.6100000000000001E-2</v>
      </c>
      <c r="I236" s="172">
        <v>570750</v>
      </c>
      <c r="J236" s="16" t="str">
        <v>Cancel</v>
      </c>
    </row>
    <row r="237" spans="1:10">
      <c r="A237" s="169" t="str">
        <v>DEC 20</v>
      </c>
      <c r="B237" s="16" t="str">
        <v>C49SZX20200240JL</v>
      </c>
      <c r="C237" s="16" t="str">
        <v>金睿通</v>
      </c>
      <c r="D237" s="16" t="str">
        <v>YSM10</v>
      </c>
      <c r="E237" s="16">
        <v>1</v>
      </c>
      <c r="F237" s="16" t="str">
        <v>JPY</v>
      </c>
      <c r="G237" s="172">
        <v>7500000</v>
      </c>
      <c r="H237" s="16">
        <v>7.6100000000000001E-2</v>
      </c>
      <c r="I237" s="172">
        <v>570750</v>
      </c>
      <c r="J237" s="16" t="str">
        <v>Cancel</v>
      </c>
    </row>
    <row r="238" spans="1:10">
      <c r="A238" s="169" t="str">
        <v>DEC 20</v>
      </c>
      <c r="B238" s="16" t="str">
        <v>C49SZX20200241JL</v>
      </c>
      <c r="C238" s="16" t="str">
        <v>瑞福联</v>
      </c>
      <c r="D238" s="16" t="str">
        <v>YSM20R-2</v>
      </c>
      <c r="E238" s="16">
        <v>1</v>
      </c>
      <c r="F238" s="16" t="str">
        <v>JPY</v>
      </c>
      <c r="G238" s="172">
        <v>11530000</v>
      </c>
      <c r="H238" s="16">
        <v>7.6100000000000001E-2</v>
      </c>
      <c r="I238" s="172">
        <v>877433</v>
      </c>
      <c r="J238" s="16" t="str">
        <v>Cancel</v>
      </c>
    </row>
    <row r="239" spans="1:10">
      <c r="A239" s="169" t="str">
        <v>DEC 20</v>
      </c>
      <c r="B239" s="16" t="str">
        <v>C49SZX20200241JL</v>
      </c>
      <c r="C239" s="16" t="str">
        <v>瑞福联</v>
      </c>
      <c r="D239" s="16" t="str">
        <v>YSM20R-2</v>
      </c>
      <c r="E239" s="16">
        <v>1</v>
      </c>
      <c r="F239" s="16" t="str">
        <v>JPY</v>
      </c>
      <c r="G239" s="172">
        <v>11530000</v>
      </c>
      <c r="H239" s="16">
        <v>7.6100000000000001E-2</v>
      </c>
      <c r="I239" s="172">
        <v>877433</v>
      </c>
      <c r="J239" s="16" t="str">
        <v>Cancel</v>
      </c>
    </row>
    <row r="240" spans="1:10">
      <c r="A240" s="169" t="str">
        <v>DEC 20</v>
      </c>
      <c r="B240" s="16" t="str">
        <v>C49SZX20200241JL</v>
      </c>
      <c r="C240" s="16" t="str">
        <v>瑞福联</v>
      </c>
      <c r="D240" s="16" t="str">
        <v>YSM20R-2</v>
      </c>
      <c r="E240" s="16">
        <v>1</v>
      </c>
      <c r="F240" s="16" t="str">
        <v>JPY</v>
      </c>
      <c r="G240" s="172">
        <v>11530000</v>
      </c>
      <c r="H240" s="16">
        <v>7.6100000000000001E-2</v>
      </c>
      <c r="I240" s="172">
        <v>877433</v>
      </c>
      <c r="J240" s="16" t="str">
        <v>Cancel</v>
      </c>
    </row>
    <row r="241" spans="1:10">
      <c r="A241" s="169" t="str">
        <v>DEC 20</v>
      </c>
      <c r="B241" s="16" t="str">
        <v>C49SZX20200241JL</v>
      </c>
      <c r="C241" s="16" t="str">
        <v>瑞福联</v>
      </c>
      <c r="D241" s="16" t="str">
        <v>YSM20R-2</v>
      </c>
      <c r="E241" s="16">
        <v>1</v>
      </c>
      <c r="F241" s="16" t="str">
        <v>JPY</v>
      </c>
      <c r="G241" s="172">
        <v>11530000</v>
      </c>
      <c r="H241" s="16">
        <v>7.6100000000000001E-2</v>
      </c>
      <c r="I241" s="172">
        <v>877433</v>
      </c>
      <c r="J241" s="16" t="str">
        <v>Cancel</v>
      </c>
    </row>
    <row r="242" spans="1:10">
      <c r="A242" s="169" t="str">
        <v>DEC 20</v>
      </c>
      <c r="B242" s="16" t="str">
        <v>C49SZX20200241JL</v>
      </c>
      <c r="C242" s="16" t="str">
        <v>瑞福联</v>
      </c>
      <c r="D242" s="16" t="str">
        <v>YSM10</v>
      </c>
      <c r="E242" s="16">
        <v>1</v>
      </c>
      <c r="F242" s="16" t="str">
        <v>JPY</v>
      </c>
      <c r="G242" s="172">
        <v>7500000</v>
      </c>
      <c r="H242" s="16">
        <v>7.6100000000000001E-2</v>
      </c>
      <c r="I242" s="172">
        <v>570750</v>
      </c>
      <c r="J242" s="16" t="str">
        <v>Cancel</v>
      </c>
    </row>
    <row r="243" spans="1:10">
      <c r="A243" s="169" t="str">
        <v>DEC 20</v>
      </c>
      <c r="B243" s="16" t="str">
        <v>C49SZX20200241JL</v>
      </c>
      <c r="C243" s="16" t="str">
        <v>瑞福联</v>
      </c>
      <c r="D243" s="16" t="str">
        <v>YSM10</v>
      </c>
      <c r="E243" s="16">
        <v>1</v>
      </c>
      <c r="F243" s="16" t="str">
        <v>JPY</v>
      </c>
      <c r="G243" s="172">
        <v>7500000</v>
      </c>
      <c r="H243" s="16">
        <v>7.6100000000000001E-2</v>
      </c>
      <c r="I243" s="172">
        <v>570750</v>
      </c>
      <c r="J243" s="16" t="str">
        <v>Cancel</v>
      </c>
    </row>
    <row r="244" spans="1:10">
      <c r="A244" s="169" t="str">
        <v>DEC 20</v>
      </c>
      <c r="B244" s="16" t="str">
        <v>C49SZX20200241JL</v>
      </c>
      <c r="C244" s="16" t="str">
        <v>瑞福联</v>
      </c>
      <c r="D244" s="16" t="str">
        <v>YSM10</v>
      </c>
      <c r="E244" s="16">
        <v>1</v>
      </c>
      <c r="F244" s="16" t="str">
        <v>JPY</v>
      </c>
      <c r="G244" s="172">
        <v>7500000</v>
      </c>
      <c r="H244" s="16">
        <v>7.6100000000000001E-2</v>
      </c>
      <c r="I244" s="172">
        <v>570750</v>
      </c>
      <c r="J244" s="16" t="str">
        <v>Cancel</v>
      </c>
    </row>
    <row r="245" spans="1:10">
      <c r="A245" s="169" t="str">
        <v>DEC 20</v>
      </c>
      <c r="B245" s="16" t="str">
        <v>C49SZX20200241JL</v>
      </c>
      <c r="C245" s="16" t="str">
        <v>瑞福联</v>
      </c>
      <c r="D245" s="16" t="str">
        <v>YSM10</v>
      </c>
      <c r="E245" s="16">
        <v>1</v>
      </c>
      <c r="F245" s="16" t="str">
        <v>JPY</v>
      </c>
      <c r="G245" s="172">
        <v>7500000</v>
      </c>
      <c r="H245" s="16">
        <v>7.6100000000000001E-2</v>
      </c>
      <c r="I245" s="172">
        <v>570750</v>
      </c>
      <c r="J245" s="16" t="str">
        <v>Cancel</v>
      </c>
    </row>
    <row r="246" spans="1:10">
      <c r="A246" s="169" t="str">
        <v>JAN 21</v>
      </c>
      <c r="B246" s="16" t="str">
        <v>C49SZX20210006SX</v>
      </c>
      <c r="C246" s="16" t="str">
        <v>科迪电子</v>
      </c>
      <c r="D246" s="16" t="str">
        <v>YSM10</v>
      </c>
      <c r="E246" s="16">
        <v>1</v>
      </c>
      <c r="F246" s="16" t="str">
        <v>JPY</v>
      </c>
      <c r="G246" s="172">
        <v>9300000</v>
      </c>
      <c r="H246" s="16">
        <v>7.6799999999999993E-2</v>
      </c>
      <c r="I246" s="172">
        <v>714239.99999999988</v>
      </c>
      <c r="J246" s="16" t="str">
        <v>Cancel</v>
      </c>
    </row>
    <row r="247" spans="1:10">
      <c r="A247" s="169" t="str">
        <v>JAN 21</v>
      </c>
      <c r="B247" s="16" t="str">
        <v>C49SZX20210023VG</v>
      </c>
      <c r="C247" s="16" t="str">
        <v>优派芯</v>
      </c>
      <c r="D247" s="16" t="str">
        <v>YSM20R-2</v>
      </c>
      <c r="E247" s="16">
        <v>1</v>
      </c>
      <c r="F247" s="16" t="str">
        <v>JPY</v>
      </c>
      <c r="G247" s="172">
        <v>13300000</v>
      </c>
      <c r="H247" s="16">
        <v>7.6799999999999993E-2</v>
      </c>
      <c r="I247" s="172">
        <v>1021439.9999999999</v>
      </c>
      <c r="J247" s="16" t="str">
        <v>Cancel</v>
      </c>
    </row>
    <row r="248" spans="1:10">
      <c r="A248" s="169" t="str">
        <v>JAN 21</v>
      </c>
      <c r="B248" s="16" t="str">
        <v>C49SZX20210033JL</v>
      </c>
      <c r="C248" s="16" t="str">
        <v>捷舜诚</v>
      </c>
      <c r="D248" s="16" t="str">
        <v>YSM20R-2</v>
      </c>
      <c r="E248" s="16">
        <v>1</v>
      </c>
      <c r="F248" s="16" t="str">
        <v>JPY</v>
      </c>
      <c r="G248" s="172">
        <v>11570000</v>
      </c>
      <c r="H248" s="16">
        <v>7.6799999999999993E-2</v>
      </c>
      <c r="I248" s="172">
        <v>888575.99999999988</v>
      </c>
      <c r="J248" s="16" t="str">
        <v>Cancel</v>
      </c>
    </row>
    <row r="249" spans="1:10">
      <c r="A249" s="169" t="str">
        <v>JAN 21</v>
      </c>
      <c r="B249" s="16" t="str">
        <v>C49SZX20210033JL</v>
      </c>
      <c r="C249" s="16" t="str">
        <v>捷舜诚</v>
      </c>
      <c r="D249" s="16" t="str">
        <v>YSM20R-2</v>
      </c>
      <c r="E249" s="16">
        <v>1</v>
      </c>
      <c r="F249" s="16" t="str">
        <v>JPY</v>
      </c>
      <c r="G249" s="172">
        <v>11570000</v>
      </c>
      <c r="H249" s="16">
        <v>7.6799999999999993E-2</v>
      </c>
      <c r="I249" s="172">
        <v>888575.99999999988</v>
      </c>
      <c r="J249" s="16" t="str">
        <v>Cancel</v>
      </c>
    </row>
    <row r="250" spans="1:10">
      <c r="A250" s="169" t="str">
        <v>JAN 21</v>
      </c>
      <c r="B250" s="16" t="str">
        <v>C49SZX20210033JL</v>
      </c>
      <c r="C250" s="16" t="str">
        <v>捷舜诚</v>
      </c>
      <c r="D250" s="16" t="str">
        <v>YSM20R-2</v>
      </c>
      <c r="E250" s="16">
        <v>1</v>
      </c>
      <c r="F250" s="16" t="str">
        <v>JPY</v>
      </c>
      <c r="G250" s="172">
        <v>11570000</v>
      </c>
      <c r="H250" s="16">
        <v>7.6799999999999993E-2</v>
      </c>
      <c r="I250" s="172">
        <v>888575.99999999988</v>
      </c>
      <c r="J250" s="16" t="str">
        <v>Cancel</v>
      </c>
    </row>
    <row r="251" spans="1:10">
      <c r="A251" s="169" t="str">
        <v>JAN 21</v>
      </c>
      <c r="B251" s="16" t="str">
        <v>C49SZX20210033JL</v>
      </c>
      <c r="C251" s="16" t="str">
        <v>捷舜诚</v>
      </c>
      <c r="D251" s="16" t="str">
        <v>YSM10</v>
      </c>
      <c r="E251" s="16">
        <v>1</v>
      </c>
      <c r="F251" s="16" t="str">
        <v>JPY</v>
      </c>
      <c r="G251" s="172">
        <v>8150000</v>
      </c>
      <c r="H251" s="16">
        <v>7.6799999999999993E-2</v>
      </c>
      <c r="I251" s="172">
        <v>625920</v>
      </c>
      <c r="J251" s="16" t="str">
        <v>Cancel</v>
      </c>
    </row>
    <row r="252" spans="1:10">
      <c r="A252" s="169" t="str">
        <v>MAR 21</v>
      </c>
      <c r="B252" s="16" t="str">
        <v>C49SZX20210049MX</v>
      </c>
      <c r="C252" s="16" t="str">
        <v>智序</v>
      </c>
      <c r="D252" s="16" t="str">
        <v>YSM20R-2</v>
      </c>
      <c r="E252" s="16">
        <v>1</v>
      </c>
      <c r="F252" s="16" t="str">
        <v>JPY</v>
      </c>
      <c r="G252" s="172">
        <v>10900000</v>
      </c>
      <c r="H252" s="16">
        <v>7.4499999999999997E-2</v>
      </c>
      <c r="I252" s="172">
        <v>812050</v>
      </c>
      <c r="J252" s="16" t="str">
        <v>Cancel</v>
      </c>
    </row>
    <row r="253" spans="1:10">
      <c r="A253" s="169" t="str">
        <v>MAR 21</v>
      </c>
      <c r="B253" s="16" t="str">
        <v>C49SZX20210049MX</v>
      </c>
      <c r="C253" s="16" t="str">
        <v>智序</v>
      </c>
      <c r="D253" s="16" t="str">
        <v>YSM20R-2</v>
      </c>
      <c r="E253" s="16">
        <v>1</v>
      </c>
      <c r="F253" s="16" t="str">
        <v>JPY</v>
      </c>
      <c r="G253" s="172">
        <v>10900000</v>
      </c>
      <c r="H253" s="16">
        <v>7.4499999999999997E-2</v>
      </c>
      <c r="I253" s="172">
        <v>812050</v>
      </c>
      <c r="J253" s="16" t="str">
        <v>Cancel</v>
      </c>
    </row>
    <row r="254" spans="1:10">
      <c r="A254" s="169" t="str">
        <v>MAR 21</v>
      </c>
      <c r="B254" s="16" t="str">
        <v>C49SZX20210049MX</v>
      </c>
      <c r="C254" s="16" t="str">
        <v>智序</v>
      </c>
      <c r="D254" s="16" t="str">
        <v>YSM20R-2</v>
      </c>
      <c r="E254" s="16">
        <v>1</v>
      </c>
      <c r="F254" s="16" t="str">
        <v>JPY</v>
      </c>
      <c r="G254" s="172">
        <v>10900000</v>
      </c>
      <c r="H254" s="16">
        <v>7.4499999999999997E-2</v>
      </c>
      <c r="I254" s="172">
        <v>812050</v>
      </c>
      <c r="J254" s="16" t="str">
        <v>Cancel</v>
      </c>
    </row>
    <row r="255" spans="1:10">
      <c r="A255" s="169" t="str">
        <v>MAR 21</v>
      </c>
      <c r="B255" s="16" t="str">
        <v>C49SZX20210041SX</v>
      </c>
      <c r="C255" s="16" t="str">
        <v>美柏</v>
      </c>
      <c r="D255" s="16" t="str">
        <v>YSM10</v>
      </c>
      <c r="E255" s="16">
        <v>1</v>
      </c>
      <c r="F255" s="16" t="str">
        <v>JPY</v>
      </c>
      <c r="G255" s="172">
        <v>6600000</v>
      </c>
      <c r="H255" s="16">
        <v>7.4499999999999997E-2</v>
      </c>
      <c r="I255" s="172">
        <v>491700</v>
      </c>
      <c r="J255" s="16" t="str">
        <v>Cancel</v>
      </c>
    </row>
    <row r="256" spans="1:10">
      <c r="A256" s="169" t="str">
        <v>MAR 21</v>
      </c>
      <c r="B256" s="16" t="str">
        <v>C49SZX20210058JL</v>
      </c>
      <c r="C256" s="16" t="str">
        <v>奥祺</v>
      </c>
      <c r="D256" s="16" t="str">
        <v>YSM20R-2</v>
      </c>
      <c r="E256" s="16">
        <v>1</v>
      </c>
      <c r="F256" s="16" t="str">
        <v>JPY</v>
      </c>
      <c r="G256" s="172">
        <v>13500000</v>
      </c>
      <c r="H256" s="16">
        <v>7.4499999999999997E-2</v>
      </c>
      <c r="I256" s="172">
        <v>1005750</v>
      </c>
      <c r="J256" s="16" t="str">
        <v>Cancel</v>
      </c>
    </row>
    <row r="257" spans="1:10">
      <c r="A257" s="169" t="str">
        <v>MAR 21</v>
      </c>
      <c r="B257" s="16" t="str">
        <v>C49SZX20210058JL</v>
      </c>
      <c r="C257" s="16" t="str">
        <v>奥祺</v>
      </c>
      <c r="D257" s="16" t="str">
        <v>YSM20R-2</v>
      </c>
      <c r="E257" s="16">
        <v>1</v>
      </c>
      <c r="F257" s="16" t="str">
        <v>JPY</v>
      </c>
      <c r="G257" s="172">
        <v>13500000</v>
      </c>
      <c r="H257" s="16">
        <v>7.4499999999999997E-2</v>
      </c>
      <c r="I257" s="172">
        <v>1005750</v>
      </c>
      <c r="J257" s="16" t="str">
        <v>Cancel</v>
      </c>
    </row>
    <row r="258" spans="1:10">
      <c r="A258" s="169" t="str">
        <v>MAR 21</v>
      </c>
      <c r="B258" s="16" t="str">
        <v>C49SZX20210058JL</v>
      </c>
      <c r="C258" s="16" t="str">
        <v>奥祺</v>
      </c>
      <c r="D258" s="16" t="str">
        <v>YSM10</v>
      </c>
      <c r="E258" s="16">
        <v>1</v>
      </c>
      <c r="F258" s="16" t="str">
        <v>JPY</v>
      </c>
      <c r="G258" s="172">
        <v>10500000</v>
      </c>
      <c r="H258" s="16">
        <v>7.4499999999999997E-2</v>
      </c>
      <c r="I258" s="172">
        <v>782250</v>
      </c>
      <c r="J258" s="16" t="str">
        <v>Cancel</v>
      </c>
    </row>
    <row r="259" spans="1:10">
      <c r="A259" s="169" t="str">
        <v>MAR 21</v>
      </c>
      <c r="B259" s="16" t="str">
        <v>C49SZX20210067JY</v>
      </c>
      <c r="C259" s="16" t="str">
        <v>江西络鑫</v>
      </c>
      <c r="D259" s="16" t="str">
        <v>YSM20R-2</v>
      </c>
      <c r="E259" s="16">
        <v>1</v>
      </c>
      <c r="F259" s="16" t="str">
        <v>JPY</v>
      </c>
      <c r="G259" s="172">
        <v>14645000</v>
      </c>
      <c r="H259" s="16">
        <v>7.4499999999999997E-2</v>
      </c>
      <c r="I259" s="172">
        <v>1091052.5</v>
      </c>
      <c r="J259" s="16" t="str">
        <v>Cancel</v>
      </c>
    </row>
    <row r="260" spans="1:10">
      <c r="A260" s="169" t="str">
        <v>MAR 21</v>
      </c>
      <c r="B260" s="16" t="str">
        <v>C49SZX20210067JY</v>
      </c>
      <c r="C260" s="16" t="str">
        <v>江西络鑫</v>
      </c>
      <c r="D260" s="16" t="str">
        <v>YSM20R-2</v>
      </c>
      <c r="E260" s="16">
        <v>1</v>
      </c>
      <c r="F260" s="16" t="str">
        <v>JPY</v>
      </c>
      <c r="G260" s="172">
        <v>14645000</v>
      </c>
      <c r="H260" s="16">
        <v>7.4499999999999997E-2</v>
      </c>
      <c r="I260" s="172">
        <v>1091052.5</v>
      </c>
      <c r="J260" s="16" t="str">
        <v>Cancel</v>
      </c>
    </row>
    <row r="261" spans="1:10">
      <c r="A261" s="169" t="str">
        <v>MAR 21</v>
      </c>
      <c r="B261" s="16" t="str">
        <v>C49SZX20210067JY</v>
      </c>
      <c r="C261" s="16" t="str">
        <v>江西络鑫</v>
      </c>
      <c r="D261" s="16" t="str">
        <v>YSM20R-2</v>
      </c>
      <c r="E261" s="16">
        <v>1</v>
      </c>
      <c r="F261" s="16" t="str">
        <v>JPY</v>
      </c>
      <c r="G261" s="172">
        <v>14645000</v>
      </c>
      <c r="H261" s="16">
        <v>7.4499999999999997E-2</v>
      </c>
      <c r="I261" s="172">
        <v>1091052.5</v>
      </c>
      <c r="J261" s="16" t="str">
        <v>Cancel</v>
      </c>
    </row>
    <row r="262" spans="1:10">
      <c r="A262" s="169" t="str">
        <v>MAR 21</v>
      </c>
      <c r="B262" s="16" t="str">
        <v>C49SZX20210067JY</v>
      </c>
      <c r="C262" s="16" t="str">
        <v>江西络鑫</v>
      </c>
      <c r="D262" s="16" t="str">
        <v>YSM20R-2</v>
      </c>
      <c r="E262" s="16">
        <v>1</v>
      </c>
      <c r="F262" s="16" t="str">
        <v>JPY</v>
      </c>
      <c r="G262" s="172">
        <v>14645000</v>
      </c>
      <c r="H262" s="16">
        <v>7.4499999999999997E-2</v>
      </c>
      <c r="I262" s="172">
        <v>1091052.5</v>
      </c>
      <c r="J262" s="16" t="str">
        <v>Cancel</v>
      </c>
    </row>
    <row r="263" spans="1:10">
      <c r="A263" s="169" t="str">
        <v>MAR 21</v>
      </c>
      <c r="B263" s="16" t="str">
        <v>C49SZX20210067JY</v>
      </c>
      <c r="C263" s="16" t="str">
        <v>江西络鑫</v>
      </c>
      <c r="D263" s="16" t="str">
        <v>YSM20R-2</v>
      </c>
      <c r="E263" s="16">
        <v>1</v>
      </c>
      <c r="F263" s="16" t="str">
        <v>JPY</v>
      </c>
      <c r="G263" s="172">
        <v>14645000</v>
      </c>
      <c r="H263" s="16">
        <v>7.4499999999999997E-2</v>
      </c>
      <c r="I263" s="172">
        <v>1091052.5</v>
      </c>
      <c r="J263" s="16" t="str">
        <v>Cancel</v>
      </c>
    </row>
    <row r="264" spans="1:10">
      <c r="A264" s="169" t="str">
        <v>MAR 21</v>
      </c>
      <c r="B264" s="16" t="str">
        <v>C49SZX20210067JY</v>
      </c>
      <c r="C264" s="16" t="str">
        <v>江西络鑫</v>
      </c>
      <c r="D264" s="16" t="str">
        <v>YSM20R-2</v>
      </c>
      <c r="E264" s="16">
        <v>1</v>
      </c>
      <c r="F264" s="16" t="str">
        <v>JPY</v>
      </c>
      <c r="G264" s="172">
        <v>14645000</v>
      </c>
      <c r="H264" s="16">
        <v>7.4499999999999997E-2</v>
      </c>
      <c r="I264" s="172">
        <v>1091052.5</v>
      </c>
      <c r="J264" s="16" t="str">
        <v>Cancel</v>
      </c>
    </row>
    <row r="265" spans="1:10">
      <c r="A265" s="169" t="str">
        <v>MAR 21</v>
      </c>
      <c r="B265" s="16" t="str">
        <v>C49SZX20210067JY</v>
      </c>
      <c r="C265" s="16" t="str">
        <v>江西络鑫</v>
      </c>
      <c r="D265" s="16" t="str">
        <v>YSM20R-2</v>
      </c>
      <c r="E265" s="16">
        <v>1</v>
      </c>
      <c r="F265" s="16" t="str">
        <v>JPY</v>
      </c>
      <c r="G265" s="172">
        <v>14645000</v>
      </c>
      <c r="H265" s="16">
        <v>7.4499999999999997E-2</v>
      </c>
      <c r="I265" s="172">
        <v>1091052.5</v>
      </c>
      <c r="J265" s="16" t="str">
        <v>Cancel</v>
      </c>
    </row>
    <row r="266" spans="1:10">
      <c r="A266" s="169" t="str">
        <v>MAR 21</v>
      </c>
      <c r="B266" s="16" t="str">
        <v>C49SZX20210067JY</v>
      </c>
      <c r="C266" s="16" t="str">
        <v>江西络鑫</v>
      </c>
      <c r="D266" s="16" t="str">
        <v>YSM20R-2</v>
      </c>
      <c r="E266" s="16">
        <v>1</v>
      </c>
      <c r="F266" s="16" t="str">
        <v>JPY</v>
      </c>
      <c r="G266" s="172">
        <v>14645000</v>
      </c>
      <c r="H266" s="16">
        <v>7.4499999999999997E-2</v>
      </c>
      <c r="I266" s="172">
        <v>1091052.5</v>
      </c>
      <c r="J266" s="16" t="str">
        <v>Cancel</v>
      </c>
    </row>
    <row r="267" spans="1:10">
      <c r="A267" s="169" t="str">
        <v>MAR 21</v>
      </c>
      <c r="B267" s="16" t="str">
        <v>C49SZX20210067JY</v>
      </c>
      <c r="C267" s="16" t="str">
        <v>江西络鑫</v>
      </c>
      <c r="D267" s="16" t="str">
        <v>YSM20R-2</v>
      </c>
      <c r="E267" s="16">
        <v>1</v>
      </c>
      <c r="F267" s="16" t="str">
        <v>JPY</v>
      </c>
      <c r="G267" s="172">
        <v>14645000</v>
      </c>
      <c r="H267" s="16">
        <v>7.4499999999999997E-2</v>
      </c>
      <c r="I267" s="172">
        <v>1091052.5</v>
      </c>
      <c r="J267" s="16" t="str">
        <v>Cancel</v>
      </c>
    </row>
    <row r="268" spans="1:10">
      <c r="A268" s="169" t="str">
        <v>MAR 21</v>
      </c>
      <c r="B268" s="16" t="str">
        <v>C49SZX20210067JY</v>
      </c>
      <c r="C268" s="16" t="str">
        <v>江西络鑫</v>
      </c>
      <c r="D268" s="16" t="str">
        <v>YSM20R-2</v>
      </c>
      <c r="E268" s="16">
        <v>1</v>
      </c>
      <c r="F268" s="16" t="str">
        <v>JPY</v>
      </c>
      <c r="G268" s="172">
        <v>14645000</v>
      </c>
      <c r="H268" s="16">
        <v>7.4499999999999997E-2</v>
      </c>
      <c r="I268" s="172">
        <v>1091052.5</v>
      </c>
      <c r="J268" s="16" t="str">
        <v>Cancel</v>
      </c>
    </row>
    <row r="269" spans="1:10">
      <c r="A269" s="169" t="str">
        <v>MAR 21</v>
      </c>
      <c r="B269" s="16" t="str">
        <v>C49SZX20210067JY</v>
      </c>
      <c r="C269" s="16" t="str">
        <v>江西络鑫</v>
      </c>
      <c r="D269" s="16" t="str">
        <v>YSM10</v>
      </c>
      <c r="E269" s="16">
        <v>1</v>
      </c>
      <c r="F269" s="16" t="str">
        <v>JPY</v>
      </c>
      <c r="G269" s="172">
        <v>8593800</v>
      </c>
      <c r="H269" s="16">
        <v>7.4499999999999997E-2</v>
      </c>
      <c r="I269" s="172">
        <v>640238.1</v>
      </c>
      <c r="J269" s="16" t="str">
        <v>Cancel</v>
      </c>
    </row>
    <row r="270" spans="1:10">
      <c r="A270" s="169" t="str">
        <v>MAR 21</v>
      </c>
      <c r="B270" s="16" t="str">
        <v>C49SZX20210067JY</v>
      </c>
      <c r="C270" s="16" t="str">
        <v>江西络鑫</v>
      </c>
      <c r="D270" s="16" t="str">
        <v>YSM10</v>
      </c>
      <c r="E270" s="16">
        <v>1</v>
      </c>
      <c r="F270" s="16" t="str">
        <v>JPY</v>
      </c>
      <c r="G270" s="172">
        <v>8593800</v>
      </c>
      <c r="H270" s="16">
        <v>7.4499999999999997E-2</v>
      </c>
      <c r="I270" s="172">
        <v>640238.1</v>
      </c>
      <c r="J270" s="16" t="str">
        <v>Cancel</v>
      </c>
    </row>
    <row r="271" spans="1:10">
      <c r="A271" s="169" t="str">
        <v>MAR 21</v>
      </c>
      <c r="B271" s="16" t="str">
        <v>C49SZX20210067JY</v>
      </c>
      <c r="C271" s="16" t="str">
        <v>江西络鑫</v>
      </c>
      <c r="D271" s="16" t="str">
        <v>YSM10</v>
      </c>
      <c r="E271" s="16">
        <v>1</v>
      </c>
      <c r="F271" s="16" t="str">
        <v>JPY</v>
      </c>
      <c r="G271" s="172">
        <v>8593800</v>
      </c>
      <c r="H271" s="16">
        <v>7.4499999999999997E-2</v>
      </c>
      <c r="I271" s="172">
        <v>640238.1</v>
      </c>
      <c r="J271" s="16" t="str">
        <v>Cancel</v>
      </c>
    </row>
    <row r="272" spans="1:10">
      <c r="A272" s="169" t="str">
        <v>MAR 21</v>
      </c>
      <c r="B272" s="16" t="str">
        <v>C49SZX20210067JY</v>
      </c>
      <c r="C272" s="16" t="str">
        <v>江西络鑫</v>
      </c>
      <c r="D272" s="16" t="str">
        <v>YSM10</v>
      </c>
      <c r="E272" s="16">
        <v>1</v>
      </c>
      <c r="F272" s="16" t="str">
        <v>JPY</v>
      </c>
      <c r="G272" s="172">
        <v>8593800</v>
      </c>
      <c r="H272" s="16">
        <v>7.4499999999999997E-2</v>
      </c>
      <c r="I272" s="172">
        <v>640238.1</v>
      </c>
      <c r="J272" s="16" t="str">
        <v>Cancel</v>
      </c>
    </row>
    <row r="273" spans="1:10">
      <c r="A273" s="169" t="str">
        <v>MAR 21</v>
      </c>
      <c r="B273" s="16" t="str">
        <v>C49SZX20210067JY</v>
      </c>
      <c r="C273" s="16" t="str">
        <v>江西络鑫</v>
      </c>
      <c r="D273" s="16" t="str">
        <v>YSM10</v>
      </c>
      <c r="E273" s="16">
        <v>1</v>
      </c>
      <c r="F273" s="16" t="str">
        <v>JPY</v>
      </c>
      <c r="G273" s="172">
        <v>8593800</v>
      </c>
      <c r="H273" s="16">
        <v>7.4499999999999997E-2</v>
      </c>
      <c r="I273" s="172">
        <v>640238.1</v>
      </c>
      <c r="J273" s="16" t="str">
        <v>Cancel</v>
      </c>
    </row>
    <row r="274" spans="1:10">
      <c r="A274" s="169" t="str">
        <v>MAR 21</v>
      </c>
      <c r="B274" s="16" t="str">
        <v>C49SZX20210067JY</v>
      </c>
      <c r="C274" s="16" t="str">
        <v>江西络鑫</v>
      </c>
      <c r="D274" s="16" t="str">
        <v>YSM10</v>
      </c>
      <c r="E274" s="16">
        <v>1</v>
      </c>
      <c r="F274" s="16" t="str">
        <v>JPY</v>
      </c>
      <c r="G274" s="172">
        <v>8593800</v>
      </c>
      <c r="H274" s="16">
        <v>7.4499999999999997E-2</v>
      </c>
      <c r="I274" s="172">
        <v>640238.1</v>
      </c>
      <c r="J274" s="16" t="str">
        <v>Cancel</v>
      </c>
    </row>
    <row r="275" spans="1:10">
      <c r="A275" s="169" t="str">
        <v>MAR 21</v>
      </c>
      <c r="B275" s="16" t="str">
        <v>C49SZX20210067JY</v>
      </c>
      <c r="C275" s="16" t="str">
        <v>江西络鑫</v>
      </c>
      <c r="D275" s="16" t="str">
        <v>YSM10</v>
      </c>
      <c r="E275" s="16">
        <v>1</v>
      </c>
      <c r="F275" s="16" t="str">
        <v>JPY</v>
      </c>
      <c r="G275" s="172">
        <v>8593800</v>
      </c>
      <c r="H275" s="16">
        <v>7.4499999999999997E-2</v>
      </c>
      <c r="I275" s="172">
        <v>640238.1</v>
      </c>
      <c r="J275" s="16" t="str">
        <v>Cancel</v>
      </c>
    </row>
    <row r="276" spans="1:10">
      <c r="A276" s="169" t="str">
        <v>MAR 21</v>
      </c>
      <c r="B276" s="16" t="str">
        <v>C49SZX20210067JY</v>
      </c>
      <c r="C276" s="16" t="str">
        <v>江西络鑫</v>
      </c>
      <c r="D276" s="16" t="str">
        <v>YSM10</v>
      </c>
      <c r="E276" s="16">
        <v>1</v>
      </c>
      <c r="F276" s="16" t="str">
        <v>JPY</v>
      </c>
      <c r="G276" s="172">
        <v>8593800</v>
      </c>
      <c r="H276" s="16">
        <v>7.4499999999999997E-2</v>
      </c>
      <c r="I276" s="172">
        <v>640238.1</v>
      </c>
      <c r="J276" s="16" t="str">
        <v>Cancel</v>
      </c>
    </row>
    <row r="277" spans="1:10">
      <c r="A277" s="169" t="str">
        <v>MAR 21</v>
      </c>
      <c r="B277" s="16" t="str">
        <v>C49SZX20210067JY</v>
      </c>
      <c r="C277" s="16" t="str">
        <v>江西络鑫</v>
      </c>
      <c r="D277" s="16" t="str">
        <v>YSM10</v>
      </c>
      <c r="E277" s="16">
        <v>1</v>
      </c>
      <c r="F277" s="16" t="str">
        <v>JPY</v>
      </c>
      <c r="G277" s="172">
        <v>8593800</v>
      </c>
      <c r="H277" s="16">
        <v>7.4499999999999997E-2</v>
      </c>
      <c r="I277" s="172">
        <v>640238.1</v>
      </c>
      <c r="J277" s="16" t="str">
        <v>Cancel</v>
      </c>
    </row>
    <row r="278" spans="1:10">
      <c r="A278" s="169" t="str">
        <v>MAR 21</v>
      </c>
      <c r="B278" s="16" t="str">
        <v>C49SZX20210067JY</v>
      </c>
      <c r="C278" s="16" t="str">
        <v>江西络鑫</v>
      </c>
      <c r="D278" s="16" t="str">
        <v>YSM10</v>
      </c>
      <c r="E278" s="16">
        <v>1</v>
      </c>
      <c r="F278" s="16" t="str">
        <v>JPY</v>
      </c>
      <c r="G278" s="172">
        <v>8593800</v>
      </c>
      <c r="H278" s="16">
        <v>7.4499999999999997E-2</v>
      </c>
      <c r="I278" s="172">
        <v>640238.1</v>
      </c>
      <c r="J278" s="16" t="str">
        <v>Cancel</v>
      </c>
    </row>
    <row r="279" spans="1:10">
      <c r="A279" s="169" t="str">
        <v>MAR 21</v>
      </c>
      <c r="B279" s="16" t="str">
        <v>C49SZX20210080SX</v>
      </c>
      <c r="C279" s="16" t="str">
        <v>美柏</v>
      </c>
      <c r="D279" s="16" t="str">
        <v>YSM20R-2</v>
      </c>
      <c r="E279" s="16">
        <v>1</v>
      </c>
      <c r="F279" s="16" t="str">
        <v>JPY</v>
      </c>
      <c r="G279" s="172">
        <v>11500000</v>
      </c>
      <c r="H279" s="16">
        <v>7.4499999999999997E-2</v>
      </c>
      <c r="I279" s="172">
        <v>856750</v>
      </c>
      <c r="J279" s="16" t="str">
        <v>Cancel</v>
      </c>
    </row>
    <row r="280" spans="1:10">
      <c r="A280" s="169" t="str">
        <v>MAR 21</v>
      </c>
      <c r="B280" s="16" t="str">
        <v>C49SZX20210078JY</v>
      </c>
      <c r="C280" s="16" t="str">
        <v>创荣发</v>
      </c>
      <c r="D280" s="16" t="str">
        <v>YSM20R-2</v>
      </c>
      <c r="E280" s="16">
        <v>1</v>
      </c>
      <c r="F280" s="16" t="str">
        <v>JPY</v>
      </c>
      <c r="G280" s="172">
        <v>11918157</v>
      </c>
      <c r="H280" s="16">
        <v>7.4499999999999997E-2</v>
      </c>
      <c r="I280" s="172">
        <v>887902.69649999996</v>
      </c>
      <c r="J280" s="16" t="str">
        <v>Cancel</v>
      </c>
    </row>
    <row r="281" spans="1:10">
      <c r="A281" s="169" t="str">
        <v>MAR 21</v>
      </c>
      <c r="B281" s="16" t="str">
        <v>C49SZX20210078JY</v>
      </c>
      <c r="C281" s="16" t="str">
        <v>创荣发</v>
      </c>
      <c r="D281" s="16" t="str">
        <v>YSM20R-2</v>
      </c>
      <c r="E281" s="16">
        <v>1</v>
      </c>
      <c r="F281" s="16" t="str">
        <v>JPY</v>
      </c>
      <c r="G281" s="172">
        <v>11918157</v>
      </c>
      <c r="H281" s="16">
        <v>7.4499999999999997E-2</v>
      </c>
      <c r="I281" s="172">
        <v>887902.69649999996</v>
      </c>
      <c r="J281" s="16" t="str">
        <v>Cancel</v>
      </c>
    </row>
    <row r="282" spans="1:10">
      <c r="A282" s="169" t="str">
        <v>MAR 21</v>
      </c>
      <c r="B282" s="16" t="str">
        <v>C49SZX20210078JY</v>
      </c>
      <c r="C282" s="16" t="str">
        <v>创荣发</v>
      </c>
      <c r="D282" s="16" t="str">
        <v>YSM20R-2</v>
      </c>
      <c r="E282" s="16">
        <v>1</v>
      </c>
      <c r="F282" s="16" t="str">
        <v>JPY</v>
      </c>
      <c r="G282" s="172">
        <v>11918157</v>
      </c>
      <c r="H282" s="16">
        <v>7.4499999999999997E-2</v>
      </c>
      <c r="I282" s="172">
        <v>887902.69649999996</v>
      </c>
      <c r="J282" s="16" t="str">
        <v>Cancel</v>
      </c>
    </row>
    <row r="283" spans="1:10">
      <c r="A283" s="169" t="str">
        <v>MAR 21</v>
      </c>
      <c r="B283" s="16" t="str">
        <v>C49SZX20210078JY</v>
      </c>
      <c r="C283" s="16" t="str">
        <v>创荣发</v>
      </c>
      <c r="D283" s="16" t="str">
        <v>YSM10</v>
      </c>
      <c r="E283" s="16">
        <v>1</v>
      </c>
      <c r="F283" s="16" t="str">
        <v>JPY</v>
      </c>
      <c r="G283" s="172">
        <v>8000000</v>
      </c>
      <c r="H283" s="16">
        <v>7.4499999999999997E-2</v>
      </c>
      <c r="I283" s="172">
        <v>596000</v>
      </c>
      <c r="J283" s="16" t="str">
        <v>Cancel</v>
      </c>
    </row>
    <row r="284" spans="1:10">
      <c r="A284" s="169" t="str">
        <v>MAR 21</v>
      </c>
      <c r="B284" s="16" t="str">
        <v>C49SZX20210078JY</v>
      </c>
      <c r="C284" s="16" t="str">
        <v>创荣发</v>
      </c>
      <c r="D284" s="16" t="str">
        <v>YSM10</v>
      </c>
      <c r="E284" s="16">
        <v>1</v>
      </c>
      <c r="F284" s="16" t="str">
        <v>JPY</v>
      </c>
      <c r="G284" s="172">
        <v>8000000</v>
      </c>
      <c r="H284" s="16">
        <v>7.4499999999999997E-2</v>
      </c>
      <c r="I284" s="172">
        <v>596000</v>
      </c>
      <c r="J284" s="16" t="str">
        <v>Cancel</v>
      </c>
    </row>
    <row r="285" spans="1:10">
      <c r="A285" s="169" t="str">
        <v>MAR 21</v>
      </c>
      <c r="B285" s="16" t="str">
        <v>C49SZX20210078JY</v>
      </c>
      <c r="C285" s="16" t="str">
        <v>创荣发</v>
      </c>
      <c r="D285" s="16" t="str">
        <v>YSM10</v>
      </c>
      <c r="E285" s="16">
        <v>1</v>
      </c>
      <c r="F285" s="16" t="str">
        <v>JPY</v>
      </c>
      <c r="G285" s="172">
        <v>8000000</v>
      </c>
      <c r="H285" s="16">
        <v>7.4499999999999997E-2</v>
      </c>
      <c r="I285" s="172">
        <v>596000</v>
      </c>
      <c r="J285" s="16" t="str">
        <v>Cancel</v>
      </c>
    </row>
    <row r="286" spans="1:10">
      <c r="A286" s="169" t="str">
        <v>APR 21</v>
      </c>
      <c r="B286" s="16" t="str">
        <v>C49SZX20210102SX</v>
      </c>
      <c r="C286" s="16" t="str">
        <v>昂迅</v>
      </c>
      <c r="D286" s="16" t="str">
        <v>YSM20R-2</v>
      </c>
      <c r="E286" s="16">
        <v>1</v>
      </c>
      <c r="F286" s="16" t="str">
        <v>JPY</v>
      </c>
      <c r="G286" s="172">
        <v>13200000</v>
      </c>
      <c r="H286" s="16">
        <v>7.17E-2</v>
      </c>
      <c r="I286" s="172">
        <v>946440</v>
      </c>
      <c r="J286" s="16" t="str">
        <v>Cancel</v>
      </c>
    </row>
    <row r="287" spans="1:10">
      <c r="A287" s="169" t="str">
        <v>APR 21</v>
      </c>
      <c r="B287" s="16" t="str">
        <v>C49SZX20210113SX</v>
      </c>
      <c r="C287" s="16" t="str">
        <v>兴开泰</v>
      </c>
      <c r="D287" s="16" t="str">
        <v>YSM20R-2</v>
      </c>
      <c r="E287" s="16">
        <v>1</v>
      </c>
      <c r="F287" s="16" t="str">
        <v>JPY</v>
      </c>
      <c r="G287" s="172">
        <v>12600000</v>
      </c>
      <c r="H287" s="16">
        <v>7.17E-2</v>
      </c>
      <c r="I287" s="172">
        <v>903420</v>
      </c>
      <c r="J287" s="16" t="str">
        <v>Cancel</v>
      </c>
    </row>
    <row r="288" spans="1:10">
      <c r="A288" s="169" t="str">
        <v>APR 21</v>
      </c>
      <c r="B288" s="16" t="str">
        <v>C49SZX20210113SX</v>
      </c>
      <c r="C288" s="16" t="str">
        <v>兴开泰</v>
      </c>
      <c r="D288" s="16" t="str">
        <v>YSM20R-2</v>
      </c>
      <c r="E288" s="16">
        <v>1</v>
      </c>
      <c r="F288" s="16" t="str">
        <v>JPY</v>
      </c>
      <c r="G288" s="172">
        <v>12600000</v>
      </c>
      <c r="H288" s="16">
        <v>7.17E-2</v>
      </c>
      <c r="I288" s="172">
        <v>903420</v>
      </c>
      <c r="J288" s="16" t="str">
        <v>Cancel</v>
      </c>
    </row>
    <row r="289" spans="1:10">
      <c r="A289" s="169" t="str">
        <v>APR 21</v>
      </c>
      <c r="B289" s="16" t="str">
        <v>C49SZX20210113SX</v>
      </c>
      <c r="C289" s="16" t="str">
        <v>兴开泰</v>
      </c>
      <c r="D289" s="16" t="str">
        <v>YSM10</v>
      </c>
      <c r="E289" s="16">
        <v>1</v>
      </c>
      <c r="F289" s="16" t="str">
        <v>JPY</v>
      </c>
      <c r="G289" s="172">
        <v>11498600</v>
      </c>
      <c r="H289" s="16">
        <v>7.17E-2</v>
      </c>
      <c r="I289" s="172">
        <v>824449.62</v>
      </c>
      <c r="J289" s="16" t="str">
        <v>Cancel</v>
      </c>
    </row>
    <row r="290" spans="1:10">
      <c r="A290" s="169" t="str">
        <v>APR 21</v>
      </c>
      <c r="B290" s="16" t="str">
        <v>C49SZX20210113SX</v>
      </c>
      <c r="C290" s="16" t="str">
        <v>兴开泰</v>
      </c>
      <c r="D290" s="16" t="str">
        <v>YSM10</v>
      </c>
      <c r="E290" s="16">
        <v>1</v>
      </c>
      <c r="F290" s="16" t="str">
        <v>JPY</v>
      </c>
      <c r="G290" s="172">
        <v>11498600</v>
      </c>
      <c r="H290" s="16">
        <v>7.17E-2</v>
      </c>
      <c r="I290" s="172">
        <v>824449.62</v>
      </c>
      <c r="J290" s="16" t="str">
        <v>Cancel</v>
      </c>
    </row>
    <row r="291" spans="1:10">
      <c r="A291" s="169" t="str">
        <v>JUN 21</v>
      </c>
      <c r="B291" s="16" t="str">
        <v>C49SZX20210168MZ</v>
      </c>
      <c r="C291" s="16" t="str">
        <v>厚朴</v>
      </c>
      <c r="D291" s="16" t="str">
        <v>YSM10</v>
      </c>
      <c r="E291" s="16">
        <v>1</v>
      </c>
      <c r="F291" s="16" t="str">
        <v>JPY</v>
      </c>
      <c r="G291" s="172">
        <v>9225000</v>
      </c>
      <c r="H291" s="16">
        <v>7.2099999999999997E-2</v>
      </c>
      <c r="I291" s="172">
        <v>665122.5</v>
      </c>
      <c r="J291" s="16" t="str">
        <v>Cancel</v>
      </c>
    </row>
    <row r="292" spans="1:10">
      <c r="A292" s="169" t="str">
        <v>JUN 21</v>
      </c>
      <c r="B292" s="16" t="str">
        <v>C49SZX20210168MZ</v>
      </c>
      <c r="C292" s="16" t="str">
        <v>厚朴</v>
      </c>
      <c r="D292" s="16" t="str">
        <v>YSM10</v>
      </c>
      <c r="E292" s="16">
        <v>1</v>
      </c>
      <c r="F292" s="16" t="str">
        <v>JPY</v>
      </c>
      <c r="G292" s="172">
        <v>9225000</v>
      </c>
      <c r="H292" s="16">
        <v>7.2099999999999997E-2</v>
      </c>
      <c r="I292" s="172">
        <v>665122.5</v>
      </c>
      <c r="J292" s="16" t="str">
        <v>Cancel</v>
      </c>
    </row>
    <row r="293" spans="1:10">
      <c r="A293" s="169" t="str">
        <v>JUN 21</v>
      </c>
      <c r="B293" s="16" t="str">
        <v>3011004716</v>
      </c>
      <c r="C293" s="16" t="str">
        <v>PROTECH</v>
      </c>
      <c r="D293" s="16" t="str">
        <v>YSM10</v>
      </c>
      <c r="E293" s="16">
        <v>1</v>
      </c>
      <c r="F293" s="16" t="str">
        <v>JPY</v>
      </c>
      <c r="G293" s="172">
        <v>6350000</v>
      </c>
      <c r="H293" s="16">
        <v>7.2099999999999997E-2</v>
      </c>
      <c r="I293" s="172">
        <v>457835</v>
      </c>
      <c r="J293" s="16" t="str">
        <v>Cancel</v>
      </c>
    </row>
    <row r="294" spans="1:10">
      <c r="A294" s="169" t="str">
        <v>SEP 21</v>
      </c>
      <c r="B294" s="16" t="str">
        <v>C49SZX20210188JL</v>
      </c>
      <c r="C294" s="16" t="str">
        <v>博新</v>
      </c>
      <c r="D294" s="16" t="str">
        <v>YSM20R-2</v>
      </c>
      <c r="E294" s="16">
        <v>1</v>
      </c>
      <c r="F294" s="16" t="str">
        <v>RMB</v>
      </c>
      <c r="G294" s="172">
        <v>850000</v>
      </c>
      <c r="H294" s="16">
        <v>1.2</v>
      </c>
      <c r="I294" s="172">
        <v>902654.8672566372</v>
      </c>
      <c r="J294" s="16" t="str">
        <v>Cancel</v>
      </c>
    </row>
    <row r="295" spans="1:10">
      <c r="A295" s="169" t="str">
        <v>JAN 22</v>
      </c>
      <c r="B295" s="16" t="str">
        <v>C49SZX20220007AY</v>
      </c>
      <c r="C295" s="16" t="str">
        <v>易通</v>
      </c>
      <c r="D295" s="16" t="str">
        <v>YSM20R-2</v>
      </c>
      <c r="E295" s="16">
        <v>1</v>
      </c>
      <c r="F295" s="16" t="str">
        <v>JPY</v>
      </c>
      <c r="G295" s="172">
        <v>13600000</v>
      </c>
      <c r="H295" s="16">
        <v>7.0000000000000007E-2</v>
      </c>
      <c r="I295" s="172">
        <v>952000.00000000012</v>
      </c>
      <c r="J295" s="16" t="str">
        <v>Cancel</v>
      </c>
    </row>
    <row r="296" spans="1:10">
      <c r="A296" s="169" t="str">
        <v>DEC 21</v>
      </c>
      <c r="B296" s="16" t="str">
        <v>C28SZX20210217MZ</v>
      </c>
      <c r="C296" s="16" t="str">
        <v>东莞鸿楠</v>
      </c>
      <c r="D296" s="16" t="str">
        <v>YSi-V</v>
      </c>
      <c r="E296" s="16">
        <v>1</v>
      </c>
      <c r="F296" s="16" t="str">
        <v>JPY</v>
      </c>
      <c r="G296" s="172">
        <v>11000000</v>
      </c>
      <c r="H296" s="16">
        <v>7.0000000000000007E-2</v>
      </c>
      <c r="I296" s="172">
        <v>770000.00000000012</v>
      </c>
      <c r="J296" s="16" t="str">
        <v>Cancel</v>
      </c>
    </row>
    <row r="297" spans="1:10">
      <c r="A297" s="169" t="str">
        <v>JAN 22</v>
      </c>
      <c r="B297" s="16" t="str">
        <v>C49SZX20220008AY</v>
      </c>
      <c r="C297" s="16" t="str">
        <v>雨艺</v>
      </c>
      <c r="D297" s="16" t="str">
        <v>YSM40R-4</v>
      </c>
      <c r="E297" s="16">
        <v>1</v>
      </c>
      <c r="F297" s="16" t="str">
        <v>RMB</v>
      </c>
      <c r="G297" s="172">
        <v>1300000</v>
      </c>
      <c r="H297" s="16">
        <v>1.22</v>
      </c>
      <c r="I297" s="172">
        <v>1403539.8230088495</v>
      </c>
      <c r="J297" s="16" t="str">
        <v>Cancel</v>
      </c>
    </row>
    <row r="298" spans="1:10">
      <c r="A298" s="169" t="str">
        <v>JAN 22</v>
      </c>
      <c r="B298" s="16" t="str">
        <v>C49SZX20220008AY</v>
      </c>
      <c r="C298" s="16" t="str">
        <v>雨艺</v>
      </c>
      <c r="D298" s="16" t="str">
        <v>YSM40R-4</v>
      </c>
      <c r="E298" s="16">
        <v>1</v>
      </c>
      <c r="F298" s="16" t="str">
        <v>RMB</v>
      </c>
      <c r="G298" s="172">
        <v>1300000</v>
      </c>
      <c r="H298" s="16">
        <v>1.22</v>
      </c>
      <c r="I298" s="172">
        <v>1403539.8230088495</v>
      </c>
      <c r="J298" s="16" t="str">
        <v>Cancel</v>
      </c>
    </row>
    <row r="299" spans="1:10">
      <c r="A299" s="169" t="str">
        <v>JAN 22</v>
      </c>
      <c r="B299" s="16" t="str">
        <v>C49SZX20220009JL</v>
      </c>
      <c r="C299" s="16" t="str">
        <v>博新</v>
      </c>
      <c r="D299" s="16" t="str">
        <v>YSM20R-2</v>
      </c>
      <c r="E299" s="16">
        <v>1</v>
      </c>
      <c r="F299" s="16" t="str">
        <v>JPY</v>
      </c>
      <c r="G299" s="172">
        <v>12300000</v>
      </c>
      <c r="H299" s="16">
        <v>7.0000000000000007E-2</v>
      </c>
      <c r="I299" s="172">
        <v>861000.00000000012</v>
      </c>
      <c r="J299" s="16" t="str">
        <v>Cancel</v>
      </c>
    </row>
    <row r="300" spans="1:10">
      <c r="A300" s="169" t="str">
        <v>MAR 22</v>
      </c>
      <c r="B300" s="16" t="str">
        <v>C49SZX20220031JL</v>
      </c>
      <c r="C300" s="16" t="str">
        <v>万恒光电</v>
      </c>
      <c r="D300" s="16" t="str">
        <v>YSM40R-4</v>
      </c>
      <c r="E300" s="16">
        <v>1</v>
      </c>
      <c r="F300" s="16" t="str">
        <v>RMB</v>
      </c>
      <c r="G300" s="172">
        <v>1290000</v>
      </c>
      <c r="H300" s="16">
        <v>1.22</v>
      </c>
      <c r="I300" s="172">
        <v>1392743.3628318585</v>
      </c>
      <c r="J300" s="16" t="str">
        <v>Cancel</v>
      </c>
    </row>
    <row r="301" spans="1:10">
      <c r="A301" s="169" t="str">
        <v>MAR 22</v>
      </c>
      <c r="B301" s="16" t="str">
        <v>C49SZX20220032JL</v>
      </c>
      <c r="C301" s="16" t="str">
        <v>万恒光电</v>
      </c>
      <c r="D301" s="16" t="str">
        <v>YSM40R-4</v>
      </c>
      <c r="E301" s="16">
        <v>1</v>
      </c>
      <c r="F301" s="16" t="str">
        <v>JPY</v>
      </c>
      <c r="G301" s="172">
        <v>20800000</v>
      </c>
      <c r="H301" s="16">
        <v>6.7799999999999999E-2</v>
      </c>
      <c r="I301" s="172">
        <v>1410240</v>
      </c>
      <c r="J301" s="16" t="str">
        <v>Cancel</v>
      </c>
    </row>
    <row r="302" spans="1:10">
      <c r="A302" s="169" t="str">
        <v>MAR 22</v>
      </c>
      <c r="B302" s="16" t="str">
        <v>C49SZX20220032JL</v>
      </c>
      <c r="C302" s="16" t="str">
        <v>万恒光电</v>
      </c>
      <c r="D302" s="16" t="str">
        <v>YSM40R-4</v>
      </c>
      <c r="E302" s="16">
        <v>1</v>
      </c>
      <c r="F302" s="16" t="str">
        <v>JPY</v>
      </c>
      <c r="G302" s="172">
        <v>20800000</v>
      </c>
      <c r="H302" s="16">
        <v>6.7799999999999999E-2</v>
      </c>
      <c r="I302" s="172">
        <v>1410240</v>
      </c>
      <c r="J302" s="16" t="str">
        <v>Cancel</v>
      </c>
    </row>
    <row r="303" spans="1:10">
      <c r="A303" s="169" t="str">
        <v>MAR 22</v>
      </c>
      <c r="B303" s="16" t="str">
        <v>C49SZX20220032JL</v>
      </c>
      <c r="C303" s="16" t="str">
        <v>万恒光电</v>
      </c>
      <c r="D303" s="16" t="str">
        <v>YSM40R-4</v>
      </c>
      <c r="E303" s="16">
        <v>1</v>
      </c>
      <c r="F303" s="16" t="str">
        <v>JPY</v>
      </c>
      <c r="G303" s="172">
        <v>20800000</v>
      </c>
      <c r="H303" s="16">
        <v>6.7799999999999999E-2</v>
      </c>
      <c r="I303" s="172">
        <v>1410240</v>
      </c>
      <c r="J303" s="16" t="str">
        <v>Cancel</v>
      </c>
    </row>
    <row r="304" spans="1:10">
      <c r="A304" s="169" t="str">
        <v>MAR 22</v>
      </c>
      <c r="B304" s="16" t="str">
        <v>C49SZX20220032JL</v>
      </c>
      <c r="C304" s="16" t="str">
        <v>万恒光电</v>
      </c>
      <c r="D304" s="16" t="str">
        <v>YSM40R-4</v>
      </c>
      <c r="E304" s="16">
        <v>1</v>
      </c>
      <c r="F304" s="16" t="str">
        <v>JPY</v>
      </c>
      <c r="G304" s="172">
        <v>20800000</v>
      </c>
      <c r="H304" s="16">
        <v>6.7799999999999999E-2</v>
      </c>
      <c r="I304" s="172">
        <v>1410240</v>
      </c>
      <c r="J304" s="16" t="str">
        <v>Cancel</v>
      </c>
    </row>
    <row r="305" spans="1:10">
      <c r="A305" s="169" t="str">
        <v>MAR 22</v>
      </c>
      <c r="B305" s="16" t="str">
        <v>C49SZX20220037SS</v>
      </c>
      <c r="C305" s="16" t="str">
        <v>盈通恒翼</v>
      </c>
      <c r="D305" s="16" t="str">
        <v>YSM10</v>
      </c>
      <c r="E305" s="16">
        <v>1</v>
      </c>
      <c r="F305" s="16" t="str">
        <v>RMB</v>
      </c>
      <c r="G305" s="172">
        <v>490000</v>
      </c>
      <c r="H305" s="16">
        <v>1.22</v>
      </c>
      <c r="I305" s="172">
        <v>529026.54867256642</v>
      </c>
      <c r="J305" s="16" t="str">
        <v>Cancel</v>
      </c>
    </row>
    <row r="306" spans="1:10">
      <c r="A306" s="169" t="str">
        <v>MAR 22</v>
      </c>
      <c r="B306" s="16" t="str">
        <v>C49SZX20220037SS</v>
      </c>
      <c r="C306" s="16" t="str">
        <v>盈通恒翼</v>
      </c>
      <c r="D306" s="16" t="str">
        <v>YSM20R-2</v>
      </c>
      <c r="E306" s="16">
        <v>1</v>
      </c>
      <c r="F306" s="16" t="str">
        <v>RMB</v>
      </c>
      <c r="G306" s="172">
        <v>803285</v>
      </c>
      <c r="H306" s="16">
        <v>1.22</v>
      </c>
      <c r="I306" s="172">
        <v>867263.45132743369</v>
      </c>
      <c r="J306" s="16" t="str">
        <v>Cancel</v>
      </c>
    </row>
    <row r="307" spans="1:10">
      <c r="A307" s="169" t="str">
        <v>APR 22</v>
      </c>
      <c r="B307" s="16" t="str">
        <v>C49SZX20220047JL</v>
      </c>
      <c r="C307" s="16" t="str">
        <v>快宇</v>
      </c>
      <c r="D307" s="16" t="str">
        <v>YSM20R-2</v>
      </c>
      <c r="E307" s="16">
        <v>1</v>
      </c>
      <c r="F307" s="16" t="str">
        <v>JPY</v>
      </c>
      <c r="G307" s="172">
        <v>13000000</v>
      </c>
      <c r="H307" s="16">
        <v>6.54E-2</v>
      </c>
      <c r="I307" s="172">
        <v>850200</v>
      </c>
      <c r="J307" s="16" t="str">
        <v>Cancel</v>
      </c>
    </row>
    <row r="308" spans="1:10">
      <c r="A308" s="169" t="str">
        <v>APR 22</v>
      </c>
      <c r="B308" s="16" t="str">
        <v>C49SZX20220047JL</v>
      </c>
      <c r="C308" s="16" t="str">
        <v>快宇</v>
      </c>
      <c r="D308" s="16" t="str">
        <v>YSM20R-2</v>
      </c>
      <c r="E308" s="16">
        <v>1</v>
      </c>
      <c r="F308" s="16" t="str">
        <v>JPY</v>
      </c>
      <c r="G308" s="172">
        <v>13000000</v>
      </c>
      <c r="H308" s="16">
        <v>6.54E-2</v>
      </c>
      <c r="I308" s="172">
        <v>850200</v>
      </c>
      <c r="J308" s="16" t="str">
        <v>Cancel</v>
      </c>
    </row>
    <row r="309" spans="1:10">
      <c r="A309" s="169" t="str">
        <v>APR 22</v>
      </c>
      <c r="B309" s="16" t="str">
        <v>C49SZX20220047JL</v>
      </c>
      <c r="C309" s="16" t="str">
        <v>快宇</v>
      </c>
      <c r="D309" s="16" t="str">
        <v>YSM10</v>
      </c>
      <c r="E309" s="16">
        <v>1</v>
      </c>
      <c r="F309" s="16" t="str">
        <v>JPY</v>
      </c>
      <c r="G309" s="172">
        <v>8300000</v>
      </c>
      <c r="H309" s="16">
        <v>6.54E-2</v>
      </c>
      <c r="I309" s="172">
        <v>542820</v>
      </c>
      <c r="J309" s="16" t="str">
        <v>Cancel</v>
      </c>
    </row>
    <row r="310" spans="1:10">
      <c r="A310" s="169" t="str">
        <v>APR 22</v>
      </c>
      <c r="B310" s="16" t="str">
        <v>C49SZX20220047JL</v>
      </c>
      <c r="C310" s="16" t="str">
        <v>快宇</v>
      </c>
      <c r="D310" s="16" t="str">
        <v>YSM10</v>
      </c>
      <c r="E310" s="16">
        <v>1</v>
      </c>
      <c r="F310" s="16" t="str">
        <v>JPY</v>
      </c>
      <c r="G310" s="172">
        <v>8300000</v>
      </c>
      <c r="H310" s="16">
        <v>6.54E-2</v>
      </c>
      <c r="I310" s="172">
        <v>542820</v>
      </c>
      <c r="J310" s="16" t="str">
        <v>Cancel</v>
      </c>
    </row>
    <row r="311" spans="1:10">
      <c r="A311" s="169" t="str">
        <v>JUN 22</v>
      </c>
      <c r="B311" s="16" t="str">
        <v>C49SZX20220061MX</v>
      </c>
      <c r="C311" s="16" t="str">
        <v>欣华</v>
      </c>
      <c r="D311" s="16" t="str">
        <v>YSM10</v>
      </c>
      <c r="E311" s="16">
        <v>1</v>
      </c>
      <c r="F311" s="16" t="str">
        <v>JPY</v>
      </c>
      <c r="G311" s="172">
        <v>10000000</v>
      </c>
      <c r="H311" s="16">
        <v>6.25E-2</v>
      </c>
      <c r="I311" s="172">
        <v>625000</v>
      </c>
      <c r="J311" s="16" t="str">
        <v>Cancel</v>
      </c>
    </row>
    <row r="312" spans="1:10">
      <c r="A312" s="169" t="str">
        <v>JUN 22</v>
      </c>
      <c r="B312" s="16" t="str">
        <v>C49SZX20220061MX</v>
      </c>
      <c r="C312" s="16" t="str">
        <v>欣华</v>
      </c>
      <c r="D312" s="16" t="str">
        <v>YSM20R-2</v>
      </c>
      <c r="E312" s="16">
        <v>1</v>
      </c>
      <c r="F312" s="16" t="str">
        <v>JPY</v>
      </c>
      <c r="G312" s="172">
        <v>13000000</v>
      </c>
      <c r="H312" s="16">
        <v>6.25E-2</v>
      </c>
      <c r="I312" s="172">
        <v>812500</v>
      </c>
      <c r="J312" s="16" t="str">
        <v>Cancel</v>
      </c>
    </row>
    <row r="313" spans="1:10">
      <c r="A313" s="169" t="str">
        <v>JUN 22</v>
      </c>
      <c r="B313" s="16" t="str">
        <v>C49SZX20220068MZ</v>
      </c>
      <c r="C313" s="16" t="str">
        <v>斯迈拓</v>
      </c>
      <c r="D313" s="16" t="str">
        <v>YSM20R-2</v>
      </c>
      <c r="E313" s="16">
        <v>1</v>
      </c>
      <c r="F313" s="16" t="str">
        <v>JPY</v>
      </c>
      <c r="G313" s="172">
        <v>18100000</v>
      </c>
      <c r="H313" s="16">
        <v>6.25E-2</v>
      </c>
      <c r="I313" s="172">
        <v>1131250</v>
      </c>
      <c r="J313" s="16" t="str">
        <v>Cancel</v>
      </c>
    </row>
    <row r="314" spans="1:10">
      <c r="A314" s="169" t="str">
        <v>JUN 22</v>
      </c>
      <c r="B314" s="16" t="str">
        <v>C49SZX20220068MZ</v>
      </c>
      <c r="C314" s="16" t="str">
        <v>斯迈拓</v>
      </c>
      <c r="D314" s="16" t="str">
        <v>YSM20R-2</v>
      </c>
      <c r="E314" s="16">
        <v>1</v>
      </c>
      <c r="F314" s="16" t="str">
        <v>JPY</v>
      </c>
      <c r="G314" s="172">
        <v>18100000</v>
      </c>
      <c r="H314" s="16">
        <v>6.25E-2</v>
      </c>
      <c r="I314" s="172">
        <v>1131250</v>
      </c>
      <c r="J314" s="16" t="str">
        <v>Cancel</v>
      </c>
    </row>
    <row r="315" spans="1:10">
      <c r="A315" s="169" t="str">
        <v>JUL 22</v>
      </c>
      <c r="B315" s="16" t="str">
        <v>C49SZX20220071VC</v>
      </c>
      <c r="C315" s="16" t="str">
        <v>友艺</v>
      </c>
      <c r="D315" s="16" t="str">
        <v>YSM10</v>
      </c>
      <c r="E315" s="16">
        <v>1</v>
      </c>
      <c r="F315" s="16" t="str">
        <v>RMB</v>
      </c>
      <c r="G315" s="172">
        <v>522400</v>
      </c>
      <c r="H315" s="16">
        <v>1.17</v>
      </c>
      <c r="I315" s="172">
        <v>540892.03539823007</v>
      </c>
      <c r="J315" s="16" t="str">
        <v>Cancel</v>
      </c>
    </row>
    <row r="316" spans="1:10">
      <c r="A316" s="169" t="str">
        <v>OCT 22</v>
      </c>
      <c r="B316" s="16" t="str">
        <v>C49SZX20220105SX</v>
      </c>
      <c r="C316" s="16" t="str">
        <v>联众斯通</v>
      </c>
      <c r="D316" s="16" t="str">
        <v>YSM10</v>
      </c>
      <c r="E316" s="16">
        <v>1</v>
      </c>
      <c r="F316" s="16" t="str">
        <v>RMB</v>
      </c>
      <c r="G316" s="172">
        <v>425000</v>
      </c>
      <c r="H316" s="16">
        <v>1.1000000000000001</v>
      </c>
      <c r="I316" s="172">
        <v>413716.81415929209</v>
      </c>
      <c r="J316" s="16" t="str">
        <v>Cancel</v>
      </c>
    </row>
    <row r="317" spans="1:10">
      <c r="A317" s="169" t="str">
        <v>OCT 22</v>
      </c>
      <c r="B317" s="16" t="str">
        <v>C49SZX20220105SX</v>
      </c>
      <c r="C317" s="16" t="str">
        <v>联众斯通</v>
      </c>
      <c r="D317" s="16" t="str">
        <v>YSM10</v>
      </c>
      <c r="E317" s="16">
        <v>1</v>
      </c>
      <c r="F317" s="16" t="str">
        <v>RMB</v>
      </c>
      <c r="G317" s="172">
        <v>425000</v>
      </c>
      <c r="H317" s="16">
        <v>1.1000000000000001</v>
      </c>
      <c r="I317" s="172">
        <v>413716.81415929209</v>
      </c>
      <c r="J317" s="16" t="str">
        <v>Cancel</v>
      </c>
    </row>
    <row r="318" spans="1:10">
      <c r="A318" s="169" t="str">
        <v>OCT 22</v>
      </c>
      <c r="B318" s="16" t="str">
        <v>C49SZX20220105SX</v>
      </c>
      <c r="C318" s="16" t="str">
        <v>联众斯通</v>
      </c>
      <c r="D318" s="16" t="str">
        <v>YSM20R-2</v>
      </c>
      <c r="E318" s="16">
        <v>1</v>
      </c>
      <c r="F318" s="16" t="str">
        <v>RMB</v>
      </c>
      <c r="G318" s="172">
        <v>710000</v>
      </c>
      <c r="H318" s="16">
        <v>1.1000000000000001</v>
      </c>
      <c r="I318" s="172">
        <v>691150.4424778762</v>
      </c>
      <c r="J318" s="16" t="str">
        <v>Cancel</v>
      </c>
    </row>
    <row r="319" spans="1:10">
      <c r="A319" s="169" t="str">
        <v>OCT 22</v>
      </c>
      <c r="B319" s="16" t="str">
        <v>C49SZX20220105SX</v>
      </c>
      <c r="C319" s="16" t="str">
        <v>联众斯通</v>
      </c>
      <c r="D319" s="16" t="str">
        <v>YSM20R-2</v>
      </c>
      <c r="E319" s="16">
        <v>1</v>
      </c>
      <c r="F319" s="16" t="str">
        <v>RMB</v>
      </c>
      <c r="G319" s="172">
        <v>710000</v>
      </c>
      <c r="H319" s="16">
        <v>1.1000000000000001</v>
      </c>
      <c r="I319" s="172">
        <v>691150.4424778762</v>
      </c>
      <c r="J319" s="16" t="str">
        <v>Cancel</v>
      </c>
    </row>
    <row r="320" spans="1:10">
      <c r="A320" s="169" t="str">
        <v>JAN 23</v>
      </c>
      <c r="B320" s="16" t="str">
        <v>C49SZX20230003SQ</v>
      </c>
      <c r="C320" s="16" t="str">
        <v>呈承</v>
      </c>
      <c r="D320" s="16" t="str">
        <v>YSM40R-4</v>
      </c>
      <c r="E320" s="16">
        <v>1</v>
      </c>
      <c r="F320" s="16" t="str">
        <v>RMB</v>
      </c>
      <c r="G320" s="172">
        <v>1150000</v>
      </c>
      <c r="H320" s="16">
        <v>1.1200000000000001</v>
      </c>
      <c r="I320" s="172">
        <v>1139823.0088495577</v>
      </c>
      <c r="J320" s="16" t="str">
        <v>Cancel</v>
      </c>
    </row>
    <row r="321" spans="1:10">
      <c r="A321" s="169" t="str">
        <v>JAN 23</v>
      </c>
      <c r="B321" s="16" t="str">
        <v>C49SZX20230003SQ</v>
      </c>
      <c r="C321" s="16" t="str">
        <v>呈承</v>
      </c>
      <c r="D321" s="16" t="str">
        <v>YSM40R-4</v>
      </c>
      <c r="E321" s="16">
        <v>1</v>
      </c>
      <c r="F321" s="16" t="str">
        <v>RMB</v>
      </c>
      <c r="G321" s="172">
        <v>1150000</v>
      </c>
      <c r="H321" s="16">
        <v>1.1200000000000001</v>
      </c>
      <c r="I321" s="172">
        <v>1139823.0088495577</v>
      </c>
      <c r="J321" s="16" t="str">
        <v>Cancel</v>
      </c>
    </row>
    <row r="322" spans="1:10">
      <c r="A322" s="169" t="str">
        <v>JAN 23</v>
      </c>
      <c r="B322" s="16" t="str">
        <v>C49SZX20230003SQ</v>
      </c>
      <c r="C322" s="16" t="str">
        <v>呈承</v>
      </c>
      <c r="D322" s="16" t="str">
        <v>YSM40R-4</v>
      </c>
      <c r="E322" s="16">
        <v>1</v>
      </c>
      <c r="F322" s="16" t="str">
        <v>RMB</v>
      </c>
      <c r="G322" s="172">
        <v>1150000</v>
      </c>
      <c r="H322" s="16">
        <v>1.1200000000000001</v>
      </c>
      <c r="I322" s="172">
        <v>1139823.0088495577</v>
      </c>
      <c r="J322" s="16" t="str">
        <v>Cancel</v>
      </c>
    </row>
    <row r="323" spans="1:10">
      <c r="A323" s="169" t="str">
        <v>JAN 23</v>
      </c>
      <c r="B323" s="16" t="str">
        <v>C49SZX20230003SQ</v>
      </c>
      <c r="C323" s="16" t="str">
        <v>呈承</v>
      </c>
      <c r="D323" s="16" t="str">
        <v>YSM40R-4</v>
      </c>
      <c r="E323" s="16">
        <v>1</v>
      </c>
      <c r="F323" s="16" t="str">
        <v>RMB</v>
      </c>
      <c r="G323" s="172">
        <v>1150000</v>
      </c>
      <c r="H323" s="16">
        <v>1.1200000000000001</v>
      </c>
      <c r="I323" s="172">
        <v>1139823.0088495577</v>
      </c>
      <c r="J323" s="16" t="str">
        <v>Cancel</v>
      </c>
    </row>
    <row r="324" spans="1:10">
      <c r="A324" s="169" t="str">
        <v>JAN 23</v>
      </c>
      <c r="B324" s="16" t="str">
        <v>C49SZX20230003SQ</v>
      </c>
      <c r="C324" s="16" t="str">
        <v>呈承</v>
      </c>
      <c r="D324" s="16" t="str">
        <v>YSM40R-4</v>
      </c>
      <c r="E324" s="16">
        <v>1</v>
      </c>
      <c r="F324" s="16" t="str">
        <v>RMB</v>
      </c>
      <c r="G324" s="172">
        <v>1150000</v>
      </c>
      <c r="H324" s="16">
        <v>1.1200000000000001</v>
      </c>
      <c r="I324" s="172">
        <v>1139823.0088495577</v>
      </c>
      <c r="J324" s="16" t="str">
        <v>Cancel</v>
      </c>
    </row>
    <row r="325" spans="1:10">
      <c r="A325" s="169" t="str">
        <v>JAN 23</v>
      </c>
      <c r="B325" s="16" t="str">
        <v>C49SZX20230003SQ</v>
      </c>
      <c r="C325" s="16" t="str">
        <v>呈承</v>
      </c>
      <c r="D325" s="16" t="str">
        <v>YSM20WR-2</v>
      </c>
      <c r="E325" s="16">
        <v>1</v>
      </c>
      <c r="F325" s="16" t="str">
        <v>RMB</v>
      </c>
      <c r="G325" s="172">
        <v>1050000</v>
      </c>
      <c r="H325" s="16">
        <v>1.1200000000000001</v>
      </c>
      <c r="I325" s="172">
        <v>1040707.9646017702</v>
      </c>
      <c r="J325" s="16" t="str">
        <v>Cancel</v>
      </c>
    </row>
    <row r="326" spans="1:10">
      <c r="A326" s="169" t="str">
        <v>JAN 23</v>
      </c>
      <c r="B326" s="16" t="str">
        <v>C49SZX20230003SQ</v>
      </c>
      <c r="C326" s="16" t="str">
        <v>呈承</v>
      </c>
      <c r="D326" s="16" t="str">
        <v>YSM20WR-2</v>
      </c>
      <c r="E326" s="16">
        <v>1</v>
      </c>
      <c r="F326" s="16" t="str">
        <v>RMB</v>
      </c>
      <c r="G326" s="172">
        <v>1050000</v>
      </c>
      <c r="H326" s="16">
        <v>1.1200000000000001</v>
      </c>
      <c r="I326" s="172">
        <v>1040707.9646017702</v>
      </c>
      <c r="J326" s="16" t="str">
        <v>Cancel</v>
      </c>
    </row>
    <row r="327" spans="1:10">
      <c r="A327" s="169" t="str">
        <v>JAN 23</v>
      </c>
      <c r="B327" s="16" t="str">
        <v>C49SZX20230003SQ</v>
      </c>
      <c r="C327" s="16" t="str">
        <v>呈承</v>
      </c>
      <c r="D327" s="16" t="str">
        <v>YSM20WR-2</v>
      </c>
      <c r="E327" s="16">
        <v>1</v>
      </c>
      <c r="F327" s="16" t="str">
        <v>RMB</v>
      </c>
      <c r="G327" s="172">
        <v>1050000</v>
      </c>
      <c r="H327" s="16">
        <v>1.1200000000000001</v>
      </c>
      <c r="I327" s="172">
        <v>1040707.9646017702</v>
      </c>
      <c r="J327" s="16" t="str">
        <v>Cancel</v>
      </c>
    </row>
    <row r="328" spans="1:10">
      <c r="A328" s="169" t="str">
        <v>JAN 23</v>
      </c>
      <c r="B328" s="16" t="str">
        <v>C49SZX20230003SQ</v>
      </c>
      <c r="C328" s="16" t="str">
        <v>呈承</v>
      </c>
      <c r="D328" s="16" t="str">
        <v>YSM20R-2</v>
      </c>
      <c r="E328" s="16">
        <v>1</v>
      </c>
      <c r="F328" s="16" t="str">
        <v>RMB</v>
      </c>
      <c r="G328" s="172">
        <v>900000</v>
      </c>
      <c r="H328" s="16">
        <v>1.1200000000000001</v>
      </c>
      <c r="I328" s="172">
        <v>892035.39823008864</v>
      </c>
      <c r="J328" s="16" t="str">
        <v>Cancel</v>
      </c>
    </row>
    <row r="329" spans="1:10">
      <c r="A329" s="169" t="str">
        <v>JAN 23</v>
      </c>
      <c r="B329" s="16" t="str">
        <v>C49SZX20230003SQ</v>
      </c>
      <c r="C329" s="16" t="str">
        <v>呈承</v>
      </c>
      <c r="D329" s="16" t="str">
        <v>YSM20R-2</v>
      </c>
      <c r="E329" s="16">
        <v>1</v>
      </c>
      <c r="F329" s="16" t="str">
        <v>RMB</v>
      </c>
      <c r="G329" s="172">
        <v>900000</v>
      </c>
      <c r="H329" s="16">
        <v>1.1200000000000001</v>
      </c>
      <c r="I329" s="172">
        <v>892035.39823008864</v>
      </c>
      <c r="J329" s="16" t="str">
        <v>Cancel</v>
      </c>
    </row>
    <row r="330" spans="1:10">
      <c r="A330" s="169" t="str">
        <v>JAN 23</v>
      </c>
      <c r="B330" s="16" t="str">
        <v>C49SZX20230003SQ</v>
      </c>
      <c r="C330" s="16" t="str">
        <v>呈承</v>
      </c>
      <c r="D330" s="16" t="str">
        <v>YSM10</v>
      </c>
      <c r="E330" s="16">
        <v>1</v>
      </c>
      <c r="F330" s="16" t="str">
        <v>RMB</v>
      </c>
      <c r="G330" s="172">
        <v>600000</v>
      </c>
      <c r="H330" s="16">
        <v>1.1200000000000001</v>
      </c>
      <c r="I330" s="172">
        <v>594690.26548672584</v>
      </c>
      <c r="J330" s="16" t="str">
        <v>Cancel</v>
      </c>
    </row>
    <row r="331" spans="1:10">
      <c r="A331" s="169" t="str">
        <v>JAN 23</v>
      </c>
      <c r="B331" s="16" t="str">
        <v>C49SZX20230003SQ</v>
      </c>
      <c r="C331" s="16" t="str">
        <v>呈承</v>
      </c>
      <c r="D331" s="16" t="str">
        <v>YSM10</v>
      </c>
      <c r="E331" s="16">
        <v>1</v>
      </c>
      <c r="F331" s="16" t="str">
        <v>RMB</v>
      </c>
      <c r="G331" s="172">
        <v>600000</v>
      </c>
      <c r="H331" s="16">
        <v>1.1200000000000001</v>
      </c>
      <c r="I331" s="172">
        <v>594690.26548672584</v>
      </c>
      <c r="J331" s="16" t="str">
        <v>Cancel</v>
      </c>
    </row>
    <row r="332" spans="1:10">
      <c r="A332" s="169" t="str">
        <v>JAN 23</v>
      </c>
      <c r="B332" s="16" t="str">
        <v>C49SZX20230001SX</v>
      </c>
      <c r="C332" s="16" t="str">
        <v>恒磊</v>
      </c>
      <c r="D332" s="16" t="str">
        <v>YSM10</v>
      </c>
      <c r="E332" s="16">
        <v>1</v>
      </c>
      <c r="F332" s="16" t="str">
        <v>RMB</v>
      </c>
      <c r="G332" s="172">
        <v>550000</v>
      </c>
      <c r="H332" s="16">
        <v>1.1200000000000001</v>
      </c>
      <c r="I332" s="172">
        <v>545132.743362832</v>
      </c>
      <c r="J332" s="16" t="str">
        <v>Cancel</v>
      </c>
    </row>
    <row r="333" spans="1:10">
      <c r="A333" s="169" t="str">
        <v>JAN 23</v>
      </c>
      <c r="B333" s="16" t="str">
        <v>C49SZX20230001SX</v>
      </c>
      <c r="C333" s="16" t="str">
        <v>恒磊</v>
      </c>
      <c r="D333" s="16" t="str">
        <v>YSM20R-2</v>
      </c>
      <c r="E333" s="16">
        <v>1</v>
      </c>
      <c r="F333" s="16" t="str">
        <v>RMB</v>
      </c>
      <c r="G333" s="172">
        <v>1000000</v>
      </c>
      <c r="H333" s="16">
        <v>1.1200000000000001</v>
      </c>
      <c r="I333" s="172">
        <v>991150.44247787632</v>
      </c>
      <c r="J333" s="16" t="str">
        <v>Cancel</v>
      </c>
    </row>
    <row r="334" spans="1:10">
      <c r="A334" s="169" t="str">
        <v>APR 23</v>
      </c>
      <c r="B334" s="16" t="str">
        <v>C49SZX20230050SQ</v>
      </c>
      <c r="C334" s="16" t="str">
        <v>旭宇盛翔</v>
      </c>
      <c r="D334" s="16" t="str">
        <v>YSM20R-2</v>
      </c>
      <c r="E334" s="16">
        <v>1</v>
      </c>
      <c r="F334" s="16" t="str">
        <v>RMB</v>
      </c>
      <c r="G334" s="172">
        <v>790000</v>
      </c>
      <c r="H334" s="16">
        <v>1.1399999999999999</v>
      </c>
      <c r="I334" s="172">
        <v>796991.1504424779</v>
      </c>
      <c r="J334" s="16" t="str">
        <v>Cancel</v>
      </c>
    </row>
    <row r="335" spans="1:10">
      <c r="A335" s="169" t="str">
        <v>APR 23</v>
      </c>
      <c r="B335" s="16" t="str">
        <v>C49SZX20230050SQ</v>
      </c>
      <c r="C335" s="16" t="str">
        <v>旭宇盛翔</v>
      </c>
      <c r="D335" s="16" t="str">
        <v>YSM20R-2</v>
      </c>
      <c r="E335" s="16">
        <v>1</v>
      </c>
      <c r="F335" s="16" t="str">
        <v>RMB</v>
      </c>
      <c r="G335" s="172">
        <v>790000</v>
      </c>
      <c r="H335" s="16">
        <v>1.1399999999999999</v>
      </c>
      <c r="I335" s="172">
        <v>796991.1504424779</v>
      </c>
      <c r="J335" s="16" t="str">
        <v>Cancel</v>
      </c>
    </row>
    <row r="336" spans="1:10">
      <c r="A336" s="169" t="str">
        <v>JUL 23</v>
      </c>
      <c r="B336" s="16" t="str">
        <v>C49SZX20230090SS</v>
      </c>
      <c r="C336" s="16" t="str">
        <v>世启纳</v>
      </c>
      <c r="D336" s="16" t="str">
        <v>YSM10</v>
      </c>
      <c r="E336" s="16">
        <v>1</v>
      </c>
      <c r="F336" s="16" t="str">
        <v>RMB</v>
      </c>
      <c r="G336" s="172">
        <v>410000</v>
      </c>
      <c r="H336" s="16">
        <v>1.081</v>
      </c>
      <c r="I336" s="172">
        <v>392221.23893805314</v>
      </c>
      <c r="J336" s="16" t="str">
        <v>Cancel</v>
      </c>
    </row>
    <row r="337" spans="1:10">
      <c r="A337" s="169" t="str">
        <v>JUL 23</v>
      </c>
      <c r="B337" s="16" t="str">
        <v>C49SZX20230092EC</v>
      </c>
      <c r="C337" s="16" t="str">
        <v>领德创</v>
      </c>
      <c r="D337" s="16" t="str">
        <v>YSM20R-2</v>
      </c>
      <c r="E337" s="16">
        <v>1</v>
      </c>
      <c r="F337" s="16" t="str">
        <v>JPY</v>
      </c>
      <c r="G337" s="172">
        <v>15000000</v>
      </c>
      <c r="H337" s="16">
        <v>5.5199999999999999E-2</v>
      </c>
      <c r="I337" s="172">
        <v>828000</v>
      </c>
      <c r="J337" s="16" t="str">
        <v>Cancel</v>
      </c>
    </row>
    <row r="338" spans="1:10">
      <c r="A338" s="169" t="str">
        <v>JUL 23</v>
      </c>
      <c r="B338" s="16" t="str">
        <v>C49SZX20230092EC</v>
      </c>
      <c r="C338" s="16" t="str">
        <v>领德创</v>
      </c>
      <c r="D338" s="16" t="str">
        <v>YSM20R-2</v>
      </c>
      <c r="E338" s="16">
        <v>1</v>
      </c>
      <c r="F338" s="16" t="str">
        <v>JPY</v>
      </c>
      <c r="G338" s="172">
        <v>15000000</v>
      </c>
      <c r="H338" s="16">
        <v>5.5199999999999999E-2</v>
      </c>
      <c r="I338" s="172">
        <v>828000</v>
      </c>
      <c r="J338" s="16" t="str">
        <v>Cancel</v>
      </c>
    </row>
    <row r="339" spans="1:10">
      <c r="A339" s="169" t="str">
        <v>JUL 23</v>
      </c>
      <c r="B339" s="16" t="str">
        <v>C49SZX20230092EC</v>
      </c>
      <c r="C339" s="16" t="str">
        <v>领德创</v>
      </c>
      <c r="D339" s="16" t="str">
        <v>YSM20R-2</v>
      </c>
      <c r="E339" s="16">
        <v>1</v>
      </c>
      <c r="F339" s="16" t="str">
        <v>JPY</v>
      </c>
      <c r="G339" s="172">
        <v>15000000</v>
      </c>
      <c r="H339" s="16">
        <v>5.5199999999999999E-2</v>
      </c>
      <c r="I339" s="172">
        <v>828000</v>
      </c>
      <c r="J339" s="16" t="str">
        <v>Cancel</v>
      </c>
    </row>
    <row r="340" spans="1:10">
      <c r="A340" s="169" t="str">
        <v>JUL 23</v>
      </c>
      <c r="B340" s="16" t="str">
        <v>C49SZX20230092EC</v>
      </c>
      <c r="C340" s="16" t="str">
        <v>领德创</v>
      </c>
      <c r="D340" s="16" t="str">
        <v>YSM20R-2</v>
      </c>
      <c r="E340" s="16">
        <v>1</v>
      </c>
      <c r="F340" s="16" t="str">
        <v>JPY</v>
      </c>
      <c r="G340" s="172">
        <v>15000000</v>
      </c>
      <c r="H340" s="16">
        <v>5.5199999999999999E-2</v>
      </c>
      <c r="I340" s="172">
        <v>828000</v>
      </c>
      <c r="J340" s="16" t="str">
        <v>Cancel</v>
      </c>
    </row>
    <row r="341" spans="1:10">
      <c r="A341" s="169" t="str">
        <v>AUG 23</v>
      </c>
      <c r="B341" s="16" t="str">
        <v>C49SZX20230072MZ</v>
      </c>
      <c r="C341" s="16" t="str">
        <v>河南融创</v>
      </c>
      <c r="D341" s="16" t="str">
        <v>YSM20R-2</v>
      </c>
      <c r="E341" s="16">
        <v>1</v>
      </c>
      <c r="F341" s="16" t="str">
        <v>JPY</v>
      </c>
      <c r="G341" s="172">
        <v>15000000</v>
      </c>
      <c r="H341" s="16">
        <v>5.6099999999999997E-2</v>
      </c>
      <c r="I341" s="172">
        <v>841500</v>
      </c>
      <c r="J341" s="16" t="str">
        <v>Cancel</v>
      </c>
    </row>
    <row r="342" spans="1:10">
      <c r="A342" s="169" t="str">
        <v>AUG 23</v>
      </c>
      <c r="B342" s="16" t="str">
        <v>C49SZX20230072MZ</v>
      </c>
      <c r="C342" s="16" t="str">
        <v>河南融创</v>
      </c>
      <c r="D342" s="16" t="str">
        <v>YSM20R-2</v>
      </c>
      <c r="E342" s="16">
        <v>1</v>
      </c>
      <c r="F342" s="16" t="str">
        <v>JPY</v>
      </c>
      <c r="G342" s="172">
        <v>15000000</v>
      </c>
      <c r="H342" s="16">
        <v>5.6099999999999997E-2</v>
      </c>
      <c r="I342" s="172">
        <v>841500</v>
      </c>
      <c r="J342" s="16" t="str">
        <v>Cancel</v>
      </c>
    </row>
    <row r="343" spans="1:10">
      <c r="A343" s="169" t="str">
        <v>AUG 23</v>
      </c>
      <c r="B343" s="16" t="str">
        <v>C49SZX20230072MZ</v>
      </c>
      <c r="C343" s="16" t="str">
        <v>河南融创</v>
      </c>
      <c r="D343" s="16" t="str">
        <v>YSM20R-2</v>
      </c>
      <c r="E343" s="16">
        <v>1</v>
      </c>
      <c r="F343" s="16" t="str">
        <v>JPY</v>
      </c>
      <c r="G343" s="172">
        <v>15000000</v>
      </c>
      <c r="H343" s="16">
        <v>5.6099999999999997E-2</v>
      </c>
      <c r="I343" s="172">
        <v>841500</v>
      </c>
      <c r="J343" s="16" t="str">
        <v>Cancel</v>
      </c>
    </row>
    <row r="344" spans="1:10">
      <c r="A344" s="169" t="str">
        <v>AUG 23</v>
      </c>
      <c r="B344" s="16" t="str">
        <v>C49SZX20230072MZ</v>
      </c>
      <c r="C344" s="16" t="str">
        <v>河南融创</v>
      </c>
      <c r="D344" s="16" t="str">
        <v>YSM20R-2</v>
      </c>
      <c r="E344" s="16">
        <v>1</v>
      </c>
      <c r="F344" s="16" t="str">
        <v>JPY</v>
      </c>
      <c r="G344" s="172">
        <v>15000000</v>
      </c>
      <c r="H344" s="16">
        <v>5.6099999999999997E-2</v>
      </c>
      <c r="I344" s="172">
        <v>841500</v>
      </c>
      <c r="J344" s="16" t="str">
        <v>Cancel</v>
      </c>
    </row>
    <row r="345" spans="1:10">
      <c r="A345" s="169" t="str">
        <v>AUG 23</v>
      </c>
      <c r="B345" s="16" t="str">
        <v>C49SZX20230072MZ</v>
      </c>
      <c r="C345" s="16" t="str">
        <v>河南融创</v>
      </c>
      <c r="D345" s="16" t="str">
        <v>YSM20R-2</v>
      </c>
      <c r="E345" s="16">
        <v>1</v>
      </c>
      <c r="F345" s="16" t="str">
        <v>JPY</v>
      </c>
      <c r="G345" s="172">
        <v>15000000</v>
      </c>
      <c r="H345" s="16">
        <v>5.6099999999999997E-2</v>
      </c>
      <c r="I345" s="172">
        <v>841500</v>
      </c>
      <c r="J345" s="16" t="str">
        <v>Cancel</v>
      </c>
    </row>
    <row r="346" spans="1:10">
      <c r="A346" s="169" t="str">
        <v>AUG 23</v>
      </c>
      <c r="B346" s="16" t="str">
        <v>C49SZX20230072MZ</v>
      </c>
      <c r="C346" s="16" t="str">
        <v>河南融创</v>
      </c>
      <c r="D346" s="16" t="str">
        <v>YSM20R-2</v>
      </c>
      <c r="E346" s="16">
        <v>1</v>
      </c>
      <c r="F346" s="16" t="str">
        <v>JPY</v>
      </c>
      <c r="G346" s="172">
        <v>15000000</v>
      </c>
      <c r="H346" s="16">
        <v>5.6099999999999997E-2</v>
      </c>
      <c r="I346" s="172">
        <v>841500</v>
      </c>
      <c r="J346" s="16" t="str">
        <v>Cancel</v>
      </c>
    </row>
    <row r="347" spans="1:10">
      <c r="A347" s="169" t="str">
        <v>AUG 23</v>
      </c>
      <c r="B347" s="16" t="str">
        <v>C49SZX20230072MZ</v>
      </c>
      <c r="C347" s="16" t="str">
        <v>河南融创</v>
      </c>
      <c r="D347" s="16" t="str">
        <v>YSM10</v>
      </c>
      <c r="E347" s="16">
        <v>1</v>
      </c>
      <c r="F347" s="16" t="str">
        <v>JPY</v>
      </c>
      <c r="G347" s="172">
        <v>11250000</v>
      </c>
      <c r="H347" s="16">
        <v>5.6099999999999997E-2</v>
      </c>
      <c r="I347" s="172">
        <v>631125</v>
      </c>
      <c r="J347" s="16" t="str">
        <v>Cancel</v>
      </c>
    </row>
    <row r="348" spans="1:10">
      <c r="A348" s="169" t="str">
        <v>AUG 23</v>
      </c>
      <c r="B348" s="16" t="str">
        <v>C49SZX20230072MZ</v>
      </c>
      <c r="C348" s="16" t="str">
        <v>河南融创</v>
      </c>
      <c r="D348" s="16" t="str">
        <v>YSM10</v>
      </c>
      <c r="E348" s="16">
        <v>1</v>
      </c>
      <c r="F348" s="16" t="str">
        <v>JPY</v>
      </c>
      <c r="G348" s="172">
        <v>11250000</v>
      </c>
      <c r="H348" s="16">
        <v>5.6099999999999997E-2</v>
      </c>
      <c r="I348" s="172">
        <v>631125</v>
      </c>
      <c r="J348" s="16" t="str">
        <v>Cancel</v>
      </c>
    </row>
    <row r="349" spans="1:10">
      <c r="A349" s="169" t="str">
        <v>AUG 23</v>
      </c>
      <c r="B349" s="16" t="str">
        <v>C49SZX20230072MZ</v>
      </c>
      <c r="C349" s="16" t="str">
        <v>河南融创</v>
      </c>
      <c r="D349" s="16" t="str">
        <v>YSM10</v>
      </c>
      <c r="E349" s="16">
        <v>1</v>
      </c>
      <c r="F349" s="16" t="str">
        <v>JPY</v>
      </c>
      <c r="G349" s="172">
        <v>11250000</v>
      </c>
      <c r="H349" s="16">
        <v>5.6099999999999997E-2</v>
      </c>
      <c r="I349" s="172">
        <v>631125</v>
      </c>
      <c r="J349" s="16" t="str">
        <v>Cancel</v>
      </c>
    </row>
    <row r="350" spans="1:10">
      <c r="A350" s="169" t="str">
        <v>AUG 23</v>
      </c>
      <c r="B350" s="16" t="str">
        <v>C49SZX20230072MZ</v>
      </c>
      <c r="C350" s="16" t="str">
        <v>河南融创</v>
      </c>
      <c r="D350" s="16" t="str">
        <v>YSM10</v>
      </c>
      <c r="E350" s="16">
        <v>1</v>
      </c>
      <c r="F350" s="16" t="str">
        <v>JPY</v>
      </c>
      <c r="G350" s="172">
        <v>11250000</v>
      </c>
      <c r="H350" s="16">
        <v>5.6099999999999997E-2</v>
      </c>
      <c r="I350" s="172">
        <v>631125</v>
      </c>
      <c r="J350" s="16" t="str">
        <v>Cancel</v>
      </c>
    </row>
    <row r="351" spans="1:10">
      <c r="A351" s="169" t="str">
        <v>SEP 23</v>
      </c>
      <c r="B351" s="16" t="str">
        <v>C49SZX20230106SX</v>
      </c>
      <c r="C351" s="16" t="str">
        <v>众鑫科</v>
      </c>
      <c r="D351" s="16" t="str">
        <v>YSM20R-2</v>
      </c>
      <c r="E351" s="16">
        <v>1</v>
      </c>
      <c r="F351" s="16" t="str">
        <v>JPY</v>
      </c>
      <c r="G351" s="172">
        <v>17000000</v>
      </c>
      <c r="H351" s="16">
        <v>5.4899999999999997E-2</v>
      </c>
      <c r="I351" s="172">
        <v>933300</v>
      </c>
      <c r="J351" s="16" t="str">
        <v>Cancel</v>
      </c>
    </row>
    <row r="352" spans="1:10">
      <c r="A352" s="169" t="str">
        <v>SEP 23</v>
      </c>
      <c r="B352" s="16" t="str">
        <v>C49SZX20230106SX</v>
      </c>
      <c r="C352" s="16" t="str">
        <v>众鑫科</v>
      </c>
      <c r="D352" s="16" t="str">
        <v>YSM10</v>
      </c>
      <c r="E352" s="16">
        <v>1</v>
      </c>
      <c r="F352" s="16" t="str">
        <v>JPY</v>
      </c>
      <c r="G352" s="172">
        <v>8993000</v>
      </c>
      <c r="H352" s="16">
        <v>5.4899999999999997E-2</v>
      </c>
      <c r="I352" s="172">
        <v>493715.69999999995</v>
      </c>
      <c r="J352" s="16" t="str">
        <v>Cancel</v>
      </c>
    </row>
    <row r="353" spans="1:10">
      <c r="A353" s="169" t="str">
        <v>SEP 23</v>
      </c>
      <c r="B353" s="16" t="str">
        <v>C49SZX20230105HC</v>
      </c>
      <c r="C353" s="16" t="str">
        <v>云视兴</v>
      </c>
      <c r="D353" s="16" t="str">
        <v>YSM20R-2</v>
      </c>
      <c r="E353" s="16">
        <v>1</v>
      </c>
      <c r="F353" s="16" t="str">
        <v>RMB</v>
      </c>
      <c r="G353" s="172">
        <v>760000</v>
      </c>
      <c r="H353" s="16">
        <v>1.077</v>
      </c>
      <c r="I353" s="172">
        <v>724353.98230088491</v>
      </c>
      <c r="J353" s="16" t="str">
        <v>Cancel</v>
      </c>
    </row>
    <row r="354" spans="1:10">
      <c r="A354" s="169" t="str">
        <v>SEP 23</v>
      </c>
      <c r="B354" s="16" t="str">
        <v>C49SZX20230105HC</v>
      </c>
      <c r="C354" s="16" t="str">
        <v>云视兴</v>
      </c>
      <c r="D354" s="16" t="str">
        <v>YSM20R-2</v>
      </c>
      <c r="E354" s="16">
        <v>1</v>
      </c>
      <c r="F354" s="16" t="str">
        <v>RMB</v>
      </c>
      <c r="G354" s="172">
        <v>760000</v>
      </c>
      <c r="H354" s="16">
        <v>1.077</v>
      </c>
      <c r="I354" s="172">
        <v>724353.98230088491</v>
      </c>
      <c r="J354" s="16" t="str">
        <v>Cancel</v>
      </c>
    </row>
    <row r="355" spans="1:10">
      <c r="A355" s="169" t="str">
        <v>SEP 23</v>
      </c>
      <c r="B355" s="16" t="str">
        <v>C49SZX20230105HC</v>
      </c>
      <c r="C355" s="16" t="str">
        <v>云视兴</v>
      </c>
      <c r="D355" s="16" t="str">
        <v>YSM10</v>
      </c>
      <c r="E355" s="16">
        <v>1</v>
      </c>
      <c r="F355" s="16" t="str">
        <v>RMB</v>
      </c>
      <c r="G355" s="172">
        <v>430000</v>
      </c>
      <c r="H355" s="16">
        <v>1.077</v>
      </c>
      <c r="I355" s="172">
        <v>409831.85840707965</v>
      </c>
      <c r="J355" s="16" t="str">
        <v>Cancel</v>
      </c>
    </row>
    <row r="356" spans="1:10">
      <c r="A356" s="169" t="str">
        <v>SEP 23</v>
      </c>
      <c r="B356" s="16" t="str">
        <v>C49SZX20230105HC</v>
      </c>
      <c r="C356" s="16" t="str">
        <v>云视兴</v>
      </c>
      <c r="D356" s="16" t="str">
        <v>YSM10</v>
      </c>
      <c r="E356" s="16">
        <v>1</v>
      </c>
      <c r="F356" s="16" t="str">
        <v>RMB</v>
      </c>
      <c r="G356" s="172">
        <v>430000</v>
      </c>
      <c r="H356" s="16">
        <v>1.077</v>
      </c>
      <c r="I356" s="172">
        <v>438424.77876106196</v>
      </c>
      <c r="J356" s="16" t="str">
        <v>Cancel</v>
      </c>
    </row>
    <row r="357" spans="1:10">
      <c r="A357" s="169" t="str">
        <v>OCT 23</v>
      </c>
      <c r="B357" s="16" t="str">
        <v>C49SZX20230110SS</v>
      </c>
      <c r="C357" s="16" t="str">
        <v>泰润</v>
      </c>
      <c r="D357" s="16" t="str">
        <v>YSM10</v>
      </c>
      <c r="E357" s="16">
        <v>1</v>
      </c>
      <c r="F357" s="16" t="str">
        <v>JPY</v>
      </c>
      <c r="G357" s="172">
        <v>8400000</v>
      </c>
      <c r="H357" s="16">
        <v>5.3400000000000003E-2</v>
      </c>
      <c r="I357" s="172">
        <v>448560</v>
      </c>
      <c r="J357" s="16" t="str">
        <v>Cancel</v>
      </c>
    </row>
    <row r="358" spans="1:10">
      <c r="A358" s="169" t="str">
        <v>OCT 23</v>
      </c>
      <c r="B358" s="16" t="str">
        <v>C49SZX20230110SS</v>
      </c>
      <c r="C358" s="16" t="str">
        <v>泰润</v>
      </c>
      <c r="D358" s="16" t="str">
        <v>YSM20R-2</v>
      </c>
      <c r="E358" s="16">
        <v>1</v>
      </c>
      <c r="F358" s="16" t="str">
        <v>JPY</v>
      </c>
      <c r="G358" s="172">
        <v>14000000</v>
      </c>
      <c r="H358" s="16">
        <v>5.3400000000000003E-2</v>
      </c>
      <c r="I358" s="172">
        <v>747600</v>
      </c>
      <c r="J358" s="16" t="str">
        <v>Cancel</v>
      </c>
    </row>
    <row r="359" spans="1:10">
      <c r="A359" s="169" t="str">
        <v>OCT 23</v>
      </c>
      <c r="B359" s="16" t="str">
        <v>C49SZX20230112JL</v>
      </c>
      <c r="C359" s="16" t="str">
        <v>瑞福联</v>
      </c>
      <c r="D359" s="16" t="str">
        <v>YSM20R-2</v>
      </c>
      <c r="E359" s="16">
        <v>1</v>
      </c>
      <c r="F359" s="16" t="str">
        <v>JPY</v>
      </c>
      <c r="G359" s="172">
        <v>11800000</v>
      </c>
      <c r="H359" s="16">
        <v>5.3400000000000003E-2</v>
      </c>
      <c r="I359" s="172">
        <v>630120</v>
      </c>
      <c r="J359" s="16" t="str">
        <v>Cancel</v>
      </c>
    </row>
    <row r="360" spans="1:10">
      <c r="A360" s="169" t="str">
        <v>OCT 23</v>
      </c>
      <c r="B360" s="16" t="str">
        <v>C49SZX20230112JL</v>
      </c>
      <c r="C360" s="16" t="str">
        <v>瑞福联</v>
      </c>
      <c r="D360" s="16" t="str">
        <v>YSM20R-2</v>
      </c>
      <c r="E360" s="16">
        <v>1</v>
      </c>
      <c r="F360" s="16" t="str">
        <v>JPY</v>
      </c>
      <c r="G360" s="172">
        <v>11800000</v>
      </c>
      <c r="H360" s="16">
        <v>5.3400000000000003E-2</v>
      </c>
      <c r="I360" s="172">
        <v>630120</v>
      </c>
      <c r="J360" s="16" t="str">
        <v>Cancel</v>
      </c>
    </row>
    <row r="361" spans="1:10">
      <c r="A361" s="169" t="str">
        <v>DEC 23</v>
      </c>
      <c r="B361" s="16" t="str">
        <v>C49SZX20230138LC</v>
      </c>
      <c r="C361" s="16" t="str">
        <v>星辰宇</v>
      </c>
      <c r="D361" s="16" t="str">
        <v>YSM20R-2</v>
      </c>
      <c r="E361" s="16">
        <v>1</v>
      </c>
      <c r="F361" s="16" t="str">
        <v>JPY</v>
      </c>
      <c r="G361" s="172">
        <v>12000000</v>
      </c>
      <c r="H361" s="16">
        <v>5.4199999999999998E-2</v>
      </c>
      <c r="I361" s="172">
        <v>650400</v>
      </c>
      <c r="J361" s="16" t="str">
        <v>Cancel</v>
      </c>
    </row>
  </sheetData>
  <sheetProtection sheet="1" formatCells="0" formatColumns="0" formatRows="0" insertColumns="0" insertRows="0" insertHyperlinks="0" deleteColumns="0" deleteRows="0" selectLockedCells="1" sort="0" autoFilter="0" pivotTables="0"/>
  <autoFilter ref="A1:J361" xr:uid="{44ACF662-33A6-4C01-97CA-F3F0790029DD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0A4C-6E2F-4CEA-BB17-96021862EEB6}">
  <dimension ref="A1:J6"/>
  <sheetViews>
    <sheetView workbookViewId="0">
      <selection activeCell="I12" sqref="I12"/>
    </sheetView>
  </sheetViews>
  <sheetFormatPr defaultRowHeight="15.6"/>
  <cols>
    <col min="1" max="1" width="7.796875" style="25" bestFit="1" customWidth="1"/>
    <col min="2" max="2" width="14.3984375" style="16" bestFit="1" customWidth="1"/>
    <col min="3" max="3" width="8.59765625" style="16" bestFit="1" customWidth="1"/>
    <col min="4" max="4" width="9.19921875" style="16" bestFit="1" customWidth="1"/>
    <col min="5" max="5" width="3.69921875" style="16" bestFit="1" customWidth="1"/>
    <col min="6" max="6" width="4.796875" style="16" bestFit="1" customWidth="1"/>
    <col min="7" max="7" width="8.59765625" style="172" bestFit="1" customWidth="1"/>
    <col min="8" max="8" width="5.8984375" style="16" bestFit="1" customWidth="1"/>
    <col min="9" max="9" width="11.8984375" style="172" bestFit="1" customWidth="1"/>
    <col min="10" max="10" width="13.3984375" style="16" customWidth="1"/>
  </cols>
  <sheetData>
    <row r="1" spans="1:10" ht="39.6">
      <c r="A1" s="170" t="s">
        <v>3217</v>
      </c>
      <c r="B1" s="170" t="s">
        <v>3</v>
      </c>
      <c r="C1" s="170" t="s">
        <v>3218</v>
      </c>
      <c r="D1" s="170" t="s">
        <v>5</v>
      </c>
      <c r="E1" s="170" t="s">
        <v>3219</v>
      </c>
      <c r="F1" s="170" t="s">
        <v>13</v>
      </c>
      <c r="G1" s="170" t="s">
        <v>3220</v>
      </c>
      <c r="H1" s="170" t="s">
        <v>17</v>
      </c>
      <c r="I1" s="170" t="s">
        <v>3221</v>
      </c>
      <c r="J1" s="174" t="s">
        <v>3223</v>
      </c>
    </row>
    <row r="2" spans="1:10">
      <c r="A2" t="str" cm="1">
        <f t="array" ref="A2:J6">_xlfn.CHOOSECOLS(_xlfn._xlws.FILTER('[1]Raw data'!$A:$BC,'[1]Raw data'!$BC:$BC="Yes",""),1,3,4,5,11,24,25,28,29,55)</f>
        <v>DEC 23</v>
      </c>
      <c r="B2" s="16" t="str">
        <v>CG20231204009</v>
      </c>
      <c r="C2" s="16" t="str">
        <v>徕芬</v>
      </c>
      <c r="D2" s="16" t="str">
        <v>YSM20R-2</v>
      </c>
      <c r="E2" s="16">
        <v>1</v>
      </c>
      <c r="F2" s="16" t="str">
        <v>RMB</v>
      </c>
      <c r="G2" s="172">
        <v>800000</v>
      </c>
      <c r="H2" s="16">
        <v>1.095</v>
      </c>
      <c r="I2" s="172">
        <v>775221.23893805314</v>
      </c>
      <c r="J2" s="16" t="str">
        <v>Yes</v>
      </c>
    </row>
    <row r="3" spans="1:10">
      <c r="A3" s="25" t="str">
        <v>DEC 23</v>
      </c>
      <c r="B3" s="16" t="str">
        <v>CG20231204009</v>
      </c>
      <c r="C3" s="16" t="str">
        <v>徕芬</v>
      </c>
      <c r="D3" s="16" t="str">
        <v>YSM20R-2</v>
      </c>
      <c r="E3" s="16">
        <v>1</v>
      </c>
      <c r="F3" s="16" t="str">
        <v>RMB</v>
      </c>
      <c r="G3" s="172">
        <v>800000</v>
      </c>
      <c r="H3" s="16">
        <v>1.095</v>
      </c>
      <c r="I3" s="172">
        <v>775221.23893805314</v>
      </c>
      <c r="J3" s="16" t="str">
        <v>Yes</v>
      </c>
    </row>
    <row r="4" spans="1:10">
      <c r="A4" s="25" t="str">
        <v>DEC 23</v>
      </c>
      <c r="B4" s="16" t="str">
        <v>CG20231204009</v>
      </c>
      <c r="C4" s="16" t="str">
        <v>徕芬</v>
      </c>
      <c r="D4" s="16" t="str">
        <v>YSM10</v>
      </c>
      <c r="E4" s="16">
        <v>1</v>
      </c>
      <c r="F4" s="16" t="str">
        <v>RMB</v>
      </c>
      <c r="G4" s="172">
        <v>554800</v>
      </c>
      <c r="H4" s="16">
        <v>1.095</v>
      </c>
      <c r="I4" s="172">
        <v>537615.92920353985</v>
      </c>
      <c r="J4" s="16" t="str">
        <v>Yes</v>
      </c>
    </row>
    <row r="5" spans="1:10">
      <c r="A5" s="25" t="str">
        <v>DEC 23</v>
      </c>
      <c r="B5" s="16" t="str">
        <v>CG20231204009</v>
      </c>
      <c r="C5" s="16" t="str">
        <v>徕芬</v>
      </c>
      <c r="D5" s="16" t="str">
        <v>YSM20R-2</v>
      </c>
      <c r="E5" s="16">
        <v>1</v>
      </c>
      <c r="F5" s="16" t="str">
        <v>RMB</v>
      </c>
      <c r="G5" s="172">
        <v>900000</v>
      </c>
      <c r="H5" s="16">
        <v>1.095</v>
      </c>
      <c r="I5" s="172">
        <v>872123.89380530978</v>
      </c>
      <c r="J5" s="16" t="str">
        <v>Yes</v>
      </c>
    </row>
    <row r="6" spans="1:10">
      <c r="A6" s="25" t="str">
        <v>DEC 23</v>
      </c>
      <c r="B6" s="16" t="str">
        <v>CG20231204009</v>
      </c>
      <c r="C6" s="16" t="str">
        <v>徕芬</v>
      </c>
      <c r="D6" s="16" t="str">
        <v>YSM20R-2</v>
      </c>
      <c r="E6" s="16">
        <v>1</v>
      </c>
      <c r="F6" s="16" t="str">
        <v>RMB</v>
      </c>
      <c r="G6" s="172">
        <v>900000</v>
      </c>
      <c r="H6" s="16">
        <v>1.095</v>
      </c>
      <c r="I6" s="172">
        <v>872123.89380530978</v>
      </c>
      <c r="J6" s="16" t="str">
        <v>Yes</v>
      </c>
    </row>
  </sheetData>
  <sheetProtection sheet="1"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0CB99-1444-42A4-A029-5B59A1815278}">
  <dimension ref="A1:F102"/>
  <sheetViews>
    <sheetView workbookViewId="0">
      <selection activeCell="A27" sqref="A27"/>
    </sheetView>
  </sheetViews>
  <sheetFormatPr defaultRowHeight="15.6"/>
  <cols>
    <col min="1" max="1" width="20.5" style="16" bestFit="1" customWidth="1"/>
    <col min="2" max="2" width="16.796875" style="16" bestFit="1" customWidth="1"/>
    <col min="3" max="3" width="24.09765625" style="16" bestFit="1" customWidth="1"/>
    <col min="4" max="4" width="16.59765625" style="16" bestFit="1" customWidth="1"/>
    <col min="5" max="5" width="19.8984375" style="16" bestFit="1" customWidth="1"/>
    <col min="6" max="6" width="19.8984375" bestFit="1" customWidth="1"/>
  </cols>
  <sheetData>
    <row r="1" spans="1:6">
      <c r="A1" s="175" t="s">
        <v>3225</v>
      </c>
      <c r="B1" s="177" t="s">
        <v>3224</v>
      </c>
    </row>
    <row r="2" spans="1:6">
      <c r="A2" s="178" t="s">
        <v>3269</v>
      </c>
      <c r="B2" s="178" t="s">
        <v>56</v>
      </c>
    </row>
    <row r="4" spans="1:6">
      <c r="A4" s="179" t="s">
        <v>3271</v>
      </c>
      <c r="B4" s="175" t="s">
        <v>3225</v>
      </c>
      <c r="C4" s="176" t="s">
        <v>3267</v>
      </c>
      <c r="D4" s="176" t="s">
        <v>3268</v>
      </c>
      <c r="E4" s="176" t="s">
        <v>3270</v>
      </c>
      <c r="F4" s="177" t="s">
        <v>3224</v>
      </c>
    </row>
    <row r="5" spans="1:6">
      <c r="A5" s="173" cm="1">
        <f t="array" ref="A5:F28">IFERROR(_xlfn.CHOOSECOLS(_xlfn._xlws.FILTER('[2]Stock list '!$A:$AO,('[2]Stock list '!$AO:$AO=B2)*('[2]Stock list '!$AP:$AP=A2)),12,14,17,18,19,25),"Not data found")</f>
        <v>44281</v>
      </c>
      <c r="B5" s="16">
        <v>0</v>
      </c>
      <c r="C5" s="16" t="str">
        <v>C49SHA20210326</v>
      </c>
      <c r="D5" s="16" t="str">
        <v>上海多越</v>
      </c>
      <c r="E5" s="16" t="str">
        <v>YSM10</v>
      </c>
      <c r="F5" t="str">
        <v>Yes</v>
      </c>
    </row>
    <row r="6" spans="1:6">
      <c r="A6" s="169">
        <v>44166</v>
      </c>
      <c r="B6" s="16">
        <v>0</v>
      </c>
      <c r="C6" s="16" t="str">
        <v>C28SZX2021044KC</v>
      </c>
      <c r="D6" s="16" t="str">
        <v>小婉牛</v>
      </c>
      <c r="E6" s="16" t="str">
        <v>SolderStar R-0625L</v>
      </c>
      <c r="F6" t="str">
        <v>Yes</v>
      </c>
    </row>
    <row r="7" spans="1:6">
      <c r="A7" s="169" t="str">
        <v>2022-1-17Yamaha 仓库</v>
      </c>
      <c r="B7" s="16">
        <v>0</v>
      </c>
      <c r="C7" s="16" t="str">
        <v>C49SZX20220001SS</v>
      </c>
      <c r="D7" s="16" t="str">
        <v>深圳世达威</v>
      </c>
      <c r="E7" s="16" t="str">
        <v>YSM40R-4</v>
      </c>
      <c r="F7" t="str">
        <v>Yes</v>
      </c>
    </row>
    <row r="8" spans="1:6">
      <c r="A8" s="169">
        <v>44688</v>
      </c>
      <c r="B8" s="16">
        <v>0</v>
      </c>
      <c r="C8" s="16" t="str">
        <v>C49SZX20220025AY</v>
      </c>
      <c r="D8" s="16" t="str">
        <v>创舰</v>
      </c>
      <c r="E8" s="16" t="str">
        <v>YSM10</v>
      </c>
      <c r="F8" t="str">
        <v>Yes</v>
      </c>
    </row>
    <row r="9" spans="1:6">
      <c r="A9" s="169">
        <v>44688</v>
      </c>
      <c r="B9" s="16">
        <v>0</v>
      </c>
      <c r="C9" s="16" t="str">
        <v>C49SZX20220025AY</v>
      </c>
      <c r="D9" s="16" t="str">
        <v>创舰</v>
      </c>
      <c r="E9" s="16" t="str">
        <v>YSM10</v>
      </c>
      <c r="F9" t="str">
        <v>Yes</v>
      </c>
    </row>
    <row r="10" spans="1:6">
      <c r="A10" s="169">
        <v>45140</v>
      </c>
      <c r="B10" s="16">
        <v>0</v>
      </c>
      <c r="C10" s="16" t="str">
        <v>C49SZX20230115JY</v>
      </c>
      <c r="D10" s="16" t="str">
        <v>万有</v>
      </c>
      <c r="E10" s="16" t="str">
        <v>YSM20R-2</v>
      </c>
      <c r="F10" t="str">
        <v>Yes</v>
      </c>
    </row>
    <row r="11" spans="1:6">
      <c r="A11" s="169" t="str">
        <v>ex-work 24年2月</v>
      </c>
      <c r="B11" s="16">
        <v>0</v>
      </c>
      <c r="C11" s="16" t="str">
        <v>LF-23120029</v>
      </c>
      <c r="D11" s="16" t="str">
        <v>徕芬</v>
      </c>
      <c r="E11" s="16" t="str">
        <v>YSM20R-2</v>
      </c>
      <c r="F11" t="str">
        <v>Yes</v>
      </c>
    </row>
    <row r="12" spans="1:6">
      <c r="A12" s="169" t="str">
        <v>ex-work 24年2月</v>
      </c>
      <c r="B12" s="16">
        <v>0</v>
      </c>
      <c r="C12" s="16" t="str">
        <v>LF-23120029</v>
      </c>
      <c r="D12" s="16" t="str">
        <v>徕芬</v>
      </c>
      <c r="E12" s="16" t="str">
        <v>YSM20R-2</v>
      </c>
      <c r="F12" t="str">
        <v>Yes</v>
      </c>
    </row>
    <row r="13" spans="1:6">
      <c r="A13" s="169" t="str">
        <v>ex-work 24年2月</v>
      </c>
      <c r="B13" s="16">
        <v>0</v>
      </c>
      <c r="C13" s="16" t="str">
        <v>C49SZX20230068JY</v>
      </c>
      <c r="D13" s="16" t="str">
        <v>海凌科</v>
      </c>
      <c r="E13" s="16" t="str">
        <v>YSM10</v>
      </c>
      <c r="F13" t="str">
        <v>Yes</v>
      </c>
    </row>
    <row r="14" spans="1:6">
      <c r="A14" s="169" t="str">
        <v>ex-work 24年2月</v>
      </c>
      <c r="B14" s="16">
        <v>0</v>
      </c>
      <c r="C14" s="16" t="str">
        <v>C49SZX20230068JY</v>
      </c>
      <c r="D14" s="16" t="str">
        <v>海凌科</v>
      </c>
      <c r="E14" s="16" t="str">
        <v>YSM10</v>
      </c>
      <c r="F14" t="str">
        <v>Yes</v>
      </c>
    </row>
    <row r="15" spans="1:6">
      <c r="A15" s="169" t="str">
        <v>ex-work 24年2月</v>
      </c>
      <c r="B15" s="16">
        <v>0</v>
      </c>
      <c r="C15" s="16" t="str">
        <v>C49SZX20230068JY</v>
      </c>
      <c r="D15" s="16" t="str">
        <v>海凌科</v>
      </c>
      <c r="E15" s="16" t="str">
        <v>YSM10</v>
      </c>
      <c r="F15" t="str">
        <v>Yes</v>
      </c>
    </row>
    <row r="16" spans="1:6">
      <c r="A16" s="169" t="str">
        <v>ex-work 24年2月</v>
      </c>
      <c r="B16" s="16">
        <v>0</v>
      </c>
      <c r="C16" s="16" t="str">
        <v>C49SZX20230068JY</v>
      </c>
      <c r="D16" s="16" t="str">
        <v>海凌科</v>
      </c>
      <c r="E16" s="16" t="str">
        <v>YSM10</v>
      </c>
      <c r="F16" t="str">
        <v>Yes</v>
      </c>
    </row>
    <row r="17" spans="1:6">
      <c r="A17" s="169" t="str">
        <v>ex-work 24年2月</v>
      </c>
      <c r="B17" s="16">
        <v>0</v>
      </c>
      <c r="C17" s="16" t="str">
        <v>C49SZX20230068JY</v>
      </c>
      <c r="D17" s="16" t="str">
        <v>海凌科</v>
      </c>
      <c r="E17" s="16" t="str">
        <v>YSM10</v>
      </c>
      <c r="F17" t="str">
        <v>Yes</v>
      </c>
    </row>
    <row r="18" spans="1:6">
      <c r="A18" s="169" t="str">
        <v>ex-work 24年2月</v>
      </c>
      <c r="B18" s="16">
        <v>0</v>
      </c>
      <c r="C18" s="16" t="str">
        <v>C49SZX20230068JY</v>
      </c>
      <c r="D18" s="16" t="str">
        <v>海凌科</v>
      </c>
      <c r="E18" s="16" t="str">
        <v>YSM10</v>
      </c>
      <c r="F18" t="str">
        <v>Yes</v>
      </c>
    </row>
    <row r="19" spans="1:6">
      <c r="A19" s="169" t="str">
        <v>ex-work 24年2月</v>
      </c>
      <c r="B19" s="16">
        <v>0</v>
      </c>
      <c r="C19" s="16" t="str">
        <v>C49SZX20230142MZ</v>
      </c>
      <c r="D19" s="16" t="str">
        <v>朗格邦定</v>
      </c>
      <c r="E19" s="16" t="str">
        <v>YSM20R-2</v>
      </c>
      <c r="F19" t="str">
        <v>Yes</v>
      </c>
    </row>
    <row r="20" spans="1:6">
      <c r="A20" s="169">
        <v>0</v>
      </c>
      <c r="B20" s="16">
        <v>0</v>
      </c>
      <c r="C20" s="16" t="str">
        <v>C49SZX20210101JD</v>
      </c>
      <c r="D20" s="16" t="str">
        <v>聚亮兴业</v>
      </c>
      <c r="E20" s="16" t="str">
        <v>YSM20R-2</v>
      </c>
      <c r="F20" t="str">
        <v>Yes</v>
      </c>
    </row>
    <row r="21" spans="1:6">
      <c r="A21" s="169">
        <v>0</v>
      </c>
      <c r="B21" s="16">
        <v>0</v>
      </c>
      <c r="C21" s="16" t="str">
        <v>C49SZX20210043AY</v>
      </c>
      <c r="D21" s="16" t="str">
        <v>正宏兴</v>
      </c>
      <c r="E21" s="16" t="str">
        <v>YSM10</v>
      </c>
      <c r="F21" t="str">
        <v>Yes</v>
      </c>
    </row>
    <row r="22" spans="1:6">
      <c r="A22" s="169">
        <v>0</v>
      </c>
      <c r="B22" s="16">
        <v>0</v>
      </c>
      <c r="C22" s="16" t="str">
        <v>C49SZX20210169VG</v>
      </c>
      <c r="D22" s="16" t="str">
        <v>狂热者</v>
      </c>
      <c r="E22" s="16" t="str">
        <v>YSM20R-2</v>
      </c>
      <c r="F22" t="str">
        <v>Yes</v>
      </c>
    </row>
    <row r="23" spans="1:6">
      <c r="A23" s="169">
        <v>0</v>
      </c>
      <c r="B23" s="16">
        <v>0</v>
      </c>
      <c r="C23" s="16" t="str">
        <v>C49SZX20210169VG</v>
      </c>
      <c r="D23" s="16" t="str">
        <v>狂热者</v>
      </c>
      <c r="E23" s="16" t="str">
        <v>YSM20R-2</v>
      </c>
      <c r="F23" t="str">
        <v>Yes</v>
      </c>
    </row>
    <row r="24" spans="1:6">
      <c r="A24" s="169">
        <v>0</v>
      </c>
      <c r="B24" s="16">
        <v>0</v>
      </c>
      <c r="C24" s="16" t="str">
        <v>C49SZX20210169VG</v>
      </c>
      <c r="D24" s="16" t="str">
        <v>狂热者</v>
      </c>
      <c r="E24" s="16" t="str">
        <v>YSM10</v>
      </c>
      <c r="F24" t="str">
        <v>Yes</v>
      </c>
    </row>
    <row r="25" spans="1:6">
      <c r="A25" s="169">
        <v>0</v>
      </c>
      <c r="B25" s="16">
        <v>0</v>
      </c>
      <c r="C25" s="16" t="str">
        <v>C49SZX20210169VG（已发相机）</v>
      </c>
      <c r="D25" s="16" t="str">
        <v>狂热者</v>
      </c>
      <c r="E25" s="16" t="str">
        <v>YSM10</v>
      </c>
      <c r="F25" t="str">
        <v>Yes</v>
      </c>
    </row>
    <row r="26" spans="1:6">
      <c r="A26" s="169">
        <v>0</v>
      </c>
      <c r="B26" s="16">
        <v>0</v>
      </c>
      <c r="C26" s="16" t="str">
        <v>C49SZX20210043AY</v>
      </c>
      <c r="D26" s="16" t="str">
        <v>正宏兴</v>
      </c>
      <c r="E26" s="16" t="str">
        <v>YSM20R-2</v>
      </c>
      <c r="F26" t="str">
        <v>Yes</v>
      </c>
    </row>
    <row r="27" spans="1:6">
      <c r="A27" s="169">
        <v>0</v>
      </c>
      <c r="B27" s="16">
        <v>0</v>
      </c>
      <c r="C27" s="16" t="str">
        <v>C49SZX20220049JY</v>
      </c>
      <c r="D27" s="16" t="str">
        <v>辉拓</v>
      </c>
      <c r="E27" s="16" t="str">
        <v>YSM20R-2</v>
      </c>
      <c r="F27" t="str">
        <v>Yes</v>
      </c>
    </row>
    <row r="28" spans="1:6">
      <c r="A28" s="169">
        <v>0</v>
      </c>
      <c r="B28" s="16">
        <v>0</v>
      </c>
      <c r="C28" s="16" t="str">
        <v>C49SZX20220049JY</v>
      </c>
      <c r="D28" s="16" t="str">
        <v>辉拓</v>
      </c>
      <c r="E28" s="16" t="str">
        <v>YSM20R-2</v>
      </c>
      <c r="F28" t="str">
        <v>Yes</v>
      </c>
    </row>
    <row r="29" spans="1:6">
      <c r="A29" s="169"/>
    </row>
    <row r="30" spans="1:6">
      <c r="A30" s="169"/>
    </row>
    <row r="31" spans="1:6">
      <c r="A31" s="169"/>
    </row>
    <row r="32" spans="1:6">
      <c r="A32" s="169"/>
    </row>
    <row r="33" spans="1:1">
      <c r="A33" s="169"/>
    </row>
    <row r="34" spans="1:1">
      <c r="A34" s="169"/>
    </row>
    <row r="35" spans="1:1">
      <c r="A35" s="169"/>
    </row>
    <row r="36" spans="1:1">
      <c r="A36" s="169"/>
    </row>
    <row r="37" spans="1:1">
      <c r="A37" s="169"/>
    </row>
    <row r="38" spans="1:1">
      <c r="A38" s="169"/>
    </row>
    <row r="39" spans="1:1">
      <c r="A39" s="169"/>
    </row>
    <row r="40" spans="1:1">
      <c r="A40" s="169"/>
    </row>
    <row r="41" spans="1:1">
      <c r="A41" s="169"/>
    </row>
    <row r="42" spans="1:1">
      <c r="A42" s="169"/>
    </row>
    <row r="43" spans="1:1">
      <c r="A43" s="169"/>
    </row>
    <row r="44" spans="1:1">
      <c r="A44" s="169"/>
    </row>
    <row r="45" spans="1:1">
      <c r="A45" s="169"/>
    </row>
    <row r="46" spans="1:1">
      <c r="A46" s="169"/>
    </row>
    <row r="47" spans="1:1">
      <c r="A47" s="169"/>
    </row>
    <row r="48" spans="1:1">
      <c r="A48" s="169"/>
    </row>
    <row r="49" spans="1:1">
      <c r="A49" s="169"/>
    </row>
    <row r="50" spans="1:1">
      <c r="A50" s="169"/>
    </row>
    <row r="51" spans="1:1">
      <c r="A51" s="169"/>
    </row>
    <row r="52" spans="1:1">
      <c r="A52" s="169"/>
    </row>
    <row r="53" spans="1:1">
      <c r="A53" s="169"/>
    </row>
    <row r="54" spans="1:1">
      <c r="A54" s="169"/>
    </row>
    <row r="55" spans="1:1">
      <c r="A55" s="169"/>
    </row>
    <row r="56" spans="1:1">
      <c r="A56" s="169"/>
    </row>
    <row r="57" spans="1:1">
      <c r="A57" s="169"/>
    </row>
    <row r="58" spans="1:1">
      <c r="A58" s="169"/>
    </row>
    <row r="59" spans="1:1">
      <c r="A59" s="169"/>
    </row>
    <row r="60" spans="1:1">
      <c r="A60" s="169"/>
    </row>
    <row r="61" spans="1:1">
      <c r="A61" s="169"/>
    </row>
    <row r="62" spans="1:1">
      <c r="A62" s="169"/>
    </row>
    <row r="63" spans="1:1">
      <c r="A63" s="169"/>
    </row>
    <row r="64" spans="1:1">
      <c r="A64" s="169"/>
    </row>
    <row r="65" spans="1:1">
      <c r="A65" s="169"/>
    </row>
    <row r="66" spans="1:1">
      <c r="A66" s="169"/>
    </row>
    <row r="67" spans="1:1">
      <c r="A67" s="169"/>
    </row>
    <row r="68" spans="1:1">
      <c r="A68" s="169"/>
    </row>
    <row r="69" spans="1:1">
      <c r="A69" s="169"/>
    </row>
    <row r="70" spans="1:1">
      <c r="A70" s="169"/>
    </row>
    <row r="71" spans="1:1">
      <c r="A71" s="169"/>
    </row>
    <row r="72" spans="1:1">
      <c r="A72" s="169"/>
    </row>
    <row r="73" spans="1:1">
      <c r="A73" s="169"/>
    </row>
    <row r="74" spans="1:1">
      <c r="A74" s="169"/>
    </row>
    <row r="75" spans="1:1">
      <c r="A75" s="169"/>
    </row>
    <row r="76" spans="1:1">
      <c r="A76" s="169"/>
    </row>
    <row r="77" spans="1:1">
      <c r="A77" s="169"/>
    </row>
    <row r="78" spans="1:1">
      <c r="A78" s="169"/>
    </row>
    <row r="79" spans="1:1">
      <c r="A79" s="169"/>
    </row>
    <row r="80" spans="1:1">
      <c r="A80" s="169"/>
    </row>
    <row r="81" spans="1:1">
      <c r="A81" s="169"/>
    </row>
    <row r="82" spans="1:1">
      <c r="A82" s="169"/>
    </row>
    <row r="83" spans="1:1">
      <c r="A83" s="169"/>
    </row>
    <row r="84" spans="1:1">
      <c r="A84" s="169"/>
    </row>
    <row r="85" spans="1:1">
      <c r="A85" s="169"/>
    </row>
    <row r="86" spans="1:1">
      <c r="A86" s="169"/>
    </row>
    <row r="87" spans="1:1">
      <c r="A87" s="169"/>
    </row>
    <row r="88" spans="1:1">
      <c r="A88" s="169"/>
    </row>
    <row r="89" spans="1:1">
      <c r="A89" s="169"/>
    </row>
    <row r="90" spans="1:1">
      <c r="A90" s="169"/>
    </row>
    <row r="91" spans="1:1">
      <c r="A91" s="169"/>
    </row>
    <row r="92" spans="1:1">
      <c r="A92" s="169"/>
    </row>
    <row r="93" spans="1:1">
      <c r="A93" s="169"/>
    </row>
    <row r="94" spans="1:1">
      <c r="A94" s="169"/>
    </row>
    <row r="95" spans="1:1">
      <c r="A95" s="169"/>
    </row>
    <row r="96" spans="1:1">
      <c r="A96" s="169"/>
    </row>
    <row r="97" spans="1:1">
      <c r="A97" s="169"/>
    </row>
    <row r="98" spans="1:1">
      <c r="A98" s="169"/>
    </row>
    <row r="99" spans="1:1">
      <c r="A99" s="169"/>
    </row>
    <row r="100" spans="1:1">
      <c r="A100" s="169"/>
    </row>
    <row r="101" spans="1:1">
      <c r="A101" s="169"/>
    </row>
    <row r="102" spans="1:1">
      <c r="A102" s="169"/>
    </row>
  </sheetData>
  <sheetProtection sheet="1" formatCells="0" formatColumns="0" formatRows="0" insertColumns="0" insertRows="0" insertHyperlinks="0" deleteColumns="0" deleteRows="0" selectLockedCells="1" sort="0" autoFilter="0" pivotTables="0"/>
  <autoFilter ref="B4:F4" xr:uid="{1BE0CB99-1444-42A4-A029-5B59A1815278}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2F9EFA-2074-47FD-BE1A-06BEE8869116}">
          <x14:formula1>
            <xm:f>'data validation'!$D$1:$D$4</xm:f>
          </x14:formula1>
          <xm:sqref>B2</xm:sqref>
        </x14:dataValidation>
        <x14:dataValidation type="list" allowBlank="1" showInputMessage="1" showErrorMessage="1" xr:uid="{71C035C3-934B-4B60-BCBE-9CE7A94F21D0}">
          <x14:formula1>
            <xm:f>'data validation'!$E:$E</xm:f>
          </x14:formula1>
          <xm:sqref>A2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E41"/>
  <sheetViews>
    <sheetView workbookViewId="0">
      <selection activeCell="B16" sqref="B16"/>
    </sheetView>
  </sheetViews>
  <sheetFormatPr defaultColWidth="11.19921875" defaultRowHeight="15.6"/>
  <cols>
    <col min="1" max="2" width="10.69921875" style="23"/>
    <col min="7" max="7" width="22.5" bestFit="1" customWidth="1"/>
  </cols>
  <sheetData>
    <row r="1" spans="1:5">
      <c r="A1" s="23" t="s">
        <v>3091</v>
      </c>
      <c r="B1" s="23" t="s">
        <v>3091</v>
      </c>
      <c r="C1" t="s">
        <v>2522</v>
      </c>
      <c r="D1" t="s">
        <v>56</v>
      </c>
      <c r="E1" t="s">
        <v>3228</v>
      </c>
    </row>
    <row r="2" spans="1:5">
      <c r="A2" s="23">
        <v>2025</v>
      </c>
      <c r="B2" s="23">
        <v>12</v>
      </c>
      <c r="C2" t="s">
        <v>3092</v>
      </c>
      <c r="D2" t="s">
        <v>48</v>
      </c>
      <c r="E2" t="s">
        <v>3269</v>
      </c>
    </row>
    <row r="3" spans="1:5">
      <c r="A3" s="23">
        <v>2024</v>
      </c>
      <c r="B3" s="23">
        <v>11</v>
      </c>
      <c r="C3" t="s">
        <v>42</v>
      </c>
      <c r="D3" t="s">
        <v>3266</v>
      </c>
      <c r="E3" t="s">
        <v>3226</v>
      </c>
    </row>
    <row r="4" spans="1:5">
      <c r="A4" s="23">
        <v>2023</v>
      </c>
      <c r="B4" s="23">
        <v>10</v>
      </c>
      <c r="C4" t="s">
        <v>41</v>
      </c>
      <c r="D4" t="s">
        <v>3269</v>
      </c>
      <c r="E4" t="s">
        <v>3227</v>
      </c>
    </row>
    <row r="5" spans="1:5">
      <c r="A5" s="23">
        <v>2022</v>
      </c>
      <c r="B5" s="23">
        <v>9</v>
      </c>
      <c r="C5" t="s">
        <v>40</v>
      </c>
      <c r="E5" t="s">
        <v>3237</v>
      </c>
    </row>
    <row r="6" spans="1:5">
      <c r="A6" s="23">
        <v>2021</v>
      </c>
      <c r="B6" s="23">
        <v>8</v>
      </c>
      <c r="C6" t="s">
        <v>35</v>
      </c>
      <c r="E6" t="s">
        <v>3229</v>
      </c>
    </row>
    <row r="7" spans="1:5">
      <c r="A7" s="23">
        <v>2020</v>
      </c>
      <c r="B7" s="23">
        <v>7</v>
      </c>
      <c r="C7" t="s">
        <v>34</v>
      </c>
      <c r="E7" t="s">
        <v>3230</v>
      </c>
    </row>
    <row r="8" spans="1:5">
      <c r="A8" s="23">
        <v>2019</v>
      </c>
      <c r="B8" s="23">
        <v>6</v>
      </c>
      <c r="C8" t="s">
        <v>28</v>
      </c>
      <c r="E8" t="s">
        <v>3231</v>
      </c>
    </row>
    <row r="9" spans="1:5">
      <c r="A9" s="23">
        <v>2018</v>
      </c>
      <c r="B9" s="23">
        <v>5</v>
      </c>
      <c r="C9" s="23" t="s">
        <v>171</v>
      </c>
      <c r="E9" t="s">
        <v>3232</v>
      </c>
    </row>
    <row r="10" spans="1:5">
      <c r="A10" s="23">
        <v>2017</v>
      </c>
      <c r="B10" s="23">
        <v>4</v>
      </c>
      <c r="E10" t="s">
        <v>3233</v>
      </c>
    </row>
    <row r="11" spans="1:5">
      <c r="A11" s="23" t="s">
        <v>171</v>
      </c>
      <c r="B11" s="23">
        <v>3</v>
      </c>
      <c r="E11" t="s">
        <v>3234</v>
      </c>
    </row>
    <row r="12" spans="1:5">
      <c r="B12" s="23">
        <v>2</v>
      </c>
      <c r="E12" t="s">
        <v>3235</v>
      </c>
    </row>
    <row r="13" spans="1:5">
      <c r="B13" s="23">
        <v>1</v>
      </c>
      <c r="E13" t="s">
        <v>3236</v>
      </c>
    </row>
    <row r="14" spans="1:5">
      <c r="B14" s="23" t="s">
        <v>171</v>
      </c>
      <c r="E14" t="s">
        <v>3238</v>
      </c>
    </row>
    <row r="15" spans="1:5">
      <c r="E15" t="s">
        <v>3239</v>
      </c>
    </row>
    <row r="16" spans="1:5">
      <c r="E16" t="s">
        <v>3240</v>
      </c>
    </row>
    <row r="17" spans="5:5">
      <c r="E17" t="s">
        <v>3241</v>
      </c>
    </row>
    <row r="18" spans="5:5">
      <c r="E18" t="s">
        <v>3242</v>
      </c>
    </row>
    <row r="19" spans="5:5">
      <c r="E19" t="s">
        <v>3243</v>
      </c>
    </row>
    <row r="20" spans="5:5">
      <c r="E20" t="s">
        <v>3244</v>
      </c>
    </row>
    <row r="21" spans="5:5">
      <c r="E21" t="s">
        <v>3245</v>
      </c>
    </row>
    <row r="22" spans="5:5">
      <c r="E22" t="s">
        <v>3246</v>
      </c>
    </row>
    <row r="23" spans="5:5">
      <c r="E23" t="s">
        <v>3247</v>
      </c>
    </row>
    <row r="24" spans="5:5">
      <c r="E24" t="s">
        <v>3248</v>
      </c>
    </row>
    <row r="25" spans="5:5">
      <c r="E25" t="s">
        <v>3249</v>
      </c>
    </row>
    <row r="26" spans="5:5">
      <c r="E26" t="s">
        <v>3250</v>
      </c>
    </row>
    <row r="27" spans="5:5">
      <c r="E27" t="s">
        <v>3251</v>
      </c>
    </row>
    <row r="28" spans="5:5">
      <c r="E28" t="s">
        <v>3252</v>
      </c>
    </row>
    <row r="29" spans="5:5">
      <c r="E29" t="s">
        <v>3253</v>
      </c>
    </row>
    <row r="30" spans="5:5">
      <c r="E30" t="s">
        <v>3254</v>
      </c>
    </row>
    <row r="31" spans="5:5">
      <c r="E31" t="s">
        <v>3255</v>
      </c>
    </row>
    <row r="32" spans="5:5">
      <c r="E32" t="s">
        <v>3256</v>
      </c>
    </row>
    <row r="33" spans="5:5">
      <c r="E33" t="s">
        <v>3257</v>
      </c>
    </row>
    <row r="34" spans="5:5">
      <c r="E34" t="s">
        <v>3258</v>
      </c>
    </row>
    <row r="35" spans="5:5">
      <c r="E35" t="s">
        <v>3259</v>
      </c>
    </row>
    <row r="36" spans="5:5">
      <c r="E36" t="s">
        <v>3260</v>
      </c>
    </row>
    <row r="37" spans="5:5">
      <c r="E37" t="s">
        <v>3261</v>
      </c>
    </row>
    <row r="38" spans="5:5">
      <c r="E38" t="s">
        <v>3262</v>
      </c>
    </row>
    <row r="39" spans="5:5">
      <c r="E39" t="s">
        <v>3263</v>
      </c>
    </row>
    <row r="40" spans="5:5">
      <c r="E40" t="s">
        <v>3264</v>
      </c>
    </row>
    <row r="41" spans="5:5">
      <c r="E41" t="s">
        <v>3265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0" ma:contentTypeDescription="Create a new document." ma:contentTypeScope="" ma:versionID="e125910328d9577ebe96a33e4409ab2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4c4d14fe650ef4e20a3e24a8aacb44a0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F36FF5C-0FD7-4683-A220-E691B0C12B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purl.org/dc/dcmitype/"/>
    <ds:schemaRef ds:uri="http://schemas.microsoft.com/office/infopath/2007/PartnerControls"/>
    <ds:schemaRef ds:uri="dcec4b07-66e7-4e8f-b2bb-0bd07e3b5177"/>
    <ds:schemaRef ds:uri="efa1766b-290e-4930-94b4-5079da17b09c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raw_sheet</vt:lpstr>
      <vt:lpstr>list</vt:lpstr>
      <vt:lpstr>Cancelled South Contract</vt:lpstr>
      <vt:lpstr>Changed South Contract#</vt:lpstr>
      <vt:lpstr>Stock list data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2024-01-09T09:06:41Z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